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N:\BHSC\BHC\Rates\BHE COE\FERC\Transmission Formula Rate\COE Trans Form Rates 2023\2023 True-Up\Files to Oasis\"/>
    </mc:Choice>
  </mc:AlternateContent>
  <xr:revisionPtr revIDLastSave="0" documentId="13_ncr:1_{9C3FB035-26C1-4EAE-9D59-06A0F4856C77}" xr6:coauthVersionLast="47" xr6:coauthVersionMax="47" xr10:uidLastSave="{00000000-0000-0000-0000-000000000000}"/>
  <bookViews>
    <workbookView xWindow="-108" yWindow="-108" windowWidth="23256" windowHeight="13896" tabRatio="772" xr2:uid="{72E4438A-FC8B-48C1-AEDD-6A82C8036736}"/>
  </bookViews>
  <sheets>
    <sheet name="Cost of Service Ref Changes" sheetId="2" r:id="rId1"/>
    <sheet name="A-4 Rate Base to FF1 Rec." sheetId="1" r:id="rId2"/>
    <sheet name="GSU Excluded Plant" sheetId="3" r:id="rId3"/>
    <sheet name="Wholesale Excluded Plant" sheetId="4" r:id="rId4"/>
    <sheet name="COE Excluded Plant" sheetId="5" r:id="rId5"/>
    <sheet name="Income Tax" sheetId="19" r:id="rId6"/>
    <sheet name="AFUDC Equity" sheetId="23" r:id="rId7"/>
    <sheet name="Cost of Long Term Debt" sheetId="22" r:id="rId8"/>
    <sheet name="A.2 A&amp;G_PBOP" sheetId="6" r:id="rId9"/>
    <sheet name="A4- RB-BS - Jan - Dec 2023" sheetId="12" r:id="rId10"/>
    <sheet name="A6-Divisor" sheetId="13" r:id="rId11"/>
    <sheet name="A8-Prepmts" sheetId="14" r:id="rId12"/>
    <sheet name="A8 - 165002 Detail" sheetId="15" r:id="rId13"/>
    <sheet name="A8 - 165004 Detail" sheetId="16" r:id="rId14"/>
    <sheet name="A8 - 165012 Detail" sheetId="17" r:id="rId15"/>
    <sheet name="A8 - 165020 Detail" sheetId="18" r:id="rId16"/>
  </sheets>
  <externalReferences>
    <externalReference r:id="rId17"/>
  </externalReferences>
  <definedNames>
    <definedName name="__123Graph_A" localSheetId="11" hidden="1">#REF!</definedName>
    <definedName name="__123Graph_A" localSheetId="7" hidden="1">#REF!</definedName>
    <definedName name="__123Graph_A" hidden="1">#REF!</definedName>
    <definedName name="__123Graph_A1991" localSheetId="11" hidden="1">#REF!</definedName>
    <definedName name="__123Graph_A1991" localSheetId="7" hidden="1">#REF!</definedName>
    <definedName name="__123Graph_A1991" hidden="1">#REF!</definedName>
    <definedName name="__123Graph_A1992" localSheetId="11" hidden="1">#REF!</definedName>
    <definedName name="__123Graph_A1992" localSheetId="7" hidden="1">#REF!</definedName>
    <definedName name="__123Graph_A1992" hidden="1">#REF!</definedName>
    <definedName name="__123Graph_A1993" localSheetId="11" hidden="1">#REF!</definedName>
    <definedName name="__123Graph_A1993" hidden="1">#REF!</definedName>
    <definedName name="__123Graph_A1994" localSheetId="11" hidden="1">#REF!</definedName>
    <definedName name="__123Graph_A1994" hidden="1">#REF!</definedName>
    <definedName name="__123Graph_A1995" localSheetId="11" hidden="1">#REF!</definedName>
    <definedName name="__123Graph_A1995" hidden="1">#REF!</definedName>
    <definedName name="__123Graph_A1996" localSheetId="11" hidden="1">#REF!</definedName>
    <definedName name="__123Graph_A1996" hidden="1">#REF!</definedName>
    <definedName name="__123Graph_ABAR" localSheetId="11" hidden="1">#REF!</definedName>
    <definedName name="__123Graph_ABAR" hidden="1">#REF!</definedName>
    <definedName name="__123Graph_B" localSheetId="11" hidden="1">#REF!</definedName>
    <definedName name="__123Graph_B" hidden="1">#REF!</definedName>
    <definedName name="__123Graph_B1991" localSheetId="11" hidden="1">#REF!</definedName>
    <definedName name="__123Graph_B1991" hidden="1">#REF!</definedName>
    <definedName name="__123Graph_B1992" localSheetId="11" hidden="1">#REF!</definedName>
    <definedName name="__123Graph_B1992" hidden="1">#REF!</definedName>
    <definedName name="__123Graph_B1993" localSheetId="11" hidden="1">#REF!</definedName>
    <definedName name="__123Graph_B1993" hidden="1">#REF!</definedName>
    <definedName name="__123Graph_B1994" localSheetId="11" hidden="1">#REF!</definedName>
    <definedName name="__123Graph_B1994" hidden="1">#REF!</definedName>
    <definedName name="__123Graph_B1995" localSheetId="11" hidden="1">#REF!</definedName>
    <definedName name="__123Graph_B1995" hidden="1">#REF!</definedName>
    <definedName name="__123Graph_B1996" localSheetId="11" hidden="1">#REF!</definedName>
    <definedName name="__123Graph_B1996" hidden="1">#REF!</definedName>
    <definedName name="__123Graph_BBAR" localSheetId="11" hidden="1">#REF!</definedName>
    <definedName name="__123Graph_BBAR" hidden="1">#REF!</definedName>
    <definedName name="__123Graph_C" hidden="1">#REF!</definedName>
    <definedName name="__123Graph_CBAR" localSheetId="11" hidden="1">#REF!</definedName>
    <definedName name="__123Graph_CBAR" hidden="1">#REF!</definedName>
    <definedName name="__123Graph_D" hidden="1">#REF!</definedName>
    <definedName name="__123Graph_DBAR" localSheetId="11" hidden="1">#REF!</definedName>
    <definedName name="__123Graph_DBAR" hidden="1">#REF!</definedName>
    <definedName name="__123Graph_E" hidden="1">#REF!</definedName>
    <definedName name="__123Graph_EBAR" localSheetId="11" hidden="1">#REF!</definedName>
    <definedName name="__123Graph_EBAR" hidden="1">#REF!</definedName>
    <definedName name="__123Graph_F" hidden="1">#REF!</definedName>
    <definedName name="__123Graph_FBAR" localSheetId="11" hidden="1">#REF!</definedName>
    <definedName name="__123Graph_FBAR" hidden="1">#REF!</definedName>
    <definedName name="__123Graph_X" localSheetId="11" hidden="1">#REF!</definedName>
    <definedName name="__123Graph_X" hidden="1">#REF!</definedName>
    <definedName name="__123Graph_X1991" localSheetId="11" hidden="1">#REF!</definedName>
    <definedName name="__123Graph_X1991" hidden="1">#REF!</definedName>
    <definedName name="__123Graph_X1992" localSheetId="11" hidden="1">#REF!</definedName>
    <definedName name="__123Graph_X1992" hidden="1">#REF!</definedName>
    <definedName name="__123Graph_X1993" localSheetId="11" hidden="1">#REF!</definedName>
    <definedName name="__123Graph_X1993" hidden="1">#REF!</definedName>
    <definedName name="__123Graph_X1994" localSheetId="11" hidden="1">#REF!</definedName>
    <definedName name="__123Graph_X1994" hidden="1">#REF!</definedName>
    <definedName name="__123Graph_X1995" localSheetId="11" hidden="1">#REF!</definedName>
    <definedName name="__123Graph_X1995" hidden="1">#REF!</definedName>
    <definedName name="__123Graph_X1996" localSheetId="11" hidden="1">#REF!</definedName>
    <definedName name="__123Graph_X1996" hidden="1">#REF!</definedName>
    <definedName name="__tet12" localSheetId="7" hidden="1">{"assumptions",#N/A,FALSE,"Scenario 1";"valuation",#N/A,FALSE,"Scenario 1"}</definedName>
    <definedName name="__tet12" hidden="1">{"assumptions",#N/A,FALSE,"Scenario 1";"valuation",#N/A,FALSE,"Scenario 1"}</definedName>
    <definedName name="__tet5" localSheetId="7" hidden="1">{"assumptions",#N/A,FALSE,"Scenario 1";"valuation",#N/A,FALSE,"Scenario 1"}</definedName>
    <definedName name="__tet5" hidden="1">{"assumptions",#N/A,FALSE,"Scenario 1";"valuation",#N/A,FALSE,"Scenario 1"}</definedName>
    <definedName name="_1234" hidden="1">#REF!</definedName>
    <definedName name="_123Grah_b1" hidden="1">#REF!</definedName>
    <definedName name="_142XX_" hidden="1">#REF!</definedName>
    <definedName name="_bdm.FastTrackBookmark.10_4_2004_9_40_31_AM.edm" hidden="1">#REF!</definedName>
    <definedName name="_bdm.FastTrackBookmark.9_15_2004_3_08_01_PM.edm" hidden="1">#REF!</definedName>
    <definedName name="_bdm.FastTrackBookmark.9_15_2004_3_17_28_PM.edm" hidden="1">#REF!</definedName>
    <definedName name="_bdm.FastTrackBookmark.9_15_2004_4_15_33_PM.edm" hidden="1">#REF!</definedName>
    <definedName name="_FEB01" localSheetId="7" hidden="1">{#N/A,#N/A,FALSE,"EMPPAY"}</definedName>
    <definedName name="_FEB01" hidden="1">{#N/A,#N/A,FALSE,"EMPPAY"}</definedName>
    <definedName name="_Fill" localSheetId="11" hidden="1">#REF!</definedName>
    <definedName name="_Fill" localSheetId="7" hidden="1">#REF!</definedName>
    <definedName name="_Fill" hidden="1">#REF!</definedName>
    <definedName name="_JAN01" localSheetId="7" hidden="1">{#N/A,#N/A,FALSE,"EMPPAY"}</definedName>
    <definedName name="_JAN01" hidden="1">{#N/A,#N/A,FALSE,"EMPPAY"}</definedName>
    <definedName name="_JAN2001" localSheetId="7" hidden="1">{#N/A,#N/A,FALSE,"EMPPAY"}</definedName>
    <definedName name="_JAN2001" hidden="1">{#N/A,#N/A,FALSE,"EMPPAY"}</definedName>
    <definedName name="_Key1" localSheetId="11" hidden="1">#REF!</definedName>
    <definedName name="_Key1" localSheetId="7" hidden="1">#REF!</definedName>
    <definedName name="_Key1" hidden="1">#REF!</definedName>
    <definedName name="_ME" hidden="1">#REF!</definedName>
    <definedName name="_Order1" hidden="1">255</definedName>
    <definedName name="_Order2" hidden="1">255</definedName>
    <definedName name="_Sort" localSheetId="11" hidden="1">#REF!</definedName>
    <definedName name="_Sort" localSheetId="7" hidden="1">#REF!</definedName>
    <definedName name="_Sort" hidden="1">#REF!</definedName>
    <definedName name="_sort2" localSheetId="11" hidden="1">#REF!</definedName>
    <definedName name="_sort2" localSheetId="7" hidden="1">#REF!</definedName>
    <definedName name="_sort2" hidden="1">#REF!</definedName>
    <definedName name="_tet12" localSheetId="7" hidden="1">{"assumptions",#N/A,FALSE,"Scenario 1";"valuation",#N/A,FALSE,"Scenario 1"}</definedName>
    <definedName name="_tet12" hidden="1">{"assumptions",#N/A,FALSE,"Scenario 1";"valuation",#N/A,FALSE,"Scenario 1"}</definedName>
    <definedName name="_tet5" localSheetId="7" hidden="1">{"assumptions",#N/A,FALSE,"Scenario 1";"valuation",#N/A,FALSE,"Scenario 1"}</definedName>
    <definedName name="_tet5" hidden="1">{"assumptions",#N/A,FALSE,"Scenario 1";"valuation",#N/A,FALSE,"Scenario 1"}</definedName>
    <definedName name="a" localSheetId="7" hidden="1">{"LBO Summary",#N/A,FALSE,"Summary"}</definedName>
    <definedName name="a" hidden="1">{"LBO Summary",#N/A,FALSE,"Summary"}</definedName>
    <definedName name="ABC" hidden="1">#REF!</definedName>
    <definedName name="adam" hidden="1">#REF!</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lignment" hidden="1">"a1"</definedName>
    <definedName name="AS2DocOpenMode" hidden="1">"AS2DocumentEdit"</definedName>
    <definedName name="CE">#REF!</definedName>
    <definedName name="ClientMatter" hidden="1">"b1"</definedName>
    <definedName name="DA">1</definedName>
    <definedName name="Date" hidden="1">"b1"</definedName>
    <definedName name="DEC00" localSheetId="7" hidden="1">{#N/A,#N/A,FALSE,"ARREC"}</definedName>
    <definedName name="DEC00" hidden="1">{#N/A,#N/A,FALSE,"ARREC"}</definedName>
    <definedName name="DocumentName" hidden="1">"b1"</definedName>
    <definedName name="DocumentNum" hidden="1">"a1"</definedName>
    <definedName name="dsfa" hidden="1">#REF!</definedName>
    <definedName name="dsfa." hidden="1">#REF!</definedName>
    <definedName name="FEB00" localSheetId="7" hidden="1">{#N/A,#N/A,FALSE,"ARREC"}</definedName>
    <definedName name="FEB00" hidden="1">{#N/A,#N/A,FALSE,"ARREC"}</definedName>
    <definedName name="GP">#REF!</definedName>
    <definedName name="Library" hidden="1">"a1"</definedName>
    <definedName name="MAY" localSheetId="7" hidden="1">{#N/A,#N/A,FALSE,"EMPPAY"}</definedName>
    <definedName name="MAY" hidden="1">{#N/A,#N/A,FALSE,"EMPPAY"}</definedName>
    <definedName name="ME" hidden="1">#REF!</definedName>
    <definedName name="ME." hidden="1">#REF!</definedName>
    <definedName name="NA">0</definedName>
    <definedName name="New" hidden="1">#REF!</definedName>
    <definedName name="_xlnm.Print_Area" localSheetId="10">'A6-Divisor'!$A$1:$L$52</definedName>
    <definedName name="_xlnm.Print_Area" localSheetId="11">'A8-Prepmts'!$A$1:$H$23</definedName>
    <definedName name="_xlnm.Print_Area" localSheetId="6">'AFUDC Equity'!$A$1:$G$87</definedName>
    <definedName name="_xlnm.Print_Area" localSheetId="0">'Cost of Service Ref Changes'!$A$1:$E$2</definedName>
    <definedName name="_xlnm.Print_Titles" localSheetId="9">'A4- RB-BS - Jan - Dec 2023'!$5:$5</definedName>
    <definedName name="_xlnm.Print_Titles" localSheetId="4">'COE Excluded Plant'!$1:$1</definedName>
    <definedName name="_xlnm.Print_Titles" localSheetId="3">'Wholesale Excluded Plant'!$3:$3</definedName>
    <definedName name="SAPBEXhrIndnt" hidden="1">"Wide"</definedName>
    <definedName name="SAPsysID" hidden="1">"708C5W7SBKP804JT78WJ0JNKI"</definedName>
    <definedName name="SAPwbID" hidden="1">"ARS"</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TE">#REF!</definedName>
    <definedName name="test" localSheetId="7" hidden="1">{"LBO Summary",#N/A,FALSE,"Summary"}</definedName>
    <definedName name="test" hidden="1">{"LBO Summary",#N/A,FALSE,"Summary"}</definedName>
    <definedName name="test1" localSheetId="7" hidden="1">{"LBO Summary",#N/A,FALSE,"Summary";"Income Statement",#N/A,FALSE,"Model";"Cash Flow",#N/A,FALSE,"Model";"Balance Sheet",#N/A,FALSE,"Model";"Working Capital",#N/A,FALSE,"Model";"Pro Forma Balance Sheets",#N/A,FALSE,"PFBS";"Debt Balances",#N/A,FALSE,"Model";"Fee Schedules",#N/A,FALSE,"Model"}</definedName>
    <definedName name="test1" hidden="1">{"LBO Summary",#N/A,FALSE,"Summary";"Income Statement",#N/A,FALSE,"Model";"Cash Flow",#N/A,FALSE,"Model";"Balance Sheet",#N/A,FALSE,"Model";"Working Capital",#N/A,FALSE,"Model";"Pro Forma Balance Sheets",#N/A,FALSE,"PFBS";"Debt Balances",#N/A,FALSE,"Model";"Fee Schedules",#N/A,FALSE,"Model"}</definedName>
    <definedName name="test10" localSheetId="7"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7" hidden="1">{"LBO Summary",#N/A,FALSE,"Summary"}</definedName>
    <definedName name="test11" hidden="1">{"LBO Summary",#N/A,FALSE,"Summary"}</definedName>
    <definedName name="test12" localSheetId="7" hidden="1">{"assumptions",#N/A,FALSE,"Scenario 1";"valuation",#N/A,FALSE,"Scenario 1"}</definedName>
    <definedName name="test12" hidden="1">{"assumptions",#N/A,FALSE,"Scenario 1";"valuation",#N/A,FALSE,"Scenario 1"}</definedName>
    <definedName name="test13" localSheetId="7" hidden="1">{"LBO Summary",#N/A,FALSE,"Summary"}</definedName>
    <definedName name="test13" hidden="1">{"LBO Summary",#N/A,FALSE,"Summary"}</definedName>
    <definedName name="test14" localSheetId="7"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7"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7"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7" hidden="1">{"LBO Summary",#N/A,FALSE,"Summary"}</definedName>
    <definedName name="test2" hidden="1">{"LBO Summary",#N/A,FALSE,"Summary"}</definedName>
    <definedName name="test4" localSheetId="7" hidden="1">{"assumptions",#N/A,FALSE,"Scenario 1";"valuation",#N/A,FALSE,"Scenario 1"}</definedName>
    <definedName name="test4" hidden="1">{"assumptions",#N/A,FALSE,"Scenario 1";"valuation",#N/A,FALSE,"Scenario 1"}</definedName>
    <definedName name="test6" localSheetId="7" hidden="1">{"LBO Summary",#N/A,FALSE,"Summary"}</definedName>
    <definedName name="test6" hidden="1">{"LBO Summary",#N/A,FALSE,"Summary"}</definedName>
    <definedName name="testc" hidden="1">{#N/A,#N/A,TRUE,"Group Profit and Loss";#N/A,#N/A,TRUE,"Group Balance Sheet";#N/A,#N/A,TRUE,"Group Sales";#N/A,#N/A,TRUE,"Group Overheads";#N/A,#N/A,TRUE,"GROUP - CHANNEL SALES";#N/A,#N/A,TRUE,"GROUP - TOP 15";#N/A,#N/A,TRUE,"GROUP - DEBTORS";#N/A,#N/A,TRUE,"GROUP - KEY STATISTICS";#N/A,#N/A,TRUE,"GROUP - CAPEX";#N/A,#N/A,TRUE,"GROUP - CASHFLOW"}</definedName>
    <definedName name="TextRefCopyRangeCount" hidden="1">1</definedName>
    <definedName name="Time" hidden="1">"b1"</definedName>
    <definedName name="TP">#REF!</definedName>
    <definedName name="ttqtrqtggdsata" hidden="1">{"LCIIRECON",#N/A,FALSE,"LCII";"LCISRECON",#N/A,FALSE,"LCIS";"LCIMRECON",#N/A,FALSE,"LCIM";"LCITRECON",#N/A,FALSE,"LCIT";"CONSM1",#N/A,FALSE,"94FED"}</definedName>
    <definedName name="tttt" hidden="1">{#N/A,#N/A,TRUE,"Group Profit and Loss";#N/A,#N/A,TRUE,"Group Balance Sheet";#N/A,#N/A,TRUE,"Group Sales";#N/A,#N/A,TRUE,"Group Overheads";#N/A,#N/A,TRUE,"GROUP - CHANNEL SALES";#N/A,#N/A,TRUE,"GROUP - TOP 15";#N/A,#N/A,TRUE,"GROUP - DEBTORS";#N/A,#N/A,TRUE,"GROUP - KEY STATISTICS";#N/A,#N/A,TRUE,"GROUP - CAPEX";#N/A,#N/A,TRUE,"GROUP - CASHFLOW"}</definedName>
    <definedName name="Typist" hidden="1">"b1"</definedName>
    <definedName name="Value" localSheetId="7" hidden="1">{"assumptions",#N/A,FALSE,"Scenario 1";"valuation",#N/A,FALSE,"Scenario 1"}</definedName>
    <definedName name="Value" hidden="1">{"assumptions",#N/A,FALSE,"Scenario 1";"valuation",#N/A,FALSE,"Scenario 1"}</definedName>
    <definedName name="Version" hidden="1">"a1"</definedName>
    <definedName name="wrn.ARREC." localSheetId="7" hidden="1">{#N/A,#N/A,FALSE,"ARREC"}</definedName>
    <definedName name="wrn.ARREC." hidden="1">{#N/A,#N/A,FALSE,"ARREC"}</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P._.Demand." localSheetId="7" hidden="1">{"Retail CP pg1",#N/A,FALSE,"FACTOR3";"Retail CP pg2",#N/A,FALSE,"FACTOR3";"Retail CP pg3",#N/A,FALSE,"FACTOR3"}</definedName>
    <definedName name="wrn.CP._.Demand." hidden="1">{"Retail CP pg1",#N/A,FALSE,"FACTOR3";"Retail CP pg2",#N/A,FALSE,"FACTOR3";"Retail CP pg3",#N/A,FALSE,"FACTOR3"}</definedName>
    <definedName name="wrn.CP._.Demand2." localSheetId="7" hidden="1">{"Retail CP pg1",#N/A,FALSE,"FACTOR3";"Retail CP pg2",#N/A,FALSE,"FACTOR3";"Retail CP pg3",#N/A,FALSE,"FACTOR3"}</definedName>
    <definedName name="wrn.CP._.Demand2." hidden="1">{"Retail CP pg1",#N/A,FALSE,"FACTOR3";"Retail CP pg2",#N/A,FALSE,"FACTOR3";"Retail CP pg3",#N/A,FALSE,"FACTOR3"}</definedName>
    <definedName name="wrn.DATA._.INPUTS." hidden="1">{#N/A,#N/A,TRUE,"DATA INPUTS"}</definedName>
    <definedName name="wrn.EMPPAY." localSheetId="7" hidden="1">{#N/A,#N/A,FALSE,"EMPPAY"}</definedName>
    <definedName name="wrn.EMPPAY." hidden="1">{#N/A,#N/A,FALSE,"EMPPAY"}</definedName>
    <definedName name="wrn.Group."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group1" hidden="1">{#N/A,#N/A,TRUE,"Group Profit and Loss";#N/A,#N/A,TRUE,"Group Balance Sheet";#N/A,#N/A,TRUE,"Group Sales";#N/A,#N/A,TRUE,"Group Overheads";#N/A,#N/A,TRUE,"GROUP - CHANNEL SALES";#N/A,#N/A,TRUE,"GROUP - TOP 15";#N/A,#N/A,TRUE,"GROUP - DEBTORS";#N/A,#N/A,TRUE,"GROUP - KEY STATISTICS";#N/A,#N/A,TRUE,"GROUP - CAPEX";#N/A,#N/A,TRUE,"GROUP - CASHFLOW"}</definedName>
    <definedName name="wrn.IPO._.Valuation." localSheetId="7" hidden="1">{"assumptions",#N/A,FALSE,"Scenario 1";"valuation",#N/A,FALSE,"Scenario 1"}</definedName>
    <definedName name="wrn.IPO._.Valuation." hidden="1">{"assumptions",#N/A,FALSE,"Scenario 1";"valuation",#N/A,FALSE,"Scenario 1"}</definedName>
    <definedName name="wrn.LBO._.Summary." localSheetId="7" hidden="1">{"LBO Summary",#N/A,FALSE,"Summary"}</definedName>
    <definedName name="wrn.LBO._.Summary." hidden="1">{"LBO Summary",#N/A,FALSE,"Summary"}</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Print._.All._.Pages." localSheetId="7"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RAK1." hidden="1">{"RAK-1, Schedule 1",#N/A,FALSE,"Electric";"RAK-1, Schedule 2",#N/A,FALSE,"Electric";"RAK-1, Schedule 4",#N/A,FALSE,"Electric"}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hidden="1">{#N/A,#N/A,FALSE,"Revenue Requirements";#N/A,#N/A,FALSE,"Capital Structure";#N/A,#N/A,FALSE,"Cost of Debt";#N/A,#N/A,FALSE,"Electric";#N/A,#N/A,FALSE,"Gas";#N/A,#N/A,FALSE,"CWC";#N/A,#N/A,FALSE,"Income Taxes"}</definedName>
    <definedName name="wrn.Schedule._.4." hidden="1">{"ERB1",#N/A,FALSE,"Electric";"ERB2",#N/A,FALSE,"Electric";"ERB3",#N/A,FALSE,"Electric";"ERB4",#N/A,FALSE,"Electric";"ERB5",#N/A,FALSE,"Electric"}</definedName>
    <definedName name="wrn.Schedule._.5." hidden="1">{"EE1",#N/A,FALSE,"Electric";"EE2",#N/A,FALSE,"Electric";"EE3",#N/A,FALSE,"Electric";"EE4",#N/A,FALSE,"Electric";"EE5",#N/A,FALSE,"Electric"}</definedName>
    <definedName name="wrn.TAXABLE._.INCOME." hidden="1">{"LCIIRECON",#N/A,FALSE,"LCII";"LCISRECON",#N/A,FALSE,"LCIS";"LCIMRECON",#N/A,FALSE,"LCIM";"LCITRECON",#N/A,FALSE,"LCIT";"CONSM1",#N/A,FALSE,"94FED"}</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K." hidden="1">{#N/A,#N/A,TRUE,"UK Profit and Loss";#N/A,#N/A,TRUE,"UK Balance Sheet";#N/A,#N/A,TRUE,"UK Sales";#N/A,#N/A,TRUE,"UK  Overheads";#N/A,#N/A,TRUE,"UK - CHANNEL SALES";#N/A,#N/A,TRUE,"UK - TOP 15";#N/A,#N/A,TRUE,"UK - DEBTORS";#N/A,#N/A,TRUE,"UK - KEY STATS";#N/A,#N/A,TRUE,"UK - CAPEX";#N/A,#N/A,TRUE,"UK - CASHFLOW"}</definedName>
    <definedName name="wrn.USA." hidden="1">{#N/A,#N/A,TRUE,"USA Profit and Loss";#N/A,#N/A,TRUE,"USA Balance Sheet";#N/A,#N/A,TRUE,"USA Sales ";#N/A,#N/A,TRUE,"USA  Overheads";#N/A,#N/A,TRUE,"USA - CHANNEL SALES";#N/A,#N/A,TRUE,"USA - TOP 15";#N/A,#N/A,TRUE,"USA - KEY STATS";#N/A,#N/A,TRUE,"USA - DEBTORS";#N/A,#N/A,TRUE,"USA - CAPEX";#N/A,#N/A,TRUE,"USA - CASHFLOW"}</definedName>
    <definedName name="WS">#REF!</definedName>
    <definedName name="xx" localSheetId="7" hidden="1">{#N/A,#N/A,FALSE,"EMPPAY"}</definedName>
    <definedName name="xx" hidden="1">{#N/A,#N/A,FALSE,"EMPPAY"}</definedName>
  </definedNames>
  <calcPr calcId="191029" iterate="1"/>
  <pivotCaches>
    <pivotCache cacheId="0"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5" i="12" l="1"/>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5" i="12"/>
  <c r="O146" i="12"/>
  <c r="O148" i="12"/>
  <c r="O152" i="12"/>
  <c r="O153" i="12"/>
  <c r="O154" i="12"/>
  <c r="O155" i="12"/>
  <c r="O156" i="12"/>
  <c r="O157" i="12"/>
  <c r="O160" i="12"/>
  <c r="O161" i="12"/>
  <c r="O162" i="12"/>
  <c r="O165" i="12"/>
  <c r="O166" i="12"/>
  <c r="O167" i="12"/>
  <c r="O168" i="12"/>
  <c r="O169" i="12"/>
  <c r="O170" i="12"/>
  <c r="O171" i="12"/>
  <c r="O172" i="12"/>
  <c r="O173" i="12"/>
  <c r="O174" i="12"/>
  <c r="O175" i="12"/>
  <c r="O176" i="12"/>
  <c r="O177" i="12"/>
  <c r="O178"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1" i="12"/>
  <c r="O283" i="12"/>
  <c r="O42" i="12"/>
  <c r="O41" i="12"/>
  <c r="O40" i="12"/>
  <c r="O39" i="12"/>
  <c r="O38" i="12"/>
  <c r="G22" i="1"/>
  <c r="F22" i="1"/>
  <c r="E22" i="1"/>
  <c r="D22" i="1"/>
  <c r="C22" i="1"/>
  <c r="C29" i="1" s="1"/>
  <c r="G21" i="1"/>
  <c r="F21" i="1"/>
  <c r="E21" i="1"/>
  <c r="D21" i="1"/>
  <c r="C21" i="1"/>
  <c r="G20" i="1"/>
  <c r="F20" i="1"/>
  <c r="E20" i="1"/>
  <c r="D20" i="1"/>
  <c r="C20" i="1"/>
  <c r="G19" i="1"/>
  <c r="F19" i="1"/>
  <c r="E19" i="1"/>
  <c r="D19" i="1"/>
  <c r="C19" i="1"/>
  <c r="G18" i="1"/>
  <c r="F18" i="1"/>
  <c r="E18" i="1"/>
  <c r="D18" i="1"/>
  <c r="C18" i="1"/>
  <c r="G17" i="1"/>
  <c r="F17" i="1"/>
  <c r="E17" i="1"/>
  <c r="D17" i="1"/>
  <c r="C17" i="1"/>
  <c r="G16" i="1"/>
  <c r="F16" i="1"/>
  <c r="E16" i="1"/>
  <c r="D16" i="1"/>
  <c r="C16" i="1"/>
  <c r="G15" i="1"/>
  <c r="F15" i="1"/>
  <c r="E15" i="1"/>
  <c r="D15" i="1"/>
  <c r="C15" i="1"/>
  <c r="G14" i="1"/>
  <c r="F14" i="1"/>
  <c r="E14" i="1"/>
  <c r="D14" i="1"/>
  <c r="C14" i="1"/>
  <c r="G13" i="1"/>
  <c r="F13" i="1"/>
  <c r="E13" i="1"/>
  <c r="D13" i="1"/>
  <c r="C13" i="1"/>
  <c r="G12" i="1"/>
  <c r="F12" i="1"/>
  <c r="E12" i="1"/>
  <c r="D12" i="1"/>
  <c r="C12" i="1"/>
  <c r="G11" i="1"/>
  <c r="F11" i="1"/>
  <c r="E11" i="1"/>
  <c r="D11" i="1"/>
  <c r="C11" i="1"/>
  <c r="G10" i="1"/>
  <c r="F10" i="1"/>
  <c r="E10" i="1"/>
  <c r="D10" i="1"/>
  <c r="C10" i="1"/>
  <c r="I55" i="1"/>
  <c r="H55" i="1"/>
  <c r="G55" i="1"/>
  <c r="F55" i="1"/>
  <c r="I52" i="1"/>
  <c r="H52" i="1"/>
  <c r="E52" i="1"/>
  <c r="E55" i="1" s="1"/>
  <c r="F29" i="1"/>
  <c r="E29" i="1"/>
  <c r="D29" i="1"/>
  <c r="G29" i="1"/>
  <c r="G25" i="1"/>
  <c r="F25" i="1"/>
  <c r="G46" i="23" l="1"/>
  <c r="K47" i="13"/>
  <c r="J47" i="13"/>
  <c r="H47" i="13"/>
  <c r="C47" i="13"/>
  <c r="G45" i="13"/>
  <c r="G44" i="13"/>
  <c r="G47" i="13" s="1"/>
  <c r="F44" i="13"/>
  <c r="F47" i="13" s="1"/>
  <c r="K43" i="13"/>
  <c r="J43" i="13"/>
  <c r="H43" i="13"/>
  <c r="G43" i="13"/>
  <c r="F43" i="13"/>
  <c r="C43" i="13"/>
  <c r="K39" i="13"/>
  <c r="J39" i="13"/>
  <c r="H39" i="13"/>
  <c r="G39" i="13"/>
  <c r="F39" i="13"/>
  <c r="C39" i="13"/>
  <c r="K35" i="13"/>
  <c r="K48" i="13" s="1"/>
  <c r="J35" i="13"/>
  <c r="J48" i="13" s="1"/>
  <c r="H35" i="13"/>
  <c r="H48" i="13" s="1"/>
  <c r="F35" i="13"/>
  <c r="C35" i="13"/>
  <c r="G34" i="13"/>
  <c r="G33" i="13"/>
  <c r="G32" i="13"/>
  <c r="C48" i="13" l="1"/>
  <c r="G35" i="13"/>
  <c r="G48" i="13" s="1"/>
  <c r="F48" i="13"/>
  <c r="E79" i="22" l="1"/>
  <c r="I77" i="22"/>
  <c r="L77" i="22" s="1"/>
  <c r="N77" i="22" s="1"/>
  <c r="G77" i="22"/>
  <c r="I76" i="22"/>
  <c r="L76" i="22" s="1"/>
  <c r="N76" i="22" s="1"/>
  <c r="G76" i="22"/>
  <c r="I75" i="22"/>
  <c r="L75" i="22" s="1"/>
  <c r="N75" i="22" s="1"/>
  <c r="G75" i="22"/>
  <c r="I74" i="22"/>
  <c r="L74" i="22" s="1"/>
  <c r="N74" i="22" s="1"/>
  <c r="G74" i="22"/>
  <c r="I73" i="22"/>
  <c r="L73" i="22" s="1"/>
  <c r="N73" i="22" s="1"/>
  <c r="G73" i="22"/>
  <c r="L72" i="22"/>
  <c r="N72" i="22" s="1"/>
  <c r="I72" i="22"/>
  <c r="G72" i="22"/>
  <c r="F71" i="22"/>
  <c r="I71" i="22" s="1"/>
  <c r="L71" i="22" s="1"/>
  <c r="N71" i="22" s="1"/>
  <c r="L70" i="22"/>
  <c r="N70" i="22" s="1"/>
  <c r="I70" i="22"/>
  <c r="G70" i="22"/>
  <c r="L69" i="22"/>
  <c r="N69" i="22" s="1"/>
  <c r="I69" i="22"/>
  <c r="G69" i="22"/>
  <c r="M68" i="22"/>
  <c r="M79" i="22" s="1"/>
  <c r="I68" i="22"/>
  <c r="L68" i="22" s="1"/>
  <c r="E60" i="22"/>
  <c r="I58" i="22"/>
  <c r="L58" i="22" s="1"/>
  <c r="N58" i="22" s="1"/>
  <c r="G58" i="22"/>
  <c r="I57" i="22"/>
  <c r="L57" i="22" s="1"/>
  <c r="N57" i="22" s="1"/>
  <c r="G57" i="22"/>
  <c r="L56" i="22"/>
  <c r="N56" i="22" s="1"/>
  <c r="I56" i="22"/>
  <c r="G56" i="22"/>
  <c r="L55" i="22"/>
  <c r="N55" i="22" s="1"/>
  <c r="I55" i="22"/>
  <c r="G55" i="22"/>
  <c r="I54" i="22"/>
  <c r="L54" i="22" s="1"/>
  <c r="N54" i="22" s="1"/>
  <c r="G54" i="22"/>
  <c r="I53" i="22"/>
  <c r="L53" i="22" s="1"/>
  <c r="N53" i="22" s="1"/>
  <c r="G53" i="22"/>
  <c r="F52" i="22"/>
  <c r="I52" i="22" s="1"/>
  <c r="L52" i="22" s="1"/>
  <c r="N52" i="22" s="1"/>
  <c r="N51" i="22"/>
  <c r="L51" i="22"/>
  <c r="I51" i="22"/>
  <c r="G51" i="22"/>
  <c r="I50" i="22"/>
  <c r="L50" i="22" s="1"/>
  <c r="N50" i="22" s="1"/>
  <c r="G50" i="22"/>
  <c r="M49" i="22"/>
  <c r="Q19" i="22" s="1"/>
  <c r="L49" i="22"/>
  <c r="I49" i="22"/>
  <c r="I48" i="22"/>
  <c r="L48" i="22" s="1"/>
  <c r="N48" i="22" s="1"/>
  <c r="G48" i="22"/>
  <c r="E40" i="22"/>
  <c r="I38" i="22"/>
  <c r="L38" i="22" s="1"/>
  <c r="N38" i="22" s="1"/>
  <c r="G38" i="22"/>
  <c r="L37" i="22"/>
  <c r="N37" i="22" s="1"/>
  <c r="I37" i="22"/>
  <c r="G37" i="22"/>
  <c r="N36" i="22"/>
  <c r="L36" i="22"/>
  <c r="I36" i="22"/>
  <c r="G36" i="22"/>
  <c r="I35" i="22"/>
  <c r="L35" i="22" s="1"/>
  <c r="N35" i="22" s="1"/>
  <c r="G35" i="22"/>
  <c r="I34" i="22"/>
  <c r="L34" i="22" s="1"/>
  <c r="N34" i="22" s="1"/>
  <c r="G34" i="22"/>
  <c r="I33" i="22"/>
  <c r="L33" i="22" s="1"/>
  <c r="N33" i="22" s="1"/>
  <c r="F33" i="22"/>
  <c r="N32" i="22"/>
  <c r="L32" i="22"/>
  <c r="I32" i="22"/>
  <c r="G32" i="22"/>
  <c r="I31" i="22"/>
  <c r="L31" i="22" s="1"/>
  <c r="N31" i="22" s="1"/>
  <c r="G31" i="22"/>
  <c r="M30" i="22"/>
  <c r="Q13" i="22" s="1"/>
  <c r="I30" i="22"/>
  <c r="L30" i="22" s="1"/>
  <c r="L29" i="22"/>
  <c r="N29" i="22" s="1"/>
  <c r="I29" i="22"/>
  <c r="G29" i="22"/>
  <c r="T21" i="22"/>
  <c r="Q21" i="22"/>
  <c r="M21" i="22"/>
  <c r="E21" i="22"/>
  <c r="T20" i="22"/>
  <c r="Q20" i="22"/>
  <c r="T19" i="22"/>
  <c r="I19" i="22"/>
  <c r="L19" i="22" s="1"/>
  <c r="N19" i="22" s="1"/>
  <c r="G19" i="22"/>
  <c r="T18" i="22"/>
  <c r="Q18" i="22"/>
  <c r="I18" i="22"/>
  <c r="L18" i="22" s="1"/>
  <c r="N18" i="22" s="1"/>
  <c r="G18" i="22"/>
  <c r="T17" i="22"/>
  <c r="Q17" i="22"/>
  <c r="I17" i="22"/>
  <c r="L17" i="22" s="1"/>
  <c r="N17" i="22" s="1"/>
  <c r="G17" i="22"/>
  <c r="T16" i="22"/>
  <c r="Q16" i="22"/>
  <c r="I16" i="22"/>
  <c r="L16" i="22" s="1"/>
  <c r="N16" i="22" s="1"/>
  <c r="G16" i="22"/>
  <c r="T15" i="22"/>
  <c r="I15" i="22"/>
  <c r="L15" i="22" s="1"/>
  <c r="N15" i="22" s="1"/>
  <c r="G15" i="22"/>
  <c r="T14" i="22"/>
  <c r="Q14" i="22"/>
  <c r="I14" i="22"/>
  <c r="L14" i="22" s="1"/>
  <c r="N14" i="22" s="1"/>
  <c r="G14" i="22"/>
  <c r="T13" i="22"/>
  <c r="I13" i="22"/>
  <c r="L13" i="22" s="1"/>
  <c r="N13" i="22" s="1"/>
  <c r="G13" i="22"/>
  <c r="T12" i="22"/>
  <c r="Q12" i="22"/>
  <c r="M12" i="22"/>
  <c r="I12" i="22"/>
  <c r="L12" i="22" s="1"/>
  <c r="N12" i="22" s="1"/>
  <c r="A12" i="22"/>
  <c r="A13" i="22" s="1"/>
  <c r="A14" i="22" s="1"/>
  <c r="A15" i="22" s="1"/>
  <c r="A16" i="22" s="1"/>
  <c r="A17" i="22" s="1"/>
  <c r="A18" i="22" s="1"/>
  <c r="A19" i="22" s="1"/>
  <c r="A20" i="22" s="1"/>
  <c r="A21" i="22" s="1"/>
  <c r="A29" i="22" s="1"/>
  <c r="A30" i="22" s="1"/>
  <c r="A31" i="22" s="1"/>
  <c r="A32" i="22" s="1"/>
  <c r="A33" i="22" s="1"/>
  <c r="A34" i="22" s="1"/>
  <c r="A35" i="22" s="1"/>
  <c r="A36" i="22" s="1"/>
  <c r="A37" i="22" s="1"/>
  <c r="A38" i="22" s="1"/>
  <c r="A39" i="22" s="1"/>
  <c r="A40" i="22" s="1"/>
  <c r="A48" i="22" s="1"/>
  <c r="A49" i="22" s="1"/>
  <c r="A50" i="22" s="1"/>
  <c r="A51" i="22" s="1"/>
  <c r="A52" i="22" s="1"/>
  <c r="A53" i="22" s="1"/>
  <c r="A54" i="22" s="1"/>
  <c r="A55" i="22" s="1"/>
  <c r="A56" i="22" s="1"/>
  <c r="A57" i="22" s="1"/>
  <c r="A58" i="22" s="1"/>
  <c r="A59" i="22" s="1"/>
  <c r="A60" i="22" s="1"/>
  <c r="A68" i="22" s="1"/>
  <c r="A69" i="22" s="1"/>
  <c r="A70" i="22" s="1"/>
  <c r="A71" i="22" s="1"/>
  <c r="A72" i="22" s="1"/>
  <c r="A73" i="22" s="1"/>
  <c r="A74" i="22" s="1"/>
  <c r="A75" i="22" s="1"/>
  <c r="A76" i="22" s="1"/>
  <c r="A77" i="22" s="1"/>
  <c r="A78" i="22" s="1"/>
  <c r="A79" i="22" s="1"/>
  <c r="T11" i="22"/>
  <c r="Q11" i="22"/>
  <c r="I11" i="22"/>
  <c r="L11" i="22" s="1"/>
  <c r="N11" i="22" s="1"/>
  <c r="G11" i="22"/>
  <c r="A11" i="22"/>
  <c r="T10" i="22"/>
  <c r="T24" i="22" s="1"/>
  <c r="Q10" i="22"/>
  <c r="D22" i="6"/>
  <c r="D24" i="6" s="1"/>
  <c r="A20" i="6"/>
  <c r="A21" i="6" s="1"/>
  <c r="A22" i="6" s="1"/>
  <c r="A23" i="6" s="1"/>
  <c r="A24" i="6" s="1"/>
  <c r="A25" i="6" s="1"/>
  <c r="A26" i="6" s="1"/>
  <c r="A27" i="6" s="1"/>
  <c r="R18" i="22" l="1"/>
  <c r="S18" i="22" s="1"/>
  <c r="N60" i="22"/>
  <c r="N21" i="22"/>
  <c r="L21" i="22" s="1"/>
  <c r="R10" i="22"/>
  <c r="S10" i="22" s="1"/>
  <c r="U10" i="22" s="1"/>
  <c r="R11" i="22"/>
  <c r="S11" i="22" s="1"/>
  <c r="U11" i="22" s="1"/>
  <c r="R13" i="22"/>
  <c r="S13" i="22" s="1"/>
  <c r="U13" i="22" s="1"/>
  <c r="R14" i="22"/>
  <c r="S14" i="22" s="1"/>
  <c r="U14" i="22" s="1"/>
  <c r="R16" i="22"/>
  <c r="S16" i="22" s="1"/>
  <c r="U16" i="22" s="1"/>
  <c r="N40" i="22"/>
  <c r="L40" i="22" s="1"/>
  <c r="R17" i="22"/>
  <c r="S17" i="22" s="1"/>
  <c r="U17" i="22" s="1"/>
  <c r="R15" i="22"/>
  <c r="S15" i="22" s="1"/>
  <c r="U15" i="22" s="1"/>
  <c r="R12" i="22"/>
  <c r="S12" i="22" s="1"/>
  <c r="U12" i="22" s="1"/>
  <c r="N49" i="22"/>
  <c r="R19" i="22" s="1"/>
  <c r="S19" i="22" s="1"/>
  <c r="U19" i="22" s="1"/>
  <c r="M40" i="22"/>
  <c r="M60" i="22"/>
  <c r="Q15" i="22"/>
  <c r="N30" i="22"/>
  <c r="N68" i="22"/>
  <c r="D27" i="6"/>
  <c r="N79" i="22" l="1"/>
  <c r="L79" i="22" s="1"/>
  <c r="R20" i="22"/>
  <c r="S20" i="22" s="1"/>
  <c r="U20" i="22" s="1"/>
  <c r="R21" i="22"/>
  <c r="S21" i="22" s="1"/>
  <c r="U21" i="22" s="1"/>
  <c r="L60" i="22"/>
  <c r="U18" i="22"/>
  <c r="U24" i="22" s="1"/>
  <c r="P16" i="18"/>
  <c r="M16" i="18"/>
  <c r="J16" i="18"/>
  <c r="H16" i="18"/>
  <c r="O16" i="18"/>
  <c r="T15" i="18"/>
  <c r="G16" i="18"/>
  <c r="R11" i="18"/>
  <c r="R16" i="18" s="1"/>
  <c r="Q11" i="18"/>
  <c r="Q16" i="18" s="1"/>
  <c r="P11" i="18"/>
  <c r="O11" i="18"/>
  <c r="N11" i="18"/>
  <c r="N16" i="18" s="1"/>
  <c r="M11" i="18"/>
  <c r="L11" i="18"/>
  <c r="L16" i="18" s="1"/>
  <c r="K11" i="18"/>
  <c r="K16" i="18" s="1"/>
  <c r="J11" i="18"/>
  <c r="I11" i="18"/>
  <c r="I16" i="18" s="1"/>
  <c r="H11" i="18"/>
  <c r="G11" i="18"/>
  <c r="F11" i="18"/>
  <c r="F16" i="18" s="1"/>
  <c r="T10" i="18"/>
  <c r="T9" i="18"/>
  <c r="T8" i="18"/>
  <c r="T7" i="18"/>
  <c r="T6" i="18"/>
  <c r="T5" i="18"/>
  <c r="T4" i="18"/>
  <c r="T11" i="18" s="1"/>
  <c r="R22" i="17"/>
  <c r="O22" i="17"/>
  <c r="L22" i="17"/>
  <c r="J22" i="17"/>
  <c r="I22" i="17"/>
  <c r="F22" i="17"/>
  <c r="T21" i="17"/>
  <c r="R17" i="17"/>
  <c r="Q17" i="17"/>
  <c r="Q22" i="17" s="1"/>
  <c r="P17" i="17"/>
  <c r="P22" i="17" s="1"/>
  <c r="O17" i="17"/>
  <c r="N17" i="17"/>
  <c r="N22" i="17" s="1"/>
  <c r="M17" i="17"/>
  <c r="M22" i="17" s="1"/>
  <c r="L17" i="17"/>
  <c r="K17" i="17"/>
  <c r="K22" i="17" s="1"/>
  <c r="J17" i="17"/>
  <c r="I17" i="17"/>
  <c r="H17" i="17"/>
  <c r="H22" i="17" s="1"/>
  <c r="G17" i="17"/>
  <c r="G22" i="17" s="1"/>
  <c r="F17" i="17"/>
  <c r="T16" i="17"/>
  <c r="T15" i="17"/>
  <c r="T14" i="17"/>
  <c r="T13" i="17"/>
  <c r="T12" i="17"/>
  <c r="T11" i="17"/>
  <c r="T10" i="17"/>
  <c r="T17" i="17" s="1"/>
  <c r="T9" i="17"/>
  <c r="E9" i="14" s="1"/>
  <c r="T8" i="17"/>
  <c r="T7" i="17"/>
  <c r="T6" i="17"/>
  <c r="T5" i="17"/>
  <c r="T4" i="17"/>
  <c r="R14" i="16"/>
  <c r="Q14" i="16"/>
  <c r="N14" i="16"/>
  <c r="K14" i="16"/>
  <c r="H14" i="16"/>
  <c r="F14" i="16"/>
  <c r="P14" i="16"/>
  <c r="T13" i="16"/>
  <c r="R11" i="16"/>
  <c r="Q11" i="16"/>
  <c r="P11" i="16"/>
  <c r="O11" i="16"/>
  <c r="O14" i="16" s="1"/>
  <c r="N11" i="16"/>
  <c r="M11" i="16"/>
  <c r="M14" i="16" s="1"/>
  <c r="L11" i="16"/>
  <c r="L14" i="16" s="1"/>
  <c r="K11" i="16"/>
  <c r="J11" i="16"/>
  <c r="J14" i="16" s="1"/>
  <c r="I11" i="16"/>
  <c r="I14" i="16" s="1"/>
  <c r="H11" i="16"/>
  <c r="G11" i="16"/>
  <c r="G14" i="16" s="1"/>
  <c r="F11" i="16"/>
  <c r="T10" i="16"/>
  <c r="T9" i="16"/>
  <c r="T8" i="16"/>
  <c r="T7" i="16"/>
  <c r="T6" i="16"/>
  <c r="T5" i="16"/>
  <c r="T4" i="16"/>
  <c r="P15" i="15"/>
  <c r="M15" i="15"/>
  <c r="H15" i="15"/>
  <c r="G15" i="15"/>
  <c r="J15" i="15"/>
  <c r="T14" i="15"/>
  <c r="R12" i="15"/>
  <c r="R15" i="15" s="1"/>
  <c r="Q12" i="15"/>
  <c r="Q15" i="15" s="1"/>
  <c r="P12" i="15"/>
  <c r="O12" i="15"/>
  <c r="O15" i="15" s="1"/>
  <c r="N12" i="15"/>
  <c r="N15" i="15" s="1"/>
  <c r="M12" i="15"/>
  <c r="L12" i="15"/>
  <c r="L15" i="15" s="1"/>
  <c r="K12" i="15"/>
  <c r="K15" i="15" s="1"/>
  <c r="J12" i="15"/>
  <c r="I12" i="15"/>
  <c r="I15" i="15" s="1"/>
  <c r="H12" i="15"/>
  <c r="G12" i="15"/>
  <c r="F12" i="15"/>
  <c r="F15" i="15" s="1"/>
  <c r="T11" i="15"/>
  <c r="T10" i="15"/>
  <c r="T9" i="15"/>
  <c r="T8" i="15"/>
  <c r="T7" i="15"/>
  <c r="T6" i="15"/>
  <c r="T5" i="15"/>
  <c r="T4" i="15"/>
  <c r="T12" i="15" s="1"/>
  <c r="E15" i="14"/>
  <c r="H15" i="14" s="1"/>
  <c r="H14" i="14"/>
  <c r="H13" i="14"/>
  <c r="H11" i="14"/>
  <c r="H10" i="14"/>
  <c r="H8" i="14"/>
  <c r="T11" i="16" l="1"/>
  <c r="T14" i="16" s="1"/>
  <c r="E12" i="14"/>
  <c r="H12" i="14" s="1"/>
  <c r="T16" i="18"/>
  <c r="T15" i="15"/>
  <c r="H9" i="14"/>
  <c r="E16" i="14"/>
  <c r="T22" i="17"/>
  <c r="H16" i="14" l="1"/>
  <c r="E18" i="14"/>
  <c r="D15" i="13" l="1"/>
  <c r="D14" i="13"/>
  <c r="D13" i="13"/>
  <c r="D12" i="13"/>
  <c r="D11" i="13"/>
  <c r="E11" i="13" s="1"/>
  <c r="D10" i="13"/>
  <c r="E10" i="13" s="1"/>
  <c r="D9" i="13"/>
  <c r="E9" i="13" s="1"/>
  <c r="D8" i="13"/>
  <c r="E8" i="13" s="1"/>
  <c r="D7" i="13"/>
  <c r="E7" i="13" s="1"/>
  <c r="D6" i="13"/>
  <c r="E6" i="13" s="1"/>
  <c r="D5" i="13"/>
  <c r="E5" i="13" s="1"/>
  <c r="C5" i="13"/>
  <c r="C6" i="13" s="1"/>
  <c r="C7" i="13" s="1"/>
  <c r="C8" i="13" s="1"/>
  <c r="C9" i="13" s="1"/>
  <c r="C10" i="13" s="1"/>
  <c r="C11" i="13" s="1"/>
  <c r="C12" i="13" s="1"/>
  <c r="C13" i="13" s="1"/>
  <c r="C14" i="13" s="1"/>
  <c r="C15" i="13" s="1"/>
  <c r="D4" i="13"/>
  <c r="E4" i="13" s="1"/>
  <c r="E18" i="13" s="1"/>
  <c r="F12" i="13" l="1"/>
  <c r="F13" i="13"/>
  <c r="F14" i="13"/>
  <c r="F15" i="13"/>
  <c r="D16" i="13"/>
  <c r="D17" i="13" s="1"/>
  <c r="O11" i="12" l="1"/>
  <c r="O12" i="12"/>
  <c r="O13" i="12"/>
  <c r="O14" i="12"/>
  <c r="O15" i="12"/>
  <c r="O16" i="12"/>
  <c r="O17" i="12"/>
  <c r="O18" i="12"/>
  <c r="O19" i="12"/>
  <c r="O20" i="12"/>
  <c r="O21" i="12"/>
  <c r="O22" i="12"/>
  <c r="O23" i="12"/>
  <c r="O24" i="12"/>
  <c r="O25" i="12"/>
  <c r="O26" i="12"/>
  <c r="O27" i="12"/>
  <c r="O28" i="12"/>
  <c r="O29" i="12"/>
  <c r="O30" i="12"/>
  <c r="O31" i="12"/>
  <c r="O32" i="12"/>
  <c r="O33" i="12"/>
  <c r="O34" i="12"/>
  <c r="O35" i="12"/>
  <c r="D11" i="6" l="1"/>
  <c r="D13" i="6" s="1"/>
  <c r="D15" i="6" s="1"/>
  <c r="A9" i="6"/>
  <c r="A10" i="6" s="1"/>
  <c r="A11" i="6" s="1"/>
  <c r="A12" i="6" s="1"/>
  <c r="A13" i="6" s="1"/>
  <c r="A14" i="6" s="1"/>
  <c r="A15" i="6" s="1"/>
  <c r="D9538" i="5" l="1"/>
  <c r="D9537" i="5"/>
  <c r="D9536" i="5"/>
  <c r="D9535" i="5"/>
  <c r="D9534" i="5"/>
  <c r="D9533" i="5"/>
  <c r="D9532" i="5"/>
  <c r="D9531" i="5"/>
  <c r="D9530" i="5"/>
  <c r="D9529" i="5"/>
  <c r="D9528" i="5"/>
  <c r="D9527" i="5"/>
  <c r="D9526" i="5"/>
  <c r="D9525" i="5"/>
  <c r="D9524" i="5"/>
  <c r="D9523" i="5"/>
  <c r="D9522" i="5"/>
  <c r="D9521" i="5"/>
  <c r="D9520" i="5"/>
  <c r="D9519" i="5"/>
  <c r="D9518" i="5"/>
  <c r="D9517" i="5"/>
  <c r="D9516" i="5"/>
  <c r="D9515" i="5"/>
  <c r="D9514" i="5"/>
  <c r="D9513" i="5"/>
  <c r="D9512" i="5"/>
  <c r="D9511" i="5"/>
  <c r="D9510" i="5"/>
  <c r="D9509" i="5"/>
  <c r="D9508" i="5"/>
  <c r="D9507" i="5"/>
  <c r="D9506" i="5"/>
  <c r="D9505" i="5"/>
  <c r="D9504" i="5"/>
  <c r="D9503" i="5"/>
  <c r="D9502" i="5"/>
  <c r="D9501" i="5"/>
  <c r="D9500" i="5"/>
  <c r="D9499" i="5"/>
  <c r="D9498" i="5"/>
  <c r="D9497" i="5"/>
  <c r="D9496" i="5"/>
  <c r="D9495" i="5"/>
  <c r="D9494" i="5"/>
  <c r="D9493" i="5"/>
  <c r="D9492" i="5"/>
  <c r="D9491" i="5"/>
  <c r="D9490" i="5"/>
  <c r="D9489" i="5"/>
  <c r="D9488" i="5"/>
  <c r="D9487" i="5"/>
  <c r="D9486" i="5"/>
  <c r="D9485" i="5"/>
  <c r="D9484" i="5"/>
  <c r="D9483" i="5"/>
  <c r="D9482" i="5"/>
  <c r="D9481" i="5"/>
  <c r="D9480" i="5"/>
  <c r="D9479" i="5"/>
  <c r="D9478" i="5"/>
  <c r="D9477" i="5"/>
  <c r="D9476" i="5"/>
  <c r="D9475" i="5"/>
  <c r="D9474" i="5"/>
  <c r="D9473" i="5"/>
  <c r="D9472" i="5"/>
  <c r="D9471" i="5"/>
  <c r="D9470" i="5"/>
  <c r="D9469" i="5"/>
  <c r="D9468" i="5"/>
  <c r="D9467" i="5"/>
  <c r="D9466" i="5"/>
  <c r="D9465" i="5"/>
  <c r="D9464" i="5"/>
  <c r="D9463" i="5"/>
  <c r="D9462" i="5"/>
  <c r="D9461" i="5"/>
  <c r="D9460" i="5"/>
  <c r="D9459" i="5"/>
  <c r="D9458" i="5"/>
  <c r="D9457" i="5"/>
  <c r="D9456" i="5"/>
  <c r="D9455" i="5"/>
  <c r="D9454" i="5"/>
  <c r="D9453" i="5"/>
  <c r="D9452" i="5"/>
  <c r="D9451" i="5"/>
  <c r="D9450" i="5"/>
  <c r="D9449" i="5"/>
  <c r="D9448" i="5"/>
  <c r="D9447" i="5"/>
  <c r="D9446" i="5"/>
  <c r="D9445" i="5"/>
  <c r="D9444" i="5"/>
  <c r="D9443" i="5"/>
  <c r="D9442" i="5"/>
  <c r="D9441" i="5"/>
  <c r="D9440" i="5"/>
  <c r="D9439" i="5"/>
  <c r="D9438" i="5"/>
  <c r="D9437" i="5"/>
  <c r="D9436" i="5"/>
  <c r="D9435" i="5"/>
  <c r="D9434" i="5"/>
  <c r="D9433" i="5"/>
  <c r="D9432" i="5"/>
  <c r="D9431" i="5"/>
  <c r="D9430" i="5"/>
  <c r="D9429" i="5"/>
  <c r="D9428" i="5"/>
  <c r="D9427" i="5"/>
  <c r="D9426" i="5"/>
  <c r="D9425" i="5"/>
  <c r="D9424" i="5"/>
  <c r="D9423" i="5"/>
  <c r="D9422" i="5"/>
  <c r="D9421" i="5"/>
  <c r="D9420" i="5"/>
  <c r="D9419" i="5"/>
  <c r="D9418" i="5"/>
  <c r="D9417" i="5"/>
  <c r="D9416" i="5"/>
  <c r="D9415" i="5"/>
  <c r="D9414" i="5"/>
  <c r="D9413" i="5"/>
  <c r="D9412" i="5"/>
  <c r="D9411" i="5"/>
  <c r="D9410" i="5"/>
  <c r="D9409" i="5"/>
  <c r="D9408" i="5"/>
  <c r="D9407" i="5"/>
  <c r="D9406" i="5"/>
  <c r="D9405" i="5"/>
  <c r="D9404" i="5"/>
  <c r="D9403" i="5"/>
  <c r="D9402" i="5"/>
  <c r="D9401" i="5"/>
  <c r="D9400" i="5"/>
  <c r="D9399" i="5"/>
  <c r="D9398" i="5"/>
  <c r="D9397" i="5"/>
  <c r="D9396" i="5"/>
  <c r="D9395" i="5"/>
  <c r="D9394" i="5"/>
  <c r="D9393" i="5"/>
  <c r="D9392" i="5"/>
  <c r="D9391" i="5"/>
  <c r="D9390" i="5"/>
  <c r="D9389" i="5"/>
  <c r="D9388" i="5"/>
  <c r="D9387" i="5"/>
  <c r="D9386" i="5"/>
  <c r="D9385" i="5"/>
  <c r="D9384" i="5"/>
  <c r="D9383" i="5"/>
  <c r="D9382" i="5"/>
  <c r="D9381" i="5"/>
  <c r="D9380" i="5"/>
  <c r="D9379" i="5"/>
  <c r="D9378" i="5"/>
  <c r="D9377" i="5"/>
  <c r="D9376" i="5"/>
  <c r="D9375" i="5"/>
  <c r="D9374" i="5"/>
  <c r="D9373" i="5"/>
  <c r="D9372" i="5"/>
  <c r="D9371" i="5"/>
  <c r="D9370" i="5"/>
  <c r="D9369" i="5"/>
  <c r="D9368" i="5"/>
  <c r="D9367" i="5"/>
  <c r="D9366" i="5"/>
  <c r="D9365" i="5"/>
  <c r="D9364" i="5"/>
  <c r="D9363" i="5"/>
  <c r="D9362" i="5"/>
  <c r="D9361" i="5"/>
  <c r="D9360" i="5"/>
  <c r="D9359" i="5"/>
  <c r="D9358" i="5"/>
  <c r="D9357" i="5"/>
  <c r="D9356" i="5"/>
  <c r="D9355" i="5"/>
  <c r="D9354" i="5"/>
  <c r="D9353" i="5"/>
  <c r="D9352" i="5"/>
  <c r="D9351" i="5"/>
  <c r="D9350" i="5"/>
  <c r="D9349" i="5"/>
  <c r="D9348" i="5"/>
  <c r="D9347" i="5"/>
  <c r="D9346" i="5"/>
  <c r="D9345" i="5"/>
  <c r="D9344" i="5"/>
  <c r="D9343" i="5"/>
  <c r="D9342" i="5"/>
  <c r="D9341" i="5"/>
  <c r="D9340" i="5"/>
  <c r="D9339" i="5"/>
  <c r="D9338" i="5"/>
  <c r="D9337" i="5"/>
  <c r="D9336" i="5"/>
  <c r="D9335" i="5"/>
  <c r="D9334" i="5"/>
  <c r="D9333" i="5"/>
  <c r="D9332" i="5"/>
  <c r="D9331" i="5"/>
  <c r="D9330" i="5"/>
  <c r="D9329" i="5"/>
  <c r="D9328" i="5"/>
  <c r="D9327" i="5"/>
  <c r="D9326" i="5"/>
  <c r="D9325" i="5"/>
  <c r="D9324" i="5"/>
  <c r="D9323" i="5"/>
  <c r="D9322" i="5"/>
  <c r="D9321" i="5"/>
  <c r="D9320" i="5"/>
  <c r="D9319" i="5"/>
  <c r="D9318" i="5"/>
  <c r="D9317" i="5"/>
  <c r="D9316" i="5"/>
  <c r="D9315" i="5"/>
  <c r="D9314" i="5"/>
  <c r="D9313" i="5"/>
  <c r="D9312" i="5"/>
  <c r="D9311" i="5"/>
  <c r="D9310" i="5"/>
  <c r="D9309" i="5"/>
  <c r="D9308" i="5"/>
  <c r="D9307" i="5"/>
  <c r="D9306" i="5"/>
  <c r="D9305" i="5"/>
  <c r="D9304" i="5"/>
  <c r="D9303" i="5"/>
  <c r="D9302" i="5"/>
  <c r="D9301" i="5"/>
  <c r="D9300" i="5"/>
  <c r="D9299" i="5"/>
  <c r="D9298" i="5"/>
  <c r="D9297" i="5"/>
  <c r="D9296" i="5"/>
  <c r="D9295" i="5"/>
  <c r="D9294" i="5"/>
  <c r="D9293" i="5"/>
  <c r="D9292" i="5"/>
  <c r="D9291" i="5"/>
  <c r="D9290" i="5"/>
  <c r="D9289" i="5"/>
  <c r="D9288" i="5"/>
  <c r="D9287" i="5"/>
  <c r="D9286" i="5"/>
  <c r="D9285" i="5"/>
  <c r="D9284" i="5"/>
  <c r="D9283" i="5"/>
  <c r="D9282" i="5"/>
  <c r="D9281" i="5"/>
  <c r="D9280" i="5"/>
  <c r="D9279" i="5"/>
  <c r="D9278" i="5"/>
  <c r="D9277" i="5"/>
  <c r="D9276" i="5"/>
  <c r="D9275" i="5"/>
  <c r="D9274" i="5"/>
  <c r="D9273" i="5"/>
  <c r="D9272" i="5"/>
  <c r="D9271" i="5"/>
  <c r="D9270" i="5"/>
  <c r="D9269" i="5"/>
  <c r="D9268" i="5"/>
  <c r="D9267" i="5"/>
  <c r="D9266" i="5"/>
  <c r="D9265" i="5"/>
  <c r="D9264" i="5"/>
  <c r="D9263" i="5"/>
  <c r="D9262" i="5"/>
  <c r="D9261" i="5"/>
  <c r="D9260" i="5"/>
  <c r="D9259" i="5"/>
  <c r="D9258" i="5"/>
  <c r="D9257" i="5"/>
  <c r="D9256" i="5"/>
  <c r="D9255" i="5"/>
  <c r="D9254" i="5"/>
  <c r="D9253" i="5"/>
  <c r="D9252" i="5"/>
  <c r="D9251" i="5"/>
  <c r="D9250" i="5"/>
  <c r="D9249" i="5"/>
  <c r="D9248" i="5"/>
  <c r="D9247" i="5"/>
  <c r="D9246" i="5"/>
  <c r="D9245" i="5"/>
  <c r="D9244" i="5"/>
  <c r="D9243" i="5"/>
  <c r="D9242" i="5"/>
  <c r="D9241" i="5"/>
  <c r="D9240" i="5"/>
  <c r="D9239" i="5"/>
  <c r="D9238" i="5"/>
  <c r="D9237" i="5"/>
  <c r="D9236" i="5"/>
  <c r="D9235" i="5"/>
  <c r="D9234" i="5"/>
  <c r="D9233" i="5"/>
  <c r="D9232" i="5"/>
  <c r="D9231" i="5"/>
  <c r="D9230" i="5"/>
  <c r="D9229" i="5"/>
  <c r="D9228" i="5"/>
  <c r="D9227" i="5"/>
  <c r="D9226" i="5"/>
  <c r="D9225" i="5"/>
  <c r="D9224" i="5"/>
  <c r="D9223" i="5"/>
  <c r="D9222" i="5"/>
  <c r="D9221" i="5"/>
  <c r="D9220" i="5"/>
  <c r="D9219" i="5"/>
  <c r="D9218" i="5"/>
  <c r="D9217" i="5"/>
  <c r="D9216" i="5"/>
  <c r="D9215" i="5"/>
  <c r="D9214" i="5"/>
  <c r="D9213" i="5"/>
  <c r="D9212" i="5"/>
  <c r="D9211" i="5"/>
  <c r="D9210" i="5"/>
  <c r="D9209" i="5"/>
  <c r="D9208" i="5"/>
  <c r="D9207" i="5"/>
  <c r="D9206" i="5"/>
  <c r="D9205" i="5"/>
  <c r="D9204" i="5"/>
  <c r="D9203" i="5"/>
  <c r="D9202" i="5"/>
  <c r="D9201" i="5"/>
  <c r="D9200" i="5"/>
  <c r="D9199" i="5"/>
  <c r="D9198" i="5"/>
  <c r="D9197" i="5"/>
  <c r="D9196" i="5"/>
  <c r="D9195" i="5"/>
  <c r="D9194" i="5"/>
  <c r="D9193" i="5"/>
  <c r="D9192" i="5"/>
  <c r="D9191" i="5"/>
  <c r="D9190" i="5"/>
  <c r="D9189" i="5"/>
  <c r="D9188" i="5"/>
  <c r="D9187" i="5"/>
  <c r="D9186" i="5"/>
  <c r="D9185" i="5"/>
  <c r="D9184" i="5"/>
  <c r="D9183" i="5"/>
  <c r="D9182" i="5"/>
  <c r="D9181" i="5"/>
  <c r="D9180" i="5"/>
  <c r="D9179" i="5"/>
  <c r="D9178" i="5"/>
  <c r="D9177" i="5"/>
  <c r="D9176" i="5"/>
  <c r="D9175" i="5"/>
  <c r="D9174" i="5"/>
  <c r="D9173" i="5"/>
  <c r="D9172" i="5"/>
  <c r="D9171" i="5"/>
  <c r="D9170" i="5"/>
  <c r="D9169" i="5"/>
  <c r="D9168" i="5"/>
  <c r="D9167" i="5"/>
  <c r="D9166" i="5"/>
  <c r="D9165" i="5"/>
  <c r="D9164" i="5"/>
  <c r="D9163" i="5"/>
  <c r="D9162" i="5"/>
  <c r="D9161" i="5"/>
  <c r="D9160" i="5"/>
  <c r="D9159" i="5"/>
  <c r="D9158" i="5"/>
  <c r="D9157" i="5"/>
  <c r="D9156" i="5"/>
  <c r="D9155" i="5"/>
  <c r="D9154" i="5"/>
  <c r="D9153" i="5"/>
  <c r="D9152" i="5"/>
  <c r="D9151" i="5"/>
  <c r="D9150" i="5"/>
  <c r="D9149" i="5"/>
  <c r="D9148" i="5"/>
  <c r="D9147" i="5"/>
  <c r="D9146" i="5"/>
  <c r="D9145" i="5"/>
  <c r="D9144" i="5"/>
  <c r="D9143" i="5"/>
  <c r="D9142" i="5"/>
  <c r="D9141" i="5"/>
  <c r="D9140" i="5"/>
  <c r="D9139" i="5"/>
  <c r="D9138" i="5"/>
  <c r="D9137" i="5"/>
  <c r="D9136" i="5"/>
  <c r="D9135" i="5"/>
  <c r="D9134" i="5"/>
  <c r="D9133" i="5"/>
  <c r="D9132" i="5"/>
  <c r="D9131" i="5"/>
  <c r="D9130" i="5"/>
  <c r="D9129" i="5"/>
  <c r="D9128" i="5"/>
  <c r="D9127" i="5"/>
  <c r="D9126" i="5"/>
  <c r="D9125" i="5"/>
  <c r="D9124" i="5"/>
  <c r="D9123" i="5"/>
  <c r="D9122" i="5"/>
  <c r="D9121" i="5"/>
  <c r="D9120" i="5"/>
  <c r="D9119" i="5"/>
  <c r="D9118" i="5"/>
  <c r="D9117" i="5"/>
  <c r="D9116" i="5"/>
  <c r="D9115" i="5"/>
  <c r="D9114" i="5"/>
  <c r="D9113" i="5"/>
  <c r="D9112" i="5"/>
  <c r="D9111" i="5"/>
  <c r="D9110" i="5"/>
  <c r="D9109" i="5"/>
  <c r="D9108" i="5"/>
  <c r="D9107" i="5"/>
  <c r="D9106" i="5"/>
  <c r="D9105" i="5"/>
  <c r="D9104" i="5"/>
  <c r="D9103" i="5"/>
  <c r="D9102" i="5"/>
  <c r="D9101" i="5"/>
  <c r="D9100" i="5"/>
  <c r="D9099" i="5"/>
  <c r="D9098" i="5"/>
  <c r="D9097" i="5"/>
  <c r="D9096" i="5"/>
  <c r="D9095" i="5"/>
  <c r="D9094" i="5"/>
  <c r="D9093" i="5"/>
  <c r="D9092" i="5"/>
  <c r="D9091" i="5"/>
  <c r="D9090" i="5"/>
  <c r="D9089" i="5"/>
  <c r="D9088" i="5"/>
  <c r="D9087" i="5"/>
  <c r="D9086" i="5"/>
  <c r="D9085" i="5"/>
  <c r="D9084" i="5"/>
  <c r="D9083" i="5"/>
  <c r="D9082" i="5"/>
  <c r="D9081" i="5"/>
  <c r="D9080" i="5"/>
  <c r="D9079" i="5"/>
  <c r="D9078" i="5"/>
  <c r="D9077" i="5"/>
  <c r="D9076" i="5"/>
  <c r="D9075" i="5"/>
  <c r="D9074" i="5"/>
  <c r="D9073" i="5"/>
  <c r="D9072" i="5"/>
  <c r="D9071" i="5"/>
  <c r="D9070" i="5"/>
  <c r="D9069" i="5"/>
  <c r="D9068" i="5"/>
  <c r="D9067" i="5"/>
  <c r="D9066" i="5"/>
  <c r="D9065" i="5"/>
  <c r="D9064" i="5"/>
  <c r="D9063" i="5"/>
  <c r="D9062" i="5"/>
  <c r="D9061" i="5"/>
  <c r="D9060" i="5"/>
  <c r="D9059" i="5"/>
  <c r="D9058" i="5"/>
  <c r="D9057" i="5"/>
  <c r="D9056" i="5"/>
  <c r="D9055" i="5"/>
  <c r="D9054" i="5"/>
  <c r="D9053" i="5"/>
  <c r="D9052" i="5"/>
  <c r="D9051" i="5"/>
  <c r="D9050" i="5"/>
  <c r="D9049" i="5"/>
  <c r="D9048" i="5"/>
  <c r="D9047" i="5"/>
  <c r="D9046" i="5"/>
  <c r="D9045" i="5"/>
  <c r="D9044" i="5"/>
  <c r="D9043" i="5"/>
  <c r="D9042" i="5"/>
  <c r="D9041" i="5"/>
  <c r="D9040" i="5"/>
  <c r="D9039" i="5"/>
  <c r="D9038" i="5"/>
  <c r="D9037" i="5"/>
  <c r="D9036" i="5"/>
  <c r="D9035" i="5"/>
  <c r="D9034" i="5"/>
  <c r="D9033" i="5"/>
  <c r="D9032" i="5"/>
  <c r="D9031" i="5"/>
  <c r="D9030" i="5"/>
  <c r="D9029" i="5"/>
  <c r="D9028" i="5"/>
  <c r="D9027" i="5"/>
  <c r="D9026" i="5"/>
  <c r="D9025" i="5"/>
  <c r="D9024" i="5"/>
  <c r="D9023" i="5"/>
  <c r="D9022" i="5"/>
  <c r="D9021" i="5"/>
  <c r="D9020" i="5"/>
  <c r="D9019" i="5"/>
  <c r="D9018" i="5"/>
  <c r="D9017" i="5"/>
  <c r="D9016" i="5"/>
  <c r="D9015" i="5"/>
  <c r="D9014" i="5"/>
  <c r="D9013" i="5"/>
  <c r="D9012" i="5"/>
  <c r="D9011" i="5"/>
  <c r="D9010" i="5"/>
  <c r="D9009" i="5"/>
  <c r="D9008" i="5"/>
  <c r="D9007" i="5"/>
  <c r="D9006" i="5"/>
  <c r="D9005" i="5"/>
  <c r="D9004" i="5"/>
  <c r="D9003" i="5"/>
  <c r="D9002" i="5"/>
  <c r="D9001" i="5"/>
  <c r="D9000" i="5"/>
  <c r="D8999" i="5"/>
  <c r="D8998" i="5"/>
  <c r="D8997" i="5"/>
  <c r="D8996" i="5"/>
  <c r="D8995" i="5"/>
  <c r="D8994" i="5"/>
  <c r="D8993" i="5"/>
  <c r="D8992" i="5"/>
  <c r="D8991" i="5"/>
  <c r="D8990" i="5"/>
  <c r="D8989" i="5"/>
  <c r="D8988" i="5"/>
  <c r="D8987" i="5"/>
  <c r="D8986" i="5"/>
  <c r="D8985" i="5"/>
  <c r="D8984" i="5"/>
  <c r="D8983" i="5"/>
  <c r="D8982" i="5"/>
  <c r="D8981" i="5"/>
  <c r="D8980" i="5"/>
  <c r="D8979" i="5"/>
  <c r="D8978" i="5"/>
  <c r="D8977" i="5"/>
  <c r="D8976" i="5"/>
  <c r="D8975" i="5"/>
  <c r="D8974" i="5"/>
  <c r="D8973" i="5"/>
  <c r="D8972" i="5"/>
  <c r="D8971" i="5"/>
  <c r="D8970" i="5"/>
  <c r="D8969" i="5"/>
  <c r="D8968" i="5"/>
  <c r="D8967" i="5"/>
  <c r="D8966" i="5"/>
  <c r="D8965" i="5"/>
  <c r="D8964" i="5"/>
  <c r="D8963" i="5"/>
  <c r="D8962" i="5"/>
  <c r="D8961" i="5"/>
  <c r="D8960" i="5"/>
  <c r="D8959" i="5"/>
  <c r="D8958" i="5"/>
  <c r="D8957" i="5"/>
  <c r="D8956" i="5"/>
  <c r="D8955" i="5"/>
  <c r="D8954" i="5"/>
  <c r="D8953" i="5"/>
  <c r="D8952" i="5"/>
  <c r="D8951" i="5"/>
  <c r="D8950" i="5"/>
  <c r="D8949" i="5"/>
  <c r="D8948" i="5"/>
  <c r="D8947" i="5"/>
  <c r="D8946" i="5"/>
  <c r="D8945" i="5"/>
  <c r="D8944" i="5"/>
  <c r="D8943" i="5"/>
  <c r="D8942" i="5"/>
  <c r="D8941" i="5"/>
  <c r="D8940" i="5"/>
  <c r="D8939" i="5"/>
  <c r="D8938" i="5"/>
  <c r="D8937" i="5"/>
  <c r="D8936" i="5"/>
  <c r="D8935" i="5"/>
  <c r="D8934" i="5"/>
  <c r="D8933" i="5"/>
  <c r="D8932" i="5"/>
  <c r="D8931" i="5"/>
  <c r="D8930" i="5"/>
  <c r="D8929" i="5"/>
  <c r="D8928" i="5"/>
  <c r="D8927" i="5"/>
  <c r="D8926" i="5"/>
  <c r="D8925" i="5"/>
  <c r="D8924" i="5"/>
  <c r="D8923" i="5"/>
  <c r="D8922" i="5"/>
  <c r="D8921" i="5"/>
  <c r="D8920" i="5"/>
  <c r="D8919" i="5"/>
  <c r="D8918" i="5"/>
  <c r="D8917" i="5"/>
  <c r="D8916" i="5"/>
  <c r="D8915" i="5"/>
  <c r="D8914" i="5"/>
  <c r="D8913" i="5"/>
  <c r="D8912" i="5"/>
  <c r="D8911" i="5"/>
  <c r="D8910" i="5"/>
  <c r="D8909" i="5"/>
  <c r="D8908" i="5"/>
  <c r="D8907" i="5"/>
  <c r="D8906" i="5"/>
  <c r="D8905" i="5"/>
  <c r="D8904" i="5"/>
  <c r="D8903" i="5"/>
  <c r="D8902" i="5"/>
  <c r="D8901" i="5"/>
  <c r="D8900" i="5"/>
  <c r="D8899" i="5"/>
  <c r="D8898" i="5"/>
  <c r="D8897" i="5"/>
  <c r="D8896" i="5"/>
  <c r="D8895" i="5"/>
  <c r="D8894" i="5"/>
  <c r="D8893" i="5"/>
  <c r="D8892" i="5"/>
  <c r="D8891" i="5"/>
  <c r="D8890" i="5"/>
  <c r="D8889" i="5"/>
  <c r="D8888" i="5"/>
  <c r="D8887" i="5"/>
  <c r="D8886" i="5"/>
  <c r="D8885" i="5"/>
  <c r="D8884" i="5"/>
  <c r="D8883" i="5"/>
  <c r="D8882" i="5"/>
  <c r="D8881" i="5"/>
  <c r="D8880" i="5"/>
  <c r="D8879" i="5"/>
  <c r="D8878" i="5"/>
  <c r="D8877" i="5"/>
  <c r="D8876" i="5"/>
  <c r="D8875" i="5"/>
  <c r="D8874" i="5"/>
  <c r="D8873" i="5"/>
  <c r="D8872" i="5"/>
  <c r="D8871" i="5"/>
  <c r="D8870" i="5"/>
  <c r="D8869" i="5"/>
  <c r="D8868" i="5"/>
  <c r="D8867" i="5"/>
  <c r="D8866" i="5"/>
  <c r="D8865" i="5"/>
  <c r="D8864" i="5"/>
  <c r="D8863" i="5"/>
  <c r="D8862" i="5"/>
  <c r="D8861" i="5"/>
  <c r="D8860" i="5"/>
  <c r="D8859" i="5"/>
  <c r="D8858" i="5"/>
  <c r="D8857" i="5"/>
  <c r="D8856" i="5"/>
  <c r="D8855" i="5"/>
  <c r="D8854" i="5"/>
  <c r="D8853" i="5"/>
  <c r="D8852" i="5"/>
  <c r="D8851" i="5"/>
  <c r="D8850" i="5"/>
  <c r="D8849" i="5"/>
  <c r="D8848" i="5"/>
  <c r="D8847" i="5"/>
  <c r="D8846" i="5"/>
  <c r="D8845" i="5"/>
  <c r="D8844" i="5"/>
  <c r="D8843" i="5"/>
  <c r="D8842" i="5"/>
  <c r="D8841" i="5"/>
  <c r="D8840" i="5"/>
  <c r="D8839" i="5"/>
  <c r="D8838" i="5"/>
  <c r="D8837" i="5"/>
  <c r="D8836" i="5"/>
  <c r="D8835" i="5"/>
  <c r="D8834" i="5"/>
  <c r="D8833" i="5"/>
  <c r="D8832" i="5"/>
  <c r="D8831" i="5"/>
  <c r="D8830" i="5"/>
  <c r="D8829" i="5"/>
  <c r="D8828" i="5"/>
  <c r="D8827" i="5"/>
  <c r="D8826" i="5"/>
  <c r="D8825" i="5"/>
  <c r="D8824" i="5"/>
  <c r="D8823" i="5"/>
  <c r="D8822" i="5"/>
  <c r="D8821" i="5"/>
  <c r="D8820" i="5"/>
  <c r="D8819" i="5"/>
  <c r="D8818" i="5"/>
  <c r="D8817" i="5"/>
  <c r="D8816" i="5"/>
  <c r="D8815" i="5"/>
  <c r="D8814" i="5"/>
  <c r="D8813" i="5"/>
  <c r="D8812" i="5"/>
  <c r="D8811" i="5"/>
  <c r="D8810" i="5"/>
  <c r="D8809" i="5"/>
  <c r="D8808" i="5"/>
  <c r="D8807" i="5"/>
  <c r="D8806" i="5"/>
  <c r="D8805" i="5"/>
  <c r="D8804" i="5"/>
  <c r="D8803" i="5"/>
  <c r="D8802" i="5"/>
  <c r="D8801" i="5"/>
  <c r="D8800" i="5"/>
  <c r="D8799" i="5"/>
  <c r="D8798" i="5"/>
  <c r="D8797" i="5"/>
  <c r="D8796" i="5"/>
  <c r="D8795" i="5"/>
  <c r="D8794" i="5"/>
  <c r="D8793" i="5"/>
  <c r="D8792" i="5"/>
  <c r="D8791" i="5"/>
  <c r="D8790" i="5"/>
  <c r="D8789" i="5"/>
  <c r="D8788" i="5"/>
  <c r="D8787" i="5"/>
  <c r="D8786" i="5"/>
  <c r="D8785" i="5"/>
  <c r="D8784" i="5"/>
  <c r="D8783" i="5"/>
  <c r="D8782" i="5"/>
  <c r="D8781" i="5"/>
  <c r="D8780" i="5"/>
  <c r="D8779" i="5"/>
  <c r="D8778" i="5"/>
  <c r="D8777" i="5"/>
  <c r="D8776" i="5"/>
  <c r="D8775" i="5"/>
  <c r="D8774" i="5"/>
  <c r="D8773" i="5"/>
  <c r="D8772" i="5"/>
  <c r="D8771" i="5"/>
  <c r="D8770" i="5"/>
  <c r="D8769" i="5"/>
  <c r="D8768" i="5"/>
  <c r="D8767" i="5"/>
  <c r="D8766" i="5"/>
  <c r="D8765" i="5"/>
  <c r="D8764" i="5"/>
  <c r="D8763" i="5"/>
  <c r="D8762" i="5"/>
  <c r="D8761" i="5"/>
  <c r="D8760" i="5"/>
  <c r="D8759" i="5"/>
  <c r="D8758" i="5"/>
  <c r="D8757" i="5"/>
  <c r="D8756" i="5"/>
  <c r="D8755" i="5"/>
  <c r="D8754" i="5"/>
  <c r="D8753" i="5"/>
  <c r="D8752" i="5"/>
  <c r="D8751" i="5"/>
  <c r="D8750" i="5"/>
  <c r="D8749" i="5"/>
  <c r="D8748" i="5"/>
  <c r="D8747" i="5"/>
  <c r="D8746" i="5"/>
  <c r="D8745" i="5"/>
  <c r="D8744" i="5"/>
  <c r="D8743" i="5"/>
  <c r="D8742" i="5"/>
  <c r="D8741" i="5"/>
  <c r="D8740" i="5"/>
  <c r="D8739" i="5"/>
  <c r="D8738" i="5"/>
  <c r="D8737" i="5"/>
  <c r="D8736" i="5"/>
  <c r="D8735" i="5"/>
  <c r="D8734" i="5"/>
  <c r="D8733" i="5"/>
  <c r="D8732" i="5"/>
  <c r="D8731" i="5"/>
  <c r="D8730" i="5"/>
  <c r="D8729" i="5"/>
  <c r="D8728" i="5"/>
  <c r="D8727" i="5"/>
  <c r="D8726" i="5"/>
  <c r="D8725" i="5"/>
  <c r="D8724" i="5"/>
  <c r="D8723" i="5"/>
  <c r="D8722" i="5"/>
  <c r="D8721" i="5"/>
  <c r="D8720" i="5"/>
  <c r="D8719" i="5"/>
  <c r="D8718" i="5"/>
  <c r="D8717" i="5"/>
  <c r="D8716" i="5"/>
  <c r="D8715" i="5"/>
  <c r="D8714" i="5"/>
  <c r="D8713" i="5"/>
  <c r="D8712" i="5"/>
  <c r="D8711" i="5"/>
  <c r="D8710" i="5"/>
  <c r="D8709" i="5"/>
  <c r="D8708" i="5"/>
  <c r="D8707" i="5"/>
  <c r="D8706" i="5"/>
  <c r="D8705" i="5"/>
  <c r="D8704" i="5"/>
  <c r="D8703" i="5"/>
  <c r="D8702" i="5"/>
  <c r="D8701" i="5"/>
  <c r="D8700" i="5"/>
  <c r="D8699" i="5"/>
  <c r="D8698" i="5"/>
  <c r="D8697" i="5"/>
  <c r="D8696" i="5"/>
  <c r="D8695" i="5"/>
  <c r="D8694" i="5"/>
  <c r="D8693" i="5"/>
  <c r="D8692" i="5"/>
  <c r="D8691" i="5"/>
  <c r="D8690" i="5"/>
  <c r="D8689" i="5"/>
  <c r="D8688" i="5"/>
  <c r="D8687" i="5"/>
  <c r="D8686" i="5"/>
  <c r="D8685" i="5"/>
  <c r="D8684" i="5"/>
  <c r="D8683" i="5"/>
  <c r="D8682" i="5"/>
  <c r="D8681" i="5"/>
  <c r="D8680" i="5"/>
  <c r="D8679" i="5"/>
  <c r="D8678" i="5"/>
  <c r="D8677" i="5"/>
  <c r="D8676" i="5"/>
  <c r="D8675" i="5"/>
  <c r="D8674" i="5"/>
  <c r="D8673" i="5"/>
  <c r="D8672" i="5"/>
  <c r="D8671" i="5"/>
  <c r="D8670" i="5"/>
  <c r="D8669" i="5"/>
  <c r="D8668" i="5"/>
  <c r="D8667" i="5"/>
  <c r="D8666" i="5"/>
  <c r="D8665" i="5"/>
  <c r="D8664" i="5"/>
  <c r="D8663" i="5"/>
  <c r="D8662" i="5"/>
  <c r="D8661" i="5"/>
  <c r="D8660" i="5"/>
  <c r="D8659" i="5"/>
  <c r="D8658" i="5"/>
  <c r="D8657" i="5"/>
  <c r="D8656" i="5"/>
  <c r="D8655" i="5"/>
  <c r="D8654" i="5"/>
  <c r="D8653" i="5"/>
  <c r="D8652" i="5"/>
  <c r="D8651" i="5"/>
  <c r="D8650" i="5"/>
  <c r="D8649" i="5"/>
  <c r="D8648" i="5"/>
  <c r="D8647" i="5"/>
  <c r="D8646" i="5"/>
  <c r="D8645" i="5"/>
  <c r="D8644" i="5"/>
  <c r="D8643" i="5"/>
  <c r="D8642" i="5"/>
  <c r="D8641" i="5"/>
  <c r="D8640" i="5"/>
  <c r="D8639" i="5"/>
  <c r="D8638" i="5"/>
  <c r="D8637" i="5"/>
  <c r="D8636" i="5"/>
  <c r="D8635" i="5"/>
  <c r="D8634" i="5"/>
  <c r="D8633" i="5"/>
  <c r="D8632" i="5"/>
  <c r="D8631" i="5"/>
  <c r="D8630" i="5"/>
  <c r="D8629" i="5"/>
  <c r="D8628" i="5"/>
  <c r="D8627" i="5"/>
  <c r="D8626" i="5"/>
  <c r="D8625" i="5"/>
  <c r="D8624" i="5"/>
  <c r="D8623" i="5"/>
  <c r="D8622" i="5"/>
  <c r="D8621" i="5"/>
  <c r="D8620" i="5"/>
  <c r="D8619" i="5"/>
  <c r="D8618" i="5"/>
  <c r="D8617" i="5"/>
  <c r="D8616" i="5"/>
  <c r="D8615" i="5"/>
  <c r="D8614" i="5"/>
  <c r="D8613" i="5"/>
  <c r="D8612" i="5"/>
  <c r="D8611" i="5"/>
  <c r="D8610" i="5"/>
  <c r="D8609" i="5"/>
  <c r="D8608" i="5"/>
  <c r="D8607" i="5"/>
  <c r="D8606" i="5"/>
  <c r="D8605" i="5"/>
  <c r="D8604" i="5"/>
  <c r="D8603" i="5"/>
  <c r="D8602" i="5"/>
  <c r="D8601" i="5"/>
  <c r="D8600" i="5"/>
  <c r="D8599" i="5"/>
  <c r="D8598" i="5"/>
  <c r="D8597" i="5"/>
  <c r="D8596" i="5"/>
  <c r="D8595" i="5"/>
  <c r="D8594" i="5"/>
  <c r="D8593" i="5"/>
  <c r="D8592" i="5"/>
  <c r="D8591" i="5"/>
  <c r="D8590" i="5"/>
  <c r="D8589" i="5"/>
  <c r="D8588" i="5"/>
  <c r="D8587" i="5"/>
  <c r="D8586" i="5"/>
  <c r="D8585" i="5"/>
  <c r="D8584" i="5"/>
  <c r="D8583" i="5"/>
  <c r="D8582" i="5"/>
  <c r="D8581" i="5"/>
  <c r="D8580" i="5"/>
  <c r="D8579" i="5"/>
  <c r="D8578" i="5"/>
  <c r="D8577" i="5"/>
  <c r="D8576" i="5"/>
  <c r="D8575" i="5"/>
  <c r="D8574" i="5"/>
  <c r="D8573" i="5"/>
  <c r="D8572" i="5"/>
  <c r="D8571" i="5"/>
  <c r="D8570" i="5"/>
  <c r="D8569" i="5"/>
  <c r="D8568" i="5"/>
  <c r="D8567" i="5"/>
  <c r="D8566" i="5"/>
  <c r="D8565" i="5"/>
  <c r="D8564" i="5"/>
  <c r="D8563" i="5"/>
  <c r="D8562" i="5"/>
  <c r="D8561" i="5"/>
  <c r="D8560" i="5"/>
  <c r="D8559" i="5"/>
  <c r="D8558" i="5"/>
  <c r="D8557" i="5"/>
  <c r="D8556" i="5"/>
  <c r="D8555" i="5"/>
  <c r="D8554" i="5"/>
  <c r="D8553" i="5"/>
  <c r="D8552" i="5"/>
  <c r="D8551" i="5"/>
  <c r="D8550" i="5"/>
  <c r="D8549" i="5"/>
  <c r="D8548" i="5"/>
  <c r="D8547" i="5"/>
  <c r="D8546" i="5"/>
  <c r="D8545" i="5"/>
  <c r="D8544" i="5"/>
  <c r="D8543" i="5"/>
  <c r="D8542" i="5"/>
  <c r="D8541" i="5"/>
  <c r="D8540" i="5"/>
  <c r="D8539" i="5"/>
  <c r="D8538" i="5"/>
  <c r="D8537" i="5"/>
  <c r="D8536" i="5"/>
  <c r="D8535" i="5"/>
  <c r="D8534" i="5"/>
  <c r="D8533" i="5"/>
  <c r="D8532" i="5"/>
  <c r="D8531" i="5"/>
  <c r="D8530" i="5"/>
  <c r="D8529" i="5"/>
  <c r="D8528" i="5"/>
  <c r="D8527" i="5"/>
  <c r="D8526" i="5"/>
  <c r="D8525" i="5"/>
  <c r="D8524" i="5"/>
  <c r="D8523" i="5"/>
  <c r="D8522" i="5"/>
  <c r="D8521" i="5"/>
  <c r="D8520" i="5"/>
  <c r="D8519" i="5"/>
  <c r="D8518" i="5"/>
  <c r="D8517" i="5"/>
  <c r="D8516" i="5"/>
  <c r="D8515" i="5"/>
  <c r="D8514" i="5"/>
  <c r="D8513" i="5"/>
  <c r="D8512" i="5"/>
  <c r="D8511" i="5"/>
  <c r="D8510" i="5"/>
  <c r="D8509" i="5"/>
  <c r="D8508" i="5"/>
  <c r="D8507" i="5"/>
  <c r="D8506" i="5"/>
  <c r="D8505" i="5"/>
  <c r="D8504" i="5"/>
  <c r="D8503" i="5"/>
  <c r="D8502" i="5"/>
  <c r="D8501" i="5"/>
  <c r="D8500" i="5"/>
  <c r="D8499" i="5"/>
  <c r="D8498" i="5"/>
  <c r="D8497" i="5"/>
  <c r="D8496" i="5"/>
  <c r="D8495" i="5"/>
  <c r="D8494" i="5"/>
  <c r="D8493" i="5"/>
  <c r="D8492" i="5"/>
  <c r="D8491" i="5"/>
  <c r="D8490" i="5"/>
  <c r="D8489" i="5"/>
  <c r="D8488" i="5"/>
  <c r="D8487" i="5"/>
  <c r="D8486" i="5"/>
  <c r="D8485" i="5"/>
  <c r="D8484" i="5"/>
  <c r="D8483" i="5"/>
  <c r="D8482" i="5"/>
  <c r="D8481" i="5"/>
  <c r="D8480" i="5"/>
  <c r="D8479" i="5"/>
  <c r="D8478" i="5"/>
  <c r="D8477" i="5"/>
  <c r="D8476" i="5"/>
  <c r="D8475" i="5"/>
  <c r="D8474" i="5"/>
  <c r="D8473" i="5"/>
  <c r="D8472" i="5"/>
  <c r="D8471" i="5"/>
  <c r="D8470" i="5"/>
  <c r="D8469" i="5"/>
  <c r="D8468" i="5"/>
  <c r="D8467" i="5"/>
  <c r="D8466" i="5"/>
  <c r="D8465" i="5"/>
  <c r="D8464" i="5"/>
  <c r="D8463" i="5"/>
  <c r="D8462" i="5"/>
  <c r="D8461" i="5"/>
  <c r="D8460" i="5"/>
  <c r="D8459" i="5"/>
  <c r="D8458" i="5"/>
  <c r="D8457" i="5"/>
  <c r="D8456" i="5"/>
  <c r="D8455" i="5"/>
  <c r="D8454" i="5"/>
  <c r="D8453" i="5"/>
  <c r="D8452" i="5"/>
  <c r="D8451" i="5"/>
  <c r="D8450" i="5"/>
  <c r="D8449" i="5"/>
  <c r="D8448" i="5"/>
  <c r="D8447" i="5"/>
  <c r="D8446" i="5"/>
  <c r="D8445" i="5"/>
  <c r="D8444" i="5"/>
  <c r="D8443" i="5"/>
  <c r="D8442" i="5"/>
  <c r="D8441" i="5"/>
  <c r="D8440" i="5"/>
  <c r="D8439" i="5"/>
  <c r="D8438" i="5"/>
  <c r="D8437" i="5"/>
  <c r="D8436" i="5"/>
  <c r="D8435" i="5"/>
  <c r="D8434" i="5"/>
  <c r="D8433" i="5"/>
  <c r="D8432" i="5"/>
  <c r="D8431" i="5"/>
  <c r="D8430" i="5"/>
  <c r="D8429" i="5"/>
  <c r="D8428" i="5"/>
  <c r="D8427" i="5"/>
  <c r="D8426" i="5"/>
  <c r="D8425" i="5"/>
  <c r="D8424" i="5"/>
  <c r="D8423" i="5"/>
  <c r="D8422" i="5"/>
  <c r="D8421" i="5"/>
  <c r="D8420" i="5"/>
  <c r="D8419" i="5"/>
  <c r="D8418" i="5"/>
  <c r="D8417" i="5"/>
  <c r="D8416" i="5"/>
  <c r="D8415" i="5"/>
  <c r="D8414" i="5"/>
  <c r="D8413" i="5"/>
  <c r="D8412" i="5"/>
  <c r="D8411" i="5"/>
  <c r="D8410" i="5"/>
  <c r="D8409" i="5"/>
  <c r="D8408" i="5"/>
  <c r="D8407" i="5"/>
  <c r="D8406" i="5"/>
  <c r="D8405" i="5"/>
  <c r="D8404" i="5"/>
  <c r="D8403" i="5"/>
  <c r="D8402" i="5"/>
  <c r="D8401" i="5"/>
  <c r="D8400" i="5"/>
  <c r="D8399" i="5"/>
  <c r="D8398" i="5"/>
  <c r="D8397" i="5"/>
  <c r="D8396" i="5"/>
  <c r="D8395" i="5"/>
  <c r="D8394" i="5"/>
  <c r="D8393" i="5"/>
  <c r="D8392" i="5"/>
  <c r="D8391" i="5"/>
  <c r="D8390" i="5"/>
  <c r="D8389" i="5"/>
  <c r="D8388" i="5"/>
  <c r="D8387" i="5"/>
  <c r="D8386" i="5"/>
  <c r="D8385" i="5"/>
  <c r="D8384" i="5"/>
  <c r="D8383" i="5"/>
  <c r="D8382" i="5"/>
  <c r="D8381" i="5"/>
  <c r="D8380" i="5"/>
  <c r="D8379" i="5"/>
  <c r="D8378" i="5"/>
  <c r="D8377" i="5"/>
  <c r="D8376" i="5"/>
  <c r="D8375" i="5"/>
  <c r="D8374" i="5"/>
  <c r="D8373" i="5"/>
  <c r="D8372" i="5"/>
  <c r="D8371" i="5"/>
  <c r="D8370" i="5"/>
  <c r="D8369" i="5"/>
  <c r="D8368" i="5"/>
  <c r="D8367" i="5"/>
  <c r="D8366" i="5"/>
  <c r="D8365" i="5"/>
  <c r="D8364" i="5"/>
  <c r="D8363" i="5"/>
  <c r="D8362" i="5"/>
  <c r="D8361" i="5"/>
  <c r="D8360" i="5"/>
  <c r="D8359" i="5"/>
  <c r="D8358" i="5"/>
  <c r="D8357" i="5"/>
  <c r="D8356" i="5"/>
  <c r="D8355" i="5"/>
  <c r="D8354" i="5"/>
  <c r="D8353" i="5"/>
  <c r="D8352" i="5"/>
  <c r="D8351" i="5"/>
  <c r="D8350" i="5"/>
  <c r="D8349" i="5"/>
  <c r="D8348" i="5"/>
  <c r="D8347" i="5"/>
  <c r="D8346" i="5"/>
  <c r="D8345" i="5"/>
  <c r="D8344" i="5"/>
  <c r="D8343" i="5"/>
  <c r="D8342" i="5"/>
  <c r="D8341" i="5"/>
  <c r="D8340" i="5"/>
  <c r="D8339" i="5"/>
  <c r="D8338" i="5"/>
  <c r="D8337" i="5"/>
  <c r="D8336" i="5"/>
  <c r="D8335" i="5"/>
  <c r="D8334" i="5"/>
  <c r="D8333" i="5"/>
  <c r="D8332" i="5"/>
  <c r="D8331" i="5"/>
  <c r="D8330" i="5"/>
  <c r="D8329" i="5"/>
  <c r="D8328" i="5"/>
  <c r="D8327" i="5"/>
  <c r="D8326" i="5"/>
  <c r="D8325" i="5"/>
  <c r="D8324" i="5"/>
  <c r="D8323" i="5"/>
  <c r="D8322" i="5"/>
  <c r="D8321" i="5"/>
  <c r="D8320" i="5"/>
  <c r="D8319" i="5"/>
  <c r="D8318" i="5"/>
  <c r="D8317" i="5"/>
  <c r="D8316" i="5"/>
  <c r="D8315" i="5"/>
  <c r="D8314" i="5"/>
  <c r="D8313" i="5"/>
  <c r="D8312" i="5"/>
  <c r="D8311" i="5"/>
  <c r="D8310" i="5"/>
  <c r="D8309" i="5"/>
  <c r="D8308" i="5"/>
  <c r="D8307" i="5"/>
  <c r="D8306" i="5"/>
  <c r="D8305" i="5"/>
  <c r="D8304" i="5"/>
  <c r="D8303" i="5"/>
  <c r="D8302" i="5"/>
  <c r="D8301" i="5"/>
  <c r="D8300" i="5"/>
  <c r="D8299" i="5"/>
  <c r="D8298" i="5"/>
  <c r="D8297" i="5"/>
  <c r="D8296" i="5"/>
  <c r="D8295" i="5"/>
  <c r="D8294" i="5"/>
  <c r="D8293" i="5"/>
  <c r="D8292" i="5"/>
  <c r="D8291" i="5"/>
  <c r="D8290" i="5"/>
  <c r="D8289" i="5"/>
  <c r="D8288" i="5"/>
  <c r="D8287" i="5"/>
  <c r="D8286" i="5"/>
  <c r="D8285" i="5"/>
  <c r="D8284" i="5"/>
  <c r="D8283" i="5"/>
  <c r="D8282" i="5"/>
  <c r="D8281" i="5"/>
  <c r="D8280" i="5"/>
  <c r="D8279" i="5"/>
  <c r="D8278" i="5"/>
  <c r="D8277" i="5"/>
  <c r="D8276" i="5"/>
  <c r="D8275" i="5"/>
  <c r="D8274" i="5"/>
  <c r="D8273" i="5"/>
  <c r="D8272" i="5"/>
  <c r="D8271" i="5"/>
  <c r="D8270" i="5"/>
  <c r="D8269" i="5"/>
  <c r="D8268" i="5"/>
  <c r="D8267" i="5"/>
  <c r="D8266" i="5"/>
  <c r="D8265" i="5"/>
  <c r="D8264" i="5"/>
  <c r="D8263" i="5"/>
  <c r="D8262" i="5"/>
  <c r="D8261" i="5"/>
  <c r="D8260" i="5"/>
  <c r="D8259" i="5"/>
  <c r="D8258" i="5"/>
  <c r="D8257" i="5"/>
  <c r="D8256" i="5"/>
  <c r="D8255" i="5"/>
  <c r="D8254" i="5"/>
  <c r="D8253" i="5"/>
  <c r="D8252" i="5"/>
  <c r="D8251" i="5"/>
  <c r="D8250" i="5"/>
  <c r="D8249" i="5"/>
  <c r="D8248" i="5"/>
  <c r="D8247" i="5"/>
  <c r="D8246" i="5"/>
  <c r="D8245" i="5"/>
  <c r="D8244" i="5"/>
  <c r="D8243" i="5"/>
  <c r="D8242" i="5"/>
  <c r="D8241" i="5"/>
  <c r="D8240" i="5"/>
  <c r="D8239" i="5"/>
  <c r="D8238" i="5"/>
  <c r="D8237" i="5"/>
  <c r="D8236" i="5"/>
  <c r="D8235" i="5"/>
  <c r="D8234" i="5"/>
  <c r="D8233" i="5"/>
  <c r="D8232" i="5"/>
  <c r="D8231" i="5"/>
  <c r="D8230" i="5"/>
  <c r="D8229" i="5"/>
  <c r="D8228" i="5"/>
  <c r="D8227" i="5"/>
  <c r="D8226" i="5"/>
  <c r="D8225" i="5"/>
  <c r="D8224" i="5"/>
  <c r="D8223" i="5"/>
  <c r="D8222" i="5"/>
  <c r="D8221" i="5"/>
  <c r="D8220" i="5"/>
  <c r="D8219" i="5"/>
  <c r="D8218" i="5"/>
  <c r="D8217" i="5"/>
  <c r="D8216" i="5"/>
  <c r="D8215" i="5"/>
  <c r="D8214" i="5"/>
  <c r="D8213" i="5"/>
  <c r="D8212" i="5"/>
  <c r="D8211" i="5"/>
  <c r="D8210" i="5"/>
  <c r="D8209" i="5"/>
  <c r="D8208" i="5"/>
  <c r="D8207" i="5"/>
  <c r="D8206" i="5"/>
  <c r="D8205" i="5"/>
  <c r="D8204" i="5"/>
  <c r="D8203" i="5"/>
  <c r="D8202" i="5"/>
  <c r="D8201" i="5"/>
  <c r="D8200" i="5"/>
  <c r="D8199" i="5"/>
  <c r="D8198" i="5"/>
  <c r="D8197" i="5"/>
  <c r="D8196" i="5"/>
  <c r="D8195" i="5"/>
  <c r="D8194" i="5"/>
  <c r="D8193" i="5"/>
  <c r="D8192" i="5"/>
  <c r="D8191" i="5"/>
  <c r="D8190" i="5"/>
  <c r="D8189" i="5"/>
  <c r="D8188" i="5"/>
  <c r="D8187" i="5"/>
  <c r="D8186" i="5"/>
  <c r="D8185" i="5"/>
  <c r="D8184" i="5"/>
  <c r="D8183" i="5"/>
  <c r="D8182" i="5"/>
  <c r="D8181" i="5"/>
  <c r="D8180" i="5"/>
  <c r="D8179" i="5"/>
  <c r="D8178" i="5"/>
  <c r="D8177" i="5"/>
  <c r="D8176" i="5"/>
  <c r="D8175" i="5"/>
  <c r="D8174" i="5"/>
  <c r="D8173" i="5"/>
  <c r="D8172" i="5"/>
  <c r="D8171" i="5"/>
  <c r="D8170" i="5"/>
  <c r="D8169" i="5"/>
  <c r="D8168" i="5"/>
  <c r="D8167" i="5"/>
  <c r="D8166" i="5"/>
  <c r="D8165" i="5"/>
  <c r="D8164" i="5"/>
  <c r="D8163" i="5"/>
  <c r="D8162" i="5"/>
  <c r="D8161" i="5"/>
  <c r="D8160" i="5"/>
  <c r="D8159" i="5"/>
  <c r="D8158" i="5"/>
  <c r="D8157" i="5"/>
  <c r="D8156" i="5"/>
  <c r="D8155" i="5"/>
  <c r="D8154" i="5"/>
  <c r="D8153" i="5"/>
  <c r="D8152" i="5"/>
  <c r="D8151" i="5"/>
  <c r="D8150" i="5"/>
  <c r="D8149" i="5"/>
  <c r="D8148" i="5"/>
  <c r="D8147" i="5"/>
  <c r="D8146" i="5"/>
  <c r="D8145" i="5"/>
  <c r="D8144" i="5"/>
  <c r="D8143" i="5"/>
  <c r="D8142" i="5"/>
  <c r="D8141" i="5"/>
  <c r="D8140" i="5"/>
  <c r="D8139" i="5"/>
  <c r="D8138" i="5"/>
  <c r="D8137" i="5"/>
  <c r="D8136" i="5"/>
  <c r="D8135" i="5"/>
  <c r="D8134" i="5"/>
  <c r="D8133" i="5"/>
  <c r="D8132" i="5"/>
  <c r="D8131" i="5"/>
  <c r="D8130" i="5"/>
  <c r="D8129" i="5"/>
  <c r="D8128" i="5"/>
  <c r="D8127" i="5"/>
  <c r="D8126" i="5"/>
  <c r="D8125" i="5"/>
  <c r="D8124" i="5"/>
  <c r="D8123" i="5"/>
  <c r="D8122" i="5"/>
  <c r="D8121" i="5"/>
  <c r="D8120" i="5"/>
  <c r="D8119" i="5"/>
  <c r="D8118" i="5"/>
  <c r="D8117" i="5"/>
  <c r="D8116" i="5"/>
  <c r="D8115" i="5"/>
  <c r="D8114" i="5"/>
  <c r="D8113" i="5"/>
  <c r="D8112" i="5"/>
  <c r="D8111" i="5"/>
  <c r="D8110" i="5"/>
  <c r="D8109" i="5"/>
  <c r="D8108" i="5"/>
  <c r="D8107" i="5"/>
  <c r="D8106" i="5"/>
  <c r="D8105" i="5"/>
  <c r="D8104" i="5"/>
  <c r="D8103" i="5"/>
  <c r="D8102" i="5"/>
  <c r="D8101" i="5"/>
  <c r="D8100" i="5"/>
  <c r="D8099" i="5"/>
  <c r="D8098" i="5"/>
  <c r="D8097" i="5"/>
  <c r="D8096" i="5"/>
  <c r="D8095" i="5"/>
  <c r="D8094" i="5"/>
  <c r="D8093" i="5"/>
  <c r="D8092" i="5"/>
  <c r="D8091" i="5"/>
  <c r="D8090" i="5"/>
  <c r="D8089" i="5"/>
  <c r="D8088" i="5"/>
  <c r="D8087" i="5"/>
  <c r="D8086" i="5"/>
  <c r="D8085" i="5"/>
  <c r="D8084" i="5"/>
  <c r="D8083" i="5"/>
  <c r="D8082" i="5"/>
  <c r="D8081" i="5"/>
  <c r="D8080" i="5"/>
  <c r="D8079" i="5"/>
  <c r="D8078" i="5"/>
  <c r="D8077" i="5"/>
  <c r="D8076" i="5"/>
  <c r="D8075" i="5"/>
  <c r="D8074" i="5"/>
  <c r="D8073" i="5"/>
  <c r="D8072" i="5"/>
  <c r="D8071" i="5"/>
  <c r="D8070" i="5"/>
  <c r="D8069" i="5"/>
  <c r="D8068" i="5"/>
  <c r="D8067" i="5"/>
  <c r="D8066" i="5"/>
  <c r="D8065" i="5"/>
  <c r="D8064" i="5"/>
  <c r="D8063" i="5"/>
  <c r="D8062" i="5"/>
  <c r="D8061" i="5"/>
  <c r="D8060" i="5"/>
  <c r="D8059" i="5"/>
  <c r="D8058" i="5"/>
  <c r="D8057" i="5"/>
  <c r="D8056" i="5"/>
  <c r="D8055" i="5"/>
  <c r="D8054" i="5"/>
  <c r="D8053" i="5"/>
  <c r="D8052" i="5"/>
  <c r="D8051" i="5"/>
  <c r="D8050" i="5"/>
  <c r="D8049" i="5"/>
  <c r="D8048" i="5"/>
  <c r="D8047" i="5"/>
  <c r="D8046" i="5"/>
  <c r="D8045" i="5"/>
  <c r="D8044" i="5"/>
  <c r="D8043" i="5"/>
  <c r="D8042" i="5"/>
  <c r="D8041" i="5"/>
  <c r="D8040" i="5"/>
  <c r="D8039" i="5"/>
  <c r="D8038" i="5"/>
  <c r="D8037" i="5"/>
  <c r="D8036" i="5"/>
  <c r="D8035" i="5"/>
  <c r="D8034" i="5"/>
  <c r="D8033" i="5"/>
  <c r="D8032" i="5"/>
  <c r="D8031" i="5"/>
  <c r="D8030" i="5"/>
  <c r="D8029" i="5"/>
  <c r="D8028" i="5"/>
  <c r="D8027" i="5"/>
  <c r="D8026" i="5"/>
  <c r="D8025" i="5"/>
  <c r="D8024" i="5"/>
  <c r="D8023" i="5"/>
  <c r="D8022" i="5"/>
  <c r="D8021" i="5"/>
  <c r="D8020" i="5"/>
  <c r="D8019" i="5"/>
  <c r="D8018" i="5"/>
  <c r="D8017" i="5"/>
  <c r="D8016" i="5"/>
  <c r="D8015" i="5"/>
  <c r="D8014" i="5"/>
  <c r="D8013" i="5"/>
  <c r="D8012" i="5"/>
  <c r="D8011" i="5"/>
  <c r="D8010" i="5"/>
  <c r="D8009" i="5"/>
  <c r="D8008" i="5"/>
  <c r="D8007" i="5"/>
  <c r="D8006" i="5"/>
  <c r="D8005" i="5"/>
  <c r="D8004" i="5"/>
  <c r="D8003" i="5"/>
  <c r="D8002" i="5"/>
  <c r="D8001" i="5"/>
  <c r="D8000" i="5"/>
  <c r="D7999" i="5"/>
  <c r="D7998" i="5"/>
  <c r="D7997" i="5"/>
  <c r="D7996" i="5"/>
  <c r="D7995" i="5"/>
  <c r="D7994" i="5"/>
  <c r="D7993" i="5"/>
  <c r="D7992" i="5"/>
  <c r="D7991" i="5"/>
  <c r="D7990" i="5"/>
  <c r="D7989" i="5"/>
  <c r="D7988" i="5"/>
  <c r="D7987" i="5"/>
  <c r="D7986" i="5"/>
  <c r="D7985" i="5"/>
  <c r="D7984" i="5"/>
  <c r="D7983" i="5"/>
  <c r="D7982" i="5"/>
  <c r="D7981" i="5"/>
  <c r="D7980" i="5"/>
  <c r="D7979" i="5"/>
  <c r="D7978" i="5"/>
  <c r="D7977" i="5"/>
  <c r="D7976" i="5"/>
  <c r="D7975" i="5"/>
  <c r="D7974" i="5"/>
  <c r="D7973" i="5"/>
  <c r="D7972" i="5"/>
  <c r="D7971" i="5"/>
  <c r="D7970" i="5"/>
  <c r="D7969" i="5"/>
  <c r="D7968" i="5"/>
  <c r="D7967" i="5"/>
  <c r="D7966" i="5"/>
  <c r="D7965" i="5"/>
  <c r="D7964" i="5"/>
  <c r="D7963" i="5"/>
  <c r="D7962" i="5"/>
  <c r="D7961" i="5"/>
  <c r="D7960" i="5"/>
  <c r="D7959" i="5"/>
  <c r="D7958" i="5"/>
  <c r="D7957" i="5"/>
  <c r="D7956" i="5"/>
  <c r="D7955" i="5"/>
  <c r="D7954" i="5"/>
  <c r="D7953" i="5"/>
  <c r="D7952" i="5"/>
  <c r="D7951" i="5"/>
  <c r="D7950" i="5"/>
  <c r="D7949" i="5"/>
  <c r="D7948" i="5"/>
  <c r="D7947" i="5"/>
  <c r="D7946" i="5"/>
  <c r="D7945" i="5"/>
  <c r="D7944" i="5"/>
  <c r="D7943" i="5"/>
  <c r="D7942" i="5"/>
  <c r="D7941" i="5"/>
  <c r="D7940" i="5"/>
  <c r="D7939" i="5"/>
  <c r="D7938" i="5"/>
  <c r="D7937" i="5"/>
  <c r="D7936" i="5"/>
  <c r="D7935" i="5"/>
  <c r="D7934" i="5"/>
  <c r="D7933" i="5"/>
  <c r="D7932" i="5"/>
  <c r="D7931" i="5"/>
  <c r="D7930" i="5"/>
  <c r="D7929" i="5"/>
  <c r="D7928" i="5"/>
  <c r="D7927" i="5"/>
  <c r="D7926" i="5"/>
  <c r="D7925" i="5"/>
  <c r="D7924" i="5"/>
  <c r="D7923" i="5"/>
  <c r="D7922" i="5"/>
  <c r="D7921" i="5"/>
  <c r="D7920" i="5"/>
  <c r="D7919" i="5"/>
  <c r="D7918" i="5"/>
  <c r="D7917" i="5"/>
  <c r="D7916" i="5"/>
  <c r="D7915" i="5"/>
  <c r="D7914" i="5"/>
  <c r="D7913" i="5"/>
  <c r="D7912" i="5"/>
  <c r="D7911" i="5"/>
  <c r="D7910" i="5"/>
  <c r="D7909" i="5"/>
  <c r="D7908" i="5"/>
  <c r="D7907" i="5"/>
  <c r="D7906" i="5"/>
  <c r="D7905" i="5"/>
  <c r="D7904" i="5"/>
  <c r="D7903" i="5"/>
  <c r="D7902" i="5"/>
  <c r="D7901" i="5"/>
  <c r="D7900" i="5"/>
  <c r="D7899" i="5"/>
  <c r="D7898" i="5"/>
  <c r="D7897" i="5"/>
  <c r="D7896" i="5"/>
  <c r="D7895" i="5"/>
  <c r="D7894" i="5"/>
  <c r="D7893" i="5"/>
  <c r="D7892" i="5"/>
  <c r="D7891" i="5"/>
  <c r="D7890" i="5"/>
  <c r="D7889" i="5"/>
  <c r="D7888" i="5"/>
  <c r="D7887" i="5"/>
  <c r="D7886" i="5"/>
  <c r="D7885" i="5"/>
  <c r="D7884" i="5"/>
  <c r="D7883" i="5"/>
  <c r="D7882" i="5"/>
  <c r="D7881" i="5"/>
  <c r="D7880" i="5"/>
  <c r="D7879" i="5"/>
  <c r="D7878" i="5"/>
  <c r="D7877" i="5"/>
  <c r="D7876" i="5"/>
  <c r="D7875" i="5"/>
  <c r="D7874" i="5"/>
  <c r="D7873" i="5"/>
  <c r="D7872" i="5"/>
  <c r="D7871" i="5"/>
  <c r="D7870" i="5"/>
  <c r="D7869" i="5"/>
  <c r="D7868" i="5"/>
  <c r="D7867" i="5"/>
  <c r="D7866" i="5"/>
  <c r="D7865" i="5"/>
  <c r="D7864" i="5"/>
  <c r="D7863" i="5"/>
  <c r="D7862" i="5"/>
  <c r="D7861" i="5"/>
  <c r="D7860" i="5"/>
  <c r="D7859" i="5"/>
  <c r="D7858" i="5"/>
  <c r="D7857" i="5"/>
  <c r="D7856" i="5"/>
  <c r="D7855" i="5"/>
  <c r="D7854" i="5"/>
  <c r="D7853" i="5"/>
  <c r="D7852" i="5"/>
  <c r="D7851" i="5"/>
  <c r="D7850" i="5"/>
  <c r="D7849" i="5"/>
  <c r="D7848" i="5"/>
  <c r="D7847" i="5"/>
  <c r="D7846" i="5"/>
  <c r="D7845" i="5"/>
  <c r="D7844" i="5"/>
  <c r="D7843" i="5"/>
  <c r="D7842" i="5"/>
  <c r="D7841" i="5"/>
  <c r="D7840" i="5"/>
  <c r="D7839" i="5"/>
  <c r="D7838" i="5"/>
  <c r="D7837" i="5"/>
  <c r="D7836" i="5"/>
  <c r="D7835" i="5"/>
  <c r="D7834" i="5"/>
  <c r="D7833" i="5"/>
  <c r="D7832" i="5"/>
  <c r="D7831" i="5"/>
  <c r="D7830" i="5"/>
  <c r="D7829" i="5"/>
  <c r="D7828" i="5"/>
  <c r="D7827" i="5"/>
  <c r="D7826" i="5"/>
  <c r="D7825" i="5"/>
  <c r="D7824" i="5"/>
  <c r="D7823" i="5"/>
  <c r="D7822" i="5"/>
  <c r="D7821" i="5"/>
  <c r="D7820" i="5"/>
  <c r="D7819" i="5"/>
  <c r="D7818" i="5"/>
  <c r="D7817" i="5"/>
  <c r="D7816" i="5"/>
  <c r="D7815" i="5"/>
  <c r="D7814" i="5"/>
  <c r="D7813" i="5"/>
  <c r="D7812" i="5"/>
  <c r="D7811" i="5"/>
  <c r="D7810" i="5"/>
  <c r="D7809" i="5"/>
  <c r="D7808" i="5"/>
  <c r="D7807" i="5"/>
  <c r="D7806" i="5"/>
  <c r="D7805" i="5"/>
  <c r="D7804" i="5"/>
  <c r="D7803" i="5"/>
  <c r="D7802" i="5"/>
  <c r="D7801" i="5"/>
  <c r="D7800" i="5"/>
  <c r="D7799" i="5"/>
  <c r="D7798" i="5"/>
  <c r="D7797" i="5"/>
  <c r="D7796" i="5"/>
  <c r="D7795" i="5"/>
  <c r="D7794" i="5"/>
  <c r="D7793" i="5"/>
  <c r="D7792" i="5"/>
  <c r="D7791" i="5"/>
  <c r="D7790" i="5"/>
  <c r="D7789" i="5"/>
  <c r="D7788" i="5"/>
  <c r="D7787" i="5"/>
  <c r="D7786" i="5"/>
  <c r="D7785" i="5"/>
  <c r="D7784" i="5"/>
  <c r="D7783" i="5"/>
  <c r="D7782" i="5"/>
  <c r="D7781" i="5"/>
  <c r="D7780" i="5"/>
  <c r="D7779" i="5"/>
  <c r="D7778" i="5"/>
  <c r="D7777" i="5"/>
  <c r="D7776" i="5"/>
  <c r="D7775" i="5"/>
  <c r="D7774" i="5"/>
  <c r="D7773" i="5"/>
  <c r="D7772" i="5"/>
  <c r="D7771" i="5"/>
  <c r="D7770" i="5"/>
  <c r="D7769" i="5"/>
  <c r="D7768" i="5"/>
  <c r="D7767" i="5"/>
  <c r="D7766" i="5"/>
  <c r="D7765" i="5"/>
  <c r="D7764" i="5"/>
  <c r="D7763" i="5"/>
  <c r="D7762" i="5"/>
  <c r="D7761" i="5"/>
  <c r="D7760" i="5"/>
  <c r="D7759" i="5"/>
  <c r="D7758" i="5"/>
  <c r="D7757" i="5"/>
  <c r="D7756" i="5"/>
  <c r="D7755" i="5"/>
  <c r="D7754" i="5"/>
  <c r="D7753" i="5"/>
  <c r="D7752" i="5"/>
  <c r="D7751" i="5"/>
  <c r="D7750" i="5"/>
  <c r="D7749" i="5"/>
  <c r="D7748" i="5"/>
  <c r="D7747" i="5"/>
  <c r="D7746" i="5"/>
  <c r="D7745" i="5"/>
  <c r="D7744" i="5"/>
  <c r="D7743" i="5"/>
  <c r="D7742" i="5"/>
  <c r="D7741" i="5"/>
  <c r="D7740" i="5"/>
  <c r="D7739" i="5"/>
  <c r="D7738" i="5"/>
  <c r="D7737" i="5"/>
  <c r="D7736" i="5"/>
  <c r="D7735" i="5"/>
  <c r="D7734" i="5"/>
  <c r="D7733" i="5"/>
  <c r="D7732" i="5"/>
  <c r="D7731" i="5"/>
  <c r="D7730" i="5"/>
  <c r="D7729" i="5"/>
  <c r="D7728" i="5"/>
  <c r="D7727" i="5"/>
  <c r="D7726" i="5"/>
  <c r="D7725" i="5"/>
  <c r="D7724" i="5"/>
  <c r="D7723" i="5"/>
  <c r="D7722" i="5"/>
  <c r="D7721" i="5"/>
  <c r="D7720" i="5"/>
  <c r="D7719" i="5"/>
  <c r="D7718" i="5"/>
  <c r="D7717" i="5"/>
  <c r="D7716" i="5"/>
  <c r="D7715" i="5"/>
  <c r="D7714" i="5"/>
  <c r="D7713" i="5"/>
  <c r="D7712" i="5"/>
  <c r="D7711" i="5"/>
  <c r="D7710" i="5"/>
  <c r="D7709" i="5"/>
  <c r="D7708" i="5"/>
  <c r="D7707" i="5"/>
  <c r="D7706" i="5"/>
  <c r="D7705" i="5"/>
  <c r="D7704" i="5"/>
  <c r="D7703" i="5"/>
  <c r="D7702" i="5"/>
  <c r="D7701" i="5"/>
  <c r="D7700" i="5"/>
  <c r="D7699" i="5"/>
  <c r="D7698" i="5"/>
  <c r="D7697" i="5"/>
  <c r="D7696" i="5"/>
  <c r="D7695" i="5"/>
  <c r="D7694" i="5"/>
  <c r="D7693" i="5"/>
  <c r="D7692" i="5"/>
  <c r="D7691" i="5"/>
  <c r="D7690" i="5"/>
  <c r="D7689" i="5"/>
  <c r="D7688" i="5"/>
  <c r="D7687" i="5"/>
  <c r="D7686" i="5"/>
  <c r="D7685" i="5"/>
  <c r="D7684" i="5"/>
  <c r="D7683" i="5"/>
  <c r="D7682" i="5"/>
  <c r="D7681" i="5"/>
  <c r="D7680" i="5"/>
  <c r="D7679" i="5"/>
  <c r="D7678" i="5"/>
  <c r="D7677" i="5"/>
  <c r="D7676" i="5"/>
  <c r="D7675" i="5"/>
  <c r="D7674" i="5"/>
  <c r="D7673" i="5"/>
  <c r="D7672" i="5"/>
  <c r="D7671" i="5"/>
  <c r="D7670" i="5"/>
  <c r="D7669" i="5"/>
  <c r="D7668" i="5"/>
  <c r="D7667" i="5"/>
  <c r="D7666" i="5"/>
  <c r="D7665" i="5"/>
  <c r="D7664" i="5"/>
  <c r="D7663" i="5"/>
  <c r="D7662" i="5"/>
  <c r="D7661" i="5"/>
  <c r="D7660" i="5"/>
  <c r="D7659" i="5"/>
  <c r="D7658" i="5"/>
  <c r="D7657" i="5"/>
  <c r="D7656" i="5"/>
  <c r="D7655" i="5"/>
  <c r="D7654" i="5"/>
  <c r="D7653" i="5"/>
  <c r="D7652" i="5"/>
  <c r="D7651" i="5"/>
  <c r="D7650" i="5"/>
  <c r="D7649" i="5"/>
  <c r="D7648" i="5"/>
  <c r="D7647" i="5"/>
  <c r="D7646" i="5"/>
  <c r="D7645" i="5"/>
  <c r="D7644" i="5"/>
  <c r="D7643" i="5"/>
  <c r="D7642" i="5"/>
  <c r="D7641" i="5"/>
  <c r="D7640" i="5"/>
  <c r="D7639" i="5"/>
  <c r="D7638" i="5"/>
  <c r="D7637" i="5"/>
  <c r="D7636" i="5"/>
  <c r="D7635" i="5"/>
  <c r="D7634" i="5"/>
  <c r="D7633" i="5"/>
  <c r="D7632" i="5"/>
  <c r="D7631" i="5"/>
  <c r="D7630" i="5"/>
  <c r="D7629" i="5"/>
  <c r="D7628" i="5"/>
  <c r="D7627" i="5"/>
  <c r="D7626" i="5"/>
  <c r="D7625" i="5"/>
  <c r="D7624" i="5"/>
  <c r="D7623" i="5"/>
  <c r="D7622" i="5"/>
  <c r="D7621" i="5"/>
  <c r="D7620" i="5"/>
  <c r="D7619" i="5"/>
  <c r="D7618" i="5"/>
  <c r="D7617" i="5"/>
  <c r="D7616" i="5"/>
  <c r="D7615" i="5"/>
  <c r="D7614" i="5"/>
  <c r="D7613" i="5"/>
  <c r="D7612" i="5"/>
  <c r="D7611" i="5"/>
  <c r="D7610" i="5"/>
  <c r="D7609" i="5"/>
  <c r="D7608" i="5"/>
  <c r="D7607" i="5"/>
  <c r="D7606" i="5"/>
  <c r="D7605" i="5"/>
  <c r="D7604" i="5"/>
  <c r="D7603" i="5"/>
  <c r="D7602" i="5"/>
  <c r="D7601" i="5"/>
  <c r="D7600" i="5"/>
  <c r="D7599" i="5"/>
  <c r="D7598" i="5"/>
  <c r="D7597" i="5"/>
  <c r="D7596" i="5"/>
  <c r="D7595" i="5"/>
  <c r="D7594" i="5"/>
  <c r="D7593" i="5"/>
  <c r="D7592" i="5"/>
  <c r="D7591" i="5"/>
  <c r="D7590" i="5"/>
  <c r="D7589" i="5"/>
  <c r="D7588" i="5"/>
  <c r="D7587" i="5"/>
  <c r="D7586" i="5"/>
  <c r="D7585" i="5"/>
  <c r="D7584" i="5"/>
  <c r="D7583" i="5"/>
  <c r="D7582" i="5"/>
  <c r="D7581" i="5"/>
  <c r="D7580" i="5"/>
  <c r="D7579" i="5"/>
  <c r="D7578" i="5"/>
  <c r="D7577" i="5"/>
  <c r="D7576" i="5"/>
  <c r="D7575" i="5"/>
  <c r="D7574" i="5"/>
  <c r="D7573" i="5"/>
  <c r="D7572" i="5"/>
  <c r="D7571" i="5"/>
  <c r="D7570" i="5"/>
  <c r="D7569" i="5"/>
  <c r="D7568" i="5"/>
  <c r="D7567" i="5"/>
  <c r="D7566" i="5"/>
  <c r="D7565" i="5"/>
  <c r="D7564" i="5"/>
  <c r="D7563" i="5"/>
  <c r="D7562" i="5"/>
  <c r="D7561" i="5"/>
  <c r="D7560" i="5"/>
  <c r="D7559" i="5"/>
  <c r="D7558" i="5"/>
  <c r="D7557" i="5"/>
  <c r="D7556" i="5"/>
  <c r="D7555" i="5"/>
  <c r="D7554" i="5"/>
  <c r="D7553" i="5"/>
  <c r="D7552" i="5"/>
  <c r="D7551" i="5"/>
  <c r="D7550" i="5"/>
  <c r="D7549" i="5"/>
  <c r="D7548" i="5"/>
  <c r="D7547" i="5"/>
  <c r="D7546" i="5"/>
  <c r="D7545" i="5"/>
  <c r="D7544" i="5"/>
  <c r="D7543" i="5"/>
  <c r="D7542" i="5"/>
  <c r="D7541" i="5"/>
  <c r="D7540" i="5"/>
  <c r="D7539" i="5"/>
  <c r="D7538" i="5"/>
  <c r="D7537" i="5"/>
  <c r="D7536" i="5"/>
  <c r="D7535" i="5"/>
  <c r="D7534" i="5"/>
  <c r="D7533" i="5"/>
  <c r="D7532" i="5"/>
  <c r="D7531" i="5"/>
  <c r="D7530" i="5"/>
  <c r="D7529" i="5"/>
  <c r="D7528" i="5"/>
  <c r="D7527" i="5"/>
  <c r="D7526" i="5"/>
  <c r="D7525" i="5"/>
  <c r="D7524" i="5"/>
  <c r="D7523" i="5"/>
  <c r="D7522" i="5"/>
  <c r="D7521" i="5"/>
  <c r="D7520" i="5"/>
  <c r="D7519" i="5"/>
  <c r="D7518" i="5"/>
  <c r="D7517" i="5"/>
  <c r="D7516" i="5"/>
  <c r="D7515" i="5"/>
  <c r="D7514" i="5"/>
  <c r="D7513" i="5"/>
  <c r="D7512" i="5"/>
  <c r="D7511" i="5"/>
  <c r="D7510" i="5"/>
  <c r="D7509" i="5"/>
  <c r="D7508" i="5"/>
  <c r="D7507" i="5"/>
  <c r="D7506" i="5"/>
  <c r="D7505" i="5"/>
  <c r="D7504" i="5"/>
  <c r="D7503" i="5"/>
  <c r="D7502" i="5"/>
  <c r="D7501" i="5"/>
  <c r="D7500" i="5"/>
  <c r="D7499" i="5"/>
  <c r="D7498" i="5"/>
  <c r="D7497" i="5"/>
  <c r="D7496" i="5"/>
  <c r="D7495" i="5"/>
  <c r="D7494" i="5"/>
  <c r="D7493" i="5"/>
  <c r="D7492" i="5"/>
  <c r="D7491" i="5"/>
  <c r="D7490" i="5"/>
  <c r="D7489" i="5"/>
  <c r="D7488" i="5"/>
  <c r="D7487" i="5"/>
  <c r="D7486" i="5"/>
  <c r="D7485" i="5"/>
  <c r="D7484" i="5"/>
  <c r="D7483" i="5"/>
  <c r="D7482" i="5"/>
  <c r="D7481" i="5"/>
  <c r="D7480" i="5"/>
  <c r="D7479" i="5"/>
  <c r="D7478" i="5"/>
  <c r="D7477" i="5"/>
  <c r="D7476" i="5"/>
  <c r="D7475" i="5"/>
  <c r="D7474" i="5"/>
  <c r="D7473" i="5"/>
  <c r="D7472" i="5"/>
  <c r="D7471" i="5"/>
  <c r="D7470" i="5"/>
  <c r="D7469" i="5"/>
  <c r="D7468" i="5"/>
  <c r="D7467" i="5"/>
  <c r="D7466" i="5"/>
  <c r="D7465" i="5"/>
  <c r="D7464" i="5"/>
  <c r="D7463" i="5"/>
  <c r="D7462" i="5"/>
  <c r="D7461" i="5"/>
  <c r="D7460" i="5"/>
  <c r="D7459" i="5"/>
  <c r="D7458" i="5"/>
  <c r="D7457" i="5"/>
  <c r="D7456" i="5"/>
  <c r="D7455" i="5"/>
  <c r="D7454" i="5"/>
  <c r="D7453" i="5"/>
  <c r="D7452" i="5"/>
  <c r="D7451" i="5"/>
  <c r="D7450" i="5"/>
  <c r="D7449" i="5"/>
  <c r="D7448" i="5"/>
  <c r="D7447" i="5"/>
  <c r="D7446" i="5"/>
  <c r="D7445" i="5"/>
  <c r="D7444" i="5"/>
  <c r="D7443" i="5"/>
  <c r="D7442" i="5"/>
  <c r="D7441" i="5"/>
  <c r="D7440" i="5"/>
  <c r="D7439" i="5"/>
  <c r="D7438" i="5"/>
  <c r="D7437" i="5"/>
  <c r="D7436" i="5"/>
  <c r="D7435" i="5"/>
  <c r="D7434" i="5"/>
  <c r="D7433" i="5"/>
  <c r="D7432" i="5"/>
  <c r="D7431" i="5"/>
  <c r="D7430" i="5"/>
  <c r="D7429" i="5"/>
  <c r="D7428" i="5"/>
  <c r="D7427" i="5"/>
  <c r="D7426" i="5"/>
  <c r="D7425" i="5"/>
  <c r="D7424" i="5"/>
  <c r="D7423" i="5"/>
  <c r="D7422" i="5"/>
  <c r="D7421" i="5"/>
  <c r="D7420" i="5"/>
  <c r="D7419" i="5"/>
  <c r="D7418" i="5"/>
  <c r="D7417" i="5"/>
  <c r="D7416" i="5"/>
  <c r="D7415" i="5"/>
  <c r="D7414" i="5"/>
  <c r="D7413" i="5"/>
  <c r="D7412" i="5"/>
  <c r="D7411" i="5"/>
  <c r="D7410" i="5"/>
  <c r="D7409" i="5"/>
  <c r="D7408" i="5"/>
  <c r="D7407" i="5"/>
  <c r="D7406" i="5"/>
  <c r="D7405" i="5"/>
  <c r="D7404" i="5"/>
  <c r="D7403" i="5"/>
  <c r="D7402" i="5"/>
  <c r="D7401" i="5"/>
  <c r="D7400" i="5"/>
  <c r="D7399" i="5"/>
  <c r="D7398" i="5"/>
  <c r="D7397" i="5"/>
  <c r="D7396" i="5"/>
  <c r="D7395" i="5"/>
  <c r="D7394" i="5"/>
  <c r="D7393" i="5"/>
  <c r="D7392" i="5"/>
  <c r="D7391" i="5"/>
  <c r="D7390" i="5"/>
  <c r="D7389" i="5"/>
  <c r="D7388" i="5"/>
  <c r="D7387" i="5"/>
  <c r="D7386" i="5"/>
  <c r="D7385" i="5"/>
  <c r="D7384" i="5"/>
  <c r="D7383" i="5"/>
  <c r="D7382" i="5"/>
  <c r="D7381" i="5"/>
  <c r="D7380" i="5"/>
  <c r="D7379" i="5"/>
  <c r="D7378" i="5"/>
  <c r="D7377" i="5"/>
  <c r="D7376" i="5"/>
  <c r="D7375" i="5"/>
  <c r="D7374" i="5"/>
  <c r="D7373" i="5"/>
  <c r="D7372" i="5"/>
  <c r="D7371" i="5"/>
  <c r="D7370" i="5"/>
  <c r="D7369" i="5"/>
  <c r="D7368" i="5"/>
  <c r="D7367" i="5"/>
  <c r="D7366" i="5"/>
  <c r="D7365" i="5"/>
  <c r="D7364" i="5"/>
  <c r="D7363" i="5"/>
  <c r="D7362" i="5"/>
  <c r="D7361" i="5"/>
  <c r="D7360" i="5"/>
  <c r="D7359" i="5"/>
  <c r="D7358" i="5"/>
  <c r="D7357" i="5"/>
  <c r="D7356" i="5"/>
  <c r="D7355" i="5"/>
  <c r="D7354" i="5"/>
  <c r="D7353" i="5"/>
  <c r="D7352" i="5"/>
  <c r="D7351" i="5"/>
  <c r="D7350" i="5"/>
  <c r="D7349" i="5"/>
  <c r="D7348" i="5"/>
  <c r="D7347" i="5"/>
  <c r="D7346" i="5"/>
  <c r="D7345" i="5"/>
  <c r="D7344" i="5"/>
  <c r="D7343" i="5"/>
  <c r="D7342" i="5"/>
  <c r="D7341" i="5"/>
  <c r="D7340" i="5"/>
  <c r="D7339" i="5"/>
  <c r="D7338" i="5"/>
  <c r="D7337" i="5"/>
  <c r="D7336" i="5"/>
  <c r="D7335" i="5"/>
  <c r="D7334" i="5"/>
  <c r="D7333" i="5"/>
  <c r="D7332" i="5"/>
  <c r="D7331" i="5"/>
  <c r="D7330" i="5"/>
  <c r="D7329" i="5"/>
  <c r="D7328" i="5"/>
  <c r="D7327" i="5"/>
  <c r="D7326" i="5"/>
  <c r="D7325" i="5"/>
  <c r="D7324" i="5"/>
  <c r="D7323" i="5"/>
  <c r="D7322" i="5"/>
  <c r="D7321" i="5"/>
  <c r="D7320" i="5"/>
  <c r="D7319" i="5"/>
  <c r="D7318" i="5"/>
  <c r="D7317" i="5"/>
  <c r="D7316" i="5"/>
  <c r="D7315" i="5"/>
  <c r="D7314" i="5"/>
  <c r="D7313" i="5"/>
  <c r="D7312" i="5"/>
  <c r="D7311" i="5"/>
  <c r="D7310" i="5"/>
  <c r="D7309" i="5"/>
  <c r="D7308" i="5"/>
  <c r="D7307" i="5"/>
  <c r="D7306" i="5"/>
  <c r="D7305" i="5"/>
  <c r="D7304" i="5"/>
  <c r="D7303" i="5"/>
  <c r="D7302" i="5"/>
  <c r="D7301" i="5"/>
  <c r="D7300" i="5"/>
  <c r="D7299" i="5"/>
  <c r="D7298" i="5"/>
  <c r="D7297" i="5"/>
  <c r="D7296" i="5"/>
  <c r="D7295" i="5"/>
  <c r="D7294" i="5"/>
  <c r="D7293" i="5"/>
  <c r="D7292" i="5"/>
  <c r="D7291" i="5"/>
  <c r="D7290" i="5"/>
  <c r="D7289" i="5"/>
  <c r="D7288" i="5"/>
  <c r="D7287" i="5"/>
  <c r="D7286" i="5"/>
  <c r="D7285" i="5"/>
  <c r="D7284" i="5"/>
  <c r="D7283" i="5"/>
  <c r="D7282" i="5"/>
  <c r="D7281" i="5"/>
  <c r="D7280" i="5"/>
  <c r="D7279" i="5"/>
  <c r="D7278" i="5"/>
  <c r="D7277" i="5"/>
  <c r="D7276" i="5"/>
  <c r="D7275" i="5"/>
  <c r="D7274" i="5"/>
  <c r="D7273" i="5"/>
  <c r="D7272" i="5"/>
  <c r="D7271" i="5"/>
  <c r="D7270" i="5"/>
  <c r="D7269" i="5"/>
  <c r="D7268" i="5"/>
  <c r="D7267" i="5"/>
  <c r="D7266" i="5"/>
  <c r="D7265" i="5"/>
  <c r="D7264" i="5"/>
  <c r="D7263" i="5"/>
  <c r="D7262" i="5"/>
  <c r="D7261" i="5"/>
  <c r="D7260" i="5"/>
  <c r="D7259" i="5"/>
  <c r="D7258" i="5"/>
  <c r="D7257" i="5"/>
  <c r="D7256" i="5"/>
  <c r="D7255" i="5"/>
  <c r="D7254" i="5"/>
  <c r="D7253" i="5"/>
  <c r="D7252" i="5"/>
  <c r="D7251" i="5"/>
  <c r="D7250" i="5"/>
  <c r="D7249" i="5"/>
  <c r="D7248" i="5"/>
  <c r="D7247" i="5"/>
  <c r="D7246" i="5"/>
  <c r="D7245" i="5"/>
  <c r="D7244" i="5"/>
  <c r="D7243" i="5"/>
  <c r="D7242" i="5"/>
  <c r="D7241" i="5"/>
  <c r="D7240" i="5"/>
  <c r="D7239" i="5"/>
  <c r="D7238" i="5"/>
  <c r="D7237" i="5"/>
  <c r="D7236" i="5"/>
  <c r="D7235" i="5"/>
  <c r="D7234" i="5"/>
  <c r="D7233" i="5"/>
  <c r="D7232" i="5"/>
  <c r="D7231" i="5"/>
  <c r="D7230" i="5"/>
  <c r="D7229" i="5"/>
  <c r="D7228" i="5"/>
  <c r="D7227" i="5"/>
  <c r="D7226" i="5"/>
  <c r="D7225" i="5"/>
  <c r="D7224" i="5"/>
  <c r="D7223" i="5"/>
  <c r="D7222" i="5"/>
  <c r="D7221" i="5"/>
  <c r="D7220" i="5"/>
  <c r="D7219" i="5"/>
  <c r="D7218" i="5"/>
  <c r="D7217" i="5"/>
  <c r="D7216" i="5"/>
  <c r="D7215" i="5"/>
  <c r="D7214" i="5"/>
  <c r="D7213" i="5"/>
  <c r="D7212" i="5"/>
  <c r="D7211" i="5"/>
  <c r="D7210" i="5"/>
  <c r="D7209" i="5"/>
  <c r="D7208" i="5"/>
  <c r="D7207" i="5"/>
  <c r="D7206" i="5"/>
  <c r="D7205" i="5"/>
  <c r="D7204" i="5"/>
  <c r="D7203" i="5"/>
  <c r="D7202" i="5"/>
  <c r="D7201" i="5"/>
  <c r="D7200" i="5"/>
  <c r="D7199" i="5"/>
  <c r="D7198" i="5"/>
  <c r="D7197" i="5"/>
  <c r="D7196" i="5"/>
  <c r="D7195" i="5"/>
  <c r="D7194" i="5"/>
  <c r="D7193" i="5"/>
  <c r="D7192" i="5"/>
  <c r="D7191" i="5"/>
  <c r="D7190" i="5"/>
  <c r="D7189" i="5"/>
  <c r="D7188" i="5"/>
  <c r="D7187" i="5"/>
  <c r="D7186" i="5"/>
  <c r="D7185" i="5"/>
  <c r="D7184" i="5"/>
  <c r="D7183" i="5"/>
  <c r="D7182" i="5"/>
  <c r="D7181" i="5"/>
  <c r="D7180" i="5"/>
  <c r="D7179" i="5"/>
  <c r="D7178" i="5"/>
  <c r="D7177" i="5"/>
  <c r="D7176" i="5"/>
  <c r="D7175" i="5"/>
  <c r="D7174" i="5"/>
  <c r="D7173" i="5"/>
  <c r="D7172" i="5"/>
  <c r="D7171" i="5"/>
  <c r="D7170" i="5"/>
  <c r="D7169" i="5"/>
  <c r="D7168" i="5"/>
  <c r="D7167" i="5"/>
  <c r="D7166" i="5"/>
  <c r="D7165" i="5"/>
  <c r="D7164" i="5"/>
  <c r="D7163" i="5"/>
  <c r="D7162" i="5"/>
  <c r="D7161" i="5"/>
  <c r="D7160" i="5"/>
  <c r="D7159" i="5"/>
  <c r="D7158" i="5"/>
  <c r="D7157" i="5"/>
  <c r="D7156" i="5"/>
  <c r="D7155" i="5"/>
  <c r="D7154" i="5"/>
  <c r="D7153" i="5"/>
  <c r="D7152" i="5"/>
  <c r="D7151" i="5"/>
  <c r="D7150" i="5"/>
  <c r="D7149" i="5"/>
  <c r="D7148" i="5"/>
  <c r="D7147" i="5"/>
  <c r="D7146" i="5"/>
  <c r="D7145" i="5"/>
  <c r="D7144" i="5"/>
  <c r="D7143" i="5"/>
  <c r="D7142" i="5"/>
  <c r="D7141" i="5"/>
  <c r="D7140" i="5"/>
  <c r="D7139" i="5"/>
  <c r="D7138" i="5"/>
  <c r="D7137" i="5"/>
  <c r="D7136" i="5"/>
  <c r="D7135" i="5"/>
  <c r="D7134" i="5"/>
  <c r="D7133" i="5"/>
  <c r="D7132" i="5"/>
  <c r="D7131" i="5"/>
  <c r="D7130" i="5"/>
  <c r="D7129" i="5"/>
  <c r="D7128" i="5"/>
  <c r="D7127" i="5"/>
  <c r="D7126" i="5"/>
  <c r="D7125" i="5"/>
  <c r="D7124" i="5"/>
  <c r="D7123" i="5"/>
  <c r="D7122" i="5"/>
  <c r="D7121" i="5"/>
  <c r="D7120" i="5"/>
  <c r="D7119" i="5"/>
  <c r="D7118" i="5"/>
  <c r="D7117" i="5"/>
  <c r="D7116" i="5"/>
  <c r="D7115" i="5"/>
  <c r="D7114" i="5"/>
  <c r="D7113" i="5"/>
  <c r="D7112" i="5"/>
  <c r="D7111" i="5"/>
  <c r="D7110" i="5"/>
  <c r="D7109" i="5"/>
  <c r="D7108" i="5"/>
  <c r="D7107" i="5"/>
  <c r="D7106" i="5"/>
  <c r="D7105" i="5"/>
  <c r="D7104" i="5"/>
  <c r="D7103" i="5"/>
  <c r="D7102" i="5"/>
  <c r="D7101" i="5"/>
  <c r="D7100" i="5"/>
  <c r="D7099" i="5"/>
  <c r="D7098" i="5"/>
  <c r="D7097" i="5"/>
  <c r="D7096" i="5"/>
  <c r="D7095" i="5"/>
  <c r="D7094" i="5"/>
  <c r="D7093" i="5"/>
  <c r="D7092" i="5"/>
  <c r="D7091" i="5"/>
  <c r="D7090" i="5"/>
  <c r="D7089" i="5"/>
  <c r="D7088" i="5"/>
  <c r="D7087" i="5"/>
  <c r="D7086" i="5"/>
  <c r="D7085" i="5"/>
  <c r="D7084" i="5"/>
  <c r="D7083" i="5"/>
  <c r="D7082" i="5"/>
  <c r="D7081" i="5"/>
  <c r="D7080" i="5"/>
  <c r="D7079" i="5"/>
  <c r="D7078" i="5"/>
  <c r="D7077" i="5"/>
  <c r="D7076" i="5"/>
  <c r="D7075" i="5"/>
  <c r="D7074" i="5"/>
  <c r="D7073" i="5"/>
  <c r="D7072" i="5"/>
  <c r="D7071" i="5"/>
  <c r="D7070" i="5"/>
  <c r="D7069" i="5"/>
  <c r="D7068" i="5"/>
  <c r="D7067" i="5"/>
  <c r="D7066" i="5"/>
  <c r="D7065" i="5"/>
  <c r="D7064" i="5"/>
  <c r="D7063" i="5"/>
  <c r="D7062" i="5"/>
  <c r="D7061" i="5"/>
  <c r="D7060" i="5"/>
  <c r="D7059" i="5"/>
  <c r="D7058" i="5"/>
  <c r="D7057" i="5"/>
  <c r="D7056" i="5"/>
  <c r="D7055" i="5"/>
  <c r="D7054" i="5"/>
  <c r="D7053" i="5"/>
  <c r="D7052" i="5"/>
  <c r="D7051" i="5"/>
  <c r="D7050" i="5"/>
  <c r="D7049" i="5"/>
  <c r="D7048" i="5"/>
  <c r="D7047" i="5"/>
  <c r="D7046" i="5"/>
  <c r="D7045" i="5"/>
  <c r="D7044" i="5"/>
  <c r="D7043" i="5"/>
  <c r="D7042" i="5"/>
  <c r="D7041" i="5"/>
  <c r="D7040" i="5"/>
  <c r="D7039" i="5"/>
  <c r="D7038" i="5"/>
  <c r="D7037" i="5"/>
  <c r="D7036" i="5"/>
  <c r="D7035" i="5"/>
  <c r="D7034" i="5"/>
  <c r="D7033" i="5"/>
  <c r="D7032" i="5"/>
  <c r="D7031" i="5"/>
  <c r="D7030" i="5"/>
  <c r="D7029" i="5"/>
  <c r="D7028" i="5"/>
  <c r="D7027" i="5"/>
  <c r="D7026" i="5"/>
  <c r="D7025" i="5"/>
  <c r="D7024" i="5"/>
  <c r="D7023" i="5"/>
  <c r="D7022" i="5"/>
  <c r="D7021" i="5"/>
  <c r="D7020" i="5"/>
  <c r="D7019" i="5"/>
  <c r="D7018" i="5"/>
  <c r="D7017" i="5"/>
  <c r="D7016" i="5"/>
  <c r="D7015" i="5"/>
  <c r="D7014" i="5"/>
  <c r="D7013" i="5"/>
  <c r="D7012" i="5"/>
  <c r="D7011" i="5"/>
  <c r="D7010" i="5"/>
  <c r="D7009" i="5"/>
  <c r="D7008" i="5"/>
  <c r="D7007" i="5"/>
  <c r="D7006" i="5"/>
  <c r="D7005" i="5"/>
  <c r="D7004" i="5"/>
  <c r="D7003" i="5"/>
  <c r="D7002" i="5"/>
  <c r="D7001" i="5"/>
  <c r="D7000" i="5"/>
  <c r="D6999" i="5"/>
  <c r="D6998" i="5"/>
  <c r="D6997" i="5"/>
  <c r="D6996" i="5"/>
  <c r="D6995" i="5"/>
  <c r="D6994" i="5"/>
  <c r="D6993" i="5"/>
  <c r="D6992" i="5"/>
  <c r="D6991" i="5"/>
  <c r="D6990" i="5"/>
  <c r="D6989" i="5"/>
  <c r="D6988" i="5"/>
  <c r="D6987" i="5"/>
  <c r="D6986" i="5"/>
  <c r="D6985" i="5"/>
  <c r="D6984" i="5"/>
  <c r="D6983" i="5"/>
  <c r="D6982" i="5"/>
  <c r="D6981" i="5"/>
  <c r="D6980" i="5"/>
  <c r="D6979" i="5"/>
  <c r="D6978" i="5"/>
  <c r="D6977" i="5"/>
  <c r="D6976" i="5"/>
  <c r="D6975" i="5"/>
  <c r="D6974" i="5"/>
  <c r="D6973" i="5"/>
  <c r="D6972" i="5"/>
  <c r="D6971" i="5"/>
  <c r="D6970" i="5"/>
  <c r="D6969" i="5"/>
  <c r="D6968" i="5"/>
  <c r="D6967" i="5"/>
  <c r="D6966" i="5"/>
  <c r="D6965" i="5"/>
  <c r="D6964" i="5"/>
  <c r="D6963" i="5"/>
  <c r="D6962" i="5"/>
  <c r="D6961" i="5"/>
  <c r="D6960" i="5"/>
  <c r="D6959" i="5"/>
  <c r="D6958" i="5"/>
  <c r="D6957" i="5"/>
  <c r="D6956" i="5"/>
  <c r="D6955" i="5"/>
  <c r="D6954" i="5"/>
  <c r="D6953" i="5"/>
  <c r="D6952" i="5"/>
  <c r="D6951" i="5"/>
  <c r="D6950" i="5"/>
  <c r="D6949" i="5"/>
  <c r="D6948" i="5"/>
  <c r="D6947" i="5"/>
  <c r="D6946" i="5"/>
  <c r="D6945" i="5"/>
  <c r="D6944" i="5"/>
  <c r="D6943" i="5"/>
  <c r="D6942" i="5"/>
  <c r="D6941" i="5"/>
  <c r="D6940" i="5"/>
  <c r="D6939" i="5"/>
  <c r="D6938" i="5"/>
  <c r="D6937" i="5"/>
  <c r="D6936" i="5"/>
  <c r="D6935" i="5"/>
  <c r="D6934" i="5"/>
  <c r="D6933" i="5"/>
  <c r="D6932" i="5"/>
  <c r="D6931" i="5"/>
  <c r="D6930" i="5"/>
  <c r="D6929" i="5"/>
  <c r="D6928" i="5"/>
  <c r="D6927" i="5"/>
  <c r="D6926" i="5"/>
  <c r="D6925" i="5"/>
  <c r="D6924" i="5"/>
  <c r="D6923" i="5"/>
  <c r="D6922" i="5"/>
  <c r="D6921" i="5"/>
  <c r="D6920" i="5"/>
  <c r="D6919" i="5"/>
  <c r="D6918" i="5"/>
  <c r="D6917" i="5"/>
  <c r="D6916" i="5"/>
  <c r="D6915" i="5"/>
  <c r="D6914" i="5"/>
  <c r="D6913" i="5"/>
  <c r="D6912" i="5"/>
  <c r="D6911" i="5"/>
  <c r="D6910" i="5"/>
  <c r="D6909" i="5"/>
  <c r="D6908" i="5"/>
  <c r="D6907" i="5"/>
  <c r="D6906" i="5"/>
  <c r="D6905" i="5"/>
  <c r="D6904" i="5"/>
  <c r="D6903" i="5"/>
  <c r="D6902" i="5"/>
  <c r="D6901" i="5"/>
  <c r="D6900" i="5"/>
  <c r="D6899" i="5"/>
  <c r="D6898" i="5"/>
  <c r="D6897" i="5"/>
  <c r="D6896" i="5"/>
  <c r="D6895" i="5"/>
  <c r="D6894" i="5"/>
  <c r="D6893" i="5"/>
  <c r="D6892" i="5"/>
  <c r="D6891" i="5"/>
  <c r="D6890" i="5"/>
  <c r="D6889" i="5"/>
  <c r="D6888" i="5"/>
  <c r="D6887" i="5"/>
  <c r="D6886" i="5"/>
  <c r="D6885" i="5"/>
  <c r="D6884" i="5"/>
  <c r="D6883" i="5"/>
  <c r="D6882" i="5"/>
  <c r="D6881" i="5"/>
  <c r="D6880" i="5"/>
  <c r="D6879" i="5"/>
  <c r="D6878" i="5"/>
  <c r="D6877" i="5"/>
  <c r="D6876" i="5"/>
  <c r="D6875" i="5"/>
  <c r="D6874" i="5"/>
  <c r="D6873" i="5"/>
  <c r="D6872" i="5"/>
  <c r="D6871" i="5"/>
  <c r="D6870" i="5"/>
  <c r="D6869" i="5"/>
  <c r="D6868" i="5"/>
  <c r="D6867" i="5"/>
  <c r="D6866" i="5"/>
  <c r="D6865" i="5"/>
  <c r="D6864" i="5"/>
  <c r="D6863" i="5"/>
  <c r="D6862" i="5"/>
  <c r="D6861" i="5"/>
  <c r="D6860" i="5"/>
  <c r="D6859" i="5"/>
  <c r="D6858" i="5"/>
  <c r="D6857" i="5"/>
  <c r="D6856" i="5"/>
  <c r="D6855" i="5"/>
  <c r="D6854" i="5"/>
  <c r="D6853" i="5"/>
  <c r="D6852" i="5"/>
  <c r="D6851" i="5"/>
  <c r="D6850" i="5"/>
  <c r="D6849" i="5"/>
  <c r="D6848" i="5"/>
  <c r="D6847" i="5"/>
  <c r="D6846" i="5"/>
  <c r="D6845" i="5"/>
  <c r="D6844" i="5"/>
  <c r="D6843" i="5"/>
  <c r="D6842" i="5"/>
  <c r="D6841" i="5"/>
  <c r="D6840" i="5"/>
  <c r="D6839" i="5"/>
  <c r="D6838" i="5"/>
  <c r="D6837" i="5"/>
  <c r="D6836" i="5"/>
  <c r="D6835" i="5"/>
  <c r="D6834" i="5"/>
  <c r="D6833" i="5"/>
  <c r="D6832" i="5"/>
  <c r="D6831" i="5"/>
  <c r="D6830" i="5"/>
  <c r="D6829" i="5"/>
  <c r="D6828" i="5"/>
  <c r="D6827" i="5"/>
  <c r="D6826" i="5"/>
  <c r="D6825" i="5"/>
  <c r="D6824" i="5"/>
  <c r="D6823" i="5"/>
  <c r="D6822" i="5"/>
  <c r="D6821" i="5"/>
  <c r="D6820" i="5"/>
  <c r="D6819" i="5"/>
  <c r="D6818" i="5"/>
  <c r="D6817" i="5"/>
  <c r="D6816" i="5"/>
  <c r="D6815" i="5"/>
  <c r="D6814" i="5"/>
  <c r="D6813" i="5"/>
  <c r="D6812" i="5"/>
  <c r="D6811" i="5"/>
  <c r="D6810" i="5"/>
  <c r="D6809" i="5"/>
  <c r="D6808" i="5"/>
  <c r="D6807" i="5"/>
  <c r="D6806" i="5"/>
  <c r="D6805" i="5"/>
  <c r="D6804" i="5"/>
  <c r="D6803" i="5"/>
  <c r="D6802" i="5"/>
  <c r="D6801" i="5"/>
  <c r="D6800" i="5"/>
  <c r="D6799" i="5"/>
  <c r="D6798" i="5"/>
  <c r="D6797" i="5"/>
  <c r="D6796" i="5"/>
  <c r="D6795" i="5"/>
  <c r="D6794" i="5"/>
  <c r="D6793" i="5"/>
  <c r="D6792" i="5"/>
  <c r="D6791" i="5"/>
  <c r="D6790" i="5"/>
  <c r="D6789" i="5"/>
  <c r="D6788" i="5"/>
  <c r="D6787" i="5"/>
  <c r="D6786" i="5"/>
  <c r="D6785" i="5"/>
  <c r="D6784" i="5"/>
  <c r="D6783" i="5"/>
  <c r="D6782" i="5"/>
  <c r="D6781" i="5"/>
  <c r="D6780" i="5"/>
  <c r="D6779" i="5"/>
  <c r="D6778" i="5"/>
  <c r="D6777" i="5"/>
  <c r="D6776" i="5"/>
  <c r="D6775" i="5"/>
  <c r="D6774" i="5"/>
  <c r="D6773" i="5"/>
  <c r="D6772" i="5"/>
  <c r="D6771" i="5"/>
  <c r="D6770" i="5"/>
  <c r="D6769" i="5"/>
  <c r="D6768" i="5"/>
  <c r="D6767" i="5"/>
  <c r="D6766" i="5"/>
  <c r="D6765" i="5"/>
  <c r="D6764" i="5"/>
  <c r="D6763" i="5"/>
  <c r="D6762" i="5"/>
  <c r="D6761" i="5"/>
  <c r="D6760" i="5"/>
  <c r="D6759" i="5"/>
  <c r="D6758" i="5"/>
  <c r="D6757" i="5"/>
  <c r="D6756" i="5"/>
  <c r="D6755" i="5"/>
  <c r="D6754" i="5"/>
  <c r="D6753" i="5"/>
  <c r="D6752" i="5"/>
  <c r="D6751" i="5"/>
  <c r="D6750" i="5"/>
  <c r="D6749" i="5"/>
  <c r="D6748" i="5"/>
  <c r="D6747" i="5"/>
  <c r="D6746" i="5"/>
  <c r="D6745" i="5"/>
  <c r="D6744" i="5"/>
  <c r="D6743" i="5"/>
  <c r="D6742" i="5"/>
  <c r="D6741" i="5"/>
  <c r="D6740" i="5"/>
  <c r="D6739" i="5"/>
  <c r="D6738" i="5"/>
  <c r="D6737" i="5"/>
  <c r="D6736" i="5"/>
  <c r="D6735" i="5"/>
  <c r="D6734" i="5"/>
  <c r="D6733" i="5"/>
  <c r="D6732" i="5"/>
  <c r="D6731" i="5"/>
  <c r="D6730" i="5"/>
  <c r="D6729" i="5"/>
  <c r="D6728" i="5"/>
  <c r="D6727" i="5"/>
  <c r="D6726" i="5"/>
  <c r="D6725" i="5"/>
  <c r="D6724" i="5"/>
  <c r="D6723" i="5"/>
  <c r="D6722" i="5"/>
  <c r="D6721" i="5"/>
  <c r="D6720" i="5"/>
  <c r="D6719" i="5"/>
  <c r="D6718" i="5"/>
  <c r="D6717" i="5"/>
  <c r="D6716" i="5"/>
  <c r="D6715" i="5"/>
  <c r="D6714" i="5"/>
  <c r="D6713" i="5"/>
  <c r="D6712" i="5"/>
  <c r="D6711" i="5"/>
  <c r="D6710" i="5"/>
  <c r="D6709" i="5"/>
  <c r="D6708" i="5"/>
  <c r="D6707" i="5"/>
  <c r="D6706" i="5"/>
  <c r="D6705" i="5"/>
  <c r="D6704" i="5"/>
  <c r="D6703" i="5"/>
  <c r="D6702" i="5"/>
  <c r="D6701" i="5"/>
  <c r="D6700" i="5"/>
  <c r="D6699" i="5"/>
  <c r="D6698" i="5"/>
  <c r="D6697" i="5"/>
  <c r="D6696" i="5"/>
  <c r="D6695" i="5"/>
  <c r="D6694" i="5"/>
  <c r="D6693" i="5"/>
  <c r="D6692" i="5"/>
  <c r="D6691" i="5"/>
  <c r="D6690" i="5"/>
  <c r="D6689" i="5"/>
  <c r="D6688" i="5"/>
  <c r="D6687" i="5"/>
  <c r="D6686" i="5"/>
  <c r="D6685" i="5"/>
  <c r="D6684" i="5"/>
  <c r="D6683" i="5"/>
  <c r="D6682" i="5"/>
  <c r="D6681" i="5"/>
  <c r="D6680" i="5"/>
  <c r="D6679" i="5"/>
  <c r="D6678" i="5"/>
  <c r="D6677" i="5"/>
  <c r="D6676" i="5"/>
  <c r="D6675" i="5"/>
  <c r="D6674" i="5"/>
  <c r="D6673" i="5"/>
  <c r="D6672" i="5"/>
  <c r="D6671" i="5"/>
  <c r="D6670" i="5"/>
  <c r="D6669" i="5"/>
  <c r="D6668" i="5"/>
  <c r="D6667" i="5"/>
  <c r="D6666" i="5"/>
  <c r="D6665" i="5"/>
  <c r="D6664" i="5"/>
  <c r="D6663" i="5"/>
  <c r="D6662" i="5"/>
  <c r="D6661" i="5"/>
  <c r="D6660" i="5"/>
  <c r="D6659" i="5"/>
  <c r="D6658" i="5"/>
  <c r="D6657" i="5"/>
  <c r="D6656" i="5"/>
  <c r="D6655" i="5"/>
  <c r="D6654" i="5"/>
  <c r="D6653" i="5"/>
  <c r="D6652" i="5"/>
  <c r="D6651" i="5"/>
  <c r="D6650" i="5"/>
  <c r="D6649" i="5"/>
  <c r="D6648" i="5"/>
  <c r="D6647" i="5"/>
  <c r="D6646" i="5"/>
  <c r="D6645" i="5"/>
  <c r="D6644" i="5"/>
  <c r="D6643" i="5"/>
  <c r="D6642" i="5"/>
  <c r="D6641" i="5"/>
  <c r="D6640" i="5"/>
  <c r="D6639" i="5"/>
  <c r="D6638" i="5"/>
  <c r="D6637" i="5"/>
  <c r="D6636" i="5"/>
  <c r="D6635" i="5"/>
  <c r="D6634" i="5"/>
  <c r="D6633" i="5"/>
  <c r="D6632" i="5"/>
  <c r="D6631" i="5"/>
  <c r="D6630" i="5"/>
  <c r="D6629" i="5"/>
  <c r="D6628" i="5"/>
  <c r="D6627" i="5"/>
  <c r="D6626" i="5"/>
  <c r="D6625" i="5"/>
  <c r="D6624" i="5"/>
  <c r="D6623" i="5"/>
  <c r="D6622" i="5"/>
  <c r="D6621" i="5"/>
  <c r="D6620" i="5"/>
  <c r="D6619" i="5"/>
  <c r="D6618" i="5"/>
  <c r="D6617" i="5"/>
  <c r="D6616" i="5"/>
  <c r="D6615" i="5"/>
  <c r="D6614" i="5"/>
  <c r="D6613" i="5"/>
  <c r="D6612" i="5"/>
  <c r="D6611" i="5"/>
  <c r="D6610" i="5"/>
  <c r="D6609" i="5"/>
  <c r="D6608" i="5"/>
  <c r="D6607" i="5"/>
  <c r="D6606" i="5"/>
  <c r="D6605" i="5"/>
  <c r="D6604" i="5"/>
  <c r="D6603" i="5"/>
  <c r="D6602" i="5"/>
  <c r="D6601" i="5"/>
  <c r="D6600" i="5"/>
  <c r="D6599" i="5"/>
  <c r="D6598" i="5"/>
  <c r="D6597" i="5"/>
  <c r="D6596" i="5"/>
  <c r="D6595" i="5"/>
  <c r="D6594" i="5"/>
  <c r="D6593" i="5"/>
  <c r="D6592" i="5"/>
  <c r="D6591" i="5"/>
  <c r="D6590" i="5"/>
  <c r="D6589" i="5"/>
  <c r="D6588" i="5"/>
  <c r="D6587" i="5"/>
  <c r="D6586" i="5"/>
  <c r="D6585" i="5"/>
  <c r="D6584" i="5"/>
  <c r="D6583" i="5"/>
  <c r="D6582" i="5"/>
  <c r="D6581" i="5"/>
  <c r="D6580" i="5"/>
  <c r="D6579" i="5"/>
  <c r="D6578" i="5"/>
  <c r="D6577" i="5"/>
  <c r="D6576" i="5"/>
  <c r="D6575" i="5"/>
  <c r="D6574" i="5"/>
  <c r="D6573" i="5"/>
  <c r="D6572" i="5"/>
  <c r="D6571" i="5"/>
  <c r="D6570" i="5"/>
  <c r="D6569" i="5"/>
  <c r="D6568" i="5"/>
  <c r="D6567" i="5"/>
  <c r="D6566" i="5"/>
  <c r="D6565" i="5"/>
  <c r="D6564" i="5"/>
  <c r="D6563" i="5"/>
  <c r="D6562" i="5"/>
  <c r="D6561" i="5"/>
  <c r="D6560" i="5"/>
  <c r="D6559" i="5"/>
  <c r="D6558" i="5"/>
  <c r="D6557" i="5"/>
  <c r="D6556" i="5"/>
  <c r="D6555" i="5"/>
  <c r="D6554" i="5"/>
  <c r="D6553" i="5"/>
  <c r="D6552" i="5"/>
  <c r="D6551" i="5"/>
  <c r="D6550" i="5"/>
  <c r="D6549" i="5"/>
  <c r="D6548" i="5"/>
  <c r="D6547" i="5"/>
  <c r="D6546" i="5"/>
  <c r="D6545" i="5"/>
  <c r="D6544" i="5"/>
  <c r="D6543" i="5"/>
  <c r="D6542" i="5"/>
  <c r="D6541" i="5"/>
  <c r="D6540" i="5"/>
  <c r="D6539" i="5"/>
  <c r="D6538" i="5"/>
  <c r="D6537" i="5"/>
  <c r="D6536" i="5"/>
  <c r="D6535" i="5"/>
  <c r="D6534" i="5"/>
  <c r="D6533" i="5"/>
  <c r="D6532" i="5"/>
  <c r="D6531" i="5"/>
  <c r="D6530" i="5"/>
  <c r="D6529" i="5"/>
  <c r="D6528" i="5"/>
  <c r="D6527" i="5"/>
  <c r="D6526" i="5"/>
  <c r="D6525" i="5"/>
  <c r="D6524" i="5"/>
  <c r="D6523" i="5"/>
  <c r="D6522" i="5"/>
  <c r="D6521" i="5"/>
  <c r="D6520" i="5"/>
  <c r="D6519" i="5"/>
  <c r="D6518" i="5"/>
  <c r="D6517" i="5"/>
  <c r="D6516" i="5"/>
  <c r="D6515" i="5"/>
  <c r="D6514" i="5"/>
  <c r="D6513" i="5"/>
  <c r="D6512" i="5"/>
  <c r="D6511" i="5"/>
  <c r="D6510" i="5"/>
  <c r="D6509" i="5"/>
  <c r="D6508" i="5"/>
  <c r="D6507" i="5"/>
  <c r="D6506" i="5"/>
  <c r="D6505" i="5"/>
  <c r="D6504" i="5"/>
  <c r="D6503" i="5"/>
  <c r="D6502" i="5"/>
  <c r="D6501" i="5"/>
  <c r="D6500" i="5"/>
  <c r="D6499" i="5"/>
  <c r="D6498" i="5"/>
  <c r="D6497" i="5"/>
  <c r="D6496" i="5"/>
  <c r="D6495" i="5"/>
  <c r="D6494" i="5"/>
  <c r="D6493" i="5"/>
  <c r="D6492" i="5"/>
  <c r="D6491" i="5"/>
  <c r="D6490" i="5"/>
  <c r="D6489" i="5"/>
  <c r="D6488" i="5"/>
  <c r="D6487" i="5"/>
  <c r="D6486" i="5"/>
  <c r="D6485" i="5"/>
  <c r="D6484" i="5"/>
  <c r="D6483" i="5"/>
  <c r="D6482" i="5"/>
  <c r="D6481" i="5"/>
  <c r="D6480" i="5"/>
  <c r="D6479" i="5"/>
  <c r="D6478" i="5"/>
  <c r="D6477" i="5"/>
  <c r="D6476" i="5"/>
  <c r="D6475" i="5"/>
  <c r="D6474" i="5"/>
  <c r="D6473" i="5"/>
  <c r="D6472" i="5"/>
  <c r="D6471" i="5"/>
  <c r="D6470" i="5"/>
  <c r="D6469" i="5"/>
  <c r="D6468" i="5"/>
  <c r="D6467" i="5"/>
  <c r="D6466" i="5"/>
  <c r="D6465" i="5"/>
  <c r="D6464" i="5"/>
  <c r="D6463" i="5"/>
  <c r="D6462" i="5"/>
  <c r="D6461" i="5"/>
  <c r="D6460" i="5"/>
  <c r="D6459" i="5"/>
  <c r="D6458" i="5"/>
  <c r="D6457" i="5"/>
  <c r="D6456" i="5"/>
  <c r="D6455" i="5"/>
  <c r="D6454" i="5"/>
  <c r="D6453" i="5"/>
  <c r="D6452" i="5"/>
  <c r="D6451" i="5"/>
  <c r="D6450" i="5"/>
  <c r="D6449" i="5"/>
  <c r="D6448" i="5"/>
  <c r="D6447" i="5"/>
  <c r="D6446" i="5"/>
  <c r="D6445" i="5"/>
  <c r="D6444" i="5"/>
  <c r="D6443" i="5"/>
  <c r="D6442" i="5"/>
  <c r="D6441" i="5"/>
  <c r="D6440" i="5"/>
  <c r="D6439" i="5"/>
  <c r="D6438" i="5"/>
  <c r="D6437" i="5"/>
  <c r="D6436" i="5"/>
  <c r="D6435" i="5"/>
  <c r="D6434" i="5"/>
  <c r="D6433" i="5"/>
  <c r="D6432" i="5"/>
  <c r="D6431" i="5"/>
  <c r="D6430" i="5"/>
  <c r="D6429" i="5"/>
  <c r="D6428" i="5"/>
  <c r="D6427" i="5"/>
  <c r="D6426" i="5"/>
  <c r="D6425" i="5"/>
  <c r="D6424" i="5"/>
  <c r="D6423" i="5"/>
  <c r="D6422" i="5"/>
  <c r="D6421" i="5"/>
  <c r="D6420" i="5"/>
  <c r="D6419" i="5"/>
  <c r="D6418" i="5"/>
  <c r="D6417" i="5"/>
  <c r="D6416" i="5"/>
  <c r="D6415" i="5"/>
  <c r="D6414" i="5"/>
  <c r="D6413" i="5"/>
  <c r="D6412" i="5"/>
  <c r="D6411" i="5"/>
  <c r="D6410" i="5"/>
  <c r="D6409" i="5"/>
  <c r="D6408" i="5"/>
  <c r="D6407" i="5"/>
  <c r="D6406" i="5"/>
  <c r="D6405" i="5"/>
  <c r="D6404" i="5"/>
  <c r="D6403" i="5"/>
  <c r="D6402" i="5"/>
  <c r="D6401" i="5"/>
  <c r="D6400" i="5"/>
  <c r="D6399" i="5"/>
  <c r="D6398" i="5"/>
  <c r="D6397" i="5"/>
  <c r="D6396" i="5"/>
  <c r="D6395" i="5"/>
  <c r="D6394" i="5"/>
  <c r="D6393" i="5"/>
  <c r="D6392" i="5"/>
  <c r="D6391" i="5"/>
  <c r="D6390" i="5"/>
  <c r="D6389" i="5"/>
  <c r="D6388" i="5"/>
  <c r="D6387" i="5"/>
  <c r="D6386" i="5"/>
  <c r="D6385" i="5"/>
  <c r="D6384" i="5"/>
  <c r="D6383" i="5"/>
  <c r="D6382" i="5"/>
  <c r="D6381" i="5"/>
  <c r="D6380" i="5"/>
  <c r="D6379" i="5"/>
  <c r="D6378" i="5"/>
  <c r="D6377" i="5"/>
  <c r="D6376" i="5"/>
  <c r="D6375" i="5"/>
  <c r="D6374" i="5"/>
  <c r="D6373" i="5"/>
  <c r="D6372" i="5"/>
  <c r="D6371" i="5"/>
  <c r="D6370" i="5"/>
  <c r="D6369" i="5"/>
  <c r="D6368" i="5"/>
  <c r="D6367" i="5"/>
  <c r="D6366" i="5"/>
  <c r="D6365" i="5"/>
  <c r="D6364" i="5"/>
  <c r="D6363" i="5"/>
  <c r="D6362" i="5"/>
  <c r="D6361" i="5"/>
  <c r="D6360" i="5"/>
  <c r="D6359" i="5"/>
  <c r="D6358" i="5"/>
  <c r="D6357" i="5"/>
  <c r="D6356" i="5"/>
  <c r="D6355" i="5"/>
  <c r="D6354" i="5"/>
  <c r="D6353" i="5"/>
  <c r="D6352" i="5"/>
  <c r="D6351" i="5"/>
  <c r="D6350" i="5"/>
  <c r="D6349" i="5"/>
  <c r="D6348" i="5"/>
  <c r="D6347" i="5"/>
  <c r="D6346" i="5"/>
  <c r="D6345" i="5"/>
  <c r="D6344" i="5"/>
  <c r="D6343" i="5"/>
  <c r="D6342" i="5"/>
  <c r="D6341" i="5"/>
  <c r="D6340" i="5"/>
  <c r="D6339" i="5"/>
  <c r="D6338" i="5"/>
  <c r="D6337" i="5"/>
  <c r="D6336" i="5"/>
  <c r="D6335" i="5"/>
  <c r="D6334" i="5"/>
  <c r="D6333" i="5"/>
  <c r="D6332" i="5"/>
  <c r="D6331" i="5"/>
  <c r="D6330" i="5"/>
  <c r="D6329" i="5"/>
  <c r="D6328" i="5"/>
  <c r="D6327" i="5"/>
  <c r="D6326" i="5"/>
  <c r="D6325" i="5"/>
  <c r="D6324" i="5"/>
  <c r="D6323" i="5"/>
  <c r="D6322" i="5"/>
  <c r="D6321" i="5"/>
  <c r="D6320" i="5"/>
  <c r="D6319" i="5"/>
  <c r="D6318" i="5"/>
  <c r="D6317" i="5"/>
  <c r="D6316" i="5"/>
  <c r="D6315" i="5"/>
  <c r="D6314" i="5"/>
  <c r="D6313" i="5"/>
  <c r="D6312" i="5"/>
  <c r="D6311" i="5"/>
  <c r="D6310" i="5"/>
  <c r="D6309" i="5"/>
  <c r="D6308" i="5"/>
  <c r="D6307" i="5"/>
  <c r="D6306" i="5"/>
  <c r="D6305" i="5"/>
  <c r="D6304" i="5"/>
  <c r="D6303" i="5"/>
  <c r="D6302" i="5"/>
  <c r="D6301" i="5"/>
  <c r="D6300" i="5"/>
  <c r="D6299" i="5"/>
  <c r="D6298" i="5"/>
  <c r="D6297" i="5"/>
  <c r="D6296" i="5"/>
  <c r="D6295" i="5"/>
  <c r="D6294" i="5"/>
  <c r="D6293" i="5"/>
  <c r="D6292" i="5"/>
  <c r="D6291" i="5"/>
  <c r="D6290" i="5"/>
  <c r="D6289" i="5"/>
  <c r="D6288" i="5"/>
  <c r="D6287" i="5"/>
  <c r="D6286" i="5"/>
  <c r="D6285" i="5"/>
  <c r="D6284" i="5"/>
  <c r="D6283" i="5"/>
  <c r="D6282" i="5"/>
  <c r="D6281" i="5"/>
  <c r="D6280" i="5"/>
  <c r="D6279" i="5"/>
  <c r="D6278" i="5"/>
  <c r="D6277" i="5"/>
  <c r="D6276" i="5"/>
  <c r="D6275" i="5"/>
  <c r="D6274" i="5"/>
  <c r="D6273" i="5"/>
  <c r="D6272" i="5"/>
  <c r="D6271" i="5"/>
  <c r="D6270" i="5"/>
  <c r="D6269" i="5"/>
  <c r="D6268" i="5"/>
  <c r="D6267" i="5"/>
  <c r="D6266" i="5"/>
  <c r="D6265" i="5"/>
  <c r="D6264" i="5"/>
  <c r="D6263" i="5"/>
  <c r="D6262" i="5"/>
  <c r="D6261" i="5"/>
  <c r="D6260" i="5"/>
  <c r="D6259" i="5"/>
  <c r="D6258" i="5"/>
  <c r="D6257" i="5"/>
  <c r="D6256" i="5"/>
  <c r="D6255" i="5"/>
  <c r="D6254" i="5"/>
  <c r="D6253" i="5"/>
  <c r="D6252" i="5"/>
  <c r="D6251" i="5"/>
  <c r="D6250" i="5"/>
  <c r="D6249" i="5"/>
  <c r="D6248" i="5"/>
  <c r="D6247" i="5"/>
  <c r="D6246" i="5"/>
  <c r="D6245" i="5"/>
  <c r="D6244" i="5"/>
  <c r="D6243" i="5"/>
  <c r="D6242" i="5"/>
  <c r="D6241" i="5"/>
  <c r="D6240" i="5"/>
  <c r="D6239" i="5"/>
  <c r="D6238" i="5"/>
  <c r="D6237" i="5"/>
  <c r="D6236" i="5"/>
  <c r="D6235" i="5"/>
  <c r="D6234" i="5"/>
  <c r="D6233" i="5"/>
  <c r="D6232" i="5"/>
  <c r="D6231" i="5"/>
  <c r="D6230" i="5"/>
  <c r="D6229" i="5"/>
  <c r="D6228" i="5"/>
  <c r="D6227" i="5"/>
  <c r="D6226" i="5"/>
  <c r="D6225" i="5"/>
  <c r="D6224" i="5"/>
  <c r="D6223" i="5"/>
  <c r="D6222" i="5"/>
  <c r="D6221" i="5"/>
  <c r="D6220" i="5"/>
  <c r="D6219" i="5"/>
  <c r="D6218" i="5"/>
  <c r="D6217" i="5"/>
  <c r="D6216" i="5"/>
  <c r="D6215" i="5"/>
  <c r="D6214" i="5"/>
  <c r="D6213" i="5"/>
  <c r="D6212" i="5"/>
  <c r="D6211" i="5"/>
  <c r="D6210" i="5"/>
  <c r="D6209" i="5"/>
  <c r="D6208" i="5"/>
  <c r="D6207" i="5"/>
  <c r="D6206" i="5"/>
  <c r="D6205" i="5"/>
  <c r="D6204" i="5"/>
  <c r="D6203" i="5"/>
  <c r="D6202" i="5"/>
  <c r="D6201" i="5"/>
  <c r="D6200" i="5"/>
  <c r="D6199" i="5"/>
  <c r="D6198" i="5"/>
  <c r="D6197" i="5"/>
  <c r="D6196" i="5"/>
  <c r="D6195" i="5"/>
  <c r="D6194" i="5"/>
  <c r="D6193" i="5"/>
  <c r="D6192" i="5"/>
  <c r="D6191" i="5"/>
  <c r="D6190" i="5"/>
  <c r="D6189" i="5"/>
  <c r="D6188" i="5"/>
  <c r="D6187" i="5"/>
  <c r="D6186" i="5"/>
  <c r="D6185" i="5"/>
  <c r="D6184" i="5"/>
  <c r="D6183" i="5"/>
  <c r="D6182" i="5"/>
  <c r="D6181" i="5"/>
  <c r="D6180" i="5"/>
  <c r="D6179" i="5"/>
  <c r="D6178" i="5"/>
  <c r="D6177" i="5"/>
  <c r="D6176" i="5"/>
  <c r="D6175" i="5"/>
  <c r="D6174" i="5"/>
  <c r="D6173" i="5"/>
  <c r="D6172" i="5"/>
  <c r="D6171" i="5"/>
  <c r="D6170" i="5"/>
  <c r="D6169" i="5"/>
  <c r="D6168" i="5"/>
  <c r="D6167" i="5"/>
  <c r="D6166" i="5"/>
  <c r="D6165" i="5"/>
  <c r="D6164" i="5"/>
  <c r="D6163" i="5"/>
  <c r="D6162" i="5"/>
  <c r="D6161" i="5"/>
  <c r="D6160" i="5"/>
  <c r="D6159" i="5"/>
  <c r="D6158" i="5"/>
  <c r="D6157" i="5"/>
  <c r="D6156" i="5"/>
  <c r="D6155" i="5"/>
  <c r="D6154" i="5"/>
  <c r="D6153" i="5"/>
  <c r="D6152" i="5"/>
  <c r="D6151" i="5"/>
  <c r="D6150" i="5"/>
  <c r="D6149" i="5"/>
  <c r="D6148" i="5"/>
  <c r="D6147" i="5"/>
  <c r="D6146" i="5"/>
  <c r="D6145" i="5"/>
  <c r="D6144" i="5"/>
  <c r="D6143" i="5"/>
  <c r="D6142" i="5"/>
  <c r="D6141" i="5"/>
  <c r="D6140" i="5"/>
  <c r="D6139" i="5"/>
  <c r="D6138" i="5"/>
  <c r="D6137" i="5"/>
  <c r="D6136" i="5"/>
  <c r="D6135" i="5"/>
  <c r="D6134" i="5"/>
  <c r="D6133" i="5"/>
  <c r="D6132" i="5"/>
  <c r="D6131" i="5"/>
  <c r="D6130" i="5"/>
  <c r="D6129" i="5"/>
  <c r="D6128" i="5"/>
  <c r="D6127" i="5"/>
  <c r="D6126" i="5"/>
  <c r="D6125" i="5"/>
  <c r="D6124" i="5"/>
  <c r="D6123" i="5"/>
  <c r="D6122" i="5"/>
  <c r="D6121" i="5"/>
  <c r="D6120" i="5"/>
  <c r="D6119" i="5"/>
  <c r="D6118" i="5"/>
  <c r="D6117" i="5"/>
  <c r="D6116" i="5"/>
  <c r="D6115" i="5"/>
  <c r="D6114" i="5"/>
  <c r="D6113" i="5"/>
  <c r="D6112" i="5"/>
  <c r="D6111" i="5"/>
  <c r="D6110" i="5"/>
  <c r="D6109" i="5"/>
  <c r="D6108" i="5"/>
  <c r="D6107" i="5"/>
  <c r="D6106" i="5"/>
  <c r="D6105" i="5"/>
  <c r="D6104" i="5"/>
  <c r="D6103" i="5"/>
  <c r="D6102" i="5"/>
  <c r="D6101" i="5"/>
  <c r="D6100" i="5"/>
  <c r="D6099" i="5"/>
  <c r="D6098" i="5"/>
  <c r="D6097" i="5"/>
  <c r="D6096" i="5"/>
  <c r="D6095" i="5"/>
  <c r="D6094" i="5"/>
  <c r="D6093" i="5"/>
  <c r="D6092" i="5"/>
  <c r="D6091" i="5"/>
  <c r="D6090" i="5"/>
  <c r="D6089" i="5"/>
  <c r="D6088" i="5"/>
  <c r="D6087" i="5"/>
  <c r="D6086" i="5"/>
  <c r="D6085" i="5"/>
  <c r="D6084" i="5"/>
  <c r="D6083" i="5"/>
  <c r="D6082" i="5"/>
  <c r="D6081" i="5"/>
  <c r="D6080" i="5"/>
  <c r="D6079" i="5"/>
  <c r="D6078" i="5"/>
  <c r="D6077" i="5"/>
  <c r="D6076" i="5"/>
  <c r="D6075" i="5"/>
  <c r="D6074" i="5"/>
  <c r="D6073" i="5"/>
  <c r="D6072" i="5"/>
  <c r="D6071" i="5"/>
  <c r="D6070" i="5"/>
  <c r="D6069" i="5"/>
  <c r="D6068" i="5"/>
  <c r="D6067" i="5"/>
  <c r="D6066" i="5"/>
  <c r="D6065" i="5"/>
  <c r="D6064" i="5"/>
  <c r="D6063" i="5"/>
  <c r="D6062" i="5"/>
  <c r="D6061" i="5"/>
  <c r="D6060" i="5"/>
  <c r="D6059" i="5"/>
  <c r="D6058" i="5"/>
  <c r="D6057" i="5"/>
  <c r="D6056" i="5"/>
  <c r="D6055" i="5"/>
  <c r="D6054" i="5"/>
  <c r="D6053" i="5"/>
  <c r="D6052" i="5"/>
  <c r="D6051" i="5"/>
  <c r="D6050" i="5"/>
  <c r="D6049" i="5"/>
  <c r="D6048" i="5"/>
  <c r="D6047" i="5"/>
  <c r="D6046" i="5"/>
  <c r="D6045" i="5"/>
  <c r="D6044" i="5"/>
  <c r="D6043" i="5"/>
  <c r="D6042" i="5"/>
  <c r="D6041" i="5"/>
  <c r="D6040" i="5"/>
  <c r="D6039" i="5"/>
  <c r="D6038" i="5"/>
  <c r="D6037" i="5"/>
  <c r="D6036" i="5"/>
  <c r="D6035" i="5"/>
  <c r="D6034" i="5"/>
  <c r="D6033" i="5"/>
  <c r="D6032" i="5"/>
  <c r="D6031" i="5"/>
  <c r="D6030" i="5"/>
  <c r="D6029" i="5"/>
  <c r="D6028" i="5"/>
  <c r="D6027" i="5"/>
  <c r="D6026" i="5"/>
  <c r="D6025" i="5"/>
  <c r="D6024" i="5"/>
  <c r="D6023" i="5"/>
  <c r="D6022" i="5"/>
  <c r="D6021" i="5"/>
  <c r="D6020" i="5"/>
  <c r="D6019" i="5"/>
  <c r="D6018" i="5"/>
  <c r="D6017" i="5"/>
  <c r="D6016" i="5"/>
  <c r="D6015" i="5"/>
  <c r="D6014" i="5"/>
  <c r="D6013" i="5"/>
  <c r="D6012" i="5"/>
  <c r="D6011" i="5"/>
  <c r="D6010" i="5"/>
  <c r="D6009" i="5"/>
  <c r="D6008" i="5"/>
  <c r="D6007" i="5"/>
  <c r="D6006" i="5"/>
  <c r="D6005" i="5"/>
  <c r="D6004" i="5"/>
  <c r="D6003" i="5"/>
  <c r="D6002" i="5"/>
  <c r="D6001" i="5"/>
  <c r="D6000" i="5"/>
  <c r="D5999" i="5"/>
  <c r="D5998" i="5"/>
  <c r="D5997" i="5"/>
  <c r="D5996" i="5"/>
  <c r="D5995" i="5"/>
  <c r="D5994" i="5"/>
  <c r="D5993" i="5"/>
  <c r="D5992" i="5"/>
  <c r="D5991" i="5"/>
  <c r="D5990" i="5"/>
  <c r="D5989" i="5"/>
  <c r="D5988" i="5"/>
  <c r="D5987" i="5"/>
  <c r="D5986" i="5"/>
  <c r="D5985" i="5"/>
  <c r="D5984" i="5"/>
  <c r="D5983" i="5"/>
  <c r="D5982" i="5"/>
  <c r="D5981" i="5"/>
  <c r="D5980" i="5"/>
  <c r="D5979" i="5"/>
  <c r="D5978" i="5"/>
  <c r="D5977" i="5"/>
  <c r="D5976" i="5"/>
  <c r="D5975" i="5"/>
  <c r="D5974" i="5"/>
  <c r="D5973" i="5"/>
  <c r="D5972" i="5"/>
  <c r="D5971" i="5"/>
  <c r="D5970" i="5"/>
  <c r="D5969" i="5"/>
  <c r="D5968" i="5"/>
  <c r="D5967" i="5"/>
  <c r="D5966" i="5"/>
  <c r="D5965" i="5"/>
  <c r="D5964" i="5"/>
  <c r="D5963" i="5"/>
  <c r="D5962" i="5"/>
  <c r="D5961" i="5"/>
  <c r="D5960" i="5"/>
  <c r="D5959" i="5"/>
  <c r="D5958" i="5"/>
  <c r="D5957" i="5"/>
  <c r="D5956" i="5"/>
  <c r="D5955" i="5"/>
  <c r="D5954" i="5"/>
  <c r="D5953" i="5"/>
  <c r="D5952" i="5"/>
  <c r="D5951" i="5"/>
  <c r="D5950" i="5"/>
  <c r="D5949" i="5"/>
  <c r="D5948" i="5"/>
  <c r="D5947" i="5"/>
  <c r="D5946" i="5"/>
  <c r="D5945" i="5"/>
  <c r="D5944" i="5"/>
  <c r="D5943" i="5"/>
  <c r="D5942" i="5"/>
  <c r="D5941" i="5"/>
  <c r="D5940" i="5"/>
  <c r="D5939" i="5"/>
  <c r="D5938" i="5"/>
  <c r="D5937" i="5"/>
  <c r="D5936" i="5"/>
  <c r="D5935" i="5"/>
  <c r="D5934" i="5"/>
  <c r="D5933" i="5"/>
  <c r="D5932" i="5"/>
  <c r="D5931" i="5"/>
  <c r="D5930" i="5"/>
  <c r="D5929" i="5"/>
  <c r="D5928" i="5"/>
  <c r="D5927" i="5"/>
  <c r="D5926" i="5"/>
  <c r="D5925" i="5"/>
  <c r="D5924" i="5"/>
  <c r="D5923" i="5"/>
  <c r="D5922" i="5"/>
  <c r="D5921" i="5"/>
  <c r="D5920" i="5"/>
  <c r="D5919" i="5"/>
  <c r="D5918" i="5"/>
  <c r="D5917" i="5"/>
  <c r="D5916" i="5"/>
  <c r="D5915" i="5"/>
  <c r="D5914" i="5"/>
  <c r="D5913" i="5"/>
  <c r="D5912" i="5"/>
  <c r="D5911" i="5"/>
  <c r="D5910" i="5"/>
  <c r="D5909" i="5"/>
  <c r="D5908" i="5"/>
  <c r="D5907" i="5"/>
  <c r="D5906" i="5"/>
  <c r="D5905" i="5"/>
  <c r="D5904" i="5"/>
  <c r="D5903" i="5"/>
  <c r="D5902" i="5"/>
  <c r="D5901" i="5"/>
  <c r="D5900" i="5"/>
  <c r="D5899" i="5"/>
  <c r="D5898" i="5"/>
  <c r="D5897" i="5"/>
  <c r="D5896" i="5"/>
  <c r="D5895" i="5"/>
  <c r="D5894" i="5"/>
  <c r="D5893" i="5"/>
  <c r="D5892" i="5"/>
  <c r="D5891" i="5"/>
  <c r="D5890" i="5"/>
  <c r="D5889" i="5"/>
  <c r="D5888" i="5"/>
  <c r="D5887" i="5"/>
  <c r="D5886" i="5"/>
  <c r="D5885" i="5"/>
  <c r="D5884" i="5"/>
  <c r="D5883" i="5"/>
  <c r="D5882" i="5"/>
  <c r="D5881" i="5"/>
  <c r="D5880" i="5"/>
  <c r="D5879" i="5"/>
  <c r="D5878" i="5"/>
  <c r="D5877" i="5"/>
  <c r="D5876" i="5"/>
  <c r="D5875" i="5"/>
  <c r="D5874" i="5"/>
  <c r="D5873" i="5"/>
  <c r="D5872" i="5"/>
  <c r="D5871" i="5"/>
  <c r="D5870" i="5"/>
  <c r="D5869" i="5"/>
  <c r="D5868" i="5"/>
  <c r="D5867" i="5"/>
  <c r="D5866" i="5"/>
  <c r="D5865" i="5"/>
  <c r="D5864" i="5"/>
  <c r="D5863" i="5"/>
  <c r="D5862" i="5"/>
  <c r="D5861" i="5"/>
  <c r="D5860" i="5"/>
  <c r="D5859" i="5"/>
  <c r="D5858" i="5"/>
  <c r="D5857" i="5"/>
  <c r="D5856" i="5"/>
  <c r="D5855" i="5"/>
  <c r="D5854" i="5"/>
  <c r="D5853" i="5"/>
  <c r="D5852" i="5"/>
  <c r="D5851" i="5"/>
  <c r="D5850" i="5"/>
  <c r="D5849" i="5"/>
  <c r="D5848" i="5"/>
  <c r="D5847" i="5"/>
  <c r="D5846" i="5"/>
  <c r="D5845" i="5"/>
  <c r="D5844" i="5"/>
  <c r="D5843" i="5"/>
  <c r="D5842" i="5"/>
  <c r="D5841" i="5"/>
  <c r="D5840" i="5"/>
  <c r="D5839" i="5"/>
  <c r="D5838" i="5"/>
  <c r="D5837" i="5"/>
  <c r="D5836" i="5"/>
  <c r="D5835" i="5"/>
  <c r="D5834" i="5"/>
  <c r="D5833" i="5"/>
  <c r="D5832" i="5"/>
  <c r="D5831" i="5"/>
  <c r="D5830" i="5"/>
  <c r="D5829" i="5"/>
  <c r="D5828" i="5"/>
  <c r="D5827" i="5"/>
  <c r="D5826" i="5"/>
  <c r="D5825" i="5"/>
  <c r="D5824" i="5"/>
  <c r="D5823" i="5"/>
  <c r="D5822" i="5"/>
  <c r="D5821" i="5"/>
  <c r="D5820" i="5"/>
  <c r="D5819" i="5"/>
  <c r="D5818" i="5"/>
  <c r="D5817" i="5"/>
  <c r="D5816" i="5"/>
  <c r="D5815" i="5"/>
  <c r="D5814" i="5"/>
  <c r="D5813" i="5"/>
  <c r="D5812" i="5"/>
  <c r="D5811" i="5"/>
  <c r="D5810" i="5"/>
  <c r="D5809" i="5"/>
  <c r="D5808" i="5"/>
  <c r="D5807" i="5"/>
  <c r="D5806" i="5"/>
  <c r="D5805" i="5"/>
  <c r="D5804" i="5"/>
  <c r="D5803" i="5"/>
  <c r="D5802" i="5"/>
  <c r="D5801" i="5"/>
  <c r="D5800" i="5"/>
  <c r="D5799" i="5"/>
  <c r="D5798" i="5"/>
  <c r="D5797" i="5"/>
  <c r="D5796" i="5"/>
  <c r="D5795" i="5"/>
  <c r="D5794" i="5"/>
  <c r="D5793" i="5"/>
  <c r="D5792" i="5"/>
  <c r="D5791" i="5"/>
  <c r="D5790" i="5"/>
  <c r="D5789" i="5"/>
  <c r="D5788" i="5"/>
  <c r="D5787" i="5"/>
  <c r="D5786" i="5"/>
  <c r="D5785" i="5"/>
  <c r="D5784" i="5"/>
  <c r="D5783" i="5"/>
  <c r="D5782" i="5"/>
  <c r="D5781" i="5"/>
  <c r="D5780" i="5"/>
  <c r="D5779" i="5"/>
  <c r="D5778" i="5"/>
  <c r="D5777" i="5"/>
  <c r="D5776" i="5"/>
  <c r="D5775" i="5"/>
  <c r="D5774" i="5"/>
  <c r="D5773" i="5"/>
  <c r="D5772" i="5"/>
  <c r="D5771" i="5"/>
  <c r="D5770" i="5"/>
  <c r="D5769" i="5"/>
  <c r="D5768" i="5"/>
  <c r="D5767" i="5"/>
  <c r="D5766" i="5"/>
  <c r="D5765" i="5"/>
  <c r="D5764" i="5"/>
  <c r="D5763" i="5"/>
  <c r="D5762" i="5"/>
  <c r="D5761" i="5"/>
  <c r="D5760" i="5"/>
  <c r="D5759" i="5"/>
  <c r="D5758" i="5"/>
  <c r="D5757" i="5"/>
  <c r="D5756" i="5"/>
  <c r="D5755" i="5"/>
  <c r="D5754" i="5"/>
  <c r="D5753" i="5"/>
  <c r="D5752" i="5"/>
  <c r="D5751" i="5"/>
  <c r="D5750" i="5"/>
  <c r="D5749" i="5"/>
  <c r="D5748" i="5"/>
  <c r="D5747" i="5"/>
  <c r="D5746" i="5"/>
  <c r="D5745" i="5"/>
  <c r="D5744" i="5"/>
  <c r="D5743" i="5"/>
  <c r="D5742" i="5"/>
  <c r="D5741" i="5"/>
  <c r="D5740" i="5"/>
  <c r="D5739" i="5"/>
  <c r="D5738" i="5"/>
  <c r="D5737" i="5"/>
  <c r="D5736" i="5"/>
  <c r="D5735" i="5"/>
  <c r="D5734" i="5"/>
  <c r="D5733" i="5"/>
  <c r="D5732" i="5"/>
  <c r="D5731" i="5"/>
  <c r="D5730" i="5"/>
  <c r="D5729" i="5"/>
  <c r="D5728" i="5"/>
  <c r="D5727" i="5"/>
  <c r="D5726" i="5"/>
  <c r="D5725" i="5"/>
  <c r="D5724" i="5"/>
  <c r="D5723" i="5"/>
  <c r="D5722" i="5"/>
  <c r="D5721" i="5"/>
  <c r="D5720" i="5"/>
  <c r="D5719" i="5"/>
  <c r="D5718" i="5"/>
  <c r="D5717" i="5"/>
  <c r="D5716" i="5"/>
  <c r="D5715" i="5"/>
  <c r="D5714" i="5"/>
  <c r="D5713" i="5"/>
  <c r="D5712" i="5"/>
  <c r="D5711" i="5"/>
  <c r="D5710" i="5"/>
  <c r="D5709" i="5"/>
  <c r="D5708" i="5"/>
  <c r="D5707" i="5"/>
  <c r="D5706" i="5"/>
  <c r="D5705" i="5"/>
  <c r="D5704" i="5"/>
  <c r="D5703" i="5"/>
  <c r="D5702" i="5"/>
  <c r="D5701" i="5"/>
  <c r="D5700" i="5"/>
  <c r="D5699" i="5"/>
  <c r="D5698" i="5"/>
  <c r="D5697" i="5"/>
  <c r="D5696" i="5"/>
  <c r="D5695" i="5"/>
  <c r="D5694" i="5"/>
  <c r="D5693" i="5"/>
  <c r="D5692" i="5"/>
  <c r="D5691" i="5"/>
  <c r="D5690" i="5"/>
  <c r="D5689" i="5"/>
  <c r="D5688" i="5"/>
  <c r="D5687" i="5"/>
  <c r="D5686" i="5"/>
  <c r="D5685" i="5"/>
  <c r="D5684" i="5"/>
  <c r="D5683" i="5"/>
  <c r="D5682" i="5"/>
  <c r="D5681" i="5"/>
  <c r="D5680" i="5"/>
  <c r="D5679" i="5"/>
  <c r="D5678" i="5"/>
  <c r="D5677" i="5"/>
  <c r="D5676" i="5"/>
  <c r="D5675" i="5"/>
  <c r="D5674" i="5"/>
  <c r="D5673" i="5"/>
  <c r="D5672" i="5"/>
  <c r="D5671" i="5"/>
  <c r="D5670" i="5"/>
  <c r="D5669" i="5"/>
  <c r="D5668" i="5"/>
  <c r="D5667" i="5"/>
  <c r="D5666" i="5"/>
  <c r="D5665" i="5"/>
  <c r="D5664" i="5"/>
  <c r="D5663" i="5"/>
  <c r="D5662" i="5"/>
  <c r="D5661" i="5"/>
  <c r="D5660" i="5"/>
  <c r="D5659" i="5"/>
  <c r="D5658" i="5"/>
  <c r="D5657" i="5"/>
  <c r="D5656" i="5"/>
  <c r="D5655" i="5"/>
  <c r="D5654" i="5"/>
  <c r="D5653" i="5"/>
  <c r="D5652" i="5"/>
  <c r="D5651" i="5"/>
  <c r="D5650" i="5"/>
  <c r="D5649" i="5"/>
  <c r="D5648" i="5"/>
  <c r="D5647" i="5"/>
  <c r="D5646" i="5"/>
  <c r="D5645" i="5"/>
  <c r="D5644" i="5"/>
  <c r="D5643" i="5"/>
  <c r="D5642" i="5"/>
  <c r="D5641" i="5"/>
  <c r="D5640" i="5"/>
  <c r="D5639" i="5"/>
  <c r="D5638" i="5"/>
  <c r="D5637" i="5"/>
  <c r="D5636" i="5"/>
  <c r="D5635" i="5"/>
  <c r="D5634" i="5"/>
  <c r="D5633" i="5"/>
  <c r="D5632" i="5"/>
  <c r="D5631" i="5"/>
  <c r="D5630" i="5"/>
  <c r="D5629" i="5"/>
  <c r="D5628" i="5"/>
  <c r="D5627" i="5"/>
  <c r="D5626" i="5"/>
  <c r="D5625" i="5"/>
  <c r="D5624" i="5"/>
  <c r="D5623" i="5"/>
  <c r="D5622" i="5"/>
  <c r="D5621" i="5"/>
  <c r="D5620" i="5"/>
  <c r="D5619" i="5"/>
  <c r="D5618" i="5"/>
  <c r="D5617" i="5"/>
  <c r="D5616" i="5"/>
  <c r="D5615" i="5"/>
  <c r="D5614" i="5"/>
  <c r="D5613" i="5"/>
  <c r="D5612" i="5"/>
  <c r="D5611" i="5"/>
  <c r="D5610" i="5"/>
  <c r="D5609" i="5"/>
  <c r="D5608" i="5"/>
  <c r="D5607" i="5"/>
  <c r="D5606" i="5"/>
  <c r="D5605" i="5"/>
  <c r="D5604" i="5"/>
  <c r="D5603" i="5"/>
  <c r="D5602" i="5"/>
  <c r="D5601" i="5"/>
  <c r="D5600" i="5"/>
  <c r="D5599" i="5"/>
  <c r="D5598" i="5"/>
  <c r="D5597" i="5"/>
  <c r="D5596" i="5"/>
  <c r="D5595" i="5"/>
  <c r="D5594" i="5"/>
  <c r="D5593" i="5"/>
  <c r="D5592" i="5"/>
  <c r="D5591" i="5"/>
  <c r="D5590" i="5"/>
  <c r="D5589" i="5"/>
  <c r="D5588" i="5"/>
  <c r="D5587" i="5"/>
  <c r="D5586" i="5"/>
  <c r="D5585" i="5"/>
  <c r="D5584" i="5"/>
  <c r="D5583" i="5"/>
  <c r="D5582" i="5"/>
  <c r="D5581" i="5"/>
  <c r="D5580" i="5"/>
  <c r="D5579" i="5"/>
  <c r="D5578" i="5"/>
  <c r="D5577" i="5"/>
  <c r="D5576" i="5"/>
  <c r="D5575" i="5"/>
  <c r="D5574" i="5"/>
  <c r="D5573" i="5"/>
  <c r="D5572" i="5"/>
  <c r="D5571" i="5"/>
  <c r="D5570" i="5"/>
  <c r="D5569" i="5"/>
  <c r="D5568" i="5"/>
  <c r="D5567" i="5"/>
  <c r="D5566" i="5"/>
  <c r="D5565" i="5"/>
  <c r="D5564" i="5"/>
  <c r="D5563" i="5"/>
  <c r="D5562" i="5"/>
  <c r="D5561" i="5"/>
  <c r="D5560" i="5"/>
  <c r="D5559" i="5"/>
  <c r="D5558" i="5"/>
  <c r="D5557" i="5"/>
  <c r="D5556" i="5"/>
  <c r="D5555" i="5"/>
  <c r="D5554" i="5"/>
  <c r="D5553" i="5"/>
  <c r="D5552" i="5"/>
  <c r="D5551" i="5"/>
  <c r="D5550" i="5"/>
  <c r="D5549" i="5"/>
  <c r="D5548" i="5"/>
  <c r="D5547" i="5"/>
  <c r="D5546" i="5"/>
  <c r="D5545" i="5"/>
  <c r="D5544" i="5"/>
  <c r="D5543" i="5"/>
  <c r="D5542" i="5"/>
  <c r="D5541" i="5"/>
  <c r="D5540" i="5"/>
  <c r="D5539" i="5"/>
  <c r="D5538" i="5"/>
  <c r="D5537" i="5"/>
  <c r="D5536" i="5"/>
  <c r="D5535" i="5"/>
  <c r="D5534" i="5"/>
  <c r="D5533" i="5"/>
  <c r="D5532" i="5"/>
  <c r="D5531" i="5"/>
  <c r="D5530" i="5"/>
  <c r="D5529" i="5"/>
  <c r="D5528" i="5"/>
  <c r="D5527" i="5"/>
  <c r="D5526" i="5"/>
  <c r="D5525" i="5"/>
  <c r="D5524" i="5"/>
  <c r="D5523" i="5"/>
  <c r="D5522" i="5"/>
  <c r="D5521" i="5"/>
  <c r="D5520" i="5"/>
  <c r="D5519" i="5"/>
  <c r="D5518" i="5"/>
  <c r="D5517" i="5"/>
  <c r="D5516" i="5"/>
  <c r="D5515" i="5"/>
  <c r="D5514" i="5"/>
  <c r="D5513" i="5"/>
  <c r="D5512" i="5"/>
  <c r="D5511" i="5"/>
  <c r="D5510" i="5"/>
  <c r="D5509" i="5"/>
  <c r="D5508" i="5"/>
  <c r="D5507" i="5"/>
  <c r="D5506" i="5"/>
  <c r="D5505" i="5"/>
  <c r="D5504" i="5"/>
  <c r="D5503" i="5"/>
  <c r="D5502" i="5"/>
  <c r="D5501" i="5"/>
  <c r="D5500" i="5"/>
  <c r="D5499" i="5"/>
  <c r="D5498" i="5"/>
  <c r="D5497" i="5"/>
  <c r="D5496" i="5"/>
  <c r="D5495" i="5"/>
  <c r="D5494" i="5"/>
  <c r="D5493" i="5"/>
  <c r="D5492" i="5"/>
  <c r="D5491" i="5"/>
  <c r="D5490" i="5"/>
  <c r="D5489" i="5"/>
  <c r="D5488" i="5"/>
  <c r="D5487" i="5"/>
  <c r="D5486" i="5"/>
  <c r="D5485" i="5"/>
  <c r="D5484" i="5"/>
  <c r="D5483" i="5"/>
  <c r="D5482" i="5"/>
  <c r="D5481" i="5"/>
  <c r="D5480" i="5"/>
  <c r="D5479" i="5"/>
  <c r="D5478" i="5"/>
  <c r="D5477" i="5"/>
  <c r="D5476" i="5"/>
  <c r="D5475" i="5"/>
  <c r="D5474" i="5"/>
  <c r="D5473" i="5"/>
  <c r="D5472" i="5"/>
  <c r="D5471" i="5"/>
  <c r="D5470" i="5"/>
  <c r="D5469" i="5"/>
  <c r="D5468" i="5"/>
  <c r="D5467" i="5"/>
  <c r="D5466" i="5"/>
  <c r="D5465" i="5"/>
  <c r="D5464" i="5"/>
  <c r="D5463" i="5"/>
  <c r="D5462" i="5"/>
  <c r="D5461" i="5"/>
  <c r="D5460" i="5"/>
  <c r="D5459" i="5"/>
  <c r="D5458" i="5"/>
  <c r="D5457" i="5"/>
  <c r="D5456" i="5"/>
  <c r="D5455" i="5"/>
  <c r="D5454" i="5"/>
  <c r="D5453" i="5"/>
  <c r="D5452" i="5"/>
  <c r="D5451" i="5"/>
  <c r="D5450" i="5"/>
  <c r="D5449" i="5"/>
  <c r="D5448" i="5"/>
  <c r="D5447" i="5"/>
  <c r="D5446" i="5"/>
  <c r="D5445" i="5"/>
  <c r="D5444" i="5"/>
  <c r="D5443" i="5"/>
  <c r="D5442" i="5"/>
  <c r="D5441" i="5"/>
  <c r="D5440" i="5"/>
  <c r="D5439" i="5"/>
  <c r="D5438" i="5"/>
  <c r="D5437" i="5"/>
  <c r="D5436" i="5"/>
  <c r="D5435" i="5"/>
  <c r="D5434" i="5"/>
  <c r="D5433" i="5"/>
  <c r="D5432" i="5"/>
  <c r="D5431" i="5"/>
  <c r="D5430" i="5"/>
  <c r="D5429" i="5"/>
  <c r="D5428" i="5"/>
  <c r="D5427" i="5"/>
  <c r="D5426" i="5"/>
  <c r="D5425" i="5"/>
  <c r="D5424" i="5"/>
  <c r="D5423" i="5"/>
  <c r="D5422" i="5"/>
  <c r="D5421" i="5"/>
  <c r="D5420" i="5"/>
  <c r="D5419" i="5"/>
  <c r="D5418" i="5"/>
  <c r="D5417" i="5"/>
  <c r="D5416" i="5"/>
  <c r="D5415" i="5"/>
  <c r="D5414" i="5"/>
  <c r="D5413" i="5"/>
  <c r="D5412" i="5"/>
  <c r="D5411" i="5"/>
  <c r="D5410" i="5"/>
  <c r="D5409" i="5"/>
  <c r="D5408" i="5"/>
  <c r="D5407" i="5"/>
  <c r="D5406" i="5"/>
  <c r="D5405" i="5"/>
  <c r="D5404" i="5"/>
  <c r="D5403" i="5"/>
  <c r="D5402" i="5"/>
  <c r="D5401" i="5"/>
  <c r="D5400" i="5"/>
  <c r="D5399" i="5"/>
  <c r="D5398" i="5"/>
  <c r="D5397" i="5"/>
  <c r="D5396" i="5"/>
  <c r="D5395" i="5"/>
  <c r="D5394" i="5"/>
  <c r="D5393" i="5"/>
  <c r="D5392" i="5"/>
  <c r="D5391" i="5"/>
  <c r="D5390" i="5"/>
  <c r="D5389" i="5"/>
  <c r="D5388" i="5"/>
  <c r="D5387" i="5"/>
  <c r="D5386" i="5"/>
  <c r="D5385" i="5"/>
  <c r="D5384" i="5"/>
  <c r="D5383" i="5"/>
  <c r="D5382" i="5"/>
  <c r="D5381" i="5"/>
  <c r="D5380" i="5"/>
  <c r="D5379" i="5"/>
  <c r="D5378" i="5"/>
  <c r="D5377" i="5"/>
  <c r="D5376" i="5"/>
  <c r="D5375" i="5"/>
  <c r="D5374" i="5"/>
  <c r="D5373" i="5"/>
  <c r="D5372" i="5"/>
  <c r="D5371" i="5"/>
  <c r="D5370" i="5"/>
  <c r="D5369" i="5"/>
  <c r="D5368" i="5"/>
  <c r="D5367" i="5"/>
  <c r="D5366" i="5"/>
  <c r="D5365" i="5"/>
  <c r="D5364" i="5"/>
  <c r="D5363" i="5"/>
  <c r="D5362" i="5"/>
  <c r="D5361" i="5"/>
  <c r="D5360" i="5"/>
  <c r="D5359" i="5"/>
  <c r="D5358" i="5"/>
  <c r="D5357" i="5"/>
  <c r="D5356" i="5"/>
  <c r="D5355" i="5"/>
  <c r="D5354" i="5"/>
  <c r="D5353" i="5"/>
  <c r="D5352" i="5"/>
  <c r="D5351" i="5"/>
  <c r="D5350" i="5"/>
  <c r="D5349" i="5"/>
  <c r="D5348" i="5"/>
  <c r="D5347" i="5"/>
  <c r="D5346" i="5"/>
  <c r="D5345" i="5"/>
  <c r="D5344" i="5"/>
  <c r="D5343" i="5"/>
  <c r="D5342" i="5"/>
  <c r="D5341" i="5"/>
  <c r="D5340" i="5"/>
  <c r="D5339" i="5"/>
  <c r="D5338" i="5"/>
  <c r="D5337" i="5"/>
  <c r="D5336" i="5"/>
  <c r="D5335" i="5"/>
  <c r="D5334" i="5"/>
  <c r="D5333" i="5"/>
  <c r="D5332" i="5"/>
  <c r="D5331" i="5"/>
  <c r="D5330" i="5"/>
  <c r="D5329" i="5"/>
  <c r="D5328" i="5"/>
  <c r="D5327" i="5"/>
  <c r="D5326" i="5"/>
  <c r="D5325" i="5"/>
  <c r="D5324" i="5"/>
  <c r="D5323" i="5"/>
  <c r="D5322" i="5"/>
  <c r="D5321" i="5"/>
  <c r="D5320" i="5"/>
  <c r="D5319" i="5"/>
  <c r="D5318" i="5"/>
  <c r="D5317" i="5"/>
  <c r="D5316" i="5"/>
  <c r="D5315" i="5"/>
  <c r="D5314" i="5"/>
  <c r="D5313" i="5"/>
  <c r="D5312" i="5"/>
  <c r="D5311" i="5"/>
  <c r="D5310" i="5"/>
  <c r="D5309" i="5"/>
  <c r="D5308" i="5"/>
  <c r="D5307" i="5"/>
  <c r="D5306" i="5"/>
  <c r="D5305" i="5"/>
  <c r="D5304" i="5"/>
  <c r="D5303" i="5"/>
  <c r="D5302" i="5"/>
  <c r="D5301" i="5"/>
  <c r="D5300" i="5"/>
  <c r="D5299" i="5"/>
  <c r="D5298" i="5"/>
  <c r="D5297" i="5"/>
  <c r="D5296" i="5"/>
  <c r="D5295" i="5"/>
  <c r="D5294" i="5"/>
  <c r="D5293" i="5"/>
  <c r="D5292" i="5"/>
  <c r="D5291" i="5"/>
  <c r="D5290" i="5"/>
  <c r="D5289" i="5"/>
  <c r="D5288" i="5"/>
  <c r="D5287" i="5"/>
  <c r="D5286" i="5"/>
  <c r="D5285" i="5"/>
  <c r="D5284" i="5"/>
  <c r="D5283" i="5"/>
  <c r="D5282" i="5"/>
  <c r="D5281" i="5"/>
  <c r="D5280" i="5"/>
  <c r="D5279" i="5"/>
  <c r="D5278" i="5"/>
  <c r="D5277" i="5"/>
  <c r="D5276" i="5"/>
  <c r="D5275" i="5"/>
  <c r="D5274" i="5"/>
  <c r="D5273" i="5"/>
  <c r="D5272" i="5"/>
  <c r="D5271" i="5"/>
  <c r="D5270" i="5"/>
  <c r="D5269" i="5"/>
  <c r="D5268" i="5"/>
  <c r="D5267" i="5"/>
  <c r="D5266" i="5"/>
  <c r="D5265" i="5"/>
  <c r="D5264" i="5"/>
  <c r="D5263" i="5"/>
  <c r="D5262" i="5"/>
  <c r="D5261" i="5"/>
  <c r="D5260" i="5"/>
  <c r="D5259" i="5"/>
  <c r="D5258" i="5"/>
  <c r="D5257" i="5"/>
  <c r="D5256" i="5"/>
  <c r="D5255" i="5"/>
  <c r="D5254" i="5"/>
  <c r="D5253" i="5"/>
  <c r="D5252" i="5"/>
  <c r="D5251" i="5"/>
  <c r="D5250" i="5"/>
  <c r="D5249" i="5"/>
  <c r="D5248" i="5"/>
  <c r="D5247" i="5"/>
  <c r="D5246" i="5"/>
  <c r="D5245" i="5"/>
  <c r="D5244" i="5"/>
  <c r="D5243" i="5"/>
  <c r="D5242" i="5"/>
  <c r="D5241" i="5"/>
  <c r="D5240" i="5"/>
  <c r="D5239" i="5"/>
  <c r="D5238" i="5"/>
  <c r="D5237" i="5"/>
  <c r="D5236" i="5"/>
  <c r="D5235" i="5"/>
  <c r="D5234" i="5"/>
  <c r="D5233" i="5"/>
  <c r="D5232" i="5"/>
  <c r="D5231" i="5"/>
  <c r="D5230" i="5"/>
  <c r="D5229" i="5"/>
  <c r="D5228" i="5"/>
  <c r="D5227" i="5"/>
  <c r="D5226" i="5"/>
  <c r="D5225" i="5"/>
  <c r="D5224" i="5"/>
  <c r="D5223" i="5"/>
  <c r="D5222" i="5"/>
  <c r="D5221" i="5"/>
  <c r="D5220" i="5"/>
  <c r="D5219" i="5"/>
  <c r="D5218" i="5"/>
  <c r="D5217" i="5"/>
  <c r="D5216" i="5"/>
  <c r="D5215" i="5"/>
  <c r="D5214" i="5"/>
  <c r="D5213" i="5"/>
  <c r="D5212" i="5"/>
  <c r="D5211" i="5"/>
  <c r="D5210" i="5"/>
  <c r="D5209" i="5"/>
  <c r="D5208" i="5"/>
  <c r="D5207" i="5"/>
  <c r="D5206" i="5"/>
  <c r="D5205" i="5"/>
  <c r="D5204" i="5"/>
  <c r="D5203" i="5"/>
  <c r="D5202" i="5"/>
  <c r="D5201" i="5"/>
  <c r="D5200" i="5"/>
  <c r="D5199" i="5"/>
  <c r="D5198" i="5"/>
  <c r="D5197" i="5"/>
  <c r="D5196" i="5"/>
  <c r="D5195" i="5"/>
  <c r="D5194" i="5"/>
  <c r="D5193" i="5"/>
  <c r="D5192" i="5"/>
  <c r="D5191" i="5"/>
  <c r="D5190" i="5"/>
  <c r="D5189" i="5"/>
  <c r="D5188" i="5"/>
  <c r="D5187" i="5"/>
  <c r="D5186" i="5"/>
  <c r="D5185" i="5"/>
  <c r="D5184" i="5"/>
  <c r="D5183" i="5"/>
  <c r="D5182" i="5"/>
  <c r="D5181" i="5"/>
  <c r="D5180" i="5"/>
  <c r="D5179" i="5"/>
  <c r="D5178" i="5"/>
  <c r="D5177" i="5"/>
  <c r="D5176" i="5"/>
  <c r="D5175" i="5"/>
  <c r="D5174" i="5"/>
  <c r="D5173" i="5"/>
  <c r="D5172" i="5"/>
  <c r="D5171" i="5"/>
  <c r="D5170" i="5"/>
  <c r="D5169" i="5"/>
  <c r="D5168" i="5"/>
  <c r="D5167" i="5"/>
  <c r="D5166" i="5"/>
  <c r="D5165" i="5"/>
  <c r="D5164" i="5"/>
  <c r="D5163" i="5"/>
  <c r="D5162" i="5"/>
  <c r="D5161" i="5"/>
  <c r="D5160" i="5"/>
  <c r="D5159" i="5"/>
  <c r="D5158" i="5"/>
  <c r="D5157" i="5"/>
  <c r="D5156" i="5"/>
  <c r="D5155" i="5"/>
  <c r="D5154" i="5"/>
  <c r="D5153" i="5"/>
  <c r="D5152" i="5"/>
  <c r="D5151" i="5"/>
  <c r="D5150" i="5"/>
  <c r="D5149" i="5"/>
  <c r="D5148" i="5"/>
  <c r="D5147" i="5"/>
  <c r="D5146" i="5"/>
  <c r="D5145" i="5"/>
  <c r="D5144" i="5"/>
  <c r="D5143" i="5"/>
  <c r="D5142" i="5"/>
  <c r="D5141" i="5"/>
  <c r="D5140" i="5"/>
  <c r="D5139" i="5"/>
  <c r="D5138" i="5"/>
  <c r="D5137" i="5"/>
  <c r="D5136" i="5"/>
  <c r="D5135" i="5"/>
  <c r="D5134" i="5"/>
  <c r="D5133" i="5"/>
  <c r="D5132" i="5"/>
  <c r="D5131" i="5"/>
  <c r="D5130" i="5"/>
  <c r="D5129" i="5"/>
  <c r="D5128" i="5"/>
  <c r="D5127" i="5"/>
  <c r="D5126" i="5"/>
  <c r="D5125" i="5"/>
  <c r="D5124" i="5"/>
  <c r="D5123" i="5"/>
  <c r="D5122" i="5"/>
  <c r="D5121" i="5"/>
  <c r="D5120" i="5"/>
  <c r="D5119" i="5"/>
  <c r="D5118" i="5"/>
  <c r="D5117" i="5"/>
  <c r="D5116" i="5"/>
  <c r="D5115" i="5"/>
  <c r="D5114" i="5"/>
  <c r="D5113" i="5"/>
  <c r="D5112" i="5"/>
  <c r="D5111" i="5"/>
  <c r="D5110" i="5"/>
  <c r="D5109" i="5"/>
  <c r="D5108" i="5"/>
  <c r="D5107" i="5"/>
  <c r="D5106" i="5"/>
  <c r="D5105" i="5"/>
  <c r="D5104" i="5"/>
  <c r="D5103" i="5"/>
  <c r="D5102" i="5"/>
  <c r="D5101" i="5"/>
  <c r="D5100" i="5"/>
  <c r="D5099" i="5"/>
  <c r="D5098" i="5"/>
  <c r="D5097" i="5"/>
  <c r="D5096" i="5"/>
  <c r="D5095" i="5"/>
  <c r="D5094" i="5"/>
  <c r="D5093" i="5"/>
  <c r="D5092" i="5"/>
  <c r="D5091" i="5"/>
  <c r="D5090" i="5"/>
  <c r="D5089" i="5"/>
  <c r="D5088" i="5"/>
  <c r="D5087" i="5"/>
  <c r="D5086" i="5"/>
  <c r="D5085" i="5"/>
  <c r="D5084" i="5"/>
  <c r="D5083" i="5"/>
  <c r="D5082" i="5"/>
  <c r="D5081" i="5"/>
  <c r="D5080" i="5"/>
  <c r="D5079" i="5"/>
  <c r="D5078" i="5"/>
  <c r="D5077" i="5"/>
  <c r="D5076" i="5"/>
  <c r="D5075" i="5"/>
  <c r="D5074" i="5"/>
  <c r="D5073" i="5"/>
  <c r="D5072" i="5"/>
  <c r="D5071" i="5"/>
  <c r="D5070" i="5"/>
  <c r="D5069" i="5"/>
  <c r="D5068" i="5"/>
  <c r="D5067" i="5"/>
  <c r="D5066" i="5"/>
  <c r="D5065" i="5"/>
  <c r="D5064" i="5"/>
  <c r="D5063" i="5"/>
  <c r="D5062" i="5"/>
  <c r="D5061" i="5"/>
  <c r="D5060" i="5"/>
  <c r="D5059" i="5"/>
  <c r="D5058" i="5"/>
  <c r="D5057" i="5"/>
  <c r="D5056" i="5"/>
  <c r="D5055" i="5"/>
  <c r="D5054" i="5"/>
  <c r="D5053" i="5"/>
  <c r="D5052" i="5"/>
  <c r="D5051" i="5"/>
  <c r="D5050" i="5"/>
  <c r="D5049" i="5"/>
  <c r="D5048" i="5"/>
  <c r="D5047" i="5"/>
  <c r="D5046" i="5"/>
  <c r="D5045" i="5"/>
  <c r="D5044" i="5"/>
  <c r="D5043" i="5"/>
  <c r="D5042" i="5"/>
  <c r="D5041" i="5"/>
  <c r="D5040" i="5"/>
  <c r="D5039" i="5"/>
  <c r="D5038" i="5"/>
  <c r="D5037" i="5"/>
  <c r="D5036" i="5"/>
  <c r="D5035" i="5"/>
  <c r="D5034" i="5"/>
  <c r="D5033" i="5"/>
  <c r="D5032" i="5"/>
  <c r="D5031" i="5"/>
  <c r="D5030" i="5"/>
  <c r="D5029" i="5"/>
  <c r="D5028" i="5"/>
  <c r="D5027" i="5"/>
  <c r="D5026" i="5"/>
  <c r="D5025" i="5"/>
  <c r="D5024" i="5"/>
  <c r="D5023" i="5"/>
  <c r="D5022" i="5"/>
  <c r="D5021" i="5"/>
  <c r="D5020" i="5"/>
  <c r="D5019" i="5"/>
  <c r="D5018" i="5"/>
  <c r="D5017" i="5"/>
  <c r="D5016" i="5"/>
  <c r="D5015" i="5"/>
  <c r="D5014" i="5"/>
  <c r="D5013" i="5"/>
  <c r="D5012" i="5"/>
  <c r="D5011" i="5"/>
  <c r="D5010" i="5"/>
  <c r="D5009" i="5"/>
  <c r="D5008" i="5"/>
  <c r="D5007" i="5"/>
  <c r="D5006" i="5"/>
  <c r="D5005" i="5"/>
  <c r="D5004" i="5"/>
  <c r="D5003" i="5"/>
  <c r="D5002" i="5"/>
  <c r="D5001" i="5"/>
  <c r="D5000" i="5"/>
  <c r="D4999" i="5"/>
  <c r="D4998" i="5"/>
  <c r="D4997" i="5"/>
  <c r="D4996" i="5"/>
  <c r="D4995" i="5"/>
  <c r="D4994" i="5"/>
  <c r="D4993" i="5"/>
  <c r="D4992" i="5"/>
  <c r="D4991" i="5"/>
  <c r="D4990" i="5"/>
  <c r="D4989" i="5"/>
  <c r="D4988" i="5"/>
  <c r="D4987" i="5"/>
  <c r="D4986" i="5"/>
  <c r="D4985" i="5"/>
  <c r="D4984" i="5"/>
  <c r="D4983" i="5"/>
  <c r="D4982" i="5"/>
  <c r="D4981" i="5"/>
  <c r="D4980" i="5"/>
  <c r="D4979" i="5"/>
  <c r="D4978" i="5"/>
  <c r="D4977" i="5"/>
  <c r="D4976" i="5"/>
  <c r="D4975" i="5"/>
  <c r="D4974" i="5"/>
  <c r="D4973" i="5"/>
  <c r="D4972" i="5"/>
  <c r="D4971" i="5"/>
  <c r="D4970" i="5"/>
  <c r="D4969" i="5"/>
  <c r="D4968" i="5"/>
  <c r="D4967" i="5"/>
  <c r="D4966" i="5"/>
  <c r="D4965" i="5"/>
  <c r="D4964" i="5"/>
  <c r="D4963" i="5"/>
  <c r="D4962" i="5"/>
  <c r="D4961" i="5"/>
  <c r="D4960" i="5"/>
  <c r="D4959" i="5"/>
  <c r="D4958" i="5"/>
  <c r="D4957" i="5"/>
  <c r="D4956" i="5"/>
  <c r="D4955" i="5"/>
  <c r="D4954" i="5"/>
  <c r="D4953" i="5"/>
  <c r="D4952" i="5"/>
  <c r="D4951" i="5"/>
  <c r="D4950" i="5"/>
  <c r="D4949" i="5"/>
  <c r="D4948" i="5"/>
  <c r="D4947" i="5"/>
  <c r="D4946" i="5"/>
  <c r="D4945" i="5"/>
  <c r="D4944" i="5"/>
  <c r="D4943" i="5"/>
  <c r="D4942" i="5"/>
  <c r="D4941" i="5"/>
  <c r="D4940" i="5"/>
  <c r="D4939" i="5"/>
  <c r="D4938" i="5"/>
  <c r="D4937" i="5"/>
  <c r="D4936" i="5"/>
  <c r="D4935" i="5"/>
  <c r="D4934" i="5"/>
  <c r="D4933" i="5"/>
  <c r="D4932" i="5"/>
  <c r="D4931" i="5"/>
  <c r="D4930" i="5"/>
  <c r="D4929" i="5"/>
  <c r="D4928" i="5"/>
  <c r="D4927" i="5"/>
  <c r="D4926" i="5"/>
  <c r="D4925" i="5"/>
  <c r="D4924" i="5"/>
  <c r="D4923" i="5"/>
  <c r="D4922" i="5"/>
  <c r="D4921" i="5"/>
  <c r="D4920" i="5"/>
  <c r="D4919" i="5"/>
  <c r="D4918" i="5"/>
  <c r="D4917" i="5"/>
  <c r="D4916" i="5"/>
  <c r="D4915" i="5"/>
  <c r="D4914" i="5"/>
  <c r="D4913" i="5"/>
  <c r="D4912" i="5"/>
  <c r="D4911" i="5"/>
  <c r="D4910" i="5"/>
  <c r="D4909" i="5"/>
  <c r="D4908" i="5"/>
  <c r="D4907" i="5"/>
  <c r="D4906" i="5"/>
  <c r="D4905" i="5"/>
  <c r="D4904" i="5"/>
  <c r="D4903" i="5"/>
  <c r="D4902" i="5"/>
  <c r="D4901" i="5"/>
  <c r="D4900" i="5"/>
  <c r="D4899" i="5"/>
  <c r="D4898" i="5"/>
  <c r="D4897" i="5"/>
  <c r="D4896" i="5"/>
  <c r="D4895" i="5"/>
  <c r="D4894" i="5"/>
  <c r="D4893" i="5"/>
  <c r="D4892" i="5"/>
  <c r="D4891" i="5"/>
  <c r="D4890" i="5"/>
  <c r="D4889" i="5"/>
  <c r="D4888" i="5"/>
  <c r="D4887" i="5"/>
  <c r="D4886" i="5"/>
  <c r="D4885" i="5"/>
  <c r="D4884" i="5"/>
  <c r="D4883" i="5"/>
  <c r="D4882" i="5"/>
  <c r="D4881" i="5"/>
  <c r="D4880" i="5"/>
  <c r="D4879" i="5"/>
  <c r="D4878" i="5"/>
  <c r="D4877" i="5"/>
  <c r="D4876" i="5"/>
  <c r="D4875" i="5"/>
  <c r="D4874" i="5"/>
  <c r="D4873" i="5"/>
  <c r="D4872" i="5"/>
  <c r="D4871" i="5"/>
  <c r="D4870" i="5"/>
  <c r="D4869" i="5"/>
  <c r="D4868" i="5"/>
  <c r="D4867" i="5"/>
  <c r="D4866" i="5"/>
  <c r="D4865" i="5"/>
  <c r="D4864" i="5"/>
  <c r="D4863" i="5"/>
  <c r="D4862" i="5"/>
  <c r="D4861" i="5"/>
  <c r="D4860" i="5"/>
  <c r="D4859" i="5"/>
  <c r="D4858" i="5"/>
  <c r="D4857" i="5"/>
  <c r="D4856" i="5"/>
  <c r="D4855" i="5"/>
  <c r="D4854" i="5"/>
  <c r="D4853" i="5"/>
  <c r="D4852" i="5"/>
  <c r="D4851" i="5"/>
  <c r="D4850" i="5"/>
  <c r="D4849" i="5"/>
  <c r="D4848" i="5"/>
  <c r="D4847" i="5"/>
  <c r="D4846" i="5"/>
  <c r="D4845" i="5"/>
  <c r="D4844" i="5"/>
  <c r="D4843" i="5"/>
  <c r="D4842" i="5"/>
  <c r="D4841" i="5"/>
  <c r="D4840" i="5"/>
  <c r="D4839" i="5"/>
  <c r="D4838" i="5"/>
  <c r="D4837" i="5"/>
  <c r="D4836" i="5"/>
  <c r="D4835" i="5"/>
  <c r="D4834" i="5"/>
  <c r="D4833" i="5"/>
  <c r="D4832" i="5"/>
  <c r="D4831" i="5"/>
  <c r="D4830" i="5"/>
  <c r="D4829" i="5"/>
  <c r="D4828" i="5"/>
  <c r="D4827" i="5"/>
  <c r="D4826" i="5"/>
  <c r="D4825" i="5"/>
  <c r="D4824" i="5"/>
  <c r="D4823" i="5"/>
  <c r="D4822" i="5"/>
  <c r="D4821" i="5"/>
  <c r="D4820" i="5"/>
  <c r="D4819" i="5"/>
  <c r="D4818" i="5"/>
  <c r="D4817" i="5"/>
  <c r="D4816" i="5"/>
  <c r="D4815" i="5"/>
  <c r="D4814" i="5"/>
  <c r="D4813" i="5"/>
  <c r="D4812" i="5"/>
  <c r="D4811" i="5"/>
  <c r="D4810" i="5"/>
  <c r="D4809" i="5"/>
  <c r="D4808" i="5"/>
  <c r="D4807" i="5"/>
  <c r="D4806" i="5"/>
  <c r="D4805" i="5"/>
  <c r="D4804" i="5"/>
  <c r="D4803" i="5"/>
  <c r="D4802" i="5"/>
  <c r="D4801" i="5"/>
  <c r="D4800" i="5"/>
  <c r="D4799" i="5"/>
  <c r="D4798" i="5"/>
  <c r="D4797" i="5"/>
  <c r="D4796" i="5"/>
  <c r="D4795" i="5"/>
  <c r="D4794" i="5"/>
  <c r="D4793" i="5"/>
  <c r="D4792" i="5"/>
  <c r="D4791" i="5"/>
  <c r="D4790" i="5"/>
  <c r="D4789" i="5"/>
  <c r="D4788" i="5"/>
  <c r="D4787" i="5"/>
  <c r="D4786" i="5"/>
  <c r="D4785" i="5"/>
  <c r="D4784" i="5"/>
  <c r="D4783" i="5"/>
  <c r="D4782" i="5"/>
  <c r="D4781" i="5"/>
  <c r="D4780" i="5"/>
  <c r="D4779" i="5"/>
  <c r="D4778" i="5"/>
  <c r="D4777" i="5"/>
  <c r="D4776" i="5"/>
  <c r="D4775" i="5"/>
  <c r="D4774" i="5"/>
  <c r="D4773" i="5"/>
  <c r="D4772" i="5"/>
  <c r="D4771" i="5"/>
  <c r="D4770" i="5"/>
  <c r="D4769" i="5"/>
  <c r="D4768" i="5"/>
  <c r="D4767" i="5"/>
  <c r="D4766" i="5"/>
  <c r="D4765" i="5"/>
  <c r="D4764" i="5"/>
  <c r="D4763" i="5"/>
  <c r="D4762" i="5"/>
  <c r="D4761" i="5"/>
  <c r="D4760" i="5"/>
  <c r="D4759" i="5"/>
  <c r="D4758" i="5"/>
  <c r="D4757" i="5"/>
  <c r="D4756" i="5"/>
  <c r="D4755" i="5"/>
  <c r="D4754" i="5"/>
  <c r="D4753" i="5"/>
  <c r="D4752" i="5"/>
  <c r="D4751" i="5"/>
  <c r="D4750" i="5"/>
  <c r="D4749" i="5"/>
  <c r="D4748" i="5"/>
  <c r="D4747" i="5"/>
  <c r="D4746" i="5"/>
  <c r="D4745" i="5"/>
  <c r="D4744" i="5"/>
  <c r="D4743" i="5"/>
  <c r="D4742" i="5"/>
  <c r="D4741" i="5"/>
  <c r="D4740" i="5"/>
  <c r="D4739" i="5"/>
  <c r="D4738" i="5"/>
  <c r="D4737" i="5"/>
  <c r="D4736" i="5"/>
  <c r="D4735" i="5"/>
  <c r="D4734" i="5"/>
  <c r="D4733" i="5"/>
  <c r="D4732" i="5"/>
  <c r="D4731" i="5"/>
  <c r="D4730" i="5"/>
  <c r="D4729" i="5"/>
  <c r="D4728" i="5"/>
  <c r="D4727" i="5"/>
  <c r="D4726" i="5"/>
  <c r="D4725" i="5"/>
  <c r="D4724" i="5"/>
  <c r="D4723" i="5"/>
  <c r="D4722" i="5"/>
  <c r="D4721" i="5"/>
  <c r="D4720" i="5"/>
  <c r="D4719" i="5"/>
  <c r="D4718" i="5"/>
  <c r="D4717" i="5"/>
  <c r="D4716" i="5"/>
  <c r="D4715" i="5"/>
  <c r="D4714" i="5"/>
  <c r="D4713" i="5"/>
  <c r="D4712" i="5"/>
  <c r="D4711" i="5"/>
  <c r="D4710" i="5"/>
  <c r="D4709" i="5"/>
  <c r="D4708" i="5"/>
  <c r="D4707" i="5"/>
  <c r="D4706" i="5"/>
  <c r="D4705" i="5"/>
  <c r="D4704" i="5"/>
  <c r="D4703" i="5"/>
  <c r="D4702" i="5"/>
  <c r="D4701" i="5"/>
  <c r="D4700" i="5"/>
  <c r="D4699" i="5"/>
  <c r="D4698" i="5"/>
  <c r="D4697" i="5"/>
  <c r="D4696" i="5"/>
  <c r="D4695" i="5"/>
  <c r="D4694" i="5"/>
  <c r="D4693" i="5"/>
  <c r="D4692" i="5"/>
  <c r="D4691" i="5"/>
  <c r="D4690" i="5"/>
  <c r="D4689" i="5"/>
  <c r="D4688" i="5"/>
  <c r="D4687" i="5"/>
  <c r="D4686" i="5"/>
  <c r="D4685" i="5"/>
  <c r="D4684" i="5"/>
  <c r="D4683" i="5"/>
  <c r="D4682" i="5"/>
  <c r="D4681" i="5"/>
  <c r="D4680" i="5"/>
  <c r="D4679" i="5"/>
  <c r="D4678" i="5"/>
  <c r="D4677" i="5"/>
  <c r="D4676" i="5"/>
  <c r="D4675" i="5"/>
  <c r="D4674" i="5"/>
  <c r="D4673" i="5"/>
  <c r="D4672" i="5"/>
  <c r="D4671" i="5"/>
  <c r="D4670" i="5"/>
  <c r="D4669" i="5"/>
  <c r="D4668" i="5"/>
  <c r="D4667" i="5"/>
  <c r="D4666" i="5"/>
  <c r="D4665" i="5"/>
  <c r="D4664" i="5"/>
  <c r="D4663" i="5"/>
  <c r="D4662" i="5"/>
  <c r="D4661" i="5"/>
  <c r="D4660" i="5"/>
  <c r="D4659" i="5"/>
  <c r="D4658" i="5"/>
  <c r="D4657" i="5"/>
  <c r="D4656" i="5"/>
  <c r="D4655" i="5"/>
  <c r="D4654" i="5"/>
  <c r="D4653" i="5"/>
  <c r="D4652" i="5"/>
  <c r="D4651" i="5"/>
  <c r="D4650" i="5"/>
  <c r="D4649" i="5"/>
  <c r="D4648" i="5"/>
  <c r="D4647" i="5"/>
  <c r="D4646" i="5"/>
  <c r="D4645" i="5"/>
  <c r="D4644" i="5"/>
  <c r="D4643" i="5"/>
  <c r="D4642" i="5"/>
  <c r="D4641" i="5"/>
  <c r="D4640" i="5"/>
  <c r="D4639" i="5"/>
  <c r="D4638" i="5"/>
  <c r="D4637" i="5"/>
  <c r="D4636" i="5"/>
  <c r="D4635" i="5"/>
  <c r="D4634" i="5"/>
  <c r="D4633" i="5"/>
  <c r="D4632" i="5"/>
  <c r="D4631" i="5"/>
  <c r="D4630" i="5"/>
  <c r="D4629" i="5"/>
  <c r="D4628" i="5"/>
  <c r="D4627" i="5"/>
  <c r="D4626" i="5"/>
  <c r="D4625" i="5"/>
  <c r="D4624" i="5"/>
  <c r="D4623" i="5"/>
  <c r="D4622" i="5"/>
  <c r="D4621" i="5"/>
  <c r="D4620" i="5"/>
  <c r="D4619" i="5"/>
  <c r="D4618" i="5"/>
  <c r="D4617" i="5"/>
  <c r="D4616" i="5"/>
  <c r="D4615" i="5"/>
  <c r="D4614" i="5"/>
  <c r="D4613" i="5"/>
  <c r="D4612" i="5"/>
  <c r="D4611" i="5"/>
  <c r="D4610" i="5"/>
  <c r="D4609" i="5"/>
  <c r="D4608" i="5"/>
  <c r="D4607" i="5"/>
  <c r="D4606" i="5"/>
  <c r="D4605" i="5"/>
  <c r="D4604" i="5"/>
  <c r="D4603" i="5"/>
  <c r="D4602" i="5"/>
  <c r="D4601" i="5"/>
  <c r="D4600" i="5"/>
  <c r="D4599" i="5"/>
  <c r="D4598" i="5"/>
  <c r="D4597" i="5"/>
  <c r="D4596" i="5"/>
  <c r="D4595" i="5"/>
  <c r="D4594" i="5"/>
  <c r="D4593" i="5"/>
  <c r="D4592" i="5"/>
  <c r="D4591" i="5"/>
  <c r="D4590" i="5"/>
  <c r="D4589" i="5"/>
  <c r="D4588" i="5"/>
  <c r="D4587" i="5"/>
  <c r="D4586" i="5"/>
  <c r="D4585" i="5"/>
  <c r="D4584" i="5"/>
  <c r="D4583" i="5"/>
  <c r="D4582" i="5"/>
  <c r="D4581" i="5"/>
  <c r="D4580" i="5"/>
  <c r="D4579" i="5"/>
  <c r="D4578" i="5"/>
  <c r="D4577" i="5"/>
  <c r="D4576" i="5"/>
  <c r="D4575" i="5"/>
  <c r="D4574" i="5"/>
  <c r="D4573" i="5"/>
  <c r="D4572" i="5"/>
  <c r="D4571" i="5"/>
  <c r="D4570" i="5"/>
  <c r="D4569" i="5"/>
  <c r="D4568" i="5"/>
  <c r="D4567" i="5"/>
  <c r="D4566" i="5"/>
  <c r="D4565" i="5"/>
  <c r="D4564" i="5"/>
  <c r="D4563" i="5"/>
  <c r="D4562" i="5"/>
  <c r="D4561" i="5"/>
  <c r="D4560" i="5"/>
  <c r="D4559" i="5"/>
  <c r="D4558" i="5"/>
  <c r="D4557" i="5"/>
  <c r="D4556" i="5"/>
  <c r="D4555" i="5"/>
  <c r="D4554" i="5"/>
  <c r="D4553" i="5"/>
  <c r="D4552" i="5"/>
  <c r="D4551" i="5"/>
  <c r="D4550" i="5"/>
  <c r="D4549" i="5"/>
  <c r="D4548" i="5"/>
  <c r="D4547" i="5"/>
  <c r="D4546" i="5"/>
  <c r="D4545" i="5"/>
  <c r="D4544" i="5"/>
  <c r="D4543" i="5"/>
  <c r="D4542" i="5"/>
  <c r="D4541" i="5"/>
  <c r="D4540" i="5"/>
  <c r="D4539" i="5"/>
  <c r="D4538" i="5"/>
  <c r="D4537" i="5"/>
  <c r="D4536" i="5"/>
  <c r="D4535" i="5"/>
  <c r="D4534" i="5"/>
  <c r="D4533" i="5"/>
  <c r="D4532" i="5"/>
  <c r="D4531" i="5"/>
  <c r="D4530" i="5"/>
  <c r="D4529" i="5"/>
  <c r="D4528" i="5"/>
  <c r="D4527" i="5"/>
  <c r="D4526" i="5"/>
  <c r="D4525" i="5"/>
  <c r="D4524" i="5"/>
  <c r="D4523" i="5"/>
  <c r="D4522" i="5"/>
  <c r="D4521" i="5"/>
  <c r="D4520" i="5"/>
  <c r="D4519" i="5"/>
  <c r="D4518" i="5"/>
  <c r="D4517" i="5"/>
  <c r="D4516" i="5"/>
  <c r="D4515" i="5"/>
  <c r="D4514" i="5"/>
  <c r="D4513" i="5"/>
  <c r="D4512" i="5"/>
  <c r="D4511" i="5"/>
  <c r="D4510" i="5"/>
  <c r="D4509" i="5"/>
  <c r="D4508" i="5"/>
  <c r="D4507" i="5"/>
  <c r="D4506" i="5"/>
  <c r="D4505" i="5"/>
  <c r="D4504" i="5"/>
  <c r="D4503" i="5"/>
  <c r="D4502" i="5"/>
  <c r="D4501" i="5"/>
  <c r="D4500" i="5"/>
  <c r="D4499" i="5"/>
  <c r="D4498" i="5"/>
  <c r="D4497" i="5"/>
  <c r="D4496" i="5"/>
  <c r="D4495" i="5"/>
  <c r="D4494" i="5"/>
  <c r="D4493" i="5"/>
  <c r="D4492" i="5"/>
  <c r="D4491" i="5"/>
  <c r="D4490" i="5"/>
  <c r="D4489" i="5"/>
  <c r="D4488" i="5"/>
  <c r="D4487" i="5"/>
  <c r="D4486" i="5"/>
  <c r="D4485" i="5"/>
  <c r="D4484" i="5"/>
  <c r="D4483" i="5"/>
  <c r="D4482" i="5"/>
  <c r="D4481" i="5"/>
  <c r="D4480" i="5"/>
  <c r="D4479" i="5"/>
  <c r="D4478" i="5"/>
  <c r="D4477" i="5"/>
  <c r="D4476" i="5"/>
  <c r="D4475" i="5"/>
  <c r="D4474" i="5"/>
  <c r="D4473" i="5"/>
  <c r="D4472" i="5"/>
  <c r="D4471" i="5"/>
  <c r="D4470" i="5"/>
  <c r="D4469" i="5"/>
  <c r="D4468" i="5"/>
  <c r="D4467" i="5"/>
  <c r="D4466" i="5"/>
  <c r="D4465" i="5"/>
  <c r="D4464" i="5"/>
  <c r="D4463" i="5"/>
  <c r="D4462" i="5"/>
  <c r="D4461" i="5"/>
  <c r="D4460" i="5"/>
  <c r="D4459" i="5"/>
  <c r="D4458" i="5"/>
  <c r="D4457" i="5"/>
  <c r="D4456" i="5"/>
  <c r="D4455" i="5"/>
  <c r="D4454" i="5"/>
  <c r="D4453" i="5"/>
  <c r="D4452" i="5"/>
  <c r="D4451" i="5"/>
  <c r="D4450" i="5"/>
  <c r="D4449" i="5"/>
  <c r="D4448" i="5"/>
  <c r="D4447" i="5"/>
  <c r="D4446" i="5"/>
  <c r="D4445" i="5"/>
  <c r="D4444" i="5"/>
  <c r="D4443" i="5"/>
  <c r="D4442" i="5"/>
  <c r="D4441" i="5"/>
  <c r="D4440" i="5"/>
  <c r="D4439" i="5"/>
  <c r="D4438" i="5"/>
  <c r="D4437" i="5"/>
  <c r="D4436" i="5"/>
  <c r="D4435" i="5"/>
  <c r="D4434" i="5"/>
  <c r="D4433" i="5"/>
  <c r="D4432" i="5"/>
  <c r="D4431" i="5"/>
  <c r="D4430" i="5"/>
  <c r="D4429" i="5"/>
  <c r="D4428" i="5"/>
  <c r="D4427" i="5"/>
  <c r="D4426" i="5"/>
  <c r="D4425" i="5"/>
  <c r="D4424" i="5"/>
  <c r="D4423" i="5"/>
  <c r="D4422" i="5"/>
  <c r="D4421" i="5"/>
  <c r="D4420" i="5"/>
  <c r="D4419" i="5"/>
  <c r="D4418" i="5"/>
  <c r="D4417" i="5"/>
  <c r="D4416" i="5"/>
  <c r="D4415" i="5"/>
  <c r="D4414" i="5"/>
  <c r="D4413" i="5"/>
  <c r="D4412" i="5"/>
  <c r="D4411" i="5"/>
  <c r="D4410" i="5"/>
  <c r="D4409" i="5"/>
  <c r="D4408" i="5"/>
  <c r="D4407" i="5"/>
  <c r="D4406" i="5"/>
  <c r="D4405" i="5"/>
  <c r="D4404" i="5"/>
  <c r="D4403" i="5"/>
  <c r="D4402" i="5"/>
  <c r="D4401" i="5"/>
  <c r="D4400" i="5"/>
  <c r="D4399" i="5"/>
  <c r="D4398" i="5"/>
  <c r="D4397" i="5"/>
  <c r="D4396" i="5"/>
  <c r="D4395" i="5"/>
  <c r="D4394" i="5"/>
  <c r="D4393" i="5"/>
  <c r="D4392" i="5"/>
  <c r="D4391" i="5"/>
  <c r="D4390" i="5"/>
  <c r="D4389" i="5"/>
  <c r="D4388" i="5"/>
  <c r="D4387" i="5"/>
  <c r="D4386" i="5"/>
  <c r="D4385" i="5"/>
  <c r="D4384" i="5"/>
  <c r="D4383" i="5"/>
  <c r="D4382" i="5"/>
  <c r="D4381" i="5"/>
  <c r="D4380" i="5"/>
  <c r="D4379" i="5"/>
  <c r="D4378" i="5"/>
  <c r="D4377" i="5"/>
  <c r="D4376" i="5"/>
  <c r="D4375" i="5"/>
  <c r="D4374" i="5"/>
  <c r="D4373" i="5"/>
  <c r="D4372" i="5"/>
  <c r="D4371" i="5"/>
  <c r="D4370" i="5"/>
  <c r="D4369" i="5"/>
  <c r="D4368" i="5"/>
  <c r="D4367" i="5"/>
  <c r="D4366" i="5"/>
  <c r="D4365" i="5"/>
  <c r="D4364" i="5"/>
  <c r="D4363" i="5"/>
  <c r="D4362" i="5"/>
  <c r="D4361" i="5"/>
  <c r="D4360" i="5"/>
  <c r="D4359" i="5"/>
  <c r="D4358" i="5"/>
  <c r="D4357" i="5"/>
  <c r="D4356" i="5"/>
  <c r="D4355" i="5"/>
  <c r="D4354" i="5"/>
  <c r="D4353" i="5"/>
  <c r="D4352" i="5"/>
  <c r="D4351" i="5"/>
  <c r="D4350" i="5"/>
  <c r="D4349" i="5"/>
  <c r="D4348" i="5"/>
  <c r="D4347" i="5"/>
  <c r="D4346" i="5"/>
  <c r="D4345" i="5"/>
  <c r="D4344" i="5"/>
  <c r="D4343" i="5"/>
  <c r="D4342" i="5"/>
  <c r="D4341" i="5"/>
  <c r="D4340" i="5"/>
  <c r="D4339" i="5"/>
  <c r="D4338" i="5"/>
  <c r="D4337" i="5"/>
  <c r="D4336" i="5"/>
  <c r="D4335" i="5"/>
  <c r="D4334" i="5"/>
  <c r="D4333" i="5"/>
  <c r="D4332" i="5"/>
  <c r="D4331" i="5"/>
  <c r="D4330" i="5"/>
  <c r="D4329" i="5"/>
  <c r="D4328" i="5"/>
  <c r="D4327" i="5"/>
  <c r="D4326" i="5"/>
  <c r="D4325" i="5"/>
  <c r="D4324" i="5"/>
  <c r="D4323" i="5"/>
  <c r="D4322" i="5"/>
  <c r="D4321" i="5"/>
  <c r="D4320" i="5"/>
  <c r="D4319" i="5"/>
  <c r="D4318" i="5"/>
  <c r="D4317" i="5"/>
  <c r="D4316" i="5"/>
  <c r="D4315" i="5"/>
  <c r="D4314" i="5"/>
  <c r="D4313" i="5"/>
  <c r="D4312" i="5"/>
  <c r="D4311" i="5"/>
  <c r="D4310" i="5"/>
  <c r="D4309" i="5"/>
  <c r="D4308" i="5"/>
  <c r="D4307" i="5"/>
  <c r="D4306" i="5"/>
  <c r="D4305" i="5"/>
  <c r="D4304" i="5"/>
  <c r="D4303" i="5"/>
  <c r="D4302" i="5"/>
  <c r="D4301" i="5"/>
  <c r="D4300" i="5"/>
  <c r="D4299" i="5"/>
  <c r="D4298" i="5"/>
  <c r="D4297" i="5"/>
  <c r="D4296" i="5"/>
  <c r="D4295" i="5"/>
  <c r="D4294" i="5"/>
  <c r="D4293" i="5"/>
  <c r="D4292" i="5"/>
  <c r="D4291" i="5"/>
  <c r="D4290" i="5"/>
  <c r="D4289" i="5"/>
  <c r="D4288" i="5"/>
  <c r="D4287" i="5"/>
  <c r="D4286" i="5"/>
  <c r="D4285" i="5"/>
  <c r="D4284" i="5"/>
  <c r="D4283" i="5"/>
  <c r="D4282" i="5"/>
  <c r="D4281" i="5"/>
  <c r="D4280" i="5"/>
  <c r="D4279" i="5"/>
  <c r="D4278" i="5"/>
  <c r="D4277" i="5"/>
  <c r="D4276" i="5"/>
  <c r="D4275" i="5"/>
  <c r="D4274" i="5"/>
  <c r="D4273" i="5"/>
  <c r="D4272" i="5"/>
  <c r="D4271" i="5"/>
  <c r="D4270" i="5"/>
  <c r="D4269" i="5"/>
  <c r="D4268" i="5"/>
  <c r="D4267" i="5"/>
  <c r="D4266" i="5"/>
  <c r="D4265" i="5"/>
  <c r="D4264" i="5"/>
  <c r="D4263" i="5"/>
  <c r="D4262" i="5"/>
  <c r="D4261" i="5"/>
  <c r="D4260" i="5"/>
  <c r="D4259" i="5"/>
  <c r="D4258" i="5"/>
  <c r="D4257" i="5"/>
  <c r="D4256" i="5"/>
  <c r="D4255" i="5"/>
  <c r="D4254" i="5"/>
  <c r="D4253" i="5"/>
  <c r="D4252" i="5"/>
  <c r="D4251" i="5"/>
  <c r="D4250" i="5"/>
  <c r="D4249" i="5"/>
  <c r="D4248" i="5"/>
  <c r="D4247" i="5"/>
  <c r="D4246" i="5"/>
  <c r="D4245" i="5"/>
  <c r="D4244" i="5"/>
  <c r="D4243" i="5"/>
  <c r="D4242" i="5"/>
  <c r="D4241" i="5"/>
  <c r="D4240" i="5"/>
  <c r="D4239" i="5"/>
  <c r="D4238" i="5"/>
  <c r="D4237" i="5"/>
  <c r="D4236" i="5"/>
  <c r="D4235" i="5"/>
  <c r="D4234" i="5"/>
  <c r="D4233" i="5"/>
  <c r="D4232" i="5"/>
  <c r="D4231" i="5"/>
  <c r="D4230" i="5"/>
  <c r="D4229" i="5"/>
  <c r="D4228" i="5"/>
  <c r="D4227" i="5"/>
  <c r="D4226" i="5"/>
  <c r="D4225" i="5"/>
  <c r="D4224" i="5"/>
  <c r="D4223" i="5"/>
  <c r="D4222" i="5"/>
  <c r="D4221" i="5"/>
  <c r="D4220" i="5"/>
  <c r="D4219" i="5"/>
  <c r="D4218" i="5"/>
  <c r="D4217" i="5"/>
  <c r="D4216" i="5"/>
  <c r="D4215" i="5"/>
  <c r="D4214" i="5"/>
  <c r="D4213" i="5"/>
  <c r="D4212" i="5"/>
  <c r="D4211" i="5"/>
  <c r="D4210" i="5"/>
  <c r="D4209" i="5"/>
  <c r="D4208" i="5"/>
  <c r="D4207" i="5"/>
  <c r="D4206" i="5"/>
  <c r="D4205" i="5"/>
  <c r="D4204" i="5"/>
  <c r="D4203" i="5"/>
  <c r="D4202" i="5"/>
  <c r="D4201" i="5"/>
  <c r="D4200" i="5"/>
  <c r="D4199" i="5"/>
  <c r="D4198" i="5"/>
  <c r="D4197" i="5"/>
  <c r="D4196" i="5"/>
  <c r="D4195" i="5"/>
  <c r="D4194" i="5"/>
  <c r="D4193" i="5"/>
  <c r="D4192" i="5"/>
  <c r="D4191" i="5"/>
  <c r="D4190" i="5"/>
  <c r="D4189" i="5"/>
  <c r="D4188" i="5"/>
  <c r="D4187" i="5"/>
  <c r="D4186" i="5"/>
  <c r="D4185" i="5"/>
  <c r="D4184" i="5"/>
  <c r="D4183" i="5"/>
  <c r="D4182" i="5"/>
  <c r="D4181" i="5"/>
  <c r="D4180" i="5"/>
  <c r="D4179" i="5"/>
  <c r="D4178" i="5"/>
  <c r="D4177" i="5"/>
  <c r="D4176" i="5"/>
  <c r="D4175" i="5"/>
  <c r="D4174" i="5"/>
  <c r="D4173" i="5"/>
  <c r="D4172" i="5"/>
  <c r="D4171" i="5"/>
  <c r="D4170" i="5"/>
  <c r="D4169" i="5"/>
  <c r="D4168" i="5"/>
  <c r="D4167" i="5"/>
  <c r="D4166" i="5"/>
  <c r="D4165" i="5"/>
  <c r="D4164" i="5"/>
  <c r="D4163" i="5"/>
  <c r="D4162" i="5"/>
  <c r="D4161" i="5"/>
  <c r="D4160" i="5"/>
  <c r="D4159" i="5"/>
  <c r="D4158" i="5"/>
  <c r="D4157" i="5"/>
  <c r="D4156" i="5"/>
  <c r="D4155" i="5"/>
  <c r="D4154" i="5"/>
  <c r="D4153" i="5"/>
  <c r="D4152" i="5"/>
  <c r="D4151" i="5"/>
  <c r="D4150" i="5"/>
  <c r="D4149" i="5"/>
  <c r="D4148" i="5"/>
  <c r="D4147" i="5"/>
  <c r="D4146" i="5"/>
  <c r="D4145" i="5"/>
  <c r="D4144" i="5"/>
  <c r="D4143" i="5"/>
  <c r="D4142" i="5"/>
  <c r="D4141" i="5"/>
  <c r="D4140" i="5"/>
  <c r="D4139" i="5"/>
  <c r="D4138" i="5"/>
  <c r="D4137" i="5"/>
  <c r="D4136" i="5"/>
  <c r="D4135" i="5"/>
  <c r="D4134" i="5"/>
  <c r="D4133" i="5"/>
  <c r="D4132" i="5"/>
  <c r="D4131" i="5"/>
  <c r="D4130" i="5"/>
  <c r="D4129" i="5"/>
  <c r="D4128" i="5"/>
  <c r="D4127" i="5"/>
  <c r="D4126" i="5"/>
  <c r="D4125" i="5"/>
  <c r="D4124" i="5"/>
  <c r="D4123" i="5"/>
  <c r="D4122" i="5"/>
  <c r="D4121" i="5"/>
  <c r="D4120" i="5"/>
  <c r="D4119" i="5"/>
  <c r="D4118" i="5"/>
  <c r="D4117" i="5"/>
  <c r="D4116" i="5"/>
  <c r="D4115" i="5"/>
  <c r="D4114" i="5"/>
  <c r="D4113" i="5"/>
  <c r="D4112" i="5"/>
  <c r="D4111" i="5"/>
  <c r="D4110" i="5"/>
  <c r="D4109" i="5"/>
  <c r="D4108" i="5"/>
  <c r="D4107" i="5"/>
  <c r="D4106" i="5"/>
  <c r="D4105" i="5"/>
  <c r="D4104" i="5"/>
  <c r="D4103" i="5"/>
  <c r="D4102" i="5"/>
  <c r="D4101" i="5"/>
  <c r="D4100" i="5"/>
  <c r="D4099" i="5"/>
  <c r="D4098" i="5"/>
  <c r="D4097" i="5"/>
  <c r="D4096" i="5"/>
  <c r="D4095" i="5"/>
  <c r="D4094" i="5"/>
  <c r="D4093" i="5"/>
  <c r="D4092" i="5"/>
  <c r="D4091" i="5"/>
  <c r="D4090" i="5"/>
  <c r="D4089" i="5"/>
  <c r="D4088" i="5"/>
  <c r="D4087" i="5"/>
  <c r="D4086" i="5"/>
  <c r="D4085" i="5"/>
  <c r="D4084" i="5"/>
  <c r="D4083" i="5"/>
  <c r="D4082" i="5"/>
  <c r="D4081" i="5"/>
  <c r="D4080" i="5"/>
  <c r="D4079" i="5"/>
  <c r="D4078" i="5"/>
  <c r="D4077" i="5"/>
  <c r="D4076" i="5"/>
  <c r="D4075" i="5"/>
  <c r="D4074" i="5"/>
  <c r="D4073" i="5"/>
  <c r="D4072" i="5"/>
  <c r="D4071" i="5"/>
  <c r="D4070" i="5"/>
  <c r="D4069" i="5"/>
  <c r="D4068" i="5"/>
  <c r="D4067" i="5"/>
  <c r="D4066" i="5"/>
  <c r="D4065" i="5"/>
  <c r="D4064" i="5"/>
  <c r="D4063" i="5"/>
  <c r="D4062" i="5"/>
  <c r="D4061" i="5"/>
  <c r="D4060" i="5"/>
  <c r="D4059" i="5"/>
  <c r="D4058" i="5"/>
  <c r="D4057" i="5"/>
  <c r="D4056" i="5"/>
  <c r="D4055" i="5"/>
  <c r="D4054" i="5"/>
  <c r="D4053" i="5"/>
  <c r="D4052" i="5"/>
  <c r="D4051" i="5"/>
  <c r="D4050" i="5"/>
  <c r="D4049" i="5"/>
  <c r="D4048" i="5"/>
  <c r="D4047" i="5"/>
  <c r="D4046" i="5"/>
  <c r="D4045" i="5"/>
  <c r="D4044" i="5"/>
  <c r="D4043" i="5"/>
  <c r="D4042" i="5"/>
  <c r="D4041" i="5"/>
  <c r="D4040" i="5"/>
  <c r="D4039" i="5"/>
  <c r="D4038" i="5"/>
  <c r="D4037" i="5"/>
  <c r="D4036" i="5"/>
  <c r="D4035" i="5"/>
  <c r="D4034" i="5"/>
  <c r="D4033" i="5"/>
  <c r="D4032" i="5"/>
  <c r="D4031" i="5"/>
  <c r="D4030" i="5"/>
  <c r="D4029" i="5"/>
  <c r="D4028" i="5"/>
  <c r="D4027" i="5"/>
  <c r="D4026" i="5"/>
  <c r="D4025" i="5"/>
  <c r="D4024" i="5"/>
  <c r="D4023" i="5"/>
  <c r="D4022" i="5"/>
  <c r="D4021" i="5"/>
  <c r="D4020" i="5"/>
  <c r="D4019" i="5"/>
  <c r="D4018" i="5"/>
  <c r="D4017" i="5"/>
  <c r="D4016" i="5"/>
  <c r="D4015" i="5"/>
  <c r="D4014" i="5"/>
  <c r="D4013" i="5"/>
  <c r="D4012" i="5"/>
  <c r="D4011" i="5"/>
  <c r="D4010" i="5"/>
  <c r="D4009" i="5"/>
  <c r="D4008" i="5"/>
  <c r="D4007" i="5"/>
  <c r="D4006" i="5"/>
  <c r="D4005" i="5"/>
  <c r="D4004" i="5"/>
  <c r="D4003" i="5"/>
  <c r="D4002" i="5"/>
  <c r="D4001" i="5"/>
  <c r="D4000" i="5"/>
  <c r="D3999" i="5"/>
  <c r="D3998" i="5"/>
  <c r="D3997" i="5"/>
  <c r="D3996" i="5"/>
  <c r="D3995" i="5"/>
  <c r="D3994" i="5"/>
  <c r="D3993" i="5"/>
  <c r="D3992" i="5"/>
  <c r="D3991" i="5"/>
  <c r="D3990" i="5"/>
  <c r="D3989" i="5"/>
  <c r="D3988" i="5"/>
  <c r="D3987" i="5"/>
  <c r="D3986" i="5"/>
  <c r="D3985" i="5"/>
  <c r="D3984" i="5"/>
  <c r="D3983" i="5"/>
  <c r="D3982" i="5"/>
  <c r="D3981" i="5"/>
  <c r="D3980" i="5"/>
  <c r="D3979" i="5"/>
  <c r="D3978" i="5"/>
  <c r="D3977" i="5"/>
  <c r="D3976" i="5"/>
  <c r="D3975" i="5"/>
  <c r="D3974" i="5"/>
  <c r="D3973" i="5"/>
  <c r="D3972" i="5"/>
  <c r="D3971" i="5"/>
  <c r="D3970" i="5"/>
  <c r="D3969" i="5"/>
  <c r="D3968" i="5"/>
  <c r="D3967" i="5"/>
  <c r="D3966" i="5"/>
  <c r="D3965" i="5"/>
  <c r="D3964" i="5"/>
  <c r="D3963" i="5"/>
  <c r="D3962" i="5"/>
  <c r="D3961" i="5"/>
  <c r="D3960" i="5"/>
  <c r="D3959" i="5"/>
  <c r="D3958" i="5"/>
  <c r="D3957" i="5"/>
  <c r="D3956" i="5"/>
  <c r="D3955" i="5"/>
  <c r="D3954" i="5"/>
  <c r="D3953" i="5"/>
  <c r="D3952" i="5"/>
  <c r="D3951" i="5"/>
  <c r="D3950" i="5"/>
  <c r="D3949" i="5"/>
  <c r="D3948" i="5"/>
  <c r="D3947" i="5"/>
  <c r="D3946" i="5"/>
  <c r="D3945" i="5"/>
  <c r="D3944" i="5"/>
  <c r="D3943" i="5"/>
  <c r="D3942" i="5"/>
  <c r="D3941" i="5"/>
  <c r="D3940" i="5"/>
  <c r="D3939" i="5"/>
  <c r="D3938" i="5"/>
  <c r="D3937" i="5"/>
  <c r="D3936" i="5"/>
  <c r="D3935" i="5"/>
  <c r="D3934" i="5"/>
  <c r="D3933" i="5"/>
  <c r="D3932" i="5"/>
  <c r="D3931" i="5"/>
  <c r="D3930" i="5"/>
  <c r="D3929" i="5"/>
  <c r="D3928" i="5"/>
  <c r="D3927" i="5"/>
  <c r="D3926" i="5"/>
  <c r="D3925" i="5"/>
  <c r="D3924" i="5"/>
  <c r="D3923" i="5"/>
  <c r="D3922" i="5"/>
  <c r="D3921" i="5"/>
  <c r="D3920" i="5"/>
  <c r="D3919" i="5"/>
  <c r="D3918" i="5"/>
  <c r="D3917" i="5"/>
  <c r="D3916" i="5"/>
  <c r="D3915" i="5"/>
  <c r="D3914" i="5"/>
  <c r="D3913" i="5"/>
  <c r="D3912" i="5"/>
  <c r="D3911" i="5"/>
  <c r="D3910" i="5"/>
  <c r="D3909" i="5"/>
  <c r="D3908" i="5"/>
  <c r="D3907" i="5"/>
  <c r="D3906" i="5"/>
  <c r="D3905" i="5"/>
  <c r="D3904" i="5"/>
  <c r="D3903" i="5"/>
  <c r="D3902" i="5"/>
  <c r="D3901" i="5"/>
  <c r="D3900" i="5"/>
  <c r="D3899" i="5"/>
  <c r="D3898" i="5"/>
  <c r="D3897" i="5"/>
  <c r="D3896" i="5"/>
  <c r="D3895" i="5"/>
  <c r="D3894" i="5"/>
  <c r="D3893" i="5"/>
  <c r="D3892" i="5"/>
  <c r="D3891" i="5"/>
  <c r="D3890" i="5"/>
  <c r="D3889" i="5"/>
  <c r="D3888" i="5"/>
  <c r="D3887" i="5"/>
  <c r="D3886" i="5"/>
  <c r="D3885" i="5"/>
  <c r="D3884" i="5"/>
  <c r="D3883" i="5"/>
  <c r="D3882" i="5"/>
  <c r="D3881" i="5"/>
  <c r="D3880" i="5"/>
  <c r="D3879" i="5"/>
  <c r="D3878" i="5"/>
  <c r="D3877" i="5"/>
  <c r="D3876" i="5"/>
  <c r="D3875" i="5"/>
  <c r="D3874" i="5"/>
  <c r="D3873" i="5"/>
  <c r="D3872" i="5"/>
  <c r="D3871" i="5"/>
  <c r="D3870" i="5"/>
  <c r="D3869" i="5"/>
  <c r="D3868" i="5"/>
  <c r="D3867" i="5"/>
  <c r="D3866" i="5"/>
  <c r="D3865" i="5"/>
  <c r="D3864" i="5"/>
  <c r="D3863" i="5"/>
  <c r="D3862" i="5"/>
  <c r="D3861" i="5"/>
  <c r="D3860" i="5"/>
  <c r="D3859" i="5"/>
  <c r="D3858" i="5"/>
  <c r="D3857" i="5"/>
  <c r="D3856" i="5"/>
  <c r="D3855" i="5"/>
  <c r="D3854" i="5"/>
  <c r="D3853" i="5"/>
  <c r="D3852" i="5"/>
  <c r="D3851" i="5"/>
  <c r="D3850" i="5"/>
  <c r="D3849" i="5"/>
  <c r="D3848" i="5"/>
  <c r="D3847" i="5"/>
  <c r="D3846" i="5"/>
  <c r="D3845" i="5"/>
  <c r="D3844" i="5"/>
  <c r="D3843" i="5"/>
  <c r="D3842" i="5"/>
  <c r="D3841" i="5"/>
  <c r="D3840" i="5"/>
  <c r="D3839" i="5"/>
  <c r="D3838" i="5"/>
  <c r="D3837" i="5"/>
  <c r="D3836" i="5"/>
  <c r="D3835" i="5"/>
  <c r="D3834" i="5"/>
  <c r="D3833" i="5"/>
  <c r="D3832" i="5"/>
  <c r="D3831" i="5"/>
  <c r="D3830" i="5"/>
  <c r="D3829" i="5"/>
  <c r="D3828" i="5"/>
  <c r="D3827" i="5"/>
  <c r="D3826" i="5"/>
  <c r="D3825" i="5"/>
  <c r="D3824" i="5"/>
  <c r="D3823" i="5"/>
  <c r="D3822" i="5"/>
  <c r="D3821" i="5"/>
  <c r="D3820" i="5"/>
  <c r="D3819" i="5"/>
  <c r="D3818" i="5"/>
  <c r="D3817" i="5"/>
  <c r="D3816" i="5"/>
  <c r="D3815" i="5"/>
  <c r="D3814" i="5"/>
  <c r="D3813" i="5"/>
  <c r="D3812" i="5"/>
  <c r="D3811" i="5"/>
  <c r="D3810" i="5"/>
  <c r="D3809" i="5"/>
  <c r="D3808" i="5"/>
  <c r="D3807" i="5"/>
  <c r="D3806" i="5"/>
  <c r="D3805" i="5"/>
  <c r="D3804" i="5"/>
  <c r="D3803" i="5"/>
  <c r="D3802" i="5"/>
  <c r="D3801" i="5"/>
  <c r="D3800" i="5"/>
  <c r="D3799" i="5"/>
  <c r="D3798" i="5"/>
  <c r="D3797" i="5"/>
  <c r="D3796" i="5"/>
  <c r="D3795" i="5"/>
  <c r="D3794" i="5"/>
  <c r="D3793" i="5"/>
  <c r="D3792" i="5"/>
  <c r="D3791" i="5"/>
  <c r="D3790" i="5"/>
  <c r="D3789" i="5"/>
  <c r="D3788" i="5"/>
  <c r="D3787" i="5"/>
  <c r="D3786" i="5"/>
  <c r="D3785" i="5"/>
  <c r="D3784" i="5"/>
  <c r="D3783" i="5"/>
  <c r="D3782" i="5"/>
  <c r="D3781" i="5"/>
  <c r="D3780" i="5"/>
  <c r="D3779" i="5"/>
  <c r="D3778" i="5"/>
  <c r="D3777" i="5"/>
  <c r="D3776" i="5"/>
  <c r="D3775" i="5"/>
  <c r="D3774" i="5"/>
  <c r="D3773" i="5"/>
  <c r="D3772" i="5"/>
  <c r="D3771" i="5"/>
  <c r="D3770" i="5"/>
  <c r="D3769" i="5"/>
  <c r="D3768" i="5"/>
  <c r="D3767" i="5"/>
  <c r="D3766" i="5"/>
  <c r="D3765" i="5"/>
  <c r="D3764" i="5"/>
  <c r="D3763" i="5"/>
  <c r="D3762" i="5"/>
  <c r="D3761" i="5"/>
  <c r="D3760" i="5"/>
  <c r="D3759" i="5"/>
  <c r="D3758" i="5"/>
  <c r="D3757" i="5"/>
  <c r="D3756" i="5"/>
  <c r="D3755" i="5"/>
  <c r="D3754" i="5"/>
  <c r="D3753" i="5"/>
  <c r="D3752" i="5"/>
  <c r="D3751" i="5"/>
  <c r="D3750" i="5"/>
  <c r="D3749" i="5"/>
  <c r="D3748" i="5"/>
  <c r="D3747" i="5"/>
  <c r="D3746" i="5"/>
  <c r="D3745" i="5"/>
  <c r="D3744" i="5"/>
  <c r="D3743" i="5"/>
  <c r="D3742" i="5"/>
  <c r="D3741" i="5"/>
  <c r="D3740" i="5"/>
  <c r="D3739" i="5"/>
  <c r="D3738" i="5"/>
  <c r="D3737" i="5"/>
  <c r="D3736" i="5"/>
  <c r="D3735" i="5"/>
  <c r="D3734" i="5"/>
  <c r="D3733" i="5"/>
  <c r="D3732" i="5"/>
  <c r="D3731" i="5"/>
  <c r="D3730" i="5"/>
  <c r="D3729" i="5"/>
  <c r="D3728" i="5"/>
  <c r="D3727" i="5"/>
  <c r="D3726" i="5"/>
  <c r="D3725" i="5"/>
  <c r="D3724" i="5"/>
  <c r="D3723" i="5"/>
  <c r="D3722" i="5"/>
  <c r="D3721" i="5"/>
  <c r="D3720" i="5"/>
  <c r="D3719" i="5"/>
  <c r="D3718" i="5"/>
  <c r="D3717" i="5"/>
  <c r="D3716" i="5"/>
  <c r="D3715" i="5"/>
  <c r="D3714" i="5"/>
  <c r="D3713" i="5"/>
  <c r="D3712" i="5"/>
  <c r="D3711" i="5"/>
  <c r="D3710" i="5"/>
  <c r="D3709" i="5"/>
  <c r="D3708" i="5"/>
  <c r="D3707" i="5"/>
  <c r="D3706" i="5"/>
  <c r="D3705" i="5"/>
  <c r="D3704" i="5"/>
  <c r="D3703" i="5"/>
  <c r="D3702" i="5"/>
  <c r="D3701" i="5"/>
  <c r="D3700" i="5"/>
  <c r="D3699" i="5"/>
  <c r="D3698" i="5"/>
  <c r="D3697" i="5"/>
  <c r="D3696" i="5"/>
  <c r="D3695" i="5"/>
  <c r="D3694" i="5"/>
  <c r="D3693" i="5"/>
  <c r="D3692" i="5"/>
  <c r="D3691" i="5"/>
  <c r="D3690" i="5"/>
  <c r="D3689" i="5"/>
  <c r="D3688" i="5"/>
  <c r="D3687" i="5"/>
  <c r="D3686" i="5"/>
  <c r="D3685" i="5"/>
  <c r="D3684" i="5"/>
  <c r="D3683" i="5"/>
  <c r="D3682" i="5"/>
  <c r="D3681" i="5"/>
  <c r="D3680" i="5"/>
  <c r="D3679" i="5"/>
  <c r="D3678" i="5"/>
  <c r="D3677" i="5"/>
  <c r="D3676" i="5"/>
  <c r="D3675" i="5"/>
  <c r="D3674" i="5"/>
  <c r="D3673" i="5"/>
  <c r="D3672" i="5"/>
  <c r="D3671" i="5"/>
  <c r="D3670" i="5"/>
  <c r="D3669" i="5"/>
  <c r="D3668" i="5"/>
  <c r="D3667" i="5"/>
  <c r="D3666" i="5"/>
  <c r="D3665" i="5"/>
  <c r="D3664" i="5"/>
  <c r="D3663" i="5"/>
  <c r="D3662" i="5"/>
  <c r="D3661" i="5"/>
  <c r="D3660" i="5"/>
  <c r="D3659" i="5"/>
  <c r="D3658" i="5"/>
  <c r="D3657" i="5"/>
  <c r="D3656" i="5"/>
  <c r="D3655" i="5"/>
  <c r="D3654" i="5"/>
  <c r="D3653" i="5"/>
  <c r="D3652" i="5"/>
  <c r="D3651" i="5"/>
  <c r="D3650" i="5"/>
  <c r="D3649" i="5"/>
  <c r="D3648" i="5"/>
  <c r="D3647" i="5"/>
  <c r="D3646" i="5"/>
  <c r="D3645" i="5"/>
  <c r="D3644" i="5"/>
  <c r="D3643" i="5"/>
  <c r="D3642" i="5"/>
  <c r="D3641" i="5"/>
  <c r="D3640" i="5"/>
  <c r="D3639" i="5"/>
  <c r="D3638" i="5"/>
  <c r="D3637" i="5"/>
  <c r="D3636" i="5"/>
  <c r="D3635" i="5"/>
  <c r="D3634" i="5"/>
  <c r="D3633" i="5"/>
  <c r="D3632" i="5"/>
  <c r="D3631" i="5"/>
  <c r="D3630" i="5"/>
  <c r="D3629" i="5"/>
  <c r="D3628" i="5"/>
  <c r="D3627" i="5"/>
  <c r="D3626" i="5"/>
  <c r="D3625" i="5"/>
  <c r="D3624" i="5"/>
  <c r="D3623" i="5"/>
  <c r="D3622" i="5"/>
  <c r="D3621" i="5"/>
  <c r="D3620" i="5"/>
  <c r="D3619" i="5"/>
  <c r="D3618" i="5"/>
  <c r="D3617" i="5"/>
  <c r="D3616" i="5"/>
  <c r="D3615" i="5"/>
  <c r="D3614" i="5"/>
  <c r="D3613" i="5"/>
  <c r="D3612" i="5"/>
  <c r="D3611" i="5"/>
  <c r="D3610" i="5"/>
  <c r="D3609" i="5"/>
  <c r="D3608" i="5"/>
  <c r="D3607" i="5"/>
  <c r="D3606" i="5"/>
  <c r="D3605" i="5"/>
  <c r="D3604" i="5"/>
  <c r="D3603" i="5"/>
  <c r="D3602" i="5"/>
  <c r="D3601" i="5"/>
  <c r="D3600" i="5"/>
  <c r="D3599" i="5"/>
  <c r="D3598" i="5"/>
  <c r="D3597" i="5"/>
  <c r="D3596" i="5"/>
  <c r="D3595" i="5"/>
  <c r="D3594" i="5"/>
  <c r="D3593" i="5"/>
  <c r="D3592" i="5"/>
  <c r="D3591" i="5"/>
  <c r="D3590" i="5"/>
  <c r="D3589" i="5"/>
  <c r="D3588" i="5"/>
  <c r="D3587" i="5"/>
  <c r="D3586" i="5"/>
  <c r="D3585" i="5"/>
  <c r="D3584" i="5"/>
  <c r="D3583" i="5"/>
  <c r="D3582" i="5"/>
  <c r="D3581" i="5"/>
  <c r="D3580" i="5"/>
  <c r="D3579" i="5"/>
  <c r="D3578" i="5"/>
  <c r="D3577" i="5"/>
  <c r="D3576" i="5"/>
  <c r="D3575" i="5"/>
  <c r="D3574" i="5"/>
  <c r="D3573" i="5"/>
  <c r="D3572" i="5"/>
  <c r="D3571" i="5"/>
  <c r="D3570" i="5"/>
  <c r="D3569" i="5"/>
  <c r="D3568" i="5"/>
  <c r="D3567" i="5"/>
  <c r="D3566" i="5"/>
  <c r="D3565" i="5"/>
  <c r="D3564" i="5"/>
  <c r="D3563" i="5"/>
  <c r="D3562" i="5"/>
  <c r="D3561" i="5"/>
  <c r="D3560" i="5"/>
  <c r="D3559" i="5"/>
  <c r="D3558" i="5"/>
  <c r="D3557" i="5"/>
  <c r="D3556" i="5"/>
  <c r="D3555" i="5"/>
  <c r="D3554" i="5"/>
  <c r="D3553" i="5"/>
  <c r="D3552" i="5"/>
  <c r="D3551" i="5"/>
  <c r="D3550" i="5"/>
  <c r="D3549" i="5"/>
  <c r="D3548" i="5"/>
  <c r="D3547" i="5"/>
  <c r="D3546" i="5"/>
  <c r="D3545" i="5"/>
  <c r="D3544" i="5"/>
  <c r="D3543" i="5"/>
  <c r="D3542" i="5"/>
  <c r="D3541" i="5"/>
  <c r="D3540" i="5"/>
  <c r="D3539" i="5"/>
  <c r="D3538" i="5"/>
  <c r="D3537" i="5"/>
  <c r="D3536" i="5"/>
  <c r="D3535" i="5"/>
  <c r="D3534" i="5"/>
  <c r="D3533" i="5"/>
  <c r="D3532" i="5"/>
  <c r="D3531" i="5"/>
  <c r="D3530" i="5"/>
  <c r="D3529" i="5"/>
  <c r="D3528" i="5"/>
  <c r="D3527" i="5"/>
  <c r="D3526" i="5"/>
  <c r="D3525" i="5"/>
  <c r="D3524" i="5"/>
  <c r="D3523" i="5"/>
  <c r="D3522" i="5"/>
  <c r="D3521" i="5"/>
  <c r="D3520" i="5"/>
  <c r="D3519" i="5"/>
  <c r="D3518" i="5"/>
  <c r="D3517" i="5"/>
  <c r="D3516" i="5"/>
  <c r="D3515" i="5"/>
  <c r="D3514" i="5"/>
  <c r="D3513" i="5"/>
  <c r="D3512" i="5"/>
  <c r="D3511" i="5"/>
  <c r="D3510" i="5"/>
  <c r="D3509" i="5"/>
  <c r="D3508" i="5"/>
  <c r="D3507" i="5"/>
  <c r="D3506" i="5"/>
  <c r="D3505" i="5"/>
  <c r="D3504" i="5"/>
  <c r="D3503" i="5"/>
  <c r="D3502" i="5"/>
  <c r="D3501" i="5"/>
  <c r="D3500" i="5"/>
  <c r="D3499" i="5"/>
  <c r="D3498" i="5"/>
  <c r="D3497" i="5"/>
  <c r="D3496" i="5"/>
  <c r="D3495" i="5"/>
  <c r="D3494" i="5"/>
  <c r="D3493" i="5"/>
  <c r="D3492" i="5"/>
  <c r="D3491" i="5"/>
  <c r="D3490" i="5"/>
  <c r="D3489" i="5"/>
  <c r="D3488" i="5"/>
  <c r="D3487" i="5"/>
  <c r="D3486" i="5"/>
  <c r="D3485" i="5"/>
  <c r="D3484" i="5"/>
  <c r="D3483" i="5"/>
  <c r="D3482" i="5"/>
  <c r="D3481" i="5"/>
  <c r="D3480" i="5"/>
  <c r="D3479" i="5"/>
  <c r="D3478" i="5"/>
  <c r="D3477" i="5"/>
  <c r="D3476" i="5"/>
  <c r="D3475" i="5"/>
  <c r="D3474" i="5"/>
  <c r="D3473" i="5"/>
  <c r="D3472" i="5"/>
  <c r="D3471" i="5"/>
  <c r="D3470" i="5"/>
  <c r="D3469" i="5"/>
  <c r="D3468" i="5"/>
  <c r="D3467" i="5"/>
  <c r="D3466" i="5"/>
  <c r="D3465" i="5"/>
  <c r="D3464" i="5"/>
  <c r="D3463" i="5"/>
  <c r="D3462" i="5"/>
  <c r="D3461" i="5"/>
  <c r="D3460" i="5"/>
  <c r="D3459" i="5"/>
  <c r="D3458" i="5"/>
  <c r="D3457" i="5"/>
  <c r="D3456" i="5"/>
  <c r="D3455" i="5"/>
  <c r="D3454" i="5"/>
  <c r="D3453" i="5"/>
  <c r="D3452" i="5"/>
  <c r="D3451" i="5"/>
  <c r="D3450" i="5"/>
  <c r="D3449" i="5"/>
  <c r="D3448" i="5"/>
  <c r="D3447" i="5"/>
  <c r="D3446" i="5"/>
  <c r="D3445" i="5"/>
  <c r="D3444" i="5"/>
  <c r="D3443" i="5"/>
  <c r="D3442" i="5"/>
  <c r="D3441" i="5"/>
  <c r="D3440" i="5"/>
  <c r="D3439" i="5"/>
  <c r="D3438" i="5"/>
  <c r="D3437" i="5"/>
  <c r="D3436" i="5"/>
  <c r="D3435" i="5"/>
  <c r="D3434" i="5"/>
  <c r="D3433" i="5"/>
  <c r="D3432" i="5"/>
  <c r="D3431" i="5"/>
  <c r="D3430" i="5"/>
  <c r="D3429" i="5"/>
  <c r="D3428" i="5"/>
  <c r="D3427" i="5"/>
  <c r="D3426" i="5"/>
  <c r="D3425" i="5"/>
  <c r="D3424" i="5"/>
  <c r="D3423" i="5"/>
  <c r="D3422" i="5"/>
  <c r="D3421" i="5"/>
  <c r="D3420" i="5"/>
  <c r="D3419" i="5"/>
  <c r="D3418" i="5"/>
  <c r="D3417" i="5"/>
  <c r="D3416" i="5"/>
  <c r="D3415" i="5"/>
  <c r="D3414" i="5"/>
  <c r="D3413" i="5"/>
  <c r="D3412" i="5"/>
  <c r="D3411" i="5"/>
  <c r="D3410" i="5"/>
  <c r="D3409" i="5"/>
  <c r="D3408" i="5"/>
  <c r="D3407" i="5"/>
  <c r="D3406" i="5"/>
  <c r="D3405" i="5"/>
  <c r="D3404" i="5"/>
  <c r="D3403" i="5"/>
  <c r="D3402" i="5"/>
  <c r="D3401" i="5"/>
  <c r="D3400" i="5"/>
  <c r="D3399" i="5"/>
  <c r="D3398" i="5"/>
  <c r="D3397" i="5"/>
  <c r="D3396" i="5"/>
  <c r="D3395" i="5"/>
  <c r="D3394" i="5"/>
  <c r="D3393" i="5"/>
  <c r="D3392" i="5"/>
  <c r="D3391" i="5"/>
  <c r="D3390" i="5"/>
  <c r="D3389" i="5"/>
  <c r="D3388" i="5"/>
  <c r="D3387" i="5"/>
  <c r="D3386" i="5"/>
  <c r="D3385" i="5"/>
  <c r="D3384" i="5"/>
  <c r="D3383" i="5"/>
  <c r="D3382" i="5"/>
  <c r="D3381" i="5"/>
  <c r="D3380" i="5"/>
  <c r="D3379" i="5"/>
  <c r="D3378" i="5"/>
  <c r="D3377" i="5"/>
  <c r="D3376" i="5"/>
  <c r="D3375" i="5"/>
  <c r="D3374" i="5"/>
  <c r="D3373" i="5"/>
  <c r="D3372" i="5"/>
  <c r="D3371" i="5"/>
  <c r="D3370" i="5"/>
  <c r="D3369" i="5"/>
  <c r="D3368" i="5"/>
  <c r="D3367" i="5"/>
  <c r="D3366" i="5"/>
  <c r="D3365" i="5"/>
  <c r="D3364" i="5"/>
  <c r="D3363" i="5"/>
  <c r="D3362" i="5"/>
  <c r="D3361" i="5"/>
  <c r="D3360" i="5"/>
  <c r="D3359" i="5"/>
  <c r="D3358" i="5"/>
  <c r="D3357" i="5"/>
  <c r="D3356" i="5"/>
  <c r="D3355" i="5"/>
  <c r="D3354" i="5"/>
  <c r="D3353" i="5"/>
  <c r="D3352" i="5"/>
  <c r="D3351" i="5"/>
  <c r="D3350" i="5"/>
  <c r="D3349" i="5"/>
  <c r="D3348" i="5"/>
  <c r="D3347" i="5"/>
  <c r="D3346" i="5"/>
  <c r="D3345" i="5"/>
  <c r="D3344" i="5"/>
  <c r="D3343" i="5"/>
  <c r="D3342" i="5"/>
  <c r="D3341" i="5"/>
  <c r="D3340" i="5"/>
  <c r="D3339" i="5"/>
  <c r="D3338" i="5"/>
  <c r="D3337" i="5"/>
  <c r="D3336" i="5"/>
  <c r="D3335" i="5"/>
  <c r="D3334" i="5"/>
  <c r="D3333" i="5"/>
  <c r="D3332" i="5"/>
  <c r="D3331" i="5"/>
  <c r="D3330" i="5"/>
  <c r="D3329" i="5"/>
  <c r="D3328" i="5"/>
  <c r="D3327" i="5"/>
  <c r="D3326" i="5"/>
  <c r="D3325" i="5"/>
  <c r="D3324" i="5"/>
  <c r="D3323" i="5"/>
  <c r="D3322" i="5"/>
  <c r="D3321" i="5"/>
  <c r="D3320" i="5"/>
  <c r="D3319" i="5"/>
  <c r="D3318" i="5"/>
  <c r="D3317" i="5"/>
  <c r="D3316" i="5"/>
  <c r="D3315" i="5"/>
  <c r="D3314" i="5"/>
  <c r="D3313" i="5"/>
  <c r="D3312" i="5"/>
  <c r="D3311" i="5"/>
  <c r="D3310" i="5"/>
  <c r="D3309" i="5"/>
  <c r="D3308" i="5"/>
  <c r="D3307" i="5"/>
  <c r="D3306" i="5"/>
  <c r="D3305" i="5"/>
  <c r="D3304" i="5"/>
  <c r="D3303" i="5"/>
  <c r="D3302" i="5"/>
  <c r="D3301" i="5"/>
  <c r="D3300" i="5"/>
  <c r="D3299" i="5"/>
  <c r="D3298" i="5"/>
  <c r="D3297" i="5"/>
  <c r="D3296" i="5"/>
  <c r="D3295" i="5"/>
  <c r="D3294" i="5"/>
  <c r="D3293" i="5"/>
  <c r="D3292" i="5"/>
  <c r="D3291" i="5"/>
  <c r="D3290" i="5"/>
  <c r="D3289" i="5"/>
  <c r="D3288" i="5"/>
  <c r="D3287" i="5"/>
  <c r="D3286" i="5"/>
  <c r="D3285" i="5"/>
  <c r="D3284" i="5"/>
  <c r="D3283" i="5"/>
  <c r="D3282" i="5"/>
  <c r="D3281" i="5"/>
  <c r="D3280" i="5"/>
  <c r="D3279" i="5"/>
  <c r="D3278" i="5"/>
  <c r="D3277" i="5"/>
  <c r="D3276" i="5"/>
  <c r="D3275" i="5"/>
  <c r="D3274" i="5"/>
  <c r="D3273" i="5"/>
  <c r="D3272" i="5"/>
  <c r="D3271" i="5"/>
  <c r="D3270" i="5"/>
  <c r="D3269" i="5"/>
  <c r="D3268" i="5"/>
  <c r="D3267" i="5"/>
  <c r="D3266" i="5"/>
  <c r="D3265" i="5"/>
  <c r="D3264" i="5"/>
  <c r="D3263" i="5"/>
  <c r="D3262" i="5"/>
  <c r="D3261" i="5"/>
  <c r="D3260" i="5"/>
  <c r="D3259" i="5"/>
  <c r="D3258" i="5"/>
  <c r="D3257" i="5"/>
  <c r="D3256" i="5"/>
  <c r="D3255" i="5"/>
  <c r="D3254" i="5"/>
  <c r="D3253" i="5"/>
  <c r="D3252" i="5"/>
  <c r="D3251" i="5"/>
  <c r="D3250" i="5"/>
  <c r="D3249" i="5"/>
  <c r="D3248" i="5"/>
  <c r="D3247" i="5"/>
  <c r="D3246" i="5"/>
  <c r="D3245" i="5"/>
  <c r="D3244" i="5"/>
  <c r="D3243" i="5"/>
  <c r="D3242" i="5"/>
  <c r="D3241" i="5"/>
  <c r="D3240" i="5"/>
  <c r="D3239" i="5"/>
  <c r="D3238" i="5"/>
  <c r="D3237" i="5"/>
  <c r="D3236" i="5"/>
  <c r="D3235" i="5"/>
  <c r="D3234" i="5"/>
  <c r="D3233" i="5"/>
  <c r="D3232" i="5"/>
  <c r="D3231" i="5"/>
  <c r="D3230" i="5"/>
  <c r="D3229" i="5"/>
  <c r="D3228" i="5"/>
  <c r="D3227" i="5"/>
  <c r="D3226" i="5"/>
  <c r="D3225" i="5"/>
  <c r="D3224" i="5"/>
  <c r="D3223" i="5"/>
  <c r="D3222" i="5"/>
  <c r="D3221" i="5"/>
  <c r="D3220" i="5"/>
  <c r="D3219" i="5"/>
  <c r="D3218" i="5"/>
  <c r="D3217" i="5"/>
  <c r="D3216" i="5"/>
  <c r="D3215" i="5"/>
  <c r="D3214" i="5"/>
  <c r="D3213" i="5"/>
  <c r="D3212" i="5"/>
  <c r="D3211" i="5"/>
  <c r="D3210" i="5"/>
  <c r="D3209" i="5"/>
  <c r="D3208" i="5"/>
  <c r="D3207" i="5"/>
  <c r="D3206" i="5"/>
  <c r="D3205" i="5"/>
  <c r="D3204" i="5"/>
  <c r="D3203" i="5"/>
  <c r="D3202" i="5"/>
  <c r="D3201" i="5"/>
  <c r="D3200" i="5"/>
  <c r="D3199" i="5"/>
  <c r="D3198" i="5"/>
  <c r="D3197" i="5"/>
  <c r="D3196" i="5"/>
  <c r="D3195" i="5"/>
  <c r="D3194" i="5"/>
  <c r="D3193" i="5"/>
  <c r="D3192" i="5"/>
  <c r="D3191" i="5"/>
  <c r="D3190" i="5"/>
  <c r="D3189" i="5"/>
  <c r="D3188" i="5"/>
  <c r="D3187" i="5"/>
  <c r="D3186" i="5"/>
  <c r="D3185" i="5"/>
  <c r="D3184" i="5"/>
  <c r="D3183" i="5"/>
  <c r="D3182" i="5"/>
  <c r="D3181" i="5"/>
  <c r="D3180" i="5"/>
  <c r="D3179" i="5"/>
  <c r="D3178" i="5"/>
  <c r="D3177" i="5"/>
  <c r="D3176" i="5"/>
  <c r="D3175" i="5"/>
  <c r="D3174" i="5"/>
  <c r="D3173" i="5"/>
  <c r="D3172" i="5"/>
  <c r="D3171" i="5"/>
  <c r="D3170" i="5"/>
  <c r="D3169" i="5"/>
  <c r="D3168" i="5"/>
  <c r="D3167" i="5"/>
  <c r="D3166" i="5"/>
  <c r="D3165" i="5"/>
  <c r="D3164" i="5"/>
  <c r="D3163" i="5"/>
  <c r="D3162" i="5"/>
  <c r="D3161" i="5"/>
  <c r="D3160" i="5"/>
  <c r="D3159" i="5"/>
  <c r="D3158" i="5"/>
  <c r="D3157" i="5"/>
  <c r="D3156" i="5"/>
  <c r="D3155" i="5"/>
  <c r="D3154" i="5"/>
  <c r="D3153" i="5"/>
  <c r="D3152" i="5"/>
  <c r="D3151" i="5"/>
  <c r="D3150" i="5"/>
  <c r="D3149" i="5"/>
  <c r="D3148" i="5"/>
  <c r="D3147" i="5"/>
  <c r="D3146" i="5"/>
  <c r="D3145" i="5"/>
  <c r="D3144" i="5"/>
  <c r="D3143" i="5"/>
  <c r="D3142" i="5"/>
  <c r="D3141" i="5"/>
  <c r="D3140" i="5"/>
  <c r="D3139" i="5"/>
  <c r="D3138" i="5"/>
  <c r="D3137" i="5"/>
  <c r="D3136" i="5"/>
  <c r="D3135" i="5"/>
  <c r="D3134" i="5"/>
  <c r="D3133" i="5"/>
  <c r="D3132" i="5"/>
  <c r="D3131" i="5"/>
  <c r="D3130" i="5"/>
  <c r="D3129" i="5"/>
  <c r="D3128" i="5"/>
  <c r="D3127" i="5"/>
  <c r="D3126" i="5"/>
  <c r="D3125" i="5"/>
  <c r="D3124" i="5"/>
  <c r="D3123" i="5"/>
  <c r="D3122" i="5"/>
  <c r="D3121" i="5"/>
  <c r="D3120" i="5"/>
  <c r="D3119" i="5"/>
  <c r="D3118" i="5"/>
  <c r="D3117" i="5"/>
  <c r="D3116" i="5"/>
  <c r="D3115" i="5"/>
  <c r="D3114" i="5"/>
  <c r="D3113" i="5"/>
  <c r="D3112" i="5"/>
  <c r="D3111" i="5"/>
  <c r="D3110" i="5"/>
  <c r="D3109" i="5"/>
  <c r="D3108" i="5"/>
  <c r="D3107" i="5"/>
  <c r="D3106" i="5"/>
  <c r="D3105" i="5"/>
  <c r="D3104" i="5"/>
  <c r="D3103" i="5"/>
  <c r="D3102" i="5"/>
  <c r="D3101" i="5"/>
  <c r="D3100" i="5"/>
  <c r="D3099" i="5"/>
  <c r="D3098" i="5"/>
  <c r="D3097" i="5"/>
  <c r="D3096" i="5"/>
  <c r="D3095" i="5"/>
  <c r="D3094" i="5"/>
  <c r="D3093" i="5"/>
  <c r="D3092" i="5"/>
  <c r="D3091" i="5"/>
  <c r="D3090" i="5"/>
  <c r="D3089" i="5"/>
  <c r="D3088" i="5"/>
  <c r="D3087" i="5"/>
  <c r="D3086" i="5"/>
  <c r="D3085" i="5"/>
  <c r="D3084" i="5"/>
  <c r="D3083" i="5"/>
  <c r="D3082" i="5"/>
  <c r="D3081" i="5"/>
  <c r="D3080" i="5"/>
  <c r="D3079" i="5"/>
  <c r="D3078" i="5"/>
  <c r="D3077" i="5"/>
  <c r="D3076" i="5"/>
  <c r="D3075" i="5"/>
  <c r="D3074" i="5"/>
  <c r="D3073" i="5"/>
  <c r="D3072" i="5"/>
  <c r="D3071" i="5"/>
  <c r="D3070" i="5"/>
  <c r="D3069" i="5"/>
  <c r="D3068" i="5"/>
  <c r="D3067" i="5"/>
  <c r="D3066" i="5"/>
  <c r="D3065" i="5"/>
  <c r="D3064" i="5"/>
  <c r="D3063" i="5"/>
  <c r="D3062" i="5"/>
  <c r="D3061" i="5"/>
  <c r="D3060" i="5"/>
  <c r="D3059" i="5"/>
  <c r="D3058" i="5"/>
  <c r="D3057" i="5"/>
  <c r="D3056" i="5"/>
  <c r="D3055" i="5"/>
  <c r="D3054" i="5"/>
  <c r="D3053" i="5"/>
  <c r="D3052" i="5"/>
  <c r="D3051" i="5"/>
  <c r="D3050" i="5"/>
  <c r="D3049" i="5"/>
  <c r="D3048" i="5"/>
  <c r="D3047" i="5"/>
  <c r="D3046" i="5"/>
  <c r="D3045" i="5"/>
  <c r="D3044" i="5"/>
  <c r="D3043" i="5"/>
  <c r="D3042" i="5"/>
  <c r="D3041" i="5"/>
  <c r="D3040" i="5"/>
  <c r="D3039" i="5"/>
  <c r="D3038" i="5"/>
  <c r="D3037" i="5"/>
  <c r="D3036" i="5"/>
  <c r="D3035" i="5"/>
  <c r="D3034" i="5"/>
  <c r="D3033" i="5"/>
  <c r="D3032" i="5"/>
  <c r="D3031" i="5"/>
  <c r="D3030" i="5"/>
  <c r="D3029" i="5"/>
  <c r="D3028" i="5"/>
  <c r="D3027" i="5"/>
  <c r="D3026" i="5"/>
  <c r="D3025" i="5"/>
  <c r="D3024" i="5"/>
  <c r="D3023" i="5"/>
  <c r="D3022" i="5"/>
  <c r="D3021" i="5"/>
  <c r="D3020" i="5"/>
  <c r="D3019" i="5"/>
  <c r="D3018" i="5"/>
  <c r="D3017" i="5"/>
  <c r="D3016" i="5"/>
  <c r="D3015" i="5"/>
  <c r="D3014" i="5"/>
  <c r="D3013" i="5"/>
  <c r="D3012" i="5"/>
  <c r="D3011" i="5"/>
  <c r="D3010" i="5"/>
  <c r="D3009" i="5"/>
  <c r="D3008" i="5"/>
  <c r="D3007" i="5"/>
  <c r="D3006" i="5"/>
  <c r="D3005" i="5"/>
  <c r="D3004" i="5"/>
  <c r="D3003" i="5"/>
  <c r="D3002" i="5"/>
  <c r="D3001" i="5"/>
  <c r="D3000" i="5"/>
  <c r="D2999" i="5"/>
  <c r="D2998" i="5"/>
  <c r="D2997" i="5"/>
  <c r="D2996" i="5"/>
  <c r="D2995" i="5"/>
  <c r="D2994" i="5"/>
  <c r="D2993" i="5"/>
  <c r="D2992" i="5"/>
  <c r="D2991" i="5"/>
  <c r="D2990" i="5"/>
  <c r="D2989" i="5"/>
  <c r="D2988" i="5"/>
  <c r="D2987" i="5"/>
  <c r="D2986" i="5"/>
  <c r="D2985" i="5"/>
  <c r="D2984" i="5"/>
  <c r="D2983" i="5"/>
  <c r="D2982" i="5"/>
  <c r="D2981" i="5"/>
  <c r="D2980" i="5"/>
  <c r="D2979" i="5"/>
  <c r="D2978" i="5"/>
  <c r="D2977" i="5"/>
  <c r="D2976" i="5"/>
  <c r="D2975" i="5"/>
  <c r="D2974" i="5"/>
  <c r="D2973" i="5"/>
  <c r="D2972" i="5"/>
  <c r="D2971" i="5"/>
  <c r="D2970" i="5"/>
  <c r="D2969" i="5"/>
  <c r="D2968" i="5"/>
  <c r="D2967" i="5"/>
  <c r="D2966" i="5"/>
  <c r="D2965" i="5"/>
  <c r="D2964" i="5"/>
  <c r="D2963" i="5"/>
  <c r="D2962" i="5"/>
  <c r="D2961" i="5"/>
  <c r="D2960" i="5"/>
  <c r="D2959" i="5"/>
  <c r="D2958" i="5"/>
  <c r="D2957" i="5"/>
  <c r="D2956" i="5"/>
  <c r="D2955" i="5"/>
  <c r="D2954" i="5"/>
  <c r="D2953" i="5"/>
  <c r="D2952" i="5"/>
  <c r="D2951" i="5"/>
  <c r="D2950" i="5"/>
  <c r="D2949" i="5"/>
  <c r="D2948" i="5"/>
  <c r="D2947" i="5"/>
  <c r="D2946" i="5"/>
  <c r="D2945" i="5"/>
  <c r="D2944" i="5"/>
  <c r="D2943" i="5"/>
  <c r="D2942" i="5"/>
  <c r="D2941" i="5"/>
  <c r="D2940" i="5"/>
  <c r="D2939" i="5"/>
  <c r="D2938" i="5"/>
  <c r="D2937" i="5"/>
  <c r="D2936" i="5"/>
  <c r="D2935" i="5"/>
  <c r="D2934" i="5"/>
  <c r="D2933" i="5"/>
  <c r="D2932" i="5"/>
  <c r="D2931" i="5"/>
  <c r="D2930" i="5"/>
  <c r="D2929" i="5"/>
  <c r="D2928" i="5"/>
  <c r="D2927" i="5"/>
  <c r="D2926" i="5"/>
  <c r="D2925" i="5"/>
  <c r="D2924" i="5"/>
  <c r="D2923" i="5"/>
  <c r="D2922" i="5"/>
  <c r="D2921" i="5"/>
  <c r="D2920" i="5"/>
  <c r="D2919" i="5"/>
  <c r="D2918" i="5"/>
  <c r="D2917" i="5"/>
  <c r="D2916" i="5"/>
  <c r="D2915" i="5"/>
  <c r="D2914" i="5"/>
  <c r="D2913" i="5"/>
  <c r="D2912" i="5"/>
  <c r="D2911" i="5"/>
  <c r="D2910" i="5"/>
  <c r="D2909" i="5"/>
  <c r="D2908" i="5"/>
  <c r="D2907" i="5"/>
  <c r="D2906" i="5"/>
  <c r="D2905" i="5"/>
  <c r="D2904" i="5"/>
  <c r="D2903" i="5"/>
  <c r="D2902" i="5"/>
  <c r="D2901" i="5"/>
  <c r="D2900" i="5"/>
  <c r="D2899" i="5"/>
  <c r="D2898" i="5"/>
  <c r="D2897" i="5"/>
  <c r="D2896" i="5"/>
  <c r="D2895" i="5"/>
  <c r="D2894" i="5"/>
  <c r="D2893" i="5"/>
  <c r="D2892" i="5"/>
  <c r="D2891" i="5"/>
  <c r="D2890" i="5"/>
  <c r="D2889" i="5"/>
  <c r="D2888" i="5"/>
  <c r="D2887" i="5"/>
  <c r="D2886" i="5"/>
  <c r="D2885" i="5"/>
  <c r="D2884" i="5"/>
  <c r="D2883" i="5"/>
  <c r="D2882" i="5"/>
  <c r="D2881" i="5"/>
  <c r="D2880" i="5"/>
  <c r="D2879" i="5"/>
  <c r="D2878" i="5"/>
  <c r="D2877" i="5"/>
  <c r="D2876" i="5"/>
  <c r="D2875" i="5"/>
  <c r="D2874" i="5"/>
  <c r="D2873" i="5"/>
  <c r="D2872" i="5"/>
  <c r="D2871" i="5"/>
  <c r="D2870" i="5"/>
  <c r="D2869" i="5"/>
  <c r="D2868" i="5"/>
  <c r="D2867" i="5"/>
  <c r="D2866" i="5"/>
  <c r="D2865" i="5"/>
  <c r="D2864" i="5"/>
  <c r="D2863" i="5"/>
  <c r="D2862" i="5"/>
  <c r="D2861" i="5"/>
  <c r="D2860" i="5"/>
  <c r="D2859" i="5"/>
  <c r="D2858" i="5"/>
  <c r="D2857" i="5"/>
  <c r="D2856" i="5"/>
  <c r="D2855" i="5"/>
  <c r="D2854" i="5"/>
  <c r="D2853" i="5"/>
  <c r="D2852" i="5"/>
  <c r="D2851" i="5"/>
  <c r="D2850" i="5"/>
  <c r="D2849" i="5"/>
  <c r="D2848" i="5"/>
  <c r="D2847" i="5"/>
  <c r="D2846" i="5"/>
  <c r="D2845" i="5"/>
  <c r="D2844" i="5"/>
  <c r="D2843" i="5"/>
  <c r="D2842" i="5"/>
  <c r="D2841" i="5"/>
  <c r="D2840" i="5"/>
  <c r="D2839" i="5"/>
  <c r="D2838" i="5"/>
  <c r="D2837" i="5"/>
  <c r="D2836" i="5"/>
  <c r="D2835" i="5"/>
  <c r="D2834" i="5"/>
  <c r="D2833" i="5"/>
  <c r="D2832" i="5"/>
  <c r="D2831" i="5"/>
  <c r="D2830" i="5"/>
  <c r="D2829" i="5"/>
  <c r="D2828" i="5"/>
  <c r="D2827" i="5"/>
  <c r="D2826" i="5"/>
  <c r="D2825" i="5"/>
  <c r="D2824" i="5"/>
  <c r="D2823" i="5"/>
  <c r="D2822" i="5"/>
  <c r="D2821" i="5"/>
  <c r="D2820" i="5"/>
  <c r="D2819" i="5"/>
  <c r="D2818" i="5"/>
  <c r="D2817" i="5"/>
  <c r="D2816" i="5"/>
  <c r="D2815" i="5"/>
  <c r="D2814" i="5"/>
  <c r="D2813" i="5"/>
  <c r="D2812" i="5"/>
  <c r="D2811" i="5"/>
  <c r="D2810" i="5"/>
  <c r="D2809" i="5"/>
  <c r="D2808" i="5"/>
  <c r="D2807" i="5"/>
  <c r="D2806" i="5"/>
  <c r="D2805" i="5"/>
  <c r="D2804" i="5"/>
  <c r="D2803" i="5"/>
  <c r="D2802" i="5"/>
  <c r="D2801" i="5"/>
  <c r="D2800" i="5"/>
  <c r="D2799" i="5"/>
  <c r="D2798" i="5"/>
  <c r="D2797" i="5"/>
  <c r="D2796" i="5"/>
  <c r="D2795" i="5"/>
  <c r="D2794" i="5"/>
  <c r="D2793" i="5"/>
  <c r="D2792" i="5"/>
  <c r="D2791" i="5"/>
  <c r="D2790" i="5"/>
  <c r="D2789" i="5"/>
  <c r="D2788" i="5"/>
  <c r="D2787" i="5"/>
  <c r="D2786" i="5"/>
  <c r="D2785" i="5"/>
  <c r="D2784" i="5"/>
  <c r="D2783" i="5"/>
  <c r="D2782" i="5"/>
  <c r="D2781" i="5"/>
  <c r="D2780" i="5"/>
  <c r="D2779" i="5"/>
  <c r="D2778" i="5"/>
  <c r="D2777" i="5"/>
  <c r="D2776" i="5"/>
  <c r="D2775" i="5"/>
  <c r="D2774" i="5"/>
  <c r="D2773" i="5"/>
  <c r="D2772" i="5"/>
  <c r="D2771" i="5"/>
  <c r="D2770" i="5"/>
  <c r="D2769" i="5"/>
  <c r="D2768" i="5"/>
  <c r="D2767" i="5"/>
  <c r="D2766" i="5"/>
  <c r="D2765" i="5"/>
  <c r="D2764" i="5"/>
  <c r="D2763" i="5"/>
  <c r="D2762" i="5"/>
  <c r="D2761" i="5"/>
  <c r="D2760" i="5"/>
  <c r="D2759" i="5"/>
  <c r="D2758" i="5"/>
  <c r="D2757" i="5"/>
  <c r="D2756" i="5"/>
  <c r="D2755" i="5"/>
  <c r="D2754" i="5"/>
  <c r="D2753" i="5"/>
  <c r="D2752" i="5"/>
  <c r="D2751" i="5"/>
  <c r="D2750" i="5"/>
  <c r="D2749" i="5"/>
  <c r="D2748" i="5"/>
  <c r="D2747" i="5"/>
  <c r="D2746" i="5"/>
  <c r="D2745" i="5"/>
  <c r="D2744" i="5"/>
  <c r="D2743" i="5"/>
  <c r="D2742" i="5"/>
  <c r="D2741" i="5"/>
  <c r="D2740" i="5"/>
  <c r="D2739" i="5"/>
  <c r="D2738" i="5"/>
  <c r="D2737" i="5"/>
  <c r="D2736" i="5"/>
  <c r="D2735" i="5"/>
  <c r="D2734" i="5"/>
  <c r="D2733" i="5"/>
  <c r="D2732" i="5"/>
  <c r="D2731" i="5"/>
  <c r="D2730" i="5"/>
  <c r="D2729" i="5"/>
  <c r="D2728" i="5"/>
  <c r="D2727" i="5"/>
  <c r="D2726" i="5"/>
  <c r="D2725" i="5"/>
  <c r="D2724" i="5"/>
  <c r="D2723" i="5"/>
  <c r="D2722" i="5"/>
  <c r="D2721" i="5"/>
  <c r="D2720" i="5"/>
  <c r="D2719" i="5"/>
  <c r="D2718" i="5"/>
  <c r="D2717" i="5"/>
  <c r="D2716" i="5"/>
  <c r="D2715" i="5"/>
  <c r="D2714" i="5"/>
  <c r="D2713" i="5"/>
  <c r="D2712" i="5"/>
  <c r="D2711" i="5"/>
  <c r="D2710" i="5"/>
  <c r="D2709" i="5"/>
  <c r="D2708" i="5"/>
  <c r="D2707" i="5"/>
  <c r="D2706" i="5"/>
  <c r="D2705" i="5"/>
  <c r="D2704" i="5"/>
  <c r="D2703" i="5"/>
  <c r="D2702" i="5"/>
  <c r="D2701" i="5"/>
  <c r="D2700" i="5"/>
  <c r="D2699" i="5"/>
  <c r="D2698" i="5"/>
  <c r="D2697" i="5"/>
  <c r="D2696" i="5"/>
  <c r="D2695" i="5"/>
  <c r="D2694" i="5"/>
  <c r="D2693" i="5"/>
  <c r="D2692" i="5"/>
  <c r="D2691" i="5"/>
  <c r="D2690" i="5"/>
  <c r="D2689" i="5"/>
  <c r="D2688" i="5"/>
  <c r="D2687" i="5"/>
  <c r="D2686" i="5"/>
  <c r="D2685" i="5"/>
  <c r="D2684" i="5"/>
  <c r="D2683" i="5"/>
  <c r="D2682" i="5"/>
  <c r="D2681" i="5"/>
  <c r="D2680" i="5"/>
  <c r="D2679" i="5"/>
  <c r="D2678" i="5"/>
  <c r="D2677" i="5"/>
  <c r="D2676" i="5"/>
  <c r="D2675" i="5"/>
  <c r="D2674" i="5"/>
  <c r="D2673" i="5"/>
  <c r="D2672" i="5"/>
  <c r="D2671" i="5"/>
  <c r="D2670" i="5"/>
  <c r="D2669" i="5"/>
  <c r="D2668" i="5"/>
  <c r="D2667" i="5"/>
  <c r="D2666" i="5"/>
  <c r="D2665" i="5"/>
  <c r="D2664" i="5"/>
  <c r="D2663" i="5"/>
  <c r="D2662" i="5"/>
  <c r="D2661" i="5"/>
  <c r="D2660" i="5"/>
  <c r="D2659" i="5"/>
  <c r="D2658" i="5"/>
  <c r="D2657" i="5"/>
  <c r="D2656" i="5"/>
  <c r="D2655" i="5"/>
  <c r="D2654" i="5"/>
  <c r="D2653" i="5"/>
  <c r="D2652" i="5"/>
  <c r="D2651" i="5"/>
  <c r="D2650" i="5"/>
  <c r="D2649" i="5"/>
  <c r="D2648" i="5"/>
  <c r="D2647" i="5"/>
  <c r="D2646" i="5"/>
  <c r="D2645" i="5"/>
  <c r="D2644" i="5"/>
  <c r="D2643" i="5"/>
  <c r="D2642" i="5"/>
  <c r="D2641" i="5"/>
  <c r="D2640" i="5"/>
  <c r="D2639" i="5"/>
  <c r="D2638" i="5"/>
  <c r="D2637" i="5"/>
  <c r="D2636" i="5"/>
  <c r="D2635" i="5"/>
  <c r="D2634" i="5"/>
  <c r="D2633" i="5"/>
  <c r="D2632" i="5"/>
  <c r="D2631" i="5"/>
  <c r="D2630" i="5"/>
  <c r="D2629" i="5"/>
  <c r="D2628" i="5"/>
  <c r="D2627" i="5"/>
  <c r="D2626" i="5"/>
  <c r="D2625" i="5"/>
  <c r="D2624" i="5"/>
  <c r="D2623" i="5"/>
  <c r="D2622" i="5"/>
  <c r="D2621" i="5"/>
  <c r="D2620" i="5"/>
  <c r="D2619" i="5"/>
  <c r="D2618" i="5"/>
  <c r="D2617" i="5"/>
  <c r="D2616" i="5"/>
  <c r="D2615" i="5"/>
  <c r="D2614" i="5"/>
  <c r="D2613" i="5"/>
  <c r="D2612" i="5"/>
  <c r="D2611" i="5"/>
  <c r="D2610" i="5"/>
  <c r="D2609" i="5"/>
  <c r="D2608" i="5"/>
  <c r="D2607" i="5"/>
  <c r="D2606" i="5"/>
  <c r="D2605" i="5"/>
  <c r="D2604" i="5"/>
  <c r="D2603" i="5"/>
  <c r="D2602" i="5"/>
  <c r="D2601" i="5"/>
  <c r="D2600" i="5"/>
  <c r="D2599" i="5"/>
  <c r="D2598" i="5"/>
  <c r="D2597" i="5"/>
  <c r="D2596" i="5"/>
  <c r="D2595" i="5"/>
  <c r="D2594" i="5"/>
  <c r="D2593" i="5"/>
  <c r="D2592" i="5"/>
  <c r="D2591" i="5"/>
  <c r="D2590" i="5"/>
  <c r="D2589" i="5"/>
  <c r="D2588" i="5"/>
  <c r="D2587" i="5"/>
  <c r="D2586" i="5"/>
  <c r="D2585" i="5"/>
  <c r="D2584" i="5"/>
  <c r="D2583" i="5"/>
  <c r="D2582" i="5"/>
  <c r="D2581" i="5"/>
  <c r="D2580" i="5"/>
  <c r="D2579" i="5"/>
  <c r="D2578" i="5"/>
  <c r="D2577" i="5"/>
  <c r="D2576" i="5"/>
  <c r="D2575" i="5"/>
  <c r="D2574" i="5"/>
  <c r="D2573" i="5"/>
  <c r="D2572" i="5"/>
  <c r="D2571" i="5"/>
  <c r="D2570" i="5"/>
  <c r="D2569" i="5"/>
  <c r="D2568" i="5"/>
  <c r="D2567" i="5"/>
  <c r="D2566" i="5"/>
  <c r="D2565" i="5"/>
  <c r="D2564" i="5"/>
  <c r="D2563" i="5"/>
  <c r="D2562" i="5"/>
  <c r="D2561" i="5"/>
  <c r="D2560" i="5"/>
  <c r="D2559" i="5"/>
  <c r="D2558" i="5"/>
  <c r="D2557" i="5"/>
  <c r="D2556" i="5"/>
  <c r="D2555" i="5"/>
  <c r="D2554" i="5"/>
  <c r="D2553" i="5"/>
  <c r="D2552" i="5"/>
  <c r="D2551" i="5"/>
  <c r="D2550" i="5"/>
  <c r="D2549" i="5"/>
  <c r="D2548" i="5"/>
  <c r="D2547" i="5"/>
  <c r="D2546" i="5"/>
  <c r="D2545" i="5"/>
  <c r="D2544" i="5"/>
  <c r="D2543" i="5"/>
  <c r="D2542" i="5"/>
  <c r="D2541" i="5"/>
  <c r="D2540" i="5"/>
  <c r="D2539" i="5"/>
  <c r="D2538" i="5"/>
  <c r="D2537" i="5"/>
  <c r="D2536" i="5"/>
  <c r="D2535" i="5"/>
  <c r="D2534" i="5"/>
  <c r="D2533" i="5"/>
  <c r="D2532" i="5"/>
  <c r="D2531" i="5"/>
  <c r="D2530" i="5"/>
  <c r="D2529" i="5"/>
  <c r="D2528" i="5"/>
  <c r="D2527" i="5"/>
  <c r="D2526" i="5"/>
  <c r="D2525" i="5"/>
  <c r="D2524" i="5"/>
  <c r="D2523" i="5"/>
  <c r="D2522" i="5"/>
  <c r="D2521" i="5"/>
  <c r="D2520" i="5"/>
  <c r="D2519" i="5"/>
  <c r="D2518" i="5"/>
  <c r="D2517" i="5"/>
  <c r="D2516" i="5"/>
  <c r="D2515" i="5"/>
  <c r="D2514" i="5"/>
  <c r="D2513" i="5"/>
  <c r="D2512" i="5"/>
  <c r="D2511" i="5"/>
  <c r="D2510" i="5"/>
  <c r="D2509" i="5"/>
  <c r="D2508" i="5"/>
  <c r="D2507" i="5"/>
  <c r="D2506" i="5"/>
  <c r="D2505" i="5"/>
  <c r="D2504" i="5"/>
  <c r="D2503" i="5"/>
  <c r="D2502" i="5"/>
  <c r="D2501" i="5"/>
  <c r="D2500" i="5"/>
  <c r="D2499" i="5"/>
  <c r="D2498" i="5"/>
  <c r="D2497" i="5"/>
  <c r="D2496" i="5"/>
  <c r="D2495" i="5"/>
  <c r="D2494" i="5"/>
  <c r="D2493" i="5"/>
  <c r="D2492" i="5"/>
  <c r="D2491" i="5"/>
  <c r="D2490" i="5"/>
  <c r="D2489" i="5"/>
  <c r="D2488" i="5"/>
  <c r="D2487" i="5"/>
  <c r="D2486" i="5"/>
  <c r="D2485" i="5"/>
  <c r="D2484" i="5"/>
  <c r="D2483" i="5"/>
  <c r="D2482" i="5"/>
  <c r="D2481" i="5"/>
  <c r="D2480" i="5"/>
  <c r="D2479" i="5"/>
  <c r="D2478" i="5"/>
  <c r="D2477" i="5"/>
  <c r="D2476" i="5"/>
  <c r="D2475" i="5"/>
  <c r="D2474" i="5"/>
  <c r="D2473" i="5"/>
  <c r="D2472" i="5"/>
  <c r="D2471" i="5"/>
  <c r="D2470" i="5"/>
  <c r="D2469" i="5"/>
  <c r="D2468" i="5"/>
  <c r="D2467" i="5"/>
  <c r="D2466" i="5"/>
  <c r="D2465" i="5"/>
  <c r="D2464" i="5"/>
  <c r="D2463" i="5"/>
  <c r="D2462" i="5"/>
  <c r="D2461" i="5"/>
  <c r="D2460" i="5"/>
  <c r="D2459" i="5"/>
  <c r="D2458" i="5"/>
  <c r="D2457" i="5"/>
  <c r="D2456" i="5"/>
  <c r="D2455" i="5"/>
  <c r="D2454" i="5"/>
  <c r="D2453" i="5"/>
  <c r="D2452" i="5"/>
  <c r="D2451" i="5"/>
  <c r="D2450" i="5"/>
  <c r="D2449" i="5"/>
  <c r="D2448" i="5"/>
  <c r="D2447" i="5"/>
  <c r="D2446" i="5"/>
  <c r="D2445" i="5"/>
  <c r="D2444" i="5"/>
  <c r="D2443" i="5"/>
  <c r="D2442" i="5"/>
  <c r="D2441" i="5"/>
  <c r="D2440" i="5"/>
  <c r="D2439" i="5"/>
  <c r="D2438" i="5"/>
  <c r="D2437" i="5"/>
  <c r="D2436" i="5"/>
  <c r="D2435" i="5"/>
  <c r="D2434" i="5"/>
  <c r="D2433" i="5"/>
  <c r="D2432" i="5"/>
  <c r="D2431" i="5"/>
  <c r="D2430" i="5"/>
  <c r="D2429" i="5"/>
  <c r="D2428" i="5"/>
  <c r="D2427" i="5"/>
  <c r="D2426" i="5"/>
  <c r="D2425" i="5"/>
  <c r="D2424" i="5"/>
  <c r="D2423" i="5"/>
  <c r="D2422" i="5"/>
  <c r="D2421" i="5"/>
  <c r="D2420" i="5"/>
  <c r="D2419" i="5"/>
  <c r="D2418" i="5"/>
  <c r="D2417" i="5"/>
  <c r="D2416" i="5"/>
  <c r="D2415" i="5"/>
  <c r="D2414" i="5"/>
  <c r="D2413" i="5"/>
  <c r="D2412" i="5"/>
  <c r="D2411" i="5"/>
  <c r="D2410" i="5"/>
  <c r="D2409" i="5"/>
  <c r="D2408" i="5"/>
  <c r="D2407" i="5"/>
  <c r="D2406" i="5"/>
  <c r="D2405" i="5"/>
  <c r="D2404" i="5"/>
  <c r="D2403" i="5"/>
  <c r="D2402" i="5"/>
  <c r="D2401" i="5"/>
  <c r="D2400" i="5"/>
  <c r="D2399" i="5"/>
  <c r="D2398" i="5"/>
  <c r="D2397" i="5"/>
  <c r="D2396" i="5"/>
  <c r="D2395" i="5"/>
  <c r="D2394" i="5"/>
  <c r="D2393" i="5"/>
  <c r="D2392" i="5"/>
  <c r="D2391" i="5"/>
  <c r="D2390" i="5"/>
  <c r="D2389" i="5"/>
  <c r="D2388" i="5"/>
  <c r="D2387" i="5"/>
  <c r="D2386" i="5"/>
  <c r="D2385" i="5"/>
  <c r="D2384" i="5"/>
  <c r="D2383" i="5"/>
  <c r="D2382" i="5"/>
  <c r="D2381" i="5"/>
  <c r="D2380" i="5"/>
  <c r="D2379" i="5"/>
  <c r="D2378" i="5"/>
  <c r="D2377" i="5"/>
  <c r="D2376" i="5"/>
  <c r="D2375" i="5"/>
  <c r="D2374" i="5"/>
  <c r="D2373" i="5"/>
  <c r="D2372" i="5"/>
  <c r="D2371" i="5"/>
  <c r="D2370" i="5"/>
  <c r="D2369" i="5"/>
  <c r="D2368" i="5"/>
  <c r="D2367" i="5"/>
  <c r="D2366" i="5"/>
  <c r="D2365" i="5"/>
  <c r="D2364" i="5"/>
  <c r="D2363" i="5"/>
  <c r="D2362" i="5"/>
  <c r="D2361" i="5"/>
  <c r="D2360" i="5"/>
  <c r="D2359" i="5"/>
  <c r="D2358" i="5"/>
  <c r="D2357" i="5"/>
  <c r="D2356" i="5"/>
  <c r="D2355" i="5"/>
  <c r="D2354" i="5"/>
  <c r="D2353" i="5"/>
  <c r="D2352" i="5"/>
  <c r="D2351" i="5"/>
  <c r="D2350" i="5"/>
  <c r="D2349" i="5"/>
  <c r="D2348" i="5"/>
  <c r="D2347" i="5"/>
  <c r="D2346" i="5"/>
  <c r="D2345" i="5"/>
  <c r="D2344" i="5"/>
  <c r="D2343" i="5"/>
  <c r="D2342" i="5"/>
  <c r="D2341" i="5"/>
  <c r="D2340" i="5"/>
  <c r="D2339" i="5"/>
  <c r="D2338" i="5"/>
  <c r="D2337" i="5"/>
  <c r="D2336" i="5"/>
  <c r="D2335" i="5"/>
  <c r="D2334" i="5"/>
  <c r="D2333" i="5"/>
  <c r="D2332" i="5"/>
  <c r="D2331" i="5"/>
  <c r="D2330" i="5"/>
  <c r="D2329" i="5"/>
  <c r="D2328" i="5"/>
  <c r="D2327" i="5"/>
  <c r="D2326" i="5"/>
  <c r="D2325" i="5"/>
  <c r="D2324" i="5"/>
  <c r="D2323" i="5"/>
  <c r="D2322" i="5"/>
  <c r="D2321" i="5"/>
  <c r="D2320" i="5"/>
  <c r="D2319" i="5"/>
  <c r="D2318" i="5"/>
  <c r="D2317" i="5"/>
  <c r="D2316" i="5"/>
  <c r="D2315" i="5"/>
  <c r="D2314" i="5"/>
  <c r="D2313" i="5"/>
  <c r="D2312" i="5"/>
  <c r="D2311" i="5"/>
  <c r="D2310" i="5"/>
  <c r="D2309" i="5"/>
  <c r="D2308" i="5"/>
  <c r="D2307" i="5"/>
  <c r="D2306" i="5"/>
  <c r="D2305" i="5"/>
  <c r="D2304" i="5"/>
  <c r="D2303" i="5"/>
  <c r="D2302" i="5"/>
  <c r="D2301" i="5"/>
  <c r="D2300" i="5"/>
  <c r="D2299" i="5"/>
  <c r="D2298" i="5"/>
  <c r="D2297" i="5"/>
  <c r="D2296" i="5"/>
  <c r="D2295" i="5"/>
  <c r="D2294" i="5"/>
  <c r="D2293" i="5"/>
  <c r="D2292" i="5"/>
  <c r="D2291" i="5"/>
  <c r="D2290" i="5"/>
  <c r="D2289" i="5"/>
  <c r="D2288" i="5"/>
  <c r="D2287" i="5"/>
  <c r="D2286" i="5"/>
  <c r="D2285" i="5"/>
  <c r="D2284" i="5"/>
  <c r="D2283" i="5"/>
  <c r="D2282" i="5"/>
  <c r="D2281" i="5"/>
  <c r="D2280" i="5"/>
  <c r="D2279" i="5"/>
  <c r="D2278" i="5"/>
  <c r="D2277" i="5"/>
  <c r="D2276" i="5"/>
  <c r="D2275" i="5"/>
  <c r="D2274" i="5"/>
  <c r="D2273" i="5"/>
  <c r="D2272" i="5"/>
  <c r="D2271" i="5"/>
  <c r="D2270" i="5"/>
  <c r="D2269" i="5"/>
  <c r="D2268" i="5"/>
  <c r="D2267" i="5"/>
  <c r="D2266" i="5"/>
  <c r="D2265" i="5"/>
  <c r="D2264" i="5"/>
  <c r="D2263" i="5"/>
  <c r="D2262" i="5"/>
  <c r="D2261" i="5"/>
  <c r="D2260" i="5"/>
  <c r="D2259" i="5"/>
  <c r="D2258" i="5"/>
  <c r="D2257" i="5"/>
  <c r="D2256" i="5"/>
  <c r="D2255" i="5"/>
  <c r="D2254" i="5"/>
  <c r="D2253" i="5"/>
  <c r="D2252" i="5"/>
  <c r="D2251" i="5"/>
  <c r="D2250" i="5"/>
  <c r="D2249" i="5"/>
  <c r="D2248" i="5"/>
  <c r="D2247" i="5"/>
  <c r="D2246" i="5"/>
  <c r="D2245" i="5"/>
  <c r="D2244" i="5"/>
  <c r="D2243" i="5"/>
  <c r="D2242" i="5"/>
  <c r="D2241" i="5"/>
  <c r="D2240" i="5"/>
  <c r="D2239" i="5"/>
  <c r="D2238" i="5"/>
  <c r="D2237" i="5"/>
  <c r="D2236" i="5"/>
  <c r="D2235" i="5"/>
  <c r="D2234" i="5"/>
  <c r="D2233" i="5"/>
  <c r="D2232" i="5"/>
  <c r="D2231" i="5"/>
  <c r="D2230" i="5"/>
  <c r="D2229" i="5"/>
  <c r="D2228" i="5"/>
  <c r="D2227" i="5"/>
  <c r="D2226" i="5"/>
  <c r="D2225" i="5"/>
  <c r="D2224" i="5"/>
  <c r="D2223" i="5"/>
  <c r="D2222" i="5"/>
  <c r="D2221" i="5"/>
  <c r="D2220" i="5"/>
  <c r="D2219" i="5"/>
  <c r="D2218" i="5"/>
  <c r="D2217" i="5"/>
  <c r="D2216" i="5"/>
  <c r="D2215" i="5"/>
  <c r="D2214" i="5"/>
  <c r="D2213" i="5"/>
  <c r="D2212" i="5"/>
  <c r="D2211" i="5"/>
  <c r="D2210" i="5"/>
  <c r="D2209" i="5"/>
  <c r="D2208" i="5"/>
  <c r="D2207" i="5"/>
  <c r="D2206" i="5"/>
  <c r="D2205" i="5"/>
  <c r="D2204" i="5"/>
  <c r="D2203" i="5"/>
  <c r="D2202" i="5"/>
  <c r="D2201" i="5"/>
  <c r="D2200" i="5"/>
  <c r="D2199" i="5"/>
  <c r="D2198" i="5"/>
  <c r="D2197" i="5"/>
  <c r="D2196" i="5"/>
  <c r="D2195" i="5"/>
  <c r="D2194" i="5"/>
  <c r="D2193" i="5"/>
  <c r="D2192" i="5"/>
  <c r="D2191" i="5"/>
  <c r="D2190" i="5"/>
  <c r="D2189" i="5"/>
  <c r="D2188" i="5"/>
  <c r="D2187" i="5"/>
  <c r="D2186" i="5"/>
  <c r="D2185" i="5"/>
  <c r="D2184" i="5"/>
  <c r="D2183" i="5"/>
  <c r="D2182" i="5"/>
  <c r="D2181" i="5"/>
  <c r="D2180" i="5"/>
  <c r="D2179" i="5"/>
  <c r="D2178" i="5"/>
  <c r="D2177" i="5"/>
  <c r="D2176" i="5"/>
  <c r="D2175" i="5"/>
  <c r="D2174" i="5"/>
  <c r="D2173" i="5"/>
  <c r="D2172" i="5"/>
  <c r="D2171" i="5"/>
  <c r="D2170" i="5"/>
  <c r="D2169" i="5"/>
  <c r="D2168" i="5"/>
  <c r="D2167" i="5"/>
  <c r="D2166" i="5"/>
  <c r="D2165" i="5"/>
  <c r="D2164" i="5"/>
  <c r="D2163" i="5"/>
  <c r="D2162" i="5"/>
  <c r="D2161" i="5"/>
  <c r="D2160" i="5"/>
  <c r="D2159" i="5"/>
  <c r="D2158" i="5"/>
  <c r="D2157" i="5"/>
  <c r="D2156" i="5"/>
  <c r="D2155" i="5"/>
  <c r="D2154" i="5"/>
  <c r="D2153" i="5"/>
  <c r="D2152" i="5"/>
  <c r="D2151" i="5"/>
  <c r="D2150" i="5"/>
  <c r="D2149" i="5"/>
  <c r="D2148" i="5"/>
  <c r="D2147" i="5"/>
  <c r="D2146" i="5"/>
  <c r="D2145" i="5"/>
  <c r="D2144" i="5"/>
  <c r="D2143" i="5"/>
  <c r="D2142" i="5"/>
  <c r="D2141" i="5"/>
  <c r="D2140" i="5"/>
  <c r="D2139" i="5"/>
  <c r="D2138" i="5"/>
  <c r="D2137" i="5"/>
  <c r="D2136" i="5"/>
  <c r="D2135" i="5"/>
  <c r="D2134" i="5"/>
  <c r="D2133" i="5"/>
  <c r="D2132" i="5"/>
  <c r="D2131" i="5"/>
  <c r="D2130" i="5"/>
  <c r="D2129" i="5"/>
  <c r="D2128" i="5"/>
  <c r="D2127" i="5"/>
  <c r="D2126" i="5"/>
  <c r="D2125" i="5"/>
  <c r="D2124" i="5"/>
  <c r="D2123" i="5"/>
  <c r="D2122" i="5"/>
  <c r="D2121" i="5"/>
  <c r="D2120" i="5"/>
  <c r="D2119" i="5"/>
  <c r="D2118" i="5"/>
  <c r="D2117" i="5"/>
  <c r="D2116" i="5"/>
  <c r="D2115" i="5"/>
  <c r="D2114" i="5"/>
  <c r="D2113" i="5"/>
  <c r="D2112" i="5"/>
  <c r="D2111" i="5"/>
  <c r="D2110" i="5"/>
  <c r="D2109" i="5"/>
  <c r="D2108" i="5"/>
  <c r="D2107" i="5"/>
  <c r="D2106" i="5"/>
  <c r="D2105" i="5"/>
  <c r="D2104" i="5"/>
  <c r="D2103" i="5"/>
  <c r="D2102" i="5"/>
  <c r="D2101" i="5"/>
  <c r="D2100" i="5"/>
  <c r="D2099" i="5"/>
  <c r="D2098" i="5"/>
  <c r="D2097" i="5"/>
  <c r="D2096" i="5"/>
  <c r="D2095" i="5"/>
  <c r="D2094" i="5"/>
  <c r="D2093" i="5"/>
  <c r="D2092" i="5"/>
  <c r="D2091" i="5"/>
  <c r="D2090" i="5"/>
  <c r="D2089" i="5"/>
  <c r="D2088" i="5"/>
  <c r="D2087" i="5"/>
  <c r="D2086" i="5"/>
  <c r="D2085" i="5"/>
  <c r="D2084" i="5"/>
  <c r="D2083" i="5"/>
  <c r="D2082" i="5"/>
  <c r="D2081" i="5"/>
  <c r="D2080" i="5"/>
  <c r="D2079" i="5"/>
  <c r="D2078" i="5"/>
  <c r="D2077" i="5"/>
  <c r="D2076" i="5"/>
  <c r="D2075" i="5"/>
  <c r="D2074" i="5"/>
  <c r="D2073" i="5"/>
  <c r="D2072" i="5"/>
  <c r="D2071" i="5"/>
  <c r="D2070" i="5"/>
  <c r="D2069" i="5"/>
  <c r="D2068" i="5"/>
  <c r="D2067" i="5"/>
  <c r="D2066" i="5"/>
  <c r="D2065" i="5"/>
  <c r="D2064" i="5"/>
  <c r="D2063" i="5"/>
  <c r="D2062" i="5"/>
  <c r="D2061" i="5"/>
  <c r="D2060" i="5"/>
  <c r="D2059" i="5"/>
  <c r="D2058" i="5"/>
  <c r="D2057" i="5"/>
  <c r="D2056" i="5"/>
  <c r="D2055" i="5"/>
  <c r="D2054" i="5"/>
  <c r="D2053" i="5"/>
  <c r="D2052" i="5"/>
  <c r="D2051" i="5"/>
  <c r="D2050" i="5"/>
  <c r="D2049" i="5"/>
  <c r="D2048" i="5"/>
  <c r="D2047" i="5"/>
  <c r="D2046" i="5"/>
  <c r="D2045" i="5"/>
  <c r="D2044" i="5"/>
  <c r="D2043" i="5"/>
  <c r="D2042" i="5"/>
  <c r="D2041" i="5"/>
  <c r="D2040" i="5"/>
  <c r="D2039" i="5"/>
  <c r="D2038" i="5"/>
  <c r="D2037" i="5"/>
  <c r="D2036" i="5"/>
  <c r="D2035" i="5"/>
  <c r="D2034" i="5"/>
  <c r="D2033" i="5"/>
  <c r="D2032" i="5"/>
  <c r="D2031" i="5"/>
  <c r="D2030" i="5"/>
  <c r="D2029" i="5"/>
  <c r="D2028" i="5"/>
  <c r="D2027" i="5"/>
  <c r="D2026" i="5"/>
  <c r="D2025" i="5"/>
  <c r="D2024" i="5"/>
  <c r="D2023" i="5"/>
  <c r="D2022" i="5"/>
  <c r="D2021" i="5"/>
  <c r="D2020" i="5"/>
  <c r="D2019" i="5"/>
  <c r="D2018" i="5"/>
  <c r="D2017" i="5"/>
  <c r="D2016" i="5"/>
  <c r="D2015" i="5"/>
  <c r="D2014" i="5"/>
  <c r="D2013" i="5"/>
  <c r="D2012" i="5"/>
  <c r="D2011" i="5"/>
  <c r="D2010" i="5"/>
  <c r="D2009" i="5"/>
  <c r="D2008" i="5"/>
  <c r="D2007" i="5"/>
  <c r="D2006" i="5"/>
  <c r="D2005" i="5"/>
  <c r="D2004" i="5"/>
  <c r="D2003" i="5"/>
  <c r="D2002" i="5"/>
  <c r="D2001" i="5"/>
  <c r="D2000" i="5"/>
  <c r="D1999" i="5"/>
  <c r="D1998" i="5"/>
  <c r="D1997" i="5"/>
  <c r="D1996" i="5"/>
  <c r="D1995" i="5"/>
  <c r="D1994" i="5"/>
  <c r="D1993" i="5"/>
  <c r="D1992" i="5"/>
  <c r="D1991" i="5"/>
  <c r="D1990" i="5"/>
  <c r="D1989" i="5"/>
  <c r="D1988" i="5"/>
  <c r="D1987" i="5"/>
  <c r="D1986" i="5"/>
  <c r="D1985" i="5"/>
  <c r="D1984" i="5"/>
  <c r="D1983" i="5"/>
  <c r="D1982" i="5"/>
  <c r="D1981" i="5"/>
  <c r="D1980" i="5"/>
  <c r="D1979" i="5"/>
  <c r="D1978" i="5"/>
  <c r="D1977" i="5"/>
  <c r="D1976" i="5"/>
  <c r="D1975" i="5"/>
  <c r="D1974" i="5"/>
  <c r="D1973" i="5"/>
  <c r="D1972" i="5"/>
  <c r="D1971" i="5"/>
  <c r="D1970" i="5"/>
  <c r="D1969" i="5"/>
  <c r="D1968" i="5"/>
  <c r="D1967" i="5"/>
  <c r="D1966" i="5"/>
  <c r="D1965" i="5"/>
  <c r="D1964" i="5"/>
  <c r="D1963" i="5"/>
  <c r="D1962" i="5"/>
  <c r="D1961" i="5"/>
  <c r="D1960" i="5"/>
  <c r="D1959" i="5"/>
  <c r="D1958" i="5"/>
  <c r="D1957" i="5"/>
  <c r="D1956" i="5"/>
  <c r="D1955" i="5"/>
  <c r="D1954" i="5"/>
  <c r="D1953" i="5"/>
  <c r="D1952" i="5"/>
  <c r="D1951" i="5"/>
  <c r="D1950" i="5"/>
  <c r="D1949" i="5"/>
  <c r="D1948" i="5"/>
  <c r="D1947" i="5"/>
  <c r="D1946" i="5"/>
  <c r="D1945" i="5"/>
  <c r="D1944" i="5"/>
  <c r="D1943" i="5"/>
  <c r="D1942" i="5"/>
  <c r="D1941" i="5"/>
  <c r="D1940" i="5"/>
  <c r="D1939" i="5"/>
  <c r="D1938" i="5"/>
  <c r="D1937" i="5"/>
  <c r="D1936" i="5"/>
  <c r="D1935" i="5"/>
  <c r="D1934" i="5"/>
  <c r="D1933" i="5"/>
  <c r="D1932" i="5"/>
  <c r="D1931" i="5"/>
  <c r="D1930" i="5"/>
  <c r="D1929" i="5"/>
  <c r="D1928" i="5"/>
  <c r="D1927" i="5"/>
  <c r="D1926" i="5"/>
  <c r="D1925" i="5"/>
  <c r="D1924" i="5"/>
  <c r="D1923" i="5"/>
  <c r="D1922" i="5"/>
  <c r="D1921" i="5"/>
  <c r="D1920" i="5"/>
  <c r="D1919" i="5"/>
  <c r="D1918" i="5"/>
  <c r="D1917" i="5"/>
  <c r="D1916" i="5"/>
  <c r="D1915" i="5"/>
  <c r="D1914" i="5"/>
  <c r="D1913" i="5"/>
  <c r="D1912" i="5"/>
  <c r="D1911" i="5"/>
  <c r="D1910" i="5"/>
  <c r="D1909" i="5"/>
  <c r="D1908" i="5"/>
  <c r="D1907" i="5"/>
  <c r="D1906" i="5"/>
  <c r="D1905" i="5"/>
  <c r="D1904" i="5"/>
  <c r="D1903" i="5"/>
  <c r="D1902" i="5"/>
  <c r="D1901" i="5"/>
  <c r="D1900" i="5"/>
  <c r="D1899" i="5"/>
  <c r="D1898" i="5"/>
  <c r="D1897" i="5"/>
  <c r="D1896" i="5"/>
  <c r="D1895" i="5"/>
  <c r="D1894" i="5"/>
  <c r="D1893" i="5"/>
  <c r="D1892" i="5"/>
  <c r="D1891" i="5"/>
  <c r="D1890" i="5"/>
  <c r="D1889" i="5"/>
  <c r="D1888" i="5"/>
  <c r="D1887" i="5"/>
  <c r="D1886" i="5"/>
  <c r="D1885" i="5"/>
  <c r="D1884" i="5"/>
  <c r="D1883" i="5"/>
  <c r="D1882" i="5"/>
  <c r="D1881" i="5"/>
  <c r="D1880" i="5"/>
  <c r="D1879" i="5"/>
  <c r="D1878" i="5"/>
  <c r="D1877" i="5"/>
  <c r="D1876" i="5"/>
  <c r="D1875" i="5"/>
  <c r="D1874" i="5"/>
  <c r="D1873" i="5"/>
  <c r="D1872" i="5"/>
  <c r="D1871" i="5"/>
  <c r="D1870" i="5"/>
  <c r="D1869" i="5"/>
  <c r="D1868" i="5"/>
  <c r="D1867" i="5"/>
  <c r="D1866" i="5"/>
  <c r="D1865" i="5"/>
  <c r="D1864" i="5"/>
  <c r="D1863" i="5"/>
  <c r="D1862" i="5"/>
  <c r="D1861" i="5"/>
  <c r="D1860" i="5"/>
  <c r="D1859" i="5"/>
  <c r="D1858" i="5"/>
  <c r="D1857" i="5"/>
  <c r="D1856" i="5"/>
  <c r="D1855" i="5"/>
  <c r="D1854" i="5"/>
  <c r="D1853" i="5"/>
  <c r="D1852" i="5"/>
  <c r="D1851" i="5"/>
  <c r="D1850" i="5"/>
  <c r="D1849" i="5"/>
  <c r="D1848" i="5"/>
  <c r="D1847" i="5"/>
  <c r="D1846" i="5"/>
  <c r="D1845" i="5"/>
  <c r="D1844" i="5"/>
  <c r="D1843" i="5"/>
  <c r="D1842" i="5"/>
  <c r="D1841" i="5"/>
  <c r="D1840" i="5"/>
  <c r="D1839" i="5"/>
  <c r="D1838" i="5"/>
  <c r="D1837" i="5"/>
  <c r="D1836" i="5"/>
  <c r="D1835" i="5"/>
  <c r="D1834" i="5"/>
  <c r="D1833" i="5"/>
  <c r="D1832" i="5"/>
  <c r="D1831" i="5"/>
  <c r="D1830" i="5"/>
  <c r="D1829" i="5"/>
  <c r="D1828" i="5"/>
  <c r="D1827" i="5"/>
  <c r="D1826" i="5"/>
  <c r="D1825" i="5"/>
  <c r="D1824" i="5"/>
  <c r="D1823" i="5"/>
  <c r="D1822" i="5"/>
  <c r="D1821" i="5"/>
  <c r="D1820" i="5"/>
  <c r="D1819" i="5"/>
  <c r="D1818" i="5"/>
  <c r="D1817" i="5"/>
  <c r="D1816" i="5"/>
  <c r="D1815" i="5"/>
  <c r="D1814" i="5"/>
  <c r="D1813" i="5"/>
  <c r="D1812" i="5"/>
  <c r="D1811" i="5"/>
  <c r="D1810" i="5"/>
  <c r="D1809" i="5"/>
  <c r="D1808" i="5"/>
  <c r="D1807" i="5"/>
  <c r="D1806" i="5"/>
  <c r="D1805" i="5"/>
  <c r="D1804" i="5"/>
  <c r="D1803" i="5"/>
  <c r="D1802" i="5"/>
  <c r="D1801" i="5"/>
  <c r="D1800" i="5"/>
  <c r="D1799" i="5"/>
  <c r="D1798" i="5"/>
  <c r="D1797" i="5"/>
  <c r="D1796" i="5"/>
  <c r="D1795" i="5"/>
  <c r="D1794" i="5"/>
  <c r="D1793" i="5"/>
  <c r="D1792" i="5"/>
  <c r="D1791" i="5"/>
  <c r="D1790" i="5"/>
  <c r="D1789" i="5"/>
  <c r="D1788" i="5"/>
  <c r="D1787" i="5"/>
  <c r="D1786" i="5"/>
  <c r="D1785" i="5"/>
  <c r="D1784" i="5"/>
  <c r="D1783" i="5"/>
  <c r="D1782" i="5"/>
  <c r="D1781" i="5"/>
  <c r="D1780" i="5"/>
  <c r="D1779" i="5"/>
  <c r="D1778" i="5"/>
  <c r="D1777" i="5"/>
  <c r="D1776" i="5"/>
  <c r="D1775" i="5"/>
  <c r="D1774" i="5"/>
  <c r="D1773" i="5"/>
  <c r="D1772" i="5"/>
  <c r="D1771" i="5"/>
  <c r="D1770" i="5"/>
  <c r="D1769" i="5"/>
  <c r="D1768" i="5"/>
  <c r="D1767" i="5"/>
  <c r="D1766" i="5"/>
  <c r="D1765" i="5"/>
  <c r="D1764" i="5"/>
  <c r="D1763" i="5"/>
  <c r="D1762" i="5"/>
  <c r="D1761" i="5"/>
  <c r="D1760" i="5"/>
  <c r="D1759" i="5"/>
  <c r="D1758" i="5"/>
  <c r="D1757" i="5"/>
  <c r="D1756" i="5"/>
  <c r="D1755" i="5"/>
  <c r="D1754" i="5"/>
  <c r="D1753" i="5"/>
  <c r="D1752" i="5"/>
  <c r="D1751" i="5"/>
  <c r="D1750" i="5"/>
  <c r="D1749" i="5"/>
  <c r="D1748" i="5"/>
  <c r="D1747" i="5"/>
  <c r="D1746" i="5"/>
  <c r="D1745" i="5"/>
  <c r="D1744" i="5"/>
  <c r="D1743" i="5"/>
  <c r="D1742" i="5"/>
  <c r="D1741" i="5"/>
  <c r="D1740" i="5"/>
  <c r="D1739" i="5"/>
  <c r="D1738" i="5"/>
  <c r="D1737" i="5"/>
  <c r="D1736" i="5"/>
  <c r="D1735" i="5"/>
  <c r="D1734" i="5"/>
  <c r="D1733" i="5"/>
  <c r="D1732" i="5"/>
  <c r="D1731" i="5"/>
  <c r="D1730" i="5"/>
  <c r="D1729" i="5"/>
  <c r="D1728" i="5"/>
  <c r="D1727" i="5"/>
  <c r="D1726" i="5"/>
  <c r="D1725" i="5"/>
  <c r="D1724" i="5"/>
  <c r="D1723" i="5"/>
  <c r="D1722" i="5"/>
  <c r="D1721" i="5"/>
  <c r="D1720" i="5"/>
  <c r="D1719" i="5"/>
  <c r="D1718" i="5"/>
  <c r="D1717" i="5"/>
  <c r="D1716" i="5"/>
  <c r="D1715" i="5"/>
  <c r="D1714" i="5"/>
  <c r="D1713" i="5"/>
  <c r="D1712" i="5"/>
  <c r="D1711" i="5"/>
  <c r="D1710" i="5"/>
  <c r="D1709" i="5"/>
  <c r="D1708" i="5"/>
  <c r="D1707" i="5"/>
  <c r="D1706" i="5"/>
  <c r="D1705" i="5"/>
  <c r="D1704" i="5"/>
  <c r="D1703" i="5"/>
  <c r="D1702" i="5"/>
  <c r="D1701" i="5"/>
  <c r="D1700" i="5"/>
  <c r="D1699" i="5"/>
  <c r="D1698" i="5"/>
  <c r="D1697" i="5"/>
  <c r="D1696" i="5"/>
  <c r="D1695" i="5"/>
  <c r="D1694" i="5"/>
  <c r="D1693" i="5"/>
  <c r="D1692" i="5"/>
  <c r="D1691" i="5"/>
  <c r="D1690" i="5"/>
  <c r="D1689" i="5"/>
  <c r="D1688" i="5"/>
  <c r="D1687" i="5"/>
  <c r="D1686" i="5"/>
  <c r="D1685" i="5"/>
  <c r="D1684" i="5"/>
  <c r="D1683" i="5"/>
  <c r="D1682" i="5"/>
  <c r="D1681" i="5"/>
  <c r="D1680" i="5"/>
  <c r="D1679" i="5"/>
  <c r="D1678" i="5"/>
  <c r="D1677" i="5"/>
  <c r="D1676" i="5"/>
  <c r="D1675" i="5"/>
  <c r="D1674" i="5"/>
  <c r="D1673" i="5"/>
  <c r="D1672" i="5"/>
  <c r="D1671" i="5"/>
  <c r="D1670" i="5"/>
  <c r="D1669" i="5"/>
  <c r="D1668" i="5"/>
  <c r="D1667" i="5"/>
  <c r="D1666" i="5"/>
  <c r="D1665" i="5"/>
  <c r="D1664" i="5"/>
  <c r="D1663" i="5"/>
  <c r="D1662" i="5"/>
  <c r="D1661" i="5"/>
  <c r="D1660" i="5"/>
  <c r="D1659" i="5"/>
  <c r="D1658" i="5"/>
  <c r="D1657" i="5"/>
  <c r="D1656" i="5"/>
  <c r="D1655" i="5"/>
  <c r="D1654" i="5"/>
  <c r="D1653" i="5"/>
  <c r="D1652" i="5"/>
  <c r="D1651" i="5"/>
  <c r="D1650" i="5"/>
  <c r="D1649" i="5"/>
  <c r="D1648" i="5"/>
  <c r="D1647" i="5"/>
  <c r="D1646" i="5"/>
  <c r="D1645" i="5"/>
  <c r="D1644" i="5"/>
  <c r="D1643" i="5"/>
  <c r="D1642" i="5"/>
  <c r="D1641" i="5"/>
  <c r="D1640" i="5"/>
  <c r="D1639" i="5"/>
  <c r="D1638" i="5"/>
  <c r="D1637" i="5"/>
  <c r="D1636" i="5"/>
  <c r="D1635" i="5"/>
  <c r="D1634" i="5"/>
  <c r="D1633" i="5"/>
  <c r="D1632" i="5"/>
  <c r="D1631" i="5"/>
  <c r="D1630" i="5"/>
  <c r="D1629" i="5"/>
  <c r="D1628" i="5"/>
  <c r="D1627" i="5"/>
  <c r="D1626" i="5"/>
  <c r="D1625" i="5"/>
  <c r="D1624" i="5"/>
  <c r="D1623" i="5"/>
  <c r="D1622" i="5"/>
  <c r="D1621" i="5"/>
  <c r="D1620" i="5"/>
  <c r="D1619" i="5"/>
  <c r="D1618" i="5"/>
  <c r="D1617" i="5"/>
  <c r="D1616" i="5"/>
  <c r="D1615" i="5"/>
  <c r="D1614" i="5"/>
  <c r="D1613" i="5"/>
  <c r="D1612" i="5"/>
  <c r="D1611" i="5"/>
  <c r="D1610" i="5"/>
  <c r="D1609" i="5"/>
  <c r="D1608" i="5"/>
  <c r="D1607" i="5"/>
  <c r="D1606" i="5"/>
  <c r="D1605" i="5"/>
  <c r="D1604" i="5"/>
  <c r="D1603" i="5"/>
  <c r="D1602" i="5"/>
  <c r="D1601" i="5"/>
  <c r="D1600" i="5"/>
  <c r="D1599" i="5"/>
  <c r="D1598" i="5"/>
  <c r="D1597" i="5"/>
  <c r="D1596" i="5"/>
  <c r="D1595" i="5"/>
  <c r="D1594" i="5"/>
  <c r="D1593" i="5"/>
  <c r="D1592" i="5"/>
  <c r="D1591" i="5"/>
  <c r="D1590" i="5"/>
  <c r="D1589" i="5"/>
  <c r="D1588" i="5"/>
  <c r="D1587" i="5"/>
  <c r="D1586" i="5"/>
  <c r="D1585" i="5"/>
  <c r="D1584" i="5"/>
  <c r="D1583" i="5"/>
  <c r="D1582" i="5"/>
  <c r="D1581" i="5"/>
  <c r="D1580" i="5"/>
  <c r="D1579" i="5"/>
  <c r="D1578" i="5"/>
  <c r="D1577" i="5"/>
  <c r="D1576" i="5"/>
  <c r="D1575" i="5"/>
  <c r="D1574" i="5"/>
  <c r="D1573" i="5"/>
  <c r="D1572" i="5"/>
  <c r="D1571" i="5"/>
  <c r="D1570" i="5"/>
  <c r="D1569" i="5"/>
  <c r="D1568" i="5"/>
  <c r="D1567" i="5"/>
  <c r="D1566" i="5"/>
  <c r="D1565" i="5"/>
  <c r="D1564" i="5"/>
  <c r="D1563" i="5"/>
  <c r="D1562" i="5"/>
  <c r="D1561" i="5"/>
  <c r="D1560" i="5"/>
  <c r="D1559" i="5"/>
  <c r="D1558" i="5"/>
  <c r="D1557" i="5"/>
  <c r="D1556" i="5"/>
  <c r="D1555" i="5"/>
  <c r="D1554" i="5"/>
  <c r="D1553" i="5"/>
  <c r="D1552" i="5"/>
  <c r="D1551" i="5"/>
  <c r="D1550" i="5"/>
  <c r="D1549" i="5"/>
  <c r="D1548" i="5"/>
  <c r="D1547" i="5"/>
  <c r="D1546" i="5"/>
  <c r="D1545" i="5"/>
  <c r="D1544" i="5"/>
  <c r="D1543" i="5"/>
  <c r="D1542" i="5"/>
  <c r="D1541" i="5"/>
  <c r="D1540" i="5"/>
  <c r="D1539" i="5"/>
  <c r="D1538" i="5"/>
  <c r="D1537" i="5"/>
  <c r="D1536" i="5"/>
  <c r="D1535" i="5"/>
  <c r="D1534" i="5"/>
  <c r="D1533" i="5"/>
  <c r="D1532" i="5"/>
  <c r="D1531" i="5"/>
  <c r="D1530" i="5"/>
  <c r="D1529" i="5"/>
  <c r="D1528" i="5"/>
  <c r="D1527" i="5"/>
  <c r="D1526" i="5"/>
  <c r="D1525" i="5"/>
  <c r="D1524" i="5"/>
  <c r="D1523" i="5"/>
  <c r="D1522" i="5"/>
  <c r="D1521" i="5"/>
  <c r="D1520" i="5"/>
  <c r="D1519" i="5"/>
  <c r="D1518" i="5"/>
  <c r="D1517" i="5"/>
  <c r="D1516" i="5"/>
  <c r="D1515" i="5"/>
  <c r="D1514" i="5"/>
  <c r="D1513" i="5"/>
  <c r="D1512" i="5"/>
  <c r="D1511" i="5"/>
  <c r="D1510" i="5"/>
  <c r="D1509" i="5"/>
  <c r="D1508" i="5"/>
  <c r="D1507" i="5"/>
  <c r="D1506" i="5"/>
  <c r="D1505" i="5"/>
  <c r="D1504" i="5"/>
  <c r="D1503" i="5"/>
  <c r="D1502" i="5"/>
  <c r="D1501" i="5"/>
  <c r="D1500" i="5"/>
  <c r="D1499" i="5"/>
  <c r="D1498" i="5"/>
  <c r="D1497" i="5"/>
  <c r="D1496" i="5"/>
  <c r="D1495" i="5"/>
  <c r="D1494" i="5"/>
  <c r="D1493" i="5"/>
  <c r="D1492" i="5"/>
  <c r="D1491" i="5"/>
  <c r="D1490" i="5"/>
  <c r="D1489" i="5"/>
  <c r="D1488" i="5"/>
  <c r="D1487" i="5"/>
  <c r="D1486" i="5"/>
  <c r="D1485" i="5"/>
  <c r="D1484" i="5"/>
  <c r="D1483" i="5"/>
  <c r="D1482" i="5"/>
  <c r="D1481" i="5"/>
  <c r="D1480" i="5"/>
  <c r="D1479" i="5"/>
  <c r="D1478" i="5"/>
  <c r="D1477" i="5"/>
  <c r="D1476" i="5"/>
  <c r="D1475" i="5"/>
  <c r="D1474" i="5"/>
  <c r="D1473" i="5"/>
  <c r="D1472" i="5"/>
  <c r="D1471" i="5"/>
  <c r="D1470" i="5"/>
  <c r="D1469" i="5"/>
  <c r="D1468" i="5"/>
  <c r="D1467" i="5"/>
  <c r="D1466" i="5"/>
  <c r="D1465" i="5"/>
  <c r="D1464" i="5"/>
  <c r="D1463" i="5"/>
  <c r="D1462" i="5"/>
  <c r="D1461" i="5"/>
  <c r="D1460" i="5"/>
  <c r="D1459" i="5"/>
  <c r="D1458" i="5"/>
  <c r="D1457" i="5"/>
  <c r="D1456" i="5"/>
  <c r="D1455" i="5"/>
  <c r="D1454" i="5"/>
  <c r="D1453" i="5"/>
  <c r="D1452" i="5"/>
  <c r="D1451" i="5"/>
  <c r="D1450" i="5"/>
  <c r="D1449" i="5"/>
  <c r="D1448" i="5"/>
  <c r="D1447" i="5"/>
  <c r="D1446" i="5"/>
  <c r="D1445" i="5"/>
  <c r="D1444" i="5"/>
  <c r="D1443" i="5"/>
  <c r="D1442" i="5"/>
  <c r="D1441" i="5"/>
  <c r="D1440" i="5"/>
  <c r="D1439" i="5"/>
  <c r="D1438" i="5"/>
  <c r="D1437" i="5"/>
  <c r="D1436" i="5"/>
  <c r="D1435" i="5"/>
  <c r="D1434" i="5"/>
  <c r="D1433" i="5"/>
  <c r="D1432" i="5"/>
  <c r="D1431" i="5"/>
  <c r="D1430" i="5"/>
  <c r="D1429" i="5"/>
  <c r="D1428" i="5"/>
  <c r="D1427" i="5"/>
  <c r="D1426" i="5"/>
  <c r="D1425" i="5"/>
  <c r="D1424" i="5"/>
  <c r="D1423" i="5"/>
  <c r="D1422" i="5"/>
  <c r="D1421" i="5"/>
  <c r="D1420" i="5"/>
  <c r="D1419" i="5"/>
  <c r="D1418" i="5"/>
  <c r="D1417" i="5"/>
  <c r="D1416" i="5"/>
  <c r="D1415" i="5"/>
  <c r="D1414" i="5"/>
  <c r="D1413" i="5"/>
  <c r="D1412" i="5"/>
  <c r="D1411" i="5"/>
  <c r="D1410" i="5"/>
  <c r="D1409" i="5"/>
  <c r="D1408" i="5"/>
  <c r="D1407" i="5"/>
  <c r="D1406" i="5"/>
  <c r="D1405" i="5"/>
  <c r="D1404" i="5"/>
  <c r="D1403" i="5"/>
  <c r="D1402" i="5"/>
  <c r="D1401" i="5"/>
  <c r="D1400" i="5"/>
  <c r="D1399" i="5"/>
  <c r="D1398" i="5"/>
  <c r="D1397" i="5"/>
  <c r="D1396" i="5"/>
  <c r="D1395" i="5"/>
  <c r="D1394" i="5"/>
  <c r="D1393" i="5"/>
  <c r="D1392" i="5"/>
  <c r="D1391" i="5"/>
  <c r="D1390" i="5"/>
  <c r="D1389" i="5"/>
  <c r="D1388" i="5"/>
  <c r="D1387" i="5"/>
  <c r="D1386" i="5"/>
  <c r="D1385" i="5"/>
  <c r="D1384" i="5"/>
  <c r="D1383" i="5"/>
  <c r="D1382" i="5"/>
  <c r="D1381" i="5"/>
  <c r="D1380" i="5"/>
  <c r="D1379" i="5"/>
  <c r="D1378" i="5"/>
  <c r="D1377" i="5"/>
  <c r="D1376" i="5"/>
  <c r="D1375" i="5"/>
  <c r="D1374" i="5"/>
  <c r="D1373" i="5"/>
  <c r="D1372" i="5"/>
  <c r="D1371" i="5"/>
  <c r="D1370" i="5"/>
  <c r="D1369" i="5"/>
  <c r="D1368" i="5"/>
  <c r="D1367" i="5"/>
  <c r="D1366" i="5"/>
  <c r="D1365" i="5"/>
  <c r="D1364" i="5"/>
  <c r="D1363" i="5"/>
  <c r="D1362" i="5"/>
  <c r="D1361" i="5"/>
  <c r="D1360" i="5"/>
  <c r="D1359" i="5"/>
  <c r="D1358" i="5"/>
  <c r="D1357" i="5"/>
  <c r="D1356" i="5"/>
  <c r="D1355" i="5"/>
  <c r="D1354" i="5"/>
  <c r="D1353" i="5"/>
  <c r="D1352" i="5"/>
  <c r="D1351" i="5"/>
  <c r="D1350" i="5"/>
  <c r="D1349" i="5"/>
  <c r="D1348" i="5"/>
  <c r="D1347" i="5"/>
  <c r="D1346" i="5"/>
  <c r="D1345" i="5"/>
  <c r="D1344" i="5"/>
  <c r="D1343" i="5"/>
  <c r="D1342" i="5"/>
  <c r="D1341" i="5"/>
  <c r="D1340" i="5"/>
  <c r="D1339" i="5"/>
  <c r="D1338" i="5"/>
  <c r="D1337" i="5"/>
  <c r="D1336" i="5"/>
  <c r="D1335" i="5"/>
  <c r="D1334" i="5"/>
  <c r="D1333" i="5"/>
  <c r="D1332" i="5"/>
  <c r="D1331" i="5"/>
  <c r="D1330" i="5"/>
  <c r="D1329" i="5"/>
  <c r="D1328" i="5"/>
  <c r="D1327" i="5"/>
  <c r="D1326" i="5"/>
  <c r="D1325" i="5"/>
  <c r="D1324" i="5"/>
  <c r="D1323" i="5"/>
  <c r="D1322" i="5"/>
  <c r="D1321" i="5"/>
  <c r="D1320" i="5"/>
  <c r="D1319" i="5"/>
  <c r="D1318" i="5"/>
  <c r="D1317" i="5"/>
  <c r="D1316" i="5"/>
  <c r="D1315" i="5"/>
  <c r="D1314" i="5"/>
  <c r="D1313" i="5"/>
  <c r="D1312" i="5"/>
  <c r="D1311" i="5"/>
  <c r="D1310" i="5"/>
  <c r="D1309" i="5"/>
  <c r="D1308" i="5"/>
  <c r="D1307" i="5"/>
  <c r="D1306" i="5"/>
  <c r="D1305" i="5"/>
  <c r="D1304" i="5"/>
  <c r="D1303" i="5"/>
  <c r="D1302" i="5"/>
  <c r="D1301" i="5"/>
  <c r="D1300" i="5"/>
  <c r="D1299" i="5"/>
  <c r="D1298" i="5"/>
  <c r="D1297" i="5"/>
  <c r="D1296" i="5"/>
  <c r="D1295" i="5"/>
  <c r="D1294" i="5"/>
  <c r="D1293" i="5"/>
  <c r="D1292" i="5"/>
  <c r="D1291" i="5"/>
  <c r="D1290" i="5"/>
  <c r="D1289" i="5"/>
  <c r="D1288" i="5"/>
  <c r="D1287" i="5"/>
  <c r="D1286" i="5"/>
  <c r="D1285" i="5"/>
  <c r="D1284" i="5"/>
  <c r="D1283" i="5"/>
  <c r="D1282" i="5"/>
  <c r="D1281" i="5"/>
  <c r="D1280" i="5"/>
  <c r="D1279" i="5"/>
  <c r="D1278" i="5"/>
  <c r="D1277" i="5"/>
  <c r="D1276" i="5"/>
  <c r="D1275" i="5"/>
  <c r="D1274" i="5"/>
  <c r="D1273" i="5"/>
  <c r="D1272" i="5"/>
  <c r="D1271" i="5"/>
  <c r="D1270" i="5"/>
  <c r="D1269" i="5"/>
  <c r="D1268" i="5"/>
  <c r="D1267" i="5"/>
  <c r="D1266" i="5"/>
  <c r="D1265" i="5"/>
  <c r="D1264" i="5"/>
  <c r="D1263" i="5"/>
  <c r="D1262" i="5"/>
  <c r="D1261" i="5"/>
  <c r="D1260" i="5"/>
  <c r="D1259" i="5"/>
  <c r="D1258" i="5"/>
  <c r="D1257" i="5"/>
  <c r="D1256" i="5"/>
  <c r="D1255" i="5"/>
  <c r="D1254" i="5"/>
  <c r="D1253" i="5"/>
  <c r="D1252" i="5"/>
  <c r="D1251" i="5"/>
  <c r="D1250" i="5"/>
  <c r="D1249" i="5"/>
  <c r="D1248" i="5"/>
  <c r="D1247" i="5"/>
  <c r="D1246" i="5"/>
  <c r="D1245" i="5"/>
  <c r="D1244" i="5"/>
  <c r="D1243" i="5"/>
  <c r="D1242" i="5"/>
  <c r="D1241" i="5"/>
  <c r="D1240" i="5"/>
  <c r="D1239" i="5"/>
  <c r="D1238" i="5"/>
  <c r="D1237" i="5"/>
  <c r="D1236" i="5"/>
  <c r="D1235" i="5"/>
  <c r="D1234" i="5"/>
  <c r="D1233" i="5"/>
  <c r="D1232" i="5"/>
  <c r="D1231" i="5"/>
  <c r="D1230" i="5"/>
  <c r="D1229" i="5"/>
  <c r="D1228" i="5"/>
  <c r="D1227" i="5"/>
  <c r="D1226" i="5"/>
  <c r="D1225" i="5"/>
  <c r="D1224" i="5"/>
  <c r="D1223" i="5"/>
  <c r="D1222" i="5"/>
  <c r="D1221" i="5"/>
  <c r="D1220" i="5"/>
  <c r="D1219" i="5"/>
  <c r="D1218" i="5"/>
  <c r="D1217" i="5"/>
  <c r="D1216" i="5"/>
  <c r="D1215" i="5"/>
  <c r="D1214" i="5"/>
  <c r="D1213" i="5"/>
  <c r="D1212" i="5"/>
  <c r="D1211" i="5"/>
  <c r="D1210" i="5"/>
  <c r="D1209" i="5"/>
  <c r="D1208" i="5"/>
  <c r="D1207" i="5"/>
  <c r="D1206" i="5"/>
  <c r="D1205" i="5"/>
  <c r="D1204" i="5"/>
  <c r="D1203" i="5"/>
  <c r="D1202" i="5"/>
  <c r="D1201" i="5"/>
  <c r="D1200" i="5"/>
  <c r="D1199" i="5"/>
  <c r="D1198" i="5"/>
  <c r="D1197" i="5"/>
  <c r="D1196" i="5"/>
  <c r="D1195" i="5"/>
  <c r="D1194" i="5"/>
  <c r="D1193" i="5"/>
  <c r="D1192" i="5"/>
  <c r="D1191" i="5"/>
  <c r="D1190" i="5"/>
  <c r="D1189" i="5"/>
  <c r="D1188" i="5"/>
  <c r="D1187" i="5"/>
  <c r="D1186" i="5"/>
  <c r="D1185" i="5"/>
  <c r="D1184" i="5"/>
  <c r="D1183" i="5"/>
  <c r="D1182" i="5"/>
  <c r="D1181" i="5"/>
  <c r="D1180" i="5"/>
  <c r="D1179" i="5"/>
  <c r="D1178" i="5"/>
  <c r="D1177" i="5"/>
  <c r="D1176" i="5"/>
  <c r="D1175" i="5"/>
  <c r="D1174" i="5"/>
  <c r="D1173" i="5"/>
  <c r="D1172" i="5"/>
  <c r="D1171" i="5"/>
  <c r="D1170" i="5"/>
  <c r="D1169" i="5"/>
  <c r="D1168" i="5"/>
  <c r="D1167" i="5"/>
  <c r="D1166" i="5"/>
  <c r="D1165" i="5"/>
  <c r="D1164" i="5"/>
  <c r="D1163" i="5"/>
  <c r="D1162" i="5"/>
  <c r="D1161" i="5"/>
  <c r="D1160" i="5"/>
  <c r="D1159" i="5"/>
  <c r="D1158" i="5"/>
  <c r="D1157" i="5"/>
  <c r="D1156" i="5"/>
  <c r="D1155" i="5"/>
  <c r="D1154" i="5"/>
  <c r="D1153" i="5"/>
  <c r="D1152" i="5"/>
  <c r="D1151" i="5"/>
  <c r="D1150" i="5"/>
  <c r="D1149" i="5"/>
  <c r="D1148" i="5"/>
  <c r="D1147" i="5"/>
  <c r="D1146" i="5"/>
  <c r="D1145" i="5"/>
  <c r="D1144" i="5"/>
  <c r="D1143" i="5"/>
  <c r="D1142" i="5"/>
  <c r="D1141" i="5"/>
  <c r="D1140" i="5"/>
  <c r="D1139" i="5"/>
  <c r="D1138" i="5"/>
  <c r="D1137" i="5"/>
  <c r="D1136" i="5"/>
  <c r="D1135" i="5"/>
  <c r="D1134" i="5"/>
  <c r="D1133" i="5"/>
  <c r="D1132" i="5"/>
  <c r="D1131" i="5"/>
  <c r="D1130" i="5"/>
  <c r="D1129" i="5"/>
  <c r="D1128" i="5"/>
  <c r="D1127" i="5"/>
  <c r="D1126" i="5"/>
  <c r="D1125" i="5"/>
  <c r="D1124" i="5"/>
  <c r="D1123" i="5"/>
  <c r="D1122" i="5"/>
  <c r="D1121" i="5"/>
  <c r="D1120" i="5"/>
  <c r="D1119" i="5"/>
  <c r="D1118" i="5"/>
  <c r="D1117" i="5"/>
  <c r="D1116" i="5"/>
  <c r="D1115" i="5"/>
  <c r="D1114" i="5"/>
  <c r="D1113" i="5"/>
  <c r="D1112" i="5"/>
  <c r="D1111" i="5"/>
  <c r="D1110" i="5"/>
  <c r="D1109" i="5"/>
  <c r="D1108" i="5"/>
  <c r="D1107" i="5"/>
  <c r="D1106" i="5"/>
  <c r="D1105" i="5"/>
  <c r="D1104" i="5"/>
  <c r="D1103" i="5"/>
  <c r="D1102" i="5"/>
  <c r="D1101" i="5"/>
  <c r="D1100" i="5"/>
  <c r="D1099" i="5"/>
  <c r="D1098" i="5"/>
  <c r="D1097" i="5"/>
  <c r="D1096" i="5"/>
  <c r="D1095" i="5"/>
  <c r="D1094" i="5"/>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68" i="5"/>
  <c r="D1067" i="5"/>
  <c r="D1066" i="5"/>
  <c r="D1065" i="5"/>
  <c r="D1064" i="5"/>
  <c r="D1063" i="5"/>
  <c r="D1062" i="5"/>
  <c r="D1061" i="5"/>
  <c r="D1060" i="5"/>
  <c r="D1059" i="5"/>
  <c r="D1058" i="5"/>
  <c r="D1057" i="5"/>
  <c r="D1056" i="5"/>
  <c r="D1055" i="5"/>
  <c r="D1054" i="5"/>
  <c r="D1053" i="5"/>
  <c r="D1052" i="5"/>
  <c r="D1051" i="5"/>
  <c r="D1050" i="5"/>
  <c r="D1049" i="5"/>
  <c r="D1048" i="5"/>
  <c r="D1047" i="5"/>
  <c r="D1046" i="5"/>
  <c r="D1045" i="5"/>
  <c r="D1044" i="5"/>
  <c r="D1043" i="5"/>
  <c r="D1042" i="5"/>
  <c r="D1041" i="5"/>
  <c r="D1040" i="5"/>
  <c r="D1039" i="5"/>
  <c r="D1038" i="5"/>
  <c r="D1037" i="5"/>
  <c r="D1036" i="5"/>
  <c r="D1035" i="5"/>
  <c r="D1034" i="5"/>
  <c r="D1033" i="5"/>
  <c r="D1032" i="5"/>
  <c r="D1031" i="5"/>
  <c r="D1030" i="5"/>
  <c r="D1029" i="5"/>
  <c r="D1028" i="5"/>
  <c r="D1027" i="5"/>
  <c r="D1026" i="5"/>
  <c r="D1025" i="5"/>
  <c r="D1024" i="5"/>
  <c r="D1023" i="5"/>
  <c r="D1022" i="5"/>
  <c r="D1021" i="5"/>
  <c r="D1020" i="5"/>
  <c r="D1019" i="5"/>
  <c r="D1018" i="5"/>
  <c r="D1017" i="5"/>
  <c r="D1016" i="5"/>
  <c r="D1015" i="5"/>
  <c r="D1014" i="5"/>
  <c r="D1013" i="5"/>
  <c r="D1012" i="5"/>
  <c r="D1011" i="5"/>
  <c r="D1010" i="5"/>
  <c r="D1009" i="5"/>
  <c r="D1008" i="5"/>
  <c r="D1007" i="5"/>
  <c r="D1006" i="5"/>
  <c r="D1005" i="5"/>
  <c r="D1004" i="5"/>
  <c r="D1003" i="5"/>
  <c r="D1002" i="5"/>
  <c r="D1001" i="5"/>
  <c r="D1000" i="5"/>
  <c r="D999" i="5"/>
  <c r="D998" i="5"/>
  <c r="D997" i="5"/>
  <c r="D996" i="5"/>
  <c r="D995" i="5"/>
  <c r="D994" i="5"/>
  <c r="D993" i="5"/>
  <c r="D992" i="5"/>
  <c r="D991" i="5"/>
  <c r="D990" i="5"/>
  <c r="D989" i="5"/>
  <c r="D988" i="5"/>
  <c r="D987" i="5"/>
  <c r="D986" i="5"/>
  <c r="D985" i="5"/>
  <c r="D984" i="5"/>
  <c r="D983" i="5"/>
  <c r="D982" i="5"/>
  <c r="D981" i="5"/>
  <c r="D980" i="5"/>
  <c r="D979" i="5"/>
  <c r="D978" i="5"/>
  <c r="D977" i="5"/>
  <c r="D976" i="5"/>
  <c r="D975" i="5"/>
  <c r="D974" i="5"/>
  <c r="D973" i="5"/>
  <c r="D972" i="5"/>
  <c r="D971" i="5"/>
  <c r="D970" i="5"/>
  <c r="D969" i="5"/>
  <c r="D968" i="5"/>
  <c r="D967" i="5"/>
  <c r="D966" i="5"/>
  <c r="D965" i="5"/>
  <c r="D964" i="5"/>
  <c r="D963" i="5"/>
  <c r="D962" i="5"/>
  <c r="D961" i="5"/>
  <c r="D960" i="5"/>
  <c r="D959" i="5"/>
  <c r="D958" i="5"/>
  <c r="D957" i="5"/>
  <c r="D956" i="5"/>
  <c r="D955" i="5"/>
  <c r="D954" i="5"/>
  <c r="D953" i="5"/>
  <c r="D952" i="5"/>
  <c r="D951" i="5"/>
  <c r="D950" i="5"/>
  <c r="D949" i="5"/>
  <c r="D948" i="5"/>
  <c r="D947" i="5"/>
  <c r="D946" i="5"/>
  <c r="D945" i="5"/>
  <c r="D944" i="5"/>
  <c r="D943" i="5"/>
  <c r="D942" i="5"/>
  <c r="D941" i="5"/>
  <c r="D940" i="5"/>
  <c r="D939" i="5"/>
  <c r="D938" i="5"/>
  <c r="D937" i="5"/>
  <c r="D936" i="5"/>
  <c r="D935"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3" i="5"/>
  <c r="D672" i="5"/>
  <c r="D671" i="5"/>
  <c r="D670" i="5"/>
  <c r="D669" i="5"/>
  <c r="D668" i="5"/>
  <c r="D667" i="5"/>
  <c r="D666" i="5"/>
  <c r="D665"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9"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D2" i="5"/>
  <c r="H6" i="4"/>
  <c r="G6" i="4"/>
  <c r="F6" i="4"/>
  <c r="M16" i="3" l="1"/>
  <c r="I49" i="1"/>
  <c r="I23" i="1"/>
  <c r="H23" i="1"/>
  <c r="G23" i="1"/>
  <c r="F23" i="1"/>
  <c r="E23" i="1"/>
  <c r="D23" i="1"/>
  <c r="C23" i="1"/>
  <c r="E49" i="1" l="1"/>
  <c r="F49" i="1"/>
  <c r="G49" i="1"/>
  <c r="H4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Welbig, Jacki</author>
    <author>Jill Reiter</author>
  </authors>
  <commentList>
    <comment ref="C31" authorId="0" shapeId="0" xr:uid="{629C0BE1-0C95-40A5-981B-E08D624561AF}">
      <text>
        <r>
          <rPr>
            <b/>
            <sz val="9"/>
            <color indexed="81"/>
            <rFont val="Tahoma"/>
            <family val="2"/>
          </rPr>
          <t>Welbig, Jacki:</t>
        </r>
        <r>
          <rPr>
            <sz val="9"/>
            <color indexed="81"/>
            <rFont val="Tahoma"/>
            <family val="2"/>
          </rPr>
          <t xml:space="preserve">
BHCE NITS LOAD from BHCE - ARPA - ARPA NITS - 2021 - MMYY</t>
        </r>
      </text>
    </comment>
    <comment ref="F31" authorId="0" shapeId="0" xr:uid="{973C454A-0877-46E7-AAFD-2BFA23803AAA}">
      <text>
        <r>
          <rPr>
            <b/>
            <sz val="9"/>
            <color indexed="81"/>
            <rFont val="Tahoma"/>
            <family val="2"/>
          </rPr>
          <t>Welbig, Jacki:</t>
        </r>
        <r>
          <rPr>
            <sz val="9"/>
            <color indexed="81"/>
            <rFont val="Tahoma"/>
            <family val="2"/>
          </rPr>
          <t xml:space="preserve">
BHCE Load </t>
        </r>
      </text>
    </comment>
    <comment ref="G31" authorId="0" shapeId="0" xr:uid="{A3CD957B-2F6C-4290-B914-D73D7C4CDAF6}">
      <text>
        <r>
          <rPr>
            <b/>
            <sz val="9"/>
            <color indexed="81"/>
            <rFont val="Tahoma"/>
            <family val="2"/>
          </rPr>
          <t>Welbig, Jacki:</t>
        </r>
        <r>
          <rPr>
            <sz val="9"/>
            <color indexed="81"/>
            <rFont val="Tahoma"/>
            <family val="2"/>
          </rPr>
          <t xml:space="preserve">
ARPA, TSGT and PDA Network total on peak</t>
        </r>
      </text>
    </comment>
    <comment ref="J31" authorId="0" shapeId="0" xr:uid="{28C21738-A1CF-44AC-BD8C-575D97F0DB50}">
      <text>
        <r>
          <rPr>
            <b/>
            <sz val="9"/>
            <color indexed="81"/>
            <rFont val="Tahoma"/>
            <family val="2"/>
          </rPr>
          <t>Welbig, Jacki:</t>
        </r>
        <r>
          <rPr>
            <sz val="9"/>
            <color indexed="81"/>
            <rFont val="Tahoma"/>
            <family val="2"/>
          </rPr>
          <t xml:space="preserve">
Hourly Firm from BHCT_MMMYY, Firm, Use Operating DTM on PTP, Do not include the RMRG AREFS</t>
        </r>
      </text>
    </comment>
    <comment ref="K31" authorId="0" shapeId="0" xr:uid="{B73682A4-5097-4CEB-9558-79F74A76185E}">
      <text>
        <r>
          <rPr>
            <b/>
            <sz val="9"/>
            <color indexed="81"/>
            <rFont val="Tahoma"/>
            <family val="2"/>
          </rPr>
          <t>Welbig, Jacki:</t>
        </r>
        <r>
          <rPr>
            <sz val="9"/>
            <color indexed="81"/>
            <rFont val="Tahoma"/>
            <family val="2"/>
          </rPr>
          <t xml:space="preserve">
Hourly Non Firm from BHCT_MMMYY, peak hour, use Operating DTM on PTP sheet</t>
        </r>
      </text>
    </comment>
    <comment ref="F32" authorId="0" shapeId="0" xr:uid="{3C20D225-6354-495B-87A4-270BCD21D195}">
      <text>
        <r>
          <rPr>
            <b/>
            <sz val="9"/>
            <color indexed="81"/>
            <rFont val="Tahoma"/>
            <family val="2"/>
          </rPr>
          <t>Welbig, Jacki:</t>
        </r>
        <r>
          <rPr>
            <sz val="9"/>
            <color indexed="81"/>
            <rFont val="Tahoma"/>
            <family val="2"/>
          </rPr>
          <t xml:space="preserve">
BHCE Load</t>
        </r>
      </text>
    </comment>
    <comment ref="H32" authorId="1" shapeId="0" xr:uid="{D2C52CF8-CD04-48B8-AC20-5C0E29793E3A}">
      <text>
        <r>
          <rPr>
            <b/>
            <sz val="9"/>
            <color indexed="81"/>
            <rFont val="Tahoma"/>
            <family val="2"/>
          </rPr>
          <t>Jill Reiter:</t>
        </r>
        <r>
          <rPr>
            <sz val="9"/>
            <color indexed="81"/>
            <rFont val="Tahoma"/>
            <family val="2"/>
          </rPr>
          <t xml:space="preserve">
CRSP LT PTP began in Jan 2016 - 5 MW (Ends 9/29/2024),
TSPM LT PTP began Jan 2022 - 58 MW</t>
        </r>
      </text>
    </comment>
  </commentList>
</comments>
</file>

<file path=xl/sharedStrings.xml><?xml version="1.0" encoding="utf-8"?>
<sst xmlns="http://schemas.openxmlformats.org/spreadsheetml/2006/main" count="71470" uniqueCount="4225">
  <si>
    <t>Worksheet A4</t>
  </si>
  <si>
    <t>Rate Base Worksheet</t>
  </si>
  <si>
    <t>Black Hills Colorado Electric, LLC</t>
  </si>
  <si>
    <t>Page 1 of 3</t>
  </si>
  <si>
    <t xml:space="preserve">Gross Plant In Service </t>
  </si>
  <si>
    <t>CWIP</t>
  </si>
  <si>
    <t>LHFFU</t>
  </si>
  <si>
    <t>Line No</t>
  </si>
  <si>
    <t>Month</t>
  </si>
  <si>
    <t>Production</t>
  </si>
  <si>
    <t>Transmission</t>
  </si>
  <si>
    <t>Distribution</t>
  </si>
  <si>
    <t>General &amp; Intangible</t>
  </si>
  <si>
    <t>Other</t>
  </si>
  <si>
    <t>CWIP (Note C)</t>
  </si>
  <si>
    <t>Land Held for Future Use</t>
  </si>
  <si>
    <t>(a)</t>
  </si>
  <si>
    <t>(b)</t>
  </si>
  <si>
    <t>(c)</t>
  </si>
  <si>
    <t>(d)</t>
  </si>
  <si>
    <t>(e)</t>
  </si>
  <si>
    <t>(f)</t>
  </si>
  <si>
    <t>(g)</t>
  </si>
  <si>
    <t>(h)</t>
  </si>
  <si>
    <t>FN1 Reference for Dec</t>
  </si>
  <si>
    <t>205.46.g (Note K) Excluding ARO</t>
  </si>
  <si>
    <t>207.58.g (Note K) Excluding ARO</t>
  </si>
  <si>
    <t>207.75.g (Note K) Excluding ARO</t>
  </si>
  <si>
    <t>208.8.e, 205.5.g &amp; 207.99.g (Note K) Excluding ARO</t>
  </si>
  <si>
    <t>201.8.e,f,g,h (Note K) Excluding ARO</t>
  </si>
  <si>
    <t>216.x.b</t>
  </si>
  <si>
    <t>216.x.d</t>
  </si>
  <si>
    <t>December Prior Year</t>
  </si>
  <si>
    <t>January</t>
  </si>
  <si>
    <t>February</t>
  </si>
  <si>
    <t xml:space="preserve">March </t>
  </si>
  <si>
    <t>April</t>
  </si>
  <si>
    <t>May</t>
  </si>
  <si>
    <t>June</t>
  </si>
  <si>
    <t>July</t>
  </si>
  <si>
    <t xml:space="preserve">August </t>
  </si>
  <si>
    <t>September</t>
  </si>
  <si>
    <t>October</t>
  </si>
  <si>
    <t>November</t>
  </si>
  <si>
    <t xml:space="preserve">December </t>
  </si>
  <si>
    <t xml:space="preserve">Average of the 13 Monthly Balances </t>
  </si>
  <si>
    <t>Per FERC Form 1</t>
  </si>
  <si>
    <t>ARO</t>
  </si>
  <si>
    <t>Right of Use Asset Operating Lease</t>
  </si>
  <si>
    <t>Variance</t>
  </si>
  <si>
    <t xml:space="preserve">Accumulated Depreciation </t>
  </si>
  <si>
    <t>reserved</t>
  </si>
  <si>
    <t>219.20-24.c  Excluding ARO</t>
  </si>
  <si>
    <t>219.25.c Excluding ARO</t>
  </si>
  <si>
    <t>219.26.c Excluding ARO</t>
  </si>
  <si>
    <t>201.14.e, 219.28.c &amp; 200.21.c Excluding ARO</t>
  </si>
  <si>
    <t>201.14.e,f,g,h (Note K) Excluding ARO</t>
  </si>
  <si>
    <t>Less Right of Use Asset</t>
  </si>
  <si>
    <t>Page</t>
  </si>
  <si>
    <t>Section</t>
  </si>
  <si>
    <t>Line #</t>
  </si>
  <si>
    <t>Current Reference</t>
  </si>
  <si>
    <t>Updated Reference</t>
  </si>
  <si>
    <t>start_month</t>
  </si>
  <si>
    <t>set_of_books</t>
  </si>
  <si>
    <t>company</t>
  </si>
  <si>
    <t>business_segment</t>
  </si>
  <si>
    <t>description</t>
  </si>
  <si>
    <t>func_class</t>
  </si>
  <si>
    <t>fc_sortid</t>
  </si>
  <si>
    <t>beginning_balance</t>
  </si>
  <si>
    <t>ytd_additions</t>
  </si>
  <si>
    <t>ytd_retirements</t>
  </si>
  <si>
    <t>ytd_trans_adj</t>
  </si>
  <si>
    <t>ending_balance</t>
  </si>
  <si>
    <t>curr_additions</t>
  </si>
  <si>
    <t>curr_retirements</t>
  </si>
  <si>
    <t>cur_trans_adj</t>
  </si>
  <si>
    <t>01/2023</t>
  </si>
  <si>
    <t>SEC</t>
  </si>
  <si>
    <t>BH Colorado Electric Oper Co</t>
  </si>
  <si>
    <t>Regulated Electric (122)</t>
  </si>
  <si>
    <t>101000 Plant In Service</t>
  </si>
  <si>
    <t>Transmission Plant - Electric</t>
  </si>
  <si>
    <t>135301 - Ele Trans Sub-Stn Eq GSU</t>
  </si>
  <si>
    <t>02/2023</t>
  </si>
  <si>
    <t>03/2023</t>
  </si>
  <si>
    <t>04/2023</t>
  </si>
  <si>
    <t>05/2023</t>
  </si>
  <si>
    <t>06/2023</t>
  </si>
  <si>
    <t>07/2023</t>
  </si>
  <si>
    <t>08/2023</t>
  </si>
  <si>
    <t>09/2023</t>
  </si>
  <si>
    <t>10/2023</t>
  </si>
  <si>
    <t>11/2023</t>
  </si>
  <si>
    <t>12/2023</t>
  </si>
  <si>
    <t>13 Month Avg.</t>
  </si>
  <si>
    <t>EXCLUDED</t>
  </si>
  <si>
    <t>Row Labels</t>
  </si>
  <si>
    <t>Sum of accum_cost</t>
  </si>
  <si>
    <t>Sum of allo_res</t>
  </si>
  <si>
    <t>Sum of NBV</t>
  </si>
  <si>
    <t># 736 (D) Blende Sub - Belmont Sub</t>
  </si>
  <si>
    <t>Anchors: 0140000000</t>
  </si>
  <si>
    <t>Cable, Oh-Duplex 6 &amp; Sma: 0842070000</t>
  </si>
  <si>
    <t>Conductor, Oh Acsr Bare 4/0: 1681070000</t>
  </si>
  <si>
    <t>Crossarm Assemblies, Wood: 7914000000</t>
  </si>
  <si>
    <t>Estimated Additions: 0010000000</t>
  </si>
  <si>
    <t>Guys: 4060000000</t>
  </si>
  <si>
    <t>Pole, Wood: 7911000000</t>
  </si>
  <si>
    <t>Wood 1 Pole 50': 7911015000</t>
  </si>
  <si>
    <t>Wood 1 Pole 55': 7911015500</t>
  </si>
  <si>
    <t>Wood 1 Pole 75': 7911017500</t>
  </si>
  <si>
    <t># 786(D) S. Fowler Tap - S. Nepesta</t>
  </si>
  <si>
    <t>Conductor, Oh: 1681000000</t>
  </si>
  <si>
    <t>Suspension Insulators: 4273000000</t>
  </si>
  <si>
    <t>Wood 1 Pole 60': 7911016000</t>
  </si>
  <si>
    <t>Wood 1 Pole 65': 7911016500</t>
  </si>
  <si>
    <t>Wood 3 Poles 70': 7911047000</t>
  </si>
  <si>
    <t># 788(D) St.Charles Sub - PDA Tap</t>
  </si>
  <si>
    <t>Pin Insulators: 4271000000</t>
  </si>
  <si>
    <t>Post Insulators: 4272000000</t>
  </si>
  <si>
    <t>Static Wire (Transmission Lines): 1682000000</t>
  </si>
  <si>
    <t># 876(D) CC SUB - AREQUA GULCH SUB</t>
  </si>
  <si>
    <t>Arrester -  0-10,000 Volts: 0210100000</t>
  </si>
  <si>
    <t>Arrester -  34,501-69,000 Volts: 0210700000</t>
  </si>
  <si>
    <t>Conductor, Oh Acsr Bare 477 Mcm: 1681090000</t>
  </si>
  <si>
    <t>Conductor, Oh Trans &amp; Dist Bare: 1686000000</t>
  </si>
  <si>
    <t>Crossarm Assemblies, Steel: 7915000000</t>
  </si>
  <si>
    <t>Insulators-Post-69kv: 4272069000</t>
  </si>
  <si>
    <t>Land Rights - Non-Depreciable: 4552XXXXXX</t>
  </si>
  <si>
    <t>Pole, Steel: 7912000000</t>
  </si>
  <si>
    <t>Steel 1 Pole 60': 7912016000</t>
  </si>
  <si>
    <t>Switches - Over 34500v: 7986900000</t>
  </si>
  <si>
    <t>Wood 1 Pole 35': 7911013500</t>
  </si>
  <si>
    <t>Wood 1 Pole 70': 7911017000</t>
  </si>
  <si>
    <t>Wood 1 Pole 80': 7911018000</t>
  </si>
  <si>
    <t>Wood 1 Pole 85': 7911018500</t>
  </si>
  <si>
    <t>Wood 1 Pole 90': 7911019000</t>
  </si>
  <si>
    <t>Wood 2 Poles 50': 7911025000</t>
  </si>
  <si>
    <t>Wood 2 Poles 55': 7911025500</t>
  </si>
  <si>
    <t>Wood 2 Poles 60' 55': 7911036055</t>
  </si>
  <si>
    <t>Wood 2 Poles 65' 60': 7911036560</t>
  </si>
  <si>
    <t>Wood 2 Poles 75' 65': 7911037565</t>
  </si>
  <si>
    <t>Wood 2 Poles 85': 7911028500</t>
  </si>
  <si>
    <t>Wood 3 Poles 45': 7911044500</t>
  </si>
  <si>
    <t>Wood 3 Poles 50': 7911045000</t>
  </si>
  <si>
    <t>Wood 3 Poles 55': 7911045500</t>
  </si>
  <si>
    <t>Wood 3 Poles 60': 7911046000</t>
  </si>
  <si>
    <t>205 (T) Hogback Sub  - N Penrose Sub</t>
  </si>
  <si>
    <t>Conductor, Oh Acsr Bare 795 Mcm: 1681097950</t>
  </si>
  <si>
    <t>Crossarm, Assy: 2453000000</t>
  </si>
  <si>
    <t>FIBER OPTIC GROUND WIRE: 1683000000</t>
  </si>
  <si>
    <t>Land: 4481XXXXXX</t>
  </si>
  <si>
    <t>Pole, Steel: 6165000000</t>
  </si>
  <si>
    <t>Pole, Wood, 50': 6161500000</t>
  </si>
  <si>
    <t>Pole, Wood, 55': 6161550000</t>
  </si>
  <si>
    <t>Pole, Wood, 60': 6161600000</t>
  </si>
  <si>
    <t>Pole, Wood, 65' Or Greater: 6161650000</t>
  </si>
  <si>
    <t>Right-Of-Ways - Non-Depreciable: 4554XXXXXX</t>
  </si>
  <si>
    <t>207 (T) Canon W. Sub - PSCO Junct</t>
  </si>
  <si>
    <t>A dummy retirement unit:</t>
  </si>
  <si>
    <t>207 (T) Canon W. Sub - PSCO Junct-234</t>
  </si>
  <si>
    <t>Pole, Other: 7910000000</t>
  </si>
  <si>
    <t>20707 NORTH PENROSE SUB 115kV/13.8kV</t>
  </si>
  <si>
    <t>Arrester -  69,001-146,000 Volts: 0211460000</t>
  </si>
  <si>
    <t>Batteries, Storage - Station: 0353000000</t>
  </si>
  <si>
    <t>Breaker, 115 KV: 6212115115</t>
  </si>
  <si>
    <t>Bus and Station Conductor: 0770000000</t>
  </si>
  <si>
    <t>Cable Trench: 1824000000</t>
  </si>
  <si>
    <t>Clearing &amp; Grading: 1260000000</t>
  </si>
  <si>
    <t>Cntl Cbl Switchgear Metal-Clad: 1965210000</t>
  </si>
  <si>
    <t>Exclude</t>
  </si>
  <si>
    <t>Communications - JMUX Equip:</t>
  </si>
  <si>
    <t>Cond. Control Cable, Other: 0772000000</t>
  </si>
  <si>
    <t>Conduit, Unknown type: 1825000000</t>
  </si>
  <si>
    <t>Control Bldg w/Relay &amp; Ctrl Panels: 1968000000</t>
  </si>
  <si>
    <t>Fence: 3220000000</t>
  </si>
  <si>
    <t>Foundation, Other: 3369000000</t>
  </si>
  <si>
    <t>Foundation, Switchgear: 3363000000</t>
  </si>
  <si>
    <t>Grounding Systems, Station: 3920000000</t>
  </si>
  <si>
    <t>Landscaping: 7701000000</t>
  </si>
  <si>
    <t>Platform:</t>
  </si>
  <si>
    <t>Scada Equip - Not Available: 8191000000</t>
  </si>
  <si>
    <t>Scada Equip - Server/Router: 8191190000</t>
  </si>
  <si>
    <t>SECURITY SYSTEM: 0630000027</t>
  </si>
  <si>
    <t>Station Rock: 7702000000</t>
  </si>
  <si>
    <t>Structure - Steel: 7841085000</t>
  </si>
  <si>
    <t>Transf Instr Cur Pot Volt Ccvolt:</t>
  </si>
  <si>
    <t>Transformer, Station Service:</t>
  </si>
  <si>
    <t>Yard Lighting Systems: 7700900000</t>
  </si>
  <si>
    <t>210-(T) Canon Plant-Hogback-Canon West Sub</t>
  </si>
  <si>
    <t>Conductor, Oh Copper Bare 4: 1683030000</t>
  </si>
  <si>
    <t>Crossarm, Wood: 2451000000</t>
  </si>
  <si>
    <t>Insulator:</t>
  </si>
  <si>
    <t>Pole, Other: 6169000000</t>
  </si>
  <si>
    <t>Pole, Steel, 65' Or Greater: 6165650000</t>
  </si>
  <si>
    <t>Pole, Wood: 6161000000</t>
  </si>
  <si>
    <t>212 (T) Skala Sub - Portland Sub</t>
  </si>
  <si>
    <t>213 (T) Canon Plant-Skala Sub</t>
  </si>
  <si>
    <t>ARE-Acquired Reserve Elimination:</t>
  </si>
  <si>
    <t>Structure: 7911100000</t>
  </si>
  <si>
    <t>215 (T) Hyde Park- West Station</t>
  </si>
  <si>
    <t>Conductor, Oh Copper Poly/WP 1/0: 1684050000</t>
  </si>
  <si>
    <t>Pole, Wood, 45': 6161450000</t>
  </si>
  <si>
    <t>230 (T) W. Station - Xcel Tap</t>
  </si>
  <si>
    <t>Conductor, Oh Acsr Bare 336.4 Mcm: 1681083360</t>
  </si>
  <si>
    <t>231 (T) Northridge Sub to Exel Tap</t>
  </si>
  <si>
    <t>Conductor, Oh Tran&amp;Dist Insulat: 1687000000</t>
  </si>
  <si>
    <t>234 (T) Baculite Mesa -Northridge</t>
  </si>
  <si>
    <t>Aerial Markers: 1680120000</t>
  </si>
  <si>
    <t>Conductor, Oh Acsr Bare 1272 Mcm: 1681081272</t>
  </si>
  <si>
    <t>Conductor, Oh Acsr Bare 4: 1681030000</t>
  </si>
  <si>
    <t>Conductor, Oh Copper Bare 2: 1683040000</t>
  </si>
  <si>
    <t>Conductor, Oh Not Avail.: 1680000000</t>
  </si>
  <si>
    <t>DNU Dampers, Vibration: 1680100000</t>
  </si>
  <si>
    <t>Insulator, 115KV:</t>
  </si>
  <si>
    <t>Insulator, Disc 10": 4270100000</t>
  </si>
  <si>
    <t>Steel 1 Pole 40': 7912014000</t>
  </si>
  <si>
    <t>Steel 1 Pole 75': 7912017500</t>
  </si>
  <si>
    <t>Wood 1 Pole 95': 7911019500</t>
  </si>
  <si>
    <t>Wood 2 Poles 45' 40': 7911024540</t>
  </si>
  <si>
    <t>237 (T) Baculite Mesa -Airport In</t>
  </si>
  <si>
    <t>240 (T) Boone - LaJunta</t>
  </si>
  <si>
    <t>Crossarm Assemblies, Other: 7916000000</t>
  </si>
  <si>
    <t>Other Cable (FIBER OPTIC): 0834100000</t>
  </si>
  <si>
    <t>241 (T) Nyberg Sub - Airport Mem.</t>
  </si>
  <si>
    <t>Conductor, Fiber Optic : 1680150000</t>
  </si>
  <si>
    <t>Cutouts, 7,501-15,000 Volts: 2521016000</t>
  </si>
  <si>
    <t>Pole, Steel, 60': 6165600000</t>
  </si>
  <si>
    <t>242 (T) Baculite Mesa - Nyberg</t>
  </si>
  <si>
    <t>Insulator, 230kv:</t>
  </si>
  <si>
    <t>Insulators-Post- 115kv: 4272115000</t>
  </si>
  <si>
    <t>243 (T) Nyberg - Boone</t>
  </si>
  <si>
    <t>245 (T) Portland - W.Station (N)</t>
  </si>
  <si>
    <t>246 (T) DOT Tap 209.5 thn # 1</t>
  </si>
  <si>
    <t>247 (T) PDA Tap to PDA Sub</t>
  </si>
  <si>
    <t>Switches - Not Available: 7980000000</t>
  </si>
  <si>
    <t>249 (T) Portland Sub - West Station</t>
  </si>
  <si>
    <t>250 (T) West Station - North Penrose</t>
  </si>
  <si>
    <t>251 (T) Tie Line Pueblo West Ind Park to Line # 250 N Penrose to W Station</t>
  </si>
  <si>
    <t>Pole, Wood, 30' - 40': 6161400000</t>
  </si>
  <si>
    <t>Switches - 25001-34500v: 7983450000</t>
  </si>
  <si>
    <t>252 (T) Burnt Mill #75 -Structure # 100 A</t>
  </si>
  <si>
    <t>Conducto,Oh Acsr Bare 266.8 Mcm: 1681080000</t>
  </si>
  <si>
    <t>Crossarm, Steel: 2452000000</t>
  </si>
  <si>
    <t>256 (T) Burnt Mill # 74 - Red Creek Rd # 35</t>
  </si>
  <si>
    <t>259 (T) West Station #1 - Pueblo Resevoir</t>
  </si>
  <si>
    <t>Land Rts - Depreciable: 4562XXXXXX</t>
  </si>
  <si>
    <t>262 (T) Pueblo Plant #88</t>
  </si>
  <si>
    <t>266 (T) PSCO Tap then #23 - West Station # 1</t>
  </si>
  <si>
    <t>AIRBRK-ELEC-3PH69-170KV- &gt;= 2000AM: 7982117020</t>
  </si>
  <si>
    <t>Conductor, Oh Copper Bare 1/0: 1683050000</t>
  </si>
  <si>
    <t>Other Interruptive Dev 115-161 Kv: 6219115000</t>
  </si>
  <si>
    <t>Scada Equip - Rtu: 8191130000</t>
  </si>
  <si>
    <t>Scada Equip -Modem: 8191015500</t>
  </si>
  <si>
    <t>269 (T) Desert Cove - Fountain Valley (was W Stn-Midway)</t>
  </si>
  <si>
    <t>270 (T) West Station - Desert Cove</t>
  </si>
  <si>
    <t>271 (T) Fountain Valley - Midway Sub</t>
  </si>
  <si>
    <t>290 (T) Canon West Sub - Arequa Gulch Sub</t>
  </si>
  <si>
    <t>Conductor, Oh Acsr Poly/WP 266.8Mcm: 1682080000</t>
  </si>
  <si>
    <t>295 (T) Airport Memorial to Reade</t>
  </si>
  <si>
    <t>Conductor, Oh Acsr Bare 6: 1681020000</t>
  </si>
  <si>
    <t>Insulators-Pin &amp; Cap-15kv: 4271015000</t>
  </si>
  <si>
    <t>Pole, Other, 41' - 50':</t>
  </si>
  <si>
    <t>296 (T) Reader-Rattle Snake Butte</t>
  </si>
  <si>
    <t>298 (T) Rattlesnake - PV Sub</t>
  </si>
  <si>
    <t>Cable, Oh-Other 2: 0840090000</t>
  </si>
  <si>
    <t>30387 FOUNTAIN LAKE 115/69 T</t>
  </si>
  <si>
    <t>Breaker, Gas - 115-161 Kv: 6212115000</t>
  </si>
  <si>
    <t>Foundation, Equipment: 3360000000</t>
  </si>
  <si>
    <t>Metering - Primary (Substation): 5100100000</t>
  </si>
  <si>
    <t>Pwr Trfrmr Nbr Xxxxxxx: 9105XXXXXX</t>
  </si>
  <si>
    <t>Transf Mtr Pot And Cur Pri &lt;44kv:</t>
  </si>
  <si>
    <t>30704 HOGBACK SUB 115kV/13.8kV</t>
  </si>
  <si>
    <t>Bdgs-HVAC:</t>
  </si>
  <si>
    <t>Transformers, Current: 8750000000</t>
  </si>
  <si>
    <t>700 (D) West Station - Belmont Tap</t>
  </si>
  <si>
    <t>High Profile Struct-Foundation: 7842000000</t>
  </si>
  <si>
    <t>700 (T) Airport Industrial - Airport Memorial</t>
  </si>
  <si>
    <t>720 (D) Blende Sub #49 -St Charles Sub #167</t>
  </si>
  <si>
    <t>Photoelectric Relay (Cells): 8052000000</t>
  </si>
  <si>
    <t>724 (D) Blende Sub # 61-Reader Sub #1</t>
  </si>
  <si>
    <t>764 (D) Stonemoore Hills #27 - Sunset Park # 73</t>
  </si>
  <si>
    <t>772 (D) Freemary #208-Prairie Ave #108</t>
  </si>
  <si>
    <t>788 (D) St.Charles Sub - PDA Tap</t>
  </si>
  <si>
    <t>800 (T) Boone to S Fowler</t>
  </si>
  <si>
    <t>Pole - Laminated:</t>
  </si>
  <si>
    <t>POLE, STEEL, 55': 6165550000</t>
  </si>
  <si>
    <t>Right-Of-Ways - Depreciable: 4564XXXXXX</t>
  </si>
  <si>
    <t>808 (D) Fowler Sub #423-Manzanola Sub #213</t>
  </si>
  <si>
    <t>816 (D) Manzanola RES #174 L1-Rocky Ford #1</t>
  </si>
  <si>
    <t>820 (D) Rocky Ford Sub- #1- S Fowler Tap #73</t>
  </si>
  <si>
    <t>824 (D) Rocky Ford Plant - La Junta Sub</t>
  </si>
  <si>
    <t>840 (T) Holcim Switch # 11- Portland Sub</t>
  </si>
  <si>
    <t>852 (D) Highland Tap- South Canon #433</t>
  </si>
  <si>
    <t>884 (D) Florence Sub #18 - #366 Highland Tap</t>
  </si>
  <si>
    <t>894 (D) Canon City-S Canon-Cotr Mil Tap #26</t>
  </si>
  <si>
    <t>BHCOE PAGS UNIT 1</t>
  </si>
  <si>
    <t>Step-Up Foundation: 8608600000</t>
  </si>
  <si>
    <t>Step-Up Transformer: 8609600000</t>
  </si>
  <si>
    <t>BHCOE PAGS UNIT 2</t>
  </si>
  <si>
    <t>CO - CANON CITY - CANON CITY</t>
  </si>
  <si>
    <t>CO - CHERAW - CHERAW</t>
  </si>
  <si>
    <t>CO - CROWLEY - CROWLEY</t>
  </si>
  <si>
    <t>Conductor, Oh Copper Bare 3/0: 1683040030</t>
  </si>
  <si>
    <t>CO - CRPPLE CRK - CRIPPLE CREEK</t>
  </si>
  <si>
    <t>CO - FLORENCE - FLORENCE</t>
  </si>
  <si>
    <t>Cable, Urd-Triplex, 4/0: 0853140000</t>
  </si>
  <si>
    <t>CO - FOWLER1 - FOWLER</t>
  </si>
  <si>
    <t>CO - FREMNT RL1 - FREMONT CNTY RUR - FLO</t>
  </si>
  <si>
    <t>CO - FREMONT RL - FREMONT CNTY RUR - CAN CTY</t>
  </si>
  <si>
    <t>Insulators-Post-25kv: 4272025000</t>
  </si>
  <si>
    <t>CO - LINCOLN PK - LINCOLN PARK</t>
  </si>
  <si>
    <t>CO - MICROWAVE SITE - BACULITE MESA</t>
  </si>
  <si>
    <t>CO - MICROWAVE SITE - GRANDVIEW</t>
  </si>
  <si>
    <t>CO - N LA JUNTA - NORTH LA JUNTA</t>
  </si>
  <si>
    <t>CO - OLNEY SPRG - OLNEY SPRINGS</t>
  </si>
  <si>
    <t>CO - ORDWAY - ORDWAY</t>
  </si>
  <si>
    <t>CO - OTERO RURL - OTERO CNTY RUR</t>
  </si>
  <si>
    <t>CO - PENROSE - PENROSE</t>
  </si>
  <si>
    <t>Cable, Urd-Triplex, 1/0: 0853110000</t>
  </si>
  <si>
    <t>CO - PUEBLO - PUEBLO</t>
  </si>
  <si>
    <t>CO - PUEBLO (T)</t>
  </si>
  <si>
    <t>Arrester -  Other DNU:</t>
  </si>
  <si>
    <t>Breaker, 230 KV: 6212115230</t>
  </si>
  <si>
    <t>Building - Station Control: 0630000026</t>
  </si>
  <si>
    <t>BUILDING STRUCTURE: 0630100000</t>
  </si>
  <si>
    <t>Roads: 7701300000</t>
  </si>
  <si>
    <t>STATION SERVICE TRANSFORMER: 8607400000</t>
  </si>
  <si>
    <t>Switches-Disconnect &gt;= 115kv:</t>
  </si>
  <si>
    <t>TRANSFORMER, VOLTAGE: 8608500000</t>
  </si>
  <si>
    <t>CO - PUEBLO RL - PUEBLO CNTY RUR - PUEB</t>
  </si>
  <si>
    <t>CO - PUEBLO S - PUEBLO SOUTH</t>
  </si>
  <si>
    <t>CO - PUEBLO WST - PUEBLO WEST</t>
  </si>
  <si>
    <t>CO - ROCKY FORD - ROCKY FORD</t>
  </si>
  <si>
    <t>CO Elec Asset Grp - Pueblo</t>
  </si>
  <si>
    <t>CO- PUEBLO (G)</t>
  </si>
  <si>
    <t>COE ELEC GEN-BUSCH RANCH WIND PRJCT</t>
  </si>
  <si>
    <t>Non Detailed Property Unit: 9999999999</t>
  </si>
  <si>
    <t>COE ELEC GEN-PAGS UNIT # 3</t>
  </si>
  <si>
    <t>COE ELEC GEN-PEAKVIEW WIND (LA)</t>
  </si>
  <si>
    <t>COE-BUSCH RANCH 115KV LINE</t>
  </si>
  <si>
    <t>COE-BUSCH RANCH 115KV WIND SUB</t>
  </si>
  <si>
    <t>CO-FREMONT CO</t>
  </si>
  <si>
    <t>CO-PUEBLO CO</t>
  </si>
  <si>
    <t>Peak View Substation</t>
  </si>
  <si>
    <t>Arrester -  23,001-34,500 Volts: 0210690000</t>
  </si>
  <si>
    <t>Batteries, Storage: 0350000000</t>
  </si>
  <si>
    <t>Battery Charger: 0300000000</t>
  </si>
  <si>
    <t>Breaker, 15.5 KV:</t>
  </si>
  <si>
    <t>Breaker, Other: 6212115999</t>
  </si>
  <si>
    <t>Controls - Station: 1969000000</t>
  </si>
  <si>
    <t>Deadend Tower: 7848000000</t>
  </si>
  <si>
    <t>METER: 5102000000</t>
  </si>
  <si>
    <t>Motor Operator:</t>
  </si>
  <si>
    <t>Pwr Trfrmr Nbr Xxxxxx Foundation: 9101XXXXXX</t>
  </si>
  <si>
    <t>Reactor:</t>
  </si>
  <si>
    <t>RELAY AND CONTROL: 5959810000</t>
  </si>
  <si>
    <t>Switches-Gang 115kv:</t>
  </si>
  <si>
    <t>Transf, Pntl: 9030000000</t>
  </si>
  <si>
    <t>State - Colorado Common Substation</t>
  </si>
  <si>
    <t>Ctrl Cub-Relay-Aux-Reclosing: 1962130000</t>
  </si>
  <si>
    <t>Miscellaneous Equipment: 8269900000</t>
  </si>
  <si>
    <t>State - Colorado Common Transmission General</t>
  </si>
  <si>
    <t>Clock - Satellite: 8191015700</t>
  </si>
  <si>
    <t>GENERATOR: 3781200000</t>
  </si>
  <si>
    <t>Relay - Breaker Failure: 5951000000</t>
  </si>
  <si>
    <t>Two-Way Control Station Unit System: 6304000000</t>
  </si>
  <si>
    <t>State - Colorado Electric Distribution</t>
  </si>
  <si>
    <t>WPC Pueblo Plant - General</t>
  </si>
  <si>
    <t>Miscellaneous Testing Eq: 4411900000</t>
  </si>
  <si>
    <t>WPC Sub 20310 Canon City Plant</t>
  </si>
  <si>
    <t>Airbrk-Elec-1ph 0-15kv-&gt;= 2000amp: 7981101520</t>
  </si>
  <si>
    <t>Airbrk-Elec-1ph 15001-45000- &lt;=600a: 7981104506</t>
  </si>
  <si>
    <t>Airbrk-Elec-1ph 45001-69000v- &lt;=600: 7981106906</t>
  </si>
  <si>
    <t>Airbrk-Elec-1ph 69-170kv- 1200-1999: 7981117019</t>
  </si>
  <si>
    <t>Airbrk-Elec-1ph69-170kv- &lt;= 600amp: 7981117006</t>
  </si>
  <si>
    <t>Breaker, Oil - 15 Kv: 6213015000</t>
  </si>
  <si>
    <t>Breaker, Oil - 161 Kv: 6213161000</t>
  </si>
  <si>
    <t>Breaker, Oil - 25 Kv: 6213025000</t>
  </si>
  <si>
    <t>Building - Other: 0630000000</t>
  </si>
  <si>
    <t>Capacitor Bank, Station: 1051000000</t>
  </si>
  <si>
    <t>Capacitor Banks-Foundation: 1050000000</t>
  </si>
  <si>
    <t>Cntl Cbl - Swtchbrd.,Swtchgr.: 1960000000</t>
  </si>
  <si>
    <t>Combo-Elec-15-45kv- &lt;= 600amps: 7984104506</t>
  </si>
  <si>
    <t>Combo-Elec-45-69kv- &lt;= 600amps: 7984106906</t>
  </si>
  <si>
    <t>Combo-Elec-45-69kv- 1200-1999amps: 7984106919</t>
  </si>
  <si>
    <t>Combo-Elec-69-170kv- &lt;= 600amps: 7984117006</t>
  </si>
  <si>
    <t>Combo-Elec-69-170kv- 1200-1999amps: 7984117019</t>
  </si>
  <si>
    <t>Cond. Control Cable-Copper,  4c/6: 0772006000</t>
  </si>
  <si>
    <t>Cond. Control Cable-Copper, 12c/12: 0772012000</t>
  </si>
  <si>
    <t>Cond. Pwr Cable, Al, 251MCM-795MCM: 0773000795</t>
  </si>
  <si>
    <t>Cond. Pwr Cable, Al, Other: 0773000000</t>
  </si>
  <si>
    <t>Conduit, Not Encsd  Pvc 3"-4": 1822104000</t>
  </si>
  <si>
    <t>Conduit, Not Encsd Plastic &gt;4"- 6": 1822106000</t>
  </si>
  <si>
    <t>Conduit, Not Encsd Pvc Under 3": 1822102000</t>
  </si>
  <si>
    <t>Conduit, Not Encsd Steel 3"-4": 1822204000</t>
  </si>
  <si>
    <t>Conduit, Not Encsd Steel Undr 3": 1822202000</t>
  </si>
  <si>
    <t>Coupling Capacitor- 34.: 1125034000</t>
  </si>
  <si>
    <t>Coupling Capacitor- 69kv: 1125069000</t>
  </si>
  <si>
    <t>Coupling Capacitor Pt-161kv: 1127161000</t>
  </si>
  <si>
    <t>Coupling Capacitor: 1125000000</t>
  </si>
  <si>
    <t>Ctrl Cub-Relay-Feedr-Bus Diff: 1962220000</t>
  </si>
  <si>
    <t>Ctrl Cub-Switchgear, Metalclad: 1963000000</t>
  </si>
  <si>
    <t>Curr Tran, 69001-161k,601-1200a: 8750051200</t>
  </si>
  <si>
    <t>Curr Tran-600&amp;&lt;-100-600: 8750010600</t>
  </si>
  <si>
    <t>Curr Tran-601-15k-100-600: 8750020600</t>
  </si>
  <si>
    <t>Foundation: 6210000000</t>
  </si>
  <si>
    <t>Gas Breaker Bushing- 69 Kv: 6215069000</t>
  </si>
  <si>
    <t>Line Tuner: 1129000000</t>
  </si>
  <si>
    <t>Low Prof- Switch Stand - High: 7841080000</t>
  </si>
  <si>
    <t>Low Prof-Curr/Pot Trans/Reac Stand: 7841020000</t>
  </si>
  <si>
    <t>Low Profile Struct-Bus Support-1ph: 7841010000</t>
  </si>
  <si>
    <t>Low Profile Structure-Foundation: 7841000000</t>
  </si>
  <si>
    <t>Other Low Profile Structure: 7841990000</t>
  </si>
  <si>
    <t>Panel - Line: 5950300000</t>
  </si>
  <si>
    <t>Panel - Other: 5950900000</t>
  </si>
  <si>
    <t>Pwr Crct Bkr- 4160v,3000a: 6213500000</t>
  </si>
  <si>
    <t>Rect Bus Bar, Alum,  Under 3": 0771102000</t>
  </si>
  <si>
    <t>Relay - Bus Differential: 5951200000</t>
  </si>
  <si>
    <t>Relay - Impedance: 5951600000</t>
  </si>
  <si>
    <t>Relay - Miscellaneous: 5959900000</t>
  </si>
  <si>
    <t>Relay - Other: 5953300000</t>
  </si>
  <si>
    <t>Relay - Overcurrent: 5951800000</t>
  </si>
  <si>
    <t>Relay - Transformer Differential: 5952400000</t>
  </si>
  <si>
    <t>Scada Equip - Transmitter: 8191010000</t>
  </si>
  <si>
    <t>Structures-Supporting,Outdoor: 7840000000</t>
  </si>
  <si>
    <t>Telemeter Eq - Transducer: 8192040000</t>
  </si>
  <si>
    <t>Telemeter Eq - Transmit/Receive: 8192060000</t>
  </si>
  <si>
    <t>Transf, Pntl, 02.400kv Or Less 1ph: 9031002000</t>
  </si>
  <si>
    <t>Transf, Pntl, 13.001-25kv 1ph: 9031025000</t>
  </si>
  <si>
    <t>Transf, Pntl, 35.001-69kv 1ph: 9031069000</t>
  </si>
  <si>
    <t>Transf, Pntl, 69.001-161kv 1ph: 9031161000</t>
  </si>
  <si>
    <t>Transmitter/Receiver Combined: 1123000000</t>
  </si>
  <si>
    <t>Transmitter/Receiver-69kv,800a: 1123069080</t>
  </si>
  <si>
    <t>Tubular Bus, Copper-  Under 3": 0771402000</t>
  </si>
  <si>
    <t>Tx., Curr.-Wind.Type- &lt; 100a: 8752000100</t>
  </si>
  <si>
    <t>Tx., Curr.-Wind.Type-100-600a: 8752000600</t>
  </si>
  <si>
    <t>Vault: 4832000000</t>
  </si>
  <si>
    <t>Walks, Drives, Curbs, Roads, Etc.: 7703000000</t>
  </si>
  <si>
    <t>Walls,Enclose/Retain,Sound Wall: 7703500000</t>
  </si>
  <si>
    <t>WAVEGUIDE: 1128000050</t>
  </si>
  <si>
    <t>WPC Sub 20311 Canon City West</t>
  </si>
  <si>
    <t>Airbrk-3ph-Manl-69-170kv- &gt;= 2000am: 7982217020</t>
  </si>
  <si>
    <t>Airbrk-3ph-Manl-69-170kv- 1200-1999: 7982217019</t>
  </si>
  <si>
    <t>Buildings: 0630109000</t>
  </si>
  <si>
    <t>Bus Bar: 0771000000</t>
  </si>
  <si>
    <t>Bus Support: 7846000000</t>
  </si>
  <si>
    <t>Circuit Switcher: 6212115999</t>
  </si>
  <si>
    <t>Cond. Pwr Cable, Other: 0773100000</t>
  </si>
  <si>
    <t>Conduit, Not Encsd Plastic 2.25-4": 1822140000</t>
  </si>
  <si>
    <t>Curr Tran, 161001-345k,601-1200a: 8750061200</t>
  </si>
  <si>
    <t>Curr/Pot Trans/Reac Stand: 7843000000</t>
  </si>
  <si>
    <t>Lightning Mast: 7849000000</t>
  </si>
  <si>
    <t>Low Prof- Switch Stand - Low: 7841070000</t>
  </si>
  <si>
    <t>MAIN CIRCUIT BREAKERS: 6219800000</t>
  </si>
  <si>
    <t>Microwave Antennas: 6309000000</t>
  </si>
  <si>
    <t>Panel - Bus Differential: 5950100000</t>
  </si>
  <si>
    <t>Panel - Transformer Differential: 5950200000</t>
  </si>
  <si>
    <t>Pnls,Instr,Gauge,Relay&amp;Control-Othr: 5959800000</t>
  </si>
  <si>
    <t>Potential Device - Ccvt: 1126000000</t>
  </si>
  <si>
    <t>Potheads (Terminators): 6190000000</t>
  </si>
  <si>
    <t>Pvc Conduit: 1820100000</t>
  </si>
  <si>
    <t>Reactor-Current Limiting: 6511000000</t>
  </si>
  <si>
    <t>Steel Conduit: 1820200000</t>
  </si>
  <si>
    <t>Struc-High Prof-Bay #1: 7842001000</t>
  </si>
  <si>
    <t>Struc-Supporting,Outdoor-Other: 7849900000</t>
  </si>
  <si>
    <t>Switch Stand: 7847000000</t>
  </si>
  <si>
    <t>Tower - Not Available: 8330000000</t>
  </si>
  <si>
    <t>Transformer,Aux 25kva &lt;,0-15kv: 8610025015</t>
  </si>
  <si>
    <t>WPC Sub 20328 Portland</t>
  </si>
  <si>
    <t>Breaker, Gas - 69 Kv: 6212069000</t>
  </si>
  <si>
    <t>Breaker, Oil - 69 Kv: 6213069000</t>
  </si>
  <si>
    <t>Communications Equip:</t>
  </si>
  <si>
    <t>Curr Tran, 69001-161k,100-600a: 8750050600</t>
  </si>
  <si>
    <t>High Profile Struct-Bus Support-1ph: 7842010000</t>
  </si>
  <si>
    <t>Insulators-Post-161kv: 4272161000</t>
  </si>
  <si>
    <t>Low Prof-Deadend Twr-High Tension: 7841040000</t>
  </si>
  <si>
    <t>Low Prof-Deadend Twr-Low Tension: 7841030000</t>
  </si>
  <si>
    <t>Low Profile Str-Lightning Mast: 7841060000</t>
  </si>
  <si>
    <t>Microwave Fixed Station Units: 6308000000</t>
  </si>
  <si>
    <t>Multiplex System: 6305000000</t>
  </si>
  <si>
    <t>Oil Spill Containment: 7702050000</t>
  </si>
  <si>
    <t>Panel -  Combo Line/Cb Control : 5950500000</t>
  </si>
  <si>
    <t>Panel - Capacitor Bank: 5950600000</t>
  </si>
  <si>
    <t>Panel - Circuit Breaker Control: 5950400000</t>
  </si>
  <si>
    <t>Panel - DC: 5950300002</t>
  </si>
  <si>
    <t>Panel - Relay: 5950300003</t>
  </si>
  <si>
    <t>Pole, Wood, 65' To 80': 6161800000</t>
  </si>
  <si>
    <t>Pullpits (Regulator Pit): 4834000000</t>
  </si>
  <si>
    <t>Reactor-Foundation: 6510000000</t>
  </si>
  <si>
    <t>Receiver: 1122000000</t>
  </si>
  <si>
    <t>ROOF: 0630000004</t>
  </si>
  <si>
    <t>Transmitter: 1121000000</t>
  </si>
  <si>
    <t>Tubular Bus, Alum ,  Under 3": 0771302000</t>
  </si>
  <si>
    <t>Tubular Bus, Alum , 3" To 4": 0771304000</t>
  </si>
  <si>
    <t>Tx.-Curr., Wind.Type 601-1200a: 8752001200</t>
  </si>
  <si>
    <t>WPC Sub 20363 Silvercliff Tap</t>
  </si>
  <si>
    <t>WPC Sub 20366 Domtar Tap</t>
  </si>
  <si>
    <t>WPC Sub 20367 Energy Fuels Tap</t>
  </si>
  <si>
    <t>WPC Sub 20368 Highland Tap</t>
  </si>
  <si>
    <t>Breaker, Vacuum-69kv: 6214069000</t>
  </si>
  <si>
    <t>WPC Sub 20378 Arequa Gulch Sub</t>
  </si>
  <si>
    <t>Breaker, 69 KV:</t>
  </si>
  <si>
    <t>Cable, Urd-Al Covered, 6&amp;Smaller: 0855060000</t>
  </si>
  <si>
    <t>Cable, Urd-Other, 350MCM &amp; Larger: 0850350000</t>
  </si>
  <si>
    <t>Other Structures &amp; Improvements: 7709900000</t>
  </si>
  <si>
    <t>OTHER: 1120000000</t>
  </si>
  <si>
    <t>SIGNS, MARQUEES: 0630000013</t>
  </si>
  <si>
    <t>Telemeter Eq - Relay:</t>
  </si>
  <si>
    <t>TRANSF, PNTL, 69.001-161KV: 9030161000</t>
  </si>
  <si>
    <t>Transformer Substation 115kv:</t>
  </si>
  <si>
    <t>WPC Sub 20422 Canon City Plant-Retired</t>
  </si>
  <si>
    <t>Airbrk-1ph-Man-0-15000v-&lt;=600amps: 7981201506</t>
  </si>
  <si>
    <t>Airbrk-1ph-Man-0-15000v-&gt;= 2000amps: 7981201520</t>
  </si>
  <si>
    <t>Airbrk-1ph-Man-0-15000v-1200-1999a: 7981201519</t>
  </si>
  <si>
    <t>Airbrk-3ph-Manl-0-15000v- &lt;= 600amp: 7982201506</t>
  </si>
  <si>
    <t>Airbrk-3ph-Manl-0-15000v-1200-1999a: 7982201519</t>
  </si>
  <si>
    <t>Combo-Manl-0-15kv- &lt;= 600amps: 7984201506</t>
  </si>
  <si>
    <t>Cond. Pwr Cable, Al, 250MCM Or Less: 0773000250</t>
  </si>
  <si>
    <t>Reclosers-3ph,15001-25000v: 6553025000</t>
  </si>
  <si>
    <t>Reclosers-Foundation: 6550000000</t>
  </si>
  <si>
    <t>Rect Bus Bar, Copper,  Under 3": 0771202000</t>
  </si>
  <si>
    <t>Regulator, Feeder Voltage: 6721000000</t>
  </si>
  <si>
    <t>Struc-High Prof-Bay #1-161kv: 7842001161</t>
  </si>
  <si>
    <t>Telemeter Eq - Other: 8195000000</t>
  </si>
  <si>
    <t>Transf, Pntl, 02.401-13kv 1ph: 9031013000</t>
  </si>
  <si>
    <t>Transf, Pntl, 25.001-35kv 1ph: 9031035000</t>
  </si>
  <si>
    <t>WPC Sub 20444 Cripple Creek</t>
  </si>
  <si>
    <t>Airbrk-1ph-Man-15-45kv-&lt;=600amps: 7981204506</t>
  </si>
  <si>
    <t>Airbrk-Elec-1ph 0-15000v-&lt;=600amp: 7981101506</t>
  </si>
  <si>
    <t>Cable Tray: 1823000000</t>
  </si>
  <si>
    <t>Reclosers-3ph: 6553000000</t>
  </si>
  <si>
    <t>WPC Sub 20501 Skala Federal Prison</t>
  </si>
  <si>
    <t>Ctrl.Cubicle, Feeder,Overcurrent: 1961240000</t>
  </si>
  <si>
    <t>Manhole: 4831000000</t>
  </si>
  <si>
    <t>Reclosers-3ph,25001-34500v: 6553034000</t>
  </si>
  <si>
    <t>WPC Sub 20516 North Canon</t>
  </si>
  <si>
    <t>Airbrk-Elec-3ph45-69kv- &lt;= 600amps: 7982106906</t>
  </si>
  <si>
    <t>WPC Sub 20635 East Canon</t>
  </si>
  <si>
    <t>WPC Sub 20640 South Canon</t>
  </si>
  <si>
    <t>WPC Sub 20674 Victor New</t>
  </si>
  <si>
    <t>Fuse Mtgs, 69,001v And Over: 2522100000</t>
  </si>
  <si>
    <t>WPC Sub 20675 AngloGold</t>
  </si>
  <si>
    <t>Airbrk-1ph-Man-45-69kv-1200-1999a: 7981206919</t>
  </si>
  <si>
    <t>Fuse Mtgs, 34,502-69,000 Volts: 2522069000</t>
  </si>
  <si>
    <t>WPC Sub 20684 Silver Cliff Skinner</t>
  </si>
  <si>
    <t>Cable, Oh-Other 6 &amp; Smaller: 0840070000</t>
  </si>
  <si>
    <t>Cutouts, 15,001-34,501 Volts: 2521034000</t>
  </si>
  <si>
    <t>Panels,Instr.,Gauge,Relay,Control: 5950000000</t>
  </si>
  <si>
    <t>WPC Sub 20693 Johnson Gulch</t>
  </si>
  <si>
    <t>WPC Sub 30315 Reader</t>
  </si>
  <si>
    <t>Airbrk-3ph-Manl-15-45kv- &gt;=2000a: 7982204520</t>
  </si>
  <si>
    <t>BREAKER, OIL - 115-161 KV: 6213115000</t>
  </si>
  <si>
    <t>CABLE, 1272MCM ACSR B:</t>
  </si>
  <si>
    <t>Cond. Pwr Cable, Al, 796MCM-2000MCM: 0773200000</t>
  </si>
  <si>
    <t>FIBER OPTIC PATCH PANEL: 8191015300</t>
  </si>
  <si>
    <t>METER: 5104000000</t>
  </si>
  <si>
    <t>Multiple Address Remote System: 6307000000</t>
  </si>
  <si>
    <t>PANEL - FIBER OPTIC PATCH:</t>
  </si>
  <si>
    <t>Relay - Aux:</t>
  </si>
  <si>
    <t>TRANSFER-ELEC-0-15KV- &lt;= 600AMPS: 7985101506</t>
  </si>
  <si>
    <t>Tunnel: 4833000000</t>
  </si>
  <si>
    <t>WPC Sub 30330 Pueblo Plant 115</t>
  </si>
  <si>
    <t>Air Magnetic - 15 Kv: 6211015000</t>
  </si>
  <si>
    <t>Airbrk-Elec-1ph 0-15000v-1200-1999a: 7981101519</t>
  </si>
  <si>
    <t>Antenna: 6301300000</t>
  </si>
  <si>
    <t>BUILDING,FOUNDATIONS/FOOTINGS/PIERS: 0630700000</t>
  </si>
  <si>
    <t>Combo-Elec-15-45kv- 1200-1999amps: 7984104519</t>
  </si>
  <si>
    <t>Communications Equip Antenna T:</t>
  </si>
  <si>
    <t>Conduit, Not Encsd Steel &gt;4"-6": 1822206000</t>
  </si>
  <si>
    <t>EQUIPMENT RACK/SHELF: 8191015000</t>
  </si>
  <si>
    <t>FIBER OPTIC OPTICAL INTERFACE : 8191015100</t>
  </si>
  <si>
    <t>GARAGE: 0630000008</t>
  </si>
  <si>
    <t>Misc. Radio Communication Eqmt.: 6300000000</t>
  </si>
  <si>
    <t>Operation Center - Tanks: 7704770000</t>
  </si>
  <si>
    <t>Reclosers-3ph,2400-15000v: 6553015000</t>
  </si>
  <si>
    <t>Relay - Timing: 5952200000</t>
  </si>
  <si>
    <t>Scada Equip - Receiver: 8191020000</t>
  </si>
  <si>
    <t>Telemeter Eq - Receiver: 8192030000</t>
  </si>
  <si>
    <t>Tx.-Current, Window Type &gt;1200a: 8752001300</t>
  </si>
  <si>
    <t>WPC Sub 30340 West Station</t>
  </si>
  <si>
    <t>Electric Test Eq - Recording: 4411200000</t>
  </si>
  <si>
    <t>Multiple Address Master System: 6306000000</t>
  </si>
  <si>
    <t>Panel - Alarm &amp; SYNC:</t>
  </si>
  <si>
    <t>Regulator, Foundation: 6720000000</t>
  </si>
  <si>
    <t>Relay - Directional Overcurrent: 5951400000</t>
  </si>
  <si>
    <t>Relay - Line Differential: 5951200000</t>
  </si>
  <si>
    <t>Station Call &amp; Signal Systems: 7560000000</t>
  </si>
  <si>
    <t>Transf, Pntl, 35.001-69kv 2ph: 9032069000</t>
  </si>
  <si>
    <t>Trench:</t>
  </si>
  <si>
    <t>Tubular Bus, Copper- 3" To 4": 0771404000</t>
  </si>
  <si>
    <t>Two-Way Fixed Repeater Station: 6303000000</t>
  </si>
  <si>
    <t>WPC Sub 30345 DOT Site</t>
  </si>
  <si>
    <t>WPC Sub 30350 Pueblo Plant 69</t>
  </si>
  <si>
    <t>Wave Trap-1200 Amp: 1128000120</t>
  </si>
  <si>
    <t>WPC Sub 30352 Baculite Mesa Land</t>
  </si>
  <si>
    <t>WPC Sub 30355 Belmont Tap</t>
  </si>
  <si>
    <t>WPC Sub 30356 Belmont Tap</t>
  </si>
  <si>
    <t>WPC Sub 30357 Boone</t>
  </si>
  <si>
    <t>Breaker, Gas - 161 Kv: 6212161000</t>
  </si>
  <si>
    <t>Circuit Switcher Station:</t>
  </si>
  <si>
    <t>Panel - Combo Capacitor/Cb Cntrl : 5950700000</t>
  </si>
  <si>
    <t>Potential Device- 69kv: 1126069000</t>
  </si>
  <si>
    <t>Pwr Trfrmr Nbr Xxxxxx Bushing: 9103XXXXXX</t>
  </si>
  <si>
    <t>Struc-High Prof-Bay #2-161kv: 7842002161</t>
  </si>
  <si>
    <t>Transf, Coupling Capacitive Voltage: 9030000000</t>
  </si>
  <si>
    <t>WPC Sub 30359 PDA Tap</t>
  </si>
  <si>
    <t>WPC Sub 30360 DOT Tap</t>
  </si>
  <si>
    <t>Structures-Sub Equip And Bus 115kv:</t>
  </si>
  <si>
    <t>WPC Sub 30385 Midway #1 PSCO</t>
  </si>
  <si>
    <t>Communication Cables:</t>
  </si>
  <si>
    <t>Laboratory Fixtures: 4411500000</t>
  </si>
  <si>
    <t>Panel - Sectionalizing: 5950800000</t>
  </si>
  <si>
    <t>Scada Equip - Transducer: 8191030000</t>
  </si>
  <si>
    <t>WPC Sub 30386 Midway #2 WAPA</t>
  </si>
  <si>
    <t>WPC Sub 30399 Spare Equipment</t>
  </si>
  <si>
    <t>Reclosers-Electronic Control: 6552000000</t>
  </si>
  <si>
    <t>WPC Sub 30415 Blende</t>
  </si>
  <si>
    <t>CABLE, 795MCM ACSR B:</t>
  </si>
  <si>
    <t>Fuse:</t>
  </si>
  <si>
    <t>Struc-High Prof-Bay #1-69kv: 7842001069</t>
  </si>
  <si>
    <t>Transformer Platform: 8472000000</t>
  </si>
  <si>
    <t>WPC Sub 30453 Desert Cove</t>
  </si>
  <si>
    <t>Breaker, Vacuum - 15 Kv: 6214015000</t>
  </si>
  <si>
    <t>Cable Trench: 4835000000</t>
  </si>
  <si>
    <t>COND. CONTROL CABLE, 600 7c/10: 0772007010</t>
  </si>
  <si>
    <t>COND. PWR CABLE,CU, 250MCM OR LESS: 0773400250</t>
  </si>
  <si>
    <t>Culverts: 7700500000</t>
  </si>
  <si>
    <t>Pwr Crct Bkr- 4160v, 600a: 6213100000</t>
  </si>
  <si>
    <t>Pwr Trfrmr Nbr Xxxxxx Installation: 9102XXXXXX</t>
  </si>
  <si>
    <t>Regular,3phase, 100-320amp Dema: 5253800000</t>
  </si>
  <si>
    <t>Wave Trap: 1128000000</t>
  </si>
  <si>
    <t>WPC Sub 30470 Fountain Valley Pump</t>
  </si>
  <si>
    <t>Airbrk-Elec-3ph 69-170kv- 1200-1999: 7982117019</t>
  </si>
  <si>
    <t>WPC Sub 30518 Northridge</t>
  </si>
  <si>
    <t>Airbrk-1ph-Man-45-69kv-&lt;=600amps: 7981206906</t>
  </si>
  <si>
    <t>Airbrk-3ph-Manl-69-170kv- &lt;= 600amp: 7982217006</t>
  </si>
  <si>
    <t>Conduit, Encased Pvc   Under 3": 1821102000</t>
  </si>
  <si>
    <t>Conduit, Encased Pvc &gt;4"-6": 1821106000</t>
  </si>
  <si>
    <t>Struc-High Prof-Bay #2-69kv: 7842002069</t>
  </si>
  <si>
    <t>WPC Sub 30540 Pueblo Belmont</t>
  </si>
  <si>
    <t>WPC Sub 30571 Pueblo Hyde Park</t>
  </si>
  <si>
    <t>WPC Sub 30572 Puebloe Hyde Park 2</t>
  </si>
  <si>
    <t>Interrupting Device Stand: 7844000000</t>
  </si>
  <si>
    <t>Portable Air Conditioners &amp; Heaters: 3645500000</t>
  </si>
  <si>
    <t>Switches - 7501 - 15000v: 7981500000</t>
  </si>
  <si>
    <t>WPC Sub 30592 Pueblo Plant 115/13</t>
  </si>
  <si>
    <t>WPC Sub 30610 Greenhorn</t>
  </si>
  <si>
    <t>WPC Sub 30615 Pueblo Mem Airport</t>
  </si>
  <si>
    <t>Air Magnetic - 69 Kv: 6211069000</t>
  </si>
  <si>
    <t>Airbrk-1ph-Man-69-170kv- 1200-1999a: 7981217019</t>
  </si>
  <si>
    <t>Arrester -  0-10,000 Volts DNU: 0210100000</t>
  </si>
  <si>
    <t>Conduit, Encased Steel  3" &amp; Unde: 1821202000</t>
  </si>
  <si>
    <t>Conduit, Not Encsd Steel 2.25"-4": 1822240000</t>
  </si>
  <si>
    <t>Control Cubicles-Main Swtbrd: 1964000000</t>
  </si>
  <si>
    <t>Insulators-Post-15kv: 4272015000</t>
  </si>
  <si>
    <t>WPC Sub 30616 PDA Substation</t>
  </si>
  <si>
    <t>Other Circ Brkr/Inter Dev, Not Item: 6219900000</t>
  </si>
  <si>
    <t>WPC Sub 30619 Pueblo Airport Ind Pk</t>
  </si>
  <si>
    <t>Conduit, Not Encsd Steel 2"&amp;Unde: 1822220000</t>
  </si>
  <si>
    <t>Cutouts, 0-15,000 Volts DNU: 2521015000</t>
  </si>
  <si>
    <t>Potential Device-161kv: 1126161000</t>
  </si>
  <si>
    <t>WPC Sub 30695 Burnt Mill Sub</t>
  </si>
  <si>
    <t>WPC Sub 30698 Mobile Regulator</t>
  </si>
  <si>
    <t>WPC Sub 30700 Pueblo Reservoir</t>
  </si>
  <si>
    <t>WPC Sub 40320 Lajunta</t>
  </si>
  <si>
    <t>Ctrl Cub-Cubicle-Auxilliary: 1961100000</t>
  </si>
  <si>
    <t>Ctrl Cub-Relay-Main/Tie-Breaker: 1962410000</t>
  </si>
  <si>
    <t>Telemeter Eq - Transmitter: 8192020000</t>
  </si>
  <si>
    <t>WPC Sub 40335 Rocky Ford</t>
  </si>
  <si>
    <t>Cable, Urd-Duplex, 350MCM &amp; Larger: 0852350000</t>
  </si>
  <si>
    <t>Relay - Reclosing: 5952000000</t>
  </si>
  <si>
    <t>WPC Sub 40370 South Fowler Tap</t>
  </si>
  <si>
    <t>WPC Sub 40509 Manzanola</t>
  </si>
  <si>
    <t>WPC Sub 40528  Manzanola REA</t>
  </si>
  <si>
    <t>Reclosers-1 Phase-2400-15000v: 6551015000</t>
  </si>
  <si>
    <t>WPC Sub 40529 Ordway 13.8</t>
  </si>
  <si>
    <t>WPC Sub 40671 BACULITE MESA</t>
  </si>
  <si>
    <t>WPC Sub 40672 NYBERG</t>
  </si>
  <si>
    <t>Line Trap:</t>
  </si>
  <si>
    <t>Switches - 15001-25000v: 7982500000</t>
  </si>
  <si>
    <t>Transformer Substation :</t>
  </si>
  <si>
    <t>WPC Sub 40673 RATTLESNAKE BUTTE SUB</t>
  </si>
  <si>
    <t>Breaker, 13.8 KV: 6212115014</t>
  </si>
  <si>
    <t>Current Transformer: 8609200000</t>
  </si>
  <si>
    <t>Telemeter Eq - Not Available: 8192000000</t>
  </si>
  <si>
    <t>WPC Transmission Line #  290 (T) Canon West Sub WAPA - Arequa Gulch Sub #</t>
  </si>
  <si>
    <t>WPC Transmission Line # 210-(T) Canon Plant #438-Pole #392R3-Canon West Sub</t>
  </si>
  <si>
    <t>Wood 1 Pole 40': 7911014000</t>
  </si>
  <si>
    <t>WPC Transmission Line # 213- (T) Canon Plant #232-Skala Tap # 166</t>
  </si>
  <si>
    <t>Wood 2 Poles 60': 7911026000</t>
  </si>
  <si>
    <t>Wood 2 Poles 65': 7911026500</t>
  </si>
  <si>
    <t>Wood 3 Poles 75': 7911047500</t>
  </si>
  <si>
    <t>Wood 3 Poles 85': 7911048500</t>
  </si>
  <si>
    <t>WPC Transmission Line # 214 (T)- Skala Tap #166 -Skala Sub # 166 L7</t>
  </si>
  <si>
    <t>Steel 2 Poles 70': 7912027000</t>
  </si>
  <si>
    <t>WPC Transmission Line # 215 ( T) Hyde Park- West Station</t>
  </si>
  <si>
    <t>Wood 2 Poles 75': 7911027500</t>
  </si>
  <si>
    <t>Wood 3 Poles 65': 7911046500</t>
  </si>
  <si>
    <t>WPC Transmission Line # 230</t>
  </si>
  <si>
    <t>Wood 1 Pole 30': 7911013000</t>
  </si>
  <si>
    <t>Wood 2 Poles 70': 7911027000</t>
  </si>
  <si>
    <t>WPC Transmission Line # 231 (T) Northridge Sub #40 R4 - PSCO Tap #1</t>
  </si>
  <si>
    <t>WPC Transmission Line # 234 (T) Baculite Mesa-Northridge Sub # 40R4</t>
  </si>
  <si>
    <t>WPC Transmission Line # 235</t>
  </si>
  <si>
    <t>WPC Transmission Line # 237 (T) Baculite Mesa - Airport Industrial</t>
  </si>
  <si>
    <t>WPC Transmission Line # 238</t>
  </si>
  <si>
    <t>WPC Transmission Line # 240 (T) Boone - LaJunta</t>
  </si>
  <si>
    <t>WPC Transmission Line # 243 (T) Nyberg - Boone</t>
  </si>
  <si>
    <t>WPC Transmission Line # 246 (T) DOT RAP # 209.5 THEN # 1- DOT #102</t>
  </si>
  <si>
    <t>WPC Transmission Line # 247 (T)  PDA Tap to PDA Sub</t>
  </si>
  <si>
    <t>WPC Transmission Line # 249-(T) Portland Sub # 141 - West Station # 1 (ark rivre 112)</t>
  </si>
  <si>
    <t>Wood 5 Poles 95': 7911119500</t>
  </si>
  <si>
    <t>WPC Transmission Line # 252 (T) Burnt Mill # 75 - Structure # 100 A</t>
  </si>
  <si>
    <t>WPC Transmission Line # 256 (T) Burnt Mills #74 - Red Creek # 35</t>
  </si>
  <si>
    <t>WPC Transmission Line # 259 (T) West Station # 1-Red Creek Road # 34</t>
  </si>
  <si>
    <t>WPC Transmission Line # 262 (T) Pueblo Plant #88</t>
  </si>
  <si>
    <t>Conduit, Urd-Pipe, 2": 1893200000</t>
  </si>
  <si>
    <t>WPC Transmission Line # 266 (T) PSCO Tap then # 23 -West Station # 1</t>
  </si>
  <si>
    <t>WPC Transmission Line # 269 (T) Desert Cove - West Station #42</t>
  </si>
  <si>
    <t>WPC Transmission Line # 280</t>
  </si>
  <si>
    <t>WPC Transmission Line # 295 (T)  Reader to Airport Memorial</t>
  </si>
  <si>
    <t>WPC Transmission Line # 296 (T) Reader-Rattle Snake Butte</t>
  </si>
  <si>
    <t>WPC Transmission Line # 700 (D) Airport Industrial - Airport Memorial</t>
  </si>
  <si>
    <t>WPC Transmission Line # 704</t>
  </si>
  <si>
    <t>WPC Transmission Line # 712</t>
  </si>
  <si>
    <t>Steel 1 Pole 65': 7912016500</t>
  </si>
  <si>
    <t>Steel 1 Pole 70': 7912017000</t>
  </si>
  <si>
    <t>WPC Transmission Line # 716</t>
  </si>
  <si>
    <t>WPC Transmission Line # 720 (D) Blende Sub # 49- St Charles</t>
  </si>
  <si>
    <t>Conductor, Oh Copper WP 1/0 DNU: 1683050001</t>
  </si>
  <si>
    <t>WPC Transmission Line # 724 (D) Blende Sub # 61-Reader</t>
  </si>
  <si>
    <t>WPC Transmission Line # 740 (D) Belmont Sub #1- Overton</t>
  </si>
  <si>
    <t>WPC Transmission Line # 744 (D) Belmont Tap #53- Overton</t>
  </si>
  <si>
    <t>WPC Transmission Line # 748</t>
  </si>
  <si>
    <t>WPC Transmission Line # 752 (D) Hyde Park #75- Pueblo</t>
  </si>
  <si>
    <t>WPC Transmission Line # 756 (D) Hyde Park #76 - West Station</t>
  </si>
  <si>
    <t>WPC Transmission Line # 760 (D) Stonemoore Hills # 26-#16</t>
  </si>
  <si>
    <t>WPC Transmission Line # 764 (D) Stonemoore Hiils # 27</t>
  </si>
  <si>
    <t>Pole - Not Available: 6160000000</t>
  </si>
  <si>
    <t>WPC Transmission Line # 768 (D) Prairie Ave # 107 Sunset #74</t>
  </si>
  <si>
    <t>WPC Transmission Line # 772 (D) Freemary #208 Prairie Ave</t>
  </si>
  <si>
    <t>WPC Transmission Line # 776 (D) Freemary #209- Reader</t>
  </si>
  <si>
    <t>WPC Transmission Line # 780 (D) Reader #1- Switch 5656</t>
  </si>
  <si>
    <t>WPC Transmission Line # 782 (D) Nepesta #536 S Nepesta</t>
  </si>
  <si>
    <t>WPC Transmission Line # 784 (D) Fowler Sub #1-S Fowler</t>
  </si>
  <si>
    <t>WPC Transmission Line # 792 (D) PDA Sub #20-#1 then PDA</t>
  </si>
  <si>
    <t>WPC Transmission Line # 796</t>
  </si>
  <si>
    <t>WPC Transmission Line # 800 (D) Boone Sub # 1- #30</t>
  </si>
  <si>
    <t>Wood 4 Poles 90': 7911079000</t>
  </si>
  <si>
    <t>WPC Transmission Line # 804 (D) Boone Tap #508</t>
  </si>
  <si>
    <t>WPC Transmission Line # 806 (D) Boone Tap #616</t>
  </si>
  <si>
    <t>WPC Transmission Line # 808 (D) Fowler Sub #423 Manzon</t>
  </si>
  <si>
    <t>Wood 1 Pole 25': 7911012500</t>
  </si>
  <si>
    <t>WPC Transmission Line # 812 (D) Manzanola REA #175 L2</t>
  </si>
  <si>
    <t>WPC Transmission Line # 816 (D) Manzanola RES #174 L1</t>
  </si>
  <si>
    <t>WPC Transmission Line # 820 (D) Rocky Ford Sub #1</t>
  </si>
  <si>
    <t>WPC Transmission Line # 824</t>
  </si>
  <si>
    <t>WPC Transmission Line # 826 (D) Phillips Tap #71</t>
  </si>
  <si>
    <t>WPC Transmission Line # 828</t>
  </si>
  <si>
    <t>WPC Transmission Line # 832 (D) Manzanola Sub #1- Ordway</t>
  </si>
  <si>
    <t>WPC Transmission Line # 836 (D) Penrose Tap # 289-Portland</t>
  </si>
  <si>
    <t>WPC Transmission Line # 840 (D) Holnam Switch #11</t>
  </si>
  <si>
    <t>WPC Transmission Line # 848 (D) Domtar Tap #326</t>
  </si>
  <si>
    <t>WPC Transmission Line # 850 (D) Energy Fuels Tap #356</t>
  </si>
  <si>
    <t>WPC Transmission Line # 852 (D) Highland Tap-South Canon</t>
  </si>
  <si>
    <t>WPC Transmission Line # 856 (D) Canon Plant Tap - #434</t>
  </si>
  <si>
    <t>WPC Transmission Line # 868 (D) Canon Plant #1- North</t>
  </si>
  <si>
    <t>WPC Transmission Line # 872 (D) North Canon # 211 -#217</t>
  </si>
  <si>
    <t>Insulators-Pin &amp; Cap-69kv: 4271069000</t>
  </si>
  <si>
    <t>WPC Transmission Line # 880 (D) Florence # 165- E Canon</t>
  </si>
  <si>
    <t>WPC Transmission Line # 882 (D) Energy Fuels Tap #356</t>
  </si>
  <si>
    <t>Conductor, Underground: 1690000000</t>
  </si>
  <si>
    <t>Wood 2 Poles 80' 70': 7911038070</t>
  </si>
  <si>
    <t>WPC Transmission Line # 884 (D) Florence Sub #18 then #1</t>
  </si>
  <si>
    <t>Conductor, Oh Copper Bare 266.8mcm: 1683080000</t>
  </si>
  <si>
    <t>Conductor, Oh Copper Bare 798mcm&amp;&gt;: 1683100000</t>
  </si>
  <si>
    <t>WPC Transmission Line # 890 (D) Canon Plant #457 - Can Plant</t>
  </si>
  <si>
    <t>WPC Transmission Line # 892 (D) Penrose Sub #1-#59</t>
  </si>
  <si>
    <t>WPC Transmission Line # 894 (D) Canon City- S Canon</t>
  </si>
  <si>
    <t>WPC Unit Pueblo Indust Park Diesel</t>
  </si>
  <si>
    <t>X - DNU - Retired Line</t>
  </si>
  <si>
    <t>Cable, Oh-Quadruplex 1/0: 0844110000</t>
  </si>
  <si>
    <t>Condtr, Oh Acsr Bare 798mcm &amp; &gt;: 1681100000</t>
  </si>
  <si>
    <t>Conductor, Oh Copper Bare 4/0: 1683070000</t>
  </si>
  <si>
    <t>Conductor, Oh Copper Poly/WP 4: 1684030000</t>
  </si>
  <si>
    <t>Steel 1 Pole 25': 7912012500</t>
  </si>
  <si>
    <t>Steel 1 Pole 50': 7912015000</t>
  </si>
  <si>
    <t>Switches - 0-5000v: 7980500000</t>
  </si>
  <si>
    <t>Wood 1 Pole 45': 7911014500</t>
  </si>
  <si>
    <t>Wood 2 Poles 110': 7911029800</t>
  </si>
  <si>
    <t>Wood 5 Poles 35': 7911113500</t>
  </si>
  <si>
    <t>X - DNU CO - BROOKSIDE - BROOKSIDE</t>
  </si>
  <si>
    <t>X - DNU CO - PUEBLO FG - PUEBLO FRINGE</t>
  </si>
  <si>
    <t>X - DNU CO - PUEBLO RL1 - PUEBLO CNTY RUR - RKY FD</t>
  </si>
  <si>
    <t>X - DNU CO - ROCKVALE - ROCKVALE</t>
  </si>
  <si>
    <t>X - DNU CO - SWINK - SWINK</t>
  </si>
  <si>
    <t>X - DNU CO - TELLER RL - TELLER CNTY RUR</t>
  </si>
  <si>
    <t>X - DNU CO - VICTOR FG - VICTOR FRINGE</t>
  </si>
  <si>
    <t>X - DNU CO - WLLIAMSBRG - WILLIAMSBURG</t>
  </si>
  <si>
    <t>X DNU # 212 (T) Skala Tap - Portland Sub</t>
  </si>
  <si>
    <t>X DNU 214 (T) Skala Tap-Skala Sub-NOW INCL W/212</t>
  </si>
  <si>
    <t>X DNU 840 (D) Holcim Switch # 11- Portland Sub</t>
  </si>
  <si>
    <t>ZDNU WPC Sub 30387 Fountain Lake (T) SUB</t>
  </si>
  <si>
    <t>Grand Total</t>
  </si>
  <si>
    <t>accum_qty</t>
  </si>
  <si>
    <t>accum_cost</t>
  </si>
  <si>
    <t>allo_res</t>
  </si>
  <si>
    <t>NBV</t>
  </si>
  <si>
    <t>month</t>
  </si>
  <si>
    <t>business_segment_desc</t>
  </si>
  <si>
    <t>asset_loc</t>
  </si>
  <si>
    <t>utility_account_id</t>
  </si>
  <si>
    <t>property_unit</t>
  </si>
  <si>
    <t>asset_id</t>
  </si>
  <si>
    <t>eng_in_service_year</t>
  </si>
  <si>
    <t>in_service_year</t>
  </si>
  <si>
    <t>work_order_number</t>
  </si>
  <si>
    <t>CO - GENERATION PAGS (G)</t>
  </si>
  <si>
    <t>SHARED - PAGS 1 Concrete Pad for Spare Generator Step-Up Transformer (GSU)</t>
  </si>
  <si>
    <t>10058914</t>
  </si>
  <si>
    <t>PAGS 1-Generator Step Up Transformer (GSU) sn P186003</t>
  </si>
  <si>
    <t>10027525</t>
  </si>
  <si>
    <t>SHARED - PAGS 2 Concrete Pad for Spare Generator Step-Up Transformer (GSU)</t>
  </si>
  <si>
    <t>PAGS 2-Generator Step Up Transformer (GSU) sn P186004</t>
  </si>
  <si>
    <t>A dummy retirement unit</t>
  </si>
  <si>
    <t>10028132</t>
  </si>
  <si>
    <t>CO - TRANSMISSION PAGS</t>
  </si>
  <si>
    <t>P JIMINEZ &amp; SITE ACCESS ROAD</t>
  </si>
  <si>
    <t>10028537</t>
  </si>
  <si>
    <t>Road Construction</t>
  </si>
  <si>
    <t>10027559</t>
  </si>
  <si>
    <t>SHARED-ROAD PAGS SITE ACCESS</t>
  </si>
  <si>
    <t>SHARED-PETE JIMINEZ TURNING LANE/SITE ACCESS</t>
  </si>
  <si>
    <t>10027686</t>
  </si>
  <si>
    <t>10040504</t>
  </si>
  <si>
    <t>10027699</t>
  </si>
  <si>
    <t>10042388</t>
  </si>
  <si>
    <t>10042121</t>
  </si>
  <si>
    <t>10042387</t>
  </si>
  <si>
    <t>PAGS (T): ARRESTORS 96KV, VSTAR ANSI</t>
  </si>
  <si>
    <t>10027696</t>
  </si>
  <si>
    <t>115KV CIRCUIT BREAKERS</t>
  </si>
  <si>
    <t>10027690</t>
  </si>
  <si>
    <t>Breaker, 230 KV</t>
  </si>
  <si>
    <t>10027541</t>
  </si>
  <si>
    <t>SWITCHYARD CONTROL BUILDING-13 PANELS</t>
  </si>
  <si>
    <t>10027689</t>
  </si>
  <si>
    <t>SWITCHYARD STEEL STRUCTURE</t>
  </si>
  <si>
    <t>10027694</t>
  </si>
  <si>
    <t>Bus and Station Conductor</t>
  </si>
  <si>
    <t>10027688</t>
  </si>
  <si>
    <t>115kv Circiut Breakers</t>
  </si>
  <si>
    <t>Substation Construction</t>
  </si>
  <si>
    <t>NTD Holdco labor related to the Generation Managed Switchyard - PAGS project</t>
  </si>
  <si>
    <t>BHCOE labor related to the Generation Managed Switchyard - PAGS project</t>
  </si>
  <si>
    <t>SITE DEVELOPMENT SWITCHYARD-AIRPORT PROJECT   10-20-2010 GC</t>
  </si>
  <si>
    <t>Structures</t>
  </si>
  <si>
    <t>Commissioning</t>
  </si>
  <si>
    <t>Insulators</t>
  </si>
  <si>
    <t>10027693</t>
  </si>
  <si>
    <t>GSU Stub Base Poles</t>
  </si>
  <si>
    <t>10027695</t>
  </si>
  <si>
    <t>Black &amp; Veatch Engineering - PAGS
Black &amp; Veatch Engineering ? PAGS
BLACK AND VEATCH ENGINEERING-PAGS</t>
  </si>
  <si>
    <t>Bus, conductors, fitings</t>
  </si>
  <si>
    <t>Control Building</t>
  </si>
  <si>
    <t>Switchyard Trench</t>
  </si>
  <si>
    <t>Surge Arrestors</t>
  </si>
  <si>
    <t>CCVT's</t>
  </si>
  <si>
    <t>10027692</t>
  </si>
  <si>
    <t>Service Transformer</t>
  </si>
  <si>
    <t>10027687</t>
  </si>
  <si>
    <t>115KV Disconnect Switches</t>
  </si>
  <si>
    <t>10027706</t>
  </si>
  <si>
    <t>PAGS: (T) INSULATORS</t>
  </si>
  <si>
    <t>TRANSFORMER: SERVICE SSVT 550-100</t>
  </si>
  <si>
    <t>DOUBLE CIRCUIT DEADEND 85 FT</t>
  </si>
  <si>
    <t>SINGLE CIRCUIT DEADEND-75 FT</t>
  </si>
  <si>
    <t>SINGLE CIRCUIT DEADEND-80 FT</t>
  </si>
  <si>
    <t>SINGLE CIRCUIT DEADEND 70 FT</t>
  </si>
  <si>
    <t>PAGS (T): 115KV DISCONNECT SWITCHES</t>
  </si>
  <si>
    <t>PAGS (T): 115KV CAP. VOLTAGE TRANSFORMER</t>
  </si>
  <si>
    <t>COE Elec 115kV Transmission Lines</t>
  </si>
  <si>
    <t>Divestiture 951 Valley Dr Penrose CO</t>
  </si>
  <si>
    <t>10081735</t>
  </si>
  <si>
    <t>Land-35 Acres 951 Valley Drive Penrose CO Undeveloped Vacant Land</t>
  </si>
  <si>
    <t>10081378</t>
  </si>
  <si>
    <t>Land-80 Acres NWNW 27-18-68 Tr 104 &amp; SWNW 27-18-68  Tr 119 Penrose CO Undeveloped Vacant Land</t>
  </si>
  <si>
    <t>This work order is to build a new 115kV Transmission line from Canon City to Pueblo.  Line is approx 40 miles.  The COE Renewable Advantage solar project will interconnect with this line.  CPCN and county 1041 permits are approved</t>
  </si>
  <si>
    <t>10055994</t>
  </si>
  <si>
    <t>Land Rights - Non-Depreciable</t>
  </si>
  <si>
    <t>Right-Of-Ways - Non-Depreciable</t>
  </si>
  <si>
    <t>Anchors</t>
  </si>
  <si>
    <t>Crossarm, Assy</t>
  </si>
  <si>
    <t>Guys</t>
  </si>
  <si>
    <t>Pole, Steel</t>
  </si>
  <si>
    <t>Pole, Wood, 50'</t>
  </si>
  <si>
    <t>Pole, Wood, 55'</t>
  </si>
  <si>
    <t>Pole, Wood, 60'</t>
  </si>
  <si>
    <t>Pole, Wood, 65' Or Greater</t>
  </si>
  <si>
    <t>Conductor, Oh Acsr Bare 795 Mcm</t>
  </si>
  <si>
    <t>FIBER OPTIC GROUND WIRE</t>
  </si>
  <si>
    <t>Post Insulators</t>
  </si>
  <si>
    <t>Static Wire (Transmission Lines)</t>
  </si>
  <si>
    <t>Suspension Insulators</t>
  </si>
  <si>
    <t>10076209</t>
  </si>
  <si>
    <t>CROSSARM ASSEMBLIES, WOOD</t>
  </si>
  <si>
    <t>50507XFER</t>
  </si>
  <si>
    <t>10081173</t>
  </si>
  <si>
    <t>Replace broken cross brace Pole ID 37062348</t>
  </si>
  <si>
    <t>This work order will be used to remediate the three LiDAR violations on the 115kV Canon West to Tallahasee Tap line segment. The work will include replacing three H-frame structures.</t>
  </si>
  <si>
    <t>POLE, STEEL</t>
  </si>
  <si>
    <t>POLE, WOOD</t>
  </si>
  <si>
    <t>CONDUCTOR, OVERHEAD</t>
  </si>
  <si>
    <t>STATIC WIRE (TRANSMISSION LINES)</t>
  </si>
  <si>
    <t>LAND RIGHTS</t>
  </si>
  <si>
    <t>10058860</t>
  </si>
  <si>
    <t>10077683</t>
  </si>
  <si>
    <t>ANCHORS</t>
  </si>
  <si>
    <t>CROSSARM ASSEMBLIES-26'</t>
  </si>
  <si>
    <t>10071978</t>
  </si>
  <si>
    <t>Crossarm, Wood</t>
  </si>
  <si>
    <t>10077285</t>
  </si>
  <si>
    <t>This work order is to replace three arms that are damaged on the West Canon Tallahasse 115 kV line</t>
  </si>
  <si>
    <t>This work order is for the Tie between the new Hogback substation and the Canon City Plant line 210</t>
  </si>
  <si>
    <t>This work order is to make improvements to the ccp-canon west 115 kV line. Repairs include the replacement of the arm on structure 408 as well as items found during routine patrols</t>
  </si>
  <si>
    <t>10067065</t>
  </si>
  <si>
    <t>115kV COE LiDAR remediation for the Canon West to Canon Plant transmission line. This will involve adding an X-brace, a post insulator, four guy strain insulators and replacing two guys.</t>
  </si>
  <si>
    <t>GUYS</t>
  </si>
  <si>
    <t>Pole, Other</t>
  </si>
  <si>
    <t>Pole, Steel, 75'</t>
  </si>
  <si>
    <t>Pole, Wood, 65'</t>
  </si>
  <si>
    <t>Pole, Wood</t>
  </si>
  <si>
    <t>Conductor, Oh Copper Bare 4</t>
  </si>
  <si>
    <t>CONDUCTOR, OH TRANS &amp; DIST BARE</t>
  </si>
  <si>
    <t>Insulator</t>
  </si>
  <si>
    <t>POST INSULATORS</t>
  </si>
  <si>
    <t>T-LIN S22 T19 R69</t>
  </si>
  <si>
    <t>Crossarm Assemblies, Wood</t>
  </si>
  <si>
    <t>10077091</t>
  </si>
  <si>
    <t>115kV COE LiDAR remediation for the Skala Tap to Portland Sub transmission line. This will involve two structure replacements and 4 guy wire replacements.</t>
  </si>
  <si>
    <t>COE 115kV Pole Treatments 2021. Contractor services.</t>
  </si>
  <si>
    <t>10076741</t>
  </si>
  <si>
    <t>Capital WO for 115kV COE Pole Treatments in 2022. Approx 1500 poles to be inspected and treated.</t>
  </si>
  <si>
    <t>10079308</t>
  </si>
  <si>
    <t>This work order is to rebuild the 115 kV line between SKALA and Portland subs</t>
  </si>
  <si>
    <t>10079181</t>
  </si>
  <si>
    <t>T-LIN S05 T19 R70</t>
  </si>
  <si>
    <t>10058861</t>
  </si>
  <si>
    <t>T-LIN S13 T19 R70</t>
  </si>
  <si>
    <t>T-LIN S17 T20 R66</t>
  </si>
  <si>
    <t>T-LIN S04 T19 R70</t>
  </si>
  <si>
    <t>T-LIN S18 T19 R69</t>
  </si>
  <si>
    <t>T-LIN S20 T20 R65</t>
  </si>
  <si>
    <t>T-LIN S20 T19 R69</t>
  </si>
  <si>
    <t>T-LIN S07 T20 R66</t>
  </si>
  <si>
    <t>T-LIN S19 T19 R68</t>
  </si>
  <si>
    <t>T-LIN S36 T19 R68</t>
  </si>
  <si>
    <t>T-LIN S19 T20 R65</t>
  </si>
  <si>
    <t>T-LIN S17 T19 R69</t>
  </si>
  <si>
    <t>T-LIN S10 T19 R70</t>
  </si>
  <si>
    <t>T-LIN S24 T19 R69</t>
  </si>
  <si>
    <t>T-LIN S19 T19 R69</t>
  </si>
  <si>
    <t>T-LIN S16 T20 R66</t>
  </si>
  <si>
    <t>Acquisition Reserve Elimination</t>
  </si>
  <si>
    <t>10077295</t>
  </si>
  <si>
    <t>115kV COE LiDAR remediation for the Canon Plant to Skala Tap transmission line. This will involve replacing six tangent h-frame structures and one 3-pole dead-end structure.</t>
  </si>
  <si>
    <t>This work order is to make repairs and replace bad poles on the Skala-Canon City 115 kV line</t>
  </si>
  <si>
    <t>10069625</t>
  </si>
  <si>
    <t>This work order is to replace one arm on the Skala-Portland 115 kV line. The arm was identified as being damaged during the 2017 patrol</t>
  </si>
  <si>
    <t>This work order is to replace a three pole structure that cought on fire on the ccp-skala 115 kV line</t>
  </si>
  <si>
    <t>10070764</t>
  </si>
  <si>
    <t>POLES: 80'</t>
  </si>
  <si>
    <t>60 FOOT STRUCTURE: 179</t>
  </si>
  <si>
    <t>65 FOOT STRUCTURE: 164</t>
  </si>
  <si>
    <t>SUSPENSION INSULATORS</t>
  </si>
  <si>
    <t>LAND - TRACT 23</t>
  </si>
  <si>
    <t>LAND - TRACT 25</t>
  </si>
  <si>
    <t>LAND - TRACT 26</t>
  </si>
  <si>
    <t>LAND - TRACT 29</t>
  </si>
  <si>
    <t>LAND - TRACT 27</t>
  </si>
  <si>
    <t>LAND - TRACT 28</t>
  </si>
  <si>
    <t>LAND - TRACT 24</t>
  </si>
  <si>
    <t>T-LIN S07 T20 R64</t>
  </si>
  <si>
    <t>T-LIN S28 T20 R64</t>
  </si>
  <si>
    <t>T-LIN S27 T20 R64</t>
  </si>
  <si>
    <t>T-LIN S25 T20 R65</t>
  </si>
  <si>
    <t>T-LIN S26 T20 R64</t>
  </si>
  <si>
    <t>T-LIN S18 T20 R64</t>
  </si>
  <si>
    <t>This wo is to replace the 3-pole structure that cought on fire next to the 4th street bridge.</t>
  </si>
  <si>
    <t>10070120</t>
  </si>
  <si>
    <t>POLE, STEEL-SPECIAL CUSTOM STRUCTURE</t>
  </si>
  <si>
    <t>Pole, Wood, 45'</t>
  </si>
  <si>
    <t>Pole, Wood, 95'</t>
  </si>
  <si>
    <t>Pole, Wood, 70'</t>
  </si>
  <si>
    <t>10057765</t>
  </si>
  <si>
    <t>CABLE, OH-DUPLEX SIZE 6 &amp; SMALLER</t>
  </si>
  <si>
    <t>CONDUCTOR, OH-CU,POLY-1/0</t>
  </si>
  <si>
    <t>TRANSMISSION LINES-CONDUCTOR</t>
  </si>
  <si>
    <t>OPGW</t>
  </si>
  <si>
    <t>STATIC WIRE (TRANSMISSION LINE</t>
  </si>
  <si>
    <t>3/8" EHS Steel SW</t>
  </si>
  <si>
    <t>T-LIN S28 T20 R65</t>
  </si>
  <si>
    <t>T-LIN S32 T20 R65</t>
  </si>
  <si>
    <t>T-LIN S18 T19 R65</t>
  </si>
  <si>
    <t>T-LIN S27 T20 R65</t>
  </si>
  <si>
    <t>T-LIN S20 T19 R65</t>
  </si>
  <si>
    <t>T-LIN S17 T20 R65</t>
  </si>
  <si>
    <t>T-LIN S17 T18 R65</t>
  </si>
  <si>
    <t>T-LIN S17 T19 R65</t>
  </si>
  <si>
    <t>T-LIN S29 T18 R65</t>
  </si>
  <si>
    <t>T-LIN S20 T17 R75</t>
  </si>
  <si>
    <t>10076499</t>
  </si>
  <si>
    <t>10070659</t>
  </si>
  <si>
    <t>This is a work order to replace a cross arm on the transmission line from West Station to Midway</t>
  </si>
  <si>
    <t>This work order is for the replacment of the 3 pole just east of weststation that is broken</t>
  </si>
  <si>
    <t>Conductor, Oh Acsr Bare 336.4 Mcm</t>
  </si>
  <si>
    <t>CONDUCTOR, OH TRANS &amp; DIST INSULATED</t>
  </si>
  <si>
    <t>Switches, 115kV</t>
  </si>
  <si>
    <t>10078852</t>
  </si>
  <si>
    <t>ROW:TENBAR INC</t>
  </si>
  <si>
    <t>ROW:BURLINGTON NORTHERN</t>
  </si>
  <si>
    <t>ROW:SEAL PHARMACY</t>
  </si>
  <si>
    <t>ROW:MARSH USA</t>
  </si>
  <si>
    <t>ROW:WILLIAM PEETZ</t>
  </si>
  <si>
    <t>STRUCTURE: STEEL 100'</t>
  </si>
  <si>
    <t>STRUCTURE: STEEL 90'</t>
  </si>
  <si>
    <t>STRUCTURE: STEEL 95'</t>
  </si>
  <si>
    <t>90ft Single Pole Steel Deadend</t>
  </si>
  <si>
    <t>STRUCTURE: STEEL 82.5'</t>
  </si>
  <si>
    <t>STRUCTURE: STEEL 115'</t>
  </si>
  <si>
    <t>STRUCTURE: STEEL 110'</t>
  </si>
  <si>
    <t>STRUCTURE: STEEL 105'</t>
  </si>
  <si>
    <t>3 Pole Steel Deadend</t>
  </si>
  <si>
    <t>STRUCTURE: STEEL 130'</t>
  </si>
  <si>
    <t>80ft Single Pole Steel Deadend</t>
  </si>
  <si>
    <t>STRUCTURE: STEEL 155'</t>
  </si>
  <si>
    <t>POLES: 45'-40'-35'</t>
  </si>
  <si>
    <t>3-Pole Steel Deadend</t>
  </si>
  <si>
    <t>Structure 20 with Foundation</t>
  </si>
  <si>
    <t>Single Pole Steel Deadend</t>
  </si>
  <si>
    <t>Single Pole Steel Tangent</t>
  </si>
  <si>
    <t>1 Pole Steel In-line DE</t>
  </si>
  <si>
    <t>STRUCTURES</t>
  </si>
  <si>
    <t>POLE: 50'</t>
  </si>
  <si>
    <t>POLE: 55'</t>
  </si>
  <si>
    <t>POLE: 60'</t>
  </si>
  <si>
    <t>POLE: 65'</t>
  </si>
  <si>
    <t>POLE: 70'</t>
  </si>
  <si>
    <t>Wood 1 Pole 70'</t>
  </si>
  <si>
    <t>POLE: 75'</t>
  </si>
  <si>
    <t>Wood 1 Pole 80'</t>
  </si>
  <si>
    <t>POLE: 80'</t>
  </si>
  <si>
    <t>POLE: 85'</t>
  </si>
  <si>
    <t>Wood 1 Pole 85'</t>
  </si>
  <si>
    <t>POLE: 90'</t>
  </si>
  <si>
    <t>POLES: 100' AND 95'</t>
  </si>
  <si>
    <t>Wood 2 Poles 45' 40'</t>
  </si>
  <si>
    <t>Aerial Markers</t>
  </si>
  <si>
    <t>Conductor, Oh Acsr Bare 1272 Mcm</t>
  </si>
  <si>
    <t>CONDUCTOR: OH ACSR 336.4 18/1</t>
  </si>
  <si>
    <t>Conductor, Oh Acsr Bare 4</t>
  </si>
  <si>
    <t>CONDUCTOR: 795 26/7 ACSR DRAKE</t>
  </si>
  <si>
    <t>CONDUCTOR: CABLE UF, 2 COPPER 600</t>
  </si>
  <si>
    <t>CONDUCTOR: WIRES VARIOUS SIZES</t>
  </si>
  <si>
    <t>Conductor, Oh</t>
  </si>
  <si>
    <t>Dampers, Vibration</t>
  </si>
  <si>
    <t>OPGW FIBER 48 CT</t>
  </si>
  <si>
    <t>INSULATOR: 115KV POLYMER</t>
  </si>
  <si>
    <t>Insulator, Disc 10"</t>
  </si>
  <si>
    <t>INSULATORS</t>
  </si>
  <si>
    <t>INSULATORS: SUSPENSION</t>
  </si>
  <si>
    <t>CROSSARM ASSEMBLIES, STEEL</t>
  </si>
  <si>
    <t>10056555</t>
  </si>
  <si>
    <t>This work order is to replace a H-Frame structure on the West Station-Fountain Lake 69 kV line. this is line 700 but i can not find it under asset location</t>
  </si>
  <si>
    <t>10081016</t>
  </si>
  <si>
    <t>10057778</t>
  </si>
  <si>
    <t>X-Brace</t>
  </si>
  <si>
    <t>10057617</t>
  </si>
  <si>
    <t>WCDXFER</t>
  </si>
  <si>
    <t>STEEL STRUCTURES</t>
  </si>
  <si>
    <t>Pole, Wood, 90'</t>
  </si>
  <si>
    <t>POLE, WOOD 65 FOOT CLASS</t>
  </si>
  <si>
    <t>H- Frame Structure</t>
  </si>
  <si>
    <t>Structure- C4907</t>
  </si>
  <si>
    <t>Wood 1 Pole 60</t>
  </si>
  <si>
    <t>Wood 1 Pole 65</t>
  </si>
  <si>
    <t>Wood 1 Pole 65'</t>
  </si>
  <si>
    <t>Wood 1 Pole 75'</t>
  </si>
  <si>
    <t>CPR Conversion</t>
  </si>
  <si>
    <t>This work order is for the replacment of broken insulators on the Boone to La Junta 115 kV line The line number is 240 but it is not listed in the asset location drop down</t>
  </si>
  <si>
    <t>10081017</t>
  </si>
  <si>
    <t>This wo is to install jumpers Between the Nyberg- Boone 115 kV line and the Boone - La Junta 115 kV line</t>
  </si>
  <si>
    <t>Other Cable (FIBER OPTIC)</t>
  </si>
  <si>
    <t>LAND</t>
  </si>
  <si>
    <t>23558250</t>
  </si>
  <si>
    <t>This project is to rebuild the 115 kv line from Nyberg to airport Memorial substations.</t>
  </si>
  <si>
    <t>10069792</t>
  </si>
  <si>
    <t>Pole, Steel, 60'</t>
  </si>
  <si>
    <t>Pole, Steel, 90'</t>
  </si>
  <si>
    <t>ARRESTER - 0-10,000 VOLTS</t>
  </si>
  <si>
    <t>Conductor, Fiber Optic</t>
  </si>
  <si>
    <t>CUTOUTS, 7501-15,000 VOLTS</t>
  </si>
  <si>
    <t>STRUCTURES:STEEL POLES 105'</t>
  </si>
  <si>
    <t>10040011</t>
  </si>
  <si>
    <t>STRUCTURES:STEEL POLES 115'</t>
  </si>
  <si>
    <t>STRUCTURES:STEEL POLES 125'</t>
  </si>
  <si>
    <t>STRUCTURES:STEEL POLES 140'</t>
  </si>
  <si>
    <t>STRUCTURES:STEEL POLES 65'</t>
  </si>
  <si>
    <t>STRUCTURES:STEEL POLES 110'</t>
  </si>
  <si>
    <t>STRUCTURES:STEEL POLES 120'</t>
  </si>
  <si>
    <t>STRUCTURES:STEEL POLES 90'</t>
  </si>
  <si>
    <t>ASSEMBLY: BRACED LINE POST 115KV</t>
  </si>
  <si>
    <t>ASSEMBLY: BRACED LINE POST 230 KV</t>
  </si>
  <si>
    <t>POLES: WOOD 75'</t>
  </si>
  <si>
    <t>POLES: WOOD 80'</t>
  </si>
  <si>
    <t>OPGW 48 CT FIBER STR 41 TO NYBERG</t>
  </si>
  <si>
    <t>CONDUCTOR, 1272 45/7 ACSR</t>
  </si>
  <si>
    <t>WIRE: 3/8 7" STRAND HS STEEL GALVANIZED</t>
  </si>
  <si>
    <t>INSULATOR: 230 KV POLYMER</t>
  </si>
  <si>
    <t>INSULATOR, PORCELAIN</t>
  </si>
  <si>
    <t>INSULATOR, 115KV POST POLYMER</t>
  </si>
  <si>
    <t>Conductor, Oh Acsr Bare 4/0</t>
  </si>
  <si>
    <t>10040536</t>
  </si>
  <si>
    <t>Pole, Wood, 85'</t>
  </si>
  <si>
    <t>INSULATOR, HORIZONTAL</t>
  </si>
  <si>
    <t>OPGW GROUND WIRE(STATIC WIRE)</t>
  </si>
  <si>
    <t>This work order is to replace an arm on the DOT TAP line as well as make other repairs that were identified during line patrol</t>
  </si>
  <si>
    <t>10069618</t>
  </si>
  <si>
    <t>Arrester -  0-10,000 Volts</t>
  </si>
  <si>
    <t>TLINE S8,T20S, R61W</t>
  </si>
  <si>
    <t>SECO 3 WAY MOTORIZED SWITCH</t>
  </si>
  <si>
    <t>10077807</t>
  </si>
  <si>
    <t>T-LIN S24 T17 R68</t>
  </si>
  <si>
    <t>T-LIN S32 T19 R67</t>
  </si>
  <si>
    <t>T-LIN S25 T19 R68</t>
  </si>
  <si>
    <t>T-LIN S29 T19 R69</t>
  </si>
  <si>
    <t>T-LIN S27 T19 R68</t>
  </si>
  <si>
    <t>Install pole reinforcers on poles 36482091 (south pole) and 36482095 (south pole)
 Replace crossarm on pole 36482067</t>
  </si>
  <si>
    <t>10079246</t>
  </si>
  <si>
    <t>This work order is for the portion of the southern colorado reliability project from west station to north penrose</t>
  </si>
  <si>
    <t>10076411</t>
  </si>
  <si>
    <t>77.9 Acres Desc: M&amp;B or Unknown N2SW4 SEC 27-18-68 less .88 AC Ditch ROW Penrose CO 81240   Undeveloped vacant lot</t>
  </si>
  <si>
    <t>10081985</t>
  </si>
  <si>
    <t>This work order is for the 115 kV tie into the new Pueblo West Industrial substation</t>
  </si>
  <si>
    <t>Pole, Wood, 30' - 40'</t>
  </si>
  <si>
    <t>Conductor, Oh Acsr Bare 477 Mcm</t>
  </si>
  <si>
    <t>Switches - 25001-34500v</t>
  </si>
  <si>
    <t>This work order is to rebuild the 115 kV line between Burnt Mill and Green Horn Sub stations</t>
  </si>
  <si>
    <t>10069789</t>
  </si>
  <si>
    <t>RIGHT OF WAY-DIAZ</t>
  </si>
  <si>
    <t>RIGHT OF WAY - PRUTCH</t>
  </si>
  <si>
    <t>RIGHT OF WAYS - EDEN</t>
  </si>
  <si>
    <t>RIGHT OF WAY -351 PARTNERSHIP</t>
  </si>
  <si>
    <t>RIGHT OF WAYS-PRUTCH</t>
  </si>
  <si>
    <t>RIGHT OF WAY-CCS DEVELOPMENT</t>
  </si>
  <si>
    <t>ARM: DAVIT STEEL 4 FT LENGTH</t>
  </si>
  <si>
    <t>POLE STRUCTURES-TRANSMISSION LINES</t>
  </si>
  <si>
    <t>Pole, Wood, 80'</t>
  </si>
  <si>
    <t>Conductor, Oh Acsr Bare 266.8 Mcm</t>
  </si>
  <si>
    <t>CONDUCTOR, OH COPPER BARE 4</t>
  </si>
  <si>
    <t>CONDUCTORS-TRANSMISSION LINES</t>
  </si>
  <si>
    <t>INSULATOR, HORIZONTAL 115 KV</t>
  </si>
  <si>
    <t>WIRE: GUY STRAND 7 STRENGTH</t>
  </si>
  <si>
    <t>LAND - TRACT 34</t>
  </si>
  <si>
    <t>LAND - TRACT 32</t>
  </si>
  <si>
    <t>LAND - TRACT 33</t>
  </si>
  <si>
    <t>LAND - TRACT 31</t>
  </si>
  <si>
    <t>T-LIN S25 T21 R65</t>
  </si>
  <si>
    <t>T-LIN S20 T21 R65</t>
  </si>
  <si>
    <t>T-LIN S07 T21 R65</t>
  </si>
  <si>
    <t>T-LIN S31 T20 R65</t>
  </si>
  <si>
    <t>T-LIN S06 T21 R65</t>
  </si>
  <si>
    <t>T-LIN S28 T21 R65</t>
  </si>
  <si>
    <t>T-LIN S18 T21 R65</t>
  </si>
  <si>
    <t>10069790</t>
  </si>
  <si>
    <t>This project is to replace the 115 kV line between Burnt Mill Sub. and Pueblo Reservoir Sub.</t>
  </si>
  <si>
    <t>Pole, Steel Self Supporting DE</t>
  </si>
  <si>
    <t>Depreciable Land Rights</t>
  </si>
  <si>
    <t>10069791</t>
  </si>
  <si>
    <t>CROSSARM ASSEMBLY-STRUCTURE 22</t>
  </si>
  <si>
    <t>10050676</t>
  </si>
  <si>
    <t>This project is to rebuild the 115 kV line from Burnt Mill to West Station substations</t>
  </si>
  <si>
    <t>Pole, Steel 60'</t>
  </si>
  <si>
    <t>FIBER OPTIC STATIC WIRE</t>
  </si>
  <si>
    <t>10040226</t>
  </si>
  <si>
    <t>10042608</t>
  </si>
  <si>
    <t>LAND - TRACT 38</t>
  </si>
  <si>
    <t>T-LIN S09 T21 R61</t>
  </si>
  <si>
    <t>T-LIN S06 T21 R64</t>
  </si>
  <si>
    <t>T-LIN S07 T21 R64</t>
  </si>
  <si>
    <t>T-LIN S01 T21 R65</t>
  </si>
  <si>
    <t>CROSS ARM ASSEMBLYS 26'</t>
  </si>
  <si>
    <t>POLE: WOOD 65'</t>
  </si>
  <si>
    <t>PIN INSULATORS</t>
  </si>
  <si>
    <t>10077831</t>
  </si>
  <si>
    <t>Pole, Steel Structure 227</t>
  </si>
  <si>
    <t>AIRBRK-ELEC-3PH 69-170KV- &gt;= 2000AMPS</t>
  </si>
  <si>
    <t>Breaker, 115 KV</t>
  </si>
  <si>
    <t>Conductor, Oh Copper Bare 1/0</t>
  </si>
  <si>
    <t>Other Interruptive Dev 115-161 Kv</t>
  </si>
  <si>
    <t>Scada Equip - Rtu</t>
  </si>
  <si>
    <t>Scada Equip - Modem</t>
  </si>
  <si>
    <t>10060191</t>
  </si>
  <si>
    <t>10066581</t>
  </si>
  <si>
    <t>Ft. Carson-Midway Fire</t>
  </si>
  <si>
    <t>Pole, Steel, 70'</t>
  </si>
  <si>
    <t>Steel Structures</t>
  </si>
  <si>
    <t>Structure, H-Frame 14'6" PS</t>
  </si>
  <si>
    <t>Insulators-Post- 115kv</t>
  </si>
  <si>
    <t>This work order is for the rebuild of the desert cove - fountain valley 115 kV line</t>
  </si>
  <si>
    <t>10069936</t>
  </si>
  <si>
    <t>Pole, Steel, 105'</t>
  </si>
  <si>
    <t>Pole, Steel, 95'</t>
  </si>
  <si>
    <t>LAND RIGHTS-DANIS</t>
  </si>
  <si>
    <t>EASEMENT-WILLIAM TEZAK</t>
  </si>
  <si>
    <t>LAND RIGHTS-ZIMMERMAN</t>
  </si>
  <si>
    <t>EASEMENT-WANDA OLIVER</t>
  </si>
  <si>
    <t>LAND RIGHTS-CONNER</t>
  </si>
  <si>
    <t>EASEMENT-FORAKER</t>
  </si>
  <si>
    <t>LAND RIGHTS-KEDERICH</t>
  </si>
  <si>
    <t>EASEMENT-VOIGHT LOCKSMITH</t>
  </si>
  <si>
    <t>EASEMENT-MCMILLIAN</t>
  </si>
  <si>
    <t>LAND RIGHTS-UNGERMAN</t>
  </si>
  <si>
    <t>EASEMENT-RAVEN ASHER</t>
  </si>
  <si>
    <t>EASEMENT-WEAVER</t>
  </si>
  <si>
    <t>LAND RIGHTS-FRENCH</t>
  </si>
  <si>
    <t>LAND RIGHTS-M KEDERICH</t>
  </si>
  <si>
    <t>LAND RIGHTS-TEZAK</t>
  </si>
  <si>
    <t>EASEMENT-SHOEMAKER</t>
  </si>
  <si>
    <t>LAND RIGHTS-T ZIMMERMAN</t>
  </si>
  <si>
    <t>LAND RIGHTS-MCMILLAN</t>
  </si>
  <si>
    <t>LAND RIGHTS-MCENULTY</t>
  </si>
  <si>
    <t>ROW-BURKETT</t>
  </si>
  <si>
    <t>ROW-GALLOGY</t>
  </si>
  <si>
    <t>ROW-KEDRICH</t>
  </si>
  <si>
    <t>CROSSARM, STEEL</t>
  </si>
  <si>
    <t>LiDAR remediation on the 115kV Arequa Gulch to Canon West transmission line</t>
  </si>
  <si>
    <t>10070589</t>
  </si>
  <si>
    <t>WO to replace damaged wood pole structure #65 on the 115kV Canon West - Arequa Gulch t-line. Smallworld ID 13072223.</t>
  </si>
  <si>
    <t>10083749</t>
  </si>
  <si>
    <t>pole on canon west to victor 115 kV line broke and this is the work order to replace it</t>
  </si>
  <si>
    <t>10077317</t>
  </si>
  <si>
    <t>This work order is for the replacement of Pole 13072402 . This pole is located between Canon west sub and Arequa Gulch.</t>
  </si>
  <si>
    <t>10081640</t>
  </si>
  <si>
    <t>Wood 1 Pole 100'</t>
  </si>
  <si>
    <t>80' Pole</t>
  </si>
  <si>
    <t>Wood 1 Pole 35'</t>
  </si>
  <si>
    <t>Wood 1 Pole 55'</t>
  </si>
  <si>
    <t>Wood 1 Pole 50'</t>
  </si>
  <si>
    <t>Wood 1 Pole 60'</t>
  </si>
  <si>
    <t>Wood 1 Pole 90'</t>
  </si>
  <si>
    <t>Wood 1 Pole 95'</t>
  </si>
  <si>
    <t>Arrester -  Other</t>
  </si>
  <si>
    <t>Conductor, Oh Acsr Poly 266.8Mcm</t>
  </si>
  <si>
    <t>Insulator, 115KV</t>
  </si>
  <si>
    <t>Insulator, 230kv</t>
  </si>
  <si>
    <t>T-LIN S36 T21 R61</t>
  </si>
  <si>
    <t>T-LIN S12 T22 R57</t>
  </si>
  <si>
    <t>T-LIN S09 T22 R57</t>
  </si>
  <si>
    <t>T-LIN S23 T22 R58</t>
  </si>
  <si>
    <t>T-LIN S05 T21 R60</t>
  </si>
  <si>
    <t>T-LIN S14 T22 R58</t>
  </si>
  <si>
    <t>T-LIN S05 T22 R60</t>
  </si>
  <si>
    <t>T-LIN S06 T21 R63</t>
  </si>
  <si>
    <t>T-LIN S24 T21 R57</t>
  </si>
  <si>
    <t>T-LIN S32 T21 R60</t>
  </si>
  <si>
    <t>T-LIN S31 T21 R60</t>
  </si>
  <si>
    <t>T-LIN S04 T21 R62</t>
  </si>
  <si>
    <t>T-LIN S25 T21 R57</t>
  </si>
  <si>
    <t>T-LIN S36 T21 R57</t>
  </si>
  <si>
    <t>T-LIN S11 T22 R58</t>
  </si>
  <si>
    <t>T-LIN S17 T21 R61</t>
  </si>
  <si>
    <t>T-LIN S02 T21 R64</t>
  </si>
  <si>
    <t>T-LIN S18 T21 R61</t>
  </si>
  <si>
    <t>T-LIN S05 T21 R63</t>
  </si>
  <si>
    <t>T-LIN S35 T21 R61</t>
  </si>
  <si>
    <t>T-LIN S03 T21 R64</t>
  </si>
  <si>
    <t>T-LIN S11 T22 R57</t>
  </si>
  <si>
    <t>T-LIN S08 T22 R57</t>
  </si>
  <si>
    <t>T-LIN S10 T22 R57</t>
  </si>
  <si>
    <t>T-LIN S21 T21 R61</t>
  </si>
  <si>
    <t>TRANS LINE</t>
  </si>
  <si>
    <t>T-LIN S01 T22 R57</t>
  </si>
  <si>
    <t>T-LIN S07 T22 R57</t>
  </si>
  <si>
    <t>T-LIN S12 T22 R58</t>
  </si>
  <si>
    <t>T-LIN S26 T22 R58</t>
  </si>
  <si>
    <t>T-LIN S16 T21 R61</t>
  </si>
  <si>
    <t>T-LIN S08 T21 R64</t>
  </si>
  <si>
    <t>ROW-STOCKTON</t>
  </si>
  <si>
    <t>ROW-CARTER</t>
  </si>
  <si>
    <t>ROW-PHILLIPS</t>
  </si>
  <si>
    <t>ROW-BIGGERSTAFF</t>
  </si>
  <si>
    <t>ROW-GENOVA</t>
  </si>
  <si>
    <t>ROW-BRITTAIN</t>
  </si>
  <si>
    <t>ROW-MIKETA1</t>
  </si>
  <si>
    <t>ROW-MARTINEZ</t>
  </si>
  <si>
    <t>POLE, WOOD 50 FOOT</t>
  </si>
  <si>
    <t>POLE WOOD 40 FOOT</t>
  </si>
  <si>
    <t>POLE WOOD 60 FOOT</t>
  </si>
  <si>
    <t>POLE, WOOD 65 FOOT</t>
  </si>
  <si>
    <t>CONDUCTOR, OH COPPER BARE # 6</t>
  </si>
  <si>
    <t>CONDUCTOR, OH COPPER BARE # 4</t>
  </si>
  <si>
    <t>INSULATOR, HORIZONTAL LINE POST, 115KV</t>
  </si>
  <si>
    <t>INSULATORS, STRAIN GUY</t>
  </si>
  <si>
    <t>INSULATOR, PIN TYPE 15KV</t>
  </si>
  <si>
    <t>INSULATOR, HORIZONTAL LINE POST, 69KV</t>
  </si>
  <si>
    <t>INSULATORS, SUSPENSION</t>
  </si>
  <si>
    <t>ROW: STATE OF COLORADO</t>
  </si>
  <si>
    <t>CROSSARMS: WOOD BRACE</t>
  </si>
  <si>
    <t>POLE: WOOD 60 FOOT</t>
  </si>
  <si>
    <t>POLE: WOOD 80 FOOT</t>
  </si>
  <si>
    <t>CONDUCTOR: 795 26/7 DRAKE</t>
  </si>
  <si>
    <t>WIRE: COPPER # 4</t>
  </si>
  <si>
    <t>DAMPERS: VORTX FOR 795 26/7 ACSR</t>
  </si>
  <si>
    <t>INSULATORS: 115 KV POLYMER</t>
  </si>
  <si>
    <t>INSULATORS: GUY STRAIN</t>
  </si>
  <si>
    <t>WIRE: 3/8" STRAND GALVANIZED</t>
  </si>
  <si>
    <t>S18,T26S,R63W</t>
  </si>
  <si>
    <t>10054546</t>
  </si>
  <si>
    <t>S1,6,31,T26,27,R63W,64W</t>
  </si>
  <si>
    <t>S7,8,18,19,30,31,T26S,R63W</t>
  </si>
  <si>
    <t>ROW - Busch Ranch EUI</t>
  </si>
  <si>
    <t>S5, T26S, R63W</t>
  </si>
  <si>
    <t>S5,T26S,R63W</t>
  </si>
  <si>
    <t>10054545</t>
  </si>
  <si>
    <t>Cable, Oh-Other 2</t>
  </si>
  <si>
    <t>65" STRUCTURE</t>
  </si>
  <si>
    <t>T-LIN S15 T21 R61</t>
  </si>
  <si>
    <t>T-LIN S17 T22 R60</t>
  </si>
  <si>
    <t>T-LIN S04 T21 R61</t>
  </si>
  <si>
    <t>T-LIN S19 T22 R60</t>
  </si>
  <si>
    <t>Depreciable Right-Of-Ways</t>
  </si>
  <si>
    <t>10067129</t>
  </si>
  <si>
    <t>The 69 kV line from Boone to S. Fowler Tap will be rebuilt to 115 kV specs and operated as a radial 115 kV line from Boone to this new substation (18.75 miles).</t>
  </si>
  <si>
    <t>Pole - Laminated 100'</t>
  </si>
  <si>
    <t>POLE, STEEL, 55'</t>
  </si>
  <si>
    <t>COE Elec 69kV Distribution Lines</t>
  </si>
  <si>
    <t>Cutouts, 7,501-15,000 Volts</t>
  </si>
  <si>
    <t>Photoelectric Relay (Cells)</t>
  </si>
  <si>
    <t>7105764131</t>
  </si>
  <si>
    <t>7105772131</t>
  </si>
  <si>
    <t>7105788131</t>
  </si>
  <si>
    <t>CROSSARM: 21 FOOT WOOD</t>
  </si>
  <si>
    <t>POLE: WOOD 55 FOOT CLASS 1</t>
  </si>
  <si>
    <t>POLE: WOOD 65 FOOT CLASS 1</t>
  </si>
  <si>
    <t>GAGLIANO ENGINEERING 70.0100 BUSCH RANCH</t>
  </si>
  <si>
    <t>10046335</t>
  </si>
  <si>
    <t>Non Detailed Property Unit</t>
  </si>
  <si>
    <t>CONTROL ENCLOSURE/RELAY PANELS</t>
  </si>
  <si>
    <t>10044311</t>
  </si>
  <si>
    <t>Circuit Breakers</t>
  </si>
  <si>
    <t>10041874</t>
  </si>
  <si>
    <t>Trans/Substation Engineering</t>
  </si>
  <si>
    <t>10041891</t>
  </si>
  <si>
    <t>BHC Salaries - Procure/Engin</t>
  </si>
  <si>
    <t>10041893</t>
  </si>
  <si>
    <t>BRW Substation - Start-up &amp; Commissioning</t>
  </si>
  <si>
    <t>10044740</t>
  </si>
  <si>
    <t>BRW Substation - Geotechnical Engineering</t>
  </si>
  <si>
    <t>10044735</t>
  </si>
  <si>
    <t>Surveying</t>
  </si>
  <si>
    <t>10041892</t>
  </si>
  <si>
    <t>BRW SUBSTATION-RATTLESNAKE BUTTE SUBSTATION</t>
  </si>
  <si>
    <t>10044734</t>
  </si>
  <si>
    <t>MISCELLANEOUS MATERIAL</t>
  </si>
  <si>
    <t>10044310</t>
  </si>
  <si>
    <t>BRW Substation - BHC Salaries (Procurement/Engineering)</t>
  </si>
  <si>
    <t>10044737</t>
  </si>
  <si>
    <t>CABLE TRENCH</t>
  </si>
  <si>
    <t>10044309</t>
  </si>
  <si>
    <t>BRW Substation - NTD Holdco USA, Inc.</t>
  </si>
  <si>
    <t>10044738</t>
  </si>
  <si>
    <t>GENERATOR STEP UP TRANSFORMER (GSU)</t>
  </si>
  <si>
    <t>10041871</t>
  </si>
  <si>
    <t>BHCOE_PAGS 3_ENGINEERING PHASE 2</t>
  </si>
  <si>
    <t>10051316</t>
  </si>
  <si>
    <t>Control &amp; Protection</t>
  </si>
  <si>
    <t>10030023</t>
  </si>
  <si>
    <t>Miscellaneous Materials (substation upgrade contract)</t>
  </si>
  <si>
    <t>10030022</t>
  </si>
  <si>
    <t>BHCOE_PAGS EXPANSION_Switchyard Commissioning</t>
  </si>
  <si>
    <t>10055055</t>
  </si>
  <si>
    <t>Circuit Breaker</t>
  </si>
  <si>
    <t>10030024</t>
  </si>
  <si>
    <t>Switchyard CCVT's</t>
  </si>
  <si>
    <t>10030021</t>
  </si>
  <si>
    <t>Switchyard Structures</t>
  </si>
  <si>
    <t>10030025</t>
  </si>
  <si>
    <t>Miscellaneous Materials</t>
  </si>
  <si>
    <t>Substation Upgrades</t>
  </si>
  <si>
    <t>10030027</t>
  </si>
  <si>
    <t>Generator Step-Up Transformer (GSU) sn 186133</t>
  </si>
  <si>
    <t>10052195</t>
  </si>
  <si>
    <t>COE Elec Gen-Pblo Arprt Ind Prk Dsl</t>
  </si>
  <si>
    <t>Replace 115kV bushings on AIP Substation XFMR Unit 3</t>
  </si>
  <si>
    <t>10081077</t>
  </si>
  <si>
    <t>CONCRETE PAD AND CURBS</t>
  </si>
  <si>
    <t>10012026</t>
  </si>
  <si>
    <t>10/12.5MVA, 115/4.16KV, ASEA</t>
  </si>
  <si>
    <t>COE ELEC GEN-PEAKVIEW WIND</t>
  </si>
  <si>
    <t>2015_BHCOE_PEAK VIEW_TRANSMISSION_EASEMENTS</t>
  </si>
  <si>
    <t>10052167</t>
  </si>
  <si>
    <t>2015_PEAK VIEW_RATTLESNAKE EXPANSION</t>
  </si>
  <si>
    <t>2015_PEAK VIEW_TRANSMISSION_INVENERGY_BUILD TRANSFER AGREEMENT</t>
  </si>
  <si>
    <t>COE Elec Gen-Pueblo Plant-General</t>
  </si>
  <si>
    <t>NEW STATION BATTERIES/PUEBLO</t>
  </si>
  <si>
    <t>10006969</t>
  </si>
  <si>
    <t>TEST EQUIPMENT-TRANMISSION SUBTATION TEST EQUIPMENT HI POT, TTR (SINGLE AND THREE PHASE) PLC TUNING EQUIPMENT</t>
  </si>
  <si>
    <t>10049209</t>
  </si>
  <si>
    <t>PLC TUNING EQUIPMENT</t>
  </si>
  <si>
    <t>COE ELEC SUBSTATIONS</t>
  </si>
  <si>
    <t>Land-Fremont County-TRS 3, 4 SEC 28-18-68 Beaver Park, Less HWY 7; a TR containing 8 AC M/L being that PT SW4SE4 Loc S of State HWY 155 less 1.895 AC M/L to HWY SEC 21-18-68 TR-52 Less .063 AC to CDOT known as o 19 K Street, Penrose CO  81240</t>
  </si>
  <si>
    <t>10058075</t>
  </si>
  <si>
    <t>96 kV lightning arrester</t>
  </si>
  <si>
    <t>10067000</t>
  </si>
  <si>
    <t>Batteries, Storage - Station</t>
  </si>
  <si>
    <t>Circuit Breaker 115kV</t>
  </si>
  <si>
    <t>Bus</t>
  </si>
  <si>
    <t>Cable Trench</t>
  </si>
  <si>
    <t>Clearing &amp; Grading</t>
  </si>
  <si>
    <t>Switchgear Enclosure</t>
  </si>
  <si>
    <t>Communications - JMUX Equip</t>
  </si>
  <si>
    <t>Control Cable</t>
  </si>
  <si>
    <t>Station Conduit</t>
  </si>
  <si>
    <t>Control Enclousre  Relay Panels 1-6</t>
  </si>
  <si>
    <t>This work order is for the 115 kV side of the new North Penrose Substation. The distribution side of the substation has been deferred to a later date.</t>
  </si>
  <si>
    <t>Fence</t>
  </si>
  <si>
    <t>Fdn A frame DE</t>
  </si>
  <si>
    <t>Fdn High 1Ph Bus Str</t>
  </si>
  <si>
    <t>Fdn Low 1Ph Bus Str</t>
  </si>
  <si>
    <t>Fdn PPT Str</t>
  </si>
  <si>
    <t>Fdn Circuit Breaker</t>
  </si>
  <si>
    <t>Fdn High Switch Str</t>
  </si>
  <si>
    <t>Fdn CVT Str</t>
  </si>
  <si>
    <t>Fdn Low Switch Str</t>
  </si>
  <si>
    <t>Fdn Shield Mast</t>
  </si>
  <si>
    <t>Fdn Switchgear Encl</t>
  </si>
  <si>
    <t>Fdn Control Encl</t>
  </si>
  <si>
    <t>Grounding Systems, Station</t>
  </si>
  <si>
    <t>Landscaping</t>
  </si>
  <si>
    <t>Operator Platforms</t>
  </si>
  <si>
    <t>SEL 2730M Transceiver</t>
  </si>
  <si>
    <t>Cisco Grid Router</t>
  </si>
  <si>
    <t>SECURITY SYSTEM</t>
  </si>
  <si>
    <t>Station Rock</t>
  </si>
  <si>
    <t>Steel, 15 kV A-frame deadend</t>
  </si>
  <si>
    <t>Steel, PPT 115 kV 1PH power PT str</t>
  </si>
  <si>
    <t>Steel, 115 kV high switch str</t>
  </si>
  <si>
    <t>Steel, 115 kV low switch str</t>
  </si>
  <si>
    <t>Steel, 115 kV low 1PH bus str</t>
  </si>
  <si>
    <t>Steel, CVT 115 kV 1ph CVT str</t>
  </si>
  <si>
    <t>Steel, CVT 115 kV 1PH CVT str</t>
  </si>
  <si>
    <t>Steel,shield mast</t>
  </si>
  <si>
    <t>Steel, 115 kV high 3PH bus str</t>
  </si>
  <si>
    <t>Switch, 115 kV VBGO</t>
  </si>
  <si>
    <t>CVT</t>
  </si>
  <si>
    <t>Transformer, Station Service</t>
  </si>
  <si>
    <t>Yard Lighting Systems</t>
  </si>
  <si>
    <t>Land-11.73 acres: a parcel of land being a portion of the NW Quarter of Sect 7, Twnshp 20 S, Range 64 @ of the 6th PM in Pueblo County CO, more particularly described as follows: Commencing from the northeast corner of the Northwest Quarter of said Secti</t>
  </si>
  <si>
    <t>10051458</t>
  </si>
  <si>
    <t>Arrester -  69,001-146,000 Volts</t>
  </si>
  <si>
    <t>Breaker, Gas - 115-161 Kv</t>
  </si>
  <si>
    <t>Control Building/Panels</t>
  </si>
  <si>
    <t>Replace existing door and/or locking mechanisms for Fountain Lake Substation to allow for compliance with NERC CIP Low Impact Standards.</t>
  </si>
  <si>
    <t>10068525</t>
  </si>
  <si>
    <t>Fountain Lake Transmission Substation</t>
  </si>
  <si>
    <t>Foundation, Equipment</t>
  </si>
  <si>
    <t>Revenue Meter</t>
  </si>
  <si>
    <t>Pwr Trfrmr Nbr Xxxxxxx</t>
  </si>
  <si>
    <t>Switches 115kV</t>
  </si>
  <si>
    <t>CCVT 115kV</t>
  </si>
  <si>
    <t>Land WO# 10062241 Skyline</t>
  </si>
  <si>
    <t>10067024</t>
  </si>
  <si>
    <t>Bdgs-HVAC</t>
  </si>
  <si>
    <t>BUS</t>
  </si>
  <si>
    <t>Fiber Cable &amp; Splice</t>
  </si>
  <si>
    <t>Control Building w/ Relay &amp; Control Panels</t>
  </si>
  <si>
    <t>This work order is for the construction of the 115kV portion of the new Hogback Substation in Canon City Colorado</t>
  </si>
  <si>
    <t>Foundation, Low Bus</t>
  </si>
  <si>
    <t>Foundation, Low Switch</t>
  </si>
  <si>
    <t>Foundation, CVT</t>
  </si>
  <si>
    <t>Foundation, High Bus</t>
  </si>
  <si>
    <t>Foundation, HIgh Switch</t>
  </si>
  <si>
    <t>Foundation, A Frame</t>
  </si>
  <si>
    <t>Foundation, Shield Mast</t>
  </si>
  <si>
    <t>Foundation, Breaker</t>
  </si>
  <si>
    <t>Foundation, Switchgear</t>
  </si>
  <si>
    <t>SECURITY - Locks</t>
  </si>
  <si>
    <t>Structure - Steel Low Switch</t>
  </si>
  <si>
    <t>Structure - Steel High Switch</t>
  </si>
  <si>
    <t>Structure - Steel Shield Mast</t>
  </si>
  <si>
    <t>Structure - Steel A Frame</t>
  </si>
  <si>
    <t>Structure - Steel CVT</t>
  </si>
  <si>
    <t>Structure - Steel 3 Ph Bus</t>
  </si>
  <si>
    <t>Structure - Steel 1 Ph Bus</t>
  </si>
  <si>
    <t>Switches - 115kV</t>
  </si>
  <si>
    <t>Transformers, CVT 115kV</t>
  </si>
  <si>
    <t>10041906</t>
  </si>
  <si>
    <t>10041913</t>
  </si>
  <si>
    <t>Transmission Construction</t>
  </si>
  <si>
    <t>115 kV Steel Dead-End Structure</t>
  </si>
  <si>
    <t>10041917</t>
  </si>
  <si>
    <t>Battery Equipment</t>
  </si>
  <si>
    <t>10041903</t>
  </si>
  <si>
    <t>10041911</t>
  </si>
  <si>
    <t>Permits/Studies</t>
  </si>
  <si>
    <t>10041914</t>
  </si>
  <si>
    <t>Arrester -  23,001-34,500 Volts</t>
  </si>
  <si>
    <t>Batteries, Storage</t>
  </si>
  <si>
    <t>Battery Charger</t>
  </si>
  <si>
    <t>Breaker, 15.5 KV</t>
  </si>
  <si>
    <t>Breaker, Other</t>
  </si>
  <si>
    <t>Building - Station Control</t>
  </si>
  <si>
    <t>Controls - Station</t>
  </si>
  <si>
    <t>Deadend Tower</t>
  </si>
  <si>
    <t>METERING PACKAGE (CT/VT)</t>
  </si>
  <si>
    <t>Motor Operator</t>
  </si>
  <si>
    <t>Pwr Trfrmr Nbr G3551-01 Foundation</t>
  </si>
  <si>
    <t>Pwr Trfrmr Nbr G3551-02 Foundation</t>
  </si>
  <si>
    <t>10057286</t>
  </si>
  <si>
    <t>Pwr Trfrmr Nbr G3551-01</t>
  </si>
  <si>
    <t>Pwr Trfrmr Nbr G3551-02</t>
  </si>
  <si>
    <t>Reactor</t>
  </si>
  <si>
    <t>RELAY AND CONTROL</t>
  </si>
  <si>
    <t>Scada Equip for CT20 Controls</t>
  </si>
  <si>
    <t>10067751</t>
  </si>
  <si>
    <t>STATION SERVICE TRANSFORMER</t>
  </si>
  <si>
    <t>Switches - Not Available</t>
  </si>
  <si>
    <t>Switches-Disconnect &gt;= 115kv</t>
  </si>
  <si>
    <t>Switches-Gang 115kv</t>
  </si>
  <si>
    <t>Voltage Transformer</t>
  </si>
  <si>
    <t>10081076</t>
  </si>
  <si>
    <t>Transf, Pntl</t>
  </si>
  <si>
    <t>PeakView Substation Replace 35kv potential transformer</t>
  </si>
  <si>
    <t>RETIRED Sub 20422 Canon City Plant</t>
  </si>
  <si>
    <t>FENCE</t>
  </si>
  <si>
    <t>OIL CONTAINMENT BURM</t>
  </si>
  <si>
    <t>SWITCH, 1PH, MAN, 0-15, &lt;600</t>
  </si>
  <si>
    <t>AIRBREAK-1PH-MAN-0-15000V-&lt;=600AMPS</t>
  </si>
  <si>
    <t>AIRBRK-1PH-MAN-0-15000V-&gt;= 2000AMPS</t>
  </si>
  <si>
    <t>AIRBRK-1PH-MAN-0-15000V-1200-1999A</t>
  </si>
  <si>
    <t>AIRBRK-3PH-MANL-0-15000V- &lt;= 600AMPS</t>
  </si>
  <si>
    <t>AIRBRK-3PH-MANL-0-15000V-1200-1999A</t>
  </si>
  <si>
    <t>BATTERY CHARGER</t>
  </si>
  <si>
    <t>OIL - 15 KV</t>
  </si>
  <si>
    <t>COMBO-MANL-0-15KV- &lt;= 600AMPS</t>
  </si>
  <si>
    <t>COND. PWR CABLE, AL, 250MCM OR LESS</t>
  </si>
  <si>
    <t>CONDUIT, NOT ENCD-STL-UNDR 3"</t>
  </si>
  <si>
    <t>CTRL CUB-SWITCHGEAR, METALCLAD</t>
  </si>
  <si>
    <t>Differential on115kv bus-Canon</t>
  </si>
  <si>
    <t>10012241</t>
  </si>
  <si>
    <t>GROUNDING SYSTEMS, STATION</t>
  </si>
  <si>
    <t>MICROWAVE ANTENNAS</t>
  </si>
  <si>
    <t>MICROWAVE FIXED STATION UNITS</t>
  </si>
  <si>
    <t>MULTIPLEX SYSTEM</t>
  </si>
  <si>
    <t>COMBO LINE/CIRCUIT BKR CNTRL PANEL</t>
  </si>
  <si>
    <t>TX.-POWER-08039-TX.-POWER</t>
  </si>
  <si>
    <t>REACTOR-CURRENT LIMITING</t>
  </si>
  <si>
    <t>RECLOSERS-3PH,15001-25000V</t>
  </si>
  <si>
    <t>RECLOSERS-FOUNDATION</t>
  </si>
  <si>
    <t>RECT BUS BAR, COPPER, UNDER 3"</t>
  </si>
  <si>
    <t>REGULATOR, FEEDER VOLTAGE</t>
  </si>
  <si>
    <t>RELAY - BUS DIFFERENTIAL</t>
  </si>
  <si>
    <t>IMPEDANCE RELAY</t>
  </si>
  <si>
    <t>TRANSFORMER DIFFERENTIAL RELAY</t>
  </si>
  <si>
    <t>STRUC-HIGH PROF-BAY #1-161KV</t>
  </si>
  <si>
    <t>Security System</t>
  </si>
  <si>
    <t>10017404</t>
  </si>
  <si>
    <t>SWITCHES - NOT AVAILABLE</t>
  </si>
  <si>
    <t>TELEMETERING EQ-OTHER, NOT ITEMIZED</t>
  </si>
  <si>
    <t>POTNTL TRAN-SGLE-2400 &amp; UNDER</t>
  </si>
  <si>
    <t>TRANSF, POTNTL, 1PH, &lt;=2400V</t>
  </si>
  <si>
    <t>TRANSF, POTNTL, 1PH, 2401-13KV</t>
  </si>
  <si>
    <t>TRANSF, POTNTL, 1PH, 13001-25KV</t>
  </si>
  <si>
    <t>TRANSF, POTNTL, 1PH, 13001-25</t>
  </si>
  <si>
    <t>TRANSF, POTNTL, 1PH, 25001-35KV</t>
  </si>
  <si>
    <t>TRANSF, POTNTL, 1PH, 35001-69</t>
  </si>
  <si>
    <t>TRANSF, POTNTL, 1PH, 35001-69KV</t>
  </si>
  <si>
    <t>State - CO Common Substation</t>
  </si>
  <si>
    <t>RELAY TESTER</t>
  </si>
  <si>
    <t>10048617</t>
  </si>
  <si>
    <t>Transmission Relay Upgrade</t>
  </si>
  <si>
    <t>10051764</t>
  </si>
  <si>
    <t>BWO MISC TRAN SUB IMPROV   097</t>
  </si>
  <si>
    <t>23550097</t>
  </si>
  <si>
    <t>Purchase Transmission Substation Test Equipment.  Breaker speed tester and transformer winding resistance tester. ( located a Pueblo Service Center)</t>
  </si>
  <si>
    <t>10054429</t>
  </si>
  <si>
    <t>DOBLE RELAY TEST SET</t>
  </si>
  <si>
    <t>Tools: 25" Linear Transducer</t>
  </si>
  <si>
    <t>Tools: Substation Breaker Analyzer</t>
  </si>
  <si>
    <t>Tools: Rotary Transducer</t>
  </si>
  <si>
    <t>State - CO Common Transmission Gen</t>
  </si>
  <si>
    <t>This work order is for the purchase of the North Penrose Substation Property</t>
  </si>
  <si>
    <t>PENROSE LAND PURCHASE - TO BREAK OUT LAND FROM WO# 10055994</t>
  </si>
  <si>
    <t>10028541</t>
  </si>
  <si>
    <t>GPS CLOCKS</t>
  </si>
  <si>
    <t>10046919</t>
  </si>
  <si>
    <t>MOBILE REPLACE TRANSFORMER DIF</t>
  </si>
  <si>
    <t>23556036</t>
  </si>
  <si>
    <t>System Protection Blanket - C</t>
  </si>
  <si>
    <t>23550102</t>
  </si>
  <si>
    <t>BHCT-G3</t>
  </si>
  <si>
    <t>ROCKY FORD-ADD DIFFERENTIAL BA</t>
  </si>
  <si>
    <t>23556039</t>
  </si>
  <si>
    <t>CRIPPLE CRK PURCH/INST 2ND XFM</t>
  </si>
  <si>
    <t>23557245</t>
  </si>
  <si>
    <t>MOBUKE RADIO CONTROL STATION REDUNDANCY FOR NERC COMPLIANCE</t>
  </si>
  <si>
    <t>10047857</t>
  </si>
  <si>
    <t>RELAYING UPGRADES-TRANSMISSION UPGRADES FOR 6 PANELS</t>
  </si>
  <si>
    <t>10049752</t>
  </si>
  <si>
    <t>LAJUNTA CHANGE DISTANCE RELAYS</t>
  </si>
  <si>
    <t>23556033</t>
  </si>
  <si>
    <t>GPS CLOCK WEST STAT &amp; PUEBLO SVS SVS TO SUPPORT NETWORK TIME. THIS IS TO MEET WECC</t>
  </si>
  <si>
    <t>PURCH. INST. 2ND XFMR @ NORTHR</t>
  </si>
  <si>
    <t>23557246</t>
  </si>
  <si>
    <t>BLENDE 69/13.2KV SUB ADD 69KV</t>
  </si>
  <si>
    <t>23557253</t>
  </si>
  <si>
    <t>SCADA DUAL FRONT END PROJECT TO MEET NERC REQUIREMENTS</t>
  </si>
  <si>
    <t>10047856</t>
  </si>
  <si>
    <t>MISC FIBER OPTIC AND COMMUNICATIONS EQUIPMENT FOR F/O SYSTEM SOUTH LOOP BUILD OUT.    02-19-0012</t>
  </si>
  <si>
    <t>10044362</t>
  </si>
  <si>
    <t>AURORA MITIGATION-19 TIME DELAY RELAYS INSTALLED ON 19 CIRCUIT BREAKERS IN BHCOE SYSTSM TO PREVENT SABOTAGE TO BREAKERS</t>
  </si>
  <si>
    <t>10049540</t>
  </si>
  <si>
    <t>RF CHANGE DISTANCE RELAYS</t>
  </si>
  <si>
    <t>23556029</t>
  </si>
  <si>
    <t>GENERATOR</t>
  </si>
  <si>
    <t>10049087</t>
  </si>
  <si>
    <t>Relay - Breaker Failure</t>
  </si>
  <si>
    <t>Scada Equip - Server/Router</t>
  </si>
  <si>
    <t>RADIO CTRL STATIONS: W ACCESSORIES</t>
  </si>
  <si>
    <t>BWO TRANSM-PUEBLO          044</t>
  </si>
  <si>
    <t>23550044</t>
  </si>
  <si>
    <t>KETTLE TAP ADD MOT OPER SWITCH</t>
  </si>
  <si>
    <t>23557241</t>
  </si>
  <si>
    <t>BWO TRANSM-ROCKY FORD      045</t>
  </si>
  <si>
    <t>23550045</t>
  </si>
  <si>
    <t>BWO TRANSM-CANON CITY      041</t>
  </si>
  <si>
    <t>23550041</t>
  </si>
  <si>
    <t>RPL 5 STRUCT-CAN PLNT-TALLAHAS</t>
  </si>
  <si>
    <t>23554820</t>
  </si>
  <si>
    <t>INSTALL FOUNDATION &amp; RELOCATE</t>
  </si>
  <si>
    <t>23557216</t>
  </si>
  <si>
    <t>BLD 69KV LN ASPEN TAP -BLENDE</t>
  </si>
  <si>
    <t>23557239</t>
  </si>
  <si>
    <t>This work order is for the ground line inspection for lines 816-808-824-828-826</t>
  </si>
  <si>
    <t>10057872</t>
  </si>
  <si>
    <t>One pole broke off at ground line during the storm on 12-24-2016</t>
  </si>
  <si>
    <t>NYBERG TO BOONE 115KV LINE REBUILD WITH DOUBLE CIRCUIT 115KV ON STEEL MONO POLES</t>
  </si>
  <si>
    <t>10050230</t>
  </si>
  <si>
    <t>This work order is to replace 6 cross arms that were identified during line patrol on line 210</t>
  </si>
  <si>
    <t>We need to replace structure 22 on 115 kV line 259 due to phase to ground clearance issues identified during our lidar study. This will also help out with the phase to phase clearance with the new distribution line being installed under this line.</t>
  </si>
  <si>
    <t>this work order is to replace broken insulators on the west station-excel tap 115 kV line (# 231)</t>
  </si>
  <si>
    <t>10056894</t>
  </si>
  <si>
    <t>West Station to Hyde Park to Pueblo Plant 115KV transmission conductor upgrade to 795 ACSR</t>
  </si>
  <si>
    <t>10047726</t>
  </si>
  <si>
    <t>we need to replace broken insulators on the pueblo plant-reader 115 kV line (line 262)</t>
  </si>
  <si>
    <t>10056895</t>
  </si>
  <si>
    <t>State - Colorado Elec Distribution</t>
  </si>
  <si>
    <t>replacement of MAS remote radios for COE</t>
  </si>
  <si>
    <t>10056178</t>
  </si>
  <si>
    <t>EPU C &amp; C DEVELOPMENT 8TH &amp; HA</t>
  </si>
  <si>
    <t>60009953</t>
  </si>
  <si>
    <t>EPONF OAKWOOD BUILDERS 402VALL</t>
  </si>
  <si>
    <t>60009992</t>
  </si>
  <si>
    <t>EPU CANON CITY HIGH SCHOOL 131</t>
  </si>
  <si>
    <t>60008756</t>
  </si>
  <si>
    <t>EPORNF AQUILA 2006 DANGER POLE</t>
  </si>
  <si>
    <t>60011002</t>
  </si>
  <si>
    <t>EPUNF FOUR MILE RANCH FOUR MIL</t>
  </si>
  <si>
    <t>60010544</t>
  </si>
  <si>
    <t>EPU HUNKER SUBDIVISION CELTIC</t>
  </si>
  <si>
    <t>60011210</t>
  </si>
  <si>
    <t>EPUNF OAKWOOD BUILDERS GOLD CA</t>
  </si>
  <si>
    <t>60009773</t>
  </si>
  <si>
    <t>EPORNF  CHERAW - STORM WORK 10</t>
  </si>
  <si>
    <t>60011693</t>
  </si>
  <si>
    <t>EPOR  MAIN ST TO RR CROWLEY</t>
  </si>
  <si>
    <t>60009552</t>
  </si>
  <si>
    <t>Conductor, Oh Copper Bare 3/0</t>
  </si>
  <si>
    <t>5105224111</t>
  </si>
  <si>
    <t>EPUNF CITY OF CRIPPLE CREEK HW</t>
  </si>
  <si>
    <t>60011151</t>
  </si>
  <si>
    <t>EPUR3P  CRIPPLE CREEK SUBSTATI</t>
  </si>
  <si>
    <t>60010466</t>
  </si>
  <si>
    <t>EPUNF STAGGS,MARGIE LOCKE MOUN</t>
  </si>
  <si>
    <t>60009892</t>
  </si>
  <si>
    <t>Cable, Urd-Triplex, 4/0</t>
  </si>
  <si>
    <t>5105251313</t>
  </si>
  <si>
    <t>EPORNF  FOWLER - STORM WORK 10</t>
  </si>
  <si>
    <t>60011685</t>
  </si>
  <si>
    <t>EPU PINKAS,MICHAEL COUNTY ROAD</t>
  </si>
  <si>
    <t>60010638</t>
  </si>
  <si>
    <t>EPU SEIFERT CONSTRUCTION NEWLI</t>
  </si>
  <si>
    <t>60009435</t>
  </si>
  <si>
    <t>Electric Primary Overhead Non-Fame : EPONF TRI-STATE G&amp;T SKALA 13.2KV LINE50121 FLORENCE</t>
  </si>
  <si>
    <t>60020279</t>
  </si>
  <si>
    <t>REPLACE STRUCTURE OSMOSE</t>
  </si>
  <si>
    <t>10027701</t>
  </si>
  <si>
    <t>EPU KREIDLER,TED BLACK CLOUD C</t>
  </si>
  <si>
    <t>60011436</t>
  </si>
  <si>
    <t>EPU RICHARDSON,DEAL HWY 50 453</t>
  </si>
  <si>
    <t>60011575</t>
  </si>
  <si>
    <t>EPU RAHBANY,EMAD ARAPAHOE LANE</t>
  </si>
  <si>
    <t>60011306</t>
  </si>
  <si>
    <t>EPUNF SEIFERT ENTERPRISES LLC</t>
  </si>
  <si>
    <t>60010504</t>
  </si>
  <si>
    <t>Insulators-Post-25kv</t>
  </si>
  <si>
    <t>EPU FALLWELL,LARRY D FREEDOM C</t>
  </si>
  <si>
    <t>60010562</t>
  </si>
  <si>
    <t>Replace existing door and/or locking mechanisms for Baculite Mesa Comm Site (Tower Site) to allow for compliance with NERC CIP Low Impact Standards.</t>
  </si>
  <si>
    <t>10068563</t>
  </si>
  <si>
    <t>Replace existing door and/or locking mechanisms for Grandview Comm Site (Tower Site) to allow for compliance with NERC CIP Low Impact Standards.</t>
  </si>
  <si>
    <t>10068565</t>
  </si>
  <si>
    <t>EPORNF  LA JUNTA - STORM WORK</t>
  </si>
  <si>
    <t>60011689</t>
  </si>
  <si>
    <t>EPO  FOWLER E-14KV</t>
  </si>
  <si>
    <t>60011087</t>
  </si>
  <si>
    <t>2ND ST TO 7TH ST Electric Primary Overh : EPONF  2ND ST TO 7TH ST</t>
  </si>
  <si>
    <t>60022639</t>
  </si>
  <si>
    <t>5105227311</t>
  </si>
  <si>
    <t>60011088</t>
  </si>
  <si>
    <t>EPORNF  14KV MANZANOLA EAST07</t>
  </si>
  <si>
    <t>60010452</t>
  </si>
  <si>
    <t>EPORNF  MANZ. E 14KV07 MANZ. R</t>
  </si>
  <si>
    <t>60010492</t>
  </si>
  <si>
    <t>EPORNF  STORM DAMAGE-0607</t>
  </si>
  <si>
    <t>60010380</t>
  </si>
  <si>
    <t>EPORNF  OTERO CNTY - STORM WOR</t>
  </si>
  <si>
    <t>60011687</t>
  </si>
  <si>
    <t>EPONF PINELLO,JEFF HIGHWAY 685</t>
  </si>
  <si>
    <t>60011397</t>
  </si>
  <si>
    <t>5105254311</t>
  </si>
  <si>
    <t>Cable, Urd-Triplex, 1/0</t>
  </si>
  <si>
    <t>5105254313</t>
  </si>
  <si>
    <t>10027672</t>
  </si>
  <si>
    <t>INSTALLATION OF EMERGENCY GENERATOR FOR CRITICAL ASSET PROTECTION</t>
  </si>
  <si>
    <t>KINGSROYL - LEHIGH TO BARRINGTON : EPUNF DIRECTIONAL BORE KINGSROYAL - LEHIGH TO BARRINGTON PUEBLO</t>
  </si>
  <si>
    <t>60024218</t>
  </si>
  <si>
    <t>ENGINEERING PUB REG GEN</t>
  </si>
  <si>
    <t>EPUNF LOCO LIQUOR/MARRIOT HOTL</t>
  </si>
  <si>
    <t>60010079</t>
  </si>
  <si>
    <t>EPU PRIMARY UG EXTENSION REGEN</t>
  </si>
  <si>
    <t>60010726</t>
  </si>
  <si>
    <t>EPUNF TOP LAND DEVELOPMENT WES</t>
  </si>
  <si>
    <t>60010765</t>
  </si>
  <si>
    <t>EPUNF CRESTVIEW HILLS MEADOWLA</t>
  </si>
  <si>
    <t>60010709</t>
  </si>
  <si>
    <t>EPUNF SETTLERS VILLAGE FILING</t>
  </si>
  <si>
    <t>60011036</t>
  </si>
  <si>
    <t>EPONF ASPEN RD WIDENING ASPEN</t>
  </si>
  <si>
    <t>60010098</t>
  </si>
  <si>
    <t>EPUNF SYSTEM INTEGRITY BOBCAT</t>
  </si>
  <si>
    <t>60011061</t>
  </si>
  <si>
    <t>EPUNF  S. MAIN BET "C"  ST. &amp;</t>
  </si>
  <si>
    <t>60011376</t>
  </si>
  <si>
    <t>EPU OLIVE GARDEN ELIZABETH ST</t>
  </si>
  <si>
    <t>60011525</t>
  </si>
  <si>
    <t>EPUNF CONVERT OH TO UG CITY PA</t>
  </si>
  <si>
    <t>60009262</t>
  </si>
  <si>
    <t>EPUNF DELORIS HUERTHY W 18TH S</t>
  </si>
  <si>
    <t>60011147</t>
  </si>
  <si>
    <t>EPUNF BESSEMER HISTORICAL SOCI</t>
  </si>
  <si>
    <t>60010920</t>
  </si>
  <si>
    <t>EPUNF  GRANT PUEBLO</t>
  </si>
  <si>
    <t>60011042</t>
  </si>
  <si>
    <t>EPUNF SOUTH POINTE BUSINESS CA</t>
  </si>
  <si>
    <t>60011037</t>
  </si>
  <si>
    <t>EPORNF RELOCATE 3PH TANGENT PO</t>
  </si>
  <si>
    <t>60010682</t>
  </si>
  <si>
    <t>EPOR RELOCATE 2 POLES FOR HC R</t>
  </si>
  <si>
    <t>60010706</t>
  </si>
  <si>
    <t>EPUNF PUEBLO JUSTICE PLAZA BET</t>
  </si>
  <si>
    <t>60011335</t>
  </si>
  <si>
    <t>EPONF ASPEN RD WIDNING SANTA F</t>
  </si>
  <si>
    <t>60010585</t>
  </si>
  <si>
    <t>EPUNF CITY OF PUEBLO WALTBASSE</t>
  </si>
  <si>
    <t>60009830</t>
  </si>
  <si>
    <t>EPUNF CONVERT OHD TO UG ALMA A</t>
  </si>
  <si>
    <t>60011171</t>
  </si>
  <si>
    <t>EPUNF CINGULAR S. ONEIDA &amp; EAS</t>
  </si>
  <si>
    <t>60011198</t>
  </si>
  <si>
    <t>EPU SETTLERS VILLAGE FILING 4</t>
  </si>
  <si>
    <t>60011008</t>
  </si>
  <si>
    <t>EPUNF HYDE PARK 19TH ST &amp; CRUZ</t>
  </si>
  <si>
    <t>60011111</t>
  </si>
  <si>
    <t>60010445</t>
  </si>
  <si>
    <t>EPU MC CARTY BUILDING 1 ST AND</t>
  </si>
  <si>
    <t>60010330</t>
  </si>
  <si>
    <t>60013664</t>
  </si>
  <si>
    <t>OVERTON RD 1930 : EPUNF  1930 OVERTON RD PUEBLO</t>
  </si>
  <si>
    <t>60025348</t>
  </si>
  <si>
    <t>OVERTON RD RELOCATE Electric Primary OH : EPORNF OVERTON RD RELOCATE OVERTON RD RELOCATE</t>
  </si>
  <si>
    <t>60017048</t>
  </si>
  <si>
    <t>INSTALL 2000' 3 PH 1000KCMIL UG SYSTEM A : EPUNF UNIVERSITY UNIVERSITY CAMPASE</t>
  </si>
  <si>
    <t>60023569</t>
  </si>
  <si>
    <t>INV Pueblo Str Light Six Sigma</t>
  </si>
  <si>
    <t>5105257120</t>
  </si>
  <si>
    <t>PUEBLO RESERVOIR SUBSTATION: address 614 Pueblo Reservoir Road Pueblo Colorado 81005</t>
  </si>
  <si>
    <t>10049634</t>
  </si>
  <si>
    <t>PUEBLO RESERVOIR SUBSTATION</t>
  </si>
  <si>
    <t>EPORNF STORM WORK PUEBLO COUNT</t>
  </si>
  <si>
    <t>60011393</t>
  </si>
  <si>
    <t>EPU CONVERT OH TO UG COMANCHE</t>
  </si>
  <si>
    <t>60010275</t>
  </si>
  <si>
    <t>EPORNF  PBLO RURAL EAST - 10/2</t>
  </si>
  <si>
    <t>60011683</t>
  </si>
  <si>
    <t>South Pueblo Substation</t>
  </si>
  <si>
    <t>10026635</t>
  </si>
  <si>
    <t>EPU HW HOUSTON CONST SPAULDING</t>
  </si>
  <si>
    <t>60011440</t>
  </si>
  <si>
    <t>EPO LEGACY HOMES OF PUEBLO SIL</t>
  </si>
  <si>
    <t>60010888</t>
  </si>
  <si>
    <t>60011514</t>
  </si>
  <si>
    <t>EPORNF 8/26 STORM WORK PW PUEB</t>
  </si>
  <si>
    <t>60011395</t>
  </si>
  <si>
    <t>EPUNF  11TH 608 ST11 ROCKY FOR</t>
  </si>
  <si>
    <t>60009806</t>
  </si>
  <si>
    <t>EPORNF  STORM DAMAGE</t>
  </si>
  <si>
    <t>60011691</t>
  </si>
  <si>
    <t>Replace Trans Structures</t>
  </si>
  <si>
    <t>10000340</t>
  </si>
  <si>
    <t>BRAVO PROPERTY MANAGEMENT - 000 PONDEROSA LN, , CANON CITY, CO</t>
  </si>
  <si>
    <t>60101998</t>
  </si>
  <si>
    <t>60169196</t>
  </si>
  <si>
    <t>60102458</t>
  </si>
  <si>
    <t>WESTOVER HOMES - 517 E CHADWICK DR, , PUEBLO, CO</t>
  </si>
  <si>
    <t>60141803</t>
  </si>
  <si>
    <t>KRYSTAL CONLON - 623 FREDONIA ST, , PUEBLO WEST, CO</t>
  </si>
  <si>
    <t>60101248</t>
  </si>
  <si>
    <t>Replace existing 48VDC lead acid (VLA) battery system with new lead acid (VLA) batteries in existing relay building. Replace existing charger. Install manual transfer switch (MTS) for battery trailer connection. Charger should be mounted in existing loca</t>
  </si>
  <si>
    <t>10078941</t>
  </si>
  <si>
    <t>INSULATORS-PIN &amp; CAP-15KV</t>
  </si>
  <si>
    <t>5105230111</t>
  </si>
  <si>
    <t>EPO STATION POWER BURNT MILL R</t>
  </si>
  <si>
    <t>60009920</t>
  </si>
  <si>
    <t>EPO 2006 INTEGRITY PROJECT BUR</t>
  </si>
  <si>
    <t>60009477</t>
  </si>
  <si>
    <t>60009473</t>
  </si>
  <si>
    <t>EPOR  40th &amp; BUSH</t>
  </si>
  <si>
    <t>60010404</t>
  </si>
  <si>
    <t>EPUNF KURZ,RANDY LOCKE MTN ROA</t>
  </si>
  <si>
    <t>60009865</t>
  </si>
  <si>
    <t>EPOR  ST 4 &amp; HOLLY05 SWINK</t>
  </si>
  <si>
    <t>60010243</t>
  </si>
  <si>
    <t>Inv New Cust Primary Ext Elec</t>
  </si>
  <si>
    <t>5105245311</t>
  </si>
  <si>
    <t>5105247311</t>
  </si>
  <si>
    <t>Cutouts, 15,001-34,501 Volts</t>
  </si>
  <si>
    <t>5105256311</t>
  </si>
  <si>
    <t>This WO is for the replacement of Breakers 115-2 and 115-4 at the Canon City substation.</t>
  </si>
  <si>
    <t>10075506</t>
  </si>
  <si>
    <t>CONTROL BUILDING STRUCTURE - #</t>
  </si>
  <si>
    <t>LANDSCAPING</t>
  </si>
  <si>
    <t>STRUCTURES-LANDSCAPING</t>
  </si>
  <si>
    <t>WALKS, DRIVES, CURBS, ROADS, ETC.</t>
  </si>
  <si>
    <t>WALLS,ENCLOSE/RETAIN,SOUND WALL</t>
  </si>
  <si>
    <t>10075424</t>
  </si>
  <si>
    <t>AIRBRK-1PH-ELEC-0-15000V-&gt;= 2000AMPS</t>
  </si>
  <si>
    <t>AIRBRK-1PH-ELEC-15001-45000- &lt;=600AMPS</t>
  </si>
  <si>
    <t>AIRBRK-1PH-ELEC-45001-69000V- &lt;=600AMPS</t>
  </si>
  <si>
    <t>AIRBRK-1PH-ELEC-69-170KV- 1200-1999AMPS</t>
  </si>
  <si>
    <t>AIRBRK-1PH-ELEC-69-170KV- &lt;= 600AMPS</t>
  </si>
  <si>
    <t>ARRESTER - 23,000-69,000 VOLTS</t>
  </si>
  <si>
    <t>ARRESTERS-23000-69000 VOLTS</t>
  </si>
  <si>
    <t>ARRESTER - 69,001-146,000 VOLTS</t>
  </si>
  <si>
    <t>ARRESTERS-69,001-146,000 VOLT</t>
  </si>
  <si>
    <t>BATTERIES, STORAGE</t>
  </si>
  <si>
    <t>10021244</t>
  </si>
  <si>
    <t>BATTERIES: CANON PLANT UNIT SUB</t>
  </si>
  <si>
    <t>BATTERIES:125VDC BATTERY SYSTEM</t>
  </si>
  <si>
    <t>10042352</t>
  </si>
  <si>
    <t>BATTERIES, COMMUNICATION</t>
  </si>
  <si>
    <t>10057847</t>
  </si>
  <si>
    <t>10067817</t>
  </si>
  <si>
    <t>Breaker, 115 KV SF6</t>
  </si>
  <si>
    <t>10069802</t>
  </si>
  <si>
    <t>OIL - 161 KV</t>
  </si>
  <si>
    <t>PWR CIRC BREAK-OIL-161KV</t>
  </si>
  <si>
    <t>OIL - 25 KV</t>
  </si>
  <si>
    <t>10049283</t>
  </si>
  <si>
    <t>CAPACITOR BANK: 10.8MVAR CANON CITY</t>
  </si>
  <si>
    <t>10044702</t>
  </si>
  <si>
    <t>CAPACITOR BANKS-FOUNDATION</t>
  </si>
  <si>
    <t>CAPACITOR BANK 12.6 MVAR</t>
  </si>
  <si>
    <t>10049282</t>
  </si>
  <si>
    <t>RELAY PANEL # 12</t>
  </si>
  <si>
    <t>RELAY PANEL # 3</t>
  </si>
  <si>
    <t>PANEL 2: COMMUNICATIONS INTERNAL</t>
  </si>
  <si>
    <t>RELAY PANEL # 5</t>
  </si>
  <si>
    <t>PANEL 1: COMMUNICATIONS EXTERNAL</t>
  </si>
  <si>
    <t>RELAY PANEL # 6</t>
  </si>
  <si>
    <t>RELAY PANEL # 11</t>
  </si>
  <si>
    <t>RELAY PANEL # 7</t>
  </si>
  <si>
    <t>RELAY PANEL # 13</t>
  </si>
  <si>
    <t>RELAY PANEL # 8</t>
  </si>
  <si>
    <t>SWITCH,COMBO,ELEC,15001-45K,&lt;</t>
  </si>
  <si>
    <t>COMBO-ELEC-15-45KV- &lt;= 600AMPS</t>
  </si>
  <si>
    <t>SWITCH,COMBO,ELEC,45001-69K,&lt;</t>
  </si>
  <si>
    <t>COMBO-ELEC-45-69KV- &lt;= 600AMPS</t>
  </si>
  <si>
    <t>COMBO-ELEC-45-69KV- 1200-1999AMPS</t>
  </si>
  <si>
    <t>COMBO-ELEC-69-170KV- &lt;= 600AMPS</t>
  </si>
  <si>
    <t>COMBO-ELEC-69-170KV- 1200-1999AMPS</t>
  </si>
  <si>
    <t>COND. CONTROL CABLE-COPPER, OTHER</t>
  </si>
  <si>
    <t>COND. CONTROL CABLE-COPPER, 4c/6</t>
  </si>
  <si>
    <t>COND. CONTROL CABLE-COPPER, 12c/12</t>
  </si>
  <si>
    <t>COND. PWR CABLE, AL, 251MCM-795MCM</t>
  </si>
  <si>
    <t>COND. PWR CABLE, AL, OTHER</t>
  </si>
  <si>
    <t>BUS/CNDCTR-PWR CBLE-OTHER</t>
  </si>
  <si>
    <t>CONDUIT, NOT ENCD-PVC-3" - 4"</t>
  </si>
  <si>
    <t>CONDUIT-NOT ENCD, PVC-3"-4"</t>
  </si>
  <si>
    <t>CONDUIT-NOT ENC COND-PLS-&gt;4"- 6"</t>
  </si>
  <si>
    <t>CONDUIT, NOT ENCD-PVC-UNDR 3"</t>
  </si>
  <si>
    <t>CONDUIT-NOT ENCD, STL-3"-4"</t>
  </si>
  <si>
    <t>RELAY PANEL # 4</t>
  </si>
  <si>
    <t>CONTROL BUILDING</t>
  </si>
  <si>
    <t>CARR CURR EQ-COUPLING CAPACITOR 34.5KV</t>
  </si>
  <si>
    <t>CARR CURR EQ-COUPLING CAPACITOR 69KV</t>
  </si>
  <si>
    <t>CARR CURR EQ-CPLNG CAP PT-161KV</t>
  </si>
  <si>
    <t>CARR CURR EQ-COUPLING CAPACITOR 161KV</t>
  </si>
  <si>
    <t>CTRL CUB-RELAY-FEEDR-BUS DIFF</t>
  </si>
  <si>
    <t>CURR TRAN, 69001-161K,601-1200A</t>
  </si>
  <si>
    <t>10015988</t>
  </si>
  <si>
    <t>CURR TRAN-600&amp;&lt;-100-600</t>
  </si>
  <si>
    <t>CURR TRAN-601-15K-100-600</t>
  </si>
  <si>
    <t>Repl 4 Sets of HZM Relays-CC</t>
  </si>
  <si>
    <t>10002685</t>
  </si>
  <si>
    <t>Security Canon City Trans Sub</t>
  </si>
  <si>
    <t>10017405</t>
  </si>
  <si>
    <t>Replace existing door and/or locking mechanisms for Canon City Substation to allow for compliance with NERC CIP Low Impact Standards</t>
  </si>
  <si>
    <t>10068562</t>
  </si>
  <si>
    <t>Replace battery charger at Canon City Plant.</t>
  </si>
  <si>
    <t>CANON CITY 10.8MVAR CAP BANK-DESIGN PROCUREMENT AND CONSTRUCTION OF A 10.8 MVAR CAPACITOR BANK TO BE INSTALLED AT THE CANON CITY SUBSTATION.   03-21-2012 GV</t>
  </si>
  <si>
    <t>WNCLARK PROTECTIONS AND CONTORL CUT OVER</t>
  </si>
  <si>
    <t>Rpl UdrRated Eqpmnt Canon Plan</t>
  </si>
  <si>
    <t>Replacing two 115kV breakers at the Canon City substation (Breakers 115-1 and 115-6). The COE electricians will be performing this work.</t>
  </si>
  <si>
    <t>This WO is for the replacement of 115kV breakers 115-3 and 115-5 at the Canon City substation.</t>
  </si>
  <si>
    <t>Canon Unit Replace Batteries</t>
  </si>
  <si>
    <t>REPLACE STATION BATTERIES</t>
  </si>
  <si>
    <t>Install test switches on lockout relays at Canon City sub to aid in NERC testing.</t>
  </si>
  <si>
    <t>CANON CITY  115KV CAPACITOR BANK</t>
  </si>
  <si>
    <t>FENCES, CHAIN LINK</t>
  </si>
  <si>
    <t>FOUNDATION</t>
  </si>
  <si>
    <t>GAS BREAKER BUSHING- 69 KV</t>
  </si>
  <si>
    <t>CARR CURR EQ-LINE TUNER</t>
  </si>
  <si>
    <t>LOW PROF- SWITCH STAND - HIGH</t>
  </si>
  <si>
    <t>STRUC/OUTDR-LOW-CURR/POT TRANS</t>
  </si>
  <si>
    <t>LOW PROF-CURR/POT TRANS/REAC STAND</t>
  </si>
  <si>
    <t>LOW PROFILE STRUCT-BUS SUPPORT-1PH</t>
  </si>
  <si>
    <t>LOW PROFILE STRUCTURE-FOUNDATION</t>
  </si>
  <si>
    <t>STRUC/OUTDR-LOW-OTHER</t>
  </si>
  <si>
    <t>OTHER LOW PROFILE STRUCTURE</t>
  </si>
  <si>
    <t>LINE PANEL</t>
  </si>
  <si>
    <t>OTHER PANELS</t>
  </si>
  <si>
    <t>Platform</t>
  </si>
  <si>
    <t>POWER CIRCUIT BREAKER-TYPE 145 PMI IPO</t>
  </si>
  <si>
    <t>TRANSF, PWR, FOUNDATION-00000-TRANSF, PWR, FOUNDATION</t>
  </si>
  <si>
    <t>TRANSF, PWR, FOUNDATION</t>
  </si>
  <si>
    <t>TX.-POWER</t>
  </si>
  <si>
    <t>TX.-POWER-08001-TX.-POWER</t>
  </si>
  <si>
    <t>TX.-POWER-08006-TX.-POWER</t>
  </si>
  <si>
    <t>TRANSF, PWR, TRANSF 080-08000-TRANSF, PWR, TRANSF 080</t>
  </si>
  <si>
    <t>TX.-POWER-08007-TX.-POWER</t>
  </si>
  <si>
    <t>TX.-POWER-08004-TX.-POWER</t>
  </si>
  <si>
    <t>TX.-POWER-08008-TX.-POWER</t>
  </si>
  <si>
    <t>TX.-POWER-08005-TX.-POWER</t>
  </si>
  <si>
    <t>TRANSF, PWR, TRANSF 080</t>
  </si>
  <si>
    <t>RECT BUS BAR, ALUM, UNDER 3"</t>
  </si>
  <si>
    <t>BUS DIFFERENTIAL RELAY</t>
  </si>
  <si>
    <t>MISCELLANEOUS RELAY</t>
  </si>
  <si>
    <t>PANELS/INSTRUM/GAUGE-MISC RELA</t>
  </si>
  <si>
    <t>SERIES OR MULTIPLE RELAY</t>
  </si>
  <si>
    <t>23558231</t>
  </si>
  <si>
    <t>RELAY: SEL 351</t>
  </si>
  <si>
    <t>10043929</t>
  </si>
  <si>
    <t>OVERCURRENT RELAY</t>
  </si>
  <si>
    <t>SCADA EQUIP - RTU Telegyr System</t>
  </si>
  <si>
    <t>RTU</t>
  </si>
  <si>
    <t>SCADA EQUIPMENT- RTU</t>
  </si>
  <si>
    <t>Microwave Radio Terminal Upgrade</t>
  </si>
  <si>
    <t>TELEMETERING EQ.- TRANSDUCER</t>
  </si>
  <si>
    <t>TELEMETER EQ-TRANSMIT/RECEIVE COMBO</t>
  </si>
  <si>
    <t>CAPACITOR VOLTAGE TRANSFORMERS</t>
  </si>
  <si>
    <t>TRANSF, POTNTL, 1PH, 69001-161KV</t>
  </si>
  <si>
    <t>TRANSF, POTNTL, 1PH, 69001-16</t>
  </si>
  <si>
    <t>Transformers, Current</t>
  </si>
  <si>
    <t>CARR CURR EQ-TRANS/REC COMBINED</t>
  </si>
  <si>
    <t>TRANSMITTER/RECEIVER-69KV,800A</t>
  </si>
  <si>
    <t>BUS/CNDCTR-TBLR-CU-UNDR 3"</t>
  </si>
  <si>
    <t>TUBULAR BUS, COPPER- UNDER 3"</t>
  </si>
  <si>
    <t>TX., CURR.-WIND.TYPE- &lt; 100A</t>
  </si>
  <si>
    <t>TX.-CURRENT, WINDOW TYPE &lt;100A</t>
  </si>
  <si>
    <t>TX.-CURRENT, WINDOW TYPE</t>
  </si>
  <si>
    <t>TX., CURR.-WIND.TYPE-100-600A</t>
  </si>
  <si>
    <t>VAULT</t>
  </si>
  <si>
    <t>CARR CURR EQ-WAVE TRAP-800 AMP</t>
  </si>
  <si>
    <t>10012613</t>
  </si>
  <si>
    <t>CLEARING &amp; GRADING</t>
  </si>
  <si>
    <t>FENCE #2</t>
  </si>
  <si>
    <t>10008741</t>
  </si>
  <si>
    <t>ROAD-CANON WEST SUB ACCESS REBUILD</t>
  </si>
  <si>
    <t>10026634</t>
  </si>
  <si>
    <t>Road upgrade</t>
  </si>
  <si>
    <t>10020661</t>
  </si>
  <si>
    <t>ROADS</t>
  </si>
  <si>
    <t>STATION ROCK</t>
  </si>
  <si>
    <t>10066050</t>
  </si>
  <si>
    <t>W-FENCE</t>
  </si>
  <si>
    <t>W-STATION ROCK</t>
  </si>
  <si>
    <t>Airbrk-3ph-Manl-69-170kv- &gt;= 2000amps</t>
  </si>
  <si>
    <t>10013686</t>
  </si>
  <si>
    <t>AIRBRK-3PH-MANL-69-170KV- 1200-1999AMPS</t>
  </si>
  <si>
    <t>10013197</t>
  </si>
  <si>
    <t>ARRESTOR, 90 KV, 70 KV MCOV</t>
  </si>
  <si>
    <t>BATTERY BANK-WAPA REPLACEMENT</t>
  </si>
  <si>
    <t>10046457</t>
  </si>
  <si>
    <t>BATTERY, REPLACEMENT</t>
  </si>
  <si>
    <t>BATTERY BANK: CCW-RT/RP</t>
  </si>
  <si>
    <t>10042316</t>
  </si>
  <si>
    <t>BREAKER, GAS - 115-161 KV</t>
  </si>
  <si>
    <t>GAS - 115-161 KV</t>
  </si>
  <si>
    <t>10010926</t>
  </si>
  <si>
    <t>BUS BAR</t>
  </si>
  <si>
    <t>Bus Support</t>
  </si>
  <si>
    <t>BUS SUPPORT</t>
  </si>
  <si>
    <t>CAPACITOR BANK, STATION</t>
  </si>
  <si>
    <t>Circuit Switcher</t>
  </si>
  <si>
    <t>COND. CONTROL CABLE, OTHER</t>
  </si>
  <si>
    <t>PWR CABLE, OTHER</t>
  </si>
  <si>
    <t>CONDUIT, NOT ENCSD PLASTIC 2.25-4"</t>
  </si>
  <si>
    <t>CU 4/0 7 STR</t>
  </si>
  <si>
    <t>CURR/POT TRANS/REAC STAND</t>
  </si>
  <si>
    <t>DEADEND TOWER</t>
  </si>
  <si>
    <t>Canon West Substation WAPA IT Infrastructure Upgrade</t>
  </si>
  <si>
    <t>10084403</t>
  </si>
  <si>
    <t>Canon W.Sub-Cir. Break - Inv</t>
  </si>
  <si>
    <t>Canon W-WAPA Interconnect Sub</t>
  </si>
  <si>
    <t>WAPA TO REPLACE MICROWAVE BATTERIES PER MAINTENANCE CONTRACT</t>
  </si>
  <si>
    <t>Replace Substation Batteries performed by Western    07-05-2011  gc</t>
  </si>
  <si>
    <t>Canon W Sub Stop-Gap Act#2</t>
  </si>
  <si>
    <t>Canon W Sub Stop-Gap Activity</t>
  </si>
  <si>
    <t>BKR 115-9 @ CANON WEST, COMPLETE COMMISSIONING</t>
  </si>
  <si>
    <t>10047750</t>
  </si>
  <si>
    <t>Repl Scada Interface-Canon W</t>
  </si>
  <si>
    <t>10024382</t>
  </si>
  <si>
    <t>Purch 115KV Txfmr-Canon West</t>
  </si>
  <si>
    <t>10009495</t>
  </si>
  <si>
    <t>Sys Protect Study &amp; Sys Improv</t>
  </si>
  <si>
    <t>10008907</t>
  </si>
  <si>
    <t>CANON WEST ROAD (WAPA)</t>
  </si>
  <si>
    <t>Install test switches on lockout relays at the Canon West sub to aid in NERC testing.</t>
  </si>
  <si>
    <t>10075411</t>
  </si>
  <si>
    <t>Canon West Road Upgrade</t>
  </si>
  <si>
    <t>115kv Line Terminal at Canon W</t>
  </si>
  <si>
    <t>Low Prof- Switch Stand - Low</t>
  </si>
  <si>
    <t>115 KV DEAD TANK CIRCUIT BREAKER</t>
  </si>
  <si>
    <t>BUS DIFFERENTIAL PANEL</t>
  </si>
  <si>
    <t>TERMINATION CABINET(1), CONTROL PANELS (4)</t>
  </si>
  <si>
    <t>TRANSFORMER DIFFERENTIAL PANEL</t>
  </si>
  <si>
    <t>RELAYS</t>
  </si>
  <si>
    <t>POTENTIAL DEVICE-CCVT 123 KV</t>
  </si>
  <si>
    <t>POTHEADS (TERMINATORS)</t>
  </si>
  <si>
    <t>Pvc Conduit</t>
  </si>
  <si>
    <t>PVC CONDUIT</t>
  </si>
  <si>
    <t>POWER TRANSFORMER NBR 08402-08402-TX.-POWER 08402</t>
  </si>
  <si>
    <t>LOCKOUT RELAY</t>
  </si>
  <si>
    <t>NERC Test Switch</t>
  </si>
  <si>
    <t>HMI Interface</t>
  </si>
  <si>
    <t>Microwave Radio Service (SCADA Communications)</t>
  </si>
  <si>
    <t>STEEL CONDUIT</t>
  </si>
  <si>
    <t>Steel Conduit</t>
  </si>
  <si>
    <t>STRUCTURES-STEEL</t>
  </si>
  <si>
    <t>Platform, Operator</t>
  </si>
  <si>
    <t>SWITCH STAND</t>
  </si>
  <si>
    <t>Switch Stand</t>
  </si>
  <si>
    <t>SWITCHES - OVER 34.5KV</t>
  </si>
  <si>
    <t>MICROWAVE TOWER</t>
  </si>
  <si>
    <t>TRANSFORMER,AUX 25KVA AND LESS,0-15KV</t>
  </si>
  <si>
    <t>TWO-WAY CONTROL STATION UNIT SYSTEM</t>
  </si>
  <si>
    <t>W-ARRESTER - 69,001-146,000 VOLTS</t>
  </si>
  <si>
    <t>W-CONTROL BLDG</t>
  </si>
  <si>
    <t>W-BUS BAR</t>
  </si>
  <si>
    <t>W-BUS SUPPORT</t>
  </si>
  <si>
    <t>W-COND. CONTROL CABLE, OTHER</t>
  </si>
  <si>
    <t>W-COND. PWR CABLE, AL, OTHER</t>
  </si>
  <si>
    <t>W-CARR CURR EQ-CCVT RELAY</t>
  </si>
  <si>
    <t>W-CURR TRAN, 161001-345K,601-1200A</t>
  </si>
  <si>
    <t>W-CURR/POT TRANS/REAC STAND</t>
  </si>
  <si>
    <t>W-DEADEND TOWER</t>
  </si>
  <si>
    <t>W-GROUNDING SYSTEMS, STATION</t>
  </si>
  <si>
    <t>W-LIGHTENING MAST</t>
  </si>
  <si>
    <t>W-RELAY PANELS</t>
  </si>
  <si>
    <t>W-POST INSULATORS</t>
  </si>
  <si>
    <t>W-PVC CONDUIT</t>
  </si>
  <si>
    <t>W-STRUC-HIGH PROF-BAY #1</t>
  </si>
  <si>
    <t>W-STRUC-SUPPORTING,OUTDOOR-OTHER</t>
  </si>
  <si>
    <t>W-SUSPENSION INSULATORS</t>
  </si>
  <si>
    <t>W-SWITCH STAND</t>
  </si>
  <si>
    <t>W-SWITCHES AIRBREAK MANUAL 230KV 1600A</t>
  </si>
  <si>
    <t>W-TRANSFORMER,AUX 25KVA AND LESS,0-15KV</t>
  </si>
  <si>
    <t>LAND - TRACT 11 : Fremont County Road 291</t>
  </si>
  <si>
    <t>10006115</t>
  </si>
  <si>
    <t>LIGHTING - BUILDING #1</t>
  </si>
  <si>
    <t>HEATING EQUIPMENT-BUILDING #1</t>
  </si>
  <si>
    <t>ROOF BUILDING #1</t>
  </si>
  <si>
    <t>FANS, VENTILATING-BUILDING #1</t>
  </si>
  <si>
    <t>BUILDINGS-OTHER #1</t>
  </si>
  <si>
    <t>FOUNDATIONS-BUILDING #1</t>
  </si>
  <si>
    <t>FENCE-60' FOR MICROWAVE TOWER</t>
  </si>
  <si>
    <t>10023478</t>
  </si>
  <si>
    <t>10042866</t>
  </si>
  <si>
    <t>ROOF</t>
  </si>
  <si>
    <t>10056313</t>
  </si>
  <si>
    <t>10068549</t>
  </si>
  <si>
    <t>YARD LIGHTING SYSTEMS</t>
  </si>
  <si>
    <t>10009149</t>
  </si>
  <si>
    <t>ARRESTERS: 70 KV POLYMER</t>
  </si>
  <si>
    <t>10082275</t>
  </si>
  <si>
    <t>10024688</t>
  </si>
  <si>
    <t>PWR CIRC BREAK-GAS-69KV</t>
  </si>
  <si>
    <t>GAS - 69KV</t>
  </si>
  <si>
    <t>GAS - 69 KV</t>
  </si>
  <si>
    <t>OIL - 161KV</t>
  </si>
  <si>
    <t>PWR CIRC BREAK-OIL, 69KV</t>
  </si>
  <si>
    <t>OIL - 69 KV</t>
  </si>
  <si>
    <t>OIL - 69KV</t>
  </si>
  <si>
    <t>JMUX COMMUNICATIONS</t>
  </si>
  <si>
    <t>Microwave Dehydrator</t>
  </si>
  <si>
    <t>10062071</t>
  </si>
  <si>
    <t>COND. PWR CABLE, OTHER</t>
  </si>
  <si>
    <t>CURR TRAN, 69001-161K,100-600A</t>
  </si>
  <si>
    <t>10009151</t>
  </si>
  <si>
    <t>This Work Order is for the replacement for the batteies at Portland Substation and the addition of a new DC panel to cover future breaker replacements.</t>
  </si>
  <si>
    <t>Engineering Design on 115 kV line terminal @ Portland Sub - new line to West Station</t>
  </si>
  <si>
    <t>Portland 115/60kV Sub-Invest</t>
  </si>
  <si>
    <t>115KV Metering(Holnam Line)</t>
  </si>
  <si>
    <t>Ring Bus Exp(without Metering)</t>
  </si>
  <si>
    <t>Replacing 2 69kV breakers at the Portland Sub. (69-1 &amp; 69-5)</t>
  </si>
  <si>
    <t>10079878</t>
  </si>
  <si>
    <t>Repl battery system-Portland</t>
  </si>
  <si>
    <t>Replacing 2 existing 115 kV relay protection control panels at Portland Substation for the capacitor bank and the Holcim line.</t>
  </si>
  <si>
    <t>10055943</t>
  </si>
  <si>
    <t>Remove existing Portland T2 transformer, Order and replace with new transformer, Upgrade T2 relaying, Upgrade T1 relaying</t>
  </si>
  <si>
    <t>10059997</t>
  </si>
  <si>
    <t>Portland Substation 69kv Breaker Replacement 69-2,3,4. Portland Substation, replacement of 69kv breakers 69-2, 69-3 and 69-4. All are oil filled manufactured in 1973, 1973 and 1957.</t>
  </si>
  <si>
    <t>10081089</t>
  </si>
  <si>
    <t>Replace existing door and/or locking mechanisms for Portland Substation to allow for compliance with NERC CIP Low Impact Standards.</t>
  </si>
  <si>
    <t>Replace 115kV switch at Portland substation due to the North Phase pivot housing of the blade breaking when trying to close in the switch for another capital project energization.</t>
  </si>
  <si>
    <t>10084646</t>
  </si>
  <si>
    <t>Upgrading the Portland Transmission Substation RTU from a Siemens 5700 to a SEL Axion RTU.</t>
  </si>
  <si>
    <t>10082706</t>
  </si>
  <si>
    <t>UPGRADE 115KV SWITCHES TO CORRECT BROKEN ASSEMBLYS</t>
  </si>
  <si>
    <t>10047623</t>
  </si>
  <si>
    <t>Foundation, Other</t>
  </si>
  <si>
    <t>PCB FOUNDATION</t>
  </si>
  <si>
    <t>PWR CIRC BREAKERS-FOUNDATION</t>
  </si>
  <si>
    <t>STATION GROUNDING SYSTEMS</t>
  </si>
  <si>
    <t>HIGH PROFILE STRUCT-BUS SUPPORT-1PH</t>
  </si>
  <si>
    <t>INSULATORS-POST-161KV</t>
  </si>
  <si>
    <t>LIGHTENING MAST</t>
  </si>
  <si>
    <t>LOW PROF- SWITCH STAND - LOW</t>
  </si>
  <si>
    <t>LOW PROF-DEADEND TWR-HIGH TENSION</t>
  </si>
  <si>
    <t>LOW PROF-DEADEND TWR-LOW TENSION</t>
  </si>
  <si>
    <t>LOW PROFILE STR-LIGHTNING MAST</t>
  </si>
  <si>
    <t>Oil Spill Containment</t>
  </si>
  <si>
    <t>CAPACITOR BANK PANEL</t>
  </si>
  <si>
    <t>CIRCUIT BREAKER CONTROL PANEL</t>
  </si>
  <si>
    <t>Panel - DC</t>
  </si>
  <si>
    <t>Panel - Relay</t>
  </si>
  <si>
    <t>COMPLETE PANEL-3 RELAYS</t>
  </si>
  <si>
    <t>POLE, WOOD, 65' FOR ANTENNAS</t>
  </si>
  <si>
    <t>POLE, WOOD, 65' FOR ANTENNAS-ADDL</t>
  </si>
  <si>
    <t>POLE, WOOD, 65' TO 80'</t>
  </si>
  <si>
    <t>CARRIER: CCVT 115KV, 550 BIL 600/1000</t>
  </si>
  <si>
    <t>PULLPITS (REGULATOR PIT)</t>
  </si>
  <si>
    <t>PWR CRCT BKR- 4160V,3000A</t>
  </si>
  <si>
    <t>TX.-POWER-08009-TX.-POWER</t>
  </si>
  <si>
    <t>TX.-POWER-00000-TX.-POWER</t>
  </si>
  <si>
    <t>TX.-POWER-08010-TX.-POWER</t>
  </si>
  <si>
    <t>REACTOR-FOUNDATION</t>
  </si>
  <si>
    <t>CARRIER CURR.EQ-RECEIVERS</t>
  </si>
  <si>
    <t>BREAKER FAILURE RELAY</t>
  </si>
  <si>
    <t>RELAYING AND PANELS</t>
  </si>
  <si>
    <t>10010415</t>
  </si>
  <si>
    <t>PANELS-IMPEDENCE RELAY</t>
  </si>
  <si>
    <t>IMPEDENCE RELAY</t>
  </si>
  <si>
    <t>10075420</t>
  </si>
  <si>
    <t>SCADA EQUIP - RTU Telegyr Systems</t>
  </si>
  <si>
    <t>SCADA &amp; RADIO EQUIP-RTU,TRANSDUCERS, RELAYS, REMOTE ALARM, GENRATOR,ANTENNAS</t>
  </si>
  <si>
    <t>TELEMETERING-RTU</t>
  </si>
  <si>
    <t>STRUC-SUPP, OUTDOOR-OTHER CCVT STND</t>
  </si>
  <si>
    <t>STRUCTURES: STEEL</t>
  </si>
  <si>
    <t>SWITCH: DISCONNECT 115KV, 550 KV, 2000 AMP</t>
  </si>
  <si>
    <t>SWITCH: 115KV UPGRADE</t>
  </si>
  <si>
    <t>TOWER -SELF SUPPORTING 80' MICROWAVE</t>
  </si>
  <si>
    <t>CARRIER CURRENT EQMT.-TRANSMITTERS</t>
  </si>
  <si>
    <t>TUBULAR BUS, ALUM , UNDER 3"</t>
  </si>
  <si>
    <t>TUBULAR BUS, ALUM , 3" TO 4"</t>
  </si>
  <si>
    <t>TX.-CURR., WIND.TYPE 601-1200A</t>
  </si>
  <si>
    <t>Install test switches on lockouts at Portland to aid in NERC testing.</t>
  </si>
  <si>
    <t>Replacing 2 115kV breakers at the Portland Sub. (115-2 &amp; 115-4)</t>
  </si>
  <si>
    <t>10079869</t>
  </si>
  <si>
    <t>BATTERY CHARGERS</t>
  </si>
  <si>
    <t>TELEMETERING-TRNS/REC COMBO</t>
  </si>
  <si>
    <t>VACUUM-69KV</t>
  </si>
  <si>
    <t>S31-T15-R69-LAND RIGHTS/CRIPPLE CREEK</t>
  </si>
  <si>
    <t>10013685</t>
  </si>
  <si>
    <t>115 KV LIGHTNING ARRESTER</t>
  </si>
  <si>
    <t>10013683</t>
  </si>
  <si>
    <t>10070110</t>
  </si>
  <si>
    <t>115 KV BREAKER AREVA 1200 A</t>
  </si>
  <si>
    <t>10059044</t>
  </si>
  <si>
    <t>69 KV BREAKER, AREVA 1200 A</t>
  </si>
  <si>
    <t>Cable, Urd-Al Covered, 6&amp;Smaller</t>
  </si>
  <si>
    <t>Cable, Urd-Other, 350MCM &amp; Larger</t>
  </si>
  <si>
    <t>Capacitor Bank, Station 115kV</t>
  </si>
  <si>
    <t>JMUX EQUIP FOR MICROWAVE SYSTEM</t>
  </si>
  <si>
    <t>10028493</t>
  </si>
  <si>
    <t>Cond. Control Cable, Other</t>
  </si>
  <si>
    <t>Cond. Pwr Cable, Other</t>
  </si>
  <si>
    <t>CONTROL BUILD</t>
  </si>
  <si>
    <t>Replace the battery bank, battery rack, and spill containment at Arequa Gulch Sub.</t>
  </si>
  <si>
    <t>Replace existing door and/or locking mechanisms for Arequa Gulch Substation to allow for compliance with NERC CIP Low Impact Standards.</t>
  </si>
  <si>
    <t>10068544</t>
  </si>
  <si>
    <t>AREQUA GULCH TRANSFORMERS</t>
  </si>
  <si>
    <t>10026738</t>
  </si>
  <si>
    <t>Engineering, Procurement and Construction work order to add a Disconnect Switch, Breaker and 12 MVar Capacitor Bank to the 115 kV Bus at Arequa Gulch Substation.</t>
  </si>
  <si>
    <t>Build Arequa Gulch115/69kv sub</t>
  </si>
  <si>
    <t>Purch Sub Easement-Arequa Gulc</t>
  </si>
  <si>
    <t>Arequa Gulch Sub- Distribution</t>
  </si>
  <si>
    <t>10026470</t>
  </si>
  <si>
    <t>FENCE-AREQUA GULCH</t>
  </si>
  <si>
    <t>Foundation, Bus Support</t>
  </si>
  <si>
    <t>Foundation, Cap Bank</t>
  </si>
  <si>
    <t>Foundation, Circuit Breaker</t>
  </si>
  <si>
    <t>STRUCTURE-LIGHTNING MAST</t>
  </si>
  <si>
    <t>STRUCTURE-SUBSTATION PAD</t>
  </si>
  <si>
    <t>AREQUA SUB TRNSF PAD CONCRETE</t>
  </si>
  <si>
    <t>TRENCH 115KV/69 KV TRAP</t>
  </si>
  <si>
    <t>Panel - Relay 10</t>
  </si>
  <si>
    <t>Potheads (Terminators)</t>
  </si>
  <si>
    <t>WAUKESHA 115KV/69KV 18/24/30MVA</t>
  </si>
  <si>
    <t>SIGN</t>
  </si>
  <si>
    <t>STEEL STRUCTURE-AREQUA</t>
  </si>
  <si>
    <t>Switch Stand 115kV</t>
  </si>
  <si>
    <t>AUXILLARY SWITCH 6-STAGE FIELD</t>
  </si>
  <si>
    <t>Switch 115kV</t>
  </si>
  <si>
    <t>3 PHASE 115KV 1200 AMP</t>
  </si>
  <si>
    <t>TRANSF, PNTL, 69.001-161KV</t>
  </si>
  <si>
    <t>SSVT-350-100, 100KVA</t>
  </si>
  <si>
    <t>15KV VOLTAGE TRANSFORMER</t>
  </si>
  <si>
    <t>Transformer Substation 115kv</t>
  </si>
  <si>
    <t>115/69 KV 30MVA, WAUKESHA PT</t>
  </si>
  <si>
    <t>115/69KV 30 MVA, WAUKESHA PT</t>
  </si>
  <si>
    <t>Walks, Drives, Curbs, Roads, Etc.</t>
  </si>
  <si>
    <t>AIRBREAK-1PH-MAN-15-45KV-&lt;=600AMPS</t>
  </si>
  <si>
    <t>AIRBREAK-1PH-ELEC-0-15000V-&lt;=600AMPS</t>
  </si>
  <si>
    <t>CABLE TRAY</t>
  </si>
  <si>
    <t>POWER TRANSFORMER NBR 08400</t>
  </si>
  <si>
    <t>RECLOSERS - 3 PHASE</t>
  </si>
  <si>
    <t>STRUC-SUPPORTING,OUTDOOR-OTHER</t>
  </si>
  <si>
    <t>LAND - TRACT 49</t>
  </si>
  <si>
    <t>CTRL.CUBICLE, FEEDER,OVERCURRENT</t>
  </si>
  <si>
    <t>Replace existing door and/or locking mechanisms for Skala Substation to allow for compliance with NERC CIP Low Impact Standards.</t>
  </si>
  <si>
    <t>10068555</t>
  </si>
  <si>
    <t>NONE</t>
  </si>
  <si>
    <t>10082616</t>
  </si>
  <si>
    <t>HIGH PROFILE STRUCT-FOUNDATION</t>
  </si>
  <si>
    <t>MANHOLE</t>
  </si>
  <si>
    <t>TX.-POWER-08046-TX.-POWER</t>
  </si>
  <si>
    <t>RECLOSERS-3PH,25001-34500V</t>
  </si>
  <si>
    <t>RELAY: MISC DPU RELAYS</t>
  </si>
  <si>
    <t>10047891</t>
  </si>
  <si>
    <t>RELAY: SEL 351-501</t>
  </si>
  <si>
    <t>RELAY - OTHER</t>
  </si>
  <si>
    <t>10022677</t>
  </si>
  <si>
    <t>750 MCM AL 15KV 220 M EPR 1/3 NEUTRAL</t>
  </si>
  <si>
    <t>10049104</t>
  </si>
  <si>
    <t>AIRBRK-3PH-ELEC-45-69KV- &lt;= 600AMPS</t>
  </si>
  <si>
    <t>Repl arrestors &amp; swtch-N Canon</t>
  </si>
  <si>
    <t>10021094</t>
  </si>
  <si>
    <t>Purch/Install Transformer &amp; Eq</t>
  </si>
  <si>
    <t>10023942</t>
  </si>
  <si>
    <t>10024724</t>
  </si>
  <si>
    <t>Repl switches-S Canon Sub</t>
  </si>
  <si>
    <t>FUSE MTGS, 69,001V AND OVER</t>
  </si>
  <si>
    <t>AIRBRK-1PH-MAN-0-15000V-&lt;=600AMPS</t>
  </si>
  <si>
    <t>10011870</t>
  </si>
  <si>
    <t>AIRBRK-1PH-MAN-45-69KV-1200-1999A</t>
  </si>
  <si>
    <t>ARRESTER -  0-10,000 VOLTS</t>
  </si>
  <si>
    <t>ARRESTER -  34,501-69,000 VOLTS</t>
  </si>
  <si>
    <t>CUTOUTS, 7,501-15,000 VOLTS</t>
  </si>
  <si>
    <t>Instl 3,69KV &amp; 2,13KV Switches</t>
  </si>
  <si>
    <t>FUSE MTGS, 34,502-69,000 VOLTS</t>
  </si>
  <si>
    <t>CUTOUTS 15,001-34,501 VOLTS</t>
  </si>
  <si>
    <t>PANELS,INSTR.,GAUGE,RELAY,CONTROL</t>
  </si>
  <si>
    <t>CABLE, OVERHEAD-OTHER SIZE 6 &amp; SMALLER</t>
  </si>
  <si>
    <t>Replace Fuse Holders Johnson G</t>
  </si>
  <si>
    <t>10025994</t>
  </si>
  <si>
    <t>LAND - TRACT 12</t>
  </si>
  <si>
    <t>LIGHTNING PROTECTION</t>
  </si>
  <si>
    <t>BUILDINGS</t>
  </si>
  <si>
    <t>10068554</t>
  </si>
  <si>
    <t>Airbrk-3ph-Manl-15-45kv- &gt;=2000a</t>
  </si>
  <si>
    <t>10026454</t>
  </si>
  <si>
    <t>ARRESTER: 96KV POLYMER, 76 KV</t>
  </si>
  <si>
    <t>10044488</t>
  </si>
  <si>
    <t>115 KV ARRESTER</t>
  </si>
  <si>
    <t>10025337</t>
  </si>
  <si>
    <t>ARRESTER: 115KV</t>
  </si>
  <si>
    <t>BATTERIES</t>
  </si>
  <si>
    <t>10018509</t>
  </si>
  <si>
    <t>BREAKER:115KV 550 KV, 2000A VERT HORIZ</t>
  </si>
  <si>
    <t>BREAKER, 115KV 1200 A SF6</t>
  </si>
  <si>
    <t>115KV, 1200 A SF6 BREAKER</t>
  </si>
  <si>
    <t>BREAKER-AREVA 115KV 3 PHASE GAS</t>
  </si>
  <si>
    <t>BREAKER, OIL - 115-161 KV</t>
  </si>
  <si>
    <t>10042747</t>
  </si>
  <si>
    <t>BREAKER: 115KV, 550KV BIL, 40 KA, 2000 A</t>
  </si>
  <si>
    <t>Transmission Sub Station Storage</t>
  </si>
  <si>
    <t>10049166</t>
  </si>
  <si>
    <t>ACSR: 795 KCMIL DRAKE</t>
  </si>
  <si>
    <t>BUS-ALUMINUM</t>
  </si>
  <si>
    <t>BUS AND STATION CONDUCTOR</t>
  </si>
  <si>
    <t>CABLE, 1272MCM ACSR B</t>
  </si>
  <si>
    <t>SWITCH,COMBO,ELEC,69001-170K,</t>
  </si>
  <si>
    <t>WPC 30315 COMMUNICATIONS: JMUX</t>
  </si>
  <si>
    <t>10044917</t>
  </si>
  <si>
    <t>10053818</t>
  </si>
  <si>
    <t>CONTROL CABLE</t>
  </si>
  <si>
    <t>WIRE # 14 STR SIS</t>
  </si>
  <si>
    <t>10047625</t>
  </si>
  <si>
    <t>COND. PWR CABLE, AL, 796MCM-2000MCM</t>
  </si>
  <si>
    <t>Upgr Breaker 4,5,6-Reader Sub</t>
  </si>
  <si>
    <t>Reader Sub-MEM Line Terminal</t>
  </si>
  <si>
    <t>READER SUB-ADD BREAKER 115-7</t>
  </si>
  <si>
    <t>READER TRANSFORMER UPGRADE-REPLACE 2 115KV/69KV AUTO TRANSFORMERS AT READER SUBSTATION</t>
  </si>
  <si>
    <t>BUILD 36 MILES OF TRANSMISSION (RATTLESNAKE)  SOUTHERN CONNECTOR TRANSMISSION LINE   05-02-2012 GC</t>
  </si>
  <si>
    <t>UPGRADE READER COMMANCE RELAYI</t>
  </si>
  <si>
    <t>10028126</t>
  </si>
  <si>
    <t>Replace existing door and/or locking mechanisms for Reader Substation to allow for compliance with NERC CIP Low Impact Standards.</t>
  </si>
  <si>
    <t>Install DME equipment at the Reader substation for PRC-002 compliance.</t>
  </si>
  <si>
    <t>10077632</t>
  </si>
  <si>
    <t>Breaker Bus Upgr 2000 AMP</t>
  </si>
  <si>
    <t>REPLACE EXISTING STATIC ON THE READER TO AIRPORT MEMORIAL TRANSMISSION LINE WITH OPGW.  08-04-2011  GC</t>
  </si>
  <si>
    <t>10042609</t>
  </si>
  <si>
    <t>READER SUB-PUEBLO 115KV LINE T</t>
  </si>
  <si>
    <t>23557083</t>
  </si>
  <si>
    <t>TRANSMISSION SUBSTATION STORAGE FACILITY</t>
  </si>
  <si>
    <t>Reader to Pueblo 115kV line secondary relay replacement.</t>
  </si>
  <si>
    <t>10068501</t>
  </si>
  <si>
    <t>FIBER OPTIC PATCH PANEL</t>
  </si>
  <si>
    <t>FOUNDATION AND GROUNDING</t>
  </si>
  <si>
    <t>FOUNDATIONS</t>
  </si>
  <si>
    <t>POWER TRANSFORMER FOUNDATIONS</t>
  </si>
  <si>
    <t>INSULATORS-POST-69KV</t>
  </si>
  <si>
    <t>LINE TRAP</t>
  </si>
  <si>
    <t>STRUC/OUTDR-LOW-SWITCH STAND L</t>
  </si>
  <si>
    <t>STRUC/OUTDR-LOW-DEAD END HIGH</t>
  </si>
  <si>
    <t>STRUC/OUTDR-LOW-FOUNDATION</t>
  </si>
  <si>
    <t>METERS: SCHWITZER SEL 734</t>
  </si>
  <si>
    <t>MULTIPLE ADDRESS REMOTE SYSTEM</t>
  </si>
  <si>
    <t>225 A DC PANEL W 225A BREAKER</t>
  </si>
  <si>
    <t>PANEL - FIBER OPTIC PATCH</t>
  </si>
  <si>
    <t>Panel - DME (Disturbance Monitoring Equip)</t>
  </si>
  <si>
    <t>RELAY PANEL-PANEL #2R</t>
  </si>
  <si>
    <t>RELAY PANEL-PANEL # 3</t>
  </si>
  <si>
    <t>RELAYS: SEL 421</t>
  </si>
  <si>
    <t>RELAY PANELS</t>
  </si>
  <si>
    <t>RELAY PANEL-PANEL # 2</t>
  </si>
  <si>
    <t>RELAY PANEL-PANEL #3R</t>
  </si>
  <si>
    <t>RELAY PANEL: 6F TRANSFORMER T2</t>
  </si>
  <si>
    <t>RELAY PANEL: 8F 69KV SOUTH LOOP</t>
  </si>
  <si>
    <t>RELAY PANEL: 7F 69KV NORTH LOOP</t>
  </si>
  <si>
    <t>RELAY PANEL: 5F TRANSFORMER 1</t>
  </si>
  <si>
    <t>STATION POST INSULATORS</t>
  </si>
  <si>
    <t>Pwr Trfrmr Nbr-WT01655</t>
  </si>
  <si>
    <t>TX.-POWER-08011-TX.-POWER</t>
  </si>
  <si>
    <t>TX.-POWER-08012-TX.-POWER</t>
  </si>
  <si>
    <t>Pwr Trfrmr Nbr-WT01656</t>
  </si>
  <si>
    <t>ABB AUXILIARY RELAY</t>
  </si>
  <si>
    <t>RELAYS DIFFERENTIAL: SCHWITZER SEL</t>
  </si>
  <si>
    <t>Relay - Other  SEL 351-Protection System</t>
  </si>
  <si>
    <t>CONTROL PANEL # 4</t>
  </si>
  <si>
    <t>RELAYING PANEL # 4</t>
  </si>
  <si>
    <t>TRANSCEIVER</t>
  </si>
  <si>
    <t>SITE PREPERATION AND ROCK FINISH</t>
  </si>
  <si>
    <t>STEEL STRUCTURE</t>
  </si>
  <si>
    <t>STRUCTURE-STEEL</t>
  </si>
  <si>
    <t>STRUCTURE: DEADEND H FRAME</t>
  </si>
  <si>
    <t>STRUCTURE # 1G-AB</t>
  </si>
  <si>
    <t>STRUCTURE # DE</t>
  </si>
  <si>
    <t>STRUCTURE # 1H</t>
  </si>
  <si>
    <t>STRUCTURE # 1G</t>
  </si>
  <si>
    <t>STRUCTURE # 1H-AB</t>
  </si>
  <si>
    <t>STRUCTURE # DE-AB</t>
  </si>
  <si>
    <t>SWITCH-115KV 2000 A GANG OPERATED</t>
  </si>
  <si>
    <t>TELEMETERING-TRANSDUCER</t>
  </si>
  <si>
    <t>115 KV POTENTIAL TRANSFORMER INSTRUMENT</t>
  </si>
  <si>
    <t>POTENTIAL TRANSFORMERS 15KV</t>
  </si>
  <si>
    <t>CCVT-POTENTIAL TRANSFORMER 115 KV</t>
  </si>
  <si>
    <t>TRANSFER-ELEC-0-15KV- &lt;= 600AMPS</t>
  </si>
  <si>
    <t>115KV CURRENT TRANSFORMER 1200:5</t>
  </si>
  <si>
    <t>CCVT:72.5 KV W CARRIER</t>
  </si>
  <si>
    <t>115KV, 550KV BIL, CCVT P/N TEMF 123H</t>
  </si>
  <si>
    <t>BUS:ALUMINUM 4" IPS</t>
  </si>
  <si>
    <t>TUNNEL</t>
  </si>
  <si>
    <t>BUILDING STRUCTURE</t>
  </si>
  <si>
    <t>10050823</t>
  </si>
  <si>
    <t>BUILDING,FOUNDATIONS/FOOTINGS/PIERS</t>
  </si>
  <si>
    <t>10068558</t>
  </si>
  <si>
    <t>AIR MAGNETIC - 15 KV</t>
  </si>
  <si>
    <t>AIRBRK-1PH-ELEC-0-15000V-1200-1999A</t>
  </si>
  <si>
    <t>SWITCH,1PH,ELEC,0-15K,1200-199</t>
  </si>
  <si>
    <t>Antenna</t>
  </si>
  <si>
    <t>PWR CIRC BREAK-OIL-15KV</t>
  </si>
  <si>
    <t>CONCRETE PAD</t>
  </si>
  <si>
    <t>10041037</t>
  </si>
  <si>
    <t>Clock - Satellite</t>
  </si>
  <si>
    <t>COMBO-ELEC-15-45KV- 1200-1999AMPS</t>
  </si>
  <si>
    <t>Communications Equip Antenna T</t>
  </si>
  <si>
    <t>CONDUIT, NOT ENCD-STL-&gt;4"-6"</t>
  </si>
  <si>
    <t>EQUIPMENT RACK/SHELF</t>
  </si>
  <si>
    <t>P PLANT 14 SUB BUSHING/BATT</t>
  </si>
  <si>
    <t>10048674</t>
  </si>
  <si>
    <t>Security Pueblo Plnt Trans Sub</t>
  </si>
  <si>
    <t>10017402</t>
  </si>
  <si>
    <t>Replace existing door and/or locking mechanisms for Pueblo Plant Substation to allow for compliance with NERC CIP Low Impact Standards</t>
  </si>
  <si>
    <t>Pueblo 115kV Substation Power Transformer replacement</t>
  </si>
  <si>
    <t>10050591</t>
  </si>
  <si>
    <t>This is a relay control panel upgrade project, that we will be removing 1 relay control panel with obsolete electro-mechanical relaying, solid state relaying, and first generation microprocessor relaying at the Pueblo Plant Substation for the Reader line</t>
  </si>
  <si>
    <t>10055945</t>
  </si>
  <si>
    <t>Replace 115kV bushings on breaker CB 115-2 at Pueblo Substation.</t>
  </si>
  <si>
    <t>10057840</t>
  </si>
  <si>
    <t>Replacing the battery bank, rack, spill containment, charger and enclosure at Pueblo Plant Sub. Additionally, we will be adding a manual transfer switch.</t>
  </si>
  <si>
    <t>10070111</t>
  </si>
  <si>
    <t>Pueblo Protection and Contol Relaying communications for substations.</t>
  </si>
  <si>
    <t>Inv Carriers Pueblo</t>
  </si>
  <si>
    <t>10012714</t>
  </si>
  <si>
    <t>FIBER OPTIC OPTICAL INTERFACE CONVERTER</t>
  </si>
  <si>
    <t>GARAGE DOOR</t>
  </si>
  <si>
    <t>STRUC/OUTDR-LOW-BUS SUPPORT-1</t>
  </si>
  <si>
    <t>Microwave Fixed Station Units</t>
  </si>
  <si>
    <t>RADIO EQ, MICROWAVE FIXED STA</t>
  </si>
  <si>
    <t>MISC. RADIO COMMUNICATION EQMT.</t>
  </si>
  <si>
    <t>MISCELLANEOUS TESTING EQ</t>
  </si>
  <si>
    <t>Multiplex System</t>
  </si>
  <si>
    <t>OPERATION CENTER - TANKS</t>
  </si>
  <si>
    <t>PANELS, LINE PANEL</t>
  </si>
  <si>
    <t>POTENTIAL DEVICE - CCVT</t>
  </si>
  <si>
    <t>FOUNDATION FOR TRANS-08157-FOUNDATION FOR TRANS</t>
  </si>
  <si>
    <t>FOUNDATION FOR TRANS</t>
  </si>
  <si>
    <t>TX.-POWER-08017-TX.-POWER</t>
  </si>
  <si>
    <t>Pwr Trfrmr Nbr WT-02514</t>
  </si>
  <si>
    <t>TRANSFORMER, POWER-08157-TRANSFORMER, POWER</t>
  </si>
  <si>
    <t>TRANSFORMER, POWER</t>
  </si>
  <si>
    <t>TX.-POWER-08018-TX.-POWER</t>
  </si>
  <si>
    <t>TX.-POWER-08019-TX.-POWER</t>
  </si>
  <si>
    <t>RECLOSERS-3PH,2400-15000V</t>
  </si>
  <si>
    <t>BUS/STAT CON-REC BUS, CPR-&lt;3"</t>
  </si>
  <si>
    <t>REGULATOR</t>
  </si>
  <si>
    <t>Relay - Timing</t>
  </si>
  <si>
    <t>SCADA EQUIPMENT- RECEIVER</t>
  </si>
  <si>
    <t>Scada Equip - Transmitter</t>
  </si>
  <si>
    <t>Telemeter Eq - Other</t>
  </si>
  <si>
    <t>TELEMETERING EQ - RECEIVER</t>
  </si>
  <si>
    <t>TX.-CURRENT, WINDOW TYPE &gt;1200A</t>
  </si>
  <si>
    <t>CONTROL BUILDING NORTH</t>
  </si>
  <si>
    <t>10027440</t>
  </si>
  <si>
    <t>ROAD</t>
  </si>
  <si>
    <t>10068556</t>
  </si>
  <si>
    <t>10059352</t>
  </si>
  <si>
    <t>10047751</t>
  </si>
  <si>
    <t>SWITCH,1PH,ELEC,0-15K,&lt;600</t>
  </si>
  <si>
    <t>ARRESTORS: STATION CLASS</t>
  </si>
  <si>
    <t>10042868</t>
  </si>
  <si>
    <t>BATTERIES, STORAGE-COMMUNICATION</t>
  </si>
  <si>
    <t>BATTERY BANK 120VCD 60 CELLS</t>
  </si>
  <si>
    <t>10049168</t>
  </si>
  <si>
    <t>BREAKERS: 115KV, 40 KV, 2000 AMP</t>
  </si>
  <si>
    <t>BREAKER: 115KV 550 V 2000 AMP CIRCUIT</t>
  </si>
  <si>
    <t>CONDUCTOR:BUS AND STATION</t>
  </si>
  <si>
    <t>STRUCTURES: BUS SUPPORT STEEL</t>
  </si>
  <si>
    <t>CAPACITOR BANKS, STATION</t>
  </si>
  <si>
    <t>SURFACING</t>
  </si>
  <si>
    <t>CONTROL CABLE-COPPER, OTHER</t>
  </si>
  <si>
    <t>STATION CONDUIT</t>
  </si>
  <si>
    <t>CONDUIT-CONDUIT FITTINGS</t>
  </si>
  <si>
    <t>ELECTRIC TEST EQ - RECORDING</t>
  </si>
  <si>
    <t>Replace existing door and/or locking mechanisms for West Substation to allow for compliance with NERC CIP Low Impact Standards.</t>
  </si>
  <si>
    <t>Inv Carriers West Station</t>
  </si>
  <si>
    <t>10012712</t>
  </si>
  <si>
    <t>Engineering Design on 115 kV line terminal @ West Station - New line to Portland</t>
  </si>
  <si>
    <t>Equipment and structural steel procurement and construction - West Station Substation - Pueblo, CO</t>
  </si>
  <si>
    <t>REPLACE LTC CONTROLS WEST STAT</t>
  </si>
  <si>
    <t>10026926</t>
  </si>
  <si>
    <t>Inv-Dist Relays-West Station</t>
  </si>
  <si>
    <t>10009500</t>
  </si>
  <si>
    <t>W Station-Fence &amp; Monitor Equp</t>
  </si>
  <si>
    <t>10018049</t>
  </si>
  <si>
    <t>WEST STATION MODIFICATION</t>
  </si>
  <si>
    <t>REPLACE 125VD BATTERY BANK AT WEST STATION SUBSTATION OLD BUILDING</t>
  </si>
  <si>
    <t>Upgrade 421 relay to 411L for North Penrose/Pueblo West substation additions</t>
  </si>
  <si>
    <t>10081448</t>
  </si>
  <si>
    <t>West Station Transformer Unit 2 replace X1, X2, X3 Bushings</t>
  </si>
  <si>
    <t>10082481</t>
  </si>
  <si>
    <t>Repl relay-W Station Sub</t>
  </si>
  <si>
    <t>10024377</t>
  </si>
  <si>
    <t>REPLACE EXISTING STATIC ON THE WEST STATION TO READER TRANSMISSION LINE WITH OPGW.  08-04-2011</t>
  </si>
  <si>
    <t>TIMING RELAY FOR SAN ISABEL</t>
  </si>
  <si>
    <t>10026612</t>
  </si>
  <si>
    <t>Repl Relay-West Station</t>
  </si>
  <si>
    <t>10023273</t>
  </si>
  <si>
    <t>MIDWAY WEST STATION FIBER-FIBER PROJECT</t>
  </si>
  <si>
    <t>Work Order to Complete Engineering Only for West Station 115 kV Substation Addition. Project Includes three new 115 kV Breaker and Half Bays plus one Metered Terminal addition to existing bay.  B&amp;V to complete project drawings, construction specs and bid</t>
  </si>
  <si>
    <t>10059042</t>
  </si>
  <si>
    <t>FENCE - BARB WIRE</t>
  </si>
  <si>
    <t>FDN 115 HFRAME</t>
  </si>
  <si>
    <t>FDN 115KV LOW 3PH BUS STR</t>
  </si>
  <si>
    <t>FDN HIGH 3PH BUS STR</t>
  </si>
  <si>
    <t>FDN 115KV CT STR</t>
  </si>
  <si>
    <t>FDN 115 LOW SWITCH STR</t>
  </si>
  <si>
    <t>FDN 115KV BKR</t>
  </si>
  <si>
    <t>BREAKER BUSHINGS 69KV</t>
  </si>
  <si>
    <t>10048677</t>
  </si>
  <si>
    <t>GROUNDING SYSTEMS: STATION</t>
  </si>
  <si>
    <t>LINE TUNER</t>
  </si>
  <si>
    <t>MICROWAVE MOTOROLA EQUP &amp; 2 WILMORE CONVERTERS</t>
  </si>
  <si>
    <t>MICROWAVE MOTOROLA EQP ADDL CHARGE</t>
  </si>
  <si>
    <t>TUNER-LINES TO GROUND CARRIER</t>
  </si>
  <si>
    <t>MICROWAVE DATA SYS MASTER RADIO-TERM UNIT, CHANNEL UNIT,ANTENNA</t>
  </si>
  <si>
    <t>MULTIPLE ADDRESS MASTER SYSTEM</t>
  </si>
  <si>
    <t>MAS Master Radio - model #9790</t>
  </si>
  <si>
    <t>SECURITY CAMERAS</t>
  </si>
  <si>
    <t>CIRCUIT BREAKERS</t>
  </si>
  <si>
    <t>SEL-2241 RTAC</t>
  </si>
  <si>
    <t>10077634</t>
  </si>
  <si>
    <t>RELAY PANEL # 1</t>
  </si>
  <si>
    <t>RELAY PANEL # 8R</t>
  </si>
  <si>
    <t>10024951</t>
  </si>
  <si>
    <t>RELAY PANEL # 10</t>
  </si>
  <si>
    <t>RELAY PANEL # 9</t>
  </si>
  <si>
    <t>RELAY PANEL # 2</t>
  </si>
  <si>
    <t>RELAY: SEL 311C</t>
  </si>
  <si>
    <t>COMPLETE PANEL 2 RELAYS</t>
  </si>
  <si>
    <t>CARRIER: CCVT 123KV OUTDOOR FILLED</t>
  </si>
  <si>
    <t>TX.-POWER-08021-TX.-POWER</t>
  </si>
  <si>
    <t>REPLACE LTC CONTROLS</t>
  </si>
  <si>
    <t>TX.-POWER-08022-TX.-POWER</t>
  </si>
  <si>
    <t>REGULATOR, FOUNDATION</t>
  </si>
  <si>
    <t>DIRECTIONAL OVERCURRENT RELAY</t>
  </si>
  <si>
    <t>RELAY - IMPEDANCE</t>
  </si>
  <si>
    <t>411L Relay - Line Differential</t>
  </si>
  <si>
    <t>Relay Panels 11 - 16</t>
  </si>
  <si>
    <t>SEL- 311L-1, -7 Line Current Differential System</t>
  </si>
  <si>
    <t>SEL-421-4, -5 Protection, Automation, and Control System</t>
  </si>
  <si>
    <t>SCADA EQUIPMENT- RTU,TRANSDUCERS,RELAYS,CABLES</t>
  </si>
  <si>
    <t>STATION CALL &amp; SIGNAL SYSTEMS</t>
  </si>
  <si>
    <t>STRUCTURES: STEEL DEAD END</t>
  </si>
  <si>
    <t>STRUCTURES: SSVT STEEL</t>
  </si>
  <si>
    <t>SRUCTURES: STEEL</t>
  </si>
  <si>
    <t>STEEL, 115KV LOW DISC SWITCH SUPPORT STR</t>
  </si>
  <si>
    <t>STEEL, 115KV HFRAME DE WITH SWITCH</t>
  </si>
  <si>
    <t>STEEL 115KV HIGH 3PH BUS STR</t>
  </si>
  <si>
    <t>STEEL 115KV LOW 3PH BUS STR</t>
  </si>
  <si>
    <t>STRUCTURES: STATIC MAST STEEL</t>
  </si>
  <si>
    <t>STEEL 115KV HFRAME DE W CCVT</t>
  </si>
  <si>
    <t>STEEL OP PLATFORM SWITCHES &amp; BREAKERS</t>
  </si>
  <si>
    <t>STRUCTURES: STEEL SWITCH</t>
  </si>
  <si>
    <t>STEEL 115KV 1PH CT STRUCTURE</t>
  </si>
  <si>
    <t>SWITCHES: 115KV 500 KV, 2000 AMP</t>
  </si>
  <si>
    <t>SWITCHES: DISCONNECT W/ AUXILIARY SWITCH</t>
  </si>
  <si>
    <t>TOWER - SELF SUPPORTING 90'</t>
  </si>
  <si>
    <t>TRANSF, POTNTL, 2PH, 35001-69</t>
  </si>
  <si>
    <t>TRANSF, POTNTL, 2PH, 35001-69KV</t>
  </si>
  <si>
    <t>TRANSFORMERS:CAPACITOR VOLTAGE 115 KV</t>
  </si>
  <si>
    <t>TRANSFORMER, VOLTAGE: 100 KV</t>
  </si>
  <si>
    <t>CCVT</t>
  </si>
  <si>
    <t>TRANSMITTER/RECEIVER COMBINED</t>
  </si>
  <si>
    <t>TRENCH</t>
  </si>
  <si>
    <t>TUBULAR BUS, COPPER- 3" TO 4"</t>
  </si>
  <si>
    <t>BUS/CONDTR-TUBLR BUS, CO-3" -</t>
  </si>
  <si>
    <t>TWO-WAY FIXED REPEATER STATION</t>
  </si>
  <si>
    <t>Install DME equipment at the West Station sub for PRC-002 compliance.</t>
  </si>
  <si>
    <t>Where is the Project? This project is in Pueblo Co. at the West Station substation.
What is the Project? The project is to realign the transmission lines to match the new substation bays.
Why are we building the project? This project is to increase</t>
  </si>
  <si>
    <t>LAJUNTA BUSHING REPLACEMENTS</t>
  </si>
  <si>
    <t>Invest Carrier Equip-DOT Sub</t>
  </si>
  <si>
    <t>10016512</t>
  </si>
  <si>
    <t>TX.-POWER-08023-TX.-POWER</t>
  </si>
  <si>
    <t>SCADA EQUIP - RTU</t>
  </si>
  <si>
    <t>10022551</t>
  </si>
  <si>
    <t>CARR CURR EQ-WAVE TRAP-1200 AMP</t>
  </si>
  <si>
    <t>LAND - TRACT 13</t>
  </si>
  <si>
    <t>LAND - TRACT 14</t>
  </si>
  <si>
    <t>WPC 30352 COMMUNICATIONS: JMUX</t>
  </si>
  <si>
    <t>Install DME equipment at Baculite Mesa for PRC-002 compliance.</t>
  </si>
  <si>
    <t>10077631</t>
  </si>
  <si>
    <t>10019416</t>
  </si>
  <si>
    <t>SITE PREP</t>
  </si>
  <si>
    <t>10067881</t>
  </si>
  <si>
    <t>10068550</t>
  </si>
  <si>
    <t>Arrester 96kV</t>
  </si>
  <si>
    <t>10052277</t>
  </si>
  <si>
    <t>10002933</t>
  </si>
  <si>
    <t>PWR CIRC BREAK-GAS, 161KV</t>
  </si>
  <si>
    <t>GAS - 161 KV</t>
  </si>
  <si>
    <t>BREAKER: 69kv 1200 amp</t>
  </si>
  <si>
    <t>10050263</t>
  </si>
  <si>
    <t>CONDUIT-CABLE TRENCH</t>
  </si>
  <si>
    <t>Circuit Switcher Station DNU</t>
  </si>
  <si>
    <t>10052275</t>
  </si>
  <si>
    <t>STATION CONTROL CABLE</t>
  </si>
  <si>
    <t>Invest Carrier Equip-Boone Sub</t>
  </si>
  <si>
    <t>10016514</t>
  </si>
  <si>
    <t>REPLACE BOONE BREAKER 69-1 AND ARRESTOR</t>
  </si>
  <si>
    <t>Boone 115kV Line Terminal to Nyberg</t>
  </si>
  <si>
    <t>RPL 115KV BRKR-BOONE</t>
  </si>
  <si>
    <t>Replace existing door and/or locking mechanisms for Boone Substation to allow for compliance with NERC CIP Low Impact Standards.</t>
  </si>
  <si>
    <t>Boone Sub Oil Containment</t>
  </si>
  <si>
    <t>New Boone Autotransformer</t>
  </si>
  <si>
    <t>Add a new 115 kV line terminal at the Boone substation to provide source for the new 115kV Boone-S. Fowler Transmission Line and new South Fowler Tap substation.</t>
  </si>
  <si>
    <t>Replace bushings on 25 MVA tra</t>
  </si>
  <si>
    <t>10022435</t>
  </si>
  <si>
    <t>Boone Substation replace four bushings on breaker 9637</t>
  </si>
  <si>
    <t>10054426</t>
  </si>
  <si>
    <t>Boone Substation Nyberg Line Relay Upgrade</t>
  </si>
  <si>
    <t>10048407</t>
  </si>
  <si>
    <t>REPLACE AT BOONE(NYBERG TERMINAL) RELAYS</t>
  </si>
  <si>
    <t>10048414</t>
  </si>
  <si>
    <t>STRUC/OUTDR-LOW-SWITCH STAND-H</t>
  </si>
  <si>
    <t>Metering - Primary (Substation)</t>
  </si>
  <si>
    <t>SCADA Radio MDS 9710B</t>
  </si>
  <si>
    <t>COMBO CAPACITOR/CRCT BKR CTRL PANEL</t>
  </si>
  <si>
    <t>Panel - Other</t>
  </si>
  <si>
    <t>CARR CURR EQ-POTENT DEV-69KV</t>
  </si>
  <si>
    <t>PWR TRFRMR NBR 08024 BUSHING</t>
  </si>
  <si>
    <t>TX.-POWER-08024-TX.-POWER</t>
  </si>
  <si>
    <t>RELAY: GE GCY DISTANCE</t>
  </si>
  <si>
    <t>Radio Communication Eqp-Antennas, Radio R1-2MHSB,Helix Cable</t>
  </si>
  <si>
    <t>STRUC-HIGH PROF-BAY #2-161KV</t>
  </si>
  <si>
    <t>Structure - Steel H Frame DE</t>
  </si>
  <si>
    <t>SCADA-TRANSDUCER,RTU,CONTROL CABLE</t>
  </si>
  <si>
    <t>TELEMETER EQ-Boeing Betac,remote station,tone transmitter&amp; receiver</t>
  </si>
  <si>
    <t>Transf, Coupling Capacitive Voltage</t>
  </si>
  <si>
    <t>LAND - TRACT 16</t>
  </si>
  <si>
    <t>LAND - TRACT 15</t>
  </si>
  <si>
    <t>10050716</t>
  </si>
  <si>
    <t>Combo-Elec-69-170kv- &lt;= 600amps</t>
  </si>
  <si>
    <t>THE UPGRADE OF THE 60O AMP SWITCHES CURRENTLY LOCATED AT THE DOT TAP TO 12OO AMP SWITCHES AS PART OF THE NYBERG-BOONE TRANSMISSION LINE REBUILD</t>
  </si>
  <si>
    <t>Structures-Sub Equip And Bus 115kv</t>
  </si>
  <si>
    <t>SWITCHGEAR: CUB. 2R DOOR</t>
  </si>
  <si>
    <t>10040949</t>
  </si>
  <si>
    <t>Multi-Mode Fiber between WAPA &amp; PSCO Bdgs</t>
  </si>
  <si>
    <t>10078567</t>
  </si>
  <si>
    <t>CARR CURR EQ-CPLNG CAP-161KV</t>
  </si>
  <si>
    <t>Fiber inside Midway Substation (XCEL/WAPA owned), North of Pueblo, to be completely replaced due to mouse damage. Will require termination at both ends to be put in service.</t>
  </si>
  <si>
    <t>MIDWAY SUB-RELAY UPGRADE   12-06-2010 GC</t>
  </si>
  <si>
    <t>LABORATORY FIXTURES</t>
  </si>
  <si>
    <t>SECTIONALIZING PANEL</t>
  </si>
  <si>
    <t>PANELS-SECTIONALIZING PANEL</t>
  </si>
  <si>
    <t>RELAY:  2 HINGED PANEL 4 RELAYS</t>
  </si>
  <si>
    <t>Relay - Aux</t>
  </si>
  <si>
    <t>SCADA EQUIPMENT- TRANSDUCER</t>
  </si>
  <si>
    <t>CARR CURR EQ-TRAN/REC COMB</t>
  </si>
  <si>
    <t>TUBULAR BUS, ALUM., &lt; 3"</t>
  </si>
  <si>
    <t>Inv Carriers Midway PSCO</t>
  </si>
  <si>
    <t>10012708</t>
  </si>
  <si>
    <t>Replace Failed CCVT - Western to perform the work.</t>
  </si>
  <si>
    <t>10042323</t>
  </si>
  <si>
    <t>OTHER</t>
  </si>
  <si>
    <t>CCVT 115KV  VOLTAGE INST TRNSF</t>
  </si>
  <si>
    <t>Spare Substation Equipment</t>
  </si>
  <si>
    <t>7105399132</t>
  </si>
  <si>
    <t>VACUUM CIRCUIT RECLOSERS</t>
  </si>
  <si>
    <t>PANELS-BUS DIFFERENTIAL RELAY</t>
  </si>
  <si>
    <t>TELEMETERING-RECEIVER</t>
  </si>
  <si>
    <t>CABLE, 795MCM ACSR B</t>
  </si>
  <si>
    <t>10042490</t>
  </si>
  <si>
    <t>69KV LINE EXTENSION FROM THE BLENDE SUBSTATION TO A SUBSTATION AT THE AMERICAN IRON AND METAL FACILITY. AMERICAN IRON WILL BE REIMBURSING FOR THE MATERIAL AND LABOR TO CONSTRUCT THE LINE EXTENSION 07-27-2011  GC</t>
  </si>
  <si>
    <t>FUSE: 69 KV, VERTICAL 180 DEG</t>
  </si>
  <si>
    <t>INSULATORS:POLYMER</t>
  </si>
  <si>
    <t>STATIC WIRE: 3/8 EHS</t>
  </si>
  <si>
    <t>69 KV STRUCTURES</t>
  </si>
  <si>
    <t>PADMOUNT:PRI METERING SPMD</t>
  </si>
  <si>
    <t>10017104</t>
  </si>
  <si>
    <t>10010307</t>
  </si>
  <si>
    <t>CULVERTS</t>
  </si>
  <si>
    <t>10022382</t>
  </si>
  <si>
    <t>10020720</t>
  </si>
  <si>
    <t>10020678</t>
  </si>
  <si>
    <t>ARRESTERS</t>
  </si>
  <si>
    <t>ARRESTER -  69,001-146,000 VOLTS</t>
  </si>
  <si>
    <t>10079177</t>
  </si>
  <si>
    <t>Breaker, Vacuum - 15 Kv</t>
  </si>
  <si>
    <t>10051400</t>
  </si>
  <si>
    <t>CNTL CBL SWITCHGEAR METAL-CLAD</t>
  </si>
  <si>
    <t>SWITCHGEAR-15KV METALCLAD OUTDOOR</t>
  </si>
  <si>
    <t>WPC 30453 COMMUNICATIONS: JMUX</t>
  </si>
  <si>
    <t>CABLE, CONTROL COPPER</t>
  </si>
  <si>
    <t>CABLE, POWER DRAIN WIRE</t>
  </si>
  <si>
    <t>Replace existing door and/or locking mechanisms for Desert Cove Substation to allow for compliance with NERC CIP Low Impact Standards.</t>
  </si>
  <si>
    <t>10068547</t>
  </si>
  <si>
    <t>Desert Cove #1 Feeder 4</t>
  </si>
  <si>
    <t>Install test switches on lockout relays at Desert Cove sub to aid in NERC testing.</t>
  </si>
  <si>
    <t>10075413</t>
  </si>
  <si>
    <t>Replace existing 125VDC lead acid (VLA) battery system with new lead acid (VLA) batteries in Unit 1 switchgear building. Replace battery rack and include containment. Replace the charger. Install manual transfer switch (MTS) for battery trailer connectio</t>
  </si>
  <si>
    <t>FOUNDATION, OTHER</t>
  </si>
  <si>
    <t>FOUNDATION - BREAKER</t>
  </si>
  <si>
    <t>CABLE UNDERGROUND COPPER 2</t>
  </si>
  <si>
    <t>POTENTIAL DEVICE</t>
  </si>
  <si>
    <t>CONDUIT, PVC</t>
  </si>
  <si>
    <t>CIRCUIT SWITCHER MODEL 2030</t>
  </si>
  <si>
    <t>PWR TRFRMR NBR XXXXXX FOUNDATION--POWER TRANSFORMER - FOUNDATION</t>
  </si>
  <si>
    <t>PWR TRFRMR NBR 08243 INSTALLATION--POWER TRANSFORMER - INSTALLATION</t>
  </si>
  <si>
    <t>PWR TRFRMR NBR 38716 INSTALLATION</t>
  </si>
  <si>
    <t>PWR TRFRMR NBR 08243</t>
  </si>
  <si>
    <t>PWR TRFRMR NBR 38716 &amp; RIGGING</t>
  </si>
  <si>
    <t>METER, DEM CT 120-480 V 4W 3 PH ELECT</t>
  </si>
  <si>
    <t>NERC Test Switches</t>
  </si>
  <si>
    <t>CONDUIT VENT, CAST ALUMINUM THREADED 6 IN</t>
  </si>
  <si>
    <t>SWITCH STAND-15kV</t>
  </si>
  <si>
    <t>TELEMETER EQ - TRANSMIT/RECEIVE</t>
  </si>
  <si>
    <t>WAVE TRAP</t>
  </si>
  <si>
    <t>LAND - TRACT 64</t>
  </si>
  <si>
    <t>10018812</t>
  </si>
  <si>
    <t>AIRBRK-3PH-ELEC-69-170KV- 1200-1999AMPS</t>
  </si>
  <si>
    <t>10079917</t>
  </si>
  <si>
    <t>Replace (3) 115kV bushings at Fountain Valley Substation.</t>
  </si>
  <si>
    <t>10057846</t>
  </si>
  <si>
    <t>TX.-POWER-08082-TX.-POWER</t>
  </si>
  <si>
    <t>TX.-POWER-08081-TX.-POWER</t>
  </si>
  <si>
    <t>This WO is for the replacement of the two 115kV MOAB switches at Fountain Valley Substation, 3121 and 3122.</t>
  </si>
  <si>
    <t>10018982</t>
  </si>
  <si>
    <t>AIRBREAK-1PH-MAN-45-69KV-&lt;=600AMPS</t>
  </si>
  <si>
    <t>AIRBRK-3PH-MANL-69-170KV- &lt;= 600AMPS</t>
  </si>
  <si>
    <t>10081387</t>
  </si>
  <si>
    <t>10024515</t>
  </si>
  <si>
    <t>Feeder Metering</t>
  </si>
  <si>
    <t>10022279</t>
  </si>
  <si>
    <t>CONDUIT, ENCD-PVC-UNDR 3"</t>
  </si>
  <si>
    <t>CONDUIT, ENCASED-PVC-&gt;4"-6"</t>
  </si>
  <si>
    <t>Repair Northridge Tap Switches</t>
  </si>
  <si>
    <t>The Northridge battery replacement includes replacing the existing 48VDC charger and flooded lead acid batteries. Additions will include an outdoor rated, fused, double throw manual transfer switch.</t>
  </si>
  <si>
    <t>Replace old M-0067E LTC control unit on XFMR 1 at Northridge substation</t>
  </si>
  <si>
    <t>10081824</t>
  </si>
  <si>
    <t>10017123</t>
  </si>
  <si>
    <t>10012774</t>
  </si>
  <si>
    <t>OTHER INTERRUPTIVE DEV 115-161 KV</t>
  </si>
  <si>
    <t>TX.-POWER-08091-TX.-POWER</t>
  </si>
  <si>
    <t>TX.-POWER-08090-TX.-POWER</t>
  </si>
  <si>
    <t>POWER TRANSFORMER NBR 08401-08401-</t>
  </si>
  <si>
    <t>STRUC-HIGH PROF-BAY #2-69KV</t>
  </si>
  <si>
    <t>FOUNDATION, SWITCHGEAR</t>
  </si>
  <si>
    <t>Inst 69KV Ckt Breakers-Belmont</t>
  </si>
  <si>
    <t>10005774</t>
  </si>
  <si>
    <t>Replace existing door and/or locking mechanisms for Hyde Park to allow for compliance with NERC CIP Low Impact Standards</t>
  </si>
  <si>
    <t>10068559</t>
  </si>
  <si>
    <t>Install test switches on lockout relays at Hyde Park to aid in NERC testing.</t>
  </si>
  <si>
    <t>10075418</t>
  </si>
  <si>
    <t>Install DME equipment at Hyde Park substation for PRC-002 compliance.</t>
  </si>
  <si>
    <t>10077633</t>
  </si>
  <si>
    <t>WPC Sub 30572 Pueblo Hyde Park 2</t>
  </si>
  <si>
    <t>LAND - TRACT 75</t>
  </si>
  <si>
    <t>BUILDING - OTHER</t>
  </si>
  <si>
    <t>10018661</t>
  </si>
  <si>
    <t>AIRBRK-3PH-MANL-15-45KV- &gt;=2000A</t>
  </si>
  <si>
    <t>10020718</t>
  </si>
  <si>
    <t>INTERRUPTING DEVICE STAND</t>
  </si>
  <si>
    <t>CIRCUIT SWITCHER</t>
  </si>
  <si>
    <t>Panel - DME(Disturbance Monitoring Equipment)</t>
  </si>
  <si>
    <t>HYDE PARK HEAT PUMP</t>
  </si>
  <si>
    <t>10043031</t>
  </si>
  <si>
    <t>HYDE PARK AIRCONDITIONER</t>
  </si>
  <si>
    <t>PWR TRFRMR NBR 08403 BUSHING-08403-POWER TRANSFORMER 08403 - BUSHING</t>
  </si>
  <si>
    <t>PWR TRFRMR NBR 08403 FOUNDATION--POWER TRANSFORMER  - FOUNDATION</t>
  </si>
  <si>
    <t>PWR TRFRMR NBR 08403 INSTALLATION-08403-POWER TRANSFORMER 08403 - INSTALLAT</t>
  </si>
  <si>
    <t>POWER TRANSFORMER 08403-08403-POWER TRANSFORMER 08403</t>
  </si>
  <si>
    <t>STATIC MAST</t>
  </si>
  <si>
    <t>SWITCH STAND - 15kV</t>
  </si>
  <si>
    <t>SWITCHES - 7501 - 15000V</t>
  </si>
  <si>
    <t>10019172</t>
  </si>
  <si>
    <t>10018815</t>
  </si>
  <si>
    <t>10020795</t>
  </si>
  <si>
    <t>Replace existing door and/or locking mechanisms for the Pueblo Communications Site to allow for compliance with NERC CIP Low Impact Standards</t>
  </si>
  <si>
    <t>10069450</t>
  </si>
  <si>
    <t>ARRESTER: 115 KV 70 MCOV</t>
  </si>
  <si>
    <t>10049998</t>
  </si>
  <si>
    <t>BREAKER, GAS-115-161 KV</t>
  </si>
  <si>
    <t>10066394</t>
  </si>
  <si>
    <t>WPC 30610 COMMUNICATIONS: JMUX</t>
  </si>
  <si>
    <t>Replace existing door and/or locking mechanisms for Greenhorn Substation to allow for compliance with NERC CIP Low Impact Standards.</t>
  </si>
  <si>
    <t>10068552</t>
  </si>
  <si>
    <t>FOUNDATION, EQUIPMENT</t>
  </si>
  <si>
    <t>Panel - Transformer Differential</t>
  </si>
  <si>
    <t>10075392</t>
  </si>
  <si>
    <t>SWITCH:3 PH 115KV GANG</t>
  </si>
  <si>
    <t>OIL CONTAINMENT BURMING</t>
  </si>
  <si>
    <t>10016226</t>
  </si>
  <si>
    <t>AIR MAGNETIC - 69 KV</t>
  </si>
  <si>
    <t>10014094</t>
  </si>
  <si>
    <t>SWITCH,1PH,MAN,45001-69K,&lt;600</t>
  </si>
  <si>
    <t>AIRBRK-1PH-MAN-69-170KV- 1200-1999AMPS</t>
  </si>
  <si>
    <t>115 KV 3 PH, 1200 AMP 550KV BIL</t>
  </si>
  <si>
    <t>10026453</t>
  </si>
  <si>
    <t>10009212</t>
  </si>
  <si>
    <t>10048613</t>
  </si>
  <si>
    <t>115 KV GAS BREAKER</t>
  </si>
  <si>
    <t>FOUNDATION FOR TRSF.</t>
  </si>
  <si>
    <t>10022280</t>
  </si>
  <si>
    <t>GE JUMX COMMUNICATION EQUIPMENT</t>
  </si>
  <si>
    <t>10040951</t>
  </si>
  <si>
    <t>10018497</t>
  </si>
  <si>
    <t>CONDUIT-ENC COND-STEEL-UNDR 3"</t>
  </si>
  <si>
    <t>CONDUIT, NOT ENCSD PLASTIC &gt;4"- 6"</t>
  </si>
  <si>
    <t>CONDUIT, NOT ENCSD STEEL 2.25"-4"</t>
  </si>
  <si>
    <t>CONTROL CUBICLES-MAIN SWTBRD</t>
  </si>
  <si>
    <t>INST/CHANGE UNDERFREQUENCY REL</t>
  </si>
  <si>
    <t>Replace existing door and/or locking mechanisms for Airport Memorial Substation to allow for compliance with NERC CIP Low Impact Standards.</t>
  </si>
  <si>
    <t>10068542</t>
  </si>
  <si>
    <t>Replacement of the existing LTC at Airport Memorial Substation in CO</t>
  </si>
  <si>
    <t>10081633</t>
  </si>
  <si>
    <t>Inv-Add PCB's &amp; Line Relaying</t>
  </si>
  <si>
    <t>REPLACE 130 VDC 100 AH BATTERIES SYSTEM</t>
  </si>
  <si>
    <t>Mem Airport-Reader Line Breake</t>
  </si>
  <si>
    <t>INSULATORS-POST-115KV</t>
  </si>
  <si>
    <t>LINE TUNER- 115KV UNIT</t>
  </si>
  <si>
    <t>FIBER OPTIC AND CONTROL WIRING</t>
  </si>
  <si>
    <t>PANEL-REALY BREAKER 9637</t>
  </si>
  <si>
    <t>CARR CURR EQ-POTENTIAL DEVICE</t>
  </si>
  <si>
    <t>POWER TRANSFORMER-08241-TX.-POWER</t>
  </si>
  <si>
    <t>TX.-POWER-08145-TX.-POWER</t>
  </si>
  <si>
    <t>TX.-POWER-08144-TX.-POWER</t>
  </si>
  <si>
    <t>115 KV 3 PHASE-GOAB SWITCH 1200 AMP</t>
  </si>
  <si>
    <t>115 KV-POTENTIAL TRANSFORMER CCVT</t>
  </si>
  <si>
    <t>INSULATORS-POST-15KV</t>
  </si>
  <si>
    <t>10020722</t>
  </si>
  <si>
    <t>ARRESTER -  115KV</t>
  </si>
  <si>
    <t>10016447</t>
  </si>
  <si>
    <t>BUS BAR-alum 2" and 4"</t>
  </si>
  <si>
    <t>15kv 2400mvar Capacitors</t>
  </si>
  <si>
    <t>15kv switchgear, 4 feeder breakers,2 main,1 tie,8 relay panels</t>
  </si>
  <si>
    <t>COND. CONTROL CABLE</t>
  </si>
  <si>
    <t>COND. PWR CABLE, Underground, CU</t>
  </si>
  <si>
    <t>PDA UNIT # 2</t>
  </si>
  <si>
    <t>10027065</t>
  </si>
  <si>
    <t>115kv CIRCUIT SWITCHER S&amp;C MOEL 2030 BREAKER</t>
  </si>
  <si>
    <t>POST INSULATORS 115kv</t>
  </si>
  <si>
    <t>POTHEADS (TERMINATORS) 15kv</t>
  </si>
  <si>
    <t>PVC CONDUIT-2" and 6"</t>
  </si>
  <si>
    <t>PWR TRFRMR NBR XXXXXX FOUNDATION</t>
  </si>
  <si>
    <t>PWR TRFRMR NBR 08406</t>
  </si>
  <si>
    <t>115KV 3PHASE GANG OPERATED ELEC SWITCH</t>
  </si>
  <si>
    <t>10024252</t>
  </si>
  <si>
    <t>LAND - TRACT 84</t>
  </si>
  <si>
    <t>10016227</t>
  </si>
  <si>
    <t>10020259</t>
  </si>
  <si>
    <t>SWITCH,1PH,MAN,69001-170K,1200</t>
  </si>
  <si>
    <t>10009214</t>
  </si>
  <si>
    <t>10020671</t>
  </si>
  <si>
    <t>BUILDING FOUNDATION</t>
  </si>
  <si>
    <t>JMUX SONET MULTIPLEXER AND STAND</t>
  </si>
  <si>
    <t>10040950</t>
  </si>
  <si>
    <t>CONDUIT, NOT ENCSD STEEL 2"&amp;UNDER</t>
  </si>
  <si>
    <t>CONDUIT, NOT ENCSD STEEL 3"-4"</t>
  </si>
  <si>
    <t>CUTOUTS, 0-15,000 VOLTS</t>
  </si>
  <si>
    <t>AIRPORT INDUSTRIAL SUB. FEEDER</t>
  </si>
  <si>
    <t>23557059</t>
  </si>
  <si>
    <t>Replace existing door and/or locking mechanisms for Airport Industrial Substation to allow for compliance with NERC CIP Low Impact Standards.</t>
  </si>
  <si>
    <t>10068543</t>
  </si>
  <si>
    <t>PANEL RELAYS</t>
  </si>
  <si>
    <t>CSR 115-1 AIP REPLACE</t>
  </si>
  <si>
    <t>10042290</t>
  </si>
  <si>
    <t>CARR CURR EQ-POTENT DEV-161KV</t>
  </si>
  <si>
    <t>PWR TRFRMR NBR 08404 INSTALLATION</t>
  </si>
  <si>
    <t>POWER TRANSFORMER-08107-POWER TRANSFORMER</t>
  </si>
  <si>
    <t>TX.-POWER-08146-TX.-POWER</t>
  </si>
  <si>
    <t>PWR TRFRMR NBR 08404</t>
  </si>
  <si>
    <t>RELAY - BREAKER FAILURE</t>
  </si>
  <si>
    <t>10075410</t>
  </si>
  <si>
    <t>Static Mast</t>
  </si>
  <si>
    <t>STRUCTURES-SUPPORTING,OUTDOOR</t>
  </si>
  <si>
    <t>Install test switches on lockout relays at the Airport Industrial sub to aid in NERC testing.</t>
  </si>
  <si>
    <t>AIP REPLACE 115-1 CSR</t>
  </si>
  <si>
    <t>LAND - TRACT 30</t>
  </si>
  <si>
    <t>10020263</t>
  </si>
  <si>
    <t>10069636</t>
  </si>
  <si>
    <t>WPC 30695 COMMUNICATIONS: JMUX</t>
  </si>
  <si>
    <t>Replace existing door and/or locking mechanisms for Burnt Mill Substation to allow for compliance with NERC CIP Low Impact Standards.</t>
  </si>
  <si>
    <t>10068546</t>
  </si>
  <si>
    <t>Replacing the ALCAD 200 Ah battery bank with a Enersys CC-05M 100Ah Battery bank solution. Also installing a DC manual transfer switch, DC bus bar and wall penetration for backup DC capabilities.</t>
  </si>
  <si>
    <t>LIGHTNING MAST</t>
  </si>
  <si>
    <t>RELAY: SEL 311L 421</t>
  </si>
  <si>
    <t>POST INSULATORS - 115KV</t>
  </si>
  <si>
    <t>PWR TRFRMR NBR 08405 INSTALLATION</t>
  </si>
  <si>
    <t>POWER TRANSFORMER 08405</t>
  </si>
  <si>
    <t>10075412</t>
  </si>
  <si>
    <t>Replace existing door and/or locking mechanisms for Pueblo Reservoir Substation to allow for compliance with NERC CIP Low Impact Standards.</t>
  </si>
  <si>
    <t>10068548</t>
  </si>
  <si>
    <t>LAND - TRACT 20</t>
  </si>
  <si>
    <t>LAND - TRACT 19</t>
  </si>
  <si>
    <t>LAND - TRACT 21 : 27654 U.S. Highway 50</t>
  </si>
  <si>
    <t>STRUCTURES-STATION ROCK</t>
  </si>
  <si>
    <t>10022521</t>
  </si>
  <si>
    <t>10022656</t>
  </si>
  <si>
    <t>CARR CURR EQ-CPLNG CAP-69KV</t>
  </si>
  <si>
    <t>CTRL CUB-CUBICLE-AUXILLIARY</t>
  </si>
  <si>
    <t>CTRL CUB-RELAY-MAIN/TIE-BREAKER</t>
  </si>
  <si>
    <t>Repl Battery Charger-LaJunta</t>
  </si>
  <si>
    <t>Inv-LaJunta 115KV Line Relays</t>
  </si>
  <si>
    <t>10005475</t>
  </si>
  <si>
    <t>REPLACE SELECT BUSHINGS ON 69KV BREAKERS</t>
  </si>
  <si>
    <t>10048797</t>
  </si>
  <si>
    <t>Repl Battery Syst-LaJunta Sub</t>
  </si>
  <si>
    <t>STRUC/OUTDR-LOW-LIGHTNING MAST</t>
  </si>
  <si>
    <t>PANEL, INSTRUMENT, GAUGE-OTHE</t>
  </si>
  <si>
    <t>TX.-POWER-08027-TX.-POWER</t>
  </si>
  <si>
    <t>TX.-POWER-08026-TX.-POWER</t>
  </si>
  <si>
    <t>TX.-POWER-08025-TX.-POWER</t>
  </si>
  <si>
    <t>STRUC SUPPORTING-RADIO ANTENNA</t>
  </si>
  <si>
    <t>7105824131</t>
  </si>
  <si>
    <t>SWITCHES, 7501 - 15000V</t>
  </si>
  <si>
    <t>10010097</t>
  </si>
  <si>
    <t>TELEMETERING EQ.- TRANSMITTER</t>
  </si>
  <si>
    <t>INSTALL 2 6 MVAR, 69KV CAPACITOR BANKS IN ROCKY FORD SUBSTATION</t>
  </si>
  <si>
    <t>10040158</t>
  </si>
  <si>
    <t>PANELS, CRCT BRKR CNTRL PANEL</t>
  </si>
  <si>
    <t>PWR CRCT BKR- 4160V, 600A</t>
  </si>
  <si>
    <t>TX.-POWER-08031-TX.-POWER</t>
  </si>
  <si>
    <t>TX.-POWER-08032-TX.-POWER</t>
  </si>
  <si>
    <t>TX.-POWER-08035-TX.-POWER</t>
  </si>
  <si>
    <t>TX.-POWER-08028-TX.-POWER</t>
  </si>
  <si>
    <t>TX.-POWER-08030-TX.-POWER</t>
  </si>
  <si>
    <t>TX.-POWER-08034-TX.-POWER</t>
  </si>
  <si>
    <t>CARR CURR EQ-RECEIVER</t>
  </si>
  <si>
    <t>RECLOSING RELAY</t>
  </si>
  <si>
    <t>YRD.LGHTG.SYSTS.-STR&amp;IMPRV.</t>
  </si>
  <si>
    <t>CABLE UG, 15 KV 1000 MCM</t>
  </si>
  <si>
    <t>10026628</t>
  </si>
  <si>
    <t>WPC Sub 40370 South Fowler Sub</t>
  </si>
  <si>
    <t>Land &amp; Easement: Land-6.887 acres &amp; Easement-13.83 acres, SE 1/4 of S32 T22S R59W Otero County Parcel # 435000000106</t>
  </si>
  <si>
    <t>10067128</t>
  </si>
  <si>
    <t>Station Conductor</t>
  </si>
  <si>
    <t>HVAC - Control Building</t>
  </si>
  <si>
    <t>Construct a new 115/69 kV substation at the South Fowler Tap 115 kV structure and add an 80 MVA 115/69 kV transformer.  This WO will cover the  115 kV terminals, bus structures, relay/control, and sectionalizing switches in the new substation. In additio</t>
  </si>
  <si>
    <t>Foundation, High Switch</t>
  </si>
  <si>
    <t>POLE, WOOD, 30' TO 40'</t>
  </si>
  <si>
    <t>Scada Equip - Not Available</t>
  </si>
  <si>
    <t>Locks</t>
  </si>
  <si>
    <t>Steel, High 3Ph Bus</t>
  </si>
  <si>
    <t>Steel, Low Switch</t>
  </si>
  <si>
    <t>Steel, A Frame DE</t>
  </si>
  <si>
    <t>Steel, High Switch</t>
  </si>
  <si>
    <t>Steel, Low Bus</t>
  </si>
  <si>
    <t>Steel - Shield Mast</t>
  </si>
  <si>
    <t>Arrestor &amp; Switch-Manzanola</t>
  </si>
  <si>
    <t>10020975</t>
  </si>
  <si>
    <t>RECLOSERS-1 PHASE-2400-15000V</t>
  </si>
  <si>
    <t>Replace (3) 25kV Bushings at Ordway Substation</t>
  </si>
  <si>
    <t>10057844</t>
  </si>
  <si>
    <t>10027441</t>
  </si>
  <si>
    <t>10068608</t>
  </si>
  <si>
    <t>115kV SF6 Circuit Breaker</t>
  </si>
  <si>
    <t>1 Lot Switchyard Control and Protection</t>
  </si>
  <si>
    <t>BACULITE MESA SUBSTATION</t>
  </si>
  <si>
    <t>Replacing the ALCAD 240 Ah battery bank with a Enersys EC-07M 290Ah Battery bank solution. Also installing a DC manual transfer switch and wall penetration for backup DC capabilities.</t>
  </si>
  <si>
    <t>Replace existing door and/or locking mechanisms for Baculite Mesa Substation to allow for compliance with NERC CIP Low Impact Standards.</t>
  </si>
  <si>
    <t>10068545</t>
  </si>
  <si>
    <t>Tubular Steel Take-Off Structure</t>
  </si>
  <si>
    <t>Capacitor Voltage Transformer (CVT) sn 5061883-001</t>
  </si>
  <si>
    <t>Capacitor Voltage Transformer (CVT) sn 5061883-002</t>
  </si>
  <si>
    <t>Capacitor Voltage Transformer (CVT) sn 5061883-003</t>
  </si>
  <si>
    <t>BUILDING:STATION CONTROL</t>
  </si>
  <si>
    <t>10027650</t>
  </si>
  <si>
    <t>ARRESTORS</t>
  </si>
  <si>
    <t>10051574</t>
  </si>
  <si>
    <t>BREAKER: 115 KV 2000 AMP 40KA</t>
  </si>
  <si>
    <t>CLEARING AND GRADING</t>
  </si>
  <si>
    <t>CONDUIT AND FITTINGS</t>
  </si>
  <si>
    <t>Replace existing door and/or locking mechanisms for Nyberg Substation to allow for compliance with NERC CIP Low Impact Standards.</t>
  </si>
  <si>
    <t>10068553</t>
  </si>
  <si>
    <t>NYBERG SUBSTATION</t>
  </si>
  <si>
    <t>Nyberg Line Terminal</t>
  </si>
  <si>
    <t>GROUNDING SYSTEM STATION</t>
  </si>
  <si>
    <t>LINE TUNING UNIT</t>
  </si>
  <si>
    <t>PANEL # 3</t>
  </si>
  <si>
    <t>PANEL # 4</t>
  </si>
  <si>
    <t>PANEL # 1</t>
  </si>
  <si>
    <t>PANEL # 2</t>
  </si>
  <si>
    <t>STRUCTURE: STEEL</t>
  </si>
  <si>
    <t>Structure - Steel</t>
  </si>
  <si>
    <t>Switches - 15001-25000v</t>
  </si>
  <si>
    <t>SWITCHES: DISCONNECT 2000 AMP VB</t>
  </si>
  <si>
    <t>TRANSFORMERS: CCVT</t>
  </si>
  <si>
    <t>TRANSFORMER: VOLTAGE CAPACITOR 115 KV</t>
  </si>
  <si>
    <t>STATION FENCING</t>
  </si>
  <si>
    <t>10069346</t>
  </si>
  <si>
    <t>ARRESTER: STATION CLASS 30KV, 24.4 POLYMER</t>
  </si>
  <si>
    <t>10044528</t>
  </si>
  <si>
    <t>LIGHTNING ARRESTER 96KV</t>
  </si>
  <si>
    <t>10061887</t>
  </si>
  <si>
    <t>10052395</t>
  </si>
  <si>
    <t>CIRCUIT BREAKER 115KV</t>
  </si>
  <si>
    <t>BREAKER: 115KV 650 KV 1200 A CIRCUIT BREAKER</t>
  </si>
  <si>
    <t>BREAKER: 13.8 KV CIRCUIT BREAKERS</t>
  </si>
  <si>
    <t>BREAKER: 34.5 200 KV 1200 A CIRCUIT BREAKER</t>
  </si>
  <si>
    <t>BUS: TUBING AND CONDUCTOR</t>
  </si>
  <si>
    <t>GRID ROUTER</t>
  </si>
  <si>
    <t>STATION CONDUCTOR</t>
  </si>
  <si>
    <t>CCVT:115KV</t>
  </si>
  <si>
    <t>Replacement for failed B phase CCVT( reader Line)</t>
  </si>
  <si>
    <t>10068184</t>
  </si>
  <si>
    <t>Rattlesnake Butte 115kv Terminal Addition for Busch Ranch II Wind Farm</t>
  </si>
  <si>
    <t>Replace existing door and/or locking mechanisms for Rattlesnake Substation to allow for compliance with NERC CIP Low Impact Standards</t>
  </si>
  <si>
    <t>CONSTRUCT RATTLESNAKE BUTTE SUBSTATION IN HUERFANO COUNTY  03-01-2012 GC</t>
  </si>
  <si>
    <t>115kV Interconnection at Rattlesnake Butte for Peak View Wind Farm</t>
  </si>
  <si>
    <t>This PMU is serving the purpose for both Peakview and Busch Ranch I</t>
  </si>
  <si>
    <t>10066732</t>
  </si>
  <si>
    <t>Foundation, CTPT</t>
  </si>
  <si>
    <t>Foundation, Bus</t>
  </si>
  <si>
    <t>Foundation, HFrame</t>
  </si>
  <si>
    <t>STATION GROUNDING SYSTEM</t>
  </si>
  <si>
    <t>GROUND GRID</t>
  </si>
  <si>
    <t>STRUCTURE: H FRAME DEADEND</t>
  </si>
  <si>
    <t>OPERATING PLATFORM</t>
  </si>
  <si>
    <t>Pnls,Instr,Gauge,Relay&amp;Control-Othr</t>
  </si>
  <si>
    <t>Potential Device - Ccvt</t>
  </si>
  <si>
    <t>REACTOR: SINGLE PHASE SHUNT</t>
  </si>
  <si>
    <t>Relay - Other CCVT Protection</t>
  </si>
  <si>
    <t>Wind Farm PMU (Phasor Measurement Unit) for Peakview &amp; Busch Ranch 1</t>
  </si>
  <si>
    <t>STEEL 115KV CVT STR</t>
  </si>
  <si>
    <t>STEEL 115KV HFRAME DE</t>
  </si>
  <si>
    <t>STEEL 115KV 3PH METERING UNIT SUPP</t>
  </si>
  <si>
    <t>STEEL 115KV 3PH LOW BUS STR</t>
  </si>
  <si>
    <t>SWITCH 115KV</t>
  </si>
  <si>
    <t>SWITCH: 13.8 KV 110KV 1200 A DISCONNECT</t>
  </si>
  <si>
    <t>SWITCH: 1200 A W/AUX 138 KV</t>
  </si>
  <si>
    <t>SEL ETHERNET SWITCH</t>
  </si>
  <si>
    <t>CTPT</t>
  </si>
  <si>
    <t>WPC Transmission Line #  235 DNU</t>
  </si>
  <si>
    <t>T-LIN S36 T23 R57</t>
  </si>
  <si>
    <t>T-LIN S24 T22 R58</t>
  </si>
  <si>
    <t>T-LIN S04 T23 R55</t>
  </si>
  <si>
    <t>T-LIN S08 T22 R58</t>
  </si>
  <si>
    <t>T-LIN S31 T20 R61</t>
  </si>
  <si>
    <t>T-LIN S07 T20 R61</t>
  </si>
  <si>
    <t>T-LIN S21 T23 R55</t>
  </si>
  <si>
    <t>T-LIN S24 T22 R57</t>
  </si>
  <si>
    <t>T-LIN S02 T22 R59</t>
  </si>
  <si>
    <t>T-LIN S25 T21 R60</t>
  </si>
  <si>
    <t>T-LIN S30 T20 R62</t>
  </si>
  <si>
    <t>T-LIN S23 T20 R64</t>
  </si>
  <si>
    <t>T-LIN S03 T21 R60</t>
  </si>
  <si>
    <t>T-LIN S07 T19 R61</t>
  </si>
  <si>
    <t>T-LIN S13 T22 R58</t>
  </si>
  <si>
    <t>T-LIN S23 T22 R57</t>
  </si>
  <si>
    <t>T-LIN S19 T22 R56</t>
  </si>
  <si>
    <t>T-LIN S14 T20 R64</t>
  </si>
  <si>
    <t>T-LIN S28 T23 R55</t>
  </si>
  <si>
    <t>T-LIN S08 T19 R64</t>
  </si>
  <si>
    <t>T-LIN S10 T22 R58</t>
  </si>
  <si>
    <t>T-LIN S09 T20 R05</t>
  </si>
  <si>
    <t>T-LIN S04 T24 R55</t>
  </si>
  <si>
    <t>T-LIN S20 T22 R58</t>
  </si>
  <si>
    <t>T-LIN S20 T22 R56</t>
  </si>
  <si>
    <t>T-LIN S09 T20 R64</t>
  </si>
  <si>
    <t>T-LIN S32 T20 R62</t>
  </si>
  <si>
    <t>T-LIN S25 T20 R63</t>
  </si>
  <si>
    <t>T-LIN S33 T23 R55</t>
  </si>
  <si>
    <t>T-LIN S07 T22 R58</t>
  </si>
  <si>
    <t>T-LIN S19 T22 R57</t>
  </si>
  <si>
    <t>T-LIN S11 T22 R59</t>
  </si>
  <si>
    <t>T-LIN S03 T22 R59</t>
  </si>
  <si>
    <t>T-LIN S30 T20 R61</t>
  </si>
  <si>
    <t>T-LIN S04 T20 R61</t>
  </si>
  <si>
    <t>T-LIN S18 T21 R60</t>
  </si>
  <si>
    <t>T-LIN S11 T20 R64</t>
  </si>
  <si>
    <t>T-LIN S22 T22 R57</t>
  </si>
  <si>
    <t>T-LIN S11 T20 R65</t>
  </si>
  <si>
    <t>T-LIN S10 T20 R64</t>
  </si>
  <si>
    <t>T-LIN S09 T22 R58</t>
  </si>
  <si>
    <t>T-LIN S12 T22 R59</t>
  </si>
  <si>
    <t>T-LIN S12 T20 R65</t>
  </si>
  <si>
    <t>T-LIN S29 T22 R59</t>
  </si>
  <si>
    <t>T-LIN S21 T20 R65</t>
  </si>
  <si>
    <t>T-LIN S31 T21 R59</t>
  </si>
  <si>
    <t>T-LIN S04 T22 R59</t>
  </si>
  <si>
    <t>T-LIN S20 T22 R57</t>
  </si>
  <si>
    <t>T-LIN S21 T22 R57</t>
  </si>
  <si>
    <t>T-LIN S33 T22 R55</t>
  </si>
  <si>
    <t>WOOD 1 POLE 50'</t>
  </si>
  <si>
    <t>WOOD 1 POLE 55'</t>
  </si>
  <si>
    <t>WOOD 1 POLE 60'</t>
  </si>
  <si>
    <t>WOOD 1 POLE 65'</t>
  </si>
  <si>
    <t>WOOD 1 POLE 70'</t>
  </si>
  <si>
    <t>WOOD 1 POLE 75'</t>
  </si>
  <si>
    <t>WOOD 1 POLE 80'</t>
  </si>
  <si>
    <t>WOOD 1 POLE 95'</t>
  </si>
  <si>
    <t>WOOD 2 POLES 70'</t>
  </si>
  <si>
    <t>WOOD 3 POLES 70'</t>
  </si>
  <si>
    <t>WPC Transmission Line #  238 DNU</t>
  </si>
  <si>
    <t>WPC Transmission Line #  280</t>
  </si>
  <si>
    <t>LAND - TRACT 40</t>
  </si>
  <si>
    <t>LAND - TRACT 39</t>
  </si>
  <si>
    <t>LAND - TRACT 43</t>
  </si>
  <si>
    <t>LAND - TRACT 41</t>
  </si>
  <si>
    <t>LAND - TRACT 44</t>
  </si>
  <si>
    <t>LAND - TRACT 42</t>
  </si>
  <si>
    <t>T-LIN S05 T21 R65</t>
  </si>
  <si>
    <t>T-LIN S33 T20 R65</t>
  </si>
  <si>
    <t>T-LIN S04 T21 R65</t>
  </si>
  <si>
    <t>T-LIN S09 T21 R65</t>
  </si>
  <si>
    <t>WOOD 1 POLE 30'</t>
  </si>
  <si>
    <t>WOOD 1 POLE 35'</t>
  </si>
  <si>
    <t>WOOD 1 POLE 40'</t>
  </si>
  <si>
    <t>WOOD 3 POLES 75'</t>
  </si>
  <si>
    <t>STEEL 1 POLE 65'</t>
  </si>
  <si>
    <t>STEEL 1 POLE 70'</t>
  </si>
  <si>
    <t>STEEL 1 POLE 75'</t>
  </si>
  <si>
    <t>7105716131</t>
  </si>
  <si>
    <t>T-LIN S09 T24 R55</t>
  </si>
  <si>
    <t>T-LIN S05 T24 R50</t>
  </si>
  <si>
    <t>T-LIN S03 T24 R54</t>
  </si>
  <si>
    <t>T-LIN S15 T24 R55</t>
  </si>
  <si>
    <t>T-LIN S04 T24 R54</t>
  </si>
  <si>
    <t>T-LIN S14 T24 R55</t>
  </si>
  <si>
    <t>T-LIN S16 T24 R55</t>
  </si>
  <si>
    <t>WOOD 2 POLES 65'</t>
  </si>
  <si>
    <t>X - DNU - RETIRED LINE</t>
  </si>
  <si>
    <t>LAND - TRACT 36</t>
  </si>
  <si>
    <t>LAND - TRACT 22</t>
  </si>
  <si>
    <t>LAND - TRACT 37</t>
  </si>
  <si>
    <t>T-LIN S15 T18 R70</t>
  </si>
  <si>
    <t>T-LIN S16 T21 R64</t>
  </si>
  <si>
    <t>T-LIN S23 T18 R70</t>
  </si>
  <si>
    <t>T-LIN S21 T18 R70</t>
  </si>
  <si>
    <t>T-LIN S07 T19 R69</t>
  </si>
  <si>
    <t>T-LIN S19 T15 R69</t>
  </si>
  <si>
    <t>T-LIN S21 T17 R70</t>
  </si>
  <si>
    <t>T-LIN S03 T18 R70</t>
  </si>
  <si>
    <t>T-LIN S30 T15 R69</t>
  </si>
  <si>
    <t>T-LIN S13 T15 R70</t>
  </si>
  <si>
    <t>T-LIN S25 T18 R70</t>
  </si>
  <si>
    <t>T-LIN S24 T15 R70</t>
  </si>
  <si>
    <t>T-LIN S25 T15 R70</t>
  </si>
  <si>
    <t>T-LIN S29 T18 R70</t>
  </si>
  <si>
    <t>T-LIN S19 T20 R64</t>
  </si>
  <si>
    <t>T-LIN S16 T18 R70</t>
  </si>
  <si>
    <t>T-LIN S20 T18 R70</t>
  </si>
  <si>
    <t>T-LIN S10 T18 R70</t>
  </si>
  <si>
    <t>T-LIN S31 T20 R64</t>
  </si>
  <si>
    <t>T-LIN S16 T17 R70</t>
  </si>
  <si>
    <t>T-LIN S27 T17 R70</t>
  </si>
  <si>
    <t>T-LIN S22 T18 R70</t>
  </si>
  <si>
    <t>T-LIN S24 T18 R70</t>
  </si>
  <si>
    <t>10009471</t>
  </si>
  <si>
    <t>10011185</t>
  </si>
  <si>
    <t>Inv-Rebld Belmont to Blende Ln</t>
  </si>
  <si>
    <t>5105204113</t>
  </si>
  <si>
    <t>WOOD 1 POLE 25'</t>
  </si>
  <si>
    <t>Wood 1 Pole 45'</t>
  </si>
  <si>
    <t>60020842</t>
  </si>
  <si>
    <t>WOOD 1 POLE 45'</t>
  </si>
  <si>
    <t>WOOD 1 POLE 85'</t>
  </si>
  <si>
    <t>WOOD 2 POLES 110'</t>
  </si>
  <si>
    <t>WOOD 2 POLES 60'</t>
  </si>
  <si>
    <t>WOOD 5 POLES 35'</t>
  </si>
  <si>
    <t>CABLE, OH-QUADRUPLEX-1/0</t>
  </si>
  <si>
    <t>CONDUCTOR, OH CU POLY 4</t>
  </si>
  <si>
    <t>CONDUCTOR, OH</t>
  </si>
  <si>
    <t>AIRPORT INDUSTRIAL 61905 EXIT CABLES PAR : ETOR115 AIRPORT INDUSTRIAL EXIT CABLES AIRPORT INDUSTRIAL EXIT CABLES</t>
  </si>
  <si>
    <t>Electric Transmission Replace 115kv : ETOR115 AIRPORT INDUSTRIAL EXIT CABLES AIRPORT INDUSTRIAL EXIT CABLES</t>
  </si>
  <si>
    <t>60020797</t>
  </si>
  <si>
    <t>Switches - 7501 - 15000v</t>
  </si>
  <si>
    <t>SWITCHES-OVER 34500V</t>
  </si>
  <si>
    <t>T-LIN S21 T23 R56</t>
  </si>
  <si>
    <t>T-LIN S22 T23 R56</t>
  </si>
  <si>
    <t>T-LIN S06 T24 R55</t>
  </si>
  <si>
    <t>T-LIN S35 T23 R56</t>
  </si>
  <si>
    <t>T-LIN S17 T25 R56</t>
  </si>
  <si>
    <t>T-LIN S05 T23 R56</t>
  </si>
  <si>
    <t>T-LIN S17 T23 R56</t>
  </si>
  <si>
    <t>T-LIN S01 T24 R56</t>
  </si>
  <si>
    <t>T-LIN S34 T23 R56</t>
  </si>
  <si>
    <t>T-LIN S18 T23 R56</t>
  </si>
  <si>
    <t>STEEL 1 POLE 25'</t>
  </si>
  <si>
    <t>STEEL 1 POLE 40'</t>
  </si>
  <si>
    <t>STEEL 1 POLE 50'</t>
  </si>
  <si>
    <t>WOOD 1 POLE 90'</t>
  </si>
  <si>
    <t>SWITCHES-0-5000V</t>
  </si>
  <si>
    <t>10005127</t>
  </si>
  <si>
    <t>CDTR, OH ACSR, BARE,798MCM &amp; &gt;</t>
  </si>
  <si>
    <t>CONDUCTOR, OH-COPPER,BARE-4/0</t>
  </si>
  <si>
    <t>CONDUCTOR, OH-COPPER,BARE-4</t>
  </si>
  <si>
    <t>Investment-TCI 69KV Upgrade</t>
  </si>
  <si>
    <t>X - DNUWPC Transmission Line #  221</t>
  </si>
  <si>
    <t>X DNU # 210 (T) Canon Plant-Pole</t>
  </si>
  <si>
    <t>Electric Transmission OH Replace 69kv : ETOR69 BLACK HILLS ENERGY 3/4 MILES EAST OF HOLCIM FLORENCE</t>
  </si>
  <si>
    <t>60018026</t>
  </si>
  <si>
    <t>115KV CROSS ARM REPLACEMENT REQUIRED CROSS ARM STRUCTURE REPLACEMENT IDENTIFIED DURING OUR 2014 AERIAL AND GROUND PATROLS OF OUR 115KV</t>
  </si>
  <si>
    <t>10049900</t>
  </si>
  <si>
    <t>60018652</t>
  </si>
  <si>
    <t>60018686</t>
  </si>
  <si>
    <t>10015121</t>
  </si>
  <si>
    <t>10052147</t>
  </si>
  <si>
    <t>CanonW 115kv Double Circuit Ta</t>
  </si>
  <si>
    <t>CCP-Tallahassee Tap 115 kV line requires repaires. In 2014 several structures were identified as rejected during the ground line patrol. We also need to replace several other structures on this line in order to comply with regulations.</t>
  </si>
  <si>
    <t>Electric Transmission : ETOR115 BLACK HILLS ENERGY CANON PLANT TO TALLAHASSEE 115 CANON CITY</t>
  </si>
  <si>
    <t>7105210131</t>
  </si>
  <si>
    <t>X DNU # 214 (T) Skala Tap-Skala</t>
  </si>
  <si>
    <t>STEEL 2 POLES 70'</t>
  </si>
  <si>
    <t>X DNU # 215 (T) Hyde Park- West</t>
  </si>
  <si>
    <t>7105215131</t>
  </si>
  <si>
    <t>10053964</t>
  </si>
  <si>
    <t>Pueblo Plant  Sub-West Station</t>
  </si>
  <si>
    <t>Repl 3 pole Struc-Ln 215</t>
  </si>
  <si>
    <t>10019127</t>
  </si>
  <si>
    <t>10024752</t>
  </si>
  <si>
    <t>WOOD 2 POLES 75'</t>
  </si>
  <si>
    <t>WOOD 3 POLES 65'</t>
  </si>
  <si>
    <t>X DNU # 243 (T) Nyberg Sub</t>
  </si>
  <si>
    <t>7105243131</t>
  </si>
  <si>
    <t>X DNU # 247 (T)  PDA Tap to PDA</t>
  </si>
  <si>
    <t>10016448</t>
  </si>
  <si>
    <t>Const new 115kv PDA T-line tap</t>
  </si>
  <si>
    <t>X DNU # 262 (T) Pueblo Plant</t>
  </si>
  <si>
    <t>7105262131</t>
  </si>
  <si>
    <t>10051845</t>
  </si>
  <si>
    <t>This project is to replace the structures that were distroyed in the storm that hit pueblo on june 23 2015</t>
  </si>
  <si>
    <t>This project is to install fiber between Pueblo Plant substation and Reader substation on Black Hills 115 kV line</t>
  </si>
  <si>
    <t>10052055</t>
  </si>
  <si>
    <t>CONDUIT, URD-PIPE, 2"</t>
  </si>
  <si>
    <t>X DNU # 269 (T) Dsert Cove</t>
  </si>
  <si>
    <t>7105269131</t>
  </si>
  <si>
    <t>This work order is to rebuild the 115 kV transmission line that runs from Desert Cove substation to Mid way substation.</t>
  </si>
  <si>
    <t>Desert Cove - West Station Sub</t>
  </si>
  <si>
    <t>WEST STATION-DESERT COVE 115KV TRANSMISSION LINE UPGRADE
W 1/2NE1/4SE1/4 SEC 20 T20S. R65W</t>
  </si>
  <si>
    <t>10050711</t>
  </si>
  <si>
    <t>REPLACE 2-65' H FRAME STRUCTURE, AND 1 - 21' TIMBER</t>
  </si>
  <si>
    <t>60020145</t>
  </si>
  <si>
    <t>Broken arm at structure 84 needs to be replaced as well as a broken X-brace at structure 102</t>
  </si>
  <si>
    <t>10052050</t>
  </si>
  <si>
    <t>10018508</t>
  </si>
  <si>
    <t>X DNU # 290 (T) Canon West Sub</t>
  </si>
  <si>
    <t>10022172</t>
  </si>
  <si>
    <t>Build line-C West- Victor-22mi</t>
  </si>
  <si>
    <t>ROW -Canon W to Victor-Ln 290</t>
  </si>
  <si>
    <t>X DNU # 295 (T) Airport Memorial</t>
  </si>
  <si>
    <t>50505XFER</t>
  </si>
  <si>
    <t>10024213</t>
  </si>
  <si>
    <t>dummy</t>
  </si>
  <si>
    <t>10026155</t>
  </si>
  <si>
    <t>Bld 115kV Readr-Airport Mem Ln</t>
  </si>
  <si>
    <t>Engineering New T-line #295</t>
  </si>
  <si>
    <t>ROW for New TLine-Reader-AirMe</t>
  </si>
  <si>
    <t>X DNU # 296 (T) Reader-Rattle</t>
  </si>
  <si>
    <t>X DNU # 720 (D) Blende Sub</t>
  </si>
  <si>
    <t>Conductor, Oh Copper WP 1/0</t>
  </si>
  <si>
    <t>60017969</t>
  </si>
  <si>
    <t>Electric Transmission OH Replace 69kv : ETOR69 REPLACE TRANS POLE HWY 50 E &amp; 27TH LANE PUEBLO</t>
  </si>
  <si>
    <t>10023306</t>
  </si>
  <si>
    <t>7105720131</t>
  </si>
  <si>
    <t>Repl pole-Aspen-line 720</t>
  </si>
  <si>
    <t>X DNU # 736 (D) Blende Sub</t>
  </si>
  <si>
    <t>10004937</t>
  </si>
  <si>
    <t>7105736131</t>
  </si>
  <si>
    <t>Inv-Summit Brick 69KV Reloc</t>
  </si>
  <si>
    <t>CABLE, OVERHEAD-DUPLEX SIZE 6 &amp; SMALLER</t>
  </si>
  <si>
    <t>CONDUCTOR, OH ACSR, BARE 4/0</t>
  </si>
  <si>
    <t>X DNU # 740 (D) Belmont Sub</t>
  </si>
  <si>
    <t>7105740131</t>
  </si>
  <si>
    <t>X DNU # 744 (D) Belmont Tap</t>
  </si>
  <si>
    <t>7105744131</t>
  </si>
  <si>
    <t>X DNU # 752 (D) Hyde Park</t>
  </si>
  <si>
    <t>This project will consist of replacing 11 structures on the 69 kV line that runs between West Station substation and Stonemoor substation. These structures were identified during an osmose inspection as rejected .</t>
  </si>
  <si>
    <t>10051384</t>
  </si>
  <si>
    <t>10024751</t>
  </si>
  <si>
    <t>7105752131</t>
  </si>
  <si>
    <t>X DNU # 756 (D) Hyde Park</t>
  </si>
  <si>
    <t>Several structures on the 115 kV line between West Station and Pueblo Plant substations have been identified as bad poles during a ground line inspection.</t>
  </si>
  <si>
    <t>7105756131</t>
  </si>
  <si>
    <t>X DNU # 760 (D) Stonemoore Hills</t>
  </si>
  <si>
    <t>7105760131</t>
  </si>
  <si>
    <t>X DNU # 764 (D) Stonemoore Hills</t>
  </si>
  <si>
    <t>Stonemoore Hills-Sunset Park</t>
  </si>
  <si>
    <t>Pole - Not Available</t>
  </si>
  <si>
    <t>X DNU # 768 (D) Prairie Ave</t>
  </si>
  <si>
    <t>10017618</t>
  </si>
  <si>
    <t>7105768131</t>
  </si>
  <si>
    <t>CDOT-Pueblo Blvd&amp;Hwy 78 Widen</t>
  </si>
  <si>
    <t>X DNU # 772 (D) Freemary</t>
  </si>
  <si>
    <t>S14,T21S,R65W-LAND RIGHTS-LA BELLA</t>
  </si>
  <si>
    <t>10026084</t>
  </si>
  <si>
    <t>S14,T21S,R65W-LAND RIGHTS-CCS DEVELOP</t>
  </si>
  <si>
    <t>S14,T21S,R65W-LAND RIGHTS-EDEN</t>
  </si>
  <si>
    <t>S14,T21S,R65W-LAND RIGHTS-PRUTCH</t>
  </si>
  <si>
    <t>S14,T21S,R65W-LAND RIGHTS-DIAZ</t>
  </si>
  <si>
    <t>Inst poles &amp; insul-#772-Lowes</t>
  </si>
  <si>
    <t>10026131</t>
  </si>
  <si>
    <t>Replace 69 kV three pole structure that was hit by a car at Freemary substation</t>
  </si>
  <si>
    <t>10050672</t>
  </si>
  <si>
    <t>X DNU # 776 (D) Freemary</t>
  </si>
  <si>
    <t>RELOCATE 69 KV LINE AT READER SUB.Electr : ETOR69  RELOCATE 69 READER</t>
  </si>
  <si>
    <t>60018767</t>
  </si>
  <si>
    <t>X DNU # 780 (D) Readers</t>
  </si>
  <si>
    <t>10015322</t>
  </si>
  <si>
    <t>7105780131</t>
  </si>
  <si>
    <t>Partial Rebuild of 69 KV KS-2</t>
  </si>
  <si>
    <t>X DNU # 782 (D) Nepesta</t>
  </si>
  <si>
    <t>7105782131</t>
  </si>
  <si>
    <t>Repl 9 str-line 782-Wind damag</t>
  </si>
  <si>
    <t>10023920</t>
  </si>
  <si>
    <t>X DNU # 784 (D) Fowler Sub</t>
  </si>
  <si>
    <t>T-LIN S32 T22 R59</t>
  </si>
  <si>
    <t>T-LIN S21 T22 R59</t>
  </si>
  <si>
    <t>T-LIN S20 T22 R59</t>
  </si>
  <si>
    <t>7105784131</t>
  </si>
  <si>
    <t>TELEMETERING-TRANSMITTER</t>
  </si>
  <si>
    <t>SCADA EQUIPMENT- TRANSMITTER</t>
  </si>
  <si>
    <t>X DNU # 792 (D) PDA Sub</t>
  </si>
  <si>
    <t>7105792131</t>
  </si>
  <si>
    <t>X DNU # 796 PDA Tap - Hue</t>
  </si>
  <si>
    <t>7105796131</t>
  </si>
  <si>
    <t>X DNU # 800 (D) Boone Sub</t>
  </si>
  <si>
    <t>WOOD 4 POLES 90'</t>
  </si>
  <si>
    <t>X DNU # 806 (D) Boone Tap</t>
  </si>
  <si>
    <t>X DNU # 808 (D) Fowler Sub</t>
  </si>
  <si>
    <t>HWY 50 POLE # 377 Electric Transmission : ETOR69  HWY  50 POLE # 377</t>
  </si>
  <si>
    <t>60017704</t>
  </si>
  <si>
    <t>Wood 1 Pole 25'</t>
  </si>
  <si>
    <t>7105808131</t>
  </si>
  <si>
    <t>10026019</t>
  </si>
  <si>
    <t>10012889</t>
  </si>
  <si>
    <t>Fowler Sub  - Manzanola Sub</t>
  </si>
  <si>
    <t>HWY 50 WEST OF RD 5 Electric Transmissi : ETOR69  HWY 50 WEST OF RD 5</t>
  </si>
  <si>
    <t>60019179</t>
  </si>
  <si>
    <t>60017604</t>
  </si>
  <si>
    <t>WOOD 1 POLE 60'--808</t>
  </si>
  <si>
    <t>PIN INSULATORS--808</t>
  </si>
  <si>
    <t>SUSPENSION INSULATORS--808</t>
  </si>
  <si>
    <t>X DNU # 816 (D) Manzanola RES</t>
  </si>
  <si>
    <t>HWY 50 &amp; RD 14 Electric Transmission OH : ETOR69  HWY 50 &amp; RD 14</t>
  </si>
  <si>
    <t>60018061</t>
  </si>
  <si>
    <t>10026017</t>
  </si>
  <si>
    <t>7105816131</t>
  </si>
  <si>
    <t>OSMOSE inst poles &amp; ins #816</t>
  </si>
  <si>
    <t>SUSPENSION INSULATORS--816</t>
  </si>
  <si>
    <t>X DNU # 820 (D) Rocky Ford Sub</t>
  </si>
  <si>
    <t>7105820131</t>
  </si>
  <si>
    <t>10018068</t>
  </si>
  <si>
    <t>Rpl Structures-Ln 820 Strm Dam</t>
  </si>
  <si>
    <t>Rocky Ford Sub-S Fowler Tap</t>
  </si>
  <si>
    <t>60017518</t>
  </si>
  <si>
    <t>WOOD 1 POLE 60'--820</t>
  </si>
  <si>
    <t>X DNU # 826 (D) Phillips Tap</t>
  </si>
  <si>
    <t>T-LIN S05 T24 R54</t>
  </si>
  <si>
    <t>X DNU # 832 (D) Manzanola Sub</t>
  </si>
  <si>
    <t>7105832131</t>
  </si>
  <si>
    <t>X DNU # 836 (D) Penrose Tap</t>
  </si>
  <si>
    <t>60018653</t>
  </si>
  <si>
    <t>7105836131</t>
  </si>
  <si>
    <t>Electric Transmission OH Replace 69kv : ETOR69 BLACK HILLS ENERGY PORTLAND SUB TO SOUTH CANON 69KV CANON CITY</t>
  </si>
  <si>
    <t>60018650</t>
  </si>
  <si>
    <t>Portland Sub - West Staton Sub</t>
  </si>
  <si>
    <t>Structure, Pole Wood</t>
  </si>
  <si>
    <t>X DNU # 840 (D) Holcim Switch</t>
  </si>
  <si>
    <t>7105840131</t>
  </si>
  <si>
    <t>Portland Sub - Holnam Subs 1&amp;2</t>
  </si>
  <si>
    <t>X DNU # 848 (D) Domtar Tap</t>
  </si>
  <si>
    <t>CONDUCTOR, UNDERGROUND</t>
  </si>
  <si>
    <t>X DNU # 850 (D) Energy Fuels Tap</t>
  </si>
  <si>
    <t>X DNU # 852 (D) Highland Tap</t>
  </si>
  <si>
    <t>10020798</t>
  </si>
  <si>
    <t>7105852131</t>
  </si>
  <si>
    <t>Repl struc-Osmose-Ln 852</t>
  </si>
  <si>
    <t>X DNU # 856 (D) Canon Plant Tap</t>
  </si>
  <si>
    <t>7105856131</t>
  </si>
  <si>
    <t>Repl structure-Osmose-Ln 856</t>
  </si>
  <si>
    <t>10020796</t>
  </si>
  <si>
    <t>X DNU # 868 (D) Canon Plant</t>
  </si>
  <si>
    <t>X DNU # 872 (D) North Canon</t>
  </si>
  <si>
    <t>7105872131</t>
  </si>
  <si>
    <t>Inv-Grdn Pk/Victor Alterations</t>
  </si>
  <si>
    <t>10008157</t>
  </si>
  <si>
    <t>North Canon Sub - Victor Sub</t>
  </si>
  <si>
    <t>POLE, WOOD 70 FOOT CLASS</t>
  </si>
  <si>
    <t>POLE, WOOD 75 FOOT CLASS</t>
  </si>
  <si>
    <t>POLE, WOOD 85 FOOT CLASS</t>
  </si>
  <si>
    <t>INSULATORS-PIN &amp; CAP-69KV</t>
  </si>
  <si>
    <t>X DNU # 880 (D) Florence</t>
  </si>
  <si>
    <t>10023944</t>
  </si>
  <si>
    <t>10020915</t>
  </si>
  <si>
    <t>7105880131</t>
  </si>
  <si>
    <t>Repl line 880-4 Mile Ranch</t>
  </si>
  <si>
    <t>Repl structures-line 880</t>
  </si>
  <si>
    <t>X DNU # 882 (D) Energy Fuels Tap</t>
  </si>
  <si>
    <t>T-LIN S20 T20 R69</t>
  </si>
  <si>
    <t>T-LIN S19 T20 R69</t>
  </si>
  <si>
    <t>T-LIN S17 T20 R69</t>
  </si>
  <si>
    <t>T-LIN S34 T19 R69</t>
  </si>
  <si>
    <t>T-LIN S21 T19 R69</t>
  </si>
  <si>
    <t>T-LIN S09 T20 R69</t>
  </si>
  <si>
    <t>T-LIN S27 T19 R69</t>
  </si>
  <si>
    <t>T-LIN S03 T20 R69</t>
  </si>
  <si>
    <t>WOOD 2 POLES 80' 70'</t>
  </si>
  <si>
    <t>X DNU # 884 (D) Florence Sub</t>
  </si>
  <si>
    <t>Florence Sub - Highland Tap</t>
  </si>
  <si>
    <t>7105884131</t>
  </si>
  <si>
    <t>CABLE, OHD-OTHER SIZE 4/0 &amp; LARGER</t>
  </si>
  <si>
    <t>CNDCTR, OH - CU BARE -798MCM &amp; &gt;</t>
  </si>
  <si>
    <t>X DNU # 890 (D) Can Plant</t>
  </si>
  <si>
    <t>T-LIN S33 T19 R70 Land Rights</t>
  </si>
  <si>
    <t>T-LIN S28 T19 R70 Land Rights</t>
  </si>
  <si>
    <t>WOOD 3 POLES 60'</t>
  </si>
  <si>
    <t>X DNU # 894 (D) Canon City-S</t>
  </si>
  <si>
    <t>60018077</t>
  </si>
  <si>
    <t>Electric Transmission OH Replace 69kv-ST : ETOR69 BLACK HILLS ENERGY COTTER MILL TAP- SKINNER SUB, 69KV CANON CITY</t>
  </si>
  <si>
    <t>60018669</t>
  </si>
  <si>
    <t>Electric Transmission OH Replace 69kv : ETOR69 BLACK HILLS ENERGY CANON CITY TO WESTCLIFFE 69KV FREMONT COUNTY RURA</t>
  </si>
  <si>
    <t>7105894131</t>
  </si>
  <si>
    <t>60018668</t>
  </si>
  <si>
    <t>60018670</t>
  </si>
  <si>
    <t>S Canon - Cotter -Skinner</t>
  </si>
  <si>
    <t>X DNU #240 (T) Boone Sub</t>
  </si>
  <si>
    <t>WORK ORDER IS TO REPLACE TEN 26' CROSS ARMS ON LINE 240 THAT WERE IDENTIFIED AS P-1 DURING OUR 2014 LINE PATROL</t>
  </si>
  <si>
    <t>10050225</t>
  </si>
  <si>
    <t>Boone-La Junta 115 kV structure rep</t>
  </si>
  <si>
    <t>10051152</t>
  </si>
  <si>
    <t>ground line inspection 2016</t>
  </si>
  <si>
    <t>10054490</t>
  </si>
  <si>
    <t>LUJUANTA RIVER CROSSING FOUR POLE STRUCTURE THAT NEEDS CHANGING</t>
  </si>
  <si>
    <t>10047895</t>
  </si>
  <si>
    <t>10054488</t>
  </si>
  <si>
    <t>7105240131</t>
  </si>
  <si>
    <t>10023600</t>
  </si>
  <si>
    <t>10050380</t>
  </si>
  <si>
    <t>60018902</t>
  </si>
  <si>
    <t>60020235</t>
  </si>
  <si>
    <t>60020780</t>
  </si>
  <si>
    <t>10057618</t>
  </si>
  <si>
    <t>Air Mem-Air Mem Tap 115-Inv</t>
  </si>
  <si>
    <t>Repl 2 str-line 240-lightning</t>
  </si>
  <si>
    <t>Inv Storm Damage #240 5/20/01</t>
  </si>
  <si>
    <t>This is year one of a three year project to rebuild the 45.5 mile Boone to LaJunta 115kV transmission line.  The rebuild has been approved by the CO PUC as ordinary course of business.</t>
  </si>
  <si>
    <t>This WO has been created for the portion of the Boone - La Junta rebuild occuring after the initial energization.  WO 10057778 will be used for the project through May 2019.  The work taking place September 2019 - January 2020 will be charged to this WO.</t>
  </si>
  <si>
    <t>10066038</t>
  </si>
  <si>
    <t>STORM CAUSED 115KV STRUCTURE ON LINE 240 TO FAIL. THIS PROJECT IS TO REPLACE THE STRUCTURE</t>
  </si>
  <si>
    <t>Repl 2 pole str -line 240</t>
  </si>
  <si>
    <t>10024441</t>
  </si>
  <si>
    <t>Repl xarm -line 240</t>
  </si>
  <si>
    <t>10024439</t>
  </si>
  <si>
    <t>Airport Industrl Tap - DOT Tap</t>
  </si>
  <si>
    <t>STR # 317 Electric Transmission Replace : ETOR115  STRUCTURE # 317</t>
  </si>
  <si>
    <t>Electric Transmission Replace 115kv : ETOR115  STR. # 534</t>
  </si>
  <si>
    <t>This project is to replace and repair the 115 kV lint that runs between Boone and la Junta substations</t>
  </si>
  <si>
    <t>Inst Fllod Cont-Protect 115KV</t>
  </si>
  <si>
    <t>10008601</t>
  </si>
  <si>
    <t>This wo is for the replacment of one structure and 7 cross arms that were identified during the spring patrol.</t>
  </si>
  <si>
    <t>WOOD 2 POLES 45' 40'</t>
  </si>
  <si>
    <t>This work order is to replave broken insulaters on the Boone-La Junta 115 kV line (240)</t>
  </si>
  <si>
    <t>10056891</t>
  </si>
  <si>
    <t>Repl 3 pole struc-line 240</t>
  </si>
  <si>
    <t>10024443</t>
  </si>
  <si>
    <t>Repl 3 pole str #562-line 240</t>
  </si>
  <si>
    <t>10024445</t>
  </si>
  <si>
    <t>X DNU #700 (D) Airport Industrial</t>
  </si>
  <si>
    <t>7105700131</t>
  </si>
  <si>
    <t>10057296</t>
  </si>
  <si>
    <t>Repl xarms - Osmose-Ln 700</t>
  </si>
  <si>
    <t>10020833</t>
  </si>
  <si>
    <t>this work order is to repair the marker lights and balls at pueblo airport on the 115 kV line</t>
  </si>
  <si>
    <t>X DNU #724 (D) Blende Sub</t>
  </si>
  <si>
    <t>7105724131</t>
  </si>
  <si>
    <t>Repl 1 pole-Damage claim</t>
  </si>
  <si>
    <t>10022613</t>
  </si>
  <si>
    <t>Inv 13 Struc-Reader to Blende</t>
  </si>
  <si>
    <t>10012753</t>
  </si>
  <si>
    <t>X DNU #892 (D) Penrose Sub</t>
  </si>
  <si>
    <t>T-LIN S22 T19 R68</t>
  </si>
  <si>
    <t>T-LIN S09 T19 R68</t>
  </si>
  <si>
    <t>T-LIN S28 T19 R68</t>
  </si>
  <si>
    <t>T-LIN S21 T19 R68</t>
  </si>
  <si>
    <t>T-LIN S16 T19 R68</t>
  </si>
  <si>
    <t>CROSSARM ASSEMBLIES, FIBERGLASS</t>
  </si>
  <si>
    <t>10018507</t>
  </si>
  <si>
    <t>7105892131</t>
  </si>
  <si>
    <t>Repl arms/ins Penrose 69kV Ln</t>
  </si>
  <si>
    <t>X DNU 207 (T) Canon W. Sub</t>
  </si>
  <si>
    <t>POLE, OTHER</t>
  </si>
  <si>
    <t>X DNU 230 (T) W. Station - Xcel Tap</t>
  </si>
  <si>
    <t>X DNU 804 (D) Boone Tap</t>
  </si>
  <si>
    <t>STREET POLE - WOOD 65 FT.</t>
  </si>
  <si>
    <t>7105804131</t>
  </si>
  <si>
    <t>X DNU 876: CRIPPLECRK -AREQUA GULCH</t>
  </si>
  <si>
    <t>10024366</t>
  </si>
  <si>
    <t>10009652</t>
  </si>
  <si>
    <t>10005442</t>
  </si>
  <si>
    <t>Inv-Pikes Peak 69KV Relocation</t>
  </si>
  <si>
    <t>Inv Pikes Peak 69KV 2001 Reloc</t>
  </si>
  <si>
    <t>Cripple Creek Sub-Elkton-Victo</t>
  </si>
  <si>
    <t>7105876131</t>
  </si>
  <si>
    <t>Reroute line 876</t>
  </si>
  <si>
    <t>STEEL 1 POLE 60'</t>
  </si>
  <si>
    <t>WOOD 2 POLES 50'</t>
  </si>
  <si>
    <t>WOOD 2 POLES 55'</t>
  </si>
  <si>
    <t>WOOD 2 POLES 60' 55'</t>
  </si>
  <si>
    <t>WOOD 2 POLES 65' 60'</t>
  </si>
  <si>
    <t>WOOD 2 POLES 75' 65'</t>
  </si>
  <si>
    <t>WOOD 2 POLES 85'</t>
  </si>
  <si>
    <t>WOOD 3 POLES 45'</t>
  </si>
  <si>
    <t>WOOD 3 POLES 50'</t>
  </si>
  <si>
    <t>WOOD 3 POLES 55'</t>
  </si>
  <si>
    <t>ARRESTER - 34,501-69,000 VOLTS</t>
  </si>
  <si>
    <t>CNDCTR, OH ACSR, BARE, 477</t>
  </si>
  <si>
    <t>X DNU WPC Transmission Line #  212</t>
  </si>
  <si>
    <t>X DNU WPC Transmission Line #  213</t>
  </si>
  <si>
    <t>INSTALL FIBER ON 115KV PORTLAND-SKALA-CANON PLANT REPLACING ONE STATICE WITH 50 OR OPGW  TRANS LINE 213</t>
  </si>
  <si>
    <t>10048120</t>
  </si>
  <si>
    <t>LIDAR COMPLIANCE WORK ON TRANSMISSION LINE NUMBER 213</t>
  </si>
  <si>
    <t>10049874</t>
  </si>
  <si>
    <t>Electric Transmission ARM Replace 115kv : ETOR69 REPLACE TRANSMISSION ARMS CANON PLNT - POLE # 212, 214, 215 CANON CITY</t>
  </si>
  <si>
    <t>60021416</t>
  </si>
  <si>
    <t>10018506</t>
  </si>
  <si>
    <t>7105213131</t>
  </si>
  <si>
    <t>Electric Transmission ARMS Replace 115KV : ETOR69 CHG OUT TRANSMISSION ARMS CANON PLNT - STRUCTURES 176, 178, 198 CANON CITY</t>
  </si>
  <si>
    <t>60021415</t>
  </si>
  <si>
    <t>Canon Plant-Skala-Portland</t>
  </si>
  <si>
    <t>Repl structures-Osmose-Ln 213</t>
  </si>
  <si>
    <t>This work order is to replace structures that failed the 2009 ground line inspection</t>
  </si>
  <si>
    <t>10054451</t>
  </si>
  <si>
    <t>WOOD 3 POLES 85'</t>
  </si>
  <si>
    <t>X -DNU WPC Transmission Line #  227</t>
  </si>
  <si>
    <t>7105227131</t>
  </si>
  <si>
    <t>X DNU WPC Transmission Line #  231</t>
  </si>
  <si>
    <t>7105231131</t>
  </si>
  <si>
    <t>X DNU WPC Transmission Line #  234</t>
  </si>
  <si>
    <t>10027442</t>
  </si>
  <si>
    <t>REBUILD OF 115 KV BACALITE MES</t>
  </si>
  <si>
    <t>10027646</t>
  </si>
  <si>
    <t>10052431</t>
  </si>
  <si>
    <t>10022631</t>
  </si>
  <si>
    <t>10023567</t>
  </si>
  <si>
    <t>7105234131</t>
  </si>
  <si>
    <t>Repl 2 H struc-Osmose-Ln 234</t>
  </si>
  <si>
    <t>This work order is for the rebuild of the 115 kV line that runs between the new Fountian Lake substation and PAGS</t>
  </si>
  <si>
    <t>BACALITE MESA SUB TO NYBERG</t>
  </si>
  <si>
    <t>Repl 2 poles-Line 234</t>
  </si>
  <si>
    <t>115KV DOUBLE CIRCUIT AIRPORT T</t>
  </si>
  <si>
    <t>REBUILD 115KV AIP TO MEM</t>
  </si>
  <si>
    <t>10027645</t>
  </si>
  <si>
    <t>POLE, WOOD 65'</t>
  </si>
  <si>
    <t>INSULATOR, 115 KV HORIZONTAL LINE</t>
  </si>
  <si>
    <t>INSULATOR, PIN TYPE</t>
  </si>
  <si>
    <t>WIRE, GUY STRAND</t>
  </si>
  <si>
    <t>X DNU WPC Transmission Line #  237</t>
  </si>
  <si>
    <t>This wo is to make repairs to the gully that runs under the 115 kV line that feeds between Airport industrial substation and Baculite Mesa substation. We need to make these repairs because the erosion is going to make our structure unstable.</t>
  </si>
  <si>
    <t>10057616</t>
  </si>
  <si>
    <t>60020523</t>
  </si>
  <si>
    <t>INSTALL STRUCTURE CLEARANCE LIGHTS : ETO115 PAGS N. OF PETE JIMENEZ BLVD</t>
  </si>
  <si>
    <t>X DNU WPC Transmission Line #  246</t>
  </si>
  <si>
    <t>60020539</t>
  </si>
  <si>
    <t>REPLACE 1- 115 H FRAME TIMBER AND 2 STRI : ETOR115 PDA 115 TAP IL RANCH  ROAD</t>
  </si>
  <si>
    <t>7105246131</t>
  </si>
  <si>
    <t>X DNU WPC Transmission Line #  249</t>
  </si>
  <si>
    <t>Clearing &amp; Grading-</t>
  </si>
  <si>
    <t>10051312</t>
  </si>
  <si>
    <t>Roads</t>
  </si>
  <si>
    <t>10052177</t>
  </si>
  <si>
    <t>10050213</t>
  </si>
  <si>
    <t>SURVEYING AND ENGINEERING TO REMOVE 69KV LINE AND REPLACE WITH 115KV AND 230KV LINE   10-29-2010</t>
  </si>
  <si>
    <t>There are several structures on the old 115 kV line that runs between west station and portalnd substations that need to be replaced. These structures were  identified during the 2015 ground line patrol.</t>
  </si>
  <si>
    <t>LINE 249 ARM REPLACEMENT</t>
  </si>
  <si>
    <t>10022627</t>
  </si>
  <si>
    <t>7105249131</t>
  </si>
  <si>
    <t>60018883</t>
  </si>
  <si>
    <t>Repl 2 H Struc-Osmose-Ln 249</t>
  </si>
  <si>
    <t>Repl struc #83-Osmose-Ln 249</t>
  </si>
  <si>
    <t>10022629</t>
  </si>
  <si>
    <t>PORTLAND TO WEST STATION H STRUCTURE 5 E : ETO115  PORTLAND TO WEST STATION 115KV LINE</t>
  </si>
  <si>
    <t>The acess road across the Walker Ranch to transmission lines 249 and 836 has washed out and needs to be rebuilt</t>
  </si>
  <si>
    <t>WOOD 5 POLES 95'</t>
  </si>
  <si>
    <t>X DNU WPC Transmission Line #  252</t>
  </si>
  <si>
    <t>10026793</t>
  </si>
  <si>
    <t>7105252131</t>
  </si>
  <si>
    <t>10023346</t>
  </si>
  <si>
    <t>10027394</t>
  </si>
  <si>
    <t>DSIGN/ BUILD 115KV LINE VESTAS</t>
  </si>
  <si>
    <t>Repl structure-line 252</t>
  </si>
  <si>
    <t>READER TO BURNT MILL REPLACE 2- H STRUCT : ETO115  READER TO BURNT REPLACE 2-H'S</t>
  </si>
  <si>
    <t>RELOCATE 69KV TRNS LINE TO ANG</t>
  </si>
  <si>
    <t>POLE WOOD, 75 FOOT CLASS 1</t>
  </si>
  <si>
    <t>X DNU WPC Transmission Line #  256</t>
  </si>
  <si>
    <t>10017633</t>
  </si>
  <si>
    <t>7105256131</t>
  </si>
  <si>
    <t>X DNU WPC Transmission Line #  259</t>
  </si>
  <si>
    <t>7105259131</t>
  </si>
  <si>
    <t>10019531</t>
  </si>
  <si>
    <t>Red Creek Road-West  Station</t>
  </si>
  <si>
    <t>we need to replace broken insulators on the west station-reservoir substation line. Line number 259</t>
  </si>
  <si>
    <t>10056954</t>
  </si>
  <si>
    <t>X DNU WPC Transmission Line #  266</t>
  </si>
  <si>
    <t>10052429</t>
  </si>
  <si>
    <t>This work order is to install a switch on the 115 kV line that runs between PAGS and the excel tap in order to feed the North Ridge substation</t>
  </si>
  <si>
    <t>X DNU WPC Transmission Line #  748</t>
  </si>
  <si>
    <t>X DNU# 824 Rocky Ford Plant to La J</t>
  </si>
  <si>
    <t>RD BB Electric Transmission OH Replace : ETOR69  RD BB</t>
  </si>
  <si>
    <t>60018830</t>
  </si>
  <si>
    <t>HWY 50 &amp; RD 22.5 Electric Transmission : ETOR69  HWY 50 &amp; RD 22.5</t>
  </si>
  <si>
    <t>60018730</t>
  </si>
  <si>
    <t>HWY 50 &amp; RD 22 Electric Transmission OH : ETOR69  HWY 50 &amp; RD 22</t>
  </si>
  <si>
    <t>60018742</t>
  </si>
  <si>
    <t>RD 23 26928 Electric Transmission OH Re : ETOR69  RD 23 26928</t>
  </si>
  <si>
    <t>60018733</t>
  </si>
  <si>
    <t>10026014</t>
  </si>
  <si>
    <t>LaJunta Sub-Rocky Ford Sub</t>
  </si>
  <si>
    <t>OSMOSE inst poles &amp; ins #824</t>
  </si>
  <si>
    <t>WOOD 1 POLE 65'--824</t>
  </si>
  <si>
    <t>WOOD 2 POLES 60--824</t>
  </si>
  <si>
    <t>X DNU# 828 La Junta Sub to County L</t>
  </si>
  <si>
    <t>7105828131</t>
  </si>
  <si>
    <t>10026012</t>
  </si>
  <si>
    <t>10023366</t>
  </si>
  <si>
    <t>OSMOSE ins poles &amp; ins #828</t>
  </si>
  <si>
    <t>Repl 2 pole struc-line 828</t>
  </si>
  <si>
    <t>X DNU#786(D) S.Fowler Tap-S.Nepes</t>
  </si>
  <si>
    <t>7105786131</t>
  </si>
  <si>
    <t>X DNU#788(D) St.Charles Sub-PDA Tap</t>
  </si>
  <si>
    <t>we need to replace several cross arm braces on the St Charles-PDA tap 69 kV line</t>
  </si>
  <si>
    <t>10056328</t>
  </si>
  <si>
    <t>X DNU#812(D)ManzanolaREA #175.L2-Ma</t>
  </si>
  <si>
    <t>STREET POLE - WOOD 60 FT.</t>
  </si>
  <si>
    <t>7105812131</t>
  </si>
  <si>
    <t>X-DNU WPC Transmission Line #  224</t>
  </si>
  <si>
    <t>ZDNY Sub 30387 Fountain Lake (T)SUB</t>
  </si>
  <si>
    <t>Overton Transmission Substation</t>
  </si>
  <si>
    <t>Black Hills Colorado Electric</t>
  </si>
  <si>
    <t>PBOP Calculation of Expenses (Accrual Basis)</t>
  </si>
  <si>
    <t>As of December  31, 2023</t>
  </si>
  <si>
    <t>Line</t>
  </si>
  <si>
    <t>No.</t>
  </si>
  <si>
    <t>Description</t>
  </si>
  <si>
    <t>Reference</t>
  </si>
  <si>
    <t xml:space="preserve">Amount </t>
  </si>
  <si>
    <t>BHCOE Portion of BHC Retiree Healthcare plan:</t>
  </si>
  <si>
    <t>Utility Holdings</t>
  </si>
  <si>
    <t>Black Hills Services</t>
  </si>
  <si>
    <t>AON Financial Disclosure Information for Retiree Healthcare Plans (as of December 31, 2023) Pg 33</t>
  </si>
  <si>
    <t>Total to allocate</t>
  </si>
  <si>
    <t>Line 2 + Line 3</t>
  </si>
  <si>
    <t>Allocation Factor</t>
  </si>
  <si>
    <t>Based upon the 2023 Cost Allocation Manual</t>
  </si>
  <si>
    <t>Allocated Amount of net Periodic Expense</t>
  </si>
  <si>
    <t>Line 4 x Line 5</t>
  </si>
  <si>
    <t>BHCOE Net Periodic expense</t>
  </si>
  <si>
    <t>AON Financial Disclosure Information for Retiree Healthcare Plans (as of December 31, 2023) Pg 32</t>
  </si>
  <si>
    <t>Total BHCOE Retiree Healthcare costs</t>
  </si>
  <si>
    <t>Line 6 + Line 7</t>
  </si>
  <si>
    <t>Total</t>
  </si>
  <si>
    <t xml:space="preserve"> </t>
  </si>
  <si>
    <t>2022</t>
  </si>
  <si>
    <t>2023</t>
  </si>
  <si>
    <t>HXGN EAM PAGS LICENSE</t>
  </si>
  <si>
    <t>Data from the PSGLFERC Essbase Cube</t>
  </si>
  <si>
    <t>Printed: Jan 9, 2024 10:31 AM</t>
  </si>
  <si>
    <t>Report: Balance Sheet - Jan - Dec &amp; 13Mth Avg  FERC Rpt Detail               Page: 1 of 1</t>
  </si>
  <si>
    <t>TOTAL LIABILITIES AND SHAREHOLDERS EQUITY:</t>
  </si>
  <si>
    <t>UNDIST YTD NET INCOME</t>
  </si>
  <si>
    <t>TOTAL DEFERRED CREDITS</t>
  </si>
  <si>
    <t>ACCUM DEF INC TAX OT ACCUM DEF INCOME TAX OTHER</t>
  </si>
  <si>
    <t>283302 Deferred Tax Liability - Flow through</t>
  </si>
  <si>
    <t>283301 Deferred Tax Liability - Exclude</t>
  </si>
  <si>
    <t>283300 Deferred Tax Liability - Include</t>
  </si>
  <si>
    <t>ACCUM DEF INC TAX PR ACCUM DEF INCOME TAXES PROPTY</t>
  </si>
  <si>
    <t>282998 GAAP TO FERC-DEFTAX-ACCEL DEPR</t>
  </si>
  <si>
    <t>282302 Deferred Tax Liability Property - Flow Through</t>
  </si>
  <si>
    <t>282301 Deferred Tax Liability Property - Exclude</t>
  </si>
  <si>
    <t>282300 Deferred Tax Liability Property - Include</t>
  </si>
  <si>
    <t>OTH REGULATORY LIAB OTHER REGULATORY LIABILITIES</t>
  </si>
  <si>
    <t>254385 REG LIAB LT RETIREE HC</t>
  </si>
  <si>
    <t>254200 REG LIABILITY LT PENSION INC TAX</t>
  </si>
  <si>
    <t>254100 REG LIAB LT RETIREE HC INC TAX</t>
  </si>
  <si>
    <t>254060 REG LIAB ST NEG BAL RECLASS</t>
  </si>
  <si>
    <t>254015 REG LIAB FLOWBACK EXCESS DEFTX</t>
  </si>
  <si>
    <t>254014 REG LIAB FAS 109 ITC</t>
  </si>
  <si>
    <t>254005 REG LIAB RESA RIDER</t>
  </si>
  <si>
    <t>254998 SVC CO REG LIAB EXCESS DEFTX</t>
  </si>
  <si>
    <t>OTH DEFERRED CREDITS OTHER DEFERRED CREDITS</t>
  </si>
  <si>
    <t>253999 OTH DEF CR OTHER</t>
  </si>
  <si>
    <t>253700 OTH DEF CR ENERGY ASST PRGM</t>
  </si>
  <si>
    <t>253015 OTH DEF CR UNEARNED REVENUE</t>
  </si>
  <si>
    <t>253011 ACCRUED GROUP INS RETIREE LT</t>
  </si>
  <si>
    <t>253002 CONTRACTOR RETAINAGE CURRENT</t>
  </si>
  <si>
    <t>253001 OTH DEF CR CONTRACTOR RETAINAG</t>
  </si>
  <si>
    <t>ACCUM DEF INV TAX CR ACCUM DEFER INVEST TAX CREDITS</t>
  </si>
  <si>
    <t>255000 ACCUM DEFERRED ITC</t>
  </si>
  <si>
    <t>CUST ADV FOR CONSTR CUSTOMER ADVANCE CONSTRUCTION</t>
  </si>
  <si>
    <t>252500 CUST ADV FOR CONSTR-UG FEE</t>
  </si>
  <si>
    <t>252001 CUST ADVANCE FOR CONST CURRENT</t>
  </si>
  <si>
    <t>252000 CUSTOMER ADVANCES FOR CONST</t>
  </si>
  <si>
    <t>DEFFERED CREDITS:</t>
  </si>
  <si>
    <t>TOTAL CURRENT &amp; ACCRUED LIAB</t>
  </si>
  <si>
    <t>OBLIG CAP LEASE CRNT OBLIG UNDER CAP LEASE CURRENT</t>
  </si>
  <si>
    <t>243000 OBLIG UNDER CAP LEASES CURRENT</t>
  </si>
  <si>
    <t>243100 OPERATING LEASE OBLIGATIION - ST</t>
  </si>
  <si>
    <t>MISC CRNT ACCD LIAB MISC CURRENT &amp; ACCRUED LIAB</t>
  </si>
  <si>
    <t>242999 ACCRUED OTHER</t>
  </si>
  <si>
    <t>242560 ACCRD LIAB ST NEG BAL RECLASS</t>
  </si>
  <si>
    <t>242500 ACCRUED LONG TERM LIABILITIES</t>
  </si>
  <si>
    <t>242046 ACCRUED EE REIMBURSED EXP</t>
  </si>
  <si>
    <t>242045 ACCRUED PAYROLL</t>
  </si>
  <si>
    <t>242041 ACCRUED INCENTIVE</t>
  </si>
  <si>
    <t>242028 ACCRD UNCL CHECKS/ESCHEATS</t>
  </si>
  <si>
    <t>242019 ACCRUED ENERGY AID ASSISTANCE</t>
  </si>
  <si>
    <t>242014 ACCRUED BONUS OTHER</t>
  </si>
  <si>
    <t>242013 ACCRUED BENEFITS 401K</t>
  </si>
  <si>
    <t>242009 ACCRUED BENEFITS RETIREE HC CURRENT</t>
  </si>
  <si>
    <t>242003 ACCRUED BENEFITS COMP ABSENCES</t>
  </si>
  <si>
    <t>242998 CIS+ CUSTOMER ACCTS W CR BAL</t>
  </si>
  <si>
    <t>TAX COLLECTED PAY TAX COLLECTIONS PAYABLE</t>
  </si>
  <si>
    <t>241010 CITY WITHHOLDING TAXES PAYABLE</t>
  </si>
  <si>
    <t>241008 FUEL ASSIST COLLECTIONS PYBL</t>
  </si>
  <si>
    <t>241006 STATE WITHHOLDING TAXES PAYABL</t>
  </si>
  <si>
    <t>241005 TAX COLLECT PAY ST SLS PS A/R</t>
  </si>
  <si>
    <t>241004 STATE SALES AND USE TAX</t>
  </si>
  <si>
    <t>241002 TAX COLLECTION PAY CITY FRANCH</t>
  </si>
  <si>
    <t>241001 FEDERAL WITHHOLDING TAXES PAYB</t>
  </si>
  <si>
    <t>241000 FICA WITHHOLDING TAXES PAYABLE</t>
  </si>
  <si>
    <t>INTEREST ACCRUED</t>
  </si>
  <si>
    <t>237002 ACCRUED INT CUSTOMER DEPO</t>
  </si>
  <si>
    <t>TAXES ACCRUED</t>
  </si>
  <si>
    <t>236012 ACCRUED SUTA TAX</t>
  </si>
  <si>
    <t>236011 ACCRUED FUTA TAX</t>
  </si>
  <si>
    <t>236010 ACCRUED FICA TAX EMPLOYER</t>
  </si>
  <si>
    <t>236004 ACCRUED PROPERTY TAXES</t>
  </si>
  <si>
    <t>236003 ACCRUED TAXES SALES/USE</t>
  </si>
  <si>
    <t>236001 ACCRUED INCOME TAXES STATE</t>
  </si>
  <si>
    <t>236000 ACCRUED INCOME TAXES FEDERAL</t>
  </si>
  <si>
    <t>CUSTOMER DEPOSITS</t>
  </si>
  <si>
    <t>235050 TRANSMISSION DEPOSITS</t>
  </si>
  <si>
    <t>235000 CUSTOMER DEPOSITS-</t>
  </si>
  <si>
    <t>ACCT PAY INTER CO ACCOUNTS PAYABLE INTER COMPANY</t>
  </si>
  <si>
    <t>234222 CIS+ ACCOUNT BALANCE TRANSFERS</t>
  </si>
  <si>
    <t>234000 I/C ACCOUNTS PAYABLE</t>
  </si>
  <si>
    <t>NOTE PAY INTER CO NOTES PAYABLE INTER COMPANY</t>
  </si>
  <si>
    <t>233153 I/C INTEREST PAYABLE AFFILIATE</t>
  </si>
  <si>
    <t>233100 I/C INTEREST PAYABLE TO UMP</t>
  </si>
  <si>
    <t>233053 I/C NOTES PAYABLE AFFILIATE</t>
  </si>
  <si>
    <t>233000 I/C NOTES PAYABLE TO UMP</t>
  </si>
  <si>
    <t>ACCTS PAYABLE ACCOUNTS PAYABLE</t>
  </si>
  <si>
    <t>232044 A/P WH LONG TERM CARE INSURANC</t>
  </si>
  <si>
    <t>232026 A/P CUSTOMER CARE</t>
  </si>
  <si>
    <t>232024 A/P EMPLOYEE WH OTHER</t>
  </si>
  <si>
    <t>232023 A/P WH LIFE INSURANCE</t>
  </si>
  <si>
    <t>232022 A/P WH GARNISHMENTS</t>
  </si>
  <si>
    <t>232021 A/P WH EMPL DONATIONS</t>
  </si>
  <si>
    <t>232019 A/P WH UNION DUES</t>
  </si>
  <si>
    <t>232017 A/P WH PAC</t>
  </si>
  <si>
    <t>232016 A/P WH HEALTH INSURANCE</t>
  </si>
  <si>
    <t>232014 A/P WH FLEX 125 DEPENDENT</t>
  </si>
  <si>
    <t>232009 A/P MANUAL</t>
  </si>
  <si>
    <t>232006 A/P GAS PURCHASES ESTIMATED</t>
  </si>
  <si>
    <t>232005 A/P PO ACCRUAL</t>
  </si>
  <si>
    <t>232004 A/P POWER PURCHASES GENERAL 1</t>
  </si>
  <si>
    <t>232001 A/P INVENTORY ACCRUAL</t>
  </si>
  <si>
    <t>232000 AP PEOPLESOFT SUBLEDGER</t>
  </si>
  <si>
    <t>CURRENT AND ACCRUED LIABILITIES:</t>
  </si>
  <si>
    <t>TTL OTR NONCRNT LIAB TTL OTHER NONCRNT LIABILITIES</t>
  </si>
  <si>
    <t>ASSET RETIRE OBLIG ASSET RETIREMENT OBLIGATIONS</t>
  </si>
  <si>
    <t>230304 ACCUM RESV OBLIGATION ARO</t>
  </si>
  <si>
    <t>ACCUM PROV RATE RFND ACCUM PROV FOR RATE REFUNDS</t>
  </si>
  <si>
    <t>229001 BILLINGS COLL SUBJECT TO REFUN</t>
  </si>
  <si>
    <t>ACCUM PROV PEN &amp; BEN ACCUM PROV PENSIONS &amp; BENFITS</t>
  </si>
  <si>
    <t>228302 BENEFITS ACCRUAL PENSION</t>
  </si>
  <si>
    <t>228300 BENEFITS ACCRUAL RETIREE HEALTH CARE</t>
  </si>
  <si>
    <t>ACCUM PROV INJRY DAM ACCUM PROV INJURIES &amp; DAMAGES</t>
  </si>
  <si>
    <t>228204 RESERVE MEDICAL</t>
  </si>
  <si>
    <t>228203 RESERVE AUTO LIABILITY</t>
  </si>
  <si>
    <t>228202 RESERVE WORKERS' COMPENSATION</t>
  </si>
  <si>
    <t>OBLIG UNDR CAP LEASE OBLIGATION UNDER CAPITAL LEASE</t>
  </si>
  <si>
    <t>227100 OPERATING LEASE OBLIGATIONS</t>
  </si>
  <si>
    <t>OTHER NON-CURRENT LIABILITIES:</t>
  </si>
  <si>
    <t>TOTAL LONG TERM DEBT</t>
  </si>
  <si>
    <t>ADV FROM INTER COMP ADVANCES FROM ASSOC COMPANIES</t>
  </si>
  <si>
    <t>223000 I/C LT NOTES PAYABLE</t>
  </si>
  <si>
    <t>LONG-TERM DEBT:</t>
  </si>
  <si>
    <t>TOTAL PROPRIETARY CAPITAL</t>
  </si>
  <si>
    <t>RETAINED EARNINGS</t>
  </si>
  <si>
    <t>216020 CUM EFFECT ACCOUNTING ADJ</t>
  </si>
  <si>
    <t>216000 RETAINED EARNINGS GENERAL</t>
  </si>
  <si>
    <t>OTH PAID IN CAPITAL OTHER PAID IN CAPITAL</t>
  </si>
  <si>
    <t>211001 ADDL PAID IN CAPITAL</t>
  </si>
  <si>
    <t>PROPRIETARY CAPITAL:</t>
  </si>
  <si>
    <t>LIABILITIES AND SHAREHOLDERS EQUITY:</t>
  </si>
  <si>
    <t>TOTAL ASSETS</t>
  </si>
  <si>
    <t>TOTAL_SUSPENSE_ACCTS TOTAL SUSPENSE ACCOUNTS</t>
  </si>
  <si>
    <t>3 PAYROLL EXCEPTION DEFAULT</t>
  </si>
  <si>
    <t>DEFERRED DEBITS</t>
  </si>
  <si>
    <t>ACCUM DEF INC TAXES ACCUM DEFERRED INCOME TAXES</t>
  </si>
  <si>
    <t>190998 DEF TAX ASSET LT ST FERC</t>
  </si>
  <si>
    <t>190301 Deferred Tax Asset - Exclude</t>
  </si>
  <si>
    <t>190300 Deferred Tax Asset - Include</t>
  </si>
  <si>
    <t>MISC DEFERRED DEBITS</t>
  </si>
  <si>
    <t>186998 DEFERRED ASSETS - OTHER</t>
  </si>
  <si>
    <t>186002 DEFERRED RATE CASE EXPENSES</t>
  </si>
  <si>
    <t>186001 MISC DEFERRED DEBITS-IN PROCES</t>
  </si>
  <si>
    <t>CLEARING ACCOUNTS</t>
  </si>
  <si>
    <t>184999 OTHER CLEARING</t>
  </si>
  <si>
    <t>184045 LEASE CLEARING</t>
  </si>
  <si>
    <t>184040 CIS+ TRANSACTION CLEARING</t>
  </si>
  <si>
    <t>184015 CIS ENERGY ASSISTANCE</t>
  </si>
  <si>
    <t>184004 Field Eng Clearing Transmission</t>
  </si>
  <si>
    <t>184003 FIELD ENGINEERING CLEARING</t>
  </si>
  <si>
    <t>184001 ADMIN &amp; GENERAL CLEARING</t>
  </si>
  <si>
    <t>184000 FLEET/TRANSPORTATION CLEARING</t>
  </si>
  <si>
    <t>PRELIM SURV &amp; INVEST PRELIM SURVEY &amp; INVESTIGATION</t>
  </si>
  <si>
    <t>183200 PRELIM SURVEY CHARGES GENERAL</t>
  </si>
  <si>
    <t>OTHER REG ASSETS OTHER REGULATORY ASSETS</t>
  </si>
  <si>
    <t>182392 REG FLWBCK EXCESS DEF TAX</t>
  </si>
  <si>
    <t>182390 REG ASSET AFUDC</t>
  </si>
  <si>
    <t>182385 REG ASSETS LT RETIREE HC INC TAX</t>
  </si>
  <si>
    <t>182361 REG ASSET ST RECLASS</t>
  </si>
  <si>
    <t>182333 REG ASSET ENERGY EFFICIENCY ST</t>
  </si>
  <si>
    <t>182322 REG ASST PCA MONTHLY ACCRUAL</t>
  </si>
  <si>
    <t>182319 RENEWABLE ENERGY STANDARD ADJUSTMENT</t>
  </si>
  <si>
    <t>182318 BHE ASSISTANCE PROGRAM ST</t>
  </si>
  <si>
    <t>182316 REG ASSET PENSION</t>
  </si>
  <si>
    <t>182310 REG ASSET PENSION PRIOR SVC</t>
  </si>
  <si>
    <t>182305 REG ASSET ARO</t>
  </si>
  <si>
    <t>182300 REG ASSET OTHER</t>
  </si>
  <si>
    <t>182389 REG ASSET ECA 2021 STORM LT</t>
  </si>
  <si>
    <t>182342 REG ASSET ECA 2021 STORM</t>
  </si>
  <si>
    <t>DEFFERRED DEBITS:</t>
  </si>
  <si>
    <t>TTL CURRENT &amp; ACCRUED ASSETS</t>
  </si>
  <si>
    <t>MISC CRNT ACCD ASSTS MISC CURRENT &amp; ACCURED ASSETS</t>
  </si>
  <si>
    <t>174000 EXCHANGE GAS RECEIVABLE</t>
  </si>
  <si>
    <t>ACCD UTILITY REVENUE ACCRUED UTILITY REVENUES</t>
  </si>
  <si>
    <t>173000 ACCRUED UNBILLED REVENUES</t>
  </si>
  <si>
    <t>INT &amp; DIV RECEIVABLE INTEREST &amp; DIVIDENDS RECVBLE</t>
  </si>
  <si>
    <t>171000 INTEREST &amp; DIVIDENDS RECEIVABL</t>
  </si>
  <si>
    <t>PREPAYMENTS</t>
  </si>
  <si>
    <t>165020 PREPAID DUES AND SUBSCRIPTIONS</t>
  </si>
  <si>
    <t>165012 PREPAID OTHR</t>
  </si>
  <si>
    <t>165007 PREPAID FEDERAL TAXES</t>
  </si>
  <si>
    <t>165004 PREPAID MAINTENANCE</t>
  </si>
  <si>
    <t>165002 PREPAID INSURANCE</t>
  </si>
  <si>
    <t>165014 PREPAID INVENTORY ITEMS NOT RECEIVED</t>
  </si>
  <si>
    <t>STORES EXP UNDIST STORES EXPENSE UNDISTRIBUTED</t>
  </si>
  <si>
    <t>163000 STORES EXPENSE UNDISTRIBUTED-</t>
  </si>
  <si>
    <t>PLANT MATERIAL &amp; OP PLANT MATERIALS &amp; OP SUPPLIES</t>
  </si>
  <si>
    <t>154007 INVENTORY-TRANSFERS IN TRANSIT</t>
  </si>
  <si>
    <t>154003 INVENTORY MANUAL</t>
  </si>
  <si>
    <t>154000 MATERIALS AND SUPPLIES GENERAL</t>
  </si>
  <si>
    <t>FUEL STOCKS FUEL STOCK</t>
  </si>
  <si>
    <t>151008 FUEL STOCK-DIESEL</t>
  </si>
  <si>
    <t>151006 FUEL STOCK-NATURAL GAS</t>
  </si>
  <si>
    <t>ACCTS REC INTER CO ACCTS RECEIVABLE INTER COMPANY</t>
  </si>
  <si>
    <t>146000 I/C ACCOUNTS RECEIVABLE</t>
  </si>
  <si>
    <t>NOTES REC  INTER CO NOTES RECEIVABLE INTER COMPANY</t>
  </si>
  <si>
    <t>145000 I/C NOTES RECEIVABLE FROM UMP</t>
  </si>
  <si>
    <t>ACCUM PROV-UNCOLL ACCUM PROV FOR UNCOLLECTIBLE</t>
  </si>
  <si>
    <t>144000 ACCUM PROV FOR UNCOLL ACCTS</t>
  </si>
  <si>
    <t>OTHER ACCTS RECVBL OTHER ACCOUNTS RECEIVABLE</t>
  </si>
  <si>
    <t>143999 A/R OTHER TRADE RECEIVABLES</t>
  </si>
  <si>
    <t>143899 A/R THIRD PARTY BILLING</t>
  </si>
  <si>
    <t>143100 A/R PEOPLESOFT SUBLEDGER</t>
  </si>
  <si>
    <t>143060 A/R SHORT TERM NEG BAL RECLASS</t>
  </si>
  <si>
    <t>143012 A/R OTHER EMPLOYEE LOANS</t>
  </si>
  <si>
    <t>143008 A/R DAMAGE CLAIMS</t>
  </si>
  <si>
    <t>143005 A/R ACCRUALS</t>
  </si>
  <si>
    <t>143003 A/R CONTRIB IN AID OF CONSTRUC</t>
  </si>
  <si>
    <t>143000 A/R MISCELLANEOUS</t>
  </si>
  <si>
    <t>CUST ACCT RECEIVABLE CUSTOMER ACCOUNTS RECEIVABLE</t>
  </si>
  <si>
    <t>142999 CUSTOMER A/R OTHER</t>
  </si>
  <si>
    <t>142210 CUST A/R WYGEN 3 MDU</t>
  </si>
  <si>
    <t>142200 CUSTR A/R MANUAL OFF SYS SALES</t>
  </si>
  <si>
    <t>142009 TRANSMISSION STUDY AR</t>
  </si>
  <si>
    <t>142006 CUSTOMER A/R INSTALL</t>
  </si>
  <si>
    <t>142002 CUSTOMER A/R MERC</t>
  </si>
  <si>
    <t>142000 CUSTOMER ACCTS RECEIVABLE CIS</t>
  </si>
  <si>
    <t>SPECIAL DEPOSITS</t>
  </si>
  <si>
    <t>134500 RESTRICTED CASH</t>
  </si>
  <si>
    <t>CASH ACCOUNTS</t>
  </si>
  <si>
    <t>131234 WELLS FARGO COLLECTION AGENCY</t>
  </si>
  <si>
    <t>131233 WELLS FARGO EFT/CHECKLINE</t>
  </si>
  <si>
    <t>131232 WELLS FARGO OTHER MANUAL</t>
  </si>
  <si>
    <t>131230 WESTERN UNION</t>
  </si>
  <si>
    <t>131221 WELLS FARGO PMT SVCS</t>
  </si>
  <si>
    <t>131154 WF BHE RM</t>
  </si>
  <si>
    <t>131152 WELLS FARGO WFED LOCK BOX</t>
  </si>
  <si>
    <t>131150 WELLS FARGO UTIL DEPOSITORY</t>
  </si>
  <si>
    <t>131149 WELLS FARGO OPER CASH - DISBUR</t>
  </si>
  <si>
    <t>131148 WELLS FARGO OPER CASH</t>
  </si>
  <si>
    <t>131038 CO BANKS ROCKY FORD</t>
  </si>
  <si>
    <t>CURRENT AND ACCRUED ASSETS:</t>
  </si>
  <si>
    <t>TTL  OTH PROPERTY &amp; INVESTMENT</t>
  </si>
  <si>
    <t>ACCUM PROV DEPREC ACCUM PROV FOR DEPRECIATION</t>
  </si>
  <si>
    <t>122000 NON-UTIL PLT-ACCUM DEPR-ORIG</t>
  </si>
  <si>
    <t>NON UTILITY PROPERTY</t>
  </si>
  <si>
    <t>121000 NONUTILITY PROPERTY</t>
  </si>
  <si>
    <t>OTHER PROPERY AND INVESTMENTS:</t>
  </si>
  <si>
    <t>NET UTILITY PLANT</t>
  </si>
  <si>
    <t>ACCUM DEPRECIATION</t>
  </si>
  <si>
    <t>119999 COMMON UTIL-ACC DEPR-ALLOC</t>
  </si>
  <si>
    <t>119998 UHC ACC DEPR CUR ALLOC</t>
  </si>
  <si>
    <t>119993 SC ACCUM DEPR ALLOC CCA</t>
  </si>
  <si>
    <t>111000 PLT IN SERV-ACC AMORT -REGUTIL</t>
  </si>
  <si>
    <t>108304 ACCUMULATED DEPR-LEGAL ARO</t>
  </si>
  <si>
    <t>108200 RIGHT OF USE ASSET AMORTIZATION</t>
  </si>
  <si>
    <t>108006 ACCUM AMORT - INTANGIBLES</t>
  </si>
  <si>
    <t>108002 PLT IN SERV-ACCUM DEPR-REM COS</t>
  </si>
  <si>
    <t>108001 RETIREMENT WORK IN PROGRESS</t>
  </si>
  <si>
    <t>108000 PLT IN SERV-ACCUM DEPREC-ORIG</t>
  </si>
  <si>
    <t>TOTAL UTILITY PLANT</t>
  </si>
  <si>
    <t>CWIP Construction Work In Progress</t>
  </si>
  <si>
    <t>107000 CONSTRUCTION WORK IN-PROGRESS</t>
  </si>
  <si>
    <t>UTILITY PLANT</t>
  </si>
  <si>
    <t>118999 COMMON UTILITY PLANT ALLOC</t>
  </si>
  <si>
    <t>118993 SC UTILITY PLANT ALLOC CCA</t>
  </si>
  <si>
    <t>114000 PLANT ACQUISITION ADJUSTMENTS</t>
  </si>
  <si>
    <t>106000 COMPLETE NOT CLASSIFIED IN CPR</t>
  </si>
  <si>
    <t>105000 PLANT HELD FOR FUTURE-USE</t>
  </si>
  <si>
    <t>101304 PLANT IN SERVICE ARO</t>
  </si>
  <si>
    <t>101110 RIGHT OF USE ASSET OPER LEASE</t>
  </si>
  <si>
    <t>101001 PLANT IN SERVICE INTANGIBLES</t>
  </si>
  <si>
    <t>101000 PLANT IN SERVICE</t>
  </si>
  <si>
    <t>UTILITY PLANT:</t>
  </si>
  <si>
    <t>ASSETS:</t>
  </si>
  <si>
    <t>13 Month Average</t>
  </si>
  <si>
    <t>H-T-D(Dec)</t>
  </si>
  <si>
    <t>H-T-D(Nov)</t>
  </si>
  <si>
    <t>H-T-D(Oct)</t>
  </si>
  <si>
    <t>H-T-D(Sep)</t>
  </si>
  <si>
    <t>H-T-D(Aug)</t>
  </si>
  <si>
    <t>H-T-D(Jul)</t>
  </si>
  <si>
    <t>H-T-D(Jun)</t>
  </si>
  <si>
    <t>H-T-D(May)</t>
  </si>
  <si>
    <t>H-T-D(Apr)</t>
  </si>
  <si>
    <t>H-T-D(Mar)</t>
  </si>
  <si>
    <t>H-T-D(Feb)</t>
  </si>
  <si>
    <t>H-T-D(Jan)</t>
  </si>
  <si>
    <t>Run For:  All Products, All Resource Codes, All Allocation Types</t>
  </si>
  <si>
    <t>2023 (Jan - Dec) 13 Mth Avg  Actual Data</t>
  </si>
  <si>
    <t>Business Unit:  BH COLORADO ELEC UTILITY CO LP</t>
  </si>
  <si>
    <t>Balance Sheet - by Month - FERC Reporting Acct Detail</t>
  </si>
  <si>
    <t>Year</t>
  </si>
  <si>
    <t>Transmission System Peak Load (kW) (Note A)</t>
  </si>
  <si>
    <t>Avg. Transmission Network Load for Jan-Aug (kW)</t>
  </si>
  <si>
    <t>Percentage of Avg. Jan -Aug Load 
(Note B)</t>
  </si>
  <si>
    <t>March</t>
  </si>
  <si>
    <t>August</t>
  </si>
  <si>
    <t>December</t>
  </si>
  <si>
    <t>12-CP</t>
  </si>
  <si>
    <t>Average</t>
  </si>
  <si>
    <t>Notes</t>
  </si>
  <si>
    <t>A</t>
  </si>
  <si>
    <t>Source: Form 1 page 400, lines 1-15, columns e, f, g and h</t>
  </si>
  <si>
    <t>B</t>
  </si>
  <si>
    <t xml:space="preserve">Carried forward for use in Worksheet P3, Column b. </t>
  </si>
  <si>
    <t>Worksheet A8</t>
  </si>
  <si>
    <t>Prepayments</t>
  </si>
  <si>
    <t>Page 1 of 1</t>
  </si>
  <si>
    <t>Prepaid Item</t>
  </si>
  <si>
    <t>13 Month Average Balance
(Note B)</t>
  </si>
  <si>
    <t>Allocator</t>
  </si>
  <si>
    <t>Allocated Amount</t>
  </si>
  <si>
    <t>Direct Assigned Prepaids</t>
  </si>
  <si>
    <t>Prepaid Items (directly assigned to Transmission)</t>
  </si>
  <si>
    <t>DA</t>
  </si>
  <si>
    <t>Transmission Plant-Related Prepaid Items</t>
  </si>
  <si>
    <t>Prepaid Items (allocated by Transmission Plant)</t>
  </si>
  <si>
    <t>TP</t>
  </si>
  <si>
    <t>Transmission Expense-Related Prepaid Items</t>
  </si>
  <si>
    <t>Prepaid Items (allocated by Transmission Expense)</t>
  </si>
  <si>
    <t>TE</t>
  </si>
  <si>
    <t>Common Plant-Related Prepaid Items</t>
  </si>
  <si>
    <t>Prepaid Items (allocated by Common Plant Allocator)</t>
  </si>
  <si>
    <t>CE</t>
  </si>
  <si>
    <t>Wage &amp; Salary-Related Prepaid Items</t>
  </si>
  <si>
    <t>Prepaid Items (allocated by Wages &amp; Salaries)</t>
  </si>
  <si>
    <t>W/S</t>
  </si>
  <si>
    <t>General Plant-Related Prepaid Items</t>
  </si>
  <si>
    <t>Leases and Prepaid Items (allocated by Gross Plant Allocator)</t>
  </si>
  <si>
    <t>GP</t>
  </si>
  <si>
    <t>Net Plant-Related Prepaid Items</t>
  </si>
  <si>
    <t>Prepaid Items (allocated by Net Plant Allocator)</t>
  </si>
  <si>
    <t>NP</t>
  </si>
  <si>
    <t>Prepaid Items Not Allocated</t>
  </si>
  <si>
    <t>Prepaid Items Not Allocated (including but not limited to Insurance for Generation assets, Prepaid Generation maintenance, Land Easements and Leases for Generation and Distribution, and Income Taxes)</t>
  </si>
  <si>
    <t>NA</t>
  </si>
  <si>
    <t>(Note A)</t>
  </si>
  <si>
    <t>Total from A4-Rate Base</t>
  </si>
  <si>
    <t>To Actual Attachment H, page 2, line 30</t>
  </si>
  <si>
    <t>The total of the 13 month average of the individual items will match the 13 month average calculated on A4-Rate Base, page 2 line 14 column (h).  The variance between A8 and A4 will be $0.</t>
  </si>
  <si>
    <t>13-month</t>
  </si>
  <si>
    <t>Vendor</t>
  </si>
  <si>
    <t>Vendor ID</t>
  </si>
  <si>
    <t>Voucher</t>
  </si>
  <si>
    <t>Liberty Mutual</t>
  </si>
  <si>
    <t>Auto Renewal 21-22</t>
  </si>
  <si>
    <t>WS</t>
  </si>
  <si>
    <t>FM Global</t>
  </si>
  <si>
    <t>COE Property 21-22</t>
  </si>
  <si>
    <t>Busch Ranch Property 21-22</t>
  </si>
  <si>
    <t>Peakview Property 21-22</t>
  </si>
  <si>
    <t>Work Comp Renewal 21-22</t>
  </si>
  <si>
    <t>Hays Group</t>
  </si>
  <si>
    <t>COE Terror 22-23</t>
  </si>
  <si>
    <t>Busch Ranch Terror 22-23</t>
  </si>
  <si>
    <t>Peakview Terror 22-23</t>
  </si>
  <si>
    <t>Opswat</t>
  </si>
  <si>
    <t>95796</t>
  </si>
  <si>
    <t>00177239</t>
  </si>
  <si>
    <t>OPSWAT</t>
  </si>
  <si>
    <t>Korterra Inc</t>
  </si>
  <si>
    <t>00169266</t>
  </si>
  <si>
    <t>LICENSE, SUPPORT &amp; MAINT</t>
  </si>
  <si>
    <t>00174571</t>
  </si>
  <si>
    <t>Test/locate/set-up</t>
  </si>
  <si>
    <t>RKNEAL LLC</t>
  </si>
  <si>
    <t>ACCRUAL</t>
  </si>
  <si>
    <t>CIP MGMT LICENSING MAINTENANCE</t>
  </si>
  <si>
    <t xml:space="preserve">00169266 REVERSE USE TAX </t>
  </si>
  <si>
    <t>Vestas</t>
  </si>
  <si>
    <t>Standing accrual</t>
  </si>
  <si>
    <t>Praco LTD</t>
  </si>
  <si>
    <t>Ready Branding - Advert and Promo</t>
  </si>
  <si>
    <t>GE Electric</t>
  </si>
  <si>
    <t>Qrtrly payment &amp; Adj,</t>
  </si>
  <si>
    <t>Ge Maint. Contract</t>
  </si>
  <si>
    <t>Peak View Land Rent</t>
  </si>
  <si>
    <t>Land Rent - Easement</t>
  </si>
  <si>
    <t>Misc Rent Accrual</t>
  </si>
  <si>
    <t>CO MANZANOLA GROUND 124</t>
  </si>
  <si>
    <t>CITY OF PUEBLO 282</t>
  </si>
  <si>
    <t>TWIN MOUNTAIN TOWER LEASE 141</t>
  </si>
  <si>
    <t>CO WALSENBURG OPS CENTER LEASE</t>
  </si>
  <si>
    <t>DEER PEAK TOWER LEASE 137</t>
  </si>
  <si>
    <t>CO PUEBLO ERIE METER LEASE 274</t>
  </si>
  <si>
    <t>Lease #0000000231</t>
  </si>
  <si>
    <t>CO CANON CITY PARKING LOT LEAS</t>
  </si>
  <si>
    <t>WESTERN ELECTRICITY COORDINATING COUNCIL</t>
  </si>
  <si>
    <t>00160020</t>
  </si>
  <si>
    <t>STATURTORY ASSESSMENT</t>
  </si>
  <si>
    <t>SOUTHWEST POWER POOL INC</t>
  </si>
  <si>
    <t>00162462</t>
  </si>
  <si>
    <t>CO - 2022 RELIABILITY COORDIN</t>
  </si>
  <si>
    <t>WECC</t>
  </si>
  <si>
    <t>03478</t>
  </si>
  <si>
    <t>00171715</t>
  </si>
  <si>
    <t>NERC, WIRAB, WECC</t>
  </si>
  <si>
    <t>00147696</t>
  </si>
  <si>
    <t>WESTERN ENERGY IMBALANCE SERVI</t>
  </si>
  <si>
    <t xml:space="preserve">Peak Reliability </t>
  </si>
  <si>
    <t>00172281</t>
  </si>
  <si>
    <t>2020 Reliability Coordinator Fee</t>
  </si>
  <si>
    <t>AON Financial Disclosure Information for Retiree Healthcare Plans (as of December 31, 2023) Pg 31</t>
  </si>
  <si>
    <t>Allocated Amount of employer contributions</t>
  </si>
  <si>
    <t>BHCOE employer contributions</t>
  </si>
  <si>
    <t>AON Financial Disclosure Information for Retiree Healthcare Plans (as of December 31, 2023) Pg 30</t>
  </si>
  <si>
    <t>BHCOE administrative expenses</t>
  </si>
  <si>
    <t>BHCOE Retiree Healthcare costs</t>
  </si>
  <si>
    <t>Line 6 + Line 7 + Line 8</t>
  </si>
  <si>
    <t>PBOP Calculation of Expenses (Cash Basis)</t>
  </si>
  <si>
    <t>Federal Income Tax Rate</t>
  </si>
  <si>
    <t>State Income Tax Rate (2022)</t>
  </si>
  <si>
    <t>Black Hills Corporation</t>
  </si>
  <si>
    <t>BHCOE Docket No. ___________</t>
  </si>
  <si>
    <t>Cost of Debt for Black Hills Corporation</t>
  </si>
  <si>
    <t>Year-Ended December 31, 2023</t>
  </si>
  <si>
    <t>As of December 31, 2022</t>
  </si>
  <si>
    <t>(c )</t>
  </si>
  <si>
    <t>(i)</t>
  </si>
  <si>
    <t>(j)</t>
  </si>
  <si>
    <t>(k)</t>
  </si>
  <si>
    <t>(l)</t>
  </si>
  <si>
    <t>(m)</t>
  </si>
  <si>
    <t>WACOD for the year-ended December 31, 2023</t>
  </si>
  <si>
    <t>= (d) x (e )</t>
  </si>
  <si>
    <t>= (h)+ (i)+(j)</t>
  </si>
  <si>
    <t>= (k) x (l)</t>
  </si>
  <si>
    <t>Line No.</t>
  </si>
  <si>
    <t>Title</t>
  </si>
  <si>
    <t>Issue</t>
  </si>
  <si>
    <t>Maturity</t>
  </si>
  <si>
    <t>Amount Issued</t>
  </si>
  <si>
    <t>Price Per Unit</t>
  </si>
  <si>
    <t xml:space="preserve">Net Proceeds Amount </t>
  </si>
  <si>
    <t>Coupon/Interest Rate</t>
  </si>
  <si>
    <t>Yield to Maturity</t>
  </si>
  <si>
    <t>Financing Costs</t>
  </si>
  <si>
    <t>(Gain)/Loss on Reacquired Debt</t>
  </si>
  <si>
    <t>Cost of Money</t>
  </si>
  <si>
    <t>Amount Outstanding</t>
  </si>
  <si>
    <t>Annual Cost</t>
  </si>
  <si>
    <t>Principal</t>
  </si>
  <si>
    <t>Rate</t>
  </si>
  <si>
    <t>Days in Month</t>
  </si>
  <si>
    <t>Avg Monthly Rate</t>
  </si>
  <si>
    <t>BHC $525M Notes Due 2023</t>
  </si>
  <si>
    <t>BHC $600M Notes due 2024</t>
  </si>
  <si>
    <t>BHC $300M Notes Due 2026</t>
  </si>
  <si>
    <t>BHC $400M Notes Due 2027</t>
  </si>
  <si>
    <t>BHC $400M Notes Due 2029</t>
  </si>
  <si>
    <t>BHC $400M Notes Due 2030</t>
  </si>
  <si>
    <t>BHC $400M Notes Dues 2033</t>
  </si>
  <si>
    <t>BHC $300M Notes Due 2046</t>
  </si>
  <si>
    <t>BHC $300M Notes Due 2049</t>
  </si>
  <si>
    <t>BHC Notes</t>
  </si>
  <si>
    <t>As of March 7, 2023</t>
  </si>
  <si>
    <t>Notes:</t>
  </si>
  <si>
    <t>BHC $350M Notes Due 2028</t>
  </si>
  <si>
    <t>As of September 15, 2023</t>
  </si>
  <si>
    <t>BHC $450M Notes Due 2034</t>
  </si>
  <si>
    <t>As of November 30, 2023</t>
  </si>
  <si>
    <t>MONTHLY TRANSMISSION SYSTEM PEAK LOAD</t>
  </si>
  <si>
    <t>1.  Report the monthly peak load on the respondent's transmission system. If the respondent has two or more power systems which are not physically integrated, furnish the required information for each non-integrated system.</t>
  </si>
  <si>
    <t>2.  Report on Column (b) by month the transmission system's peak load.</t>
  </si>
  <si>
    <t>3.  Report on Columns (c) and (d) the specified information for each monthly transmission - system peak load reported on Column (b).</t>
  </si>
  <si>
    <t>4.  Report on Columns (e) through (j) by month the system's monthly maximum megawatt load by statistical classifications.  See General Instruction for the definition of each statistical classification.</t>
  </si>
  <si>
    <t>Month                                             (a)</t>
  </si>
  <si>
    <t>Monthly Peak
MW - Total
(b) (FN-1)</t>
  </si>
  <si>
    <t>Day of Monthly Peak
(c)</t>
  </si>
  <si>
    <t>Hour of Monthly Peak
(d)</t>
  </si>
  <si>
    <t>Firm Network Service for Self
(e)</t>
  </si>
  <si>
    <t>Firm Network Service for Others
(f)</t>
  </si>
  <si>
    <t>Long-Term Firm Point-to-point Reservations
(g) (FN-2)</t>
  </si>
  <si>
    <t>Other Long-Term Firm Service
(h)</t>
  </si>
  <si>
    <t>Short-Term Firm Point-to-point Reservation
(i)</t>
  </si>
  <si>
    <t>Other Service
(j) (FN-3)</t>
  </si>
  <si>
    <t>b=Total BHCE NITS load</t>
  </si>
  <si>
    <t>e=Total BHCE load</t>
  </si>
  <si>
    <t>Total For Quarter</t>
  </si>
  <si>
    <t>f=Total of other Network customers load (ARAP,PDA,TSGT)</t>
  </si>
  <si>
    <t>g=Total yearly Firm full contract amount per hour</t>
  </si>
  <si>
    <t xml:space="preserve">j = Non Firm PTP (BHCT_JAN21) Data + Cals tab, Filter on Non-Firm, OperatingDTM Date and Time </t>
  </si>
  <si>
    <t>Total Year to Date</t>
  </si>
  <si>
    <t>BHCOE network</t>
  </si>
  <si>
    <t xml:space="preserve">(FN-1)--NITS Load peak </t>
  </si>
  <si>
    <t>(FN-2)--Contract amount</t>
  </si>
  <si>
    <t xml:space="preserve">(FN-3)--Non Firm sales </t>
  </si>
  <si>
    <t>Current Year</t>
  </si>
  <si>
    <t>Federal Consolidating Report by Month - Report #51004A</t>
  </si>
  <si>
    <t>2023 Master Case (PS9) - RL</t>
  </si>
  <si>
    <t>January Through December Current Year Activity</t>
  </si>
  <si>
    <t>========================================</t>
  </si>
  <si>
    <t>Book Income</t>
  </si>
  <si>
    <t>Tax Items</t>
  </si>
  <si>
    <t>Book Income Before Tax</t>
  </si>
  <si>
    <t>BHSC Allocations</t>
  </si>
  <si>
    <t xml:space="preserve">    BHSC Non-Protected - Fed</t>
  </si>
  <si>
    <t xml:space="preserve">    BHSC Protected - Fed</t>
  </si>
  <si>
    <t>Total BHSC Allocations</t>
  </si>
  <si>
    <t xml:space="preserve">    CIAC CWIP</t>
  </si>
  <si>
    <t>Total CWIP</t>
  </si>
  <si>
    <t>Deferred NOL</t>
  </si>
  <si>
    <t xml:space="preserve">   NOLNOL Net Operating Loss Carryforward</t>
  </si>
  <si>
    <t>Total Deferred NOL</t>
  </si>
  <si>
    <t>Permanent</t>
  </si>
  <si>
    <t xml:space="preserve">   P02502 Fines &amp; Penalties</t>
  </si>
  <si>
    <t xml:space="preserve">   P02503 Meals</t>
  </si>
  <si>
    <t xml:space="preserve">   P02506 Club Dues</t>
  </si>
  <si>
    <t xml:space="preserve">   P02510 Lobbying</t>
  </si>
  <si>
    <t xml:space="preserve">   P02512 Entertainment</t>
  </si>
  <si>
    <t xml:space="preserve">   P02704 PEP Life - CSV</t>
  </si>
  <si>
    <t>Total Permanent</t>
  </si>
  <si>
    <t>PowerTax</t>
  </si>
  <si>
    <t xml:space="preserve">    PT - AFUDC Equity-Flow-Thru - Fed</t>
  </si>
  <si>
    <t xml:space="preserve">    PT - LKE - Federal</t>
  </si>
  <si>
    <t xml:space="preserve">    PT - Non-Protected - Fed</t>
  </si>
  <si>
    <t xml:space="preserve">    PT - Non-Rate Base - Fed</t>
  </si>
  <si>
    <t xml:space="preserve">    PT - NR - Non-Protected - Fed</t>
  </si>
  <si>
    <t xml:space="preserve">    PT - Protected - Fed</t>
  </si>
  <si>
    <t>Total PowerTax</t>
  </si>
  <si>
    <t>PT - CWIP Reversal</t>
  </si>
  <si>
    <t xml:space="preserve">    AFUDC Debt and CPI - CWIP Reversal - Fed NP</t>
  </si>
  <si>
    <t xml:space="preserve">    AFUDC Equity - CWIP Reversal - Fed FT</t>
  </si>
  <si>
    <t xml:space="preserve">    CIAC - CWIP Reversal - Fed NP</t>
  </si>
  <si>
    <t>Total AFUDC Equity</t>
  </si>
  <si>
    <t>Total PT - CWIP Reversal</t>
  </si>
  <si>
    <t>Temporary</t>
  </si>
  <si>
    <t xml:space="preserve">   BENGRP Employee Group Insurance</t>
  </si>
  <si>
    <t xml:space="preserve">   BENPEN Pension</t>
  </si>
  <si>
    <t xml:space="preserve">   BENRET Retiree Healthcare LT</t>
  </si>
  <si>
    <t xml:space="preserve">   BENVAC Vacation</t>
  </si>
  <si>
    <t xml:space="preserve">   DREGEX Deferred Reg Items - E</t>
  </si>
  <si>
    <t xml:space="preserve">   DREGEXI Deferred Reg Items - I</t>
  </si>
  <si>
    <t xml:space="preserve">   DREGEXR Deferred Reg Items - R</t>
  </si>
  <si>
    <t xml:space="preserve">   OPRLS1 Operating Lease Asset</t>
  </si>
  <si>
    <t xml:space="preserve">   OPRLS2 Operating Lease Liability</t>
  </si>
  <si>
    <t xml:space="preserve">   OTH143 Aro Fasb 143 Asset</t>
  </si>
  <si>
    <t xml:space="preserve">   OTHBON Results Compensation/Bonus/Etc</t>
  </si>
  <si>
    <t xml:space="preserve">   OTHINS Insurance Reserve</t>
  </si>
  <si>
    <t xml:space="preserve">   OTHLED Line Extension Deposits</t>
  </si>
  <si>
    <t xml:space="preserve">   OTHLED Line Extension Deposits Import</t>
  </si>
  <si>
    <t xml:space="preserve">   OTHPEN Pension - Reg</t>
  </si>
  <si>
    <t xml:space="preserve">   OTHPUC PUC Fees</t>
  </si>
  <si>
    <t xml:space="preserve">   OTHRFD Rate Refund</t>
  </si>
  <si>
    <t xml:space="preserve">   OTHWMC Workmans Compensation</t>
  </si>
  <si>
    <t xml:space="preserve">   PGAURI Winter Storm URI</t>
  </si>
  <si>
    <t xml:space="preserve">   PPEGDW Goodwill</t>
  </si>
  <si>
    <t xml:space="preserve">   PREPAD Prepaid Expenses</t>
  </si>
  <si>
    <t xml:space="preserve">   RESBDR Bad Debt Reserve</t>
  </si>
  <si>
    <t xml:space="preserve">   RESBDR Bad Debt Reserve Import</t>
  </si>
  <si>
    <t xml:space="preserve">   T01504 Book/Tax Gain Difference</t>
  </si>
  <si>
    <t>Total Temporary</t>
  </si>
  <si>
    <t>Taxable Income Before State Tax</t>
  </si>
  <si>
    <t xml:space="preserve">   State and Local Current Tax</t>
  </si>
  <si>
    <t>Federal Taxable Income</t>
  </si>
  <si>
    <t xml:space="preserve">   Statutory Tax Rate</t>
  </si>
  <si>
    <t>Calculated Tax</t>
  </si>
  <si>
    <t>Current Period True-Up</t>
  </si>
  <si>
    <t>Current Federal Tax Before Credits</t>
  </si>
  <si>
    <t xml:space="preserve">   Credits and Adjustments</t>
  </si>
  <si>
    <t>Current Federal Tax</t>
  </si>
  <si>
    <t xml:space="preserve">   Other Items Impacting Current Tax</t>
  </si>
  <si>
    <t>Total Current Tax With Other Adjustments</t>
  </si>
  <si>
    <r>
      <t>Annual Average Cost of LTD Rate</t>
    </r>
    <r>
      <rPr>
        <vertAlign val="superscript"/>
        <sz val="11"/>
        <color theme="1"/>
        <rFont val="Times New Roman"/>
        <family val="1"/>
      </rPr>
      <t>1</t>
    </r>
  </si>
  <si>
    <r>
      <rPr>
        <vertAlign val="superscript"/>
        <sz val="11"/>
        <color theme="1"/>
        <rFont val="Times New Roman"/>
        <family val="1"/>
      </rPr>
      <t>1</t>
    </r>
    <r>
      <rPr>
        <sz val="11"/>
        <color theme="1"/>
        <rFont val="Times New Roman"/>
        <family val="1"/>
      </rPr>
      <t xml:space="preserve"> Per Settlement Agreement Cost of Debt Rate excludes First Mortgage Bonds not secured by the assets of BHCOE but does include debt related to Winter Storm Uri.</t>
    </r>
  </si>
  <si>
    <r>
      <t xml:space="preserve">Name of System: </t>
    </r>
    <r>
      <rPr>
        <b/>
        <sz val="11"/>
        <color indexed="12"/>
        <rFont val="Times New Roman"/>
        <family val="1"/>
      </rPr>
      <t>Black Hills/ Colorado Electric</t>
    </r>
  </si>
  <si>
    <r>
      <t xml:space="preserve">i=Short term firm PTP (BHCT_JAN21) Data + Cals tab, Filter on Firm,OperatingDTM Date and Time ) </t>
    </r>
    <r>
      <rPr>
        <sz val="11"/>
        <color rgb="FFFF0000"/>
        <rFont val="Times New Roman"/>
        <family val="1"/>
      </rPr>
      <t>DO NOT included RMRG AREFS</t>
    </r>
  </si>
  <si>
    <t>Finance Lease</t>
  </si>
  <si>
    <t>A4-Rate Base</t>
  </si>
  <si>
    <t>Accumulated Depreciation</t>
  </si>
  <si>
    <t>219.28.c &amp; 200.21.c Excluding ARO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</si>
</sst>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7" formatCode="_(* #,##0.0_);_(* \(#,##0.0\);_(* &quot;-&quot;?_);_(@_)"/>
    <numFmt numFmtId="168" formatCode="_(&quot;$&quot;* #,##0_);_(&quot;$&quot;* \(#,##0\);_(&quot;$&quot;* &quot;-&quot;??_);_(@_)"/>
    <numFmt numFmtId="169" formatCode="_(* #,##0.00000_);_(* \(#,##0.00000\);_(* &quot;-&quot;??_);_(@_)"/>
    <numFmt numFmtId="170" formatCode="0.0000%"/>
    <numFmt numFmtId="171" formatCode="_(* #,##0.0000_);_(* \(#,##0.0000\);_(* &quot;-&quot;??_);_(@_)"/>
    <numFmt numFmtId="172" formatCode="0.000%"/>
  </numFmts>
  <fonts count="47">
    <font>
      <sz val="11"/>
      <color theme="1"/>
      <name val="Times New Roman"/>
      <family val="2"/>
    </font>
    <font>
      <sz val="10"/>
      <color indexed="40"/>
      <name val="Times New Roman"/>
      <family val="1"/>
    </font>
    <font>
      <sz val="10"/>
      <name val="Times New Roman"/>
      <family val="1"/>
    </font>
    <font>
      <sz val="10"/>
      <name val="Arial"/>
      <family val="2"/>
    </font>
    <font>
      <sz val="12"/>
      <name val="Arial MT"/>
    </font>
    <font>
      <b/>
      <sz val="10"/>
      <name val="Times New Roman"/>
      <family val="1"/>
    </font>
    <font>
      <i/>
      <sz val="12"/>
      <color rgb="FFFF0000"/>
      <name val="Arial MT"/>
    </font>
    <font>
      <b/>
      <sz val="10"/>
      <color theme="1"/>
      <name val="Times New Roman"/>
      <family val="1"/>
    </font>
    <font>
      <sz val="11"/>
      <color theme="1"/>
      <name val="Calibri"/>
      <family val="2"/>
      <scheme val="minor"/>
    </font>
    <font>
      <b/>
      <sz val="11"/>
      <color theme="1"/>
      <name val="Calibri"/>
      <family val="2"/>
      <scheme val="minor"/>
    </font>
    <font>
      <b/>
      <sz val="11"/>
      <color theme="1"/>
      <name val="Times New Roman"/>
      <family val="1"/>
    </font>
    <font>
      <sz val="10"/>
      <color theme="1"/>
      <name val="Arial"/>
      <family val="2"/>
    </font>
    <font>
      <sz val="11"/>
      <color theme="1"/>
      <name val="Times New Roman"/>
      <family val="2"/>
    </font>
    <font>
      <i/>
      <sz val="11"/>
      <color rgb="FFFF0000"/>
      <name val="Times New Roman"/>
      <family val="1"/>
    </font>
    <font>
      <sz val="11"/>
      <color theme="1"/>
      <name val="Calibri"/>
      <family val="2"/>
    </font>
    <font>
      <sz val="11"/>
      <name val="Times New Roman"/>
      <family val="1"/>
    </font>
    <font>
      <b/>
      <sz val="11"/>
      <name val="Times New Roman"/>
      <family val="1"/>
    </font>
    <font>
      <sz val="11"/>
      <color theme="1"/>
      <name val="Calibri"/>
      <family val="2"/>
    </font>
    <font>
      <sz val="8"/>
      <color rgb="FFFF0000"/>
      <name val="Microsoft Sans Serif"/>
      <family val="2"/>
    </font>
    <font>
      <sz val="8"/>
      <color theme="1"/>
      <name val="Microsoft Sans Serif"/>
      <family val="2"/>
    </font>
    <font>
      <b/>
      <u/>
      <sz val="8"/>
      <color theme="1"/>
      <name val="Microsoft Sans Serif"/>
      <family val="2"/>
    </font>
    <font>
      <b/>
      <u/>
      <sz val="8"/>
      <color theme="1"/>
      <name val="Microsoft Sans Serif"/>
      <family val="2"/>
    </font>
    <font>
      <b/>
      <sz val="8"/>
      <color theme="1"/>
      <name val="Microsoft Sans Serif"/>
      <family val="2"/>
    </font>
    <font>
      <sz val="8"/>
      <color theme="1"/>
      <name val="Microsoft Sans Serif"/>
      <family val="2"/>
    </font>
    <font>
      <sz val="8"/>
      <color rgb="FFFF0000"/>
      <name val="Microsoft Sans Serif"/>
      <family val="2"/>
    </font>
    <font>
      <b/>
      <u/>
      <sz val="8"/>
      <color rgb="FFFF0000"/>
      <name val="Microsoft Sans Serif"/>
      <family val="2"/>
    </font>
    <font>
      <b/>
      <sz val="8"/>
      <color theme="1"/>
      <name val="Microsoft Sans Serif"/>
      <family val="2"/>
    </font>
    <font>
      <b/>
      <u/>
      <sz val="10"/>
      <color theme="1"/>
      <name val="Microsoft Sans Serif"/>
      <family val="2"/>
    </font>
    <font>
      <sz val="5.8"/>
      <color theme="1"/>
      <name val="Tahoma"/>
      <family val="2"/>
    </font>
    <font>
      <sz val="13.8"/>
      <color theme="1"/>
      <name val="Tahoma"/>
      <family val="2"/>
    </font>
    <font>
      <sz val="13.8"/>
      <color theme="1"/>
      <name val="Microsoft Sans Serif"/>
      <family val="2"/>
    </font>
    <font>
      <sz val="10"/>
      <color theme="1"/>
      <name val="Times New Roman"/>
      <family val="1"/>
    </font>
    <font>
      <u/>
      <sz val="10"/>
      <name val="Times New Roman"/>
      <family val="1"/>
    </font>
    <font>
      <sz val="10"/>
      <color rgb="FF0000CC"/>
      <name val="Times New Roman"/>
      <family val="1"/>
    </font>
    <font>
      <sz val="11"/>
      <color rgb="FF0000FF"/>
      <name val="Times New Roman"/>
      <family val="1"/>
    </font>
    <font>
      <sz val="10"/>
      <name val="MS Sans Serif"/>
      <family val="2"/>
    </font>
    <font>
      <b/>
      <sz val="9"/>
      <color indexed="81"/>
      <name val="Tahoma"/>
      <family val="2"/>
    </font>
    <font>
      <sz val="9"/>
      <color indexed="81"/>
      <name val="Tahoma"/>
      <family val="2"/>
    </font>
    <font>
      <sz val="11"/>
      <color theme="1"/>
      <name val="Times New Roman"/>
      <family val="1"/>
    </font>
    <font>
      <vertAlign val="superscript"/>
      <sz val="11"/>
      <color theme="1"/>
      <name val="Times New Roman"/>
      <family val="1"/>
    </font>
    <font>
      <b/>
      <sz val="11"/>
      <color rgb="FF000000"/>
      <name val="Times New Roman"/>
      <family val="1"/>
    </font>
    <font>
      <sz val="11"/>
      <color rgb="FF000000"/>
      <name val="Times New Roman"/>
      <family val="1"/>
    </font>
    <font>
      <sz val="11"/>
      <color rgb="FF000099"/>
      <name val="Times New Roman"/>
      <family val="1"/>
    </font>
    <font>
      <b/>
      <sz val="11"/>
      <color indexed="12"/>
      <name val="Times New Roman"/>
      <family val="1"/>
    </font>
    <font>
      <sz val="11"/>
      <color indexed="12"/>
      <name val="Times New Roman"/>
      <family val="1"/>
    </font>
    <font>
      <sz val="11"/>
      <color indexed="10"/>
      <name val="Times New Roman"/>
      <family val="1"/>
    </font>
    <font>
      <sz val="11"/>
      <color rgb="FFFF0000"/>
      <name val="Times New Roman"/>
      <family val="1"/>
    </font>
  </fonts>
  <fills count="17">
    <fill>
      <patternFill patternType="none"/>
    </fill>
    <fill>
      <patternFill patternType="gray125"/>
    </fill>
    <fill>
      <patternFill patternType="solid">
        <fgColor indexed="43"/>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7" tint="0.39997558519241921"/>
        <bgColor indexed="64"/>
      </patternFill>
    </fill>
    <fill>
      <patternFill patternType="solid">
        <fgColor rgb="FFFFFF99"/>
        <bgColor indexed="64"/>
      </patternFill>
    </fill>
    <fill>
      <patternFill patternType="solid">
        <fgColor indexed="22"/>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2"/>
        <bgColor indexed="64"/>
      </patternFill>
    </fill>
    <fill>
      <patternFill patternType="solid">
        <fgColor indexed="47"/>
        <bgColor indexed="64"/>
      </patternFill>
    </fill>
    <fill>
      <patternFill patternType="solid">
        <fgColor rgb="FFC0E2C0"/>
        <bgColor indexed="64"/>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right style="thin">
        <color rgb="FF000000"/>
      </right>
      <top/>
      <bottom/>
      <diagonal/>
    </border>
    <border>
      <left style="thin">
        <color rgb="FF000000"/>
      </left>
      <right style="thin">
        <color rgb="FF000000"/>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medium">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bottom style="medium">
        <color indexed="64"/>
      </bottom>
      <diagonal/>
    </border>
  </borders>
  <cellStyleXfs count="31">
    <xf numFmtId="0" fontId="0" fillId="0" borderId="0"/>
    <xf numFmtId="0" fontId="3" fillId="0" borderId="0"/>
    <xf numFmtId="164" fontId="4" fillId="0" borderId="0" applyProtection="0"/>
    <xf numFmtId="164" fontId="4" fillId="0" borderId="0" applyProtection="0"/>
    <xf numFmtId="0" fontId="4" fillId="0" borderId="0" applyProtection="0"/>
    <xf numFmtId="43" fontId="3" fillId="0" borderId="0" applyFont="0" applyFill="0" applyBorder="0" applyAlignment="0" applyProtection="0"/>
    <xf numFmtId="164" fontId="4" fillId="0" borderId="0" applyProtection="0"/>
    <xf numFmtId="0" fontId="8" fillId="0" borderId="0"/>
    <xf numFmtId="0" fontId="3" fillId="0" borderId="0"/>
    <xf numFmtId="43" fontId="12" fillId="0" borderId="0" applyFont="0" applyFill="0" applyBorder="0" applyAlignment="0" applyProtection="0"/>
    <xf numFmtId="9" fontId="12" fillId="0" borderId="0" applyFont="0" applyFill="0" applyBorder="0" applyAlignment="0" applyProtection="0"/>
    <xf numFmtId="0" fontId="8" fillId="0" borderId="0"/>
    <xf numFmtId="0" fontId="11" fillId="0" borderId="0"/>
    <xf numFmtId="43" fontId="12" fillId="0" borderId="0" applyFont="0" applyFill="0" applyBorder="0" applyAlignment="0" applyProtection="0"/>
    <xf numFmtId="44" fontId="8" fillId="0" borderId="0" applyFont="0" applyFill="0" applyBorder="0" applyAlignment="0" applyProtection="0"/>
    <xf numFmtId="0" fontId="17" fillId="0" borderId="0"/>
    <xf numFmtId="0" fontId="14" fillId="0" borderId="0"/>
    <xf numFmtId="43" fontId="17"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9" fontId="8"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5" fillId="0" borderId="0"/>
    <xf numFmtId="0" fontId="35" fillId="0" borderId="0"/>
  </cellStyleXfs>
  <cellXfs count="331">
    <xf numFmtId="0" fontId="0" fillId="0" borderId="0" xfId="0"/>
    <xf numFmtId="0" fontId="1" fillId="0" borderId="0" xfId="0" applyFont="1" applyAlignment="1">
      <alignment horizontal="center"/>
    </xf>
    <xf numFmtId="0" fontId="2" fillId="0" borderId="0" xfId="0" applyFont="1"/>
    <xf numFmtId="0" fontId="2" fillId="0" borderId="0" xfId="1" applyFont="1"/>
    <xf numFmtId="0" fontId="5" fillId="0" borderId="0" xfId="2" applyNumberFormat="1" applyFont="1" applyAlignment="1" applyProtection="1">
      <alignment horizontal="center"/>
      <protection locked="0"/>
    </xf>
    <xf numFmtId="0" fontId="2" fillId="0" borderId="0" xfId="0" applyFont="1" applyAlignment="1">
      <alignment horizontal="center"/>
    </xf>
    <xf numFmtId="0" fontId="5" fillId="0" borderId="0" xfId="1" applyFont="1" applyAlignment="1">
      <alignment horizontal="center"/>
    </xf>
    <xf numFmtId="49" fontId="5" fillId="0" borderId="0" xfId="3" applyNumberFormat="1" applyFont="1" applyAlignment="1">
      <alignment horizontal="center"/>
    </xf>
    <xf numFmtId="0" fontId="2" fillId="0" borderId="0" xfId="2" applyNumberFormat="1" applyFont="1" applyAlignment="1" applyProtection="1">
      <alignment horizontal="right"/>
      <protection locked="0"/>
    </xf>
    <xf numFmtId="0" fontId="5" fillId="0" borderId="0" xfId="1" applyFont="1" applyAlignment="1">
      <alignment horizontal="centerContinuous"/>
    </xf>
    <xf numFmtId="0" fontId="5" fillId="0" borderId="4" xfId="1" applyFont="1" applyBorder="1" applyAlignment="1">
      <alignment horizontal="center"/>
    </xf>
    <xf numFmtId="0" fontId="2" fillId="0" borderId="0" xfId="0" applyFont="1" applyAlignment="1">
      <alignment horizontal="center" wrapText="1"/>
    </xf>
    <xf numFmtId="0" fontId="5" fillId="0" borderId="0" xfId="1" applyFont="1" applyAlignment="1">
      <alignment horizontal="center" wrapText="1"/>
    </xf>
    <xf numFmtId="0" fontId="5" fillId="0" borderId="0" xfId="0" applyFont="1" applyAlignment="1">
      <alignment horizontal="center" wrapText="1"/>
    </xf>
    <xf numFmtId="0" fontId="5" fillId="0" borderId="0" xfId="4" applyFont="1" applyAlignment="1">
      <alignment horizontal="center" wrapText="1"/>
    </xf>
    <xf numFmtId="0" fontId="2" fillId="0" borderId="0" xfId="1" applyFont="1" applyAlignment="1">
      <alignment horizontal="left"/>
    </xf>
    <xf numFmtId="0" fontId="2" fillId="0" borderId="0" xfId="1" quotePrefix="1" applyFont="1" applyAlignment="1">
      <alignment horizontal="left"/>
    </xf>
    <xf numFmtId="41" fontId="2" fillId="2" borderId="0" xfId="1" applyNumberFormat="1" applyFont="1" applyFill="1"/>
    <xf numFmtId="0" fontId="2" fillId="0" borderId="0" xfId="1" applyFont="1" applyAlignment="1">
      <alignment horizontal="right"/>
    </xf>
    <xf numFmtId="165" fontId="2" fillId="0" borderId="5" xfId="5" applyNumberFormat="1" applyFont="1" applyBorder="1"/>
    <xf numFmtId="0" fontId="2" fillId="0" borderId="0" xfId="6" applyNumberFormat="1" applyFont="1" applyAlignment="1">
      <alignment horizontal="center"/>
    </xf>
    <xf numFmtId="165" fontId="2" fillId="0" borderId="0" xfId="5" applyNumberFormat="1" applyFont="1" applyBorder="1"/>
    <xf numFmtId="0" fontId="5" fillId="3" borderId="6" xfId="1" applyFont="1" applyFill="1" applyBorder="1"/>
    <xf numFmtId="165" fontId="2" fillId="0" borderId="0" xfId="5" applyNumberFormat="1" applyFont="1"/>
    <xf numFmtId="0" fontId="2" fillId="3" borderId="9" xfId="1" applyFont="1" applyFill="1" applyBorder="1"/>
    <xf numFmtId="165" fontId="2" fillId="3" borderId="0" xfId="5" applyNumberFormat="1" applyFont="1" applyFill="1" applyBorder="1"/>
    <xf numFmtId="165" fontId="2" fillId="3" borderId="10" xfId="5" applyNumberFormat="1" applyFont="1" applyFill="1" applyBorder="1"/>
    <xf numFmtId="164" fontId="2" fillId="3" borderId="9" xfId="6" applyFont="1" applyFill="1" applyBorder="1"/>
    <xf numFmtId="0" fontId="5" fillId="3" borderId="11" xfId="1" applyFont="1" applyFill="1" applyBorder="1"/>
    <xf numFmtId="165" fontId="5" fillId="3" borderId="12" xfId="5" applyNumberFormat="1" applyFont="1" applyFill="1" applyBorder="1"/>
    <xf numFmtId="165" fontId="5" fillId="3" borderId="13" xfId="5" applyNumberFormat="1" applyFont="1" applyFill="1" applyBorder="1"/>
    <xf numFmtId="0" fontId="5" fillId="0" borderId="4" xfId="1" applyFont="1" applyBorder="1"/>
    <xf numFmtId="0" fontId="5" fillId="0" borderId="3" xfId="1" applyFont="1" applyBorder="1"/>
    <xf numFmtId="0" fontId="7" fillId="0" borderId="0" xfId="1" applyFont="1" applyAlignment="1">
      <alignment horizontal="center" wrapText="1"/>
    </xf>
    <xf numFmtId="164" fontId="2" fillId="0" borderId="0" xfId="6" applyFont="1"/>
    <xf numFmtId="164" fontId="2" fillId="3" borderId="14" xfId="6" applyFont="1" applyFill="1" applyBorder="1"/>
    <xf numFmtId="165" fontId="2" fillId="3" borderId="15" xfId="5" applyNumberFormat="1" applyFont="1" applyFill="1" applyBorder="1"/>
    <xf numFmtId="165" fontId="2" fillId="3" borderId="16" xfId="5" applyNumberFormat="1" applyFont="1" applyFill="1" applyBorder="1"/>
    <xf numFmtId="0" fontId="5" fillId="3" borderId="17" xfId="1" applyFont="1" applyFill="1" applyBorder="1"/>
    <xf numFmtId="165" fontId="5" fillId="3" borderId="18" xfId="5" applyNumberFormat="1" applyFont="1" applyFill="1" applyBorder="1"/>
    <xf numFmtId="165" fontId="5" fillId="3" borderId="19" xfId="5" applyNumberFormat="1" applyFont="1" applyFill="1" applyBorder="1"/>
    <xf numFmtId="164" fontId="6" fillId="0" borderId="0" xfId="6" applyFont="1"/>
    <xf numFmtId="165" fontId="2" fillId="3" borderId="7" xfId="5" applyNumberFormat="1" applyFont="1" applyFill="1" applyBorder="1"/>
    <xf numFmtId="165" fontId="2" fillId="3" borderId="8" xfId="5" applyNumberFormat="1" applyFont="1" applyFill="1" applyBorder="1"/>
    <xf numFmtId="0" fontId="9" fillId="0" borderId="15" xfId="7" applyFont="1" applyBorder="1"/>
    <xf numFmtId="0" fontId="8" fillId="0" borderId="0" xfId="7"/>
    <xf numFmtId="165" fontId="0" fillId="0" borderId="0" xfId="5" applyNumberFormat="1" applyFont="1"/>
    <xf numFmtId="0" fontId="10" fillId="0" borderId="15" xfId="0" applyFont="1" applyBorder="1"/>
    <xf numFmtId="165" fontId="10" fillId="0" borderId="15" xfId="5" applyNumberFormat="1" applyFont="1" applyBorder="1"/>
    <xf numFmtId="0" fontId="3" fillId="0" borderId="0" xfId="8"/>
    <xf numFmtId="43" fontId="0" fillId="5" borderId="0" xfId="5" applyFont="1" applyFill="1"/>
    <xf numFmtId="22" fontId="3" fillId="0" borderId="0" xfId="8" applyNumberFormat="1"/>
    <xf numFmtId="0" fontId="13" fillId="0" borderId="0" xfId="0" applyFont="1"/>
    <xf numFmtId="165" fontId="19" fillId="0" borderId="21" xfId="17" applyNumberFormat="1" applyFont="1" applyFill="1" applyBorder="1" applyAlignment="1">
      <alignment horizontal="right" wrapText="1"/>
    </xf>
    <xf numFmtId="165" fontId="18" fillId="0" borderId="21" xfId="17" applyNumberFormat="1" applyFont="1" applyFill="1" applyBorder="1" applyAlignment="1">
      <alignment horizontal="right" wrapText="1"/>
    </xf>
    <xf numFmtId="0" fontId="17" fillId="0" borderId="0" xfId="15"/>
    <xf numFmtId="0" fontId="17" fillId="0" borderId="0" xfId="15" applyAlignment="1">
      <alignment horizontal="center" wrapText="1"/>
    </xf>
    <xf numFmtId="0" fontId="26" fillId="0" borderId="26" xfId="15" applyFont="1" applyBorder="1" applyAlignment="1">
      <alignment horizontal="right" wrapText="1"/>
    </xf>
    <xf numFmtId="0" fontId="26" fillId="0" borderId="0" xfId="15" applyFont="1" applyAlignment="1">
      <alignment horizontal="right" wrapText="1"/>
    </xf>
    <xf numFmtId="0" fontId="26" fillId="0" borderId="25" xfId="15" applyFont="1" applyBorder="1" applyAlignment="1">
      <alignment horizontal="right" wrapText="1"/>
    </xf>
    <xf numFmtId="0" fontId="17" fillId="0" borderId="21" xfId="15" applyBorder="1" applyAlignment="1">
      <alignment horizontal="right" wrapText="1"/>
    </xf>
    <xf numFmtId="0" fontId="17" fillId="0" borderId="21" xfId="15" applyBorder="1" applyAlignment="1">
      <alignment horizontal="center" wrapText="1"/>
    </xf>
    <xf numFmtId="0" fontId="17" fillId="0" borderId="21" xfId="15" applyBorder="1" applyAlignment="1">
      <alignment horizontal="left" wrapText="1"/>
    </xf>
    <xf numFmtId="0" fontId="27" fillId="0" borderId="21" xfId="15" applyFont="1" applyBorder="1" applyAlignment="1">
      <alignment horizontal="center" wrapText="1"/>
    </xf>
    <xf numFmtId="0" fontId="20" fillId="0" borderId="21" xfId="15" applyFont="1" applyBorder="1" applyAlignment="1">
      <alignment horizontal="center" wrapText="1"/>
    </xf>
    <xf numFmtId="0" fontId="17" fillId="0" borderId="0" xfId="15" applyAlignment="1">
      <alignment horizontal="right" wrapText="1"/>
    </xf>
    <xf numFmtId="0" fontId="23" fillId="0" borderId="21" xfId="15" applyFont="1" applyBorder="1" applyAlignment="1">
      <alignment horizontal="left" wrapText="1" indent="2"/>
    </xf>
    <xf numFmtId="37" fontId="23" fillId="0" borderId="21" xfId="15" applyNumberFormat="1" applyFont="1" applyBorder="1" applyAlignment="1">
      <alignment horizontal="right" wrapText="1"/>
    </xf>
    <xf numFmtId="37" fontId="23" fillId="0" borderId="0" xfId="15" applyNumberFormat="1" applyFont="1" applyAlignment="1">
      <alignment horizontal="right" wrapText="1"/>
    </xf>
    <xf numFmtId="0" fontId="23" fillId="0" borderId="21" xfId="15" applyFont="1" applyBorder="1" applyAlignment="1">
      <alignment horizontal="left" wrapText="1" indent="1"/>
    </xf>
    <xf numFmtId="0" fontId="23" fillId="0" borderId="21" xfId="15" applyFont="1" applyBorder="1" applyAlignment="1">
      <alignment horizontal="left" wrapText="1"/>
    </xf>
    <xf numFmtId="37" fontId="24" fillId="0" borderId="21" xfId="15" applyNumberFormat="1" applyFont="1" applyBorder="1" applyAlignment="1">
      <alignment horizontal="right" wrapText="1"/>
    </xf>
    <xf numFmtId="37" fontId="24" fillId="0" borderId="0" xfId="15" applyNumberFormat="1" applyFont="1" applyAlignment="1">
      <alignment horizontal="right" wrapText="1"/>
    </xf>
    <xf numFmtId="0" fontId="26" fillId="0" borderId="21" xfId="15" applyFont="1" applyBorder="1" applyAlignment="1">
      <alignment horizontal="right" wrapText="1"/>
    </xf>
    <xf numFmtId="37" fontId="20" fillId="0" borderId="21" xfId="15" applyNumberFormat="1" applyFont="1" applyBorder="1" applyAlignment="1">
      <alignment horizontal="right" wrapText="1"/>
    </xf>
    <xf numFmtId="37" fontId="20" fillId="0" borderId="0" xfId="15" applyNumberFormat="1" applyFont="1" applyAlignment="1">
      <alignment horizontal="right" wrapText="1"/>
    </xf>
    <xf numFmtId="0" fontId="19" fillId="0" borderId="21" xfId="16" applyFont="1" applyBorder="1" applyAlignment="1">
      <alignment horizontal="left" wrapText="1" indent="1"/>
    </xf>
    <xf numFmtId="37" fontId="19" fillId="0" borderId="21" xfId="16" applyNumberFormat="1" applyFont="1" applyBorder="1" applyAlignment="1">
      <alignment horizontal="right" wrapText="1"/>
    </xf>
    <xf numFmtId="37" fontId="18" fillId="0" borderId="21" xfId="16" applyNumberFormat="1" applyFont="1" applyBorder="1" applyAlignment="1">
      <alignment horizontal="right" wrapText="1"/>
    </xf>
    <xf numFmtId="0" fontId="19" fillId="0" borderId="21" xfId="16" applyFont="1" applyBorder="1" applyAlignment="1">
      <alignment horizontal="left" wrapText="1"/>
    </xf>
    <xf numFmtId="0" fontId="22" fillId="0" borderId="21" xfId="16" applyFont="1" applyBorder="1" applyAlignment="1">
      <alignment horizontal="right" wrapText="1"/>
    </xf>
    <xf numFmtId="37" fontId="21" fillId="0" borderId="21" xfId="16" applyNumberFormat="1" applyFont="1" applyBorder="1" applyAlignment="1">
      <alignment horizontal="right" wrapText="1"/>
    </xf>
    <xf numFmtId="0" fontId="14" fillId="0" borderId="21" xfId="16" applyBorder="1" applyAlignment="1">
      <alignment horizontal="right" wrapText="1"/>
    </xf>
    <xf numFmtId="0" fontId="14" fillId="0" borderId="21" xfId="16" applyBorder="1" applyAlignment="1">
      <alignment horizontal="center" wrapText="1"/>
    </xf>
    <xf numFmtId="0" fontId="21" fillId="0" borderId="21" xfId="16" applyFont="1" applyBorder="1" applyAlignment="1">
      <alignment horizontal="center" wrapText="1"/>
    </xf>
    <xf numFmtId="0" fontId="19" fillId="0" borderId="22" xfId="16" applyFont="1" applyBorder="1" applyAlignment="1">
      <alignment horizontal="left" wrapText="1"/>
    </xf>
    <xf numFmtId="37" fontId="19" fillId="0" borderId="22" xfId="16" applyNumberFormat="1" applyFont="1" applyBorder="1" applyAlignment="1">
      <alignment horizontal="right" wrapText="1"/>
    </xf>
    <xf numFmtId="37" fontId="18" fillId="0" borderId="22" xfId="16" applyNumberFormat="1" applyFont="1" applyBorder="1" applyAlignment="1">
      <alignment horizontal="right" wrapText="1"/>
    </xf>
    <xf numFmtId="37" fontId="25" fillId="0" borderId="21" xfId="16" applyNumberFormat="1" applyFont="1" applyBorder="1" applyAlignment="1">
      <alignment horizontal="right" wrapText="1"/>
    </xf>
    <xf numFmtId="0" fontId="22" fillId="0" borderId="21" xfId="16" applyFont="1" applyBorder="1" applyAlignment="1">
      <alignment horizontal="left" wrapText="1"/>
    </xf>
    <xf numFmtId="0" fontId="2" fillId="0" borderId="0" xfId="18" applyFont="1"/>
    <xf numFmtId="0" fontId="2" fillId="0" borderId="0" xfId="18" applyFont="1" applyAlignment="1">
      <alignment horizontal="right"/>
    </xf>
    <xf numFmtId="0" fontId="31" fillId="0" borderId="0" xfId="18" applyFont="1"/>
    <xf numFmtId="0" fontId="5" fillId="0" borderId="0" xfId="18" applyFont="1"/>
    <xf numFmtId="164" fontId="5" fillId="0" borderId="0" xfId="6" applyFont="1" applyAlignment="1" applyProtection="1">
      <alignment horizontal="center"/>
      <protection locked="0"/>
    </xf>
    <xf numFmtId="164" fontId="5" fillId="0" borderId="0" xfId="6" applyFont="1" applyAlignment="1" applyProtection="1">
      <alignment horizontal="center" wrapText="1"/>
      <protection locked="0"/>
    </xf>
    <xf numFmtId="0" fontId="2" fillId="0" borderId="15" xfId="18" applyFont="1" applyBorder="1"/>
    <xf numFmtId="164" fontId="5" fillId="0" borderId="15" xfId="6" applyFont="1" applyBorder="1" applyAlignment="1" applyProtection="1">
      <alignment horizontal="center"/>
      <protection locked="0"/>
    </xf>
    <xf numFmtId="164" fontId="5" fillId="0" borderId="15" xfId="6" applyFont="1" applyBorder="1" applyAlignment="1" applyProtection="1">
      <alignment horizontal="center" wrapText="1"/>
      <protection locked="0"/>
    </xf>
    <xf numFmtId="0" fontId="2" fillId="0" borderId="0" xfId="18" applyFont="1" applyAlignment="1">
      <alignment horizontal="center" vertical="top"/>
    </xf>
    <xf numFmtId="14" fontId="2" fillId="0" borderId="0" xfId="6" applyNumberFormat="1" applyFont="1" applyAlignment="1" applyProtection="1">
      <alignment vertical="top" wrapText="1"/>
      <protection locked="0"/>
    </xf>
    <xf numFmtId="0" fontId="2" fillId="0" borderId="0" xfId="18" applyFont="1" applyAlignment="1">
      <alignment vertical="top" wrapText="1"/>
    </xf>
    <xf numFmtId="168" fontId="2" fillId="12" borderId="0" xfId="21" applyNumberFormat="1" applyFont="1" applyFill="1" applyAlignment="1" applyProtection="1">
      <alignment vertical="top"/>
      <protection locked="0"/>
    </xf>
    <xf numFmtId="14" fontId="2" fillId="0" borderId="0" xfId="6" applyNumberFormat="1" applyFont="1" applyAlignment="1" applyProtection="1">
      <alignment horizontal="center" vertical="top"/>
      <protection locked="0"/>
    </xf>
    <xf numFmtId="169" fontId="2" fillId="0" borderId="0" xfId="22" applyNumberFormat="1" applyFont="1" applyFill="1" applyAlignment="1" applyProtection="1">
      <alignment vertical="top"/>
      <protection locked="0"/>
    </xf>
    <xf numFmtId="168" fontId="2" fillId="0" borderId="0" xfId="21" applyNumberFormat="1" applyFont="1" applyFill="1" applyAlignment="1" applyProtection="1">
      <alignment vertical="top"/>
      <protection locked="0"/>
    </xf>
    <xf numFmtId="165" fontId="2" fillId="12" borderId="0" xfId="22" applyNumberFormat="1" applyFont="1" applyFill="1" applyAlignment="1" applyProtection="1">
      <alignment vertical="top"/>
      <protection locked="0"/>
    </xf>
    <xf numFmtId="165" fontId="2" fillId="0" borderId="0" xfId="22" applyNumberFormat="1" applyFont="1" applyFill="1" applyAlignment="1" applyProtection="1">
      <alignment vertical="top"/>
      <protection locked="0"/>
    </xf>
    <xf numFmtId="0" fontId="2" fillId="0" borderId="0" xfId="18" applyFont="1" applyAlignment="1">
      <alignment horizontal="center"/>
    </xf>
    <xf numFmtId="0" fontId="2" fillId="0" borderId="28" xfId="18" applyFont="1" applyBorder="1"/>
    <xf numFmtId="44" fontId="2" fillId="0" borderId="28" xfId="21" applyFont="1" applyFill="1" applyBorder="1"/>
    <xf numFmtId="168" fontId="2" fillId="0" borderId="28" xfId="21" applyNumberFormat="1" applyFont="1" applyBorder="1"/>
    <xf numFmtId="168" fontId="2" fillId="0" borderId="29" xfId="21" applyNumberFormat="1" applyFont="1" applyBorder="1"/>
    <xf numFmtId="168" fontId="2" fillId="0" borderId="4" xfId="21" applyNumberFormat="1" applyFont="1" applyBorder="1"/>
    <xf numFmtId="10" fontId="2" fillId="0" borderId="0" xfId="20" applyNumberFormat="1" applyFont="1" applyFill="1"/>
    <xf numFmtId="168" fontId="2" fillId="0" borderId="0" xfId="21" applyNumberFormat="1" applyFont="1" applyBorder="1"/>
    <xf numFmtId="0" fontId="32" fillId="0" borderId="0" xfId="18" applyFont="1" applyAlignment="1">
      <alignment horizontal="center"/>
    </xf>
    <xf numFmtId="0" fontId="33" fillId="0" borderId="0" xfId="18" applyFont="1"/>
    <xf numFmtId="44" fontId="2" fillId="0" borderId="0" xfId="18" applyNumberFormat="1" applyFont="1"/>
    <xf numFmtId="165" fontId="2" fillId="0" borderId="0" xfId="22" applyNumberFormat="1" applyFont="1"/>
    <xf numFmtId="43" fontId="2" fillId="0" borderId="0" xfId="18" applyNumberFormat="1" applyFont="1"/>
    <xf numFmtId="164" fontId="34" fillId="0" borderId="0" xfId="6" applyFont="1"/>
    <xf numFmtId="164" fontId="15" fillId="0" borderId="0" xfId="6" applyFont="1"/>
    <xf numFmtId="0" fontId="16" fillId="0" borderId="0" xfId="6" applyNumberFormat="1" applyFont="1" applyAlignment="1">
      <alignment horizontal="center"/>
    </xf>
    <xf numFmtId="164" fontId="16" fillId="0" borderId="30" xfId="6" applyFont="1" applyBorder="1" applyAlignment="1">
      <alignment horizontal="center"/>
    </xf>
    <xf numFmtId="164" fontId="15" fillId="0" borderId="15" xfId="6" applyFont="1" applyBorder="1"/>
    <xf numFmtId="0" fontId="16" fillId="0" borderId="15" xfId="6" applyNumberFormat="1" applyFont="1" applyBorder="1" applyAlignment="1">
      <alignment horizontal="center"/>
    </xf>
    <xf numFmtId="164" fontId="16" fillId="0" borderId="31" xfId="6" applyFont="1" applyBorder="1" applyAlignment="1">
      <alignment horizontal="center"/>
    </xf>
    <xf numFmtId="164" fontId="15" fillId="4" borderId="0" xfId="6" applyFont="1" applyFill="1"/>
    <xf numFmtId="165" fontId="15" fillId="4" borderId="0" xfId="22" applyNumberFormat="1" applyFont="1" applyFill="1"/>
    <xf numFmtId="165" fontId="16" fillId="4" borderId="32" xfId="22" applyNumberFormat="1" applyFont="1" applyFill="1" applyBorder="1"/>
    <xf numFmtId="164" fontId="15" fillId="8" borderId="0" xfId="6" applyFont="1" applyFill="1"/>
    <xf numFmtId="165" fontId="15" fillId="8" borderId="0" xfId="22" applyNumberFormat="1" applyFont="1" applyFill="1"/>
    <xf numFmtId="165" fontId="16" fillId="8" borderId="32" xfId="22" applyNumberFormat="1" applyFont="1" applyFill="1" applyBorder="1"/>
    <xf numFmtId="165" fontId="16" fillId="0" borderId="28" xfId="22" applyNumberFormat="1" applyFont="1" applyBorder="1"/>
    <xf numFmtId="165" fontId="15" fillId="0" borderId="0" xfId="22" applyNumberFormat="1" applyFont="1"/>
    <xf numFmtId="165" fontId="16" fillId="0" borderId="33" xfId="22" applyNumberFormat="1" applyFont="1" applyBorder="1"/>
    <xf numFmtId="164" fontId="16" fillId="0" borderId="0" xfId="6" applyFont="1" applyAlignment="1">
      <alignment horizontal="right"/>
    </xf>
    <xf numFmtId="165" fontId="15" fillId="4" borderId="0" xfId="22" applyNumberFormat="1" applyFont="1" applyFill="1" applyBorder="1" applyAlignment="1">
      <alignment horizontal="center"/>
    </xf>
    <xf numFmtId="0" fontId="15" fillId="8" borderId="0" xfId="6" applyNumberFormat="1" applyFont="1" applyFill="1" applyAlignment="1">
      <alignment horizontal="left"/>
    </xf>
    <xf numFmtId="164" fontId="15" fillId="8" borderId="0" xfId="6" applyFont="1" applyFill="1" applyAlignment="1">
      <alignment horizontal="left"/>
    </xf>
    <xf numFmtId="165" fontId="15" fillId="7" borderId="0" xfId="22" applyNumberFormat="1" applyFont="1" applyFill="1"/>
    <xf numFmtId="165" fontId="16" fillId="0" borderId="34" xfId="22" applyNumberFormat="1" applyFont="1" applyBorder="1"/>
    <xf numFmtId="165" fontId="16" fillId="0" borderId="28" xfId="22" applyNumberFormat="1" applyFont="1" applyFill="1" applyBorder="1"/>
    <xf numFmtId="164" fontId="15" fillId="13" borderId="0" xfId="6" applyFont="1" applyFill="1"/>
    <xf numFmtId="165" fontId="15" fillId="13" borderId="0" xfId="22" applyNumberFormat="1" applyFont="1" applyFill="1"/>
    <xf numFmtId="165" fontId="16" fillId="13" borderId="32" xfId="22" applyNumberFormat="1" applyFont="1" applyFill="1" applyBorder="1"/>
    <xf numFmtId="165" fontId="16" fillId="0" borderId="31" xfId="22" applyNumberFormat="1" applyFont="1" applyBorder="1" applyAlignment="1">
      <alignment horizontal="center"/>
    </xf>
    <xf numFmtId="0" fontId="15" fillId="13" borderId="0" xfId="6" applyNumberFormat="1" applyFont="1" applyFill="1" applyAlignment="1">
      <alignment horizontal="left"/>
    </xf>
    <xf numFmtId="43" fontId="15" fillId="13" borderId="0" xfId="22" applyFont="1" applyFill="1" applyBorder="1" applyAlignment="1">
      <alignment horizontal="center"/>
    </xf>
    <xf numFmtId="0" fontId="15" fillId="13" borderId="0" xfId="6" applyNumberFormat="1" applyFont="1" applyFill="1"/>
    <xf numFmtId="44" fontId="2" fillId="0" borderId="0" xfId="21" applyFont="1" applyFill="1" applyBorder="1"/>
    <xf numFmtId="10" fontId="0" fillId="0" borderId="0" xfId="10" applyNumberFormat="1" applyFont="1"/>
    <xf numFmtId="0" fontId="0" fillId="0" borderId="15" xfId="0" applyBorder="1"/>
    <xf numFmtId="10" fontId="0" fillId="0" borderId="15" xfId="10" applyNumberFormat="1" applyFont="1" applyBorder="1"/>
    <xf numFmtId="170" fontId="0" fillId="0" borderId="0" xfId="0" applyNumberFormat="1"/>
    <xf numFmtId="0" fontId="10" fillId="14" borderId="0" xfId="7" applyFont="1" applyFill="1" applyAlignment="1">
      <alignment horizontal="center" wrapText="1"/>
    </xf>
    <xf numFmtId="0" fontId="10" fillId="14" borderId="0" xfId="7" applyFont="1" applyFill="1" applyAlignment="1">
      <alignment horizontal="center"/>
    </xf>
    <xf numFmtId="0" fontId="38" fillId="0" borderId="0" xfId="0" applyFont="1"/>
    <xf numFmtId="165" fontId="38" fillId="0" borderId="0" xfId="5" applyNumberFormat="1" applyFont="1"/>
    <xf numFmtId="165" fontId="38" fillId="0" borderId="0" xfId="5" applyNumberFormat="1" applyFont="1" applyFill="1"/>
    <xf numFmtId="164" fontId="16" fillId="4" borderId="0" xfId="6" applyFont="1" applyFill="1" applyAlignment="1">
      <alignment horizontal="right"/>
    </xf>
    <xf numFmtId="164" fontId="16" fillId="4" borderId="0" xfId="6" applyFont="1" applyFill="1"/>
    <xf numFmtId="165" fontId="38" fillId="5" borderId="0" xfId="5" applyNumberFormat="1" applyFont="1" applyFill="1"/>
    <xf numFmtId="0" fontId="15" fillId="0" borderId="0" xfId="8" applyFont="1"/>
    <xf numFmtId="0" fontId="16" fillId="0" borderId="0" xfId="8" applyFont="1"/>
    <xf numFmtId="0" fontId="15" fillId="0" borderId="0" xfId="8" applyFont="1" applyAlignment="1">
      <alignment horizontal="left"/>
    </xf>
    <xf numFmtId="0" fontId="15" fillId="0" borderId="0" xfId="8" applyFont="1" applyAlignment="1">
      <alignment horizontal="left" indent="1"/>
    </xf>
    <xf numFmtId="165" fontId="10" fillId="6" borderId="20" xfId="5" applyNumberFormat="1" applyFont="1" applyFill="1" applyBorder="1"/>
    <xf numFmtId="165" fontId="15" fillId="0" borderId="0" xfId="8" applyNumberFormat="1" applyFont="1"/>
    <xf numFmtId="0" fontId="15" fillId="5" borderId="0" xfId="8" applyFont="1" applyFill="1" applyAlignment="1">
      <alignment horizontal="left" indent="1"/>
    </xf>
    <xf numFmtId="0" fontId="15" fillId="5" borderId="0" xfId="8" applyFont="1" applyFill="1"/>
    <xf numFmtId="0" fontId="10" fillId="0" borderId="0" xfId="7" applyFont="1"/>
    <xf numFmtId="0" fontId="38" fillId="0" borderId="0" xfId="7" applyFont="1"/>
    <xf numFmtId="0" fontId="10" fillId="16" borderId="0" xfId="7" applyFont="1" applyFill="1"/>
    <xf numFmtId="0" fontId="10" fillId="0" borderId="0" xfId="7" quotePrefix="1" applyFont="1"/>
    <xf numFmtId="6" fontId="10" fillId="0" borderId="0" xfId="7" applyNumberFormat="1" applyFont="1"/>
    <xf numFmtId="6" fontId="38" fillId="0" borderId="0" xfId="7" applyNumberFormat="1" applyFont="1"/>
    <xf numFmtId="0" fontId="38" fillId="16" borderId="0" xfId="7" applyFont="1" applyFill="1"/>
    <xf numFmtId="6" fontId="38" fillId="16" borderId="0" xfId="7" applyNumberFormat="1" applyFont="1" applyFill="1"/>
    <xf numFmtId="0" fontId="38" fillId="0" borderId="0" xfId="7" quotePrefix="1" applyFont="1"/>
    <xf numFmtId="0" fontId="38" fillId="13" borderId="0" xfId="7" applyFont="1" applyFill="1"/>
    <xf numFmtId="6" fontId="38" fillId="13" borderId="0" xfId="7" applyNumberFormat="1" applyFont="1" applyFill="1"/>
    <xf numFmtId="0" fontId="13" fillId="0" borderId="0" xfId="7" applyFont="1"/>
    <xf numFmtId="0" fontId="10" fillId="0" borderId="0" xfId="7" applyFont="1" applyAlignment="1">
      <alignment wrapText="1"/>
    </xf>
    <xf numFmtId="0" fontId="38" fillId="14" borderId="0" xfId="7" applyFont="1" applyFill="1" applyAlignment="1">
      <alignment horizontal="center"/>
    </xf>
    <xf numFmtId="165" fontId="38" fillId="14" borderId="0" xfId="7" applyNumberFormat="1" applyFont="1" applyFill="1"/>
    <xf numFmtId="10" fontId="38" fillId="14" borderId="0" xfId="23" applyNumberFormat="1" applyFont="1" applyFill="1"/>
    <xf numFmtId="165" fontId="38" fillId="14" borderId="0" xfId="24" applyNumberFormat="1" applyFont="1" applyFill="1"/>
    <xf numFmtId="10" fontId="38" fillId="14" borderId="0" xfId="7" applyNumberFormat="1" applyFont="1" applyFill="1"/>
    <xf numFmtId="0" fontId="38" fillId="14" borderId="0" xfId="7" applyFont="1" applyFill="1"/>
    <xf numFmtId="0" fontId="16" fillId="0" borderId="0" xfId="7" applyFont="1"/>
    <xf numFmtId="0" fontId="15" fillId="0" borderId="0" xfId="7" applyFont="1"/>
    <xf numFmtId="0" fontId="16" fillId="0" borderId="0" xfId="7" applyFont="1" applyAlignment="1">
      <alignment horizontal="right"/>
    </xf>
    <xf numFmtId="15" fontId="16" fillId="0" borderId="0" xfId="7" quotePrefix="1" applyNumberFormat="1" applyFont="1"/>
    <xf numFmtId="0" fontId="15" fillId="0" borderId="0" xfId="7" applyFont="1" applyAlignment="1">
      <alignment horizontal="center"/>
    </xf>
    <xf numFmtId="0" fontId="16" fillId="0" borderId="0" xfId="7" applyFont="1" applyAlignment="1">
      <alignment horizontal="left"/>
    </xf>
    <xf numFmtId="0" fontId="16" fillId="0" borderId="0" xfId="7" applyFont="1" applyAlignment="1">
      <alignment horizontal="center"/>
    </xf>
    <xf numFmtId="0" fontId="16" fillId="0" borderId="0" xfId="7" quotePrefix="1" applyFont="1" applyAlignment="1">
      <alignment horizontal="center"/>
    </xf>
    <xf numFmtId="0" fontId="16" fillId="0" borderId="15" xfId="7" applyFont="1" applyBorder="1" applyAlignment="1">
      <alignment horizontal="center" wrapText="1"/>
    </xf>
    <xf numFmtId="0" fontId="16" fillId="0" borderId="0" xfId="7" applyFont="1" applyAlignment="1">
      <alignment horizontal="center" wrapText="1"/>
    </xf>
    <xf numFmtId="15" fontId="38" fillId="14" borderId="0" xfId="7" applyNumberFormat="1" applyFont="1" applyFill="1" applyAlignment="1">
      <alignment horizontal="left"/>
    </xf>
    <xf numFmtId="0" fontId="15" fillId="0" borderId="0" xfId="7" applyFont="1" applyAlignment="1">
      <alignment horizontal="left"/>
    </xf>
    <xf numFmtId="14" fontId="15" fillId="0" borderId="0" xfId="7" applyNumberFormat="1" applyFont="1" applyAlignment="1">
      <alignment horizontal="right"/>
    </xf>
    <xf numFmtId="165" fontId="15" fillId="0" borderId="0" xfId="25" applyNumberFormat="1" applyFont="1" applyFill="1" applyAlignment="1">
      <alignment horizontal="left"/>
    </xf>
    <xf numFmtId="171" fontId="15" fillId="0" borderId="0" xfId="25" applyNumberFormat="1" applyFont="1" applyFill="1" applyAlignment="1" applyProtection="1">
      <alignment horizontal="center"/>
    </xf>
    <xf numFmtId="37" fontId="15" fillId="0" borderId="0" xfId="25" applyNumberFormat="1" applyFont="1" applyFill="1" applyAlignment="1" applyProtection="1">
      <alignment horizontal="center"/>
    </xf>
    <xf numFmtId="10" fontId="15" fillId="0" borderId="0" xfId="26" applyNumberFormat="1" applyFont="1" applyFill="1" applyAlignment="1">
      <alignment horizontal="center"/>
    </xf>
    <xf numFmtId="10" fontId="15" fillId="0" borderId="0" xfId="7" applyNumberFormat="1" applyFont="1" applyAlignment="1">
      <alignment horizontal="center"/>
    </xf>
    <xf numFmtId="10" fontId="15" fillId="0" borderId="0" xfId="7" applyNumberFormat="1" applyFont="1"/>
    <xf numFmtId="165" fontId="15" fillId="0" borderId="0" xfId="25" applyNumberFormat="1" applyFont="1" applyFill="1"/>
    <xf numFmtId="14" fontId="38" fillId="0" borderId="0" xfId="7" applyNumberFormat="1" applyFont="1"/>
    <xf numFmtId="165" fontId="15" fillId="0" borderId="0" xfId="25" applyNumberFormat="1" applyFont="1" applyFill="1" applyBorder="1" applyAlignment="1">
      <alignment horizontal="center"/>
    </xf>
    <xf numFmtId="171" fontId="15" fillId="0" borderId="0" xfId="25" applyNumberFormat="1" applyFont="1" applyFill="1" applyBorder="1" applyAlignment="1" applyProtection="1">
      <alignment horizontal="center"/>
    </xf>
    <xf numFmtId="10" fontId="15" fillId="0" borderId="0" xfId="26" applyNumberFormat="1" applyFont="1" applyFill="1" applyBorder="1" applyAlignment="1">
      <alignment horizontal="center"/>
    </xf>
    <xf numFmtId="165" fontId="15" fillId="0" borderId="0" xfId="25" applyNumberFormat="1" applyFont="1" applyFill="1" applyBorder="1"/>
    <xf numFmtId="0" fontId="38" fillId="0" borderId="0" xfId="7" applyFont="1" applyAlignment="1">
      <alignment horizontal="left"/>
    </xf>
    <xf numFmtId="165" fontId="15" fillId="0" borderId="0" xfId="25" applyNumberFormat="1" applyFont="1" applyFill="1" applyAlignment="1">
      <alignment horizontal="center"/>
    </xf>
    <xf numFmtId="37" fontId="15" fillId="0" borderId="0" xfId="25" applyNumberFormat="1" applyFont="1" applyFill="1" applyBorder="1" applyAlignment="1" applyProtection="1">
      <alignment horizontal="center"/>
    </xf>
    <xf numFmtId="172" fontId="15" fillId="0" borderId="0" xfId="26" applyNumberFormat="1" applyFont="1" applyFill="1" applyBorder="1" applyAlignment="1">
      <alignment horizontal="center"/>
    </xf>
    <xf numFmtId="172" fontId="15" fillId="0" borderId="0" xfId="7" applyNumberFormat="1" applyFont="1" applyAlignment="1">
      <alignment horizontal="center"/>
    </xf>
    <xf numFmtId="165" fontId="15" fillId="0" borderId="15" xfId="25" applyNumberFormat="1" applyFont="1" applyFill="1" applyBorder="1" applyAlignment="1">
      <alignment horizontal="center"/>
    </xf>
    <xf numFmtId="165" fontId="15" fillId="0" borderId="15" xfId="25" applyNumberFormat="1" applyFont="1" applyFill="1" applyBorder="1"/>
    <xf numFmtId="0" fontId="15" fillId="0" borderId="15" xfId="7" applyFont="1" applyBorder="1" applyAlignment="1">
      <alignment horizontal="right"/>
    </xf>
    <xf numFmtId="165" fontId="15" fillId="0" borderId="5" xfId="27" applyNumberFormat="1" applyFont="1" applyFill="1" applyBorder="1" applyAlignment="1">
      <alignment horizontal="center"/>
    </xf>
    <xf numFmtId="171" fontId="15" fillId="0" borderId="0" xfId="27" applyNumberFormat="1" applyFont="1" applyFill="1" applyAlignment="1" applyProtection="1">
      <alignment horizontal="center"/>
    </xf>
    <xf numFmtId="37" fontId="15" fillId="0" borderId="0" xfId="27" applyNumberFormat="1" applyFont="1" applyFill="1" applyAlignment="1" applyProtection="1">
      <alignment horizontal="center"/>
    </xf>
    <xf numFmtId="10" fontId="15" fillId="0" borderId="5" xfId="23" applyNumberFormat="1" applyFont="1" applyFill="1" applyBorder="1" applyAlignment="1">
      <alignment horizontal="center"/>
    </xf>
    <xf numFmtId="37" fontId="15" fillId="0" borderId="35" xfId="28" applyNumberFormat="1" applyFont="1" applyFill="1" applyBorder="1"/>
    <xf numFmtId="0" fontId="15" fillId="0" borderId="18" xfId="7" applyFont="1" applyBorder="1"/>
    <xf numFmtId="0" fontId="15" fillId="0" borderId="28" xfId="7" applyFont="1" applyBorder="1"/>
    <xf numFmtId="10" fontId="38" fillId="14" borderId="33" xfId="7" applyNumberFormat="1" applyFont="1" applyFill="1" applyBorder="1"/>
    <xf numFmtId="0" fontId="38" fillId="14" borderId="0" xfId="7" applyFont="1" applyFill="1" applyAlignment="1">
      <alignment wrapText="1"/>
    </xf>
    <xf numFmtId="0" fontId="38" fillId="14" borderId="0" xfId="7" applyFont="1" applyFill="1" applyAlignment="1">
      <alignment horizontal="right"/>
    </xf>
    <xf numFmtId="0" fontId="38" fillId="0" borderId="0" xfId="7" applyFont="1" applyAlignment="1">
      <alignment wrapText="1"/>
    </xf>
    <xf numFmtId="165" fontId="15" fillId="0" borderId="0" xfId="27" applyNumberFormat="1" applyFont="1" applyFill="1" applyAlignment="1">
      <alignment horizontal="center"/>
    </xf>
    <xf numFmtId="165" fontId="15" fillId="0" borderId="0" xfId="27" applyNumberFormat="1" applyFont="1" applyFill="1" applyBorder="1" applyAlignment="1">
      <alignment horizontal="center"/>
    </xf>
    <xf numFmtId="165" fontId="15" fillId="0" borderId="0" xfId="27" applyNumberFormat="1" applyFont="1" applyFill="1" applyBorder="1"/>
    <xf numFmtId="0" fontId="40" fillId="0" borderId="0" xfId="0" applyFont="1" applyAlignment="1">
      <alignment horizontal="center" vertical="center"/>
    </xf>
    <xf numFmtId="0" fontId="10" fillId="0" borderId="0" xfId="0" applyFont="1"/>
    <xf numFmtId="0" fontId="38" fillId="0" borderId="0" xfId="0" applyFont="1" applyAlignment="1">
      <alignment horizontal="center"/>
    </xf>
    <xf numFmtId="0" fontId="41" fillId="0" borderId="0" xfId="0" applyFont="1" applyAlignment="1">
      <alignment vertical="center"/>
    </xf>
    <xf numFmtId="165" fontId="41" fillId="0" borderId="0" xfId="9" applyNumberFormat="1" applyFont="1" applyAlignment="1">
      <alignment vertical="center"/>
    </xf>
    <xf numFmtId="37" fontId="41" fillId="0" borderId="15" xfId="0" applyNumberFormat="1" applyFont="1" applyBorder="1" applyAlignment="1">
      <alignment vertical="center"/>
    </xf>
    <xf numFmtId="37" fontId="41" fillId="0" borderId="0" xfId="0" applyNumberFormat="1" applyFont="1" applyAlignment="1">
      <alignment vertical="center"/>
    </xf>
    <xf numFmtId="10" fontId="41" fillId="0" borderId="15" xfId="0" applyNumberFormat="1" applyFont="1" applyBorder="1" applyAlignment="1">
      <alignment horizontal="right" vertical="center"/>
    </xf>
    <xf numFmtId="0" fontId="16" fillId="0" borderId="24" xfId="0" applyFont="1" applyBorder="1" applyAlignment="1" applyProtection="1">
      <alignment horizontal="center"/>
      <protection locked="0"/>
    </xf>
    <xf numFmtId="0" fontId="16" fillId="0" borderId="27" xfId="0" applyFont="1" applyBorder="1" applyAlignment="1" applyProtection="1">
      <alignment horizontal="center"/>
      <protection locked="0"/>
    </xf>
    <xf numFmtId="0" fontId="16" fillId="0" borderId="27" xfId="0" applyFont="1" applyBorder="1" applyAlignment="1" applyProtection="1">
      <alignment horizontal="center" wrapText="1"/>
      <protection locked="0"/>
    </xf>
    <xf numFmtId="0" fontId="16" fillId="0" borderId="23" xfId="0" applyFont="1" applyBorder="1" applyAlignment="1" applyProtection="1">
      <alignment horizontal="center" wrapText="1"/>
      <protection locked="0"/>
    </xf>
    <xf numFmtId="0" fontId="15" fillId="0" borderId="14" xfId="18" applyFont="1" applyBorder="1"/>
    <xf numFmtId="0" fontId="16" fillId="0" borderId="15" xfId="0" applyFont="1" applyBorder="1" applyAlignment="1" applyProtection="1">
      <alignment horizontal="center"/>
      <protection locked="0"/>
    </xf>
    <xf numFmtId="0" fontId="16" fillId="0" borderId="15" xfId="0" applyFont="1" applyBorder="1" applyAlignment="1" applyProtection="1">
      <alignment horizontal="center" wrapText="1"/>
      <protection locked="0"/>
    </xf>
    <xf numFmtId="0" fontId="16" fillId="0" borderId="16" xfId="0" applyFont="1" applyBorder="1" applyAlignment="1" applyProtection="1">
      <alignment horizontal="center" wrapText="1"/>
      <protection locked="0"/>
    </xf>
    <xf numFmtId="0" fontId="15" fillId="0" borderId="9" xfId="18" applyFont="1" applyBorder="1" applyAlignment="1">
      <alignment horizontal="center"/>
    </xf>
    <xf numFmtId="14" fontId="15" fillId="0" borderId="0" xfId="0" applyNumberFormat="1" applyFont="1" applyProtection="1">
      <protection locked="0"/>
    </xf>
    <xf numFmtId="1" fontId="42" fillId="9" borderId="0" xfId="0" applyNumberFormat="1" applyFont="1" applyFill="1" applyAlignment="1" applyProtection="1">
      <alignment horizontal="center"/>
      <protection locked="0"/>
    </xf>
    <xf numFmtId="3" fontId="42" fillId="9" borderId="0" xfId="0" applyNumberFormat="1" applyFont="1" applyFill="1" applyProtection="1">
      <protection locked="0"/>
    </xf>
    <xf numFmtId="165" fontId="15" fillId="0" borderId="0" xfId="9" applyNumberFormat="1" applyFont="1" applyBorder="1" applyAlignment="1">
      <alignment horizontal="center"/>
    </xf>
    <xf numFmtId="10" fontId="15" fillId="10" borderId="10" xfId="19" applyNumberFormat="1" applyFont="1" applyFill="1" applyBorder="1"/>
    <xf numFmtId="1" fontId="15" fillId="0" borderId="0" xfId="0" applyNumberFormat="1" applyFont="1" applyAlignment="1" applyProtection="1">
      <alignment horizontal="center"/>
      <protection locked="0"/>
    </xf>
    <xf numFmtId="167" fontId="15" fillId="10" borderId="0" xfId="0" applyNumberFormat="1" applyFont="1" applyFill="1"/>
    <xf numFmtId="10" fontId="15" fillId="0" borderId="10" xfId="10" applyNumberFormat="1" applyFont="1" applyBorder="1" applyAlignment="1">
      <alignment horizontal="right"/>
    </xf>
    <xf numFmtId="0" fontId="15" fillId="0" borderId="0" xfId="0" applyFont="1" applyAlignment="1">
      <alignment horizontal="right"/>
    </xf>
    <xf numFmtId="165" fontId="15" fillId="0" borderId="0" xfId="0" applyNumberFormat="1" applyFont="1"/>
    <xf numFmtId="0" fontId="15" fillId="0" borderId="0" xfId="18" applyFont="1"/>
    <xf numFmtId="165" fontId="15" fillId="0" borderId="4" xfId="0" applyNumberFormat="1" applyFont="1" applyBorder="1"/>
    <xf numFmtId="10" fontId="15" fillId="0" borderId="10" xfId="20" applyNumberFormat="1" applyFont="1" applyFill="1" applyBorder="1"/>
    <xf numFmtId="0" fontId="15" fillId="0" borderId="0" xfId="18" applyFont="1" applyAlignment="1">
      <alignment horizontal="right"/>
    </xf>
    <xf numFmtId="10" fontId="15" fillId="0" borderId="10" xfId="18" applyNumberFormat="1" applyFont="1" applyBorder="1"/>
    <xf numFmtId="0" fontId="15" fillId="0" borderId="10" xfId="18" applyFont="1" applyBorder="1"/>
    <xf numFmtId="0" fontId="15" fillId="0" borderId="17" xfId="18" applyFont="1" applyBorder="1" applyAlignment="1">
      <alignment horizontal="center"/>
    </xf>
    <xf numFmtId="0" fontId="15" fillId="0" borderId="18" xfId="18" quotePrefix="1" applyFont="1" applyBorder="1"/>
    <xf numFmtId="0" fontId="15" fillId="0" borderId="18" xfId="18" applyFont="1" applyBorder="1"/>
    <xf numFmtId="0" fontId="15" fillId="0" borderId="19" xfId="18" applyFont="1" applyBorder="1"/>
    <xf numFmtId="0" fontId="15" fillId="0" borderId="0" xfId="30" applyFont="1"/>
    <xf numFmtId="37" fontId="16" fillId="0" borderId="0" xfId="29" applyNumberFormat="1" applyFont="1" applyAlignment="1">
      <alignment horizontal="center"/>
    </xf>
    <xf numFmtId="0" fontId="15" fillId="0" borderId="33" xfId="29" applyFont="1" applyBorder="1" applyAlignment="1">
      <alignment horizontal="center" vertical="center" wrapText="1"/>
    </xf>
    <xf numFmtId="0" fontId="15" fillId="0" borderId="18" xfId="29" applyFont="1" applyBorder="1" applyAlignment="1">
      <alignment horizontal="center" wrapText="1"/>
    </xf>
    <xf numFmtId="0" fontId="15" fillId="7" borderId="33" xfId="29" applyFont="1" applyFill="1" applyBorder="1" applyAlignment="1">
      <alignment horizontal="center" wrapText="1"/>
    </xf>
    <xf numFmtId="0" fontId="15" fillId="0" borderId="33" xfId="29" applyFont="1" applyBorder="1" applyAlignment="1">
      <alignment horizontal="center" wrapText="1"/>
    </xf>
    <xf numFmtId="0" fontId="16" fillId="0" borderId="33" xfId="29" applyFont="1" applyBorder="1" applyAlignment="1">
      <alignment horizontal="center" wrapText="1"/>
    </xf>
    <xf numFmtId="0" fontId="16" fillId="7" borderId="33" xfId="29" applyFont="1" applyFill="1" applyBorder="1" applyAlignment="1">
      <alignment horizontal="center" wrapText="1"/>
    </xf>
    <xf numFmtId="0" fontId="15" fillId="0" borderId="17" xfId="29" applyFont="1" applyBorder="1" applyAlignment="1">
      <alignment horizontal="center" vertical="center"/>
    </xf>
    <xf numFmtId="0" fontId="15" fillId="0" borderId="33" xfId="29" applyFont="1" applyBorder="1" applyAlignment="1">
      <alignment wrapText="1"/>
    </xf>
    <xf numFmtId="37" fontId="44" fillId="0" borderId="19" xfId="29" applyNumberFormat="1" applyFont="1" applyBorder="1" applyAlignment="1">
      <alignment horizontal="center"/>
    </xf>
    <xf numFmtId="0" fontId="44" fillId="0" borderId="19" xfId="29" applyFont="1" applyBorder="1" applyAlignment="1">
      <alignment horizontal="center"/>
    </xf>
    <xf numFmtId="1" fontId="44" fillId="4" borderId="19" xfId="29" applyNumberFormat="1" applyFont="1" applyFill="1" applyBorder="1" applyAlignment="1">
      <alignment horizontal="center"/>
    </xf>
    <xf numFmtId="0" fontId="44" fillId="4" borderId="19" xfId="29" applyFont="1" applyFill="1" applyBorder="1" applyAlignment="1">
      <alignment horizontal="center"/>
    </xf>
    <xf numFmtId="37" fontId="44" fillId="4" borderId="19" xfId="29" applyNumberFormat="1" applyFont="1" applyFill="1" applyBorder="1" applyAlignment="1">
      <alignment horizontal="center"/>
    </xf>
    <xf numFmtId="0" fontId="45" fillId="0" borderId="19" xfId="29" applyFont="1" applyBorder="1" applyAlignment="1">
      <alignment horizontal="center"/>
    </xf>
    <xf numFmtId="37" fontId="45" fillId="0" borderId="19" xfId="29" applyNumberFormat="1" applyFont="1" applyBorder="1" applyAlignment="1">
      <alignment horizontal="center"/>
    </xf>
    <xf numFmtId="37" fontId="15" fillId="0" borderId="0" xfId="29" applyNumberFormat="1" applyFont="1"/>
    <xf numFmtId="0" fontId="15" fillId="0" borderId="36" xfId="29" applyFont="1" applyBorder="1" applyAlignment="1">
      <alignment wrapText="1"/>
    </xf>
    <xf numFmtId="37" fontId="16" fillId="0" borderId="19" xfId="29" applyNumberFormat="1" applyFont="1" applyBorder="1" applyAlignment="1">
      <alignment horizontal="center"/>
    </xf>
    <xf numFmtId="37" fontId="16" fillId="15" borderId="19" xfId="29" applyNumberFormat="1" applyFont="1" applyFill="1" applyBorder="1" applyAlignment="1">
      <alignment horizontal="center"/>
    </xf>
    <xf numFmtId="37" fontId="16" fillId="4" borderId="19" xfId="29" applyNumberFormat="1" applyFont="1" applyFill="1" applyBorder="1" applyAlignment="1">
      <alignment horizontal="center"/>
    </xf>
    <xf numFmtId="37" fontId="15" fillId="11" borderId="0" xfId="29" applyNumberFormat="1" applyFont="1" applyFill="1"/>
    <xf numFmtId="0" fontId="15" fillId="0" borderId="0" xfId="29" applyFont="1" applyAlignment="1">
      <alignment horizontal="center"/>
    </xf>
    <xf numFmtId="0" fontId="15" fillId="0" borderId="0" xfId="29" applyFont="1" applyAlignment="1">
      <alignment wrapText="1"/>
    </xf>
    <xf numFmtId="0" fontId="15" fillId="0" borderId="0" xfId="29" applyFont="1"/>
    <xf numFmtId="0" fontId="5" fillId="0" borderId="1" xfId="1" applyFont="1" applyBorder="1" applyAlignment="1">
      <alignment horizontal="center"/>
    </xf>
    <xf numFmtId="0" fontId="5" fillId="0" borderId="2" xfId="1" applyFont="1" applyBorder="1" applyAlignment="1">
      <alignment horizontal="center"/>
    </xf>
    <xf numFmtId="0" fontId="5" fillId="0" borderId="3" xfId="1"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16" fillId="5" borderId="0" xfId="8" applyFont="1" applyFill="1" applyAlignment="1">
      <alignment horizontal="center"/>
    </xf>
    <xf numFmtId="0" fontId="10" fillId="14" borderId="0" xfId="7" applyFont="1" applyFill="1" applyAlignment="1">
      <alignment horizontal="center" wrapText="1"/>
    </xf>
    <xf numFmtId="0" fontId="38" fillId="14" borderId="0" xfId="7" applyFont="1" applyFill="1" applyAlignment="1">
      <alignment horizontal="left" vertical="top" wrapText="1"/>
    </xf>
    <xf numFmtId="0" fontId="30" fillId="0" borderId="0" xfId="15" applyFont="1" applyAlignment="1">
      <alignment horizontal="left"/>
    </xf>
    <xf numFmtId="0" fontId="29" fillId="0" borderId="0" xfId="15" applyFont="1" applyAlignment="1">
      <alignment horizontal="left"/>
    </xf>
    <xf numFmtId="0" fontId="28" fillId="0" borderId="0" xfId="15" applyFont="1" applyAlignment="1">
      <alignment horizontal="left"/>
    </xf>
    <xf numFmtId="0" fontId="16" fillId="0" borderId="11" xfId="29" applyFont="1" applyBorder="1" applyAlignment="1">
      <alignment horizontal="left" wrapText="1"/>
    </xf>
    <xf numFmtId="0" fontId="16" fillId="0" borderId="12" xfId="29" applyFont="1" applyBorder="1" applyAlignment="1">
      <alignment horizontal="left" wrapText="1"/>
    </xf>
    <xf numFmtId="0" fontId="16" fillId="0" borderId="13" xfId="29" applyFont="1" applyBorder="1" applyAlignment="1">
      <alignment horizontal="left" wrapText="1"/>
    </xf>
    <xf numFmtId="0" fontId="16" fillId="0" borderId="11" xfId="29" applyFont="1" applyBorder="1" applyAlignment="1">
      <alignment horizontal="center"/>
    </xf>
    <xf numFmtId="0" fontId="16" fillId="0" borderId="12" xfId="29" applyFont="1" applyBorder="1" applyAlignment="1">
      <alignment horizontal="center"/>
    </xf>
    <xf numFmtId="0" fontId="16" fillId="0" borderId="13" xfId="29" applyFont="1" applyBorder="1" applyAlignment="1">
      <alignment horizontal="center"/>
    </xf>
    <xf numFmtId="0" fontId="15" fillId="0" borderId="24" xfId="29" applyFont="1" applyBorder="1" applyAlignment="1">
      <alignment horizontal="left" vertical="top" wrapText="1"/>
    </xf>
    <xf numFmtId="0" fontId="15" fillId="0" borderId="27" xfId="29" applyFont="1" applyBorder="1" applyAlignment="1">
      <alignment horizontal="left" vertical="top" wrapText="1"/>
    </xf>
    <xf numFmtId="0" fontId="15" fillId="0" borderId="23" xfId="29" applyFont="1" applyBorder="1" applyAlignment="1">
      <alignment horizontal="left" vertical="top" wrapText="1"/>
    </xf>
    <xf numFmtId="0" fontId="15" fillId="0" borderId="9" xfId="29" applyFont="1" applyBorder="1" applyAlignment="1">
      <alignment horizontal="left" vertical="top" wrapText="1"/>
    </xf>
    <xf numFmtId="0" fontId="15" fillId="0" borderId="0" xfId="29" applyFont="1" applyAlignment="1">
      <alignment horizontal="left" vertical="top" wrapText="1"/>
    </xf>
    <xf numFmtId="0" fontId="15" fillId="0" borderId="10" xfId="29" applyFont="1" applyBorder="1" applyAlignment="1">
      <alignment horizontal="left" vertical="top" wrapText="1"/>
    </xf>
    <xf numFmtId="0" fontId="15" fillId="0" borderId="17" xfId="29" applyFont="1" applyBorder="1" applyAlignment="1">
      <alignment horizontal="left" vertical="top" wrapText="1"/>
    </xf>
    <xf numFmtId="0" fontId="15" fillId="0" borderId="18" xfId="29" applyFont="1" applyBorder="1" applyAlignment="1">
      <alignment horizontal="left" vertical="top" wrapText="1"/>
    </xf>
    <xf numFmtId="0" fontId="15" fillId="0" borderId="19" xfId="29" applyFont="1" applyBorder="1" applyAlignment="1">
      <alignment horizontal="left" vertical="top" wrapText="1"/>
    </xf>
    <xf numFmtId="0" fontId="5" fillId="0" borderId="0" xfId="18" applyFont="1" applyAlignment="1">
      <alignment horizontal="center"/>
    </xf>
    <xf numFmtId="49" fontId="5" fillId="0" borderId="0" xfId="18" applyNumberFormat="1" applyFont="1" applyAlignment="1">
      <alignment horizontal="center"/>
    </xf>
    <xf numFmtId="0" fontId="2" fillId="0" borderId="0" xfId="18" applyFont="1" applyAlignment="1">
      <alignment horizontal="left" vertical="top" wrapText="1"/>
    </xf>
  </cellXfs>
  <cellStyles count="31">
    <cellStyle name="Comma" xfId="9" builtinId="3"/>
    <cellStyle name="Comma 10" xfId="5" xr:uid="{113E9865-79DC-48FB-85BA-67BD97163653}"/>
    <cellStyle name="Comma 2" xfId="17" xr:uid="{EC93A2C3-7FD9-43CD-9A3B-504376E41280}"/>
    <cellStyle name="Comma 2 2" xfId="13" xr:uid="{92B75093-8C47-4A57-9E2F-B94D1B8041D0}"/>
    <cellStyle name="Comma 2 2 2" xfId="25" xr:uid="{41FA2368-5A7B-4A97-816D-AFB0210AE832}"/>
    <cellStyle name="Comma 2 2 2 2" xfId="27" xr:uid="{84DED88A-B92F-481C-9506-B412DB0F5C55}"/>
    <cellStyle name="Comma 3" xfId="22" xr:uid="{8790266D-5DA5-4283-BD0B-94370E47BB6F}"/>
    <cellStyle name="Comma 4" xfId="24" xr:uid="{B8458C82-9D42-4FC0-9337-51FE2EFC7A89}"/>
    <cellStyle name="Currency 2" xfId="21" xr:uid="{F9CD9956-4B0B-4F5B-82A8-729A480790E1}"/>
    <cellStyle name="Currency 2 2" xfId="28" xr:uid="{114DD5D8-7227-4F8B-966D-0378CA8D9147}"/>
    <cellStyle name="Currency 24" xfId="14" xr:uid="{61464676-A2DE-4D4F-B210-9257C5E68B18}"/>
    <cellStyle name="Normal" xfId="0" builtinId="0"/>
    <cellStyle name="Normal 2" xfId="7" xr:uid="{29F991EF-21F7-49B9-B328-4CFB76AAFCB2}"/>
    <cellStyle name="Normal 2 2" xfId="16" xr:uid="{CB09F9E0-6B59-4B85-8A3F-43EBB46B12DB}"/>
    <cellStyle name="Normal 2 2 2" xfId="12" xr:uid="{907909FB-71AC-4F6F-82B1-BCC507848BF4}"/>
    <cellStyle name="Normal 3" xfId="8" xr:uid="{F3898FB3-B32A-4D0F-A055-061E71FC581A}"/>
    <cellStyle name="Normal 4" xfId="6" xr:uid="{B410C957-4890-4771-9800-D6717F0FCD39}"/>
    <cellStyle name="Normal 429" xfId="11" xr:uid="{637E738E-913C-4032-A091-41F842470875}"/>
    <cellStyle name="Normal 5" xfId="15" xr:uid="{AA4758B9-D3C0-4917-89ED-26A4727E2FF9}"/>
    <cellStyle name="Normal 7" xfId="30" xr:uid="{8E022205-3A85-430A-B7C9-2C3F6D2DE47E}"/>
    <cellStyle name="Normal 7 7" xfId="2" xr:uid="{86F3DBBD-E433-4BFD-AA84-C3D1A5870AA2}"/>
    <cellStyle name="Normal_21 Exh B" xfId="4" xr:uid="{230F5DC3-1573-4FD4-8501-13125378DF0F}"/>
    <cellStyle name="Normal_Attachment Os for 2002 True-up" xfId="3" xr:uid="{E57AA3C0-6B24-4045-9851-305BFB729B38}"/>
    <cellStyle name="Normal_PRECorp2002HeintzResponse 8-21-03" xfId="18" xr:uid="{9187159D-CD18-403A-8FDA-1C052B03C8C9}"/>
    <cellStyle name="Normal_QE4 2008 Pgs 400 &amp; 401 Only" xfId="29" xr:uid="{58EA3A1B-BCE9-4E1E-AF19-E244710EBE50}"/>
    <cellStyle name="Normal_Schedule O Info for Mike" xfId="1" xr:uid="{8633CD32-46CD-46CD-8330-9F68AA85AE7B}"/>
    <cellStyle name="Percent" xfId="10" builtinId="5"/>
    <cellStyle name="Percent 10" xfId="19" xr:uid="{2878DB2E-C4F4-4D4A-9DA0-9EFA20D1689D}"/>
    <cellStyle name="Percent 2" xfId="20" xr:uid="{65208AED-5001-49AC-9710-0CD4CE43377D}"/>
    <cellStyle name="Percent 2 2" xfId="26" xr:uid="{4F0F900A-777A-4C27-8E7F-FEB4EDEE7CAA}"/>
    <cellStyle name="Percent 3" xfId="23" xr:uid="{47B0D03E-C138-44E6-A03B-752FD43DF7D8}"/>
  </cellStyles>
  <dxfs count="715">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numFmt numFmtId="165" formatCode="_(* #,##0_);_(* \(#,##0\);_(* &quot;-&quot;??_);_(@_)"/>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N:\BHSC\BHC\Rates\BHE%20COE\FERC\Transmission%20Formula%20Rate\COE%20Trans%20Form%20Rates%202023\2023%20True-Up\Support\2023%20A4-Rate%20Base\2023%20A4-Rate%20Base.xlsx" TargetMode="External"/><Relationship Id="rId1" Type="http://schemas.openxmlformats.org/officeDocument/2006/relationships/externalLinkPath" Target="/BHSC/BHC/Rates/BHE%20COE/FERC/Transmission%20Formula%20Rate/COE%20Trans%20Form%20Rates%202023/2023%20True-Up/Support/2023%20A4-Rate%20Base/2023%20A4-Rate%20B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4-Rate Base"/>
      <sheetName val="Per Book PIS"/>
      <sheetName val="2023 PIS Pivot"/>
      <sheetName val="2023Combined 1021 Asset Reports"/>
      <sheetName val="2023 Pending Retirements"/>
      <sheetName val="Balance Sheet - Jan - Dec 50507"/>
      <sheetName val="Balance Sheet - 99200"/>
      <sheetName val="Procedures"/>
      <sheetName val="Accum"/>
      <sheetName val="Accum Pivot"/>
      <sheetName val="1085B Combined Reports"/>
      <sheetName val="Acct 111000 Pivot"/>
      <sheetName val="Acct 111000"/>
      <sheetName val="Accum Instructions"/>
      <sheetName val="Materials and Supplies"/>
      <sheetName val="Adjustments to Rate Base"/>
      <sheetName val="Unfunded Reserve"/>
    </sheetNames>
    <sheetDataSet>
      <sheetData sheetId="0"/>
      <sheetData sheetId="1">
        <row r="123">
          <cell r="B123">
            <v>424929260.89000005</v>
          </cell>
          <cell r="C123">
            <v>264303962.91</v>
          </cell>
          <cell r="D123">
            <v>410978289.37000006</v>
          </cell>
          <cell r="E123">
            <v>44386551.81000001</v>
          </cell>
          <cell r="F123">
            <v>22745275</v>
          </cell>
        </row>
        <row r="124">
          <cell r="B124">
            <v>425006755.32000005</v>
          </cell>
          <cell r="C124">
            <v>264395923.39999998</v>
          </cell>
          <cell r="D124">
            <v>413670442.95000005</v>
          </cell>
          <cell r="E124">
            <v>44432747.870000005</v>
          </cell>
          <cell r="F124">
            <v>23309909</v>
          </cell>
        </row>
        <row r="125">
          <cell r="B125">
            <v>426215072.30000001</v>
          </cell>
          <cell r="C125">
            <v>312387587.11000001</v>
          </cell>
          <cell r="D125">
            <v>419378645.01000005</v>
          </cell>
          <cell r="E125">
            <v>44233868.010000005</v>
          </cell>
          <cell r="F125">
            <v>23328150</v>
          </cell>
        </row>
        <row r="126">
          <cell r="B126">
            <v>425143466.0200001</v>
          </cell>
          <cell r="C126">
            <v>312078751.65999997</v>
          </cell>
          <cell r="D126">
            <v>420713911.43999994</v>
          </cell>
          <cell r="E126">
            <v>44631946.280000001</v>
          </cell>
          <cell r="F126">
            <v>23646037</v>
          </cell>
        </row>
        <row r="127">
          <cell r="B127">
            <v>426902245.80000001</v>
          </cell>
          <cell r="C127">
            <v>311697620.93000001</v>
          </cell>
          <cell r="D127">
            <v>422588052.90000004</v>
          </cell>
          <cell r="E127">
            <v>44733567.470000006</v>
          </cell>
          <cell r="F127">
            <v>23709406</v>
          </cell>
        </row>
        <row r="128">
          <cell r="B128">
            <v>426922864.81</v>
          </cell>
          <cell r="C128">
            <v>311380397.76000005</v>
          </cell>
          <cell r="D128">
            <v>426536161.12000012</v>
          </cell>
          <cell r="E128">
            <v>44471363.359999992</v>
          </cell>
          <cell r="F128">
            <v>23516789</v>
          </cell>
        </row>
        <row r="129">
          <cell r="B129">
            <v>425095867.96000004</v>
          </cell>
          <cell r="C129">
            <v>310988610.90999997</v>
          </cell>
          <cell r="D129">
            <v>427703050.62495488</v>
          </cell>
          <cell r="E129">
            <v>45356916.040000007</v>
          </cell>
          <cell r="F129">
            <v>23523377</v>
          </cell>
        </row>
        <row r="130">
          <cell r="B130">
            <v>425095867.96000004</v>
          </cell>
          <cell r="C130">
            <v>309964055.55000007</v>
          </cell>
          <cell r="D130">
            <v>430507289.77999991</v>
          </cell>
          <cell r="E130">
            <v>45899694.880000003</v>
          </cell>
          <cell r="F130">
            <v>23657228</v>
          </cell>
        </row>
        <row r="131">
          <cell r="B131">
            <v>425095867.96000004</v>
          </cell>
          <cell r="C131">
            <v>317295018.21000004</v>
          </cell>
          <cell r="D131">
            <v>433137493.32000005</v>
          </cell>
          <cell r="E131">
            <v>46159370.370000005</v>
          </cell>
          <cell r="F131">
            <v>23120890</v>
          </cell>
        </row>
        <row r="132">
          <cell r="B132">
            <v>425297733.32999998</v>
          </cell>
          <cell r="C132">
            <v>317429689.13</v>
          </cell>
          <cell r="D132">
            <v>433380069.74219221</v>
          </cell>
          <cell r="E132">
            <v>45386422.68</v>
          </cell>
          <cell r="F132">
            <v>23103995</v>
          </cell>
        </row>
        <row r="133">
          <cell r="B133">
            <v>425297733.32999998</v>
          </cell>
          <cell r="C133">
            <v>317961697.27000004</v>
          </cell>
          <cell r="D133">
            <v>435889899.57000005</v>
          </cell>
          <cell r="E133">
            <v>45515443.539999999</v>
          </cell>
          <cell r="F133">
            <v>23375641</v>
          </cell>
        </row>
        <row r="134">
          <cell r="B134">
            <v>427707896.25999999</v>
          </cell>
          <cell r="C134">
            <v>318516932.87</v>
          </cell>
          <cell r="D134">
            <v>437121289.75999999</v>
          </cell>
          <cell r="E134">
            <v>45143689.140000001</v>
          </cell>
          <cell r="F134">
            <v>23437679</v>
          </cell>
        </row>
        <row r="135">
          <cell r="B135">
            <v>427684092.15999997</v>
          </cell>
          <cell r="C135">
            <v>318162522.33999997</v>
          </cell>
          <cell r="D135">
            <v>437813045.59263802</v>
          </cell>
          <cell r="E135">
            <v>45666563.060000002</v>
          </cell>
          <cell r="F135">
            <v>26045763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HSC/BHC/Rates/BHE%20COE/FERC/Transmission%20Formula%20Rate/COE%20Trans%20Form%20Rates%202023/2023%20True-Up/Support/2023%20Excluded%20Plant%20&amp;%20GSUs/2023%20Excluded%20Plan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ver, Henry" refreshedDate="45380.477871180556" createdVersion="8" refreshedVersion="8" minRefreshableVersion="3" recordCount="9537" xr:uid="{F3845F37-9838-4DAF-8974-E4DDF9AE02D9}">
  <cacheSource type="worksheet">
    <worksheetSource ref="A1:P9538" sheet="COE Trans Asset 1124 thru 12.23" r:id="rId2"/>
  </cacheSource>
  <cacheFields count="16">
    <cacheField name="accum_qty" numFmtId="165">
      <sharedItems containsSemiMixedTypes="0" containsString="0" containsNumber="1" minValue="-90070" maxValue="1209183"/>
    </cacheField>
    <cacheField name="accum_cost" numFmtId="165">
      <sharedItems containsSemiMixedTypes="0" containsString="0" containsNumber="1" minValue="-190215.13" maxValue="16480442.560000001"/>
    </cacheField>
    <cacheField name="allo_res" numFmtId="165">
      <sharedItems containsSemiMixedTypes="0" containsString="0" containsNumber="1" minValue="-697324.3492604004" maxValue="910783.48946777033"/>
    </cacheField>
    <cacheField name="NBV" numFmtId="165">
      <sharedItems containsSemiMixedTypes="0" containsString="0" containsNumber="1" minValue="-152691.23532849341" maxValue="16383583.208573092"/>
    </cacheField>
    <cacheField name="month" numFmtId="22">
      <sharedItems containsSemiMixedTypes="0" containsNonDate="0" containsDate="1" containsString="0" minDate="2023-12-01T00:00:00" maxDate="2023-12-02T00:00:00"/>
    </cacheField>
    <cacheField name="description" numFmtId="0">
      <sharedItems/>
    </cacheField>
    <cacheField name="business_segment_desc" numFmtId="0">
      <sharedItems/>
    </cacheField>
    <cacheField name="description2" numFmtId="0">
      <sharedItems/>
    </cacheField>
    <cacheField name="asset_loc" numFmtId="0">
      <sharedItems count="235">
        <s v="BHCOE PAGS UNIT 1"/>
        <s v="BHCOE PAGS UNIT 2"/>
        <s v="CO- PUEBLO (G)"/>
        <s v="CO - PUEBLO (T)"/>
        <s v="205 (T) Hogback Sub  - N Penrose Sub"/>
        <s v="207 (T) Canon W. Sub - PSCO Junct"/>
        <s v="210-(T) Canon Plant-Hogback-Canon West Sub"/>
        <s v="212 (T) Skala Sub - Portland Sub"/>
        <s v="213 (T) Canon Plant-Skala Sub"/>
        <s v="215 (T) Hyde Park- West Station"/>
        <s v="230 (T) W. Station - Xcel Tap"/>
        <s v="231 (T) Northridge Sub to Exel Tap"/>
        <s v="234 (T) Baculite Mesa -Northridge"/>
        <s v="237 (T) Baculite Mesa -Airport In"/>
        <s v="240 (T) Boone - LaJunta"/>
        <s v="241 (T) Nyberg Sub - Airport Mem."/>
        <s v="242 (T) Baculite Mesa - Nyberg"/>
        <s v="243 (T) Nyberg - Boone"/>
        <s v="245 (T) Portland - W.Station (N)"/>
        <s v="246 (T) DOT Tap 209.5 thn # 1"/>
        <s v="247 (T) PDA Tap to PDA Sub"/>
        <s v="249 (T) Portland Sub - West Station"/>
        <s v="250 (T) West Station - North Penrose"/>
        <s v="251 (T) Tie Line Pueblo West Ind Park to Line # 250 N Penrose to W Station"/>
        <s v="252 (T) Burnt Mill #75 -Structure # 100 A"/>
        <s v="256 (T) Burnt Mill # 74 - Red Creek Rd # 35"/>
        <s v="259 (T) West Station #1 - Pueblo Resevoir"/>
        <s v="262 (T) Pueblo Plant #88"/>
        <s v="266 (T) PSCO Tap then #23 - West Station # 1"/>
        <s v="269 (T) Desert Cove - Fountain Valley (was W Stn-Midway)"/>
        <s v="270 (T) West Station - Desert Cove"/>
        <s v="271 (T) Fountain Valley - Midway Sub"/>
        <s v="290 (T) Canon West Sub - Arequa Gulch Sub"/>
        <s v="295 (T) Airport Memorial to Reade"/>
        <s v="296 (T) Reader-Rattle Snake Butte"/>
        <s v="298 (T) Rattlesnake - PV Sub"/>
        <s v="700 (T) Airport Industrial - Airport Memorial"/>
        <s v="800 (T) Boone to S Fowler"/>
        <s v="840 (T) Holcim Switch # 11- Portland Sub"/>
        <s v="X DNU 214 (T) Skala Tap-Skala Sub-NOW INCL W/212"/>
        <s v="700 (D) West Station - Belmont Tap"/>
        <s v="720 (D) Blende Sub #49 -St Charles Sub #167"/>
        <s v="724 (D) Blende Sub # 61-Reader Sub #1"/>
        <s v="764 (D) Stonemoore Hills #27 - Sunset Park # 73"/>
        <s v="772 (D) Freemary #208-Prairie Ave #108"/>
        <s v="788 (D) St.Charles Sub - PDA Tap"/>
        <s v="808 (D) Fowler Sub #423-Manzanola Sub #213"/>
        <s v="816 (D) Manzanola RES #174 L1-Rocky Ford #1"/>
        <s v="820 (D) Rocky Ford Sub- #1- S Fowler Tap #73"/>
        <s v="824 (D) Rocky Ford Plant - La Junta Sub"/>
        <s v="852 (D) Highland Tap- South Canon #433"/>
        <s v="884 (D) Florence Sub #18 - #366 Highland Tap"/>
        <s v="894 (D) Canon City-S Canon-Cotr Mil Tap #26"/>
        <s v="X DNU 840 (D) Holcim Switch # 11- Portland Sub"/>
        <s v="COE ELEC GEN-BUSCH RANCH WIND PRJCT"/>
        <s v="COE ELEC GEN-PAGS UNIT # 3"/>
        <s v="WPC Unit Pueblo Indust Park Diesel"/>
        <s v="COE ELEC GEN-PEAKVIEW WIND (LA)"/>
        <s v="WPC Pueblo Plant - General"/>
        <s v="20707 NORTH PENROSE SUB 115kV/13.8kV"/>
        <s v="30387 FOUNTAIN LAKE 115/69 T"/>
        <s v="30704 HOGBACK SUB 115kV/13.8kV"/>
        <s v="COE-BUSCH RANCH 115KV LINE"/>
        <s v="COE-BUSCH RANCH 115KV WIND SUB"/>
        <s v="Peak View Substation"/>
        <s v="WPC Sub 20422 Canon City Plant-Retired"/>
        <s v="State - Colorado Common Substation"/>
        <s v="State - Colorado Common Transmission General"/>
        <s v="CO - CANON CITY - CANON CITY"/>
        <s v="CO - CHERAW - CHERAW"/>
        <s v="CO - CROWLEY - CROWLEY"/>
        <s v="CO - CRPPLE CRK - CRIPPLE CREEK"/>
        <s v="CO - FLORENCE - FLORENCE"/>
        <s v="CO - FOWLER1 - FOWLER"/>
        <s v="CO - FREMNT RL1 - FREMONT CNTY RUR - FLO"/>
        <s v="CO - FREMONT RL - FREMONT CNTY RUR - CAN CTY"/>
        <s v="CO - LINCOLN PK - LINCOLN PARK"/>
        <s v="CO - MICROWAVE SITE - BACULITE MESA"/>
        <s v="CO - MICROWAVE SITE - GRANDVIEW"/>
        <s v="CO - N LA JUNTA - NORTH LA JUNTA"/>
        <s v="CO - OLNEY SPRG - OLNEY SPRINGS"/>
        <s v="CO - ORDWAY - ORDWAY"/>
        <s v="CO - OTERO RURL - OTERO CNTY RUR"/>
        <s v="CO - PENROSE - PENROSE"/>
        <s v="CO - PUEBLO - PUEBLO"/>
        <s v="CO - PUEBLO RL - PUEBLO CNTY RUR - PUEB"/>
        <s v="CO - PUEBLO S - PUEBLO SOUTH"/>
        <s v="CO - PUEBLO WST - PUEBLO WEST"/>
        <s v="CO - ROCKY FORD - ROCKY FORD"/>
        <s v="CO Elec Asset Grp - Pueblo"/>
        <s v="CO-FREMONT CO"/>
        <s v="CO-PUEBLO CO"/>
        <s v="State - Colorado Electric Distribution"/>
        <s v="X - DNU CO - BROOKSIDE - BROOKSIDE"/>
        <s v="X - DNU CO - PUEBLO FG - PUEBLO FRINGE"/>
        <s v="X - DNU CO - PUEBLO RL1 - PUEBLO CNTY RUR - RKY FD"/>
        <s v="X - DNU CO - ROCKVALE - ROCKVALE"/>
        <s v="X - DNU CO - SWINK - SWINK"/>
        <s v="X - DNU CO - TELLER RL - TELLER CNTY RUR"/>
        <s v="X - DNU CO - VICTOR FG - VICTOR FRINGE"/>
        <s v="X - DNU CO - WLLIAMSBRG - WILLIAMSBURG"/>
        <s v="WPC Sub 20310 Canon City Plant"/>
        <s v="WPC Sub 20311 Canon City West"/>
        <s v="WPC Sub 20328 Portland"/>
        <s v="WPC Sub 20363 Silvercliff Tap"/>
        <s v="WPC Sub 20366 Domtar Tap"/>
        <s v="WPC Sub 20367 Energy Fuels Tap"/>
        <s v="WPC Sub 20368 Highland Tap"/>
        <s v="WPC Sub 20378 Arequa Gulch Sub"/>
        <s v="WPC Sub 20444 Cripple Creek"/>
        <s v="WPC Sub 20501 Skala Federal Prison"/>
        <s v="WPC Sub 20516 North Canon"/>
        <s v="WPC Sub 20635 East Canon"/>
        <s v="WPC Sub 20640 South Canon"/>
        <s v="WPC Sub 20674 Victor New"/>
        <s v="WPC Sub 20675 AngloGold"/>
        <s v="WPC Sub 20684 Silver Cliff Skinner"/>
        <s v="WPC Sub 20693 Johnson Gulch"/>
        <s v="WPC Sub 30315 Reader"/>
        <s v="WPC Sub 30330 Pueblo Plant 115"/>
        <s v="WPC Sub 30340 West Station"/>
        <s v="WPC Sub 30345 DOT Site"/>
        <s v="WPC Sub 30350 Pueblo Plant 69"/>
        <s v="WPC Sub 30352 Baculite Mesa Land"/>
        <s v="WPC Sub 30355 Belmont Tap"/>
        <s v="WPC Sub 30356 Belmont Tap"/>
        <s v="WPC Sub 30357 Boone"/>
        <s v="WPC Sub 30359 PDA Tap"/>
        <s v="WPC Sub 30360 DOT Tap"/>
        <s v="WPC Sub 30385 Midway #1 PSCO"/>
        <s v="WPC Sub 30386 Midway #2 WAPA"/>
        <s v="WPC Sub 30399 Spare Equipment"/>
        <s v="WPC Sub 30415 Blende"/>
        <s v="WPC Sub 30453 Desert Cove"/>
        <s v="WPC Sub 30470 Fountain Valley Pump"/>
        <s v="WPC Sub 30518 Northridge"/>
        <s v="WPC Sub 30540 Pueblo Belmont"/>
        <s v="WPC Sub 30571 Pueblo Hyde Park"/>
        <s v="WPC Sub 30572 Puebloe Hyde Park 2"/>
        <s v="WPC Sub 30592 Pueblo Plant 115/13"/>
        <s v="WPC Sub 30610 Greenhorn"/>
        <s v="WPC Sub 30615 Pueblo Mem Airport"/>
        <s v="WPC Sub 30616 PDA Substation"/>
        <s v="WPC Sub 30619 Pueblo Airport Ind Pk"/>
        <s v="WPC Sub 30695 Burnt Mill Sub"/>
        <s v="WPC Sub 30698 Mobile Regulator"/>
        <s v="WPC Sub 30700 Pueblo Reservoir"/>
        <s v="WPC Sub 40320 Lajunta"/>
        <s v="WPC Sub 40335 Rocky Ford"/>
        <s v="WPC Sub 40370 South Fowler Tap"/>
        <s v="WPC Sub 40509 Manzanola"/>
        <s v="WPC Sub 40528  Manzanola REA"/>
        <s v="WPC Sub 40529 Ordway 13.8"/>
        <s v="WPC Sub 40671 BACULITE MESA"/>
        <s v="WPC Sub 40672 NYBERG"/>
        <s v="WPC Sub 40673 RATTLESNAKE BUTTE SUB"/>
        <s v="WPC Transmission Line # 235"/>
        <s v="WPC Transmission Line # 238"/>
        <s v="WPC Transmission Line # 280"/>
        <s v="WPC Transmission Line # 712"/>
        <s v="WPC Transmission Line # 716"/>
        <s v="X - DNU - Retired Line"/>
        <s v="WPC Transmission Line # 704"/>
        <s v="WPC Transmission Line # 210-(T) Canon Plant #438-Pole #392R3-Canon West Sub"/>
        <s v="WPC Transmission Line # 214 (T)- Skala Tap #166 -Skala Sub # 166 L7"/>
        <s v="WPC Transmission Line # 215 ( T) Hyde Park- West Station"/>
        <s v="WPC Transmission Line # 243 (T) Nyberg - Boone"/>
        <s v="WPC Transmission Line # 247 (T)  PDA Tap to PDA Sub"/>
        <s v="WPC Transmission Line # 262 (T) Pueblo Plant #88"/>
        <s v="WPC Transmission Line # 269 (T) Desert Cove - West Station #42"/>
        <s v="WPC Transmission Line #  290 (T) Canon West Sub WAPA - Arequa Gulch Sub #"/>
        <s v="WPC Transmission Line # 295 (T)  Reader to Airport Memorial"/>
        <s v="WPC Transmission Line # 296 (T) Reader-Rattle Snake Butte"/>
        <s v="WPC Transmission Line # 720 (D) Blende Sub # 49- St Charles"/>
        <s v="# 736 (D) Blende Sub - Belmont Sub"/>
        <s v="WPC Transmission Line # 740 (D) Belmont Sub #1- Overton"/>
        <s v="WPC Transmission Line # 744 (D) Belmont Tap #53- Overton"/>
        <s v="WPC Transmission Line # 752 (D) Hyde Park #75- Pueblo"/>
        <s v="WPC Transmission Line # 756 (D) Hyde Park #76 - West Station"/>
        <s v="WPC Transmission Line # 760 (D) Stonemoore Hills # 26-#16"/>
        <s v="WPC Transmission Line # 764 (D) Stonemoore Hiils # 27"/>
        <s v="WPC Transmission Line # 768 (D) Prairie Ave # 107 Sunset #74"/>
        <s v="WPC Transmission Line # 772 (D) Freemary #208 Prairie Ave"/>
        <s v="WPC Transmission Line # 776 (D) Freemary #209- Reader"/>
        <s v="WPC Transmission Line # 780 (D) Reader #1- Switch 5656"/>
        <s v="WPC Transmission Line # 782 (D) Nepesta #536 S Nepesta"/>
        <s v="WPC Transmission Line # 784 (D) Fowler Sub #1-S Fowler"/>
        <s v="WPC Transmission Line # 792 (D) PDA Sub #20-#1 then PDA"/>
        <s v="WPC Transmission Line # 796"/>
        <s v="WPC Transmission Line # 800 (D) Boone Sub # 1- #30"/>
        <s v="WPC Transmission Line # 806 (D) Boone Tap #616"/>
        <s v="WPC Transmission Line # 808 (D) Fowler Sub #423 Manzon"/>
        <s v="WPC Transmission Line # 816 (D) Manzanola RES #174 L1"/>
        <s v="WPC Transmission Line # 820 (D) Rocky Ford Sub #1"/>
        <s v="WPC Transmission Line # 826 (D) Phillips Tap #71"/>
        <s v="WPC Transmission Line # 832 (D) Manzanola Sub #1- Ordway"/>
        <s v="WPC Transmission Line # 836 (D) Penrose Tap # 289-Portland"/>
        <s v="WPC Transmission Line # 840 (D) Holnam Switch #11"/>
        <s v="WPC Transmission Line # 848 (D) Domtar Tap #326"/>
        <s v="WPC Transmission Line # 850 (D) Energy Fuels Tap #356"/>
        <s v="WPC Transmission Line # 852 (D) Highland Tap-South Canon"/>
        <s v="WPC Transmission Line # 856 (D) Canon Plant Tap - #434"/>
        <s v="WPC Transmission Line # 868 (D) Canon Plant #1- North"/>
        <s v="WPC Transmission Line # 872 (D) North Canon # 211 -#217"/>
        <s v="WPC Transmission Line # 880 (D) Florence # 165- E Canon"/>
        <s v="WPC Transmission Line # 882 (D) Energy Fuels Tap #356"/>
        <s v="WPC Transmission Line # 884 (D) Florence Sub #18 then #1"/>
        <s v="WPC Transmission Line # 890 (D) Canon Plant #457 - Can Plant"/>
        <s v="WPC Transmission Line # 894 (D) Canon City- S Canon"/>
        <s v="WPC Transmission Line # 240 (T) Boone - LaJunta"/>
        <s v="WPC Transmission Line # 700 (D) Airport Industrial - Airport Memorial"/>
        <s v="WPC Transmission Line # 724 (D) Blende Sub # 61-Reader"/>
        <s v="WPC Transmission Line # 892 (D) Penrose Sub #1-#59"/>
        <s v="207 (T) Canon W. Sub - PSCO Junct-234"/>
        <s v="WPC Transmission Line # 230"/>
        <s v="WPC Transmission Line # 804 (D) Boone Tap #508"/>
        <s v="# 876(D) CC SUB - AREQUA GULCH SUB"/>
        <s v="X DNU # 212 (T) Skala Tap - Portland Sub"/>
        <s v="WPC Transmission Line # 213- (T) Canon Plant #232-Skala Tap # 166"/>
        <s v="WPC Transmission Line # 231 (T) Northridge Sub #40 R4 - PSCO Tap #1"/>
        <s v="WPC Transmission Line # 234 (T) Baculite Mesa-Northridge Sub # 40R4"/>
        <s v="WPC Transmission Line # 237 (T) Baculite Mesa - Airport Industrial"/>
        <s v="WPC Transmission Line # 246 (T) DOT RAP # 209.5 THEN # 1- DOT #102"/>
        <s v="WPC Transmission Line # 249-(T) Portland Sub # 141 - West Station # 1 (ark rivre 112)"/>
        <s v="WPC Transmission Line # 252 (T) Burnt Mill # 75 - Structure # 100 A"/>
        <s v="WPC Transmission Line # 256 (T) Burnt Mills #74 - Red Creek # 35"/>
        <s v="WPC Transmission Line # 259 (T) West Station # 1-Red Creek Road # 34"/>
        <s v="WPC Transmission Line # 266 (T) PSCO Tap then # 23 -West Station # 1"/>
        <s v="WPC Transmission Line # 748"/>
        <s v="WPC Transmission Line # 824"/>
        <s v="WPC Transmission Line # 828"/>
        <s v="# 786(D) S. Fowler Tap - S. Nepesta"/>
        <s v="# 788(D) St.Charles Sub - PDA Tap"/>
        <s v="WPC Transmission Line # 812 (D) Manzanola REA #175 L2"/>
        <s v="ZDNU WPC Sub 30387 Fountain Lake (T) SUB"/>
      </sharedItems>
    </cacheField>
    <cacheField name="utility_account_id" numFmtId="0">
      <sharedItems containsSemiMixedTypes="0" containsString="0" containsNumber="1" containsInteger="1" minValue="135001" maxValue="135800"/>
    </cacheField>
    <cacheField name="property_unit" numFmtId="0">
      <sharedItems count="468">
        <s v="Step-Up Foundation: 8608600000"/>
        <s v="Step-Up Transformer: 8609600000"/>
        <s v="A dummy retirement unit:"/>
        <s v="Estimated Additions: 0010000000"/>
        <s v="Roads: 7701300000"/>
        <s v="Arrester -  Other DNU:"/>
        <s v="Breaker, 115 KV: 6212115115"/>
        <s v="Breaker, 230 KV: 6212115230"/>
        <s v="Building - Station Control: 0630000026"/>
        <s v="BUILDING STRUCTURE: 0630100000"/>
        <s v="Bus and Station Conductor: 0770000000"/>
        <s v="Insulator:"/>
        <s v="STATION SERVICE TRANSFORMER: 8607400000"/>
        <s v="Structure: 7911100000"/>
        <s v="Switches-Disconnect &gt;= 115kv:"/>
        <s v="TRANSFORMER, VOLTAGE: 8608500000"/>
        <s v="Land: 4481XXXXXX"/>
        <s v="Land Rights - Non-Depreciable: 4552XXXXXX"/>
        <s v="Right-Of-Ways - Non-Depreciable: 4554XXXXXX"/>
        <s v="Anchors: 0140000000"/>
        <s v="Crossarm, Assy: 2453000000"/>
        <s v="Guys: 4060000000"/>
        <s v="Pole, Steel: 6165000000"/>
        <s v="Pole, Wood, 50': 6161500000"/>
        <s v="Pole, Wood, 55': 6161550000"/>
        <s v="Pole, Wood, 60': 6161600000"/>
        <s v="Pole, Wood, 65' Or Greater: 6161650000"/>
        <s v="Conductor, Oh Acsr Bare 795 Mcm: 1681097950"/>
        <s v="FIBER OPTIC GROUND WIRE: 1683000000"/>
        <s v="Post Insulators: 4272000000"/>
        <s v="Static Wire (Transmission Lines): 1682000000"/>
        <s v="Suspension Insulators: 4273000000"/>
        <s v="Crossarm Assemblies, Wood: 7914000000"/>
        <s v="Pole, Steel: 7912000000"/>
        <s v="Pole, Wood: 7911000000"/>
        <s v="Conductor, Oh: 1681000000"/>
        <s v="Crossarm, Wood: 2451000000"/>
        <s v="Pole, Other: 6169000000"/>
        <s v="Pole, Steel, 65' Or Greater: 6165650000"/>
        <s v="Pole, Wood: 6161000000"/>
        <s v="Conductor, Oh Copper Bare 4: 1683030000"/>
        <s v="Conductor, Oh Trans &amp; Dist Bare: 1686000000"/>
        <s v="ARE-Acquired Reserve Elimination:"/>
        <s v="Pole, Wood, 45': 6161450000"/>
        <s v="Cable, Oh-Duplex 6 &amp; Sma: 0842070000"/>
        <s v="Conductor, Oh Copper Poly/WP 1/0: 1684050000"/>
        <s v="Conductor, Oh Acsr Bare 336.4 Mcm: 1681083360"/>
        <s v="Conductor, Oh Tran&amp;Dist Insulat: 1687000000"/>
        <s v="Switches - Over 34500v: 7986900000"/>
        <s v="Steel 1 Pole 40': 7912014000"/>
        <s v="Steel 1 Pole 75': 7912017500"/>
        <s v="Wood 1 Pole 50': 7911015000"/>
        <s v="Wood 1 Pole 55': 7911015500"/>
        <s v="Wood 1 Pole 60': 7911016000"/>
        <s v="Wood 1 Pole 65': 7911016500"/>
        <s v="Wood 1 Pole 70': 7911017000"/>
        <s v="Wood 1 Pole 75': 7911017500"/>
        <s v="Wood 1 Pole 80': 7911018000"/>
        <s v="Wood 1 Pole 85': 7911018500"/>
        <s v="Wood 1 Pole 90': 7911019000"/>
        <s v="Wood 1 Pole 95': 7911019500"/>
        <s v="Wood 2 Poles 45' 40': 7911024540"/>
        <s v="Aerial Markers: 1680120000"/>
        <s v="Conductor, Oh Acsr Bare 1272 Mcm: 1681081272"/>
        <s v="Conductor, Oh Acsr Bare 4: 1681030000"/>
        <s v="Conductor, Oh Copper Bare 2: 1683040000"/>
        <s v="Conductor, Oh Not Avail.: 1680000000"/>
        <s v="DNU Dampers, Vibration: 1680100000"/>
        <s v="Insulator, 115KV:"/>
        <s v="Insulator, Disc 10&quot;: 4270100000"/>
        <s v="Crossarm Assemblies, Steel: 7915000000"/>
        <s v="Crossarm Assemblies, Other: 7916000000"/>
        <s v="Other Cable (FIBER OPTIC): 0834100000"/>
        <s v="Pole, Steel, 60': 6165600000"/>
        <s v="Arrester -  0-10,000 Volts: 0210100000"/>
        <s v="Conductor, Fiber Optic : 1680150000"/>
        <s v="Cutouts, 7,501-15,000 Volts: 2521016000"/>
        <s v="Insulator, 230kv:"/>
        <s v="Insulators-Post- 115kv: 4272115000"/>
        <s v="Conductor, Oh Acsr Bare 4/0: 1681070000"/>
        <s v="Switches - Not Available: 7980000000"/>
        <s v="Pole, Wood, 30' - 40': 6161400000"/>
        <s v="Conductor, Oh Acsr Bare 477 Mcm: 1681090000"/>
        <s v="Switches - 25001-34500v: 7983450000"/>
        <s v="Crossarm, Steel: 2452000000"/>
        <s v="Conducto,Oh Acsr Bare 266.8 Mcm: 1681080000"/>
        <s v="Land Rts - Depreciable: 4562XXXXXX"/>
        <s v="Pin Insulators: 4271000000"/>
        <s v="AIRBRK-ELEC-3PH69-170KV- &gt;= 2000AM: 7982117020"/>
        <s v="Conductor, Oh Copper Bare 1/0: 1683050000"/>
        <s v="Other Interruptive Dev 115-161 Kv: 6219115000"/>
        <s v="Scada Equip - Rtu: 8191130000"/>
        <s v="Scada Equip -Modem: 8191015500"/>
        <s v="Structure - Steel: 7841085000"/>
        <s v="Wood 1 Pole 35': 7911013500"/>
        <s v="Conductor, Oh Acsr Poly/WP 266.8Mcm: 1682080000"/>
        <s v="Pole, Other, 41' - 50':"/>
        <s v="Conductor, Oh Acsr Bare 6: 1681020000"/>
        <s v="Insulators-Pin &amp; Cap-15kv: 4271015000"/>
        <s v="Insulators-Post-69kv: 4272069000"/>
        <s v="Cable, Oh-Other 2: 0840090000"/>
        <s v="High Profile Struct-Foundation: 7842000000"/>
        <s v="Right-Of-Ways - Depreciable: 4564XXXXXX"/>
        <s v="Pole - Laminated:"/>
        <s v="POLE, STEEL, 55': 6165550000"/>
        <s v="Photoelectric Relay (Cells): 8052000000"/>
        <s v="Pole, Other: 7910000000"/>
        <s v="Non Detailed Property Unit: 9999999999"/>
        <s v="Batteries, Storage: 0350000000"/>
        <s v="Miscellaneous Testing Eq: 4411900000"/>
        <s v="Arrester -  69,001-146,000 Volts: 0211460000"/>
        <s v="Batteries, Storage - Station: 0353000000"/>
        <s v="Cable Trench: 1824000000"/>
        <s v="Clearing &amp; Grading: 1260000000"/>
        <s v="Cntl Cbl Switchgear Metal-Clad: 1965210000"/>
        <s v="Communications - JMUX Equip:"/>
        <s v="Cond. Control Cable, Other: 0772000000"/>
        <s v="Conduit, Unknown type: 1825000000"/>
        <s v="Control Bldg w/Relay &amp; Ctrl Panels: 1968000000"/>
        <s v="Fence: 3220000000"/>
        <s v="Foundation, Other: 3369000000"/>
        <s v="Foundation, Switchgear: 3363000000"/>
        <s v="Grounding Systems, Station: 3920000000"/>
        <s v="Landscaping: 7701000000"/>
        <s v="Platform:"/>
        <s v="Scada Equip - Not Available: 8191000000"/>
        <s v="Scada Equip - Server/Router: 8191190000"/>
        <s v="SECURITY SYSTEM: 0630000027"/>
        <s v="Station Rock: 7702000000"/>
        <s v="Transf Instr Cur Pot Volt Ccvolt:"/>
        <s v="Transformer, Station Service:"/>
        <s v="Yard Lighting Systems: 7700900000"/>
        <s v="Breaker, Gas - 115-161 Kv: 6212115000"/>
        <s v="Foundation, Equipment: 3360000000"/>
        <s v="Metering - Primary (Substation): 5100100000"/>
        <s v="Pwr Trfrmr Nbr Xxxxxxx: 9105XXXXXX"/>
        <s v="Transf Mtr Pot And Cur Pri &lt;44kv:"/>
        <s v="Bdgs-HVAC:"/>
        <s v="Transformers, Current: 8750000000"/>
        <s v="Arrester -  23,001-34,500 Volts: 0210690000"/>
        <s v="Battery Charger: 0300000000"/>
        <s v="Breaker, 15.5 KV:"/>
        <s v="Breaker, Other: 6212115999"/>
        <s v="Controls - Station: 1969000000"/>
        <s v="Deadend Tower: 7848000000"/>
        <s v="METER: 5102000000"/>
        <s v="Motor Operator:"/>
        <s v="Pwr Trfrmr Nbr Xxxxxx Foundation: 9101XXXXXX"/>
        <s v="Reactor:"/>
        <s v="RELAY AND CONTROL: 5959810000"/>
        <s v="Switches-Gang 115kv:"/>
        <s v="Transf, Pntl: 9030000000"/>
        <s v="Walls,Enclose/Retain,Sound Wall: 7703500000"/>
        <s v="Airbrk-1ph-Man-0-15000v-&lt;=600amps: 7981201506"/>
        <s v="Airbrk-1ph-Man-0-15000v-&gt;= 2000amps: 7981201520"/>
        <s v="Airbrk-1ph-Man-0-15000v-1200-1999a: 7981201519"/>
        <s v="Airbrk-3ph-Manl-0-15000v- &lt;= 600amp: 7982201506"/>
        <s v="Airbrk-3ph-Manl-0-15000v-1200-1999a: 7982201519"/>
        <s v="Breaker, Oil - 15 Kv: 6213015000"/>
        <s v="Combo-Manl-0-15kv- &lt;= 600amps: 7984201506"/>
        <s v="Cond. Pwr Cable, Al, 250MCM Or Less: 0773000250"/>
        <s v="Conduit, Not Encsd Steel Undr 3&quot;: 1822202000"/>
        <s v="Ctrl Cub-Switchgear, Metalclad: 1963000000"/>
        <s v="Microwave Antennas: 6309000000"/>
        <s v="Microwave Fixed Station Units: 6308000000"/>
        <s v="Multiplex System: 6305000000"/>
        <s v="Panel -  Combo Line/Cb Control : 5950500000"/>
        <s v="Reactor-Current Limiting: 6511000000"/>
        <s v="Reclosers-3ph,15001-25000v: 6553025000"/>
        <s v="Reclosers-Foundation: 6550000000"/>
        <s v="Rect Bus Bar, Copper,  Under 3&quot;: 0771202000"/>
        <s v="Regulator, Feeder Voltage: 6721000000"/>
        <s v="Relay - Bus Differential: 5951200000"/>
        <s v="Relay - Impedance: 5951600000"/>
        <s v="Relay - Transformer Differential: 5952400000"/>
        <s v="Struc-High Prof-Bay #1-161kv: 7842001161"/>
        <s v="Structures-Supporting,Outdoor: 7840000000"/>
        <s v="Telemeter Eq - Other: 8195000000"/>
        <s v="Transf, Pntl, 02.400kv Or Less 1ph: 9031002000"/>
        <s v="Transf, Pntl, 02.401-13kv 1ph: 9031013000"/>
        <s v="Transf, Pntl, 13.001-25kv 1ph: 9031025000"/>
        <s v="Transf, Pntl, 25.001-35kv 1ph: 9031035000"/>
        <s v="Transf, Pntl, 35.001-69kv 1ph: 9031069000"/>
        <s v="Ctrl Cub-Relay-Aux-Reclosing: 1962130000"/>
        <s v="Miscellaneous Equipment: 8269900000"/>
        <s v="Clock - Satellite: 8191015700"/>
        <s v="GENERATOR: 3781200000"/>
        <s v="Relay - Breaker Failure: 5951000000"/>
        <s v="Two-Way Control Station Unit System: 6304000000"/>
        <s v="Conductor, Oh Copper Bare 3/0: 1683040030"/>
        <s v="Cable, Urd-Triplex, 4/0: 0853140000"/>
        <s v="Insulators-Post-25kv: 4272025000"/>
        <s v="Cable, Urd-Triplex, 1/0: 0853110000"/>
        <s v="Cutouts, 15,001-34,501 Volts: 2521034000"/>
        <s v="Building - Other: 0630000000"/>
        <s v="Walks, Drives, Curbs, Roads, Etc.: 7703000000"/>
        <s v="Airbrk-Elec-1ph 0-15kv-&gt;= 2000amp: 7981101520"/>
        <s v="Airbrk-Elec-1ph 15001-45000- &lt;=600a: 7981104506"/>
        <s v="Airbrk-Elec-1ph 45001-69000v- &lt;=600: 7981106906"/>
        <s v="Airbrk-Elec-1ph 69-170kv- 1200-1999: 7981117019"/>
        <s v="Airbrk-Elec-1ph69-170kv- &lt;= 600amp: 7981117006"/>
        <s v="Breaker, Oil - 161 Kv: 6213161000"/>
        <s v="Breaker, Oil - 25 Kv: 6213025000"/>
        <s v="Capacitor Bank, Station: 1051000000"/>
        <s v="Capacitor Banks-Foundation: 1050000000"/>
        <s v="Cntl Cbl - Swtchbrd.,Swtchgr.: 1960000000"/>
        <s v="Combo-Elec-15-45kv- &lt;= 600amps: 7984104506"/>
        <s v="Combo-Elec-45-69kv- &lt;= 600amps: 7984106906"/>
        <s v="Combo-Elec-45-69kv- 1200-1999amps: 7984106919"/>
        <s v="Combo-Elec-69-170kv- &lt;= 600amps: 7984117006"/>
        <s v="Combo-Elec-69-170kv- 1200-1999amps: 7984117019"/>
        <s v="Cond. Control Cable-Copper,  4c/6: 0772006000"/>
        <s v="Cond. Control Cable-Copper, 12c/12: 0772012000"/>
        <s v="Cond. Pwr Cable, Al, 251MCM-795MCM: 0773000795"/>
        <s v="Cond. Pwr Cable, Al, Other: 0773000000"/>
        <s v="Conduit, Not Encsd  Pvc 3&quot;-4&quot;: 1822104000"/>
        <s v="Conduit, Not Encsd Plastic &gt;4&quot;- 6&quot;: 1822106000"/>
        <s v="Conduit, Not Encsd Pvc Under 3&quot;: 1822102000"/>
        <s v="Conduit, Not Encsd Steel 3&quot;-4&quot;: 1822204000"/>
        <s v="Coupling Capacitor- 34.: 1125034000"/>
        <s v="Coupling Capacitor- 69kv: 1125069000"/>
        <s v="Coupling Capacitor Pt-161kv: 1127161000"/>
        <s v="Coupling Capacitor: 1125000000"/>
        <s v="Ctrl Cub-Relay-Feedr-Bus Diff: 1962220000"/>
        <s v="Curr Tran, 69001-161k,601-1200a: 8750051200"/>
        <s v="Curr Tran-600&amp;&lt;-100-600: 8750010600"/>
        <s v="Curr Tran-601-15k-100-600: 8750020600"/>
        <s v="Foundation: 6210000000"/>
        <s v="Gas Breaker Bushing- 69 Kv: 6215069000"/>
        <s v="Line Tuner: 1129000000"/>
        <s v="Low Prof- Switch Stand - High: 7841080000"/>
        <s v="Low Prof-Curr/Pot Trans/Reac Stand: 7841020000"/>
        <s v="Low Profile Struct-Bus Support-1ph: 7841010000"/>
        <s v="Low Profile Structure-Foundation: 7841000000"/>
        <s v="Other Low Profile Structure: 7841990000"/>
        <s v="Panel - Line: 5950300000"/>
        <s v="Panel - Other: 5950900000"/>
        <s v="Pwr Crct Bkr- 4160v,3000a: 6213500000"/>
        <s v="Rect Bus Bar, Alum,  Under 3&quot;: 0771102000"/>
        <s v="Relay - Miscellaneous: 5959900000"/>
        <s v="Relay - Other: 5953300000"/>
        <s v="Relay - Overcurrent: 5951800000"/>
        <s v="Scada Equip - Transmitter: 8191010000"/>
        <s v="Telemeter Eq - Transducer: 8192040000"/>
        <s v="Telemeter Eq - Transmit/Receive: 8192060000"/>
        <s v="Transf, Pntl, 69.001-161kv 1ph: 9031161000"/>
        <s v="Transmitter/Receiver Combined: 1123000000"/>
        <s v="Transmitter/Receiver-69kv,800a: 1123069080"/>
        <s v="Tubular Bus, Copper-  Under 3&quot;: 0771402000"/>
        <s v="Tx., Curr.-Wind.Type- &lt; 100a: 8752000100"/>
        <s v="Tx., Curr.-Wind.Type-100-600a: 8752000600"/>
        <s v="Vault: 4832000000"/>
        <s v="WAVEGUIDE: 1128000050"/>
        <s v="Airbrk-3ph-Manl-69-170kv- &gt;= 2000am: 7982217020"/>
        <s v="Airbrk-3ph-Manl-69-170kv- 1200-1999: 7982217019"/>
        <s v="Bus Bar: 0771000000"/>
        <s v="Bus Support: 7846000000"/>
        <s v="Circuit Switcher: 6212115999"/>
        <s v="Cond. Pwr Cable, Other: 0773100000"/>
        <s v="Conduit, Not Encsd Plastic 2.25-4&quot;: 1822140000"/>
        <s v="Curr/Pot Trans/Reac Stand: 7843000000"/>
        <s v="Low Prof- Switch Stand - Low: 7841070000"/>
        <s v="MAIN CIRCUIT BREAKERS: 6219800000"/>
        <s v="Panel - Bus Differential: 5950100000"/>
        <s v="Panel - Transformer Differential: 5950200000"/>
        <s v="Pnls,Instr,Gauge,Relay&amp;Control-Othr: 5959800000"/>
        <s v="Potential Device - Ccvt: 1126000000"/>
        <s v="Potheads (Terminators): 6190000000"/>
        <s v="Pvc Conduit: 1820100000"/>
        <s v="Steel Conduit: 1820200000"/>
        <s v="Switch Stand: 7847000000"/>
        <s v="Tower - Not Available: 8330000000"/>
        <s v="Transformer,Aux 25kva &lt;,0-15kv: 8610025015"/>
        <s v="Buildings: 0630109000"/>
        <s v="Curr Tran, 161001-345k,601-1200a: 8750061200"/>
        <s v="Lightning Mast: 7849000000"/>
        <s v="Struc-High Prof-Bay #1: 7842001000"/>
        <s v="Struc-Supporting,Outdoor-Other: 7849900000"/>
        <s v="ROOF: 0630000004"/>
        <s v="Breaker, Gas - 69 Kv: 6212069000"/>
        <s v="Breaker, Oil - 69 Kv: 6213069000"/>
        <s v="Communications Equip:"/>
        <s v="Curr Tran, 69001-161k,100-600a: 8750050600"/>
        <s v="High Profile Struct-Bus Support-1ph: 7842010000"/>
        <s v="Insulators-Post-161kv: 4272161000"/>
        <s v="Low Prof-Deadend Twr-High Tension: 7841040000"/>
        <s v="Low Prof-Deadend Twr-Low Tension: 7841030000"/>
        <s v="Low Profile Str-Lightning Mast: 7841060000"/>
        <s v="Oil Spill Containment: 7702050000"/>
        <s v="Panel - Capacitor Bank: 5950600000"/>
        <s v="Panel - Circuit Breaker Control: 5950400000"/>
        <s v="Panel - DC: 5950300002"/>
        <s v="Panel - Relay: 5950300003"/>
        <s v="Pole, Wood, 65' To 80': 6161800000"/>
        <s v="Pullpits (Regulator Pit): 4834000000"/>
        <s v="Reactor-Foundation: 6510000000"/>
        <s v="Receiver: 1122000000"/>
        <s v="Transmitter: 1121000000"/>
        <s v="Tubular Bus, Alum ,  Under 3&quot;: 0771302000"/>
        <s v="Tubular Bus, Alum , 3&quot; To 4&quot;: 0771304000"/>
        <s v="Tx.-Curr., Wind.Type 601-1200a: 8752001200"/>
        <s v="Breaker, Vacuum-69kv: 6214069000"/>
        <s v="Breaker, 69 KV:"/>
        <s v="Cable, Urd-Al Covered, 6&amp;Smaller: 0855060000"/>
        <s v="Cable, Urd-Other, 350MCM &amp; Larger: 0850350000"/>
        <s v="Other Structures &amp; Improvements: 7709900000"/>
        <s v="OTHER: 1120000000"/>
        <s v="SIGNS, MARQUEES: 0630000013"/>
        <s v="Telemeter Eq - Relay:"/>
        <s v="TRANSF, PNTL, 69.001-161KV: 9030161000"/>
        <s v="Transformer Substation 115kv:"/>
        <s v="Airbrk-1ph-Man-15-45kv-&lt;=600amps: 7981204506"/>
        <s v="Airbrk-Elec-1ph 0-15000v-&lt;=600amp: 7981101506"/>
        <s v="Cable Tray: 1823000000"/>
        <s v="Reclosers-3ph: 6553000000"/>
        <s v="Ctrl.Cubicle, Feeder,Overcurrent: 1961240000"/>
        <s v="Manhole: 4831000000"/>
        <s v="Reclosers-3ph,25001-34500v: 6553034000"/>
        <s v="Airbrk-Elec-3ph45-69kv- &lt;= 600amps: 7982106906"/>
        <s v="Fuse Mtgs, 69,001v And Over: 2522100000"/>
        <s v="Airbrk-1ph-Man-45-69kv-1200-1999a: 7981206919"/>
        <s v="Arrester -  34,501-69,000 Volts: 0210700000"/>
        <s v="Fuse Mtgs, 34,502-69,000 Volts: 2522069000"/>
        <s v="Panels,Instr.,Gauge,Relay,Control: 5950000000"/>
        <s v="Cable, Oh-Other 6 &amp; Smaller: 0840070000"/>
        <s v="Airbrk-3ph-Manl-15-45kv- &gt;=2000a: 7982204520"/>
        <s v="BREAKER, OIL - 115-161 KV: 6213115000"/>
        <s v="CABLE, 1272MCM ACSR B:"/>
        <s v="Cond. Pwr Cable, Al, 796MCM-2000MCM: 0773200000"/>
        <s v="FIBER OPTIC PATCH PANEL: 8191015300"/>
        <s v="METER: 5104000000"/>
        <s v="Multiple Address Remote System: 6307000000"/>
        <s v="PANEL - FIBER OPTIC PATCH:"/>
        <s v="Relay - Aux:"/>
        <s v="TRANSFER-ELEC-0-15KV- &lt;= 600AMPS: 7985101506"/>
        <s v="Tunnel: 4833000000"/>
        <s v="BUILDING,FOUNDATIONS/FOOTINGS/PIERS: 0630700000"/>
        <s v="Air Magnetic - 15 Kv: 6211015000"/>
        <s v="Airbrk-Elec-1ph 0-15000v-1200-1999a: 7981101519"/>
        <s v="Antenna: 6301300000"/>
        <s v="Combo-Elec-15-45kv- 1200-1999amps: 7984104519"/>
        <s v="Communications Equip Antenna T:"/>
        <s v="Conduit, Not Encsd Steel &gt;4&quot;-6&quot;: 1822206000"/>
        <s v="EQUIPMENT RACK/SHELF: 8191015000"/>
        <s v="FIBER OPTIC OPTICAL INTERFACE : 8191015100"/>
        <s v="GARAGE: 0630000008"/>
        <s v="Misc. Radio Communication Eqmt.: 6300000000"/>
        <s v="Operation Center - Tanks: 7704770000"/>
        <s v="Reclosers-3ph,2400-15000v: 6553015000"/>
        <s v="Relay - Timing: 5952200000"/>
        <s v="Scada Equip - Receiver: 8191020000"/>
        <s v="Telemeter Eq - Receiver: 8192030000"/>
        <s v="Tx.-Current, Window Type &gt;1200a: 8752001300"/>
        <s v="Electric Test Eq - Recording: 4411200000"/>
        <s v="Multiple Address Master System: 6306000000"/>
        <s v="Panel - Alarm &amp; SYNC:"/>
        <s v="Regulator, Foundation: 6720000000"/>
        <s v="Relay - Directional Overcurrent: 5951400000"/>
        <s v="Relay - Line Differential: 5951200000"/>
        <s v="Station Call &amp; Signal Systems: 7560000000"/>
        <s v="Transf, Pntl, 35.001-69kv 2ph: 9032069000"/>
        <s v="Trench:"/>
        <s v="Tubular Bus, Copper- 3&quot; To 4&quot;: 0771404000"/>
        <s v="Two-Way Fixed Repeater Station: 6303000000"/>
        <s v="Wave Trap-1200 Amp: 1128000120"/>
        <s v="Breaker, Gas - 161 Kv: 6212161000"/>
        <s v="Circuit Switcher Station:"/>
        <s v="Panel - Combo Capacitor/Cb Cntrl : 5950700000"/>
        <s v="Potential Device- 69kv: 1126069000"/>
        <s v="Pwr Trfrmr Nbr Xxxxxx Bushing: 9103XXXXXX"/>
        <s v="Struc-High Prof-Bay #2-161kv: 7842002161"/>
        <s v="Transf, Coupling Capacitive Voltage: 9030000000"/>
        <s v="Structures-Sub Equip And Bus 115kv:"/>
        <s v="Communication Cables:"/>
        <s v="Laboratory Fixtures: 4411500000"/>
        <s v="Panel - Sectionalizing: 5950800000"/>
        <s v="Scada Equip - Transducer: 8191030000"/>
        <s v="Reclosers-Electronic Control: 6552000000"/>
        <s v="CABLE, 795MCM ACSR B:"/>
        <s v="Fuse:"/>
        <s v="Struc-High Prof-Bay #1-69kv: 7842001069"/>
        <s v="Transformer Platform: 8472000000"/>
        <s v="Culverts: 7700500000"/>
        <s v="Breaker, Vacuum - 15 Kv: 6214015000"/>
        <s v="Cable Trench: 4835000000"/>
        <s v="COND. CONTROL CABLE, 600 7c/10: 0772007010"/>
        <s v="COND. PWR CABLE,CU, 250MCM OR LESS: 0773400250"/>
        <s v="Pwr Crct Bkr- 4160v, 600a: 6213100000"/>
        <s v="Pwr Trfrmr Nbr Xxxxxx Installation: 9102XXXXXX"/>
        <s v="Regular,3phase, 100-320amp Dema: 5253800000"/>
        <s v="Wave Trap: 1128000000"/>
        <s v="Airbrk-Elec-3ph 69-170kv- 1200-1999: 7982117019"/>
        <s v="Airbrk-1ph-Man-45-69kv-&lt;=600amps: 7981206906"/>
        <s v="Airbrk-3ph-Manl-69-170kv- &lt;= 600amp: 7982217006"/>
        <s v="Conduit, Encased Pvc   Under 3&quot;: 1821102000"/>
        <s v="Conduit, Encased Pvc &gt;4&quot;-6&quot;: 1821106000"/>
        <s v="Struc-High Prof-Bay #2-69kv: 7842002069"/>
        <s v="Interrupting Device Stand: 7844000000"/>
        <s v="Portable Air Conditioners &amp; Heaters: 3645500000"/>
        <s v="Switches - 7501 - 15000v: 7981500000"/>
        <s v="Air Magnetic - 69 Kv: 6211069000"/>
        <s v="Airbrk-1ph-Man-69-170kv- 1200-1999a: 7981217019"/>
        <s v="Arrester -  0-10,000 Volts DNU: 0210100000"/>
        <s v="Conduit, Encased Steel  3&quot; &amp; Unde: 1821202000"/>
        <s v="Conduit, Not Encsd Steel 2.25&quot;-4&quot;: 1822240000"/>
        <s v="Control Cubicles-Main Swtbrd: 1964000000"/>
        <s v="Insulators-Post-15kv: 4272015000"/>
        <s v="Other Circ Brkr/Inter Dev, Not Item: 6219900000"/>
        <s v="Conduit, Not Encsd Steel 2&quot;&amp;Unde: 1822220000"/>
        <s v="Cutouts, 0-15,000 Volts DNU: 2521015000"/>
        <s v="Potential Device-161kv: 1126161000"/>
        <s v="Ctrl Cub-Cubicle-Auxilliary: 1961100000"/>
        <s v="Ctrl Cub-Relay-Main/Tie-Breaker: 1962410000"/>
        <s v="Telemeter Eq - Transmitter: 8192020000"/>
        <s v="Relay - Reclosing: 5952000000"/>
        <s v="Cable, Urd-Duplex, 350MCM &amp; Larger: 0852350000"/>
        <s v="Reclosers-1 Phase-2400-15000v: 6551015000"/>
        <s v="Line Trap:"/>
        <s v="Switches - 15001-25000v: 7982500000"/>
        <s v="Transformer Substation :"/>
        <s v="Breaker, 13.8 KV: 6212115014"/>
        <s v="Current Transformer: 8609200000"/>
        <s v="Telemeter Eq - Not Available: 8192000000"/>
        <s v="Wood 2 Poles 70': 7911027000"/>
        <s v="Wood 3 Poles 70': 7911047000"/>
        <s v="Wood 1 Pole 30': 7911013000"/>
        <s v="Wood 1 Pole 40': 7911014000"/>
        <s v="Wood 3 Poles 75': 7911047500"/>
        <s v="Steel 1 Pole 65': 7912016500"/>
        <s v="Steel 1 Pole 70': 7912017000"/>
        <s v="Wood 2 Poles 65': 7911026500"/>
        <s v="Wood 1 Pole 25': 7911012500"/>
        <s v="Wood 1 Pole 45': 7911014500"/>
        <s v="Wood 2 Poles 110': 7911029800"/>
        <s v="Wood 2 Poles 60': 7911026000"/>
        <s v="Wood 5 Poles 35': 7911113500"/>
        <s v="Cable, Oh-Quadruplex 1/0: 0844110000"/>
        <s v="Conductor, Oh Copper Poly/WP 4: 1684030000"/>
        <s v="Steel 1 Pole 25': 7912012500"/>
        <s v="Steel 1 Pole 50': 7912015000"/>
        <s v="Switches - 0-5000v: 7980500000"/>
        <s v="Condtr, Oh Acsr Bare 798mcm &amp; &gt;: 1681100000"/>
        <s v="Conductor, Oh Copper Bare 4/0: 1683070000"/>
        <s v="Steel 2 Poles 70': 7912027000"/>
        <s v="Wood 2 Poles 75': 7911027500"/>
        <s v="Wood 3 Poles 65': 7911046500"/>
        <s v="Conduit, Urd-Pipe, 2&quot;: 1893200000"/>
        <s v="Conductor, Oh Copper WP 1/0 DNU: 1683050001"/>
        <s v="Pole - Not Available: 6160000000"/>
        <s v="Wood 4 Poles 90': 7911079000"/>
        <s v="Insulators-Pin &amp; Cap-69kv: 4271069000"/>
        <s v="Wood 2 Poles 80' 70': 7911038070"/>
        <s v="Conductor, Underground: 1690000000"/>
        <s v="Conductor, Oh Copper Bare 266.8mcm: 1683080000"/>
        <s v="Conductor, Oh Copper Bare 798mcm&amp;&gt;: 1683100000"/>
        <s v="Wood 3 Poles 60': 7911046000"/>
        <s v="Steel 1 Pole 60': 7912016000"/>
        <s v="Wood 2 Poles 50': 7911025000"/>
        <s v="Wood 2 Poles 55': 7911025500"/>
        <s v="Wood 2 Poles 60' 55': 7911036055"/>
        <s v="Wood 2 Poles 65' 60': 7911036560"/>
        <s v="Wood 2 Poles 75' 65': 7911037565"/>
        <s v="Wood 2 Poles 85': 7911028500"/>
        <s v="Wood 3 Poles 45': 7911044500"/>
        <s v="Wood 3 Poles 50': 7911045000"/>
        <s v="Wood 3 Poles 55': 7911045500"/>
        <s v="Wood 3 Poles 85': 7911048500"/>
        <s v="Wood 5 Poles 95': 7911119500"/>
      </sharedItems>
    </cacheField>
    <cacheField name="asset_id" numFmtId="0">
      <sharedItems containsSemiMixedTypes="0" containsString="0" containsNumber="1" containsInteger="1" minValue="9687855" maxValue="38368441"/>
    </cacheField>
    <cacheField name="description3" numFmtId="0">
      <sharedItems/>
    </cacheField>
    <cacheField name="eng_in_service_year" numFmtId="22">
      <sharedItems containsSemiMixedTypes="0" containsNonDate="0" containsDate="1" containsString="0" minDate="1901-12-31T00:00:00" maxDate="2023-12-01T00:00:00"/>
    </cacheField>
    <cacheField name="in_service_year" numFmtId="22">
      <sharedItems containsSemiMixedTypes="0" containsNonDate="0" containsDate="1" containsString="0" minDate="1925-07-01T00:00:00" maxDate="2023-12-02T00:00:00"/>
    </cacheField>
    <cacheField name="work_order_numbe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37">
  <r>
    <n v="0"/>
    <n v="49853.55"/>
    <n v="6607.8951192615004"/>
    <n v="43245.654880738504"/>
    <d v="2023-12-01T00:00:00"/>
    <s v="BH Colorado Electric Oper Co"/>
    <s v="Regulated Electric (122)"/>
    <s v="CO - GENERATION PAGS (G)"/>
    <x v="0"/>
    <n v="135301"/>
    <x v="0"/>
    <n v="29640619"/>
    <s v="SHARED - PAGS 1 Concrete Pad for Spare Generator Step-Up Transformer (GSU)"/>
    <d v="2017-07-01T00:00:00"/>
    <d v="2017-10-01T00:00:00"/>
    <s v="10058914"/>
  </r>
  <r>
    <n v="1"/>
    <n v="2492412.94"/>
    <n v="584482.4989225592"/>
    <n v="1907930.4410774407"/>
    <d v="2023-12-01T00:00:00"/>
    <s v="BH Colorado Electric Oper Co"/>
    <s v="Regulated Electric (122)"/>
    <s v="CO - GENERATION PAGS (G)"/>
    <x v="0"/>
    <n v="135301"/>
    <x v="1"/>
    <n v="29640588"/>
    <s v="PAGS 1-Generator Step Up Transformer (GSU) sn P186003"/>
    <d v="2012-01-01T00:00:00"/>
    <d v="2012-01-01T00:00:00"/>
    <s v="10027525"/>
  </r>
  <r>
    <n v="0"/>
    <n v="49853.57"/>
    <n v="6607.8977701841004"/>
    <n v="43245.6722298159"/>
    <d v="2023-12-01T00:00:00"/>
    <s v="BH Colorado Electric Oper Co"/>
    <s v="Regulated Electric (122)"/>
    <s v="CO - GENERATION PAGS (G)"/>
    <x v="1"/>
    <n v="135301"/>
    <x v="0"/>
    <n v="29640641"/>
    <s v="SHARED - PAGS 2 Concrete Pad for Spare Generator Step-Up Transformer (GSU)"/>
    <d v="2017-07-01T00:00:00"/>
    <d v="2017-10-01T00:00:00"/>
    <s v="10058914"/>
  </r>
  <r>
    <n v="1"/>
    <n v="2492412.9"/>
    <n v="584482.48954237194"/>
    <n v="1907930.4104576278"/>
    <d v="2023-12-01T00:00:00"/>
    <s v="BH Colorado Electric Oper Co"/>
    <s v="Regulated Electric (122)"/>
    <s v="CO - GENERATION PAGS (G)"/>
    <x v="1"/>
    <n v="135301"/>
    <x v="1"/>
    <n v="29640577"/>
    <s v="PAGS 2-Generator Step Up Transformer (GSU) sn P186004"/>
    <d v="2012-01-01T00:00:00"/>
    <d v="2012-01-01T00:00:00"/>
    <s v="10027525"/>
  </r>
  <r>
    <n v="0"/>
    <n v="0"/>
    <n v="0"/>
    <n v="0"/>
    <d v="2023-12-01T00:00:00"/>
    <s v="BH Colorado Electric Oper Co"/>
    <s v="Regulated Electric (122)"/>
    <s v="CO - GENERATION PAGS (G)"/>
    <x v="2"/>
    <n v="135300"/>
    <x v="2"/>
    <n v="11708394"/>
    <s v="A dummy retirement unit"/>
    <d v="2012-01-01T00:00:00"/>
    <d v="2012-01-01T00:00:00"/>
    <s v="10028132"/>
  </r>
  <r>
    <n v="0"/>
    <n v="0"/>
    <n v="0"/>
    <n v="0"/>
    <d v="2023-12-01T00:00:00"/>
    <s v="BH Colorado Electric Oper Co"/>
    <s v="Regulated Electric (122)"/>
    <s v="CO - TRANSMISSION PAGS"/>
    <x v="3"/>
    <n v="135200"/>
    <x v="3"/>
    <n v="11313949"/>
    <s v="P JIMINEZ &amp; SITE ACCESS ROAD"/>
    <d v="2011-04-20T00:00:00"/>
    <d v="2012-03-01T00:00:00"/>
    <s v="10028537"/>
  </r>
  <r>
    <n v="0"/>
    <n v="0"/>
    <n v="0"/>
    <n v="0"/>
    <d v="2023-12-01T00:00:00"/>
    <s v="BH Colorado Electric Oper Co"/>
    <s v="Regulated Electric (122)"/>
    <s v="CO - TRANSMISSION PAGS"/>
    <x v="3"/>
    <n v="135200"/>
    <x v="3"/>
    <n v="11248136"/>
    <s v="Road Construction"/>
    <d v="2012-01-01T00:00:00"/>
    <d v="2012-01-01T00:00:00"/>
    <s v="10027559"/>
  </r>
  <r>
    <n v="0"/>
    <n v="0"/>
    <n v="0"/>
    <n v="0"/>
    <d v="2023-12-01T00:00:00"/>
    <s v="BH Colorado Electric Oper Co"/>
    <s v="Regulated Electric (122)"/>
    <s v="CO - TRANSMISSION PAGS"/>
    <x v="3"/>
    <n v="135200"/>
    <x v="4"/>
    <n v="11675612"/>
    <s v="SHARED-ROAD PAGS SITE ACCESS"/>
    <d v="2012-01-01T00:00:00"/>
    <d v="2012-01-01T00:00:00"/>
    <s v="10027559"/>
  </r>
  <r>
    <n v="0"/>
    <n v="0"/>
    <n v="0"/>
    <n v="0"/>
    <d v="2023-12-01T00:00:00"/>
    <s v="BH Colorado Electric Oper Co"/>
    <s v="Regulated Electric (122)"/>
    <s v="CO - TRANSMISSION PAGS"/>
    <x v="3"/>
    <n v="135200"/>
    <x v="4"/>
    <n v="11675617"/>
    <s v="SHARED-PETE JIMINEZ TURNING LANE/SITE ACCESS"/>
    <d v="2011-04-20T00:00:00"/>
    <d v="2011-04-01T00:00:00"/>
    <s v="10028537"/>
  </r>
  <r>
    <n v="0"/>
    <n v="0"/>
    <n v="0"/>
    <n v="0"/>
    <d v="2023-12-01T00:00:00"/>
    <s v="BH Colorado Electric Oper Co"/>
    <s v="Regulated Electric (122)"/>
    <s v="CO - TRANSMISSION PAGS"/>
    <x v="3"/>
    <n v="135300"/>
    <x v="2"/>
    <n v="11708424"/>
    <s v="A dummy retirement unit"/>
    <d v="2011-04-20T00:00:00"/>
    <d v="2011-04-01T00:00:00"/>
    <s v="10027686"/>
  </r>
  <r>
    <n v="0"/>
    <n v="0"/>
    <n v="0"/>
    <n v="0"/>
    <d v="2023-12-01T00:00:00"/>
    <s v="BH Colorado Electric Oper Co"/>
    <s v="Regulated Electric (122)"/>
    <s v="CO - TRANSMISSION PAGS"/>
    <x v="3"/>
    <n v="135300"/>
    <x v="2"/>
    <n v="11708408"/>
    <s v="A dummy retirement unit"/>
    <d v="2012-01-01T00:00:00"/>
    <d v="2012-01-01T00:00:00"/>
    <s v="10040504"/>
  </r>
  <r>
    <n v="0"/>
    <n v="0"/>
    <n v="0"/>
    <n v="0"/>
    <d v="2023-12-01T00:00:00"/>
    <s v="BH Colorado Electric Oper Co"/>
    <s v="Regulated Electric (122)"/>
    <s v="CO - TRANSMISSION PAGS"/>
    <x v="3"/>
    <n v="135300"/>
    <x v="2"/>
    <n v="11708431"/>
    <s v="A dummy retirement unit"/>
    <d v="2012-01-01T00:00:00"/>
    <d v="2012-01-01T00:00:00"/>
    <s v="10027699"/>
  </r>
  <r>
    <n v="0"/>
    <n v="0"/>
    <n v="0"/>
    <n v="0"/>
    <d v="2023-12-01T00:00:00"/>
    <s v="BH Colorado Electric Oper Co"/>
    <s v="Regulated Electric (122)"/>
    <s v="CO - TRANSMISSION PAGS"/>
    <x v="3"/>
    <n v="135300"/>
    <x v="2"/>
    <n v="11708445"/>
    <s v="A dummy retirement unit"/>
    <d v="2012-01-01T00:00:00"/>
    <d v="2012-01-01T00:00:00"/>
    <s v="10042388"/>
  </r>
  <r>
    <n v="0"/>
    <n v="0"/>
    <n v="0"/>
    <n v="0"/>
    <d v="2023-12-01T00:00:00"/>
    <s v="BH Colorado Electric Oper Co"/>
    <s v="Regulated Electric (122)"/>
    <s v="CO - TRANSMISSION PAGS"/>
    <x v="3"/>
    <n v="135300"/>
    <x v="2"/>
    <n v="11708401"/>
    <s v="A dummy retirement unit"/>
    <d v="2012-01-01T00:00:00"/>
    <d v="2012-01-01T00:00:00"/>
    <s v="10042121"/>
  </r>
  <r>
    <n v="0"/>
    <n v="0"/>
    <n v="0"/>
    <n v="0"/>
    <d v="2023-12-01T00:00:00"/>
    <s v="BH Colorado Electric Oper Co"/>
    <s v="Regulated Electric (122)"/>
    <s v="CO - TRANSMISSION PAGS"/>
    <x v="3"/>
    <n v="135300"/>
    <x v="2"/>
    <n v="11708438"/>
    <s v="A dummy retirement unit"/>
    <d v="2012-01-01T00:00:00"/>
    <d v="2012-01-01T00:00:00"/>
    <s v="10042387"/>
  </r>
  <r>
    <n v="0"/>
    <n v="0"/>
    <n v="0"/>
    <n v="0"/>
    <d v="2023-12-01T00:00:00"/>
    <s v="BH Colorado Electric Oper Co"/>
    <s v="Regulated Electric (122)"/>
    <s v="CO - TRANSMISSION PAGS"/>
    <x v="3"/>
    <n v="135300"/>
    <x v="5"/>
    <n v="11711325"/>
    <s v="PAGS (T): ARRESTORS 96KV, VSTAR ANSI"/>
    <d v="2011-04-20T00:00:00"/>
    <d v="2011-01-01T00:00:00"/>
    <s v="10027696"/>
  </r>
  <r>
    <n v="0"/>
    <n v="0"/>
    <n v="0"/>
    <n v="0"/>
    <d v="2023-12-01T00:00:00"/>
    <s v="BH Colorado Electric Oper Co"/>
    <s v="Regulated Electric (122)"/>
    <s v="CO - TRANSMISSION PAGS"/>
    <x v="3"/>
    <n v="135300"/>
    <x v="6"/>
    <n v="11721876"/>
    <s v="115KV CIRCUIT BREAKERS"/>
    <d v="2011-04-20T00:00:00"/>
    <d v="2011-01-01T00:00:00"/>
    <s v="10027690"/>
  </r>
  <r>
    <n v="0"/>
    <n v="0"/>
    <n v="0"/>
    <n v="0"/>
    <d v="2023-12-01T00:00:00"/>
    <s v="BH Colorado Electric Oper Co"/>
    <s v="Regulated Electric (122)"/>
    <s v="CO - TRANSMISSION PAGS"/>
    <x v="3"/>
    <n v="135300"/>
    <x v="7"/>
    <n v="11708415"/>
    <s v="Breaker, 230 KV"/>
    <d v="2011-04-20T00:00:00"/>
    <d v="2011-01-01T00:00:00"/>
    <s v="10027541"/>
  </r>
  <r>
    <n v="0"/>
    <n v="0"/>
    <n v="0"/>
    <n v="0"/>
    <d v="2023-12-01T00:00:00"/>
    <s v="BH Colorado Electric Oper Co"/>
    <s v="Regulated Electric (122)"/>
    <s v="CO - TRANSMISSION PAGS"/>
    <x v="3"/>
    <n v="135300"/>
    <x v="8"/>
    <n v="11721909"/>
    <s v="SWITCHYARD CONTROL BUILDING-13 PANELS"/>
    <d v="2011-04-20T00:00:00"/>
    <d v="2011-04-01T00:00:00"/>
    <s v="10027689"/>
  </r>
  <r>
    <n v="0"/>
    <n v="0"/>
    <n v="0"/>
    <n v="0"/>
    <d v="2023-12-01T00:00:00"/>
    <s v="BH Colorado Electric Oper Co"/>
    <s v="Regulated Electric (122)"/>
    <s v="CO - TRANSMISSION PAGS"/>
    <x v="3"/>
    <n v="135300"/>
    <x v="9"/>
    <n v="11721918"/>
    <s v="SWITCHYARD STEEL STRUCTURE"/>
    <d v="2011-04-20T00:00:00"/>
    <d v="2011-04-01T00:00:00"/>
    <s v="10027694"/>
  </r>
  <r>
    <n v="0"/>
    <n v="0"/>
    <n v="0"/>
    <n v="0"/>
    <d v="2023-12-01T00:00:00"/>
    <s v="BH Colorado Electric Oper Co"/>
    <s v="Regulated Electric (122)"/>
    <s v="CO - TRANSMISSION PAGS"/>
    <x v="3"/>
    <n v="135300"/>
    <x v="10"/>
    <n v="11736039"/>
    <s v="Bus and Station Conductor"/>
    <d v="2011-04-20T00:00:00"/>
    <d v="2011-01-01T00:00:00"/>
    <s v="10027688"/>
  </r>
  <r>
    <n v="0"/>
    <n v="0"/>
    <n v="0"/>
    <n v="0"/>
    <d v="2023-12-01T00:00:00"/>
    <s v="BH Colorado Electric Oper Co"/>
    <s v="Regulated Electric (122)"/>
    <s v="CO - TRANSMISSION PAGS"/>
    <x v="3"/>
    <n v="135300"/>
    <x v="3"/>
    <n v="11694872"/>
    <s v="115kv Circiut Breakers"/>
    <d v="2011-04-20T00:00:00"/>
    <d v="2012-11-01T00:00:00"/>
    <s v="10027690"/>
  </r>
  <r>
    <n v="0"/>
    <n v="0"/>
    <n v="0"/>
    <n v="0"/>
    <d v="2023-12-01T00:00:00"/>
    <s v="BH Colorado Electric Oper Co"/>
    <s v="Regulated Electric (122)"/>
    <s v="CO - TRANSMISSION PAGS"/>
    <x v="3"/>
    <n v="135300"/>
    <x v="3"/>
    <n v="11041086"/>
    <s v="Substation Construction"/>
    <d v="2011-04-20T00:00:00"/>
    <d v="2011-09-01T00:00:00"/>
    <s v="10027541"/>
  </r>
  <r>
    <n v="0"/>
    <n v="0"/>
    <n v="0"/>
    <n v="0"/>
    <d v="2023-12-01T00:00:00"/>
    <s v="BH Colorado Electric Oper Co"/>
    <s v="Regulated Electric (122)"/>
    <s v="CO - TRANSMISSION PAGS"/>
    <x v="3"/>
    <n v="135300"/>
    <x v="3"/>
    <n v="11237831"/>
    <s v="P JIMINEZ &amp; SITE ACCESS ROAD"/>
    <d v="2011-04-20T00:00:00"/>
    <d v="2011-04-01T00:00:00"/>
    <s v="10028537"/>
  </r>
  <r>
    <n v="0"/>
    <n v="0"/>
    <n v="0"/>
    <n v="0"/>
    <d v="2023-12-01T00:00:00"/>
    <s v="BH Colorado Electric Oper Co"/>
    <s v="Regulated Electric (122)"/>
    <s v="CO - TRANSMISSION PAGS"/>
    <x v="3"/>
    <n v="135300"/>
    <x v="3"/>
    <n v="11248391"/>
    <s v="NTD Holdco labor related to the Generation Managed Switchyard - PAGS project"/>
    <d v="2012-01-01T00:00:00"/>
    <d v="2012-01-01T00:00:00"/>
    <s v="10042388"/>
  </r>
  <r>
    <n v="0"/>
    <n v="0"/>
    <n v="0"/>
    <n v="0"/>
    <d v="2023-12-01T00:00:00"/>
    <s v="BH Colorado Electric Oper Co"/>
    <s v="Regulated Electric (122)"/>
    <s v="CO - TRANSMISSION PAGS"/>
    <x v="3"/>
    <n v="135300"/>
    <x v="3"/>
    <n v="11248593"/>
    <s v="BHCOE labor related to the Generation Managed Switchyard - PAGS project"/>
    <d v="2012-01-01T00:00:00"/>
    <d v="2012-01-01T00:00:00"/>
    <s v="10042387"/>
  </r>
  <r>
    <n v="0"/>
    <n v="0"/>
    <n v="0"/>
    <n v="0"/>
    <d v="2023-12-01T00:00:00"/>
    <s v="BH Colorado Electric Oper Co"/>
    <s v="Regulated Electric (122)"/>
    <s v="CO - TRANSMISSION PAGS"/>
    <x v="3"/>
    <n v="135300"/>
    <x v="3"/>
    <n v="11315004"/>
    <s v="Substation Construction"/>
    <d v="2011-04-20T00:00:00"/>
    <d v="2012-03-01T00:00:00"/>
    <s v="10027541"/>
  </r>
  <r>
    <n v="0"/>
    <n v="0"/>
    <n v="0"/>
    <n v="0"/>
    <d v="2023-12-01T00:00:00"/>
    <s v="BH Colorado Electric Oper Co"/>
    <s v="Regulated Electric (122)"/>
    <s v="CO - TRANSMISSION PAGS"/>
    <x v="3"/>
    <n v="135300"/>
    <x v="3"/>
    <n v="11248245"/>
    <s v="SITE DEVELOPMENT SWITCHYARD-AIRPORT PROJECT   10-20-2010 GC"/>
    <d v="2012-01-01T00:00:00"/>
    <d v="2012-01-01T00:00:00"/>
    <s v="10040504"/>
  </r>
  <r>
    <n v="0"/>
    <n v="0"/>
    <n v="0"/>
    <n v="0"/>
    <d v="2023-12-01T00:00:00"/>
    <s v="BH Colorado Electric Oper Co"/>
    <s v="Regulated Electric (122)"/>
    <s v="CO - TRANSMISSION PAGS"/>
    <x v="3"/>
    <n v="135300"/>
    <x v="3"/>
    <n v="11161234"/>
    <s v="Structures"/>
    <d v="2011-04-20T00:00:00"/>
    <d v="2011-11-01T00:00:00"/>
    <s v="10027694"/>
  </r>
  <r>
    <n v="0"/>
    <n v="0"/>
    <n v="0"/>
    <n v="0"/>
    <d v="2023-12-01T00:00:00"/>
    <s v="BH Colorado Electric Oper Co"/>
    <s v="Regulated Electric (122)"/>
    <s v="CO - TRANSMISSION PAGS"/>
    <x v="3"/>
    <n v="135300"/>
    <x v="3"/>
    <n v="11248368"/>
    <s v="Commissioning"/>
    <d v="2012-01-01T00:00:00"/>
    <d v="2012-01-01T00:00:00"/>
    <s v="10027699"/>
  </r>
  <r>
    <n v="0"/>
    <n v="0"/>
    <n v="0"/>
    <n v="0"/>
    <d v="2023-12-01T00:00:00"/>
    <s v="BH Colorado Electric Oper Co"/>
    <s v="Regulated Electric (122)"/>
    <s v="CO - TRANSMISSION PAGS"/>
    <x v="3"/>
    <n v="135300"/>
    <x v="3"/>
    <n v="11695302"/>
    <s v="Insulators"/>
    <d v="2011-04-20T00:00:00"/>
    <d v="2012-11-01T00:00:00"/>
    <s v="10027693"/>
  </r>
  <r>
    <n v="0"/>
    <n v="0"/>
    <n v="0"/>
    <n v="0"/>
    <d v="2023-12-01T00:00:00"/>
    <s v="BH Colorado Electric Oper Co"/>
    <s v="Regulated Electric (122)"/>
    <s v="CO - TRANSMISSION PAGS"/>
    <x v="3"/>
    <n v="135300"/>
    <x v="3"/>
    <n v="11694958"/>
    <s v="GSU Stub Base Poles"/>
    <d v="2011-04-20T00:00:00"/>
    <d v="2012-11-01T00:00:00"/>
    <s v="10027695"/>
  </r>
  <r>
    <n v="0"/>
    <n v="0"/>
    <n v="0"/>
    <n v="0"/>
    <d v="2023-12-01T00:00:00"/>
    <s v="BH Colorado Electric Oper Co"/>
    <s v="Regulated Electric (122)"/>
    <s v="CO - TRANSMISSION PAGS"/>
    <x v="3"/>
    <n v="135300"/>
    <x v="3"/>
    <n v="11248160"/>
    <s v="Black &amp; Veatch Engineering - PAGS_x000a__x000a_ _x000a__x000a_Black &amp; Veatch Engineering ? PAGS_x000a__x000a_ _x000a_BLACK AND VEATCH ENGINEERING-PAGS"/>
    <d v="2012-01-01T00:00:00"/>
    <d v="2012-01-01T00:00:00"/>
    <s v="10042121"/>
  </r>
  <r>
    <n v="0"/>
    <n v="0"/>
    <n v="0"/>
    <n v="0"/>
    <d v="2023-12-01T00:00:00"/>
    <s v="BH Colorado Electric Oper Co"/>
    <s v="Regulated Electric (122)"/>
    <s v="CO - TRANSMISSION PAGS"/>
    <x v="3"/>
    <n v="135300"/>
    <x v="3"/>
    <n v="11695026"/>
    <s v="NTD Holdco labor related to the Generation Managed Switchyard - PAGS project"/>
    <d v="2012-01-01T00:00:00"/>
    <d v="2012-11-01T00:00:00"/>
    <s v="10042388"/>
  </r>
  <r>
    <n v="0"/>
    <n v="0"/>
    <n v="0"/>
    <n v="0"/>
    <d v="2023-12-01T00:00:00"/>
    <s v="BH Colorado Electric Oper Co"/>
    <s v="Regulated Electric (122)"/>
    <s v="CO - TRANSMISSION PAGS"/>
    <x v="3"/>
    <n v="135300"/>
    <x v="3"/>
    <n v="11485050"/>
    <s v="Black &amp; Veatch Engineering - PAGS_x000a__x000a_ _x000a__x000a_Black &amp; Veatch Engineering ? PAGS_x000a__x000a_ _x000a_BLACK AND VEATCH ENGINEERING-PAGS"/>
    <d v="2012-01-01T00:00:00"/>
    <d v="2012-06-01T00:00:00"/>
    <s v="10042121"/>
  </r>
  <r>
    <n v="0"/>
    <n v="0"/>
    <n v="0"/>
    <n v="0"/>
    <d v="2023-12-01T00:00:00"/>
    <s v="BH Colorado Electric Oper Co"/>
    <s v="Regulated Electric (122)"/>
    <s v="CO - TRANSMISSION PAGS"/>
    <x v="3"/>
    <n v="135300"/>
    <x v="3"/>
    <n v="11418259"/>
    <s v="Commissioning"/>
    <d v="2012-01-01T00:00:00"/>
    <d v="2012-05-01T00:00:00"/>
    <s v="10027699"/>
  </r>
  <r>
    <n v="0"/>
    <n v="0"/>
    <n v="0"/>
    <n v="0"/>
    <d v="2023-12-01T00:00:00"/>
    <s v="BH Colorado Electric Oper Co"/>
    <s v="Regulated Electric (122)"/>
    <s v="CO - TRANSMISSION PAGS"/>
    <x v="3"/>
    <n v="135300"/>
    <x v="3"/>
    <n v="11694971"/>
    <s v="Bus, conductors, fitings"/>
    <d v="2011-04-20T00:00:00"/>
    <d v="2012-11-01T00:00:00"/>
    <s v="10027688"/>
  </r>
  <r>
    <n v="0"/>
    <n v="0"/>
    <n v="0"/>
    <n v="0"/>
    <d v="2023-12-01T00:00:00"/>
    <s v="BH Colorado Electric Oper Co"/>
    <s v="Regulated Electric (122)"/>
    <s v="CO - TRANSMISSION PAGS"/>
    <x v="3"/>
    <n v="135300"/>
    <x v="3"/>
    <n v="11041816"/>
    <s v="Control Building"/>
    <d v="2011-04-20T00:00:00"/>
    <d v="2011-09-01T00:00:00"/>
    <s v="10027689"/>
  </r>
  <r>
    <n v="0"/>
    <n v="0"/>
    <n v="0"/>
    <n v="0"/>
    <d v="2023-12-01T00:00:00"/>
    <s v="BH Colorado Electric Oper Co"/>
    <s v="Regulated Electric (122)"/>
    <s v="CO - TRANSMISSION PAGS"/>
    <x v="3"/>
    <n v="135300"/>
    <x v="3"/>
    <n v="11695216"/>
    <s v="Switchyard Trench"/>
    <d v="2011-04-20T00:00:00"/>
    <d v="2012-11-01T00:00:00"/>
    <s v="10027686"/>
  </r>
  <r>
    <n v="0"/>
    <n v="0"/>
    <n v="0"/>
    <n v="0"/>
    <d v="2023-12-01T00:00:00"/>
    <s v="BH Colorado Electric Oper Co"/>
    <s v="Regulated Electric (122)"/>
    <s v="CO - TRANSMISSION PAGS"/>
    <x v="3"/>
    <n v="135300"/>
    <x v="3"/>
    <n v="11695452"/>
    <s v="Surge Arrestors"/>
    <d v="2011-04-20T00:00:00"/>
    <d v="2012-11-01T00:00:00"/>
    <s v="10027696"/>
  </r>
  <r>
    <n v="0"/>
    <n v="0"/>
    <n v="0"/>
    <n v="0"/>
    <d v="2023-12-01T00:00:00"/>
    <s v="BH Colorado Electric Oper Co"/>
    <s v="Regulated Electric (122)"/>
    <s v="CO - TRANSMISSION PAGS"/>
    <x v="3"/>
    <n v="135300"/>
    <x v="3"/>
    <n v="11694948"/>
    <s v="CCVT's"/>
    <d v="2011-04-20T00:00:00"/>
    <d v="2012-11-01T00:00:00"/>
    <s v="10027692"/>
  </r>
  <r>
    <n v="0"/>
    <n v="0"/>
    <n v="0"/>
    <n v="0"/>
    <d v="2023-12-01T00:00:00"/>
    <s v="BH Colorado Electric Oper Co"/>
    <s v="Regulated Electric (122)"/>
    <s v="CO - TRANSMISSION PAGS"/>
    <x v="3"/>
    <n v="135300"/>
    <x v="3"/>
    <n v="11695251"/>
    <s v="BHCOE labor related to the Generation Managed Switchyard - PAGS project"/>
    <d v="2012-01-01T00:00:00"/>
    <d v="2012-11-01T00:00:00"/>
    <s v="10042387"/>
  </r>
  <r>
    <n v="0"/>
    <n v="0"/>
    <n v="0"/>
    <n v="0"/>
    <d v="2023-12-01T00:00:00"/>
    <s v="BH Colorado Electric Oper Co"/>
    <s v="Regulated Electric (122)"/>
    <s v="CO - TRANSMISSION PAGS"/>
    <x v="3"/>
    <n v="135300"/>
    <x v="3"/>
    <n v="11315170"/>
    <s v="Control Building"/>
    <d v="2011-04-20T00:00:00"/>
    <d v="2012-03-01T00:00:00"/>
    <s v="10027689"/>
  </r>
  <r>
    <n v="0"/>
    <n v="0"/>
    <n v="0"/>
    <n v="0"/>
    <d v="2023-12-01T00:00:00"/>
    <s v="BH Colorado Electric Oper Co"/>
    <s v="Regulated Electric (122)"/>
    <s v="CO - TRANSMISSION PAGS"/>
    <x v="3"/>
    <n v="135300"/>
    <x v="3"/>
    <n v="11694943"/>
    <s v="SITE DEVELOPMENT SWITCHYARD-AIRPORT PROJECT   10-20-2010 GC"/>
    <d v="2012-01-01T00:00:00"/>
    <d v="2012-11-01T00:00:00"/>
    <s v="10040504"/>
  </r>
  <r>
    <n v="0"/>
    <n v="0"/>
    <n v="0"/>
    <n v="0"/>
    <d v="2023-12-01T00:00:00"/>
    <s v="BH Colorado Electric Oper Co"/>
    <s v="Regulated Electric (122)"/>
    <s v="CO - TRANSMISSION PAGS"/>
    <x v="3"/>
    <n v="135300"/>
    <x v="3"/>
    <n v="11694880"/>
    <s v="Structures"/>
    <d v="2011-04-20T00:00:00"/>
    <d v="2012-11-01T00:00:00"/>
    <s v="10027694"/>
  </r>
  <r>
    <n v="0"/>
    <n v="0"/>
    <n v="0"/>
    <n v="0"/>
    <d v="2023-12-01T00:00:00"/>
    <s v="BH Colorado Electric Oper Co"/>
    <s v="Regulated Electric (122)"/>
    <s v="CO - TRANSMISSION PAGS"/>
    <x v="3"/>
    <n v="135300"/>
    <x v="3"/>
    <n v="11695073"/>
    <s v="Service Transformer"/>
    <d v="2011-04-20T00:00:00"/>
    <d v="2012-11-01T00:00:00"/>
    <s v="10027687"/>
  </r>
  <r>
    <n v="0"/>
    <n v="0"/>
    <n v="0"/>
    <n v="0"/>
    <d v="2023-12-01T00:00:00"/>
    <s v="BH Colorado Electric Oper Co"/>
    <s v="Regulated Electric (122)"/>
    <s v="CO - TRANSMISSION PAGS"/>
    <x v="3"/>
    <n v="135300"/>
    <x v="3"/>
    <n v="11212610"/>
    <s v="CCVT's"/>
    <d v="2011-04-20T00:00:00"/>
    <d v="2011-12-01T00:00:00"/>
    <s v="10027692"/>
  </r>
  <r>
    <n v="0"/>
    <n v="0"/>
    <n v="0"/>
    <n v="0"/>
    <d v="2023-12-01T00:00:00"/>
    <s v="BH Colorado Electric Oper Co"/>
    <s v="Regulated Electric (122)"/>
    <s v="CO - TRANSMISSION PAGS"/>
    <x v="3"/>
    <n v="135300"/>
    <x v="3"/>
    <n v="11694922"/>
    <s v="115KV Disconnect Switches"/>
    <d v="2011-04-20T00:00:00"/>
    <d v="2012-11-01T00:00:00"/>
    <s v="10027706"/>
  </r>
  <r>
    <n v="0"/>
    <n v="0"/>
    <n v="0"/>
    <n v="0"/>
    <d v="2023-12-01T00:00:00"/>
    <s v="BH Colorado Electric Oper Co"/>
    <s v="Regulated Electric (122)"/>
    <s v="CO - TRANSMISSION PAGS"/>
    <x v="3"/>
    <n v="135300"/>
    <x v="11"/>
    <n v="11711318"/>
    <s v="PAGS: (T) INSULATORS"/>
    <d v="2011-04-20T00:00:00"/>
    <d v="2011-01-01T00:00:00"/>
    <s v="10027693"/>
  </r>
  <r>
    <n v="0"/>
    <n v="0"/>
    <n v="0"/>
    <n v="0"/>
    <d v="2023-12-01T00:00:00"/>
    <s v="BH Colorado Electric Oper Co"/>
    <s v="Regulated Electric (122)"/>
    <s v="CO - TRANSMISSION PAGS"/>
    <x v="3"/>
    <n v="135300"/>
    <x v="12"/>
    <n v="11721927"/>
    <s v="TRANSFORMER: SERVICE SSVT 550-100"/>
    <d v="2011-04-20T00:00:00"/>
    <d v="2011-04-01T00:00:00"/>
    <s v="10027687"/>
  </r>
  <r>
    <n v="0"/>
    <n v="0"/>
    <n v="0"/>
    <n v="0"/>
    <d v="2023-12-01T00:00:00"/>
    <s v="BH Colorado Electric Oper Co"/>
    <s v="Regulated Electric (122)"/>
    <s v="CO - TRANSMISSION PAGS"/>
    <x v="3"/>
    <n v="135300"/>
    <x v="13"/>
    <n v="11736030"/>
    <s v="DOUBLE CIRCUIT DEADEND 85 FT"/>
    <d v="2011-04-20T00:00:00"/>
    <d v="2011-04-01T00:00:00"/>
    <s v="10027695"/>
  </r>
  <r>
    <n v="0"/>
    <n v="0"/>
    <n v="0"/>
    <n v="0"/>
    <d v="2023-12-01T00:00:00"/>
    <s v="BH Colorado Electric Oper Co"/>
    <s v="Regulated Electric (122)"/>
    <s v="CO - TRANSMISSION PAGS"/>
    <x v="3"/>
    <n v="135300"/>
    <x v="13"/>
    <n v="11736023"/>
    <s v="SINGLE CIRCUIT DEADEND-75 FT"/>
    <d v="2011-04-20T00:00:00"/>
    <d v="2011-04-01T00:00:00"/>
    <s v="10027695"/>
  </r>
  <r>
    <n v="0"/>
    <n v="0"/>
    <n v="0"/>
    <n v="0"/>
    <d v="2023-12-01T00:00:00"/>
    <s v="BH Colorado Electric Oper Co"/>
    <s v="Regulated Electric (122)"/>
    <s v="CO - TRANSMISSION PAGS"/>
    <x v="3"/>
    <n v="135300"/>
    <x v="13"/>
    <n v="11736036"/>
    <s v="SINGLE CIRCUIT DEADEND-80 FT"/>
    <d v="2011-04-20T00:00:00"/>
    <d v="2011-04-01T00:00:00"/>
    <s v="10027695"/>
  </r>
  <r>
    <n v="0"/>
    <n v="0"/>
    <n v="0"/>
    <n v="0"/>
    <d v="2023-12-01T00:00:00"/>
    <s v="BH Colorado Electric Oper Co"/>
    <s v="Regulated Electric (122)"/>
    <s v="CO - TRANSMISSION PAGS"/>
    <x v="3"/>
    <n v="135300"/>
    <x v="13"/>
    <n v="11736033"/>
    <s v="SINGLE CIRCUIT DEADEND 70 FT"/>
    <d v="2011-04-20T00:00:00"/>
    <d v="2011-04-01T00:00:00"/>
    <s v="10027695"/>
  </r>
  <r>
    <n v="0"/>
    <n v="0"/>
    <n v="0"/>
    <n v="0"/>
    <d v="2023-12-01T00:00:00"/>
    <s v="BH Colorado Electric Oper Co"/>
    <s v="Regulated Electric (122)"/>
    <s v="CO - TRANSMISSION PAGS"/>
    <x v="3"/>
    <n v="135300"/>
    <x v="14"/>
    <n v="11711302"/>
    <s v="PAGS (T): 115KV DISCONNECT SWITCHES"/>
    <d v="2011-04-20T00:00:00"/>
    <d v="2011-01-01T00:00:00"/>
    <s v="10027706"/>
  </r>
  <r>
    <n v="0"/>
    <n v="0"/>
    <n v="0"/>
    <n v="0"/>
    <d v="2023-12-01T00:00:00"/>
    <s v="BH Colorado Electric Oper Co"/>
    <s v="Regulated Electric (122)"/>
    <s v="CO - TRANSMISSION PAGS"/>
    <x v="3"/>
    <n v="135300"/>
    <x v="15"/>
    <n v="11711309"/>
    <s v="PAGS (T): 115KV CAP. VOLTAGE TRANSFORMER"/>
    <d v="2011-04-20T00:00:00"/>
    <d v="2011-01-01T00:00:00"/>
    <s v="10027692"/>
  </r>
  <r>
    <n v="0"/>
    <n v="0"/>
    <n v="0"/>
    <n v="0"/>
    <d v="2023-12-01T00:00:00"/>
    <s v="BH Colorado Electric Oper Co"/>
    <s v="Regulated Electric (122)"/>
    <s v="COE Elec 115kV Transmission Lines"/>
    <x v="4"/>
    <n v="135001"/>
    <x v="3"/>
    <n v="36933438"/>
    <s v="Divestiture 951 Valley Dr Penrose CO"/>
    <d v="2023-02-20T00:00:00"/>
    <d v="2023-03-01T00:00:00"/>
    <s v="10081735"/>
  </r>
  <r>
    <n v="0"/>
    <n v="0"/>
    <n v="0"/>
    <n v="0"/>
    <d v="2023-12-01T00:00:00"/>
    <s v="BH Colorado Electric Oper Co"/>
    <s v="Regulated Electric (122)"/>
    <s v="COE Elec 115kV Transmission Lines"/>
    <x v="4"/>
    <n v="135001"/>
    <x v="16"/>
    <n v="36295465"/>
    <s v="Land-35 Acres 951 Valley Drive Penrose CO Undeveloped Vacant Land"/>
    <d v="2022-10-31T00:00:00"/>
    <d v="2022-10-01T00:00:00"/>
    <s v="10081378"/>
  </r>
  <r>
    <n v="0"/>
    <n v="967014.52"/>
    <n v="-820.62786196240006"/>
    <n v="967835.14786196244"/>
    <d v="2023-12-01T00:00:00"/>
    <s v="BH Colorado Electric Oper Co"/>
    <s v="Regulated Electric (122)"/>
    <s v="COE Elec 115kV Transmission Lines"/>
    <x v="4"/>
    <n v="135001"/>
    <x v="16"/>
    <n v="36295470"/>
    <s v="Land-80 Acres NWNW 27-18-68 Tr 104 &amp; SWNW 27-18-68  Tr 119 Penrose CO Undeveloped Vacant Land"/>
    <d v="2022-10-31T00:00:00"/>
    <d v="2022-10-01T00:00:00"/>
    <s v="10081378"/>
  </r>
  <r>
    <n v="0"/>
    <n v="0"/>
    <n v="0"/>
    <n v="0"/>
    <d v="2023-12-01T00:00:00"/>
    <s v="BH Colorado Electric Oper Co"/>
    <s v="Regulated Electric (122)"/>
    <s v="COE Elec 115kV Transmission Lines"/>
    <x v="4"/>
    <n v="135002"/>
    <x v="3"/>
    <n v="36786067"/>
    <s v="Divestiture 951 Valley Dr Penrose CO"/>
    <d v="2023-02-20T00:00:00"/>
    <d v="2023-02-01T00:00:00"/>
    <s v="10081735"/>
  </r>
  <r>
    <n v="0"/>
    <n v="0"/>
    <n v="0"/>
    <n v="0"/>
    <d v="2023-12-01T00:00:00"/>
    <s v="BH Colorado Electric Oper Co"/>
    <s v="Regulated Electric (122)"/>
    <s v="COE Elec 115kV Transmission Lines"/>
    <x v="4"/>
    <n v="135002"/>
    <x v="3"/>
    <n v="37616525"/>
    <s v="This work order is to build a new 115kV Transmission line from Canon City to Pueblo.  Line is approx 40 miles.  The COE Renewable Advantage solar project will interconnect with this line.  CPCN and county 1041 permits are approved"/>
    <d v="2023-02-21T00:00:00"/>
    <d v="2023-07-01T00:00:00"/>
    <s v="10055994"/>
  </r>
  <r>
    <n v="0"/>
    <n v="0"/>
    <n v="0"/>
    <n v="0"/>
    <d v="2023-12-01T00:00:00"/>
    <s v="BH Colorado Electric Oper Co"/>
    <s v="Regulated Electric (122)"/>
    <s v="COE Elec 115kV Transmission Lines"/>
    <x v="4"/>
    <n v="135002"/>
    <x v="17"/>
    <n v="37145717"/>
    <s v="Land Rights - Non-Depreciable"/>
    <d v="2023-02-20T00:00:00"/>
    <d v="2023-02-20T00:00:00"/>
    <s v="10081735"/>
  </r>
  <r>
    <n v="0"/>
    <n v="962564.48"/>
    <n v="-233.42188640000001"/>
    <n v="962797.90188639995"/>
    <d v="2023-12-01T00:00:00"/>
    <s v="BH Colorado Electric Oper Co"/>
    <s v="Regulated Electric (122)"/>
    <s v="COE Elec 115kV Transmission Lines"/>
    <x v="4"/>
    <n v="135002"/>
    <x v="18"/>
    <n v="37655835"/>
    <s v="Right-Of-Ways - Non-Depreciable"/>
    <d v="2023-02-21T00:00:00"/>
    <d v="2023-02-01T00:00:00"/>
    <s v="10055994"/>
  </r>
  <r>
    <n v="0"/>
    <n v="72519.040000000008"/>
    <n v="-52.7597771712"/>
    <n v="72571.799777171211"/>
    <d v="2023-12-01T00:00:00"/>
    <s v="BH Colorado Electric Oper Co"/>
    <s v="Regulated Electric (122)"/>
    <s v="COE Elec 115kV Transmission Lines"/>
    <x v="4"/>
    <n v="135002"/>
    <x v="18"/>
    <n v="36948569"/>
    <s v="Right-Of-Ways - Non-Depreciable"/>
    <d v="2022-10-31T00:00:00"/>
    <d v="2022-10-01T00:00:00"/>
    <s v="10081378"/>
  </r>
  <r>
    <n v="110"/>
    <n v="16079.32"/>
    <n v="94.5018618836"/>
    <n v="15984.818138116399"/>
    <d v="2023-12-01T00:00:00"/>
    <s v="BH Colorado Electric Oper Co"/>
    <s v="Regulated Electric (122)"/>
    <s v="COE Elec 115kV Transmission Lines"/>
    <x v="4"/>
    <n v="135500"/>
    <x v="19"/>
    <n v="37655760"/>
    <s v="Anchors"/>
    <d v="2023-02-21T00:00:00"/>
    <d v="2023-01-01T00:00:00"/>
    <s v="10055994"/>
  </r>
  <r>
    <n v="40"/>
    <n v="83372.28"/>
    <n v="489.99806518439999"/>
    <n v="82882.281934815604"/>
    <d v="2023-12-01T00:00:00"/>
    <s v="BH Colorado Electric Oper Co"/>
    <s v="Regulated Electric (122)"/>
    <s v="COE Elec 115kV Transmission Lines"/>
    <x v="4"/>
    <n v="135500"/>
    <x v="20"/>
    <n v="37655826"/>
    <s v="Crossarm, Assy"/>
    <d v="2023-02-21T00:00:00"/>
    <d v="2023-01-01T00:00:00"/>
    <s v="10055994"/>
  </r>
  <r>
    <n v="0"/>
    <n v="0"/>
    <n v="0"/>
    <n v="0"/>
    <d v="2023-12-01T00:00:00"/>
    <s v="BH Colorado Electric Oper Co"/>
    <s v="Regulated Electric (122)"/>
    <s v="COE Elec 115kV Transmission Lines"/>
    <x v="4"/>
    <n v="135500"/>
    <x v="3"/>
    <n v="36755307"/>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0"/>
    <n v="0"/>
    <n v="0"/>
    <n v="0"/>
    <d v="2023-12-01T00:00:00"/>
    <s v="BH Colorado Electric Oper Co"/>
    <s v="Regulated Electric (122)"/>
    <s v="COE Elec 115kV Transmission Lines"/>
    <x v="4"/>
    <n v="135500"/>
    <x v="3"/>
    <n v="36933367"/>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246"/>
    <n v="19037.900000000001"/>
    <n v="111.89011701699999"/>
    <n v="18926.009882983002"/>
    <d v="2023-12-01T00:00:00"/>
    <s v="BH Colorado Electric Oper Co"/>
    <s v="Regulated Electric (122)"/>
    <s v="COE Elec 115kV Transmission Lines"/>
    <x v="4"/>
    <n v="135500"/>
    <x v="21"/>
    <n v="37655781"/>
    <s v="Guys"/>
    <d v="2023-02-21T00:00:00"/>
    <d v="2023-01-01T00:00:00"/>
    <s v="10055994"/>
  </r>
  <r>
    <n v="166"/>
    <n v="16365600.58"/>
    <n v="96184.398696793403"/>
    <n v="16269416.181303207"/>
    <d v="2023-12-01T00:00:00"/>
    <s v="BH Colorado Electric Oper Co"/>
    <s v="Regulated Electric (122)"/>
    <s v="COE Elec 115kV Transmission Lines"/>
    <x v="4"/>
    <n v="135500"/>
    <x v="22"/>
    <n v="37655817"/>
    <s v="Pole, Steel"/>
    <d v="2023-02-21T00:00:00"/>
    <d v="2023-01-01T00:00:00"/>
    <s v="10055994"/>
  </r>
  <r>
    <n v="2"/>
    <n v="14867.34"/>
    <n v="87.378776668200004"/>
    <n v="14779.9612233318"/>
    <d v="2023-12-01T00:00:00"/>
    <s v="BH Colorado Electric Oper Co"/>
    <s v="Regulated Electric (122)"/>
    <s v="COE Elec 115kV Transmission Lines"/>
    <x v="4"/>
    <n v="135500"/>
    <x v="23"/>
    <n v="37655787"/>
    <s v="Pole, Wood, 50'"/>
    <d v="2023-02-21T00:00:00"/>
    <d v="2023-01-01T00:00:00"/>
    <s v="10055994"/>
  </r>
  <r>
    <n v="4"/>
    <n v="26715.33"/>
    <n v="157.0121389359"/>
    <n v="26558.317861064101"/>
    <d v="2023-12-01T00:00:00"/>
    <s v="BH Colorado Electric Oper Co"/>
    <s v="Regulated Electric (122)"/>
    <s v="COE Elec 115kV Transmission Lines"/>
    <x v="4"/>
    <n v="135500"/>
    <x v="24"/>
    <n v="37655790"/>
    <s v="Pole, Wood, 55'"/>
    <d v="2023-02-21T00:00:00"/>
    <d v="2023-01-01T00:00:00"/>
    <s v="10055994"/>
  </r>
  <r>
    <n v="13"/>
    <n v="108835.78"/>
    <n v="639.65291128939998"/>
    <n v="108196.12708871059"/>
    <d v="2023-12-01T00:00:00"/>
    <s v="BH Colorado Electric Oper Co"/>
    <s v="Regulated Electric (122)"/>
    <s v="COE Elec 115kV Transmission Lines"/>
    <x v="4"/>
    <n v="135500"/>
    <x v="25"/>
    <n v="37655793"/>
    <s v="Pole, Wood, 60'"/>
    <d v="2023-02-21T00:00:00"/>
    <d v="2023-01-01T00:00:00"/>
    <s v="10055994"/>
  </r>
  <r>
    <n v="118"/>
    <n v="1621146.27"/>
    <n v="9527.8494924321003"/>
    <n v="1611618.4205075679"/>
    <d v="2023-12-01T00:00:00"/>
    <s v="BH Colorado Electric Oper Co"/>
    <s v="Regulated Electric (122)"/>
    <s v="COE Elec 115kV Transmission Lines"/>
    <x v="4"/>
    <n v="135500"/>
    <x v="26"/>
    <n v="37655796"/>
    <s v="Pole, Wood, 65' Or Greater"/>
    <d v="2023-02-21T00:00:00"/>
    <d v="2023-01-01T00:00:00"/>
    <s v="10055994"/>
  </r>
  <r>
    <n v="306800"/>
    <n v="1031783.18"/>
    <n v="7538.5484015293996"/>
    <n v="1024244.6315984706"/>
    <d v="2023-12-01T00:00:00"/>
    <s v="BH Colorado Electric Oper Co"/>
    <s v="Regulated Electric (122)"/>
    <s v="COE Elec 115kV Transmission Lines"/>
    <x v="4"/>
    <n v="135600"/>
    <x v="27"/>
    <n v="37655829"/>
    <s v="Conductor, Oh Acsr Bare 795 Mcm"/>
    <d v="2023-02-21T00:00:00"/>
    <d v="2023-01-01T00:00:00"/>
    <s v="10055994"/>
  </r>
  <r>
    <n v="0"/>
    <n v="0"/>
    <n v="0"/>
    <n v="0"/>
    <d v="2023-12-01T00:00:00"/>
    <s v="BH Colorado Electric Oper Co"/>
    <s v="Regulated Electric (122)"/>
    <s v="COE Elec 115kV Transmission Lines"/>
    <x v="4"/>
    <n v="135600"/>
    <x v="3"/>
    <n v="36933370"/>
    <s v="This work order is to build a new 115kV Transmission line from Canon City to Pueblo.  Line is approx 40 miles.  The COE Renewable Advantage solar project will interconnect with this line.  CPCN and county 1041 permits are approved"/>
    <d v="2023-02-21T00:00:00"/>
    <d v="2023-03-01T00:00:00"/>
    <s v="10055994"/>
  </r>
  <r>
    <n v="0"/>
    <n v="0"/>
    <n v="0"/>
    <n v="0"/>
    <d v="2023-12-01T00:00:00"/>
    <s v="BH Colorado Electric Oper Co"/>
    <s v="Regulated Electric (122)"/>
    <s v="COE Elec 115kV Transmission Lines"/>
    <x v="4"/>
    <n v="135600"/>
    <x v="3"/>
    <n v="36755310"/>
    <s v="This work order is to build a new 115kV Transmission line from Canon City to Pueblo.  Line is approx 40 miles.  The COE Renewable Advantage solar project will interconnect with this line.  CPCN and county 1041 permits are approved"/>
    <d v="2023-02-21T00:00:00"/>
    <d v="2023-02-01T00:00:00"/>
    <s v="10055994"/>
  </r>
  <r>
    <n v="98800"/>
    <n v="484079.32"/>
    <n v="3536.8432580956"/>
    <n v="480542.47674190439"/>
    <d v="2023-12-01T00:00:00"/>
    <s v="BH Colorado Electric Oper Co"/>
    <s v="Regulated Electric (122)"/>
    <s v="COE Elec 115kV Transmission Lines"/>
    <x v="4"/>
    <n v="135600"/>
    <x v="28"/>
    <n v="37655778"/>
    <s v="FIBER OPTIC GROUND WIRE"/>
    <d v="2023-02-21T00:00:00"/>
    <d v="2023-01-01T00:00:00"/>
    <s v="10055994"/>
  </r>
  <r>
    <n v="155"/>
    <n v="80039.22"/>
    <n v="584.79295426260001"/>
    <n v="79454.427045737408"/>
    <d v="2023-12-01T00:00:00"/>
    <s v="BH Colorado Electric Oper Co"/>
    <s v="Regulated Electric (122)"/>
    <s v="COE Elec 115kV Transmission Lines"/>
    <x v="4"/>
    <n v="135600"/>
    <x v="29"/>
    <n v="37655823"/>
    <s v="Post Insulators"/>
    <d v="2023-02-21T00:00:00"/>
    <d v="2023-01-01T00:00:00"/>
    <s v="10055994"/>
  </r>
  <r>
    <n v="52000"/>
    <n v="119192.72"/>
    <n v="870.86134591760003"/>
    <n v="118321.8586540824"/>
    <d v="2023-12-01T00:00:00"/>
    <s v="BH Colorado Electric Oper Co"/>
    <s v="Regulated Electric (122)"/>
    <s v="COE Elec 115kV Transmission Lines"/>
    <x v="4"/>
    <n v="135600"/>
    <x v="30"/>
    <n v="37655775"/>
    <s v="Static Wire (Transmission Lines)"/>
    <d v="2023-02-21T00:00:00"/>
    <d v="2023-01-01T00:00:00"/>
    <s v="10055994"/>
  </r>
  <r>
    <n v="110"/>
    <n v="22261.7"/>
    <n v="162.65132656100002"/>
    <n v="22099.048673439"/>
    <d v="2023-12-01T00:00:00"/>
    <s v="BH Colorado Electric Oper Co"/>
    <s v="Regulated Electric (122)"/>
    <s v="COE Elec 115kV Transmission Lines"/>
    <x v="4"/>
    <n v="135600"/>
    <x v="31"/>
    <n v="37655784"/>
    <s v="Suspension Insulators"/>
    <d v="2023-02-21T00:00:00"/>
    <d v="2023-01-01T00:00:00"/>
    <s v="10055994"/>
  </r>
  <r>
    <n v="0"/>
    <n v="0"/>
    <n v="0"/>
    <n v="0"/>
    <d v="2023-12-01T00:00:00"/>
    <s v="BH Colorado Electric Oper Co"/>
    <s v="Regulated Electric (122)"/>
    <s v="COE Elec 115kV Transmission Lines"/>
    <x v="5"/>
    <n v="135500"/>
    <x v="2"/>
    <n v="34777916"/>
    <s v="A dummy retirement unit"/>
    <d v="2021-08-20T00:00:00"/>
    <d v="2021-08-20T00:00:00"/>
    <s v="10076209"/>
  </r>
  <r>
    <n v="3"/>
    <n v="185.04"/>
    <n v="131.5905409584"/>
    <n v="53.449459041599994"/>
    <d v="2023-12-01T00:00:00"/>
    <s v="BH Colorado Electric Oper Co"/>
    <s v="Regulated Electric (122)"/>
    <s v="COE Elec 115kV Transmission Lines"/>
    <x v="5"/>
    <n v="135500"/>
    <x v="32"/>
    <n v="21747817"/>
    <s v="CROSSARM ASSEMBLIES, WOOD"/>
    <d v="1963-07-01T00:00:00"/>
    <d v="1963-07-01T00:00:00"/>
    <s v="50507XFER"/>
  </r>
  <r>
    <n v="11"/>
    <n v="705.27"/>
    <n v="542.99996206950004"/>
    <n v="162.27003793049994"/>
    <d v="2023-12-01T00:00:00"/>
    <s v="BH Colorado Electric Oper Co"/>
    <s v="Regulated Electric (122)"/>
    <s v="COE Elec 115kV Transmission Lines"/>
    <x v="5"/>
    <n v="135500"/>
    <x v="32"/>
    <n v="21747761"/>
    <s v="CROSSARM ASSEMBLIES, WOOD"/>
    <d v="1958-07-01T00:00:00"/>
    <d v="1958-07-01T00:00:00"/>
    <s v="50507XFER"/>
  </r>
  <r>
    <n v="5"/>
    <n v="357.75"/>
    <n v="275.43811083750001"/>
    <n v="82.311889162499995"/>
    <d v="2023-12-01T00:00:00"/>
    <s v="BH Colorado Electric Oper Co"/>
    <s v="Regulated Electric (122)"/>
    <s v="COE Elec 115kV Transmission Lines"/>
    <x v="5"/>
    <n v="135500"/>
    <x v="32"/>
    <n v="21747747"/>
    <s v="CROSSARM ASSEMBLIES, WOOD"/>
    <d v="1958-07-01T00:00:00"/>
    <d v="1958-07-01T00:00:00"/>
    <s v="50507XFER"/>
  </r>
  <r>
    <n v="299"/>
    <n v="17241.68"/>
    <n v="13274.677195988001"/>
    <n v="3967.0028040119996"/>
    <d v="2023-12-01T00:00:00"/>
    <s v="BH Colorado Electric Oper Co"/>
    <s v="Regulated Electric (122)"/>
    <s v="COE Elec 115kV Transmission Lines"/>
    <x v="5"/>
    <n v="135500"/>
    <x v="32"/>
    <n v="21747803"/>
    <s v="CROSSARM ASSEMBLIES, WOOD"/>
    <d v="1958-07-01T00:00:00"/>
    <d v="1958-07-01T00:00:00"/>
    <s v="50507XFER"/>
  </r>
  <r>
    <n v="1"/>
    <n v="22118.850000000002"/>
    <n v="389.99314873349999"/>
    <n v="21728.856851266501"/>
    <d v="2023-12-01T00:00:00"/>
    <s v="BH Colorado Electric Oper Co"/>
    <s v="Regulated Electric (122)"/>
    <s v="COE Elec 115kV Transmission Lines"/>
    <x v="5"/>
    <n v="135500"/>
    <x v="20"/>
    <n v="37069368"/>
    <s v="Crossarm, Assy"/>
    <d v="2022-11-15T00:00:00"/>
    <d v="2022-01-01T00:00:00"/>
    <s v="10081173"/>
  </r>
  <r>
    <n v="0"/>
    <n v="0"/>
    <n v="0"/>
    <n v="0"/>
    <d v="2023-12-01T00:00:00"/>
    <s v="BH Colorado Electric Oper Co"/>
    <s v="Regulated Electric (122)"/>
    <s v="COE Elec 115kV Transmission Lines"/>
    <x v="5"/>
    <n v="135500"/>
    <x v="3"/>
    <n v="36460860"/>
    <s v="Replace broken cross brace Pole ID 37062348"/>
    <d v="2022-11-15T00:00:00"/>
    <d v="2022-12-01T00:00:00"/>
    <s v="10081173"/>
  </r>
  <r>
    <n v="2"/>
    <n v="0"/>
    <n v="0"/>
    <n v="0"/>
    <d v="2023-12-01T00:00:00"/>
    <s v="BH Colorado Electric Oper Co"/>
    <s v="Regulated Electric (122)"/>
    <s v="COE Elec 115kV Transmission Lines"/>
    <x v="5"/>
    <n v="135500"/>
    <x v="3"/>
    <n v="33608861"/>
    <s v="This work order will be used to remediate the three LiDAR violations on the 115kV Canon West to Tallahasee Tap line segment. The work will include replacing three H-frame structures."/>
    <d v="2021-08-20T00:00:00"/>
    <d v="2021-08-01T00:00:00"/>
    <s v="10076209"/>
  </r>
  <r>
    <n v="6"/>
    <n v="135064.46"/>
    <n v="34133.642954039802"/>
    <n v="100930.8170459602"/>
    <d v="2023-12-01T00:00:00"/>
    <s v="BH Colorado Electric Oper Co"/>
    <s v="Regulated Electric (122)"/>
    <s v="COE Elec 115kV Transmission Lines"/>
    <x v="5"/>
    <n v="135500"/>
    <x v="33"/>
    <n v="21747845"/>
    <s v="POLE, STEEL"/>
    <d v="2002-06-26T00:00:00"/>
    <d v="2002-01-01T00:00:00"/>
    <s v="50507XFER"/>
  </r>
  <r>
    <n v="283"/>
    <n v="151957.79"/>
    <n v="116995.01496755151"/>
    <n v="34962.775032448495"/>
    <d v="2023-12-01T00:00:00"/>
    <s v="BH Colorado Electric Oper Co"/>
    <s v="Regulated Electric (122)"/>
    <s v="COE Elec 115kV Transmission Lines"/>
    <x v="5"/>
    <n v="135500"/>
    <x v="25"/>
    <n v="21747789"/>
    <s v="Pole, Wood, 60'"/>
    <d v="1958-07-01T00:00:00"/>
    <d v="1958-07-01T00:00:00"/>
    <s v="50507XFER"/>
  </r>
  <r>
    <n v="6"/>
    <n v="3863.7000000000003"/>
    <n v="2974.7315970449999"/>
    <n v="888.96840295500033"/>
    <d v="2023-12-01T00:00:00"/>
    <s v="BH Colorado Electric Oper Co"/>
    <s v="Regulated Electric (122)"/>
    <s v="COE Elec 115kV Transmission Lines"/>
    <x v="5"/>
    <n v="135500"/>
    <x v="34"/>
    <n v="21747775"/>
    <s v="POLE, WOOD"/>
    <d v="1958-07-01T00:00:00"/>
    <d v="1958-07-01T00:00:00"/>
    <s v="50507XFER"/>
  </r>
  <r>
    <n v="1"/>
    <n v="296.78000000000003"/>
    <n v="211.05404639880001"/>
    <n v="85.725953601200018"/>
    <d v="2023-12-01T00:00:00"/>
    <s v="BH Colorado Electric Oper Co"/>
    <s v="Regulated Electric (122)"/>
    <s v="COE Elec 115kV Transmission Lines"/>
    <x v="5"/>
    <n v="135500"/>
    <x v="34"/>
    <n v="21747824"/>
    <s v="POLE, WOOD"/>
    <d v="1963-07-01T00:00:00"/>
    <d v="1963-07-01T00:00:00"/>
    <s v="50507XFER"/>
  </r>
  <r>
    <n v="11"/>
    <n v="6347.41"/>
    <n v="4886.9842602685003"/>
    <n v="1460.4257397314996"/>
    <d v="2023-12-01T00:00:00"/>
    <s v="BH Colorado Electric Oper Co"/>
    <s v="Regulated Electric (122)"/>
    <s v="COE Elec 115kV Transmission Lines"/>
    <x v="5"/>
    <n v="135500"/>
    <x v="34"/>
    <n v="21747782"/>
    <s v="POLE, WOOD"/>
    <d v="1958-07-01T00:00:00"/>
    <d v="1958-07-01T00:00:00"/>
    <s v="50507XFER"/>
  </r>
  <r>
    <n v="3"/>
    <n v="1678.44"/>
    <n v="1193.6166643224001"/>
    <n v="484.82333567759997"/>
    <d v="2023-12-01T00:00:00"/>
    <s v="BH Colorado Electric Oper Co"/>
    <s v="Regulated Electric (122)"/>
    <s v="COE Elec 115kV Transmission Lines"/>
    <x v="5"/>
    <n v="135500"/>
    <x v="34"/>
    <n v="21747810"/>
    <s v="POLE, WOOD"/>
    <d v="1963-07-01T00:00:00"/>
    <d v="1963-07-01T00:00:00"/>
    <s v="50507XFER"/>
  </r>
  <r>
    <n v="2"/>
    <n v="15046.720000000001"/>
    <n v="5217.5532300320001"/>
    <n v="9829.1667699680002"/>
    <d v="2023-12-01T00:00:00"/>
    <s v="BH Colorado Electric Oper Co"/>
    <s v="Regulated Electric (122)"/>
    <s v="COE Elec 115kV Transmission Lines"/>
    <x v="5"/>
    <n v="135500"/>
    <x v="34"/>
    <n v="21747838"/>
    <s v="POLE, WOOD"/>
    <d v="1994-07-01T00:00:00"/>
    <d v="1994-07-01T00:00:00"/>
    <s v="50507XFER"/>
  </r>
  <r>
    <n v="2"/>
    <n v="7653.1500000000005"/>
    <n v="2653.7821865775004"/>
    <n v="4999.3678134225001"/>
    <d v="2023-12-01T00:00:00"/>
    <s v="BH Colorado Electric Oper Co"/>
    <s v="Regulated Electric (122)"/>
    <s v="COE Elec 115kV Transmission Lines"/>
    <x v="5"/>
    <n v="135500"/>
    <x v="34"/>
    <n v="21747831"/>
    <s v="POLE, WOOD"/>
    <d v="1994-07-01T00:00:00"/>
    <d v="1994-07-01T00:00:00"/>
    <s v="50507XFER"/>
  </r>
  <r>
    <n v="32"/>
    <n v="17077.510000000002"/>
    <n v="13148.2797825535"/>
    <n v="3929.2302174465021"/>
    <d v="2023-12-01T00:00:00"/>
    <s v="BH Colorado Electric Oper Co"/>
    <s v="Regulated Electric (122)"/>
    <s v="COE Elec 115kV Transmission Lines"/>
    <x v="5"/>
    <n v="135500"/>
    <x v="34"/>
    <n v="21747768"/>
    <s v="POLE, WOOD"/>
    <d v="1958-07-01T00:00:00"/>
    <d v="1958-07-01T00:00:00"/>
    <s v="50507XFER"/>
  </r>
  <r>
    <n v="125558"/>
    <n v="52337.16"/>
    <n v="50093.403669579602"/>
    <n v="2243.7563304204014"/>
    <d v="2023-12-01T00:00:00"/>
    <s v="BH Colorado Electric Oper Co"/>
    <s v="Regulated Electric (122)"/>
    <s v="COE Elec 115kV Transmission Lines"/>
    <x v="5"/>
    <n v="135600"/>
    <x v="35"/>
    <n v="21747754"/>
    <s v="CONDUCTOR, OVERHEAD"/>
    <d v="1958-07-01T00:00:00"/>
    <d v="1958-07-01T00:00:00"/>
    <s v="50507XFER"/>
  </r>
  <r>
    <n v="125558"/>
    <n v="19528.740000000002"/>
    <n v="18691.519676999404"/>
    <n v="837.220323000598"/>
    <d v="2023-12-01T00:00:00"/>
    <s v="BH Colorado Electric Oper Co"/>
    <s v="Regulated Electric (122)"/>
    <s v="COE Elec 115kV Transmission Lines"/>
    <x v="5"/>
    <n v="135600"/>
    <x v="30"/>
    <n v="21747796"/>
    <s v="STATIC WIRE (TRANSMISSION LINES)"/>
    <d v="1958-07-01T00:00:00"/>
    <d v="1958-07-01T00:00:00"/>
    <s v="50507XFER"/>
  </r>
  <r>
    <n v="1"/>
    <n v="450.15000000000003"/>
    <n v="-14.301670635000001"/>
    <n v="464.45167063500003"/>
    <d v="2023-12-01T00:00:00"/>
    <s v="BH Colorado Electric Oper Co"/>
    <s v="Regulated Electric (122)"/>
    <s v="COE Elec 115kV Transmission Lines"/>
    <x v="6"/>
    <n v="135002"/>
    <x v="17"/>
    <n v="21754777"/>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817"/>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21"/>
    <s v="LAND RIGHTS"/>
    <d v="1958-07-01T00:00:00"/>
    <d v="1958-07-01T00:00:00"/>
    <s v="10058860"/>
  </r>
  <r>
    <n v="3"/>
    <n v="1350.45"/>
    <n v="-42.905011905000002"/>
    <n v="1393.3550119050001"/>
    <d v="2023-12-01T00:00:00"/>
    <s v="BH Colorado Electric Oper Co"/>
    <s v="Regulated Electric (122)"/>
    <s v="COE Elec 115kV Transmission Lines"/>
    <x v="6"/>
    <n v="135002"/>
    <x v="17"/>
    <n v="21754749"/>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35"/>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63"/>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42"/>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824"/>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714"/>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728"/>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686"/>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07"/>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56"/>
    <s v="LAND RIGHTS"/>
    <d v="1958-07-01T00:00:00"/>
    <d v="1958-07-01T00:00:00"/>
    <s v="10058860"/>
  </r>
  <r>
    <n v="2"/>
    <n v="900.30000000000007"/>
    <n v="-28.603341270000001"/>
    <n v="928.90334127000006"/>
    <d v="2023-12-01T00:00:00"/>
    <s v="BH Colorado Electric Oper Co"/>
    <s v="Regulated Electric (122)"/>
    <s v="COE Elec 115kV Transmission Lines"/>
    <x v="6"/>
    <n v="135002"/>
    <x v="17"/>
    <n v="21754805"/>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84"/>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791"/>
    <s v="LAND RIGHTS"/>
    <d v="1958-07-01T00:00:00"/>
    <d v="1958-07-01T00:00:00"/>
    <s v="10058860"/>
  </r>
  <r>
    <n v="1"/>
    <n v="450.15000000000003"/>
    <n v="-14.301670635000001"/>
    <n v="464.45167063500003"/>
    <d v="2023-12-01T00:00:00"/>
    <s v="BH Colorado Electric Oper Co"/>
    <s v="Regulated Electric (122)"/>
    <s v="COE Elec 115kV Transmission Lines"/>
    <x v="6"/>
    <n v="135002"/>
    <x v="17"/>
    <n v="21754831"/>
    <s v="LAND RIGHTS"/>
    <d v="1958-07-01T00:00:00"/>
    <d v="1958-07-01T00:00:00"/>
    <s v="10058860"/>
  </r>
  <r>
    <n v="27"/>
    <n v="8943.0300000000007"/>
    <n v="157.6809114813"/>
    <n v="8785.3490885187002"/>
    <d v="2023-12-01T00:00:00"/>
    <s v="BH Colorado Electric Oper Co"/>
    <s v="Regulated Electric (122)"/>
    <s v="COE Elec 115kV Transmission Lines"/>
    <x v="6"/>
    <n v="135500"/>
    <x v="19"/>
    <n v="36942060"/>
    <s v="Anchors"/>
    <d v="2022-11-17T00:00:00"/>
    <d v="2022-01-01T00:00:00"/>
    <s v="10077683"/>
  </r>
  <r>
    <n v="126"/>
    <n v="30109.82"/>
    <n v="2654.4374697645999"/>
    <n v="27455.382530235402"/>
    <d v="2023-12-01T00:00:00"/>
    <s v="BH Colorado Electric Oper Co"/>
    <s v="Regulated Electric (122)"/>
    <s v="COE Elec 115kV Transmission Lines"/>
    <x v="6"/>
    <n v="135500"/>
    <x v="19"/>
    <n v="21754672"/>
    <s v="Anchors"/>
    <d v="2016-03-25T00:00:00"/>
    <d v="2016-01-01T00:00:00"/>
    <s v="10058860"/>
  </r>
  <r>
    <n v="16"/>
    <n v="2310.37"/>
    <n v="583.87931711809995"/>
    <n v="1726.4906828818998"/>
    <d v="2023-12-01T00:00:00"/>
    <s v="BH Colorado Electric Oper Co"/>
    <s v="Regulated Electric (122)"/>
    <s v="COE Elec 115kV Transmission Lines"/>
    <x v="6"/>
    <n v="135500"/>
    <x v="19"/>
    <n v="21754897"/>
    <s v="ANCHORS"/>
    <d v="2002-06-26T00:00:00"/>
    <d v="2002-01-01T00:00:00"/>
    <s v="10058860"/>
  </r>
  <r>
    <n v="1"/>
    <n v="32.980000000000004"/>
    <n v="23.453610250800001"/>
    <n v="9.5263897492000034"/>
    <d v="2023-12-01T00:00:00"/>
    <s v="BH Colorado Electric Oper Co"/>
    <s v="Regulated Electric (122)"/>
    <s v="COE Elec 115kV Transmission Lines"/>
    <x v="6"/>
    <n v="135500"/>
    <x v="32"/>
    <n v="21754838"/>
    <s v="CROSSARM ASSEMBLIES, WOOD"/>
    <d v="1963-07-01T00:00:00"/>
    <d v="1963-07-01T00:00:00"/>
    <s v="10058860"/>
  </r>
  <r>
    <n v="33"/>
    <n v="1956.8"/>
    <n v="1506.5752488799999"/>
    <n v="450.22475112000006"/>
    <d v="2023-12-01T00:00:00"/>
    <s v="BH Colorado Electric Oper Co"/>
    <s v="Regulated Electric (122)"/>
    <s v="COE Elec 115kV Transmission Lines"/>
    <x v="6"/>
    <n v="135500"/>
    <x v="32"/>
    <n v="21754700"/>
    <s v="CROSSARM ASSEMBLIES, WOOD"/>
    <d v="1958-07-01T00:00:00"/>
    <d v="1958-07-01T00:00:00"/>
    <s v="10058860"/>
  </r>
  <r>
    <n v="2"/>
    <n v="850.35"/>
    <n v="294.86468739750001"/>
    <n v="555.48531260250002"/>
    <d v="2023-12-01T00:00:00"/>
    <s v="BH Colorado Electric Oper Co"/>
    <s v="Regulated Electric (122)"/>
    <s v="COE Elec 115kV Transmission Lines"/>
    <x v="6"/>
    <n v="135500"/>
    <x v="32"/>
    <n v="21754855"/>
    <s v="CROSSARM ASSEMBLIES, WOOD"/>
    <d v="1994-07-01T00:00:00"/>
    <d v="1994-07-01T00:00:00"/>
    <s v="10058860"/>
  </r>
  <r>
    <n v="7"/>
    <n v="64497.43"/>
    <n v="7202.2648296020998"/>
    <n v="57295.165170397901"/>
    <d v="2023-12-01T00:00:00"/>
    <s v="BH Colorado Electric Oper Co"/>
    <s v="Regulated Electric (122)"/>
    <s v="COE Elec 115kV Transmission Lines"/>
    <x v="6"/>
    <n v="135500"/>
    <x v="32"/>
    <n v="21754644"/>
    <s v="CROSSARM ASSEMBLIES-26'"/>
    <d v="2014-05-19T00:00:00"/>
    <d v="2014-05-01T00:00:00"/>
    <s v="10058860"/>
  </r>
  <r>
    <n v="2"/>
    <n v="1658.8700000000001"/>
    <n v="575.22453575949999"/>
    <n v="1083.6454642405001"/>
    <d v="2023-12-01T00:00:00"/>
    <s v="BH Colorado Electric Oper Co"/>
    <s v="Regulated Electric (122)"/>
    <s v="COE Elec 115kV Transmission Lines"/>
    <x v="6"/>
    <n v="135500"/>
    <x v="32"/>
    <n v="21754862"/>
    <s v="CROSSARM ASSEMBLIES, WOOD"/>
    <d v="1994-07-01T00:00:00"/>
    <d v="1994-07-01T00:00:00"/>
    <s v="10058860"/>
  </r>
  <r>
    <n v="2"/>
    <n v="61489.25"/>
    <n v="2529.7077130125003"/>
    <n v="58959.542286987496"/>
    <d v="2023-12-01T00:00:00"/>
    <s v="BH Colorado Electric Oper Co"/>
    <s v="Regulated Electric (122)"/>
    <s v="COE Elec 115kV Transmission Lines"/>
    <x v="6"/>
    <n v="135500"/>
    <x v="20"/>
    <n v="34775834"/>
    <s v="Crossarm, Assy"/>
    <d v="2020-10-01T00:00:00"/>
    <d v="2020-01-01T00:00:00"/>
    <s v="10071978"/>
  </r>
  <r>
    <n v="1"/>
    <n v="62.17"/>
    <n v="8.4039174097"/>
    <n v="53.766082590300002"/>
    <d v="2023-12-01T00:00:00"/>
    <s v="BH Colorado Electric Oper Co"/>
    <s v="Regulated Electric (122)"/>
    <s v="COE Elec 115kV Transmission Lines"/>
    <x v="6"/>
    <n v="135500"/>
    <x v="20"/>
    <n v="21754616"/>
    <s v="Crossarm, Assy"/>
    <d v="2012-02-24T00:00:00"/>
    <d v="2012-01-01T00:00:00"/>
    <s v="10058860"/>
  </r>
  <r>
    <n v="43"/>
    <n v="326310.25"/>
    <n v="28767.031963932499"/>
    <n v="297543.2180360675"/>
    <d v="2023-12-01T00:00:00"/>
    <s v="BH Colorado Electric Oper Co"/>
    <s v="Regulated Electric (122)"/>
    <s v="COE Elec 115kV Transmission Lines"/>
    <x v="6"/>
    <n v="135500"/>
    <x v="36"/>
    <n v="21754651"/>
    <s v="Crossarm, Wood"/>
    <d v="2016-03-25T00:00:00"/>
    <d v="2016-01-01T00:00:00"/>
    <s v="10058860"/>
  </r>
  <r>
    <n v="2"/>
    <n v="33724.629999999997"/>
    <n v="594.62289601730004"/>
    <n v="33130.007103982694"/>
    <d v="2023-12-01T00:00:00"/>
    <s v="BH Colorado Electric Oper Co"/>
    <s v="Regulated Electric (122)"/>
    <s v="COE Elec 115kV Transmission Lines"/>
    <x v="6"/>
    <n v="135500"/>
    <x v="36"/>
    <n v="35855312"/>
    <s v="Crossarm, Wood"/>
    <d v="2022-03-09T00:00:00"/>
    <d v="2022-01-01T00:00:00"/>
    <s v="10077285"/>
  </r>
  <r>
    <n v="3"/>
    <n v="23311.83"/>
    <n v="1507.1018834778001"/>
    <n v="21804.728116522201"/>
    <d v="2023-12-01T00:00:00"/>
    <s v="BH Colorado Electric Oper Co"/>
    <s v="Regulated Electric (122)"/>
    <s v="COE Elec 115kV Transmission Lines"/>
    <x v="6"/>
    <n v="135500"/>
    <x v="36"/>
    <n v="27510144"/>
    <s v="Crossarm, Wood"/>
    <d v="2018-01-29T00:00:00"/>
    <d v="2018-01-01T00:00:00"/>
    <s v="10058860"/>
  </r>
  <r>
    <n v="2"/>
    <n v="711.57"/>
    <n v="96.187478063700013"/>
    <n v="615.38252193630001"/>
    <d v="2023-12-01T00:00:00"/>
    <s v="BH Colorado Electric Oper Co"/>
    <s v="Regulated Electric (122)"/>
    <s v="COE Elec 115kV Transmission Lines"/>
    <x v="6"/>
    <n v="135500"/>
    <x v="36"/>
    <n v="21754602"/>
    <s v="Crossarm, Wood"/>
    <d v="2012-02-09T00:00:00"/>
    <d v="2012-01-01T00:00:00"/>
    <s v="10058860"/>
  </r>
  <r>
    <n v="0"/>
    <n v="0"/>
    <n v="0"/>
    <n v="0"/>
    <d v="2023-12-01T00:00:00"/>
    <s v="BH Colorado Electric Oper Co"/>
    <s v="Regulated Electric (122)"/>
    <s v="COE Elec 115kV Transmission Lines"/>
    <x v="6"/>
    <n v="135500"/>
    <x v="3"/>
    <n v="21754679"/>
    <s v="This work order is to replace three arms that are damaged on the West Canon Tallahasse 115 kV line"/>
    <d v="2018-01-29T00:00:00"/>
    <d v="2018-01-01T00:00:00"/>
    <s v="10058860"/>
  </r>
  <r>
    <n v="0"/>
    <n v="0"/>
    <n v="0"/>
    <n v="0"/>
    <d v="2023-12-01T00:00:00"/>
    <s v="BH Colorado Electric Oper Co"/>
    <s v="Regulated Electric (122)"/>
    <s v="COE Elec 115kV Transmission Lines"/>
    <x v="6"/>
    <n v="135500"/>
    <x v="3"/>
    <n v="36460711"/>
    <s v="This work order is for the Tie between the new Hogback substation and the Canon City Plant line 210"/>
    <d v="2022-11-17T00:00:00"/>
    <d v="2022-12-01T00:00:00"/>
    <s v="10077683"/>
  </r>
  <r>
    <n v="0"/>
    <n v="0"/>
    <n v="0"/>
    <n v="0"/>
    <d v="2023-12-01T00:00:00"/>
    <s v="BH Colorado Electric Oper Co"/>
    <s v="Regulated Electric (122)"/>
    <s v="COE Elec 115kV Transmission Lines"/>
    <x v="6"/>
    <n v="135500"/>
    <x v="3"/>
    <n v="27490921"/>
    <s v="This work order is to replace three arms that are damaged on the West Canon Tallahasse 115 kV line"/>
    <d v="2018-01-29T00:00:00"/>
    <d v="2019-07-01T00:00:00"/>
    <s v="10058860"/>
  </r>
  <r>
    <n v="0"/>
    <n v="0"/>
    <n v="0"/>
    <n v="0"/>
    <d v="2023-12-01T00:00:00"/>
    <s v="BH Colorado Electric Oper Co"/>
    <s v="Regulated Electric (122)"/>
    <s v="COE Elec 115kV Transmission Lines"/>
    <x v="6"/>
    <n v="135500"/>
    <x v="3"/>
    <n v="29629792"/>
    <s v="This work order is to make improvements to the ccp-canon west 115 kV line. Repairs include the replacement of the arm on structure 408 as well as items found during routine patrols"/>
    <d v="2020-07-01T00:00:00"/>
    <d v="2020-07-01T00:00:00"/>
    <s v="10067065"/>
  </r>
  <r>
    <n v="0"/>
    <n v="0"/>
    <n v="0"/>
    <n v="0"/>
    <d v="2023-12-01T00:00:00"/>
    <s v="BH Colorado Electric Oper Co"/>
    <s v="Regulated Electric (122)"/>
    <s v="COE Elec 115kV Transmission Lines"/>
    <x v="6"/>
    <n v="135500"/>
    <x v="3"/>
    <n v="35113285"/>
    <s v="115kV COE LiDAR remediation for the Canon West to Canon Plant transmission line. This will involve adding an X-brace, a post insulator, four guy strain insulators and replacing two guys."/>
    <d v="2022-03-09T00:00:00"/>
    <d v="2022-03-01T00:00:00"/>
    <s v="10077285"/>
  </r>
  <r>
    <n v="0"/>
    <n v="0"/>
    <n v="0"/>
    <n v="0"/>
    <d v="2023-12-01T00:00:00"/>
    <s v="BH Colorado Electric Oper Co"/>
    <s v="Regulated Electric (122)"/>
    <s v="COE Elec 115kV Transmission Lines"/>
    <x v="6"/>
    <n v="135500"/>
    <x v="3"/>
    <n v="30577488"/>
    <s v="This work order is to make improvements to the ccp-canon west 115 kV line. Repairs include the replacement of the arm on structure 408 as well as items found during routine patrols"/>
    <d v="2020-07-01T00:00:00"/>
    <d v="2020-12-01T00:00:00"/>
    <s v="10067065"/>
  </r>
  <r>
    <n v="46"/>
    <n v="2798.05"/>
    <n v="707.12635779649997"/>
    <n v="2090.9236422035001"/>
    <d v="2023-12-01T00:00:00"/>
    <s v="BH Colorado Electric Oper Co"/>
    <s v="Regulated Electric (122)"/>
    <s v="COE Elec 115kV Transmission Lines"/>
    <x v="6"/>
    <n v="135500"/>
    <x v="21"/>
    <n v="21754876"/>
    <s v="GUYS"/>
    <d v="2002-06-26T00:00:00"/>
    <d v="2002-01-01T00:00:00"/>
    <s v="10058860"/>
  </r>
  <r>
    <n v="27"/>
    <n v="4493.8500000000004"/>
    <n v="79.23425998350001"/>
    <n v="4414.6157400165002"/>
    <d v="2023-12-01T00:00:00"/>
    <s v="BH Colorado Electric Oper Co"/>
    <s v="Regulated Electric (122)"/>
    <s v="COE Elec 115kV Transmission Lines"/>
    <x v="6"/>
    <n v="135500"/>
    <x v="21"/>
    <n v="36942074"/>
    <s v="Guys"/>
    <d v="2022-11-17T00:00:00"/>
    <d v="2022-01-01T00:00:00"/>
    <s v="10077683"/>
  </r>
  <r>
    <n v="0"/>
    <n v="-256.11"/>
    <n v="-34.6200303651"/>
    <n v="-221.48996963490001"/>
    <d v="2023-12-01T00:00:00"/>
    <s v="BH Colorado Electric Oper Co"/>
    <s v="Regulated Electric (122)"/>
    <s v="COE Elec 115kV Transmission Lines"/>
    <x v="6"/>
    <n v="135500"/>
    <x v="37"/>
    <n v="21754630"/>
    <s v="Pole, Other"/>
    <d v="2012-02-24T00:00:00"/>
    <d v="2012-01-01T00:00:00"/>
    <s v="10058860"/>
  </r>
  <r>
    <n v="6"/>
    <n v="805620.56"/>
    <n v="14204.468083957601"/>
    <n v="791416.0919160425"/>
    <d v="2023-12-01T00:00:00"/>
    <s v="BH Colorado Electric Oper Co"/>
    <s v="Regulated Electric (122)"/>
    <s v="COE Elec 115kV Transmission Lines"/>
    <x v="6"/>
    <n v="135500"/>
    <x v="38"/>
    <n v="36942087"/>
    <s v="Pole, Steel, 75'"/>
    <d v="2022-11-17T00:00:00"/>
    <d v="2022-01-01T00:00:00"/>
    <s v="10077683"/>
  </r>
  <r>
    <n v="2"/>
    <n v="14943.17"/>
    <n v="2019.9640746197001"/>
    <n v="12923.2059253803"/>
    <d v="2023-12-01T00:00:00"/>
    <s v="BH Colorado Electric Oper Co"/>
    <s v="Regulated Electric (122)"/>
    <s v="COE Elec 115kV Transmission Lines"/>
    <x v="6"/>
    <n v="135500"/>
    <x v="25"/>
    <n v="21754623"/>
    <s v="Pole, Wood, 60'"/>
    <d v="2012-02-24T00:00:00"/>
    <d v="2012-01-01T00:00:00"/>
    <s v="10058860"/>
  </r>
  <r>
    <n v="10"/>
    <n v="53798.700000000004"/>
    <n v="7272.315128667"/>
    <n v="46526.384871333008"/>
    <d v="2023-12-01T00:00:00"/>
    <s v="BH Colorado Electric Oper Co"/>
    <s v="Regulated Electric (122)"/>
    <s v="COE Elec 115kV Transmission Lines"/>
    <x v="6"/>
    <n v="135500"/>
    <x v="26"/>
    <n v="21754595"/>
    <s v="Pole, Wood, 65' Or Greater"/>
    <d v="2012-02-09T00:00:00"/>
    <d v="2012-01-01T00:00:00"/>
    <s v="10058860"/>
  </r>
  <r>
    <n v="6"/>
    <n v="52425.82"/>
    <n v="924.35685475219998"/>
    <n v="51501.463145247799"/>
    <d v="2023-12-01T00:00:00"/>
    <s v="BH Colorado Electric Oper Co"/>
    <s v="Regulated Electric (122)"/>
    <s v="COE Elec 115kV Transmission Lines"/>
    <x v="6"/>
    <n v="135500"/>
    <x v="26"/>
    <n v="36942080"/>
    <s v="Pole, Wood, 65'"/>
    <d v="2022-11-17T00:00:00"/>
    <d v="2022-01-01T00:00:00"/>
    <s v="10077683"/>
  </r>
  <r>
    <n v="104"/>
    <n v="1436925.2"/>
    <n v="126677.213351956"/>
    <n v="1310247.9866480439"/>
    <d v="2023-12-01T00:00:00"/>
    <s v="BH Colorado Electric Oper Co"/>
    <s v="Regulated Electric (122)"/>
    <s v="COE Elec 115kV Transmission Lines"/>
    <x v="6"/>
    <n v="135500"/>
    <x v="39"/>
    <n v="21754658"/>
    <s v="Pole, Wood"/>
    <d v="2016-03-25T00:00:00"/>
    <d v="2016-01-01T00:00:00"/>
    <s v="10058860"/>
  </r>
  <r>
    <n v="12000"/>
    <n v="150069.03"/>
    <n v="3289.3600671894001"/>
    <n v="146779.66993281059"/>
    <d v="2023-12-01T00:00:00"/>
    <s v="BH Colorado Electric Oper Co"/>
    <s v="Regulated Electric (122)"/>
    <s v="COE Elec 115kV Transmission Lines"/>
    <x v="6"/>
    <n v="135600"/>
    <x v="27"/>
    <n v="36942099"/>
    <s v="Conductor, Oh Acsr Bare 795 Mcm"/>
    <d v="2022-11-17T00:00:00"/>
    <d v="2022-01-01T00:00:00"/>
    <s v="10077683"/>
  </r>
  <r>
    <n v="125"/>
    <n v="7771.39"/>
    <n v="1305.9472736728001"/>
    <n v="6465.4427263272"/>
    <d v="2023-12-01T00:00:00"/>
    <s v="BH Colorado Electric Oper Co"/>
    <s v="Regulated Electric (122)"/>
    <s v="COE Elec 115kV Transmission Lines"/>
    <x v="6"/>
    <n v="135600"/>
    <x v="40"/>
    <n v="21754637"/>
    <s v="Conductor, Oh Copper Bare 4"/>
    <d v="2012-02-24T00:00:00"/>
    <d v="2012-01-01T00:00:00"/>
    <s v="10058860"/>
  </r>
  <r>
    <n v="14500"/>
    <n v="27418.9"/>
    <n v="8614.2517475559998"/>
    <n v="18804.648252444"/>
    <d v="2023-12-01T00:00:00"/>
    <s v="BH Colorado Electric Oper Co"/>
    <s v="Regulated Electric (122)"/>
    <s v="COE Elec 115kV Transmission Lines"/>
    <x v="6"/>
    <n v="135600"/>
    <x v="41"/>
    <n v="21754869"/>
    <s v="CONDUCTOR, OH TRANS &amp; DIST BARE"/>
    <d v="2002-06-26T00:00:00"/>
    <d v="2002-01-01T00:00:00"/>
    <s v="10058860"/>
  </r>
  <r>
    <n v="357917"/>
    <n v="149192.88"/>
    <n v="142796.80369487283"/>
    <n v="6396.0763051271788"/>
    <d v="2023-12-01T00:00:00"/>
    <s v="BH Colorado Electric Oper Co"/>
    <s v="Regulated Electric (122)"/>
    <s v="COE Elec 115kV Transmission Lines"/>
    <x v="6"/>
    <n v="135600"/>
    <x v="35"/>
    <n v="21754798"/>
    <s v="CONDUCTOR, OVERHEAD"/>
    <d v="1958-07-01T00:00:00"/>
    <d v="1958-07-01T00:00:00"/>
    <s v="10058860"/>
  </r>
  <r>
    <n v="0"/>
    <n v="0"/>
    <n v="0"/>
    <n v="0"/>
    <d v="2023-12-01T00:00:00"/>
    <s v="BH Colorado Electric Oper Co"/>
    <s v="Regulated Electric (122)"/>
    <s v="COE Elec 115kV Transmission Lines"/>
    <x v="6"/>
    <n v="135600"/>
    <x v="3"/>
    <n v="36460719"/>
    <s v="This work order is for the Tie between the new Hogback substation and the Canon City Plant line 210"/>
    <d v="2022-11-17T00:00:00"/>
    <d v="2022-12-01T00:00:00"/>
    <s v="10077683"/>
  </r>
  <r>
    <n v="25000"/>
    <n v="134901.94"/>
    <n v="2956.9129248211998"/>
    <n v="131945.0270751788"/>
    <d v="2023-12-01T00:00:00"/>
    <s v="BH Colorado Electric Oper Co"/>
    <s v="Regulated Electric (122)"/>
    <s v="COE Elec 115kV Transmission Lines"/>
    <x v="6"/>
    <n v="135600"/>
    <x v="28"/>
    <n v="36942070"/>
    <s v="FIBER OPTIC GROUND WIRE"/>
    <d v="2022-11-17T00:00:00"/>
    <d v="2022-01-01T00:00:00"/>
    <s v="10077683"/>
  </r>
  <r>
    <n v="103"/>
    <n v="62788.81"/>
    <n v="10551.378226631201"/>
    <n v="52237.431773368793"/>
    <d v="2023-12-01T00:00:00"/>
    <s v="BH Colorado Electric Oper Co"/>
    <s v="Regulated Electric (122)"/>
    <s v="COE Elec 115kV Transmission Lines"/>
    <x v="6"/>
    <n v="135600"/>
    <x v="11"/>
    <n v="21754609"/>
    <s v="Insulator"/>
    <d v="2012-02-09T00:00:00"/>
    <d v="2012-01-01T00:00:00"/>
    <s v="10058860"/>
  </r>
  <r>
    <n v="1"/>
    <n v="691.13"/>
    <n v="217.13372200519999"/>
    <n v="473.99627799480004"/>
    <d v="2023-12-01T00:00:00"/>
    <s v="BH Colorado Electric Oper Co"/>
    <s v="Regulated Electric (122)"/>
    <s v="COE Elec 115kV Transmission Lines"/>
    <x v="6"/>
    <n v="135600"/>
    <x v="29"/>
    <n v="21754890"/>
    <s v="POST INSULATORS"/>
    <d v="2002-06-26T00:00:00"/>
    <d v="2002-01-01T00:00:00"/>
    <s v="10058860"/>
  </r>
  <r>
    <n v="12"/>
    <n v="21519.83"/>
    <n v="471.69272337339999"/>
    <n v="21048.137276626603"/>
    <d v="2023-12-01T00:00:00"/>
    <s v="BH Colorado Electric Oper Co"/>
    <s v="Regulated Electric (122)"/>
    <s v="COE Elec 115kV Transmission Lines"/>
    <x v="6"/>
    <n v="135600"/>
    <x v="29"/>
    <n v="36942096"/>
    <s v="Post Insulators"/>
    <d v="2022-11-17T00:00:00"/>
    <d v="2022-01-01T00:00:00"/>
    <s v="10077683"/>
  </r>
  <r>
    <n v="196839"/>
    <n v="30615.48"/>
    <n v="29302.957939978802"/>
    <n v="1312.5220600211978"/>
    <d v="2023-12-01T00:00:00"/>
    <s v="BH Colorado Electric Oper Co"/>
    <s v="Regulated Electric (122)"/>
    <s v="COE Elec 115kV Transmission Lines"/>
    <x v="6"/>
    <n v="135600"/>
    <x v="30"/>
    <n v="21754770"/>
    <s v="STATIC WIRE (TRANSMISSION LINES)"/>
    <d v="1958-07-01T00:00:00"/>
    <d v="1958-07-01T00:00:00"/>
    <s v="10058860"/>
  </r>
  <r>
    <n v="6000"/>
    <n v="14596.76"/>
    <n v="319.9460905048"/>
    <n v="14276.8139094952"/>
    <d v="2023-12-01T00:00:00"/>
    <s v="BH Colorado Electric Oper Co"/>
    <s v="Regulated Electric (122)"/>
    <s v="COE Elec 115kV Transmission Lines"/>
    <x v="6"/>
    <n v="135600"/>
    <x v="30"/>
    <n v="36942067"/>
    <s v="Static Wire (Transmission Lines)"/>
    <d v="2022-11-17T00:00:00"/>
    <d v="2022-01-01T00:00:00"/>
    <s v="10077683"/>
  </r>
  <r>
    <n v="4300"/>
    <n v="2595.09"/>
    <n v="815.30471928360009"/>
    <n v="1779.7852807163999"/>
    <d v="2023-12-01T00:00:00"/>
    <s v="BH Colorado Electric Oper Co"/>
    <s v="Regulated Electric (122)"/>
    <s v="COE Elec 115kV Transmission Lines"/>
    <x v="6"/>
    <n v="135600"/>
    <x v="30"/>
    <n v="21754909"/>
    <s v="STATIC WIRE (TRANSMISSION LINES)"/>
    <d v="2002-06-26T00:00:00"/>
    <d v="2002-01-01T00:00:00"/>
    <s v="10058860"/>
  </r>
  <r>
    <n v="378"/>
    <n v="22990.33"/>
    <n v="503.92458346340004"/>
    <n v="22486.405416536603"/>
    <d v="2023-12-01T00:00:00"/>
    <s v="BH Colorado Electric Oper Co"/>
    <s v="Regulated Electric (122)"/>
    <s v="COE Elec 115kV Transmission Lines"/>
    <x v="6"/>
    <n v="135600"/>
    <x v="31"/>
    <n v="36942077"/>
    <s v="Suspension Insulators"/>
    <d v="2022-11-17T00:00:00"/>
    <d v="2022-01-01T00:00:00"/>
    <s v="10077683"/>
  </r>
  <r>
    <n v="12"/>
    <n v="1392.4"/>
    <n v="71.213295472000013"/>
    <n v="1321.1867045280001"/>
    <d v="2023-12-01T00:00:00"/>
    <s v="BH Colorado Electric Oper Co"/>
    <s v="Regulated Electric (122)"/>
    <s v="COE Elec 115kV Transmission Lines"/>
    <x v="6"/>
    <n v="135600"/>
    <x v="31"/>
    <n v="34776452"/>
    <s v="Suspension Insulators"/>
    <d v="2020-07-01T00:00:00"/>
    <d v="2020-01-01T00:00:00"/>
    <s v="10067065"/>
  </r>
  <r>
    <n v="147"/>
    <n v="16775.86"/>
    <n v="1838.5486991139999"/>
    <n v="14937.311300886"/>
    <d v="2023-12-01T00:00:00"/>
    <s v="BH Colorado Electric Oper Co"/>
    <s v="Regulated Electric (122)"/>
    <s v="COE Elec 115kV Transmission Lines"/>
    <x v="6"/>
    <n v="135600"/>
    <x v="31"/>
    <n v="21754665"/>
    <s v="Suspension Insulators"/>
    <d v="2016-03-25T00:00:00"/>
    <d v="2016-01-01T00:00:00"/>
    <s v="10058860"/>
  </r>
  <r>
    <n v="1"/>
    <n v="31267.13"/>
    <n v="-508.06209674040002"/>
    <n v="31775.1920967404"/>
    <d v="2023-12-01T00:00:00"/>
    <s v="BH Colorado Electric Oper Co"/>
    <s v="Regulated Electric (122)"/>
    <s v="COE Elec 115kV Transmission Lines"/>
    <x v="7"/>
    <n v="135002"/>
    <x v="17"/>
    <n v="37668930"/>
    <s v="T-LIN S22 T19 R69"/>
    <d v="1990-07-01T00:00:00"/>
    <d v="1990-07-01T00:00:00"/>
    <s v="50507XFER"/>
  </r>
  <r>
    <n v="1"/>
    <n v="24336.94"/>
    <n v="715.16969948919996"/>
    <n v="23621.770300510798"/>
    <d v="2023-12-01T00:00:00"/>
    <s v="BH Colorado Electric Oper Co"/>
    <s v="Regulated Electric (122)"/>
    <s v="COE Elec 115kV Transmission Lines"/>
    <x v="7"/>
    <n v="135500"/>
    <x v="32"/>
    <n v="34777988"/>
    <s v="Crossarm Assemblies, Wood"/>
    <d v="2021-11-06T00:00:00"/>
    <d v="2021-11-01T00:00:00"/>
    <s v="10077091"/>
  </r>
  <r>
    <n v="49"/>
    <n v="830.7"/>
    <n v="620.04170709000005"/>
    <n v="210.65829291"/>
    <d v="2023-12-01T00:00:00"/>
    <s v="BH Colorado Electric Oper Co"/>
    <s v="Regulated Electric (122)"/>
    <s v="COE Elec 115kV Transmission Lines"/>
    <x v="7"/>
    <n v="135500"/>
    <x v="32"/>
    <n v="21747733"/>
    <s v="CROSSARM ASSEMBLIES, WOOD"/>
    <d v="1960-07-01T00:00:00"/>
    <d v="1960-07-01T00:00:00"/>
    <s v="50507XFER"/>
  </r>
  <r>
    <n v="1"/>
    <n v="5985.79"/>
    <n v="175.89950238220001"/>
    <n v="5809.8904976178001"/>
    <d v="2023-12-01T00:00:00"/>
    <s v="BH Colorado Electric Oper Co"/>
    <s v="Regulated Electric (122)"/>
    <s v="COE Elec 115kV Transmission Lines"/>
    <x v="7"/>
    <n v="135500"/>
    <x v="32"/>
    <n v="34777985"/>
    <s v="Crossarm Assemblies, Wood"/>
    <d v="2021-11-06T00:00:00"/>
    <d v="2021-11-01T00:00:00"/>
    <s v="10077091"/>
  </r>
  <r>
    <n v="0"/>
    <n v="0"/>
    <n v="0"/>
    <n v="0"/>
    <d v="2023-12-01T00:00:00"/>
    <s v="BH Colorado Electric Oper Co"/>
    <s v="Regulated Electric (122)"/>
    <s v="COE Elec 115kV Transmission Lines"/>
    <x v="7"/>
    <n v="135500"/>
    <x v="3"/>
    <n v="34060311"/>
    <s v="115kV COE LiDAR remediation for the Skala Tap to Portland Sub transmission line. This will involve two structure replacements and 4 guy wire replacements."/>
    <d v="2021-11-06T00:00:00"/>
    <d v="2021-11-01T00:00:00"/>
    <s v="10077091"/>
  </r>
  <r>
    <n v="0"/>
    <n v="0"/>
    <n v="0"/>
    <n v="0"/>
    <d v="2023-12-01T00:00:00"/>
    <s v="BH Colorado Electric Oper Co"/>
    <s v="Regulated Electric (122)"/>
    <s v="COE Elec 115kV Transmission Lines"/>
    <x v="7"/>
    <n v="135500"/>
    <x v="3"/>
    <n v="35463110"/>
    <s v="COE 115kV Pole Treatments 2021. Contractor services."/>
    <d v="2022-02-28T00:00:00"/>
    <d v="2022-05-01T00:00:00"/>
    <s v="10076741"/>
  </r>
  <r>
    <n v="0"/>
    <n v="0"/>
    <n v="0"/>
    <n v="0"/>
    <d v="2023-12-01T00:00:00"/>
    <s v="BH Colorado Electric Oper Co"/>
    <s v="Regulated Electric (122)"/>
    <s v="COE Elec 115kV Transmission Lines"/>
    <x v="7"/>
    <n v="135500"/>
    <x v="3"/>
    <n v="36865882"/>
    <s v="Capital WO for 115kV COE Pole Treatments in 2022. Approx 1500 poles to be inspected and treated."/>
    <d v="2022-11-30T00:00:00"/>
    <d v="2022-12-01T00:00:00"/>
    <s v="10079308"/>
  </r>
  <r>
    <n v="2"/>
    <n v="19973.62"/>
    <n v="117.38955867259999"/>
    <n v="19856.2304413274"/>
    <d v="2023-12-01T00:00:00"/>
    <s v="BH Colorado Electric Oper Co"/>
    <s v="Regulated Electric (122)"/>
    <s v="COE Elec 115kV Transmission Lines"/>
    <x v="7"/>
    <n v="135500"/>
    <x v="3"/>
    <n v="38071676"/>
    <s v="This work order is to rebuild the 115 kV line between SKALA and Portland subs"/>
    <d v="2023-07-27T00:00:00"/>
    <d v="2023-10-01T00:00:00"/>
    <s v="10079181"/>
  </r>
  <r>
    <n v="4"/>
    <n v="11650.16"/>
    <n v="68.470669856800001"/>
    <n v="11581.689330143199"/>
    <d v="2023-12-01T00:00:00"/>
    <s v="BH Colorado Electric Oper Co"/>
    <s v="Regulated Electric (122)"/>
    <s v="COE Elec 115kV Transmission Lines"/>
    <x v="7"/>
    <n v="135500"/>
    <x v="3"/>
    <n v="38204592"/>
    <s v="This work order is to rebuild the 115 kV line between SKALA and Portland subs"/>
    <d v="2023-07-27T00:00:00"/>
    <d v="2023-11-01T00:00:00"/>
    <s v="10079181"/>
  </r>
  <r>
    <n v="7"/>
    <n v="2398310.4300000002"/>
    <n v="14095.4220085089"/>
    <n v="2384215.0079914914"/>
    <d v="2023-12-01T00:00:00"/>
    <s v="BH Colorado Electric Oper Co"/>
    <s v="Regulated Electric (122)"/>
    <s v="COE Elec 115kV Transmission Lines"/>
    <x v="7"/>
    <n v="135500"/>
    <x v="3"/>
    <n v="37723736"/>
    <s v="This work order is to rebuild the 115 kV line between SKALA and Portland subs"/>
    <d v="2023-07-27T00:00:00"/>
    <d v="2023-08-01T00:00:00"/>
    <s v="10079181"/>
  </r>
  <r>
    <n v="2"/>
    <n v="51519.590000000004"/>
    <n v="1513.9639452662"/>
    <n v="50005.626054733802"/>
    <d v="2023-12-01T00:00:00"/>
    <s v="BH Colorado Electric Oper Co"/>
    <s v="Regulated Electric (122)"/>
    <s v="COE Elec 115kV Transmission Lines"/>
    <x v="7"/>
    <n v="135500"/>
    <x v="26"/>
    <n v="34777980"/>
    <s v="Pole, Wood, 65' Or Greater"/>
    <d v="2021-11-06T00:00:00"/>
    <d v="2021-01-01T00:00:00"/>
    <s v="10077091"/>
  </r>
  <r>
    <n v="49"/>
    <n v="7534.88"/>
    <n v="5624.0999854560005"/>
    <n v="1910.7800145439996"/>
    <d v="2023-12-01T00:00:00"/>
    <s v="BH Colorado Electric Oper Co"/>
    <s v="Regulated Electric (122)"/>
    <s v="COE Elec 115kV Transmission Lines"/>
    <x v="7"/>
    <n v="135500"/>
    <x v="34"/>
    <n v="21747740"/>
    <s v="Pole, Wood"/>
    <d v="1960-07-01T00:00:00"/>
    <d v="1960-07-01T00:00:00"/>
    <s v="50507XFER"/>
  </r>
  <r>
    <n v="2"/>
    <n v="9986.81"/>
    <n v="72.966929507300009"/>
    <n v="9913.8430704926996"/>
    <d v="2023-12-01T00:00:00"/>
    <s v="BH Colorado Electric Oper Co"/>
    <s v="Regulated Electric (122)"/>
    <s v="COE Elec 115kV Transmission Lines"/>
    <x v="7"/>
    <n v="135600"/>
    <x v="3"/>
    <n v="38071679"/>
    <s v="This work order is to rebuild the 115 kV line between SKALA and Portland subs"/>
    <d v="2023-07-27T00:00:00"/>
    <d v="2023-10-01T00:00:00"/>
    <s v="10079181"/>
  </r>
  <r>
    <n v="4"/>
    <n v="5831.99"/>
    <n v="42.6104434967"/>
    <n v="5789.3795565032997"/>
    <d v="2023-12-01T00:00:00"/>
    <s v="BH Colorado Electric Oper Co"/>
    <s v="Regulated Electric (122)"/>
    <s v="COE Elec 115kV Transmission Lines"/>
    <x v="7"/>
    <n v="135600"/>
    <x v="3"/>
    <n v="38204595"/>
    <s v="This work order is to rebuild the 115 kV line between SKALA and Portland subs"/>
    <d v="2023-07-27T00:00:00"/>
    <d v="2023-11-01T00:00:00"/>
    <s v="10079181"/>
  </r>
  <r>
    <n v="7"/>
    <n v="1199155.18"/>
    <n v="8761.4234662893996"/>
    <n v="1190393.7565337105"/>
    <d v="2023-12-01T00:00:00"/>
    <s v="BH Colorado Electric Oper Co"/>
    <s v="Regulated Electric (122)"/>
    <s v="COE Elec 115kV Transmission Lines"/>
    <x v="7"/>
    <n v="135600"/>
    <x v="3"/>
    <n v="37723739"/>
    <s v="This work order is to rebuild the 115 kV line between SKALA and Portland subs"/>
    <d v="2023-07-27T00:00:00"/>
    <d v="2023-08-01T00:00:00"/>
    <s v="10079181"/>
  </r>
  <r>
    <n v="3"/>
    <n v="231.65"/>
    <n v="-7.8091716819999997"/>
    <n v="239.459171682"/>
    <d v="2023-12-01T00:00:00"/>
    <s v="BH Colorado Electric Oper Co"/>
    <s v="Regulated Electric (122)"/>
    <s v="COE Elec 115kV Transmission Lines"/>
    <x v="8"/>
    <n v="135002"/>
    <x v="17"/>
    <n v="21755393"/>
    <s v="T-LIN S05 T19 R70"/>
    <d v="1954-07-01T00:00:00"/>
    <d v="1954-07-01T00:00:00"/>
    <s v="10058861"/>
  </r>
  <r>
    <n v="3"/>
    <n v="299.76"/>
    <n v="-10.1052333408"/>
    <n v="309.86523334079999"/>
    <d v="2023-12-01T00:00:00"/>
    <s v="BH Colorado Electric Oper Co"/>
    <s v="Regulated Electric (122)"/>
    <s v="COE Elec 115kV Transmission Lines"/>
    <x v="8"/>
    <n v="135002"/>
    <x v="17"/>
    <n v="21755372"/>
    <s v="T-LIN S13 T19 R70"/>
    <d v="1954-07-01T00:00:00"/>
    <d v="1954-07-01T00:00:00"/>
    <s v="10058861"/>
  </r>
  <r>
    <n v="1"/>
    <n v="24.57"/>
    <n v="-0.82828123560000011"/>
    <n v="25.398281235599999"/>
    <d v="2023-12-01T00:00:00"/>
    <s v="BH Colorado Electric Oper Co"/>
    <s v="Regulated Electric (122)"/>
    <s v="COE Elec 115kV Transmission Lines"/>
    <x v="8"/>
    <n v="135002"/>
    <x v="17"/>
    <n v="21755163"/>
    <s v="T-LIN S17 T20 R66"/>
    <d v="1954-07-01T00:00:00"/>
    <d v="1954-07-01T00:00:00"/>
    <s v="10058861"/>
  </r>
  <r>
    <n v="2"/>
    <n v="188.38"/>
    <n v="-6.3504932504000005"/>
    <n v="194.7304932504"/>
    <d v="2023-12-01T00:00:00"/>
    <s v="BH Colorado Electric Oper Co"/>
    <s v="Regulated Electric (122)"/>
    <s v="COE Elec 115kV Transmission Lines"/>
    <x v="8"/>
    <n v="135002"/>
    <x v="17"/>
    <n v="21755431"/>
    <s v="T-LIN S04 T19 R70"/>
    <d v="1954-07-01T00:00:00"/>
    <d v="1954-07-01T00:00:00"/>
    <s v="10058861"/>
  </r>
  <r>
    <n v="1"/>
    <n v="429.98"/>
    <n v="-14.4950901784"/>
    <n v="444.47509017840002"/>
    <d v="2023-12-01T00:00:00"/>
    <s v="BH Colorado Electric Oper Co"/>
    <s v="Regulated Electric (122)"/>
    <s v="COE Elec 115kV Transmission Lines"/>
    <x v="8"/>
    <n v="135002"/>
    <x v="17"/>
    <n v="21755386"/>
    <s v="T-LIN S18 T19 R69"/>
    <d v="1954-07-01T00:00:00"/>
    <d v="1954-07-01T00:00:00"/>
    <s v="10058861"/>
  </r>
  <r>
    <n v="2"/>
    <n v="184.27"/>
    <n v="-6.2119407115999996"/>
    <n v="190.4819407116"/>
    <d v="2023-12-01T00:00:00"/>
    <s v="BH Colorado Electric Oper Co"/>
    <s v="Regulated Electric (122)"/>
    <s v="COE Elec 115kV Transmission Lines"/>
    <x v="8"/>
    <n v="135002"/>
    <x v="17"/>
    <n v="21755443"/>
    <s v="T-LIN S20 T20 R65"/>
    <d v="1954-07-01T00:00:00"/>
    <d v="1954-07-01T00:00:00"/>
    <s v="10058861"/>
  </r>
  <r>
    <n v="2"/>
    <n v="114.66"/>
    <n v="-3.8653124327999997"/>
    <n v="118.52531243279999"/>
    <d v="2023-12-01T00:00:00"/>
    <s v="BH Colorado Electric Oper Co"/>
    <s v="Regulated Electric (122)"/>
    <s v="COE Elec 115kV Transmission Lines"/>
    <x v="8"/>
    <n v="135002"/>
    <x v="17"/>
    <n v="21755419"/>
    <s v="T-LIN S20 T19 R69"/>
    <d v="1954-07-01T00:00:00"/>
    <d v="1954-07-01T00:00:00"/>
    <s v="10058861"/>
  </r>
  <r>
    <n v="1"/>
    <n v="1601.49"/>
    <n v="-53.987957509200001"/>
    <n v="1655.4779575092"/>
    <d v="2023-12-01T00:00:00"/>
    <s v="BH Colorado Electric Oper Co"/>
    <s v="Regulated Electric (122)"/>
    <s v="COE Elec 115kV Transmission Lines"/>
    <x v="8"/>
    <n v="135002"/>
    <x v="17"/>
    <n v="21755379"/>
    <s v="T-LIN S07 T20 R66"/>
    <d v="1954-07-01T00:00:00"/>
    <d v="1954-07-01T00:00:00"/>
    <s v="10058861"/>
  </r>
  <r>
    <n v="1"/>
    <n v="75"/>
    <n v="-2.3828174999999998"/>
    <n v="77.382817500000002"/>
    <d v="2023-12-01T00:00:00"/>
    <s v="BH Colorado Electric Oper Co"/>
    <s v="Regulated Electric (122)"/>
    <s v="COE Elec 115kV Transmission Lines"/>
    <x v="8"/>
    <n v="135002"/>
    <x v="17"/>
    <n v="21755173"/>
    <s v="T-LIN S20 T20 R65"/>
    <d v="1958-07-01T00:00:00"/>
    <d v="1958-07-01T00:00:00"/>
    <s v="10058861"/>
  </r>
  <r>
    <n v="1"/>
    <n v="7997"/>
    <n v="-335.52828969000001"/>
    <n v="8332.5282896900007"/>
    <d v="2023-12-01T00:00:00"/>
    <s v="BH Colorado Electric Oper Co"/>
    <s v="Regulated Electric (122)"/>
    <s v="COE Elec 115kV Transmission Lines"/>
    <x v="8"/>
    <n v="135002"/>
    <x v="17"/>
    <n v="21755365"/>
    <s v="T-LIN S19 T19 R68"/>
    <d v="1937-07-01T00:00:00"/>
    <d v="1937-07-01T00:00:00"/>
    <s v="10058861"/>
  </r>
  <r>
    <n v="1"/>
    <n v="876.01"/>
    <n v="-26.1332529614"/>
    <n v="902.14325296139998"/>
    <d v="2023-12-01T00:00:00"/>
    <s v="BH Colorado Electric Oper Co"/>
    <s v="Regulated Electric (122)"/>
    <s v="COE Elec 115kV Transmission Lines"/>
    <x v="8"/>
    <n v="135002"/>
    <x v="17"/>
    <n v="21755211"/>
    <s v="T-LIN S36 T19 R68"/>
    <d v="1962-07-01T00:00:00"/>
    <d v="1962-07-01T00:00:00"/>
    <s v="10058861"/>
  </r>
  <r>
    <n v="3"/>
    <n v="819.02"/>
    <n v="-27.6100487416"/>
    <n v="846.63004874160004"/>
    <d v="2023-12-01T00:00:00"/>
    <s v="BH Colorado Electric Oper Co"/>
    <s v="Regulated Electric (122)"/>
    <s v="COE Elec 115kV Transmission Lines"/>
    <x v="8"/>
    <n v="135002"/>
    <x v="17"/>
    <n v="21755412"/>
    <s v="T-LIN S19 T19 R68"/>
    <d v="1954-07-01T00:00:00"/>
    <d v="1954-07-01T00:00:00"/>
    <s v="10058861"/>
  </r>
  <r>
    <n v="1"/>
    <n v="100"/>
    <n v="-3.1770899999999997"/>
    <n v="103.17708999999999"/>
    <d v="2023-12-01T00:00:00"/>
    <s v="BH Colorado Electric Oper Co"/>
    <s v="Regulated Electric (122)"/>
    <s v="COE Elec 115kV Transmission Lines"/>
    <x v="8"/>
    <n v="135002"/>
    <x v="17"/>
    <n v="21755178"/>
    <s v="T-LIN S19 T20 R65"/>
    <d v="1958-07-01T00:00:00"/>
    <d v="1958-07-01T00:00:00"/>
    <s v="10058861"/>
  </r>
  <r>
    <n v="1"/>
    <n v="541"/>
    <n v="-13.78000035"/>
    <n v="554.78000035000002"/>
    <d v="2023-12-01T00:00:00"/>
    <s v="BH Colorado Electric Oper Co"/>
    <s v="Regulated Electric (122)"/>
    <s v="COE Elec 115kV Transmission Lines"/>
    <x v="8"/>
    <n v="135002"/>
    <x v="17"/>
    <n v="21755274"/>
    <s v="T-LIN S17 T19 R69"/>
    <d v="1971-07-01T00:00:00"/>
    <d v="1971-07-01T00:00:00"/>
    <s v="10058861"/>
  </r>
  <r>
    <n v="1"/>
    <n v="245.71"/>
    <n v="-8.2831494667999994"/>
    <n v="253.99314946680002"/>
    <d v="2023-12-01T00:00:00"/>
    <s v="BH Colorado Electric Oper Co"/>
    <s v="Regulated Electric (122)"/>
    <s v="COE Elec 115kV Transmission Lines"/>
    <x v="8"/>
    <n v="135002"/>
    <x v="17"/>
    <n v="21755405"/>
    <s v="T-LIN S19 T20 R65"/>
    <d v="1954-07-01T00:00:00"/>
    <d v="1954-07-01T00:00:00"/>
    <s v="10058861"/>
  </r>
  <r>
    <n v="4"/>
    <n v="536.46"/>
    <n v="-18.084645976800001"/>
    <n v="554.54464597679998"/>
    <d v="2023-12-01T00:00:00"/>
    <s v="BH Colorado Electric Oper Co"/>
    <s v="Regulated Electric (122)"/>
    <s v="COE Elec 115kV Transmission Lines"/>
    <x v="8"/>
    <n v="135002"/>
    <x v="17"/>
    <n v="21755424"/>
    <s v="T-LIN S10 T19 R70"/>
    <d v="1954-07-01T00:00:00"/>
    <d v="1954-07-01T00:00:00"/>
    <s v="10058861"/>
  </r>
  <r>
    <n v="1"/>
    <n v="50"/>
    <n v="-1.6400000000000001"/>
    <n v="51.64"/>
    <d v="2023-12-01T00:00:00"/>
    <s v="BH Colorado Electric Oper Co"/>
    <s v="Regulated Electric (122)"/>
    <s v="COE Elec 115kV Transmission Lines"/>
    <x v="8"/>
    <n v="135002"/>
    <x v="17"/>
    <n v="21755168"/>
    <s v="T-LIN S24 T19 R69"/>
    <d v="1956-07-01T00:00:00"/>
    <d v="1956-07-01T00:00:00"/>
    <s v="10058861"/>
  </r>
  <r>
    <n v="1"/>
    <n v="945.59"/>
    <n v="-22.7000037462"/>
    <n v="968.2900037462"/>
    <d v="2023-12-01T00:00:00"/>
    <s v="BH Colorado Electric Oper Co"/>
    <s v="Regulated Electric (122)"/>
    <s v="COE Elec 115kV Transmission Lines"/>
    <x v="8"/>
    <n v="135002"/>
    <x v="17"/>
    <n v="21755288"/>
    <s v="T-LIN S19 T19 R68"/>
    <d v="1974-07-01T00:00:00"/>
    <d v="1974-07-01T00:00:00"/>
    <s v="10058861"/>
  </r>
  <r>
    <n v="1"/>
    <n v="78.63"/>
    <n v="-2.6507022203999999"/>
    <n v="81.280702220400002"/>
    <d v="2023-12-01T00:00:00"/>
    <s v="BH Colorado Electric Oper Co"/>
    <s v="Regulated Electric (122)"/>
    <s v="COE Elec 115kV Transmission Lines"/>
    <x v="8"/>
    <n v="135002"/>
    <x v="17"/>
    <n v="21755400"/>
    <s v="T-LIN S19 T19 R69"/>
    <d v="1954-07-01T00:00:00"/>
    <d v="1954-07-01T00:00:00"/>
    <s v="10058861"/>
  </r>
  <r>
    <n v="1"/>
    <n v="24.57"/>
    <n v="-0.82828123560000011"/>
    <n v="25.398281235599999"/>
    <d v="2023-12-01T00:00:00"/>
    <s v="BH Colorado Electric Oper Co"/>
    <s v="Regulated Electric (122)"/>
    <s v="COE Elec 115kV Transmission Lines"/>
    <x v="8"/>
    <n v="135002"/>
    <x v="17"/>
    <n v="21755438"/>
    <s v="T-LIN S16 T20 R66"/>
    <d v="1954-07-01T00:00:00"/>
    <d v="1954-07-01T00:00:00"/>
    <s v="10058861"/>
  </r>
  <r>
    <n v="0"/>
    <n v="-569.32000000000005"/>
    <n v="-190.72362330000001"/>
    <n v="-378.59637670000006"/>
    <d v="2023-12-01T00:00:00"/>
    <s v="BH Colorado Electric Oper Co"/>
    <s v="Regulated Electric (122)"/>
    <s v="COE Elec 115kV Transmission Lines"/>
    <x v="8"/>
    <n v="135500"/>
    <x v="42"/>
    <n v="21755049"/>
    <s v="Acquisition Reserve Elimination"/>
    <d v="1995-07-01T00:00:00"/>
    <d v="2016-01-01T00:00:00"/>
    <s v="10058861"/>
  </r>
  <r>
    <n v="1"/>
    <n v="325.61"/>
    <n v="220.0740552396"/>
    <n v="105.53594476040001"/>
    <d v="2023-12-01T00:00:00"/>
    <s v="BH Colorado Electric Oper Co"/>
    <s v="Regulated Electric (122)"/>
    <s v="COE Elec 115kV Transmission Lines"/>
    <x v="8"/>
    <n v="135500"/>
    <x v="32"/>
    <n v="21755239"/>
    <s v="CROSSARM ASSEMBLIES, WOOD"/>
    <d v="1966-07-01T00:00:00"/>
    <d v="1966-07-01T00:00:00"/>
    <s v="10058861"/>
  </r>
  <r>
    <n v="5"/>
    <n v="185.17000000000002"/>
    <n v="107.74042937510001"/>
    <n v="77.429570624900009"/>
    <d v="2023-12-01T00:00:00"/>
    <s v="BH Colorado Electric Oper Co"/>
    <s v="Regulated Electric (122)"/>
    <s v="COE Elec 115kV Transmission Lines"/>
    <x v="8"/>
    <n v="135500"/>
    <x v="32"/>
    <n v="21755309"/>
    <s v="CROSSARM ASSEMBLIES, WOOD"/>
    <d v="1974-07-01T00:00:00"/>
    <d v="1974-07-01T00:00:00"/>
    <s v="10058861"/>
  </r>
  <r>
    <n v="4"/>
    <n v="1390.39"/>
    <n v="531.15720491699994"/>
    <n v="859.23279508300016"/>
    <d v="2023-12-01T00:00:00"/>
    <s v="BH Colorado Electric Oper Co"/>
    <s v="Regulated Electric (122)"/>
    <s v="COE Elec 115kV Transmission Lines"/>
    <x v="8"/>
    <n v="135500"/>
    <x v="32"/>
    <n v="21755028"/>
    <s v="CROSSARM ASSEMBLIES, WOOD"/>
    <d v="1991-07-01T00:00:00"/>
    <d v="1991-07-01T00:00:00"/>
    <s v="10058861"/>
  </r>
  <r>
    <n v="2"/>
    <n v="55.34"/>
    <n v="30.247897132600002"/>
    <n v="25.092102867400001"/>
    <d v="2023-12-01T00:00:00"/>
    <s v="BH Colorado Electric Oper Co"/>
    <s v="Regulated Electric (122)"/>
    <s v="COE Elec 115kV Transmission Lines"/>
    <x v="8"/>
    <n v="135500"/>
    <x v="32"/>
    <n v="21754958"/>
    <s v="CROSSARM ASSEMBLIES, WOOD"/>
    <d v="1977-07-01T00:00:00"/>
    <d v="1977-07-01T00:00:00"/>
    <s v="10058861"/>
  </r>
  <r>
    <n v="18"/>
    <n v="806.93000000000006"/>
    <n v="469.5090169879"/>
    <n v="337.42098301210007"/>
    <d v="2023-12-01T00:00:00"/>
    <s v="BH Colorado Electric Oper Co"/>
    <s v="Regulated Electric (122)"/>
    <s v="COE Elec 115kV Transmission Lines"/>
    <x v="8"/>
    <n v="135500"/>
    <x v="32"/>
    <n v="21755344"/>
    <s v="CROSSARM ASSEMBLIES, WOOD"/>
    <d v="1974-07-01T00:00:00"/>
    <d v="1974-07-01T00:00:00"/>
    <s v="10058861"/>
  </r>
  <r>
    <n v="1"/>
    <n v="299.42"/>
    <n v="202.3726962312"/>
    <n v="97.04730376880002"/>
    <d v="2023-12-01T00:00:00"/>
    <s v="BH Colorado Electric Oper Co"/>
    <s v="Regulated Electric (122)"/>
    <s v="COE Elec 115kV Transmission Lines"/>
    <x v="8"/>
    <n v="135500"/>
    <x v="32"/>
    <n v="21755246"/>
    <s v="CROSSARM ASSEMBLIES, WOOD"/>
    <d v="1966-07-01T00:00:00"/>
    <d v="1966-07-01T00:00:00"/>
    <s v="10058861"/>
  </r>
  <r>
    <n v="5"/>
    <n v="318.85000000000002"/>
    <n v="185.5216066655"/>
    <n v="133.32839333450002"/>
    <d v="2023-12-01T00:00:00"/>
    <s v="BH Colorado Electric Oper Co"/>
    <s v="Regulated Electric (122)"/>
    <s v="COE Elec 115kV Transmission Lines"/>
    <x v="8"/>
    <n v="135500"/>
    <x v="32"/>
    <n v="21755330"/>
    <s v="CROSSARM ASSEMBLIES, WOOD"/>
    <d v="1974-07-01T00:00:00"/>
    <d v="1974-07-01T00:00:00"/>
    <s v="10058861"/>
  </r>
  <r>
    <n v="1"/>
    <n v="255.04"/>
    <n v="136.40330334079999"/>
    <n v="118.6366966592"/>
    <d v="2023-12-01T00:00:00"/>
    <s v="BH Colorado Electric Oper Co"/>
    <s v="Regulated Electric (122)"/>
    <s v="COE Elec 115kV Transmission Lines"/>
    <x v="8"/>
    <n v="135500"/>
    <x v="32"/>
    <n v="21754986"/>
    <s v="CROSSARM ASSEMBLIES, WOOD"/>
    <d v="1978-07-01T00:00:00"/>
    <d v="1978-07-01T00:00:00"/>
    <s v="10058861"/>
  </r>
  <r>
    <n v="1"/>
    <n v="34.660000000000004"/>
    <n v="23.833413156400002"/>
    <n v="10.826586843600001"/>
    <d v="2023-12-01T00:00:00"/>
    <s v="BH Colorado Electric Oper Co"/>
    <s v="Regulated Electric (122)"/>
    <s v="COE Elec 115kV Transmission Lines"/>
    <x v="8"/>
    <n v="135500"/>
    <x v="32"/>
    <n v="21755225"/>
    <s v="CROSSARM ASSEMBLIES, WOOD"/>
    <d v="1965-07-01T00:00:00"/>
    <d v="1965-07-01T00:00:00"/>
    <s v="10058861"/>
  </r>
  <r>
    <n v="3"/>
    <n v="180"/>
    <n v="102.6165546"/>
    <n v="77.383445399999999"/>
    <d v="2023-12-01T00:00:00"/>
    <s v="BH Colorado Electric Oper Co"/>
    <s v="Regulated Electric (122)"/>
    <s v="COE Elec 115kV Transmission Lines"/>
    <x v="8"/>
    <n v="135500"/>
    <x v="32"/>
    <n v="21755351"/>
    <s v="CROSSARM ASSEMBLIES, WOOD"/>
    <d v="1975-07-01T00:00:00"/>
    <d v="1975-07-01T00:00:00"/>
    <s v="10058861"/>
  </r>
  <r>
    <n v="2"/>
    <n v="238.01"/>
    <n v="158.06902197650001"/>
    <n v="79.94097802349998"/>
    <d v="2023-12-01T00:00:00"/>
    <s v="BH Colorado Electric Oper Co"/>
    <s v="Regulated Electric (122)"/>
    <s v="COE Elec 115kV Transmission Lines"/>
    <x v="8"/>
    <n v="135500"/>
    <x v="32"/>
    <n v="21755260"/>
    <s v="CROSSARM ASSEMBLIES, WOOD"/>
    <d v="1967-07-01T00:00:00"/>
    <d v="1967-07-01T00:00:00"/>
    <s v="10058861"/>
  </r>
  <r>
    <n v="8"/>
    <n v="2725.64"/>
    <n v="913.0962141"/>
    <n v="1812.5437858999999"/>
    <d v="2023-12-01T00:00:00"/>
    <s v="BH Colorado Electric Oper Co"/>
    <s v="Regulated Electric (122)"/>
    <s v="COE Elec 115kV Transmission Lines"/>
    <x v="8"/>
    <n v="135500"/>
    <x v="32"/>
    <n v="21755056"/>
    <s v="CROSSARM ASSEMBLIES, WOOD"/>
    <d v="1995-07-01T00:00:00"/>
    <d v="1995-07-01T00:00:00"/>
    <s v="10058861"/>
  </r>
  <r>
    <n v="2"/>
    <n v="11789.18"/>
    <n v="2702.2231766452001"/>
    <n v="9086.9568233547998"/>
    <d v="2023-12-01T00:00:00"/>
    <s v="BH Colorado Electric Oper Co"/>
    <s v="Regulated Electric (122)"/>
    <s v="COE Elec 115kV Transmission Lines"/>
    <x v="8"/>
    <n v="135500"/>
    <x v="32"/>
    <n v="21755094"/>
    <s v="CROSSARM ASSEMBLIES, WOOD"/>
    <d v="2004-11-15T00:00:00"/>
    <d v="2005-01-01T00:00:00"/>
    <s v="10058861"/>
  </r>
  <r>
    <n v="2"/>
    <n v="532.61"/>
    <n v="228.51000907149998"/>
    <n v="304.09999092850001"/>
    <d v="2023-12-01T00:00:00"/>
    <s v="BH Colorado Electric Oper Co"/>
    <s v="Regulated Electric (122)"/>
    <s v="COE Elec 115kV Transmission Lines"/>
    <x v="8"/>
    <n v="135500"/>
    <x v="32"/>
    <n v="21755014"/>
    <s v="CROSSARM ASSEMBLIES, WOOD"/>
    <d v="1987-07-01T00:00:00"/>
    <d v="1987-07-01T00:00:00"/>
    <s v="10058861"/>
  </r>
  <r>
    <n v="2"/>
    <n v="407.26"/>
    <n v="179.51721871159998"/>
    <n v="227.74278128840001"/>
    <d v="2023-12-01T00:00:00"/>
    <s v="BH Colorado Electric Oper Co"/>
    <s v="Regulated Electric (122)"/>
    <s v="COE Elec 115kV Transmission Lines"/>
    <x v="8"/>
    <n v="135500"/>
    <x v="32"/>
    <n v="21755000"/>
    <s v="CROSSARM ASSEMBLIES, WOOD"/>
    <d v="1986-07-01T00:00:00"/>
    <d v="1986-07-01T00:00:00"/>
    <s v="10058861"/>
  </r>
  <r>
    <n v="2"/>
    <n v="147.65"/>
    <n v="80.702963708500008"/>
    <n v="66.947036291499998"/>
    <d v="2023-12-01T00:00:00"/>
    <s v="BH Colorado Electric Oper Co"/>
    <s v="Regulated Electric (122)"/>
    <s v="COE Elec 115kV Transmission Lines"/>
    <x v="8"/>
    <n v="135500"/>
    <x v="32"/>
    <n v="21754972"/>
    <s v="CROSSARM ASSEMBLIES, WOOD"/>
    <d v="1977-07-01T00:00:00"/>
    <d v="1977-07-01T00:00:00"/>
    <s v="10058861"/>
  </r>
  <r>
    <n v="1"/>
    <n v="27.91"/>
    <n v="21.1603390985"/>
    <n v="6.7496609015000004"/>
    <d v="2023-12-01T00:00:00"/>
    <s v="BH Colorado Electric Oper Co"/>
    <s v="Regulated Electric (122)"/>
    <s v="COE Elec 115kV Transmission Lines"/>
    <x v="8"/>
    <n v="135500"/>
    <x v="32"/>
    <n v="21755190"/>
    <s v="CROSSARM ASSEMBLIES, WOOD"/>
    <d v="1959-07-01T00:00:00"/>
    <d v="1959-07-01T00:00:00"/>
    <s v="10058861"/>
  </r>
  <r>
    <n v="1"/>
    <n v="15268.7"/>
    <n v="987.11626364200004"/>
    <n v="14281.583736358001"/>
    <d v="2023-12-01T00:00:00"/>
    <s v="BH Colorado Electric Oper Co"/>
    <s v="Regulated Electric (122)"/>
    <s v="COE Elec 115kV Transmission Lines"/>
    <x v="8"/>
    <n v="135500"/>
    <x v="32"/>
    <n v="27833082"/>
    <s v="Crossarm Assemblies, Wood"/>
    <d v="2018-01-29T00:00:00"/>
    <d v="2018-01-01T00:00:00"/>
    <s v="10058861"/>
  </r>
  <r>
    <n v="15"/>
    <n v="912.58"/>
    <n v="530.98105005740001"/>
    <n v="381.59894994260003"/>
    <d v="2023-12-01T00:00:00"/>
    <s v="BH Colorado Electric Oper Co"/>
    <s v="Regulated Electric (122)"/>
    <s v="COE Elec 115kV Transmission Lines"/>
    <x v="8"/>
    <n v="135500"/>
    <x v="32"/>
    <n v="21755295"/>
    <s v="CROSSARM ASSEMBLIES, WOOD"/>
    <d v="1974-07-01T00:00:00"/>
    <d v="1974-07-01T00:00:00"/>
    <s v="10058861"/>
  </r>
  <r>
    <n v="2"/>
    <n v="50.4"/>
    <n v="27.547777655999997"/>
    <n v="22.852222344000001"/>
    <d v="2023-12-01T00:00:00"/>
    <s v="BH Colorado Electric Oper Co"/>
    <s v="Regulated Electric (122)"/>
    <s v="COE Elec 115kV Transmission Lines"/>
    <x v="8"/>
    <n v="135500"/>
    <x v="32"/>
    <n v="21754937"/>
    <s v="CROSSARM ASSEMBLIES, WOOD"/>
    <d v="1977-07-01T00:00:00"/>
    <d v="1977-07-01T00:00:00"/>
    <s v="10058861"/>
  </r>
  <r>
    <n v="56"/>
    <n v="949.38"/>
    <n v="708.62549160599997"/>
    <n v="240.75450839400003"/>
    <d v="2023-12-01T00:00:00"/>
    <s v="BH Colorado Electric Oper Co"/>
    <s v="Regulated Electric (122)"/>
    <s v="COE Elec 115kV Transmission Lines"/>
    <x v="8"/>
    <n v="135500"/>
    <x v="32"/>
    <n v="21755204"/>
    <s v="CROSSARM ASSEMBLIES, WOOD"/>
    <d v="1960-07-01T00:00:00"/>
    <d v="1960-07-01T00:00:00"/>
    <s v="10058861"/>
  </r>
  <r>
    <n v="3"/>
    <n v="123.65"/>
    <n v="71.945261609499994"/>
    <n v="51.704738390500012"/>
    <d v="2023-12-01T00:00:00"/>
    <s v="BH Colorado Electric Oper Co"/>
    <s v="Regulated Electric (122)"/>
    <s v="COE Elec 115kV Transmission Lines"/>
    <x v="8"/>
    <n v="135500"/>
    <x v="32"/>
    <n v="21755323"/>
    <s v="CROSSARM ASSEMBLIES, WOOD"/>
    <d v="1974-07-01T00:00:00"/>
    <d v="1974-07-01T00:00:00"/>
    <s v="10058861"/>
  </r>
  <r>
    <n v="6"/>
    <n v="33005.74"/>
    <n v="4461.5974425934"/>
    <n v="28544.142557406598"/>
    <d v="2023-12-01T00:00:00"/>
    <s v="BH Colorado Electric Oper Co"/>
    <s v="Regulated Electric (122)"/>
    <s v="COE Elec 115kV Transmission Lines"/>
    <x v="8"/>
    <n v="135500"/>
    <x v="20"/>
    <n v="21755108"/>
    <s v="Crossarm, Assy"/>
    <d v="2012-06-25T00:00:00"/>
    <d v="2012-01-01T00:00:00"/>
    <s v="10058861"/>
  </r>
  <r>
    <n v="1"/>
    <n v="307.64"/>
    <n v="103.0601691"/>
    <n v="204.57983089999999"/>
    <d v="2023-12-01T00:00:00"/>
    <s v="BH Colorado Electric Oper Co"/>
    <s v="Regulated Electric (122)"/>
    <s v="COE Elec 115kV Transmission Lines"/>
    <x v="8"/>
    <n v="135500"/>
    <x v="20"/>
    <n v="21755042"/>
    <s v="Crossarm, Assy"/>
    <d v="1995-07-01T00:00:00"/>
    <d v="1995-07-01T00:00:00"/>
    <s v="10058861"/>
  </r>
  <r>
    <n v="0"/>
    <n v="0"/>
    <n v="0"/>
    <n v="0"/>
    <d v="2023-12-01T00:00:00"/>
    <s v="BH Colorado Electric Oper Co"/>
    <s v="Regulated Electric (122)"/>
    <s v="COE Elec 115kV Transmission Lines"/>
    <x v="8"/>
    <n v="135500"/>
    <x v="20"/>
    <n v="21755035"/>
    <s v="Crossarm, Assy"/>
    <d v="1995-07-01T00:00:00"/>
    <d v="1995-07-01T00:00:00"/>
    <s v="10058861"/>
  </r>
  <r>
    <n v="4"/>
    <n v="10809.73"/>
    <n v="317.65667153140004"/>
    <n v="10492.073328468599"/>
    <d v="2023-12-01T00:00:00"/>
    <s v="BH Colorado Electric Oper Co"/>
    <s v="Regulated Electric (122)"/>
    <s v="COE Elec 115kV Transmission Lines"/>
    <x v="8"/>
    <n v="135500"/>
    <x v="20"/>
    <n v="34940660"/>
    <s v="Crossarm, Assy"/>
    <d v="2021-11-12T00:00:00"/>
    <d v="2021-01-01T00:00:00"/>
    <s v="10077295"/>
  </r>
  <r>
    <n v="0"/>
    <n v="0"/>
    <n v="0"/>
    <n v="0"/>
    <d v="2023-12-01T00:00:00"/>
    <s v="BH Colorado Electric Oper Co"/>
    <s v="Regulated Electric (122)"/>
    <s v="COE Elec 115kV Transmission Lines"/>
    <x v="8"/>
    <n v="135500"/>
    <x v="3"/>
    <n v="34060314"/>
    <s v="115kV COE LiDAR remediation for the Canon Plant to Skala Tap transmission line. This will involve replacing six tangent h-frame structures and one 3-pole dead-end structure."/>
    <d v="2021-11-12T00:00:00"/>
    <d v="2021-11-01T00:00:00"/>
    <s v="10077295"/>
  </r>
  <r>
    <n v="0"/>
    <n v="0"/>
    <n v="0"/>
    <n v="0"/>
    <d v="2023-12-01T00:00:00"/>
    <s v="BH Colorado Electric Oper Co"/>
    <s v="Regulated Electric (122)"/>
    <s v="COE Elec 115kV Transmission Lines"/>
    <x v="8"/>
    <n v="135500"/>
    <x v="3"/>
    <n v="29629810"/>
    <s v="This work order is to make repairs and replace bad poles on the Skala-Canon City 115 kV line"/>
    <d v="2020-07-13T00:00:00"/>
    <d v="2020-07-01T00:00:00"/>
    <s v="10069625"/>
  </r>
  <r>
    <n v="0"/>
    <n v="0"/>
    <n v="0"/>
    <n v="0"/>
    <d v="2023-12-01T00:00:00"/>
    <s v="BH Colorado Electric Oper Co"/>
    <s v="Regulated Electric (122)"/>
    <s v="COE Elec 115kV Transmission Lines"/>
    <x v="8"/>
    <n v="135500"/>
    <x v="3"/>
    <n v="34823020"/>
    <s v="115kV COE LiDAR remediation for the Canon Plant to Skala Tap transmission line. This will involve replacing six tangent h-frame structures and one 3-pole dead-end structure."/>
    <d v="2021-11-12T00:00:00"/>
    <d v="2022-01-01T00:00:00"/>
    <s v="10077295"/>
  </r>
  <r>
    <n v="0"/>
    <n v="0"/>
    <n v="0"/>
    <n v="0"/>
    <d v="2023-12-01T00:00:00"/>
    <s v="BH Colorado Electric Oper Co"/>
    <s v="Regulated Electric (122)"/>
    <s v="COE Elec 115kV Transmission Lines"/>
    <x v="8"/>
    <n v="135500"/>
    <x v="3"/>
    <n v="21755150"/>
    <s v="This work order is to replace one arm on the Skala-Portland 115 kV line. The arm was identified as being damaged during the 2017 patrol"/>
    <d v="2018-01-29T00:00:00"/>
    <d v="2018-01-01T00:00:00"/>
    <s v="10058861"/>
  </r>
  <r>
    <n v="0"/>
    <n v="0"/>
    <n v="0"/>
    <n v="0"/>
    <d v="2023-12-01T00:00:00"/>
    <s v="BH Colorado Electric Oper Co"/>
    <s v="Regulated Electric (122)"/>
    <s v="COE Elec 115kV Transmission Lines"/>
    <x v="8"/>
    <n v="135500"/>
    <x v="3"/>
    <n v="30577552"/>
    <s v="This work order is to replace a three pole structure that cought on fire on the ccp-skala 115 kV line"/>
    <d v="2020-06-15T00:00:00"/>
    <d v="2020-12-01T00:00:00"/>
    <s v="10070764"/>
  </r>
  <r>
    <n v="0"/>
    <n v="0"/>
    <n v="0"/>
    <n v="0"/>
    <d v="2023-12-01T00:00:00"/>
    <s v="BH Colorado Electric Oper Co"/>
    <s v="Regulated Electric (122)"/>
    <s v="COE Elec 115kV Transmission Lines"/>
    <x v="8"/>
    <n v="135500"/>
    <x v="3"/>
    <n v="30184966"/>
    <s v="This work order is to replace a three pole structure that cought on fire on the ccp-skala 115 kV line"/>
    <d v="2020-06-15T00:00:00"/>
    <d v="2020-10-01T00:00:00"/>
    <s v="10070764"/>
  </r>
  <r>
    <n v="0"/>
    <n v="0"/>
    <n v="0"/>
    <n v="0"/>
    <d v="2023-12-01T00:00:00"/>
    <s v="BH Colorado Electric Oper Co"/>
    <s v="Regulated Electric (122)"/>
    <s v="COE Elec 115kV Transmission Lines"/>
    <x v="8"/>
    <n v="135500"/>
    <x v="3"/>
    <n v="30577512"/>
    <s v="This work order is to make repairs and replace bad poles on the Skala-Canon City 115 kV line"/>
    <d v="2020-07-13T00:00:00"/>
    <d v="2020-12-01T00:00:00"/>
    <s v="10069625"/>
  </r>
  <r>
    <n v="0"/>
    <n v="0"/>
    <n v="0"/>
    <n v="0"/>
    <d v="2023-12-01T00:00:00"/>
    <s v="BH Colorado Electric Oper Co"/>
    <s v="Regulated Electric (122)"/>
    <s v="COE Elec 115kV Transmission Lines"/>
    <x v="8"/>
    <n v="135500"/>
    <x v="3"/>
    <n v="27519210"/>
    <s v="This work order is to replace one arm on the Skala-Portland 115 kV line. The arm was identified as being damaged during the 2017 patrol"/>
    <d v="2018-01-29T00:00:00"/>
    <d v="2019-07-01T00:00:00"/>
    <s v="10058861"/>
  </r>
  <r>
    <n v="8"/>
    <n v="541.13"/>
    <n v="174.92002358020002"/>
    <n v="366.2099764198"/>
    <d v="2023-12-01T00:00:00"/>
    <s v="BH Colorado Electric Oper Co"/>
    <s v="Regulated Electric (122)"/>
    <s v="COE Elec 115kV Transmission Lines"/>
    <x v="8"/>
    <n v="135500"/>
    <x v="21"/>
    <n v="21755075"/>
    <s v="GUYS"/>
    <d v="1996-07-01T00:00:00"/>
    <d v="1996-07-01T00:00:00"/>
    <s v="10058861"/>
  </r>
  <r>
    <n v="8"/>
    <n v="237305.73"/>
    <n v="26499.330485603103"/>
    <n v="210806.39951439691"/>
    <d v="2023-12-01T00:00:00"/>
    <s v="BH Colorado Electric Oper Co"/>
    <s v="Regulated Electric (122)"/>
    <s v="COE Elec 115kV Transmission Lines"/>
    <x v="8"/>
    <n v="135500"/>
    <x v="37"/>
    <n v="21755129"/>
    <s v="POLES: 80'"/>
    <d v="2014-06-01T00:00:00"/>
    <d v="2014-01-01T00:00:00"/>
    <s v="10058861"/>
  </r>
  <r>
    <n v="1"/>
    <n v="4792.66"/>
    <n v="197.17314762900003"/>
    <n v="4595.4868523710002"/>
    <d v="2023-12-01T00:00:00"/>
    <s v="BH Colorado Electric Oper Co"/>
    <s v="Regulated Electric (122)"/>
    <s v="COE Elec 115kV Transmission Lines"/>
    <x v="8"/>
    <n v="135500"/>
    <x v="24"/>
    <n v="34775852"/>
    <s v="Pole, Wood, 55'"/>
    <d v="2020-06-15T00:00:00"/>
    <d v="2020-01-01T00:00:00"/>
    <s v="10070764"/>
  </r>
  <r>
    <n v="2"/>
    <n v="53518.98"/>
    <n v="2201.8056245370003"/>
    <n v="51317.174375463001"/>
    <d v="2023-12-01T00:00:00"/>
    <s v="BH Colorado Electric Oper Co"/>
    <s v="Regulated Electric (122)"/>
    <s v="COE Elec 115kV Transmission Lines"/>
    <x v="8"/>
    <n v="135500"/>
    <x v="25"/>
    <n v="34776369"/>
    <s v="Pole, Wood, 60'"/>
    <d v="2020-07-13T00:00:00"/>
    <d v="2020-01-01T00:00:00"/>
    <s v="10069625"/>
  </r>
  <r>
    <n v="8"/>
    <n v="92637.17"/>
    <n v="2722.2525523106001"/>
    <n v="89914.917447689397"/>
    <d v="2023-12-01T00:00:00"/>
    <s v="BH Colorado Electric Oper Co"/>
    <s v="Regulated Electric (122)"/>
    <s v="COE Elec 115kV Transmission Lines"/>
    <x v="8"/>
    <n v="135500"/>
    <x v="26"/>
    <n v="34940657"/>
    <s v="Pole, Wood, 65' Or Greater"/>
    <d v="2021-11-12T00:00:00"/>
    <d v="2021-01-01T00:00:00"/>
    <s v="10077295"/>
  </r>
  <r>
    <n v="2"/>
    <n v="24949.010000000002"/>
    <n v="1026.4184882565"/>
    <n v="23922.591511743503"/>
    <d v="2023-12-01T00:00:00"/>
    <s v="BH Colorado Electric Oper Co"/>
    <s v="Regulated Electric (122)"/>
    <s v="COE Elec 115kV Transmission Lines"/>
    <x v="8"/>
    <n v="135500"/>
    <x v="26"/>
    <n v="34775859"/>
    <s v="Pole, Wood, 65' Or Greater"/>
    <d v="2020-06-15T00:00:00"/>
    <d v="2020-01-01T00:00:00"/>
    <s v="10070764"/>
  </r>
  <r>
    <n v="6"/>
    <n v="43865.55"/>
    <n v="10054.516587777"/>
    <n v="33811.033412223005"/>
    <d v="2023-12-01T00:00:00"/>
    <s v="BH Colorado Electric Oper Co"/>
    <s v="Regulated Electric (122)"/>
    <s v="COE Elec 115kV Transmission Lines"/>
    <x v="8"/>
    <n v="135500"/>
    <x v="34"/>
    <n v="21755101"/>
    <s v="POLE, WOOD"/>
    <d v="2004-11-15T00:00:00"/>
    <d v="2005-01-01T00:00:00"/>
    <s v="10058861"/>
  </r>
  <r>
    <n v="1"/>
    <n v="2313.36"/>
    <n v="1237.2566884272001"/>
    <n v="1076.1033115728001"/>
    <d v="2023-12-01T00:00:00"/>
    <s v="BH Colorado Electric Oper Co"/>
    <s v="Regulated Electric (122)"/>
    <s v="COE Elec 115kV Transmission Lines"/>
    <x v="8"/>
    <n v="135500"/>
    <x v="34"/>
    <n v="21754979"/>
    <s v="Pole, Wood"/>
    <d v="1978-07-01T00:00:00"/>
    <d v="1978-07-01T00:00:00"/>
    <s v="10058861"/>
  </r>
  <r>
    <n v="9"/>
    <n v="3044.18"/>
    <n v="1771.2440476054001"/>
    <n v="1272.9359523945998"/>
    <d v="2023-12-01T00:00:00"/>
    <s v="BH Colorado Electric Oper Co"/>
    <s v="Regulated Electric (122)"/>
    <s v="COE Elec 115kV Transmission Lines"/>
    <x v="8"/>
    <n v="135500"/>
    <x v="34"/>
    <n v="21755316"/>
    <s v="POLE, WOOD"/>
    <d v="1974-07-01T00:00:00"/>
    <d v="1974-07-01T00:00:00"/>
    <s v="10058861"/>
  </r>
  <r>
    <n v="1"/>
    <n v="2715.88"/>
    <n v="1835.6153838768"/>
    <n v="880.26461612320008"/>
    <d v="2023-12-01T00:00:00"/>
    <s v="BH Colorado Electric Oper Co"/>
    <s v="Regulated Electric (122)"/>
    <s v="COE Elec 115kV Transmission Lines"/>
    <x v="8"/>
    <n v="135500"/>
    <x v="34"/>
    <n v="21755253"/>
    <s v="Pole, Wood"/>
    <d v="1966-07-01T00:00:00"/>
    <d v="1966-07-01T00:00:00"/>
    <s v="10058861"/>
  </r>
  <r>
    <n v="18"/>
    <n v="7319.24"/>
    <n v="4258.6707366172004"/>
    <n v="3060.5692633827994"/>
    <d v="2023-12-01T00:00:00"/>
    <s v="BH Colorado Electric Oper Co"/>
    <s v="Regulated Electric (122)"/>
    <s v="COE Elec 115kV Transmission Lines"/>
    <x v="8"/>
    <n v="135500"/>
    <x v="34"/>
    <n v="21755302"/>
    <s v="POLE, WOOD"/>
    <d v="1974-07-01T00:00:00"/>
    <d v="1974-07-01T00:00:00"/>
    <s v="10058861"/>
  </r>
  <r>
    <n v="2"/>
    <n v="2158.88"/>
    <n v="1433.771901032"/>
    <n v="725.10809896800015"/>
    <d v="2023-12-01T00:00:00"/>
    <s v="BH Colorado Electric Oper Co"/>
    <s v="Regulated Electric (122)"/>
    <s v="COE Elec 115kV Transmission Lines"/>
    <x v="8"/>
    <n v="135500"/>
    <x v="34"/>
    <n v="21755267"/>
    <s v="Pole, Wood"/>
    <d v="1967-07-01T00:00:00"/>
    <d v="1967-07-01T00:00:00"/>
    <s v="10058861"/>
  </r>
  <r>
    <n v="2"/>
    <n v="1339.21"/>
    <n v="731.9892721169"/>
    <n v="607.22072788310004"/>
    <d v="2023-12-01T00:00:00"/>
    <s v="BH Colorado Electric Oper Co"/>
    <s v="Regulated Electric (122)"/>
    <s v="COE Elec 115kV Transmission Lines"/>
    <x v="8"/>
    <n v="135500"/>
    <x v="34"/>
    <n v="21754951"/>
    <s v="POLE, WOOD"/>
    <d v="1977-07-01T00:00:00"/>
    <d v="1977-07-01T00:00:00"/>
    <s v="10058861"/>
  </r>
  <r>
    <n v="2"/>
    <n v="501.97"/>
    <n v="274.36821329330002"/>
    <n v="227.60178670670001"/>
    <d v="2023-12-01T00:00:00"/>
    <s v="BH Colorado Electric Oper Co"/>
    <s v="Regulated Electric (122)"/>
    <s v="COE Elec 115kV Transmission Lines"/>
    <x v="8"/>
    <n v="135500"/>
    <x v="34"/>
    <n v="21754944"/>
    <s v="POLE, WOOD"/>
    <d v="1977-07-01T00:00:00"/>
    <d v="1977-07-01T00:00:00"/>
    <s v="10058861"/>
  </r>
  <r>
    <n v="49"/>
    <n v="7534.88"/>
    <n v="5624.0999854560005"/>
    <n v="1910.7800145439996"/>
    <d v="2023-12-01T00:00:00"/>
    <s v="BH Colorado Electric Oper Co"/>
    <s v="Regulated Electric (122)"/>
    <s v="COE Elec 115kV Transmission Lines"/>
    <x v="8"/>
    <n v="135500"/>
    <x v="34"/>
    <n v="21755197"/>
    <s v="Pole, Wood"/>
    <d v="1960-07-01T00:00:00"/>
    <d v="1960-07-01T00:00:00"/>
    <s v="10058861"/>
  </r>
  <r>
    <n v="1"/>
    <n v="253.14000000000001"/>
    <n v="191.921470419"/>
    <n v="61.218529581000013"/>
    <d v="2023-12-01T00:00:00"/>
    <s v="BH Colorado Electric Oper Co"/>
    <s v="Regulated Electric (122)"/>
    <s v="COE Elec 115kV Transmission Lines"/>
    <x v="8"/>
    <n v="135500"/>
    <x v="34"/>
    <n v="21755183"/>
    <s v="Pole, Wood"/>
    <d v="1959-07-01T00:00:00"/>
    <d v="1959-07-01T00:00:00"/>
    <s v="10058861"/>
  </r>
  <r>
    <n v="2"/>
    <n v="3694.07"/>
    <n v="1628.3189415262"/>
    <n v="2065.7510584738002"/>
    <d v="2023-12-01T00:00:00"/>
    <s v="BH Colorado Electric Oper Co"/>
    <s v="Regulated Electric (122)"/>
    <s v="COE Elec 115kV Transmission Lines"/>
    <x v="8"/>
    <n v="135500"/>
    <x v="34"/>
    <n v="21754993"/>
    <s v="Pole, Wood"/>
    <d v="1986-07-01T00:00:00"/>
    <d v="1986-07-01T00:00:00"/>
    <s v="10058861"/>
  </r>
  <r>
    <n v="4"/>
    <n v="12611.43"/>
    <n v="4817.8222720289996"/>
    <n v="7793.6077279710007"/>
    <d v="2023-12-01T00:00:00"/>
    <s v="BH Colorado Electric Oper Co"/>
    <s v="Regulated Electric (122)"/>
    <s v="COE Elec 115kV Transmission Lines"/>
    <x v="8"/>
    <n v="135500"/>
    <x v="34"/>
    <n v="21755021"/>
    <s v="Pole, Wood"/>
    <d v="1991-07-01T00:00:00"/>
    <d v="1991-07-01T00:00:00"/>
    <s v="10058861"/>
  </r>
  <r>
    <n v="3"/>
    <n v="1228.69"/>
    <n v="671.58093111410005"/>
    <n v="557.1090688859"/>
    <d v="2023-12-01T00:00:00"/>
    <s v="BH Colorado Electric Oper Co"/>
    <s v="Regulated Electric (122)"/>
    <s v="COE Elec 115kV Transmission Lines"/>
    <x v="8"/>
    <n v="135500"/>
    <x v="34"/>
    <n v="21754930"/>
    <s v="POLE, WOOD"/>
    <d v="1977-07-01T00:00:00"/>
    <d v="1977-07-01T00:00:00"/>
    <s v="10058861"/>
  </r>
  <r>
    <n v="0"/>
    <n v="1391.94"/>
    <n v="449.9439647076"/>
    <n v="941.99603529240005"/>
    <d v="2023-12-01T00:00:00"/>
    <s v="BH Colorado Electric Oper Co"/>
    <s v="Regulated Electric (122)"/>
    <s v="COE Elec 115kV Transmission Lines"/>
    <x v="8"/>
    <n v="135500"/>
    <x v="34"/>
    <n v="21755082"/>
    <s v="POLE, WOOD"/>
    <d v="1996-07-01T00:00:00"/>
    <d v="1996-07-01T00:00:00"/>
    <s v="10058861"/>
  </r>
  <r>
    <n v="15"/>
    <n v="8277.5400000000009"/>
    <n v="4816.2537871661998"/>
    <n v="3461.2862128338011"/>
    <d v="2023-12-01T00:00:00"/>
    <s v="BH Colorado Electric Oper Co"/>
    <s v="Regulated Electric (122)"/>
    <s v="COE Elec 115kV Transmission Lines"/>
    <x v="8"/>
    <n v="135500"/>
    <x v="34"/>
    <n v="21755337"/>
    <s v="POLE, WOOD"/>
    <d v="1974-07-01T00:00:00"/>
    <d v="1974-07-01T00:00:00"/>
    <s v="10058861"/>
  </r>
  <r>
    <n v="1"/>
    <n v="314.48"/>
    <n v="216.24731013920001"/>
    <n v="98.232689860800008"/>
    <d v="2023-12-01T00:00:00"/>
    <s v="BH Colorado Electric Oper Co"/>
    <s v="Regulated Electric (122)"/>
    <s v="COE Elec 115kV Transmission Lines"/>
    <x v="8"/>
    <n v="135500"/>
    <x v="34"/>
    <n v="21755218"/>
    <s v="Pole, Wood"/>
    <d v="1965-07-01T00:00:00"/>
    <d v="1965-07-01T00:00:00"/>
    <s v="10058861"/>
  </r>
  <r>
    <n v="1"/>
    <n v="2953.44"/>
    <n v="1996.1779973184"/>
    <n v="957.26200268160005"/>
    <d v="2023-12-01T00:00:00"/>
    <s v="BH Colorado Electric Oper Co"/>
    <s v="Regulated Electric (122)"/>
    <s v="COE Elec 115kV Transmission Lines"/>
    <x v="8"/>
    <n v="135500"/>
    <x v="34"/>
    <n v="21755232"/>
    <s v="Pole, Wood"/>
    <d v="1966-07-01T00:00:00"/>
    <d v="1966-07-01T00:00:00"/>
    <s v="10058861"/>
  </r>
  <r>
    <n v="2"/>
    <n v="4831.01"/>
    <n v="2072.6875930315"/>
    <n v="2758.3224069685002"/>
    <d v="2023-12-01T00:00:00"/>
    <s v="BH Colorado Electric Oper Co"/>
    <s v="Regulated Electric (122)"/>
    <s v="COE Elec 115kV Transmission Lines"/>
    <x v="8"/>
    <n v="135500"/>
    <x v="34"/>
    <n v="21755007"/>
    <s v="Pole, Wood"/>
    <d v="1987-07-01T00:00:00"/>
    <d v="1987-07-01T00:00:00"/>
    <s v="10058861"/>
  </r>
  <r>
    <n v="1"/>
    <n v="1174.1500000000001"/>
    <n v="710.77754976699998"/>
    <n v="463.37245023300011"/>
    <d v="2023-12-01T00:00:00"/>
    <s v="BH Colorado Electric Oper Co"/>
    <s v="Regulated Electric (122)"/>
    <s v="COE Elec 115kV Transmission Lines"/>
    <x v="8"/>
    <n v="135500"/>
    <x v="34"/>
    <n v="21755281"/>
    <s v="POLE, WOOD"/>
    <d v="1972-07-01T00:00:00"/>
    <d v="1972-07-01T00:00:00"/>
    <s v="10058861"/>
  </r>
  <r>
    <n v="3"/>
    <n v="1632.71"/>
    <n v="930.7948603387"/>
    <n v="701.91513966130003"/>
    <d v="2023-12-01T00:00:00"/>
    <s v="BH Colorado Electric Oper Co"/>
    <s v="Regulated Electric (122)"/>
    <s v="COE Elec 115kV Transmission Lines"/>
    <x v="8"/>
    <n v="135500"/>
    <x v="34"/>
    <n v="21755358"/>
    <s v="POLE, WOOD"/>
    <d v="1975-07-01T00:00:00"/>
    <d v="1975-07-01T00:00:00"/>
    <s v="10058861"/>
  </r>
  <r>
    <n v="2"/>
    <n v="457.15000000000003"/>
    <n v="249.87036816350002"/>
    <n v="207.27963183650002"/>
    <d v="2023-12-01T00:00:00"/>
    <s v="BH Colorado Electric Oper Co"/>
    <s v="Regulated Electric (122)"/>
    <s v="COE Elec 115kV Transmission Lines"/>
    <x v="8"/>
    <n v="135500"/>
    <x v="34"/>
    <n v="21754965"/>
    <s v="POLE, WOOD"/>
    <d v="1977-07-01T00:00:00"/>
    <d v="1977-07-01T00:00:00"/>
    <s v="10058861"/>
  </r>
  <r>
    <n v="2"/>
    <n v="13270.380000000001"/>
    <n v="1169.8971933414"/>
    <n v="12100.482806658601"/>
    <d v="2023-12-01T00:00:00"/>
    <s v="BH Colorado Electric Oper Co"/>
    <s v="Regulated Electric (122)"/>
    <s v="COE Elec 115kV Transmission Lines"/>
    <x v="8"/>
    <n v="135500"/>
    <x v="13"/>
    <n v="21755143"/>
    <s v="60 FOOT STRUCTURE: 179"/>
    <d v="2016-02-25T00:00:00"/>
    <d v="2016-04-01T00:00:00"/>
    <s v="10058861"/>
  </r>
  <r>
    <n v="2"/>
    <n v="15909.380000000001"/>
    <n v="1402.5475540114001"/>
    <n v="14506.832445988601"/>
    <d v="2023-12-01T00:00:00"/>
    <s v="BH Colorado Electric Oper Co"/>
    <s v="Regulated Electric (122)"/>
    <s v="COE Elec 115kV Transmission Lines"/>
    <x v="8"/>
    <n v="135500"/>
    <x v="13"/>
    <n v="21755136"/>
    <s v="65 FOOT STRUCTURE: 164"/>
    <d v="2016-02-25T00:00:00"/>
    <d v="2016-04-01T00:00:00"/>
    <s v="10058861"/>
  </r>
  <r>
    <n v="22400"/>
    <n v="572635.12"/>
    <n v="79493.32761177521"/>
    <n v="493141.7923882248"/>
    <d v="2023-12-01T00:00:00"/>
    <s v="BH Colorado Electric Oper Co"/>
    <s v="Regulated Electric (122)"/>
    <s v="COE Elec 115kV Transmission Lines"/>
    <x v="8"/>
    <n v="135600"/>
    <x v="30"/>
    <n v="21755122"/>
    <s v="Static Wire (Transmission Lines)"/>
    <d v="2014-03-28T00:00:00"/>
    <d v="2014-01-01T00:00:00"/>
    <s v="10058861"/>
  </r>
  <r>
    <n v="9"/>
    <n v="12910.29"/>
    <n v="2169.5163964008002"/>
    <n v="10740.7736035992"/>
    <d v="2023-12-01T00:00:00"/>
    <s v="BH Colorado Electric Oper Co"/>
    <s v="Regulated Electric (122)"/>
    <s v="COE Elec 115kV Transmission Lines"/>
    <x v="8"/>
    <n v="135600"/>
    <x v="31"/>
    <n v="21755115"/>
    <s v="Suspension Insulators"/>
    <d v="2012-06-25T00:00:00"/>
    <d v="2012-01-01T00:00:00"/>
    <s v="10058861"/>
  </r>
  <r>
    <n v="12"/>
    <n v="4538.6000000000004"/>
    <n v="232.123429208"/>
    <n v="4306.4765707920005"/>
    <d v="2023-12-01T00:00:00"/>
    <s v="BH Colorado Electric Oper Co"/>
    <s v="Regulated Electric (122)"/>
    <s v="COE Elec 115kV Transmission Lines"/>
    <x v="8"/>
    <n v="135600"/>
    <x v="31"/>
    <n v="34776362"/>
    <s v="Suspension Insulators"/>
    <d v="2020-07-13T00:00:00"/>
    <d v="2020-01-01T00:00:00"/>
    <s v="10069625"/>
  </r>
  <r>
    <n v="4"/>
    <n v="1525.49"/>
    <n v="55.728636248699999"/>
    <n v="1469.7613637513"/>
    <d v="2023-12-01T00:00:00"/>
    <s v="BH Colorado Electric Oper Co"/>
    <s v="Regulated Electric (122)"/>
    <s v="COE Elec 115kV Transmission Lines"/>
    <x v="8"/>
    <n v="135600"/>
    <x v="31"/>
    <n v="34940650"/>
    <s v="Suspension Insulators"/>
    <d v="2021-11-12T00:00:00"/>
    <d v="2021-01-01T00:00:00"/>
    <s v="10077295"/>
  </r>
  <r>
    <n v="86"/>
    <n v="9852.24"/>
    <n v="2807.3646549216"/>
    <n v="7044.8753450783997"/>
    <d v="2023-12-01T00:00:00"/>
    <s v="BH Colorado Electric Oper Co"/>
    <s v="Regulated Electric (122)"/>
    <s v="COE Elec 115kV Transmission Lines"/>
    <x v="8"/>
    <n v="135600"/>
    <x v="31"/>
    <n v="21754923"/>
    <s v="SUSPENSION INSULATORS"/>
    <d v="2004-11-15T00:00:00"/>
    <d v="2005-01-01T00:00:00"/>
    <s v="10058861"/>
  </r>
  <r>
    <n v="1"/>
    <n v="18.46"/>
    <n v="-0.71541028519999994"/>
    <n v="19.175410285200002"/>
    <d v="2023-12-01T00:00:00"/>
    <s v="BH Colorado Electric Oper Co"/>
    <s v="Regulated Electric (122)"/>
    <s v="COE Elec 115kV Transmission Lines"/>
    <x v="9"/>
    <n v="135001"/>
    <x v="16"/>
    <n v="21750037"/>
    <s v="LAND - TRACT 23"/>
    <d v="1955-07-01T00:00:00"/>
    <d v="1955-07-01T00:00:00"/>
    <s v="50507XFER"/>
  </r>
  <r>
    <n v="1"/>
    <n v="158.84"/>
    <n v="-6.1557838408000007"/>
    <n v="164.99578384080002"/>
    <d v="2023-12-01T00:00:00"/>
    <s v="BH Colorado Electric Oper Co"/>
    <s v="Regulated Electric (122)"/>
    <s v="COE Elec 115kV Transmission Lines"/>
    <x v="9"/>
    <n v="135001"/>
    <x v="16"/>
    <n v="21750000"/>
    <s v="LAND - TRACT 25"/>
    <d v="1955-07-01T00:00:00"/>
    <d v="1955-07-01T00:00:00"/>
    <s v="50507XFER"/>
  </r>
  <r>
    <n v="1"/>
    <n v="120.9"/>
    <n v="-4.6854335579999997"/>
    <n v="125.58543355800001"/>
    <d v="2023-12-01T00:00:00"/>
    <s v="BH Colorado Electric Oper Co"/>
    <s v="Regulated Electric (122)"/>
    <s v="COE Elec 115kV Transmission Lines"/>
    <x v="9"/>
    <n v="135001"/>
    <x v="16"/>
    <n v="21750076"/>
    <s v="LAND - TRACT 26"/>
    <d v="1955-07-01T00:00:00"/>
    <d v="1955-07-01T00:00:00"/>
    <s v="50507XFER"/>
  </r>
  <r>
    <n v="1"/>
    <n v="1200"/>
    <n v="-46.505544"/>
    <n v="1246.5055440000001"/>
    <d v="2023-12-01T00:00:00"/>
    <s v="BH Colorado Electric Oper Co"/>
    <s v="Regulated Electric (122)"/>
    <s v="COE Elec 115kV Transmission Lines"/>
    <x v="9"/>
    <n v="135001"/>
    <x v="16"/>
    <n v="21749907"/>
    <s v="LAND - TRACT 29"/>
    <d v="1955-07-01T00:00:00"/>
    <d v="1955-07-01T00:00:00"/>
    <s v="50507XFER"/>
  </r>
  <r>
    <n v="1"/>
    <n v="211.78"/>
    <n v="-8.2074534235999987"/>
    <n v="219.98745342359999"/>
    <d v="2023-12-01T00:00:00"/>
    <s v="BH Colorado Electric Oper Co"/>
    <s v="Regulated Electric (122)"/>
    <s v="COE Elec 115kV Transmission Lines"/>
    <x v="9"/>
    <n v="135001"/>
    <x v="16"/>
    <n v="21743685"/>
    <s v="LAND - TRACT 27"/>
    <d v="1955-07-01T00:00:00"/>
    <d v="1955-07-01T00:00:00"/>
    <s v="50507XFER"/>
  </r>
  <r>
    <n v="1"/>
    <n v="11.73"/>
    <n v="-0.45459169259999999"/>
    <n v="12.1845916926"/>
    <d v="2023-12-01T00:00:00"/>
    <s v="BH Colorado Electric Oper Co"/>
    <s v="Regulated Electric (122)"/>
    <s v="COE Elec 115kV Transmission Lines"/>
    <x v="9"/>
    <n v="135001"/>
    <x v="16"/>
    <n v="21749912"/>
    <s v="LAND - TRACT 28"/>
    <d v="1955-07-01T00:00:00"/>
    <d v="1955-07-01T00:00:00"/>
    <s v="50507XFER"/>
  </r>
  <r>
    <n v="1"/>
    <n v="158.84"/>
    <n v="-6.1557838408000007"/>
    <n v="164.99578384080002"/>
    <d v="2023-12-01T00:00:00"/>
    <s v="BH Colorado Electric Oper Co"/>
    <s v="Regulated Electric (122)"/>
    <s v="COE Elec 115kV Transmission Lines"/>
    <x v="9"/>
    <n v="135001"/>
    <x v="16"/>
    <n v="21749918"/>
    <s v="LAND - TRACT 24"/>
    <d v="1955-07-01T00:00:00"/>
    <d v="1955-07-01T00:00:00"/>
    <s v="50507XFER"/>
  </r>
  <r>
    <n v="1"/>
    <n v="33.5"/>
    <n v="-1.30970729"/>
    <n v="34.809707289999999"/>
    <d v="2023-12-01T00:00:00"/>
    <s v="BH Colorado Electric Oper Co"/>
    <s v="Regulated Electric (122)"/>
    <s v="COE Elec 115kV Transmission Lines"/>
    <x v="9"/>
    <n v="135002"/>
    <x v="17"/>
    <n v="21743677"/>
    <s v="T-LIN S07 T20 R64"/>
    <d v="1943-07-01T00:00:00"/>
    <d v="1943-07-01T00:00:00"/>
    <s v="50507XFER"/>
  </r>
  <r>
    <n v="1"/>
    <n v="285"/>
    <n v="-11.265668099999999"/>
    <n v="296.26566809999997"/>
    <d v="2023-12-01T00:00:00"/>
    <s v="BH Colorado Electric Oper Co"/>
    <s v="Regulated Electric (122)"/>
    <s v="COE Elec 115kV Transmission Lines"/>
    <x v="9"/>
    <n v="135002"/>
    <x v="17"/>
    <n v="21743670"/>
    <s v="T-LIN S07 T20 R64"/>
    <d v="1942-07-01T00:00:00"/>
    <d v="1942-07-01T00:00:00"/>
    <s v="50507XFER"/>
  </r>
  <r>
    <n v="4"/>
    <n v="697.25"/>
    <n v="-19.446651125000002"/>
    <n v="716.69665112500002"/>
    <d v="2023-12-01T00:00:00"/>
    <s v="BH Colorado Electric Oper Co"/>
    <s v="Regulated Electric (122)"/>
    <s v="COE Elec 115kV Transmission Lines"/>
    <x v="9"/>
    <n v="135002"/>
    <x v="17"/>
    <n v="21750110"/>
    <s v="T-LIN S07 T20 R64"/>
    <d v="1966-07-01T00:00:00"/>
    <d v="1966-07-01T00:00:00"/>
    <s v="50507XFER"/>
  </r>
  <r>
    <n v="1"/>
    <n v="623.05000000000007"/>
    <n v="-16.774736519000001"/>
    <n v="639.82473651900011"/>
    <d v="2023-12-01T00:00:00"/>
    <s v="BH Colorado Electric Oper Co"/>
    <s v="Regulated Electric (122)"/>
    <s v="COE Elec 115kV Transmission Lines"/>
    <x v="9"/>
    <n v="135002"/>
    <x v="17"/>
    <n v="21750117"/>
    <s v="T-LIN S28 T20 R64"/>
    <d v="1968-07-01T00:00:00"/>
    <d v="1968-07-01T00:00:00"/>
    <s v="50507XFER"/>
  </r>
  <r>
    <n v="1"/>
    <n v="526.5"/>
    <n v="-14.175264869999999"/>
    <n v="540.67526486999998"/>
    <d v="2023-12-01T00:00:00"/>
    <s v="BH Colorado Electric Oper Co"/>
    <s v="Regulated Electric (122)"/>
    <s v="COE Elec 115kV Transmission Lines"/>
    <x v="9"/>
    <n v="135002"/>
    <x v="17"/>
    <n v="21750124"/>
    <s v="T-LIN S27 T20 R64"/>
    <d v="1968-07-01T00:00:00"/>
    <d v="1968-07-01T00:00:00"/>
    <s v="50507XFER"/>
  </r>
  <r>
    <n v="1"/>
    <n v="165.21"/>
    <n v="-3.4057380660000001"/>
    <n v="168.61573806600001"/>
    <d v="2023-12-01T00:00:00"/>
    <s v="BH Colorado Electric Oper Co"/>
    <s v="Regulated Electric (122)"/>
    <s v="COE Elec 115kV Transmission Lines"/>
    <x v="9"/>
    <n v="135002"/>
    <x v="17"/>
    <n v="21750194"/>
    <s v="T-LIN S25 T20 R65"/>
    <d v="1981-07-01T00:00:00"/>
    <d v="1981-07-01T00:00:00"/>
    <s v="50507XFER"/>
  </r>
  <r>
    <n v="1"/>
    <n v="555.55000000000007"/>
    <n v="-17.380653969499999"/>
    <n v="572.9306539695001"/>
    <d v="2023-12-01T00:00:00"/>
    <s v="BH Colorado Electric Oper Co"/>
    <s v="Regulated Electric (122)"/>
    <s v="COE Elec 115kV Transmission Lines"/>
    <x v="9"/>
    <n v="135002"/>
    <x v="17"/>
    <n v="21750103"/>
    <s v="T-LIN S26 T20 R64"/>
    <d v="1959-07-01T00:00:00"/>
    <d v="1959-07-01T00:00:00"/>
    <s v="50507XFER"/>
  </r>
  <r>
    <n v="1"/>
    <n v="53.24"/>
    <n v="-1.6656394876000002"/>
    <n v="54.905639487600006"/>
    <d v="2023-12-01T00:00:00"/>
    <s v="BH Colorado Electric Oper Co"/>
    <s v="Regulated Electric (122)"/>
    <s v="COE Elec 115kV Transmission Lines"/>
    <x v="9"/>
    <n v="135002"/>
    <x v="17"/>
    <n v="21750091"/>
    <s v="T-LIN S07 T20 R64"/>
    <d v="1959-07-01T00:00:00"/>
    <d v="1959-07-01T00:00:00"/>
    <s v="50507XFER"/>
  </r>
  <r>
    <n v="1"/>
    <n v="26.62"/>
    <n v="-0.83281974380000012"/>
    <n v="27.452819743800003"/>
    <d v="2023-12-01T00:00:00"/>
    <s v="BH Colorado Electric Oper Co"/>
    <s v="Regulated Electric (122)"/>
    <s v="COE Elec 115kV Transmission Lines"/>
    <x v="9"/>
    <n v="135002"/>
    <x v="17"/>
    <n v="21750096"/>
    <s v="T-LIN S18 T20 R64"/>
    <d v="1959-07-01T00:00:00"/>
    <d v="1959-07-01T00:00:00"/>
    <s v="50507XFER"/>
  </r>
  <r>
    <n v="18"/>
    <n v="487213.44"/>
    <n v="54405.892194796797"/>
    <n v="432807.54780520318"/>
    <d v="2023-12-01T00:00:00"/>
    <s v="BH Colorado Electric Oper Co"/>
    <s v="Regulated Electric (122)"/>
    <s v="COE Elec 115kV Transmission Lines"/>
    <x v="9"/>
    <n v="135500"/>
    <x v="32"/>
    <n v="21748816"/>
    <s v="Crossarm Assemblies, Wood"/>
    <d v="2014-01-17T00:00:00"/>
    <d v="2014-01-01T00:00:00"/>
    <s v="50507XFER"/>
  </r>
  <r>
    <n v="6"/>
    <n v="1604.47"/>
    <n v="801.53760106979996"/>
    <n v="802.93239893020007"/>
    <d v="2023-12-01T00:00:00"/>
    <s v="BH Colorado Electric Oper Co"/>
    <s v="Regulated Electric (122)"/>
    <s v="COE Elec 115kV Transmission Lines"/>
    <x v="9"/>
    <n v="135500"/>
    <x v="32"/>
    <n v="21750161"/>
    <s v="CROSSARM ASSEMBLIES, WOOD"/>
    <d v="1981-07-01T00:00:00"/>
    <d v="1981-07-01T00:00:00"/>
    <s v="50507XFER"/>
  </r>
  <r>
    <n v="1"/>
    <n v="55.01"/>
    <n v="26.187671679299999"/>
    <n v="28.822328320699999"/>
    <d v="2023-12-01T00:00:00"/>
    <s v="BH Colorado Electric Oper Co"/>
    <s v="Regulated Electric (122)"/>
    <s v="COE Elec 115kV Transmission Lines"/>
    <x v="9"/>
    <n v="135500"/>
    <x v="32"/>
    <n v="21750237"/>
    <s v="CROSSARM ASSEMBLIES, WOOD"/>
    <d v="1983-07-01T00:00:00"/>
    <d v="1983-07-01T00:00:00"/>
    <s v="50507XFER"/>
  </r>
  <r>
    <n v="1"/>
    <n v="138.27000000000001"/>
    <n v="46.320795674999999"/>
    <n v="91.949204325000011"/>
    <d v="2023-12-01T00:00:00"/>
    <s v="BH Colorado Electric Oper Co"/>
    <s v="Regulated Electric (122)"/>
    <s v="COE Elec 115kV Transmission Lines"/>
    <x v="9"/>
    <n v="135500"/>
    <x v="32"/>
    <n v="21748696"/>
    <s v="CROSSARM ASSEMBLIES, WOOD"/>
    <d v="1995-07-01T00:00:00"/>
    <d v="1995-07-01T00:00:00"/>
    <s v="50507XFER"/>
  </r>
  <r>
    <n v="1"/>
    <n v="233.56"/>
    <n v="116.6784808104"/>
    <n v="116.8815191896"/>
    <d v="2023-12-01T00:00:00"/>
    <s v="BH Colorado Electric Oper Co"/>
    <s v="Regulated Electric (122)"/>
    <s v="COE Elec 115kV Transmission Lines"/>
    <x v="9"/>
    <n v="135500"/>
    <x v="32"/>
    <n v="21750168"/>
    <s v="CROSSARM ASSEMBLIES, WOOD"/>
    <d v="1981-07-01T00:00:00"/>
    <d v="1981-07-01T00:00:00"/>
    <s v="50507XFER"/>
  </r>
  <r>
    <n v="2"/>
    <n v="216.25"/>
    <n v="92.779499937499992"/>
    <n v="123.47050006250001"/>
    <d v="2023-12-01T00:00:00"/>
    <s v="BH Colorado Electric Oper Co"/>
    <s v="Regulated Electric (122)"/>
    <s v="COE Elec 115kV Transmission Lines"/>
    <x v="9"/>
    <n v="135500"/>
    <x v="32"/>
    <n v="21750244"/>
    <s v="CROSSARM ASSEMBLIES, WOOD"/>
    <d v="1987-07-01T00:00:00"/>
    <d v="1987-07-01T00:00:00"/>
    <s v="50507XFER"/>
  </r>
  <r>
    <n v="4"/>
    <n v="8819.56"/>
    <n v="2021.5502214583998"/>
    <n v="6798.0097785416001"/>
    <d v="2023-12-01T00:00:00"/>
    <s v="BH Colorado Electric Oper Co"/>
    <s v="Regulated Electric (122)"/>
    <s v="COE Elec 115kV Transmission Lines"/>
    <x v="9"/>
    <n v="135500"/>
    <x v="32"/>
    <n v="21748741"/>
    <s v="CROSSARM ASSEMBLIES, WOOD"/>
    <d v="2004-02-27T00:00:00"/>
    <d v="2004-01-01T00:00:00"/>
    <s v="50507XFER"/>
  </r>
  <r>
    <n v="0"/>
    <n v="3979.59"/>
    <n v="771.83730193050008"/>
    <n v="3207.7526980695002"/>
    <d v="2023-12-01T00:00:00"/>
    <s v="BH Colorado Electric Oper Co"/>
    <s v="Regulated Electric (122)"/>
    <s v="COE Elec 115kV Transmission Lines"/>
    <x v="9"/>
    <n v="135500"/>
    <x v="32"/>
    <n v="21748755"/>
    <s v="CROSSARM ASSEMBLIES, WOOD"/>
    <d v="2007-12-01T00:00:00"/>
    <d v="2007-01-01T00:00:00"/>
    <s v="50507XFER"/>
  </r>
  <r>
    <n v="1"/>
    <n v="382.27"/>
    <n v="190.96884252180001"/>
    <n v="191.30115747819997"/>
    <d v="2023-12-01T00:00:00"/>
    <s v="BH Colorado Electric Oper Co"/>
    <s v="Regulated Electric (122)"/>
    <s v="COE Elec 115kV Transmission Lines"/>
    <x v="9"/>
    <n v="135500"/>
    <x v="32"/>
    <n v="21750131"/>
    <s v="CROSSARM ASSEMBLIES, WOOD"/>
    <d v="1981-07-01T00:00:00"/>
    <d v="1981-07-01T00:00:00"/>
    <s v="50507XFER"/>
  </r>
  <r>
    <n v="2"/>
    <n v="3690.12"/>
    <n v="325.31555472360003"/>
    <n v="3364.8044452763997"/>
    <d v="2023-12-01T00:00:00"/>
    <s v="BH Colorado Electric Oper Co"/>
    <s v="Regulated Electric (122)"/>
    <s v="COE Elec 115kV Transmission Lines"/>
    <x v="9"/>
    <n v="135500"/>
    <x v="32"/>
    <n v="21741768"/>
    <s v="Crossarm Assemblies, Wood"/>
    <d v="2016-07-01T00:00:00"/>
    <d v="2016-07-01T00:00:00"/>
    <s v="50507XFER"/>
  </r>
  <r>
    <n v="1"/>
    <n v="123.57000000000001"/>
    <n v="41.396258924999998"/>
    <n v="82.173741075000009"/>
    <d v="2023-12-01T00:00:00"/>
    <s v="BH Colorado Electric Oper Co"/>
    <s v="Regulated Electric (122)"/>
    <s v="COE Elec 115kV Transmission Lines"/>
    <x v="9"/>
    <n v="135500"/>
    <x v="32"/>
    <n v="21748682"/>
    <s v="CROSSARM ASSEMBLIES, WOOD"/>
    <d v="1995-07-01T00:00:00"/>
    <d v="1995-07-01T00:00:00"/>
    <s v="50507XFER"/>
  </r>
  <r>
    <n v="0"/>
    <n v="240.34"/>
    <n v="117.2404092176"/>
    <n v="123.0995907824"/>
    <d v="2023-12-01T00:00:00"/>
    <s v="BH Colorado Electric Oper Co"/>
    <s v="Regulated Electric (122)"/>
    <s v="COE Elec 115kV Transmission Lines"/>
    <x v="9"/>
    <n v="135500"/>
    <x v="32"/>
    <n v="21750218"/>
    <s v="CROSSARM ASSEMBLIES, WOOD"/>
    <d v="1982-07-01T00:00:00"/>
    <d v="1982-07-01T00:00:00"/>
    <s v="50507XFER"/>
  </r>
  <r>
    <n v="0"/>
    <n v="0"/>
    <n v="0"/>
    <n v="0"/>
    <d v="2023-12-01T00:00:00"/>
    <s v="BH Colorado Electric Oper Co"/>
    <s v="Regulated Electric (122)"/>
    <s v="COE Elec 115kV Transmission Lines"/>
    <x v="9"/>
    <n v="135500"/>
    <x v="3"/>
    <n v="30577540"/>
    <s v="This wo is to replace the 3-pole structure that cought on fire next to the 4th street bridge."/>
    <d v="2020-04-29T00:00:00"/>
    <d v="2020-12-01T00:00:00"/>
    <s v="10070120"/>
  </r>
  <r>
    <n v="0"/>
    <n v="0"/>
    <n v="0"/>
    <n v="0"/>
    <d v="2023-12-01T00:00:00"/>
    <s v="BH Colorado Electric Oper Co"/>
    <s v="Regulated Electric (122)"/>
    <s v="COE Elec 115kV Transmission Lines"/>
    <x v="9"/>
    <n v="135500"/>
    <x v="3"/>
    <n v="29227322"/>
    <s v="This wo is to replace the 3-pole structure that cought on fire next to the 4th street bridge."/>
    <d v="2020-04-29T00:00:00"/>
    <d v="2020-04-01T00:00:00"/>
    <s v="10070120"/>
  </r>
  <r>
    <n v="1"/>
    <n v="112446.76000000001"/>
    <n v="20487.158725468002"/>
    <n v="91959.601274532004"/>
    <d v="2023-12-01T00:00:00"/>
    <s v="BH Colorado Electric Oper Co"/>
    <s v="Regulated Electric (122)"/>
    <s v="COE Elec 115kV Transmission Lines"/>
    <x v="9"/>
    <n v="135500"/>
    <x v="33"/>
    <n v="21748767"/>
    <s v="POLE, STEEL-SPECIAL CUSTOM STRUCTURE"/>
    <d v="2008-01-10T00:00:00"/>
    <d v="2008-01-01T00:00:00"/>
    <s v="50507XFER"/>
  </r>
  <r>
    <n v="3"/>
    <n v="21312.12"/>
    <n v="2379.8705207364001"/>
    <n v="18932.249479263599"/>
    <d v="2023-12-01T00:00:00"/>
    <s v="BH Colorado Electric Oper Co"/>
    <s v="Regulated Electric (122)"/>
    <s v="COE Elec 115kV Transmission Lines"/>
    <x v="9"/>
    <n v="135500"/>
    <x v="43"/>
    <n v="21748781"/>
    <s v="Pole, Wood, 45'"/>
    <d v="2014-01-17T00:00:00"/>
    <d v="2014-01-01T00:00:00"/>
    <s v="50507XFER"/>
  </r>
  <r>
    <n v="6"/>
    <n v="185435.95"/>
    <n v="20707.1633835465"/>
    <n v="164728.78661645352"/>
    <d v="2023-12-01T00:00:00"/>
    <s v="BH Colorado Electric Oper Co"/>
    <s v="Regulated Electric (122)"/>
    <s v="COE Elec 115kV Transmission Lines"/>
    <x v="9"/>
    <n v="135500"/>
    <x v="24"/>
    <n v="21748837"/>
    <s v="Pole, Wood, 55'"/>
    <d v="2014-01-17T00:00:00"/>
    <d v="2014-01-01T00:00:00"/>
    <s v="50507XFER"/>
  </r>
  <r>
    <n v="16"/>
    <n v="199653.06"/>
    <n v="22294.752087958201"/>
    <n v="177358.30791204178"/>
    <d v="2023-12-01T00:00:00"/>
    <s v="BH Colorado Electric Oper Co"/>
    <s v="Regulated Electric (122)"/>
    <s v="COE Elec 115kV Transmission Lines"/>
    <x v="9"/>
    <n v="135500"/>
    <x v="25"/>
    <n v="21748802"/>
    <s v="Pole, Wood, 60'"/>
    <d v="2014-01-17T00:00:00"/>
    <d v="2014-01-01T00:00:00"/>
    <s v="50507XFER"/>
  </r>
  <r>
    <n v="8"/>
    <n v="63232.71"/>
    <n v="5574.5027615162999"/>
    <n v="57658.207238483701"/>
    <d v="2023-12-01T00:00:00"/>
    <s v="BH Colorado Electric Oper Co"/>
    <s v="Regulated Electric (122)"/>
    <s v="COE Elec 115kV Transmission Lines"/>
    <x v="9"/>
    <n v="135500"/>
    <x v="26"/>
    <n v="21741754"/>
    <s v="Pole, Wood, 65' Or Greater"/>
    <d v="2016-07-01T00:00:00"/>
    <d v="2016-01-01T00:00:00"/>
    <s v="50507XFER"/>
  </r>
  <r>
    <n v="3"/>
    <n v="65846.720000000001"/>
    <n v="2708.9768611680001"/>
    <n v="63137.743138832004"/>
    <d v="2023-12-01T00:00:00"/>
    <s v="BH Colorado Electric Oper Co"/>
    <s v="Regulated Electric (122)"/>
    <s v="COE Elec 115kV Transmission Lines"/>
    <x v="9"/>
    <n v="135500"/>
    <x v="26"/>
    <n v="34777846"/>
    <s v="Pole, Wood, 65' Or Greater"/>
    <d v="2020-04-29T00:00:00"/>
    <d v="2020-01-01T00:00:00"/>
    <s v="10070120"/>
  </r>
  <r>
    <n v="44"/>
    <n v="753851.31"/>
    <n v="84180.668543885709"/>
    <n v="669670.64145611436"/>
    <d v="2023-12-01T00:00:00"/>
    <s v="BH Colorado Electric Oper Co"/>
    <s v="Regulated Electric (122)"/>
    <s v="COE Elec 115kV Transmission Lines"/>
    <x v="9"/>
    <n v="135500"/>
    <x v="26"/>
    <n v="21748830"/>
    <s v="Pole, Wood, 95'"/>
    <d v="2014-01-17T00:00:00"/>
    <d v="2014-01-01T00:00:00"/>
    <s v="50507XFER"/>
  </r>
  <r>
    <n v="3"/>
    <n v="101595.24"/>
    <n v="5373.8924112288005"/>
    <n v="96221.347588771197"/>
    <d v="2023-12-01T00:00:00"/>
    <s v="BH Colorado Electric Oper Co"/>
    <s v="Regulated Electric (122)"/>
    <s v="COE Elec 115kV Transmission Lines"/>
    <x v="9"/>
    <n v="135500"/>
    <x v="26"/>
    <n v="29785421"/>
    <s v="Pole, Wood, 70'"/>
    <d v="2019-05-23T00:00:00"/>
    <d v="2019-01-01T00:00:00"/>
    <s v="10057765"/>
  </r>
  <r>
    <n v="1"/>
    <n v="1244.42"/>
    <n v="416.88381105000002"/>
    <n v="827.53618895"/>
    <d v="2023-12-01T00:00:00"/>
    <s v="BH Colorado Electric Oper Co"/>
    <s v="Regulated Electric (122)"/>
    <s v="COE Elec 115kV Transmission Lines"/>
    <x v="9"/>
    <n v="135500"/>
    <x v="34"/>
    <n v="21748661"/>
    <s v="POLE, WOOD"/>
    <d v="1995-07-01T00:00:00"/>
    <d v="1995-07-01T00:00:00"/>
    <s v="50507XFER"/>
  </r>
  <r>
    <n v="6"/>
    <n v="14605.880000000001"/>
    <n v="7296.5914081992005"/>
    <n v="7309.2885918008005"/>
    <d v="2023-12-01T00:00:00"/>
    <s v="BH Colorado Electric Oper Co"/>
    <s v="Regulated Electric (122)"/>
    <s v="COE Elec 115kV Transmission Lines"/>
    <x v="9"/>
    <n v="135500"/>
    <x v="34"/>
    <n v="21750187"/>
    <s v="POLE, WOOD"/>
    <d v="1981-07-01T00:00:00"/>
    <d v="1981-07-01T00:00:00"/>
    <s v="50507XFER"/>
  </r>
  <r>
    <n v="10"/>
    <n v="34418.020000000004"/>
    <n v="7889.0280187628005"/>
    <n v="26528.991981237203"/>
    <d v="2023-12-01T00:00:00"/>
    <s v="BH Colorado Electric Oper Co"/>
    <s v="Regulated Electric (122)"/>
    <s v="COE Elec 115kV Transmission Lines"/>
    <x v="9"/>
    <n v="135500"/>
    <x v="34"/>
    <n v="21748734"/>
    <s v="POLE, WOOD"/>
    <d v="2004-02-27T00:00:00"/>
    <d v="2004-01-01T00:00:00"/>
    <s v="50507XFER"/>
  </r>
  <r>
    <n v="0"/>
    <n v="2163.0700000000002"/>
    <n v="1055.1685610648001"/>
    <n v="1107.9014389352001"/>
    <d v="2023-12-01T00:00:00"/>
    <s v="BH Colorado Electric Oper Co"/>
    <s v="Regulated Electric (122)"/>
    <s v="COE Elec 115kV Transmission Lines"/>
    <x v="9"/>
    <n v="135500"/>
    <x v="34"/>
    <n v="21750206"/>
    <s v="POLE, WOOD"/>
    <d v="1982-07-01T00:00:00"/>
    <d v="1982-07-01T00:00:00"/>
    <s v="50507XFER"/>
  </r>
  <r>
    <n v="1"/>
    <n v="498.92"/>
    <n v="237.51232783559999"/>
    <n v="261.40767216440003"/>
    <d v="2023-12-01T00:00:00"/>
    <s v="BH Colorado Electric Oper Co"/>
    <s v="Regulated Electric (122)"/>
    <s v="COE Elec 115kV Transmission Lines"/>
    <x v="9"/>
    <n v="135500"/>
    <x v="34"/>
    <n v="21750225"/>
    <s v="POLE, WOOD"/>
    <d v="1983-07-01T00:00:00"/>
    <d v="1983-07-01T00:00:00"/>
    <s v="50507XFER"/>
  </r>
  <r>
    <n v="2"/>
    <n v="1946.26"/>
    <n v="835.01978981900004"/>
    <n v="1111.2402101809998"/>
    <d v="2023-12-01T00:00:00"/>
    <s v="BH Colorado Electric Oper Co"/>
    <s v="Regulated Electric (122)"/>
    <s v="COE Elec 115kV Transmission Lines"/>
    <x v="9"/>
    <n v="135500"/>
    <x v="34"/>
    <n v="21750251"/>
    <s v="POLE, WOOD"/>
    <d v="1987-07-01T00:00:00"/>
    <d v="1987-07-01T00:00:00"/>
    <s v="50507XFER"/>
  </r>
  <r>
    <n v="0"/>
    <n v="0"/>
    <n v="0"/>
    <n v="0"/>
    <d v="2023-12-01T00:00:00"/>
    <s v="BH Colorado Electric Oper Co"/>
    <s v="Regulated Electric (122)"/>
    <s v="COE Elec 115kV Transmission Lines"/>
    <x v="9"/>
    <n v="135500"/>
    <x v="34"/>
    <n v="21750147"/>
    <s v="POLE, WOOD"/>
    <d v="1981-07-01T00:00:00"/>
    <d v="1981-07-01T00:00:00"/>
    <s v="50507XFER"/>
  </r>
  <r>
    <n v="1"/>
    <n v="3494.32"/>
    <n v="1745.6411588688002"/>
    <n v="1748.6788411312"/>
    <d v="2023-12-01T00:00:00"/>
    <s v="BH Colorado Electric Oper Co"/>
    <s v="Regulated Electric (122)"/>
    <s v="COE Elec 115kV Transmission Lines"/>
    <x v="9"/>
    <n v="135500"/>
    <x v="34"/>
    <n v="21750140"/>
    <s v="POLE, WOOD"/>
    <d v="1981-07-01T00:00:00"/>
    <d v="1981-07-01T00:00:00"/>
    <s v="50507XFER"/>
  </r>
  <r>
    <n v="1"/>
    <n v="1112.1600000000001"/>
    <n v="372.57638040000001"/>
    <n v="739.58361960000002"/>
    <d v="2023-12-01T00:00:00"/>
    <s v="BH Colorado Electric Oper Co"/>
    <s v="Regulated Electric (122)"/>
    <s v="COE Elec 115kV Transmission Lines"/>
    <x v="9"/>
    <n v="135500"/>
    <x v="34"/>
    <n v="21748654"/>
    <s v="POLE, WOOD"/>
    <d v="1995-07-01T00:00:00"/>
    <d v="1995-07-01T00:00:00"/>
    <s v="50507XFER"/>
  </r>
  <r>
    <n v="110"/>
    <n v="45.54"/>
    <n v="12.9764790936"/>
    <n v="32.563520906400001"/>
    <d v="2023-12-01T00:00:00"/>
    <s v="BH Colorado Electric Oper Co"/>
    <s v="Regulated Electric (122)"/>
    <s v="COE Elec 115kV Transmission Lines"/>
    <x v="9"/>
    <n v="135600"/>
    <x v="44"/>
    <n v="21748748"/>
    <s v="CABLE, OH-DUPLEX SIZE 6 &amp; SMALLER"/>
    <d v="2004-02-27T00:00:00"/>
    <d v="2004-01-01T00:00:00"/>
    <s v="50507XFER"/>
  </r>
  <r>
    <n v="1206"/>
    <n v="49613.69"/>
    <n v="3262.4444365086001"/>
    <n v="46351.2455634914"/>
    <d v="2023-12-01T00:00:00"/>
    <s v="BH Colorado Electric Oper Co"/>
    <s v="Regulated Electric (122)"/>
    <s v="COE Elec 115kV Transmission Lines"/>
    <x v="9"/>
    <n v="135600"/>
    <x v="27"/>
    <n v="29785451"/>
    <s v="Conductor, Oh Acsr Bare 795 Mcm"/>
    <d v="2019-05-23T00:00:00"/>
    <d v="2019-01-01T00:00:00"/>
    <s v="10057765"/>
  </r>
  <r>
    <n v="56194"/>
    <n v="545603.04"/>
    <n v="75740.728589438397"/>
    <n v="469862.31141056167"/>
    <d v="2023-12-01T00:00:00"/>
    <s v="BH Colorado Electric Oper Co"/>
    <s v="Regulated Electric (122)"/>
    <s v="COE Elec 115kV Transmission Lines"/>
    <x v="9"/>
    <n v="135600"/>
    <x v="27"/>
    <n v="21748823"/>
    <s v="Conductor, Oh Acsr Bare 795 Mcm"/>
    <d v="2014-01-17T00:00:00"/>
    <d v="2014-01-01T00:00:00"/>
    <s v="50507XFER"/>
  </r>
  <r>
    <n v="76"/>
    <n v="2099.9299999999998"/>
    <n v="874.53567183919995"/>
    <n v="1225.3943281607999"/>
    <d v="2023-12-01T00:00:00"/>
    <s v="BH Colorado Electric Oper Co"/>
    <s v="Regulated Electric (122)"/>
    <s v="COE Elec 115kV Transmission Lines"/>
    <x v="9"/>
    <n v="135600"/>
    <x v="45"/>
    <n v="21748675"/>
    <s v="CONDUCTOR, OH-CU,POLY-1/0"/>
    <d v="1995-07-01T00:00:00"/>
    <d v="1995-07-01T00:00:00"/>
    <s v="50507XFER"/>
  </r>
  <r>
    <n v="23697"/>
    <n v="76046.990000000005"/>
    <n v="47228.044719643403"/>
    <n v="28818.945280356602"/>
    <d v="2023-12-01T00:00:00"/>
    <s v="BH Colorado Electric Oper Co"/>
    <s v="Regulated Electric (122)"/>
    <s v="COE Elec 115kV Transmission Lines"/>
    <x v="9"/>
    <n v="135600"/>
    <x v="35"/>
    <n v="21750180"/>
    <s v="TRANSMISSION LINES-CONDUCTOR"/>
    <d v="1981-07-01T00:00:00"/>
    <d v="1981-07-01T00:00:00"/>
    <s v="50507XFER"/>
  </r>
  <r>
    <n v="405"/>
    <n v="14217.7"/>
    <n v="934.91244583799994"/>
    <n v="13282.787554162001"/>
    <d v="2023-12-01T00:00:00"/>
    <s v="BH Colorado Electric Oper Co"/>
    <s v="Regulated Electric (122)"/>
    <s v="COE Elec 115kV Transmission Lines"/>
    <x v="9"/>
    <n v="135600"/>
    <x v="28"/>
    <n v="29785373"/>
    <s v="FIBER OPTIC GROUND WIRE"/>
    <d v="2019-05-23T00:00:00"/>
    <d v="2019-01-01T00:00:00"/>
    <s v="10057765"/>
  </r>
  <r>
    <n v="25500"/>
    <n v="172688.36000000002"/>
    <n v="23972.6343997556"/>
    <n v="148715.72560024442"/>
    <d v="2023-12-01T00:00:00"/>
    <s v="BH Colorado Electric Oper Co"/>
    <s v="Regulated Electric (122)"/>
    <s v="COE Elec 115kV Transmission Lines"/>
    <x v="9"/>
    <n v="135600"/>
    <x v="28"/>
    <n v="21748809"/>
    <s v="OPGW"/>
    <d v="2014-01-17T00:00:00"/>
    <d v="2014-01-01T00:00:00"/>
    <s v="50507XFER"/>
  </r>
  <r>
    <n v="18"/>
    <n v="27693.93"/>
    <n v="3844.4771783253004"/>
    <n v="23849.452821674698"/>
    <d v="2023-12-01T00:00:00"/>
    <s v="BH Colorado Electric Oper Co"/>
    <s v="Regulated Electric (122)"/>
    <s v="COE Elec 115kV Transmission Lines"/>
    <x v="9"/>
    <n v="135600"/>
    <x v="29"/>
    <n v="21748774"/>
    <s v="POST INSULATORS"/>
    <d v="2014-01-17T00:00:00"/>
    <d v="2014-01-01T00:00:00"/>
    <s v="50507XFER"/>
  </r>
  <r>
    <n v="6"/>
    <n v="4846.0200000000004"/>
    <n v="2018.1707754288"/>
    <n v="2827.8492245712005"/>
    <d v="2023-12-01T00:00:00"/>
    <s v="BH Colorado Electric Oper Co"/>
    <s v="Regulated Electric (122)"/>
    <s v="COE Elec 115kV Transmission Lines"/>
    <x v="9"/>
    <n v="135600"/>
    <x v="29"/>
    <n v="21748689"/>
    <s v="POST INSULATORS"/>
    <d v="1995-07-01T00:00:00"/>
    <d v="1995-07-01T00:00:00"/>
    <s v="50507XFER"/>
  </r>
  <r>
    <n v="9"/>
    <n v="5962.55"/>
    <n v="1699.0097808420001"/>
    <n v="4263.5402191579997"/>
    <d v="2023-12-01T00:00:00"/>
    <s v="BH Colorado Electric Oper Co"/>
    <s v="Regulated Electric (122)"/>
    <s v="COE Elec 115kV Transmission Lines"/>
    <x v="9"/>
    <n v="135600"/>
    <x v="29"/>
    <n v="21748703"/>
    <s v="POST INSULATORS"/>
    <d v="2004-02-01T00:00:00"/>
    <d v="2004-01-01T00:00:00"/>
    <s v="50507XFER"/>
  </r>
  <r>
    <n v="3271"/>
    <n v="3599.87"/>
    <n v="2235.6548411041999"/>
    <n v="1364.2151588958"/>
    <d v="2023-12-01T00:00:00"/>
    <s v="BH Colorado Electric Oper Co"/>
    <s v="Regulated Electric (122)"/>
    <s v="COE Elec 115kV Transmission Lines"/>
    <x v="9"/>
    <n v="135600"/>
    <x v="30"/>
    <n v="21750199"/>
    <s v="STATIC WIRE (TRANSMISSION LINE"/>
    <d v="1981-07-01T00:00:00"/>
    <d v="1981-07-01T00:00:00"/>
    <s v="50507XFER"/>
  </r>
  <r>
    <n v="12800"/>
    <n v="54946.340000000004"/>
    <n v="7627.6624575313999"/>
    <n v="47318.677542468606"/>
    <d v="2023-12-01T00:00:00"/>
    <s v="BH Colorado Electric Oper Co"/>
    <s v="Regulated Electric (122)"/>
    <s v="COE Elec 115kV Transmission Lines"/>
    <x v="9"/>
    <n v="135600"/>
    <x v="30"/>
    <n v="21748788"/>
    <s v="3/8&quot; EHS Steel SW"/>
    <d v="2014-01-17T00:00:00"/>
    <d v="2014-01-01T00:00:00"/>
    <s v="50507XFER"/>
  </r>
  <r>
    <n v="405"/>
    <n v="3147.1"/>
    <n v="206.943665874"/>
    <n v="2940.1563341259998"/>
    <d v="2023-12-01T00:00:00"/>
    <s v="BH Colorado Electric Oper Co"/>
    <s v="Regulated Electric (122)"/>
    <s v="COE Elec 115kV Transmission Lines"/>
    <x v="9"/>
    <n v="135600"/>
    <x v="30"/>
    <n v="29785361"/>
    <s v="Static Wire (Transmission Lines)"/>
    <d v="2019-05-23T00:00:00"/>
    <d v="2019-01-01T00:00:00"/>
    <s v="10057765"/>
  </r>
  <r>
    <n v="24"/>
    <n v="1396"/>
    <n v="152.99448039999999"/>
    <n v="1243.0055196000001"/>
    <d v="2023-12-01T00:00:00"/>
    <s v="BH Colorado Electric Oper Co"/>
    <s v="Regulated Electric (122)"/>
    <s v="COE Elec 115kV Transmission Lines"/>
    <x v="9"/>
    <n v="135600"/>
    <x v="31"/>
    <n v="21741761"/>
    <s v="Suspension Insulators"/>
    <d v="2016-07-01T00:00:00"/>
    <d v="2016-01-01T00:00:00"/>
    <s v="50507XFER"/>
  </r>
  <r>
    <n v="9"/>
    <n v="334.46"/>
    <n v="95.303320106399994"/>
    <n v="239.15667989359997"/>
    <d v="2023-12-01T00:00:00"/>
    <s v="BH Colorado Electric Oper Co"/>
    <s v="Regulated Electric (122)"/>
    <s v="COE Elec 115kV Transmission Lines"/>
    <x v="9"/>
    <n v="135600"/>
    <x v="31"/>
    <n v="21748710"/>
    <s v="SUSPENSION INSULATORS"/>
    <d v="2004-02-01T00:00:00"/>
    <d v="2004-01-01T00:00:00"/>
    <s v="50507XFER"/>
  </r>
  <r>
    <n v="103"/>
    <n v="41796.25"/>
    <n v="5802.1642022124997"/>
    <n v="35994.085797787498"/>
    <d v="2023-12-01T00:00:00"/>
    <s v="BH Colorado Electric Oper Co"/>
    <s v="Regulated Electric (122)"/>
    <s v="COE Elec 115kV Transmission Lines"/>
    <x v="9"/>
    <n v="135600"/>
    <x v="31"/>
    <n v="21748795"/>
    <s v="SUSPENSION INSULATORS"/>
    <d v="2014-01-17T00:00:00"/>
    <d v="2014-01-01T00:00:00"/>
    <s v="50507XFER"/>
  </r>
  <r>
    <n v="1"/>
    <n v="10.26"/>
    <n v="-0.34088306220000003"/>
    <n v="10.600883062199999"/>
    <d v="2023-12-01T00:00:00"/>
    <s v="BH Colorado Electric Oper Co"/>
    <s v="Regulated Electric (122)"/>
    <s v="COE Elec 115kV Transmission Lines"/>
    <x v="10"/>
    <n v="135002"/>
    <x v="17"/>
    <n v="21744610"/>
    <s v="T-LIN S28 T20 R65"/>
    <d v="1955-07-01T00:00:00"/>
    <d v="1955-07-01T00:00:00"/>
    <s v="50507XFER"/>
  </r>
  <r>
    <n v="1"/>
    <n v="15.38"/>
    <n v="-0.51099234859999998"/>
    <n v="15.890992348600001"/>
    <d v="2023-12-01T00:00:00"/>
    <s v="BH Colorado Electric Oper Co"/>
    <s v="Regulated Electric (122)"/>
    <s v="COE Elec 115kV Transmission Lines"/>
    <x v="10"/>
    <n v="135002"/>
    <x v="17"/>
    <n v="21744600"/>
    <s v="T-LIN S25 T20 R65"/>
    <d v="1955-07-01T00:00:00"/>
    <d v="1955-07-01T00:00:00"/>
    <s v="50507XFER"/>
  </r>
  <r>
    <n v="2"/>
    <n v="471.8"/>
    <n v="-15.675304946000001"/>
    <n v="487.47530494599999"/>
    <d v="2023-12-01T00:00:00"/>
    <s v="BH Colorado Electric Oper Co"/>
    <s v="Regulated Electric (122)"/>
    <s v="COE Elec 115kV Transmission Lines"/>
    <x v="10"/>
    <n v="135002"/>
    <x v="17"/>
    <n v="21744649"/>
    <s v="T-LIN S32 T20 R65"/>
    <d v="1955-07-01T00:00:00"/>
    <d v="1955-07-01T00:00:00"/>
    <s v="50507XFER"/>
  </r>
  <r>
    <n v="1"/>
    <n v="161.51"/>
    <n v="-5.3660841497000007"/>
    <n v="166.87608414969998"/>
    <d v="2023-12-01T00:00:00"/>
    <s v="BH Colorado Electric Oper Co"/>
    <s v="Regulated Electric (122)"/>
    <s v="COE Elec 115kV Transmission Lines"/>
    <x v="10"/>
    <n v="135002"/>
    <x v="17"/>
    <n v="21744620"/>
    <s v="T-LIN S18 T19 R65"/>
    <d v="1955-07-01T00:00:00"/>
    <d v="1955-07-01T00:00:00"/>
    <s v="50507XFER"/>
  </r>
  <r>
    <n v="2"/>
    <n v="82.02"/>
    <n v="-2.7250710294"/>
    <n v="84.745071029399995"/>
    <d v="2023-12-01T00:00:00"/>
    <s v="BH Colorado Electric Oper Co"/>
    <s v="Regulated Electric (122)"/>
    <s v="COE Elec 115kV Transmission Lines"/>
    <x v="10"/>
    <n v="135002"/>
    <x v="17"/>
    <n v="21744605"/>
    <s v="T-LIN S27 T20 R65"/>
    <d v="1955-07-01T00:00:00"/>
    <d v="1955-07-01T00:00:00"/>
    <s v="50507XFER"/>
  </r>
  <r>
    <n v="1"/>
    <n v="22.97"/>
    <n v="-0.76316607589999996"/>
    <n v="23.733166075899998"/>
    <d v="2023-12-01T00:00:00"/>
    <s v="BH Colorado Electric Oper Co"/>
    <s v="Regulated Electric (122)"/>
    <s v="COE Elec 115kV Transmission Lines"/>
    <x v="10"/>
    <n v="135002"/>
    <x v="17"/>
    <n v="21744615"/>
    <s v="T-LIN S20 T19 R65"/>
    <d v="1955-07-01T00:00:00"/>
    <d v="1955-07-01T00:00:00"/>
    <s v="50507XFER"/>
  </r>
  <r>
    <n v="1"/>
    <n v="15.38"/>
    <n v="-0.51099234859999998"/>
    <n v="15.890992348600001"/>
    <d v="2023-12-01T00:00:00"/>
    <s v="BH Colorado Electric Oper Co"/>
    <s v="Regulated Electric (122)"/>
    <s v="COE Elec 115kV Transmission Lines"/>
    <x v="10"/>
    <n v="135002"/>
    <x v="17"/>
    <n v="21744644"/>
    <s v="T-LIN S17 T20 R65"/>
    <d v="1955-07-01T00:00:00"/>
    <d v="1955-07-01T00:00:00"/>
    <s v="50507XFER"/>
  </r>
  <r>
    <n v="3"/>
    <n v="138.85"/>
    <n v="-4.6132176595000001"/>
    <n v="143.4632176595"/>
    <d v="2023-12-01T00:00:00"/>
    <s v="BH Colorado Electric Oper Co"/>
    <s v="Regulated Electric (122)"/>
    <s v="COE Elec 115kV Transmission Lines"/>
    <x v="10"/>
    <n v="135002"/>
    <x v="17"/>
    <n v="21744627"/>
    <s v="T-LIN S17 T18 R65"/>
    <d v="1955-07-01T00:00:00"/>
    <d v="1955-07-01T00:00:00"/>
    <s v="50507XFER"/>
  </r>
  <r>
    <n v="1"/>
    <n v="15.38"/>
    <n v="-0.51099234859999998"/>
    <n v="15.890992348600001"/>
    <d v="2023-12-01T00:00:00"/>
    <s v="BH Colorado Electric Oper Co"/>
    <s v="Regulated Electric (122)"/>
    <s v="COE Elec 115kV Transmission Lines"/>
    <x v="10"/>
    <n v="135002"/>
    <x v="17"/>
    <n v="21744639"/>
    <s v="T-LIN S17 T19 R65"/>
    <d v="1955-07-01T00:00:00"/>
    <d v="1955-07-01T00:00:00"/>
    <s v="50507XFER"/>
  </r>
  <r>
    <n v="1"/>
    <n v="92.3"/>
    <n v="-3.0666185810000002"/>
    <n v="95.366618580999997"/>
    <d v="2023-12-01T00:00:00"/>
    <s v="BH Colorado Electric Oper Co"/>
    <s v="Regulated Electric (122)"/>
    <s v="COE Elec 115kV Transmission Lines"/>
    <x v="10"/>
    <n v="135002"/>
    <x v="17"/>
    <n v="21744634"/>
    <s v="T-LIN S29 T18 R65"/>
    <d v="1955-07-01T00:00:00"/>
    <d v="1955-07-01T00:00:00"/>
    <s v="50507XFER"/>
  </r>
  <r>
    <n v="1"/>
    <n v="461.5"/>
    <n v="-12.197938805"/>
    <n v="473.69793880499998"/>
    <d v="2023-12-01T00:00:00"/>
    <s v="BH Colorado Electric Oper Co"/>
    <s v="Regulated Electric (122)"/>
    <s v="COE Elec 115kV Transmission Lines"/>
    <x v="10"/>
    <n v="135002"/>
    <x v="17"/>
    <n v="21744724"/>
    <s v="T-LIN S20 T17 R75"/>
    <d v="1969-07-01T00:00:00"/>
    <d v="1969-07-01T00:00:00"/>
    <s v="50507XFER"/>
  </r>
  <r>
    <n v="4"/>
    <n v="149.55000000000001"/>
    <n v="95.804553503999998"/>
    <n v="53.745446496000014"/>
    <d v="2023-12-01T00:00:00"/>
    <s v="BH Colorado Electric Oper Co"/>
    <s v="Regulated Electric (122)"/>
    <s v="COE Elec 115kV Transmission Lines"/>
    <x v="10"/>
    <n v="135500"/>
    <x v="32"/>
    <n v="21744745"/>
    <s v="CROSSARM ASSEMBLIES, WOOD"/>
    <d v="1969-07-01T00:00:00"/>
    <d v="1969-07-01T00:00:00"/>
    <s v="50507XFER"/>
  </r>
  <r>
    <n v="0"/>
    <n v="12.83"/>
    <n v="4.7505105989"/>
    <n v="8.0794894011"/>
    <d v="2023-12-01T00:00:00"/>
    <s v="BH Colorado Electric Oper Co"/>
    <s v="Regulated Electric (122)"/>
    <s v="COE Elec 115kV Transmission Lines"/>
    <x v="10"/>
    <n v="135500"/>
    <x v="32"/>
    <n v="21744888"/>
    <s v="CROSSARM ASSEMBLIES, WOOD"/>
    <d v="1992-07-01T00:00:00"/>
    <d v="1992-07-01T00:00:00"/>
    <s v="50507XFER"/>
  </r>
  <r>
    <n v="9"/>
    <n v="194.41"/>
    <n v="124.54271646080001"/>
    <n v="69.867283539199988"/>
    <d v="2023-12-01T00:00:00"/>
    <s v="BH Colorado Electric Oper Co"/>
    <s v="Regulated Electric (122)"/>
    <s v="COE Elec 115kV Transmission Lines"/>
    <x v="10"/>
    <n v="135500"/>
    <x v="32"/>
    <n v="21744696"/>
    <s v="CROSSARM ASSEMBLIES, WOOD"/>
    <d v="1969-07-01T00:00:00"/>
    <d v="1969-07-01T00:00:00"/>
    <s v="50507XFER"/>
  </r>
  <r>
    <n v="22"/>
    <n v="572.63"/>
    <n v="366.83758925439997"/>
    <n v="205.79241074560002"/>
    <d v="2023-12-01T00:00:00"/>
    <s v="BH Colorado Electric Oper Co"/>
    <s v="Regulated Electric (122)"/>
    <s v="COE Elec 115kV Transmission Lines"/>
    <x v="10"/>
    <n v="135500"/>
    <x v="32"/>
    <n v="21744710"/>
    <s v="CROSSARM ASSEMBLIES, WOOD"/>
    <d v="1969-07-01T00:00:00"/>
    <d v="1969-07-01T00:00:00"/>
    <s v="50507XFER"/>
  </r>
  <r>
    <n v="0"/>
    <n v="0"/>
    <n v="0"/>
    <n v="0"/>
    <d v="2023-12-01T00:00:00"/>
    <s v="BH Colorado Electric Oper Co"/>
    <s v="Regulated Electric (122)"/>
    <s v="COE Elec 115kV Transmission Lines"/>
    <x v="10"/>
    <n v="135500"/>
    <x v="32"/>
    <n v="21744869"/>
    <s v="CROSSARM ASSEMBLIES, WOOD"/>
    <d v="1986-07-01T00:00:00"/>
    <d v="1986-07-01T00:00:00"/>
    <s v="50507XFER"/>
  </r>
  <r>
    <n v="1"/>
    <n v="36.85"/>
    <n v="23.606805728000001"/>
    <n v="13.243194272"/>
    <d v="2023-12-01T00:00:00"/>
    <s v="BH Colorado Electric Oper Co"/>
    <s v="Regulated Electric (122)"/>
    <s v="COE Elec 115kV Transmission Lines"/>
    <x v="10"/>
    <n v="135500"/>
    <x v="32"/>
    <n v="21744731"/>
    <s v="CROSSARM ASSEMBLIES, WOOD"/>
    <d v="1969-07-01T00:00:00"/>
    <d v="1969-07-01T00:00:00"/>
    <s v="50507XFER"/>
  </r>
  <r>
    <n v="4"/>
    <n v="553.14"/>
    <n v="302.33685977459999"/>
    <n v="250.8031402254"/>
    <d v="2023-12-01T00:00:00"/>
    <s v="BH Colorado Electric Oper Co"/>
    <s v="Regulated Electric (122)"/>
    <s v="COE Elec 115kV Transmission Lines"/>
    <x v="10"/>
    <n v="135500"/>
    <x v="32"/>
    <n v="21744824"/>
    <s v="CROSSARM ASSEMBLIES, WOOD"/>
    <d v="1977-07-01T00:00:00"/>
    <d v="1977-07-01T00:00:00"/>
    <s v="50507XFER"/>
  </r>
  <r>
    <n v="0"/>
    <n v="19.25"/>
    <n v="7.1276172275"/>
    <n v="12.1223827725"/>
    <d v="2023-12-01T00:00:00"/>
    <s v="BH Colorado Electric Oper Co"/>
    <s v="Regulated Electric (122)"/>
    <s v="COE Elec 115kV Transmission Lines"/>
    <x v="10"/>
    <n v="135500"/>
    <x v="32"/>
    <n v="21744923"/>
    <s v="CROSSARM ASSEMBLIES, WOOD"/>
    <d v="1992-07-01T00:00:00"/>
    <d v="1992-07-01T00:00:00"/>
    <s v="50507XFER"/>
  </r>
  <r>
    <n v="0"/>
    <n v="1219.01"/>
    <n v="451.3577494283"/>
    <n v="767.65225057170005"/>
    <d v="2023-12-01T00:00:00"/>
    <s v="BH Colorado Electric Oper Co"/>
    <s v="Regulated Electric (122)"/>
    <s v="COE Elec 115kV Transmission Lines"/>
    <x v="10"/>
    <n v="135500"/>
    <x v="32"/>
    <n v="21744902"/>
    <s v="CROSSARM ASSEMBLIES, WOOD"/>
    <d v="1992-07-01T00:00:00"/>
    <d v="1992-07-01T00:00:00"/>
    <s v="50507XFER"/>
  </r>
  <r>
    <n v="2"/>
    <n v="387.2"/>
    <n v="211.63689500799998"/>
    <n v="175.56310499200001"/>
    <d v="2023-12-01T00:00:00"/>
    <s v="BH Colorado Electric Oper Co"/>
    <s v="Regulated Electric (122)"/>
    <s v="COE Elec 115kV Transmission Lines"/>
    <x v="10"/>
    <n v="135500"/>
    <x v="32"/>
    <n v="21744831"/>
    <s v="CROSSARM ASSEMBLIES, WOOD"/>
    <d v="1977-07-01T00:00:00"/>
    <d v="1977-07-01T00:00:00"/>
    <s v="50507XFER"/>
  </r>
  <r>
    <n v="0"/>
    <n v="19.25"/>
    <n v="7.1276172275"/>
    <n v="12.1223827725"/>
    <d v="2023-12-01T00:00:00"/>
    <s v="BH Colorado Electric Oper Co"/>
    <s v="Regulated Electric (122)"/>
    <s v="COE Elec 115kV Transmission Lines"/>
    <x v="10"/>
    <n v="135500"/>
    <x v="32"/>
    <n v="21744909"/>
    <s v="CROSSARM ASSEMBLIES, WOOD"/>
    <d v="1992-07-01T00:00:00"/>
    <d v="1992-07-01T00:00:00"/>
    <s v="50507XFER"/>
  </r>
  <r>
    <n v="1"/>
    <n v="4.46"/>
    <n v="2.8049999696000003"/>
    <n v="1.6550000303999997"/>
    <d v="2023-12-01T00:00:00"/>
    <s v="BH Colorado Electric Oper Co"/>
    <s v="Regulated Electric (122)"/>
    <s v="COE Elec 115kV Transmission Lines"/>
    <x v="10"/>
    <n v="135500"/>
    <x v="32"/>
    <n v="21744773"/>
    <s v="CROSSARM ASSEMBLIES, WOOD"/>
    <d v="1970-07-01T00:00:00"/>
    <d v="1970-07-01T00:00:00"/>
    <s v="50507XFER"/>
  </r>
  <r>
    <n v="1"/>
    <n v="6586.63"/>
    <n v="193.55589477340001"/>
    <n v="6393.0741052266003"/>
    <d v="2023-12-01T00:00:00"/>
    <s v="BH Colorado Electric Oper Co"/>
    <s v="Regulated Electric (122)"/>
    <s v="COE Elec 115kV Transmission Lines"/>
    <x v="10"/>
    <n v="135500"/>
    <x v="20"/>
    <n v="34777963"/>
    <s v="Crossarm, Assy"/>
    <d v="2021-09-30T00:00:00"/>
    <d v="2021-01-01T00:00:00"/>
    <s v="10076499"/>
  </r>
  <r>
    <n v="1"/>
    <n v="8169.29"/>
    <n v="336.08990063850001"/>
    <n v="7833.2000993615002"/>
    <d v="2023-12-01T00:00:00"/>
    <s v="BH Colorado Electric Oper Co"/>
    <s v="Regulated Electric (122)"/>
    <s v="COE Elec 115kV Transmission Lines"/>
    <x v="10"/>
    <n v="135500"/>
    <x v="20"/>
    <n v="34796432"/>
    <s v="Crossarm, Assy"/>
    <d v="2020-10-26T00:00:00"/>
    <d v="2020-01-01T00:00:00"/>
    <s v="10070659"/>
  </r>
  <r>
    <n v="0"/>
    <n v="0"/>
    <n v="0"/>
    <n v="0"/>
    <d v="2023-12-01T00:00:00"/>
    <s v="BH Colorado Electric Oper Co"/>
    <s v="Regulated Electric (122)"/>
    <s v="COE Elec 115kV Transmission Lines"/>
    <x v="10"/>
    <n v="135500"/>
    <x v="3"/>
    <n v="34060308"/>
    <s v="This is a work order to replace a cross arm on the transmission line from West Station to Midway"/>
    <d v="2021-09-30T00:00:00"/>
    <d v="2021-11-01T00:00:00"/>
    <s v="10076499"/>
  </r>
  <r>
    <n v="0"/>
    <n v="0"/>
    <n v="0"/>
    <n v="0"/>
    <d v="2023-12-01T00:00:00"/>
    <s v="BH Colorado Electric Oper Co"/>
    <s v="Regulated Electric (122)"/>
    <s v="COE Elec 115kV Transmission Lines"/>
    <x v="10"/>
    <n v="135500"/>
    <x v="3"/>
    <n v="33819037"/>
    <s v="This is a work order to replace a cross arm on the transmission line from West Station to Midway"/>
    <d v="2021-09-30T00:00:00"/>
    <d v="2021-09-01T00:00:00"/>
    <s v="10076499"/>
  </r>
  <r>
    <n v="0"/>
    <n v="0"/>
    <n v="0"/>
    <n v="0"/>
    <d v="2023-12-01T00:00:00"/>
    <s v="BH Colorado Electric Oper Co"/>
    <s v="Regulated Electric (122)"/>
    <s v="COE Elec 115kV Transmission Lines"/>
    <x v="10"/>
    <n v="135500"/>
    <x v="3"/>
    <n v="30168823"/>
    <s v="This work order is for the replacment of the 3 pole just east of weststation that is broken"/>
    <d v="2020-10-26T00:00:00"/>
    <d v="2020-10-01T00:00:00"/>
    <s v="10070659"/>
  </r>
  <r>
    <n v="0"/>
    <n v="0"/>
    <n v="0"/>
    <n v="0"/>
    <d v="2023-12-01T00:00:00"/>
    <s v="BH Colorado Electric Oper Co"/>
    <s v="Regulated Electric (122)"/>
    <s v="COE Elec 115kV Transmission Lines"/>
    <x v="10"/>
    <n v="135500"/>
    <x v="3"/>
    <n v="30577547"/>
    <s v="This work order is for the replacment of the 3 pole just east of weststation that is broken"/>
    <d v="2020-10-26T00:00:00"/>
    <d v="2020-12-01T00:00:00"/>
    <s v="10070659"/>
  </r>
  <r>
    <n v="0"/>
    <n v="0"/>
    <n v="0"/>
    <n v="0"/>
    <d v="2023-12-01T00:00:00"/>
    <s v="BH Colorado Electric Oper Co"/>
    <s v="Regulated Electric (122)"/>
    <s v="COE Elec 115kV Transmission Lines"/>
    <x v="10"/>
    <n v="135500"/>
    <x v="23"/>
    <n v="29785399"/>
    <s v="Pole, Wood, 50'"/>
    <d v="2019-05-23T00:00:00"/>
    <d v="2019-01-01T00:00:00"/>
    <s v="10057765"/>
  </r>
  <r>
    <n v="0"/>
    <n v="0"/>
    <n v="0"/>
    <n v="0"/>
    <d v="2023-12-01T00:00:00"/>
    <s v="BH Colorado Electric Oper Co"/>
    <s v="Regulated Electric (122)"/>
    <s v="COE Elec 115kV Transmission Lines"/>
    <x v="10"/>
    <n v="135500"/>
    <x v="25"/>
    <n v="29785411"/>
    <s v="Pole, Wood, 60'"/>
    <d v="2019-05-23T00:00:00"/>
    <d v="2019-01-01T00:00:00"/>
    <s v="10057765"/>
  </r>
  <r>
    <n v="1"/>
    <n v="37201.450000000004"/>
    <n v="1967.775161924"/>
    <n v="35233.674838076004"/>
    <d v="2023-12-01T00:00:00"/>
    <s v="BH Colorado Electric Oper Co"/>
    <s v="Regulated Electric (122)"/>
    <s v="COE Elec 115kV Transmission Lines"/>
    <x v="10"/>
    <n v="135500"/>
    <x v="26"/>
    <n v="29785427"/>
    <s v="Pole, Wood, 70'"/>
    <d v="2019-05-23T00:00:00"/>
    <d v="2019-01-01T00:00:00"/>
    <s v="10057765"/>
  </r>
  <r>
    <n v="3"/>
    <n v="25983.4"/>
    <n v="1068.97396521"/>
    <n v="24914.426034790002"/>
    <d v="2023-12-01T00:00:00"/>
    <s v="BH Colorado Electric Oper Co"/>
    <s v="Regulated Electric (122)"/>
    <s v="COE Elec 115kV Transmission Lines"/>
    <x v="10"/>
    <n v="135500"/>
    <x v="26"/>
    <n v="34796425"/>
    <s v="Pole, Wood, 65' Or Greater"/>
    <d v="2020-10-26T00:00:00"/>
    <d v="2020-01-01T00:00:00"/>
    <s v="10070659"/>
  </r>
  <r>
    <n v="7"/>
    <n v="2355.44"/>
    <n v="1508.9393347072"/>
    <n v="846.50066529280002"/>
    <d v="2023-12-01T00:00:00"/>
    <s v="BH Colorado Electric Oper Co"/>
    <s v="Regulated Electric (122)"/>
    <s v="COE Elec 115kV Transmission Lines"/>
    <x v="10"/>
    <n v="135500"/>
    <x v="34"/>
    <n v="21744703"/>
    <s v="POLE, WOOD"/>
    <d v="1969-07-01T00:00:00"/>
    <d v="1969-07-01T00:00:00"/>
    <s v="50507XFER"/>
  </r>
  <r>
    <n v="1"/>
    <n v="401.64"/>
    <n v="177.03996396240001"/>
    <n v="224.60003603759998"/>
    <d v="2023-12-01T00:00:00"/>
    <s v="BH Colorado Electric Oper Co"/>
    <s v="Regulated Electric (122)"/>
    <s v="COE Elec 115kV Transmission Lines"/>
    <x v="10"/>
    <n v="135500"/>
    <x v="34"/>
    <n v="21744862"/>
    <s v="POLE, WOOD"/>
    <d v="1986-07-01T00:00:00"/>
    <d v="1986-07-01T00:00:00"/>
    <s v="50507XFER"/>
  </r>
  <r>
    <n v="0"/>
    <n v="10971.08"/>
    <n v="4062.2160421963999"/>
    <n v="6908.8639578036"/>
    <d v="2023-12-01T00:00:00"/>
    <s v="BH Colorado Electric Oper Co"/>
    <s v="Regulated Electric (122)"/>
    <s v="COE Elec 115kV Transmission Lines"/>
    <x v="10"/>
    <n v="135500"/>
    <x v="34"/>
    <n v="21744881"/>
    <s v="POLE, WOOD"/>
    <d v="1992-07-01T00:00:00"/>
    <d v="1992-07-01T00:00:00"/>
    <s v="50507XFER"/>
  </r>
  <r>
    <n v="2"/>
    <n v="3484.81"/>
    <n v="1904.7375209009001"/>
    <n v="1580.0724790990998"/>
    <d v="2023-12-01T00:00:00"/>
    <s v="BH Colorado Electric Oper Co"/>
    <s v="Regulated Electric (122)"/>
    <s v="COE Elec 115kV Transmission Lines"/>
    <x v="10"/>
    <n v="135500"/>
    <x v="34"/>
    <n v="21744845"/>
    <s v="POLE, WOOD"/>
    <d v="1977-07-01T00:00:00"/>
    <d v="1977-07-01T00:00:00"/>
    <s v="50507XFER"/>
  </r>
  <r>
    <n v="1"/>
    <n v="331.66"/>
    <n v="212.46765774080001"/>
    <n v="119.19234225920002"/>
    <d v="2023-12-01T00:00:00"/>
    <s v="BH Colorado Electric Oper Co"/>
    <s v="Regulated Electric (122)"/>
    <s v="COE Elec 115kV Transmission Lines"/>
    <x v="10"/>
    <n v="135500"/>
    <x v="34"/>
    <n v="21744738"/>
    <s v="POLE, WOOD"/>
    <d v="1969-07-01T00:00:00"/>
    <d v="1969-07-01T00:00:00"/>
    <s v="50507XFER"/>
  </r>
  <r>
    <n v="1"/>
    <n v="40.14"/>
    <n v="25.244999726400003"/>
    <n v="14.895000273599997"/>
    <d v="2023-12-01T00:00:00"/>
    <s v="BH Colorado Electric Oper Co"/>
    <s v="Regulated Electric (122)"/>
    <s v="COE Elec 115kV Transmission Lines"/>
    <x v="10"/>
    <n v="135500"/>
    <x v="34"/>
    <n v="21744766"/>
    <s v="POLE, WOOD"/>
    <d v="1970-07-01T00:00:00"/>
    <d v="1970-07-01T00:00:00"/>
    <s v="50507XFER"/>
  </r>
  <r>
    <n v="22"/>
    <n v="5153.6900000000005"/>
    <n v="3301.5511156672001"/>
    <n v="1852.1388843328004"/>
    <d v="2023-12-01T00:00:00"/>
    <s v="BH Colorado Electric Oper Co"/>
    <s v="Regulated Electric (122)"/>
    <s v="COE Elec 115kV Transmission Lines"/>
    <x v="10"/>
    <n v="135500"/>
    <x v="34"/>
    <n v="21744689"/>
    <s v="POLE, WOOD"/>
    <d v="1969-07-01T00:00:00"/>
    <d v="1969-07-01T00:00:00"/>
    <s v="50507XFER"/>
  </r>
  <r>
    <n v="4"/>
    <n v="4978.28"/>
    <n v="2721.0426696292002"/>
    <n v="2257.2373303707996"/>
    <d v="2023-12-01T00:00:00"/>
    <s v="BH Colorado Electric Oper Co"/>
    <s v="Regulated Electric (122)"/>
    <s v="COE Elec 115kV Transmission Lines"/>
    <x v="10"/>
    <n v="135500"/>
    <x v="34"/>
    <n v="21744838"/>
    <s v="POLE, WOOD"/>
    <d v="1977-07-01T00:00:00"/>
    <d v="1977-07-01T00:00:00"/>
    <s v="50507XFER"/>
  </r>
  <r>
    <n v="3"/>
    <n v="583.22"/>
    <n v="373.62174319360003"/>
    <n v="209.5982568064"/>
    <d v="2023-12-01T00:00:00"/>
    <s v="BH Colorado Electric Oper Co"/>
    <s v="Regulated Electric (122)"/>
    <s v="COE Elec 115kV Transmission Lines"/>
    <x v="10"/>
    <n v="135500"/>
    <x v="34"/>
    <n v="21744677"/>
    <s v="POLE, WOOD"/>
    <d v="1969-07-01T00:00:00"/>
    <d v="1969-07-01T00:00:00"/>
    <s v="50507XFER"/>
  </r>
  <r>
    <n v="0"/>
    <n v="173.23"/>
    <n v="64.141149730899997"/>
    <n v="109.08885026909999"/>
    <d v="2023-12-01T00:00:00"/>
    <s v="BH Colorado Electric Oper Co"/>
    <s v="Regulated Electric (122)"/>
    <s v="COE Elec 115kV Transmission Lines"/>
    <x v="10"/>
    <n v="135500"/>
    <x v="34"/>
    <n v="21744930"/>
    <s v="POLE, WOOD"/>
    <d v="1992-07-01T00:00:00"/>
    <d v="1992-07-01T00:00:00"/>
    <s v="50507XFER"/>
  </r>
  <r>
    <n v="0"/>
    <n v="173.23"/>
    <n v="64.141149730899997"/>
    <n v="109.08885026909999"/>
    <d v="2023-12-01T00:00:00"/>
    <s v="BH Colorado Electric Oper Co"/>
    <s v="Regulated Electric (122)"/>
    <s v="COE Elec 115kV Transmission Lines"/>
    <x v="10"/>
    <n v="135500"/>
    <x v="34"/>
    <n v="21744895"/>
    <s v="POLE, WOOD"/>
    <d v="1992-07-01T00:00:00"/>
    <d v="1992-07-01T00:00:00"/>
    <s v="50507XFER"/>
  </r>
  <r>
    <n v="0"/>
    <n v="115.49000000000001"/>
    <n v="42.7620007067"/>
    <n v="72.727999293300002"/>
    <d v="2023-12-01T00:00:00"/>
    <s v="BH Colorado Electric Oper Co"/>
    <s v="Regulated Electric (122)"/>
    <s v="COE Elec 115kV Transmission Lines"/>
    <x v="10"/>
    <n v="135500"/>
    <x v="34"/>
    <n v="21744916"/>
    <s v="POLE, WOOD"/>
    <d v="1992-07-01T00:00:00"/>
    <d v="1992-07-01T00:00:00"/>
    <s v="50507XFER"/>
  </r>
  <r>
    <n v="1014"/>
    <n v="26651.38"/>
    <n v="1752.5131955771999"/>
    <n v="24898.8668044228"/>
    <d v="2023-12-01T00:00:00"/>
    <s v="BH Colorado Electric Oper Co"/>
    <s v="Regulated Electric (122)"/>
    <s v="COE Elec 115kV Transmission Lines"/>
    <x v="10"/>
    <n v="135600"/>
    <x v="46"/>
    <n v="29785445"/>
    <s v="Conductor, Oh Acsr Bare 336.4 Mcm"/>
    <d v="2019-05-23T00:00:00"/>
    <d v="2019-01-01T00:00:00"/>
    <s v="10057765"/>
  </r>
  <r>
    <n v="227246"/>
    <n v="69268.05"/>
    <n v="71359.392350961003"/>
    <n v="-2091.3423509610002"/>
    <d v="2023-12-01T00:00:00"/>
    <s v="BH Colorado Electric Oper Co"/>
    <s v="Regulated Electric (122)"/>
    <s v="COE Elec 115kV Transmission Lines"/>
    <x v="10"/>
    <n v="135600"/>
    <x v="35"/>
    <n v="21744586"/>
    <s v="CONDUCTOR, OVERHEAD"/>
    <d v="1953-07-01T00:00:00"/>
    <d v="1953-07-01T00:00:00"/>
    <s v="50507XFER"/>
  </r>
  <r>
    <n v="750"/>
    <n v="817.4"/>
    <n v="758.46821463800006"/>
    <n v="58.931785361999914"/>
    <d v="2023-12-01T00:00:00"/>
    <s v="BH Colorado Electric Oper Co"/>
    <s v="Regulated Electric (122)"/>
    <s v="COE Elec 115kV Transmission Lines"/>
    <x v="10"/>
    <n v="135600"/>
    <x v="35"/>
    <n v="21744656"/>
    <s v="TRANSMISSION LINES-CONDUCTOR"/>
    <d v="1960-07-01T00:00:00"/>
    <d v="1960-07-01T00:00:00"/>
    <s v="50507XFER"/>
  </r>
  <r>
    <n v="43400"/>
    <n v="7017.6100000000006"/>
    <n v="5588.7511296232997"/>
    <n v="1428.8588703767009"/>
    <d v="2023-12-01T00:00:00"/>
    <s v="BH Colorado Electric Oper Co"/>
    <s v="Regulated Electric (122)"/>
    <s v="COE Elec 115kV Transmission Lines"/>
    <x v="10"/>
    <n v="135600"/>
    <x v="35"/>
    <n v="21744752"/>
    <s v="TRANSMISSION LINES-CONDUCTOR"/>
    <d v="1969-07-01T00:00:00"/>
    <d v="1969-07-01T00:00:00"/>
    <s v="50507XFER"/>
  </r>
  <r>
    <n v="81990"/>
    <n v="8083.84"/>
    <n v="8327.907458956799"/>
    <n v="-244.06745895679887"/>
    <d v="2023-12-01T00:00:00"/>
    <s v="BH Colorado Electric Oper Co"/>
    <s v="Regulated Electric (122)"/>
    <s v="COE Elec 115kV Transmission Lines"/>
    <x v="10"/>
    <n v="135600"/>
    <x v="30"/>
    <n v="21744579"/>
    <s v="STATIC WIRE (TRANSMISSION LINES)"/>
    <d v="1953-07-01T00:00:00"/>
    <d v="1953-07-01T00:00:00"/>
    <s v="50507XFER"/>
  </r>
  <r>
    <n v="29690"/>
    <n v="3127.13"/>
    <n v="2490.4135909489"/>
    <n v="636.71640905110007"/>
    <d v="2023-12-01T00:00:00"/>
    <s v="BH Colorado Electric Oper Co"/>
    <s v="Regulated Electric (122)"/>
    <s v="COE Elec 115kV Transmission Lines"/>
    <x v="10"/>
    <n v="135600"/>
    <x v="30"/>
    <n v="21744717"/>
    <s v="STATIC WIRE (TRANSMISSION LINE"/>
    <d v="1969-07-01T00:00:00"/>
    <d v="1969-07-01T00:00:00"/>
    <s v="50507XFER"/>
  </r>
  <r>
    <n v="402"/>
    <n v="3123.78"/>
    <n v="205.41021403319999"/>
    <n v="2918.3697859668"/>
    <d v="2023-12-01T00:00:00"/>
    <s v="BH Colorado Electric Oper Co"/>
    <s v="Regulated Electric (122)"/>
    <s v="COE Elec 115kV Transmission Lines"/>
    <x v="10"/>
    <n v="135600"/>
    <x v="30"/>
    <n v="29785358"/>
    <s v="Static Wire (Transmission Lines)"/>
    <d v="2019-05-23T00:00:00"/>
    <d v="2019-01-01T00:00:00"/>
    <s v="10057765"/>
  </r>
  <r>
    <n v="3"/>
    <n v="10809.550000000001"/>
    <n v="2477.6800879369998"/>
    <n v="8331.8699120630008"/>
    <d v="2023-12-01T00:00:00"/>
    <s v="BH Colorado Electric Oper Co"/>
    <s v="Regulated Electric (122)"/>
    <s v="COE Elec 115kV Transmission Lines"/>
    <x v="11"/>
    <n v="135500"/>
    <x v="34"/>
    <n v="21748341"/>
    <s v="POLE, WOOD"/>
    <d v="2004-12-01T00:00:00"/>
    <d v="2004-01-01T00:00:00"/>
    <s v="50507XFER"/>
  </r>
  <r>
    <n v="247"/>
    <n v="492.86"/>
    <n v="140.4388995624"/>
    <n v="352.42110043759999"/>
    <d v="2023-12-01T00:00:00"/>
    <s v="BH Colorado Electric Oper Co"/>
    <s v="Regulated Electric (122)"/>
    <s v="COE Elec 115kV Transmission Lines"/>
    <x v="11"/>
    <n v="135600"/>
    <x v="47"/>
    <n v="21748353"/>
    <s v="CONDUCTOR, OH TRANS &amp; DIST INSULATED"/>
    <d v="2004-12-01T00:00:00"/>
    <d v="2004-01-01T00:00:00"/>
    <s v="50507XFER"/>
  </r>
  <r>
    <n v="3"/>
    <n v="3057.11"/>
    <n v="290.37115572639999"/>
    <n v="2766.7388442736001"/>
    <d v="2023-12-01T00:00:00"/>
    <s v="BH Colorado Electric Oper Co"/>
    <s v="Regulated Electric (122)"/>
    <s v="COE Elec 115kV Transmission Lines"/>
    <x v="11"/>
    <n v="135600"/>
    <x v="31"/>
    <n v="21748360"/>
    <s v="Suspension Insulators"/>
    <d v="2017-03-22T00:00:00"/>
    <d v="2017-01-01T00:00:00"/>
    <s v="50507XFER"/>
  </r>
  <r>
    <n v="6"/>
    <n v="64706.04"/>
    <n v="1418.2903966392"/>
    <n v="63287.749603360804"/>
    <d v="2023-12-01T00:00:00"/>
    <s v="BH Colorado Electric Oper Co"/>
    <s v="Regulated Electric (122)"/>
    <s v="COE Elec 115kV Transmission Lines"/>
    <x v="11"/>
    <n v="135600"/>
    <x v="48"/>
    <n v="35768771"/>
    <s v="Switches, 115kV"/>
    <d v="2022-02-11T00:00:00"/>
    <d v="2022-01-01T00:00:00"/>
    <s v="10078852"/>
  </r>
  <r>
    <n v="1"/>
    <n v="2410.83"/>
    <n v="-14.617055156399999"/>
    <n v="2425.4470551564"/>
    <d v="2023-12-01T00:00:00"/>
    <s v="BH Colorado Electric Oper Co"/>
    <s v="Regulated Electric (122)"/>
    <s v="COE Elec 115kV Transmission Lines"/>
    <x v="12"/>
    <n v="135002"/>
    <x v="18"/>
    <n v="21742265"/>
    <s v="ROW:TENBAR INC"/>
    <d v="2011-12-08T00:00:00"/>
    <d v="2012-01-01T00:00:00"/>
    <s v="50507XFER"/>
  </r>
  <r>
    <n v="1"/>
    <n v="5419.76"/>
    <n v="-32.860438460799998"/>
    <n v="5452.6204384608"/>
    <d v="2023-12-01T00:00:00"/>
    <s v="BH Colorado Electric Oper Co"/>
    <s v="Regulated Electric (122)"/>
    <s v="COE Elec 115kV Transmission Lines"/>
    <x v="12"/>
    <n v="135002"/>
    <x v="18"/>
    <n v="21742166"/>
    <s v="ROW:BURLINGTON NORTHERN"/>
    <d v="2011-12-08T00:00:00"/>
    <d v="2012-01-01T00:00:00"/>
    <s v="50507XFER"/>
  </r>
  <r>
    <n v="1"/>
    <n v="63592.19"/>
    <n v="-385.5645353452"/>
    <n v="63977.754535345201"/>
    <d v="2023-12-01T00:00:00"/>
    <s v="BH Colorado Electric Oper Co"/>
    <s v="Regulated Electric (122)"/>
    <s v="COE Elec 115kV Transmission Lines"/>
    <x v="12"/>
    <n v="135002"/>
    <x v="18"/>
    <n v="21742131"/>
    <s v="ROW:SEAL PHARMACY"/>
    <d v="2011-12-08T00:00:00"/>
    <d v="2012-01-01T00:00:00"/>
    <s v="50507XFER"/>
  </r>
  <r>
    <n v="1"/>
    <n v="5980.42"/>
    <n v="-36.2597648936"/>
    <n v="6016.6797648935999"/>
    <d v="2023-12-01T00:00:00"/>
    <s v="BH Colorado Electric Oper Co"/>
    <s v="Regulated Electric (122)"/>
    <s v="COE Elec 115kV Transmission Lines"/>
    <x v="12"/>
    <n v="135002"/>
    <x v="18"/>
    <n v="21742272"/>
    <s v="ROW:MARSH USA"/>
    <d v="2011-12-08T00:00:00"/>
    <d v="2012-01-01T00:00:00"/>
    <s v="50507XFER"/>
  </r>
  <r>
    <n v="1"/>
    <n v="95340.62"/>
    <n v="-578.0578063096001"/>
    <n v="95918.677806309599"/>
    <d v="2023-12-01T00:00:00"/>
    <s v="BH Colorado Electric Oper Co"/>
    <s v="Regulated Electric (122)"/>
    <s v="COE Elec 115kV Transmission Lines"/>
    <x v="12"/>
    <n v="135002"/>
    <x v="18"/>
    <n v="21742082"/>
    <s v="ROW:WILLIAM PEETZ"/>
    <d v="2011-12-08T00:00:00"/>
    <d v="2012-01-01T00:00:00"/>
    <s v="50507XFER"/>
  </r>
  <r>
    <n v="1"/>
    <n v="18897.2"/>
    <n v="1443.822802632"/>
    <n v="17453.377197368001"/>
    <d v="2023-12-01T00:00:00"/>
    <s v="BH Colorado Electric Oper Co"/>
    <s v="Regulated Electric (122)"/>
    <s v="COE Elec 115kV Transmission Lines"/>
    <x v="12"/>
    <n v="135500"/>
    <x v="19"/>
    <n v="21752138"/>
    <s v="Anchors"/>
    <d v="2017-01-09T00:00:00"/>
    <d v="2017-01-01T00:00:00"/>
    <s v="50507XFER"/>
  </r>
  <r>
    <n v="3"/>
    <n v="160880.91"/>
    <n v="23638.375290309898"/>
    <n v="137242.53470969011"/>
    <d v="2023-12-01T00:00:00"/>
    <s v="BH Colorado Electric Oper Co"/>
    <s v="Regulated Electric (122)"/>
    <s v="COE Elec 115kV Transmission Lines"/>
    <x v="12"/>
    <n v="135500"/>
    <x v="33"/>
    <n v="21742124"/>
    <s v="STRUCTURE: STEEL 100'"/>
    <d v="2011-12-08T00:00:00"/>
    <d v="2012-01-01T00:00:00"/>
    <s v="50507XFER"/>
  </r>
  <r>
    <n v="3"/>
    <n v="243703.54"/>
    <n v="35807.578028350603"/>
    <n v="207895.96197164941"/>
    <d v="2023-12-01T00:00:00"/>
    <s v="BH Colorado Electric Oper Co"/>
    <s v="Regulated Electric (122)"/>
    <s v="COE Elec 115kV Transmission Lines"/>
    <x v="12"/>
    <n v="135500"/>
    <x v="33"/>
    <n v="21748417"/>
    <s v="STRUCTURE: STEEL 90'"/>
    <d v="2011-12-08T00:00:00"/>
    <d v="2012-01-01T00:00:00"/>
    <s v="50507XFER"/>
  </r>
  <r>
    <n v="2"/>
    <n v="162874.51999999999"/>
    <n v="23931.298181922801"/>
    <n v="138943.2218180772"/>
    <d v="2023-12-01T00:00:00"/>
    <s v="BH Colorado Electric Oper Co"/>
    <s v="Regulated Electric (122)"/>
    <s v="COE Elec 115kV Transmission Lines"/>
    <x v="12"/>
    <n v="135500"/>
    <x v="33"/>
    <n v="21742208"/>
    <s v="STRUCTURE: STEEL 95'"/>
    <d v="2011-12-08T00:00:00"/>
    <d v="2012-01-01T00:00:00"/>
    <s v="50507XFER"/>
  </r>
  <r>
    <n v="31"/>
    <n v="470445.39"/>
    <n v="35943.9378042834"/>
    <n v="434501.45219571661"/>
    <d v="2023-12-01T00:00:00"/>
    <s v="BH Colorado Electric Oper Co"/>
    <s v="Regulated Electric (122)"/>
    <s v="COE Elec 115kV Transmission Lines"/>
    <x v="12"/>
    <n v="135500"/>
    <x v="33"/>
    <n v="21752173"/>
    <s v="90ft Single Pole Steel Deadend"/>
    <d v="2017-01-09T00:00:00"/>
    <d v="2017-02-01T00:00:00"/>
    <s v="50507XFER"/>
  </r>
  <r>
    <n v="1"/>
    <n v="64959.880000000005"/>
    <n v="9544.612982693201"/>
    <n v="55415.267017306804"/>
    <d v="2023-12-01T00:00:00"/>
    <s v="BH Colorado Electric Oper Co"/>
    <s v="Regulated Electric (122)"/>
    <s v="COE Elec 115kV Transmission Lines"/>
    <x v="12"/>
    <n v="135500"/>
    <x v="33"/>
    <n v="21742159"/>
    <s v="STRUCTURE: STEEL 82.5'"/>
    <d v="2011-12-08T00:00:00"/>
    <d v="2012-01-01T00:00:00"/>
    <s v="50507XFER"/>
  </r>
  <r>
    <n v="2"/>
    <n v="104987.64"/>
    <n v="15425.9273841996"/>
    <n v="89561.712615800396"/>
    <d v="2023-12-01T00:00:00"/>
    <s v="BH Colorado Electric Oper Co"/>
    <s v="Regulated Electric (122)"/>
    <s v="COE Elec 115kV Transmission Lines"/>
    <x v="12"/>
    <n v="135500"/>
    <x v="33"/>
    <n v="21742089"/>
    <s v="STRUCTURE: STEEL 115'"/>
    <d v="2011-12-08T00:00:00"/>
    <d v="2012-01-01T00:00:00"/>
    <s v="50507XFER"/>
  </r>
  <r>
    <n v="2"/>
    <n v="43144.090000000004"/>
    <n v="6339.1995419401001"/>
    <n v="36804.890458059905"/>
    <d v="2023-12-01T00:00:00"/>
    <s v="BH Colorado Electric Oper Co"/>
    <s v="Regulated Electric (122)"/>
    <s v="COE Elec 115kV Transmission Lines"/>
    <x v="12"/>
    <n v="135500"/>
    <x v="33"/>
    <n v="21742229"/>
    <s v="STRUCTURE: STEEL 110'"/>
    <d v="2011-12-08T00:00:00"/>
    <d v="2012-01-01T00:00:00"/>
    <s v="50507XFER"/>
  </r>
  <r>
    <n v="2"/>
    <n v="130875.71"/>
    <n v="19229.684549681901"/>
    <n v="111646.02545031811"/>
    <d v="2023-12-01T00:00:00"/>
    <s v="BH Colorado Electric Oper Co"/>
    <s v="Regulated Electric (122)"/>
    <s v="COE Elec 115kV Transmission Lines"/>
    <x v="12"/>
    <n v="135500"/>
    <x v="33"/>
    <n v="21742236"/>
    <s v="STRUCTURE: STEEL 105'"/>
    <d v="2011-12-08T00:00:00"/>
    <d v="2012-01-01T00:00:00"/>
    <s v="50507XFER"/>
  </r>
  <r>
    <n v="2"/>
    <n v="10750.32"/>
    <n v="821.36809429920004"/>
    <n v="9928.9519057008001"/>
    <d v="2023-12-01T00:00:00"/>
    <s v="BH Colorado Electric Oper Co"/>
    <s v="Regulated Electric (122)"/>
    <s v="COE Elec 115kV Transmission Lines"/>
    <x v="12"/>
    <n v="135500"/>
    <x v="33"/>
    <n v="21742279"/>
    <s v="3 Pole Steel Deadend"/>
    <d v="2017-01-09T00:00:00"/>
    <d v="2017-02-01T00:00:00"/>
    <s v="50507XFER"/>
  </r>
  <r>
    <n v="1"/>
    <n v="340904.83"/>
    <n v="50089.450077198708"/>
    <n v="290815.37992280128"/>
    <d v="2023-12-01T00:00:00"/>
    <s v="BH Colorado Electric Oper Co"/>
    <s v="Regulated Electric (122)"/>
    <s v="COE Elec 115kV Transmission Lines"/>
    <x v="12"/>
    <n v="135500"/>
    <x v="33"/>
    <n v="21742110"/>
    <s v="STRUCTURE: STEEL 130'"/>
    <d v="2011-12-08T00:00:00"/>
    <d v="2012-01-01T00:00:00"/>
    <s v="50507XFER"/>
  </r>
  <r>
    <n v="1"/>
    <n v="12185.99"/>
    <n v="931.05911111940009"/>
    <n v="11254.930888880599"/>
    <d v="2023-12-01T00:00:00"/>
    <s v="BH Colorado Electric Oper Co"/>
    <s v="Regulated Electric (122)"/>
    <s v="COE Elec 115kV Transmission Lines"/>
    <x v="12"/>
    <n v="135500"/>
    <x v="33"/>
    <n v="21752152"/>
    <s v="80ft Single Pole Steel Deadend"/>
    <d v="2017-01-09T00:00:00"/>
    <d v="2017-02-01T00:00:00"/>
    <s v="50507XFER"/>
  </r>
  <r>
    <n v="2"/>
    <n v="98240.86"/>
    <n v="14434.616994165401"/>
    <n v="83806.243005834607"/>
    <d v="2023-12-01T00:00:00"/>
    <s v="BH Colorado Electric Oper Co"/>
    <s v="Regulated Electric (122)"/>
    <s v="COE Elec 115kV Transmission Lines"/>
    <x v="12"/>
    <n v="135500"/>
    <x v="33"/>
    <n v="21742187"/>
    <s v="STRUCTURE: STEEL 155'"/>
    <d v="2011-12-08T00:00:00"/>
    <d v="2012-01-01T00:00:00"/>
    <s v="50507XFER"/>
  </r>
  <r>
    <n v="12"/>
    <n v="19709.84"/>
    <n v="2895.9843329576001"/>
    <n v="16813.8556670424"/>
    <d v="2023-12-01T00:00:00"/>
    <s v="BH Colorado Electric Oper Co"/>
    <s v="Regulated Electric (122)"/>
    <s v="COE Elec 115kV Transmission Lines"/>
    <x v="12"/>
    <n v="135500"/>
    <x v="34"/>
    <n v="21748431"/>
    <s v="POLES: 45'-40'-35'"/>
    <d v="2011-12-08T00:00:00"/>
    <d v="2012-01-01T00:00:00"/>
    <s v="50507XFER"/>
  </r>
  <r>
    <n v="4"/>
    <n v="17962.600000000002"/>
    <n v="1372.4155681560001"/>
    <n v="16590.184431844002"/>
    <d v="2023-12-01T00:00:00"/>
    <s v="BH Colorado Electric Oper Co"/>
    <s v="Regulated Electric (122)"/>
    <s v="COE Elec 115kV Transmission Lines"/>
    <x v="12"/>
    <n v="135500"/>
    <x v="49"/>
    <n v="21752180"/>
    <s v="3-Pole Steel Deadend"/>
    <d v="2017-01-09T00:00:00"/>
    <d v="2017-02-01T00:00:00"/>
    <s v="50507XFER"/>
  </r>
  <r>
    <n v="1"/>
    <n v="199448.21"/>
    <n v="15238.653003732599"/>
    <n v="184209.55699626741"/>
    <d v="2023-12-01T00:00:00"/>
    <s v="BH Colorado Electric Oper Co"/>
    <s v="Regulated Electric (122)"/>
    <s v="COE Elec 115kV Transmission Lines"/>
    <x v="12"/>
    <n v="135500"/>
    <x v="50"/>
    <n v="21752159"/>
    <s v="Structure 20 with Foundation"/>
    <d v="2017-01-09T00:00:00"/>
    <d v="2017-02-01T00:00:00"/>
    <s v="50507XFER"/>
  </r>
  <r>
    <n v="1"/>
    <n v="10859.19"/>
    <n v="829.68620431140005"/>
    <n v="10029.503795688601"/>
    <d v="2023-12-01T00:00:00"/>
    <s v="BH Colorado Electric Oper Co"/>
    <s v="Regulated Electric (122)"/>
    <s v="COE Elec 115kV Transmission Lines"/>
    <x v="12"/>
    <n v="135500"/>
    <x v="50"/>
    <n v="21752117"/>
    <s v="Single Pole Steel Deadend"/>
    <d v="2017-01-09T00:00:00"/>
    <d v="2017-02-01T00:00:00"/>
    <s v="50507XFER"/>
  </r>
  <r>
    <n v="7"/>
    <n v="79021.740000000005"/>
    <n v="6037.5817642643997"/>
    <n v="72984.158235735609"/>
    <d v="2023-12-01T00:00:00"/>
    <s v="BH Colorado Electric Oper Co"/>
    <s v="Regulated Electric (122)"/>
    <s v="COE Elec 115kV Transmission Lines"/>
    <x v="12"/>
    <n v="135500"/>
    <x v="50"/>
    <n v="21742286"/>
    <s v="Single Pole Steel Tangent"/>
    <d v="2017-01-09T00:00:00"/>
    <d v="2017-02-01T00:00:00"/>
    <s v="50507XFER"/>
  </r>
  <r>
    <n v="1"/>
    <n v="11124.56"/>
    <n v="849.96154971359999"/>
    <n v="10274.598450286399"/>
    <d v="2023-12-01T00:00:00"/>
    <s v="BH Colorado Electric Oper Co"/>
    <s v="Regulated Electric (122)"/>
    <s v="COE Elec 115kV Transmission Lines"/>
    <x v="12"/>
    <n v="135500"/>
    <x v="50"/>
    <n v="21752131"/>
    <s v="1 Pole Steel In-line DE"/>
    <d v="2017-01-09T00:00:00"/>
    <d v="2017-02-01T00:00:00"/>
    <s v="50507XFER"/>
  </r>
  <r>
    <n v="125"/>
    <n v="4893153.1399999997"/>
    <n v="718955.34576649452"/>
    <n v="4174197.7942335051"/>
    <d v="2023-12-01T00:00:00"/>
    <s v="BH Colorado Electric Oper Co"/>
    <s v="Regulated Electric (122)"/>
    <s v="COE Elec 115kV Transmission Lines"/>
    <x v="12"/>
    <n v="135500"/>
    <x v="13"/>
    <n v="21742173"/>
    <s v="STRUCTURES"/>
    <d v="2011-12-08T00:00:00"/>
    <d v="2012-01-01T00:00:00"/>
    <s v="50507XFER"/>
  </r>
  <r>
    <n v="6"/>
    <n v="7625.95"/>
    <n v="1120.4876205954999"/>
    <n v="6505.4623794045001"/>
    <d v="2023-12-01T00:00:00"/>
    <s v="BH Colorado Electric Oper Co"/>
    <s v="Regulated Electric (122)"/>
    <s v="COE Elec 115kV Transmission Lines"/>
    <x v="12"/>
    <n v="135500"/>
    <x v="51"/>
    <n v="21742138"/>
    <s v="POLE: 50'"/>
    <d v="2011-12-08T00:00:00"/>
    <d v="2012-01-01T00:00:00"/>
    <s v="50507XFER"/>
  </r>
  <r>
    <n v="3"/>
    <n v="7736.9800000000005"/>
    <n v="1136.8013573122"/>
    <n v="6600.1786426878007"/>
    <d v="2023-12-01T00:00:00"/>
    <s v="BH Colorado Electric Oper Co"/>
    <s v="Regulated Electric (122)"/>
    <s v="COE Elec 115kV Transmission Lines"/>
    <x v="12"/>
    <n v="135500"/>
    <x v="52"/>
    <n v="21742194"/>
    <s v="POLE: 55'"/>
    <d v="2011-12-08T00:00:00"/>
    <d v="2012-01-01T00:00:00"/>
    <s v="50507XFER"/>
  </r>
  <r>
    <n v="4"/>
    <n v="15722.45"/>
    <n v="2310.1135714805"/>
    <n v="13412.3364285195"/>
    <d v="2023-12-01T00:00:00"/>
    <s v="BH Colorado Electric Oper Co"/>
    <s v="Regulated Electric (122)"/>
    <s v="COE Elec 115kV Transmission Lines"/>
    <x v="12"/>
    <n v="135500"/>
    <x v="53"/>
    <n v="21742258"/>
    <s v="POLE: 60'"/>
    <d v="2011-12-08T00:00:00"/>
    <d v="2012-01-01T00:00:00"/>
    <s v="50507XFER"/>
  </r>
  <r>
    <n v="3"/>
    <n v="16733.740000000002"/>
    <n v="2458.7033112286003"/>
    <n v="14275.036688771401"/>
    <d v="2023-12-01T00:00:00"/>
    <s v="BH Colorado Electric Oper Co"/>
    <s v="Regulated Electric (122)"/>
    <s v="COE Elec 115kV Transmission Lines"/>
    <x v="12"/>
    <n v="135500"/>
    <x v="54"/>
    <n v="21742250"/>
    <s v="POLE: 65'"/>
    <d v="2011-12-08T00:00:00"/>
    <d v="2012-01-01T00:00:00"/>
    <s v="50507XFER"/>
  </r>
  <r>
    <n v="4"/>
    <n v="18084.84"/>
    <n v="2657.2216367076003"/>
    <n v="15427.6183632924"/>
    <d v="2023-12-01T00:00:00"/>
    <s v="BH Colorado Electric Oper Co"/>
    <s v="Regulated Electric (122)"/>
    <s v="COE Elec 115kV Transmission Lines"/>
    <x v="12"/>
    <n v="135500"/>
    <x v="55"/>
    <n v="21742180"/>
    <s v="POLE: 70'"/>
    <d v="2011-12-08T00:00:00"/>
    <d v="2012-01-01T00:00:00"/>
    <s v="50507XFER"/>
  </r>
  <r>
    <n v="2"/>
    <n v="17207.170000000002"/>
    <n v="2730.5259660311999"/>
    <n v="14476.644033968802"/>
    <d v="2023-12-01T00:00:00"/>
    <s v="BH Colorado Electric Oper Co"/>
    <s v="Regulated Electric (122)"/>
    <s v="COE Elec 115kV Transmission Lines"/>
    <x v="12"/>
    <n v="135500"/>
    <x v="55"/>
    <n v="21748367"/>
    <s v="Wood 1 Pole 70'"/>
    <d v="2010-12-31T00:00:00"/>
    <d v="2012-01-01T00:00:00"/>
    <s v="50507XFER"/>
  </r>
  <r>
    <n v="1"/>
    <n v="4938.08"/>
    <n v="725.55648929120002"/>
    <n v="4212.5235107088001"/>
    <d v="2023-12-01T00:00:00"/>
    <s v="BH Colorado Electric Oper Co"/>
    <s v="Regulated Electric (122)"/>
    <s v="COE Elec 115kV Transmission Lines"/>
    <x v="12"/>
    <n v="135500"/>
    <x v="56"/>
    <n v="21742222"/>
    <s v="POLE: 75'"/>
    <d v="2011-12-08T00:00:00"/>
    <d v="2012-01-01T00:00:00"/>
    <s v="50507XFER"/>
  </r>
  <r>
    <n v="8"/>
    <n v="68588.86"/>
    <n v="10884.0479410896"/>
    <n v="57704.8120589104"/>
    <d v="2023-12-01T00:00:00"/>
    <s v="BH Colorado Electric Oper Co"/>
    <s v="Regulated Electric (122)"/>
    <s v="COE Elec 115kV Transmission Lines"/>
    <x v="12"/>
    <n v="135500"/>
    <x v="57"/>
    <n v="21748410"/>
    <s v="Wood 1 Pole 80'"/>
    <d v="2010-12-31T00:00:00"/>
    <d v="2012-01-01T00:00:00"/>
    <s v="50507XFER"/>
  </r>
  <r>
    <n v="2"/>
    <n v="13698.67"/>
    <n v="2012.7577749162999"/>
    <n v="11685.912225083701"/>
    <d v="2023-12-01T00:00:00"/>
    <s v="BH Colorado Electric Oper Co"/>
    <s v="Regulated Electric (122)"/>
    <s v="COE Elec 115kV Transmission Lines"/>
    <x v="12"/>
    <n v="135500"/>
    <x v="57"/>
    <n v="21742152"/>
    <s v="POLE: 80'"/>
    <d v="2011-12-08T00:00:00"/>
    <d v="2012-01-01T00:00:00"/>
    <s v="50507XFER"/>
  </r>
  <r>
    <n v="1"/>
    <n v="8382.8700000000008"/>
    <n v="1231.7025498543001"/>
    <n v="7151.167450145701"/>
    <d v="2023-12-01T00:00:00"/>
    <s v="BH Colorado Electric Oper Co"/>
    <s v="Regulated Electric (122)"/>
    <s v="COE Elec 115kV Transmission Lines"/>
    <x v="12"/>
    <n v="135500"/>
    <x v="58"/>
    <n v="21742201"/>
    <s v="POLE: 85'"/>
    <d v="2011-12-08T00:00:00"/>
    <d v="2012-01-01T00:00:00"/>
    <s v="50507XFER"/>
  </r>
  <r>
    <n v="3"/>
    <n v="28786.06"/>
    <n v="4567.9262940815997"/>
    <n v="24218.133705918401"/>
    <d v="2023-12-01T00:00:00"/>
    <s v="BH Colorado Electric Oper Co"/>
    <s v="Regulated Electric (122)"/>
    <s v="COE Elec 115kV Transmission Lines"/>
    <x v="12"/>
    <n v="135500"/>
    <x v="58"/>
    <n v="21748403"/>
    <s v="Wood 1 Pole 85'"/>
    <d v="2010-12-31T00:00:00"/>
    <d v="2012-01-01T00:00:00"/>
    <s v="50507XFER"/>
  </r>
  <r>
    <n v="1"/>
    <n v="12723.52"/>
    <n v="1869.4781175328001"/>
    <n v="10854.0418824672"/>
    <d v="2023-12-01T00:00:00"/>
    <s v="BH Colorado Electric Oper Co"/>
    <s v="Regulated Electric (122)"/>
    <s v="COE Elec 115kV Transmission Lines"/>
    <x v="12"/>
    <n v="135500"/>
    <x v="59"/>
    <n v="21748445"/>
    <s v="POLE: 90'"/>
    <d v="2011-12-08T00:00:00"/>
    <d v="2012-01-01T00:00:00"/>
    <s v="50507XFER"/>
  </r>
  <r>
    <n v="6"/>
    <n v="180429.01"/>
    <n v="26510.595021118901"/>
    <n v="153918.4149788811"/>
    <d v="2023-12-01T00:00:00"/>
    <s v="BH Colorado Electric Oper Co"/>
    <s v="Regulated Electric (122)"/>
    <s v="COE Elec 115kV Transmission Lines"/>
    <x v="12"/>
    <n v="135500"/>
    <x v="60"/>
    <n v="21742096"/>
    <s v="POLES: 100' AND 95'"/>
    <d v="2011-12-08T00:00:00"/>
    <d v="2012-01-01T00:00:00"/>
    <s v="50507XFER"/>
  </r>
  <r>
    <n v="2"/>
    <n v="9627.51"/>
    <n v="1527.7448902536"/>
    <n v="8099.7651097464004"/>
    <d v="2023-12-01T00:00:00"/>
    <s v="BH Colorado Electric Oper Co"/>
    <s v="Regulated Electric (122)"/>
    <s v="COE Elec 115kV Transmission Lines"/>
    <x v="12"/>
    <n v="135500"/>
    <x v="61"/>
    <n v="21748389"/>
    <s v="Wood 2 Poles 45' 40'"/>
    <d v="2010-12-31T00:00:00"/>
    <d v="2012-01-01T00:00:00"/>
    <s v="50507XFER"/>
  </r>
  <r>
    <n v="25"/>
    <n v="15718.31"/>
    <n v="1492.9602928144"/>
    <n v="14225.3497071856"/>
    <d v="2023-12-01T00:00:00"/>
    <s v="BH Colorado Electric Oper Co"/>
    <s v="Regulated Electric (122)"/>
    <s v="COE Elec 115kV Transmission Lines"/>
    <x v="12"/>
    <n v="135600"/>
    <x v="62"/>
    <n v="21752124"/>
    <s v="Aerial Markers"/>
    <d v="2017-01-09T00:00:00"/>
    <d v="2017-01-01T00:00:00"/>
    <s v="50507XFER"/>
  </r>
  <r>
    <n v="2427"/>
    <n v="135899.68"/>
    <n v="8936.3471037792006"/>
    <n v="126963.33289622079"/>
    <d v="2023-12-01T00:00:00"/>
    <s v="BH Colorado Electric Oper Co"/>
    <s v="Regulated Electric (122)"/>
    <s v="COE Elec 115kV Transmission Lines"/>
    <x v="12"/>
    <n v="135600"/>
    <x v="63"/>
    <n v="29785448"/>
    <s v="Conductor, Oh Acsr Bare 1272 Mcm"/>
    <d v="2019-05-23T00:00:00"/>
    <d v="2019-01-01T00:00:00"/>
    <s v="10057765"/>
  </r>
  <r>
    <n v="2845"/>
    <n v="5457.46"/>
    <n v="996.84960187360002"/>
    <n v="4460.6103981264005"/>
    <d v="2023-12-01T00:00:00"/>
    <s v="BH Colorado Electric Oper Co"/>
    <s v="Regulated Electric (122)"/>
    <s v="COE Elec 115kV Transmission Lines"/>
    <x v="12"/>
    <n v="135600"/>
    <x v="46"/>
    <n v="21748452"/>
    <s v="CONDUCTOR: OH ACSR 336.4 18/1"/>
    <d v="2011-12-08T00:00:00"/>
    <d v="2012-01-01T00:00:00"/>
    <s v="50507XFER"/>
  </r>
  <r>
    <n v="8000"/>
    <n v="19566.3"/>
    <n v="1858.4510025120001"/>
    <n v="17707.848997487999"/>
    <d v="2023-12-01T00:00:00"/>
    <s v="BH Colorado Electric Oper Co"/>
    <s v="Regulated Electric (122)"/>
    <s v="COE Elec 115kV Transmission Lines"/>
    <x v="12"/>
    <n v="135600"/>
    <x v="64"/>
    <n v="21752166"/>
    <s v="Conductor, Oh Acsr Bare 4"/>
    <d v="2017-01-09T00:00:00"/>
    <d v="2017-01-01T00:00:00"/>
    <s v="50507XFER"/>
  </r>
  <r>
    <n v="124800"/>
    <n v="612759.21"/>
    <n v="111925.46982165361"/>
    <n v="500833.74017834634"/>
    <d v="2023-12-01T00:00:00"/>
    <s v="BH Colorado Electric Oper Co"/>
    <s v="Regulated Electric (122)"/>
    <s v="COE Elec 115kV Transmission Lines"/>
    <x v="12"/>
    <n v="135600"/>
    <x v="27"/>
    <n v="21748424"/>
    <s v="CONDUCTOR: 795 26/7 ACSR DRAKE"/>
    <d v="2011-12-08T00:00:00"/>
    <d v="2012-01-01T00:00:00"/>
    <s v="50507XFER"/>
  </r>
  <r>
    <n v="107811"/>
    <n v="602656.14"/>
    <n v="118886.4709158348"/>
    <n v="483769.66908416525"/>
    <d v="2023-12-01T00:00:00"/>
    <s v="BH Colorado Electric Oper Co"/>
    <s v="Regulated Electric (122)"/>
    <s v="COE Elec 115kV Transmission Lines"/>
    <x v="12"/>
    <n v="135600"/>
    <x v="27"/>
    <n v="21748396"/>
    <s v="Conductor, Oh Acsr Bare 795 Mcm"/>
    <d v="2010-12-31T00:00:00"/>
    <d v="2012-01-01T00:00:00"/>
    <s v="50507XFER"/>
  </r>
  <r>
    <n v="76700"/>
    <n v="293414.13"/>
    <n v="27869.1313150512"/>
    <n v="265544.99868494878"/>
    <d v="2023-12-01T00:00:00"/>
    <s v="BH Colorado Electric Oper Co"/>
    <s v="Regulated Electric (122)"/>
    <s v="COE Elec 115kV Transmission Lines"/>
    <x v="12"/>
    <n v="135600"/>
    <x v="27"/>
    <n v="21752103"/>
    <s v="Conductor, Oh Acsr Bare 795 Mcm"/>
    <d v="2017-01-09T00:00:00"/>
    <d v="2017-01-01T00:00:00"/>
    <s v="50507XFER"/>
  </r>
  <r>
    <n v="2000"/>
    <n v="1987.21"/>
    <n v="362.98012213359999"/>
    <n v="1624.2298778664001"/>
    <d v="2023-12-01T00:00:00"/>
    <s v="BH Colorado Electric Oper Co"/>
    <s v="Regulated Electric (122)"/>
    <s v="COE Elec 115kV Transmission Lines"/>
    <x v="12"/>
    <n v="135600"/>
    <x v="65"/>
    <n v="21742243"/>
    <s v="CONDUCTOR: CABLE UF, 2 COPPER 600"/>
    <d v="2011-12-08T00:00:00"/>
    <d v="2012-01-01T00:00:00"/>
    <s v="50507XFER"/>
  </r>
  <r>
    <n v="125619"/>
    <n v="316381.25"/>
    <n v="57789.616983499996"/>
    <n v="258591.63301650001"/>
    <d v="2023-12-01T00:00:00"/>
    <s v="BH Colorado Electric Oper Co"/>
    <s v="Regulated Electric (122)"/>
    <s v="COE Elec 115kV Transmission Lines"/>
    <x v="12"/>
    <n v="135600"/>
    <x v="66"/>
    <n v="21742117"/>
    <s v="CONDUCTOR: WIRES VARIOUS SIZES"/>
    <d v="2011-12-08T00:00:00"/>
    <d v="2012-01-01T00:00:00"/>
    <s v="50507XFER"/>
  </r>
  <r>
    <n v="27172"/>
    <n v="103076.40000000001"/>
    <n v="9790.4273631359993"/>
    <n v="93285.972636864011"/>
    <d v="2023-12-01T00:00:00"/>
    <s v="BH Colorado Electric Oper Co"/>
    <s v="Regulated Electric (122)"/>
    <s v="COE Elec 115kV Transmission Lines"/>
    <x v="12"/>
    <n v="135600"/>
    <x v="35"/>
    <n v="21752187"/>
    <s v="Conductor, Oh"/>
    <d v="2017-01-09T00:00:00"/>
    <d v="2017-01-01T00:00:00"/>
    <s v="50507XFER"/>
  </r>
  <r>
    <n v="129"/>
    <n v="14886.220000000001"/>
    <n v="1413.9265207328001"/>
    <n v="13472.2934792672"/>
    <d v="2023-12-01T00:00:00"/>
    <s v="BH Colorado Electric Oper Co"/>
    <s v="Regulated Electric (122)"/>
    <s v="COE Elec 115kV Transmission Lines"/>
    <x v="12"/>
    <n v="135600"/>
    <x v="67"/>
    <n v="21752145"/>
    <s v="Dampers, Vibration"/>
    <d v="2017-01-09T00:00:00"/>
    <d v="2017-01-01T00:00:00"/>
    <s v="50507XFER"/>
  </r>
  <r>
    <n v="422"/>
    <n v="14814.58"/>
    <n v="974.16144818520002"/>
    <n v="13840.418551814801"/>
    <d v="2023-12-01T00:00:00"/>
    <s v="BH Colorado Electric Oper Co"/>
    <s v="Regulated Electric (122)"/>
    <s v="COE Elec 115kV Transmission Lines"/>
    <x v="12"/>
    <n v="135600"/>
    <x v="28"/>
    <n v="29785364"/>
    <s v="FIBER OPTIC GROUND WIRE"/>
    <d v="2019-05-23T00:00:00"/>
    <d v="2019-01-01T00:00:00"/>
    <s v="10057765"/>
  </r>
  <r>
    <n v="64350"/>
    <n v="195500.82"/>
    <n v="35709.820059691199"/>
    <n v="159790.9999403088"/>
    <d v="2023-12-01T00:00:00"/>
    <s v="BH Colorado Electric Oper Co"/>
    <s v="Regulated Electric (122)"/>
    <s v="COE Elec 115kV Transmission Lines"/>
    <x v="12"/>
    <n v="135600"/>
    <x v="28"/>
    <n v="21748438"/>
    <s v="OPGW FIBER 48 CT"/>
    <d v="2011-12-08T00:00:00"/>
    <d v="2012-01-01T00:00:00"/>
    <s v="50507XFER"/>
  </r>
  <r>
    <n v="250"/>
    <n v="218419.81"/>
    <n v="39896.160602149605"/>
    <n v="178523.64939785039"/>
    <d v="2023-12-01T00:00:00"/>
    <s v="BH Colorado Electric Oper Co"/>
    <s v="Regulated Electric (122)"/>
    <s v="COE Elec 115kV Transmission Lines"/>
    <x v="12"/>
    <n v="135600"/>
    <x v="68"/>
    <n v="21742103"/>
    <s v="INSULATOR: 115KV POLYMER"/>
    <d v="2011-12-08T00:00:00"/>
    <d v="2012-01-01T00:00:00"/>
    <s v="50507XFER"/>
  </r>
  <r>
    <n v="350"/>
    <n v="39385.56"/>
    <n v="3740.9287124544003"/>
    <n v="35644.631287545599"/>
    <d v="2023-12-01T00:00:00"/>
    <s v="BH Colorado Electric Oper Co"/>
    <s v="Regulated Electric (122)"/>
    <s v="COE Elec 115kV Transmission Lines"/>
    <x v="12"/>
    <n v="135600"/>
    <x v="69"/>
    <n v="21742215"/>
    <s v="Insulator, Disc 10&quot;"/>
    <d v="2017-01-09T00:00:00"/>
    <d v="2017-01-01T00:00:00"/>
    <s v="50507XFER"/>
  </r>
  <r>
    <n v="34"/>
    <n v="34655.4"/>
    <n v="6836.4991754279999"/>
    <n v="27818.900824572003"/>
    <d v="2023-12-01T00:00:00"/>
    <s v="BH Colorado Electric Oper Co"/>
    <s v="Regulated Electric (122)"/>
    <s v="COE Elec 115kV Transmission Lines"/>
    <x v="12"/>
    <n v="135600"/>
    <x v="11"/>
    <n v="21748382"/>
    <s v="INSULATORS"/>
    <d v="2010-12-31T00:00:00"/>
    <d v="2012-01-01T00:00:00"/>
    <s v="50507XFER"/>
  </r>
  <r>
    <n v="125"/>
    <n v="104606.64"/>
    <n v="9935.7729860735999"/>
    <n v="94670.8670139264"/>
    <d v="2023-12-01T00:00:00"/>
    <s v="BH Colorado Electric Oper Co"/>
    <s v="Regulated Electric (122)"/>
    <s v="COE Elec 115kV Transmission Lines"/>
    <x v="12"/>
    <n v="135600"/>
    <x v="29"/>
    <n v="21752110"/>
    <s v="Post Insulators"/>
    <d v="2017-01-09T00:00:00"/>
    <d v="2017-01-01T00:00:00"/>
    <s v="50507XFER"/>
  </r>
  <r>
    <n v="386"/>
    <n v="2999.52"/>
    <n v="197.23925666880001"/>
    <n v="2802.2807433312"/>
    <d v="2023-12-01T00:00:00"/>
    <s v="BH Colorado Electric Oper Co"/>
    <s v="Regulated Electric (122)"/>
    <s v="COE Elec 115kV Transmission Lines"/>
    <x v="12"/>
    <n v="135600"/>
    <x v="30"/>
    <n v="29785346"/>
    <s v="Static Wire (Transmission Lines)"/>
    <d v="2019-05-23T00:00:00"/>
    <d v="2019-01-01T00:00:00"/>
    <s v="10057765"/>
  </r>
  <r>
    <n v="37117"/>
    <n v="170240.52"/>
    <n v="33583.486977626402"/>
    <n v="136657.03302237359"/>
    <d v="2023-12-01T00:00:00"/>
    <s v="BH Colorado Electric Oper Co"/>
    <s v="Regulated Electric (122)"/>
    <s v="COE Elec 115kV Transmission Lines"/>
    <x v="12"/>
    <n v="135600"/>
    <x v="30"/>
    <n v="21748374"/>
    <s v="Static Wire (Transmission Lines)"/>
    <d v="2010-12-31T00:00:00"/>
    <d v="2012-01-01T00:00:00"/>
    <s v="50507XFER"/>
  </r>
  <r>
    <n v="150"/>
    <n v="33615.71"/>
    <n v="3192.8954349903997"/>
    <n v="30422.814565009598"/>
    <d v="2023-12-01T00:00:00"/>
    <s v="BH Colorado Electric Oper Co"/>
    <s v="Regulated Electric (122)"/>
    <s v="COE Elec 115kV Transmission Lines"/>
    <x v="12"/>
    <n v="135600"/>
    <x v="31"/>
    <n v="21752096"/>
    <s v="Suspension Insulators"/>
    <d v="2017-01-09T00:00:00"/>
    <d v="2017-01-01T00:00:00"/>
    <s v="50507XFER"/>
  </r>
  <r>
    <n v="3406"/>
    <n v="325548.53999999998"/>
    <n v="59464.097307086406"/>
    <n v="266084.44269291358"/>
    <d v="2023-12-01T00:00:00"/>
    <s v="BH Colorado Electric Oper Co"/>
    <s v="Regulated Electric (122)"/>
    <s v="COE Elec 115kV Transmission Lines"/>
    <x v="12"/>
    <n v="135600"/>
    <x v="31"/>
    <n v="21742145"/>
    <s v="INSULATORS: SUSPENSION"/>
    <d v="2011-12-08T00:00:00"/>
    <d v="2012-01-01T00:00:00"/>
    <s v="50507XFER"/>
  </r>
  <r>
    <n v="0"/>
    <n v="147.57"/>
    <n v="52.905516968099995"/>
    <n v="94.664483031900005"/>
    <d v="2023-12-01T00:00:00"/>
    <s v="BH Colorado Electric Oper Co"/>
    <s v="Regulated Electric (122)"/>
    <s v="COE Elec 115kV Transmission Lines"/>
    <x v="13"/>
    <n v="135500"/>
    <x v="70"/>
    <n v="21748912"/>
    <s v="CROSSARM ASSEMBLIES, STEEL"/>
    <d v="1993-07-01T00:00:00"/>
    <d v="1993-07-01T00:00:00"/>
    <s v="50507XFER"/>
  </r>
  <r>
    <n v="1"/>
    <n v="2874.35"/>
    <n v="1064.2735884604999"/>
    <n v="1810.0764115395"/>
    <d v="2023-12-01T00:00:00"/>
    <s v="BH Colorado Electric Oper Co"/>
    <s v="Regulated Electric (122)"/>
    <s v="COE Elec 115kV Transmission Lines"/>
    <x v="13"/>
    <n v="135500"/>
    <x v="70"/>
    <n v="21748879"/>
    <s v="CROSSARM ASSEMBLIES, STEEL"/>
    <d v="1992-07-01T00:00:00"/>
    <d v="1992-07-01T00:00:00"/>
    <s v="50507XFER"/>
  </r>
  <r>
    <n v="40"/>
    <n v="10824.04"/>
    <n v="4007.7721545531999"/>
    <n v="6816.2678454468005"/>
    <d v="2023-12-01T00:00:00"/>
    <s v="BH Colorado Electric Oper Co"/>
    <s v="Regulated Electric (122)"/>
    <s v="COE Elec 115kV Transmission Lines"/>
    <x v="13"/>
    <n v="135500"/>
    <x v="32"/>
    <n v="21748886"/>
    <s v="CROSSARM ASSEMBLIES, WOOD"/>
    <d v="1992-07-01T00:00:00"/>
    <d v="1992-07-01T00:00:00"/>
    <s v="50507XFER"/>
  </r>
  <r>
    <n v="1"/>
    <n v="451.13"/>
    <n v="161.7352163029"/>
    <n v="289.39478369710002"/>
    <d v="2023-12-01T00:00:00"/>
    <s v="BH Colorado Electric Oper Co"/>
    <s v="Regulated Electric (122)"/>
    <s v="COE Elec 115kV Transmission Lines"/>
    <x v="13"/>
    <n v="135500"/>
    <x v="32"/>
    <n v="21748938"/>
    <s v="CROSSARM ASSEMBLIES, WOOD"/>
    <d v="1993-07-01T00:00:00"/>
    <d v="1993-07-01T00:00:00"/>
    <s v="50507XFER"/>
  </r>
  <r>
    <n v="1"/>
    <n v="25869.100000000002"/>
    <n v="9578.4437828530008"/>
    <n v="16290.656217147001"/>
    <d v="2023-12-01T00:00:00"/>
    <s v="BH Colorado Electric Oper Co"/>
    <s v="Regulated Electric (122)"/>
    <s v="COE Elec 115kV Transmission Lines"/>
    <x v="13"/>
    <n v="135500"/>
    <x v="33"/>
    <n v="21748872"/>
    <s v="POLE, STEEL"/>
    <d v="1992-07-01T00:00:00"/>
    <d v="1992-07-01T00:00:00"/>
    <s v="50507XFER"/>
  </r>
  <r>
    <n v="0"/>
    <n v="1328.13"/>
    <n v="476.14965271289998"/>
    <n v="851.98034728710013"/>
    <d v="2023-12-01T00:00:00"/>
    <s v="BH Colorado Electric Oper Co"/>
    <s v="Regulated Electric (122)"/>
    <s v="COE Elec 115kV Transmission Lines"/>
    <x v="13"/>
    <n v="135500"/>
    <x v="33"/>
    <n v="21748926"/>
    <s v="POLE, STEEL"/>
    <d v="1993-07-01T00:00:00"/>
    <d v="1993-07-01T00:00:00"/>
    <s v="50507XFER"/>
  </r>
  <r>
    <n v="39"/>
    <n v="131294.93"/>
    <n v="48614.026231241907"/>
    <n v="82680.903768758086"/>
    <d v="2023-12-01T00:00:00"/>
    <s v="BH Colorado Electric Oper Co"/>
    <s v="Regulated Electric (122)"/>
    <s v="COE Elec 115kV Transmission Lines"/>
    <x v="13"/>
    <n v="135500"/>
    <x v="34"/>
    <n v="21748898"/>
    <s v="POLE, WOOD"/>
    <d v="1992-07-01T00:00:00"/>
    <d v="1992-07-01T00:00:00"/>
    <s v="50507XFER"/>
  </r>
  <r>
    <n v="1"/>
    <n v="5588.9400000000005"/>
    <n v="2003.6983126902001"/>
    <n v="3585.2416873098005"/>
    <d v="2023-12-01T00:00:00"/>
    <s v="BH Colorado Electric Oper Co"/>
    <s v="Regulated Electric (122)"/>
    <s v="COE Elec 115kV Transmission Lines"/>
    <x v="13"/>
    <n v="135500"/>
    <x v="34"/>
    <n v="21748919"/>
    <s v="POLE, WOOD"/>
    <d v="1993-07-01T00:00:00"/>
    <d v="1993-07-01T00:00:00"/>
    <s v="50507XFER"/>
  </r>
  <r>
    <n v="1"/>
    <n v="9117.7100000000009"/>
    <n v="696.6300619026"/>
    <n v="8421.0799380974004"/>
    <d v="2023-12-01T00:00:00"/>
    <s v="BH Colorado Electric Oper Co"/>
    <s v="Regulated Electric (122)"/>
    <s v="COE Elec 115kV Transmission Lines"/>
    <x v="13"/>
    <n v="135500"/>
    <x v="55"/>
    <n v="36866271"/>
    <s v="Wood 1 Pole 70'"/>
    <d v="2017-01-02T00:00:00"/>
    <d v="2017-03-01T00:00:00"/>
    <s v="10056555"/>
  </r>
  <r>
    <n v="41937"/>
    <n v="13742.76"/>
    <n v="13153.591524915601"/>
    <n v="589.16847508439969"/>
    <d v="2023-12-01T00:00:00"/>
    <s v="BH Colorado Electric Oper Co"/>
    <s v="Regulated Electric (122)"/>
    <s v="COE Elec 115kV Transmission Lines"/>
    <x v="13"/>
    <n v="135600"/>
    <x v="35"/>
    <n v="21748858"/>
    <s v="CONDUCTOR, OVERHEAD"/>
    <d v="1958-07-01T00:00:00"/>
    <d v="1958-07-01T00:00:00"/>
    <s v="50507XFER"/>
  </r>
  <r>
    <n v="734"/>
    <n v="9367.01"/>
    <n v="4311.6199967942994"/>
    <n v="5055.3900032057009"/>
    <d v="2023-12-01T00:00:00"/>
    <s v="BH Colorado Electric Oper Co"/>
    <s v="Regulated Electric (122)"/>
    <s v="COE Elec 115kV Transmission Lines"/>
    <x v="13"/>
    <n v="135600"/>
    <x v="35"/>
    <n v="21748905"/>
    <s v="TRANSMISSION LINES-CONDUCTOR"/>
    <d v="1992-07-01T00:00:00"/>
    <d v="1992-07-01T00:00:00"/>
    <s v="50507XFER"/>
  </r>
  <r>
    <n v="27958"/>
    <n v="3259.91"/>
    <n v="3120.1537790071002"/>
    <n v="139.75622099289967"/>
    <d v="2023-12-01T00:00:00"/>
    <s v="BH Colorado Electric Oper Co"/>
    <s v="Regulated Electric (122)"/>
    <s v="COE Elec 115kV Transmission Lines"/>
    <x v="13"/>
    <n v="135600"/>
    <x v="30"/>
    <n v="21748851"/>
    <s v="STATIC WIRE (TRANSMISSION LINES)"/>
    <d v="1958-07-01T00:00:00"/>
    <d v="1958-07-01T00:00:00"/>
    <s v="50507XFER"/>
  </r>
  <r>
    <n v="0"/>
    <n v="0"/>
    <n v="0"/>
    <n v="0"/>
    <d v="2023-12-01T00:00:00"/>
    <s v="BH Colorado Electric Oper Co"/>
    <s v="Regulated Electric (122)"/>
    <s v="COE Elec 115kV Transmission Lines"/>
    <x v="14"/>
    <n v="135001"/>
    <x v="3"/>
    <n v="36460844"/>
    <s v="This work order is to replace a H-Frame structure on the West Station-Fountain Lake 69 kV line. this is line 700 but i can not find it under asset location"/>
    <d v="2022-07-15T00:00:00"/>
    <d v="2022-12-01T00:00:00"/>
    <s v="10081016"/>
  </r>
  <r>
    <n v="145"/>
    <n v="210515.89"/>
    <n v="11135.2632634568"/>
    <n v="199380.6267365432"/>
    <d v="2023-12-01T00:00:00"/>
    <s v="BH Colorado Electric Oper Co"/>
    <s v="Regulated Electric (122)"/>
    <s v="COE Elec 115kV Transmission Lines"/>
    <x v="14"/>
    <n v="135500"/>
    <x v="19"/>
    <n v="29656955"/>
    <s v="Anchors"/>
    <d v="2019-05-18T00:00:00"/>
    <d v="2019-01-01T00:00:00"/>
    <s v="10057778"/>
  </r>
  <r>
    <n v="0"/>
    <n v="0"/>
    <n v="0"/>
    <n v="0"/>
    <d v="2023-12-01T00:00:00"/>
    <s v="BH Colorado Electric Oper Co"/>
    <s v="Regulated Electric (122)"/>
    <s v="COE Elec 115kV Transmission Lines"/>
    <x v="14"/>
    <n v="135500"/>
    <x v="71"/>
    <n v="21754332"/>
    <s v="X-Brace"/>
    <d v="2016-04-04T00:00:00"/>
    <d v="2016-07-01T00:00:00"/>
    <s v="10057617"/>
  </r>
  <r>
    <n v="170"/>
    <n v="7525.8600000000006"/>
    <n v="4467.3556135848003"/>
    <n v="3058.5043864152003"/>
    <d v="2023-12-01T00:00:00"/>
    <s v="BH Colorado Electric Oper Co"/>
    <s v="Regulated Electric (122)"/>
    <s v="COE Elec 115kV Transmission Lines"/>
    <x v="14"/>
    <n v="135500"/>
    <x v="32"/>
    <n v="36866063"/>
    <s v="CROSSARM ASSEMBLIES, WOOD"/>
    <d v="1973-07-01T00:00:00"/>
    <d v="1973-07-01T00:00:00"/>
    <s v="WCDXFER"/>
  </r>
  <r>
    <n v="30"/>
    <n v="3919.31"/>
    <n v="1681.5335116765"/>
    <n v="2237.7764883235"/>
    <d v="2023-12-01T00:00:00"/>
    <s v="BH Colorado Electric Oper Co"/>
    <s v="Regulated Electric (122)"/>
    <s v="COE Elec 115kV Transmission Lines"/>
    <x v="14"/>
    <n v="135500"/>
    <x v="32"/>
    <n v="36866192"/>
    <s v="CROSSARM ASSEMBLIES, WOOD"/>
    <d v="1987-07-01T00:00:00"/>
    <d v="1987-07-01T00:00:00"/>
    <s v="WCDXFER"/>
  </r>
  <r>
    <n v="4"/>
    <n v="456.13"/>
    <n v="260.03605027610001"/>
    <n v="196.09394972389998"/>
    <d v="2023-12-01T00:00:00"/>
    <s v="BH Colorado Electric Oper Co"/>
    <s v="Regulated Electric (122)"/>
    <s v="COE Elec 115kV Transmission Lines"/>
    <x v="14"/>
    <n v="135500"/>
    <x v="32"/>
    <n v="36866178"/>
    <s v="CROSSARM ASSEMBLIES, WOOD"/>
    <d v="1975-07-01T00:00:00"/>
    <d v="1975-07-01T00:00:00"/>
    <s v="WCDXFER"/>
  </r>
  <r>
    <n v="0"/>
    <n v="264.66000000000003"/>
    <n v="110.43883600860001"/>
    <n v="154.22116399140003"/>
    <d v="2023-12-01T00:00:00"/>
    <s v="BH Colorado Electric Oper Co"/>
    <s v="Regulated Electric (122)"/>
    <s v="COE Elec 115kV Transmission Lines"/>
    <x v="14"/>
    <n v="135500"/>
    <x v="32"/>
    <n v="36866150"/>
    <s v="CROSSARM ASSEMBLIES, WOOD"/>
    <d v="1988-07-01T00:00:00"/>
    <d v="1988-07-01T00:00:00"/>
    <s v="WCDXFER"/>
  </r>
  <r>
    <n v="4"/>
    <n v="298.61"/>
    <n v="198.31515756650001"/>
    <n v="100.29484243350001"/>
    <d v="2023-12-01T00:00:00"/>
    <s v="BH Colorado Electric Oper Co"/>
    <s v="Regulated Electric (122)"/>
    <s v="COE Elec 115kV Transmission Lines"/>
    <x v="14"/>
    <n v="135500"/>
    <x v="32"/>
    <n v="36866206"/>
    <s v="CROSSARM ASSEMBLIES, WOOD"/>
    <d v="1967-07-01T00:00:00"/>
    <d v="1967-07-01T00:00:00"/>
    <s v="WCDXFER"/>
  </r>
  <r>
    <n v="17"/>
    <n v="633.15"/>
    <n v="480.03112505250004"/>
    <n v="153.11887494749993"/>
    <d v="2023-12-01T00:00:00"/>
    <s v="BH Colorado Electric Oper Co"/>
    <s v="Regulated Electric (122)"/>
    <s v="COE Elec 115kV Transmission Lines"/>
    <x v="14"/>
    <n v="135500"/>
    <x v="32"/>
    <n v="36865938"/>
    <s v="CROSSARM ASSEMBLIES, WOOD"/>
    <d v="1959-07-01T00:00:00"/>
    <d v="1959-07-01T00:00:00"/>
    <s v="WCDXFER"/>
  </r>
  <r>
    <n v="12"/>
    <n v="645.49"/>
    <n v="489.3868607915"/>
    <n v="156.10313920850001"/>
    <d v="2023-12-01T00:00:00"/>
    <s v="BH Colorado Electric Oper Co"/>
    <s v="Regulated Electric (122)"/>
    <s v="COE Elec 115kV Transmission Lines"/>
    <x v="14"/>
    <n v="135500"/>
    <x v="32"/>
    <n v="36866220"/>
    <s v="CROSSARM ASSEMBLIES, WOOD"/>
    <d v="1959-07-01T00:00:00"/>
    <d v="1959-07-01T00:00:00"/>
    <s v="WCDXFER"/>
  </r>
  <r>
    <n v="107"/>
    <n v="3670.2400000000002"/>
    <n v="2782.641453704"/>
    <n v="887.59854629600022"/>
    <d v="2023-12-01T00:00:00"/>
    <s v="BH Colorado Electric Oper Co"/>
    <s v="Regulated Electric (122)"/>
    <s v="COE Elec 115kV Transmission Lines"/>
    <x v="14"/>
    <n v="135500"/>
    <x v="32"/>
    <n v="36866029"/>
    <s v="CROSSARM ASSEMBLIES, WOOD"/>
    <d v="1959-07-01T00:00:00"/>
    <d v="1959-07-01T00:00:00"/>
    <s v="WCDXFER"/>
  </r>
  <r>
    <n v="0"/>
    <n v="0"/>
    <n v="0"/>
    <n v="0"/>
    <d v="2023-12-01T00:00:00"/>
    <s v="BH Colorado Electric Oper Co"/>
    <s v="Regulated Electric (122)"/>
    <s v="COE Elec 115kV Transmission Lines"/>
    <x v="14"/>
    <n v="135500"/>
    <x v="32"/>
    <n v="21754073"/>
    <s v="Crossarm Assemblies, Wood"/>
    <d v="2014-07-22T00:00:00"/>
    <d v="2014-09-01T00:00:00"/>
    <s v="10057617"/>
  </r>
  <r>
    <n v="0"/>
    <n v="0"/>
    <n v="0"/>
    <n v="0"/>
    <d v="2023-12-01T00:00:00"/>
    <s v="BH Colorado Electric Oper Co"/>
    <s v="Regulated Electric (122)"/>
    <s v="COE Elec 115kV Transmission Lines"/>
    <x v="14"/>
    <n v="135500"/>
    <x v="32"/>
    <n v="21754510"/>
    <s v="Crossarm Assemblies, Wood"/>
    <d v="2011-12-01T00:00:00"/>
    <d v="2011-03-01T00:00:00"/>
    <s v="10057617"/>
  </r>
  <r>
    <n v="2"/>
    <n v="98.850000000000009"/>
    <n v="54.029718676500003"/>
    <n v="44.820281323500005"/>
    <d v="2023-12-01T00:00:00"/>
    <s v="BH Colorado Electric Oper Co"/>
    <s v="Regulated Electric (122)"/>
    <s v="COE Elec 115kV Transmission Lines"/>
    <x v="14"/>
    <n v="135500"/>
    <x v="32"/>
    <n v="36865896"/>
    <s v="CROSSARM ASSEMBLIES, WOOD"/>
    <d v="1977-07-01T00:00:00"/>
    <d v="1977-07-01T00:00:00"/>
    <s v="WCDXFER"/>
  </r>
  <r>
    <n v="67"/>
    <n v="2382.9700000000003"/>
    <n v="1806.6805181495001"/>
    <n v="576.28948185050012"/>
    <d v="2023-12-01T00:00:00"/>
    <s v="BH Colorado Electric Oper Co"/>
    <s v="Regulated Electric (122)"/>
    <s v="COE Elec 115kV Transmission Lines"/>
    <x v="14"/>
    <n v="135500"/>
    <x v="32"/>
    <n v="36865952"/>
    <s v="CROSSARM ASSEMBLIES, WOOD"/>
    <d v="1959-07-01T00:00:00"/>
    <d v="1959-07-01T00:00:00"/>
    <s v="WCDXFER"/>
  </r>
  <r>
    <n v="2"/>
    <n v="168.33"/>
    <n v="95.963581310100011"/>
    <n v="72.366418689900001"/>
    <d v="2023-12-01T00:00:00"/>
    <s v="BH Colorado Electric Oper Co"/>
    <s v="Regulated Electric (122)"/>
    <s v="COE Elec 115kV Transmission Lines"/>
    <x v="14"/>
    <n v="135500"/>
    <x v="32"/>
    <n v="36866094"/>
    <s v="CROSSARM ASSEMBLIES, WOOD"/>
    <d v="1975-07-01T00:00:00"/>
    <d v="1975-07-01T00:00:00"/>
    <s v="WCDXFER"/>
  </r>
  <r>
    <n v="37"/>
    <n v="9897.59"/>
    <n v="4362.7850236894001"/>
    <n v="5534.8049763106001"/>
    <d v="2023-12-01T00:00:00"/>
    <s v="BH Colorado Electric Oper Co"/>
    <s v="Regulated Electric (122)"/>
    <s v="COE Elec 115kV Transmission Lines"/>
    <x v="14"/>
    <n v="135500"/>
    <x v="32"/>
    <n v="36866036"/>
    <s v="CROSSARM ASSEMBLIES, WOOD"/>
    <d v="1986-07-01T00:00:00"/>
    <d v="1986-07-01T00:00:00"/>
    <s v="WCDXFER"/>
  </r>
  <r>
    <n v="4"/>
    <n v="511.1"/>
    <n v="225.28912852600001"/>
    <n v="285.81087147400001"/>
    <d v="2023-12-01T00:00:00"/>
    <s v="BH Colorado Electric Oper Co"/>
    <s v="Regulated Electric (122)"/>
    <s v="COE Elec 115kV Transmission Lines"/>
    <x v="14"/>
    <n v="135500"/>
    <x v="32"/>
    <n v="36866213"/>
    <s v="CROSSARM ASSEMBLIES, WOOD"/>
    <d v="1986-07-01T00:00:00"/>
    <d v="1986-07-01T00:00:00"/>
    <s v="WCDXFER"/>
  </r>
  <r>
    <n v="0"/>
    <n v="0"/>
    <n v="0"/>
    <n v="0"/>
    <d v="2023-12-01T00:00:00"/>
    <s v="BH Colorado Electric Oper Co"/>
    <s v="Regulated Electric (122)"/>
    <s v="COE Elec 115kV Transmission Lines"/>
    <x v="14"/>
    <n v="135500"/>
    <x v="32"/>
    <n v="21754482"/>
    <s v="CROSSARM ASSEMBLIES, WOOD"/>
    <d v="2007-06-01T00:00:00"/>
    <d v="2007-01-01T00:00:00"/>
    <s v="10057617"/>
  </r>
  <r>
    <n v="0"/>
    <n v="0"/>
    <n v="0"/>
    <n v="0"/>
    <d v="2023-12-01T00:00:00"/>
    <s v="BH Colorado Electric Oper Co"/>
    <s v="Regulated Electric (122)"/>
    <s v="COE Elec 115kV Transmission Lines"/>
    <x v="14"/>
    <n v="135500"/>
    <x v="32"/>
    <n v="21754524"/>
    <s v="Crossarm Assemblies, Wood"/>
    <d v="2012-06-01T00:00:00"/>
    <d v="2012-06-01T00:00:00"/>
    <s v="10057617"/>
  </r>
  <r>
    <n v="0"/>
    <n v="0"/>
    <n v="0"/>
    <n v="0"/>
    <d v="2023-12-01T00:00:00"/>
    <s v="BH Colorado Electric Oper Co"/>
    <s v="Regulated Electric (122)"/>
    <s v="COE Elec 115kV Transmission Lines"/>
    <x v="14"/>
    <n v="135500"/>
    <x v="32"/>
    <n v="21754066"/>
    <s v="Crossarm Assemblies, Wood"/>
    <d v="2014-07-01T00:00:00"/>
    <d v="2014-07-01T00:00:00"/>
    <s v="10057617"/>
  </r>
  <r>
    <n v="6"/>
    <n v="233.53"/>
    <n v="177.05388712550001"/>
    <n v="56.476112874499989"/>
    <d v="2023-12-01T00:00:00"/>
    <s v="BH Colorado Electric Oper Co"/>
    <s v="Regulated Electric (122)"/>
    <s v="COE Elec 115kV Transmission Lines"/>
    <x v="14"/>
    <n v="135500"/>
    <x v="32"/>
    <n v="36865910"/>
    <s v="CROSSARM ASSEMBLIES, WOOD"/>
    <d v="1959-07-01T00:00:00"/>
    <d v="1959-07-01T00:00:00"/>
    <s v="WCDXFER"/>
  </r>
  <r>
    <n v="2"/>
    <n v="430.37"/>
    <n v="290.87949127320002"/>
    <n v="139.49050872679999"/>
    <d v="2023-12-01T00:00:00"/>
    <s v="BH Colorado Electric Oper Co"/>
    <s v="Regulated Electric (122)"/>
    <s v="COE Elec 115kV Transmission Lines"/>
    <x v="14"/>
    <n v="135500"/>
    <x v="32"/>
    <n v="36866079"/>
    <s v="CROSSARM ASSEMBLIES, WOOD"/>
    <d v="1966-07-01T00:00:00"/>
    <d v="1966-07-01T00:00:00"/>
    <s v="WCDXFER"/>
  </r>
  <r>
    <n v="2"/>
    <n v="108.43"/>
    <n v="72.011361089499999"/>
    <n v="36.418638910500007"/>
    <d v="2023-12-01T00:00:00"/>
    <s v="BH Colorado Electric Oper Co"/>
    <s v="Regulated Electric (122)"/>
    <s v="COE Elec 115kV Transmission Lines"/>
    <x v="14"/>
    <n v="135500"/>
    <x v="32"/>
    <n v="36866101"/>
    <s v="CROSSARM ASSEMBLIES, WOOD"/>
    <d v="1967-07-01T00:00:00"/>
    <d v="1967-07-01T00:00:00"/>
    <s v="WCDXFER"/>
  </r>
  <r>
    <n v="2"/>
    <n v="128.53"/>
    <n v="89.892600555900003"/>
    <n v="38.637399444099998"/>
    <d v="2023-12-01T00:00:00"/>
    <s v="BH Colorado Electric Oper Co"/>
    <s v="Regulated Electric (122)"/>
    <s v="COE Elec 115kV Transmission Lines"/>
    <x v="14"/>
    <n v="135500"/>
    <x v="32"/>
    <n v="36866122"/>
    <s v="CROSSARM ASSEMBLIES, WOOD"/>
    <d v="1964-07-01T00:00:00"/>
    <d v="1964-07-01T00:00:00"/>
    <s v="WCDXFER"/>
  </r>
  <r>
    <n v="851"/>
    <n v="24785.88"/>
    <n v="18791.745813498001"/>
    <n v="5994.1341865020004"/>
    <d v="2023-12-01T00:00:00"/>
    <s v="BH Colorado Electric Oper Co"/>
    <s v="Regulated Electric (122)"/>
    <s v="COE Elec 115kV Transmission Lines"/>
    <x v="14"/>
    <n v="135500"/>
    <x v="32"/>
    <n v="36866086"/>
    <s v="CROSSARM ASSEMBLIES, WOOD"/>
    <d v="1959-07-01T00:00:00"/>
    <d v="1959-07-01T00:00:00"/>
    <s v="WCDXFER"/>
  </r>
  <r>
    <n v="0"/>
    <n v="0"/>
    <n v="0"/>
    <n v="0"/>
    <d v="2023-12-01T00:00:00"/>
    <s v="BH Colorado Electric Oper Co"/>
    <s v="Regulated Electric (122)"/>
    <s v="COE Elec 115kV Transmission Lines"/>
    <x v="14"/>
    <n v="135500"/>
    <x v="32"/>
    <n v="21754496"/>
    <s v="Crossarm Assemblies, Wood"/>
    <d v="2010-10-01T00:00:00"/>
    <d v="2010-10-01T00:00:00"/>
    <s v="10057617"/>
  </r>
  <r>
    <n v="4"/>
    <n v="157.80000000000001"/>
    <n v="114.073277574"/>
    <n v="43.726722426000009"/>
    <d v="2023-12-01T00:00:00"/>
    <s v="BH Colorado Electric Oper Co"/>
    <s v="Regulated Electric (122)"/>
    <s v="COE Elec 115kV Transmission Lines"/>
    <x v="14"/>
    <n v="135500"/>
    <x v="32"/>
    <n v="36866108"/>
    <s v="CROSSARM ASSEMBLIES, WOOD"/>
    <d v="1962-07-01T00:00:00"/>
    <d v="1962-07-01T00:00:00"/>
    <s v="WCDXFER"/>
  </r>
  <r>
    <n v="0"/>
    <n v="0"/>
    <n v="0"/>
    <n v="0"/>
    <d v="2023-12-01T00:00:00"/>
    <s v="BH Colorado Electric Oper Co"/>
    <s v="Regulated Electric (122)"/>
    <s v="COE Elec 115kV Transmission Lines"/>
    <x v="14"/>
    <n v="135500"/>
    <x v="20"/>
    <n v="21754531"/>
    <s v="Crossarm, Assy"/>
    <d v="2013-05-01T00:00:00"/>
    <d v="2013-01-01T00:00:00"/>
    <s v="10057617"/>
  </r>
  <r>
    <n v="0"/>
    <n v="0"/>
    <n v="0"/>
    <n v="0"/>
    <d v="2023-12-01T00:00:00"/>
    <s v="BH Colorado Electric Oper Co"/>
    <s v="Regulated Electric (122)"/>
    <s v="COE Elec 115kV Transmission Lines"/>
    <x v="14"/>
    <n v="135500"/>
    <x v="20"/>
    <n v="21754588"/>
    <s v="Crossarm, Assy"/>
    <d v="2013-08-02T00:00:00"/>
    <d v="2013-01-01T00:00:00"/>
    <s v="10057617"/>
  </r>
  <r>
    <n v="0"/>
    <n v="0"/>
    <n v="0"/>
    <n v="0"/>
    <d v="2023-12-01T00:00:00"/>
    <s v="BH Colorado Electric Oper Co"/>
    <s v="Regulated Electric (122)"/>
    <s v="COE Elec 115kV Transmission Lines"/>
    <x v="14"/>
    <n v="135500"/>
    <x v="36"/>
    <n v="21754374"/>
    <s v="Crossarm, Wood"/>
    <d v="2018-01-15T00:00:00"/>
    <d v="2018-01-01T00:00:00"/>
    <s v="10057617"/>
  </r>
  <r>
    <n v="0"/>
    <n v="0"/>
    <n v="0"/>
    <n v="0"/>
    <d v="2023-12-01T00:00:00"/>
    <s v="BH Colorado Electric Oper Co"/>
    <s v="Regulated Electric (122)"/>
    <s v="COE Elec 115kV Transmission Lines"/>
    <x v="14"/>
    <n v="135500"/>
    <x v="33"/>
    <n v="21754560"/>
    <s v="STEEL STRUCTURES"/>
    <d v="2013-05-03T00:00:00"/>
    <d v="2013-06-01T00:00:00"/>
    <s v="10057617"/>
  </r>
  <r>
    <n v="0"/>
    <n v="0"/>
    <n v="0"/>
    <n v="0"/>
    <d v="2023-12-01T00:00:00"/>
    <s v="BH Colorado Electric Oper Co"/>
    <s v="Regulated Electric (122)"/>
    <s v="COE Elec 115kV Transmission Lines"/>
    <x v="14"/>
    <n v="135500"/>
    <x v="23"/>
    <n v="21754318"/>
    <s v="Pole, Wood, 50'"/>
    <d v="2016-04-04T00:00:00"/>
    <d v="2016-01-01T00:00:00"/>
    <s v="10057617"/>
  </r>
  <r>
    <n v="0"/>
    <n v="0"/>
    <n v="0"/>
    <n v="0"/>
    <d v="2023-12-01T00:00:00"/>
    <s v="BH Colorado Electric Oper Co"/>
    <s v="Regulated Electric (122)"/>
    <s v="COE Elec 115kV Transmission Lines"/>
    <x v="14"/>
    <n v="135500"/>
    <x v="24"/>
    <n v="21754325"/>
    <s v="Pole, Wood, 55'"/>
    <d v="2016-04-04T00:00:00"/>
    <d v="2016-01-01T00:00:00"/>
    <s v="10057617"/>
  </r>
  <r>
    <n v="10"/>
    <n v="35742.17"/>
    <n v="1890.5863712103999"/>
    <n v="33851.583628789602"/>
    <d v="2023-12-01T00:00:00"/>
    <s v="BH Colorado Electric Oper Co"/>
    <s v="Regulated Electric (122)"/>
    <s v="COE Elec 115kV Transmission Lines"/>
    <x v="14"/>
    <n v="135500"/>
    <x v="24"/>
    <n v="29656981"/>
    <s v="Pole, Wood, 55'"/>
    <d v="2019-05-18T00:00:00"/>
    <d v="2019-01-01T00:00:00"/>
    <s v="10057778"/>
  </r>
  <r>
    <n v="35"/>
    <n v="132820.71"/>
    <n v="7025.5673939352"/>
    <n v="125795.14260606479"/>
    <d v="2023-12-01T00:00:00"/>
    <s v="BH Colorado Electric Oper Co"/>
    <s v="Regulated Electric (122)"/>
    <s v="COE Elec 115kV Transmission Lines"/>
    <x v="14"/>
    <n v="135500"/>
    <x v="25"/>
    <n v="29656984"/>
    <s v="Pole, Wood, 60'"/>
    <d v="2019-05-18T00:00:00"/>
    <d v="2019-01-01T00:00:00"/>
    <s v="10057778"/>
  </r>
  <r>
    <n v="0"/>
    <n v="0"/>
    <n v="0"/>
    <n v="0"/>
    <d v="2023-12-01T00:00:00"/>
    <s v="BH Colorado Electric Oper Co"/>
    <s v="Regulated Electric (122)"/>
    <s v="COE Elec 115kV Transmission Lines"/>
    <x v="14"/>
    <n v="135500"/>
    <x v="25"/>
    <n v="21754538"/>
    <s v="Pole, Wood, 60'"/>
    <d v="2013-05-01T00:00:00"/>
    <d v="2013-01-01T00:00:00"/>
    <s v="10057617"/>
  </r>
  <r>
    <n v="0"/>
    <n v="0"/>
    <n v="0"/>
    <n v="0"/>
    <d v="2023-12-01T00:00:00"/>
    <s v="BH Colorado Electric Oper Co"/>
    <s v="Regulated Electric (122)"/>
    <s v="COE Elec 115kV Transmission Lines"/>
    <x v="14"/>
    <n v="135500"/>
    <x v="25"/>
    <n v="21754311"/>
    <s v="Pole, Wood, 60'"/>
    <d v="2016-04-04T00:00:00"/>
    <d v="2016-01-01T00:00:00"/>
    <s v="10057617"/>
  </r>
  <r>
    <n v="0"/>
    <n v="0"/>
    <n v="0"/>
    <n v="0"/>
    <d v="2023-12-01T00:00:00"/>
    <s v="BH Colorado Electric Oper Co"/>
    <s v="Regulated Electric (122)"/>
    <s v="COE Elec 115kV Transmission Lines"/>
    <x v="14"/>
    <n v="135500"/>
    <x v="26"/>
    <n v="21754339"/>
    <s v="Pole, Wood, 65' Or Greater"/>
    <d v="2016-04-04T00:00:00"/>
    <d v="2016-01-01T00:00:00"/>
    <s v="10057617"/>
  </r>
  <r>
    <n v="0"/>
    <n v="0"/>
    <n v="0"/>
    <n v="0"/>
    <d v="2023-12-01T00:00:00"/>
    <s v="BH Colorado Electric Oper Co"/>
    <s v="Regulated Electric (122)"/>
    <s v="COE Elec 115kV Transmission Lines"/>
    <x v="14"/>
    <n v="135500"/>
    <x v="26"/>
    <n v="21754581"/>
    <s v="Pole, Wood, 65' Or Greater"/>
    <d v="2013-08-02T00:00:00"/>
    <d v="2013-01-01T00:00:00"/>
    <s v="10057617"/>
  </r>
  <r>
    <n v="647"/>
    <n v="4355328.8099999996"/>
    <n v="230375.64004440722"/>
    <n v="4124953.1699555926"/>
    <d v="2023-12-01T00:00:00"/>
    <s v="BH Colorado Electric Oper Co"/>
    <s v="Regulated Electric (122)"/>
    <s v="COE Elec 115kV Transmission Lines"/>
    <x v="14"/>
    <n v="135500"/>
    <x v="26"/>
    <n v="29656987"/>
    <s v="Pole, Wood, 90'"/>
    <d v="2019-05-18T00:00:00"/>
    <d v="2019-01-01T00:00:00"/>
    <s v="10057778"/>
  </r>
  <r>
    <n v="37"/>
    <n v="89078.34"/>
    <n v="39265.078436984397"/>
    <n v="49813.2615630156"/>
    <d v="2023-12-01T00:00:00"/>
    <s v="BH Colorado Electric Oper Co"/>
    <s v="Regulated Electric (122)"/>
    <s v="COE Elec 115kV Transmission Lines"/>
    <x v="14"/>
    <n v="135500"/>
    <x v="34"/>
    <n v="36866072"/>
    <s v="POLE, WOOD"/>
    <d v="1986-07-01T00:00:00"/>
    <d v="1986-07-01T00:00:00"/>
    <s v="WCDXFER"/>
  </r>
  <r>
    <n v="0"/>
    <n v="0"/>
    <n v="0"/>
    <n v="0"/>
    <d v="2023-12-01T00:00:00"/>
    <s v="BH Colorado Electric Oper Co"/>
    <s v="Regulated Electric (122)"/>
    <s v="COE Elec 115kV Transmission Lines"/>
    <x v="14"/>
    <n v="135500"/>
    <x v="34"/>
    <n v="21754442"/>
    <s v="POLE, WOOD"/>
    <d v="2006-12-12T00:00:00"/>
    <d v="2006-01-01T00:00:00"/>
    <s v="10057617"/>
  </r>
  <r>
    <n v="2"/>
    <n v="1156.79"/>
    <n v="809.04739280369995"/>
    <n v="347.74260719630001"/>
    <d v="2023-12-01T00:00:00"/>
    <s v="BH Colorado Electric Oper Co"/>
    <s v="Regulated Electric (122)"/>
    <s v="COE Elec 115kV Transmission Lines"/>
    <x v="14"/>
    <n v="135500"/>
    <x v="34"/>
    <n v="36866157"/>
    <s v="POLE, WOOD"/>
    <d v="1964-07-01T00:00:00"/>
    <d v="1964-07-01T00:00:00"/>
    <s v="WCDXFER"/>
  </r>
  <r>
    <n v="107"/>
    <n v="33032.17"/>
    <n v="25043.780664969498"/>
    <n v="7988.3893350305007"/>
    <d v="2023-12-01T00:00:00"/>
    <s v="BH Colorado Electric Oper Co"/>
    <s v="Regulated Electric (122)"/>
    <s v="COE Elec 115kV Transmission Lines"/>
    <x v="14"/>
    <n v="135500"/>
    <x v="34"/>
    <n v="36865945"/>
    <s v="POLE, WOOD"/>
    <d v="1959-07-01T00:00:00"/>
    <d v="1959-07-01T00:00:00"/>
    <s v="WCDXFER"/>
  </r>
  <r>
    <n v="6"/>
    <n v="2101.7800000000002"/>
    <n v="1593.4925657629999"/>
    <n v="508.2874342370003"/>
    <d v="2023-12-01T00:00:00"/>
    <s v="BH Colorado Electric Oper Co"/>
    <s v="Regulated Electric (122)"/>
    <s v="COE Elec 115kV Transmission Lines"/>
    <x v="14"/>
    <n v="135500"/>
    <x v="34"/>
    <n v="36866047"/>
    <s v="POLE, WOOD"/>
    <d v="1959-07-01T00:00:00"/>
    <d v="1959-07-01T00:00:00"/>
    <s v="WCDXFER"/>
  </r>
  <r>
    <n v="2"/>
    <n v="3873.32"/>
    <n v="2617.9086626352"/>
    <n v="1255.4113373648001"/>
    <d v="2023-12-01T00:00:00"/>
    <s v="BH Colorado Electric Oper Co"/>
    <s v="Regulated Electric (122)"/>
    <s v="COE Elec 115kV Transmission Lines"/>
    <x v="14"/>
    <n v="135500"/>
    <x v="34"/>
    <n v="36866199"/>
    <s v="POLE, WOOD"/>
    <d v="1966-07-01T00:00:00"/>
    <d v="1966-07-01T00:00:00"/>
    <s v="WCDXFER"/>
  </r>
  <r>
    <n v="851"/>
    <n v="223073.79"/>
    <n v="169126.37192359648"/>
    <n v="53947.418076403526"/>
    <d v="2023-12-01T00:00:00"/>
    <s v="BH Colorado Electric Oper Co"/>
    <s v="Regulated Electric (122)"/>
    <s v="COE Elec 115kV Transmission Lines"/>
    <x v="14"/>
    <n v="135500"/>
    <x v="34"/>
    <n v="36866256"/>
    <s v="POLE, WOOD"/>
    <d v="1959-07-01T00:00:00"/>
    <d v="1959-07-01T00:00:00"/>
    <s v="WCDXFER"/>
  </r>
  <r>
    <n v="170"/>
    <n v="67732.710000000006"/>
    <n v="40206.182714242801"/>
    <n v="27526.527285757205"/>
    <d v="2023-12-01T00:00:00"/>
    <s v="BH Colorado Electric Oper Co"/>
    <s v="Regulated Electric (122)"/>
    <s v="COE Elec 115kV Transmission Lines"/>
    <x v="14"/>
    <n v="135500"/>
    <x v="34"/>
    <n v="36865903"/>
    <s v="POLE, WOOD"/>
    <d v="1973-07-01T00:00:00"/>
    <d v="1973-07-01T00:00:00"/>
    <s v="WCDXFER"/>
  </r>
  <r>
    <n v="4"/>
    <n v="1420.21"/>
    <n v="1026.6667271443"/>
    <n v="393.54327285570002"/>
    <d v="2023-12-01T00:00:00"/>
    <s v="BH Colorado Electric Oper Co"/>
    <s v="Regulated Electric (122)"/>
    <s v="COE Elec 115kV Transmission Lines"/>
    <x v="14"/>
    <n v="135500"/>
    <x v="34"/>
    <n v="36866227"/>
    <s v="POLE, WOOD"/>
    <d v="1962-07-01T00:00:00"/>
    <d v="1962-07-01T00:00:00"/>
    <s v="WCDXFER"/>
  </r>
  <r>
    <n v="0"/>
    <n v="0"/>
    <n v="0"/>
    <n v="0"/>
    <d v="2023-12-01T00:00:00"/>
    <s v="BH Colorado Electric Oper Co"/>
    <s v="Regulated Electric (122)"/>
    <s v="COE Elec 115kV Transmission Lines"/>
    <x v="14"/>
    <n v="135500"/>
    <x v="34"/>
    <n v="21754421"/>
    <s v="POLE, WOOD"/>
    <d v="2002-10-01T00:00:00"/>
    <d v="2002-01-01T00:00:00"/>
    <s v="10057617"/>
  </r>
  <r>
    <n v="2"/>
    <n v="975.87"/>
    <n v="648.10224980550004"/>
    <n v="327.76775019449997"/>
    <d v="2023-12-01T00:00:00"/>
    <s v="BH Colorado Electric Oper Co"/>
    <s v="Regulated Electric (122)"/>
    <s v="COE Elec 115kV Transmission Lines"/>
    <x v="14"/>
    <n v="135500"/>
    <x v="34"/>
    <n v="36866185"/>
    <s v="POLE, WOOD"/>
    <d v="1967-07-01T00:00:00"/>
    <d v="1967-07-01T00:00:00"/>
    <s v="WCDXFER"/>
  </r>
  <r>
    <n v="4"/>
    <n v="4599.92"/>
    <n v="2027.6109725872002"/>
    <n v="2572.3090274127999"/>
    <d v="2023-12-01T00:00:00"/>
    <s v="BH Colorado Electric Oper Co"/>
    <s v="Regulated Electric (122)"/>
    <s v="COE Elec 115kV Transmission Lines"/>
    <x v="14"/>
    <n v="135500"/>
    <x v="34"/>
    <n v="36866115"/>
    <s v="POLE, WOOD"/>
    <d v="1986-07-01T00:00:00"/>
    <d v="1986-07-01T00:00:00"/>
    <s v="WCDXFER"/>
  </r>
  <r>
    <n v="30"/>
    <n v="35273.78"/>
    <n v="15133.797314707001"/>
    <n v="20139.982685292998"/>
    <d v="2023-12-01T00:00:00"/>
    <s v="BH Colorado Electric Oper Co"/>
    <s v="Regulated Electric (122)"/>
    <s v="COE Elec 115kV Transmission Lines"/>
    <x v="14"/>
    <n v="135500"/>
    <x v="34"/>
    <n v="36865924"/>
    <s v="POLE, WOOD"/>
    <d v="1987-07-01T00:00:00"/>
    <d v="1987-07-01T00:00:00"/>
    <s v="WCDXFER"/>
  </r>
  <r>
    <n v="0"/>
    <n v="0"/>
    <n v="0"/>
    <n v="0"/>
    <d v="2023-12-01T00:00:00"/>
    <s v="BH Colorado Electric Oper Co"/>
    <s v="Regulated Electric (122)"/>
    <s v="COE Elec 115kV Transmission Lines"/>
    <x v="14"/>
    <n v="135500"/>
    <x v="34"/>
    <n v="21754402"/>
    <s v="POLE, WOOD"/>
    <d v="2002-05-01T00:00:00"/>
    <d v="2002-01-01T00:00:00"/>
    <s v="10057617"/>
  </r>
  <r>
    <n v="2"/>
    <n v="1515.01"/>
    <n v="863.69503546970009"/>
    <n v="651.3149645302999"/>
    <d v="2023-12-01T00:00:00"/>
    <s v="BH Colorado Electric Oper Co"/>
    <s v="Regulated Electric (122)"/>
    <s v="COE Elec 115kV Transmission Lines"/>
    <x v="14"/>
    <n v="135500"/>
    <x v="34"/>
    <n v="36866129"/>
    <s v="POLE, WOOD"/>
    <d v="1975-07-01T00:00:00"/>
    <d v="1975-07-01T00:00:00"/>
    <s v="WCDXFER"/>
  </r>
  <r>
    <n v="0"/>
    <n v="2381.92"/>
    <n v="993.94117836320004"/>
    <n v="1387.9788216368001"/>
    <d v="2023-12-01T00:00:00"/>
    <s v="BH Colorado Electric Oper Co"/>
    <s v="Regulated Electric (122)"/>
    <s v="COE Elec 115kV Transmission Lines"/>
    <x v="14"/>
    <n v="135500"/>
    <x v="34"/>
    <n v="36866171"/>
    <s v="POLE, WOOD"/>
    <d v="1988-07-01T00:00:00"/>
    <d v="1988-07-01T00:00:00"/>
    <s v="WCDXFER"/>
  </r>
  <r>
    <n v="67"/>
    <n v="21446.73"/>
    <n v="16260.124663345501"/>
    <n v="5186.6053366544984"/>
    <d v="2023-12-01T00:00:00"/>
    <s v="BH Colorado Electric Oper Co"/>
    <s v="Regulated Electric (122)"/>
    <s v="COE Elec 115kV Transmission Lines"/>
    <x v="14"/>
    <n v="135500"/>
    <x v="34"/>
    <n v="36866143"/>
    <s v="POLE, WOOD"/>
    <d v="1959-07-01T00:00:00"/>
    <d v="1959-07-01T00:00:00"/>
    <s v="WCDXFER"/>
  </r>
  <r>
    <n v="4"/>
    <n v="4105.17"/>
    <n v="2340.3244524849001"/>
    <n v="1764.8455475151"/>
    <d v="2023-12-01T00:00:00"/>
    <s v="BH Colorado Electric Oper Co"/>
    <s v="Regulated Electric (122)"/>
    <s v="COE Elec 115kV Transmission Lines"/>
    <x v="14"/>
    <n v="135500"/>
    <x v="34"/>
    <n v="36866164"/>
    <s v="POLE, WOOD"/>
    <d v="1975-07-01T00:00:00"/>
    <d v="1975-07-01T00:00:00"/>
    <s v="WCDXFER"/>
  </r>
  <r>
    <n v="2"/>
    <n v="889.68000000000006"/>
    <n v="486.28386557520002"/>
    <n v="403.39613442480004"/>
    <d v="2023-12-01T00:00:00"/>
    <s v="BH Colorado Electric Oper Co"/>
    <s v="Regulated Electric (122)"/>
    <s v="COE Elec 115kV Transmission Lines"/>
    <x v="14"/>
    <n v="135500"/>
    <x v="34"/>
    <n v="36866249"/>
    <s v="POLE, WOOD"/>
    <d v="1977-07-01T00:00:00"/>
    <d v="1977-07-01T00:00:00"/>
    <s v="WCDXFER"/>
  </r>
  <r>
    <n v="0"/>
    <n v="0"/>
    <n v="0"/>
    <n v="0"/>
    <d v="2023-12-01T00:00:00"/>
    <s v="BH Colorado Electric Oper Co"/>
    <s v="Regulated Electric (122)"/>
    <s v="COE Elec 115kV Transmission Lines"/>
    <x v="14"/>
    <n v="135500"/>
    <x v="34"/>
    <n v="21754489"/>
    <s v="POLE, WOOD 65 FOOT CLASS"/>
    <d v="2010-10-01T00:00:00"/>
    <d v="2010-10-01T00:00:00"/>
    <s v="10057617"/>
  </r>
  <r>
    <n v="4"/>
    <n v="1936.47"/>
    <n v="1468.1605823745001"/>
    <n v="468.30941762549992"/>
    <d v="2023-12-01T00:00:00"/>
    <s v="BH Colorado Electric Oper Co"/>
    <s v="Regulated Electric (122)"/>
    <s v="COE Elec 115kV Transmission Lines"/>
    <x v="14"/>
    <n v="135500"/>
    <x v="34"/>
    <n v="36866022"/>
    <s v="POLE, WOOD"/>
    <d v="1959-07-01T00:00:00"/>
    <d v="1959-07-01T00:00:00"/>
    <s v="WCDXFER"/>
  </r>
  <r>
    <n v="17"/>
    <n v="5698.37"/>
    <n v="4320.2952887395004"/>
    <n v="1378.0747112604995"/>
    <d v="2023-12-01T00:00:00"/>
    <s v="BH Colorado Electric Oper Co"/>
    <s v="Regulated Electric (122)"/>
    <s v="COE Elec 115kV Transmission Lines"/>
    <x v="14"/>
    <n v="135500"/>
    <x v="34"/>
    <n v="36865917"/>
    <s v="POLE, WOOD"/>
    <d v="1959-07-01T00:00:00"/>
    <d v="1959-07-01T00:00:00"/>
    <s v="WCDXFER"/>
  </r>
  <r>
    <n v="4"/>
    <n v="2687.4700000000003"/>
    <n v="1784.8231355455"/>
    <n v="902.64686445450025"/>
    <d v="2023-12-01T00:00:00"/>
    <s v="BH Colorado Electric Oper Co"/>
    <s v="Regulated Electric (122)"/>
    <s v="COE Elec 115kV Transmission Lines"/>
    <x v="14"/>
    <n v="135500"/>
    <x v="34"/>
    <n v="36866136"/>
    <s v="POLE, WOOD"/>
    <d v="1967-07-01T00:00:00"/>
    <d v="1967-07-01T00:00:00"/>
    <s v="WCDXFER"/>
  </r>
  <r>
    <n v="9"/>
    <n v="3927.29"/>
    <n v="2331.2420145572"/>
    <n v="1596.0479854427999"/>
    <d v="2023-12-01T00:00:00"/>
    <s v="BH Colorado Electric Oper Co"/>
    <s v="Regulated Electric (122)"/>
    <s v="COE Elec 115kV Transmission Lines"/>
    <x v="14"/>
    <n v="135500"/>
    <x v="34"/>
    <n v="36865931"/>
    <s v="POLE, WOOD"/>
    <d v="1973-07-01T00:00:00"/>
    <d v="1973-07-01T00:00:00"/>
    <s v="WCDXFER"/>
  </r>
  <r>
    <n v="0"/>
    <n v="0"/>
    <n v="0"/>
    <n v="0"/>
    <d v="2023-12-01T00:00:00"/>
    <s v="BH Colorado Electric Oper Co"/>
    <s v="Regulated Electric (122)"/>
    <s v="COE Elec 115kV Transmission Lines"/>
    <x v="14"/>
    <n v="135500"/>
    <x v="13"/>
    <n v="21754353"/>
    <s v="H- Frame Structure"/>
    <d v="2016-04-04T00:00:00"/>
    <d v="2016-07-01T00:00:00"/>
    <s v="10057617"/>
  </r>
  <r>
    <n v="341"/>
    <n v="2612649.27"/>
    <n v="138196.39665456241"/>
    <n v="2474452.8733454375"/>
    <d v="2023-12-01T00:00:00"/>
    <s v="BH Colorado Electric Oper Co"/>
    <s v="Regulated Electric (122)"/>
    <s v="COE Elec 115kV Transmission Lines"/>
    <x v="14"/>
    <n v="135500"/>
    <x v="13"/>
    <n v="29657010"/>
    <s v="Structure- C4907"/>
    <d v="2019-05-18T00:00:00"/>
    <d v="2019-05-01T00:00:00"/>
    <s v="10057778"/>
  </r>
  <r>
    <n v="0"/>
    <n v="0"/>
    <n v="0"/>
    <n v="0"/>
    <d v="2023-12-01T00:00:00"/>
    <s v="BH Colorado Electric Oper Co"/>
    <s v="Regulated Electric (122)"/>
    <s v="COE Elec 115kV Transmission Lines"/>
    <x v="14"/>
    <n v="135500"/>
    <x v="53"/>
    <n v="21754213"/>
    <s v="Wood 1 Pole 60"/>
    <d v="2015-05-12T00:00:00"/>
    <d v="2015-07-01T00:00:00"/>
    <s v="10057617"/>
  </r>
  <r>
    <n v="0"/>
    <n v="0"/>
    <n v="0"/>
    <n v="0"/>
    <d v="2023-12-01T00:00:00"/>
    <s v="BH Colorado Electric Oper Co"/>
    <s v="Regulated Electric (122)"/>
    <s v="COE Elec 115kV Transmission Lines"/>
    <x v="14"/>
    <n v="135500"/>
    <x v="54"/>
    <n v="21754087"/>
    <s v="Wood 1 Pole 65"/>
    <d v="2015-05-12T00:00:00"/>
    <d v="2015-07-01T00:00:00"/>
    <s v="10057617"/>
  </r>
  <r>
    <n v="0"/>
    <n v="0"/>
    <n v="0"/>
    <n v="0"/>
    <d v="2023-12-01T00:00:00"/>
    <s v="BH Colorado Electric Oper Co"/>
    <s v="Regulated Electric (122)"/>
    <s v="COE Elec 115kV Transmission Lines"/>
    <x v="14"/>
    <n v="135500"/>
    <x v="54"/>
    <n v="21754108"/>
    <s v="Wood 1 Pole 65"/>
    <d v="2015-05-12T00:00:00"/>
    <d v="2015-07-01T00:00:00"/>
    <s v="10057617"/>
  </r>
  <r>
    <n v="0"/>
    <n v="0"/>
    <n v="0"/>
    <n v="0"/>
    <d v="2023-12-01T00:00:00"/>
    <s v="BH Colorado Electric Oper Co"/>
    <s v="Regulated Electric (122)"/>
    <s v="COE Elec 115kV Transmission Lines"/>
    <x v="14"/>
    <n v="135500"/>
    <x v="54"/>
    <n v="21754122"/>
    <s v="Wood 1 Pole 65'"/>
    <d v="2015-05-12T00:00:00"/>
    <d v="2015-07-01T00:00:00"/>
    <s v="10057617"/>
  </r>
  <r>
    <n v="0"/>
    <n v="0"/>
    <n v="0"/>
    <n v="0"/>
    <d v="2023-12-01T00:00:00"/>
    <s v="BH Colorado Electric Oper Co"/>
    <s v="Regulated Electric (122)"/>
    <s v="COE Elec 115kV Transmission Lines"/>
    <x v="14"/>
    <n v="135500"/>
    <x v="54"/>
    <n v="21754171"/>
    <s v="Wood 1 Pole 65"/>
    <d v="2015-05-12T00:00:00"/>
    <d v="2015-07-01T00:00:00"/>
    <s v="10057617"/>
  </r>
  <r>
    <n v="0"/>
    <n v="0"/>
    <n v="0"/>
    <n v="0"/>
    <d v="2023-12-01T00:00:00"/>
    <s v="BH Colorado Electric Oper Co"/>
    <s v="Regulated Electric (122)"/>
    <s v="COE Elec 115kV Transmission Lines"/>
    <x v="14"/>
    <n v="135500"/>
    <x v="54"/>
    <n v="21754164"/>
    <s v="Wood 1 Pole 65"/>
    <d v="2015-05-12T00:00:00"/>
    <d v="2015-07-01T00:00:00"/>
    <s v="10057617"/>
  </r>
  <r>
    <n v="0"/>
    <n v="0"/>
    <n v="0"/>
    <n v="0"/>
    <d v="2023-12-01T00:00:00"/>
    <s v="BH Colorado Electric Oper Co"/>
    <s v="Regulated Electric (122)"/>
    <s v="COE Elec 115kV Transmission Lines"/>
    <x v="14"/>
    <n v="135500"/>
    <x v="54"/>
    <n v="21754150"/>
    <s v="Wood 1 Pole 65"/>
    <d v="2015-05-12T00:00:00"/>
    <d v="2015-07-01T00:00:00"/>
    <s v="10057617"/>
  </r>
  <r>
    <n v="0"/>
    <n v="0"/>
    <n v="0"/>
    <n v="0"/>
    <d v="2023-12-01T00:00:00"/>
    <s v="BH Colorado Electric Oper Co"/>
    <s v="Regulated Electric (122)"/>
    <s v="COE Elec 115kV Transmission Lines"/>
    <x v="14"/>
    <n v="135500"/>
    <x v="54"/>
    <n v="21754094"/>
    <s v="Wood 1 Pole 65'"/>
    <d v="2015-05-12T00:00:00"/>
    <d v="2015-07-01T00:00:00"/>
    <s v="10057617"/>
  </r>
  <r>
    <n v="0"/>
    <n v="0"/>
    <n v="0"/>
    <n v="0"/>
    <d v="2023-12-01T00:00:00"/>
    <s v="BH Colorado Electric Oper Co"/>
    <s v="Regulated Electric (122)"/>
    <s v="COE Elec 115kV Transmission Lines"/>
    <x v="14"/>
    <n v="135500"/>
    <x v="54"/>
    <n v="21754136"/>
    <s v="Wood 1 Pole 65"/>
    <d v="2015-05-12T00:00:00"/>
    <d v="2015-07-01T00:00:00"/>
    <s v="10057617"/>
  </r>
  <r>
    <n v="0"/>
    <n v="0"/>
    <n v="0"/>
    <n v="0"/>
    <d v="2023-12-01T00:00:00"/>
    <s v="BH Colorado Electric Oper Co"/>
    <s v="Regulated Electric (122)"/>
    <s v="COE Elec 115kV Transmission Lines"/>
    <x v="14"/>
    <n v="135500"/>
    <x v="54"/>
    <n v="21754276"/>
    <s v="Wood 1 Pole 65"/>
    <d v="2015-05-12T00:00:00"/>
    <d v="2015-07-01T00:00:00"/>
    <s v="10057617"/>
  </r>
  <r>
    <n v="0"/>
    <n v="0"/>
    <n v="0"/>
    <n v="0"/>
    <d v="2023-12-01T00:00:00"/>
    <s v="BH Colorado Electric Oper Co"/>
    <s v="Regulated Electric (122)"/>
    <s v="COE Elec 115kV Transmission Lines"/>
    <x v="14"/>
    <n v="135500"/>
    <x v="54"/>
    <n v="21754192"/>
    <s v="Wood 1 Pole 65"/>
    <d v="2015-05-12T00:00:00"/>
    <d v="2015-07-01T00:00:00"/>
    <s v="10057617"/>
  </r>
  <r>
    <n v="0"/>
    <n v="0"/>
    <n v="0"/>
    <n v="0"/>
    <d v="2023-12-01T00:00:00"/>
    <s v="BH Colorado Electric Oper Co"/>
    <s v="Regulated Electric (122)"/>
    <s v="COE Elec 115kV Transmission Lines"/>
    <x v="14"/>
    <n v="135500"/>
    <x v="54"/>
    <n v="21754255"/>
    <s v="Wood 1 Pole 65"/>
    <d v="2015-05-12T00:00:00"/>
    <d v="2015-07-01T00:00:00"/>
    <s v="10057617"/>
  </r>
  <r>
    <n v="0"/>
    <n v="0"/>
    <n v="0"/>
    <n v="0"/>
    <d v="2023-12-01T00:00:00"/>
    <s v="BH Colorado Electric Oper Co"/>
    <s v="Regulated Electric (122)"/>
    <s v="COE Elec 115kV Transmission Lines"/>
    <x v="14"/>
    <n v="135500"/>
    <x v="54"/>
    <n v="21754206"/>
    <s v="Wood 1 Pole 65'"/>
    <d v="2015-05-12T00:00:00"/>
    <d v="2015-07-01T00:00:00"/>
    <s v="10057617"/>
  </r>
  <r>
    <n v="0"/>
    <n v="0"/>
    <n v="0"/>
    <n v="0"/>
    <d v="2023-12-01T00:00:00"/>
    <s v="BH Colorado Electric Oper Co"/>
    <s v="Regulated Electric (122)"/>
    <s v="COE Elec 115kV Transmission Lines"/>
    <x v="14"/>
    <n v="135500"/>
    <x v="54"/>
    <n v="21754234"/>
    <s v="Wood 1 Pole 65'"/>
    <d v="2015-05-12T00:00:00"/>
    <d v="2015-07-01T00:00:00"/>
    <s v="10057617"/>
  </r>
  <r>
    <n v="0"/>
    <n v="0"/>
    <n v="0"/>
    <n v="0"/>
    <d v="2023-12-01T00:00:00"/>
    <s v="BH Colorado Electric Oper Co"/>
    <s v="Regulated Electric (122)"/>
    <s v="COE Elec 115kV Transmission Lines"/>
    <x v="14"/>
    <n v="135500"/>
    <x v="54"/>
    <n v="21754304"/>
    <s v="Wood 1 Pole 65"/>
    <d v="2015-05-12T00:00:00"/>
    <d v="2015-07-01T00:00:00"/>
    <s v="10057617"/>
  </r>
  <r>
    <n v="0"/>
    <n v="0"/>
    <n v="0"/>
    <n v="0"/>
    <d v="2023-12-01T00:00:00"/>
    <s v="BH Colorado Electric Oper Co"/>
    <s v="Regulated Electric (122)"/>
    <s v="COE Elec 115kV Transmission Lines"/>
    <x v="14"/>
    <n v="135500"/>
    <x v="54"/>
    <n v="21754269"/>
    <s v="Wood 1 Pole 65"/>
    <d v="2015-05-12T00:00:00"/>
    <d v="2015-07-01T00:00:00"/>
    <s v="10057617"/>
  </r>
  <r>
    <n v="0"/>
    <n v="0"/>
    <n v="0"/>
    <n v="0"/>
    <d v="2023-12-01T00:00:00"/>
    <s v="BH Colorado Electric Oper Co"/>
    <s v="Regulated Electric (122)"/>
    <s v="COE Elec 115kV Transmission Lines"/>
    <x v="14"/>
    <n v="135500"/>
    <x v="54"/>
    <n v="21754129"/>
    <s v="Wood 1 Pole 65"/>
    <d v="2015-05-12T00:00:00"/>
    <d v="2015-07-01T00:00:00"/>
    <s v="10057617"/>
  </r>
  <r>
    <n v="0"/>
    <n v="0"/>
    <n v="0"/>
    <n v="0"/>
    <d v="2023-12-01T00:00:00"/>
    <s v="BH Colorado Electric Oper Co"/>
    <s v="Regulated Electric (122)"/>
    <s v="COE Elec 115kV Transmission Lines"/>
    <x v="14"/>
    <n v="135500"/>
    <x v="54"/>
    <n v="21754241"/>
    <s v="Wood 1 Pole 65"/>
    <d v="2015-05-12T00:00:00"/>
    <d v="2015-07-01T00:00:00"/>
    <s v="10057617"/>
  </r>
  <r>
    <n v="0"/>
    <n v="0"/>
    <n v="0"/>
    <n v="0"/>
    <d v="2023-12-01T00:00:00"/>
    <s v="BH Colorado Electric Oper Co"/>
    <s v="Regulated Electric (122)"/>
    <s v="COE Elec 115kV Transmission Lines"/>
    <x v="14"/>
    <n v="135500"/>
    <x v="54"/>
    <n v="21754220"/>
    <s v="Wood 1 Pole 65"/>
    <d v="2015-05-12T00:00:00"/>
    <d v="2015-07-01T00:00:00"/>
    <s v="10057617"/>
  </r>
  <r>
    <n v="0"/>
    <n v="0"/>
    <n v="0"/>
    <n v="0"/>
    <d v="2023-12-01T00:00:00"/>
    <s v="BH Colorado Electric Oper Co"/>
    <s v="Regulated Electric (122)"/>
    <s v="COE Elec 115kV Transmission Lines"/>
    <x v="14"/>
    <n v="135500"/>
    <x v="54"/>
    <n v="21754115"/>
    <s v="Wood 1 Pole 65'"/>
    <d v="2015-05-12T00:00:00"/>
    <d v="2015-07-01T00:00:00"/>
    <s v="10057617"/>
  </r>
  <r>
    <n v="0"/>
    <n v="0"/>
    <n v="0"/>
    <n v="0"/>
    <d v="2023-12-01T00:00:00"/>
    <s v="BH Colorado Electric Oper Co"/>
    <s v="Regulated Electric (122)"/>
    <s v="COE Elec 115kV Transmission Lines"/>
    <x v="14"/>
    <n v="135500"/>
    <x v="54"/>
    <n v="21754262"/>
    <s v="Wood 1 Pole 65"/>
    <d v="2015-05-12T00:00:00"/>
    <d v="2015-07-01T00:00:00"/>
    <s v="10057617"/>
  </r>
  <r>
    <n v="0"/>
    <n v="0"/>
    <n v="0"/>
    <n v="0"/>
    <d v="2023-12-01T00:00:00"/>
    <s v="BH Colorado Electric Oper Co"/>
    <s v="Regulated Electric (122)"/>
    <s v="COE Elec 115kV Transmission Lines"/>
    <x v="14"/>
    <n v="135500"/>
    <x v="54"/>
    <n v="21754283"/>
    <s v="Wood 1 Pole 65"/>
    <d v="2015-05-12T00:00:00"/>
    <d v="2015-07-01T00:00:00"/>
    <s v="10057617"/>
  </r>
  <r>
    <n v="0"/>
    <n v="0"/>
    <n v="0"/>
    <n v="0"/>
    <d v="2023-12-01T00:00:00"/>
    <s v="BH Colorado Electric Oper Co"/>
    <s v="Regulated Electric (122)"/>
    <s v="COE Elec 115kV Transmission Lines"/>
    <x v="14"/>
    <n v="135500"/>
    <x v="54"/>
    <n v="21754227"/>
    <s v="Wood 1 Pole 65"/>
    <d v="2015-05-12T00:00:00"/>
    <d v="2015-07-01T00:00:00"/>
    <s v="10057617"/>
  </r>
  <r>
    <n v="0"/>
    <n v="0"/>
    <n v="0"/>
    <n v="0"/>
    <d v="2023-12-01T00:00:00"/>
    <s v="BH Colorado Electric Oper Co"/>
    <s v="Regulated Electric (122)"/>
    <s v="COE Elec 115kV Transmission Lines"/>
    <x v="14"/>
    <n v="135500"/>
    <x v="54"/>
    <n v="21754248"/>
    <s v="Wood 1 Pole 65'"/>
    <d v="2015-05-12T00:00:00"/>
    <d v="2015-07-01T00:00:00"/>
    <s v="10057617"/>
  </r>
  <r>
    <n v="0"/>
    <n v="0"/>
    <n v="0"/>
    <n v="0"/>
    <d v="2023-12-01T00:00:00"/>
    <s v="BH Colorado Electric Oper Co"/>
    <s v="Regulated Electric (122)"/>
    <s v="COE Elec 115kV Transmission Lines"/>
    <x v="14"/>
    <n v="135500"/>
    <x v="54"/>
    <n v="21754080"/>
    <s v="Wood 1 Pole 65'"/>
    <d v="2015-05-12T00:00:00"/>
    <d v="2015-07-01T00:00:00"/>
    <s v="10057617"/>
  </r>
  <r>
    <n v="0"/>
    <n v="0"/>
    <n v="0"/>
    <n v="0"/>
    <d v="2023-12-01T00:00:00"/>
    <s v="BH Colorado Electric Oper Co"/>
    <s v="Regulated Electric (122)"/>
    <s v="COE Elec 115kV Transmission Lines"/>
    <x v="14"/>
    <n v="135500"/>
    <x v="54"/>
    <n v="21754185"/>
    <s v="Wood 1 Pole 65"/>
    <d v="2015-05-12T00:00:00"/>
    <d v="2015-07-01T00:00:00"/>
    <s v="10057617"/>
  </r>
  <r>
    <n v="0"/>
    <n v="0"/>
    <n v="0"/>
    <n v="0"/>
    <d v="2023-12-01T00:00:00"/>
    <s v="BH Colorado Electric Oper Co"/>
    <s v="Regulated Electric (122)"/>
    <s v="COE Elec 115kV Transmission Lines"/>
    <x v="14"/>
    <n v="135500"/>
    <x v="54"/>
    <n v="21754290"/>
    <s v="Wood 1 Pole 65"/>
    <d v="2015-05-12T00:00:00"/>
    <d v="2015-07-01T00:00:00"/>
    <s v="10057617"/>
  </r>
  <r>
    <n v="0"/>
    <n v="0"/>
    <n v="0"/>
    <n v="0"/>
    <d v="2023-12-01T00:00:00"/>
    <s v="BH Colorado Electric Oper Co"/>
    <s v="Regulated Electric (122)"/>
    <s v="COE Elec 115kV Transmission Lines"/>
    <x v="14"/>
    <n v="135500"/>
    <x v="55"/>
    <n v="21754157"/>
    <s v="Wood 1 Pole 70'"/>
    <d v="2015-05-12T00:00:00"/>
    <d v="2015-07-01T00:00:00"/>
    <s v="10057617"/>
  </r>
  <r>
    <n v="0"/>
    <n v="0"/>
    <n v="0"/>
    <n v="0"/>
    <d v="2023-12-01T00:00:00"/>
    <s v="BH Colorado Electric Oper Co"/>
    <s v="Regulated Electric (122)"/>
    <s v="COE Elec 115kV Transmission Lines"/>
    <x v="14"/>
    <n v="135500"/>
    <x v="56"/>
    <n v="21754101"/>
    <s v="Wood 1 Pole 75'"/>
    <d v="2015-05-12T00:00:00"/>
    <d v="2015-07-01T00:00:00"/>
    <s v="10057617"/>
  </r>
  <r>
    <n v="0"/>
    <n v="0"/>
    <n v="0"/>
    <n v="0"/>
    <d v="2023-12-01T00:00:00"/>
    <s v="BH Colorado Electric Oper Co"/>
    <s v="Regulated Electric (122)"/>
    <s v="COE Elec 115kV Transmission Lines"/>
    <x v="14"/>
    <n v="135500"/>
    <x v="56"/>
    <n v="21754178"/>
    <s v="Wood 1 Pole 75'"/>
    <d v="2015-05-12T00:00:00"/>
    <d v="2015-07-01T00:00:00"/>
    <s v="10057617"/>
  </r>
  <r>
    <n v="0"/>
    <n v="0"/>
    <n v="0"/>
    <n v="0"/>
    <d v="2023-12-01T00:00:00"/>
    <s v="BH Colorado Electric Oper Co"/>
    <s v="Regulated Electric (122)"/>
    <s v="COE Elec 115kV Transmission Lines"/>
    <x v="14"/>
    <n v="135500"/>
    <x v="56"/>
    <n v="21754297"/>
    <s v="Wood 1 Pole 75'"/>
    <d v="2015-05-12T00:00:00"/>
    <d v="2015-07-01T00:00:00"/>
    <s v="10057617"/>
  </r>
  <r>
    <n v="0"/>
    <n v="0"/>
    <n v="0"/>
    <n v="0"/>
    <d v="2023-12-01T00:00:00"/>
    <s v="BH Colorado Electric Oper Co"/>
    <s v="Regulated Electric (122)"/>
    <s v="COE Elec 115kV Transmission Lines"/>
    <x v="14"/>
    <n v="135500"/>
    <x v="56"/>
    <n v="21754199"/>
    <s v="Wood 1 Pole 75'"/>
    <d v="2015-05-12T00:00:00"/>
    <d v="2015-07-01T00:00:00"/>
    <s v="10057617"/>
  </r>
  <r>
    <n v="0"/>
    <n v="0"/>
    <n v="0"/>
    <n v="0"/>
    <d v="2023-12-01T00:00:00"/>
    <s v="BH Colorado Electric Oper Co"/>
    <s v="Regulated Electric (122)"/>
    <s v="COE Elec 115kV Transmission Lines"/>
    <x v="14"/>
    <n v="135500"/>
    <x v="56"/>
    <n v="21754143"/>
    <s v="Wood 1 Pole 75'"/>
    <d v="2015-05-12T00:00:00"/>
    <d v="2015-07-01T00:00:00"/>
    <s v="10057617"/>
  </r>
  <r>
    <n v="0"/>
    <n v="0"/>
    <n v="0"/>
    <n v="0"/>
    <d v="2023-12-01T00:00:00"/>
    <s v="BH Colorado Electric Oper Co"/>
    <s v="Regulated Electric (122)"/>
    <s v="COE Elec 115kV Transmission Lines"/>
    <x v="14"/>
    <n v="135600"/>
    <x v="64"/>
    <n v="21754346"/>
    <s v="Conductor, Oh Acsr Bare 4"/>
    <d v="2016-04-04T00:00:00"/>
    <d v="2016-01-01T00:00:00"/>
    <s v="10057617"/>
  </r>
  <r>
    <n v="759199"/>
    <n v="4051784.58"/>
    <n v="266432.95551998523"/>
    <n v="3785351.6244800147"/>
    <d v="2023-12-01T00:00:00"/>
    <s v="BH Colorado Electric Oper Co"/>
    <s v="Regulated Electric (122)"/>
    <s v="COE Elec 115kV Transmission Lines"/>
    <x v="14"/>
    <n v="135600"/>
    <x v="27"/>
    <n v="29657004"/>
    <s v="Conductor, Oh Acsr Bare 795 Mcm"/>
    <d v="2019-05-18T00:00:00"/>
    <d v="2019-01-01T00:00:00"/>
    <s v="10057778"/>
  </r>
  <r>
    <n v="0"/>
    <n v="0"/>
    <n v="0"/>
    <n v="0"/>
    <d v="2023-12-01T00:00:00"/>
    <s v="BH Colorado Electric Oper Co"/>
    <s v="Regulated Electric (122)"/>
    <s v="COE Elec 115kV Transmission Lines"/>
    <x v="14"/>
    <n v="135600"/>
    <x v="40"/>
    <n v="21754059"/>
    <s v="Conductor, Oh Copper Bare 4"/>
    <d v="2013-08-02T00:00:00"/>
    <d v="2013-01-01T00:00:00"/>
    <s v="10057617"/>
  </r>
  <r>
    <n v="0"/>
    <n v="0"/>
    <n v="0"/>
    <n v="0"/>
    <d v="2023-12-01T00:00:00"/>
    <s v="BH Colorado Electric Oper Co"/>
    <s v="Regulated Electric (122)"/>
    <s v="COE Elec 115kV Transmission Lines"/>
    <x v="14"/>
    <n v="135600"/>
    <x v="40"/>
    <n v="21754553"/>
    <s v="Conductor, Oh Copper Bare 4"/>
    <d v="2013-05-01T00:00:00"/>
    <d v="2013-01-01T00:00:00"/>
    <s v="10057617"/>
  </r>
  <r>
    <n v="42227"/>
    <n v="57808.21"/>
    <n v="31677.423236398703"/>
    <n v="26130.786763601296"/>
    <d v="2023-12-01T00:00:00"/>
    <s v="BH Colorado Electric Oper Co"/>
    <s v="Regulated Electric (122)"/>
    <s v="COE Elec 115kV Transmission Lines"/>
    <x v="14"/>
    <n v="135600"/>
    <x v="35"/>
    <n v="36865959"/>
    <s v="CONDUCTOR, OVERHEAD"/>
    <d v="1986-07-01T00:00:00"/>
    <d v="1986-07-01T00:00:00"/>
    <s v="CPR Conversion"/>
  </r>
  <r>
    <n v="3785"/>
    <n v="3500.85"/>
    <n v="2481.100286628"/>
    <n v="1019.7497133719999"/>
    <d v="2023-12-01T00:00:00"/>
    <s v="BH Colorado Electric Oper Co"/>
    <s v="Regulated Electric (122)"/>
    <s v="COE Elec 115kV Transmission Lines"/>
    <x v="14"/>
    <n v="135600"/>
    <x v="35"/>
    <n v="36865980"/>
    <s v="TRANSMISSION LINES-CONDUCTOR"/>
    <d v="1975-07-01T00:00:00"/>
    <d v="1975-07-01T00:00:00"/>
    <s v="CPR Conversion"/>
  </r>
  <r>
    <n v="187281"/>
    <n v="66063.14"/>
    <n v="48750.566147197198"/>
    <n v="17312.573852802801"/>
    <d v="2023-12-01T00:00:00"/>
    <s v="BH Colorado Electric Oper Co"/>
    <s v="Regulated Electric (122)"/>
    <s v="COE Elec 115kV Transmission Lines"/>
    <x v="14"/>
    <n v="135600"/>
    <x v="35"/>
    <n v="36866015"/>
    <s v="TRANSMISSION LINES-CONDUCTOR"/>
    <d v="1973-07-01T00:00:00"/>
    <d v="1973-07-01T00:00:00"/>
    <s v="CPR Conversion"/>
  </r>
  <r>
    <n v="266"/>
    <n v="99.850000000000009"/>
    <n v="85.355816935500002"/>
    <n v="14.494183064500007"/>
    <d v="2023-12-01T00:00:00"/>
    <s v="BH Colorado Electric Oper Co"/>
    <s v="Regulated Electric (122)"/>
    <s v="COE Elec 115kV Transmission Lines"/>
    <x v="14"/>
    <n v="135600"/>
    <x v="35"/>
    <n v="36865987"/>
    <s v="TRANSMISSION LINES-CONDUCTOR"/>
    <d v="1965-07-01T00:00:00"/>
    <d v="1965-07-01T00:00:00"/>
    <s v="CPR Conversion"/>
  </r>
  <r>
    <n v="0"/>
    <n v="0"/>
    <n v="0"/>
    <n v="0"/>
    <d v="2023-12-01T00:00:00"/>
    <s v="BH Colorado Electric Oper Co"/>
    <s v="Regulated Electric (122)"/>
    <s v="COE Elec 115kV Transmission Lines"/>
    <x v="14"/>
    <n v="135600"/>
    <x v="35"/>
    <n v="21754052"/>
    <s v="CONDUCTOR, OVERHEAD"/>
    <d v="1986-07-01T00:00:00"/>
    <d v="1986-07-01T00:00:00"/>
    <s v="10057617"/>
  </r>
  <r>
    <n v="1209183"/>
    <n v="422552.63"/>
    <n v="398262.67799997446"/>
    <n v="24289.952000025543"/>
    <d v="2023-12-01T00:00:00"/>
    <s v="BH Colorado Electric Oper Co"/>
    <s v="Regulated Electric (122)"/>
    <s v="COE Elec 115kV Transmission Lines"/>
    <x v="14"/>
    <n v="135600"/>
    <x v="35"/>
    <n v="36865994"/>
    <s v="CONDUCTOR, OVERHEAD"/>
    <d v="1959-07-01T00:00:00"/>
    <d v="1959-07-01T00:00:00"/>
    <s v="CPR Conversion"/>
  </r>
  <r>
    <n v="0"/>
    <n v="0"/>
    <n v="0"/>
    <n v="0"/>
    <d v="2023-12-01T00:00:00"/>
    <s v="BH Colorado Electric Oper Co"/>
    <s v="Regulated Electric (122)"/>
    <s v="COE Elec 115kV Transmission Lines"/>
    <x v="14"/>
    <n v="135600"/>
    <x v="3"/>
    <n v="36478286"/>
    <s v="This work order is for the replacment of broken insulators on the Boone to La Junta 115 kV line The line number is 240 but it is not listed in the asset location drop down"/>
    <d v="2022-07-15T00:00:00"/>
    <d v="2022-12-01T00:00:00"/>
    <s v="10081017"/>
  </r>
  <r>
    <n v="0"/>
    <n v="0"/>
    <n v="0"/>
    <n v="0"/>
    <d v="2023-12-01T00:00:00"/>
    <s v="BH Colorado Electric Oper Co"/>
    <s v="Regulated Electric (122)"/>
    <s v="COE Elec 115kV Transmission Lines"/>
    <x v="14"/>
    <n v="135600"/>
    <x v="3"/>
    <n v="21754367"/>
    <s v="This wo is to install jumpers Between the Nyberg- Boone 115 kV line and the Boone - La Junta 115 kV line"/>
    <d v="2018-01-15T00:00:00"/>
    <d v="2018-01-01T00:00:00"/>
    <s v="10057617"/>
  </r>
  <r>
    <n v="0"/>
    <n v="0"/>
    <n v="0"/>
    <n v="0"/>
    <d v="2023-12-01T00:00:00"/>
    <s v="BH Colorado Electric Oper Co"/>
    <s v="Regulated Electric (122)"/>
    <s v="COE Elec 115kV Transmission Lines"/>
    <x v="14"/>
    <n v="135600"/>
    <x v="3"/>
    <n v="27490896"/>
    <s v="This wo is to install jumpers Between the Nyberg- Boone 115 kV line and the Boone - La Junta 115 kV line"/>
    <d v="2018-01-15T00:00:00"/>
    <d v="2019-07-01T00:00:00"/>
    <s v="10057617"/>
  </r>
  <r>
    <n v="264279"/>
    <n v="2448088.7400000002"/>
    <n v="160978.82439085562"/>
    <n v="2287109.9156091446"/>
    <d v="2023-12-01T00:00:00"/>
    <s v="BH Colorado Electric Oper Co"/>
    <s v="Regulated Electric (122)"/>
    <s v="COE Elec 115kV Transmission Lines"/>
    <x v="14"/>
    <n v="135600"/>
    <x v="72"/>
    <n v="29657007"/>
    <s v="Other Cable (FIBER OPTIC)"/>
    <d v="2019-05-18T00:00:00"/>
    <d v="2019-01-01T00:00:00"/>
    <s v="10057778"/>
  </r>
  <r>
    <n v="0"/>
    <n v="0"/>
    <n v="0"/>
    <n v="0"/>
    <d v="2023-12-01T00:00:00"/>
    <s v="BH Colorado Electric Oper Co"/>
    <s v="Regulated Electric (122)"/>
    <s v="COE Elec 115kV Transmission Lines"/>
    <x v="14"/>
    <n v="135600"/>
    <x v="29"/>
    <n v="27510062"/>
    <s v="Post Insulators"/>
    <d v="2018-01-15T00:00:00"/>
    <d v="2018-01-01T00:00:00"/>
    <s v="10057617"/>
  </r>
  <r>
    <n v="0"/>
    <n v="0"/>
    <n v="0"/>
    <n v="0"/>
    <d v="2023-12-01T00:00:00"/>
    <s v="BH Colorado Electric Oper Co"/>
    <s v="Regulated Electric (122)"/>
    <s v="COE Elec 115kV Transmission Lines"/>
    <x v="14"/>
    <n v="135600"/>
    <x v="29"/>
    <n v="21754456"/>
    <s v="POST INSULATORS"/>
    <d v="2006-12-12T00:00:00"/>
    <d v="2006-01-01T00:00:00"/>
    <s v="10057617"/>
  </r>
  <r>
    <n v="0"/>
    <n v="0"/>
    <n v="0"/>
    <n v="0"/>
    <d v="2023-12-01T00:00:00"/>
    <s v="BH Colorado Electric Oper Co"/>
    <s v="Regulated Electric (122)"/>
    <s v="COE Elec 115kV Transmission Lines"/>
    <x v="14"/>
    <n v="135600"/>
    <x v="29"/>
    <n v="21754574"/>
    <s v="POST INSULATORS"/>
    <d v="2013-05-03T00:00:00"/>
    <d v="2013-01-01T00:00:00"/>
    <s v="10057617"/>
  </r>
  <r>
    <n v="732350"/>
    <n v="86399.37"/>
    <n v="81432.801574825498"/>
    <n v="4966.568425174497"/>
    <d v="2023-12-01T00:00:00"/>
    <s v="BH Colorado Electric Oper Co"/>
    <s v="Regulated Electric (122)"/>
    <s v="COE Elec 115kV Transmission Lines"/>
    <x v="14"/>
    <n v="135600"/>
    <x v="30"/>
    <n v="36865973"/>
    <s v="STATIC WIRE (TRANSMISSION LINES)"/>
    <d v="1959-07-01T00:00:00"/>
    <d v="1959-07-01T00:00:00"/>
    <s v="CPR Conversion"/>
  </r>
  <r>
    <n v="0"/>
    <n v="0"/>
    <n v="0"/>
    <n v="0"/>
    <d v="2023-12-01T00:00:00"/>
    <s v="BH Colorado Electric Oper Co"/>
    <s v="Regulated Electric (122)"/>
    <s v="COE Elec 115kV Transmission Lines"/>
    <x v="14"/>
    <n v="135600"/>
    <x v="30"/>
    <n v="21754045"/>
    <s v="STATIC WIRE (TRANSMISSION LINES)"/>
    <d v="1986-07-01T00:00:00"/>
    <d v="1986-07-01T00:00:00"/>
    <s v="10057617"/>
  </r>
  <r>
    <n v="14047"/>
    <n v="8465.3700000000008"/>
    <n v="4638.8066391039001"/>
    <n v="3826.5633608961007"/>
    <d v="2023-12-01T00:00:00"/>
    <s v="BH Colorado Electric Oper Co"/>
    <s v="Regulated Electric (122)"/>
    <s v="COE Elec 115kV Transmission Lines"/>
    <x v="14"/>
    <n v="135600"/>
    <x v="30"/>
    <n v="36866008"/>
    <s v="STATIC WIRE (TRANSMISSION LINES)"/>
    <d v="1986-07-01T00:00:00"/>
    <d v="1986-07-01T00:00:00"/>
    <s v="CPR Conversion"/>
  </r>
  <r>
    <n v="250177"/>
    <n v="159891.20000000001"/>
    <n v="10513.956044928002"/>
    <n v="149377.24395507202"/>
    <d v="2023-12-01T00:00:00"/>
    <s v="BH Colorado Electric Oper Co"/>
    <s v="Regulated Electric (122)"/>
    <s v="COE Elec 115kV Transmission Lines"/>
    <x v="14"/>
    <n v="135600"/>
    <x v="30"/>
    <n v="29656978"/>
    <s v="Static Wire (Transmission Lines)"/>
    <d v="2019-05-18T00:00:00"/>
    <d v="2019-01-01T00:00:00"/>
    <s v="10057778"/>
  </r>
  <r>
    <n v="27500"/>
    <n v="5137.37"/>
    <n v="4391.6315798691003"/>
    <n v="745.73842013089961"/>
    <d v="2023-12-01T00:00:00"/>
    <s v="BH Colorado Electric Oper Co"/>
    <s v="Regulated Electric (122)"/>
    <s v="COE Elec 115kV Transmission Lines"/>
    <x v="14"/>
    <n v="135600"/>
    <x v="30"/>
    <n v="36866001"/>
    <s v="STATIC WIRE (TRANSMISSION LINE"/>
    <d v="1965-07-01T00:00:00"/>
    <d v="1965-07-01T00:00:00"/>
    <s v="CPR Conversion"/>
  </r>
  <r>
    <n v="124668"/>
    <n v="20757.670000000002"/>
    <n v="15317.893826976599"/>
    <n v="5439.7761730234033"/>
    <d v="2023-12-01T00:00:00"/>
    <s v="BH Colorado Electric Oper Co"/>
    <s v="Regulated Electric (122)"/>
    <s v="COE Elec 115kV Transmission Lines"/>
    <x v="14"/>
    <n v="135600"/>
    <x v="30"/>
    <n v="36865966"/>
    <s v="STATIC WIRE (TRANSMISSION LINE"/>
    <d v="1973-07-01T00:00:00"/>
    <d v="1973-07-01T00:00:00"/>
    <s v="CPR Conversion"/>
  </r>
  <r>
    <n v="0"/>
    <n v="0"/>
    <n v="0"/>
    <n v="0"/>
    <d v="2023-12-01T00:00:00"/>
    <s v="BH Colorado Electric Oper Co"/>
    <s v="Regulated Electric (122)"/>
    <s v="COE Elec 115kV Transmission Lines"/>
    <x v="14"/>
    <n v="135600"/>
    <x v="31"/>
    <n v="21754360"/>
    <s v="Suspension Insulators"/>
    <d v="2017-03-27T00:00:00"/>
    <d v="2017-01-01T00:00:00"/>
    <s v="10057617"/>
  </r>
  <r>
    <n v="0"/>
    <n v="0"/>
    <n v="0"/>
    <n v="0"/>
    <d v="2023-12-01T00:00:00"/>
    <s v="BH Colorado Electric Oper Co"/>
    <s v="Regulated Electric (122)"/>
    <s v="COE Elec 115kV Transmission Lines"/>
    <x v="14"/>
    <n v="135600"/>
    <x v="31"/>
    <n v="21754468"/>
    <s v="SUSPENSION INSULATORS"/>
    <d v="2007-06-01T00:00:00"/>
    <d v="2007-01-01T00:00:00"/>
    <s v="10057617"/>
  </r>
  <r>
    <n v="12"/>
    <n v="12396.08"/>
    <n v="271.70942959839999"/>
    <n v="12124.370570401599"/>
    <d v="2023-12-01T00:00:00"/>
    <s v="BH Colorado Electric Oper Co"/>
    <s v="Regulated Electric (122)"/>
    <s v="COE Elec 115kV Transmission Lines"/>
    <x v="14"/>
    <n v="135600"/>
    <x v="31"/>
    <n v="36595002"/>
    <s v="Suspension Insulators"/>
    <d v="2022-07-15T00:00:00"/>
    <d v="2022-01-01T00:00:00"/>
    <s v="10081017"/>
  </r>
  <r>
    <n v="0"/>
    <n v="0"/>
    <n v="0"/>
    <n v="0"/>
    <d v="2023-12-01T00:00:00"/>
    <s v="BH Colorado Electric Oper Co"/>
    <s v="Regulated Electric (122)"/>
    <s v="COE Elec 115kV Transmission Lines"/>
    <x v="14"/>
    <n v="135600"/>
    <x v="31"/>
    <n v="21754545"/>
    <s v="Suspension Insulators"/>
    <d v="2013-05-01T00:00:00"/>
    <d v="2013-01-01T00:00:00"/>
    <s v="10057617"/>
  </r>
  <r>
    <n v="0"/>
    <n v="0"/>
    <n v="0"/>
    <n v="0"/>
    <d v="2023-12-01T00:00:00"/>
    <s v="BH Colorado Electric Oper Co"/>
    <s v="Regulated Electric (122)"/>
    <s v="COE Elec 115kV Transmission Lines"/>
    <x v="14"/>
    <n v="135600"/>
    <x v="31"/>
    <n v="21754435"/>
    <s v="SUSPENSION INSULATORS"/>
    <d v="2006-12-12T00:00:00"/>
    <d v="2006-01-01T00:00:00"/>
    <s v="10057617"/>
  </r>
  <r>
    <n v="0"/>
    <n v="0"/>
    <n v="0"/>
    <n v="0"/>
    <d v="2023-12-01T00:00:00"/>
    <s v="BH Colorado Electric Oper Co"/>
    <s v="Regulated Electric (122)"/>
    <s v="COE Elec 115kV Transmission Lines"/>
    <x v="14"/>
    <n v="135600"/>
    <x v="31"/>
    <n v="21754517"/>
    <s v="Suspension Insulators"/>
    <d v="2011-12-01T00:00:00"/>
    <d v="2011-01-01T00:00:00"/>
    <s v="10057617"/>
  </r>
  <r>
    <n v="0"/>
    <n v="0"/>
    <n v="0"/>
    <n v="0"/>
    <d v="2023-12-01T00:00:00"/>
    <s v="BH Colorado Electric Oper Co"/>
    <s v="Regulated Electric (122)"/>
    <s v="COE Elec 115kV Transmission Lines"/>
    <x v="14"/>
    <n v="135600"/>
    <x v="31"/>
    <n v="21754567"/>
    <s v="Suspension Insulators"/>
    <d v="2013-05-03T00:00:00"/>
    <d v="2013-01-01T00:00:00"/>
    <s v="10057617"/>
  </r>
  <r>
    <n v="0"/>
    <n v="0"/>
    <n v="0"/>
    <n v="0"/>
    <d v="2023-12-01T00:00:00"/>
    <s v="BH Colorado Electric Oper Co"/>
    <s v="Regulated Electric (122)"/>
    <s v="COE Elec 115kV Transmission Lines"/>
    <x v="14"/>
    <n v="135600"/>
    <x v="31"/>
    <n v="21754381"/>
    <s v="SUSPENSION INSULATORS"/>
    <d v="2001-05-25T00:00:00"/>
    <d v="2001-01-01T00:00:00"/>
    <s v="10057617"/>
  </r>
  <r>
    <n v="0"/>
    <n v="0"/>
    <n v="0"/>
    <n v="0"/>
    <d v="2023-12-01T00:00:00"/>
    <s v="BH Colorado Electric Oper Co"/>
    <s v="Regulated Electric (122)"/>
    <s v="COE Elec 115kV Transmission Lines"/>
    <x v="14"/>
    <n v="135600"/>
    <x v="31"/>
    <n v="21754503"/>
    <s v="Suspension Insulators"/>
    <d v="2010-10-01T00:00:00"/>
    <d v="2010-01-01T00:00:00"/>
    <s v="10057617"/>
  </r>
  <r>
    <n v="1"/>
    <n v="48360.65"/>
    <n v="-615.60012368399998"/>
    <n v="48976.250123684003"/>
    <d v="2023-12-01T00:00:00"/>
    <s v="BH Colorado Electric Oper Co"/>
    <s v="Regulated Electric (122)"/>
    <s v="COE Elec 115kV Transmission Lines"/>
    <x v="15"/>
    <n v="135001"/>
    <x v="16"/>
    <n v="20949373"/>
    <s v="LAND"/>
    <d v="2001-11-15T00:00:00"/>
    <d v="2001-11-01T00:00:00"/>
    <s v="23558250"/>
  </r>
  <r>
    <n v="0"/>
    <n v="0"/>
    <n v="0"/>
    <n v="0"/>
    <d v="2023-12-01T00:00:00"/>
    <s v="BH Colorado Electric Oper Co"/>
    <s v="Regulated Electric (122)"/>
    <s v="COE Elec 115kV Transmission Lines"/>
    <x v="15"/>
    <n v="135500"/>
    <x v="19"/>
    <n v="20949324"/>
    <s v="ANCHORS"/>
    <d v="2001-11-15T00:00:00"/>
    <d v="2002-01-01T00:00:00"/>
    <s v="23558250"/>
  </r>
  <r>
    <n v="0"/>
    <n v="0"/>
    <n v="0"/>
    <n v="0"/>
    <d v="2023-12-01T00:00:00"/>
    <s v="BH Colorado Electric Oper Co"/>
    <s v="Regulated Electric (122)"/>
    <s v="COE Elec 115kV Transmission Lines"/>
    <x v="15"/>
    <n v="135500"/>
    <x v="3"/>
    <n v="32855200"/>
    <s v="This project is to rebuild the 115 kv line from Nyberg to airport Memorial substations."/>
    <d v="2021-02-24T00:00:00"/>
    <d v="2021-03-01T00:00:00"/>
    <s v="10069792"/>
  </r>
  <r>
    <n v="0"/>
    <n v="0"/>
    <n v="0"/>
    <n v="0"/>
    <d v="2023-12-01T00:00:00"/>
    <s v="BH Colorado Electric Oper Co"/>
    <s v="Regulated Electric (122)"/>
    <s v="COE Elec 115kV Transmission Lines"/>
    <x v="15"/>
    <n v="135500"/>
    <x v="3"/>
    <n v="32508470"/>
    <s v="This project is to rebuild the 115 kv line from Nyberg to airport Memorial substations."/>
    <d v="2021-02-24T00:00:00"/>
    <d v="2021-02-01T00:00:00"/>
    <s v="10069792"/>
  </r>
  <r>
    <n v="0"/>
    <n v="0"/>
    <n v="0"/>
    <n v="0"/>
    <d v="2023-12-01T00:00:00"/>
    <s v="BH Colorado Electric Oper Co"/>
    <s v="Regulated Electric (122)"/>
    <s v="COE Elec 115kV Transmission Lines"/>
    <x v="15"/>
    <n v="135500"/>
    <x v="3"/>
    <n v="33035666"/>
    <s v="This project is to rebuild the 115 kv line from Nyberg to airport Memorial substations."/>
    <d v="2021-02-24T00:00:00"/>
    <d v="2021-04-01T00:00:00"/>
    <s v="10069792"/>
  </r>
  <r>
    <n v="0"/>
    <n v="0"/>
    <n v="0"/>
    <n v="0"/>
    <d v="2023-12-01T00:00:00"/>
    <s v="BH Colorado Electric Oper Co"/>
    <s v="Regulated Electric (122)"/>
    <s v="COE Elec 115kV Transmission Lines"/>
    <x v="15"/>
    <n v="135500"/>
    <x v="21"/>
    <n v="20949345"/>
    <s v="GUYS"/>
    <d v="2001-11-15T00:00:00"/>
    <d v="2002-01-01T00:00:00"/>
    <s v="23558250"/>
  </r>
  <r>
    <n v="0"/>
    <n v="0"/>
    <n v="0"/>
    <n v="0"/>
    <d v="2023-12-01T00:00:00"/>
    <s v="BH Colorado Electric Oper Co"/>
    <s v="Regulated Electric (122)"/>
    <s v="COE Elec 115kV Transmission Lines"/>
    <x v="15"/>
    <n v="135500"/>
    <x v="73"/>
    <n v="33503702"/>
    <s v="Pole, Steel, 60'"/>
    <d v="2021-02-24T00:00:00"/>
    <d v="2021-01-01T00:00:00"/>
    <s v="10069792"/>
  </r>
  <r>
    <n v="0"/>
    <n v="0"/>
    <n v="0"/>
    <n v="0"/>
    <d v="2023-12-01T00:00:00"/>
    <s v="BH Colorado Electric Oper Co"/>
    <s v="Regulated Electric (122)"/>
    <s v="COE Elec 115kV Transmission Lines"/>
    <x v="15"/>
    <n v="135500"/>
    <x v="38"/>
    <n v="33503717"/>
    <s v="Pole, Steel, 90'"/>
    <d v="2021-02-24T00:00:00"/>
    <d v="2021-01-01T00:00:00"/>
    <s v="10069792"/>
  </r>
  <r>
    <n v="0"/>
    <n v="0"/>
    <n v="0"/>
    <n v="0"/>
    <d v="2023-12-01T00:00:00"/>
    <s v="BH Colorado Electric Oper Co"/>
    <s v="Regulated Electric (122)"/>
    <s v="COE Elec 115kV Transmission Lines"/>
    <x v="15"/>
    <n v="135500"/>
    <x v="33"/>
    <n v="20949310"/>
    <s v="POLE, STEEL"/>
    <d v="2001-11-15T00:00:00"/>
    <d v="2002-01-01T00:00:00"/>
    <s v="23558250"/>
  </r>
  <r>
    <n v="67"/>
    <n v="1388040.65"/>
    <n v="40789.212388216998"/>
    <n v="1347251.4376117829"/>
    <d v="2023-12-01T00:00:00"/>
    <s v="BH Colorado Electric Oper Co"/>
    <s v="Regulated Electric (122)"/>
    <s v="COE Elec 115kV Transmission Lines"/>
    <x v="15"/>
    <n v="135500"/>
    <x v="33"/>
    <n v="37646125"/>
    <s v="Pole, Steel, 90'"/>
    <d v="2021-02-24T00:00:00"/>
    <d v="2021-01-01T00:00:00"/>
    <s v="10069792"/>
  </r>
  <r>
    <n v="2"/>
    <n v="117908.22"/>
    <n v="3464.8721763996"/>
    <n v="114443.3478236004"/>
    <d v="2023-12-01T00:00:00"/>
    <s v="BH Colorado Electric Oper Co"/>
    <s v="Regulated Electric (122)"/>
    <s v="COE Elec 115kV Transmission Lines"/>
    <x v="15"/>
    <n v="135500"/>
    <x v="33"/>
    <n v="37646132"/>
    <s v="Pole, Steel, 60'"/>
    <d v="2021-02-24T00:00:00"/>
    <d v="2021-01-01T00:00:00"/>
    <s v="10069792"/>
  </r>
  <r>
    <n v="0"/>
    <n v="0"/>
    <n v="0"/>
    <n v="0"/>
    <d v="2023-12-01T00:00:00"/>
    <s v="BH Colorado Electric Oper Co"/>
    <s v="Regulated Electric (122)"/>
    <s v="COE Elec 115kV Transmission Lines"/>
    <x v="15"/>
    <n v="135500"/>
    <x v="34"/>
    <n v="20949359"/>
    <s v="POLE, WOOD"/>
    <d v="2001-11-15T00:00:00"/>
    <d v="2002-01-01T00:00:00"/>
    <s v="23558250"/>
  </r>
  <r>
    <n v="0"/>
    <n v="0"/>
    <n v="0"/>
    <n v="0"/>
    <d v="2023-12-01T00:00:00"/>
    <s v="BH Colorado Electric Oper Co"/>
    <s v="Regulated Electric (122)"/>
    <s v="COE Elec 115kV Transmission Lines"/>
    <x v="15"/>
    <n v="135600"/>
    <x v="74"/>
    <n v="20949352"/>
    <s v="ARRESTER - 0-10,000 VOLTS"/>
    <d v="2001-11-15T00:00:00"/>
    <d v="2002-01-01T00:00:00"/>
    <s v="23558250"/>
  </r>
  <r>
    <n v="27747"/>
    <n v="94206.1"/>
    <n v="3441.5023889429999"/>
    <n v="90764.597611057005"/>
    <d v="2023-12-01T00:00:00"/>
    <s v="BH Colorado Electric Oper Co"/>
    <s v="Regulated Electric (122)"/>
    <s v="COE Elec 115kV Transmission Lines"/>
    <x v="15"/>
    <n v="135600"/>
    <x v="75"/>
    <n v="33503736"/>
    <s v="Conductor, Fiber Optic"/>
    <d v="2021-02-24T00:00:00"/>
    <d v="2021-01-01T00:00:00"/>
    <s v="10069792"/>
  </r>
  <r>
    <n v="81600"/>
    <n v="295347.77"/>
    <n v="10789.5354549651"/>
    <n v="284558.23454503494"/>
    <d v="2023-12-01T00:00:00"/>
    <s v="BH Colorado Electric Oper Co"/>
    <s v="Regulated Electric (122)"/>
    <s v="COE Elec 115kV Transmission Lines"/>
    <x v="15"/>
    <n v="135600"/>
    <x v="27"/>
    <n v="33503733"/>
    <s v="Conductor, Oh Acsr Bare 795 Mcm"/>
    <d v="2021-02-24T00:00:00"/>
    <d v="2021-01-01T00:00:00"/>
    <s v="10069792"/>
  </r>
  <r>
    <n v="0"/>
    <n v="0"/>
    <n v="0"/>
    <n v="0"/>
    <d v="2023-12-01T00:00:00"/>
    <s v="BH Colorado Electric Oper Co"/>
    <s v="Regulated Electric (122)"/>
    <s v="COE Elec 115kV Transmission Lines"/>
    <x v="15"/>
    <n v="135600"/>
    <x v="47"/>
    <n v="20949317"/>
    <s v="CONDUCTOR, OH TRANS &amp; DIST INSULATED"/>
    <d v="2001-11-15T00:00:00"/>
    <d v="2002-01-01T00:00:00"/>
    <s v="23558250"/>
  </r>
  <r>
    <n v="0"/>
    <n v="0"/>
    <n v="0"/>
    <n v="0"/>
    <d v="2023-12-01T00:00:00"/>
    <s v="BH Colorado Electric Oper Co"/>
    <s v="Regulated Electric (122)"/>
    <s v="COE Elec 115kV Transmission Lines"/>
    <x v="15"/>
    <n v="135600"/>
    <x v="41"/>
    <n v="20949303"/>
    <s v="CONDUCTOR, OH TRANS &amp; DIST BARE"/>
    <d v="2001-11-15T00:00:00"/>
    <d v="2002-01-01T00:00:00"/>
    <s v="23558250"/>
  </r>
  <r>
    <n v="0"/>
    <n v="0"/>
    <n v="0"/>
    <n v="0"/>
    <d v="2023-12-01T00:00:00"/>
    <s v="BH Colorado Electric Oper Co"/>
    <s v="Regulated Electric (122)"/>
    <s v="COE Elec 115kV Transmission Lines"/>
    <x v="15"/>
    <n v="135600"/>
    <x v="76"/>
    <n v="20949338"/>
    <s v="CUTOUTS, 7501-15,000 VOLTS"/>
    <d v="2001-11-15T00:00:00"/>
    <d v="2002-01-01T00:00:00"/>
    <s v="23558250"/>
  </r>
  <r>
    <n v="0"/>
    <n v="0"/>
    <n v="0"/>
    <n v="0"/>
    <d v="2023-12-01T00:00:00"/>
    <s v="BH Colorado Electric Oper Co"/>
    <s v="Regulated Electric (122)"/>
    <s v="COE Elec 115kV Transmission Lines"/>
    <x v="15"/>
    <n v="135600"/>
    <x v="3"/>
    <n v="32855204"/>
    <s v="This project is to rebuild the 115 kv line from Nyberg to airport Memorial substations."/>
    <d v="2021-02-24T00:00:00"/>
    <d v="2021-03-01T00:00:00"/>
    <s v="10069792"/>
  </r>
  <r>
    <n v="0"/>
    <n v="0"/>
    <n v="0"/>
    <n v="0"/>
    <d v="2023-12-01T00:00:00"/>
    <s v="BH Colorado Electric Oper Co"/>
    <s v="Regulated Electric (122)"/>
    <s v="COE Elec 115kV Transmission Lines"/>
    <x v="15"/>
    <n v="135600"/>
    <x v="3"/>
    <n v="32508473"/>
    <s v="This project is to rebuild the 115 kv line from Nyberg to airport Memorial substations."/>
    <d v="2021-02-24T00:00:00"/>
    <d v="2021-02-01T00:00:00"/>
    <s v="10069792"/>
  </r>
  <r>
    <n v="0"/>
    <n v="0"/>
    <n v="0"/>
    <n v="0"/>
    <d v="2023-12-01T00:00:00"/>
    <s v="BH Colorado Electric Oper Co"/>
    <s v="Regulated Electric (122)"/>
    <s v="COE Elec 115kV Transmission Lines"/>
    <x v="15"/>
    <n v="135600"/>
    <x v="3"/>
    <n v="33035671"/>
    <s v="This project is to rebuild the 115 kv line from Nyberg to airport Memorial substations."/>
    <d v="2021-02-24T00:00:00"/>
    <d v="2021-04-01T00:00:00"/>
    <s v="10069792"/>
  </r>
  <r>
    <n v="0"/>
    <n v="0"/>
    <n v="0"/>
    <n v="0"/>
    <d v="2023-12-01T00:00:00"/>
    <s v="BH Colorado Electric Oper Co"/>
    <s v="Regulated Electric (122)"/>
    <s v="COE Elec 115kV Transmission Lines"/>
    <x v="15"/>
    <n v="135600"/>
    <x v="29"/>
    <n v="20949366"/>
    <s v="POST INSULATORS"/>
    <d v="2001-11-15T00:00:00"/>
    <d v="2002-01-01T00:00:00"/>
    <s v="23558250"/>
  </r>
  <r>
    <n v="198"/>
    <n v="200553.13"/>
    <n v="7326.5327405018998"/>
    <n v="193226.59725949811"/>
    <d v="2023-12-01T00:00:00"/>
    <s v="BH Colorado Electric Oper Co"/>
    <s v="Regulated Electric (122)"/>
    <s v="COE Elec 115kV Transmission Lines"/>
    <x v="15"/>
    <n v="135600"/>
    <x v="29"/>
    <n v="33503730"/>
    <s v="Post Insulators"/>
    <d v="2021-02-24T00:00:00"/>
    <d v="2021-01-01T00:00:00"/>
    <s v="10069792"/>
  </r>
  <r>
    <n v="0"/>
    <n v="0"/>
    <n v="0"/>
    <n v="0"/>
    <d v="2023-12-01T00:00:00"/>
    <s v="BH Colorado Electric Oper Co"/>
    <s v="Regulated Electric (122)"/>
    <s v="COE Elec 115kV Transmission Lines"/>
    <x v="15"/>
    <n v="135600"/>
    <x v="31"/>
    <n v="20949331"/>
    <s v="SUSPENSION INSULATORS"/>
    <d v="2001-11-15T00:00:00"/>
    <d v="2002-01-01T00:00:00"/>
    <s v="23558250"/>
  </r>
  <r>
    <n v="4"/>
    <n v="53836.81"/>
    <n v="7910.2904080608996"/>
    <n v="45926.519591939097"/>
    <d v="2023-12-01T00:00:00"/>
    <s v="BH Colorado Electric Oper Co"/>
    <s v="Regulated Electric (122)"/>
    <s v="COE Elec 115kV Transmission Lines"/>
    <x v="16"/>
    <n v="135500"/>
    <x v="33"/>
    <n v="20949275"/>
    <s v="STRUCTURES:STEEL POLES 105'"/>
    <d v="2011-12-16T00:00:00"/>
    <d v="2012-01-01T00:00:00"/>
    <s v="10040011"/>
  </r>
  <r>
    <n v="26"/>
    <n v="398665.28"/>
    <n v="58576.2444024992"/>
    <n v="340089.03559750086"/>
    <d v="2023-12-01T00:00:00"/>
    <s v="BH Colorado Electric Oper Co"/>
    <s v="Regulated Electric (122)"/>
    <s v="COE Elec 115kV Transmission Lines"/>
    <x v="16"/>
    <n v="135500"/>
    <x v="33"/>
    <n v="20949247"/>
    <s v="STRUCTURES:STEEL POLES 115'"/>
    <d v="2011-12-16T00:00:00"/>
    <d v="2012-01-01T00:00:00"/>
    <s v="10040011"/>
  </r>
  <r>
    <n v="6"/>
    <n v="116833.26000000001"/>
    <n v="17166.414873401402"/>
    <n v="99666.845126598608"/>
    <d v="2023-12-01T00:00:00"/>
    <s v="BH Colorado Electric Oper Co"/>
    <s v="Regulated Electric (122)"/>
    <s v="COE Elec 115kV Transmission Lines"/>
    <x v="16"/>
    <n v="135500"/>
    <x v="33"/>
    <n v="20949240"/>
    <s v="STRUCTURES:STEEL POLES 125'"/>
    <d v="2011-12-16T00:00:00"/>
    <d v="2012-01-01T00:00:00"/>
    <s v="10040011"/>
  </r>
  <r>
    <n v="1"/>
    <n v="25072.170000000002"/>
    <n v="3683.8762523312998"/>
    <n v="21388.2937476687"/>
    <d v="2023-12-01T00:00:00"/>
    <s v="BH Colorado Electric Oper Co"/>
    <s v="Regulated Electric (122)"/>
    <s v="COE Elec 115kV Transmission Lines"/>
    <x v="16"/>
    <n v="135500"/>
    <x v="33"/>
    <n v="20949254"/>
    <s v="STRUCTURES:STEEL POLES 140'"/>
    <d v="2011-12-16T00:00:00"/>
    <d v="2012-01-01T00:00:00"/>
    <s v="10040011"/>
  </r>
  <r>
    <n v="1"/>
    <n v="17451.75"/>
    <n v="2564.2011595575004"/>
    <n v="14887.5488404425"/>
    <d v="2023-12-01T00:00:00"/>
    <s v="BH Colorado Electric Oper Co"/>
    <s v="Regulated Electric (122)"/>
    <s v="COE Elec 115kV Transmission Lines"/>
    <x v="16"/>
    <n v="135500"/>
    <x v="33"/>
    <n v="20949212"/>
    <s v="STRUCTURES:STEEL POLES 65'"/>
    <d v="2011-12-16T00:00:00"/>
    <d v="2012-01-01T00:00:00"/>
    <s v="10040011"/>
  </r>
  <r>
    <n v="12"/>
    <n v="171824.80000000002"/>
    <n v="25246.370788071999"/>
    <n v="146578.42921192801"/>
    <d v="2023-12-01T00:00:00"/>
    <s v="BH Colorado Electric Oper Co"/>
    <s v="Regulated Electric (122)"/>
    <s v="COE Elec 115kV Transmission Lines"/>
    <x v="16"/>
    <n v="135500"/>
    <x v="33"/>
    <n v="20949296"/>
    <s v="STRUCTURES:STEEL POLES 110'"/>
    <d v="2011-12-16T00:00:00"/>
    <d v="2012-01-01T00:00:00"/>
    <s v="10040011"/>
  </r>
  <r>
    <n v="12"/>
    <n v="219059.7"/>
    <n v="32186.636684133002"/>
    <n v="186873.06331586701"/>
    <d v="2023-12-01T00:00:00"/>
    <s v="BH Colorado Electric Oper Co"/>
    <s v="Regulated Electric (122)"/>
    <s v="COE Elec 115kV Transmission Lines"/>
    <x v="16"/>
    <n v="135500"/>
    <x v="33"/>
    <n v="20949191"/>
    <s v="STRUCTURES:STEEL POLES 120'"/>
    <d v="2011-12-16T00:00:00"/>
    <d v="2012-01-01T00:00:00"/>
    <s v="10040011"/>
  </r>
  <r>
    <n v="2"/>
    <n v="77714.67"/>
    <n v="11418.6856291563"/>
    <n v="66295.984370843697"/>
    <d v="2023-12-01T00:00:00"/>
    <s v="BH Colorado Electric Oper Co"/>
    <s v="Regulated Electric (122)"/>
    <s v="COE Elec 115kV Transmission Lines"/>
    <x v="16"/>
    <n v="135500"/>
    <x v="33"/>
    <n v="20949268"/>
    <s v="STRUCTURES:STEEL POLES 90'"/>
    <d v="2011-12-16T00:00:00"/>
    <d v="2012-01-01T00:00:00"/>
    <s v="10040011"/>
  </r>
  <r>
    <n v="6"/>
    <n v="7510.75"/>
    <n v="1103.5611820674999"/>
    <n v="6407.1888179324997"/>
    <d v="2023-12-01T00:00:00"/>
    <s v="BH Colorado Electric Oper Co"/>
    <s v="Regulated Electric (122)"/>
    <s v="COE Elec 115kV Transmission Lines"/>
    <x v="16"/>
    <n v="135500"/>
    <x v="13"/>
    <n v="20949219"/>
    <s v="ASSEMBLY: BRACED LINE POST 115KV"/>
    <d v="2011-12-16T00:00:00"/>
    <d v="2012-01-01T00:00:00"/>
    <s v="10040011"/>
  </r>
  <r>
    <n v="177"/>
    <n v="221567.80000000002"/>
    <n v="32555.154049342"/>
    <n v="189012.64595065801"/>
    <d v="2023-12-01T00:00:00"/>
    <s v="BH Colorado Electric Oper Co"/>
    <s v="Regulated Electric (122)"/>
    <s v="COE Elec 115kV Transmission Lines"/>
    <x v="16"/>
    <n v="135500"/>
    <x v="13"/>
    <n v="20949233"/>
    <s v="ASSEMBLY: BRACED LINE POST 230 KV"/>
    <d v="2011-12-16T00:00:00"/>
    <d v="2012-01-01T00:00:00"/>
    <s v="10040011"/>
  </r>
  <r>
    <n v="4"/>
    <n v="4037.1"/>
    <n v="593.17469601899995"/>
    <n v="3443.9253039810001"/>
    <d v="2023-12-01T00:00:00"/>
    <s v="BH Colorado Electric Oper Co"/>
    <s v="Regulated Electric (122)"/>
    <s v="COE Elec 115kV Transmission Lines"/>
    <x v="16"/>
    <n v="135500"/>
    <x v="56"/>
    <n v="20949261"/>
    <s v="POLES: WOOD 75'"/>
    <d v="2011-12-16T00:00:00"/>
    <d v="2012-01-01T00:00:00"/>
    <s v="10040011"/>
  </r>
  <r>
    <n v="3"/>
    <n v="3264.03"/>
    <n v="479.58683288669999"/>
    <n v="2784.4431671133002"/>
    <d v="2023-12-01T00:00:00"/>
    <s v="BH Colorado Electric Oper Co"/>
    <s v="Regulated Electric (122)"/>
    <s v="COE Elec 115kV Transmission Lines"/>
    <x v="16"/>
    <n v="135500"/>
    <x v="57"/>
    <n v="20949198"/>
    <s v="POLES: WOOD 80'"/>
    <d v="2011-12-16T00:00:00"/>
    <d v="2012-01-01T00:00:00"/>
    <s v="10040011"/>
  </r>
  <r>
    <n v="40300"/>
    <n v="179592.54"/>
    <n v="32804.0429061264"/>
    <n v="146788.49709387362"/>
    <d v="2023-12-01T00:00:00"/>
    <s v="BH Colorado Electric Oper Co"/>
    <s v="Regulated Electric (122)"/>
    <s v="COE Elec 115kV Transmission Lines"/>
    <x v="16"/>
    <n v="135600"/>
    <x v="75"/>
    <n v="20949289"/>
    <s v="OPGW 48 CT FIBER STR 41 TO NYBERG"/>
    <d v="2011-12-16T00:00:00"/>
    <d v="2012-01-01T00:00:00"/>
    <s v="10040011"/>
  </r>
  <r>
    <n v="511665"/>
    <n v="4281566.41"/>
    <n v="782063.04236840561"/>
    <n v="3499503.3676315947"/>
    <d v="2023-12-01T00:00:00"/>
    <s v="BH Colorado Electric Oper Co"/>
    <s v="Regulated Electric (122)"/>
    <s v="COE Elec 115kV Transmission Lines"/>
    <x v="16"/>
    <n v="135600"/>
    <x v="63"/>
    <n v="20949184"/>
    <s v="CONDUCTOR, 1272 45/7 ACSR"/>
    <d v="2011-12-08T00:00:00"/>
    <d v="2012-01-01T00:00:00"/>
    <s v="10040011"/>
  </r>
  <r>
    <n v="1105"/>
    <n v="13592.59"/>
    <n v="2482.7974790344001"/>
    <n v="11109.7925209656"/>
    <d v="2023-12-01T00:00:00"/>
    <s v="BH Colorado Electric Oper Co"/>
    <s v="Regulated Electric (122)"/>
    <s v="COE Elec 115kV Transmission Lines"/>
    <x v="16"/>
    <n v="135600"/>
    <x v="35"/>
    <n v="20949282"/>
    <s v="WIRE: 3/8 7&quot; STRAND HS STEEL GALVANIZED"/>
    <d v="2011-12-16T00:00:00"/>
    <d v="2012-01-01T00:00:00"/>
    <s v="10040011"/>
  </r>
  <r>
    <n v="552"/>
    <n v="665598.39"/>
    <n v="121576.9772163624"/>
    <n v="544021.41278363764"/>
    <d v="2023-12-01T00:00:00"/>
    <s v="BH Colorado Electric Oper Co"/>
    <s v="Regulated Electric (122)"/>
    <s v="COE Elec 115kV Transmission Lines"/>
    <x v="16"/>
    <n v="135600"/>
    <x v="77"/>
    <n v="20949226"/>
    <s v="INSULATOR: 230 KV POLYMER"/>
    <d v="2011-12-08T00:00:00"/>
    <d v="2012-01-01T00:00:00"/>
    <s v="10040011"/>
  </r>
  <r>
    <n v="873"/>
    <n v="876943.48"/>
    <n v="160180.8824807968"/>
    <n v="716762.59751920321"/>
    <d v="2023-12-01T00:00:00"/>
    <s v="BH Colorado Electric Oper Co"/>
    <s v="Regulated Electric (122)"/>
    <s v="COE Elec 115kV Transmission Lines"/>
    <x v="16"/>
    <n v="135600"/>
    <x v="11"/>
    <n v="20949205"/>
    <s v="INSULATOR, PORCELAIN"/>
    <d v="2011-12-08T00:00:00"/>
    <d v="2012-01-01T00:00:00"/>
    <s v="10040011"/>
  </r>
  <r>
    <n v="12"/>
    <n v="37150.31"/>
    <n v="6785.8072680296"/>
    <n v="30364.502731970399"/>
    <d v="2023-12-01T00:00:00"/>
    <s v="BH Colorado Electric Oper Co"/>
    <s v="Regulated Electric (122)"/>
    <s v="COE Elec 115kV Transmission Lines"/>
    <x v="16"/>
    <n v="135600"/>
    <x v="78"/>
    <n v="20949177"/>
    <s v="INSULATOR, 115KV POST POLYMER"/>
    <d v="2011-12-16T00:00:00"/>
    <d v="2012-01-01T00:00:00"/>
    <s v="10040011"/>
  </r>
  <r>
    <n v="10"/>
    <n v="106614.5"/>
    <n v="-439.55985590500001"/>
    <n v="107054.059855905"/>
    <d v="2023-12-01T00:00:00"/>
    <s v="BH Colorado Electric Oper Co"/>
    <s v="Regulated Electric (122)"/>
    <s v="COE Elec 115kV Transmission Lines"/>
    <x v="17"/>
    <n v="135002"/>
    <x v="18"/>
    <n v="21743568"/>
    <s v="Right-Of-Ways - Non-Depreciable"/>
    <d v="2015-01-31T00:00:00"/>
    <d v="2015-02-01T00:00:00"/>
    <s v="50507XFER"/>
  </r>
  <r>
    <n v="145"/>
    <n v="7824.24"/>
    <n v="781.74329111999998"/>
    <n v="7042.4967088799995"/>
    <d v="2023-12-01T00:00:00"/>
    <s v="BH Colorado Electric Oper Co"/>
    <s v="Regulated Electric (122)"/>
    <s v="COE Elec 115kV Transmission Lines"/>
    <x v="17"/>
    <n v="135500"/>
    <x v="19"/>
    <n v="21743596"/>
    <s v="Anchors"/>
    <d v="2015-01-31T00:00:00"/>
    <d v="2015-01-01T00:00:00"/>
    <s v="50507XFER"/>
  </r>
  <r>
    <n v="111"/>
    <n v="3505782.75"/>
    <n v="350273.27190075"/>
    <n v="3155509.4780992502"/>
    <d v="2023-12-01T00:00:00"/>
    <s v="BH Colorado Electric Oper Co"/>
    <s v="Regulated Electric (122)"/>
    <s v="COE Elec 115kV Transmission Lines"/>
    <x v="17"/>
    <n v="135500"/>
    <x v="33"/>
    <n v="21743561"/>
    <s v="Pole, Steel"/>
    <d v="2015-01-31T00:00:00"/>
    <d v="2015-02-01T00:00:00"/>
    <s v="50507XFER"/>
  </r>
  <r>
    <n v="1"/>
    <n v="11783.28"/>
    <n v="1177.3028546400001"/>
    <n v="10605.977145360001"/>
    <d v="2023-12-01T00:00:00"/>
    <s v="BH Colorado Electric Oper Co"/>
    <s v="Regulated Electric (122)"/>
    <s v="COE Elec 115kV Transmission Lines"/>
    <x v="17"/>
    <n v="135500"/>
    <x v="26"/>
    <n v="21743575"/>
    <s v="Pole, Wood, 65' Or Greater"/>
    <d v="2015-01-31T00:00:00"/>
    <d v="2015-01-01T00:00:00"/>
    <s v="50507XFER"/>
  </r>
  <r>
    <n v="3887"/>
    <n v="9320.4699999999993"/>
    <n v="1157.6727435485"/>
    <n v="8162.7972564514994"/>
    <d v="2023-12-01T00:00:00"/>
    <s v="BH Colorado Electric Oper Co"/>
    <s v="Regulated Electric (122)"/>
    <s v="COE Elec 115kV Transmission Lines"/>
    <x v="17"/>
    <n v="135600"/>
    <x v="46"/>
    <n v="21743554"/>
    <s v="Conductor, Oh Acsr Bare 336.4 Mcm"/>
    <d v="2015-01-31T00:00:00"/>
    <d v="2015-01-01T00:00:00"/>
    <s v="50507XFER"/>
  </r>
  <r>
    <n v="1000"/>
    <n v="1806.78"/>
    <n v="224.41571718899999"/>
    <n v="1582.3642828110001"/>
    <d v="2023-12-01T00:00:00"/>
    <s v="BH Colorado Electric Oper Co"/>
    <s v="Regulated Electric (122)"/>
    <s v="COE Elec 115kV Transmission Lines"/>
    <x v="17"/>
    <n v="135600"/>
    <x v="79"/>
    <n v="21741249"/>
    <s v="Conductor, Oh Acsr Bare 4/0"/>
    <d v="2015-01-31T00:00:00"/>
    <d v="2015-01-01T00:00:00"/>
    <s v="50507XFER"/>
  </r>
  <r>
    <n v="455633"/>
    <n v="1745247.32"/>
    <n v="216772.89376126602"/>
    <n v="1528474.426238734"/>
    <d v="2023-12-01T00:00:00"/>
    <s v="BH Colorado Electric Oper Co"/>
    <s v="Regulated Electric (122)"/>
    <s v="COE Elec 115kV Transmission Lines"/>
    <x v="17"/>
    <n v="135600"/>
    <x v="27"/>
    <n v="21743543"/>
    <s v="Conductor, Oh Acsr Bare 795 Mcm"/>
    <d v="2015-01-31T00:00:00"/>
    <d v="2015-01-01T00:00:00"/>
    <s v="50507XFER"/>
  </r>
  <r>
    <n v="189"/>
    <n v="21524.7"/>
    <n v="2673.530251485"/>
    <n v="18851.169748515"/>
    <d v="2023-12-01T00:00:00"/>
    <s v="BH Colorado Electric Oper Co"/>
    <s v="Regulated Electric (122)"/>
    <s v="COE Elec 115kV Transmission Lines"/>
    <x v="17"/>
    <n v="135600"/>
    <x v="67"/>
    <n v="21743536"/>
    <s v="Dampers, Vibration"/>
    <d v="2015-01-31T00:00:00"/>
    <d v="2015-01-01T00:00:00"/>
    <s v="50507XFER"/>
  </r>
  <r>
    <n v="635"/>
    <n v="495970.44"/>
    <n v="61603.273224822005"/>
    <n v="434367.16677517799"/>
    <d v="2023-12-01T00:00:00"/>
    <s v="BH Colorado Electric Oper Co"/>
    <s v="Regulated Electric (122)"/>
    <s v="COE Elec 115kV Transmission Lines"/>
    <x v="17"/>
    <n v="135600"/>
    <x v="29"/>
    <n v="21743582"/>
    <s v="Post Insulators"/>
    <d v="2015-01-31T00:00:00"/>
    <d v="2015-01-01T00:00:00"/>
    <s v="50507XFER"/>
  </r>
  <r>
    <n v="982"/>
    <n v="49167.4"/>
    <n v="6106.9622938700004"/>
    <n v="43060.437706130004"/>
    <d v="2023-12-01T00:00:00"/>
    <s v="BH Colorado Electric Oper Co"/>
    <s v="Regulated Electric (122)"/>
    <s v="COE Elec 115kV Transmission Lines"/>
    <x v="17"/>
    <n v="135600"/>
    <x v="31"/>
    <n v="21743589"/>
    <s v="Suspension Insulators"/>
    <d v="2015-01-31T00:00:00"/>
    <d v="2015-01-01T00:00:00"/>
    <s v="50507XFER"/>
  </r>
  <r>
    <n v="190"/>
    <n v="918943.17"/>
    <n v="124219.43871461971"/>
    <n v="794723.73128538032"/>
    <d v="2023-12-01T00:00:00"/>
    <s v="BH Colorado Electric Oper Co"/>
    <s v="Regulated Electric (122)"/>
    <s v="COE Elec 115kV Transmission Lines"/>
    <x v="18"/>
    <n v="135500"/>
    <x v="36"/>
    <n v="20789588"/>
    <s v="Crossarm, Wood"/>
    <d v="2012-12-04T00:00:00"/>
    <d v="2012-01-01T00:00:00"/>
    <s v="10040536"/>
  </r>
  <r>
    <n v="1"/>
    <n v="33673.01"/>
    <n v="1781.1379047112"/>
    <n v="31891.872095288803"/>
    <d v="2023-12-01T00:00:00"/>
    <s v="BH Colorado Electric Oper Co"/>
    <s v="Regulated Electric (122)"/>
    <s v="COE Elec 115kV Transmission Lines"/>
    <x v="18"/>
    <n v="135500"/>
    <x v="36"/>
    <n v="29785385"/>
    <s v="Crossarm, Wood"/>
    <d v="2019-05-23T00:00:00"/>
    <d v="2019-01-01T00:00:00"/>
    <s v="10057765"/>
  </r>
  <r>
    <n v="1"/>
    <n v="10640.380000000001"/>
    <n v="562.82417694560002"/>
    <n v="10077.555823054401"/>
    <d v="2023-12-01T00:00:00"/>
    <s v="BH Colorado Electric Oper Co"/>
    <s v="Regulated Electric (122)"/>
    <s v="COE Elec 115kV Transmission Lines"/>
    <x v="18"/>
    <n v="135500"/>
    <x v="43"/>
    <n v="29785389"/>
    <s v="Pole, Wood, 45'"/>
    <d v="2019-05-23T00:00:00"/>
    <d v="2019-01-01T00:00:00"/>
    <s v="10057765"/>
  </r>
  <r>
    <n v="0"/>
    <n v="0"/>
    <n v="0"/>
    <n v="0"/>
    <d v="2023-12-01T00:00:00"/>
    <s v="BH Colorado Electric Oper Co"/>
    <s v="Regulated Electric (122)"/>
    <s v="COE Elec 115kV Transmission Lines"/>
    <x v="18"/>
    <n v="135500"/>
    <x v="43"/>
    <n v="20789602"/>
    <s v="Pole, Wood, 45'"/>
    <d v="2012-12-04T00:00:00"/>
    <d v="2012-01-01T00:00:00"/>
    <s v="10040536"/>
  </r>
  <r>
    <n v="2"/>
    <n v="8199.18"/>
    <n v="1108.3357173437998"/>
    <n v="7090.8442826562004"/>
    <d v="2023-12-01T00:00:00"/>
    <s v="BH Colorado Electric Oper Co"/>
    <s v="Regulated Electric (122)"/>
    <s v="COE Elec 115kV Transmission Lines"/>
    <x v="18"/>
    <n v="135500"/>
    <x v="23"/>
    <n v="20789595"/>
    <s v="Pole, Wood, 50'"/>
    <d v="2012-12-04T00:00:00"/>
    <d v="2012-01-01T00:00:00"/>
    <s v="10040536"/>
  </r>
  <r>
    <n v="2"/>
    <n v="35353.840000000004"/>
    <n v="1870.0456092607999"/>
    <n v="33483.794390739204"/>
    <d v="2023-12-01T00:00:00"/>
    <s v="BH Colorado Electric Oper Co"/>
    <s v="Regulated Electric (122)"/>
    <s v="COE Elec 115kV Transmission Lines"/>
    <x v="18"/>
    <n v="135500"/>
    <x v="24"/>
    <n v="29785408"/>
    <s v="Pole, Wood, 55'"/>
    <d v="2019-05-23T00:00:00"/>
    <d v="2019-01-01T00:00:00"/>
    <s v="10057765"/>
  </r>
  <r>
    <n v="7"/>
    <n v="36966.14"/>
    <n v="4996.9500967573995"/>
    <n v="31969.189903242601"/>
    <d v="2023-12-01T00:00:00"/>
    <s v="BH Colorado Electric Oper Co"/>
    <s v="Regulated Electric (122)"/>
    <s v="COE Elec 115kV Transmission Lines"/>
    <x v="18"/>
    <n v="135500"/>
    <x v="25"/>
    <n v="20789623"/>
    <s v="Pole, Wood, 60'"/>
    <d v="2012-12-04T00:00:00"/>
    <d v="2012-01-01T00:00:00"/>
    <s v="10040536"/>
  </r>
  <r>
    <n v="394"/>
    <n v="1536889.28"/>
    <n v="207751.17543788481"/>
    <n v="1329138.1045621152"/>
    <d v="2023-12-01T00:00:00"/>
    <s v="BH Colorado Electric Oper Co"/>
    <s v="Regulated Electric (122)"/>
    <s v="COE Elec 115kV Transmission Lines"/>
    <x v="18"/>
    <n v="135500"/>
    <x v="26"/>
    <n v="20789574"/>
    <s v="Pole, Wood, 85'"/>
    <d v="2012-12-04T00:00:00"/>
    <d v="2012-01-01T00:00:00"/>
    <s v="10040536"/>
  </r>
  <r>
    <n v="3"/>
    <n v="111604.54000000001"/>
    <n v="5903.3355358447998"/>
    <n v="105701.20446415521"/>
    <d v="2023-12-01T00:00:00"/>
    <s v="BH Colorado Electric Oper Co"/>
    <s v="Regulated Electric (122)"/>
    <s v="COE Elec 115kV Transmission Lines"/>
    <x v="18"/>
    <n v="135500"/>
    <x v="26"/>
    <n v="29785435"/>
    <s v="Pole, Wood, 65'"/>
    <d v="2019-05-23T00:00:00"/>
    <d v="2019-01-01T00:00:00"/>
    <s v="10057765"/>
  </r>
  <r>
    <n v="1095"/>
    <n v="28780.170000000002"/>
    <n v="1892.4959118797999"/>
    <n v="26887.674088120202"/>
    <d v="2023-12-01T00:00:00"/>
    <s v="BH Colorado Electric Oper Co"/>
    <s v="Regulated Electric (122)"/>
    <s v="COE Elec 115kV Transmission Lines"/>
    <x v="18"/>
    <n v="135600"/>
    <x v="46"/>
    <n v="29785442"/>
    <s v="Conductor, Oh Acsr Bare 336.4 Mcm"/>
    <d v="2019-05-23T00:00:00"/>
    <d v="2019-01-01T00:00:00"/>
    <s v="10057765"/>
  </r>
  <r>
    <n v="344905.66000000003"/>
    <n v="3176951.17"/>
    <n v="533872.41137725848"/>
    <n v="2643078.7586227413"/>
    <d v="2023-12-01T00:00:00"/>
    <s v="BH Colorado Electric Oper Co"/>
    <s v="Regulated Electric (122)"/>
    <s v="COE Elec 115kV Transmission Lines"/>
    <x v="18"/>
    <n v="135600"/>
    <x v="27"/>
    <n v="20789609"/>
    <s v="Conductor, Oh Acsr Bare 795 Mcm"/>
    <d v="2012-12-04T00:00:00"/>
    <d v="2012-01-01T00:00:00"/>
    <s v="10040536"/>
  </r>
  <r>
    <n v="715"/>
    <n v="140510.88"/>
    <n v="23612.223895257601"/>
    <n v="116898.6561047424"/>
    <d v="2023-12-01T00:00:00"/>
    <s v="BH Colorado Electric Oper Co"/>
    <s v="Regulated Electric (122)"/>
    <s v="COE Elec 115kV Transmission Lines"/>
    <x v="18"/>
    <n v="135600"/>
    <x v="67"/>
    <n v="20789616"/>
    <s v="Dampers, Vibration"/>
    <d v="2012-12-04T00:00:00"/>
    <d v="2012-01-01T00:00:00"/>
    <s v="10040536"/>
  </r>
  <r>
    <n v="1929"/>
    <n v="198447.82"/>
    <n v="33348.267104766404"/>
    <n v="165099.55289523362"/>
    <d v="2023-12-01T00:00:00"/>
    <s v="BH Colorado Electric Oper Co"/>
    <s v="Regulated Electric (122)"/>
    <s v="COE Elec 115kV Transmission Lines"/>
    <x v="18"/>
    <n v="135600"/>
    <x v="68"/>
    <n v="20789567"/>
    <s v="INSULATOR, HORIZONTAL"/>
    <d v="2012-12-04T00:00:00"/>
    <d v="2012-01-01T00:00:00"/>
    <s v="10040536"/>
  </r>
  <r>
    <n v="238250"/>
    <n v="2485292.94"/>
    <n v="417642.34445462882"/>
    <n v="2067650.5955453711"/>
    <d v="2023-12-01T00:00:00"/>
    <s v="BH Colorado Electric Oper Co"/>
    <s v="Regulated Electric (122)"/>
    <s v="COE Elec 115kV Transmission Lines"/>
    <x v="18"/>
    <n v="135600"/>
    <x v="30"/>
    <n v="20789581"/>
    <s v="OPGW GROUND WIRE(STATIC WIRE)"/>
    <d v="2012-12-04T00:00:00"/>
    <d v="2012-01-01T00:00:00"/>
    <s v="10040536"/>
  </r>
  <r>
    <n v="358"/>
    <n v="2781.9700000000003"/>
    <n v="182.9338343718"/>
    <n v="2599.0361656282003"/>
    <d v="2023-12-01T00:00:00"/>
    <s v="BH Colorado Electric Oper Co"/>
    <s v="Regulated Electric (122)"/>
    <s v="COE Elec 115kV Transmission Lines"/>
    <x v="18"/>
    <n v="135600"/>
    <x v="30"/>
    <n v="29785355"/>
    <s v="Static Wire (Transmission Lines)"/>
    <d v="2019-05-23T00:00:00"/>
    <d v="2019-01-01T00:00:00"/>
    <s v="10057765"/>
  </r>
  <r>
    <n v="3"/>
    <n v="0"/>
    <n v="0"/>
    <n v="0"/>
    <d v="2023-12-01T00:00:00"/>
    <s v="BH Colorado Electric Oper Co"/>
    <s v="Regulated Electric (122)"/>
    <s v="COE Elec 115kV Transmission Lines"/>
    <x v="19"/>
    <n v="135001"/>
    <x v="3"/>
    <n v="29646648"/>
    <s v="This work order is to replace an arm on the DOT TAP line as well as make other repairs that were identified during line patrol"/>
    <d v="2020-07-13T00:00:00"/>
    <d v="2020-07-01T00:00:00"/>
    <s v="10069618"/>
  </r>
  <r>
    <n v="0"/>
    <n v="0"/>
    <n v="0"/>
    <n v="0"/>
    <d v="2023-12-01T00:00:00"/>
    <s v="BH Colorado Electric Oper Co"/>
    <s v="Regulated Electric (122)"/>
    <s v="COE Elec 115kV Transmission Lines"/>
    <x v="19"/>
    <n v="135001"/>
    <x v="3"/>
    <n v="30577502"/>
    <s v="This work order is to replace an arm on the DOT TAP line as well as make other repairs that were identified during line patrol"/>
    <d v="2020-07-13T00:00:00"/>
    <d v="2020-12-01T00:00:00"/>
    <s v="10069618"/>
  </r>
  <r>
    <n v="0"/>
    <n v="0"/>
    <n v="0"/>
    <n v="0"/>
    <d v="2023-12-01T00:00:00"/>
    <s v="BH Colorado Electric Oper Co"/>
    <s v="Regulated Electric (122)"/>
    <s v="COE Elec 115kV Transmission Lines"/>
    <x v="19"/>
    <n v="135500"/>
    <x v="2"/>
    <n v="34776002"/>
    <s v="A dummy retirement unit"/>
    <d v="2020-07-13T00:00:00"/>
    <d v="2020-12-01T00:00:00"/>
    <s v="10069618"/>
  </r>
  <r>
    <n v="1"/>
    <n v="13036.09"/>
    <n v="1608.9400392582002"/>
    <n v="11427.149960741801"/>
    <d v="2023-12-01T00:00:00"/>
    <s v="BH Colorado Electric Oper Co"/>
    <s v="Regulated Electric (122)"/>
    <s v="COE Elec 115kV Transmission Lines"/>
    <x v="19"/>
    <n v="135500"/>
    <x v="32"/>
    <n v="21741263"/>
    <s v="Crossarm Assemblies, Wood"/>
    <d v="2013-06-17T00:00:00"/>
    <d v="2013-06-01T00:00:00"/>
    <s v="50507XFER"/>
  </r>
  <r>
    <n v="0"/>
    <n v="0"/>
    <n v="0"/>
    <n v="0"/>
    <d v="2023-12-01T00:00:00"/>
    <s v="BH Colorado Electric Oper Co"/>
    <s v="Regulated Electric (122)"/>
    <s v="COE Elec 115kV Transmission Lines"/>
    <x v="19"/>
    <n v="135500"/>
    <x v="3"/>
    <n v="34073871"/>
    <s v="This work order is to replace an arm on the DOT TAP line as well as make other repairs that were identified during line patrol"/>
    <d v="2020-07-13T00:00:00"/>
    <d v="2020-12-01T00:00:00"/>
    <s v="10069618"/>
  </r>
  <r>
    <n v="1"/>
    <n v="1090.74"/>
    <n v="183.29397048479998"/>
    <n v="907.44602951520005"/>
    <d v="2023-12-01T00:00:00"/>
    <s v="BH Colorado Electric Oper Co"/>
    <s v="Regulated Electric (122)"/>
    <s v="COE Elec 115kV Transmission Lines"/>
    <x v="19"/>
    <n v="135600"/>
    <x v="74"/>
    <n v="21741256"/>
    <s v="Arrester -  0-10,000 Volts"/>
    <d v="2012-06-01T00:00:00"/>
    <d v="2012-01-01T00:00:00"/>
    <s v="50507XFER"/>
  </r>
  <r>
    <n v="1"/>
    <n v="800"/>
    <n v="-7.57"/>
    <n v="807.57"/>
    <d v="2023-12-01T00:00:00"/>
    <s v="BH Colorado Electric Oper Co"/>
    <s v="Regulated Electric (122)"/>
    <s v="COE Elec 115kV Transmission Lines"/>
    <x v="20"/>
    <n v="135002"/>
    <x v="17"/>
    <n v="21741277"/>
    <s v="TLINE S8,T20S, R61W"/>
    <d v="2004-08-01T00:00:00"/>
    <d v="2005-02-01T00:00:00"/>
    <s v="50507XFER"/>
  </r>
  <r>
    <n v="22"/>
    <n v="15.02"/>
    <n v="3.4427663428000002"/>
    <n v="11.577233657199999"/>
    <d v="2023-12-01T00:00:00"/>
    <s v="BH Colorado Electric Oper Co"/>
    <s v="Regulated Electric (122)"/>
    <s v="COE Elec 115kV Transmission Lines"/>
    <x v="20"/>
    <n v="135500"/>
    <x v="19"/>
    <n v="21741308"/>
    <s v="ANCHORS"/>
    <d v="2004-08-01T00:00:00"/>
    <d v="2005-01-01T00:00:00"/>
    <s v="50507XFER"/>
  </r>
  <r>
    <n v="14"/>
    <n v="59.88"/>
    <n v="13.7252229432"/>
    <n v="46.1547770568"/>
    <d v="2023-12-01T00:00:00"/>
    <s v="BH Colorado Electric Oper Co"/>
    <s v="Regulated Electric (122)"/>
    <s v="COE Elec 115kV Transmission Lines"/>
    <x v="20"/>
    <n v="135500"/>
    <x v="32"/>
    <n v="21741294"/>
    <s v="CROSSARM ASSEMBLIES, WOOD"/>
    <d v="2004-08-01T00:00:00"/>
    <d v="2005-01-01T00:00:00"/>
    <s v="50507XFER"/>
  </r>
  <r>
    <n v="43"/>
    <n v="30.03"/>
    <n v="6.8832405642000003"/>
    <n v="23.1467594358"/>
    <d v="2023-12-01T00:00:00"/>
    <s v="BH Colorado Electric Oper Co"/>
    <s v="Regulated Electric (122)"/>
    <s v="COE Elec 115kV Transmission Lines"/>
    <x v="20"/>
    <n v="135500"/>
    <x v="21"/>
    <n v="21741315"/>
    <s v="GUYS"/>
    <d v="2004-08-01T00:00:00"/>
    <d v="2005-01-01T00:00:00"/>
    <s v="50507XFER"/>
  </r>
  <r>
    <n v="1"/>
    <n v="15.58"/>
    <n v="3.5711251412000005"/>
    <n v="12.008874858799999"/>
    <d v="2023-12-01T00:00:00"/>
    <s v="BH Colorado Electric Oper Co"/>
    <s v="Regulated Electric (122)"/>
    <s v="COE Elec 115kV Transmission Lines"/>
    <x v="20"/>
    <n v="135500"/>
    <x v="33"/>
    <n v="21741336"/>
    <s v="POLE, STEEL"/>
    <d v="2004-08-01T00:00:00"/>
    <d v="2005-01-01T00:00:00"/>
    <s v="50507XFER"/>
  </r>
  <r>
    <n v="31"/>
    <n v="2784.6"/>
    <n v="638.26412504400002"/>
    <n v="2146.3358749559998"/>
    <d v="2023-12-01T00:00:00"/>
    <s v="BH Colorado Electric Oper Co"/>
    <s v="Regulated Electric (122)"/>
    <s v="COE Elec 115kV Transmission Lines"/>
    <x v="20"/>
    <n v="135500"/>
    <x v="34"/>
    <n v="21741329"/>
    <s v="POLE, WOOD"/>
    <d v="2004-08-01T00:00:00"/>
    <d v="2005-01-01T00:00:00"/>
    <s v="50507XFER"/>
  </r>
  <r>
    <n v="34734"/>
    <n v="99.990000000000009"/>
    <n v="28.491834531600002"/>
    <n v="71.498165468400003"/>
    <d v="2023-12-01T00:00:00"/>
    <s v="BH Colorado Electric Oper Co"/>
    <s v="Regulated Electric (122)"/>
    <s v="COE Elec 115kV Transmission Lines"/>
    <x v="20"/>
    <n v="135600"/>
    <x v="41"/>
    <n v="21741270"/>
    <s v="CONDUCTOR, OH TRANS &amp; DIST BARE"/>
    <d v="2004-08-01T00:00:00"/>
    <d v="2005-01-01T00:00:00"/>
    <s v="50507XFER"/>
  </r>
  <r>
    <n v="16034"/>
    <n v="400.02"/>
    <n v="113.9844349368"/>
    <n v="286.03556506320001"/>
    <d v="2023-12-01T00:00:00"/>
    <s v="BH Colorado Electric Oper Co"/>
    <s v="Regulated Electric (122)"/>
    <s v="COE Elec 115kV Transmission Lines"/>
    <x v="20"/>
    <n v="135600"/>
    <x v="30"/>
    <n v="21741343"/>
    <s v="STATIC WIRE (TRANSMISSION LINES)"/>
    <d v="2004-08-01T00:00:00"/>
    <d v="2005-01-01T00:00:00"/>
    <s v="50507XFER"/>
  </r>
  <r>
    <n v="546"/>
    <n v="250.05"/>
    <n v="71.250957342000007"/>
    <n v="178.79904265800002"/>
    <d v="2023-12-01T00:00:00"/>
    <s v="BH Colorado Electric Oper Co"/>
    <s v="Regulated Electric (122)"/>
    <s v="COE Elec 115kV Transmission Lines"/>
    <x v="20"/>
    <n v="135600"/>
    <x v="31"/>
    <n v="21741301"/>
    <s v="SUSPENSION INSULATORS"/>
    <d v="2004-08-01T00:00:00"/>
    <d v="2005-01-01T00:00:00"/>
    <s v="50507XFER"/>
  </r>
  <r>
    <n v="1"/>
    <n v="75.02"/>
    <n v="21.3767119368"/>
    <n v="53.643288063199996"/>
    <d v="2023-12-01T00:00:00"/>
    <s v="BH Colorado Electric Oper Co"/>
    <s v="Regulated Electric (122)"/>
    <s v="COE Elec 115kV Transmission Lines"/>
    <x v="20"/>
    <n v="135600"/>
    <x v="80"/>
    <n v="21741322"/>
    <s v="SECO 3 WAY MOTORIZED SWITCH"/>
    <d v="2004-08-01T00:00:00"/>
    <d v="2005-01-01T00:00:00"/>
    <s v="50507XFER"/>
  </r>
  <r>
    <n v="0"/>
    <n v="0"/>
    <n v="0"/>
    <n v="0"/>
    <d v="2023-12-01T00:00:00"/>
    <s v="BH Colorado Electric Oper Co"/>
    <s v="Regulated Electric (122)"/>
    <s v="COE Elec 115kV Transmission Lines"/>
    <x v="21"/>
    <n v="135001"/>
    <x v="2"/>
    <n v="35341457"/>
    <s v="A dummy retirement unit"/>
    <d v="2022-04-01T00:00:00"/>
    <d v="2022-04-01T00:00:00"/>
    <s v="10077807"/>
  </r>
  <r>
    <n v="1"/>
    <n v="303.04000000000002"/>
    <n v="-10.215805683200001"/>
    <n v="313.25580568320004"/>
    <d v="2023-12-01T00:00:00"/>
    <s v="BH Colorado Electric Oper Co"/>
    <s v="Regulated Electric (122)"/>
    <s v="COE Elec 115kV Transmission Lines"/>
    <x v="21"/>
    <n v="135002"/>
    <x v="17"/>
    <n v="21741637"/>
    <s v="T-LIN S24 T17 R68"/>
    <d v="1954-07-01T00:00:00"/>
    <d v="1954-07-01T00:00:00"/>
    <s v="50507XFER"/>
  </r>
  <r>
    <n v="2"/>
    <n v="1126.8800000000001"/>
    <n v="-37.988341830400003"/>
    <n v="1164.8683418304001"/>
    <d v="2023-12-01T00:00:00"/>
    <s v="BH Colorado Electric Oper Co"/>
    <s v="Regulated Electric (122)"/>
    <s v="COE Elec 115kV Transmission Lines"/>
    <x v="21"/>
    <n v="135002"/>
    <x v="17"/>
    <n v="21741609"/>
    <s v="T-LIN S32 T19 R67"/>
    <d v="1954-07-01T00:00:00"/>
    <d v="1954-07-01T00:00:00"/>
    <s v="50507XFER"/>
  </r>
  <r>
    <n v="2"/>
    <n v="184.27"/>
    <n v="-6.2119407115999996"/>
    <n v="190.4819407116"/>
    <d v="2023-12-01T00:00:00"/>
    <s v="BH Colorado Electric Oper Co"/>
    <s v="Regulated Electric (122)"/>
    <s v="COE Elec 115kV Transmission Lines"/>
    <x v="21"/>
    <n v="135002"/>
    <x v="17"/>
    <n v="21741644"/>
    <s v="T-LIN S25 T19 R68"/>
    <d v="1954-07-01T00:00:00"/>
    <d v="1954-07-01T00:00:00"/>
    <s v="50507XFER"/>
  </r>
  <r>
    <n v="1"/>
    <n v="122.85000000000001"/>
    <n v="-4.1414061779999995"/>
    <n v="126.99140617800001"/>
    <d v="2023-12-01T00:00:00"/>
    <s v="BH Colorado Electric Oper Co"/>
    <s v="Regulated Electric (122)"/>
    <s v="COE Elec 115kV Transmission Lines"/>
    <x v="21"/>
    <n v="135002"/>
    <x v="17"/>
    <n v="21741665"/>
    <s v="T-LIN S36 T19 R68"/>
    <d v="1954-07-01T00:00:00"/>
    <d v="1954-07-01T00:00:00"/>
    <s v="50507XFER"/>
  </r>
  <r>
    <n v="1"/>
    <n v="142.51"/>
    <n v="-4.8041660107999995"/>
    <n v="147.31416601079999"/>
    <d v="2023-12-01T00:00:00"/>
    <s v="BH Colorado Electric Oper Co"/>
    <s v="Regulated Electric (122)"/>
    <s v="COE Elec 115kV Transmission Lines"/>
    <x v="21"/>
    <n v="135002"/>
    <x v="17"/>
    <n v="21741602"/>
    <s v="T-LIN S29 T19 R69"/>
    <d v="1954-07-01T00:00:00"/>
    <d v="1954-07-01T00:00:00"/>
    <s v="50507XFER"/>
  </r>
  <r>
    <n v="2"/>
    <n v="874.80000000000007"/>
    <n v="-29.490452784000002"/>
    <n v="904.29045278400008"/>
    <d v="2023-12-01T00:00:00"/>
    <s v="BH Colorado Electric Oper Co"/>
    <s v="Regulated Electric (122)"/>
    <s v="COE Elec 115kV Transmission Lines"/>
    <x v="21"/>
    <n v="135002"/>
    <x v="17"/>
    <n v="21741623"/>
    <s v="T-LIN S27 T19 R68"/>
    <d v="1954-07-01T00:00:00"/>
    <d v="1954-07-01T00:00:00"/>
    <s v="50507XFER"/>
  </r>
  <r>
    <n v="38"/>
    <n v="10497.18"/>
    <n v="3269.8032333582"/>
    <n v="7227.3767666418007"/>
    <d v="2023-12-01T00:00:00"/>
    <s v="BH Colorado Electric Oper Co"/>
    <s v="Regulated Electric (122)"/>
    <s v="COE Elec 115kV Transmission Lines"/>
    <x v="21"/>
    <n v="135500"/>
    <x v="32"/>
    <n v="21742021"/>
    <s v="CROSSARM ASSEMBLIES, WOOD"/>
    <d v="1997-07-01T00:00:00"/>
    <d v="1997-07-01T00:00:00"/>
    <s v="50507XFER"/>
  </r>
  <r>
    <n v="6"/>
    <n v="225.12"/>
    <n v="183.90863006879999"/>
    <n v="41.211369931200011"/>
    <d v="2023-12-01T00:00:00"/>
    <s v="BH Colorado Electric Oper Co"/>
    <s v="Regulated Electric (122)"/>
    <s v="COE Elec 115kV Transmission Lines"/>
    <x v="21"/>
    <n v="135500"/>
    <x v="32"/>
    <n v="21741658"/>
    <s v="CROSSARM ASSEMBLIES, WOOD"/>
    <d v="1954-07-01T00:00:00"/>
    <d v="1954-07-01T00:00:00"/>
    <s v="50507XFER"/>
  </r>
  <r>
    <n v="1"/>
    <n v="314.27"/>
    <n v="101.5876329358"/>
    <n v="212.68236706419998"/>
    <d v="2023-12-01T00:00:00"/>
    <s v="BH Colorado Electric Oper Co"/>
    <s v="Regulated Electric (122)"/>
    <s v="COE Elec 115kV Transmission Lines"/>
    <x v="21"/>
    <n v="135500"/>
    <x v="32"/>
    <n v="21741953"/>
    <s v="CROSSARM ASSEMBLIES, WOOD"/>
    <d v="1996-07-01T00:00:00"/>
    <d v="1996-07-01T00:00:00"/>
    <s v="50507XFER"/>
  </r>
  <r>
    <n v="2"/>
    <n v="6231.58"/>
    <n v="1355.1055526924001"/>
    <n v="4876.4744473075998"/>
    <d v="2023-12-01T00:00:00"/>
    <s v="BH Colorado Electric Oper Co"/>
    <s v="Regulated Electric (122)"/>
    <s v="COE Elec 115kV Transmission Lines"/>
    <x v="21"/>
    <n v="135500"/>
    <x v="32"/>
    <n v="21743711"/>
    <s v="CROSSARM ASSEMBLIES, WOOD"/>
    <d v="2005-12-15T00:00:00"/>
    <d v="2005-01-01T00:00:00"/>
    <s v="50507XFER"/>
  </r>
  <r>
    <n v="5"/>
    <n v="116.87"/>
    <n v="95.475309151299996"/>
    <n v="21.394690848700009"/>
    <d v="2023-12-01T00:00:00"/>
    <s v="BH Colorado Electric Oper Co"/>
    <s v="Regulated Electric (122)"/>
    <s v="COE Elec 115kV Transmission Lines"/>
    <x v="21"/>
    <n v="135500"/>
    <x v="32"/>
    <n v="21741651"/>
    <s v="CROSSARM ASSEMBLIES, WOOD"/>
    <d v="1954-07-01T00:00:00"/>
    <d v="1954-07-01T00:00:00"/>
    <s v="50507XFER"/>
  </r>
  <r>
    <n v="1"/>
    <n v="384.45"/>
    <n v="133.3106709825"/>
    <n v="251.13932901749999"/>
    <d v="2023-12-01T00:00:00"/>
    <s v="BH Colorado Electric Oper Co"/>
    <s v="Regulated Electric (122)"/>
    <s v="COE Elec 115kV Transmission Lines"/>
    <x v="21"/>
    <n v="135500"/>
    <x v="32"/>
    <n v="21741901"/>
    <s v="CROSSARM ASSEMBLIES, WOOD"/>
    <d v="1994-07-01T00:00:00"/>
    <d v="1994-07-01T00:00:00"/>
    <s v="50507XFER"/>
  </r>
  <r>
    <n v="1"/>
    <n v="490.87"/>
    <n v="170.2125349595"/>
    <n v="320.65746504050003"/>
    <d v="2023-12-01T00:00:00"/>
    <s v="BH Colorado Electric Oper Co"/>
    <s v="Regulated Electric (122)"/>
    <s v="COE Elec 115kV Transmission Lines"/>
    <x v="21"/>
    <n v="135500"/>
    <x v="32"/>
    <n v="21741922"/>
    <s v="CROSSARM ASSEMBLIES, WOOD"/>
    <d v="1994-07-01T00:00:00"/>
    <d v="1994-07-01T00:00:00"/>
    <s v="50507XFER"/>
  </r>
  <r>
    <n v="74"/>
    <n v="15200.380000000001"/>
    <n v="5449.5084503054004"/>
    <n v="9750.8715496946006"/>
    <d v="2023-12-01T00:00:00"/>
    <s v="BH Colorado Electric Oper Co"/>
    <s v="Regulated Electric (122)"/>
    <s v="COE Elec 115kV Transmission Lines"/>
    <x v="21"/>
    <n v="135500"/>
    <x v="32"/>
    <n v="21741705"/>
    <s v="CROSSARM ASSEMBLIES, WOOD"/>
    <d v="1993-07-01T00:00:00"/>
    <d v="1993-07-01T00:00:00"/>
    <s v="50507XFER"/>
  </r>
  <r>
    <n v="1"/>
    <n v="496.96000000000004"/>
    <n v="189.84880828800001"/>
    <n v="307.11119171200005"/>
    <d v="2023-12-01T00:00:00"/>
    <s v="BH Colorado Electric Oper Co"/>
    <s v="Regulated Electric (122)"/>
    <s v="COE Elec 115kV Transmission Lines"/>
    <x v="21"/>
    <n v="135500"/>
    <x v="32"/>
    <n v="21741691"/>
    <s v="CROSSARM ASSEMBLIES, WOOD"/>
    <d v="1991-07-01T00:00:00"/>
    <d v="1991-07-01T00:00:00"/>
    <s v="50507XFER"/>
  </r>
  <r>
    <n v="2"/>
    <n v="488.41"/>
    <n v="238.2515946824"/>
    <n v="250.15840531760003"/>
    <d v="2023-12-01T00:00:00"/>
    <s v="BH Colorado Electric Oper Co"/>
    <s v="Regulated Electric (122)"/>
    <s v="COE Elec 115kV Transmission Lines"/>
    <x v="21"/>
    <n v="135500"/>
    <x v="32"/>
    <n v="21741684"/>
    <s v="CROSSARM ASSEMBLIES, WOOD"/>
    <d v="1982-07-01T00:00:00"/>
    <d v="1982-07-01T00:00:00"/>
    <s v="50507XFER"/>
  </r>
  <r>
    <n v="2"/>
    <n v="3833.1"/>
    <n v="968.70536340300009"/>
    <n v="2864.3946365969996"/>
    <d v="2023-12-01T00:00:00"/>
    <s v="BH Colorado Electric Oper Co"/>
    <s v="Regulated Electric (122)"/>
    <s v="COE Elec 115kV Transmission Lines"/>
    <x v="21"/>
    <n v="135500"/>
    <x v="32"/>
    <n v="21742063"/>
    <s v="CROSSARM ASSEMBLIES, WOOD"/>
    <d v="2002-06-01T00:00:00"/>
    <d v="2002-01-01T00:00:00"/>
    <s v="50507XFER"/>
  </r>
  <r>
    <n v="71"/>
    <n v="1810.26"/>
    <n v="1478.8665452574"/>
    <n v="331.39345474259994"/>
    <d v="2023-12-01T00:00:00"/>
    <s v="BH Colorado Electric Oper Co"/>
    <s v="Regulated Electric (122)"/>
    <s v="COE Elec 115kV Transmission Lines"/>
    <x v="21"/>
    <n v="135500"/>
    <x v="32"/>
    <n v="21741616"/>
    <s v="CROSSARM ASSEMBLIES, WOOD"/>
    <d v="1954-07-01T00:00:00"/>
    <d v="1954-07-01T00:00:00"/>
    <s v="50507XFER"/>
  </r>
  <r>
    <n v="2"/>
    <n v="4825.9000000000005"/>
    <n v="1106.1548664260001"/>
    <n v="3719.7451335740006"/>
    <d v="2023-12-01T00:00:00"/>
    <s v="BH Colorado Electric Oper Co"/>
    <s v="Regulated Electric (122)"/>
    <s v="COE Elec 115kV Transmission Lines"/>
    <x v="21"/>
    <n v="135500"/>
    <x v="32"/>
    <n v="21742075"/>
    <s v="CROSSARM ASSEMBLIES, WOOD"/>
    <d v="2004-10-01T00:00:00"/>
    <d v="2004-01-01T00:00:00"/>
    <s v="50507XFER"/>
  </r>
  <r>
    <n v="13"/>
    <n v="70039.680000000008"/>
    <n v="7821.1538652096006"/>
    <n v="62218.526134790409"/>
    <d v="2023-12-01T00:00:00"/>
    <s v="BH Colorado Electric Oper Co"/>
    <s v="Regulated Electric (122)"/>
    <s v="COE Elec 115kV Transmission Lines"/>
    <x v="21"/>
    <n v="135500"/>
    <x v="36"/>
    <n v="21743771"/>
    <s v="Crossarm, Wood"/>
    <d v="2014-07-01T00:00:00"/>
    <d v="2014-01-01T00:00:00"/>
    <s v="50507XFER"/>
  </r>
  <r>
    <n v="39"/>
    <n v="289513.05"/>
    <n v="25523.044903816502"/>
    <n v="263990.00509618351"/>
    <d v="2023-12-01T00:00:00"/>
    <s v="BH Colorado Electric Oper Co"/>
    <s v="Regulated Electric (122)"/>
    <s v="COE Elec 115kV Transmission Lines"/>
    <x v="21"/>
    <n v="135500"/>
    <x v="36"/>
    <n v="21743792"/>
    <s v="Crossarm, Wood"/>
    <d v="2016-04-24T00:00:00"/>
    <d v="2016-01-01T00:00:00"/>
    <s v="50507XFER"/>
  </r>
  <r>
    <n v="0"/>
    <n v="0"/>
    <n v="0"/>
    <n v="0"/>
    <d v="2023-12-01T00:00:00"/>
    <s v="BH Colorado Electric Oper Co"/>
    <s v="Regulated Electric (122)"/>
    <s v="COE Elec 115kV Transmission Lines"/>
    <x v="21"/>
    <n v="135500"/>
    <x v="3"/>
    <n v="35602212"/>
    <s v="Install pole reinforcers on poles 36482091 (south pole) and 36482095 (south pole)_x000a_ Replace crossarm on pole 36482067"/>
    <d v="2022-06-20T00:00:00"/>
    <d v="2022-06-01T00:00:00"/>
    <s v="10079246"/>
  </r>
  <r>
    <n v="7"/>
    <n v="415.54"/>
    <n v="70.824566958200009"/>
    <n v="344.7154330418"/>
    <d v="2023-12-01T00:00:00"/>
    <s v="BH Colorado Electric Oper Co"/>
    <s v="Regulated Electric (122)"/>
    <s v="COE Elec 115kV Transmission Lines"/>
    <x v="21"/>
    <n v="135500"/>
    <x v="21"/>
    <n v="21743764"/>
    <s v="Guys"/>
    <d v="2009-12-01T00:00:00"/>
    <d v="2009-01-01T00:00:00"/>
    <s v="50507XFER"/>
  </r>
  <r>
    <n v="47"/>
    <n v="90895.58"/>
    <n v="28313.381439774203"/>
    <n v="62582.198560225799"/>
    <d v="2023-12-01T00:00:00"/>
    <s v="BH Colorado Electric Oper Co"/>
    <s v="Regulated Electric (122)"/>
    <s v="COE Elec 115kV Transmission Lines"/>
    <x v="21"/>
    <n v="135500"/>
    <x v="21"/>
    <n v="21741988"/>
    <s v="GUYS"/>
    <d v="1997-07-01T00:00:00"/>
    <d v="1997-07-01T00:00:00"/>
    <s v="50507XFER"/>
  </r>
  <r>
    <n v="1"/>
    <n v="17676.91"/>
    <n v="935.02227567919999"/>
    <n v="16741.887724320801"/>
    <d v="2023-12-01T00:00:00"/>
    <s v="BH Colorado Electric Oper Co"/>
    <s v="Regulated Electric (122)"/>
    <s v="COE Elec 115kV Transmission Lines"/>
    <x v="21"/>
    <n v="135500"/>
    <x v="24"/>
    <n v="29785405"/>
    <s v="Pole, Wood, 55'"/>
    <d v="2019-05-23T00:00:00"/>
    <d v="2019-01-01T00:00:00"/>
    <s v="10057765"/>
  </r>
  <r>
    <n v="3"/>
    <n v="112478.32"/>
    <n v="5949.5542337983998"/>
    <n v="106528.76576620161"/>
    <d v="2023-12-01T00:00:00"/>
    <s v="BH Colorado Electric Oper Co"/>
    <s v="Regulated Electric (122)"/>
    <s v="COE Elec 115kV Transmission Lines"/>
    <x v="21"/>
    <n v="135500"/>
    <x v="26"/>
    <n v="29785424"/>
    <s v="Pole, Wood, 65'"/>
    <d v="2019-05-23T00:00:00"/>
    <d v="2019-01-01T00:00:00"/>
    <s v="10057765"/>
  </r>
  <r>
    <n v="82"/>
    <n v="510196.78"/>
    <n v="44978.198135533399"/>
    <n v="465218.58186446666"/>
    <d v="2023-12-01T00:00:00"/>
    <s v="BH Colorado Electric Oper Co"/>
    <s v="Regulated Electric (122)"/>
    <s v="COE Elec 115kV Transmission Lines"/>
    <x v="21"/>
    <n v="135500"/>
    <x v="39"/>
    <n v="21743785"/>
    <s v="Pole, Wood"/>
    <d v="2016-04-24T00:00:00"/>
    <d v="2016-01-01T00:00:00"/>
    <s v="50507XFER"/>
  </r>
  <r>
    <n v="74"/>
    <n v="137874.45000000001"/>
    <n v="49429.552442518499"/>
    <n v="88444.897557481512"/>
    <d v="2023-12-01T00:00:00"/>
    <s v="BH Colorado Electric Oper Co"/>
    <s v="Regulated Electric (122)"/>
    <s v="COE Elec 115kV Transmission Lines"/>
    <x v="21"/>
    <n v="135500"/>
    <x v="34"/>
    <n v="21741887"/>
    <s v="POLE, WOOD"/>
    <d v="1993-07-01T00:00:00"/>
    <d v="1993-07-01T00:00:00"/>
    <s v="50507XFER"/>
  </r>
  <r>
    <n v="1"/>
    <n v="2850.61"/>
    <n v="921.45837121940008"/>
    <n v="1929.1516287806"/>
    <d v="2023-12-01T00:00:00"/>
    <s v="BH Colorado Electric Oper Co"/>
    <s v="Regulated Electric (122)"/>
    <s v="COE Elec 115kV Transmission Lines"/>
    <x v="21"/>
    <n v="135500"/>
    <x v="34"/>
    <n v="21741967"/>
    <s v="POLE, WOOD"/>
    <d v="1996-07-01T00:00:00"/>
    <d v="1996-07-01T00:00:00"/>
    <s v="50507XFER"/>
  </r>
  <r>
    <n v="71"/>
    <n v="16419.88"/>
    <n v="13413.9909234812"/>
    <n v="3005.8890765188007"/>
    <d v="2023-12-01T00:00:00"/>
    <s v="BH Colorado Electric Oper Co"/>
    <s v="Regulated Electric (122)"/>
    <s v="COE Elec 115kV Transmission Lines"/>
    <x v="21"/>
    <n v="135500"/>
    <x v="34"/>
    <n v="21741630"/>
    <s v="POLE, WOOD"/>
    <d v="1954-07-01T00:00:00"/>
    <d v="1954-07-01T00:00:00"/>
    <s v="50507XFER"/>
  </r>
  <r>
    <n v="30"/>
    <n v="87906.13"/>
    <n v="27382.187226093702"/>
    <n v="60523.942773906303"/>
    <d v="2023-12-01T00:00:00"/>
    <s v="BH Colorado Electric Oper Co"/>
    <s v="Regulated Electric (122)"/>
    <s v="COE Elec 115kV Transmission Lines"/>
    <x v="21"/>
    <n v="135500"/>
    <x v="34"/>
    <n v="21741981"/>
    <s v="POLE, WOOD"/>
    <d v="1997-07-01T00:00:00"/>
    <d v="1997-07-01T00:00:00"/>
    <s v="50507XFER"/>
  </r>
  <r>
    <n v="1"/>
    <n v="4507.63"/>
    <n v="1722.006164889"/>
    <n v="2785.6238351110001"/>
    <d v="2023-12-01T00:00:00"/>
    <s v="BH Colorado Electric Oper Co"/>
    <s v="Regulated Electric (122)"/>
    <s v="COE Elec 115kV Transmission Lines"/>
    <x v="21"/>
    <n v="135500"/>
    <x v="34"/>
    <n v="21741698"/>
    <s v="POLE, WOOD"/>
    <d v="1991-07-01T00:00:00"/>
    <d v="1991-07-01T00:00:00"/>
    <s v="50507XFER"/>
  </r>
  <r>
    <n v="5"/>
    <n v="1060.08"/>
    <n v="866.01750427920001"/>
    <n v="194.06249572079992"/>
    <d v="2023-12-01T00:00:00"/>
    <s v="BH Colorado Electric Oper Co"/>
    <s v="Regulated Electric (122)"/>
    <s v="COE Elec 115kV Transmission Lines"/>
    <x v="21"/>
    <n v="135500"/>
    <x v="34"/>
    <n v="21741670"/>
    <s v="POLE, WOOD"/>
    <d v="1954-07-01T00:00:00"/>
    <d v="1954-07-01T00:00:00"/>
    <s v="50507XFER"/>
  </r>
  <r>
    <n v="2"/>
    <n v="6018.71"/>
    <n v="1379.5613991394"/>
    <n v="4639.1486008605998"/>
    <d v="2023-12-01T00:00:00"/>
    <s v="BH Colorado Electric Oper Co"/>
    <s v="Regulated Electric (122)"/>
    <s v="COE Elec 115kV Transmission Lines"/>
    <x v="21"/>
    <n v="135500"/>
    <x v="34"/>
    <n v="21743704"/>
    <s v="POLE, WOOD"/>
    <d v="2004-10-01T00:00:00"/>
    <d v="2004-01-01T00:00:00"/>
    <s v="50507XFER"/>
  </r>
  <r>
    <n v="2"/>
    <n v="4430.1500000000005"/>
    <n v="2161.0743067960002"/>
    <n v="2269.0756932040003"/>
    <d v="2023-12-01T00:00:00"/>
    <s v="BH Colorado Electric Oper Co"/>
    <s v="Regulated Electric (122)"/>
    <s v="COE Elec 115kV Transmission Lines"/>
    <x v="21"/>
    <n v="135500"/>
    <x v="34"/>
    <n v="21741677"/>
    <s v="POLE, WOOD"/>
    <d v="1982-07-01T00:00:00"/>
    <d v="1982-07-01T00:00:00"/>
    <s v="50507XFER"/>
  </r>
  <r>
    <n v="1"/>
    <n v="2295.14"/>
    <n v="580.03037430819995"/>
    <n v="1715.1096256917999"/>
    <d v="2023-12-01T00:00:00"/>
    <s v="BH Colorado Electric Oper Co"/>
    <s v="Regulated Electric (122)"/>
    <s v="COE Elec 115kV Transmission Lines"/>
    <x v="21"/>
    <n v="135500"/>
    <x v="34"/>
    <n v="21742056"/>
    <s v="POLE, WOOD"/>
    <d v="2002-06-01T00:00:00"/>
    <d v="2002-01-01T00:00:00"/>
    <s v="50507XFER"/>
  </r>
  <r>
    <n v="1"/>
    <n v="4452.37"/>
    <n v="1543.8897962345002"/>
    <n v="2908.4802037654999"/>
    <d v="2023-12-01T00:00:00"/>
    <s v="BH Colorado Electric Oper Co"/>
    <s v="Regulated Electric (122)"/>
    <s v="COE Elec 115kV Transmission Lines"/>
    <x v="21"/>
    <n v="135500"/>
    <x v="34"/>
    <n v="21741908"/>
    <s v="POLE, WOOD"/>
    <d v="1994-07-01T00:00:00"/>
    <d v="1994-07-01T00:00:00"/>
    <s v="50507XFER"/>
  </r>
  <r>
    <n v="1"/>
    <n v="3487.09"/>
    <n v="1209.1723440665"/>
    <n v="2277.9176559335001"/>
    <d v="2023-12-01T00:00:00"/>
    <s v="BH Colorado Electric Oper Co"/>
    <s v="Regulated Electric (122)"/>
    <s v="COE Elec 115kV Transmission Lines"/>
    <x v="21"/>
    <n v="135500"/>
    <x v="34"/>
    <n v="21741894"/>
    <s v="POLE, WOOD"/>
    <d v="1994-07-01T00:00:00"/>
    <d v="1994-07-01T00:00:00"/>
    <s v="50507XFER"/>
  </r>
  <r>
    <n v="6"/>
    <n v="14462.23"/>
    <n v="3144.9244296494003"/>
    <n v="11317.3055703506"/>
    <d v="2023-12-01T00:00:00"/>
    <s v="BH Colorado Electric Oper Co"/>
    <s v="Regulated Electric (122)"/>
    <s v="COE Elec 115kV Transmission Lines"/>
    <x v="21"/>
    <n v="135500"/>
    <x v="34"/>
    <n v="21743738"/>
    <s v="POLE, WOOD"/>
    <d v="2005-12-15T00:00:00"/>
    <d v="2005-01-01T00:00:00"/>
    <s v="50507XFER"/>
  </r>
  <r>
    <n v="10"/>
    <n v="25056.37"/>
    <n v="7804.8961380313003"/>
    <n v="17251.473861968698"/>
    <d v="2023-12-01T00:00:00"/>
    <s v="BH Colorado Electric Oper Co"/>
    <s v="Regulated Electric (122)"/>
    <s v="COE Elec 115kV Transmission Lines"/>
    <x v="21"/>
    <n v="135500"/>
    <x v="34"/>
    <n v="21742028"/>
    <s v="POLE, WOOD"/>
    <d v="1997-07-01T00:00:00"/>
    <d v="1997-07-01T00:00:00"/>
    <s v="50507XFER"/>
  </r>
  <r>
    <n v="1"/>
    <n v="12658.09"/>
    <n v="3942.9126308341001"/>
    <n v="8715.1773691659"/>
    <d v="2023-12-01T00:00:00"/>
    <s v="BH Colorado Electric Oper Co"/>
    <s v="Regulated Electric (122)"/>
    <s v="COE Elec 115kV Transmission Lines"/>
    <x v="21"/>
    <n v="135500"/>
    <x v="34"/>
    <n v="21742014"/>
    <s v="POLE, WOOD"/>
    <d v="1997-07-01T00:00:00"/>
    <d v="1997-07-01T00:00:00"/>
    <s v="50507XFER"/>
  </r>
  <r>
    <n v="6"/>
    <n v="1836.4"/>
    <n v="1500.2212520360001"/>
    <n v="336.17874796399997"/>
    <d v="2023-12-01T00:00:00"/>
    <s v="BH Colorado Electric Oper Co"/>
    <s v="Regulated Electric (122)"/>
    <s v="COE Elec 115kV Transmission Lines"/>
    <x v="21"/>
    <n v="135500"/>
    <x v="34"/>
    <n v="21741595"/>
    <s v="POLE, WOOD"/>
    <d v="1954-07-01T00:00:00"/>
    <d v="1954-07-01T00:00:00"/>
    <s v="50507XFER"/>
  </r>
  <r>
    <n v="1"/>
    <n v="8196.9"/>
    <n v="2553.2809881810003"/>
    <n v="5643.6190118189988"/>
    <d v="2023-12-01T00:00:00"/>
    <s v="BH Colorado Electric Oper Co"/>
    <s v="Regulated Electric (122)"/>
    <s v="COE Elec 115kV Transmission Lines"/>
    <x v="21"/>
    <n v="135500"/>
    <x v="34"/>
    <n v="21742002"/>
    <s v="POLE, WOOD"/>
    <d v="1997-07-01T00:00:00"/>
    <d v="1997-07-01T00:00:00"/>
    <s v="50507XFER"/>
  </r>
  <r>
    <n v="3"/>
    <n v="179.71"/>
    <n v="38.077578393700001"/>
    <n v="141.6324216063"/>
    <d v="2023-12-01T00:00:00"/>
    <s v="BH Colorado Electric Oper Co"/>
    <s v="Regulated Electric (122)"/>
    <s v="COE Elec 115kV Transmission Lines"/>
    <x v="21"/>
    <n v="135600"/>
    <x v="74"/>
    <n v="21743757"/>
    <s v="Arrester -  0-10,000 Volts"/>
    <d v="2009-12-01T00:00:00"/>
    <d v="2009-01-01T00:00:00"/>
    <s v="50507XFER"/>
  </r>
  <r>
    <n v="9000"/>
    <n v="14082.86"/>
    <n v="1543.4096334140002"/>
    <n v="12539.450366586001"/>
    <d v="2023-12-01T00:00:00"/>
    <s v="BH Colorado Electric Oper Co"/>
    <s v="Regulated Electric (122)"/>
    <s v="COE Elec 115kV Transmission Lines"/>
    <x v="21"/>
    <n v="135600"/>
    <x v="64"/>
    <n v="21743778"/>
    <s v="Conductor, Oh Acsr Bare 4"/>
    <d v="2016-04-24T00:00:00"/>
    <d v="2016-01-01T00:00:00"/>
    <s v="50507XFER"/>
  </r>
  <r>
    <n v="2178"/>
    <n v="89601.03"/>
    <n v="5891.8895536482005"/>
    <n v="83709.140446351797"/>
    <d v="2023-12-01T00:00:00"/>
    <s v="BH Colorado Electric Oper Co"/>
    <s v="Regulated Electric (122)"/>
    <s v="COE Elec 115kV Transmission Lines"/>
    <x v="21"/>
    <n v="135600"/>
    <x v="27"/>
    <n v="29785457"/>
    <s v="Conductor, Oh Acsr Bare 795 Mcm"/>
    <d v="2019-05-23T00:00:00"/>
    <d v="2019-01-01T00:00:00"/>
    <s v="10057765"/>
  </r>
  <r>
    <n v="990"/>
    <n v="6842.22"/>
    <n v="2949.5012284584"/>
    <n v="3892.7187715416003"/>
    <d v="2023-12-01T00:00:00"/>
    <s v="BH Colorado Electric Oper Co"/>
    <s v="Regulated Electric (122)"/>
    <s v="COE Elec 115kV Transmission Lines"/>
    <x v="21"/>
    <n v="135600"/>
    <x v="35"/>
    <n v="21741915"/>
    <s v="CONDUCTOR, OVERHEAD"/>
    <d v="1994-07-01T00:00:00"/>
    <d v="1994-07-01T00:00:00"/>
    <s v="50507XFER"/>
  </r>
  <r>
    <n v="241"/>
    <n v="8460.4600000000009"/>
    <n v="556.33396059239999"/>
    <n v="7904.1260394076007"/>
    <d v="2023-12-01T00:00:00"/>
    <s v="BH Colorado Electric Oper Co"/>
    <s v="Regulated Electric (122)"/>
    <s v="COE Elec 115kV Transmission Lines"/>
    <x v="21"/>
    <n v="135600"/>
    <x v="28"/>
    <n v="29785376"/>
    <s v="FIBER OPTIC GROUND WIRE"/>
    <d v="2019-05-23T00:00:00"/>
    <d v="2019-01-01T00:00:00"/>
    <s v="10057765"/>
  </r>
  <r>
    <n v="248"/>
    <n v="1927.1100000000001"/>
    <n v="126.7208566434"/>
    <n v="1800.3891433566"/>
    <d v="2023-12-01T00:00:00"/>
    <s v="BH Colorado Electric Oper Co"/>
    <s v="Regulated Electric (122)"/>
    <s v="COE Elec 115kV Transmission Lines"/>
    <x v="21"/>
    <n v="135600"/>
    <x v="30"/>
    <n v="29785339"/>
    <s v="Static Wire (Transmission Lines)"/>
    <d v="2019-05-23T00:00:00"/>
    <d v="2019-01-01T00:00:00"/>
    <s v="10057765"/>
  </r>
  <r>
    <n v="572"/>
    <n v="2438.42"/>
    <n v="1051.1387803224002"/>
    <n v="1387.2812196775999"/>
    <d v="2023-12-01T00:00:00"/>
    <s v="BH Colorado Electric Oper Co"/>
    <s v="Regulated Electric (122)"/>
    <s v="COE Elec 115kV Transmission Lines"/>
    <x v="21"/>
    <n v="135600"/>
    <x v="30"/>
    <n v="21741929"/>
    <s v="STATIC WIRE (TRANSMISSION LINES)"/>
    <d v="1994-07-01T00:00:00"/>
    <d v="1994-07-01T00:00:00"/>
    <s v="50507XFER"/>
  </r>
  <r>
    <n v="35"/>
    <n v="1239.6600000000001"/>
    <n v="353.23719967440002"/>
    <n v="886.42280032560006"/>
    <d v="2023-12-01T00:00:00"/>
    <s v="BH Colorado Electric Oper Co"/>
    <s v="Regulated Electric (122)"/>
    <s v="COE Elec 115kV Transmission Lines"/>
    <x v="21"/>
    <n v="135600"/>
    <x v="31"/>
    <n v="21743697"/>
    <s v="SUSPENSION INSULATORS"/>
    <d v="2004-10-01T00:00:00"/>
    <d v="2004-01-01T00:00:00"/>
    <s v="50507XFER"/>
  </r>
  <r>
    <n v="6"/>
    <n v="1147.92"/>
    <n v="276.77229358799997"/>
    <n v="871.14770641200016"/>
    <d v="2023-12-01T00:00:00"/>
    <s v="BH Colorado Electric Oper Co"/>
    <s v="Regulated Electric (122)"/>
    <s v="COE Elec 115kV Transmission Lines"/>
    <x v="21"/>
    <n v="135600"/>
    <x v="31"/>
    <n v="21743750"/>
    <s v="SUSPENSION INSULATORS"/>
    <d v="2007-10-01T00:00:00"/>
    <d v="2007-01-01T00:00:00"/>
    <s v="50507XFER"/>
  </r>
  <r>
    <n v="9"/>
    <n v="509.71000000000004"/>
    <n v="212.27354116240002"/>
    <n v="297.43645883760001"/>
    <d v="2023-12-01T00:00:00"/>
    <s v="BH Colorado Electric Oper Co"/>
    <s v="Regulated Electric (122)"/>
    <s v="COE Elec 115kV Transmission Lines"/>
    <x v="21"/>
    <n v="135600"/>
    <x v="31"/>
    <n v="21741941"/>
    <s v="SUSPENSION INSULATORS"/>
    <d v="1995-07-01T00:00:00"/>
    <d v="1995-07-01T00:00:00"/>
    <s v="50507XFER"/>
  </r>
  <r>
    <n v="299"/>
    <n v="28823.46"/>
    <n v="11582.650042314599"/>
    <n v="17240.8099576854"/>
    <d v="2023-12-01T00:00:00"/>
    <s v="BH Colorado Electric Oper Co"/>
    <s v="Regulated Electric (122)"/>
    <s v="COE Elec 115kV Transmission Lines"/>
    <x v="21"/>
    <n v="135600"/>
    <x v="31"/>
    <n v="21741974"/>
    <s v="SUSPENSION INSULATORS"/>
    <d v="1996-07-01T00:00:00"/>
    <d v="1996-07-01T00:00:00"/>
    <s v="50507XFER"/>
  </r>
  <r>
    <n v="84"/>
    <n v="3324.42"/>
    <n v="1044.4398132168001"/>
    <n v="2279.9801867832002"/>
    <d v="2023-12-01T00:00:00"/>
    <s v="BH Colorado Electric Oper Co"/>
    <s v="Regulated Electric (122)"/>
    <s v="COE Elec 115kV Transmission Lines"/>
    <x v="21"/>
    <n v="135600"/>
    <x v="31"/>
    <n v="21742049"/>
    <s v="SUSPENSION INSULATORS"/>
    <d v="2002-06-01T00:00:00"/>
    <d v="2002-01-01T00:00:00"/>
    <s v="50507XFER"/>
  </r>
  <r>
    <n v="79"/>
    <n v="3162.15"/>
    <n v="854.840009979"/>
    <n v="2307.309990021"/>
    <d v="2023-12-01T00:00:00"/>
    <s v="BH Colorado Electric Oper Co"/>
    <s v="Regulated Electric (122)"/>
    <s v="COE Elec 115kV Transmission Lines"/>
    <x v="21"/>
    <n v="135600"/>
    <x v="31"/>
    <n v="21743730"/>
    <s v="SUSPENSION INSULATORS"/>
    <d v="2005-12-15T00:00:00"/>
    <d v="2005-01-01T00:00:00"/>
    <s v="50507XFER"/>
  </r>
  <r>
    <n v="64"/>
    <n v="9326.9"/>
    <n v="3611.6999763130002"/>
    <n v="5715.200023686999"/>
    <d v="2023-12-01T00:00:00"/>
    <s v="BH Colorado Electric Oper Co"/>
    <s v="Regulated Electric (122)"/>
    <s v="COE Elec 115kV Transmission Lines"/>
    <x v="21"/>
    <n v="135600"/>
    <x v="31"/>
    <n v="21741995"/>
    <s v="SUSPENSION INSULATORS"/>
    <d v="1997-07-01T00:00:00"/>
    <d v="1997-07-01T00:00:00"/>
    <s v="50507XFER"/>
  </r>
  <r>
    <n v="0"/>
    <n v="0"/>
    <n v="0"/>
    <n v="0"/>
    <d v="2023-12-01T00:00:00"/>
    <s v="BH Colorado Electric Oper Co"/>
    <s v="Regulated Electric (122)"/>
    <s v="COE Elec 115kV Transmission Lines"/>
    <x v="22"/>
    <n v="135001"/>
    <x v="3"/>
    <n v="33202085"/>
    <s v="This work order is for the portion of the southern colorado reliability project from west station to north penrose"/>
    <d v="2021-05-11T00:00:00"/>
    <d v="2021-05-01T00:00:00"/>
    <s v="10076411"/>
  </r>
  <r>
    <n v="0"/>
    <n v="0"/>
    <n v="0"/>
    <n v="0"/>
    <d v="2023-12-01T00:00:00"/>
    <s v="BH Colorado Electric Oper Co"/>
    <s v="Regulated Electric (122)"/>
    <s v="COE Elec 115kV Transmission Lines"/>
    <x v="22"/>
    <n v="135001"/>
    <x v="3"/>
    <n v="34060304"/>
    <s v="This work order is for the portion of the southern colorado reliability project from west station to north penrose"/>
    <d v="2021-05-11T00:00:00"/>
    <d v="2021-11-01T00:00:00"/>
    <s v="10076411"/>
  </r>
  <r>
    <n v="0"/>
    <n v="845042.73"/>
    <n v="-1195.2030860300999"/>
    <n v="846237.93308603007"/>
    <d v="2023-12-01T00:00:00"/>
    <s v="BH Colorado Electric Oper Co"/>
    <s v="Regulated Electric (122)"/>
    <s v="COE Elec 115kV Transmission Lines"/>
    <x v="22"/>
    <n v="135001"/>
    <x v="16"/>
    <n v="34163574"/>
    <s v="77.9 Acres Desc: M&amp;B or Unknown N2SW4 SEC 27-18-68 less .88 AC Ditch ROW Penrose CO 81240   Undeveloped vacant lot"/>
    <d v="2021-05-11T00:00:00"/>
    <d v="2021-05-01T00:00:00"/>
    <s v="10076411"/>
  </r>
  <r>
    <n v="0"/>
    <n v="2371615.98"/>
    <n v="-2875.8689696676001"/>
    <n v="2374491.8489696677"/>
    <d v="2023-12-01T00:00:00"/>
    <s v="BH Colorado Electric Oper Co"/>
    <s v="Regulated Electric (122)"/>
    <s v="COE Elec 115kV Transmission Lines"/>
    <x v="22"/>
    <n v="135002"/>
    <x v="18"/>
    <n v="34163582"/>
    <s v="Right-Of-Ways - Non-Depreciable"/>
    <d v="2021-05-11T00:00:00"/>
    <d v="2021-05-01T00:00:00"/>
    <s v="10076411"/>
  </r>
  <r>
    <n v="0"/>
    <n v="98575.87"/>
    <n v="-23.904648475000002"/>
    <n v="98599.774648474995"/>
    <d v="2023-12-01T00:00:00"/>
    <s v="BH Colorado Electric Oper Co"/>
    <s v="Regulated Electric (122)"/>
    <s v="COE Elec 115kV Transmission Lines"/>
    <x v="22"/>
    <n v="135002"/>
    <x v="18"/>
    <n v="37457500"/>
    <s v="Right-Of-Ways - Non-Depreciable"/>
    <d v="2023-02-21T00:00:00"/>
    <d v="2023-02-01T00:00:00"/>
    <s v="10076411"/>
  </r>
  <r>
    <n v="0"/>
    <n v="0"/>
    <n v="0"/>
    <n v="0"/>
    <d v="2023-12-01T00:00:00"/>
    <s v="BH Colorado Electric Oper Co"/>
    <s v="Regulated Electric (122)"/>
    <s v="COE Elec 115kV Transmission Lines"/>
    <x v="22"/>
    <n v="135500"/>
    <x v="3"/>
    <n v="36755336"/>
    <s v="This work order is for the portion of the southern colorado reliability project from west station to north penrose"/>
    <d v="2023-02-21T00:00:00"/>
    <d v="2023-02-01T00:00:00"/>
    <s v="10076411"/>
  </r>
  <r>
    <n v="0"/>
    <n v="0"/>
    <n v="0"/>
    <n v="0"/>
    <d v="2023-12-01T00:00:00"/>
    <s v="BH Colorado Electric Oper Co"/>
    <s v="Regulated Electric (122)"/>
    <s v="COE Elec 115kV Transmission Lines"/>
    <x v="22"/>
    <n v="135500"/>
    <x v="3"/>
    <n v="36933405"/>
    <s v="This work order is for the portion of the southern colorado reliability project from west station to north penrose"/>
    <d v="2023-02-21T00:00:00"/>
    <d v="2023-03-01T00:00:00"/>
    <s v="10076411"/>
  </r>
  <r>
    <n v="231"/>
    <n v="16480442.560000001"/>
    <n v="96859.351426908805"/>
    <n v="16383583.208573092"/>
    <d v="2023-12-01T00:00:00"/>
    <s v="BH Colorado Electric Oper Co"/>
    <s v="Regulated Electric (122)"/>
    <s v="COE Elec 115kV Transmission Lines"/>
    <x v="22"/>
    <n v="135500"/>
    <x v="22"/>
    <n v="37457485"/>
    <s v="Pole, Steel"/>
    <d v="2023-02-21T00:00:00"/>
    <d v="2023-01-01T00:00:00"/>
    <s v="10076411"/>
  </r>
  <r>
    <n v="124279"/>
    <n v="554513.41"/>
    <n v="4051.4579628853003"/>
    <n v="550461.95203711477"/>
    <d v="2023-12-01T00:00:00"/>
    <s v="BH Colorado Electric Oper Co"/>
    <s v="Regulated Electric (122)"/>
    <s v="COE Elec 115kV Transmission Lines"/>
    <x v="22"/>
    <n v="135600"/>
    <x v="75"/>
    <n v="37457497"/>
    <s v="Conductor, Fiber Optic"/>
    <d v="2023-02-21T00:00:00"/>
    <d v="2023-01-01T00:00:00"/>
    <s v="10076411"/>
  </r>
  <r>
    <n v="344000"/>
    <n v="3266092.63"/>
    <n v="23863.1505653479"/>
    <n v="3242229.4794346518"/>
    <d v="2023-12-01T00:00:00"/>
    <s v="BH Colorado Electric Oper Co"/>
    <s v="Regulated Electric (122)"/>
    <s v="COE Elec 115kV Transmission Lines"/>
    <x v="22"/>
    <n v="135600"/>
    <x v="27"/>
    <n v="37457494"/>
    <s v="Conductor, Oh Acsr Bare 795 Mcm"/>
    <d v="2023-02-21T00:00:00"/>
    <d v="2023-01-01T00:00:00"/>
    <s v="10076411"/>
  </r>
  <r>
    <n v="0"/>
    <n v="0"/>
    <n v="0"/>
    <n v="0"/>
    <d v="2023-12-01T00:00:00"/>
    <s v="BH Colorado Electric Oper Co"/>
    <s v="Regulated Electric (122)"/>
    <s v="COE Elec 115kV Transmission Lines"/>
    <x v="22"/>
    <n v="135600"/>
    <x v="3"/>
    <n v="36933402"/>
    <s v="This work order is for the portion of the southern colorado reliability project from west station to north penrose"/>
    <d v="2023-02-21T00:00:00"/>
    <d v="2023-03-01T00:00:00"/>
    <s v="10076411"/>
  </r>
  <r>
    <n v="0"/>
    <n v="0"/>
    <n v="0"/>
    <n v="0"/>
    <d v="2023-12-01T00:00:00"/>
    <s v="BH Colorado Electric Oper Co"/>
    <s v="Regulated Electric (122)"/>
    <s v="COE Elec 115kV Transmission Lines"/>
    <x v="22"/>
    <n v="135600"/>
    <x v="3"/>
    <n v="36755333"/>
    <s v="This work order is for the portion of the southern colorado reliability project from west station to north penrose"/>
    <d v="2023-02-21T00:00:00"/>
    <d v="2023-02-01T00:00:00"/>
    <s v="10076411"/>
  </r>
  <r>
    <n v="666"/>
    <n v="482165.75"/>
    <n v="3522.8620841975003"/>
    <n v="478642.88791580248"/>
    <d v="2023-12-01T00:00:00"/>
    <s v="BH Colorado Electric Oper Co"/>
    <s v="Regulated Electric (122)"/>
    <s v="COE Elec 115kV Transmission Lines"/>
    <x v="22"/>
    <n v="135600"/>
    <x v="29"/>
    <n v="37457488"/>
    <s v="Post Insulators"/>
    <d v="2023-02-21T00:00:00"/>
    <d v="2023-01-01T00:00:00"/>
    <s v="10076411"/>
  </r>
  <r>
    <n v="32000"/>
    <n v="67687.8"/>
    <n v="494.54940377400004"/>
    <n v="67193.250596226004"/>
    <d v="2023-12-01T00:00:00"/>
    <s v="BH Colorado Electric Oper Co"/>
    <s v="Regulated Electric (122)"/>
    <s v="COE Elec 115kV Transmission Lines"/>
    <x v="22"/>
    <n v="135600"/>
    <x v="30"/>
    <n v="37457467"/>
    <s v="Static Wire (Transmission Lines)"/>
    <d v="2023-02-21T00:00:00"/>
    <d v="2023-01-01T00:00:00"/>
    <s v="10076411"/>
  </r>
  <r>
    <n v="192"/>
    <n v="18519.080000000002"/>
    <n v="135.30650977640002"/>
    <n v="18383.773490223601"/>
    <d v="2023-12-01T00:00:00"/>
    <s v="BH Colorado Electric Oper Co"/>
    <s v="Regulated Electric (122)"/>
    <s v="COE Elec 115kV Transmission Lines"/>
    <x v="22"/>
    <n v="135600"/>
    <x v="31"/>
    <n v="37457473"/>
    <s v="Suspension Insulators"/>
    <d v="2023-02-21T00:00:00"/>
    <d v="2023-01-01T00:00:00"/>
    <s v="10076411"/>
  </r>
  <r>
    <n v="3"/>
    <n v="809"/>
    <n v="4.7546790699999999"/>
    <n v="804.24532093000005"/>
    <d v="2023-12-01T00:00:00"/>
    <s v="BH Colorado Electric Oper Co"/>
    <s v="Regulated Electric (122)"/>
    <s v="COE Elec 115kV Transmission Lines"/>
    <x v="23"/>
    <n v="135500"/>
    <x v="19"/>
    <n v="38230062"/>
    <s v="Anchors"/>
    <d v="2023-08-22T00:00:00"/>
    <d v="2023-01-01T00:00:00"/>
    <s v="10081985"/>
  </r>
  <r>
    <n v="0"/>
    <n v="0"/>
    <n v="0"/>
    <n v="0"/>
    <d v="2023-12-01T00:00:00"/>
    <s v="BH Colorado Electric Oper Co"/>
    <s v="Regulated Electric (122)"/>
    <s v="COE Elec 115kV Transmission Lines"/>
    <x v="23"/>
    <n v="135500"/>
    <x v="3"/>
    <n v="38071703"/>
    <s v="This work order is for the 115 kV tie into the new Pueblo West Industrial substation"/>
    <d v="2023-08-22T00:00:00"/>
    <d v="2023-10-01T00:00:00"/>
    <s v="10081985"/>
  </r>
  <r>
    <n v="0"/>
    <n v="0"/>
    <n v="0"/>
    <n v="0"/>
    <d v="2023-12-01T00:00:00"/>
    <s v="BH Colorado Electric Oper Co"/>
    <s v="Regulated Electric (122)"/>
    <s v="COE Elec 115kV Transmission Lines"/>
    <x v="23"/>
    <n v="135500"/>
    <x v="3"/>
    <n v="38204604"/>
    <s v="This work order is for the 115 kV tie into the new Pueblo West Industrial substation"/>
    <d v="2023-08-22T00:00:00"/>
    <d v="2023-11-01T00:00:00"/>
    <s v="10081985"/>
  </r>
  <r>
    <n v="0"/>
    <n v="0"/>
    <n v="0"/>
    <n v="0"/>
    <d v="2023-12-01T00:00:00"/>
    <s v="BH Colorado Electric Oper Co"/>
    <s v="Regulated Electric (122)"/>
    <s v="COE Elec 115kV Transmission Lines"/>
    <x v="23"/>
    <n v="135500"/>
    <x v="3"/>
    <n v="37723772"/>
    <s v="This work order is for the 115 kV tie into the new Pueblo West Industrial substation"/>
    <d v="2023-08-22T00:00:00"/>
    <d v="2023-08-01T00:00:00"/>
    <s v="10081985"/>
  </r>
  <r>
    <n v="3"/>
    <n v="268.18"/>
    <n v="1.5761555414000001"/>
    <n v="266.60384445860001"/>
    <d v="2023-12-01T00:00:00"/>
    <s v="BH Colorado Electric Oper Co"/>
    <s v="Regulated Electric (122)"/>
    <s v="COE Elec 115kV Transmission Lines"/>
    <x v="23"/>
    <n v="135500"/>
    <x v="21"/>
    <n v="38230086"/>
    <s v="Guys"/>
    <d v="2023-08-22T00:00:00"/>
    <d v="2023-01-01T00:00:00"/>
    <s v="10081985"/>
  </r>
  <r>
    <n v="46"/>
    <n v="4019006.74"/>
    <n v="23620.626982530201"/>
    <n v="3995386.1130174701"/>
    <d v="2023-12-01T00:00:00"/>
    <s v="BH Colorado Electric Oper Co"/>
    <s v="Regulated Electric (122)"/>
    <s v="COE Elec 115kV Transmission Lines"/>
    <x v="23"/>
    <n v="135500"/>
    <x v="22"/>
    <n v="38230101"/>
    <s v="Pole, Steel"/>
    <d v="2023-08-22T00:00:00"/>
    <d v="2023-01-01T00:00:00"/>
    <s v="10081985"/>
  </r>
  <r>
    <n v="1"/>
    <n v="820.06000000000006"/>
    <n v="4.8196812338000008"/>
    <n v="815.24031876620006"/>
    <d v="2023-12-01T00:00:00"/>
    <s v="BH Colorado Electric Oper Co"/>
    <s v="Regulated Electric (122)"/>
    <s v="COE Elec 115kV Transmission Lines"/>
    <x v="23"/>
    <n v="135500"/>
    <x v="81"/>
    <n v="38230092"/>
    <s v="Pole, Wood, 30' - 40'"/>
    <d v="2023-08-22T00:00:00"/>
    <d v="2023-01-01T00:00:00"/>
    <s v="10081985"/>
  </r>
  <r>
    <n v="2"/>
    <n v="3408.26"/>
    <n v="20.031127919799999"/>
    <n v="3388.2288720802003"/>
    <d v="2023-12-01T00:00:00"/>
    <s v="BH Colorado Electric Oper Co"/>
    <s v="Regulated Electric (122)"/>
    <s v="COE Elec 115kV Transmission Lines"/>
    <x v="23"/>
    <n v="135500"/>
    <x v="43"/>
    <n v="38230095"/>
    <s v="Pole, Wood, 45'"/>
    <d v="2023-08-22T00:00:00"/>
    <d v="2023-01-01T00:00:00"/>
    <s v="10081985"/>
  </r>
  <r>
    <n v="67100"/>
    <n v="226730.54"/>
    <n v="1656.5681463182"/>
    <n v="225073.97185368181"/>
    <d v="2023-12-01T00:00:00"/>
    <s v="BH Colorado Electric Oper Co"/>
    <s v="Regulated Electric (122)"/>
    <s v="COE Elec 115kV Transmission Lines"/>
    <x v="23"/>
    <n v="135600"/>
    <x v="82"/>
    <n v="38230077"/>
    <s v="Conductor, Oh Acsr Bare 477 Mcm"/>
    <d v="2023-08-22T00:00:00"/>
    <d v="2023-01-01T00:00:00"/>
    <s v="10081985"/>
  </r>
  <r>
    <n v="58100"/>
    <n v="345749.44"/>
    <n v="2526.1595059552001"/>
    <n v="343223.28049404483"/>
    <d v="2023-12-01T00:00:00"/>
    <s v="BH Colorado Electric Oper Co"/>
    <s v="Regulated Electric (122)"/>
    <s v="COE Elec 115kV Transmission Lines"/>
    <x v="23"/>
    <n v="135600"/>
    <x v="27"/>
    <n v="38230107"/>
    <s v="Conductor, Oh Acsr Bare 795 Mcm"/>
    <d v="2023-08-22T00:00:00"/>
    <d v="2023-01-01T00:00:00"/>
    <s v="10081985"/>
  </r>
  <r>
    <n v="0"/>
    <n v="0"/>
    <n v="0"/>
    <n v="0"/>
    <d v="2023-12-01T00:00:00"/>
    <s v="BH Colorado Electric Oper Co"/>
    <s v="Regulated Electric (122)"/>
    <s v="COE Elec 115kV Transmission Lines"/>
    <x v="23"/>
    <n v="135600"/>
    <x v="3"/>
    <n v="37723775"/>
    <s v="This work order is for the 115 kV tie into the new Pueblo West Industrial substation"/>
    <d v="2023-08-22T00:00:00"/>
    <d v="2023-08-01T00:00:00"/>
    <s v="10081985"/>
  </r>
  <r>
    <n v="0"/>
    <n v="0"/>
    <n v="0"/>
    <n v="0"/>
    <d v="2023-12-01T00:00:00"/>
    <s v="BH Colorado Electric Oper Co"/>
    <s v="Regulated Electric (122)"/>
    <s v="COE Elec 115kV Transmission Lines"/>
    <x v="23"/>
    <n v="135600"/>
    <x v="3"/>
    <n v="38071706"/>
    <s v="This work order is for the 115 kV tie into the new Pueblo West Industrial substation"/>
    <d v="2023-08-22T00:00:00"/>
    <d v="2023-10-01T00:00:00"/>
    <s v="10081985"/>
  </r>
  <r>
    <n v="0"/>
    <n v="0"/>
    <n v="0"/>
    <n v="0"/>
    <d v="2023-12-01T00:00:00"/>
    <s v="BH Colorado Electric Oper Co"/>
    <s v="Regulated Electric (122)"/>
    <s v="COE Elec 115kV Transmission Lines"/>
    <x v="23"/>
    <n v="135600"/>
    <x v="3"/>
    <n v="38204607"/>
    <s v="This work order is for the 115 kV tie into the new Pueblo West Industrial substation"/>
    <d v="2023-08-22T00:00:00"/>
    <d v="2023-11-01T00:00:00"/>
    <s v="10081985"/>
  </r>
  <r>
    <n v="10600"/>
    <n v="32774.54"/>
    <n v="239.4616048382"/>
    <n v="32535.0783951618"/>
    <d v="2023-12-01T00:00:00"/>
    <s v="BH Colorado Electric Oper Co"/>
    <s v="Regulated Electric (122)"/>
    <s v="COE Elec 115kV Transmission Lines"/>
    <x v="23"/>
    <n v="135600"/>
    <x v="28"/>
    <n v="38230083"/>
    <s v="FIBER OPTIC GROUND WIRE"/>
    <d v="2023-08-22T00:00:00"/>
    <d v="2023-01-01T00:00:00"/>
    <s v="10081985"/>
  </r>
  <r>
    <n v="249"/>
    <n v="215343.87"/>
    <n v="1573.3733776971001"/>
    <n v="213770.49662230289"/>
    <d v="2023-12-01T00:00:00"/>
    <s v="BH Colorado Electric Oper Co"/>
    <s v="Regulated Electric (122)"/>
    <s v="COE Elec 115kV Transmission Lines"/>
    <x v="23"/>
    <n v="135600"/>
    <x v="29"/>
    <n v="38230104"/>
    <s v="Post Insulators"/>
    <d v="2023-08-22T00:00:00"/>
    <d v="2023-01-01T00:00:00"/>
    <s v="10081985"/>
  </r>
  <r>
    <n v="2500"/>
    <n v="3318.25"/>
    <n v="24.244229522500003"/>
    <n v="3294.0057704774999"/>
    <d v="2023-12-01T00:00:00"/>
    <s v="BH Colorado Electric Oper Co"/>
    <s v="Regulated Electric (122)"/>
    <s v="COE Elec 115kV Transmission Lines"/>
    <x v="23"/>
    <n v="135600"/>
    <x v="30"/>
    <n v="38230080"/>
    <s v="Static Wire (Transmission Lines)"/>
    <d v="2023-08-22T00:00:00"/>
    <d v="2023-01-01T00:00:00"/>
    <s v="10081985"/>
  </r>
  <r>
    <n v="606"/>
    <n v="28688.33"/>
    <n v="209.60640612890001"/>
    <n v="28478.723593871102"/>
    <d v="2023-12-01T00:00:00"/>
    <s v="BH Colorado Electric Oper Co"/>
    <s v="Regulated Electric (122)"/>
    <s v="COE Elec 115kV Transmission Lines"/>
    <x v="23"/>
    <n v="135600"/>
    <x v="31"/>
    <n v="38230089"/>
    <s v="Suspension Insulators"/>
    <d v="2023-08-22T00:00:00"/>
    <d v="2023-01-01T00:00:00"/>
    <s v="10081985"/>
  </r>
  <r>
    <n v="3"/>
    <n v="879.72"/>
    <n v="6.4275246275999995"/>
    <n v="873.29247537240008"/>
    <d v="2023-12-01T00:00:00"/>
    <s v="BH Colorado Electric Oper Co"/>
    <s v="Regulated Electric (122)"/>
    <s v="COE Elec 115kV Transmission Lines"/>
    <x v="23"/>
    <n v="135600"/>
    <x v="83"/>
    <n v="38230098"/>
    <s v="Switches - 25001-34500v"/>
    <d v="2023-08-22T00:00:00"/>
    <d v="2023-01-01T00:00:00"/>
    <s v="10081985"/>
  </r>
  <r>
    <n v="0"/>
    <n v="0"/>
    <n v="0"/>
    <n v="0"/>
    <d v="2023-12-01T00:00:00"/>
    <s v="BH Colorado Electric Oper Co"/>
    <s v="Regulated Electric (122)"/>
    <s v="COE Elec 115kV Transmission Lines"/>
    <x v="24"/>
    <n v="135001"/>
    <x v="3"/>
    <n v="32328201"/>
    <s v="This work order is to rebuild the 115 kV line between Burnt Mill and Green Horn Sub stations"/>
    <d v="2021-01-15T00:00:00"/>
    <d v="2021-01-01T00:00:00"/>
    <s v="10069789"/>
  </r>
  <r>
    <n v="1"/>
    <n v="4057.59"/>
    <n v="-28.5377608362"/>
    <n v="4086.1277608362002"/>
    <d v="2023-12-01T00:00:00"/>
    <s v="BH Colorado Electric Oper Co"/>
    <s v="Regulated Electric (122)"/>
    <s v="COE Elec 115kV Transmission Lines"/>
    <x v="24"/>
    <n v="135002"/>
    <x v="18"/>
    <n v="21749081"/>
    <s v="RIGHT OF WAY-DIAZ"/>
    <d v="2009-07-16T00:00:00"/>
    <d v="2009-07-01T00:00:00"/>
    <s v="50507XFER"/>
  </r>
  <r>
    <n v="1"/>
    <n v="7358.4000000000005"/>
    <n v="-51.752951711999998"/>
    <n v="7410.1529517120007"/>
    <d v="2023-12-01T00:00:00"/>
    <s v="BH Colorado Electric Oper Co"/>
    <s v="Regulated Electric (122)"/>
    <s v="COE Elec 115kV Transmission Lines"/>
    <x v="24"/>
    <n v="135002"/>
    <x v="18"/>
    <n v="21749095"/>
    <s v="RIGHT OF WAY - PRUTCH"/>
    <d v="2009-07-16T00:00:00"/>
    <d v="2009-07-01T00:00:00"/>
    <s v="50507XFER"/>
  </r>
  <r>
    <n v="1"/>
    <n v="12875"/>
    <n v="-90.552192500000004"/>
    <n v="12965.552192499999"/>
    <d v="2023-12-01T00:00:00"/>
    <s v="BH Colorado Electric Oper Co"/>
    <s v="Regulated Electric (122)"/>
    <s v="COE Elec 115kV Transmission Lines"/>
    <x v="24"/>
    <n v="135002"/>
    <x v="18"/>
    <n v="21749046"/>
    <s v="RIGHT OF WAYS - EDEN"/>
    <d v="2009-07-16T00:00:00"/>
    <d v="2009-07-01T00:00:00"/>
    <s v="50507XFER"/>
  </r>
  <r>
    <n v="0"/>
    <n v="10000"/>
    <n v="-12.126200000000001"/>
    <n v="10012.126200000001"/>
    <d v="2023-12-01T00:00:00"/>
    <s v="BH Colorado Electric Oper Co"/>
    <s v="Regulated Electric (122)"/>
    <s v="COE Elec 115kV Transmission Lines"/>
    <x v="24"/>
    <n v="135002"/>
    <x v="18"/>
    <n v="33535114"/>
    <s v="Right-Of-Ways - Non-Depreciable"/>
    <d v="2021-01-15T00:00:00"/>
    <d v="2021-01-01T00:00:00"/>
    <s v="10069789"/>
  </r>
  <r>
    <n v="1"/>
    <n v="5969.67"/>
    <n v="-41.985763650600006"/>
    <n v="6011.6557636506004"/>
    <d v="2023-12-01T00:00:00"/>
    <s v="BH Colorado Electric Oper Co"/>
    <s v="Regulated Electric (122)"/>
    <s v="COE Elec 115kV Transmission Lines"/>
    <x v="24"/>
    <n v="135002"/>
    <x v="18"/>
    <n v="21749088"/>
    <s v="RIGHT OF WAY -351 PARTNERSHIP"/>
    <d v="2009-07-16T00:00:00"/>
    <d v="2009-07-01T00:00:00"/>
    <s v="50507XFER"/>
  </r>
  <r>
    <n v="1"/>
    <n v="8983.380000000001"/>
    <n v="-63.181728548400002"/>
    <n v="9046.5617285484004"/>
    <d v="2023-12-01T00:00:00"/>
    <s v="BH Colorado Electric Oper Co"/>
    <s v="Regulated Electric (122)"/>
    <s v="COE Elec 115kV Transmission Lines"/>
    <x v="24"/>
    <n v="135002"/>
    <x v="18"/>
    <n v="21749074"/>
    <s v="RIGHT OF WAYS-PRUTCH"/>
    <d v="2009-07-16T00:00:00"/>
    <d v="2009-07-01T00:00:00"/>
    <s v="50507XFER"/>
  </r>
  <r>
    <n v="1"/>
    <n v="3800"/>
    <n v="-26.726084"/>
    <n v="3826.7260839999999"/>
    <d v="2023-12-01T00:00:00"/>
    <s v="BH Colorado Electric Oper Co"/>
    <s v="Regulated Electric (122)"/>
    <s v="COE Elec 115kV Transmission Lines"/>
    <x v="24"/>
    <n v="135002"/>
    <x v="18"/>
    <n v="21749067"/>
    <s v="RIGHT OF WAY-CCS DEVELOPMENT"/>
    <d v="2009-07-16T00:00:00"/>
    <d v="2009-07-01T00:00:00"/>
    <s v="50507XFER"/>
  </r>
  <r>
    <n v="0"/>
    <n v="0"/>
    <n v="0"/>
    <n v="0"/>
    <d v="2023-12-01T00:00:00"/>
    <s v="BH Colorado Electric Oper Co"/>
    <s v="Regulated Electric (122)"/>
    <s v="COE Elec 115kV Transmission Lines"/>
    <x v="24"/>
    <n v="135500"/>
    <x v="32"/>
    <n v="21747020"/>
    <s v="CROSSARM ASSEMBLIES, WOOD"/>
    <d v="1972-07-01T00:00:00"/>
    <d v="1972-07-01T00:00:00"/>
    <s v="50507XFER"/>
  </r>
  <r>
    <n v="0"/>
    <n v="0"/>
    <n v="0"/>
    <n v="0"/>
    <d v="2023-12-01T00:00:00"/>
    <s v="BH Colorado Electric Oper Co"/>
    <s v="Regulated Electric (122)"/>
    <s v="COE Elec 115kV Transmission Lines"/>
    <x v="24"/>
    <n v="135500"/>
    <x v="32"/>
    <n v="21746985"/>
    <s v="CROSSARM ASSEMBLIES, WOOD"/>
    <d v="1964-07-01T00:00:00"/>
    <d v="1964-07-01T00:00:00"/>
    <s v="50507XFER"/>
  </r>
  <r>
    <n v="0"/>
    <n v="0"/>
    <n v="0"/>
    <n v="0"/>
    <d v="2023-12-01T00:00:00"/>
    <s v="BH Colorado Electric Oper Co"/>
    <s v="Regulated Electric (122)"/>
    <s v="COE Elec 115kV Transmission Lines"/>
    <x v="24"/>
    <n v="135500"/>
    <x v="32"/>
    <n v="21749006"/>
    <s v="CROSSARM ASSEMBLIES, WOOD"/>
    <d v="2005-05-01T00:00:00"/>
    <d v="2005-01-01T00:00:00"/>
    <s v="50507XFER"/>
  </r>
  <r>
    <n v="0"/>
    <n v="0"/>
    <n v="0"/>
    <n v="0"/>
    <d v="2023-12-01T00:00:00"/>
    <s v="BH Colorado Electric Oper Co"/>
    <s v="Regulated Electric (122)"/>
    <s v="COE Elec 115kV Transmission Lines"/>
    <x v="24"/>
    <n v="135500"/>
    <x v="32"/>
    <n v="21749032"/>
    <s v="CROSSARM ASSEMBLIES, WOOD"/>
    <d v="2006-06-19T00:00:00"/>
    <d v="2006-01-01T00:00:00"/>
    <s v="50507XFER"/>
  </r>
  <r>
    <n v="0"/>
    <n v="0"/>
    <n v="0"/>
    <n v="0"/>
    <d v="2023-12-01T00:00:00"/>
    <s v="BH Colorado Electric Oper Co"/>
    <s v="Regulated Electric (122)"/>
    <s v="COE Elec 115kV Transmission Lines"/>
    <x v="24"/>
    <n v="135500"/>
    <x v="32"/>
    <n v="21748952"/>
    <s v="CROSSARM ASSEMBLIES, WOOD"/>
    <d v="1977-07-01T00:00:00"/>
    <d v="1977-07-01T00:00:00"/>
    <s v="50507XFER"/>
  </r>
  <r>
    <n v="0"/>
    <n v="0"/>
    <n v="0"/>
    <n v="0"/>
    <d v="2023-12-01T00:00:00"/>
    <s v="BH Colorado Electric Oper Co"/>
    <s v="Regulated Electric (122)"/>
    <s v="COE Elec 115kV Transmission Lines"/>
    <x v="24"/>
    <n v="135500"/>
    <x v="32"/>
    <n v="21746992"/>
    <s v="CROSSARM ASSEMBLIES, WOOD"/>
    <d v="1964-07-01T00:00:00"/>
    <d v="1964-07-01T00:00:00"/>
    <s v="50507XFER"/>
  </r>
  <r>
    <n v="0"/>
    <n v="0"/>
    <n v="0"/>
    <n v="0"/>
    <d v="2023-12-01T00:00:00"/>
    <s v="BH Colorado Electric Oper Co"/>
    <s v="Regulated Electric (122)"/>
    <s v="COE Elec 115kV Transmission Lines"/>
    <x v="24"/>
    <n v="135500"/>
    <x v="32"/>
    <n v="21748968"/>
    <s v="CROSSARM ASSEMBLIES, WOOD"/>
    <d v="2004-10-01T00:00:00"/>
    <d v="2004-01-01T00:00:00"/>
    <s v="50507XFER"/>
  </r>
  <r>
    <n v="0"/>
    <n v="0"/>
    <n v="0"/>
    <n v="0"/>
    <d v="2023-12-01T00:00:00"/>
    <s v="BH Colorado Electric Oper Co"/>
    <s v="Regulated Electric (122)"/>
    <s v="COE Elec 115kV Transmission Lines"/>
    <x v="24"/>
    <n v="135500"/>
    <x v="84"/>
    <n v="21749109"/>
    <s v="ARM: DAVIT STEEL 4 FT LENGTH"/>
    <d v="2011-06-14T00:00:00"/>
    <d v="2011-01-01T00:00:00"/>
    <s v="50507XFER"/>
  </r>
  <r>
    <n v="30"/>
    <n v="84952.74"/>
    <n v="2496.4365091331997"/>
    <n v="82456.303490866805"/>
    <d v="2023-12-01T00:00:00"/>
    <s v="BH Colorado Electric Oper Co"/>
    <s v="Regulated Electric (122)"/>
    <s v="COE Elec 115kV Transmission Lines"/>
    <x v="24"/>
    <n v="135500"/>
    <x v="36"/>
    <n v="33535085"/>
    <s v="Crossarm, Wood"/>
    <d v="2021-01-15T00:00:00"/>
    <d v="2021-01-01T00:00:00"/>
    <s v="10069789"/>
  </r>
  <r>
    <n v="0"/>
    <n v="0"/>
    <n v="0"/>
    <n v="0"/>
    <d v="2023-12-01T00:00:00"/>
    <s v="BH Colorado Electric Oper Co"/>
    <s v="Regulated Electric (122)"/>
    <s v="COE Elec 115kV Transmission Lines"/>
    <x v="24"/>
    <n v="135500"/>
    <x v="3"/>
    <n v="32328205"/>
    <s v="This work order is to rebuild the 115 kV line between Burnt Mill and Green Horn Sub stations"/>
    <d v="2021-01-15T00:00:00"/>
    <d v="2021-01-01T00:00:00"/>
    <s v="10069789"/>
  </r>
  <r>
    <n v="0"/>
    <n v="0"/>
    <n v="0"/>
    <n v="0"/>
    <d v="2023-12-01T00:00:00"/>
    <s v="BH Colorado Electric Oper Co"/>
    <s v="Regulated Electric (122)"/>
    <s v="COE Elec 115kV Transmission Lines"/>
    <x v="24"/>
    <n v="135500"/>
    <x v="3"/>
    <n v="33035660"/>
    <s v="This work order is to rebuild the 115 kV line between Burnt Mill and Green Horn Sub stations"/>
    <d v="2021-01-15T00:00:00"/>
    <d v="2021-04-01T00:00:00"/>
    <s v="10069789"/>
  </r>
  <r>
    <n v="0"/>
    <n v="0"/>
    <n v="0"/>
    <n v="0"/>
    <d v="2023-12-01T00:00:00"/>
    <s v="BH Colorado Electric Oper Co"/>
    <s v="Regulated Electric (122)"/>
    <s v="COE Elec 115kV Transmission Lines"/>
    <x v="24"/>
    <n v="135500"/>
    <x v="3"/>
    <n v="32855197"/>
    <s v="This work order is to rebuild the 115 kV line between Burnt Mill and Green Horn Sub stations"/>
    <d v="2021-01-15T00:00:00"/>
    <d v="2021-03-01T00:00:00"/>
    <s v="10069789"/>
  </r>
  <r>
    <n v="3"/>
    <n v="436296.56"/>
    <n v="12821.089245540799"/>
    <n v="423475.47075445921"/>
    <d v="2023-12-01T00:00:00"/>
    <s v="BH Colorado Electric Oper Co"/>
    <s v="Regulated Electric (122)"/>
    <s v="COE Elec 115kV Transmission Lines"/>
    <x v="24"/>
    <n v="135500"/>
    <x v="22"/>
    <n v="33535102"/>
    <s v="Pole, Steel"/>
    <d v="2021-01-15T00:00:00"/>
    <d v="2021-01-01T00:00:00"/>
    <s v="10069789"/>
  </r>
  <r>
    <n v="0"/>
    <n v="0"/>
    <n v="0"/>
    <n v="0"/>
    <d v="2023-12-01T00:00:00"/>
    <s v="BH Colorado Electric Oper Co"/>
    <s v="Regulated Electric (122)"/>
    <s v="COE Elec 115kV Transmission Lines"/>
    <x v="24"/>
    <n v="135500"/>
    <x v="33"/>
    <n v="21749060"/>
    <s v="POLE STRUCTURES-TRANSMISSION LINES"/>
    <d v="2009-07-16T00:00:00"/>
    <d v="2009-01-01T00:00:00"/>
    <s v="50507XFER"/>
  </r>
  <r>
    <n v="0"/>
    <n v="0"/>
    <n v="0"/>
    <n v="0"/>
    <d v="2023-12-01T00:00:00"/>
    <s v="BH Colorado Electric Oper Co"/>
    <s v="Regulated Electric (122)"/>
    <s v="COE Elec 115kV Transmission Lines"/>
    <x v="24"/>
    <n v="135500"/>
    <x v="26"/>
    <n v="21749053"/>
    <s v="Pole, Wood, 65' Or Greater"/>
    <d v="2012-04-09T00:00:00"/>
    <d v="2012-01-01T00:00:00"/>
    <s v="50507XFER"/>
  </r>
  <r>
    <n v="52"/>
    <n v="311587.58"/>
    <n v="9156.3687116443998"/>
    <n v="302431.21128835564"/>
    <d v="2023-12-01T00:00:00"/>
    <s v="BH Colorado Electric Oper Co"/>
    <s v="Regulated Electric (122)"/>
    <s v="COE Elec 115kV Transmission Lines"/>
    <x v="24"/>
    <n v="135500"/>
    <x v="26"/>
    <n v="33535091"/>
    <s v="Pole, Wood, 80'"/>
    <d v="2021-01-15T00:00:00"/>
    <d v="2021-01-01T00:00:00"/>
    <s v="10069789"/>
  </r>
  <r>
    <n v="0"/>
    <n v="0"/>
    <n v="0"/>
    <n v="0"/>
    <d v="2023-12-01T00:00:00"/>
    <s v="BH Colorado Electric Oper Co"/>
    <s v="Regulated Electric (122)"/>
    <s v="COE Elec 115kV Transmission Lines"/>
    <x v="24"/>
    <n v="135500"/>
    <x v="34"/>
    <n v="21748980"/>
    <s v="POLE, WOOD"/>
    <d v="2005-05-01T00:00:00"/>
    <d v="2005-01-01T00:00:00"/>
    <s v="50507XFER"/>
  </r>
  <r>
    <n v="0"/>
    <n v="0"/>
    <n v="0"/>
    <n v="0"/>
    <d v="2023-12-01T00:00:00"/>
    <s v="BH Colorado Electric Oper Co"/>
    <s v="Regulated Electric (122)"/>
    <s v="COE Elec 115kV Transmission Lines"/>
    <x v="24"/>
    <n v="135500"/>
    <x v="34"/>
    <n v="21747013"/>
    <s v="POLE, WOOD"/>
    <d v="1964-07-01T00:00:00"/>
    <d v="1964-07-01T00:00:00"/>
    <s v="50507XFER"/>
  </r>
  <r>
    <n v="0"/>
    <n v="0"/>
    <n v="0"/>
    <n v="0"/>
    <d v="2023-12-01T00:00:00"/>
    <s v="BH Colorado Electric Oper Co"/>
    <s v="Regulated Electric (122)"/>
    <s v="COE Elec 115kV Transmission Lines"/>
    <x v="24"/>
    <n v="135500"/>
    <x v="34"/>
    <n v="21746978"/>
    <s v="POLE, WOOD"/>
    <d v="1964-07-01T00:00:00"/>
    <d v="1964-07-01T00:00:00"/>
    <s v="50507XFER"/>
  </r>
  <r>
    <n v="0"/>
    <n v="0"/>
    <n v="0"/>
    <n v="0"/>
    <d v="2023-12-01T00:00:00"/>
    <s v="BH Colorado Electric Oper Co"/>
    <s v="Regulated Electric (122)"/>
    <s v="COE Elec 115kV Transmission Lines"/>
    <x v="24"/>
    <n v="135500"/>
    <x v="34"/>
    <n v="21748960"/>
    <s v="POLE, WOOD"/>
    <d v="1986-07-01T00:00:00"/>
    <d v="1986-07-01T00:00:00"/>
    <s v="50507XFER"/>
  </r>
  <r>
    <n v="0"/>
    <n v="0"/>
    <n v="0"/>
    <n v="0"/>
    <d v="2023-12-01T00:00:00"/>
    <s v="BH Colorado Electric Oper Co"/>
    <s v="Regulated Electric (122)"/>
    <s v="COE Elec 115kV Transmission Lines"/>
    <x v="24"/>
    <n v="135500"/>
    <x v="34"/>
    <n v="21747027"/>
    <s v="POLE, WOOD"/>
    <d v="1972-07-01T00:00:00"/>
    <d v="1972-07-01T00:00:00"/>
    <s v="50507XFER"/>
  </r>
  <r>
    <n v="0"/>
    <n v="0"/>
    <n v="0"/>
    <n v="0"/>
    <d v="2023-12-01T00:00:00"/>
    <s v="BH Colorado Electric Oper Co"/>
    <s v="Regulated Electric (122)"/>
    <s v="COE Elec 115kV Transmission Lines"/>
    <x v="24"/>
    <n v="135500"/>
    <x v="34"/>
    <n v="21746999"/>
    <s v="POLE, WOOD"/>
    <d v="1964-07-01T00:00:00"/>
    <d v="1964-07-01T00:00:00"/>
    <s v="50507XFER"/>
  </r>
  <r>
    <n v="0"/>
    <n v="0"/>
    <n v="0"/>
    <n v="0"/>
    <d v="2023-12-01T00:00:00"/>
    <s v="BH Colorado Electric Oper Co"/>
    <s v="Regulated Electric (122)"/>
    <s v="COE Elec 115kV Transmission Lines"/>
    <x v="24"/>
    <n v="135500"/>
    <x v="34"/>
    <n v="21748945"/>
    <s v="POLE, WOOD"/>
    <d v="1977-07-01T00:00:00"/>
    <d v="1977-07-01T00:00:00"/>
    <s v="50507XFER"/>
  </r>
  <r>
    <n v="0"/>
    <n v="0"/>
    <n v="0"/>
    <n v="0"/>
    <d v="2023-12-01T00:00:00"/>
    <s v="BH Colorado Electric Oper Co"/>
    <s v="Regulated Electric (122)"/>
    <s v="COE Elec 115kV Transmission Lines"/>
    <x v="24"/>
    <n v="135500"/>
    <x v="34"/>
    <n v="21747006"/>
    <s v="POLE, WOOD"/>
    <d v="1964-07-01T00:00:00"/>
    <d v="1964-07-01T00:00:00"/>
    <s v="50507XFER"/>
  </r>
  <r>
    <n v="0"/>
    <n v="0"/>
    <n v="0"/>
    <n v="0"/>
    <d v="2023-12-01T00:00:00"/>
    <s v="BH Colorado Electric Oper Co"/>
    <s v="Regulated Electric (122)"/>
    <s v="COE Elec 115kV Transmission Lines"/>
    <x v="24"/>
    <n v="135500"/>
    <x v="34"/>
    <n v="21749039"/>
    <s v="POLE, WOOD"/>
    <d v="2006-06-19T00:00:00"/>
    <d v="2006-01-01T00:00:00"/>
    <s v="50507XFER"/>
  </r>
  <r>
    <n v="0"/>
    <n v="0"/>
    <n v="0"/>
    <n v="0"/>
    <d v="2023-12-01T00:00:00"/>
    <s v="BH Colorado Electric Oper Co"/>
    <s v="Regulated Electric (122)"/>
    <s v="COE Elec 115kV Transmission Lines"/>
    <x v="24"/>
    <n v="135600"/>
    <x v="85"/>
    <n v="21749137"/>
    <s v="Conductor, Oh Acsr Bare 266.8 Mcm"/>
    <d v="2011-06-14T00:00:00"/>
    <d v="2011-01-01T00:00:00"/>
    <s v="50507XFER"/>
  </r>
  <r>
    <n v="18918"/>
    <n v="91831.73"/>
    <n v="3354.7627826199"/>
    <n v="88476.967217380094"/>
    <d v="2023-12-01T00:00:00"/>
    <s v="BH Colorado Electric Oper Co"/>
    <s v="Regulated Electric (122)"/>
    <s v="COE Elec 115kV Transmission Lines"/>
    <x v="24"/>
    <n v="135600"/>
    <x v="75"/>
    <n v="33535111"/>
    <s v="OPGW"/>
    <d v="2021-01-15T00:00:00"/>
    <d v="2021-01-01T00:00:00"/>
    <s v="10069789"/>
  </r>
  <r>
    <n v="54250"/>
    <n v="244363.41"/>
    <n v="8926.9936796583006"/>
    <n v="235436.4163203417"/>
    <d v="2023-12-01T00:00:00"/>
    <s v="BH Colorado Electric Oper Co"/>
    <s v="Regulated Electric (122)"/>
    <s v="COE Elec 115kV Transmission Lines"/>
    <x v="24"/>
    <n v="135600"/>
    <x v="27"/>
    <n v="33535108"/>
    <s v="Conductor, Oh Acsr Bare 795 Mcm"/>
    <d v="2021-01-15T00:00:00"/>
    <d v="2021-01-01T00:00:00"/>
    <s v="10069789"/>
  </r>
  <r>
    <n v="0"/>
    <n v="0"/>
    <n v="0"/>
    <n v="0"/>
    <d v="2023-12-01T00:00:00"/>
    <s v="BH Colorado Electric Oper Co"/>
    <s v="Regulated Electric (122)"/>
    <s v="COE Elec 115kV Transmission Lines"/>
    <x v="24"/>
    <n v="135600"/>
    <x v="40"/>
    <n v="21749144"/>
    <s v="Conductor, Oh Copper Bare 4"/>
    <d v="2012-04-09T00:00:00"/>
    <d v="2012-01-01T00:00:00"/>
    <s v="50507XFER"/>
  </r>
  <r>
    <n v="0"/>
    <n v="0"/>
    <n v="0"/>
    <n v="0"/>
    <d v="2023-12-01T00:00:00"/>
    <s v="BH Colorado Electric Oper Co"/>
    <s v="Regulated Electric (122)"/>
    <s v="COE Elec 115kV Transmission Lines"/>
    <x v="24"/>
    <n v="135600"/>
    <x v="40"/>
    <n v="21749123"/>
    <s v="CONDUCTOR, OH COPPER BARE 4"/>
    <d v="2011-06-14T00:00:00"/>
    <d v="2011-01-01T00:00:00"/>
    <s v="50507XFER"/>
  </r>
  <r>
    <n v="0"/>
    <n v="0"/>
    <n v="0"/>
    <n v="0"/>
    <d v="2023-12-01T00:00:00"/>
    <s v="BH Colorado Electric Oper Co"/>
    <s v="Regulated Electric (122)"/>
    <s v="COE Elec 115kV Transmission Lines"/>
    <x v="24"/>
    <n v="135600"/>
    <x v="41"/>
    <n v="21749102"/>
    <s v="CONDUCTORS-TRANSMISSION LINES"/>
    <d v="2009-07-16T00:00:00"/>
    <d v="2009-01-01T00:00:00"/>
    <s v="50507XFER"/>
  </r>
  <r>
    <n v="0"/>
    <n v="0"/>
    <n v="0"/>
    <n v="0"/>
    <d v="2023-12-01T00:00:00"/>
    <s v="BH Colorado Electric Oper Co"/>
    <s v="Regulated Electric (122)"/>
    <s v="COE Elec 115kV Transmission Lines"/>
    <x v="24"/>
    <n v="135600"/>
    <x v="3"/>
    <n v="32855193"/>
    <s v="This work order is to rebuild the 115 kV line between Burnt Mill and Green Horn Sub stations"/>
    <d v="2021-01-15T00:00:00"/>
    <d v="2021-03-01T00:00:00"/>
    <s v="10069789"/>
  </r>
  <r>
    <n v="0"/>
    <n v="0"/>
    <n v="0"/>
    <n v="0"/>
    <d v="2023-12-01T00:00:00"/>
    <s v="BH Colorado Electric Oper Co"/>
    <s v="Regulated Electric (122)"/>
    <s v="COE Elec 115kV Transmission Lines"/>
    <x v="24"/>
    <n v="135600"/>
    <x v="3"/>
    <n v="33035656"/>
    <s v="This work order is to rebuild the 115 kV line between Burnt Mill and Green Horn Sub stations"/>
    <d v="2021-01-15T00:00:00"/>
    <d v="2021-04-01T00:00:00"/>
    <s v="10069789"/>
  </r>
  <r>
    <n v="0"/>
    <n v="0"/>
    <n v="0"/>
    <n v="0"/>
    <d v="2023-12-01T00:00:00"/>
    <s v="BH Colorado Electric Oper Co"/>
    <s v="Regulated Electric (122)"/>
    <s v="COE Elec 115kV Transmission Lines"/>
    <x v="24"/>
    <n v="135600"/>
    <x v="68"/>
    <n v="21749130"/>
    <s v="INSULATOR, HORIZONTAL 115 KV"/>
    <d v="2011-06-14T00:00:00"/>
    <d v="2011-01-01T00:00:00"/>
    <s v="50507XFER"/>
  </r>
  <r>
    <n v="10"/>
    <n v="9872.01"/>
    <n v="360.6406166763"/>
    <n v="9511.3693833236994"/>
    <d v="2023-12-01T00:00:00"/>
    <s v="BH Colorado Electric Oper Co"/>
    <s v="Regulated Electric (122)"/>
    <s v="COE Elec 115kV Transmission Lines"/>
    <x v="24"/>
    <n v="135600"/>
    <x v="29"/>
    <n v="33535105"/>
    <s v="Post Insulators"/>
    <d v="2021-01-15T00:00:00"/>
    <d v="2021-01-01T00:00:00"/>
    <s v="10069789"/>
  </r>
  <r>
    <n v="0"/>
    <n v="0"/>
    <n v="0"/>
    <n v="0"/>
    <d v="2023-12-01T00:00:00"/>
    <s v="BH Colorado Electric Oper Co"/>
    <s v="Regulated Electric (122)"/>
    <s v="COE Elec 115kV Transmission Lines"/>
    <x v="24"/>
    <n v="135600"/>
    <x v="30"/>
    <n v="21749116"/>
    <s v="WIRE: GUY STRAND 7 STRENGTH"/>
    <d v="2011-06-14T00:00:00"/>
    <d v="2011-01-01T00:00:00"/>
    <s v="50507XFER"/>
  </r>
  <r>
    <n v="18600"/>
    <n v="22582.760000000002"/>
    <n v="824.98503269880007"/>
    <n v="21757.7749673012"/>
    <d v="2023-12-01T00:00:00"/>
    <s v="BH Colorado Electric Oper Co"/>
    <s v="Regulated Electric (122)"/>
    <s v="COE Elec 115kV Transmission Lines"/>
    <x v="24"/>
    <n v="135600"/>
    <x v="30"/>
    <n v="33535070"/>
    <s v="Static Wire (Transmission Lines)"/>
    <d v="2021-01-15T00:00:00"/>
    <d v="2021-01-01T00:00:00"/>
    <s v="10069789"/>
  </r>
  <r>
    <n v="70"/>
    <n v="21395.56"/>
    <n v="781.6146815628"/>
    <n v="20613.9453184372"/>
    <d v="2023-12-01T00:00:00"/>
    <s v="BH Colorado Electric Oper Co"/>
    <s v="Regulated Electric (122)"/>
    <s v="COE Elec 115kV Transmission Lines"/>
    <x v="24"/>
    <n v="135600"/>
    <x v="31"/>
    <n v="33535088"/>
    <s v="Suspension Insulators"/>
    <d v="2021-01-15T00:00:00"/>
    <d v="2021-01-01T00:00:00"/>
    <s v="10069789"/>
  </r>
  <r>
    <n v="0"/>
    <n v="0"/>
    <n v="0"/>
    <n v="0"/>
    <d v="2023-12-01T00:00:00"/>
    <s v="BH Colorado Electric Oper Co"/>
    <s v="Regulated Electric (122)"/>
    <s v="COE Elec 115kV Transmission Lines"/>
    <x v="24"/>
    <n v="135600"/>
    <x v="31"/>
    <n v="21749013"/>
    <s v="SUSPENSION INSULATORS"/>
    <d v="2006-06-19T00:00:00"/>
    <d v="2006-01-01T00:00:00"/>
    <s v="50507XFER"/>
  </r>
  <r>
    <n v="0"/>
    <n v="0"/>
    <n v="0"/>
    <n v="0"/>
    <d v="2023-12-01T00:00:00"/>
    <s v="BH Colorado Electric Oper Co"/>
    <s v="Regulated Electric (122)"/>
    <s v="COE Elec 115kV Transmission Lines"/>
    <x v="24"/>
    <n v="135600"/>
    <x v="31"/>
    <n v="21748987"/>
    <s v="SUSPENSION INSULATORS"/>
    <d v="2005-05-01T00:00:00"/>
    <d v="2005-01-01T00:00:00"/>
    <s v="50507XFER"/>
  </r>
  <r>
    <n v="1"/>
    <n v="7465.84"/>
    <n v="-196.40542070640001"/>
    <n v="7662.2454207064002"/>
    <d v="2023-12-01T00:00:00"/>
    <s v="BH Colorado Electric Oper Co"/>
    <s v="Regulated Electric (122)"/>
    <s v="COE Elec 115kV Transmission Lines"/>
    <x v="25"/>
    <n v="135001"/>
    <x v="16"/>
    <n v="21749231"/>
    <s v="LAND - TRACT 34"/>
    <d v="1977-07-01T00:00:00"/>
    <d v="1977-07-01T00:00:00"/>
    <s v="50507XFER"/>
  </r>
  <r>
    <n v="1"/>
    <n v="14370.27"/>
    <n v="-378.04171064670004"/>
    <n v="14748.3117106467"/>
    <d v="2023-12-01T00:00:00"/>
    <s v="BH Colorado Electric Oper Co"/>
    <s v="Regulated Electric (122)"/>
    <s v="COE Elec 115kV Transmission Lines"/>
    <x v="25"/>
    <n v="135001"/>
    <x v="16"/>
    <n v="21749241"/>
    <s v="LAND - TRACT 32"/>
    <d v="1977-07-01T00:00:00"/>
    <d v="1977-07-01T00:00:00"/>
    <s v="50507XFER"/>
  </r>
  <r>
    <n v="1"/>
    <n v="7465.84"/>
    <n v="-196.40542070640001"/>
    <n v="7662.2454207064002"/>
    <d v="2023-12-01T00:00:00"/>
    <s v="BH Colorado Electric Oper Co"/>
    <s v="Regulated Electric (122)"/>
    <s v="COE Elec 115kV Transmission Lines"/>
    <x v="25"/>
    <n v="135001"/>
    <x v="16"/>
    <n v="21749236"/>
    <s v="LAND - TRACT 33"/>
    <d v="1977-07-01T00:00:00"/>
    <d v="1977-07-01T00:00:00"/>
    <s v="50507XFER"/>
  </r>
  <r>
    <n v="1"/>
    <n v="708.6"/>
    <n v="-23.853913584000001"/>
    <n v="732.45391358400002"/>
    <d v="2023-12-01T00:00:00"/>
    <s v="BH Colorado Electric Oper Co"/>
    <s v="Regulated Electric (122)"/>
    <s v="COE Elec 115kV Transmission Lines"/>
    <x v="25"/>
    <n v="135001"/>
    <x v="16"/>
    <n v="21749172"/>
    <s v="LAND - TRACT 31"/>
    <d v="1964-07-01T00:00:00"/>
    <d v="1964-07-01T00:00:00"/>
    <s v="50507XFER"/>
  </r>
  <r>
    <n v="1"/>
    <n v="37.15"/>
    <n v="-1.0721631170000001"/>
    <n v="38.222163117000001"/>
    <d v="2023-12-01T00:00:00"/>
    <s v="BH Colorado Electric Oper Co"/>
    <s v="Regulated Electric (122)"/>
    <s v="COE Elec 115kV Transmission Lines"/>
    <x v="25"/>
    <n v="135002"/>
    <x v="17"/>
    <n v="21749184"/>
    <s v="T-LIN S25 T21 R65"/>
    <d v="1964-07-01T00:00:00"/>
    <d v="1964-07-01T00:00:00"/>
    <s v="50507XFER"/>
  </r>
  <r>
    <n v="1"/>
    <n v="742.85"/>
    <n v="-21.438933283000001"/>
    <n v="764.28893328300001"/>
    <d v="2023-12-01T00:00:00"/>
    <s v="BH Colorado Electric Oper Co"/>
    <s v="Regulated Electric (122)"/>
    <s v="COE Elec 115kV Transmission Lines"/>
    <x v="25"/>
    <n v="135002"/>
    <x v="17"/>
    <n v="21749165"/>
    <s v="T-LIN S20 T21 R65"/>
    <d v="1964-07-01T00:00:00"/>
    <d v="1964-07-01T00:00:00"/>
    <s v="50507XFER"/>
  </r>
  <r>
    <n v="2"/>
    <n v="2079.9900000000002"/>
    <n v="-60.029301796200002"/>
    <n v="2140.0193017962001"/>
    <d v="2023-12-01T00:00:00"/>
    <s v="BH Colorado Electric Oper Co"/>
    <s v="Regulated Electric (122)"/>
    <s v="COE Elec 115kV Transmission Lines"/>
    <x v="25"/>
    <n v="135002"/>
    <x v="17"/>
    <n v="21749196"/>
    <s v="T-LIN S07 T21 R65"/>
    <d v="1964-07-01T00:00:00"/>
    <d v="1964-07-01T00:00:00"/>
    <s v="50507XFER"/>
  </r>
  <r>
    <n v="1"/>
    <n v="3417.28"/>
    <n v="-98.6239993664"/>
    <n v="3515.9039993664001"/>
    <d v="2023-12-01T00:00:00"/>
    <s v="BH Colorado Electric Oper Co"/>
    <s v="Regulated Electric (122)"/>
    <s v="COE Elec 115kV Transmission Lines"/>
    <x v="25"/>
    <n v="135002"/>
    <x v="17"/>
    <n v="21749158"/>
    <s v="T-LIN S31 T20 R65"/>
    <d v="1964-07-01T00:00:00"/>
    <d v="1964-07-01T00:00:00"/>
    <s v="50507XFER"/>
  </r>
  <r>
    <n v="3"/>
    <n v="1328.25"/>
    <n v="-38.333799734999999"/>
    <n v="1366.583799735"/>
    <d v="2023-12-01T00:00:00"/>
    <s v="BH Colorado Electric Oper Co"/>
    <s v="Regulated Electric (122)"/>
    <s v="COE Elec 115kV Transmission Lines"/>
    <x v="25"/>
    <n v="135002"/>
    <x v="17"/>
    <n v="21749210"/>
    <s v="T-LIN S06 T21 R65"/>
    <d v="1964-07-01T00:00:00"/>
    <d v="1964-07-01T00:00:00"/>
    <s v="50507XFER"/>
  </r>
  <r>
    <n v="2"/>
    <n v="1708.57"/>
    <n v="-49.309979456600004"/>
    <n v="1757.8799794566"/>
    <d v="2023-12-01T00:00:00"/>
    <s v="BH Colorado Electric Oper Co"/>
    <s v="Regulated Electric (122)"/>
    <s v="COE Elec 115kV Transmission Lines"/>
    <x v="25"/>
    <n v="135002"/>
    <x v="17"/>
    <n v="21749177"/>
    <s v="T-LIN S28 T21 R65"/>
    <d v="1964-07-01T00:00:00"/>
    <d v="1964-07-01T00:00:00"/>
    <s v="50507XFER"/>
  </r>
  <r>
    <n v="6"/>
    <n v="3694.2000000000003"/>
    <n v="-106.616015796"/>
    <n v="3800.8160157960001"/>
    <d v="2023-12-01T00:00:00"/>
    <s v="BH Colorado Electric Oper Co"/>
    <s v="Regulated Electric (122)"/>
    <s v="COE Elec 115kV Transmission Lines"/>
    <x v="25"/>
    <n v="135002"/>
    <x v="17"/>
    <n v="21749224"/>
    <s v="T-LIN S18 T21 R65"/>
    <d v="1964-07-01T00:00:00"/>
    <d v="1964-07-01T00:00:00"/>
    <s v="50507XFER"/>
  </r>
  <r>
    <n v="0"/>
    <n v="0"/>
    <n v="0"/>
    <n v="0"/>
    <d v="2023-12-01T00:00:00"/>
    <s v="BH Colorado Electric Oper Co"/>
    <s v="Regulated Electric (122)"/>
    <s v="COE Elec 115kV Transmission Lines"/>
    <x v="25"/>
    <n v="135500"/>
    <x v="32"/>
    <n v="21749310"/>
    <s v="CROSSARM ASSEMBLIES, WOOD"/>
    <d v="2009-02-01T00:00:00"/>
    <d v="2009-01-01T00:00:00"/>
    <s v="50507XFER"/>
  </r>
  <r>
    <n v="0"/>
    <n v="0"/>
    <n v="0"/>
    <n v="0"/>
    <d v="2023-12-01T00:00:00"/>
    <s v="BH Colorado Electric Oper Co"/>
    <s v="Regulated Electric (122)"/>
    <s v="COE Elec 115kV Transmission Lines"/>
    <x v="25"/>
    <n v="135500"/>
    <x v="32"/>
    <n v="21749203"/>
    <s v="CROSSARM ASSEMBLIES, WOOD"/>
    <d v="1964-07-01T00:00:00"/>
    <d v="1964-07-01T00:00:00"/>
    <s v="50507XFER"/>
  </r>
  <r>
    <n v="0"/>
    <n v="0"/>
    <n v="0"/>
    <n v="0"/>
    <d v="2023-12-01T00:00:00"/>
    <s v="BH Colorado Electric Oper Co"/>
    <s v="Regulated Electric (122)"/>
    <s v="COE Elec 115kV Transmission Lines"/>
    <x v="25"/>
    <n v="135500"/>
    <x v="32"/>
    <n v="21749265"/>
    <s v="CROSSARM ASSEMBLIES, WOOD"/>
    <d v="2003-04-01T00:00:00"/>
    <d v="2003-01-01T00:00:00"/>
    <s v="50507XFER"/>
  </r>
  <r>
    <n v="0"/>
    <n v="0"/>
    <n v="0"/>
    <n v="0"/>
    <d v="2023-12-01T00:00:00"/>
    <s v="BH Colorado Electric Oper Co"/>
    <s v="Regulated Electric (122)"/>
    <s v="COE Elec 115kV Transmission Lines"/>
    <x v="25"/>
    <n v="135500"/>
    <x v="32"/>
    <n v="21749286"/>
    <s v="CROSSARM ASSEMBLIES, WOOD"/>
    <d v="2007-12-01T00:00:00"/>
    <d v="2007-01-01T00:00:00"/>
    <s v="50507XFER"/>
  </r>
  <r>
    <n v="41"/>
    <n v="175235.1"/>
    <n v="5149.4901909179998"/>
    <n v="170085.609809082"/>
    <d v="2023-12-01T00:00:00"/>
    <s v="BH Colorado Electric Oper Co"/>
    <s v="Regulated Electric (122)"/>
    <s v="COE Elec 115kV Transmission Lines"/>
    <x v="25"/>
    <n v="135500"/>
    <x v="36"/>
    <n v="34837174"/>
    <s v="Crossarm, Wood"/>
    <d v="2021-06-30T00:00:00"/>
    <d v="2021-01-01T00:00:00"/>
    <s v="10069790"/>
  </r>
  <r>
    <n v="0"/>
    <n v="0"/>
    <n v="0"/>
    <n v="0"/>
    <d v="2023-12-01T00:00:00"/>
    <s v="BH Colorado Electric Oper Co"/>
    <s v="Regulated Electric (122)"/>
    <s v="COE Elec 115kV Transmission Lines"/>
    <x v="25"/>
    <n v="135500"/>
    <x v="3"/>
    <n v="33819021"/>
    <s v="This project is to replace the 115 kV line between Burnt Mill Sub. and Pueblo Reservoir Sub."/>
    <d v="2021-06-30T00:00:00"/>
    <d v="2021-09-01T00:00:00"/>
    <s v="10069790"/>
  </r>
  <r>
    <n v="7"/>
    <n v="856444.29"/>
    <n v="25167.626065912198"/>
    <n v="831276.66393408785"/>
    <d v="2023-12-01T00:00:00"/>
    <s v="BH Colorado Electric Oper Co"/>
    <s v="Regulated Electric (122)"/>
    <s v="COE Elec 115kV Transmission Lines"/>
    <x v="25"/>
    <n v="135500"/>
    <x v="22"/>
    <n v="34837191"/>
    <s v="Pole, Steel Self Supporting DE"/>
    <d v="2021-06-30T00:00:00"/>
    <d v="2021-01-01T00:00:00"/>
    <s v="10069790"/>
  </r>
  <r>
    <n v="71"/>
    <n v="369676.25"/>
    <n v="10863.372824225"/>
    <n v="358812.87717577501"/>
    <d v="2023-12-01T00:00:00"/>
    <s v="BH Colorado Electric Oper Co"/>
    <s v="Regulated Electric (122)"/>
    <s v="COE Elec 115kV Transmission Lines"/>
    <x v="25"/>
    <n v="135500"/>
    <x v="26"/>
    <n v="34837180"/>
    <s v="Pole, Wood, 85'"/>
    <d v="2021-06-30T00:00:00"/>
    <d v="2021-01-01T00:00:00"/>
    <s v="10069790"/>
  </r>
  <r>
    <n v="0"/>
    <n v="0"/>
    <n v="0"/>
    <n v="0"/>
    <d v="2023-12-01T00:00:00"/>
    <s v="BH Colorado Electric Oper Co"/>
    <s v="Regulated Electric (122)"/>
    <s v="COE Elec 115kV Transmission Lines"/>
    <x v="25"/>
    <n v="135500"/>
    <x v="34"/>
    <n v="21749189"/>
    <s v="POLE, WOOD"/>
    <d v="1964-07-01T00:00:00"/>
    <d v="1964-07-01T00:00:00"/>
    <s v="50507XFER"/>
  </r>
  <r>
    <n v="0"/>
    <n v="0"/>
    <n v="0"/>
    <n v="0"/>
    <d v="2023-12-01T00:00:00"/>
    <s v="BH Colorado Electric Oper Co"/>
    <s v="Regulated Electric (122)"/>
    <s v="COE Elec 115kV Transmission Lines"/>
    <x v="25"/>
    <n v="135500"/>
    <x v="34"/>
    <n v="21749258"/>
    <s v="POLE, WOOD"/>
    <d v="2003-04-01T00:00:00"/>
    <d v="2003-01-01T00:00:00"/>
    <s v="50507XFER"/>
  </r>
  <r>
    <n v="0"/>
    <n v="0"/>
    <n v="0"/>
    <n v="0"/>
    <d v="2023-12-01T00:00:00"/>
    <s v="BH Colorado Electric Oper Co"/>
    <s v="Regulated Electric (122)"/>
    <s v="COE Elec 115kV Transmission Lines"/>
    <x v="25"/>
    <n v="135500"/>
    <x v="34"/>
    <n v="21749303"/>
    <s v="POLE, WOOD"/>
    <d v="2007-12-01T00:00:00"/>
    <d v="2007-01-01T00:00:00"/>
    <s v="50507XFER"/>
  </r>
  <r>
    <n v="99000"/>
    <n v="467971.5"/>
    <n v="17095.761688545001"/>
    <n v="450875.738311455"/>
    <d v="2023-12-01T00:00:00"/>
    <s v="BH Colorado Electric Oper Co"/>
    <s v="Regulated Electric (122)"/>
    <s v="COE Elec 115kV Transmission Lines"/>
    <x v="25"/>
    <n v="135600"/>
    <x v="27"/>
    <n v="34837194"/>
    <s v="Conductor, Oh Acsr Bare 795 Mcm"/>
    <d v="2021-06-30T00:00:00"/>
    <d v="2021-01-01T00:00:00"/>
    <s v="10069790"/>
  </r>
  <r>
    <n v="0"/>
    <n v="0"/>
    <n v="0"/>
    <n v="0"/>
    <d v="2023-12-01T00:00:00"/>
    <s v="BH Colorado Electric Oper Co"/>
    <s v="Regulated Electric (122)"/>
    <s v="COE Elec 115kV Transmission Lines"/>
    <x v="25"/>
    <n v="135600"/>
    <x v="35"/>
    <n v="21749151"/>
    <s v="CONDUCTOR, OVERHEAD"/>
    <d v="1964-07-01T00:00:00"/>
    <d v="1964-07-01T00:00:00"/>
    <s v="50507XFER"/>
  </r>
  <r>
    <n v="0"/>
    <n v="0"/>
    <n v="0"/>
    <n v="0"/>
    <d v="2023-12-01T00:00:00"/>
    <s v="BH Colorado Electric Oper Co"/>
    <s v="Regulated Electric (122)"/>
    <s v="COE Elec 115kV Transmission Lines"/>
    <x v="25"/>
    <n v="135600"/>
    <x v="3"/>
    <n v="33819024"/>
    <s v="This project is to replace the 115 kV line between Burnt Mill Sub. and Pueblo Reservoir Sub."/>
    <d v="2021-06-30T00:00:00"/>
    <d v="2021-09-01T00:00:00"/>
    <s v="10069790"/>
  </r>
  <r>
    <n v="35200"/>
    <n v="181242.75"/>
    <n v="6621.0930831824999"/>
    <n v="174621.6569168175"/>
    <d v="2023-12-01T00:00:00"/>
    <s v="BH Colorado Electric Oper Co"/>
    <s v="Regulated Electric (122)"/>
    <s v="COE Elec 115kV Transmission Lines"/>
    <x v="25"/>
    <n v="135600"/>
    <x v="28"/>
    <n v="34837171"/>
    <s v="FIBER OPTIC GROUND WIRE"/>
    <d v="2021-06-30T00:00:00"/>
    <d v="2021-01-01T00:00:00"/>
    <s v="10069790"/>
  </r>
  <r>
    <n v="0"/>
    <n v="0"/>
    <n v="0"/>
    <n v="0"/>
    <d v="2023-12-01T00:00:00"/>
    <s v="BH Colorado Electric Oper Co"/>
    <s v="Regulated Electric (122)"/>
    <s v="COE Elec 115kV Transmission Lines"/>
    <x v="25"/>
    <n v="135600"/>
    <x v="30"/>
    <n v="21749217"/>
    <s v="STATIC WIRE (TRANSMISSION LINES)"/>
    <d v="1964-07-01T00:00:00"/>
    <d v="1964-07-01T00:00:00"/>
    <s v="50507XFER"/>
  </r>
  <r>
    <n v="33700"/>
    <n v="35961.120000000003"/>
    <n v="1313.7183302256001"/>
    <n v="34647.401669774401"/>
    <d v="2023-12-01T00:00:00"/>
    <s v="BH Colorado Electric Oper Co"/>
    <s v="Regulated Electric (122)"/>
    <s v="COE Elec 115kV Transmission Lines"/>
    <x v="25"/>
    <n v="135600"/>
    <x v="30"/>
    <n v="34837164"/>
    <s v="Static Wire (Transmission Lines)"/>
    <d v="2021-06-30T00:00:00"/>
    <d v="2021-01-01T00:00:00"/>
    <s v="10069790"/>
  </r>
  <r>
    <n v="0"/>
    <n v="0"/>
    <n v="0"/>
    <n v="0"/>
    <d v="2023-12-01T00:00:00"/>
    <s v="BH Colorado Electric Oper Co"/>
    <s v="Regulated Electric (122)"/>
    <s v="COE Elec 115kV Transmission Lines"/>
    <x v="25"/>
    <n v="135600"/>
    <x v="31"/>
    <n v="21749279"/>
    <s v="SUSPENSION INSULATORS"/>
    <d v="2007-12-01T00:00:00"/>
    <d v="2007-01-01T00:00:00"/>
    <s v="50507XFER"/>
  </r>
  <r>
    <n v="0"/>
    <n v="0"/>
    <n v="0"/>
    <n v="0"/>
    <d v="2023-12-01T00:00:00"/>
    <s v="BH Colorado Electric Oper Co"/>
    <s v="Regulated Electric (122)"/>
    <s v="COE Elec 115kV Transmission Lines"/>
    <x v="25"/>
    <n v="135600"/>
    <x v="31"/>
    <n v="21749246"/>
    <s v="SUSPENSION INSULATORS"/>
    <d v="2003-04-01T00:00:00"/>
    <d v="2003-01-01T00:00:00"/>
    <s v="50507XFER"/>
  </r>
  <r>
    <n v="591"/>
    <n v="93740.85"/>
    <n v="3424.5060480855"/>
    <n v="90316.343951914503"/>
    <d v="2023-12-01T00:00:00"/>
    <s v="BH Colorado Electric Oper Co"/>
    <s v="Regulated Electric (122)"/>
    <s v="COE Elec 115kV Transmission Lines"/>
    <x v="25"/>
    <n v="135600"/>
    <x v="31"/>
    <n v="34837177"/>
    <s v="Suspension Insulators"/>
    <d v="2021-06-30T00:00:00"/>
    <d v="2021-01-01T00:00:00"/>
    <s v="10069790"/>
  </r>
  <r>
    <n v="0"/>
    <n v="1100"/>
    <n v="-0.233178"/>
    <n v="1100.233178"/>
    <d v="2023-12-01T00:00:00"/>
    <s v="BH Colorado Electric Oper Co"/>
    <s v="Regulated Electric (122)"/>
    <s v="COE Elec 115kV Transmission Lines"/>
    <x v="26"/>
    <n v="135003"/>
    <x v="86"/>
    <n v="36375067"/>
    <s v="Depreciable Land Rights"/>
    <d v="2022-06-21T00:00:00"/>
    <d v="2022-06-01T00:00:00"/>
    <s v="10069791"/>
  </r>
  <r>
    <n v="0"/>
    <n v="0"/>
    <n v="0"/>
    <n v="0"/>
    <d v="2023-12-01T00:00:00"/>
    <s v="BH Colorado Electric Oper Co"/>
    <s v="Regulated Electric (122)"/>
    <s v="COE Elec 115kV Transmission Lines"/>
    <x v="26"/>
    <n v="135500"/>
    <x v="32"/>
    <n v="21749388"/>
    <s v="CROSSARM ASSEMBLIES, WOOD"/>
    <d v="2004-06-02T00:00:00"/>
    <d v="2004-01-01T00:00:00"/>
    <s v="50507XFER"/>
  </r>
  <r>
    <n v="0"/>
    <n v="0"/>
    <n v="0"/>
    <n v="0"/>
    <d v="2023-12-01T00:00:00"/>
    <s v="BH Colorado Electric Oper Co"/>
    <s v="Regulated Electric (122)"/>
    <s v="COE Elec 115kV Transmission Lines"/>
    <x v="26"/>
    <n v="135500"/>
    <x v="32"/>
    <n v="21749409"/>
    <s v="CROSSARM ASSEMBLIES, WOOD"/>
    <d v="2009-07-01T00:00:00"/>
    <d v="2009-01-01T00:00:00"/>
    <s v="50507XFER"/>
  </r>
  <r>
    <n v="0"/>
    <n v="0"/>
    <n v="0"/>
    <n v="0"/>
    <d v="2023-12-01T00:00:00"/>
    <s v="BH Colorado Electric Oper Co"/>
    <s v="Regulated Electric (122)"/>
    <s v="COE Elec 115kV Transmission Lines"/>
    <x v="26"/>
    <n v="135500"/>
    <x v="32"/>
    <n v="21749331"/>
    <s v="CROSSARM ASSEMBLIES, WOOD"/>
    <d v="1964-07-01T00:00:00"/>
    <d v="1964-07-01T00:00:00"/>
    <s v="50507XFER"/>
  </r>
  <r>
    <n v="2"/>
    <n v="42743.99"/>
    <n v="4773.1132210052992"/>
    <n v="37970.876778994701"/>
    <d v="2023-12-01T00:00:00"/>
    <s v="BH Colorado Electric Oper Co"/>
    <s v="Regulated Electric (122)"/>
    <s v="COE Elec 115kV Transmission Lines"/>
    <x v="26"/>
    <n v="135500"/>
    <x v="20"/>
    <n v="36866263"/>
    <s v="CROSSARM ASSEMBLY-STRUCTURE 22"/>
    <d v="2014-12-01T00:00:00"/>
    <d v="2014-01-01T00:00:00"/>
    <s v="10050676"/>
  </r>
  <r>
    <n v="16"/>
    <n v="123386.14"/>
    <n v="2175.5086384994001"/>
    <n v="121210.63136150059"/>
    <d v="2023-12-01T00:00:00"/>
    <s v="BH Colorado Electric Oper Co"/>
    <s v="Regulated Electric (122)"/>
    <s v="COE Elec 115kV Transmission Lines"/>
    <x v="26"/>
    <n v="135500"/>
    <x v="36"/>
    <n v="36375041"/>
    <s v="Crossarm, Wood"/>
    <d v="2022-06-21T00:00:00"/>
    <d v="2022-01-01T00:00:00"/>
    <s v="10069791"/>
  </r>
  <r>
    <n v="0"/>
    <n v="0"/>
    <n v="0"/>
    <n v="0"/>
    <d v="2023-12-01T00:00:00"/>
    <s v="BH Colorado Electric Oper Co"/>
    <s v="Regulated Electric (122)"/>
    <s v="COE Elec 115kV Transmission Lines"/>
    <x v="26"/>
    <n v="135500"/>
    <x v="36"/>
    <n v="29785382"/>
    <s v="Crossarm, Wood"/>
    <d v="2019-05-23T00:00:00"/>
    <d v="2019-01-01T00:00:00"/>
    <s v="10057765"/>
  </r>
  <r>
    <n v="0"/>
    <n v="0"/>
    <n v="0"/>
    <n v="0"/>
    <d v="2023-12-01T00:00:00"/>
    <s v="BH Colorado Electric Oper Co"/>
    <s v="Regulated Electric (122)"/>
    <s v="COE Elec 115kV Transmission Lines"/>
    <x v="26"/>
    <n v="135500"/>
    <x v="3"/>
    <n v="35562773"/>
    <s v="This project is to rebuild the 115 kV line from Burnt Mill to West Station substations"/>
    <d v="2022-06-21T00:00:00"/>
    <d v="2022-06-01T00:00:00"/>
    <s v="10069791"/>
  </r>
  <r>
    <n v="0"/>
    <n v="0"/>
    <n v="0"/>
    <n v="0"/>
    <d v="2023-12-01T00:00:00"/>
    <s v="BH Colorado Electric Oper Co"/>
    <s v="Regulated Electric (122)"/>
    <s v="COE Elec 115kV Transmission Lines"/>
    <x v="26"/>
    <n v="135500"/>
    <x v="21"/>
    <n v="21749402"/>
    <s v="GUYS"/>
    <d v="2004-06-02T00:00:00"/>
    <d v="2004-01-01T00:00:00"/>
    <s v="50507XFER"/>
  </r>
  <r>
    <n v="6"/>
    <n v="1071449.42"/>
    <n v="18891.485453108198"/>
    <n v="1052557.9345468918"/>
    <d v="2023-12-01T00:00:00"/>
    <s v="BH Colorado Electric Oper Co"/>
    <s v="Regulated Electric (122)"/>
    <s v="COE Elec 115kV Transmission Lines"/>
    <x v="26"/>
    <n v="135500"/>
    <x v="22"/>
    <n v="36375058"/>
    <s v="Pole, Steel 60'"/>
    <d v="2022-06-21T00:00:00"/>
    <d v="2022-01-01T00:00:00"/>
    <s v="10069791"/>
  </r>
  <r>
    <n v="0"/>
    <n v="0"/>
    <n v="0"/>
    <n v="0"/>
    <d v="2023-12-01T00:00:00"/>
    <s v="BH Colorado Electric Oper Co"/>
    <s v="Regulated Electric (122)"/>
    <s v="COE Elec 115kV Transmission Lines"/>
    <x v="26"/>
    <n v="135500"/>
    <x v="23"/>
    <n v="29785396"/>
    <s v="Pole, Wood, 50'"/>
    <d v="2019-05-23T00:00:00"/>
    <d v="2019-01-01T00:00:00"/>
    <s v="10057765"/>
  </r>
  <r>
    <n v="2"/>
    <n v="8762.43"/>
    <n v="154.4966246553"/>
    <n v="8607.9333753447008"/>
    <d v="2023-12-01T00:00:00"/>
    <s v="BH Colorado Electric Oper Co"/>
    <s v="Regulated Electric (122)"/>
    <s v="COE Elec 115kV Transmission Lines"/>
    <x v="26"/>
    <n v="135500"/>
    <x v="24"/>
    <n v="36375049"/>
    <s v="Pole, Wood, 55'"/>
    <d v="2022-06-21T00:00:00"/>
    <d v="2022-01-01T00:00:00"/>
    <s v="10069791"/>
  </r>
  <r>
    <n v="0"/>
    <n v="0"/>
    <n v="0"/>
    <n v="0"/>
    <d v="2023-12-01T00:00:00"/>
    <s v="BH Colorado Electric Oper Co"/>
    <s v="Regulated Electric (122)"/>
    <s v="COE Elec 115kV Transmission Lines"/>
    <x v="26"/>
    <n v="135500"/>
    <x v="25"/>
    <n v="29785414"/>
    <s v="Pole, Wood, 60'"/>
    <d v="2019-05-23T00:00:00"/>
    <d v="2019-01-01T00:00:00"/>
    <s v="10057765"/>
  </r>
  <r>
    <n v="2"/>
    <n v="13371.65"/>
    <n v="235.76505502149999"/>
    <n v="13135.884944978499"/>
    <d v="2023-12-01T00:00:00"/>
    <s v="BH Colorado Electric Oper Co"/>
    <s v="Regulated Electric (122)"/>
    <s v="COE Elec 115kV Transmission Lines"/>
    <x v="26"/>
    <n v="135500"/>
    <x v="25"/>
    <n v="36375052"/>
    <s v="Pole, Wood, 60'"/>
    <d v="2022-06-21T00:00:00"/>
    <d v="2022-01-01T00:00:00"/>
    <s v="10069791"/>
  </r>
  <r>
    <n v="0"/>
    <n v="0"/>
    <n v="0"/>
    <n v="0"/>
    <d v="2023-12-01T00:00:00"/>
    <s v="BH Colorado Electric Oper Co"/>
    <s v="Regulated Electric (122)"/>
    <s v="COE Elec 115kV Transmission Lines"/>
    <x v="26"/>
    <n v="135500"/>
    <x v="26"/>
    <n v="29785432"/>
    <s v="Pole, Wood, 70'"/>
    <d v="2019-05-23T00:00:00"/>
    <d v="2019-01-01T00:00:00"/>
    <s v="10057765"/>
  </r>
  <r>
    <n v="28"/>
    <n v="284163.72000000003"/>
    <n v="5010.2923035612002"/>
    <n v="279153.42769643886"/>
    <d v="2023-12-01T00:00:00"/>
    <s v="BH Colorado Electric Oper Co"/>
    <s v="Regulated Electric (122)"/>
    <s v="COE Elec 115kV Transmission Lines"/>
    <x v="26"/>
    <n v="135500"/>
    <x v="26"/>
    <n v="36375055"/>
    <s v="Pole, Wood, 65' Or Greater"/>
    <d v="2022-06-21T00:00:00"/>
    <d v="2022-01-01T00:00:00"/>
    <s v="10069791"/>
  </r>
  <r>
    <n v="0"/>
    <n v="0"/>
    <n v="0"/>
    <n v="0"/>
    <d v="2023-12-01T00:00:00"/>
    <s v="BH Colorado Electric Oper Co"/>
    <s v="Regulated Electric (122)"/>
    <s v="COE Elec 115kV Transmission Lines"/>
    <x v="26"/>
    <n v="135500"/>
    <x v="34"/>
    <n v="21749395"/>
    <s v="POLE, WOOD"/>
    <d v="2004-06-02T00:00:00"/>
    <d v="2004-01-01T00:00:00"/>
    <s v="50507XFER"/>
  </r>
  <r>
    <n v="0"/>
    <n v="0"/>
    <n v="0"/>
    <n v="0"/>
    <d v="2023-12-01T00:00:00"/>
    <s v="BH Colorado Electric Oper Co"/>
    <s v="Regulated Electric (122)"/>
    <s v="COE Elec 115kV Transmission Lines"/>
    <x v="26"/>
    <n v="135500"/>
    <x v="34"/>
    <n v="21749350"/>
    <s v="POLE, WOOD"/>
    <d v="2001-11-01T00:00:00"/>
    <d v="2001-01-01T00:00:00"/>
    <s v="50507XFER"/>
  </r>
  <r>
    <n v="0"/>
    <n v="0"/>
    <n v="0"/>
    <n v="0"/>
    <d v="2023-12-01T00:00:00"/>
    <s v="BH Colorado Electric Oper Co"/>
    <s v="Regulated Electric (122)"/>
    <s v="COE Elec 115kV Transmission Lines"/>
    <x v="26"/>
    <n v="135500"/>
    <x v="34"/>
    <n v="21749324"/>
    <s v="POLE, WOOD"/>
    <d v="1964-07-01T00:00:00"/>
    <d v="1964-07-01T00:00:00"/>
    <s v="50507XFER"/>
  </r>
  <r>
    <n v="0"/>
    <n v="0"/>
    <n v="0"/>
    <n v="0"/>
    <d v="2023-12-01T00:00:00"/>
    <s v="BH Colorado Electric Oper Co"/>
    <s v="Regulated Electric (122)"/>
    <s v="COE Elec 115kV Transmission Lines"/>
    <x v="26"/>
    <n v="135500"/>
    <x v="34"/>
    <n v="21749423"/>
    <s v="POLE, WOOD"/>
    <d v="2009-07-01T00:00:00"/>
    <d v="2009-01-01T00:00:00"/>
    <s v="50507XFER"/>
  </r>
  <r>
    <n v="0"/>
    <n v="0"/>
    <n v="0"/>
    <n v="0"/>
    <d v="2023-12-01T00:00:00"/>
    <s v="BH Colorado Electric Oper Co"/>
    <s v="Regulated Electric (122)"/>
    <s v="COE Elec 115kV Transmission Lines"/>
    <x v="26"/>
    <n v="135600"/>
    <x v="46"/>
    <n v="29785438"/>
    <s v="Conductor, Oh Acsr Bare 336.4 Mcm"/>
    <d v="2019-05-23T00:00:00"/>
    <d v="2019-01-01T00:00:00"/>
    <s v="10057765"/>
  </r>
  <r>
    <n v="55000"/>
    <n v="464398.60000000003"/>
    <n v="10179.143625428"/>
    <n v="454219.45637457201"/>
    <d v="2023-12-01T00:00:00"/>
    <s v="BH Colorado Electric Oper Co"/>
    <s v="Regulated Electric (122)"/>
    <s v="COE Elec 115kV Transmission Lines"/>
    <x v="26"/>
    <n v="135600"/>
    <x v="27"/>
    <n v="36375063"/>
    <s v="Conductor, Oh Acsr Bare 795 Mcm"/>
    <d v="2022-06-21T00:00:00"/>
    <d v="2022-01-01T00:00:00"/>
    <s v="10069791"/>
  </r>
  <r>
    <n v="0"/>
    <n v="0"/>
    <n v="0"/>
    <n v="0"/>
    <d v="2023-12-01T00:00:00"/>
    <s v="BH Colorado Electric Oper Co"/>
    <s v="Regulated Electric (122)"/>
    <s v="COE Elec 115kV Transmission Lines"/>
    <x v="26"/>
    <n v="135600"/>
    <x v="35"/>
    <n v="21749317"/>
    <s v="CONDUCTOR, OVERHEAD"/>
    <d v="1964-07-01T00:00:00"/>
    <d v="1964-07-01T00:00:00"/>
    <s v="50507XFER"/>
  </r>
  <r>
    <n v="0"/>
    <n v="0"/>
    <n v="0"/>
    <n v="0"/>
    <d v="2023-12-01T00:00:00"/>
    <s v="BH Colorado Electric Oper Co"/>
    <s v="Regulated Electric (122)"/>
    <s v="COE Elec 115kV Transmission Lines"/>
    <x v="26"/>
    <n v="135600"/>
    <x v="3"/>
    <n v="35562780"/>
    <s v="This project is to rebuild the 115 kV line from Burnt Mill to West Station substations"/>
    <d v="2022-06-21T00:00:00"/>
    <d v="2022-06-01T00:00:00"/>
    <s v="10069791"/>
  </r>
  <r>
    <n v="18152"/>
    <n v="148238.83000000002"/>
    <n v="3249.2439499934003"/>
    <n v="144989.58605000662"/>
    <d v="2023-12-01T00:00:00"/>
    <s v="BH Colorado Electric Oper Co"/>
    <s v="Regulated Electric (122)"/>
    <s v="COE Elec 115kV Transmission Lines"/>
    <x v="26"/>
    <n v="135600"/>
    <x v="28"/>
    <n v="36375038"/>
    <s v="FIBER OPTIC GROUND WIRE"/>
    <d v="2022-06-21T00:00:00"/>
    <d v="2022-01-01T00:00:00"/>
    <s v="10069791"/>
  </r>
  <r>
    <n v="0"/>
    <n v="0"/>
    <n v="0"/>
    <n v="0"/>
    <d v="2023-12-01T00:00:00"/>
    <s v="BH Colorado Electric Oper Co"/>
    <s v="Regulated Electric (122)"/>
    <s v="COE Elec 115kV Transmission Lines"/>
    <x v="26"/>
    <n v="135600"/>
    <x v="28"/>
    <n v="29785370"/>
    <s v="FIBER OPTIC GROUND WIRE"/>
    <d v="2019-05-23T00:00:00"/>
    <d v="2019-01-01T00:00:00"/>
    <s v="10057765"/>
  </r>
  <r>
    <n v="0"/>
    <n v="-190215.13"/>
    <n v="-37523.894671506598"/>
    <n v="-152691.23532849341"/>
    <d v="2023-12-01T00:00:00"/>
    <s v="BH Colorado Electric Oper Co"/>
    <s v="Regulated Electric (122)"/>
    <s v="COE Elec 115kV Transmission Lines"/>
    <x v="26"/>
    <n v="135600"/>
    <x v="28"/>
    <n v="36866286"/>
    <s v="FIBER OPTIC STATIC WIRE"/>
    <d v="2010-12-31T00:00:00"/>
    <d v="2011-01-01T00:00:00"/>
    <s v="10040226"/>
  </r>
  <r>
    <n v="83200"/>
    <n v="77114.7"/>
    <n v="12958.779861144001"/>
    <n v="64155.920138855996"/>
    <d v="2023-12-01T00:00:00"/>
    <s v="BH Colorado Electric Oper Co"/>
    <s v="Regulated Electric (122)"/>
    <s v="COE Elec 115kV Transmission Lines"/>
    <x v="26"/>
    <n v="135600"/>
    <x v="28"/>
    <n v="36866294"/>
    <s v="FIBER OPTIC STATIC WIRE"/>
    <d v="2012-11-01T00:00:00"/>
    <d v="2012-01-01T00:00:00"/>
    <s v="10042608"/>
  </r>
  <r>
    <n v="17600"/>
    <n v="33886.379999999997"/>
    <n v="742.75488549240004"/>
    <n v="33143.625114507595"/>
    <d v="2023-12-01T00:00:00"/>
    <s v="BH Colorado Electric Oper Co"/>
    <s v="Regulated Electric (122)"/>
    <s v="COE Elec 115kV Transmission Lines"/>
    <x v="26"/>
    <n v="135600"/>
    <x v="30"/>
    <n v="36375030"/>
    <s v="Static Wire (Transmission Lines)"/>
    <d v="2022-06-21T00:00:00"/>
    <d v="2022-01-01T00:00:00"/>
    <s v="10069791"/>
  </r>
  <r>
    <n v="0"/>
    <n v="0"/>
    <n v="0"/>
    <n v="0"/>
    <d v="2023-12-01T00:00:00"/>
    <s v="BH Colorado Electric Oper Co"/>
    <s v="Regulated Electric (122)"/>
    <s v="COE Elec 115kV Transmission Lines"/>
    <x v="26"/>
    <n v="135600"/>
    <x v="30"/>
    <n v="21749338"/>
    <s v="STATIC WIRE (TRANSMISSION LINES)"/>
    <d v="1964-07-01T00:00:00"/>
    <d v="1964-07-01T00:00:00"/>
    <s v="50507XFER"/>
  </r>
  <r>
    <n v="0"/>
    <n v="0"/>
    <n v="0"/>
    <n v="0"/>
    <d v="2023-12-01T00:00:00"/>
    <s v="BH Colorado Electric Oper Co"/>
    <s v="Regulated Electric (122)"/>
    <s v="COE Elec 115kV Transmission Lines"/>
    <x v="26"/>
    <n v="135600"/>
    <x v="30"/>
    <n v="29785349"/>
    <s v="Static Wire (Transmission Lines)"/>
    <d v="2019-05-23T00:00:00"/>
    <d v="2019-01-01T00:00:00"/>
    <s v="10057765"/>
  </r>
  <r>
    <n v="0"/>
    <n v="0"/>
    <n v="0"/>
    <n v="0"/>
    <d v="2023-12-01T00:00:00"/>
    <s v="BH Colorado Electric Oper Co"/>
    <s v="Regulated Electric (122)"/>
    <s v="COE Elec 115kV Transmission Lines"/>
    <x v="26"/>
    <n v="135600"/>
    <x v="31"/>
    <n v="21749416"/>
    <s v="SUSPENSION INSULATORS"/>
    <d v="2009-07-01T00:00:00"/>
    <d v="2009-01-01T00:00:00"/>
    <s v="50507XFER"/>
  </r>
  <r>
    <n v="0"/>
    <n v="0"/>
    <n v="0"/>
    <n v="0"/>
    <d v="2023-12-01T00:00:00"/>
    <s v="BH Colorado Electric Oper Co"/>
    <s v="Regulated Electric (122)"/>
    <s v="COE Elec 115kV Transmission Lines"/>
    <x v="26"/>
    <n v="135600"/>
    <x v="31"/>
    <n v="21749376"/>
    <s v="SUSPENSION INSULATORS"/>
    <d v="2004-02-01T00:00:00"/>
    <d v="2004-01-01T00:00:00"/>
    <s v="50507XFER"/>
  </r>
  <r>
    <n v="0"/>
    <n v="0"/>
    <n v="0"/>
    <n v="0"/>
    <d v="2023-12-01T00:00:00"/>
    <s v="BH Colorado Electric Oper Co"/>
    <s v="Regulated Electric (122)"/>
    <s v="COE Elec 115kV Transmission Lines"/>
    <x v="26"/>
    <n v="135600"/>
    <x v="31"/>
    <n v="21749437"/>
    <s v="Suspension Insulators"/>
    <d v="2017-05-02T00:00:00"/>
    <d v="2018-01-01T00:00:00"/>
    <s v="50507XFER"/>
  </r>
  <r>
    <n v="0"/>
    <n v="0"/>
    <n v="0"/>
    <n v="0"/>
    <d v="2023-12-01T00:00:00"/>
    <s v="BH Colorado Electric Oper Co"/>
    <s v="Regulated Electric (122)"/>
    <s v="COE Elec 115kV Transmission Lines"/>
    <x v="26"/>
    <n v="135600"/>
    <x v="31"/>
    <n v="21749430"/>
    <s v="Suspension Insulators"/>
    <d v="2014-11-01T00:00:00"/>
    <d v="2014-01-01T00:00:00"/>
    <s v="50507XFER"/>
  </r>
  <r>
    <n v="0"/>
    <n v="0"/>
    <n v="0"/>
    <n v="0"/>
    <d v="2023-12-01T00:00:00"/>
    <s v="BH Colorado Electric Oper Co"/>
    <s v="Regulated Electric (122)"/>
    <s v="COE Elec 115kV Transmission Lines"/>
    <x v="26"/>
    <n v="135600"/>
    <x v="31"/>
    <n v="21749357"/>
    <s v="SUSPENSION INSULATORS"/>
    <d v="2003-12-01T00:00:00"/>
    <d v="2003-01-01T00:00:00"/>
    <s v="50507XFER"/>
  </r>
  <r>
    <n v="70"/>
    <n v="45300.14"/>
    <n v="992.93286265720008"/>
    <n v="44307.207137342797"/>
    <d v="2023-12-01T00:00:00"/>
    <s v="BH Colorado Electric Oper Co"/>
    <s v="Regulated Electric (122)"/>
    <s v="COE Elec 115kV Transmission Lines"/>
    <x v="26"/>
    <n v="135600"/>
    <x v="31"/>
    <n v="36375046"/>
    <s v="Suspension Insulators"/>
    <d v="2022-06-21T00:00:00"/>
    <d v="2022-01-01T00:00:00"/>
    <s v="10069791"/>
  </r>
  <r>
    <n v="1"/>
    <n v="1684.89"/>
    <n v="-40.509995607900002"/>
    <n v="1725.3999956079001"/>
    <d v="2023-12-01T00:00:00"/>
    <s v="BH Colorado Electric Oper Co"/>
    <s v="Regulated Electric (122)"/>
    <s v="COE Elec 115kV Transmission Lines"/>
    <x v="27"/>
    <n v="135001"/>
    <x v="16"/>
    <n v="21749810"/>
    <s v="LAND - TRACT 38"/>
    <d v="1981-07-01T00:00:00"/>
    <d v="1981-07-01T00:00:00"/>
    <s v="50507XFER"/>
  </r>
  <r>
    <n v="1"/>
    <n v="8330.15"/>
    <n v="-167.68392026399999"/>
    <n v="8497.833920264"/>
    <d v="2023-12-01T00:00:00"/>
    <s v="BH Colorado Electric Oper Co"/>
    <s v="Regulated Electric (122)"/>
    <s v="COE Elec 115kV Transmission Lines"/>
    <x v="27"/>
    <n v="135002"/>
    <x v="17"/>
    <n v="21749815"/>
    <s v="T-LIN S09 T21 R61"/>
    <d v="1982-07-01T00:00:00"/>
    <d v="1982-07-01T00:00:00"/>
    <s v="50507XFER"/>
  </r>
  <r>
    <n v="3"/>
    <n v="13173.42"/>
    <n v="-277.95007234019999"/>
    <n v="13451.3700723402"/>
    <d v="2023-12-01T00:00:00"/>
    <s v="BH Colorado Electric Oper Co"/>
    <s v="Regulated Electric (122)"/>
    <s v="COE Elec 115kV Transmission Lines"/>
    <x v="27"/>
    <n v="135002"/>
    <x v="17"/>
    <n v="21749674"/>
    <s v="T-LIN S06 T21 R64"/>
    <d v="1980-07-01T00:00:00"/>
    <d v="1980-07-01T00:00:00"/>
    <s v="50507XFER"/>
  </r>
  <r>
    <n v="5"/>
    <n v="250"/>
    <n v="-10.4891925"/>
    <n v="260.4891925"/>
    <d v="2023-12-01T00:00:00"/>
    <s v="BH Colorado Electric Oper Co"/>
    <s v="Regulated Electric (122)"/>
    <s v="COE Elec 115kV Transmission Lines"/>
    <x v="27"/>
    <n v="135002"/>
    <x v="17"/>
    <n v="21749444"/>
    <s v="T-LIN S07 T21 R64"/>
    <d v="1937-07-01T00:00:00"/>
    <d v="1937-07-01T00:00:00"/>
    <s v="50507XFER"/>
  </r>
  <r>
    <n v="1"/>
    <n v="3092.1"/>
    <n v="-68.239956872999997"/>
    <n v="3160.3399568730001"/>
    <d v="2023-12-01T00:00:00"/>
    <s v="BH Colorado Electric Oper Co"/>
    <s v="Regulated Electric (122)"/>
    <s v="COE Elec 115kV Transmission Lines"/>
    <x v="27"/>
    <n v="135002"/>
    <x v="17"/>
    <n v="21749592"/>
    <s v="T-LIN S01 T21 R65"/>
    <d v="1978-07-01T00:00:00"/>
    <d v="1978-07-01T00:00:00"/>
    <s v="50507XFER"/>
  </r>
  <r>
    <n v="1"/>
    <n v="566.09"/>
    <n v="-13.043766527400001"/>
    <n v="579.13376652739998"/>
    <d v="2023-12-01T00:00:00"/>
    <s v="BH Colorado Electric Oper Co"/>
    <s v="Regulated Electric (122)"/>
    <s v="COE Elec 115kV Transmission Lines"/>
    <x v="27"/>
    <n v="135002"/>
    <x v="17"/>
    <n v="21749578"/>
    <s v="T-LIN S01 T21 R65"/>
    <d v="1976-07-01T00:00:00"/>
    <d v="1976-07-01T00:00:00"/>
    <s v="50507XFER"/>
  </r>
  <r>
    <n v="2"/>
    <n v="660.46"/>
    <n v="-18.737501174800002"/>
    <n v="679.19750117479998"/>
    <d v="2023-12-01T00:00:00"/>
    <s v="BH Colorado Electric Oper Co"/>
    <s v="Regulated Electric (122)"/>
    <s v="COE Elec 115kV Transmission Lines"/>
    <x v="27"/>
    <n v="135002"/>
    <x v="17"/>
    <n v="21749464"/>
    <s v="T-LIN S01 T21 R65"/>
    <d v="1965-07-01T00:00:00"/>
    <d v="1965-07-01T00:00:00"/>
    <s v="50507XFER"/>
  </r>
  <r>
    <n v="1"/>
    <n v="169.99"/>
    <n v="-3.5866717069000003"/>
    <n v="173.57667170690002"/>
    <d v="2023-12-01T00:00:00"/>
    <s v="BH Colorado Electric Oper Co"/>
    <s v="Regulated Electric (122)"/>
    <s v="COE Elec 115kV Transmission Lines"/>
    <x v="27"/>
    <n v="135002"/>
    <x v="17"/>
    <n v="21749681"/>
    <s v="T-LIN S01 T21 R65"/>
    <d v="1980-07-01T00:00:00"/>
    <d v="1980-07-01T00:00:00"/>
    <s v="50507XFER"/>
  </r>
  <r>
    <n v="2"/>
    <n v="912.98"/>
    <n v="-19.263248043800001"/>
    <n v="932.24324804380001"/>
    <d v="2023-12-01T00:00:00"/>
    <s v="BH Colorado Electric Oper Co"/>
    <s v="Regulated Electric (122)"/>
    <s v="COE Elec 115kV Transmission Lines"/>
    <x v="27"/>
    <n v="135002"/>
    <x v="17"/>
    <n v="21749740"/>
    <s v="T-LIN S07 T21 R64"/>
    <d v="1980-07-01T00:00:00"/>
    <d v="1980-07-01T00:00:00"/>
    <s v="50507XFER"/>
  </r>
  <r>
    <n v="1"/>
    <n v="193.27"/>
    <n v="-4.2653007551000002"/>
    <n v="197.53530075510002"/>
    <d v="2023-12-01T00:00:00"/>
    <s v="BH Colorado Electric Oper Co"/>
    <s v="Regulated Electric (122)"/>
    <s v="COE Elec 115kV Transmission Lines"/>
    <x v="27"/>
    <n v="135002"/>
    <x v="17"/>
    <n v="21749599"/>
    <s v="T-LIN S07 T21 R64"/>
    <d v="1978-07-01T00:00:00"/>
    <d v="1978-07-01T00:00:00"/>
    <s v="50507XFER"/>
  </r>
  <r>
    <n v="1"/>
    <n v="101.25"/>
    <n v="-2.8725009749999999"/>
    <n v="104.12250097499999"/>
    <d v="2023-12-01T00:00:00"/>
    <s v="BH Colorado Electric Oper Co"/>
    <s v="Regulated Electric (122)"/>
    <s v="COE Elec 115kV Transmission Lines"/>
    <x v="27"/>
    <n v="135002"/>
    <x v="17"/>
    <n v="21749471"/>
    <s v="T-LIN S06 T21 R64"/>
    <d v="1965-07-01T00:00:00"/>
    <d v="1965-07-01T00:00:00"/>
    <s v="50507XFER"/>
  </r>
  <r>
    <n v="5"/>
    <n v="2944.6"/>
    <n v="-64.984760198000004"/>
    <n v="3009.5847601979999"/>
    <d v="2023-12-01T00:00:00"/>
    <s v="BH Colorado Electric Oper Co"/>
    <s v="Regulated Electric (122)"/>
    <s v="COE Elec 115kV Transmission Lines"/>
    <x v="27"/>
    <n v="135002"/>
    <x v="17"/>
    <n v="21749585"/>
    <s v="T-LIN S06 T21 R64"/>
    <d v="1978-07-01T00:00:00"/>
    <d v="1978-07-01T00:00:00"/>
    <s v="50507XFER"/>
  </r>
  <r>
    <n v="9"/>
    <n v="848.81000000000006"/>
    <n v="434.01307933070001"/>
    <n v="414.79692066930005"/>
    <d v="2023-12-01T00:00:00"/>
    <s v="BH Colorado Electric Oper Co"/>
    <s v="Regulated Electric (122)"/>
    <s v="COE Elec 115kV Transmission Lines"/>
    <x v="27"/>
    <n v="135500"/>
    <x v="32"/>
    <n v="21749693"/>
    <s v="CROSSARM ASSEMBLIES, WOOD"/>
    <d v="1980-07-01T00:00:00"/>
    <d v="1980-07-01T00:00:00"/>
    <s v="50507XFER"/>
  </r>
  <r>
    <n v="4"/>
    <n v="273.47000000000003"/>
    <n v="155.90305103590001"/>
    <n v="117.56694896410002"/>
    <d v="2023-12-01T00:00:00"/>
    <s v="BH Colorado Electric Oper Co"/>
    <s v="Regulated Electric (122)"/>
    <s v="COE Elec 115kV Transmission Lines"/>
    <x v="27"/>
    <n v="135500"/>
    <x v="32"/>
    <n v="21749545"/>
    <s v="CROSSARM ASSEMBLIES, WOOD"/>
    <d v="1975-07-01T00:00:00"/>
    <d v="1975-07-01T00:00:00"/>
    <s v="50507XFER"/>
  </r>
  <r>
    <n v="1"/>
    <n v="6735.33"/>
    <n v="1543.8194029061999"/>
    <n v="5191.5105970938002"/>
    <d v="2023-12-01T00:00:00"/>
    <s v="BH Colorado Electric Oper Co"/>
    <s v="Regulated Electric (122)"/>
    <s v="COE Elec 115kV Transmission Lines"/>
    <x v="27"/>
    <n v="135500"/>
    <x v="32"/>
    <n v="21749846"/>
    <s v="CROSSARM ASSEMBLIES, WOOD"/>
    <d v="2004-02-01T00:00:00"/>
    <d v="2004-01-01T00:00:00"/>
    <s v="50507XFER"/>
  </r>
  <r>
    <n v="15"/>
    <n v="495"/>
    <n v="328.74318675000001"/>
    <n v="166.25681324999999"/>
    <d v="2023-12-01T00:00:00"/>
    <s v="BH Colorado Electric Oper Co"/>
    <s v="Regulated Electric (122)"/>
    <s v="COE Elec 115kV Transmission Lines"/>
    <x v="27"/>
    <n v="135500"/>
    <x v="32"/>
    <n v="21749476"/>
    <s v="CROSSARM ASSEMBLIES, WOOD"/>
    <d v="1967-07-01T00:00:00"/>
    <d v="1967-07-01T00:00:00"/>
    <s v="50507XFER"/>
  </r>
  <r>
    <n v="21"/>
    <n v="3745.23"/>
    <n v="1915.0090186281"/>
    <n v="1830.2209813719001"/>
    <d v="2023-12-01T00:00:00"/>
    <s v="BH Colorado Electric Oper Co"/>
    <s v="Regulated Electric (122)"/>
    <s v="COE Elec 115kV Transmission Lines"/>
    <x v="27"/>
    <n v="135500"/>
    <x v="32"/>
    <n v="21749782"/>
    <s v="CROSSARM ASSEMBLIES, WOOD"/>
    <d v="1980-07-01T00:00:00"/>
    <d v="1980-07-01T00:00:00"/>
    <s v="50507XFER"/>
  </r>
  <r>
    <n v="1"/>
    <n v="158.70000000000002"/>
    <n v="96.069835326000003"/>
    <n v="62.630164674000014"/>
    <d v="2023-12-01T00:00:00"/>
    <s v="BH Colorado Electric Oper Co"/>
    <s v="Regulated Electric (122)"/>
    <s v="COE Elec 115kV Transmission Lines"/>
    <x v="27"/>
    <n v="135500"/>
    <x v="32"/>
    <n v="21749521"/>
    <s v="CROSSARM ASSEMBLIES, WOOD"/>
    <d v="1972-07-01T00:00:00"/>
    <d v="1972-07-01T00:00:00"/>
    <s v="50507XFER"/>
  </r>
  <r>
    <n v="2"/>
    <n v="223.75"/>
    <n v="114.4077314125"/>
    <n v="109.3422685875"/>
    <d v="2023-12-01T00:00:00"/>
    <s v="BH Colorado Electric Oper Co"/>
    <s v="Regulated Electric (122)"/>
    <s v="COE Elec 115kV Transmission Lines"/>
    <x v="27"/>
    <n v="135500"/>
    <x v="32"/>
    <n v="21749775"/>
    <s v="CROSSARM ASSEMBLIES, WOOD"/>
    <d v="1980-07-01T00:00:00"/>
    <d v="1980-07-01T00:00:00"/>
    <s v="50507XFER"/>
  </r>
  <r>
    <n v="16"/>
    <n v="2897.13"/>
    <n v="1481.3589761211001"/>
    <n v="1415.7710238789"/>
    <d v="2023-12-01T00:00:00"/>
    <s v="BH Colorado Electric Oper Co"/>
    <s v="Regulated Electric (122)"/>
    <s v="COE Elec 115kV Transmission Lines"/>
    <x v="27"/>
    <n v="135500"/>
    <x v="32"/>
    <n v="21749789"/>
    <s v="CROSSARM ASSEMBLIES, WOOD"/>
    <d v="1980-07-01T00:00:00"/>
    <d v="1980-07-01T00:00:00"/>
    <s v="50507XFER"/>
  </r>
  <r>
    <n v="1"/>
    <n v="208.07"/>
    <n v="106.39024212290001"/>
    <n v="101.67975787709999"/>
    <d v="2023-12-01T00:00:00"/>
    <s v="BH Colorado Electric Oper Co"/>
    <s v="Regulated Electric (122)"/>
    <s v="COE Elec 115kV Transmission Lines"/>
    <x v="27"/>
    <n v="135500"/>
    <x v="32"/>
    <n v="21749796"/>
    <s v="CROSSARM ASSEMBLIES, WOOD"/>
    <d v="1980-07-01T00:00:00"/>
    <d v="1980-07-01T00:00:00"/>
    <s v="50507XFER"/>
  </r>
  <r>
    <n v="1"/>
    <n v="308.83"/>
    <n v="161.54100209769999"/>
    <n v="147.2889979023"/>
    <d v="2023-12-01T00:00:00"/>
    <s v="BH Colorado Electric Oper Co"/>
    <s v="Regulated Electric (122)"/>
    <s v="COE Elec 115kV Transmission Lines"/>
    <x v="27"/>
    <n v="135500"/>
    <x v="32"/>
    <n v="21749634"/>
    <s v="CROSSARM ASSEMBLIES, WOOD"/>
    <d v="1979-07-01T00:00:00"/>
    <d v="1979-07-01T00:00:00"/>
    <s v="50507XFER"/>
  </r>
  <r>
    <n v="1"/>
    <n v="79.48"/>
    <n v="44.376565149999998"/>
    <n v="35.103434850000006"/>
    <d v="2023-12-01T00:00:00"/>
    <s v="BH Colorado Electric Oper Co"/>
    <s v="Regulated Electric (122)"/>
    <s v="COE Elec 115kV Transmission Lines"/>
    <x v="27"/>
    <n v="135500"/>
    <x v="32"/>
    <n v="21749571"/>
    <s v="CROSSARM ASSEMBLIES, WOOD"/>
    <d v="1976-07-01T00:00:00"/>
    <d v="1976-07-01T00:00:00"/>
    <s v="50507XFER"/>
  </r>
  <r>
    <n v="4"/>
    <n v="214.97"/>
    <n v="140.24095701350001"/>
    <n v="74.729042986499991"/>
    <d v="2023-12-01T00:00:00"/>
    <s v="BH Colorado Electric Oper Co"/>
    <s v="Regulated Electric (122)"/>
    <s v="COE Elec 115kV Transmission Lines"/>
    <x v="27"/>
    <n v="135500"/>
    <x v="32"/>
    <n v="21749507"/>
    <s v="CROSSARM ASSEMBLIES, WOOD"/>
    <d v="1968-07-01T00:00:00"/>
    <d v="1968-07-01T00:00:00"/>
    <s v="50507XFER"/>
  </r>
  <r>
    <n v="11"/>
    <n v="919.42000000000007"/>
    <n v="480.92487176980001"/>
    <n v="438.49512823020007"/>
    <d v="2023-12-01T00:00:00"/>
    <s v="BH Colorado Electric Oper Co"/>
    <s v="Regulated Electric (122)"/>
    <s v="COE Elec 115kV Transmission Lines"/>
    <x v="27"/>
    <n v="135500"/>
    <x v="32"/>
    <n v="21749655"/>
    <s v="CROSSARM ASSEMBLIES, WOOD"/>
    <d v="1979-07-01T00:00:00"/>
    <d v="1979-07-01T00:00:00"/>
    <s v="50507XFER"/>
  </r>
  <r>
    <n v="24"/>
    <n v="5415.96"/>
    <n v="2769.2857967412001"/>
    <n v="2646.6742032587999"/>
    <d v="2023-12-01T00:00:00"/>
    <s v="BH Colorado Electric Oper Co"/>
    <s v="Regulated Electric (122)"/>
    <s v="COE Elec 115kV Transmission Lines"/>
    <x v="27"/>
    <n v="135500"/>
    <x v="32"/>
    <n v="21749754"/>
    <s v="CROSSARM ASSEMBLIES, WOOD"/>
    <d v="1980-07-01T00:00:00"/>
    <d v="1980-07-01T00:00:00"/>
    <s v="50507XFER"/>
  </r>
  <r>
    <n v="1"/>
    <n v="105.46000000000001"/>
    <n v="55.163404077400003"/>
    <n v="50.296595922600005"/>
    <d v="2023-12-01T00:00:00"/>
    <s v="BH Colorado Electric Oper Co"/>
    <s v="Regulated Electric (122)"/>
    <s v="COE Elec 115kV Transmission Lines"/>
    <x v="27"/>
    <n v="135500"/>
    <x v="32"/>
    <n v="21749613"/>
    <s v="CROSSARM ASSEMBLIES, WOOD"/>
    <d v="1979-07-01T00:00:00"/>
    <d v="1979-07-01T00:00:00"/>
    <s v="50507XFER"/>
  </r>
  <r>
    <n v="16"/>
    <n v="283686.41000000003"/>
    <n v="28343.960282330001"/>
    <n v="255342.44971767004"/>
    <d v="2023-12-01T00:00:00"/>
    <s v="BH Colorado Electric Oper Co"/>
    <s v="Regulated Electric (122)"/>
    <s v="COE Elec 115kV Transmission Lines"/>
    <x v="27"/>
    <n v="135500"/>
    <x v="32"/>
    <n v="21749886"/>
    <s v="CROSS ARM ASSEMBLYS 26'"/>
    <d v="2015-06-30T00:00:00"/>
    <d v="2016-03-01T00:00:00"/>
    <s v="50507XFER"/>
  </r>
  <r>
    <n v="32"/>
    <n v="185758.17"/>
    <n v="18559.65603921"/>
    <n v="167198.51396079001"/>
    <d v="2023-12-01T00:00:00"/>
    <s v="BH Colorado Electric Oper Co"/>
    <s v="Regulated Electric (122)"/>
    <s v="COE Elec 115kV Transmission Lines"/>
    <x v="27"/>
    <n v="135500"/>
    <x v="26"/>
    <n v="21749879"/>
    <s v="POLE: WOOD 65'"/>
    <d v="2015-06-30T00:00:00"/>
    <d v="2016-01-01T00:00:00"/>
    <s v="50507XFER"/>
  </r>
  <r>
    <n v="0"/>
    <n v="1309.01"/>
    <n v="238.49416064300001"/>
    <n v="1070.515839357"/>
    <d v="2023-12-01T00:00:00"/>
    <s v="BH Colorado Electric Oper Co"/>
    <s v="Regulated Electric (122)"/>
    <s v="COE Elec 115kV Transmission Lines"/>
    <x v="27"/>
    <n v="135500"/>
    <x v="39"/>
    <n v="21749865"/>
    <s v="Pole, Wood"/>
    <d v="2008-12-01T00:00:00"/>
    <d v="2008-01-01T00:00:00"/>
    <s v="50507XFER"/>
  </r>
  <r>
    <n v="2"/>
    <n v="2013.78"/>
    <n v="1029.6849222966"/>
    <n v="984.09507770339997"/>
    <d v="2023-12-01T00:00:00"/>
    <s v="BH Colorado Electric Oper Co"/>
    <s v="Regulated Electric (122)"/>
    <s v="COE Elec 115kV Transmission Lines"/>
    <x v="27"/>
    <n v="135500"/>
    <x v="34"/>
    <n v="21749705"/>
    <s v="POLE, WOOD"/>
    <d v="1980-07-01T00:00:00"/>
    <d v="1980-07-01T00:00:00"/>
    <s v="50507XFER"/>
  </r>
  <r>
    <n v="4"/>
    <n v="2480.4500000000003"/>
    <n v="1414.0846269864999"/>
    <n v="1066.3653730135004"/>
    <d v="2023-12-01T00:00:00"/>
    <s v="BH Colorado Electric Oper Co"/>
    <s v="Regulated Electric (122)"/>
    <s v="COE Elec 115kV Transmission Lines"/>
    <x v="27"/>
    <n v="135500"/>
    <x v="34"/>
    <n v="21749552"/>
    <s v="POLE, WOOD"/>
    <d v="1975-07-01T00:00:00"/>
    <d v="1975-07-01T00:00:00"/>
    <s v="50507XFER"/>
  </r>
  <r>
    <n v="2"/>
    <n v="3224.44"/>
    <n v="776.97998986280004"/>
    <n v="2447.4600101371998"/>
    <d v="2023-12-01T00:00:00"/>
    <s v="BH Colorado Electric Oper Co"/>
    <s v="Regulated Electric (122)"/>
    <s v="COE Elec 115kV Transmission Lines"/>
    <x v="27"/>
    <n v="135500"/>
    <x v="34"/>
    <n v="21749822"/>
    <s v="POLE, WOOD"/>
    <d v="2003-12-01T00:00:00"/>
    <d v="2003-01-01T00:00:00"/>
    <s v="50507XFER"/>
  </r>
  <r>
    <n v="11"/>
    <n v="8339.58"/>
    <n v="4362.2190534401998"/>
    <n v="3977.3609465598001"/>
    <d v="2023-12-01T00:00:00"/>
    <s v="BH Colorado Electric Oper Co"/>
    <s v="Regulated Electric (122)"/>
    <s v="COE Elec 115kV Transmission Lines"/>
    <x v="27"/>
    <n v="135500"/>
    <x v="34"/>
    <n v="21749641"/>
    <s v="POLE, WOOD"/>
    <d v="1979-07-01T00:00:00"/>
    <d v="1979-07-01T00:00:00"/>
    <s v="50507XFER"/>
  </r>
  <r>
    <n v="9"/>
    <n v="26967.010000000002"/>
    <n v="13788.757260684701"/>
    <n v="13178.252739315301"/>
    <d v="2023-12-01T00:00:00"/>
    <s v="BH Colorado Electric Oper Co"/>
    <s v="Regulated Electric (122)"/>
    <s v="COE Elec 115kV Transmission Lines"/>
    <x v="27"/>
    <n v="135500"/>
    <x v="34"/>
    <n v="21749761"/>
    <s v="POLE, WOOD"/>
    <d v="1980-07-01T00:00:00"/>
    <d v="1980-07-01T00:00:00"/>
    <s v="50507XFER"/>
  </r>
  <r>
    <n v="2"/>
    <n v="5962.96"/>
    <n v="1086.4173231280001"/>
    <n v="4876.5426768719999"/>
    <d v="2023-12-01T00:00:00"/>
    <s v="BH Colorado Electric Oper Co"/>
    <s v="Regulated Electric (122)"/>
    <s v="COE Elec 115kV Transmission Lines"/>
    <x v="27"/>
    <n v="135500"/>
    <x v="34"/>
    <n v="21749872"/>
    <s v="POLE, WOOD"/>
    <d v="2008-12-01T00:00:00"/>
    <d v="2008-01-01T00:00:00"/>
    <s v="50507XFER"/>
  </r>
  <r>
    <n v="21"/>
    <n v="33707.050000000003"/>
    <n v="17235.070941263501"/>
    <n v="16471.979058736502"/>
    <d v="2023-12-01T00:00:00"/>
    <s v="BH Colorado Electric Oper Co"/>
    <s v="Regulated Electric (122)"/>
    <s v="COE Elec 115kV Transmission Lines"/>
    <x v="27"/>
    <n v="135500"/>
    <x v="34"/>
    <n v="21749733"/>
    <s v="POLE, WOOD"/>
    <d v="1980-07-01T00:00:00"/>
    <d v="1980-07-01T00:00:00"/>
    <s v="50507XFER"/>
  </r>
  <r>
    <n v="1"/>
    <n v="2801.21"/>
    <n v="1465.2406517699001"/>
    <n v="1335.9693482301"/>
    <d v="2023-12-01T00:00:00"/>
    <s v="BH Colorado Electric Oper Co"/>
    <s v="Regulated Electric (122)"/>
    <s v="COE Elec 115kV Transmission Lines"/>
    <x v="27"/>
    <n v="135500"/>
    <x v="34"/>
    <n v="21749648"/>
    <s v="POLE, WOOD"/>
    <d v="1979-07-01T00:00:00"/>
    <d v="1979-07-01T00:00:00"/>
    <s v="50507XFER"/>
  </r>
  <r>
    <n v="9"/>
    <n v="7639.32"/>
    <n v="3906.1330535604002"/>
    <n v="3733.1869464395995"/>
    <d v="2023-12-01T00:00:00"/>
    <s v="BH Colorado Electric Oper Co"/>
    <s v="Regulated Electric (122)"/>
    <s v="COE Elec 115kV Transmission Lines"/>
    <x v="27"/>
    <n v="135500"/>
    <x v="34"/>
    <n v="21749686"/>
    <s v="POLE, WOOD"/>
    <d v="1980-07-01T00:00:00"/>
    <d v="1980-07-01T00:00:00"/>
    <s v="50507XFER"/>
  </r>
  <r>
    <n v="1"/>
    <n v="1872.6100000000001"/>
    <n v="957.50195271669998"/>
    <n v="915.10804728330015"/>
    <d v="2023-12-01T00:00:00"/>
    <s v="BH Colorado Electric Oper Co"/>
    <s v="Regulated Electric (122)"/>
    <s v="COE Elec 115kV Transmission Lines"/>
    <x v="27"/>
    <n v="135500"/>
    <x v="34"/>
    <n v="21749803"/>
    <s v="POLE, WOOD"/>
    <d v="1980-07-01T00:00:00"/>
    <d v="1980-07-01T00:00:00"/>
    <s v="50507XFER"/>
  </r>
  <r>
    <n v="16"/>
    <n v="26074.170000000002"/>
    <n v="13332.2307850899"/>
    <n v="12741.939214910102"/>
    <d v="2023-12-01T00:00:00"/>
    <s v="BH Colorado Electric Oper Co"/>
    <s v="Regulated Electric (122)"/>
    <s v="COE Elec 115kV Transmission Lines"/>
    <x v="27"/>
    <n v="135500"/>
    <x v="34"/>
    <n v="21749719"/>
    <s v="POLE, WOOD"/>
    <d v="1980-07-01T00:00:00"/>
    <d v="1980-07-01T00:00:00"/>
    <s v="50507XFER"/>
  </r>
  <r>
    <n v="4"/>
    <n v="1949.8600000000001"/>
    <n v="1272.0390400629999"/>
    <n v="677.82095993700023"/>
    <d v="2023-12-01T00:00:00"/>
    <s v="BH Colorado Electric Oper Co"/>
    <s v="Regulated Electric (122)"/>
    <s v="COE Elec 115kV Transmission Lines"/>
    <x v="27"/>
    <n v="135500"/>
    <x v="34"/>
    <n v="21749514"/>
    <s v="POLE, WOOD"/>
    <d v="1968-07-01T00:00:00"/>
    <d v="1968-07-01T00:00:00"/>
    <s v="50507XFER"/>
  </r>
  <r>
    <n v="1"/>
    <n v="956.52"/>
    <n v="500.33092421879996"/>
    <n v="456.18907578120002"/>
    <d v="2023-12-01T00:00:00"/>
    <s v="BH Colorado Electric Oper Co"/>
    <s v="Regulated Electric (122)"/>
    <s v="COE Elec 115kV Transmission Lines"/>
    <x v="27"/>
    <n v="135500"/>
    <x v="34"/>
    <n v="21749627"/>
    <s v="POLE, WOOD"/>
    <d v="1979-07-01T00:00:00"/>
    <d v="1979-07-01T00:00:00"/>
    <s v="50507XFER"/>
  </r>
  <r>
    <n v="24"/>
    <n v="49842.9"/>
    <n v="25485.645211263"/>
    <n v="24357.254788737002"/>
    <d v="2023-12-01T00:00:00"/>
    <s v="BH Colorado Electric Oper Co"/>
    <s v="Regulated Electric (122)"/>
    <s v="COE Elec 115kV Transmission Lines"/>
    <x v="27"/>
    <n v="135500"/>
    <x v="34"/>
    <n v="21749768"/>
    <s v="POLE, WOOD"/>
    <d v="1980-07-01T00:00:00"/>
    <d v="1980-07-01T00:00:00"/>
    <s v="50507XFER"/>
  </r>
  <r>
    <n v="1"/>
    <n v="1439.53"/>
    <n v="871.42665435940012"/>
    <n v="568.10334564059985"/>
    <d v="2023-12-01T00:00:00"/>
    <s v="BH Colorado Electric Oper Co"/>
    <s v="Regulated Electric (122)"/>
    <s v="COE Elec 115kV Transmission Lines"/>
    <x v="27"/>
    <n v="135500"/>
    <x v="34"/>
    <n v="21749528"/>
    <s v="POLE, WOOD"/>
    <d v="1972-07-01T00:00:00"/>
    <d v="1972-07-01T00:00:00"/>
    <s v="50507XFER"/>
  </r>
  <r>
    <n v="1"/>
    <n v="720.88"/>
    <n v="402.49343590000001"/>
    <n v="318.38656409999999"/>
    <d v="2023-12-01T00:00:00"/>
    <s v="BH Colorado Electric Oper Co"/>
    <s v="Regulated Electric (122)"/>
    <s v="COE Elec 115kV Transmission Lines"/>
    <x v="27"/>
    <n v="135500"/>
    <x v="34"/>
    <n v="21749559"/>
    <s v="POLE, WOOD"/>
    <d v="1976-07-01T00:00:00"/>
    <d v="1976-07-01T00:00:00"/>
    <s v="50507XFER"/>
  </r>
  <r>
    <n v="0"/>
    <n v="-666.04"/>
    <n v="-666.22776999680002"/>
    <n v="0.18776999680005702"/>
    <d v="2023-12-01T00:00:00"/>
    <s v="BH Colorado Electric Oper Co"/>
    <s v="Regulated Electric (122)"/>
    <s v="COE Elec 115kV Transmission Lines"/>
    <x v="27"/>
    <n v="135600"/>
    <x v="42"/>
    <n v="21749853"/>
    <s v="Acquisition Reserve Elimination"/>
    <d v="2004-02-01T00:00:00"/>
    <d v="2016-01-01T00:00:00"/>
    <s v="50507XFER"/>
  </r>
  <r>
    <n v="78287"/>
    <n v="173575.93"/>
    <n v="110333.61280639061"/>
    <n v="63242.317193609386"/>
    <d v="2023-12-01T00:00:00"/>
    <s v="BH Colorado Electric Oper Co"/>
    <s v="Regulated Electric (122)"/>
    <s v="COE Elec 115kV Transmission Lines"/>
    <x v="27"/>
    <n v="135600"/>
    <x v="35"/>
    <n v="21749726"/>
    <s v="CONDUCTOR, OVERHEAD"/>
    <d v="1980-07-01T00:00:00"/>
    <d v="1980-07-01T00:00:00"/>
    <s v="50507XFER"/>
  </r>
  <r>
    <n v="11410"/>
    <n v="23208.83"/>
    <n v="15091.8450469081"/>
    <n v="8116.9849530919018"/>
    <d v="2023-12-01T00:00:00"/>
    <s v="BH Colorado Electric Oper Co"/>
    <s v="Regulated Electric (122)"/>
    <s v="COE Elec 115kV Transmission Lines"/>
    <x v="27"/>
    <n v="135600"/>
    <x v="35"/>
    <n v="21749606"/>
    <s v="TRANSMISSION LINES-CONDUCTOR"/>
    <d v="1979-07-01T00:00:00"/>
    <d v="1979-07-01T00:00:00"/>
    <s v="50507XFER"/>
  </r>
  <r>
    <n v="26928"/>
    <n v="353721.68"/>
    <n v="43934.903254684003"/>
    <n v="309786.77674531599"/>
    <d v="2023-12-01T00:00:00"/>
    <s v="BH Colorado Electric Oper Co"/>
    <s v="Regulated Electric (122)"/>
    <s v="COE Elec 115kV Transmission Lines"/>
    <x v="27"/>
    <n v="135600"/>
    <x v="72"/>
    <n v="21749893"/>
    <s v="Other Cable (FIBER OPTIC)"/>
    <d v="2015-12-10T00:00:00"/>
    <d v="2015-01-01T00:00:00"/>
    <s v="50507XFER"/>
  </r>
  <r>
    <n v="4"/>
    <n v="2065.6799999999998"/>
    <n v="588.60898845120005"/>
    <n v="1477.0710115487998"/>
    <d v="2023-12-01T00:00:00"/>
    <s v="BH Colorado Electric Oper Co"/>
    <s v="Regulated Electric (122)"/>
    <s v="COE Elec 115kV Transmission Lines"/>
    <x v="27"/>
    <n v="135600"/>
    <x v="87"/>
    <n v="21749839"/>
    <s v="PIN INSULATORS"/>
    <d v="2004-02-01T00:00:00"/>
    <d v="2004-01-01T00:00:00"/>
    <s v="50507XFER"/>
  </r>
  <r>
    <n v="2"/>
    <n v="773.36"/>
    <n v="175.16000005839999"/>
    <n v="598.19999994160003"/>
    <d v="2023-12-01T00:00:00"/>
    <s v="BH Colorado Electric Oper Co"/>
    <s v="Regulated Electric (122)"/>
    <s v="COE Elec 115kV Transmission Lines"/>
    <x v="27"/>
    <n v="135600"/>
    <x v="29"/>
    <n v="21749858"/>
    <s v="POST INSULATORS"/>
    <d v="2008-12-01T00:00:00"/>
    <d v="2008-01-01T00:00:00"/>
    <s v="50507XFER"/>
  </r>
  <r>
    <n v="7"/>
    <n v="2001.9"/>
    <n v="190.14494625600003"/>
    <n v="1811.7550537440002"/>
    <d v="2023-12-01T00:00:00"/>
    <s v="BH Colorado Electric Oper Co"/>
    <s v="Regulated Electric (122)"/>
    <s v="COE Elec 115kV Transmission Lines"/>
    <x v="27"/>
    <n v="135600"/>
    <x v="29"/>
    <n v="21749900"/>
    <s v="Post Insulators"/>
    <d v="2017-03-20T00:00:00"/>
    <d v="2017-01-01T00:00:00"/>
    <s v="50507XFER"/>
  </r>
  <r>
    <n v="6353"/>
    <n v="2085.69"/>
    <n v="1721.9768033517"/>
    <n v="363.71319664830003"/>
    <d v="2023-12-01T00:00:00"/>
    <s v="BH Colorado Electric Oper Co"/>
    <s v="Regulated Electric (122)"/>
    <s v="COE Elec 115kV Transmission Lines"/>
    <x v="27"/>
    <n v="135600"/>
    <x v="30"/>
    <n v="21749483"/>
    <s v="STATIC WIRE (TRANSMISSION LINE"/>
    <d v="1967-07-01T00:00:00"/>
    <d v="1967-07-01T00:00:00"/>
    <s v="50507XFER"/>
  </r>
  <r>
    <n v="3804"/>
    <n v="6003.47"/>
    <n v="3903.8348328529"/>
    <n v="2099.6351671471002"/>
    <d v="2023-12-01T00:00:00"/>
    <s v="BH Colorado Electric Oper Co"/>
    <s v="Regulated Electric (122)"/>
    <s v="COE Elec 115kV Transmission Lines"/>
    <x v="27"/>
    <n v="135600"/>
    <x v="30"/>
    <n v="21749667"/>
    <s v="STATIC WIRE (TRANSMISSION LINE"/>
    <d v="1979-07-01T00:00:00"/>
    <d v="1979-07-01T00:00:00"/>
    <s v="50507XFER"/>
  </r>
  <r>
    <n v="3171"/>
    <n v="5452.85"/>
    <n v="3466.106392697"/>
    <n v="1986.7436073030003"/>
    <d v="2023-12-01T00:00:00"/>
    <s v="BH Colorado Electric Oper Co"/>
    <s v="Regulated Electric (122)"/>
    <s v="COE Elec 115kV Transmission Lines"/>
    <x v="27"/>
    <n v="135600"/>
    <x v="30"/>
    <n v="21749747"/>
    <s v="STATIC WIRE (TRANSMISSION LINE"/>
    <d v="1980-07-01T00:00:00"/>
    <d v="1980-07-01T00:00:00"/>
    <s v="50507XFER"/>
  </r>
  <r>
    <n v="5301"/>
    <n v="723.59"/>
    <n v="650.28000013479993"/>
    <n v="73.309999865200098"/>
    <d v="2023-12-01T00:00:00"/>
    <s v="BH Colorado Electric Oper Co"/>
    <s v="Regulated Electric (122)"/>
    <s v="COE Elec 115kV Transmission Lines"/>
    <x v="27"/>
    <n v="135600"/>
    <x v="30"/>
    <n v="21749457"/>
    <s v="STATIC WIRE (TRANSMISSION LINES)"/>
    <d v="1962-07-01T00:00:00"/>
    <d v="1962-07-01T00:00:00"/>
    <s v="50507XFER"/>
  </r>
  <r>
    <n v="0"/>
    <n v="0"/>
    <n v="0"/>
    <n v="0"/>
    <d v="2023-12-01T00:00:00"/>
    <s v="BH Colorado Electric Oper Co"/>
    <s v="Regulated Electric (122)"/>
    <s v="COE Elec 115kV Transmission Lines"/>
    <x v="28"/>
    <n v="135500"/>
    <x v="2"/>
    <n v="34986650"/>
    <s v="A dummy retirement unit"/>
    <d v="2022-02-28T00:00:00"/>
    <d v="2022-02-01T00:00:00"/>
    <s v="10077831"/>
  </r>
  <r>
    <n v="1"/>
    <n v="27640.97"/>
    <n v="2111.8823303382001"/>
    <n v="25529.0876696618"/>
    <d v="2023-12-01T00:00:00"/>
    <s v="BH Colorado Electric Oper Co"/>
    <s v="Regulated Electric (122)"/>
    <s v="COE Elec 115kV Transmission Lines"/>
    <x v="28"/>
    <n v="135500"/>
    <x v="19"/>
    <n v="21750474"/>
    <s v="Anchors"/>
    <d v="2017-10-02T00:00:00"/>
    <d v="2017-01-01T00:00:00"/>
    <s v="50507XFER"/>
  </r>
  <r>
    <n v="1"/>
    <n v="147966.66"/>
    <n v="11305.2535686396"/>
    <n v="136661.4064313604"/>
    <d v="2023-12-01T00:00:00"/>
    <s v="BH Colorado Electric Oper Co"/>
    <s v="Regulated Electric (122)"/>
    <s v="COE Elec 115kV Transmission Lines"/>
    <x v="28"/>
    <n v="135500"/>
    <x v="22"/>
    <n v="21750488"/>
    <s v="Pole, Steel Structure 227"/>
    <d v="2017-10-02T00:00:00"/>
    <d v="2017-01-01T00:00:00"/>
    <s v="50507XFER"/>
  </r>
  <r>
    <n v="1"/>
    <n v="115598.37"/>
    <n v="10979.7921229488"/>
    <n v="104618.5778770512"/>
    <d v="2023-12-01T00:00:00"/>
    <s v="BH Colorado Electric Oper Co"/>
    <s v="Regulated Electric (122)"/>
    <s v="COE Elec 115kV Transmission Lines"/>
    <x v="28"/>
    <n v="135600"/>
    <x v="88"/>
    <n v="21750467"/>
    <s v="AIRBRK-ELEC-3PH 69-170KV- &gt;= 2000AMPS"/>
    <d v="2017-10-02T00:00:00"/>
    <d v="2017-01-01T00:00:00"/>
    <s v="50507XFER"/>
  </r>
  <r>
    <n v="3"/>
    <n v="77342.63"/>
    <n v="7346.1762448912004"/>
    <n v="69996.4537551088"/>
    <d v="2023-12-01T00:00:00"/>
    <s v="BH Colorado Electric Oper Co"/>
    <s v="Regulated Electric (122)"/>
    <s v="COE Elec 115kV Transmission Lines"/>
    <x v="28"/>
    <n v="135600"/>
    <x v="6"/>
    <n v="21750481"/>
    <s v="Breaker, 115 KV"/>
    <d v="2017-10-02T00:00:00"/>
    <d v="2017-01-01T00:00:00"/>
    <s v="50507XFER"/>
  </r>
  <r>
    <n v="130"/>
    <n v="867.42000000000007"/>
    <n v="82.389494620799994"/>
    <n v="785.03050537920012"/>
    <d v="2023-12-01T00:00:00"/>
    <s v="BH Colorado Electric Oper Co"/>
    <s v="Regulated Electric (122)"/>
    <s v="COE Elec 115kV Transmission Lines"/>
    <x v="28"/>
    <n v="135600"/>
    <x v="89"/>
    <n v="21750516"/>
    <s v="Conductor, Oh Copper Bare 1/0"/>
    <d v="2017-10-02T00:00:00"/>
    <d v="2017-01-01T00:00:00"/>
    <s v="50507XFER"/>
  </r>
  <r>
    <n v="600"/>
    <n v="3829.11"/>
    <n v="363.69744500640002"/>
    <n v="3465.4125549936002"/>
    <d v="2023-12-01T00:00:00"/>
    <s v="BH Colorado Electric Oper Co"/>
    <s v="Regulated Electric (122)"/>
    <s v="COE Elec 115kV Transmission Lines"/>
    <x v="28"/>
    <n v="135600"/>
    <x v="40"/>
    <n v="21750509"/>
    <s v="Conductor, Oh Copper Bare 4"/>
    <d v="2017-10-02T00:00:00"/>
    <d v="2017-01-01T00:00:00"/>
    <s v="50507XFER"/>
  </r>
  <r>
    <n v="130"/>
    <n v="8684.1"/>
    <n v="824.83527038400007"/>
    <n v="7859.2647296160003"/>
    <d v="2023-12-01T00:00:00"/>
    <s v="BH Colorado Electric Oper Co"/>
    <s v="Regulated Electric (122)"/>
    <s v="COE Elec 115kV Transmission Lines"/>
    <x v="28"/>
    <n v="135600"/>
    <x v="69"/>
    <n v="21750502"/>
    <s v="Insulator, Disc 10&quot;"/>
    <d v="2017-10-02T00:00:00"/>
    <d v="2017-01-01T00:00:00"/>
    <s v="50507XFER"/>
  </r>
  <r>
    <n v="13781"/>
    <n v="69585.570000000007"/>
    <n v="6609.3933102768005"/>
    <n v="62976.176689723208"/>
    <d v="2023-12-01T00:00:00"/>
    <s v="BH Colorado Electric Oper Co"/>
    <s v="Regulated Electric (122)"/>
    <s v="COE Elec 115kV Transmission Lines"/>
    <x v="28"/>
    <n v="135600"/>
    <x v="72"/>
    <n v="21750523"/>
    <s v="Other Cable (FIBER OPTIC)"/>
    <d v="2017-10-02T00:00:00"/>
    <d v="2017-01-01T00:00:00"/>
    <s v="50507XFER"/>
  </r>
  <r>
    <n v="3"/>
    <n v="49274.15"/>
    <n v="4680.1691410960002"/>
    <n v="44593.980858904004"/>
    <d v="2023-12-01T00:00:00"/>
    <s v="BH Colorado Electric Oper Co"/>
    <s v="Regulated Electric (122)"/>
    <s v="COE Elec 115kV Transmission Lines"/>
    <x v="28"/>
    <n v="135600"/>
    <x v="90"/>
    <n v="21750453"/>
    <s v="Other Interruptive Dev 115-161 Kv"/>
    <d v="2017-10-02T00:00:00"/>
    <d v="2017-01-01T00:00:00"/>
    <s v="50507XFER"/>
  </r>
  <r>
    <n v="12"/>
    <n v="20156.77"/>
    <n v="1914.5351657648"/>
    <n v="18242.234834235202"/>
    <d v="2023-12-01T00:00:00"/>
    <s v="BH Colorado Electric Oper Co"/>
    <s v="Regulated Electric (122)"/>
    <s v="COE Elec 115kV Transmission Lines"/>
    <x v="28"/>
    <n v="135600"/>
    <x v="29"/>
    <n v="21750460"/>
    <s v="Post Insulators"/>
    <d v="2017-10-02T00:00:00"/>
    <d v="2017-01-01T00:00:00"/>
    <s v="50507XFER"/>
  </r>
  <r>
    <n v="1"/>
    <n v="14431.56"/>
    <n v="1370.7418954944001"/>
    <n v="13060.818104505599"/>
    <d v="2023-12-01T00:00:00"/>
    <s v="BH Colorado Electric Oper Co"/>
    <s v="Regulated Electric (122)"/>
    <s v="COE Elec 115kV Transmission Lines"/>
    <x v="28"/>
    <n v="135600"/>
    <x v="91"/>
    <n v="21750495"/>
    <s v="Scada Equip - Rtu"/>
    <d v="2017-10-02T00:00:00"/>
    <d v="2017-01-01T00:00:00"/>
    <s v="50507XFER"/>
  </r>
  <r>
    <n v="1"/>
    <n v="6742.06"/>
    <n v="640.37596101439999"/>
    <n v="6101.6840389856006"/>
    <d v="2023-12-01T00:00:00"/>
    <s v="BH Colorado Electric Oper Co"/>
    <s v="Regulated Electric (122)"/>
    <s v="COE Elec 115kV Transmission Lines"/>
    <x v="28"/>
    <n v="135600"/>
    <x v="92"/>
    <n v="21750530"/>
    <s v="Scada Equip - Modem"/>
    <d v="2017-10-02T00:00:00"/>
    <d v="2017-01-01T00:00:00"/>
    <s v="50507XFER"/>
  </r>
  <r>
    <n v="0"/>
    <n v="0"/>
    <n v="0"/>
    <n v="0"/>
    <d v="2023-12-01T00:00:00"/>
    <s v="BH Colorado Electric Oper Co"/>
    <s v="Regulated Electric (122)"/>
    <s v="COE Elec 115kV Transmission Lines"/>
    <x v="29"/>
    <n v="135500"/>
    <x v="32"/>
    <n v="21755763"/>
    <s v="CROSSARM ASSEMBLIES, WOOD"/>
    <d v="2004-12-01T00:00:00"/>
    <d v="2004-01-01T00:00:00"/>
    <s v="10060191"/>
  </r>
  <r>
    <n v="0"/>
    <n v="0"/>
    <n v="0"/>
    <n v="0"/>
    <d v="2023-12-01T00:00:00"/>
    <s v="BH Colorado Electric Oper Co"/>
    <s v="Regulated Electric (122)"/>
    <s v="COE Elec 115kV Transmission Lines"/>
    <x v="29"/>
    <n v="135500"/>
    <x v="32"/>
    <n v="21755782"/>
    <s v="CROSSARM ASSEMBLIES, WOOD"/>
    <d v="2007-12-01T00:00:00"/>
    <d v="2007-01-01T00:00:00"/>
    <s v="10060191"/>
  </r>
  <r>
    <n v="0"/>
    <n v="0"/>
    <n v="0"/>
    <n v="0"/>
    <d v="2023-12-01T00:00:00"/>
    <s v="BH Colorado Electric Oper Co"/>
    <s v="Regulated Electric (122)"/>
    <s v="COE Elec 115kV Transmission Lines"/>
    <x v="29"/>
    <n v="135500"/>
    <x v="32"/>
    <n v="21755672"/>
    <s v="CROSSARM ASSEMBLIES, WOOD"/>
    <d v="1993-07-01T00:00:00"/>
    <d v="1993-07-01T00:00:00"/>
    <s v="10060191"/>
  </r>
  <r>
    <n v="0"/>
    <n v="0"/>
    <n v="0"/>
    <n v="0"/>
    <d v="2023-12-01T00:00:00"/>
    <s v="BH Colorado Electric Oper Co"/>
    <s v="Regulated Electric (122)"/>
    <s v="COE Elec 115kV Transmission Lines"/>
    <x v="29"/>
    <n v="135500"/>
    <x v="32"/>
    <n v="21755743"/>
    <s v="CROSSARM ASSEMBLIES, WOOD"/>
    <d v="2004-12-01T00:00:00"/>
    <d v="2004-01-01T00:00:00"/>
    <s v="10060191"/>
  </r>
  <r>
    <n v="0"/>
    <n v="0"/>
    <n v="0"/>
    <n v="0"/>
    <d v="2023-12-01T00:00:00"/>
    <s v="BH Colorado Electric Oper Co"/>
    <s v="Regulated Electric (122)"/>
    <s v="COE Elec 115kV Transmission Lines"/>
    <x v="29"/>
    <n v="135500"/>
    <x v="32"/>
    <n v="21755722"/>
    <s v="CROSSARM ASSEMBLIES, WOOD"/>
    <d v="2003-06-01T00:00:00"/>
    <d v="2003-01-01T00:00:00"/>
    <s v="10060191"/>
  </r>
  <r>
    <n v="0"/>
    <n v="0"/>
    <n v="0"/>
    <n v="0"/>
    <d v="2023-12-01T00:00:00"/>
    <s v="BH Colorado Electric Oper Co"/>
    <s v="Regulated Electric (122)"/>
    <s v="COE Elec 115kV Transmission Lines"/>
    <x v="29"/>
    <n v="135500"/>
    <x v="32"/>
    <n v="21755665"/>
    <s v="CROSSARM ASSEMBLIES, WOOD"/>
    <d v="1993-07-01T00:00:00"/>
    <d v="1993-07-01T00:00:00"/>
    <s v="10060191"/>
  </r>
  <r>
    <n v="0"/>
    <n v="0"/>
    <n v="0"/>
    <n v="0"/>
    <d v="2023-12-01T00:00:00"/>
    <s v="BH Colorado Electric Oper Co"/>
    <s v="Regulated Electric (122)"/>
    <s v="COE Elec 115kV Transmission Lines"/>
    <x v="29"/>
    <n v="135500"/>
    <x v="32"/>
    <n v="21755686"/>
    <s v="CROSSARM ASSEMBLIES, WOOD"/>
    <d v="2002-06-01T00:00:00"/>
    <d v="2002-01-01T00:00:00"/>
    <s v="10060191"/>
  </r>
  <r>
    <n v="0"/>
    <n v="0"/>
    <n v="0"/>
    <n v="0"/>
    <d v="2023-12-01T00:00:00"/>
    <s v="BH Colorado Electric Oper Co"/>
    <s v="Regulated Electric (122)"/>
    <s v="COE Elec 115kV Transmission Lines"/>
    <x v="29"/>
    <n v="135500"/>
    <x v="32"/>
    <n v="21755639"/>
    <s v="CROSSARM ASSEMBLIES, WOOD"/>
    <d v="1993-07-01T00:00:00"/>
    <d v="1993-07-01T00:00:00"/>
    <s v="10060191"/>
  </r>
  <r>
    <n v="67"/>
    <n v="287209.67"/>
    <n v="11815.9925100855"/>
    <n v="275393.67748991447"/>
    <d v="2023-12-01T00:00:00"/>
    <s v="BH Colorado Electric Oper Co"/>
    <s v="Regulated Electric (122)"/>
    <s v="COE Elec 115kV Transmission Lines"/>
    <x v="29"/>
    <n v="135500"/>
    <x v="36"/>
    <n v="29765416"/>
    <s v="Crossarm, Wood"/>
    <d v="2020-01-17T00:00:00"/>
    <d v="2020-01-01T00:00:00"/>
    <s v="10066581"/>
  </r>
  <r>
    <n v="0"/>
    <n v="0"/>
    <n v="0"/>
    <n v="0"/>
    <d v="2023-12-01T00:00:00"/>
    <s v="BH Colorado Electric Oper Co"/>
    <s v="Regulated Electric (122)"/>
    <s v="COE Elec 115kV Transmission Lines"/>
    <x v="29"/>
    <n v="135500"/>
    <x v="3"/>
    <n v="21755855"/>
    <s v="Ft. Carson-Midway Fire"/>
    <d v="2018-05-11T00:00:00"/>
    <d v="2018-07-01T00:00:00"/>
    <s v="10060191"/>
  </r>
  <r>
    <n v="1"/>
    <n v="153070.71"/>
    <n v="6297.4285053615004"/>
    <n v="146773.2814946385"/>
    <d v="2023-12-01T00:00:00"/>
    <s v="BH Colorado Electric Oper Co"/>
    <s v="Regulated Electric (122)"/>
    <s v="COE Elec 115kV Transmission Lines"/>
    <x v="29"/>
    <n v="135500"/>
    <x v="73"/>
    <n v="29765453"/>
    <s v="Pole, Steel, 60'"/>
    <d v="2020-01-17T00:00:00"/>
    <d v="2020-01-01T00:00:00"/>
    <s v="10066581"/>
  </r>
  <r>
    <n v="2"/>
    <n v="204742.45"/>
    <n v="8423.2374755924993"/>
    <n v="196319.21252440751"/>
    <d v="2023-12-01T00:00:00"/>
    <s v="BH Colorado Electric Oper Co"/>
    <s v="Regulated Electric (122)"/>
    <s v="COE Elec 115kV Transmission Lines"/>
    <x v="29"/>
    <n v="135500"/>
    <x v="38"/>
    <n v="29765456"/>
    <s v="Pole, Steel, 70'"/>
    <d v="2020-01-17T00:00:00"/>
    <d v="2020-01-01T00:00:00"/>
    <s v="10066581"/>
  </r>
  <r>
    <n v="4"/>
    <n v="13299.49"/>
    <n v="547.14966326850003"/>
    <n v="12752.3403367315"/>
    <d v="2023-12-01T00:00:00"/>
    <s v="BH Colorado Electric Oper Co"/>
    <s v="Regulated Electric (122)"/>
    <s v="COE Elec 115kV Transmission Lines"/>
    <x v="29"/>
    <n v="135500"/>
    <x v="24"/>
    <n v="29765438"/>
    <s v="Pole, Wood, 55'"/>
    <d v="2020-01-17T00:00:00"/>
    <d v="2020-01-01T00:00:00"/>
    <s v="10066581"/>
  </r>
  <r>
    <n v="7"/>
    <n v="26863.11"/>
    <n v="1105.1658064215001"/>
    <n v="25757.9441935785"/>
    <d v="2023-12-01T00:00:00"/>
    <s v="BH Colorado Electric Oper Co"/>
    <s v="Regulated Electric (122)"/>
    <s v="COE Elec 115kV Transmission Lines"/>
    <x v="29"/>
    <n v="135500"/>
    <x v="25"/>
    <n v="29765441"/>
    <s v="Pole, Wood, 60'"/>
    <d v="2020-01-17T00:00:00"/>
    <d v="2020-01-01T00:00:00"/>
    <s v="10066581"/>
  </r>
  <r>
    <n v="0"/>
    <n v="0"/>
    <n v="0"/>
    <n v="0"/>
    <d v="2023-12-01T00:00:00"/>
    <s v="BH Colorado Electric Oper Co"/>
    <s v="Regulated Electric (122)"/>
    <s v="COE Elec 115kV Transmission Lines"/>
    <x v="29"/>
    <n v="135500"/>
    <x v="25"/>
    <n v="21755827"/>
    <s v="Pole, Wood, 60'"/>
    <d v="2015-10-06T00:00:00"/>
    <d v="2015-01-01T00:00:00"/>
    <s v="10060191"/>
  </r>
  <r>
    <n v="0"/>
    <n v="0"/>
    <n v="0"/>
    <n v="0"/>
    <d v="2023-12-01T00:00:00"/>
    <s v="BH Colorado Electric Oper Co"/>
    <s v="Regulated Electric (122)"/>
    <s v="COE Elec 115kV Transmission Lines"/>
    <x v="29"/>
    <n v="135500"/>
    <x v="26"/>
    <n v="21755820"/>
    <s v="Pole, Wood, 65' Or Greater"/>
    <d v="2013-06-20T00:00:00"/>
    <d v="2013-01-01T00:00:00"/>
    <s v="10060191"/>
  </r>
  <r>
    <n v="147"/>
    <n v="739664.25"/>
    <n v="30430.268026762504"/>
    <n v="709233.98197323747"/>
    <d v="2023-12-01T00:00:00"/>
    <s v="BH Colorado Electric Oper Co"/>
    <s v="Regulated Electric (122)"/>
    <s v="COE Elec 115kV Transmission Lines"/>
    <x v="29"/>
    <n v="135500"/>
    <x v="26"/>
    <n v="29765444"/>
    <s v="Pole, Wood, 90'"/>
    <d v="2020-01-17T00:00:00"/>
    <d v="2020-01-01T00:00:00"/>
    <s v="10066581"/>
  </r>
  <r>
    <n v="0"/>
    <n v="0"/>
    <n v="0"/>
    <n v="0"/>
    <d v="2023-12-01T00:00:00"/>
    <s v="BH Colorado Electric Oper Co"/>
    <s v="Regulated Electric (122)"/>
    <s v="COE Elec 115kV Transmission Lines"/>
    <x v="29"/>
    <n v="135500"/>
    <x v="34"/>
    <n v="21755775"/>
    <s v="POLE, WOOD"/>
    <d v="2004-12-01T00:00:00"/>
    <d v="2004-01-01T00:00:00"/>
    <s v="10060191"/>
  </r>
  <r>
    <n v="0"/>
    <n v="0"/>
    <n v="0"/>
    <n v="0"/>
    <d v="2023-12-01T00:00:00"/>
    <s v="BH Colorado Electric Oper Co"/>
    <s v="Regulated Electric (122)"/>
    <s v="COE Elec 115kV Transmission Lines"/>
    <x v="29"/>
    <n v="135500"/>
    <x v="34"/>
    <n v="21755698"/>
    <s v="POLE, WOOD"/>
    <d v="2002-06-01T00:00:00"/>
    <d v="2002-01-01T00:00:00"/>
    <s v="10060191"/>
  </r>
  <r>
    <n v="0"/>
    <n v="0"/>
    <n v="0"/>
    <n v="0"/>
    <d v="2023-12-01T00:00:00"/>
    <s v="BH Colorado Electric Oper Co"/>
    <s v="Regulated Electric (122)"/>
    <s v="COE Elec 115kV Transmission Lines"/>
    <x v="29"/>
    <n v="135500"/>
    <x v="34"/>
    <n v="21755756"/>
    <s v="POLE, WOOD"/>
    <d v="2004-12-01T00:00:00"/>
    <d v="2004-01-01T00:00:00"/>
    <s v="10060191"/>
  </r>
  <r>
    <n v="0"/>
    <n v="0"/>
    <n v="0"/>
    <n v="0"/>
    <d v="2023-12-01T00:00:00"/>
    <s v="BH Colorado Electric Oper Co"/>
    <s v="Regulated Electric (122)"/>
    <s v="COE Elec 115kV Transmission Lines"/>
    <x v="29"/>
    <n v="135500"/>
    <x v="34"/>
    <n v="21755653"/>
    <s v="POLE, WOOD"/>
    <d v="1993-07-01T00:00:00"/>
    <d v="1993-07-01T00:00:00"/>
    <s v="10060191"/>
  </r>
  <r>
    <n v="0"/>
    <n v="0"/>
    <n v="0"/>
    <n v="0"/>
    <d v="2023-12-01T00:00:00"/>
    <s v="BH Colorado Electric Oper Co"/>
    <s v="Regulated Electric (122)"/>
    <s v="COE Elec 115kV Transmission Lines"/>
    <x v="29"/>
    <n v="135500"/>
    <x v="34"/>
    <n v="21755646"/>
    <s v="POLE, WOOD"/>
    <d v="1993-07-01T00:00:00"/>
    <d v="1993-07-01T00:00:00"/>
    <s v="10060191"/>
  </r>
  <r>
    <n v="0"/>
    <n v="0"/>
    <n v="0"/>
    <n v="0"/>
    <d v="2023-12-01T00:00:00"/>
    <s v="BH Colorado Electric Oper Co"/>
    <s v="Regulated Electric (122)"/>
    <s v="COE Elec 115kV Transmission Lines"/>
    <x v="29"/>
    <n v="135500"/>
    <x v="34"/>
    <n v="21755679"/>
    <s v="POLE, WOOD"/>
    <d v="1993-07-01T00:00:00"/>
    <d v="1993-07-01T00:00:00"/>
    <s v="10060191"/>
  </r>
  <r>
    <n v="0"/>
    <n v="0"/>
    <n v="0"/>
    <n v="0"/>
    <d v="2023-12-01T00:00:00"/>
    <s v="BH Colorado Electric Oper Co"/>
    <s v="Regulated Electric (122)"/>
    <s v="COE Elec 115kV Transmission Lines"/>
    <x v="29"/>
    <n v="135500"/>
    <x v="13"/>
    <n v="21755848"/>
    <s v="Steel Structures"/>
    <d v="2016-01-04T00:00:00"/>
    <d v="2016-03-01T00:00:00"/>
    <s v="10060191"/>
  </r>
  <r>
    <n v="3"/>
    <n v="66554.759999999995"/>
    <n v="4302.7426053815998"/>
    <n v="62252.017394618393"/>
    <d v="2023-12-01T00:00:00"/>
    <s v="BH Colorado Electric Oper Co"/>
    <s v="Regulated Electric (122)"/>
    <s v="COE Elec 115kV Transmission Lines"/>
    <x v="29"/>
    <n v="135500"/>
    <x v="13"/>
    <n v="27833144"/>
    <s v="Structure, H-Frame 14'6&quot; PS"/>
    <d v="2018-05-11T00:00:00"/>
    <d v="2018-07-01T00:00:00"/>
    <s v="10060191"/>
  </r>
  <r>
    <n v="-90070"/>
    <n v="-154095.37"/>
    <n v="-7881.0967499835997"/>
    <n v="-146214.27325001638"/>
    <d v="2023-12-01T00:00:00"/>
    <s v="BH Colorado Electric Oper Co"/>
    <s v="Regulated Electric (122)"/>
    <s v="COE Elec 115kV Transmission Lines"/>
    <x v="29"/>
    <n v="135600"/>
    <x v="27"/>
    <n v="33503691"/>
    <s v="Conductor, Oh Acsr Bare 795 Mcm"/>
    <d v="2020-01-17T00:00:00"/>
    <d v="2020-01-01T00:00:00"/>
    <s v="10066581"/>
  </r>
  <r>
    <n v="260069"/>
    <n v="1271344.43"/>
    <n v="65021.995504360399"/>
    <n v="1206322.4344956395"/>
    <d v="2023-12-01T00:00:00"/>
    <s v="BH Colorado Electric Oper Co"/>
    <s v="Regulated Electric (122)"/>
    <s v="COE Elec 115kV Transmission Lines"/>
    <x v="29"/>
    <n v="135600"/>
    <x v="27"/>
    <n v="29765462"/>
    <s v="Conductor, Oh Acsr Bare 795 Mcm"/>
    <d v="2020-01-17T00:00:00"/>
    <d v="2020-01-01T00:00:00"/>
    <s v="10066581"/>
  </r>
  <r>
    <n v="0"/>
    <n v="0"/>
    <n v="0"/>
    <n v="0"/>
    <d v="2023-12-01T00:00:00"/>
    <s v="BH Colorado Electric Oper Co"/>
    <s v="Regulated Electric (122)"/>
    <s v="COE Elec 115kV Transmission Lines"/>
    <x v="29"/>
    <n v="135600"/>
    <x v="35"/>
    <n v="21755813"/>
    <s v="Conductor, Oh"/>
    <d v="2011-06-01T00:00:00"/>
    <d v="2011-01-01T00:00:00"/>
    <s v="10060191"/>
  </r>
  <r>
    <n v="0"/>
    <n v="0"/>
    <n v="0"/>
    <n v="0"/>
    <d v="2023-12-01T00:00:00"/>
    <s v="BH Colorado Electric Oper Co"/>
    <s v="Regulated Electric (122)"/>
    <s v="COE Elec 115kV Transmission Lines"/>
    <x v="29"/>
    <n v="135600"/>
    <x v="28"/>
    <n v="21755806"/>
    <s v="FIBER OPTIC STATIC WIRE"/>
    <d v="2010-12-31T00:00:00"/>
    <d v="2011-01-01T00:00:00"/>
    <s v="10060191"/>
  </r>
  <r>
    <n v="-37809"/>
    <n v="0"/>
    <n v="0"/>
    <n v="0"/>
    <d v="2023-12-01T00:00:00"/>
    <s v="BH Colorado Electric Oper Co"/>
    <s v="Regulated Electric (122)"/>
    <s v="COE Elec 115kV Transmission Lines"/>
    <x v="29"/>
    <n v="135600"/>
    <x v="78"/>
    <n v="21755834"/>
    <s v="Insulators-Post- 115kv"/>
    <d v="2016-01-04T00:00:00"/>
    <d v="2016-01-01T00:00:00"/>
    <s v="10060191"/>
  </r>
  <r>
    <n v="57978"/>
    <n v="272065.5"/>
    <n v="13914.59411034"/>
    <n v="258150.90588966"/>
    <d v="2023-12-01T00:00:00"/>
    <s v="BH Colorado Electric Oper Co"/>
    <s v="Regulated Electric (122)"/>
    <s v="COE Elec 115kV Transmission Lines"/>
    <x v="29"/>
    <n v="135600"/>
    <x v="72"/>
    <n v="29765465"/>
    <s v="Other Cable (FIBER OPTIC)"/>
    <d v="2020-01-17T00:00:00"/>
    <d v="2020-01-01T00:00:00"/>
    <s v="10066581"/>
  </r>
  <r>
    <n v="3"/>
    <n v="6631.33"/>
    <n v="339.15459829240001"/>
    <n v="6292.1754017076"/>
    <d v="2023-12-01T00:00:00"/>
    <s v="BH Colorado Electric Oper Co"/>
    <s v="Regulated Electric (122)"/>
    <s v="COE Elec 115kV Transmission Lines"/>
    <x v="29"/>
    <n v="135600"/>
    <x v="29"/>
    <n v="29765459"/>
    <s v="Post Insulators"/>
    <d v="2020-01-17T00:00:00"/>
    <d v="2020-01-01T00:00:00"/>
    <s v="10066581"/>
  </r>
  <r>
    <n v="0"/>
    <n v="0"/>
    <n v="0"/>
    <n v="0"/>
    <d v="2023-12-01T00:00:00"/>
    <s v="BH Colorado Electric Oper Co"/>
    <s v="Regulated Electric (122)"/>
    <s v="COE Elec 115kV Transmission Lines"/>
    <x v="29"/>
    <n v="135600"/>
    <x v="30"/>
    <n v="21755841"/>
    <s v="Static Wire (Transmission Lines)"/>
    <d v="2016-01-04T00:00:00"/>
    <d v="2016-01-01T00:00:00"/>
    <s v="10060191"/>
  </r>
  <r>
    <n v="504"/>
    <n v="67109.3"/>
    <n v="3432.2568298040001"/>
    <n v="63677.043170196004"/>
    <d v="2023-12-01T00:00:00"/>
    <s v="BH Colorado Electric Oper Co"/>
    <s v="Regulated Electric (122)"/>
    <s v="COE Elec 115kV Transmission Lines"/>
    <x v="29"/>
    <n v="135600"/>
    <x v="31"/>
    <n v="29765435"/>
    <s v="Suspension Insulators"/>
    <d v="2020-01-17T00:00:00"/>
    <d v="2020-01-01T00:00:00"/>
    <s v="10066581"/>
  </r>
  <r>
    <n v="0"/>
    <n v="0"/>
    <n v="0"/>
    <n v="0"/>
    <d v="2023-12-01T00:00:00"/>
    <s v="BH Colorado Electric Oper Co"/>
    <s v="Regulated Electric (122)"/>
    <s v="COE Elec 115kV Transmission Lines"/>
    <x v="29"/>
    <n v="135600"/>
    <x v="31"/>
    <n v="21755736"/>
    <s v="SUSPENSION INSULATORS"/>
    <d v="2004-12-01T00:00:00"/>
    <d v="2004-01-01T00:00:00"/>
    <s v="10060191"/>
  </r>
  <r>
    <n v="0"/>
    <n v="0"/>
    <n v="0"/>
    <n v="0"/>
    <d v="2023-12-01T00:00:00"/>
    <s v="BH Colorado Electric Oper Co"/>
    <s v="Regulated Electric (122)"/>
    <s v="COE Elec 115kV Transmission Lines"/>
    <x v="29"/>
    <n v="135600"/>
    <x v="31"/>
    <n v="21755799"/>
    <s v="SUSPENSION INSULATORS"/>
    <d v="2007-12-01T00:00:00"/>
    <d v="2007-01-01T00:00:00"/>
    <s v="10060191"/>
  </r>
  <r>
    <n v="0"/>
    <n v="0"/>
    <n v="0"/>
    <n v="0"/>
    <d v="2023-12-01T00:00:00"/>
    <s v="BH Colorado Electric Oper Co"/>
    <s v="Regulated Electric (122)"/>
    <s v="COE Elec 115kV Transmission Lines"/>
    <x v="29"/>
    <n v="135600"/>
    <x v="31"/>
    <n v="21755705"/>
    <s v="SUSPENSION INSULATORS"/>
    <d v="2003-06-01T00:00:00"/>
    <d v="2003-01-01T00:00:00"/>
    <s v="10060191"/>
  </r>
  <r>
    <n v="1"/>
    <n v="33673.01"/>
    <n v="1781.1379047112"/>
    <n v="31891.872095288803"/>
    <d v="2023-12-01T00:00:00"/>
    <s v="BH Colorado Electric Oper Co"/>
    <s v="Regulated Electric (122)"/>
    <s v="COE Elec 115kV Transmission Lines"/>
    <x v="30"/>
    <n v="135500"/>
    <x v="36"/>
    <n v="29785379"/>
    <s v="Crossarm, Wood"/>
    <d v="2019-05-23T00:00:00"/>
    <d v="2019-01-01T00:00:00"/>
    <s v="10057765"/>
  </r>
  <r>
    <n v="6"/>
    <n v="189690.11000000002"/>
    <n v="16722.801253138299"/>
    <n v="172967.3087468617"/>
    <d v="2023-12-01T00:00:00"/>
    <s v="BH Colorado Electric Oper Co"/>
    <s v="Regulated Electric (122)"/>
    <s v="COE Elec 115kV Transmission Lines"/>
    <x v="30"/>
    <n v="135500"/>
    <x v="73"/>
    <n v="29693969"/>
    <s v="Pole, Steel, 60'"/>
    <d v="2016-01-04T00:00:00"/>
    <d v="2016-03-01T00:00:00"/>
    <s v="10060191"/>
  </r>
  <r>
    <n v="43"/>
    <n v="2712641.48"/>
    <n v="239142.4852938244"/>
    <n v="2473498.9947061758"/>
    <d v="2023-12-01T00:00:00"/>
    <s v="BH Colorado Electric Oper Co"/>
    <s v="Regulated Electric (122)"/>
    <s v="COE Elec 115kV Transmission Lines"/>
    <x v="30"/>
    <n v="135500"/>
    <x v="38"/>
    <n v="29693982"/>
    <s v="Pole, Steel, 75'"/>
    <d v="2016-01-04T00:00:00"/>
    <d v="2016-01-01T00:00:00"/>
    <s v="10060191"/>
  </r>
  <r>
    <n v="1"/>
    <n v="1069.23"/>
    <n v="56.557049157600005"/>
    <n v="1012.6729508424"/>
    <d v="2023-12-01T00:00:00"/>
    <s v="BH Colorado Electric Oper Co"/>
    <s v="Regulated Electric (122)"/>
    <s v="COE Elec 115kV Transmission Lines"/>
    <x v="30"/>
    <n v="135500"/>
    <x v="43"/>
    <n v="29785393"/>
    <s v="Pole, Wood, 45'"/>
    <d v="2019-05-23T00:00:00"/>
    <d v="2019-01-01T00:00:00"/>
    <s v="10057765"/>
  </r>
  <r>
    <n v="2"/>
    <n v="35353.840000000004"/>
    <n v="1870.0456092607999"/>
    <n v="33483.794390739204"/>
    <d v="2023-12-01T00:00:00"/>
    <s v="BH Colorado Electric Oper Co"/>
    <s v="Regulated Electric (122)"/>
    <s v="COE Elec 115kV Transmission Lines"/>
    <x v="30"/>
    <n v="135500"/>
    <x v="24"/>
    <n v="29785402"/>
    <s v="Pole, Wood, 55'"/>
    <d v="2019-05-23T00:00:00"/>
    <d v="2019-01-01T00:00:00"/>
    <s v="10057765"/>
  </r>
  <r>
    <n v="7"/>
    <n v="50693.32"/>
    <n v="4469.0485720196002"/>
    <n v="46224.271427980399"/>
    <d v="2023-12-01T00:00:00"/>
    <s v="BH Colorado Electric Oper Co"/>
    <s v="Regulated Electric (122)"/>
    <s v="COE Elec 115kV Transmission Lines"/>
    <x v="30"/>
    <n v="135500"/>
    <x v="25"/>
    <n v="29694049"/>
    <s v="Pole, Wood, 60'"/>
    <d v="2016-01-04T00:00:00"/>
    <d v="2016-01-01T00:00:00"/>
    <s v="10060191"/>
  </r>
  <r>
    <n v="1"/>
    <n v="37201.450000000004"/>
    <n v="1967.775161924"/>
    <n v="35233.674838076004"/>
    <d v="2023-12-01T00:00:00"/>
    <s v="BH Colorado Electric Oper Co"/>
    <s v="Regulated Electric (122)"/>
    <s v="COE Elec 115kV Transmission Lines"/>
    <x v="30"/>
    <n v="135500"/>
    <x v="26"/>
    <n v="29785418"/>
    <s v="Pole, Wood, 65'"/>
    <d v="2019-05-23T00:00:00"/>
    <d v="2019-01-01T00:00:00"/>
    <s v="10057765"/>
  </r>
  <r>
    <n v="135024"/>
    <n v="144530.18"/>
    <n v="15839.770624082001"/>
    <n v="128690.409375918"/>
    <d v="2023-12-01T00:00:00"/>
    <s v="BH Colorado Electric Oper Co"/>
    <s v="Regulated Electric (122)"/>
    <s v="COE Elec 115kV Transmission Lines"/>
    <x v="30"/>
    <n v="135600"/>
    <x v="27"/>
    <n v="29694019"/>
    <s v="Conductor, Oh Acsr Bare 795 Mcm"/>
    <d v="2016-01-04T00:00:00"/>
    <d v="2016-01-01T00:00:00"/>
    <s v="10060191"/>
  </r>
  <r>
    <n v="828"/>
    <n v="34063.15"/>
    <n v="2239.8885107609999"/>
    <n v="31823.261489239001"/>
    <d v="2023-12-01T00:00:00"/>
    <s v="BH Colorado Electric Oper Co"/>
    <s v="Regulated Electric (122)"/>
    <s v="COE Elec 115kV Transmission Lines"/>
    <x v="30"/>
    <n v="135600"/>
    <x v="27"/>
    <n v="29785454"/>
    <s v="Conductor, Oh Acsr Bare 795 Mcm"/>
    <d v="2019-05-23T00:00:00"/>
    <d v="2019-01-01T00:00:00"/>
    <s v="10057765"/>
  </r>
  <r>
    <n v="93"/>
    <n v="3264.82"/>
    <n v="214.68457285080001"/>
    <n v="3050.1354271492"/>
    <d v="2023-12-01T00:00:00"/>
    <s v="BH Colorado Electric Oper Co"/>
    <s v="Regulated Electric (122)"/>
    <s v="COE Elec 115kV Transmission Lines"/>
    <x v="30"/>
    <n v="135600"/>
    <x v="28"/>
    <n v="29785367"/>
    <s v="FIBER OPTIC GROUND WIRE"/>
    <d v="2019-05-23T00:00:00"/>
    <d v="2019-01-01T00:00:00"/>
    <s v="10057765"/>
  </r>
  <r>
    <n v="21900"/>
    <n v="200872.52000000002"/>
    <n v="22014.603742148003"/>
    <n v="178857.91625785202"/>
    <d v="2023-12-01T00:00:00"/>
    <s v="BH Colorado Electric Oper Co"/>
    <s v="Regulated Electric (122)"/>
    <s v="COE Elec 115kV Transmission Lines"/>
    <x v="30"/>
    <n v="135600"/>
    <x v="72"/>
    <n v="29694032"/>
    <s v="OPGW"/>
    <d v="2016-01-04T00:00:00"/>
    <d v="2016-01-01T00:00:00"/>
    <s v="10060191"/>
  </r>
  <r>
    <n v="93"/>
    <n v="722.6"/>
    <n v="47.515964843999996"/>
    <n v="675.08403515600003"/>
    <d v="2023-12-01T00:00:00"/>
    <s v="BH Colorado Electric Oper Co"/>
    <s v="Regulated Electric (122)"/>
    <s v="COE Elec 115kV Transmission Lines"/>
    <x v="30"/>
    <n v="135600"/>
    <x v="30"/>
    <n v="29785352"/>
    <s v="Static Wire (Transmission Lines)"/>
    <d v="2019-05-23T00:00:00"/>
    <d v="2019-01-01T00:00:00"/>
    <s v="10057765"/>
  </r>
  <r>
    <n v="0"/>
    <n v="0"/>
    <n v="0"/>
    <n v="0"/>
    <d v="2023-12-01T00:00:00"/>
    <s v="BH Colorado Electric Oper Co"/>
    <s v="Regulated Electric (122)"/>
    <s v="COE Elec 115kV Transmission Lines"/>
    <x v="31"/>
    <n v="135500"/>
    <x v="3"/>
    <n v="32354486"/>
    <s v="This work order is for the rebuild of the desert cove - fountain valley 115 kV line"/>
    <d v="2021-01-22T00:00:00"/>
    <d v="2021-01-01T00:00:00"/>
    <s v="10069936"/>
  </r>
  <r>
    <n v="0"/>
    <n v="0"/>
    <n v="0"/>
    <n v="0"/>
    <d v="2023-12-01T00:00:00"/>
    <s v="BH Colorado Electric Oper Co"/>
    <s v="Regulated Electric (122)"/>
    <s v="COE Elec 115kV Transmission Lines"/>
    <x v="31"/>
    <n v="135500"/>
    <x v="3"/>
    <n v="32855211"/>
    <s v="This work order is for the rebuild of the desert cove - fountain valley 115 kV line"/>
    <d v="2021-01-22T00:00:00"/>
    <d v="2021-03-01T00:00:00"/>
    <s v="10069936"/>
  </r>
  <r>
    <n v="0"/>
    <n v="0"/>
    <n v="0"/>
    <n v="0"/>
    <d v="2023-12-01T00:00:00"/>
    <s v="BH Colorado Electric Oper Co"/>
    <s v="Regulated Electric (122)"/>
    <s v="COE Elec 115kV Transmission Lines"/>
    <x v="31"/>
    <n v="135500"/>
    <x v="3"/>
    <n v="33035683"/>
    <s v="This work order is for the rebuild of the desert cove - fountain valley 115 kV line"/>
    <d v="2021-01-22T00:00:00"/>
    <d v="2021-04-01T00:00:00"/>
    <s v="10069936"/>
  </r>
  <r>
    <n v="0"/>
    <n v="0"/>
    <n v="0"/>
    <n v="0"/>
    <d v="2023-12-01T00:00:00"/>
    <s v="BH Colorado Electric Oper Co"/>
    <s v="Regulated Electric (122)"/>
    <s v="COE Elec 115kV Transmission Lines"/>
    <x v="31"/>
    <n v="135500"/>
    <x v="38"/>
    <n v="33503822"/>
    <s v="Pole, Steel, 105'"/>
    <d v="2021-01-22T00:00:00"/>
    <d v="2021-01-01T00:00:00"/>
    <s v="10069936"/>
  </r>
  <r>
    <n v="0"/>
    <n v="0"/>
    <n v="0"/>
    <n v="0"/>
    <d v="2023-12-01T00:00:00"/>
    <s v="BH Colorado Electric Oper Co"/>
    <s v="Regulated Electric (122)"/>
    <s v="COE Elec 115kV Transmission Lines"/>
    <x v="31"/>
    <n v="135500"/>
    <x v="38"/>
    <n v="33503815"/>
    <s v="Pole, Steel, 95'"/>
    <d v="2021-01-22T00:00:00"/>
    <d v="2021-01-01T00:00:00"/>
    <s v="10069936"/>
  </r>
  <r>
    <n v="42"/>
    <n v="1292754.67"/>
    <n v="37989.121428460603"/>
    <n v="1254765.5485715393"/>
    <d v="2023-12-01T00:00:00"/>
    <s v="BH Colorado Electric Oper Co"/>
    <s v="Regulated Electric (122)"/>
    <s v="COE Elec 115kV Transmission Lines"/>
    <x v="31"/>
    <n v="135500"/>
    <x v="33"/>
    <n v="37646026"/>
    <s v="Pole, Steel, 95'"/>
    <d v="2021-01-22T00:00:00"/>
    <d v="2021-01-01T00:00:00"/>
    <s v="10069936"/>
  </r>
  <r>
    <n v="9"/>
    <n v="286943.35000000003"/>
    <n v="8432.1689329029996"/>
    <n v="278511.18106709706"/>
    <d v="2023-12-01T00:00:00"/>
    <s v="BH Colorado Electric Oper Co"/>
    <s v="Regulated Electric (122)"/>
    <s v="COE Elec 115kV Transmission Lines"/>
    <x v="31"/>
    <n v="135500"/>
    <x v="93"/>
    <n v="37646221"/>
    <s v="Pole, Steel, 105'"/>
    <d v="2021-01-22T00:00:00"/>
    <d v="2021-01-01T00:00:00"/>
    <s v="10069936"/>
  </r>
  <r>
    <n v="29791"/>
    <n v="86744.34"/>
    <n v="3168.9121334741999"/>
    <n v="83575.427866525803"/>
    <d v="2023-12-01T00:00:00"/>
    <s v="BH Colorado Electric Oper Co"/>
    <s v="Regulated Electric (122)"/>
    <s v="COE Elec 115kV Transmission Lines"/>
    <x v="31"/>
    <n v="135600"/>
    <x v="75"/>
    <n v="33503833"/>
    <s v="OPGW"/>
    <d v="2021-01-22T00:00:00"/>
    <d v="2021-01-01T00:00:00"/>
    <s v="10069936"/>
  </r>
  <r>
    <n v="90070"/>
    <n v="313532.45"/>
    <n v="11453.8514563935"/>
    <n v="302078.59854360652"/>
    <d v="2023-12-01T00:00:00"/>
    <s v="BH Colorado Electric Oper Co"/>
    <s v="Regulated Electric (122)"/>
    <s v="COE Elec 115kV Transmission Lines"/>
    <x v="31"/>
    <n v="135600"/>
    <x v="27"/>
    <n v="33503830"/>
    <s v="Conductor, Oh Acsr Bare 795 Mcm"/>
    <d v="2021-01-22T00:00:00"/>
    <d v="2021-01-01T00:00:00"/>
    <s v="10069936"/>
  </r>
  <r>
    <n v="0"/>
    <n v="0"/>
    <n v="0"/>
    <n v="0"/>
    <d v="2023-12-01T00:00:00"/>
    <s v="BH Colorado Electric Oper Co"/>
    <s v="Regulated Electric (122)"/>
    <s v="COE Elec 115kV Transmission Lines"/>
    <x v="31"/>
    <n v="135600"/>
    <x v="3"/>
    <n v="33035689"/>
    <s v="This work order is for the rebuild of the desert cove - fountain valley 115 kV line"/>
    <d v="2021-01-22T00:00:00"/>
    <d v="2021-04-01T00:00:00"/>
    <s v="10069936"/>
  </r>
  <r>
    <n v="0"/>
    <n v="0"/>
    <n v="0"/>
    <n v="0"/>
    <d v="2023-12-01T00:00:00"/>
    <s v="BH Colorado Electric Oper Co"/>
    <s v="Regulated Electric (122)"/>
    <s v="COE Elec 115kV Transmission Lines"/>
    <x v="31"/>
    <n v="135600"/>
    <x v="3"/>
    <n v="32855215"/>
    <s v="This work order is for the rebuild of the desert cove - fountain valley 115 kV line"/>
    <d v="2021-01-22T00:00:00"/>
    <d v="2021-03-01T00:00:00"/>
    <s v="10069936"/>
  </r>
  <r>
    <n v="0"/>
    <n v="0"/>
    <n v="0"/>
    <n v="0"/>
    <d v="2023-12-01T00:00:00"/>
    <s v="BH Colorado Electric Oper Co"/>
    <s v="Regulated Electric (122)"/>
    <s v="COE Elec 115kV Transmission Lines"/>
    <x v="31"/>
    <n v="135600"/>
    <x v="3"/>
    <n v="32354489"/>
    <s v="This work order is for the rebuild of the desert cove - fountain valley 115 kV line"/>
    <d v="2021-01-22T00:00:00"/>
    <d v="2021-01-01T00:00:00"/>
    <s v="10069936"/>
  </r>
  <r>
    <n v="158"/>
    <n v="154424.01"/>
    <n v="5641.3607964363"/>
    <n v="148782.64920356372"/>
    <d v="2023-12-01T00:00:00"/>
    <s v="BH Colorado Electric Oper Co"/>
    <s v="Regulated Electric (122)"/>
    <s v="COE Elec 115kV Transmission Lines"/>
    <x v="31"/>
    <n v="135600"/>
    <x v="29"/>
    <n v="33503827"/>
    <s v="Post Insulators"/>
    <d v="2021-01-22T00:00:00"/>
    <d v="2021-01-01T00:00:00"/>
    <s v="10069936"/>
  </r>
  <r>
    <n v="180"/>
    <n v="7256.59"/>
    <n v="265.09506094170001"/>
    <n v="6991.4949390583006"/>
    <d v="2023-12-01T00:00:00"/>
    <s v="BH Colorado Electric Oper Co"/>
    <s v="Regulated Electric (122)"/>
    <s v="COE Elec 115kV Transmission Lines"/>
    <x v="31"/>
    <n v="135600"/>
    <x v="31"/>
    <n v="33503799"/>
    <s v="Suspension Insulators"/>
    <d v="2021-01-22T00:00:00"/>
    <d v="2021-01-01T00:00:00"/>
    <s v="10069936"/>
  </r>
  <r>
    <n v="1"/>
    <n v="12271.44"/>
    <n v="-110.1164169816"/>
    <n v="12381.556416981601"/>
    <d v="2023-12-01T00:00:00"/>
    <s v="BH Colorado Electric Oper Co"/>
    <s v="Regulated Electric (122)"/>
    <s v="COE Elec 115kV Transmission Lines"/>
    <x v="32"/>
    <n v="135002"/>
    <x v="17"/>
    <n v="21751616"/>
    <s v="LAND RIGHTS-DANIS"/>
    <d v="2005-08-09T00:00:00"/>
    <d v="2005-09-01T00:00:00"/>
    <s v="50507XFER"/>
  </r>
  <r>
    <n v="1"/>
    <n v="897.57"/>
    <n v="-6.3127713726000003"/>
    <n v="903.88277137260002"/>
    <d v="2023-12-01T00:00:00"/>
    <s v="BH Colorado Electric Oper Co"/>
    <s v="Regulated Electric (122)"/>
    <s v="COE Elec 115kV Transmission Lines"/>
    <x v="32"/>
    <n v="135002"/>
    <x v="17"/>
    <n v="21751710"/>
    <s v="EASEMENT-WILLIAM TEZAK"/>
    <d v="2009-07-30T00:00:00"/>
    <d v="2009-09-01T00:00:00"/>
    <s v="50507XFER"/>
  </r>
  <r>
    <n v="1"/>
    <n v="1834.51"/>
    <n v="-16.461773688899999"/>
    <n v="1850.9717736888999"/>
    <d v="2023-12-01T00:00:00"/>
    <s v="BH Colorado Electric Oper Co"/>
    <s v="Regulated Electric (122)"/>
    <s v="COE Elec 115kV Transmission Lines"/>
    <x v="32"/>
    <n v="135002"/>
    <x v="17"/>
    <n v="21751602"/>
    <s v="LAND RIGHTS-ZIMMERMAN"/>
    <d v="2005-08-09T00:00:00"/>
    <d v="2005-09-01T00:00:00"/>
    <s v="50507XFER"/>
  </r>
  <r>
    <n v="1"/>
    <n v="5238.6900000000005"/>
    <n v="-36.844649734200004"/>
    <n v="5275.5346497342007"/>
    <d v="2023-12-01T00:00:00"/>
    <s v="BH Colorado Electric Oper Co"/>
    <s v="Regulated Electric (122)"/>
    <s v="COE Elec 115kV Transmission Lines"/>
    <x v="32"/>
    <n v="135002"/>
    <x v="17"/>
    <n v="21751904"/>
    <s v="EASEMENT-WANDA OLIVER"/>
    <d v="2009-07-30T00:00:00"/>
    <d v="2009-09-01T00:00:00"/>
    <s v="50507XFER"/>
  </r>
  <r>
    <n v="1"/>
    <n v="11521.87"/>
    <n v="-103.3902330393"/>
    <n v="11625.2602330393"/>
    <d v="2023-12-01T00:00:00"/>
    <s v="BH Colorado Electric Oper Co"/>
    <s v="Regulated Electric (122)"/>
    <s v="COE Elec 115kV Transmission Lines"/>
    <x v="32"/>
    <n v="135002"/>
    <x v="17"/>
    <n v="21751623"/>
    <s v="LAND RIGHTS-CONNER"/>
    <d v="2005-08-09T00:00:00"/>
    <d v="2005-09-01T00:00:00"/>
    <s v="50507XFER"/>
  </r>
  <r>
    <n v="1"/>
    <n v="715.18000000000006"/>
    <n v="-5.0299896724000002"/>
    <n v="720.20998967240007"/>
    <d v="2023-12-01T00:00:00"/>
    <s v="BH Colorado Electric Oper Co"/>
    <s v="Regulated Electric (122)"/>
    <s v="COE Elec 115kV Transmission Lines"/>
    <x v="32"/>
    <n v="135002"/>
    <x v="17"/>
    <n v="21751772"/>
    <s v="EASEMENT-FORAKER"/>
    <d v="2009-07-30T00:00:00"/>
    <d v="2009-09-01T00:00:00"/>
    <s v="50507XFER"/>
  </r>
  <r>
    <n v="1"/>
    <n v="9030.8700000000008"/>
    <n v="-81.037518549300003"/>
    <n v="9111.9075185493002"/>
    <d v="2023-12-01T00:00:00"/>
    <s v="BH Colorado Electric Oper Co"/>
    <s v="Regulated Electric (122)"/>
    <s v="COE Elec 115kV Transmission Lines"/>
    <x v="32"/>
    <n v="135002"/>
    <x v="17"/>
    <n v="21751637"/>
    <s v="LAND RIGHTS-KEDERICH"/>
    <d v="2005-08-09T00:00:00"/>
    <d v="2005-09-01T00:00:00"/>
    <s v="50507XFER"/>
  </r>
  <r>
    <n v="1"/>
    <n v="1064.92"/>
    <n v="-7.4897740456000008"/>
    <n v="1072.4097740456"/>
    <d v="2023-12-01T00:00:00"/>
    <s v="BH Colorado Electric Oper Co"/>
    <s v="Regulated Electric (122)"/>
    <s v="COE Elec 115kV Transmission Lines"/>
    <x v="32"/>
    <n v="135002"/>
    <x v="17"/>
    <n v="21751883"/>
    <s v="EASEMENT-VOIGHT LOCKSMITH"/>
    <d v="2009-07-30T00:00:00"/>
    <d v="2009-09-01T00:00:00"/>
    <s v="50507XFER"/>
  </r>
  <r>
    <n v="0"/>
    <n v="7233.72"/>
    <n v="-50.876054829600001"/>
    <n v="7284.5960548296007"/>
    <d v="2023-12-01T00:00:00"/>
    <s v="BH Colorado Electric Oper Co"/>
    <s v="Regulated Electric (122)"/>
    <s v="COE Elec 115kV Transmission Lines"/>
    <x v="32"/>
    <n v="135002"/>
    <x v="17"/>
    <n v="21751819"/>
    <s v="EASEMENT-MCMILLIAN"/>
    <d v="2009-07-30T00:00:00"/>
    <d v="2009-09-01T00:00:00"/>
    <s v="50507XFER"/>
  </r>
  <r>
    <n v="1"/>
    <n v="1069.1500000000001"/>
    <n v="-9.5938999185"/>
    <n v="1078.7438999185001"/>
    <d v="2023-12-01T00:00:00"/>
    <s v="BH Colorado Electric Oper Co"/>
    <s v="Regulated Electric (122)"/>
    <s v="COE Elec 115kV Transmission Lines"/>
    <x v="32"/>
    <n v="135002"/>
    <x v="17"/>
    <n v="21751665"/>
    <s v="LAND RIGHTS-UNGERMAN"/>
    <d v="2005-08-09T00:00:00"/>
    <d v="2005-09-01T00:00:00"/>
    <s v="50507XFER"/>
  </r>
  <r>
    <n v="1"/>
    <n v="5468.89"/>
    <n v="-38.463687770200004"/>
    <n v="5507.3536877701999"/>
    <d v="2023-12-01T00:00:00"/>
    <s v="BH Colorado Electric Oper Co"/>
    <s v="Regulated Electric (122)"/>
    <s v="COE Elec 115kV Transmission Lines"/>
    <x v="32"/>
    <n v="135002"/>
    <x v="17"/>
    <n v="21751658"/>
    <s v="EASEMENT-RAVEN ASHER"/>
    <d v="2009-07-30T00:00:00"/>
    <d v="2009-09-01T00:00:00"/>
    <s v="50507XFER"/>
  </r>
  <r>
    <n v="1"/>
    <n v="2502.16"/>
    <n v="-17.5981416688"/>
    <n v="2519.7581416687999"/>
    <d v="2023-12-01T00:00:00"/>
    <s v="BH Colorado Electric Oper Co"/>
    <s v="Regulated Electric (122)"/>
    <s v="COE Elec 115kV Transmission Lines"/>
    <x v="32"/>
    <n v="135002"/>
    <x v="17"/>
    <n v="21751826"/>
    <s v="EASEMENT-WEAVER"/>
    <d v="2009-07-30T00:00:00"/>
    <d v="2009-09-01T00:00:00"/>
    <s v="50507XFER"/>
  </r>
  <r>
    <n v="1"/>
    <n v="10923.22"/>
    <n v="-98.018313115799998"/>
    <n v="11021.238313115799"/>
    <d v="2023-12-01T00:00:00"/>
    <s v="BH Colorado Electric Oper Co"/>
    <s v="Regulated Electric (122)"/>
    <s v="COE Elec 115kV Transmission Lines"/>
    <x v="32"/>
    <n v="135002"/>
    <x v="17"/>
    <n v="21751644"/>
    <s v="LAND RIGHTS-FRENCH"/>
    <d v="2005-08-09T00:00:00"/>
    <d v="2005-09-01T00:00:00"/>
    <s v="50507XFER"/>
  </r>
  <r>
    <n v="1"/>
    <n v="13671.23"/>
    <n v="-122.67727856970001"/>
    <n v="13793.907278569699"/>
    <d v="2023-12-01T00:00:00"/>
    <s v="BH Colorado Electric Oper Co"/>
    <s v="Regulated Electric (122)"/>
    <s v="COE Elec 115kV Transmission Lines"/>
    <x v="32"/>
    <n v="135002"/>
    <x v="17"/>
    <n v="21751630"/>
    <s v="LAND RIGHTS-M KEDERICH"/>
    <d v="2005-08-09T00:00:00"/>
    <d v="2005-09-01T00:00:00"/>
    <s v="50507XFER"/>
  </r>
  <r>
    <n v="1"/>
    <n v="185.8"/>
    <n v="-1.6672558620000002"/>
    <n v="187.467255862"/>
    <d v="2023-12-01T00:00:00"/>
    <s v="BH Colorado Electric Oper Co"/>
    <s v="Regulated Electric (122)"/>
    <s v="COE Elec 115kV Transmission Lines"/>
    <x v="32"/>
    <n v="135002"/>
    <x v="17"/>
    <n v="21751597"/>
    <s v="LAND RIGHTS-TEZAK"/>
    <d v="2005-08-09T00:00:00"/>
    <d v="2005-09-01T00:00:00"/>
    <s v="50507XFER"/>
  </r>
  <r>
    <n v="1"/>
    <n v="1000.86"/>
    <n v="-7.0392285348000003"/>
    <n v="1007.8992285348"/>
    <d v="2023-12-01T00:00:00"/>
    <s v="BH Colorado Electric Oper Co"/>
    <s v="Regulated Electric (122)"/>
    <s v="COE Elec 115kV Transmission Lines"/>
    <x v="32"/>
    <n v="135002"/>
    <x v="17"/>
    <n v="21751840"/>
    <s v="EASEMENT-SHOEMAKER"/>
    <d v="2009-07-30T00:00:00"/>
    <d v="2009-09-01T00:00:00"/>
    <s v="50507XFER"/>
  </r>
  <r>
    <n v="1"/>
    <n v="3517.19"/>
    <n v="-31.561117574100003"/>
    <n v="3548.7511175741001"/>
    <d v="2023-12-01T00:00:00"/>
    <s v="BH Colorado Electric Oper Co"/>
    <s v="Regulated Electric (122)"/>
    <s v="COE Elec 115kV Transmission Lines"/>
    <x v="32"/>
    <n v="135002"/>
    <x v="17"/>
    <n v="21751609"/>
    <s v="LAND RIGHTS-T ZIMMERMAN"/>
    <d v="2005-08-09T00:00:00"/>
    <d v="2005-09-01T00:00:00"/>
    <s v="50507XFER"/>
  </r>
  <r>
    <n v="1"/>
    <n v="9986.11"/>
    <n v="-89.609259612900004"/>
    <n v="10075.719259612901"/>
    <d v="2023-12-01T00:00:00"/>
    <s v="BH Colorado Electric Oper Co"/>
    <s v="Regulated Electric (122)"/>
    <s v="COE Elec 115kV Transmission Lines"/>
    <x v="32"/>
    <n v="135002"/>
    <x v="17"/>
    <n v="21751672"/>
    <s v="LAND RIGHTS-MCMILLAN"/>
    <d v="2005-08-09T00:00:00"/>
    <d v="2005-09-01T00:00:00"/>
    <s v="50507XFER"/>
  </r>
  <r>
    <n v="1"/>
    <n v="13078.31"/>
    <n v="-117.35677617090001"/>
    <n v="13195.6667761709"/>
    <d v="2023-12-01T00:00:00"/>
    <s v="BH Colorado Electric Oper Co"/>
    <s v="Regulated Electric (122)"/>
    <s v="COE Elec 115kV Transmission Lines"/>
    <x v="32"/>
    <n v="135002"/>
    <x v="17"/>
    <n v="21751651"/>
    <s v="LAND RIGHTS-MCENULTY"/>
    <d v="2005-08-09T00:00:00"/>
    <d v="2005-09-01T00:00:00"/>
    <s v="50507XFER"/>
  </r>
  <r>
    <n v="1"/>
    <n v="7006.04"/>
    <n v="-49.274740407200007"/>
    <n v="7055.3147404071997"/>
    <d v="2023-12-01T00:00:00"/>
    <s v="BH Colorado Electric Oper Co"/>
    <s v="Regulated Electric (122)"/>
    <s v="COE Elec 115kV Transmission Lines"/>
    <x v="32"/>
    <n v="135002"/>
    <x v="18"/>
    <n v="21751696"/>
    <s v="ROW-BURKETT"/>
    <d v="2009-07-30T00:00:00"/>
    <d v="2009-09-01T00:00:00"/>
    <s v="50507XFER"/>
  </r>
  <r>
    <n v="1"/>
    <n v="50043.16"/>
    <n v="-351.96255204879998"/>
    <n v="50395.122552048801"/>
    <d v="2023-12-01T00:00:00"/>
    <s v="BH Colorado Electric Oper Co"/>
    <s v="Regulated Electric (122)"/>
    <s v="COE Elec 115kV Transmission Lines"/>
    <x v="32"/>
    <n v="135002"/>
    <x v="18"/>
    <n v="21751868"/>
    <s v="ROW-GALLOGY"/>
    <d v="2009-07-30T00:00:00"/>
    <d v="2009-09-01T00:00:00"/>
    <s v="50507XFER"/>
  </r>
  <r>
    <n v="1"/>
    <n v="4443.46"/>
    <n v="-31.251654002799999"/>
    <n v="4474.7116540028001"/>
    <d v="2023-12-01T00:00:00"/>
    <s v="BH Colorado Electric Oper Co"/>
    <s v="Regulated Electric (122)"/>
    <s v="COE Elec 115kV Transmission Lines"/>
    <x v="32"/>
    <n v="135002"/>
    <x v="18"/>
    <n v="21751680"/>
    <s v="ROW-KEDRICH"/>
    <d v="2009-07-30T00:00:00"/>
    <d v="2009-09-01T00:00:00"/>
    <s v="50507XFER"/>
  </r>
  <r>
    <n v="290"/>
    <n v="123179.83"/>
    <n v="20994.749284628902"/>
    <n v="102185.08071537109"/>
    <d v="2023-12-01T00:00:00"/>
    <s v="BH Colorado Electric Oper Co"/>
    <s v="Regulated Electric (122)"/>
    <s v="COE Elec 115kV Transmission Lines"/>
    <x v="32"/>
    <n v="135500"/>
    <x v="19"/>
    <n v="21751805"/>
    <s v="Anchors"/>
    <d v="2009-07-30T00:00:00"/>
    <d v="2009-01-01T00:00:00"/>
    <s v="50507XFER"/>
  </r>
  <r>
    <n v="1"/>
    <n v="10.43"/>
    <n v="7.1720282521999996"/>
    <n v="3.2579717478000001"/>
    <d v="2023-12-01T00:00:00"/>
    <s v="BH Colorado Electric Oper Co"/>
    <s v="Regulated Electric (122)"/>
    <s v="COE Elec 115kV Transmission Lines"/>
    <x v="32"/>
    <n v="135500"/>
    <x v="32"/>
    <n v="21751569"/>
    <s v="CROSSARM ASSEMBLIES, WOOD"/>
    <d v="1965-07-01T00:00:00"/>
    <d v="1965-07-01T00:00:00"/>
    <s v="50507XFER"/>
  </r>
  <r>
    <n v="74"/>
    <n v="2323.08"/>
    <n v="1542.8216611619998"/>
    <n v="780.2583388380001"/>
    <d v="2023-12-01T00:00:00"/>
    <s v="BH Colorado Electric Oper Co"/>
    <s v="Regulated Electric (122)"/>
    <s v="COE Elec 115kV Transmission Lines"/>
    <x v="32"/>
    <n v="135500"/>
    <x v="32"/>
    <n v="21751576"/>
    <s v="CROSSARM ASSEMBLIES, WOOD"/>
    <d v="1967-07-01T00:00:00"/>
    <d v="1967-07-01T00:00:00"/>
    <s v="50507XFER"/>
  </r>
  <r>
    <n v="4"/>
    <n v="843.6"/>
    <n v="143.78304058800001"/>
    <n v="699.81695941199996"/>
    <d v="2023-12-01T00:00:00"/>
    <s v="BH Colorado Electric Oper Co"/>
    <s v="Regulated Electric (122)"/>
    <s v="COE Elec 115kV Transmission Lines"/>
    <x v="32"/>
    <n v="135500"/>
    <x v="84"/>
    <n v="21751777"/>
    <s v="CROSSARM, STEEL"/>
    <d v="2009-07-30T00:00:00"/>
    <d v="2012-01-01T00:00:00"/>
    <s v="50507XFER"/>
  </r>
  <r>
    <n v="267"/>
    <n v="252645.88"/>
    <n v="43060.920837400401"/>
    <n v="209584.95916259961"/>
    <d v="2023-12-01T00:00:00"/>
    <s v="BH Colorado Electric Oper Co"/>
    <s v="Regulated Electric (122)"/>
    <s v="COE Elec 115kV Transmission Lines"/>
    <x v="32"/>
    <n v="135500"/>
    <x v="36"/>
    <n v="21751926"/>
    <s v="Crossarm, Wood"/>
    <d v="2009-07-30T00:00:00"/>
    <d v="2009-01-01T00:00:00"/>
    <s v="50507XFER"/>
  </r>
  <r>
    <n v="0"/>
    <n v="0"/>
    <n v="0"/>
    <n v="0"/>
    <d v="2023-12-01T00:00:00"/>
    <s v="BH Colorado Electric Oper Co"/>
    <s v="Regulated Electric (122)"/>
    <s v="COE Elec 115kV Transmission Lines"/>
    <x v="32"/>
    <n v="135500"/>
    <x v="3"/>
    <n v="35463088"/>
    <s v="LiDAR remediation on the 115kV Arequa Gulch to Canon West transmission line"/>
    <d v="2022-05-11T00:00:00"/>
    <d v="2022-05-01T00:00:00"/>
    <s v="10070589"/>
  </r>
  <r>
    <n v="2"/>
    <n v="-726.31000000000006"/>
    <n v="-4.2686909213000002"/>
    <n v="-722.04130907870001"/>
    <d v="2023-12-01T00:00:00"/>
    <s v="BH Colorado Electric Oper Co"/>
    <s v="Regulated Electric (122)"/>
    <s v="COE Elec 115kV Transmission Lines"/>
    <x v="32"/>
    <n v="135500"/>
    <x v="3"/>
    <n v="38204616"/>
    <s v="WO to replace damaged wood pole structure #65 on the 115kV Canon West - Arequa Gulch t-line. Smallworld ID 13072223."/>
    <d v="2023-09-29T00:00:00"/>
    <d v="2023-11-01T00:00:00"/>
    <s v="10083749"/>
  </r>
  <r>
    <n v="2"/>
    <n v="37875.51"/>
    <n v="222.60308363729999"/>
    <n v="37652.906916362699"/>
    <d v="2023-12-01T00:00:00"/>
    <s v="BH Colorado Electric Oper Co"/>
    <s v="Regulated Electric (122)"/>
    <s v="COE Elec 115kV Transmission Lines"/>
    <x v="32"/>
    <n v="135500"/>
    <x v="3"/>
    <n v="38071715"/>
    <s v="WO to replace damaged wood pole structure #65 on the 115kV Canon West - Arequa Gulch t-line. Smallworld ID 13072223."/>
    <d v="2023-09-29T00:00:00"/>
    <d v="2023-10-01T00:00:00"/>
    <s v="10083749"/>
  </r>
  <r>
    <n v="0"/>
    <n v="0"/>
    <n v="0"/>
    <n v="0"/>
    <d v="2023-12-01T00:00:00"/>
    <s v="BH Colorado Electric Oper Co"/>
    <s v="Regulated Electric (122)"/>
    <s v="COE Elec 115kV Transmission Lines"/>
    <x v="32"/>
    <n v="135500"/>
    <x v="3"/>
    <n v="34060318"/>
    <s v="pole on canon west to victor 115 kV line broke and this is the work order to replace it"/>
    <d v="2021-09-30T00:00:00"/>
    <d v="2021-11-01T00:00:00"/>
    <s v="10077317"/>
  </r>
  <r>
    <n v="0"/>
    <n v="0"/>
    <n v="0"/>
    <n v="0"/>
    <d v="2023-12-01T00:00:00"/>
    <s v="BH Colorado Electric Oper Co"/>
    <s v="Regulated Electric (122)"/>
    <s v="COE Elec 115kV Transmission Lines"/>
    <x v="32"/>
    <n v="135500"/>
    <x v="3"/>
    <n v="33819040"/>
    <s v="pole on canon west to victor 115 kV line broke and this is the work order to replace it"/>
    <d v="2021-09-30T00:00:00"/>
    <d v="2021-09-01T00:00:00"/>
    <s v="10077317"/>
  </r>
  <r>
    <n v="0"/>
    <n v="0"/>
    <n v="0"/>
    <n v="0"/>
    <d v="2023-12-01T00:00:00"/>
    <s v="BH Colorado Electric Oper Co"/>
    <s v="Regulated Electric (122)"/>
    <s v="COE Elec 115kV Transmission Lines"/>
    <x v="32"/>
    <n v="135500"/>
    <x v="3"/>
    <n v="37229940"/>
    <s v="This work order is for the replacement of Pole 13072402 . This pole is located between Canon west sub and Arequa Gulch."/>
    <d v="2022-12-09T00:00:00"/>
    <d v="2023-05-01T00:00:00"/>
    <s v="10081640"/>
  </r>
  <r>
    <n v="2"/>
    <n v="14127.28"/>
    <n v="83.029273834400001"/>
    <n v="14044.250726165601"/>
    <d v="2023-12-01T00:00:00"/>
    <s v="BH Colorado Electric Oper Co"/>
    <s v="Regulated Electric (122)"/>
    <s v="COE Elec 115kV Transmission Lines"/>
    <x v="32"/>
    <n v="135500"/>
    <x v="3"/>
    <n v="37932134"/>
    <s v="WO to replace damaged wood pole structure #65 on the 115kV Canon West - Arequa Gulch t-line. Smallworld ID 13072223."/>
    <d v="2023-09-29T00:00:00"/>
    <d v="2023-09-01T00:00:00"/>
    <s v="10083749"/>
  </r>
  <r>
    <n v="29"/>
    <n v="115580.78"/>
    <n v="2037.8867945338002"/>
    <n v="113542.8932054662"/>
    <d v="2023-12-01T00:00:00"/>
    <s v="BH Colorado Electric Oper Co"/>
    <s v="Regulated Electric (122)"/>
    <s v="COE Elec 115kV Transmission Lines"/>
    <x v="32"/>
    <n v="135500"/>
    <x v="21"/>
    <n v="35951004"/>
    <s v="Guys"/>
    <d v="2022-05-11T00:00:00"/>
    <d v="2022-01-01T00:00:00"/>
    <s v="10070589"/>
  </r>
  <r>
    <n v="211"/>
    <n v="114042.15000000001"/>
    <n v="19437.324658834499"/>
    <n v="94604.825341165502"/>
    <d v="2023-12-01T00:00:00"/>
    <s v="BH Colorado Electric Oper Co"/>
    <s v="Regulated Electric (122)"/>
    <s v="COE Elec 115kV Transmission Lines"/>
    <x v="32"/>
    <n v="135500"/>
    <x v="21"/>
    <n v="21751933"/>
    <s v="Guys"/>
    <d v="2009-07-30T00:00:00"/>
    <d v="2009-01-01T00:00:00"/>
    <s v="50507XFER"/>
  </r>
  <r>
    <n v="1"/>
    <n v="47556.160000000003"/>
    <n v="8105.4638258528003"/>
    <n v="39450.696174147204"/>
    <d v="2023-12-01T00:00:00"/>
    <s v="BH Colorado Electric Oper Co"/>
    <s v="Regulated Electric (122)"/>
    <s v="COE Elec 115kV Transmission Lines"/>
    <x v="32"/>
    <n v="135500"/>
    <x v="26"/>
    <n v="21751854"/>
    <s v="Wood 1 Pole 100'"/>
    <d v="2009-07-30T00:00:00"/>
    <d v="2009-01-01T00:00:00"/>
    <s v="50507XFER"/>
  </r>
  <r>
    <n v="1"/>
    <n v="23542.99"/>
    <n v="415.10317221290001"/>
    <n v="23127.886827787101"/>
    <d v="2023-12-01T00:00:00"/>
    <s v="BH Colorado Electric Oper Co"/>
    <s v="Regulated Electric (122)"/>
    <s v="COE Elec 115kV Transmission Lines"/>
    <x v="32"/>
    <n v="135500"/>
    <x v="26"/>
    <n v="37571174"/>
    <s v="80' Pole"/>
    <d v="2022-12-09T00:00:00"/>
    <d v="2023-01-01T00:00:00"/>
    <s v="10081640"/>
  </r>
  <r>
    <n v="4"/>
    <n v="87030.28"/>
    <n v="2557.4874735304002"/>
    <n v="84472.792526469595"/>
    <d v="2023-12-01T00:00:00"/>
    <s v="BH Colorado Electric Oper Co"/>
    <s v="Regulated Electric (122)"/>
    <s v="COE Elec 115kV Transmission Lines"/>
    <x v="32"/>
    <n v="135500"/>
    <x v="26"/>
    <n v="34777890"/>
    <s v="Pole, Wood, 65' Or Greater"/>
    <d v="2021-09-30T00:00:00"/>
    <d v="2021-01-01T00:00:00"/>
    <s v="10077317"/>
  </r>
  <r>
    <n v="3"/>
    <n v="850.19"/>
    <n v="144.9062390677"/>
    <n v="705.28376093230008"/>
    <d v="2023-12-01T00:00:00"/>
    <s v="BH Colorado Electric Oper Co"/>
    <s v="Regulated Electric (122)"/>
    <s v="COE Elec 115kV Transmission Lines"/>
    <x v="32"/>
    <n v="135500"/>
    <x v="34"/>
    <n v="21751765"/>
    <s v="Pole, Wood"/>
    <d v="2009-07-30T00:00:00"/>
    <d v="2009-09-01T00:00:00"/>
    <s v="50507XFER"/>
  </r>
  <r>
    <n v="3"/>
    <n v="5400.4400000000005"/>
    <n v="920.45007552520008"/>
    <n v="4479.9899244748003"/>
    <d v="2023-12-01T00:00:00"/>
    <s v="BH Colorado Electric Oper Co"/>
    <s v="Regulated Electric (122)"/>
    <s v="COE Elec 115kV Transmission Lines"/>
    <x v="32"/>
    <n v="135500"/>
    <x v="34"/>
    <n v="21751722"/>
    <s v="Pole, Wood"/>
    <d v="2009-07-30T00:00:00"/>
    <d v="2009-01-01T00:00:00"/>
    <s v="50507XFER"/>
  </r>
  <r>
    <n v="73"/>
    <n v="20786.670000000002"/>
    <n v="13805.002298425499"/>
    <n v="6981.6677015745026"/>
    <d v="2023-12-01T00:00:00"/>
    <s v="BH Colorado Electric Oper Co"/>
    <s v="Regulated Electric (122)"/>
    <s v="COE Elec 115kV Transmission Lines"/>
    <x v="32"/>
    <n v="135500"/>
    <x v="34"/>
    <n v="21751590"/>
    <s v="POLE, WOOD"/>
    <d v="1967-07-01T00:00:00"/>
    <d v="1967-07-01T00:00:00"/>
    <s v="50507XFER"/>
  </r>
  <r>
    <n v="3"/>
    <n v="135839.95000000001"/>
    <n v="23152.537985208499"/>
    <n v="112687.41201479151"/>
    <d v="2023-12-01T00:00:00"/>
    <s v="BH Colorado Electric Oper Co"/>
    <s v="Regulated Electric (122)"/>
    <s v="COE Elec 115kV Transmission Lines"/>
    <x v="32"/>
    <n v="135500"/>
    <x v="94"/>
    <n v="21751737"/>
    <s v="Wood 1 Pole 35'"/>
    <d v="2009-07-30T00:00:00"/>
    <d v="2009-09-01T00:00:00"/>
    <s v="50507XFER"/>
  </r>
  <r>
    <n v="1"/>
    <n v="112140.16"/>
    <n v="19113.149806572801"/>
    <n v="93027.01019342721"/>
    <d v="2023-12-01T00:00:00"/>
    <s v="BH Colorado Electric Oper Co"/>
    <s v="Regulated Electric (122)"/>
    <s v="COE Elec 115kV Transmission Lines"/>
    <x v="32"/>
    <n v="135500"/>
    <x v="94"/>
    <n v="21751703"/>
    <s v="Wood 1 Pole 35'"/>
    <d v="2009-07-30T00:00:00"/>
    <d v="2009-09-01T00:00:00"/>
    <s v="50507XFER"/>
  </r>
  <r>
    <n v="3"/>
    <n v="139146.69"/>
    <n v="23716.138188662702"/>
    <n v="115430.5518113373"/>
    <d v="2023-12-01T00:00:00"/>
    <s v="BH Colorado Electric Oper Co"/>
    <s v="Regulated Electric (122)"/>
    <s v="COE Elec 115kV Transmission Lines"/>
    <x v="32"/>
    <n v="135500"/>
    <x v="52"/>
    <n v="21751833"/>
    <s v="Wood 1 Pole 55'"/>
    <d v="2009-07-30T00:00:00"/>
    <d v="2009-01-01T00:00:00"/>
    <s v="50507XFER"/>
  </r>
  <r>
    <n v="3"/>
    <n v="117839.31"/>
    <n v="20084.511963717301"/>
    <n v="97754.798036282693"/>
    <d v="2023-12-01T00:00:00"/>
    <s v="BH Colorado Electric Oper Co"/>
    <s v="Regulated Electric (122)"/>
    <s v="COE Elec 115kV Transmission Lines"/>
    <x v="32"/>
    <n v="135500"/>
    <x v="52"/>
    <n v="21751715"/>
    <s v="Wood 1 Pole 50'"/>
    <d v="2009-07-30T00:00:00"/>
    <d v="2009-09-01T00:00:00"/>
    <s v="50507XFER"/>
  </r>
  <r>
    <n v="15"/>
    <n v="140540.12"/>
    <n v="23953.6341609796"/>
    <n v="116586.4858390204"/>
    <d v="2023-12-01T00:00:00"/>
    <s v="BH Colorado Electric Oper Co"/>
    <s v="Regulated Electric (122)"/>
    <s v="COE Elec 115kV Transmission Lines"/>
    <x v="32"/>
    <n v="135500"/>
    <x v="53"/>
    <n v="21751744"/>
    <s v="Wood 1 Pole 60'"/>
    <d v="2009-07-30T00:00:00"/>
    <d v="2009-09-01T00:00:00"/>
    <s v="50507XFER"/>
  </r>
  <r>
    <n v="15"/>
    <n v="111664.09"/>
    <n v="19032.0085167047"/>
    <n v="92632.081483295304"/>
    <d v="2023-12-01T00:00:00"/>
    <s v="BH Colorado Electric Oper Co"/>
    <s v="Regulated Electric (122)"/>
    <s v="COE Elec 115kV Transmission Lines"/>
    <x v="32"/>
    <n v="135500"/>
    <x v="53"/>
    <n v="21751861"/>
    <s v="Wood 1 Pole 60'"/>
    <d v="2009-07-30T00:00:00"/>
    <d v="2009-09-01T00:00:00"/>
    <s v="50507XFER"/>
  </r>
  <r>
    <n v="18"/>
    <n v="808049.66"/>
    <n v="137723.8466819578"/>
    <n v="670325.8133180422"/>
    <d v="2023-12-01T00:00:00"/>
    <s v="BH Colorado Electric Oper Co"/>
    <s v="Regulated Electric (122)"/>
    <s v="COE Elec 115kV Transmission Lines"/>
    <x v="32"/>
    <n v="135500"/>
    <x v="54"/>
    <n v="21751812"/>
    <s v="Wood 1 Pole 65'"/>
    <d v="2009-07-30T00:00:00"/>
    <d v="2009-09-01T00:00:00"/>
    <s v="50507XFER"/>
  </r>
  <r>
    <n v="54"/>
    <n v="1042453.21"/>
    <n v="177675.54789535431"/>
    <n v="864777.66210464563"/>
    <d v="2023-12-01T00:00:00"/>
    <s v="BH Colorado Electric Oper Co"/>
    <s v="Regulated Electric (122)"/>
    <s v="COE Elec 115kV Transmission Lines"/>
    <x v="32"/>
    <n v="135500"/>
    <x v="55"/>
    <n v="21751758"/>
    <s v="Wood 1 Pole 70'"/>
    <d v="2009-07-30T00:00:00"/>
    <d v="2009-09-01T00:00:00"/>
    <s v="50507XFER"/>
  </r>
  <r>
    <n v="68"/>
    <n v="960064.59"/>
    <n v="163633.2455086197"/>
    <n v="796431.34449138027"/>
    <d v="2023-12-01T00:00:00"/>
    <s v="BH Colorado Electric Oper Co"/>
    <s v="Regulated Electric (122)"/>
    <s v="COE Elec 115kV Transmission Lines"/>
    <x v="32"/>
    <n v="135500"/>
    <x v="56"/>
    <n v="21751875"/>
    <s v="Wood 1 Pole 75'"/>
    <d v="2009-07-30T00:00:00"/>
    <d v="2009-09-01T00:00:00"/>
    <s v="50507XFER"/>
  </r>
  <r>
    <n v="51"/>
    <n v="387813.49"/>
    <n v="66098.865307306696"/>
    <n v="321714.62469269329"/>
    <d v="2023-12-01T00:00:00"/>
    <s v="BH Colorado Electric Oper Co"/>
    <s v="Regulated Electric (122)"/>
    <s v="COE Elec 115kV Transmission Lines"/>
    <x v="32"/>
    <n v="135500"/>
    <x v="57"/>
    <n v="21751784"/>
    <s v="Wood 1 Pole 80'"/>
    <d v="2009-07-30T00:00:00"/>
    <d v="2009-09-01T00:00:00"/>
    <s v="50507XFER"/>
  </r>
  <r>
    <n v="18"/>
    <n v="277218.67"/>
    <n v="47249.102987626102"/>
    <n v="229969.56701237388"/>
    <d v="2023-12-01T00:00:00"/>
    <s v="BH Colorado Electric Oper Co"/>
    <s v="Regulated Electric (122)"/>
    <s v="COE Elec 115kV Transmission Lines"/>
    <x v="32"/>
    <n v="135500"/>
    <x v="58"/>
    <n v="21751689"/>
    <s v="Wood 1 Pole 85'"/>
    <d v="2009-07-30T00:00:00"/>
    <d v="2009-09-01T00:00:00"/>
    <s v="50507XFER"/>
  </r>
  <r>
    <n v="6"/>
    <n v="258572.18"/>
    <n v="44070.998401929399"/>
    <n v="214501.1815980706"/>
    <d v="2023-12-01T00:00:00"/>
    <s v="BH Colorado Electric Oper Co"/>
    <s v="Regulated Electric (122)"/>
    <s v="COE Elec 115kV Transmission Lines"/>
    <x v="32"/>
    <n v="135500"/>
    <x v="59"/>
    <n v="21751798"/>
    <s v="Wood 1 Pole 90'"/>
    <d v="2009-07-30T00:00:00"/>
    <d v="2009-09-01T00:00:00"/>
    <s v="50507XFER"/>
  </r>
  <r>
    <n v="6"/>
    <n v="140705.29"/>
    <n v="23981.785707700699"/>
    <n v="116723.5042922993"/>
    <d v="2023-12-01T00:00:00"/>
    <s v="BH Colorado Electric Oper Co"/>
    <s v="Regulated Electric (122)"/>
    <s v="COE Elec 115kV Transmission Lines"/>
    <x v="32"/>
    <n v="135500"/>
    <x v="60"/>
    <n v="21751791"/>
    <s v="Wood 1 Pole 95'"/>
    <d v="2009-07-30T00:00:00"/>
    <d v="2009-09-01T00:00:00"/>
    <s v="50507XFER"/>
  </r>
  <r>
    <n v="179"/>
    <n v="145106.48000000001"/>
    <n v="30745.6645018856"/>
    <n v="114360.81549811442"/>
    <d v="2023-12-01T00:00:00"/>
    <s v="BH Colorado Electric Oper Co"/>
    <s v="Regulated Electric (122)"/>
    <s v="COE Elec 115kV Transmission Lines"/>
    <x v="32"/>
    <n v="135600"/>
    <x v="74"/>
    <n v="21751751"/>
    <s v="Arrester -  Other"/>
    <d v="2009-07-30T00:00:00"/>
    <d v="2009-01-01T00:00:00"/>
    <s v="50507XFER"/>
  </r>
  <r>
    <n v="4850"/>
    <n v="115141.53"/>
    <n v="24396.586917509103"/>
    <n v="90744.943082490892"/>
    <d v="2023-12-01T00:00:00"/>
    <s v="BH Colorado Electric Oper Co"/>
    <s v="Regulated Electric (122)"/>
    <s v="COE Elec 115kV Transmission Lines"/>
    <x v="32"/>
    <n v="135600"/>
    <x v="64"/>
    <n v="21751911"/>
    <s v="Conductor, Oh Acsr Bare 4"/>
    <d v="2009-07-30T00:00:00"/>
    <d v="2009-01-01T00:00:00"/>
    <s v="50507XFER"/>
  </r>
  <r>
    <n v="283"/>
    <n v="5341.2300000000005"/>
    <n v="1131.7183464681"/>
    <n v="4209.5116535319003"/>
    <d v="2023-12-01T00:00:00"/>
    <s v="BH Colorado Electric Oper Co"/>
    <s v="Regulated Electric (122)"/>
    <s v="COE Elec 115kV Transmission Lines"/>
    <x v="32"/>
    <n v="135600"/>
    <x v="82"/>
    <n v="21751890"/>
    <s v="Conductor, Oh Acsr Bare 477 Mcm"/>
    <d v="2009-07-30T00:00:00"/>
    <d v="2009-01-01T00:00:00"/>
    <s v="50507XFER"/>
  </r>
  <r>
    <n v="480323"/>
    <n v="4026352.87"/>
    <n v="853117.61754005891"/>
    <n v="3173235.2524599414"/>
    <d v="2023-12-01T00:00:00"/>
    <s v="BH Colorado Electric Oper Co"/>
    <s v="Regulated Electric (122)"/>
    <s v="COE Elec 115kV Transmission Lines"/>
    <x v="32"/>
    <n v="135600"/>
    <x v="95"/>
    <n v="21751897"/>
    <s v="Conductor, Oh Acsr Poly 266.8Mcm"/>
    <d v="2009-07-30T00:00:00"/>
    <d v="2009-01-01T00:00:00"/>
    <s v="50507XFER"/>
  </r>
  <r>
    <n v="2378"/>
    <n v="1672455.67"/>
    <n v="354365.71078077494"/>
    <n v="1318089.959219225"/>
    <d v="2023-12-01T00:00:00"/>
    <s v="BH Colorado Electric Oper Co"/>
    <s v="Regulated Electric (122)"/>
    <s v="COE Elec 115kV Transmission Lines"/>
    <x v="32"/>
    <n v="135600"/>
    <x v="68"/>
    <n v="21751847"/>
    <s v="Insulator, 115KV"/>
    <d v="2009-07-30T00:00:00"/>
    <d v="2009-01-01T00:00:00"/>
    <s v="50507XFER"/>
  </r>
  <r>
    <n v="12"/>
    <n v="2132.42"/>
    <n v="451.82454909739999"/>
    <n v="1680.5954509026001"/>
    <d v="2023-12-01T00:00:00"/>
    <s v="BH Colorado Electric Oper Co"/>
    <s v="Regulated Electric (122)"/>
    <s v="COE Elec 115kV Transmission Lines"/>
    <x v="32"/>
    <n v="135600"/>
    <x v="77"/>
    <n v="21751940"/>
    <s v="Insulator, 230kv"/>
    <d v="2009-07-30T00:00:00"/>
    <d v="2009-01-01T00:00:00"/>
    <s v="50507XFER"/>
  </r>
  <r>
    <n v="4145"/>
    <n v="1716646.06"/>
    <n v="363728.92395462818"/>
    <n v="1352917.1360453719"/>
    <d v="2023-12-01T00:00:00"/>
    <s v="BH Colorado Electric Oper Co"/>
    <s v="Regulated Electric (122)"/>
    <s v="COE Elec 115kV Transmission Lines"/>
    <x v="32"/>
    <n v="135600"/>
    <x v="11"/>
    <n v="21751918"/>
    <s v="Insulator"/>
    <d v="2009-07-30T00:00:00"/>
    <d v="2009-01-01T00:00:00"/>
    <s v="50507XFER"/>
  </r>
  <r>
    <n v="13805"/>
    <n v="3835.32"/>
    <n v="812.64091016040004"/>
    <n v="3022.6790898396002"/>
    <d v="2023-12-01T00:00:00"/>
    <s v="BH Colorado Electric Oper Co"/>
    <s v="Regulated Electric (122)"/>
    <s v="COE Elec 115kV Transmission Lines"/>
    <x v="32"/>
    <n v="135600"/>
    <x v="30"/>
    <n v="21751729"/>
    <s v="Static Wire (Transmission Lines)"/>
    <d v="2009-07-30T00:00:00"/>
    <d v="2009-01-01T00:00:00"/>
    <s v="50507XFER"/>
  </r>
  <r>
    <n v="32184"/>
    <n v="4100.3900000000003"/>
    <n v="3385.3432028227003"/>
    <n v="715.04679717730005"/>
    <d v="2023-12-01T00:00:00"/>
    <s v="BH Colorado Electric Oper Co"/>
    <s v="Regulated Electric (122)"/>
    <s v="COE Elec 115kV Transmission Lines"/>
    <x v="32"/>
    <n v="135600"/>
    <x v="30"/>
    <n v="21751583"/>
    <s v="STATIC WIRE (TRANSMISSION LINE"/>
    <d v="1967-07-01T00:00:00"/>
    <d v="1967-07-01T00:00:00"/>
    <s v="50507XFER"/>
  </r>
  <r>
    <n v="19095"/>
    <n v="2650.7200000000003"/>
    <n v="2265.9426246096"/>
    <n v="384.77737539040027"/>
    <d v="2023-12-01T00:00:00"/>
    <s v="BH Colorado Electric Oper Co"/>
    <s v="Regulated Electric (122)"/>
    <s v="COE Elec 115kV Transmission Lines"/>
    <x v="32"/>
    <n v="135600"/>
    <x v="30"/>
    <n v="21751562"/>
    <s v="STATIC WIRE (TRANSMISSION LINE"/>
    <d v="1965-07-01T00:00:00"/>
    <d v="1965-07-01T00:00:00"/>
    <s v="50507XFER"/>
  </r>
  <r>
    <n v="55436"/>
    <n v="5485.9000000000005"/>
    <n v="7011.7399971499999"/>
    <n v="-1525.8399971499994"/>
    <d v="2023-12-01T00:00:00"/>
    <s v="BH Colorado Electric Oper Co"/>
    <s v="Regulated Electric (122)"/>
    <s v="COE Elec 115kV Transmission Lines"/>
    <x v="32"/>
    <n v="135600"/>
    <x v="30"/>
    <n v="21751555"/>
    <s v="STATIC WIRE (TRANSMISSION LINES)"/>
    <d v="1936-07-01T00:00:00"/>
    <d v="1936-07-01T00:00:00"/>
    <s v="50507XFER"/>
  </r>
  <r>
    <n v="2"/>
    <n v="166.86"/>
    <n v="-5.6250308088000001"/>
    <n v="172.48503080880002"/>
    <d v="2023-12-01T00:00:00"/>
    <s v="BH Colorado Electric Oper Co"/>
    <s v="Regulated Electric (122)"/>
    <s v="COE Elec 115kV Transmission Lines"/>
    <x v="33"/>
    <n v="135002"/>
    <x v="17"/>
    <n v="21751039"/>
    <s v="T-LIN S36 T21 R61"/>
    <d v="1954-07-01T00:00:00"/>
    <d v="1954-07-01T00:00:00"/>
    <s v="50507XFER"/>
  </r>
  <r>
    <n v="1"/>
    <n v="801.55000000000007"/>
    <n v="-18.078639630000001"/>
    <n v="819.62863963000007"/>
    <d v="2023-12-01T00:00:00"/>
    <s v="BH Colorado Electric Oper Co"/>
    <s v="Regulated Electric (122)"/>
    <s v="COE Elec 115kV Transmission Lines"/>
    <x v="33"/>
    <n v="135002"/>
    <x v="17"/>
    <n v="21751180"/>
    <s v="T-LIN S12 T22 R57"/>
    <d v="1977-07-01T00:00:00"/>
    <d v="1977-07-01T00:00:00"/>
    <s v="50507XFER"/>
  </r>
  <r>
    <n v="2"/>
    <n v="500"/>
    <n v="-19.764329999999998"/>
    <n v="519.76432999999997"/>
    <d v="2023-12-01T00:00:00"/>
    <s v="BH Colorado Electric Oper Co"/>
    <s v="Regulated Electric (122)"/>
    <s v="COE Elec 115kV Transmission Lines"/>
    <x v="33"/>
    <n v="135002"/>
    <x v="17"/>
    <n v="21751015"/>
    <s v="T-LIN S09 T22 R57"/>
    <d v="1942-07-01T00:00:00"/>
    <d v="1942-07-01T00:00:00"/>
    <s v="50507XFER"/>
  </r>
  <r>
    <n v="1"/>
    <n v="1162.53"/>
    <n v="-26.220399137999998"/>
    <n v="1188.7503991379999"/>
    <d v="2023-12-01T00:00:00"/>
    <s v="BH Colorado Electric Oper Co"/>
    <s v="Regulated Electric (122)"/>
    <s v="COE Elec 115kV Transmission Lines"/>
    <x v="33"/>
    <n v="135002"/>
    <x v="17"/>
    <n v="21751222"/>
    <s v="T-LIN S23 T22 R58"/>
    <d v="1977-07-01T00:00:00"/>
    <d v="1977-07-01T00:00:00"/>
    <s v="50507XFER"/>
  </r>
  <r>
    <n v="1"/>
    <n v="878.84"/>
    <n v="-20.2501082424"/>
    <n v="899.09010824239999"/>
    <d v="2023-12-01T00:00:00"/>
    <s v="BH Colorado Electric Oper Co"/>
    <s v="Regulated Electric (122)"/>
    <s v="COE Elec 115kV Transmission Lines"/>
    <x v="33"/>
    <n v="135002"/>
    <x v="17"/>
    <n v="21751159"/>
    <s v="T-LIN S07 T21 R64"/>
    <d v="1976-07-01T00:00:00"/>
    <d v="1976-07-01T00:00:00"/>
    <s v="50507XFER"/>
  </r>
  <r>
    <n v="1"/>
    <n v="10.08"/>
    <n v="-0.33980768640000003"/>
    <n v="10.4198076864"/>
    <d v="2023-12-01T00:00:00"/>
    <s v="BH Colorado Electric Oper Co"/>
    <s v="Regulated Electric (122)"/>
    <s v="COE Elec 115kV Transmission Lines"/>
    <x v="33"/>
    <n v="135002"/>
    <x v="17"/>
    <n v="21751056"/>
    <s v="T-LIN S05 T21 R60"/>
    <d v="1954-07-01T00:00:00"/>
    <d v="1954-07-01T00:00:00"/>
    <s v="50507XFER"/>
  </r>
  <r>
    <n v="4"/>
    <n v="2627.69"/>
    <n v="-59.266496873999998"/>
    <n v="2686.9564968740001"/>
    <d v="2023-12-01T00:00:00"/>
    <s v="BH Colorado Electric Oper Co"/>
    <s v="Regulated Electric (122)"/>
    <s v="COE Elec 115kV Transmission Lines"/>
    <x v="33"/>
    <n v="135002"/>
    <x v="17"/>
    <n v="21751215"/>
    <s v="T-LIN S14 T22 R58"/>
    <d v="1977-07-01T00:00:00"/>
    <d v="1977-07-01T00:00:00"/>
    <s v="50507XFER"/>
  </r>
  <r>
    <n v="2"/>
    <n v="2076.94"/>
    <n v="-46.844550924000004"/>
    <n v="2123.7845509240001"/>
    <d v="2023-12-01T00:00:00"/>
    <s v="BH Colorado Electric Oper Co"/>
    <s v="Regulated Electric (122)"/>
    <s v="COE Elec 115kV Transmission Lines"/>
    <x v="33"/>
    <n v="135002"/>
    <x v="17"/>
    <n v="21751241"/>
    <s v="T-LIN S09 T22 R57"/>
    <d v="1977-07-01T00:00:00"/>
    <d v="1977-07-01T00:00:00"/>
    <s v="50507XFER"/>
  </r>
  <r>
    <n v="2"/>
    <n v="80.63"/>
    <n v="-2.7181243803999999"/>
    <n v="83.348124380399994"/>
    <d v="2023-12-01T00:00:00"/>
    <s v="BH Colorado Electric Oper Co"/>
    <s v="Regulated Electric (122)"/>
    <s v="COE Elec 115kV Transmission Lines"/>
    <x v="33"/>
    <n v="135002"/>
    <x v="17"/>
    <n v="21751046"/>
    <s v="T-LIN S05 T22 R60"/>
    <d v="1954-07-01T00:00:00"/>
    <d v="1954-07-01T00:00:00"/>
    <s v="50507XFER"/>
  </r>
  <r>
    <n v="1"/>
    <n v="87.55"/>
    <n v="-2.4418132749999999"/>
    <n v="89.991813274999998"/>
    <d v="2023-12-01T00:00:00"/>
    <s v="BH Colorado Electric Oper Co"/>
    <s v="Regulated Electric (122)"/>
    <s v="COE Elec 115kV Transmission Lines"/>
    <x v="33"/>
    <n v="135002"/>
    <x v="17"/>
    <n v="21751116"/>
    <s v="T-LIN S06 T21 R63"/>
    <d v="1966-07-01T00:00:00"/>
    <d v="1966-07-01T00:00:00"/>
    <s v="50507XFER"/>
  </r>
  <r>
    <n v="3"/>
    <n v="1497.31"/>
    <n v="-33.771228126000004"/>
    <n v="1531.081228126"/>
    <d v="2023-12-01T00:00:00"/>
    <s v="BH Colorado Electric Oper Co"/>
    <s v="Regulated Electric (122)"/>
    <s v="COE Elec 115kV Transmission Lines"/>
    <x v="33"/>
    <n v="135002"/>
    <x v="17"/>
    <n v="21751201"/>
    <s v="T-LIN S24 T21 R57"/>
    <d v="1977-07-01T00:00:00"/>
    <d v="1977-07-01T00:00:00"/>
    <s v="50507XFER"/>
  </r>
  <r>
    <n v="2"/>
    <n v="1268.03"/>
    <n v="-53.202443063100006"/>
    <n v="1321.2324430630999"/>
    <d v="2023-12-01T00:00:00"/>
    <s v="BH Colorado Electric Oper Co"/>
    <s v="Regulated Electric (122)"/>
    <s v="COE Elec 115kV Transmission Lines"/>
    <x v="33"/>
    <n v="135002"/>
    <x v="17"/>
    <n v="21750990"/>
    <s v="T-LIN S09 T22 R57"/>
    <d v="1937-07-01T00:00:00"/>
    <d v="1937-07-01T00:00:00"/>
    <s v="50507XFER"/>
  </r>
  <r>
    <n v="1"/>
    <n v="50.39"/>
    <n v="-1.6987013211999999"/>
    <n v="52.088701321199999"/>
    <d v="2023-12-01T00:00:00"/>
    <s v="BH Colorado Electric Oper Co"/>
    <s v="Regulated Electric (122)"/>
    <s v="COE Elec 115kV Transmission Lines"/>
    <x v="33"/>
    <n v="135002"/>
    <x v="17"/>
    <n v="21751080"/>
    <s v="T-LIN S32 T21 R60"/>
    <d v="1954-07-01T00:00:00"/>
    <d v="1954-07-01T00:00:00"/>
    <s v="50507XFER"/>
  </r>
  <r>
    <n v="1"/>
    <n v="10.92"/>
    <n v="-0.44999998680000003"/>
    <n v="11.3699999868"/>
    <d v="2023-12-01T00:00:00"/>
    <s v="BH Colorado Electric Oper Co"/>
    <s v="Regulated Electric (122)"/>
    <s v="COE Elec 115kV Transmission Lines"/>
    <x v="33"/>
    <n v="135002"/>
    <x v="17"/>
    <n v="21751004"/>
    <s v="T-LIN S09 T22 R57"/>
    <d v="1939-07-01T00:00:00"/>
    <d v="1939-07-01T00:00:00"/>
    <s v="50507XFER"/>
  </r>
  <r>
    <n v="4"/>
    <n v="106.83"/>
    <n v="-3.6013546764000002"/>
    <n v="110.43135467640001"/>
    <d v="2023-12-01T00:00:00"/>
    <s v="BH Colorado Electric Oper Co"/>
    <s v="Regulated Electric (122)"/>
    <s v="COE Elec 115kV Transmission Lines"/>
    <x v="33"/>
    <n v="135002"/>
    <x v="17"/>
    <n v="21751099"/>
    <s v="T-LIN S31 T21 R60"/>
    <d v="1954-07-01T00:00:00"/>
    <d v="1954-07-01T00:00:00"/>
    <s v="50507XFER"/>
  </r>
  <r>
    <n v="1"/>
    <n v="94.42"/>
    <n v="-2.8167506588000002"/>
    <n v="97.236750658800005"/>
    <d v="2023-12-01T00:00:00"/>
    <s v="BH Colorado Electric Oper Co"/>
    <s v="Regulated Electric (122)"/>
    <s v="COE Elec 115kV Transmission Lines"/>
    <x v="33"/>
    <n v="135002"/>
    <x v="17"/>
    <n v="21751111"/>
    <s v="T-LIN S04 T21 R62"/>
    <d v="1962-07-01T00:00:00"/>
    <d v="1962-07-01T00:00:00"/>
    <s v="50507XFER"/>
  </r>
  <r>
    <n v="1"/>
    <n v="25"/>
    <n v="-1"/>
    <n v="26"/>
    <d v="2023-12-01T00:00:00"/>
    <s v="BH Colorado Electric Oper Co"/>
    <s v="Regulated Electric (122)"/>
    <s v="COE Elec 115kV Transmission Lines"/>
    <x v="33"/>
    <n v="135002"/>
    <x v="17"/>
    <n v="21751009"/>
    <s v="T-LIN S09 T22 R57"/>
    <d v="1941-07-01T00:00:00"/>
    <d v="1941-07-01T00:00:00"/>
    <s v="50507XFER"/>
  </r>
  <r>
    <n v="3"/>
    <n v="1831.02"/>
    <n v="-41.297923691999998"/>
    <n v="1872.317923692"/>
    <d v="2023-12-01T00:00:00"/>
    <s v="BH Colorado Electric Oper Co"/>
    <s v="Regulated Electric (122)"/>
    <s v="COE Elec 115kV Transmission Lines"/>
    <x v="33"/>
    <n v="135002"/>
    <x v="17"/>
    <n v="21751085"/>
    <s v="T-LIN S25 T21 R57"/>
    <d v="1977-07-01T00:00:00"/>
    <d v="1977-07-01T00:00:00"/>
    <s v="50507XFER"/>
  </r>
  <r>
    <n v="1"/>
    <n v="801.55000000000007"/>
    <n v="-18.078639630000001"/>
    <n v="819.62863963000007"/>
    <d v="2023-12-01T00:00:00"/>
    <s v="BH Colorado Electric Oper Co"/>
    <s v="Regulated Electric (122)"/>
    <s v="COE Elec 115kV Transmission Lines"/>
    <x v="33"/>
    <n v="135002"/>
    <x v="17"/>
    <n v="21751208"/>
    <s v="T-LIN S36 T21 R57"/>
    <d v="1977-07-01T00:00:00"/>
    <d v="1977-07-01T00:00:00"/>
    <s v="50507XFER"/>
  </r>
  <r>
    <n v="1"/>
    <n v="109.05"/>
    <n v="-2.4595791299999998"/>
    <n v="111.50957912999999"/>
    <d v="2023-12-01T00:00:00"/>
    <s v="BH Colorado Electric Oper Co"/>
    <s v="Regulated Electric (122)"/>
    <s v="COE Elec 115kV Transmission Lines"/>
    <x v="33"/>
    <n v="135002"/>
    <x v="17"/>
    <n v="21751236"/>
    <s v="T-LIN S11 T22 R58"/>
    <d v="1977-07-01T00:00:00"/>
    <d v="1977-07-01T00:00:00"/>
    <s v="50507XFER"/>
  </r>
  <r>
    <n v="4"/>
    <n v="139.11000000000001"/>
    <n v="-4.6895483387999999"/>
    <n v="143.79954833880001"/>
    <d v="2023-12-01T00:00:00"/>
    <s v="BH Colorado Electric Oper Co"/>
    <s v="Regulated Electric (122)"/>
    <s v="COE Elec 115kV Transmission Lines"/>
    <x v="33"/>
    <n v="135002"/>
    <x v="17"/>
    <n v="21751073"/>
    <s v="T-LIN S17 T21 R61"/>
    <d v="1954-07-01T00:00:00"/>
    <d v="1954-07-01T00:00:00"/>
    <s v="50507XFER"/>
  </r>
  <r>
    <n v="8"/>
    <n v="215.22"/>
    <n v="-6.0025934100000002"/>
    <n v="221.22259341"/>
    <d v="2023-12-01T00:00:00"/>
    <s v="BH Colorado Electric Oper Co"/>
    <s v="Regulated Electric (122)"/>
    <s v="COE Elec 115kV Transmission Lines"/>
    <x v="33"/>
    <n v="135002"/>
    <x v="17"/>
    <n v="21751128"/>
    <s v="T-LIN S02 T21 R64"/>
    <d v="1966-07-01T00:00:00"/>
    <d v="1966-07-01T00:00:00"/>
    <s v="50507XFER"/>
  </r>
  <r>
    <n v="1"/>
    <n v="101.8"/>
    <n v="-3.5806623000000002"/>
    <n v="105.3806623"/>
    <d v="2023-12-01T00:00:00"/>
    <s v="BH Colorado Electric Oper Co"/>
    <s v="Regulated Electric (122)"/>
    <s v="COE Elec 115kV Transmission Lines"/>
    <x v="33"/>
    <n v="135002"/>
    <x v="17"/>
    <n v="21751032"/>
    <s v="T-LIN S18 T21 R61"/>
    <d v="1951-07-01T00:00:00"/>
    <d v="1951-07-01T00:00:00"/>
    <s v="50507XFER"/>
  </r>
  <r>
    <n v="1"/>
    <n v="132"/>
    <n v="-3.6199996800000003"/>
    <n v="135.61999968000001"/>
    <d v="2023-12-01T00:00:00"/>
    <s v="BH Colorado Electric Oper Co"/>
    <s v="Regulated Electric (122)"/>
    <s v="COE Elec 115kV Transmission Lines"/>
    <x v="33"/>
    <n v="135002"/>
    <x v="17"/>
    <n v="21751140"/>
    <s v="T-LIN S05 T21 R63"/>
    <d v="1967-07-01T00:00:00"/>
    <d v="1967-07-01T00:00:00"/>
    <s v="50507XFER"/>
  </r>
  <r>
    <n v="1"/>
    <n v="25"/>
    <n v="-0.87933749999999999"/>
    <n v="25.879337499999998"/>
    <d v="2023-12-01T00:00:00"/>
    <s v="BH Colorado Electric Oper Co"/>
    <s v="Regulated Electric (122)"/>
    <s v="COE Elec 115kV Transmission Lines"/>
    <x v="33"/>
    <n v="135002"/>
    <x v="17"/>
    <n v="21751027"/>
    <s v="T-LIN S35 T21 R61"/>
    <d v="1951-07-01T00:00:00"/>
    <d v="1951-07-01T00:00:00"/>
    <s v="50507XFER"/>
  </r>
  <r>
    <n v="1"/>
    <n v="589.5"/>
    <n v="-24.450001784999998"/>
    <n v="613.95000178500004"/>
    <d v="2023-12-01T00:00:00"/>
    <s v="BH Colorado Electric Oper Co"/>
    <s v="Regulated Electric (122)"/>
    <s v="COE Elec 115kV Transmission Lines"/>
    <x v="33"/>
    <n v="135002"/>
    <x v="17"/>
    <n v="21750997"/>
    <s v="T-LIN S09 T22 R57"/>
    <d v="1938-07-01T00:00:00"/>
    <d v="1938-07-01T00:00:00"/>
    <s v="50507XFER"/>
  </r>
  <r>
    <n v="1"/>
    <n v="25.2"/>
    <n v="-0.84951921600000002"/>
    <n v="26.049519216"/>
    <d v="2023-12-01T00:00:00"/>
    <s v="BH Colorado Electric Oper Co"/>
    <s v="Regulated Electric (122)"/>
    <s v="COE Elec 115kV Transmission Lines"/>
    <x v="33"/>
    <n v="135002"/>
    <x v="17"/>
    <n v="21751051"/>
    <s v="T-LIN S35 T21 R61"/>
    <d v="1954-07-01T00:00:00"/>
    <d v="1954-07-01T00:00:00"/>
    <s v="50507XFER"/>
  </r>
  <r>
    <n v="5"/>
    <n v="136.95000000000002"/>
    <n v="-3.8196039750000002"/>
    <n v="140.76960397500002"/>
    <d v="2023-12-01T00:00:00"/>
    <s v="BH Colorado Electric Oper Co"/>
    <s v="Regulated Electric (122)"/>
    <s v="COE Elec 115kV Transmission Lines"/>
    <x v="33"/>
    <n v="135002"/>
    <x v="17"/>
    <n v="21751135"/>
    <s v="T-LIN S03 T21 R64"/>
    <d v="1966-07-01T00:00:00"/>
    <d v="1966-07-01T00:00:00"/>
    <s v="50507XFER"/>
  </r>
  <r>
    <n v="3"/>
    <n v="2048.04"/>
    <n v="-46.192722984"/>
    <n v="2094.2327229839998"/>
    <d v="2023-12-01T00:00:00"/>
    <s v="BH Colorado Electric Oper Co"/>
    <s v="Regulated Electric (122)"/>
    <s v="COE Elec 115kV Transmission Lines"/>
    <x v="33"/>
    <n v="135002"/>
    <x v="17"/>
    <n v="21751166"/>
    <s v="T-LIN S11 T22 R57"/>
    <d v="1977-07-01T00:00:00"/>
    <d v="1977-07-01T00:00:00"/>
    <s v="50507XFER"/>
  </r>
  <r>
    <n v="1"/>
    <n v="801.55000000000007"/>
    <n v="-18.078639630000001"/>
    <n v="819.62863963000007"/>
    <d v="2023-12-01T00:00:00"/>
    <s v="BH Colorado Electric Oper Co"/>
    <s v="Regulated Electric (122)"/>
    <s v="COE Elec 115kV Transmission Lines"/>
    <x v="33"/>
    <n v="135002"/>
    <x v="17"/>
    <n v="21751229"/>
    <s v="T-LIN S08 T22 R57"/>
    <d v="1977-07-01T00:00:00"/>
    <d v="1977-07-01T00:00:00"/>
    <s v="50507XFER"/>
  </r>
  <r>
    <n v="1"/>
    <n v="20.16"/>
    <n v="-0.67961537280000006"/>
    <n v="20.839615372800001"/>
    <d v="2023-12-01T00:00:00"/>
    <s v="BH Colorado Electric Oper Co"/>
    <s v="Regulated Electric (122)"/>
    <s v="COE Elec 115kV Transmission Lines"/>
    <x v="33"/>
    <n v="135002"/>
    <x v="17"/>
    <n v="21751068"/>
    <s v="T-LIN S18 T21 R61"/>
    <d v="1954-07-01T00:00:00"/>
    <d v="1954-07-01T00:00:00"/>
    <s v="50507XFER"/>
  </r>
  <r>
    <n v="1"/>
    <n v="1275.3900000000001"/>
    <n v="-28.765911294000002"/>
    <n v="1304.1559112940001"/>
    <d v="2023-12-01T00:00:00"/>
    <s v="BH Colorado Electric Oper Co"/>
    <s v="Regulated Electric (122)"/>
    <s v="COE Elec 115kV Transmission Lines"/>
    <x v="33"/>
    <n v="135002"/>
    <x v="17"/>
    <n v="21751194"/>
    <s v="T-LIN S10 T22 R57"/>
    <d v="1977-07-01T00:00:00"/>
    <d v="1977-07-01T00:00:00"/>
    <s v="50507XFER"/>
  </r>
  <r>
    <n v="1"/>
    <n v="15.120000000000001"/>
    <n v="-0.50971152959999999"/>
    <n v="15.629711529600002"/>
    <d v="2023-12-01T00:00:00"/>
    <s v="BH Colorado Electric Oper Co"/>
    <s v="Regulated Electric (122)"/>
    <s v="COE Elec 115kV Transmission Lines"/>
    <x v="33"/>
    <n v="135002"/>
    <x v="17"/>
    <n v="21751106"/>
    <s v="T-LIN S21 T21 R61"/>
    <d v="1954-07-01T00:00:00"/>
    <d v="1954-07-01T00:00:00"/>
    <s v="50507XFER"/>
  </r>
  <r>
    <n v="1"/>
    <n v="4.0999999999999996"/>
    <n v="-0.16029253400000001"/>
    <n v="4.2602925339999995"/>
    <d v="2023-12-01T00:00:00"/>
    <s v="BH Colorado Electric Oper Co"/>
    <s v="Regulated Electric (122)"/>
    <s v="COE Elec 115kV Transmission Lines"/>
    <x v="33"/>
    <n v="135002"/>
    <x v="17"/>
    <n v="21751022"/>
    <s v="TRANS LINE"/>
    <d v="1943-07-01T00:00:00"/>
    <d v="1943-07-01T00:00:00"/>
    <s v="50507XFER"/>
  </r>
  <r>
    <n v="1"/>
    <n v="801.55000000000007"/>
    <n v="-18.078639630000001"/>
    <n v="819.62863963000007"/>
    <d v="2023-12-01T00:00:00"/>
    <s v="BH Colorado Electric Oper Co"/>
    <s v="Regulated Electric (122)"/>
    <s v="COE Elec 115kV Transmission Lines"/>
    <x v="33"/>
    <n v="135002"/>
    <x v="17"/>
    <n v="21751187"/>
    <s v="T-LIN S01 T22 R57"/>
    <d v="1977-07-01T00:00:00"/>
    <d v="1977-07-01T00:00:00"/>
    <s v="50507XFER"/>
  </r>
  <r>
    <n v="1"/>
    <n v="842.99"/>
    <n v="-19.013302254000003"/>
    <n v="862.003302254"/>
    <d v="2023-12-01T00:00:00"/>
    <s v="BH Colorado Electric Oper Co"/>
    <s v="Regulated Electric (122)"/>
    <s v="COE Elec 115kV Transmission Lines"/>
    <x v="33"/>
    <n v="135002"/>
    <x v="17"/>
    <n v="21751092"/>
    <s v="T-LIN S07 T22 R57"/>
    <d v="1977-07-01T00:00:00"/>
    <d v="1977-07-01T00:00:00"/>
    <s v="50507XFER"/>
  </r>
  <r>
    <n v="11"/>
    <n v="373.58"/>
    <n v="-10.419332990000001"/>
    <n v="383.99933298999997"/>
    <d v="2023-12-01T00:00:00"/>
    <s v="BH Colorado Electric Oper Co"/>
    <s v="Regulated Electric (122)"/>
    <s v="COE Elec 115kV Transmission Lines"/>
    <x v="33"/>
    <n v="135002"/>
    <x v="17"/>
    <n v="21751121"/>
    <s v="T-LIN S05 T21 R63"/>
    <d v="1966-07-01T00:00:00"/>
    <d v="1966-07-01T00:00:00"/>
    <s v="50507XFER"/>
  </r>
  <r>
    <n v="2"/>
    <n v="1727.96"/>
    <n v="-38.973446615999997"/>
    <n v="1766.9334466160001"/>
    <d v="2023-12-01T00:00:00"/>
    <s v="BH Colorado Electric Oper Co"/>
    <s v="Regulated Electric (122)"/>
    <s v="COE Elec 115kV Transmission Lines"/>
    <x v="33"/>
    <n v="135002"/>
    <x v="17"/>
    <n v="21751173"/>
    <s v="T-LIN S12 T22 R58"/>
    <d v="1977-07-01T00:00:00"/>
    <d v="1977-07-01T00:00:00"/>
    <s v="50507XFER"/>
  </r>
  <r>
    <n v="3"/>
    <n v="686.77"/>
    <n v="-18.152065943900002"/>
    <n v="704.92206594389995"/>
    <d v="2023-12-01T00:00:00"/>
    <s v="BH Colorado Electric Oper Co"/>
    <s v="Regulated Electric (122)"/>
    <s v="COE Elec 115kV Transmission Lines"/>
    <x v="33"/>
    <n v="135002"/>
    <x v="17"/>
    <n v="21751145"/>
    <s v="T-LIN S26 T22 R58"/>
    <d v="1969-07-01T00:00:00"/>
    <d v="1969-07-01T00:00:00"/>
    <s v="50507XFER"/>
  </r>
  <r>
    <n v="1"/>
    <n v="151.17000000000002"/>
    <n v="-5.0961039636000001"/>
    <n v="156.26610396360002"/>
    <d v="2023-12-01T00:00:00"/>
    <s v="BH Colorado Electric Oper Co"/>
    <s v="Regulated Electric (122)"/>
    <s v="COE Elec 115kV Transmission Lines"/>
    <x v="33"/>
    <n v="135002"/>
    <x v="17"/>
    <n v="21751061"/>
    <s v="T-LIN S16 T21 R61"/>
    <d v="1954-07-01T00:00:00"/>
    <d v="1954-07-01T00:00:00"/>
    <s v="50507XFER"/>
  </r>
  <r>
    <n v="1"/>
    <n v="268.04000000000002"/>
    <n v="-6.1761401543999996"/>
    <n v="274.21614015440002"/>
    <d v="2023-12-01T00:00:00"/>
    <s v="BH Colorado Electric Oper Co"/>
    <s v="Regulated Electric (122)"/>
    <s v="COE Elec 115kV Transmission Lines"/>
    <x v="33"/>
    <n v="135002"/>
    <x v="17"/>
    <n v="21751152"/>
    <s v="T-LIN S08 T21 R64"/>
    <d v="1976-07-01T00:00:00"/>
    <d v="1976-07-01T00:00:00"/>
    <s v="50507XFER"/>
  </r>
  <r>
    <n v="1"/>
    <n v="20312.41"/>
    <n v="-142.86083576380003"/>
    <n v="20455.2708357638"/>
    <d v="2023-12-01T00:00:00"/>
    <s v="BH Colorado Electric Oper Co"/>
    <s v="Regulated Electric (122)"/>
    <s v="COE Elec 115kV Transmission Lines"/>
    <x v="33"/>
    <n v="135002"/>
    <x v="18"/>
    <n v="21751255"/>
    <s v="ROW-STOCKTON"/>
    <d v="2009-07-17T00:00:00"/>
    <d v="2009-07-01T00:00:00"/>
    <s v="50507XFER"/>
  </r>
  <r>
    <n v="1"/>
    <n v="29757.02"/>
    <n v="-209.28647792359999"/>
    <n v="29966.306477923601"/>
    <d v="2023-12-01T00:00:00"/>
    <s v="BH Colorado Electric Oper Co"/>
    <s v="Regulated Electric (122)"/>
    <s v="COE Elec 115kV Transmission Lines"/>
    <x v="33"/>
    <n v="135002"/>
    <x v="18"/>
    <n v="21751248"/>
    <s v="ROW-CARTER"/>
    <d v="2009-07-17T00:00:00"/>
    <d v="2009-07-01T00:00:00"/>
    <s v="50507XFER"/>
  </r>
  <r>
    <n v="1"/>
    <n v="54969.380000000005"/>
    <n v="-386.60954402840002"/>
    <n v="55355.989544028402"/>
    <d v="2023-12-01T00:00:00"/>
    <s v="BH Colorado Electric Oper Co"/>
    <s v="Regulated Electric (122)"/>
    <s v="COE Elec 115kV Transmission Lines"/>
    <x v="33"/>
    <n v="135002"/>
    <x v="18"/>
    <n v="21751276"/>
    <s v="ROW-PHILLIPS"/>
    <d v="2009-07-17T00:00:00"/>
    <d v="2009-07-01T00:00:00"/>
    <s v="50507XFER"/>
  </r>
  <r>
    <n v="1"/>
    <n v="7466.24"/>
    <n v="-52.511409843199999"/>
    <n v="7518.7514098432002"/>
    <d v="2023-12-01T00:00:00"/>
    <s v="BH Colorado Electric Oper Co"/>
    <s v="Regulated Electric (122)"/>
    <s v="COE Elec 115kV Transmission Lines"/>
    <x v="33"/>
    <n v="135002"/>
    <x v="18"/>
    <n v="21751269"/>
    <s v="ROW-BIGGERSTAFF"/>
    <d v="2009-07-17T00:00:00"/>
    <d v="2009-07-01T00:00:00"/>
    <s v="50507XFER"/>
  </r>
  <r>
    <n v="1"/>
    <n v="12643.89"/>
    <n v="-88.926754270200007"/>
    <n v="12732.816754270199"/>
    <d v="2023-12-01T00:00:00"/>
    <s v="BH Colorado Electric Oper Co"/>
    <s v="Regulated Electric (122)"/>
    <s v="COE Elec 115kV Transmission Lines"/>
    <x v="33"/>
    <n v="135002"/>
    <x v="18"/>
    <n v="21751262"/>
    <s v="ROW-GENOVA"/>
    <d v="2009-07-17T00:00:00"/>
    <d v="2009-07-01T00:00:00"/>
    <s v="50507XFER"/>
  </r>
  <r>
    <n v="1"/>
    <n v="9722.89"/>
    <n v="-68.382835490199994"/>
    <n v="9791.2728354901992"/>
    <d v="2023-12-01T00:00:00"/>
    <s v="BH Colorado Electric Oper Co"/>
    <s v="Regulated Electric (122)"/>
    <s v="COE Elec 115kV Transmission Lines"/>
    <x v="33"/>
    <n v="135002"/>
    <x v="18"/>
    <n v="21751297"/>
    <s v="ROW-BRITTAIN"/>
    <d v="2009-07-17T00:00:00"/>
    <d v="2009-07-01T00:00:00"/>
    <s v="50507XFER"/>
  </r>
  <r>
    <n v="1"/>
    <n v="25287.79"/>
    <n v="-177.85357887219999"/>
    <n v="25465.643578872201"/>
    <d v="2023-12-01T00:00:00"/>
    <s v="BH Colorado Electric Oper Co"/>
    <s v="Regulated Electric (122)"/>
    <s v="COE Elec 115kV Transmission Lines"/>
    <x v="33"/>
    <n v="135002"/>
    <x v="18"/>
    <n v="21751290"/>
    <s v="ROW-MIKETA1"/>
    <d v="2009-07-17T00:00:00"/>
    <d v="2009-07-01T00:00:00"/>
    <s v="50507XFER"/>
  </r>
  <r>
    <n v="1"/>
    <n v="50575.590000000004"/>
    <n v="-355.70722807620001"/>
    <n v="50931.297228076204"/>
    <d v="2023-12-01T00:00:00"/>
    <s v="BH Colorado Electric Oper Co"/>
    <s v="Regulated Electric (122)"/>
    <s v="COE Elec 115kV Transmission Lines"/>
    <x v="33"/>
    <n v="135002"/>
    <x v="18"/>
    <n v="21751283"/>
    <s v="ROW-MARTINEZ"/>
    <d v="2009-07-17T00:00:00"/>
    <d v="2009-07-01T00:00:00"/>
    <s v="50507XFER"/>
  </r>
  <r>
    <n v="834"/>
    <n v="84592.960000000006"/>
    <n v="13423.6643110656"/>
    <n v="71169.295688934406"/>
    <d v="2023-12-01T00:00:00"/>
    <s v="BH Colorado Electric Oper Co"/>
    <s v="Regulated Electric (122)"/>
    <s v="COE Elec 115kV Transmission Lines"/>
    <x v="33"/>
    <n v="135500"/>
    <x v="19"/>
    <n v="21751311"/>
    <s v="ANCHORS"/>
    <d v="2010-06-01T00:00:00"/>
    <d v="2010-01-01T00:00:00"/>
    <s v="50507XFER"/>
  </r>
  <r>
    <n v="27"/>
    <n v="48784.5"/>
    <n v="7741.3859449199999"/>
    <n v="41043.114055079997"/>
    <d v="2023-12-01T00:00:00"/>
    <s v="BH Colorado Electric Oper Co"/>
    <s v="Regulated Electric (122)"/>
    <s v="COE Elec 115kV Transmission Lines"/>
    <x v="33"/>
    <n v="135500"/>
    <x v="32"/>
    <n v="21751332"/>
    <s v="Crossarm Assemblies, Wood"/>
    <d v="2010-06-01T00:00:00"/>
    <d v="2010-06-01T00:00:00"/>
    <s v="50507XFER"/>
  </r>
  <r>
    <n v="123"/>
    <n v="49497.87"/>
    <n v="7854.5873201832001"/>
    <n v="41643.282679816803"/>
    <d v="2023-12-01T00:00:00"/>
    <s v="BH Colorado Electric Oper Co"/>
    <s v="Regulated Electric (122)"/>
    <s v="COE Elec 115kV Transmission Lines"/>
    <x v="33"/>
    <n v="135500"/>
    <x v="21"/>
    <n v="21751396"/>
    <s v="Guys"/>
    <d v="2010-06-01T00:00:00"/>
    <d v="2010-01-01T00:00:00"/>
    <s v="50507XFER"/>
  </r>
  <r>
    <n v="1"/>
    <n v="1396.18"/>
    <n v="221.55332592480002"/>
    <n v="1174.6266740752001"/>
    <d v="2023-12-01T00:00:00"/>
    <s v="BH Colorado Electric Oper Co"/>
    <s v="Regulated Electric (122)"/>
    <s v="COE Elec 115kV Transmission Lines"/>
    <x v="33"/>
    <n v="135500"/>
    <x v="96"/>
    <n v="21751367"/>
    <s v="POLE, WOOD 50 FOOT"/>
    <d v="2010-06-01T00:00:00"/>
    <d v="2010-01-01T00:00:00"/>
    <s v="50507XFER"/>
  </r>
  <r>
    <n v="4"/>
    <n v="2366.0700000000002"/>
    <n v="375.46066973519999"/>
    <n v="1990.6093302648001"/>
    <d v="2023-12-01T00:00:00"/>
    <s v="BH Colorado Electric Oper Co"/>
    <s v="Regulated Electric (122)"/>
    <s v="COE Elec 115kV Transmission Lines"/>
    <x v="33"/>
    <n v="135500"/>
    <x v="81"/>
    <n v="21751346"/>
    <s v="POLE WOOD 40 FOOT"/>
    <d v="2010-06-01T00:00:00"/>
    <d v="2010-01-01T00:00:00"/>
    <s v="50507XFER"/>
  </r>
  <r>
    <n v="8"/>
    <n v="12145.9"/>
    <n v="1927.376514024"/>
    <n v="10218.523485976"/>
    <d v="2023-12-01T00:00:00"/>
    <s v="BH Colorado Electric Oper Co"/>
    <s v="Regulated Electric (122)"/>
    <s v="COE Elec 115kV Transmission Lines"/>
    <x v="33"/>
    <n v="135500"/>
    <x v="25"/>
    <n v="21751325"/>
    <s v="POLE WOOD 60 FOOT"/>
    <d v="2010-06-01T00:00:00"/>
    <d v="2010-01-01T00:00:00"/>
    <s v="50507XFER"/>
  </r>
  <r>
    <n v="318"/>
    <n v="1152849.6599999999"/>
    <n v="182940.36332297762"/>
    <n v="969909.29667702224"/>
    <d v="2023-12-01T00:00:00"/>
    <s v="BH Colorado Electric Oper Co"/>
    <s v="Regulated Electric (122)"/>
    <s v="COE Elec 115kV Transmission Lines"/>
    <x v="33"/>
    <n v="135500"/>
    <x v="26"/>
    <n v="21751339"/>
    <s v="POLE, WOOD 65 FOOT"/>
    <d v="2010-06-01T00:00:00"/>
    <d v="2010-01-01T00:00:00"/>
    <s v="50507XFER"/>
  </r>
  <r>
    <n v="203"/>
    <n v="293110.39"/>
    <n v="46512.327756890401"/>
    <n v="246598.06224310963"/>
    <d v="2023-12-01T00:00:00"/>
    <s v="BH Colorado Electric Oper Co"/>
    <s v="Regulated Electric (122)"/>
    <s v="COE Elec 115kV Transmission Lines"/>
    <x v="33"/>
    <n v="135500"/>
    <x v="34"/>
    <n v="21751374"/>
    <s v="Pole, Wood"/>
    <d v="2010-06-01T00:00:00"/>
    <d v="2010-06-01T00:00:00"/>
    <s v="50507XFER"/>
  </r>
  <r>
    <n v="25"/>
    <n v="2638.81"/>
    <n v="520.5602125242001"/>
    <n v="2118.2497874758001"/>
    <d v="2023-12-01T00:00:00"/>
    <s v="BH Colorado Electric Oper Co"/>
    <s v="Regulated Electric (122)"/>
    <s v="COE Elec 115kV Transmission Lines"/>
    <x v="33"/>
    <n v="135600"/>
    <x v="97"/>
    <n v="21751483"/>
    <s v="CONDUCTOR, OH COPPER BARE # 6"/>
    <d v="2010-06-01T00:00:00"/>
    <d v="2010-01-01T00:00:00"/>
    <s v="50507XFER"/>
  </r>
  <r>
    <n v="296402"/>
    <n v="810298.89"/>
    <n v="159848.3264753898"/>
    <n v="650450.56352461025"/>
    <d v="2023-12-01T00:00:00"/>
    <s v="BH Colorado Electric Oper Co"/>
    <s v="Regulated Electric (122)"/>
    <s v="COE Elec 115kV Transmission Lines"/>
    <x v="33"/>
    <n v="135600"/>
    <x v="27"/>
    <n v="21751353"/>
    <s v="Conductor, Oh Acsr Bare 795 Mcm"/>
    <d v="2010-06-01T00:00:00"/>
    <d v="2010-01-01T00:00:00"/>
    <s v="50507XFER"/>
  </r>
  <r>
    <n v="1950"/>
    <n v="20617.52"/>
    <n v="4067.2350767664002"/>
    <n v="16550.284923233601"/>
    <d v="2023-12-01T00:00:00"/>
    <s v="BH Colorado Electric Oper Co"/>
    <s v="Regulated Electric (122)"/>
    <s v="COE Elec 115kV Transmission Lines"/>
    <x v="33"/>
    <n v="135600"/>
    <x v="40"/>
    <n v="21751474"/>
    <s v="CONDUCTOR, OH COPPER BARE # 4"/>
    <d v="2010-06-01T00:00:00"/>
    <d v="2010-01-01T00:00:00"/>
    <s v="50507XFER"/>
  </r>
  <r>
    <n v="813"/>
    <n v="293581.91000000003"/>
    <n v="57915.144122866201"/>
    <n v="235666.76587713382"/>
    <d v="2023-12-01T00:00:00"/>
    <s v="BH Colorado Electric Oper Co"/>
    <s v="Regulated Electric (122)"/>
    <s v="COE Elec 115kV Transmission Lines"/>
    <x v="33"/>
    <n v="135600"/>
    <x v="68"/>
    <n v="21751457"/>
    <s v="INSULATOR, HORIZONTAL LINE POST, 115KV"/>
    <d v="2010-06-01T00:00:00"/>
    <d v="2010-01-01T00:00:00"/>
    <s v="50507XFER"/>
  </r>
  <r>
    <n v="278"/>
    <n v="18917.170000000002"/>
    <n v="3731.8056379794002"/>
    <n v="15185.364362020602"/>
    <d v="2023-12-01T00:00:00"/>
    <s v="BH Colorado Electric Oper Co"/>
    <s v="Regulated Electric (122)"/>
    <s v="COE Elec 115kV Transmission Lines"/>
    <x v="33"/>
    <n v="135600"/>
    <x v="11"/>
    <n v="21751360"/>
    <s v="INSULATORS, STRAIN GUY"/>
    <d v="2010-06-01T00:00:00"/>
    <d v="2010-01-01T00:00:00"/>
    <s v="50507XFER"/>
  </r>
  <r>
    <n v="6"/>
    <n v="1521.3"/>
    <n v="300.108098466"/>
    <n v="1221.191901534"/>
    <d v="2023-12-01T00:00:00"/>
    <s v="BH Colorado Electric Oper Co"/>
    <s v="Regulated Electric (122)"/>
    <s v="COE Elec 115kV Transmission Lines"/>
    <x v="33"/>
    <n v="135600"/>
    <x v="98"/>
    <n v="21751388"/>
    <s v="INSULATOR, PIN TYPE 15KV"/>
    <d v="2010-06-01T00:00:00"/>
    <d v="2010-01-01T00:00:00"/>
    <s v="50507XFER"/>
  </r>
  <r>
    <n v="3"/>
    <n v="8936.61"/>
    <n v="1762.9323827202002"/>
    <n v="7173.6776172798"/>
    <d v="2023-12-01T00:00:00"/>
    <s v="BH Colorado Electric Oper Co"/>
    <s v="Regulated Electric (122)"/>
    <s v="COE Elec 115kV Transmission Lines"/>
    <x v="33"/>
    <n v="135600"/>
    <x v="99"/>
    <n v="21751381"/>
    <s v="INSULATOR, HORIZONTAL LINE POST, 69KV"/>
    <d v="2010-06-01T00:00:00"/>
    <d v="2010-01-01T00:00:00"/>
    <s v="50507XFER"/>
  </r>
  <r>
    <n v="384"/>
    <n v="295312.40000000002"/>
    <n v="58256.519304168003"/>
    <n v="237055.88069583202"/>
    <d v="2023-12-01T00:00:00"/>
    <s v="BH Colorado Electric Oper Co"/>
    <s v="Regulated Electric (122)"/>
    <s v="COE Elec 115kV Transmission Lines"/>
    <x v="33"/>
    <n v="135600"/>
    <x v="29"/>
    <n v="21751304"/>
    <s v="Post Insulators"/>
    <d v="2010-06-01T00:00:00"/>
    <d v="2010-01-01T00:00:00"/>
    <s v="50507XFER"/>
  </r>
  <r>
    <n v="143705"/>
    <n v="82009.680000000008"/>
    <n v="16178.1168215376"/>
    <n v="65831.563178462413"/>
    <d v="2023-12-01T00:00:00"/>
    <s v="BH Colorado Electric Oper Co"/>
    <s v="Regulated Electric (122)"/>
    <s v="COE Elec 115kV Transmission Lines"/>
    <x v="33"/>
    <n v="135600"/>
    <x v="30"/>
    <n v="21751493"/>
    <s v="Static Wire (Transmission Lines)"/>
    <d v="2010-06-01T00:00:00"/>
    <d v="2010-01-01T00:00:00"/>
    <s v="50507XFER"/>
  </r>
  <r>
    <n v="2374"/>
    <n v="139982.23000000001"/>
    <n v="27614.4092975286"/>
    <n v="112367.82070247141"/>
    <d v="2023-12-01T00:00:00"/>
    <s v="BH Colorado Electric Oper Co"/>
    <s v="Regulated Electric (122)"/>
    <s v="COE Elec 115kV Transmission Lines"/>
    <x v="33"/>
    <n v="135600"/>
    <x v="31"/>
    <n v="21751318"/>
    <s v="INSULATORS, SUSPENSION"/>
    <d v="2010-06-01T00:00:00"/>
    <d v="2010-01-01T00:00:00"/>
    <s v="50507XFER"/>
  </r>
  <r>
    <n v="1"/>
    <n v="180994.27"/>
    <n v="-1009.5914678881001"/>
    <n v="182003.86146788808"/>
    <d v="2023-12-01T00:00:00"/>
    <s v="BH Colorado Electric Oper Co"/>
    <s v="Regulated Electric (122)"/>
    <s v="COE Elec 115kV Transmission Lines"/>
    <x v="34"/>
    <n v="135002"/>
    <x v="18"/>
    <n v="21750969"/>
    <s v="ROW: STATE OF COLORADO"/>
    <d v="2012-10-11T00:00:00"/>
    <d v="2012-11-01T00:00:00"/>
    <s v="50507XFER"/>
  </r>
  <r>
    <n v="336"/>
    <n v="491125.77"/>
    <n v="66388.618447085697"/>
    <n v="424737.15155291429"/>
    <d v="2023-12-01T00:00:00"/>
    <s v="BH Colorado Electric Oper Co"/>
    <s v="Regulated Electric (122)"/>
    <s v="COE Elec 115kV Transmission Lines"/>
    <x v="34"/>
    <n v="135500"/>
    <x v="32"/>
    <n v="21750955"/>
    <s v="CROSSARMS: WOOD BRACE"/>
    <d v="2012-10-11T00:00:00"/>
    <d v="2012-11-01T00:00:00"/>
    <s v="50507XFER"/>
  </r>
  <r>
    <n v="210"/>
    <n v="1096983.24"/>
    <n v="148286.25621336841"/>
    <n v="948696.98378663161"/>
    <d v="2023-12-01T00:00:00"/>
    <s v="BH Colorado Electric Oper Co"/>
    <s v="Regulated Electric (122)"/>
    <s v="COE Elec 115kV Transmission Lines"/>
    <x v="34"/>
    <n v="135500"/>
    <x v="25"/>
    <n v="21750983"/>
    <s v="POLE: WOOD 60 FOOT"/>
    <d v="2012-10-11T00:00:00"/>
    <d v="2012-01-01T00:00:00"/>
    <s v="50507XFER"/>
  </r>
  <r>
    <n v="621"/>
    <n v="4517965.1399999997"/>
    <n v="610722.3081303474"/>
    <n v="3907242.8318696525"/>
    <d v="2023-12-01T00:00:00"/>
    <s v="BH Colorado Electric Oper Co"/>
    <s v="Regulated Electric (122)"/>
    <s v="COE Elec 115kV Transmission Lines"/>
    <x v="34"/>
    <n v="135500"/>
    <x v="26"/>
    <n v="21750976"/>
    <s v="POLE: WOOD 80 FOOT"/>
    <d v="2012-10-11T00:00:00"/>
    <d v="2012-01-01T00:00:00"/>
    <s v="50507XFER"/>
  </r>
  <r>
    <n v="199584"/>
    <n v="1140314.22"/>
    <n v="191624.6960632944"/>
    <n v="948689.52393670555"/>
    <d v="2023-12-01T00:00:00"/>
    <s v="BH Colorado Electric Oper Co"/>
    <s v="Regulated Electric (122)"/>
    <s v="COE Elec 115kV Transmission Lines"/>
    <x v="34"/>
    <n v="135600"/>
    <x v="75"/>
    <n v="21750924"/>
    <s v="OPGW"/>
    <d v="2012-10-11T00:00:00"/>
    <d v="2012-01-01T00:00:00"/>
    <s v="50507XFER"/>
  </r>
  <r>
    <n v="598752"/>
    <n v="5419861.7699999996"/>
    <n v="910783.48946777033"/>
    <n v="4509078.2805322297"/>
    <d v="2023-12-01T00:00:00"/>
    <s v="BH Colorado Electric Oper Co"/>
    <s v="Regulated Electric (122)"/>
    <s v="COE Elec 115kV Transmission Lines"/>
    <x v="34"/>
    <n v="135600"/>
    <x v="27"/>
    <n v="21750945"/>
    <s v="CONDUCTOR: 795 26/7 DRAKE"/>
    <d v="2012-10-11T00:00:00"/>
    <d v="2012-01-01T00:00:00"/>
    <s v="50507XFER"/>
  </r>
  <r>
    <n v="68159"/>
    <n v="193075.5"/>
    <n v="32445.472796760001"/>
    <n v="160630.02720324"/>
    <d v="2023-12-01T00:00:00"/>
    <s v="BH Colorado Electric Oper Co"/>
    <s v="Regulated Electric (122)"/>
    <s v="COE Elec 115kV Transmission Lines"/>
    <x v="34"/>
    <n v="135600"/>
    <x v="40"/>
    <n v="21750272"/>
    <s v="WIRE: COPPER # 4"/>
    <d v="2012-10-11T00:00:00"/>
    <d v="2012-01-01T00:00:00"/>
    <s v="50507XFER"/>
  </r>
  <r>
    <n v="3720"/>
    <n v="451171.94"/>
    <n v="75817.423266708793"/>
    <n v="375354.51673329121"/>
    <d v="2023-12-01T00:00:00"/>
    <s v="BH Colorado Electric Oper Co"/>
    <s v="Regulated Electric (122)"/>
    <s v="COE Elec 115kV Transmission Lines"/>
    <x v="34"/>
    <n v="135600"/>
    <x v="67"/>
    <n v="21750938"/>
    <s v="DAMPERS: VORTX FOR 795 26/7 ACSR"/>
    <d v="2012-10-11T00:00:00"/>
    <d v="2012-01-01T00:00:00"/>
    <s v="50507XFER"/>
  </r>
  <r>
    <n v="14"/>
    <n v="1486831.96"/>
    <n v="249855.4498708192"/>
    <n v="1236976.5101291807"/>
    <d v="2023-12-01T00:00:00"/>
    <s v="BH Colorado Electric Oper Co"/>
    <s v="Regulated Electric (122)"/>
    <s v="COE Elec 115kV Transmission Lines"/>
    <x v="34"/>
    <n v="135600"/>
    <x v="68"/>
    <n v="21750258"/>
    <s v="INSULATORS: 115 KV POLYMER"/>
    <d v="2012-10-11T00:00:00"/>
    <d v="2012-01-01T00:00:00"/>
    <s v="50507XFER"/>
  </r>
  <r>
    <n v="139"/>
    <n v="77825.38"/>
    <n v="13078.206451297601"/>
    <n v="64747.173548702405"/>
    <d v="2023-12-01T00:00:00"/>
    <s v="BH Colorado Electric Oper Co"/>
    <s v="Regulated Electric (122)"/>
    <s v="COE Elec 115kV Transmission Lines"/>
    <x v="34"/>
    <n v="135600"/>
    <x v="11"/>
    <n v="21750962"/>
    <s v="INSULATORS: GUY STRAIN"/>
    <d v="2012-10-11T00:00:00"/>
    <d v="2012-01-01T00:00:00"/>
    <s v="50507XFER"/>
  </r>
  <r>
    <n v="238697"/>
    <n v="451859.73"/>
    <n v="75933.003294909606"/>
    <n v="375926.72670509038"/>
    <d v="2023-12-01T00:00:00"/>
    <s v="BH Colorado Electric Oper Co"/>
    <s v="Regulated Electric (122)"/>
    <s v="COE Elec 115kV Transmission Lines"/>
    <x v="34"/>
    <n v="135600"/>
    <x v="30"/>
    <n v="21750931"/>
    <s v="WIRE: 3/8&quot; STRAND GALVANIZED"/>
    <d v="2012-10-11T00:00:00"/>
    <d v="2012-01-01T00:00:00"/>
    <s v="50507XFER"/>
  </r>
  <r>
    <n v="754"/>
    <n v="1010569.58"/>
    <n v="169821.69056728159"/>
    <n v="840747.8894327184"/>
    <d v="2023-12-01T00:00:00"/>
    <s v="BH Colorado Electric Oper Co"/>
    <s v="Regulated Electric (122)"/>
    <s v="COE Elec 115kV Transmission Lines"/>
    <x v="34"/>
    <n v="135600"/>
    <x v="31"/>
    <n v="21750265"/>
    <s v="INSULATORS: SUSPENSION"/>
    <d v="2012-10-11T00:00:00"/>
    <d v="2012-01-01T00:00:00"/>
    <s v="50507XFER"/>
  </r>
  <r>
    <n v="1"/>
    <n v="3971.85"/>
    <n v="-14.449034241"/>
    <n v="3986.2990342409998"/>
    <d v="2023-12-01T00:00:00"/>
    <s v="BH Colorado Electric Oper Co"/>
    <s v="Regulated Electric (122)"/>
    <s v="COE Elec 115kV Transmission Lines"/>
    <x v="35"/>
    <n v="135002"/>
    <x v="18"/>
    <n v="20845287"/>
    <s v="S18,T26S,R63W"/>
    <d v="2016-11-07T00:00:00"/>
    <d v="2016-11-01T00:00:00"/>
    <s v="10054546"/>
  </r>
  <r>
    <n v="1"/>
    <n v="10591.6"/>
    <n v="-38.530757976000004"/>
    <n v="10630.130757976"/>
    <d v="2023-12-01T00:00:00"/>
    <s v="BH Colorado Electric Oper Co"/>
    <s v="Regulated Electric (122)"/>
    <s v="COE Elec 115kV Transmission Lines"/>
    <x v="35"/>
    <n v="135002"/>
    <x v="18"/>
    <n v="20845281"/>
    <s v="S1,6,31,T26,27,R63W,64W"/>
    <d v="2016-11-07T00:00:00"/>
    <d v="2016-11-01T00:00:00"/>
    <s v="10054546"/>
  </r>
  <r>
    <n v="1"/>
    <n v="21183.170000000002"/>
    <n v="-77.061406816200005"/>
    <n v="21260.231406816201"/>
    <d v="2023-12-01T00:00:00"/>
    <s v="BH Colorado Electric Oper Co"/>
    <s v="Regulated Electric (122)"/>
    <s v="COE Elec 115kV Transmission Lines"/>
    <x v="35"/>
    <n v="135002"/>
    <x v="18"/>
    <n v="20845262"/>
    <s v="S7,8,18,19,30,31,T26S,R63W"/>
    <d v="2016-11-07T00:00:00"/>
    <d v="2016-11-01T00:00:00"/>
    <s v="10054546"/>
  </r>
  <r>
    <n v="1"/>
    <n v="794369.16"/>
    <n v="-2889.8037923976003"/>
    <n v="797258.96379239764"/>
    <d v="2023-12-01T00:00:00"/>
    <s v="BH Colorado Electric Oper Co"/>
    <s v="Regulated Electric (122)"/>
    <s v="COE Elec 115kV Transmission Lines"/>
    <x v="35"/>
    <n v="135002"/>
    <x v="18"/>
    <n v="20845272"/>
    <s v="ROW - Busch Ranch EUI"/>
    <d v="2016-11-07T00:00:00"/>
    <d v="2016-11-01T00:00:00"/>
    <s v="10054546"/>
  </r>
  <r>
    <n v="1"/>
    <n v="444.84000000000003"/>
    <n v="-1.6182656424000001"/>
    <n v="446.45826564240002"/>
    <d v="2023-12-01T00:00:00"/>
    <s v="BH Colorado Electric Oper Co"/>
    <s v="Regulated Electric (122)"/>
    <s v="COE Elec 115kV Transmission Lines"/>
    <x v="35"/>
    <n v="135002"/>
    <x v="18"/>
    <n v="20845284"/>
    <s v="S5, T26S, R63W"/>
    <d v="2016-11-07T00:00:00"/>
    <d v="2016-11-01T00:00:00"/>
    <s v="10054546"/>
  </r>
  <r>
    <n v="1"/>
    <n v="169.47"/>
    <n v="-0.61650813419999995"/>
    <n v="170.08650813419999"/>
    <d v="2023-12-01T00:00:00"/>
    <s v="BH Colorado Electric Oper Co"/>
    <s v="Regulated Electric (122)"/>
    <s v="COE Elec 115kV Transmission Lines"/>
    <x v="35"/>
    <n v="135002"/>
    <x v="18"/>
    <n v="20845275"/>
    <s v="S5,T26S,R63W"/>
    <d v="2016-11-07T00:00:00"/>
    <d v="2016-11-01T00:00:00"/>
    <s v="10054546"/>
  </r>
  <r>
    <n v="1"/>
    <n v="444.84000000000003"/>
    <n v="-1.6182656424000001"/>
    <n v="446.45826564240002"/>
    <d v="2023-12-01T00:00:00"/>
    <s v="BH Colorado Electric Oper Co"/>
    <s v="Regulated Electric (122)"/>
    <s v="COE Elec 115kV Transmission Lines"/>
    <x v="35"/>
    <n v="135002"/>
    <x v="18"/>
    <n v="20845269"/>
    <s v="S5,T26S,R63W"/>
    <d v="2016-11-07T00:00:00"/>
    <d v="2016-11-01T00:00:00"/>
    <s v="10054546"/>
  </r>
  <r>
    <n v="1"/>
    <n v="1323.95"/>
    <n v="-4.8163447470000005"/>
    <n v="1328.7663447469999"/>
    <d v="2023-12-01T00:00:00"/>
    <s v="BH Colorado Electric Oper Co"/>
    <s v="Regulated Electric (122)"/>
    <s v="COE Elec 115kV Transmission Lines"/>
    <x v="35"/>
    <n v="135002"/>
    <x v="18"/>
    <n v="20845278"/>
    <s v="S18,T26S,R63W"/>
    <d v="2016-11-07T00:00:00"/>
    <d v="2016-11-01T00:00:00"/>
    <s v="10054546"/>
  </r>
  <r>
    <n v="132"/>
    <n v="144640.9"/>
    <n v="12751.329121876999"/>
    <n v="131889.57087812299"/>
    <d v="2023-12-01T00:00:00"/>
    <s v="BH Colorado Electric Oper Co"/>
    <s v="Regulated Electric (122)"/>
    <s v="COE Elec 115kV Transmission Lines"/>
    <x v="35"/>
    <n v="135500"/>
    <x v="36"/>
    <n v="20845150"/>
    <s v="Crossarm, Wood"/>
    <d v="2016-11-07T00:00:00"/>
    <d v="2016-01-01T00:00:00"/>
    <s v="10054545"/>
  </r>
  <r>
    <n v="150"/>
    <n v="1630622.47"/>
    <n v="143753.2799401691"/>
    <n v="1486869.1900598309"/>
    <d v="2023-12-01T00:00:00"/>
    <s v="BH Colorado Electric Oper Co"/>
    <s v="Regulated Electric (122)"/>
    <s v="COE Elec 115kV Transmission Lines"/>
    <x v="35"/>
    <n v="135500"/>
    <x v="39"/>
    <n v="20845170"/>
    <s v="Pole, Wood"/>
    <d v="2016-11-07T00:00:00"/>
    <d v="2016-01-01T00:00:00"/>
    <s v="10054545"/>
  </r>
  <r>
    <n v="48920"/>
    <n v="133076.70000000001"/>
    <n v="14584.527628829999"/>
    <n v="118492.17237117002"/>
    <d v="2023-12-01T00:00:00"/>
    <s v="BH Colorado Electric Oper Co"/>
    <s v="Regulated Electric (122)"/>
    <s v="COE Elec 115kV Transmission Lines"/>
    <x v="35"/>
    <n v="135600"/>
    <x v="100"/>
    <n v="20845147"/>
    <s v="Cable, Oh-Other 2"/>
    <d v="2016-11-07T00:00:00"/>
    <d v="2016-01-01T00:00:00"/>
    <s v="10054545"/>
  </r>
  <r>
    <n v="146761"/>
    <n v="1596197.42"/>
    <n v="174935.09662515801"/>
    <n v="1421262.3233748418"/>
    <d v="2023-12-01T00:00:00"/>
    <s v="BH Colorado Electric Oper Co"/>
    <s v="Regulated Electric (122)"/>
    <s v="COE Elec 115kV Transmission Lines"/>
    <x v="35"/>
    <n v="135600"/>
    <x v="27"/>
    <n v="20845185"/>
    <s v="Conductor, Oh Acsr Bare 795 Mcm"/>
    <d v="2016-11-07T00:00:00"/>
    <d v="2016-01-01T00:00:00"/>
    <s v="10054545"/>
  </r>
  <r>
    <n v="48920"/>
    <n v="335832.67"/>
    <n v="36805.547885382999"/>
    <n v="299027.12211461697"/>
    <d v="2023-12-01T00:00:00"/>
    <s v="BH Colorado Electric Oper Co"/>
    <s v="Regulated Electric (122)"/>
    <s v="COE Elec 115kV Transmission Lines"/>
    <x v="35"/>
    <n v="135600"/>
    <x v="72"/>
    <n v="20845188"/>
    <s v="Other Cable (FIBER OPTIC)"/>
    <d v="2016-11-07T00:00:00"/>
    <d v="2016-01-01T00:00:00"/>
    <s v="10054545"/>
  </r>
  <r>
    <n v="246"/>
    <n v="297621.71000000002"/>
    <n v="32617.821545278999"/>
    <n v="265003.88845472102"/>
    <d v="2023-12-01T00:00:00"/>
    <s v="BH Colorado Electric Oper Co"/>
    <s v="Regulated Electric (122)"/>
    <s v="COE Elec 115kV Transmission Lines"/>
    <x v="35"/>
    <n v="135600"/>
    <x v="31"/>
    <n v="20845153"/>
    <s v="Suspension Insulators"/>
    <d v="2016-11-07T00:00:00"/>
    <d v="2016-01-01T00:00:00"/>
    <s v="10054545"/>
  </r>
  <r>
    <n v="0"/>
    <n v="0"/>
    <n v="0"/>
    <n v="0"/>
    <d v="2023-12-01T00:00:00"/>
    <s v="BH Colorado Electric Oper Co"/>
    <s v="Regulated Electric (122)"/>
    <s v="COE Elec 115kV Transmission Lines"/>
    <x v="36"/>
    <n v="135001"/>
    <x v="3"/>
    <n v="36616467"/>
    <s v="This work order is to replace a H-Frame structure on the West Station-Fountain Lake 69 kV line. this is line 700 but i can not find it under asset location"/>
    <d v="2022-07-15T00:00:00"/>
    <d v="2023-01-01T00:00:00"/>
    <s v="10081016"/>
  </r>
  <r>
    <n v="4"/>
    <n v="12294.95"/>
    <n v="2384.5926428025"/>
    <n v="9910.3573571975012"/>
    <d v="2023-12-01T00:00:00"/>
    <s v="BH Colorado Electric Oper Co"/>
    <s v="Regulated Electric (122)"/>
    <s v="COE Elec 115kV Transmission Lines"/>
    <x v="36"/>
    <n v="135500"/>
    <x v="32"/>
    <n v="36374958"/>
    <s v="CROSSARM ASSEMBLIES, WOOD"/>
    <d v="2007-10-01T00:00:00"/>
    <d v="2007-01-01T00:00:00"/>
    <s v="50507XFER"/>
  </r>
  <r>
    <n v="1"/>
    <n v="17074.54"/>
    <n v="1705.96851502"/>
    <n v="15368.571484980001"/>
    <d v="2023-12-01T00:00:00"/>
    <s v="BH Colorado Electric Oper Co"/>
    <s v="Regulated Electric (122)"/>
    <s v="COE Elec 115kV Transmission Lines"/>
    <x v="36"/>
    <n v="135500"/>
    <x v="101"/>
    <n v="36374965"/>
    <s v="65&quot; STRUCTURE"/>
    <d v="2015-12-10T00:00:00"/>
    <d v="2015-12-01T00:00:00"/>
    <s v="50507XFER"/>
  </r>
  <r>
    <n v="1"/>
    <n v="13925.27"/>
    <n v="1391.3155015100001"/>
    <n v="12533.95449849"/>
    <d v="2023-12-01T00:00:00"/>
    <s v="BH Colorado Electric Oper Co"/>
    <s v="Regulated Electric (122)"/>
    <s v="COE Elec 115kV Transmission Lines"/>
    <x v="36"/>
    <n v="135500"/>
    <x v="101"/>
    <n v="36374973"/>
    <s v="65&quot; STRUCTURE"/>
    <d v="2015-12-10T00:00:00"/>
    <d v="2015-12-01T00:00:00"/>
    <s v="50507XFER"/>
  </r>
  <r>
    <n v="0"/>
    <n v="3376.75"/>
    <n v="853.37607572750005"/>
    <n v="2523.3739242725001"/>
    <d v="2023-12-01T00:00:00"/>
    <s v="BH Colorado Electric Oper Co"/>
    <s v="Regulated Electric (122)"/>
    <s v="COE Elec 115kV Transmission Lines"/>
    <x v="36"/>
    <n v="135500"/>
    <x v="34"/>
    <n v="36374951"/>
    <s v="POLE, WOOD"/>
    <d v="2002-10-01T00:00:00"/>
    <d v="2002-01-01T00:00:00"/>
    <s v="50507XFER"/>
  </r>
  <r>
    <n v="7"/>
    <n v="20619.600000000002"/>
    <n v="1657.1898289440001"/>
    <n v="18962.410171056003"/>
    <d v="2023-12-01T00:00:00"/>
    <s v="BH Colorado Electric Oper Co"/>
    <s v="Regulated Electric (122)"/>
    <s v="COE Elec 115kV Transmission Lines"/>
    <x v="36"/>
    <n v="135600"/>
    <x v="62"/>
    <n v="36375001"/>
    <s v="Aerial Markers"/>
    <d v="2018-01-23T00:00:00"/>
    <d v="2018-01-01T00:00:00"/>
    <s v="50507XFER"/>
  </r>
  <r>
    <n v="2"/>
    <n v="395.29"/>
    <n v="95.307442968499998"/>
    <n v="299.98255703150005"/>
    <d v="2023-12-01T00:00:00"/>
    <s v="BH Colorado Electric Oper Co"/>
    <s v="Regulated Electric (122)"/>
    <s v="COE Elec 115kV Transmission Lines"/>
    <x v="36"/>
    <n v="135600"/>
    <x v="29"/>
    <n v="36374987"/>
    <s v="POST INSULATORS"/>
    <d v="2007-10-01T00:00:00"/>
    <d v="2007-01-01T00:00:00"/>
    <s v="50507XFER"/>
  </r>
  <r>
    <n v="27"/>
    <n v="10919.92"/>
    <n v="3111.5966970528002"/>
    <n v="7808.3233029471994"/>
    <d v="2023-12-01T00:00:00"/>
    <s v="BH Colorado Electric Oper Co"/>
    <s v="Regulated Electric (122)"/>
    <s v="COE Elec 115kV Transmission Lines"/>
    <x v="36"/>
    <n v="135600"/>
    <x v="29"/>
    <n v="36374994"/>
    <s v="POST INSULATORS"/>
    <d v="2004-12-07T00:00:00"/>
    <d v="2005-01-01T00:00:00"/>
    <s v="50507XFER"/>
  </r>
  <r>
    <n v="5"/>
    <n v="453.45"/>
    <n v="109.3302638925"/>
    <n v="344.11973610749999"/>
    <d v="2023-12-01T00:00:00"/>
    <s v="BH Colorado Electric Oper Co"/>
    <s v="Regulated Electric (122)"/>
    <s v="COE Elec 115kV Transmission Lines"/>
    <x v="36"/>
    <n v="135600"/>
    <x v="31"/>
    <n v="36374980"/>
    <s v="SUSPENSION INSULATORS"/>
    <d v="2007-10-01T00:00:00"/>
    <d v="2007-01-01T00:00:00"/>
    <s v="50507XFER"/>
  </r>
  <r>
    <n v="2"/>
    <n v="2946.23"/>
    <n v="-60.735352958000007"/>
    <n v="3006.965352958"/>
    <d v="2023-12-01T00:00:00"/>
    <s v="BH Colorado Electric Oper Co"/>
    <s v="Regulated Electric (122)"/>
    <s v="COE Elec 115kV Transmission Lines"/>
    <x v="37"/>
    <n v="135002"/>
    <x v="17"/>
    <n v="36558257"/>
    <s v="T-LIN S09 T21 R61"/>
    <d v="1981-07-01T00:00:00"/>
    <d v="1981-07-01T00:00:00"/>
    <s v="50507XFER"/>
  </r>
  <r>
    <n v="1"/>
    <n v="193.58"/>
    <n v="-3.990574268"/>
    <n v="197.570574268"/>
    <d v="2023-12-01T00:00:00"/>
    <s v="BH Colorado Electric Oper Co"/>
    <s v="Regulated Electric (122)"/>
    <s v="COE Elec 115kV Transmission Lines"/>
    <x v="37"/>
    <n v="135002"/>
    <x v="17"/>
    <n v="36558322"/>
    <s v="T-LIN S32 T21 R60"/>
    <d v="1981-07-01T00:00:00"/>
    <d v="1981-07-01T00:00:00"/>
    <s v="50507XFER"/>
  </r>
  <r>
    <n v="2"/>
    <n v="914.39"/>
    <n v="-18.406451246400003"/>
    <n v="932.79645124640001"/>
    <d v="2023-12-01T00:00:00"/>
    <s v="BH Colorado Electric Oper Co"/>
    <s v="Regulated Electric (122)"/>
    <s v="COE Elec 115kV Transmission Lines"/>
    <x v="37"/>
    <n v="135002"/>
    <x v="17"/>
    <n v="36558269"/>
    <s v="T-LIN S09 T21 R61"/>
    <d v="1982-07-01T00:00:00"/>
    <d v="1982-07-01T00:00:00"/>
    <s v="50507XFER"/>
  </r>
  <r>
    <n v="1"/>
    <n v="5063.95"/>
    <n v="-104.39130367"/>
    <n v="5168.3413036699994"/>
    <d v="2023-12-01T00:00:00"/>
    <s v="BH Colorado Electric Oper Co"/>
    <s v="Regulated Electric (122)"/>
    <s v="COE Elec 115kV Transmission Lines"/>
    <x v="37"/>
    <n v="135002"/>
    <x v="17"/>
    <n v="36558246"/>
    <s v="T-LIN S15 T21 R61"/>
    <d v="1981-07-01T00:00:00"/>
    <d v="1981-07-01T00:00:00"/>
    <s v="50507XFER"/>
  </r>
  <r>
    <n v="1"/>
    <n v="6751.9400000000005"/>
    <n v="-139.188542324"/>
    <n v="6891.1285423240006"/>
    <d v="2023-12-01T00:00:00"/>
    <s v="BH Colorado Electric Oper Co"/>
    <s v="Regulated Electric (122)"/>
    <s v="COE Elec 115kV Transmission Lines"/>
    <x v="37"/>
    <n v="135002"/>
    <x v="17"/>
    <n v="36558235"/>
    <s v="T-LIN S16 T21 R61"/>
    <d v="1981-07-01T00:00:00"/>
    <d v="1981-07-01T00:00:00"/>
    <s v="50507XFER"/>
  </r>
  <r>
    <n v="1"/>
    <n v="3097.2200000000003"/>
    <n v="-63.847951412"/>
    <n v="3161.0679514120002"/>
    <d v="2023-12-01T00:00:00"/>
    <s v="BH Colorado Electric Oper Co"/>
    <s v="Regulated Electric (122)"/>
    <s v="COE Elec 115kV Transmission Lines"/>
    <x v="37"/>
    <n v="135002"/>
    <x v="17"/>
    <n v="36558300"/>
    <s v="T-LIN S17 T22 R60"/>
    <d v="1981-07-01T00:00:00"/>
    <d v="1981-07-01T00:00:00"/>
    <s v="50507XFER"/>
  </r>
  <r>
    <n v="1"/>
    <n v="5404.6500000000005"/>
    <n v="-111.41469789"/>
    <n v="5516.0646978900004"/>
    <d v="2023-12-01T00:00:00"/>
    <s v="BH Colorado Electric Oper Co"/>
    <s v="Regulated Electric (122)"/>
    <s v="COE Elec 115kV Transmission Lines"/>
    <x v="37"/>
    <n v="135002"/>
    <x v="17"/>
    <n v="36558289"/>
    <s v="T-LIN S04 T21 R61"/>
    <d v="1981-07-01T00:00:00"/>
    <d v="1981-07-01T00:00:00"/>
    <s v="50507XFER"/>
  </r>
  <r>
    <n v="1"/>
    <n v="753.59"/>
    <n v="-15.1695858384"/>
    <n v="768.75958583840008"/>
    <d v="2023-12-01T00:00:00"/>
    <s v="BH Colorado Electric Oper Co"/>
    <s v="Regulated Electric (122)"/>
    <s v="COE Elec 115kV Transmission Lines"/>
    <x v="37"/>
    <n v="135002"/>
    <x v="17"/>
    <n v="36558280"/>
    <s v="T-LIN S17 T22 R60"/>
    <d v="1982-07-01T00:00:00"/>
    <d v="1982-07-01T00:00:00"/>
    <s v="50507XFER"/>
  </r>
  <r>
    <n v="3"/>
    <n v="10065.960000000001"/>
    <n v="-207.50573901600001"/>
    <n v="10273.465739016001"/>
    <d v="2023-12-01T00:00:00"/>
    <s v="BH Colorado Electric Oper Co"/>
    <s v="Regulated Electric (122)"/>
    <s v="COE Elec 115kV Transmission Lines"/>
    <x v="37"/>
    <n v="135002"/>
    <x v="17"/>
    <n v="36558311"/>
    <s v="T-LIN S05 T22 R60"/>
    <d v="1981-07-01T00:00:00"/>
    <d v="1981-07-01T00:00:00"/>
    <s v="50507XFER"/>
  </r>
  <r>
    <n v="1"/>
    <n v="607.83000000000004"/>
    <n v="-12.530172318000002"/>
    <n v="620.36017231800008"/>
    <d v="2023-12-01T00:00:00"/>
    <s v="BH Colorado Electric Oper Co"/>
    <s v="Regulated Electric (122)"/>
    <s v="COE Elec 115kV Transmission Lines"/>
    <x v="37"/>
    <n v="135002"/>
    <x v="17"/>
    <n v="36558331"/>
    <s v="T-LIN S19 T22 R60"/>
    <d v="1981-07-01T00:00:00"/>
    <d v="1981-07-01T00:00:00"/>
    <s v="50507XFER"/>
  </r>
  <r>
    <n v="0"/>
    <n v="20868.310000000001"/>
    <n v="-4.4236643537999996"/>
    <n v="20872.7336643538"/>
    <d v="2023-12-01T00:00:00"/>
    <s v="BH Colorado Electric Oper Co"/>
    <s v="Regulated Electric (122)"/>
    <s v="COE Elec 115kV Transmission Lines"/>
    <x v="37"/>
    <n v="135003"/>
    <x v="102"/>
    <n v="36456798"/>
    <s v="Depreciable Right-Of-Ways"/>
    <d v="2022-04-20T00:00:00"/>
    <d v="2022-04-01T00:00:00"/>
    <s v="10067129"/>
  </r>
  <r>
    <n v="0"/>
    <n v="0"/>
    <n v="0"/>
    <n v="0"/>
    <d v="2023-12-01T00:00:00"/>
    <s v="BH Colorado Electric Oper Co"/>
    <s v="Regulated Electric (122)"/>
    <s v="COE Elec 115kV Transmission Lines"/>
    <x v="37"/>
    <n v="135500"/>
    <x v="3"/>
    <n v="35285349"/>
    <s v="The 69 kV line from Boone to S. Fowler Tap will be rebuilt to 115 kV specs and operated as a radial 115 kV line from Boone to this new substation (18.75 miles)."/>
    <d v="2022-04-20T00:00:00"/>
    <d v="2022-04-01T00:00:00"/>
    <s v="10067129"/>
  </r>
  <r>
    <n v="2"/>
    <n v="333104.78000000003"/>
    <n v="5873.2068805737999"/>
    <n v="327231.5731194262"/>
    <d v="2023-12-01T00:00:00"/>
    <s v="BH Colorado Electric Oper Co"/>
    <s v="Regulated Electric (122)"/>
    <s v="COE Elec 115kV Transmission Lines"/>
    <x v="37"/>
    <n v="135500"/>
    <x v="103"/>
    <n v="36456795"/>
    <s v="Pole - Laminated 100'"/>
    <d v="2022-04-20T00:00:00"/>
    <d v="2022-01-01T00:00:00"/>
    <s v="10067129"/>
  </r>
  <r>
    <n v="3"/>
    <n v="50418.91"/>
    <n v="888.9715996361"/>
    <n v="49529.938400363906"/>
    <d v="2023-12-01T00:00:00"/>
    <s v="BH Colorado Electric Oper Co"/>
    <s v="Regulated Electric (122)"/>
    <s v="COE Elec 115kV Transmission Lines"/>
    <x v="37"/>
    <n v="135500"/>
    <x v="104"/>
    <n v="36456770"/>
    <s v="POLE, STEEL, 55'"/>
    <d v="2022-04-20T00:00:00"/>
    <d v="2022-01-01T00:00:00"/>
    <s v="10067129"/>
  </r>
  <r>
    <n v="243"/>
    <n v="7622151.2300000004"/>
    <n v="134391.5600635033"/>
    <n v="7487759.6699364968"/>
    <d v="2023-12-01T00:00:00"/>
    <s v="BH Colorado Electric Oper Co"/>
    <s v="Regulated Electric (122)"/>
    <s v="COE Elec 115kV Transmission Lines"/>
    <x v="37"/>
    <n v="135500"/>
    <x v="38"/>
    <n v="36456735"/>
    <s v="Pole, Steel, 95'"/>
    <d v="2022-04-20T00:00:00"/>
    <d v="2022-01-01T00:00:00"/>
    <s v="10067129"/>
  </r>
  <r>
    <n v="111594"/>
    <n v="366112.72000000003"/>
    <n v="8024.8173874256008"/>
    <n v="358087.90261257446"/>
    <d v="2023-12-01T00:00:00"/>
    <s v="BH Colorado Electric Oper Co"/>
    <s v="Regulated Electric (122)"/>
    <s v="COE Elec 115kV Transmission Lines"/>
    <x v="37"/>
    <n v="135600"/>
    <x v="75"/>
    <n v="36456785"/>
    <s v="Conductor, Fiber Optic"/>
    <d v="2022-04-20T00:00:00"/>
    <d v="2022-01-01T00:00:00"/>
    <s v="10067129"/>
  </r>
  <r>
    <n v="300543"/>
    <n v="2854920.81"/>
    <n v="62576.952135973806"/>
    <n v="2792343.8578640264"/>
    <d v="2023-12-01T00:00:00"/>
    <s v="BH Colorado Electric Oper Co"/>
    <s v="Regulated Electric (122)"/>
    <s v="COE Elec 115kV Transmission Lines"/>
    <x v="37"/>
    <n v="135600"/>
    <x v="27"/>
    <n v="36456782"/>
    <s v="Conductor, Oh Acsr Bare 795 Mcm"/>
    <d v="2022-04-20T00:00:00"/>
    <d v="2022-01-01T00:00:00"/>
    <s v="10067129"/>
  </r>
  <r>
    <n v="0"/>
    <n v="0"/>
    <n v="0"/>
    <n v="0"/>
    <d v="2023-12-01T00:00:00"/>
    <s v="BH Colorado Electric Oper Co"/>
    <s v="Regulated Electric (122)"/>
    <s v="COE Elec 115kV Transmission Lines"/>
    <x v="37"/>
    <n v="135600"/>
    <x v="3"/>
    <n v="35285352"/>
    <s v="The 69 kV line from Boone to S. Fowler Tap will be rebuilt to 115 kV specs and operated as a radial 115 kV line from Boone to this new substation (18.75 miles)."/>
    <d v="2022-04-20T00:00:00"/>
    <d v="2022-04-01T00:00:00"/>
    <s v="10067129"/>
  </r>
  <r>
    <n v="691"/>
    <n v="565289.79"/>
    <n v="12390.575601214199"/>
    <n v="552899.21439878584"/>
    <d v="2023-12-01T00:00:00"/>
    <s v="BH Colorado Electric Oper Co"/>
    <s v="Regulated Electric (122)"/>
    <s v="COE Elec 115kV Transmission Lines"/>
    <x v="37"/>
    <n v="135600"/>
    <x v="29"/>
    <n v="36456773"/>
    <s v="Post Insulators"/>
    <d v="2022-04-20T00:00:00"/>
    <d v="2022-01-01T00:00:00"/>
    <s v="10067129"/>
  </r>
  <r>
    <n v="4"/>
    <n v="1548.33"/>
    <n v="409.4956296144"/>
    <n v="1138.8343703855999"/>
    <d v="2023-12-01T00:00:00"/>
    <s v="BH Colorado Electric Oper Co"/>
    <s v="Regulated Electric (122)"/>
    <s v="COE Elec 115kV Transmission Lines"/>
    <x v="38"/>
    <n v="135500"/>
    <x v="19"/>
    <n v="36093985"/>
    <s v="ANCHORS"/>
    <d v="2001-02-01T00:00:00"/>
    <d v="2001-01-01T00:00:00"/>
    <s v="50507XFER"/>
  </r>
  <r>
    <n v="0"/>
    <n v="-526.39"/>
    <n v="-139.21735319520002"/>
    <n v="-387.17264680479997"/>
    <d v="2023-12-01T00:00:00"/>
    <s v="BH Colorado Electric Oper Co"/>
    <s v="Regulated Electric (122)"/>
    <s v="COE Elec 115kV Transmission Lines"/>
    <x v="38"/>
    <n v="135500"/>
    <x v="32"/>
    <n v="36094013"/>
    <s v="CROSSARM ASSEMBLIES, WOOD"/>
    <d v="2001-02-01T00:00:00"/>
    <d v="2001-01-01T00:00:00"/>
    <s v="50507XFER"/>
  </r>
  <r>
    <n v="4"/>
    <n v="1615.47"/>
    <n v="693.09826018050001"/>
    <n v="922.37173981950002"/>
    <d v="2023-12-01T00:00:00"/>
    <s v="BH Colorado Electric Oper Co"/>
    <s v="Regulated Electric (122)"/>
    <s v="COE Elec 115kV Transmission Lines"/>
    <x v="38"/>
    <n v="135500"/>
    <x v="32"/>
    <n v="36094006"/>
    <s v="CROSSARM ASSEMBLIES, WOOD"/>
    <d v="1987-07-01T00:00:00"/>
    <d v="1987-07-01T00:00:00"/>
    <s v="50507XFER"/>
  </r>
  <r>
    <n v="2"/>
    <n v="-4737.4800000000005"/>
    <n v="-1252.9482444864"/>
    <n v="-3484.5317555136007"/>
    <d v="2023-12-01T00:00:00"/>
    <s v="BH Colorado Electric Oper Co"/>
    <s v="Regulated Electric (122)"/>
    <s v="COE Elec 115kV Transmission Lines"/>
    <x v="38"/>
    <n v="135500"/>
    <x v="34"/>
    <n v="36093992"/>
    <s v="POLE, WOOD"/>
    <d v="2001-02-01T00:00:00"/>
    <d v="2001-01-01T00:00:00"/>
    <s v="50507XFER"/>
  </r>
  <r>
    <n v="4"/>
    <n v="14653.02"/>
    <n v="6286.7045927130002"/>
    <n v="8366.3154072870002"/>
    <d v="2023-12-01T00:00:00"/>
    <s v="BH Colorado Electric Oper Co"/>
    <s v="Regulated Electric (122)"/>
    <s v="COE Elec 115kV Transmission Lines"/>
    <x v="38"/>
    <n v="135500"/>
    <x v="34"/>
    <n v="36093999"/>
    <s v="POLE, WOOD"/>
    <d v="1987-07-01T00:00:00"/>
    <d v="1987-07-01T00:00:00"/>
    <s v="50507XFER"/>
  </r>
  <r>
    <n v="5880"/>
    <n v="11160.31"/>
    <n v="5952.4836997766006"/>
    <n v="5207.8263002233989"/>
    <d v="2023-12-01T00:00:00"/>
    <s v="BH Colorado Electric Oper Co"/>
    <s v="Regulated Electric (122)"/>
    <s v="COE Elec 115kV Transmission Lines"/>
    <x v="38"/>
    <n v="135600"/>
    <x v="35"/>
    <n v="36094041"/>
    <s v="CONDUCTOR, OVERHEAD"/>
    <d v="1987-07-01T00:00:00"/>
    <d v="1987-07-01T00:00:00"/>
    <s v="50507XFER"/>
  </r>
  <r>
    <n v="3"/>
    <n v="-295.22000000000003"/>
    <n v="-97.063562292599997"/>
    <n v="-198.15643770740002"/>
    <d v="2023-12-01T00:00:00"/>
    <s v="BH Colorado Electric Oper Co"/>
    <s v="Regulated Electric (122)"/>
    <s v="COE Elec 115kV Transmission Lines"/>
    <x v="38"/>
    <n v="135600"/>
    <x v="29"/>
    <n v="36094020"/>
    <s v="POST INSULATORS"/>
    <d v="2001-02-01T00:00:00"/>
    <d v="2001-01-01T00:00:00"/>
    <s v="50507XFER"/>
  </r>
  <r>
    <n v="4480"/>
    <n v="7394.71"/>
    <n v="3944.0562797606003"/>
    <n v="3450.6537202393997"/>
    <d v="2023-12-01T00:00:00"/>
    <s v="BH Colorado Electric Oper Co"/>
    <s v="Regulated Electric (122)"/>
    <s v="COE Elec 115kV Transmission Lines"/>
    <x v="38"/>
    <n v="135600"/>
    <x v="30"/>
    <n v="36094027"/>
    <s v="STATIC WIRE (TRANSMISSION LINES)"/>
    <d v="1987-07-01T00:00:00"/>
    <d v="1987-07-01T00:00:00"/>
    <s v="50507XFER"/>
  </r>
  <r>
    <n v="9"/>
    <n v="-877.80000000000007"/>
    <n v="-288.606445974"/>
    <n v="-589.19355402600013"/>
    <d v="2023-12-01T00:00:00"/>
    <s v="BH Colorado Electric Oper Co"/>
    <s v="Regulated Electric (122)"/>
    <s v="COE Elec 115kV Transmission Lines"/>
    <x v="38"/>
    <n v="135600"/>
    <x v="31"/>
    <n v="36094034"/>
    <s v="SUSPENSION INSULATORS"/>
    <d v="2001-02-01T00:00:00"/>
    <d v="2001-01-01T00:00:00"/>
    <s v="50507XFER"/>
  </r>
  <r>
    <n v="0"/>
    <n v="0"/>
    <n v="0"/>
    <n v="0"/>
    <d v="2023-12-01T00:00:00"/>
    <s v="BH Colorado Electric Oper Co"/>
    <s v="Regulated Electric (122)"/>
    <s v="COE Elec 115kV Transmission Lines"/>
    <x v="39"/>
    <n v="135002"/>
    <x v="17"/>
    <n v="21743603"/>
    <s v="T-LIN S22 T19 R69"/>
    <d v="1990-07-01T00:00:00"/>
    <d v="1990-07-01T00:00:00"/>
    <s v="50507XFER"/>
  </r>
  <r>
    <n v="4"/>
    <n v="14109.630000000001"/>
    <n v="5390.1650854889995"/>
    <n v="8719.4649145110016"/>
    <d v="2023-12-01T00:00:00"/>
    <s v="BH Colorado Electric Oper Co"/>
    <s v="Regulated Electric (122)"/>
    <s v="COE Elec 115kV Transmission Lines"/>
    <x v="39"/>
    <n v="135500"/>
    <x v="70"/>
    <n v="21743617"/>
    <s v="CROSSARM ASSEMBLIES, STEEL"/>
    <d v="1991-07-01T00:00:00"/>
    <d v="1991-07-01T00:00:00"/>
    <s v="50507XFER"/>
  </r>
  <r>
    <n v="6"/>
    <n v="7642.34"/>
    <n v="2919.5290195019998"/>
    <n v="4722.8109804980004"/>
    <d v="2023-12-01T00:00:00"/>
    <s v="BH Colorado Electric Oper Co"/>
    <s v="Regulated Electric (122)"/>
    <s v="COE Elec 115kV Transmission Lines"/>
    <x v="39"/>
    <n v="135500"/>
    <x v="70"/>
    <n v="21743610"/>
    <s v="CROSSARM ASSEMBLIES, STEEL"/>
    <d v="1991-07-01T00:00:00"/>
    <d v="1991-07-01T00:00:00"/>
    <s v="50507XFER"/>
  </r>
  <r>
    <n v="6"/>
    <n v="68781.100000000006"/>
    <n v="26275.776456330001"/>
    <n v="42505.323543670005"/>
    <d v="2023-12-01T00:00:00"/>
    <s v="BH Colorado Electric Oper Co"/>
    <s v="Regulated Electric (122)"/>
    <s v="COE Elec 115kV Transmission Lines"/>
    <x v="39"/>
    <n v="135500"/>
    <x v="33"/>
    <n v="21743647"/>
    <s v="POLE, STEEL"/>
    <d v="1991-07-01T00:00:00"/>
    <d v="1991-07-01T00:00:00"/>
    <s v="50507XFER"/>
  </r>
  <r>
    <n v="4"/>
    <n v="130027.92"/>
    <n v="49673.305006776005"/>
    <n v="80354.614993223993"/>
    <d v="2023-12-01T00:00:00"/>
    <s v="BH Colorado Electric Oper Co"/>
    <s v="Regulated Electric (122)"/>
    <s v="COE Elec 115kV Transmission Lines"/>
    <x v="39"/>
    <n v="135500"/>
    <x v="34"/>
    <n v="21743635"/>
    <s v="POLE, WOOD"/>
    <d v="1991-07-01T00:00:00"/>
    <d v="1991-07-01T00:00:00"/>
    <s v="50507XFER"/>
  </r>
  <r>
    <n v="20226"/>
    <n v="57739.22"/>
    <n v="27420.998215518601"/>
    <n v="30318.2217844814"/>
    <d v="2023-12-01T00:00:00"/>
    <s v="BH Colorado Electric Oper Co"/>
    <s v="Regulated Electric (122)"/>
    <s v="COE Elec 115kV Transmission Lines"/>
    <x v="39"/>
    <n v="135600"/>
    <x v="35"/>
    <n v="21743655"/>
    <s v="CONDUCTOR, OVERHEAD"/>
    <d v="1991-07-01T00:00:00"/>
    <d v="1991-07-01T00:00:00"/>
    <s v="50507XFER"/>
  </r>
  <r>
    <n v="6742"/>
    <n v="8353.23"/>
    <n v="3967.0418984499001"/>
    <n v="4386.1881015500994"/>
    <d v="2023-12-01T00:00:00"/>
    <s v="BH Colorado Electric Oper Co"/>
    <s v="Regulated Electric (122)"/>
    <s v="COE Elec 115kV Transmission Lines"/>
    <x v="39"/>
    <n v="135600"/>
    <x v="30"/>
    <n v="21743663"/>
    <s v="STATIC WIRE (TRANSMISSION LINES)"/>
    <d v="1991-07-01T00:00:00"/>
    <d v="1991-07-01T00:00:00"/>
    <s v="50507XFER"/>
  </r>
  <r>
    <n v="0"/>
    <n v="0"/>
    <n v="0"/>
    <n v="0"/>
    <d v="2023-12-01T00:00:00"/>
    <s v="BH Colorado Electric Oper Co"/>
    <s v="Regulated Electric (122)"/>
    <s v="COE Elec 69kV Distribution Lines"/>
    <x v="40"/>
    <n v="135500"/>
    <x v="32"/>
    <n v="32607445"/>
    <s v="CROSSARM ASSEMBLIES, WOOD"/>
    <d v="2007-10-01T00:00:00"/>
    <d v="2007-01-01T00:00:00"/>
    <s v="50507XFER"/>
  </r>
  <r>
    <n v="0"/>
    <n v="0"/>
    <n v="0"/>
    <n v="0"/>
    <d v="2023-12-01T00:00:00"/>
    <s v="BH Colorado Electric Oper Co"/>
    <s v="Regulated Electric (122)"/>
    <s v="COE Elec 69kV Distribution Lines"/>
    <x v="40"/>
    <n v="135500"/>
    <x v="101"/>
    <n v="32607490"/>
    <s v="65&quot; STRUCTURE"/>
    <d v="2015-12-10T00:00:00"/>
    <d v="2015-12-01T00:00:00"/>
    <s v="50507XFER"/>
  </r>
  <r>
    <n v="0"/>
    <n v="0"/>
    <n v="0"/>
    <n v="0"/>
    <d v="2023-12-01T00:00:00"/>
    <s v="BH Colorado Electric Oper Co"/>
    <s v="Regulated Electric (122)"/>
    <s v="COE Elec 69kV Distribution Lines"/>
    <x v="40"/>
    <n v="135500"/>
    <x v="101"/>
    <n v="32607501"/>
    <s v="65&quot; STRUCTURE"/>
    <d v="2015-12-10T00:00:00"/>
    <d v="2015-12-01T00:00:00"/>
    <s v="50507XFER"/>
  </r>
  <r>
    <n v="0"/>
    <n v="0"/>
    <n v="0"/>
    <n v="0"/>
    <d v="2023-12-01T00:00:00"/>
    <s v="BH Colorado Electric Oper Co"/>
    <s v="Regulated Electric (122)"/>
    <s v="COE Elec 69kV Distribution Lines"/>
    <x v="40"/>
    <n v="135500"/>
    <x v="34"/>
    <n v="32607456"/>
    <s v="POLE, WOOD"/>
    <d v="2002-10-01T00:00:00"/>
    <d v="2002-01-01T00:00:00"/>
    <s v="50507XFER"/>
  </r>
  <r>
    <n v="0"/>
    <n v="0"/>
    <n v="0"/>
    <n v="0"/>
    <d v="2023-12-01T00:00:00"/>
    <s v="BH Colorado Electric Oper Co"/>
    <s v="Regulated Electric (122)"/>
    <s v="COE Elec 69kV Distribution Lines"/>
    <x v="40"/>
    <n v="135600"/>
    <x v="62"/>
    <n v="21741588"/>
    <s v="Aerial Markers"/>
    <d v="2018-01-23T00:00:00"/>
    <d v="2018-01-01T00:00:00"/>
    <s v="50507XFER"/>
  </r>
  <r>
    <n v="0"/>
    <n v="0"/>
    <n v="0"/>
    <n v="0"/>
    <d v="2023-12-01T00:00:00"/>
    <s v="BH Colorado Electric Oper Co"/>
    <s v="Regulated Electric (122)"/>
    <s v="COE Elec 69kV Distribution Lines"/>
    <x v="40"/>
    <n v="135600"/>
    <x v="62"/>
    <n v="32607423"/>
    <s v="Aerial Markers"/>
    <d v="2018-01-23T00:00:00"/>
    <d v="2018-01-01T00:00:00"/>
    <s v="50507XFER"/>
  </r>
  <r>
    <n v="0"/>
    <n v="0"/>
    <n v="0"/>
    <n v="0"/>
    <d v="2023-12-01T00:00:00"/>
    <s v="BH Colorado Electric Oper Co"/>
    <s v="Regulated Electric (122)"/>
    <s v="COE Elec 69kV Distribution Lines"/>
    <x v="40"/>
    <n v="135600"/>
    <x v="29"/>
    <n v="32607368"/>
    <s v="POST INSULATORS"/>
    <d v="2007-10-01T00:00:00"/>
    <d v="2007-01-01T00:00:00"/>
    <s v="50507XFER"/>
  </r>
  <r>
    <n v="0"/>
    <n v="0"/>
    <n v="0"/>
    <n v="0"/>
    <d v="2023-12-01T00:00:00"/>
    <s v="BH Colorado Electric Oper Co"/>
    <s v="Regulated Electric (122)"/>
    <s v="COE Elec 69kV Distribution Lines"/>
    <x v="40"/>
    <n v="135600"/>
    <x v="29"/>
    <n v="32607401"/>
    <s v="POST INSULATORS"/>
    <d v="2004-12-07T00:00:00"/>
    <d v="2005-01-01T00:00:00"/>
    <s v="50507XFER"/>
  </r>
  <r>
    <n v="0"/>
    <n v="0"/>
    <n v="0"/>
    <n v="0"/>
    <d v="2023-12-01T00:00:00"/>
    <s v="BH Colorado Electric Oper Co"/>
    <s v="Regulated Electric (122)"/>
    <s v="COE Elec 69kV Distribution Lines"/>
    <x v="40"/>
    <n v="135600"/>
    <x v="31"/>
    <n v="32607390"/>
    <s v="SUSPENSION INSULATORS"/>
    <d v="2007-10-01T00:00:00"/>
    <d v="2007-01-01T00:00:00"/>
    <s v="50507XFER"/>
  </r>
  <r>
    <n v="0"/>
    <n v="0"/>
    <n v="0"/>
    <n v="0"/>
    <d v="2023-12-01T00:00:00"/>
    <s v="BH Colorado Electric Oper Co"/>
    <s v="Regulated Electric (122)"/>
    <s v="COE Elec 69kV Distribution Lines"/>
    <x v="41"/>
    <n v="135500"/>
    <x v="32"/>
    <n v="21741719"/>
    <s v="Crossarm Assemblies, Wood"/>
    <d v="2012-02-01T00:00:00"/>
    <d v="2012-02-01T00:00:00"/>
    <s v="50507XFER"/>
  </r>
  <r>
    <n v="0"/>
    <n v="0"/>
    <n v="0"/>
    <n v="0"/>
    <d v="2023-12-01T00:00:00"/>
    <s v="BH Colorado Electric Oper Co"/>
    <s v="Regulated Electric (122)"/>
    <s v="COE Elec 69kV Distribution Lines"/>
    <x v="41"/>
    <n v="135500"/>
    <x v="36"/>
    <n v="21742718"/>
    <s v="Crossarm, Wood"/>
    <d v="2011-07-26T00:00:00"/>
    <d v="2011-01-01T00:00:00"/>
    <s v="50507XFER"/>
  </r>
  <r>
    <n v="0"/>
    <n v="0"/>
    <n v="0"/>
    <n v="0"/>
    <d v="2023-12-01T00:00:00"/>
    <s v="BH Colorado Electric Oper Co"/>
    <s v="Regulated Electric (122)"/>
    <s v="COE Elec 69kV Distribution Lines"/>
    <x v="41"/>
    <n v="135500"/>
    <x v="25"/>
    <n v="21742704"/>
    <s v="Pole, Wood, 60'"/>
    <d v="2011-07-26T00:00:00"/>
    <d v="2011-01-01T00:00:00"/>
    <s v="50507XFER"/>
  </r>
  <r>
    <n v="0"/>
    <n v="0"/>
    <n v="0"/>
    <n v="0"/>
    <d v="2023-12-01T00:00:00"/>
    <s v="BH Colorado Electric Oper Co"/>
    <s v="Regulated Electric (122)"/>
    <s v="COE Elec 69kV Distribution Lines"/>
    <x v="41"/>
    <n v="135600"/>
    <x v="76"/>
    <n v="21741726"/>
    <s v="Cutouts, 7,501-15,000 Volts"/>
    <d v="2012-02-01T00:00:00"/>
    <d v="2012-01-01T00:00:00"/>
    <s v="50507XFER"/>
  </r>
  <r>
    <n v="0"/>
    <n v="0"/>
    <n v="0"/>
    <n v="0"/>
    <d v="2023-12-01T00:00:00"/>
    <s v="BH Colorado Electric Oper Co"/>
    <s v="Regulated Electric (122)"/>
    <s v="COE Elec 69kV Distribution Lines"/>
    <x v="41"/>
    <n v="135600"/>
    <x v="105"/>
    <n v="21742711"/>
    <s v="Photoelectric Relay (Cells)"/>
    <d v="2011-07-26T00:00:00"/>
    <d v="2011-01-01T00:00:00"/>
    <s v="50507XFER"/>
  </r>
  <r>
    <n v="0"/>
    <n v="0"/>
    <n v="0"/>
    <n v="0"/>
    <d v="2023-12-01T00:00:00"/>
    <s v="BH Colorado Electric Oper Co"/>
    <s v="Regulated Electric (122)"/>
    <s v="COE Elec 69kV Distribution Lines"/>
    <x v="42"/>
    <n v="135500"/>
    <x v="32"/>
    <n v="21741405"/>
    <s v="Crossarm Assemblies, Wood"/>
    <d v="2012-02-01T00:00:00"/>
    <d v="2012-02-01T00:00:00"/>
    <s v="50507XFER"/>
  </r>
  <r>
    <n v="0"/>
    <n v="0"/>
    <n v="0"/>
    <n v="0"/>
    <d v="2023-12-01T00:00:00"/>
    <s v="BH Colorado Electric Oper Co"/>
    <s v="Regulated Electric (122)"/>
    <s v="COE Elec 69kV Distribution Lines"/>
    <x v="42"/>
    <n v="135500"/>
    <x v="34"/>
    <n v="21741419"/>
    <s v="Pole, Wood"/>
    <d v="2012-02-01T00:00:00"/>
    <d v="2012-02-01T00:00:00"/>
    <s v="50507XFER"/>
  </r>
  <r>
    <n v="0"/>
    <n v="0"/>
    <n v="0"/>
    <n v="0"/>
    <d v="2023-12-01T00:00:00"/>
    <s v="BH Colorado Electric Oper Co"/>
    <s v="Regulated Electric (122)"/>
    <s v="COE Elec 69kV Distribution Lines"/>
    <x v="42"/>
    <n v="135600"/>
    <x v="31"/>
    <n v="21741412"/>
    <s v="Suspension Insulators"/>
    <d v="2012-02-01T00:00:00"/>
    <d v="2012-01-01T00:00:00"/>
    <s v="50507XFER"/>
  </r>
  <r>
    <n v="0"/>
    <n v="0"/>
    <n v="0"/>
    <n v="0"/>
    <d v="2023-12-01T00:00:00"/>
    <s v="BH Colorado Electric Oper Co"/>
    <s v="Regulated Electric (122)"/>
    <s v="COE Elec 69kV Distribution Lines"/>
    <x v="43"/>
    <n v="135500"/>
    <x v="32"/>
    <n v="21755917"/>
    <s v="Crossarm Assemblies, Wood"/>
    <d v="2014-04-01T00:00:00"/>
    <d v="2014-03-01T00:00:00"/>
    <s v="7105764131"/>
  </r>
  <r>
    <n v="0"/>
    <n v="0"/>
    <n v="0"/>
    <n v="0"/>
    <d v="2023-12-01T00:00:00"/>
    <s v="BH Colorado Electric Oper Co"/>
    <s v="Regulated Electric (122)"/>
    <s v="COE Elec 69kV Distribution Lines"/>
    <x v="43"/>
    <n v="135600"/>
    <x v="31"/>
    <n v="21755910"/>
    <s v="Suspension Insulators"/>
    <d v="2014-04-01T00:00:00"/>
    <d v="2014-01-01T00:00:00"/>
    <s v="7105764131"/>
  </r>
  <r>
    <n v="-29481"/>
    <n v="0"/>
    <n v="0"/>
    <n v="0"/>
    <d v="2023-12-01T00:00:00"/>
    <s v="BH Colorado Electric Oper Co"/>
    <s v="Regulated Electric (122)"/>
    <s v="COE Elec 69kV Distribution Lines"/>
    <x v="44"/>
    <n v="135500"/>
    <x v="34"/>
    <n v="24414223"/>
    <s v="Pole, Wood"/>
    <d v="2018-05-31T00:00:00"/>
    <d v="2017-01-01T00:00:00"/>
    <s v="7105772131"/>
  </r>
  <r>
    <n v="0"/>
    <n v="0"/>
    <n v="0"/>
    <n v="0"/>
    <d v="2023-12-01T00:00:00"/>
    <s v="BH Colorado Electric Oper Co"/>
    <s v="Regulated Electric (122)"/>
    <s v="COE Elec 69kV Distribution Lines"/>
    <x v="45"/>
    <n v="135500"/>
    <x v="32"/>
    <n v="27945324"/>
    <s v="CROSSARM ASSEMBLIES, WOOD"/>
    <d v="2002-06-01T00:00:00"/>
    <d v="2002-01-01T00:00:00"/>
    <s v="7105788131"/>
  </r>
  <r>
    <n v="0"/>
    <n v="0"/>
    <n v="0"/>
    <n v="0"/>
    <d v="2023-12-01T00:00:00"/>
    <s v="BH Colorado Electric Oper Co"/>
    <s v="Regulated Electric (122)"/>
    <s v="COE Elec 69kV Distribution Lines"/>
    <x v="46"/>
    <n v="135500"/>
    <x v="36"/>
    <n v="21747859"/>
    <s v="Crossarm, Wood"/>
    <d v="2011-10-28T00:00:00"/>
    <d v="2011-01-01T00:00:00"/>
    <s v="50507XFER"/>
  </r>
  <r>
    <n v="0"/>
    <n v="0"/>
    <n v="0"/>
    <n v="0"/>
    <d v="2023-12-01T00:00:00"/>
    <s v="BH Colorado Electric Oper Co"/>
    <s v="Regulated Electric (122)"/>
    <s v="COE Elec 69kV Distribution Lines"/>
    <x v="46"/>
    <n v="135500"/>
    <x v="25"/>
    <n v="21747852"/>
    <s v="Pole, Wood, 60'"/>
    <d v="2011-10-28T00:00:00"/>
    <d v="2011-01-01T00:00:00"/>
    <s v="50507XFER"/>
  </r>
  <r>
    <n v="0"/>
    <n v="0"/>
    <n v="0"/>
    <n v="0"/>
    <d v="2023-12-01T00:00:00"/>
    <s v="BH Colorado Electric Oper Co"/>
    <s v="Regulated Electric (122)"/>
    <s v="COE Elec 69kV Distribution Lines"/>
    <x v="46"/>
    <n v="135500"/>
    <x v="26"/>
    <n v="21746767"/>
    <s v="Pole, Wood, 65' Or Greater"/>
    <d v="2011-04-04T00:00:00"/>
    <d v="2011-01-01T00:00:00"/>
    <s v="50507XFER"/>
  </r>
  <r>
    <n v="0"/>
    <n v="0"/>
    <n v="0"/>
    <n v="0"/>
    <d v="2023-12-01T00:00:00"/>
    <s v="BH Colorado Electric Oper Co"/>
    <s v="Regulated Electric (122)"/>
    <s v="COE Elec 69kV Distribution Lines"/>
    <x v="46"/>
    <n v="135500"/>
    <x v="39"/>
    <n v="21747873"/>
    <s v="Pole, Wood"/>
    <d v="2012-06-19T00:00:00"/>
    <d v="2012-01-01T00:00:00"/>
    <s v="50507XFER"/>
  </r>
  <r>
    <n v="0"/>
    <n v="0"/>
    <n v="0"/>
    <n v="0"/>
    <d v="2023-12-01T00:00:00"/>
    <s v="BH Colorado Electric Oper Co"/>
    <s v="Regulated Electric (122)"/>
    <s v="COE Elec 69kV Distribution Lines"/>
    <x v="46"/>
    <n v="135500"/>
    <x v="34"/>
    <n v="21746774"/>
    <s v="Pole, Wood"/>
    <d v="2011-05-13T00:00:00"/>
    <d v="2011-04-01T00:00:00"/>
    <s v="50507XFER"/>
  </r>
  <r>
    <n v="0"/>
    <n v="0"/>
    <n v="0"/>
    <n v="0"/>
    <d v="2023-12-01T00:00:00"/>
    <s v="BH Colorado Electric Oper Co"/>
    <s v="Regulated Electric (122)"/>
    <s v="COE Elec 69kV Distribution Lines"/>
    <x v="46"/>
    <n v="135600"/>
    <x v="40"/>
    <n v="21747866"/>
    <s v="Conductor, Oh Copper Bare 4"/>
    <d v="2011-10-28T00:00:00"/>
    <d v="2011-01-01T00:00:00"/>
    <s v="50507XFER"/>
  </r>
  <r>
    <n v="0"/>
    <n v="0"/>
    <n v="0"/>
    <n v="0"/>
    <d v="2023-12-01T00:00:00"/>
    <s v="BH Colorado Electric Oper Co"/>
    <s v="Regulated Electric (122)"/>
    <s v="COE Elec 69kV Distribution Lines"/>
    <x v="47"/>
    <n v="135500"/>
    <x v="19"/>
    <n v="21747504"/>
    <s v="Anchors"/>
    <d v="2011-08-13T00:00:00"/>
    <d v="2011-01-01T00:00:00"/>
    <s v="50507XFER"/>
  </r>
  <r>
    <n v="0"/>
    <n v="0"/>
    <n v="0"/>
    <n v="0"/>
    <d v="2023-12-01T00:00:00"/>
    <s v="BH Colorado Electric Oper Co"/>
    <s v="Regulated Electric (122)"/>
    <s v="COE Elec 69kV Distribution Lines"/>
    <x v="47"/>
    <n v="135500"/>
    <x v="36"/>
    <n v="21747511"/>
    <s v="Crossarm, Wood"/>
    <d v="2011-08-13T00:00:00"/>
    <d v="2011-01-01T00:00:00"/>
    <s v="50507XFER"/>
  </r>
  <r>
    <n v="0"/>
    <n v="0"/>
    <n v="0"/>
    <n v="0"/>
    <d v="2023-12-01T00:00:00"/>
    <s v="BH Colorado Electric Oper Co"/>
    <s v="Regulated Electric (122)"/>
    <s v="COE Elec 69kV Distribution Lines"/>
    <x v="48"/>
    <n v="135500"/>
    <x v="32"/>
    <n v="21747670"/>
    <s v="Crossarm Assemblies, Wood"/>
    <d v="2011-03-01T00:00:00"/>
    <d v="2011-03-01T00:00:00"/>
    <s v="50507XFER"/>
  </r>
  <r>
    <n v="0"/>
    <n v="0"/>
    <n v="0"/>
    <n v="0"/>
    <d v="2023-12-01T00:00:00"/>
    <s v="BH Colorado Electric Oper Co"/>
    <s v="Regulated Electric (122)"/>
    <s v="COE Elec 69kV Distribution Lines"/>
    <x v="48"/>
    <n v="135600"/>
    <x v="40"/>
    <n v="21747684"/>
    <s v="Conductor, Oh Copper Bare 4"/>
    <d v="2011-12-01T00:00:00"/>
    <d v="2011-01-01T00:00:00"/>
    <s v="50507XFER"/>
  </r>
  <r>
    <n v="0"/>
    <n v="0"/>
    <n v="0"/>
    <n v="0"/>
    <d v="2023-12-01T00:00:00"/>
    <s v="BH Colorado Electric Oper Co"/>
    <s v="Regulated Electric (122)"/>
    <s v="COE Elec 69kV Distribution Lines"/>
    <x v="48"/>
    <n v="135600"/>
    <x v="31"/>
    <n v="21747677"/>
    <s v="Suspension Insulators"/>
    <d v="2011-09-01T00:00:00"/>
    <d v="2011-01-01T00:00:00"/>
    <s v="50507XFER"/>
  </r>
  <r>
    <n v="0"/>
    <n v="0"/>
    <n v="0"/>
    <n v="0"/>
    <d v="2023-12-01T00:00:00"/>
    <s v="BH Colorado Electric Oper Co"/>
    <s v="Regulated Electric (122)"/>
    <s v="COE Elec 69kV Distribution Lines"/>
    <x v="49"/>
    <n v="135500"/>
    <x v="32"/>
    <n v="21741782"/>
    <s v="Crossarm Assemblies, Wood"/>
    <d v="2011-02-01T00:00:00"/>
    <d v="2011-02-01T00:00:00"/>
    <s v="50507XFER"/>
  </r>
  <r>
    <n v="0"/>
    <n v="0"/>
    <n v="0"/>
    <n v="0"/>
    <d v="2023-12-01T00:00:00"/>
    <s v="BH Colorado Electric Oper Co"/>
    <s v="Regulated Electric (122)"/>
    <s v="COE Elec 69kV Distribution Lines"/>
    <x v="49"/>
    <n v="135500"/>
    <x v="26"/>
    <n v="21741797"/>
    <s v="Pole, Wood, 65' Or Greater"/>
    <d v="2011-12-01T00:00:00"/>
    <d v="2011-01-01T00:00:00"/>
    <s v="50507XFER"/>
  </r>
  <r>
    <n v="0"/>
    <n v="0"/>
    <n v="0"/>
    <n v="0"/>
    <d v="2023-12-01T00:00:00"/>
    <s v="BH Colorado Electric Oper Co"/>
    <s v="Regulated Electric (122)"/>
    <s v="COE Elec 69kV Distribution Lines"/>
    <x v="49"/>
    <n v="135500"/>
    <x v="34"/>
    <n v="21741790"/>
    <s v="Pole, Wood"/>
    <d v="2011-09-01T00:00:00"/>
    <d v="2011-09-01T00:00:00"/>
    <s v="50507XFER"/>
  </r>
  <r>
    <n v="0"/>
    <n v="0"/>
    <n v="0"/>
    <n v="0"/>
    <d v="2023-12-01T00:00:00"/>
    <s v="BH Colorado Electric Oper Co"/>
    <s v="Regulated Electric (122)"/>
    <s v="COE Elec 69kV Distribution Lines"/>
    <x v="49"/>
    <n v="135600"/>
    <x v="31"/>
    <n v="21741775"/>
    <s v="Suspension Insulators"/>
    <d v="2011-02-01T00:00:00"/>
    <d v="2011-01-01T00:00:00"/>
    <s v="50507XFER"/>
  </r>
  <r>
    <n v="0"/>
    <n v="0"/>
    <n v="0"/>
    <n v="0"/>
    <d v="2023-12-01T00:00:00"/>
    <s v="BH Colorado Electric Oper Co"/>
    <s v="Regulated Electric (122)"/>
    <s v="COE Elec 69kV Distribution Lines"/>
    <x v="50"/>
    <n v="135500"/>
    <x v="36"/>
    <n v="21743265"/>
    <s v="CROSSARM: 21 FOOT WOOD"/>
    <d v="2009-12-31T00:00:00"/>
    <d v="2010-01-01T00:00:00"/>
    <s v="50507XFER"/>
  </r>
  <r>
    <n v="0"/>
    <n v="0"/>
    <n v="0"/>
    <n v="0"/>
    <d v="2023-12-01T00:00:00"/>
    <s v="BH Colorado Electric Oper Co"/>
    <s v="Regulated Electric (122)"/>
    <s v="COE Elec 69kV Distribution Lines"/>
    <x v="50"/>
    <n v="135500"/>
    <x v="24"/>
    <n v="21743439"/>
    <s v="POLE: WOOD 55 FOOT CLASS 1"/>
    <d v="2009-12-31T00:00:00"/>
    <d v="2010-01-01T00:00:00"/>
    <s v="50507XFER"/>
  </r>
  <r>
    <n v="0"/>
    <n v="0"/>
    <n v="0"/>
    <n v="0"/>
    <d v="2023-12-01T00:00:00"/>
    <s v="BH Colorado Electric Oper Co"/>
    <s v="Regulated Electric (122)"/>
    <s v="COE Elec 69kV Distribution Lines"/>
    <x v="50"/>
    <n v="135500"/>
    <x v="26"/>
    <n v="21743432"/>
    <s v="POLE: WOOD 65 FOOT CLASS 1"/>
    <d v="2009-12-31T00:00:00"/>
    <d v="2010-01-01T00:00:00"/>
    <s v="50507XFER"/>
  </r>
  <r>
    <n v="0"/>
    <n v="0"/>
    <n v="0"/>
    <n v="0"/>
    <d v="2023-12-01T00:00:00"/>
    <s v="BH Colorado Electric Oper Co"/>
    <s v="Regulated Electric (122)"/>
    <s v="COE Elec 69kV Distribution Lines"/>
    <x v="51"/>
    <n v="135500"/>
    <x v="106"/>
    <n v="21745045"/>
    <s v="Pole, Other"/>
    <d v="2011-09-01T00:00:00"/>
    <d v="2011-09-01T00:00:00"/>
    <s v="50507XFER"/>
  </r>
  <r>
    <n v="0"/>
    <n v="0"/>
    <n v="0"/>
    <n v="0"/>
    <d v="2023-12-01T00:00:00"/>
    <s v="BH Colorado Electric Oper Co"/>
    <s v="Regulated Electric (122)"/>
    <s v="COE Elec 69kV Distribution Lines"/>
    <x v="51"/>
    <n v="135500"/>
    <x v="81"/>
    <n v="21745057"/>
    <s v="Pole, Wood, 30' - 40'"/>
    <d v="2011-12-01T00:00:00"/>
    <d v="2011-01-01T00:00:00"/>
    <s v="50507XFER"/>
  </r>
  <r>
    <n v="0"/>
    <n v="0"/>
    <n v="0"/>
    <n v="0"/>
    <d v="2023-12-01T00:00:00"/>
    <s v="BH Colorado Electric Oper Co"/>
    <s v="Regulated Electric (122)"/>
    <s v="COE Elec 69kV Distribution Lines"/>
    <x v="52"/>
    <n v="135500"/>
    <x v="19"/>
    <n v="21746331"/>
    <s v="Anchors"/>
    <d v="2011-06-01T00:00:00"/>
    <d v="2011-01-01T00:00:00"/>
    <s v="50507XFER"/>
  </r>
  <r>
    <n v="0"/>
    <n v="0"/>
    <n v="0"/>
    <n v="0"/>
    <d v="2023-12-01T00:00:00"/>
    <s v="BH Colorado Electric Oper Co"/>
    <s v="Regulated Electric (122)"/>
    <s v="COE Elec 69kV Distribution Lines"/>
    <x v="52"/>
    <n v="135500"/>
    <x v="32"/>
    <n v="21746345"/>
    <s v="Crossarm Assemblies, Wood"/>
    <d v="2011-06-01T00:00:00"/>
    <d v="2011-01-01T00:00:00"/>
    <s v="50507XFER"/>
  </r>
  <r>
    <n v="0"/>
    <n v="0"/>
    <n v="0"/>
    <n v="0"/>
    <d v="2023-12-01T00:00:00"/>
    <s v="BH Colorado Electric Oper Co"/>
    <s v="Regulated Electric (122)"/>
    <s v="COE Elec 69kV Distribution Lines"/>
    <x v="52"/>
    <n v="135500"/>
    <x v="36"/>
    <n v="21746438"/>
    <s v="Crossarm, Wood"/>
    <d v="2012-03-03T00:00:00"/>
    <d v="2012-01-01T00:00:00"/>
    <s v="50507XFER"/>
  </r>
  <r>
    <n v="0"/>
    <n v="0"/>
    <n v="0"/>
    <n v="0"/>
    <d v="2023-12-01T00:00:00"/>
    <s v="BH Colorado Electric Oper Co"/>
    <s v="Regulated Electric (122)"/>
    <s v="COE Elec 69kV Distribution Lines"/>
    <x v="52"/>
    <n v="135500"/>
    <x v="36"/>
    <n v="21746401"/>
    <s v="Crossarm, Wood"/>
    <d v="2012-02-01T00:00:00"/>
    <d v="2012-01-01T00:00:00"/>
    <s v="50507XFER"/>
  </r>
  <r>
    <n v="0"/>
    <n v="0"/>
    <n v="0"/>
    <n v="0"/>
    <d v="2023-12-01T00:00:00"/>
    <s v="BH Colorado Electric Oper Co"/>
    <s v="Regulated Electric (122)"/>
    <s v="COE Elec 69kV Distribution Lines"/>
    <x v="52"/>
    <n v="135500"/>
    <x v="36"/>
    <n v="21746380"/>
    <s v="Crossarm, Wood"/>
    <d v="2011-12-30T00:00:00"/>
    <d v="2012-01-01T00:00:00"/>
    <s v="50507XFER"/>
  </r>
  <r>
    <n v="0"/>
    <n v="0"/>
    <n v="0"/>
    <n v="0"/>
    <d v="2023-12-01T00:00:00"/>
    <s v="BH Colorado Electric Oper Co"/>
    <s v="Regulated Electric (122)"/>
    <s v="COE Elec 69kV Distribution Lines"/>
    <x v="52"/>
    <n v="135500"/>
    <x v="21"/>
    <n v="21746410"/>
    <s v="Guys"/>
    <d v="2012-03-03T00:00:00"/>
    <d v="2012-01-01T00:00:00"/>
    <s v="50507XFER"/>
  </r>
  <r>
    <n v="0"/>
    <n v="0"/>
    <n v="0"/>
    <n v="0"/>
    <d v="2023-12-01T00:00:00"/>
    <s v="BH Colorado Electric Oper Co"/>
    <s v="Regulated Electric (122)"/>
    <s v="COE Elec 69kV Distribution Lines"/>
    <x v="52"/>
    <n v="135500"/>
    <x v="23"/>
    <n v="21746324"/>
    <s v="Pole, Wood, 50'"/>
    <d v="2011-06-01T00:00:00"/>
    <d v="2011-01-01T00:00:00"/>
    <s v="50507XFER"/>
  </r>
  <r>
    <n v="0"/>
    <n v="0"/>
    <n v="0"/>
    <n v="0"/>
    <d v="2023-12-01T00:00:00"/>
    <s v="BH Colorado Electric Oper Co"/>
    <s v="Regulated Electric (122)"/>
    <s v="COE Elec 69kV Distribution Lines"/>
    <x v="52"/>
    <n v="135500"/>
    <x v="24"/>
    <n v="21746359"/>
    <s v="Pole, Wood, 55'"/>
    <d v="2011-12-30T00:00:00"/>
    <d v="2012-01-01T00:00:00"/>
    <s v="50507XFER"/>
  </r>
  <r>
    <n v="0"/>
    <n v="0"/>
    <n v="0"/>
    <n v="0"/>
    <d v="2023-12-01T00:00:00"/>
    <s v="BH Colorado Electric Oper Co"/>
    <s v="Regulated Electric (122)"/>
    <s v="COE Elec 69kV Distribution Lines"/>
    <x v="52"/>
    <n v="135500"/>
    <x v="25"/>
    <n v="21746394"/>
    <s v="Pole, Wood, 60'"/>
    <d v="2011-12-30T00:00:00"/>
    <d v="2012-01-01T00:00:00"/>
    <s v="50507XFER"/>
  </r>
  <r>
    <n v="0"/>
    <n v="0"/>
    <n v="0"/>
    <n v="0"/>
    <d v="2023-12-01T00:00:00"/>
    <s v="BH Colorado Electric Oper Co"/>
    <s v="Regulated Electric (122)"/>
    <s v="COE Elec 69kV Distribution Lines"/>
    <x v="52"/>
    <n v="135500"/>
    <x v="26"/>
    <n v="21746373"/>
    <s v="Pole, Wood, 65' Or Greater"/>
    <d v="2011-12-30T00:00:00"/>
    <d v="2012-01-01T00:00:00"/>
    <s v="50507XFER"/>
  </r>
  <r>
    <n v="0"/>
    <n v="0"/>
    <n v="0"/>
    <n v="0"/>
    <d v="2023-12-01T00:00:00"/>
    <s v="BH Colorado Electric Oper Co"/>
    <s v="Regulated Electric (122)"/>
    <s v="COE Elec 69kV Distribution Lines"/>
    <x v="52"/>
    <n v="135500"/>
    <x v="26"/>
    <n v="21746424"/>
    <s v="Pole, Wood, 65' Or Greater"/>
    <d v="2012-03-03T00:00:00"/>
    <d v="2012-01-01T00:00:00"/>
    <s v="50507XFER"/>
  </r>
  <r>
    <n v="0"/>
    <n v="0"/>
    <n v="0"/>
    <n v="0"/>
    <d v="2023-12-01T00:00:00"/>
    <s v="BH Colorado Electric Oper Co"/>
    <s v="Regulated Electric (122)"/>
    <s v="COE Elec 69kV Distribution Lines"/>
    <x v="52"/>
    <n v="135500"/>
    <x v="34"/>
    <n v="21746352"/>
    <s v="Pole, Wood"/>
    <d v="2011-09-01T00:00:00"/>
    <d v="2011-01-01T00:00:00"/>
    <s v="50507XFER"/>
  </r>
  <r>
    <n v="0"/>
    <n v="0"/>
    <n v="0"/>
    <n v="0"/>
    <d v="2023-12-01T00:00:00"/>
    <s v="BH Colorado Electric Oper Co"/>
    <s v="Regulated Electric (122)"/>
    <s v="COE Elec 69kV Distribution Lines"/>
    <x v="52"/>
    <n v="135600"/>
    <x v="40"/>
    <n v="21746445"/>
    <s v="Conductor, Oh Copper Bare 4"/>
    <d v="2012-03-03T00:00:00"/>
    <d v="2012-01-01T00:00:00"/>
    <s v="50507XFER"/>
  </r>
  <r>
    <n v="0"/>
    <n v="0"/>
    <n v="0"/>
    <n v="0"/>
    <d v="2023-12-01T00:00:00"/>
    <s v="BH Colorado Electric Oper Co"/>
    <s v="Regulated Electric (122)"/>
    <s v="COE Elec 69kV Distribution Lines"/>
    <x v="52"/>
    <n v="135600"/>
    <x v="78"/>
    <n v="21746431"/>
    <s v="Insulators-Post- 115kv"/>
    <d v="2012-03-03T00:00:00"/>
    <d v="2012-01-01T00:00:00"/>
    <s v="50507XFER"/>
  </r>
  <r>
    <n v="0"/>
    <n v="0"/>
    <n v="0"/>
    <n v="0"/>
    <d v="2023-12-01T00:00:00"/>
    <s v="BH Colorado Electric Oper Co"/>
    <s v="Regulated Electric (122)"/>
    <s v="COE Elec 69kV Distribution Lines"/>
    <x v="52"/>
    <n v="135600"/>
    <x v="31"/>
    <n v="21746338"/>
    <s v="Suspension Insulators"/>
    <d v="2011-06-01T00:00:00"/>
    <d v="2011-01-01T00:00:00"/>
    <s v="50507XFER"/>
  </r>
  <r>
    <n v="0"/>
    <n v="0"/>
    <n v="0"/>
    <n v="0"/>
    <d v="2023-12-01T00:00:00"/>
    <s v="BH Colorado Electric Oper Co"/>
    <s v="Regulated Electric (122)"/>
    <s v="COE Elec 69kV Distribution Lines"/>
    <x v="52"/>
    <n v="135600"/>
    <x v="31"/>
    <n v="21746417"/>
    <s v="Suspension Insulators"/>
    <d v="2012-03-03T00:00:00"/>
    <d v="2012-01-01T00:00:00"/>
    <s v="50507XFER"/>
  </r>
  <r>
    <n v="0"/>
    <n v="0"/>
    <n v="0"/>
    <n v="0"/>
    <d v="2023-12-01T00:00:00"/>
    <s v="BH Colorado Electric Oper Co"/>
    <s v="Regulated Electric (122)"/>
    <s v="COE Elec 69kV Distribution Lines"/>
    <x v="53"/>
    <n v="135500"/>
    <x v="19"/>
    <n v="32607467"/>
    <s v="ANCHORS"/>
    <d v="2001-02-01T00:00:00"/>
    <d v="2001-01-01T00:00:00"/>
    <s v="50507XFER"/>
  </r>
  <r>
    <n v="0"/>
    <n v="0"/>
    <n v="0"/>
    <n v="0"/>
    <d v="2023-12-01T00:00:00"/>
    <s v="BH Colorado Electric Oper Co"/>
    <s v="Regulated Electric (122)"/>
    <s v="COE Elec 69kV Distribution Lines"/>
    <x v="53"/>
    <n v="135500"/>
    <x v="32"/>
    <n v="32607478"/>
    <s v="CROSSARM ASSEMBLIES, WOOD"/>
    <d v="1987-07-01T00:00:00"/>
    <d v="1987-07-01T00:00:00"/>
    <s v="50507XFER"/>
  </r>
  <r>
    <n v="0"/>
    <n v="0"/>
    <n v="0"/>
    <n v="0"/>
    <d v="2023-12-01T00:00:00"/>
    <s v="BH Colorado Electric Oper Co"/>
    <s v="Regulated Electric (122)"/>
    <s v="COE Elec 69kV Distribution Lines"/>
    <x v="53"/>
    <n v="135500"/>
    <x v="32"/>
    <n v="32607523"/>
    <s v="CROSSARM ASSEMBLIES, WOOD"/>
    <d v="2001-02-01T00:00:00"/>
    <d v="2001-01-01T00:00:00"/>
    <s v="50507XFER"/>
  </r>
  <r>
    <n v="0"/>
    <n v="0"/>
    <n v="0"/>
    <n v="0"/>
    <d v="2023-12-01T00:00:00"/>
    <s v="BH Colorado Electric Oper Co"/>
    <s v="Regulated Electric (122)"/>
    <s v="COE Elec 69kV Distribution Lines"/>
    <x v="53"/>
    <n v="135500"/>
    <x v="34"/>
    <n v="32607512"/>
    <s v="POLE, WOOD"/>
    <d v="2001-02-01T00:00:00"/>
    <d v="2001-01-01T00:00:00"/>
    <s v="50507XFER"/>
  </r>
  <r>
    <n v="0"/>
    <n v="0"/>
    <n v="0"/>
    <n v="0"/>
    <d v="2023-12-01T00:00:00"/>
    <s v="BH Colorado Electric Oper Co"/>
    <s v="Regulated Electric (122)"/>
    <s v="COE Elec 69kV Distribution Lines"/>
    <x v="53"/>
    <n v="135500"/>
    <x v="34"/>
    <n v="32607434"/>
    <s v="POLE, WOOD"/>
    <d v="1987-07-01T00:00:00"/>
    <d v="1987-07-01T00:00:00"/>
    <s v="50507XFER"/>
  </r>
  <r>
    <n v="0"/>
    <n v="0"/>
    <n v="0"/>
    <n v="0"/>
    <d v="2023-12-01T00:00:00"/>
    <s v="BH Colorado Electric Oper Co"/>
    <s v="Regulated Electric (122)"/>
    <s v="COE Elec 69kV Distribution Lines"/>
    <x v="53"/>
    <n v="135600"/>
    <x v="35"/>
    <n v="32607379"/>
    <s v="CONDUCTOR, OVERHEAD"/>
    <d v="1987-07-01T00:00:00"/>
    <d v="1987-07-01T00:00:00"/>
    <s v="50507XFER"/>
  </r>
  <r>
    <n v="0"/>
    <n v="0"/>
    <n v="0"/>
    <n v="0"/>
    <d v="2023-12-01T00:00:00"/>
    <s v="BH Colorado Electric Oper Co"/>
    <s v="Regulated Electric (122)"/>
    <s v="COE Elec 69kV Distribution Lines"/>
    <x v="53"/>
    <n v="135600"/>
    <x v="29"/>
    <n v="32607357"/>
    <s v="POST INSULATORS"/>
    <d v="2001-02-01T00:00:00"/>
    <d v="2001-01-01T00:00:00"/>
    <s v="50507XFER"/>
  </r>
  <r>
    <n v="0"/>
    <n v="0"/>
    <n v="0"/>
    <n v="0"/>
    <d v="2023-12-01T00:00:00"/>
    <s v="BH Colorado Electric Oper Co"/>
    <s v="Regulated Electric (122)"/>
    <s v="COE Elec 69kV Distribution Lines"/>
    <x v="53"/>
    <n v="135600"/>
    <x v="30"/>
    <n v="32607412"/>
    <s v="STATIC WIRE (TRANSMISSION LINES)"/>
    <d v="1987-07-01T00:00:00"/>
    <d v="1987-07-01T00:00:00"/>
    <s v="50507XFER"/>
  </r>
  <r>
    <n v="0"/>
    <n v="0"/>
    <n v="0"/>
    <n v="0"/>
    <d v="2023-12-01T00:00:00"/>
    <s v="BH Colorado Electric Oper Co"/>
    <s v="Regulated Electric (122)"/>
    <s v="COE Elec 69kV Distribution Lines"/>
    <x v="53"/>
    <n v="135600"/>
    <x v="31"/>
    <n v="32607346"/>
    <s v="SUSPENSION INSULATORS"/>
    <d v="2001-02-01T00:00:00"/>
    <d v="2001-01-01T00:00:00"/>
    <s v="50507XFER"/>
  </r>
  <r>
    <n v="0"/>
    <n v="0"/>
    <n v="0"/>
    <n v="0"/>
    <d v="2023-12-01T00:00:00"/>
    <s v="BH Colorado Electric Oper Co"/>
    <s v="Regulated Electric (122)"/>
    <s v="COE ELEC GEN-BUSCH RANCH WIND PRJCT"/>
    <x v="54"/>
    <n v="135200"/>
    <x v="3"/>
    <n v="12029472"/>
    <s v="GAGLIANO ENGINEERING 70.0100 BUSCH RANCH"/>
    <d v="2012-09-19T00:00:00"/>
    <d v="2013-09-01T00:00:00"/>
    <s v="10046335"/>
  </r>
  <r>
    <n v="0"/>
    <n v="0"/>
    <n v="0"/>
    <n v="0"/>
    <d v="2023-12-01T00:00:00"/>
    <s v="BH Colorado Electric Oper Co"/>
    <s v="Regulated Electric (122)"/>
    <s v="COE ELEC GEN-BUSCH RANCH WIND PRJCT"/>
    <x v="54"/>
    <n v="135200"/>
    <x v="3"/>
    <n v="11660451"/>
    <s v="GAGLIANO ENGINEERING 70.0100 BUSCH RANCH"/>
    <d v="2012-09-19T00:00:00"/>
    <d v="2012-10-01T00:00:00"/>
    <s v="10046335"/>
  </r>
  <r>
    <n v="1"/>
    <n v="0"/>
    <n v="0"/>
    <n v="0"/>
    <d v="2023-12-01T00:00:00"/>
    <s v="BH Colorado Electric Oper Co"/>
    <s v="Regulated Electric (122)"/>
    <s v="COE ELEC GEN-BUSCH RANCH WIND PRJCT"/>
    <x v="54"/>
    <n v="135200"/>
    <x v="107"/>
    <n v="12043178"/>
    <s v="Non Detailed Property Unit"/>
    <d v="2012-09-19T00:00:00"/>
    <d v="2012-09-01T00:00:00"/>
    <s v="10046335"/>
  </r>
  <r>
    <n v="0"/>
    <n v="0"/>
    <n v="0"/>
    <n v="0"/>
    <d v="2023-12-01T00:00:00"/>
    <s v="BH Colorado Electric Oper Co"/>
    <s v="Regulated Electric (122)"/>
    <s v="COE ELEC GEN-BUSCH RANCH WIND PRJCT"/>
    <x v="54"/>
    <n v="135300"/>
    <x v="3"/>
    <n v="12029436"/>
    <s v="CONTROL ENCLOSURE/RELAY PANELS"/>
    <d v="2012-09-19T00:00:00"/>
    <d v="2013-09-01T00:00:00"/>
    <s v="10044311"/>
  </r>
  <r>
    <n v="0"/>
    <n v="0"/>
    <n v="0"/>
    <n v="0"/>
    <d v="2023-12-01T00:00:00"/>
    <s v="BH Colorado Electric Oper Co"/>
    <s v="Regulated Electric (122)"/>
    <s v="COE ELEC GEN-BUSCH RANCH WIND PRJCT"/>
    <x v="54"/>
    <n v="135300"/>
    <x v="3"/>
    <n v="11638508"/>
    <s v="Circuit Breakers"/>
    <d v="2012-09-19T00:00:00"/>
    <d v="2012-09-01T00:00:00"/>
    <s v="10041874"/>
  </r>
  <r>
    <n v="0"/>
    <n v="0"/>
    <n v="0"/>
    <n v="0"/>
    <d v="2023-12-01T00:00:00"/>
    <s v="BH Colorado Electric Oper Co"/>
    <s v="Regulated Electric (122)"/>
    <s v="COE ELEC GEN-BUSCH RANCH WIND PRJCT"/>
    <x v="54"/>
    <n v="135300"/>
    <x v="3"/>
    <n v="12038612"/>
    <s v="Trans/Substation Engineering"/>
    <d v="2012-09-26T00:00:00"/>
    <d v="2013-09-01T00:00:00"/>
    <s v="10041891"/>
  </r>
  <r>
    <n v="0"/>
    <n v="0"/>
    <n v="0"/>
    <n v="0"/>
    <d v="2023-12-01T00:00:00"/>
    <s v="BH Colorado Electric Oper Co"/>
    <s v="Regulated Electric (122)"/>
    <s v="COE ELEC GEN-BUSCH RANCH WIND PRJCT"/>
    <x v="54"/>
    <n v="135300"/>
    <x v="3"/>
    <n v="11695583"/>
    <s v="BHC Salaries - Procure/Engin"/>
    <d v="2012-09-26T00:00:00"/>
    <d v="2012-11-01T00:00:00"/>
    <s v="10041893"/>
  </r>
  <r>
    <n v="0"/>
    <n v="0"/>
    <n v="0"/>
    <n v="0"/>
    <d v="2023-12-01T00:00:00"/>
    <s v="BH Colorado Electric Oper Co"/>
    <s v="Regulated Electric (122)"/>
    <s v="COE ELEC GEN-BUSCH RANCH WIND PRJCT"/>
    <x v="54"/>
    <n v="135300"/>
    <x v="3"/>
    <n v="11659215"/>
    <s v="BRW Substation - Start-up &amp; Commissioning"/>
    <d v="2012-09-19T00:00:00"/>
    <d v="2012-10-01T00:00:00"/>
    <s v="10044740"/>
  </r>
  <r>
    <n v="0"/>
    <n v="0"/>
    <n v="0"/>
    <n v="0"/>
    <d v="2023-12-01T00:00:00"/>
    <s v="BH Colorado Electric Oper Co"/>
    <s v="Regulated Electric (122)"/>
    <s v="COE ELEC GEN-BUSCH RANCH WIND PRJCT"/>
    <x v="54"/>
    <n v="135300"/>
    <x v="3"/>
    <n v="12029409"/>
    <s v="BHC Salaries - Procure/Engin"/>
    <d v="2012-09-26T00:00:00"/>
    <d v="2013-09-01T00:00:00"/>
    <s v="10041893"/>
  </r>
  <r>
    <n v="0"/>
    <n v="0"/>
    <n v="0"/>
    <n v="0"/>
    <d v="2023-12-01T00:00:00"/>
    <s v="BH Colorado Electric Oper Co"/>
    <s v="Regulated Electric (122)"/>
    <s v="COE ELEC GEN-BUSCH RANCH WIND PRJCT"/>
    <x v="54"/>
    <n v="135300"/>
    <x v="3"/>
    <n v="11660236"/>
    <s v="CONTROL ENCLOSURE/RELAY PANELS"/>
    <d v="2012-09-19T00:00:00"/>
    <d v="2012-10-01T00:00:00"/>
    <s v="10044311"/>
  </r>
  <r>
    <n v="0"/>
    <n v="0"/>
    <n v="0"/>
    <n v="0"/>
    <d v="2023-12-01T00:00:00"/>
    <s v="BH Colorado Electric Oper Co"/>
    <s v="Regulated Electric (122)"/>
    <s v="COE ELEC GEN-BUSCH RANCH WIND PRJCT"/>
    <x v="54"/>
    <n v="135300"/>
    <x v="3"/>
    <n v="12029385"/>
    <s v="Circuit Breakers"/>
    <d v="2012-09-19T00:00:00"/>
    <d v="2013-09-01T00:00:00"/>
    <s v="10041874"/>
  </r>
  <r>
    <n v="0"/>
    <n v="0"/>
    <n v="0"/>
    <n v="0"/>
    <d v="2023-12-01T00:00:00"/>
    <s v="BH Colorado Electric Oper Co"/>
    <s v="Regulated Electric (122)"/>
    <s v="COE ELEC GEN-BUSCH RANCH WIND PRJCT"/>
    <x v="54"/>
    <n v="135300"/>
    <x v="3"/>
    <n v="11638513"/>
    <s v="BRW Substation - Geotechnical Engineering"/>
    <d v="2012-09-19T00:00:00"/>
    <d v="2012-09-01T00:00:00"/>
    <s v="10044735"/>
  </r>
  <r>
    <n v="0"/>
    <n v="0"/>
    <n v="0"/>
    <n v="0"/>
    <d v="2023-12-01T00:00:00"/>
    <s v="BH Colorado Electric Oper Co"/>
    <s v="Regulated Electric (122)"/>
    <s v="COE ELEC GEN-BUSCH RANCH WIND PRJCT"/>
    <x v="54"/>
    <n v="135300"/>
    <x v="3"/>
    <n v="11696476"/>
    <s v="Surveying"/>
    <d v="2012-09-26T00:00:00"/>
    <d v="2012-11-01T00:00:00"/>
    <s v="10041892"/>
  </r>
  <r>
    <n v="0"/>
    <n v="0"/>
    <n v="0"/>
    <n v="0"/>
    <d v="2023-12-01T00:00:00"/>
    <s v="BH Colorado Electric Oper Co"/>
    <s v="Regulated Electric (122)"/>
    <s v="COE ELEC GEN-BUSCH RANCH WIND PRJCT"/>
    <x v="54"/>
    <n v="135300"/>
    <x v="3"/>
    <n v="12029458"/>
    <s v="BRW Substation - Geotechnical Engineering"/>
    <d v="2012-09-19T00:00:00"/>
    <d v="2013-09-01T00:00:00"/>
    <s v="10044735"/>
  </r>
  <r>
    <n v="0"/>
    <n v="0"/>
    <n v="0"/>
    <n v="0"/>
    <d v="2023-12-01T00:00:00"/>
    <s v="BH Colorado Electric Oper Co"/>
    <s v="Regulated Electric (122)"/>
    <s v="COE ELEC GEN-BUSCH RANCH WIND PRJCT"/>
    <x v="54"/>
    <n v="135300"/>
    <x v="3"/>
    <n v="11638503"/>
    <s v="BRW SUBSTATION-RATTLESNAKE BUTTE SUBSTATION"/>
    <d v="2012-09-19T00:00:00"/>
    <d v="2012-09-01T00:00:00"/>
    <s v="10044734"/>
  </r>
  <r>
    <n v="0"/>
    <n v="0"/>
    <n v="0"/>
    <n v="0"/>
    <d v="2023-12-01T00:00:00"/>
    <s v="BH Colorado Electric Oper Co"/>
    <s v="Regulated Electric (122)"/>
    <s v="COE ELEC GEN-BUSCH RANCH WIND PRJCT"/>
    <x v="54"/>
    <n v="135300"/>
    <x v="3"/>
    <n v="11660201"/>
    <s v="MISCELLANEOUS MATERIAL"/>
    <d v="2012-09-19T00:00:00"/>
    <d v="2012-10-01T00:00:00"/>
    <s v="10044310"/>
  </r>
  <r>
    <n v="0"/>
    <n v="0"/>
    <n v="0"/>
    <n v="0"/>
    <d v="2023-12-01T00:00:00"/>
    <s v="BH Colorado Electric Oper Co"/>
    <s v="Regulated Electric (122)"/>
    <s v="COE ELEC GEN-BUSCH RANCH WIND PRJCT"/>
    <x v="54"/>
    <n v="135300"/>
    <x v="3"/>
    <n v="11659248"/>
    <s v="BRW Substation - BHC Salaries (Procurement/Engineering)"/>
    <d v="2012-09-19T00:00:00"/>
    <d v="2012-10-01T00:00:00"/>
    <s v="10044737"/>
  </r>
  <r>
    <n v="0"/>
    <n v="0"/>
    <n v="0"/>
    <n v="0"/>
    <d v="2023-12-01T00:00:00"/>
    <s v="BH Colorado Electric Oper Co"/>
    <s v="Regulated Electric (122)"/>
    <s v="COE ELEC GEN-BUSCH RANCH WIND PRJCT"/>
    <x v="54"/>
    <n v="135300"/>
    <x v="3"/>
    <n v="11638518"/>
    <s v="GAGLIANO ENGINEERING 70.0100 BUSCH RANCH"/>
    <d v="2012-09-19T00:00:00"/>
    <d v="2012-09-01T00:00:00"/>
    <s v="10046335"/>
  </r>
  <r>
    <n v="0"/>
    <n v="0"/>
    <n v="0"/>
    <n v="0"/>
    <d v="2023-12-01T00:00:00"/>
    <s v="BH Colorado Electric Oper Co"/>
    <s v="Regulated Electric (122)"/>
    <s v="COE ELEC GEN-BUSCH RANCH WIND PRJCT"/>
    <x v="54"/>
    <n v="135300"/>
    <x v="3"/>
    <n v="12038615"/>
    <s v="Surveying"/>
    <d v="2012-09-26T00:00:00"/>
    <d v="2013-09-01T00:00:00"/>
    <s v="10041892"/>
  </r>
  <r>
    <n v="0"/>
    <n v="0"/>
    <n v="0"/>
    <n v="0"/>
    <d v="2023-12-01T00:00:00"/>
    <s v="BH Colorado Electric Oper Co"/>
    <s v="Regulated Electric (122)"/>
    <s v="COE ELEC GEN-BUSCH RANCH WIND PRJCT"/>
    <x v="54"/>
    <n v="135300"/>
    <x v="3"/>
    <n v="11613215"/>
    <s v="CABLE TRENCH"/>
    <d v="2012-09-19T00:00:00"/>
    <d v="2012-09-01T00:00:00"/>
    <s v="10044309"/>
  </r>
  <r>
    <n v="0"/>
    <n v="0"/>
    <n v="0"/>
    <n v="0"/>
    <d v="2023-12-01T00:00:00"/>
    <s v="BH Colorado Electric Oper Co"/>
    <s v="Regulated Electric (122)"/>
    <s v="COE ELEC GEN-BUSCH RANCH WIND PRJCT"/>
    <x v="54"/>
    <n v="135300"/>
    <x v="3"/>
    <n v="11696715"/>
    <s v="Trans/Substation Engineering"/>
    <d v="2012-09-26T00:00:00"/>
    <d v="2012-11-01T00:00:00"/>
    <s v="10041891"/>
  </r>
  <r>
    <n v="0"/>
    <n v="0"/>
    <n v="0"/>
    <n v="0"/>
    <d v="2023-12-01T00:00:00"/>
    <s v="BH Colorado Electric Oper Co"/>
    <s v="Regulated Electric (122)"/>
    <s v="COE ELEC GEN-BUSCH RANCH WIND PRJCT"/>
    <x v="54"/>
    <n v="135300"/>
    <x v="3"/>
    <n v="11659245"/>
    <s v="BRW Substation - NTD Holdco USA, Inc."/>
    <d v="2012-09-19T00:00:00"/>
    <d v="2012-10-01T00:00:00"/>
    <s v="10044738"/>
  </r>
  <r>
    <n v="0"/>
    <n v="0"/>
    <n v="0"/>
    <n v="0"/>
    <d v="2023-12-01T00:00:00"/>
    <s v="BH Colorado Electric Oper Co"/>
    <s v="Regulated Electric (122)"/>
    <s v="COE ELEC GEN-BUSCH RANCH WIND PRJCT"/>
    <x v="54"/>
    <n v="135300"/>
    <x v="3"/>
    <n v="12029455"/>
    <s v="BRW SUBSTATION-RATTLESNAKE BUTTE SUBSTATION"/>
    <d v="2012-09-19T00:00:00"/>
    <d v="2013-09-01T00:00:00"/>
    <s v="10044734"/>
  </r>
  <r>
    <n v="0"/>
    <n v="0"/>
    <n v="0"/>
    <n v="0"/>
    <d v="2023-12-01T00:00:00"/>
    <s v="BH Colorado Electric Oper Co"/>
    <s v="Regulated Electric (122)"/>
    <s v="COE ELEC GEN-BUSCH RANCH WIND PRJCT"/>
    <x v="54"/>
    <n v="135300"/>
    <x v="3"/>
    <n v="12029433"/>
    <s v="CABLE TRENCH"/>
    <d v="2012-09-19T00:00:00"/>
    <d v="2013-09-01T00:00:00"/>
    <s v="10044309"/>
  </r>
  <r>
    <n v="0"/>
    <n v="0"/>
    <n v="0"/>
    <n v="0"/>
    <d v="2023-12-01T00:00:00"/>
    <s v="BH Colorado Electric Oper Co"/>
    <s v="Regulated Electric (122)"/>
    <s v="COE ELEC GEN-BUSCH RANCH WIND PRJCT"/>
    <x v="54"/>
    <n v="135300"/>
    <x v="107"/>
    <n v="12107233"/>
    <s v="Non Detailed Property Unit"/>
    <d v="2012-09-19T00:00:00"/>
    <d v="2012-09-01T00:00:00"/>
    <s v="10044309"/>
  </r>
  <r>
    <n v="1"/>
    <n v="0"/>
    <n v="0"/>
    <n v="0"/>
    <d v="2023-12-01T00:00:00"/>
    <s v="BH Colorado Electric Oper Co"/>
    <s v="Regulated Electric (122)"/>
    <s v="COE ELEC GEN-BUSCH RANCH WIND PRJCT"/>
    <x v="54"/>
    <n v="135300"/>
    <x v="107"/>
    <n v="12043138"/>
    <s v="Non Detailed Property Unit"/>
    <d v="2012-09-19T00:00:00"/>
    <d v="2012-09-01T00:00:00"/>
    <s v="10044734"/>
  </r>
  <r>
    <n v="1"/>
    <n v="0"/>
    <n v="0"/>
    <n v="0"/>
    <d v="2023-12-01T00:00:00"/>
    <s v="BH Colorado Electric Oper Co"/>
    <s v="Regulated Electric (122)"/>
    <s v="COE ELEC GEN-BUSCH RANCH WIND PRJCT"/>
    <x v="54"/>
    <n v="135300"/>
    <x v="107"/>
    <n v="12043145"/>
    <s v="Non Detailed Property Unit"/>
    <d v="2012-09-19T00:00:00"/>
    <d v="2012-09-01T00:00:00"/>
    <s v="10044735"/>
  </r>
  <r>
    <n v="0"/>
    <n v="0"/>
    <n v="0"/>
    <n v="0"/>
    <d v="2023-12-01T00:00:00"/>
    <s v="BH Colorado Electric Oper Co"/>
    <s v="Regulated Electric (122)"/>
    <s v="COE ELEC GEN-BUSCH RANCH WIND PRJCT"/>
    <x v="54"/>
    <n v="135300"/>
    <x v="107"/>
    <n v="12107241"/>
    <s v="Non Detailed Property Unit"/>
    <d v="2012-09-19T00:00:00"/>
    <d v="2012-09-01T00:00:00"/>
    <s v="10044310"/>
  </r>
  <r>
    <n v="1"/>
    <n v="0"/>
    <n v="0"/>
    <n v="0"/>
    <d v="2023-12-01T00:00:00"/>
    <s v="BH Colorado Electric Oper Co"/>
    <s v="Regulated Electric (122)"/>
    <s v="COE ELEC GEN-BUSCH RANCH WIND PRJCT"/>
    <x v="54"/>
    <n v="135300"/>
    <x v="107"/>
    <n v="12043129"/>
    <s v="Non Detailed Property Unit"/>
    <d v="2012-09-19T00:00:00"/>
    <d v="2012-09-01T00:00:00"/>
    <s v="10044311"/>
  </r>
  <r>
    <n v="1"/>
    <n v="0"/>
    <n v="0"/>
    <n v="0"/>
    <d v="2023-12-01T00:00:00"/>
    <s v="BH Colorado Electric Oper Co"/>
    <s v="Regulated Electric (122)"/>
    <s v="COE ELEC GEN-BUSCH RANCH WIND PRJCT"/>
    <x v="54"/>
    <n v="135300"/>
    <x v="107"/>
    <n v="12043159"/>
    <s v="Non Detailed Property Unit"/>
    <d v="2012-09-19T00:00:00"/>
    <d v="2012-10-01T00:00:00"/>
    <s v="10044740"/>
  </r>
  <r>
    <n v="1"/>
    <n v="0"/>
    <n v="0"/>
    <n v="0"/>
    <d v="2023-12-01T00:00:00"/>
    <s v="BH Colorado Electric Oper Co"/>
    <s v="Regulated Electric (122)"/>
    <s v="COE ELEC GEN-BUSCH RANCH WIND PRJCT"/>
    <x v="54"/>
    <n v="135300"/>
    <x v="107"/>
    <n v="12058943"/>
    <s v="Non Detailed Property Unit"/>
    <d v="2012-09-19T00:00:00"/>
    <d v="2012-10-01T00:00:00"/>
    <s v="10044737"/>
  </r>
  <r>
    <n v="1"/>
    <n v="0"/>
    <n v="0"/>
    <n v="0"/>
    <d v="2023-12-01T00:00:00"/>
    <s v="BH Colorado Electric Oper Co"/>
    <s v="Regulated Electric (122)"/>
    <s v="COE ELEC GEN-BUSCH RANCH WIND PRJCT"/>
    <x v="54"/>
    <n v="135300"/>
    <x v="107"/>
    <n v="12058916"/>
    <s v="Non Detailed Property Unit"/>
    <d v="2012-09-19T00:00:00"/>
    <d v="2012-10-01T00:00:00"/>
    <s v="10044738"/>
  </r>
  <r>
    <n v="1"/>
    <n v="308060.51"/>
    <n v="72241.631318186803"/>
    <n v="235818.87868181319"/>
    <d v="2023-12-01T00:00:00"/>
    <s v="BH Colorado Electric Oper Co"/>
    <s v="Regulated Electric (122)"/>
    <s v="COE ELEC GEN-BUSCH RANCH WIND PRJCT"/>
    <x v="54"/>
    <n v="135301"/>
    <x v="1"/>
    <n v="29640599"/>
    <s v="GENERATOR STEP UP TRANSFORMER (GSU)"/>
    <d v="2012-10-16T00:00:00"/>
    <d v="2012-10-01T00:00:00"/>
    <s v="10041871"/>
  </r>
  <r>
    <n v="0"/>
    <n v="0"/>
    <n v="0"/>
    <n v="0"/>
    <d v="2023-12-01T00:00:00"/>
    <s v="BH Colorado Electric Oper Co"/>
    <s v="Regulated Electric (122)"/>
    <s v="COE ELEC GEN-PAGS UNIT # 3"/>
    <x v="55"/>
    <n v="135300"/>
    <x v="3"/>
    <n v="19807417"/>
    <s v="BHCOE_PAGS 3_ENGINEERING PHASE 2"/>
    <d v="2016-12-29T00:00:00"/>
    <d v="2016-12-01T00:00:00"/>
    <s v="10051316"/>
  </r>
  <r>
    <n v="0"/>
    <n v="0"/>
    <n v="0"/>
    <n v="0"/>
    <d v="2023-12-01T00:00:00"/>
    <s v="BH Colorado Electric Oper Co"/>
    <s v="Regulated Electric (122)"/>
    <s v="COE ELEC GEN-PAGS UNIT # 3"/>
    <x v="55"/>
    <n v="135300"/>
    <x v="3"/>
    <n v="19807384"/>
    <s v="Control &amp; Protection"/>
    <d v="2016-12-29T00:00:00"/>
    <d v="2016-12-01T00:00:00"/>
    <s v="10030023"/>
  </r>
  <r>
    <n v="0"/>
    <n v="0"/>
    <n v="0"/>
    <n v="0"/>
    <d v="2023-12-01T00:00:00"/>
    <s v="BH Colorado Electric Oper Co"/>
    <s v="Regulated Electric (122)"/>
    <s v="COE ELEC GEN-PAGS UNIT # 3"/>
    <x v="55"/>
    <n v="135300"/>
    <x v="3"/>
    <n v="19790550"/>
    <s v="Miscellaneous Materials (substation upgrade contract)"/>
    <d v="2016-12-29T00:00:00"/>
    <d v="2017-06-01T00:00:00"/>
    <s v="10030022"/>
  </r>
  <r>
    <n v="0"/>
    <n v="0"/>
    <n v="0"/>
    <n v="0"/>
    <d v="2023-12-01T00:00:00"/>
    <s v="BH Colorado Electric Oper Co"/>
    <s v="Regulated Electric (122)"/>
    <s v="COE ELEC GEN-PAGS UNIT # 3"/>
    <x v="55"/>
    <n v="135300"/>
    <x v="3"/>
    <n v="19785951"/>
    <s v="BHCOE_PAGS EXPANSION_Switchyard Commissioning"/>
    <d v="2016-12-29T00:00:00"/>
    <d v="2016-12-01T00:00:00"/>
    <s v="10055055"/>
  </r>
  <r>
    <n v="0"/>
    <n v="0"/>
    <n v="0"/>
    <n v="0"/>
    <d v="2023-12-01T00:00:00"/>
    <s v="BH Colorado Electric Oper Co"/>
    <s v="Regulated Electric (122)"/>
    <s v="COE ELEC GEN-PAGS UNIT # 3"/>
    <x v="55"/>
    <n v="135300"/>
    <x v="3"/>
    <n v="19807395"/>
    <s v="Circuit Breaker"/>
    <d v="2016-12-29T00:00:00"/>
    <d v="2016-12-01T00:00:00"/>
    <s v="10030024"/>
  </r>
  <r>
    <n v="0"/>
    <n v="0"/>
    <n v="0"/>
    <n v="0"/>
    <d v="2023-12-01T00:00:00"/>
    <s v="BH Colorado Electric Oper Co"/>
    <s v="Regulated Electric (122)"/>
    <s v="COE ELEC GEN-PAGS UNIT # 3"/>
    <x v="55"/>
    <n v="135300"/>
    <x v="3"/>
    <n v="19807362"/>
    <s v="Switchyard CCVT's"/>
    <d v="2016-12-29T00:00:00"/>
    <d v="2016-12-01T00:00:00"/>
    <s v="10030021"/>
  </r>
  <r>
    <n v="0"/>
    <n v="0"/>
    <n v="0"/>
    <n v="0"/>
    <d v="2023-12-01T00:00:00"/>
    <s v="BH Colorado Electric Oper Co"/>
    <s v="Regulated Electric (122)"/>
    <s v="COE ELEC GEN-PAGS UNIT # 3"/>
    <x v="55"/>
    <n v="135300"/>
    <x v="3"/>
    <n v="19807406"/>
    <s v="Switchyard Structures"/>
    <d v="2016-12-29T00:00:00"/>
    <d v="2016-12-01T00:00:00"/>
    <s v="10030025"/>
  </r>
  <r>
    <n v="0"/>
    <n v="0"/>
    <n v="0"/>
    <n v="0"/>
    <d v="2023-12-01T00:00:00"/>
    <s v="BH Colorado Electric Oper Co"/>
    <s v="Regulated Electric (122)"/>
    <s v="COE ELEC GEN-PAGS UNIT # 3"/>
    <x v="55"/>
    <n v="135300"/>
    <x v="3"/>
    <n v="19807373"/>
    <s v="Miscellaneous Materials"/>
    <d v="2016-12-29T00:00:00"/>
    <d v="2016-12-01T00:00:00"/>
    <s v="10030022"/>
  </r>
  <r>
    <n v="0"/>
    <n v="0"/>
    <n v="0"/>
    <n v="0"/>
    <d v="2023-12-01T00:00:00"/>
    <s v="BH Colorado Electric Oper Co"/>
    <s v="Regulated Electric (122)"/>
    <s v="COE ELEC GEN-PAGS UNIT # 3"/>
    <x v="55"/>
    <n v="135300"/>
    <x v="3"/>
    <n v="19807350"/>
    <s v="Substation Upgrades"/>
    <d v="2016-12-29T00:00:00"/>
    <d v="2016-12-01T00:00:00"/>
    <s v="10030027"/>
  </r>
  <r>
    <n v="1"/>
    <n v="2655926.7199999997"/>
    <n v="406191.66919581761"/>
    <n v="2249735.050804182"/>
    <d v="2023-12-01T00:00:00"/>
    <s v="BH Colorado Electric Oper Co"/>
    <s v="Regulated Electric (122)"/>
    <s v="COE ELEC GEN-PAGS UNIT # 3"/>
    <x v="55"/>
    <n v="135301"/>
    <x v="1"/>
    <n v="29640608"/>
    <s v="Generator Step-Up Transformer (GSU) sn 186133"/>
    <d v="2016-12-29T00:00:00"/>
    <d v="2016-12-01T00:00:00"/>
    <s v="10052195"/>
  </r>
  <r>
    <n v="0"/>
    <n v="0"/>
    <n v="0"/>
    <n v="0"/>
    <d v="2023-12-01T00:00:00"/>
    <s v="BH Colorado Electric Oper Co"/>
    <s v="Regulated Electric (122)"/>
    <s v="COE Elec Gen-Pblo Arprt Ind Prk Dsl"/>
    <x v="56"/>
    <n v="135301"/>
    <x v="3"/>
    <n v="36460853"/>
    <s v="Replace 115kV bushings on AIP Substation XFMR Unit 3"/>
    <d v="2022-12-05T00:00:00"/>
    <d v="2022-12-01T00:00:00"/>
    <s v="10081077"/>
  </r>
  <r>
    <n v="1"/>
    <n v="19999.98"/>
    <n v="9176.2610237297995"/>
    <n v="10823.7189762702"/>
    <d v="2023-12-01T00:00:00"/>
    <s v="BH Colorado Electric Oper Co"/>
    <s v="Regulated Electric (122)"/>
    <s v="COE Elec Gen-Pblo Arprt Ind Prk Dsl"/>
    <x v="56"/>
    <n v="135301"/>
    <x v="0"/>
    <n v="29640630"/>
    <s v="CONCRETE PAD AND CURBS"/>
    <d v="2001-12-18T00:00:00"/>
    <d v="2002-01-01T00:00:00"/>
    <s v="10012026"/>
  </r>
  <r>
    <n v="1"/>
    <n v="183529.39"/>
    <n v="84205.763614058902"/>
    <n v="99323.626385941112"/>
    <d v="2023-12-01T00:00:00"/>
    <s v="BH Colorado Electric Oper Co"/>
    <s v="Regulated Electric (122)"/>
    <s v="COE Elec Gen-Pblo Arprt Ind Prk Dsl"/>
    <x v="56"/>
    <n v="135301"/>
    <x v="1"/>
    <n v="29640652"/>
    <s v="10/12.5MVA, 115/4.16KV, ASEA"/>
    <d v="2001-12-18T00:00:00"/>
    <d v="2002-01-01T00:00:00"/>
    <s v="10012026"/>
  </r>
  <r>
    <n v="0"/>
    <n v="0"/>
    <n v="0"/>
    <n v="0"/>
    <d v="2023-12-01T00:00:00"/>
    <s v="BH Colorado Electric Oper Co"/>
    <s v="Regulated Electric (122)"/>
    <s v="COE ELEC GEN-PEAKVIEW WIND"/>
    <x v="57"/>
    <n v="135002"/>
    <x v="3"/>
    <n v="19718016"/>
    <s v="2015_BHCOE_PEAK VIEW_TRANSMISSION_EASEMENTS"/>
    <d v="2016-11-07T00:00:00"/>
    <d v="2017-05-01T00:00:00"/>
    <s v="10054546"/>
  </r>
  <r>
    <n v="0"/>
    <n v="0"/>
    <n v="0"/>
    <n v="0"/>
    <d v="2023-12-01T00:00:00"/>
    <s v="BH Colorado Electric Oper Co"/>
    <s v="Regulated Electric (122)"/>
    <s v="COE ELEC GEN-PEAKVIEW WIND"/>
    <x v="57"/>
    <n v="135002"/>
    <x v="3"/>
    <n v="18557559"/>
    <s v="2015_BHCOE_PEAK VIEW_TRANSMISSION_EASEMENTS"/>
    <d v="2016-11-07T00:00:00"/>
    <d v="2016-11-01T00:00:00"/>
    <s v="10054546"/>
  </r>
  <r>
    <n v="0"/>
    <n v="0"/>
    <n v="0"/>
    <n v="0"/>
    <d v="2023-12-01T00:00:00"/>
    <s v="BH Colorado Electric Oper Co"/>
    <s v="Regulated Electric (122)"/>
    <s v="COE ELEC GEN-PEAKVIEW WIND"/>
    <x v="57"/>
    <n v="135300"/>
    <x v="2"/>
    <n v="20706746"/>
    <s v="A dummy retirement unit"/>
    <d v="2016-09-01T00:00:00"/>
    <d v="2016-09-01T00:00:00"/>
    <s v="10052167"/>
  </r>
  <r>
    <n v="0"/>
    <n v="0"/>
    <n v="0"/>
    <n v="0"/>
    <d v="2023-12-01T00:00:00"/>
    <s v="BH Colorado Electric Oper Co"/>
    <s v="Regulated Electric (122)"/>
    <s v="COE ELEC GEN-PEAKVIEW WIND"/>
    <x v="57"/>
    <n v="135300"/>
    <x v="3"/>
    <n v="17938206"/>
    <s v="2015_PEAK VIEW_RATTLESNAKE EXPANSION"/>
    <d v="2016-09-01T00:00:00"/>
    <d v="2016-09-01T00:00:00"/>
    <s v="10052167"/>
  </r>
  <r>
    <n v="0"/>
    <n v="0"/>
    <n v="0"/>
    <n v="0"/>
    <d v="2023-12-01T00:00:00"/>
    <s v="BH Colorado Electric Oper Co"/>
    <s v="Regulated Electric (122)"/>
    <s v="COE ELEC GEN-PEAKVIEW WIND"/>
    <x v="57"/>
    <n v="135500"/>
    <x v="3"/>
    <n v="18557556"/>
    <s v="2015_PEAK VIEW_TRANSMISSION_INVENERGY_BUILD TRANSFER AGREEMENT"/>
    <d v="2016-11-07T00:00:00"/>
    <d v="2016-11-01T00:00:00"/>
    <s v="10054545"/>
  </r>
  <r>
    <n v="0"/>
    <n v="0"/>
    <n v="0"/>
    <n v="0"/>
    <d v="2023-12-01T00:00:00"/>
    <s v="BH Colorado Electric Oper Co"/>
    <s v="Regulated Electric (122)"/>
    <s v="COE ELEC GEN-PEAKVIEW WIND"/>
    <x v="57"/>
    <n v="135500"/>
    <x v="3"/>
    <n v="20295002"/>
    <s v="2015_PEAK VIEW_RATTLESNAKE EXPANSION"/>
    <d v="2016-09-01T00:00:00"/>
    <d v="2017-08-01T00:00:00"/>
    <s v="10052167"/>
  </r>
  <r>
    <n v="0"/>
    <n v="0"/>
    <n v="0"/>
    <n v="0"/>
    <d v="2023-12-01T00:00:00"/>
    <s v="BH Colorado Electric Oper Co"/>
    <s v="Regulated Electric (122)"/>
    <s v="COE ELEC GEN-PEAKVIEW WIND"/>
    <x v="57"/>
    <n v="135500"/>
    <x v="3"/>
    <n v="20136275"/>
    <s v="2015_PEAK VIEW_TRANSMISSION_INVENERGY_BUILD TRANSFER AGREEMENT"/>
    <d v="2016-11-07T00:00:00"/>
    <d v="2017-07-01T00:00:00"/>
    <s v="10054545"/>
  </r>
  <r>
    <n v="0"/>
    <n v="0"/>
    <n v="0"/>
    <n v="0"/>
    <d v="2023-12-01T00:00:00"/>
    <s v="BH Colorado Electric Oper Co"/>
    <s v="Regulated Electric (122)"/>
    <s v="COE Elec Gen-Pueblo Plant-General"/>
    <x v="58"/>
    <n v="135300"/>
    <x v="108"/>
    <n v="9733810"/>
    <s v="NEW STATION BATTERIES/PUEBLO"/>
    <d v="2008-04-01T00:00:00"/>
    <d v="2008-01-01T00:00:00"/>
    <s v="10006969"/>
  </r>
  <r>
    <n v="0"/>
    <n v="0"/>
    <n v="0"/>
    <n v="0"/>
    <d v="2023-12-01T00:00:00"/>
    <s v="BH Colorado Electric Oper Co"/>
    <s v="Regulated Electric (122)"/>
    <s v="COE Elec Gen-Pueblo Plant-General"/>
    <x v="58"/>
    <n v="135300"/>
    <x v="3"/>
    <n v="13489023"/>
    <s v="TEST EQUIPMENT-TRANMISSION SUBTATION TEST EQUIPMENT HI POT, TTR (SINGLE AND THREE PHASE) PLC TUNING EQUIPMENT"/>
    <d v="2015-08-12T00:00:00"/>
    <d v="2015-08-01T00:00:00"/>
    <s v="10049209"/>
  </r>
  <r>
    <n v="2"/>
    <n v="41401.279999999999"/>
    <n v="7176.065231824"/>
    <n v="34225.214768175996"/>
    <d v="2023-12-01T00:00:00"/>
    <s v="BH Colorado Electric Oper Co"/>
    <s v="Regulated Electric (122)"/>
    <s v="COE Elec Gen-Pueblo Plant-General"/>
    <x v="58"/>
    <n v="135300"/>
    <x v="109"/>
    <n v="13617129"/>
    <s v="PLC TUNING EQUIPMENT"/>
    <d v="2015-08-12T00:00:00"/>
    <d v="2015-08-01T00:00:00"/>
    <s v="10049209"/>
  </r>
  <r>
    <n v="1"/>
    <n v="182936.49"/>
    <n v="-569.22884101379998"/>
    <n v="183505.71884101379"/>
    <d v="2023-12-01T00:00:00"/>
    <s v="BH Colorado Electric Oper Co"/>
    <s v="Regulated Electric (122)"/>
    <s v="COE ELEC SUBSTATIONS"/>
    <x v="59"/>
    <n v="135001"/>
    <x v="16"/>
    <n v="26660702"/>
    <s v="Land-Fremont County-TRS 3, 4 SEC 28-18-68 Beaver Park, Less HWY 7; a TR containing 8 AC M/L being that PT SW4SE4 Loc S of State HWY 155 less 1.895 AC M/L to HWY SEC 21-18-68 TR-52 Less .063 AC to CDOT known as o 19 K Street, Penrose CO  81240"/>
    <d v="2018-10-01T00:00:00"/>
    <d v="2018-10-01T00:00:00"/>
    <s v="10058075"/>
  </r>
  <r>
    <n v="6"/>
    <n v="9612.5300000000007"/>
    <n v="98.007914000499994"/>
    <n v="9514.5220859995006"/>
    <d v="2023-12-01T00:00:00"/>
    <s v="BH Colorado Electric Oper Co"/>
    <s v="Regulated Electric (122)"/>
    <s v="COE ELEC SUBSTATIONS"/>
    <x v="59"/>
    <n v="135300"/>
    <x v="110"/>
    <n v="37567910"/>
    <s v="96 kV lightning arrester"/>
    <d v="2023-02-22T00:00:00"/>
    <d v="2023-01-01T00:00:00"/>
    <s v="10067000"/>
  </r>
  <r>
    <n v="0"/>
    <n v="33129.160000000003"/>
    <n v="337.77994598599997"/>
    <n v="32791.380054014"/>
    <d v="2023-12-01T00:00:00"/>
    <s v="BH Colorado Electric Oper Co"/>
    <s v="Regulated Electric (122)"/>
    <s v="COE ELEC SUBSTATIONS"/>
    <x v="59"/>
    <n v="135300"/>
    <x v="111"/>
    <n v="37567952"/>
    <s v="Batteries, Storage - Station"/>
    <d v="2023-02-22T00:00:00"/>
    <d v="2023-02-01T00:00:00"/>
    <s v="10067000"/>
  </r>
  <r>
    <n v="4"/>
    <n v="378107.29"/>
    <n v="3855.1252127465"/>
    <n v="374252.16478725348"/>
    <d v="2023-12-01T00:00:00"/>
    <s v="BH Colorado Electric Oper Co"/>
    <s v="Regulated Electric (122)"/>
    <s v="COE ELEC SUBSTATIONS"/>
    <x v="59"/>
    <n v="135300"/>
    <x v="6"/>
    <n v="37567946"/>
    <s v="Circuit Breaker 115kV"/>
    <d v="2023-02-22T00:00:00"/>
    <d v="2023-01-01T00:00:00"/>
    <s v="10067000"/>
  </r>
  <r>
    <n v="0"/>
    <n v="148508.61000000002"/>
    <n v="1514.1715112685001"/>
    <n v="146994.43848873151"/>
    <d v="2023-12-01T00:00:00"/>
    <s v="BH Colorado Electric Oper Co"/>
    <s v="Regulated Electric (122)"/>
    <s v="COE ELEC SUBSTATIONS"/>
    <x v="59"/>
    <n v="135300"/>
    <x v="10"/>
    <n v="37567917"/>
    <s v="Bus"/>
    <d v="2023-02-22T00:00:00"/>
    <d v="2023-01-01T00:00:00"/>
    <s v="10067000"/>
  </r>
  <r>
    <n v="0"/>
    <n v="44272.07"/>
    <n v="451.3913849095"/>
    <n v="43820.678615090503"/>
    <d v="2023-12-01T00:00:00"/>
    <s v="BH Colorado Electric Oper Co"/>
    <s v="Regulated Electric (122)"/>
    <s v="COE ELEC SUBSTATIONS"/>
    <x v="59"/>
    <n v="135300"/>
    <x v="112"/>
    <n v="37567925"/>
    <s v="Cable Trench"/>
    <d v="2023-02-22T00:00:00"/>
    <d v="2023-01-01T00:00:00"/>
    <s v="10067000"/>
  </r>
  <r>
    <n v="0"/>
    <n v="429250.98"/>
    <n v="4376.5786044329998"/>
    <n v="424874.40139556699"/>
    <d v="2023-12-01T00:00:00"/>
    <s v="BH Colorado Electric Oper Co"/>
    <s v="Regulated Electric (122)"/>
    <s v="COE ELEC SUBSTATIONS"/>
    <x v="59"/>
    <n v="135300"/>
    <x v="113"/>
    <n v="37567955"/>
    <s v="Clearing &amp; Grading"/>
    <d v="2023-02-22T00:00:00"/>
    <d v="2023-02-01T00:00:00"/>
    <s v="10067000"/>
  </r>
  <r>
    <n v="0"/>
    <n v="457348.06"/>
    <n v="4663.0522175510005"/>
    <n v="452685.00778244901"/>
    <d v="2023-12-01T00:00:00"/>
    <s v="BH Colorado Electric Oper Co"/>
    <s v="Regulated Electric (122)"/>
    <s v="COE ELEC SUBSTATIONS"/>
    <x v="59"/>
    <n v="135300"/>
    <x v="114"/>
    <n v="37567958"/>
    <s v="Switchgear Enclosure"/>
    <d v="2023-02-22T00:00:00"/>
    <d v="2023-02-01T00:00:00"/>
    <s v="10067000"/>
  </r>
  <r>
    <n v="0"/>
    <n v="6849.28"/>
    <n v="69.834231488"/>
    <n v="6779.4457685119996"/>
    <d v="2023-12-01T00:00:00"/>
    <s v="BH Colorado Electric Oper Co"/>
    <s v="Regulated Electric (122)"/>
    <s v="COE ELEC SUBSTATIONS"/>
    <x v="59"/>
    <n v="135300"/>
    <x v="115"/>
    <n v="37567940"/>
    <s v="Communications - JMUX Equip"/>
    <d v="2023-02-22T00:00:00"/>
    <d v="2023-01-01T00:00:00"/>
    <s v="10067000"/>
  </r>
  <r>
    <n v="0"/>
    <n v="36410.270000000004"/>
    <n v="371.23365137950003"/>
    <n v="36039.036348620502"/>
    <d v="2023-12-01T00:00:00"/>
    <s v="BH Colorado Electric Oper Co"/>
    <s v="Regulated Electric (122)"/>
    <s v="COE ELEC SUBSTATIONS"/>
    <x v="59"/>
    <n v="135300"/>
    <x v="116"/>
    <n v="37567922"/>
    <s v="Control Cable"/>
    <d v="2023-02-22T00:00:00"/>
    <d v="2023-01-01T00:00:00"/>
    <s v="10067000"/>
  </r>
  <r>
    <n v="0"/>
    <n v="96073.39"/>
    <n v="979.54987343149992"/>
    <n v="95093.840126568495"/>
    <d v="2023-12-01T00:00:00"/>
    <s v="BH Colorado Electric Oper Co"/>
    <s v="Regulated Electric (122)"/>
    <s v="COE ELEC SUBSTATIONS"/>
    <x v="59"/>
    <n v="135300"/>
    <x v="117"/>
    <n v="37567949"/>
    <s v="Station Conduit"/>
    <d v="2023-02-22T00:00:00"/>
    <d v="2023-01-01T00:00:00"/>
    <s v="10067000"/>
  </r>
  <r>
    <n v="0"/>
    <n v="313648.61"/>
    <n v="3197.9141802684999"/>
    <n v="310450.69581973151"/>
    <d v="2023-12-01T00:00:00"/>
    <s v="BH Colorado Electric Oper Co"/>
    <s v="Regulated Electric (122)"/>
    <s v="COE ELEC SUBSTATIONS"/>
    <x v="59"/>
    <n v="135300"/>
    <x v="118"/>
    <n v="37568041"/>
    <s v="Control Enclousre  Relay Panels 1-6"/>
    <d v="2023-02-22T00:00:00"/>
    <d v="2023-02-01T00:00:00"/>
    <s v="10067000"/>
  </r>
  <r>
    <n v="0"/>
    <n v="0"/>
    <n v="0"/>
    <n v="0"/>
    <d v="2023-12-01T00:00:00"/>
    <s v="BH Colorado Electric Oper Co"/>
    <s v="Regulated Electric (122)"/>
    <s v="COE ELEC SUBSTATIONS"/>
    <x v="59"/>
    <n v="135300"/>
    <x v="3"/>
    <n v="36933373"/>
    <s v="This work order is for the 115 kV side of the new North Penrose Substation. The distribution side of the substation has been deferred to a later date."/>
    <d v="2023-02-22T00:00:00"/>
    <d v="2023-03-01T00:00:00"/>
    <s v="10067000"/>
  </r>
  <r>
    <n v="0"/>
    <n v="0"/>
    <n v="0"/>
    <n v="0"/>
    <d v="2023-12-01T00:00:00"/>
    <s v="BH Colorado Electric Oper Co"/>
    <s v="Regulated Electric (122)"/>
    <s v="COE ELEC SUBSTATIONS"/>
    <x v="59"/>
    <n v="135300"/>
    <x v="3"/>
    <n v="36786018"/>
    <s v="This work order is for the 115 kV side of the new North Penrose Substation. The distribution side of the substation has been deferred to a later date."/>
    <d v="2023-02-22T00:00:00"/>
    <d v="2023-02-01T00:00:00"/>
    <s v="10067000"/>
  </r>
  <r>
    <n v="0"/>
    <n v="47775.43"/>
    <n v="487.1111179655"/>
    <n v="47288.318882034502"/>
    <d v="2023-12-01T00:00:00"/>
    <s v="BH Colorado Electric Oper Co"/>
    <s v="Regulated Electric (122)"/>
    <s v="COE ELEC SUBSTATIONS"/>
    <x v="59"/>
    <n v="135300"/>
    <x v="119"/>
    <n v="37567961"/>
    <s v="Fence"/>
    <d v="2023-02-22T00:00:00"/>
    <d v="2023-02-01T00:00:00"/>
    <s v="10067000"/>
  </r>
  <r>
    <n v="0"/>
    <n v="36785.19"/>
    <n v="375.05627946150003"/>
    <n v="36410.133720538499"/>
    <d v="2023-12-01T00:00:00"/>
    <s v="BH Colorado Electric Oper Co"/>
    <s v="Regulated Electric (122)"/>
    <s v="COE ELEC SUBSTATIONS"/>
    <x v="59"/>
    <n v="135300"/>
    <x v="120"/>
    <n v="37567967"/>
    <s v="Fdn A frame DE"/>
    <d v="2023-02-22T00:00:00"/>
    <d v="2023-02-01T00:00:00"/>
    <s v="10067000"/>
  </r>
  <r>
    <n v="12"/>
    <n v="42447.91"/>
    <n v="432.7925231735"/>
    <n v="42015.117476826505"/>
    <d v="2023-12-01T00:00:00"/>
    <s v="BH Colorado Electric Oper Co"/>
    <s v="Regulated Electric (122)"/>
    <s v="COE ELEC SUBSTATIONS"/>
    <x v="59"/>
    <n v="135300"/>
    <x v="120"/>
    <n v="37567978"/>
    <s v="Fdn High 1Ph Bus Str"/>
    <d v="2023-02-22T00:00:00"/>
    <d v="2023-02-01T00:00:00"/>
    <s v="10067000"/>
  </r>
  <r>
    <n v="12"/>
    <n v="42447.91"/>
    <n v="432.7925231735"/>
    <n v="42015.117476826505"/>
    <d v="2023-12-01T00:00:00"/>
    <s v="BH Colorado Electric Oper Co"/>
    <s v="Regulated Electric (122)"/>
    <s v="COE ELEC SUBSTATIONS"/>
    <x v="59"/>
    <n v="135300"/>
    <x v="120"/>
    <n v="37567984"/>
    <s v="Fdn Low 1Ph Bus Str"/>
    <d v="2023-02-22T00:00:00"/>
    <d v="2023-02-01T00:00:00"/>
    <s v="10067000"/>
  </r>
  <r>
    <n v="1"/>
    <n v="3537.31"/>
    <n v="36.0658821635"/>
    <n v="3501.2441178364998"/>
    <d v="2023-12-01T00:00:00"/>
    <s v="BH Colorado Electric Oper Co"/>
    <s v="Regulated Electric (122)"/>
    <s v="COE ELEC SUBSTATIONS"/>
    <x v="59"/>
    <n v="135300"/>
    <x v="120"/>
    <n v="37567990"/>
    <s v="Fdn PPT Str"/>
    <d v="2023-02-22T00:00:00"/>
    <d v="2023-02-01T00:00:00"/>
    <s v="10067000"/>
  </r>
  <r>
    <n v="4"/>
    <n v="34820.550000000003"/>
    <n v="355.02510471749997"/>
    <n v="34465.524895282506"/>
    <d v="2023-12-01T00:00:00"/>
    <s v="BH Colorado Electric Oper Co"/>
    <s v="Regulated Electric (122)"/>
    <s v="COE ELEC SUBSTATIONS"/>
    <x v="59"/>
    <n v="135300"/>
    <x v="120"/>
    <n v="37567975"/>
    <s v="Fdn Circuit Breaker"/>
    <d v="2023-02-22T00:00:00"/>
    <d v="2023-02-01T00:00:00"/>
    <s v="10067000"/>
  </r>
  <r>
    <n v="4"/>
    <n v="14149.31"/>
    <n v="144.26424236349999"/>
    <n v="14005.045757636499"/>
    <d v="2023-12-01T00:00:00"/>
    <s v="BH Colorado Electric Oper Co"/>
    <s v="Regulated Electric (122)"/>
    <s v="COE ELEC SUBSTATIONS"/>
    <x v="59"/>
    <n v="135300"/>
    <x v="120"/>
    <n v="37567981"/>
    <s v="Fdn High Switch Str"/>
    <d v="2023-02-22T00:00:00"/>
    <d v="2023-02-01T00:00:00"/>
    <s v="10067000"/>
  </r>
  <r>
    <n v="7"/>
    <n v="24761.279999999999"/>
    <n v="252.46229668800001"/>
    <n v="24508.817703311997"/>
    <d v="2023-12-01T00:00:00"/>
    <s v="BH Colorado Electric Oper Co"/>
    <s v="Regulated Electric (122)"/>
    <s v="COE ELEC SUBSTATIONS"/>
    <x v="59"/>
    <n v="135300"/>
    <x v="120"/>
    <n v="37567970"/>
    <s v="Fdn CVT Str"/>
    <d v="2023-02-22T00:00:00"/>
    <d v="2023-02-01T00:00:00"/>
    <s v="10067000"/>
  </r>
  <r>
    <n v="24"/>
    <n v="84895.81"/>
    <n v="865.58494438850005"/>
    <n v="84030.225055611503"/>
    <d v="2023-12-01T00:00:00"/>
    <s v="BH Colorado Electric Oper Co"/>
    <s v="Regulated Electric (122)"/>
    <s v="COE ELEC SUBSTATIONS"/>
    <x v="59"/>
    <n v="135300"/>
    <x v="120"/>
    <n v="37567987"/>
    <s v="Fdn Low Switch Str"/>
    <d v="2023-02-22T00:00:00"/>
    <d v="2023-02-01T00:00:00"/>
    <s v="10067000"/>
  </r>
  <r>
    <n v="0"/>
    <n v="7440.64"/>
    <n v="75.863649343999995"/>
    <n v="7364.7763506560004"/>
    <d v="2023-12-01T00:00:00"/>
    <s v="BH Colorado Electric Oper Co"/>
    <s v="Regulated Electric (122)"/>
    <s v="COE ELEC SUBSTATIONS"/>
    <x v="59"/>
    <n v="135300"/>
    <x v="120"/>
    <n v="37567993"/>
    <s v="Fdn Shield Mast"/>
    <d v="2023-02-22T00:00:00"/>
    <d v="2023-02-01T00:00:00"/>
    <s v="10067000"/>
  </r>
  <r>
    <n v="0"/>
    <n v="14996.23"/>
    <n v="152.89931164550001"/>
    <n v="14843.330688354499"/>
    <d v="2023-12-01T00:00:00"/>
    <s v="BH Colorado Electric Oper Co"/>
    <s v="Regulated Electric (122)"/>
    <s v="COE ELEC SUBSTATIONS"/>
    <x v="59"/>
    <n v="135300"/>
    <x v="120"/>
    <n v="37567996"/>
    <s v="Fdn Switchgear Encl"/>
    <d v="2023-02-22T00:00:00"/>
    <d v="2023-02-01T00:00:00"/>
    <s v="10067000"/>
  </r>
  <r>
    <n v="0"/>
    <n v="22363.71"/>
    <n v="228.01703260349998"/>
    <n v="22135.692967396499"/>
    <d v="2023-12-01T00:00:00"/>
    <s v="BH Colorado Electric Oper Co"/>
    <s v="Regulated Electric (122)"/>
    <s v="COE ELEC SUBSTATIONS"/>
    <x v="59"/>
    <n v="135300"/>
    <x v="121"/>
    <n v="37567964"/>
    <s v="Fdn Control Encl"/>
    <d v="2023-02-22T00:00:00"/>
    <d v="2023-02-01T00:00:00"/>
    <s v="10067000"/>
  </r>
  <r>
    <n v="0"/>
    <n v="125264.58"/>
    <n v="1277.178867993"/>
    <n v="123987.401132007"/>
    <d v="2023-12-01T00:00:00"/>
    <s v="BH Colorado Electric Oper Co"/>
    <s v="Regulated Electric (122)"/>
    <s v="COE ELEC SUBSTATIONS"/>
    <x v="59"/>
    <n v="135300"/>
    <x v="122"/>
    <n v="37567928"/>
    <s v="Grounding Systems, Station"/>
    <d v="2023-02-22T00:00:00"/>
    <d v="2023-01-01T00:00:00"/>
    <s v="10067000"/>
  </r>
  <r>
    <n v="0"/>
    <n v="71032.3"/>
    <n v="724.23467595500006"/>
    <n v="70308.065324045005"/>
    <d v="2023-12-01T00:00:00"/>
    <s v="BH Colorado Electric Oper Co"/>
    <s v="Regulated Electric (122)"/>
    <s v="COE ELEC SUBSTATIONS"/>
    <x v="59"/>
    <n v="135300"/>
    <x v="123"/>
    <n v="37568002"/>
    <s v="Landscaping"/>
    <d v="2023-02-22T00:00:00"/>
    <d v="2023-02-01T00:00:00"/>
    <s v="10067000"/>
  </r>
  <r>
    <n v="17"/>
    <n v="26055.18"/>
    <n v="265.654707003"/>
    <n v="25789.525292997001"/>
    <d v="2023-12-01T00:00:00"/>
    <s v="BH Colorado Electric Oper Co"/>
    <s v="Regulated Electric (122)"/>
    <s v="COE ELEC SUBSTATIONS"/>
    <x v="59"/>
    <n v="135300"/>
    <x v="124"/>
    <n v="37568035"/>
    <s v="Operator Platforms"/>
    <d v="2023-02-22T00:00:00"/>
    <d v="2023-02-01T00:00:00"/>
    <s v="10067000"/>
  </r>
  <r>
    <n v="0"/>
    <n v="2609.9"/>
    <n v="26.610148915"/>
    <n v="2583.289851085"/>
    <d v="2023-12-01T00:00:00"/>
    <s v="BH Colorado Electric Oper Co"/>
    <s v="Regulated Electric (122)"/>
    <s v="COE ELEC SUBSTATIONS"/>
    <x v="59"/>
    <n v="135300"/>
    <x v="125"/>
    <n v="37567934"/>
    <s v="SEL 2730M Transceiver"/>
    <d v="2023-02-22T00:00:00"/>
    <d v="2023-01-01T00:00:00"/>
    <s v="10067000"/>
  </r>
  <r>
    <n v="0"/>
    <n v="6890.6500000000005"/>
    <n v="70.256033802499999"/>
    <n v="6820.393966197501"/>
    <d v="2023-12-01T00:00:00"/>
    <s v="BH Colorado Electric Oper Co"/>
    <s v="Regulated Electric (122)"/>
    <s v="COE ELEC SUBSTATIONS"/>
    <x v="59"/>
    <n v="135300"/>
    <x v="126"/>
    <n v="37567943"/>
    <s v="Cisco Grid Router"/>
    <d v="2023-02-22T00:00:00"/>
    <d v="2023-01-01T00:00:00"/>
    <s v="10067000"/>
  </r>
  <r>
    <n v="0"/>
    <n v="2642.36"/>
    <n v="26.941106206000001"/>
    <n v="2615.4188937940003"/>
    <d v="2023-12-01T00:00:00"/>
    <s v="BH Colorado Electric Oper Co"/>
    <s v="Regulated Electric (122)"/>
    <s v="COE ELEC SUBSTATIONS"/>
    <x v="59"/>
    <n v="135300"/>
    <x v="127"/>
    <n v="37568038"/>
    <s v="SECURITY SYSTEM"/>
    <d v="2023-02-22T00:00:00"/>
    <d v="2023-02-01T00:00:00"/>
    <s v="10067000"/>
  </r>
  <r>
    <n v="0"/>
    <n v="151389.08000000002"/>
    <n v="1543.5403513179999"/>
    <n v="149845.53964868202"/>
    <d v="2023-12-01T00:00:00"/>
    <s v="BH Colorado Electric Oper Co"/>
    <s v="Regulated Electric (122)"/>
    <s v="COE ELEC SUBSTATIONS"/>
    <x v="59"/>
    <n v="135300"/>
    <x v="128"/>
    <n v="37568005"/>
    <s v="Station Rock"/>
    <d v="2023-02-22T00:00:00"/>
    <d v="2023-02-01T00:00:00"/>
    <s v="10067000"/>
  </r>
  <r>
    <n v="2"/>
    <n v="141007.33000000002"/>
    <n v="1437.6895855805001"/>
    <n v="139569.64041441953"/>
    <d v="2023-12-01T00:00:00"/>
    <s v="BH Colorado Electric Oper Co"/>
    <s v="Regulated Electric (122)"/>
    <s v="COE ELEC SUBSTATIONS"/>
    <x v="59"/>
    <n v="135300"/>
    <x v="93"/>
    <n v="37568020"/>
    <s v="Steel, 15 kV A-frame deadend"/>
    <d v="2023-02-22T00:00:00"/>
    <d v="2023-02-01T00:00:00"/>
    <s v="10067000"/>
  </r>
  <r>
    <n v="1"/>
    <n v="2822.9500000000003"/>
    <n v="28.782374757500001"/>
    <n v="2794.1676252425004"/>
    <d v="2023-12-01T00:00:00"/>
    <s v="BH Colorado Electric Oper Co"/>
    <s v="Regulated Electric (122)"/>
    <s v="COE ELEC SUBSTATIONS"/>
    <x v="59"/>
    <n v="135300"/>
    <x v="93"/>
    <n v="37568029"/>
    <s v="Steel, PPT 115 kV 1PH power PT str"/>
    <d v="2023-02-22T00:00:00"/>
    <d v="2023-02-01T00:00:00"/>
    <s v="10067000"/>
  </r>
  <r>
    <n v="2"/>
    <n v="12988.630000000001"/>
    <n v="132.43012318550001"/>
    <n v="12856.1998768145"/>
    <d v="2023-12-01T00:00:00"/>
    <s v="BH Colorado Electric Oper Co"/>
    <s v="Regulated Electric (122)"/>
    <s v="COE ELEC SUBSTATIONS"/>
    <x v="59"/>
    <n v="135300"/>
    <x v="93"/>
    <n v="37568011"/>
    <s v="Steel, 115 kV high switch str"/>
    <d v="2023-02-22T00:00:00"/>
    <d v="2023-02-01T00:00:00"/>
    <s v="10067000"/>
  </r>
  <r>
    <n v="12"/>
    <n v="67195.360000000001"/>
    <n v="685.11381125599996"/>
    <n v="66510.246188744"/>
    <d v="2023-12-01T00:00:00"/>
    <s v="BH Colorado Electric Oper Co"/>
    <s v="Regulated Electric (122)"/>
    <s v="COE ELEC SUBSTATIONS"/>
    <x v="59"/>
    <n v="135300"/>
    <x v="93"/>
    <n v="37568017"/>
    <s v="Steel, 115 kV low switch str"/>
    <d v="2023-02-22T00:00:00"/>
    <d v="2023-02-01T00:00:00"/>
    <s v="10067000"/>
  </r>
  <r>
    <n v="12"/>
    <n v="18413.43"/>
    <n v="187.7405702655"/>
    <n v="18225.689429734499"/>
    <d v="2023-12-01T00:00:00"/>
    <s v="BH Colorado Electric Oper Co"/>
    <s v="Regulated Electric (122)"/>
    <s v="COE ELEC SUBSTATIONS"/>
    <x v="59"/>
    <n v="135300"/>
    <x v="93"/>
    <n v="37568014"/>
    <s v="Steel, 115 kV low 1PH bus str"/>
    <d v="2023-02-22T00:00:00"/>
    <d v="2023-02-01T00:00:00"/>
    <s v="10067000"/>
  </r>
  <r>
    <n v="4"/>
    <n v="6383.77"/>
    <n v="65.087961354499996"/>
    <n v="6318.6820386455001"/>
    <d v="2023-12-01T00:00:00"/>
    <s v="BH Colorado Electric Oper Co"/>
    <s v="Regulated Electric (122)"/>
    <s v="COE ELEC SUBSTATIONS"/>
    <x v="59"/>
    <n v="135300"/>
    <x v="93"/>
    <n v="37568026"/>
    <s v="Steel, CVT 115 kV 1ph CVT str"/>
    <d v="2023-02-22T00:00:00"/>
    <d v="2023-02-01T00:00:00"/>
    <s v="10067000"/>
  </r>
  <r>
    <n v="3"/>
    <n v="5470.77"/>
    <n v="55.7791503045"/>
    <n v="5414.9908496955004"/>
    <d v="2023-12-01T00:00:00"/>
    <s v="BH Colorado Electric Oper Co"/>
    <s v="Regulated Electric (122)"/>
    <s v="COE ELEC SUBSTATIONS"/>
    <x v="59"/>
    <n v="135300"/>
    <x v="93"/>
    <n v="37568023"/>
    <s v="Steel, CVT 115 kV 1PH CVT str"/>
    <d v="2023-02-22T00:00:00"/>
    <d v="2023-02-01T00:00:00"/>
    <s v="10067000"/>
  </r>
  <r>
    <n v="0"/>
    <n v="21154.100000000002"/>
    <n v="215.68403048499999"/>
    <n v="20938.415969515001"/>
    <d v="2023-12-01T00:00:00"/>
    <s v="BH Colorado Electric Oper Co"/>
    <s v="Regulated Electric (122)"/>
    <s v="COE ELEC SUBSTATIONS"/>
    <x v="59"/>
    <n v="135300"/>
    <x v="93"/>
    <n v="37568032"/>
    <s v="Steel,shield mast"/>
    <d v="2023-02-22T00:00:00"/>
    <d v="2023-02-01T00:00:00"/>
    <s v="10067000"/>
  </r>
  <r>
    <n v="6"/>
    <n v="21232.240000000002"/>
    <n v="216.48073420400002"/>
    <n v="21015.759265796001"/>
    <d v="2023-12-01T00:00:00"/>
    <s v="BH Colorado Electric Oper Co"/>
    <s v="Regulated Electric (122)"/>
    <s v="COE ELEC SUBSTATIONS"/>
    <x v="59"/>
    <n v="135300"/>
    <x v="93"/>
    <n v="37568008"/>
    <s v="Steel, 115 kV high 3PH bus str"/>
    <d v="2023-02-22T00:00:00"/>
    <d v="2023-02-01T00:00:00"/>
    <s v="10067000"/>
  </r>
  <r>
    <n v="13"/>
    <n v="300769.12"/>
    <n v="3066.5968321519999"/>
    <n v="297702.523167848"/>
    <d v="2023-12-01T00:00:00"/>
    <s v="BH Colorado Electric Oper Co"/>
    <s v="Regulated Electric (122)"/>
    <s v="COE ELEC SUBSTATIONS"/>
    <x v="59"/>
    <n v="135300"/>
    <x v="48"/>
    <n v="37567931"/>
    <s v="Switch, 115 kV VBGO"/>
    <d v="2023-02-22T00:00:00"/>
    <d v="2023-01-01T00:00:00"/>
    <s v="10067000"/>
  </r>
  <r>
    <n v="3"/>
    <n v="69588.67"/>
    <n v="709.51564101949998"/>
    <n v="68879.154358980493"/>
    <d v="2023-12-01T00:00:00"/>
    <s v="BH Colorado Electric Oper Co"/>
    <s v="Regulated Electric (122)"/>
    <s v="COE ELEC SUBSTATIONS"/>
    <x v="59"/>
    <n v="135300"/>
    <x v="129"/>
    <n v="37567937"/>
    <s v="CVT"/>
    <d v="2023-02-22T00:00:00"/>
    <d v="2023-01-01T00:00:00"/>
    <s v="10067000"/>
  </r>
  <r>
    <n v="1"/>
    <n v="58040.35"/>
    <n v="591.77070254750004"/>
    <n v="57448.579297452496"/>
    <d v="2023-12-01T00:00:00"/>
    <s v="BH Colorado Electric Oper Co"/>
    <s v="Regulated Electric (122)"/>
    <s v="COE ELEC SUBSTATIONS"/>
    <x v="59"/>
    <n v="135300"/>
    <x v="130"/>
    <n v="37568044"/>
    <s v="Transformer, Station Service"/>
    <d v="2023-02-22T00:00:00"/>
    <d v="2023-02-01T00:00:00"/>
    <s v="10067000"/>
  </r>
  <r>
    <n v="0"/>
    <n v="9153.82"/>
    <n v="93.330975647000002"/>
    <n v="9060.489024352999"/>
    <d v="2023-12-01T00:00:00"/>
    <s v="BH Colorado Electric Oper Co"/>
    <s v="Regulated Electric (122)"/>
    <s v="COE ELEC SUBSTATIONS"/>
    <x v="59"/>
    <n v="135300"/>
    <x v="131"/>
    <n v="37567999"/>
    <s v="Yard Lighting Systems"/>
    <d v="2023-02-22T00:00:00"/>
    <d v="2023-02-01T00:00:00"/>
    <s v="10067000"/>
  </r>
  <r>
    <n v="0"/>
    <n v="45563.57"/>
    <n v="-167.5500046896"/>
    <n v="45731.120004689597"/>
    <d v="2023-12-01T00:00:00"/>
    <s v="BH Colorado Electric Oper Co"/>
    <s v="Regulated Electric (122)"/>
    <s v="COE ELEC SUBSTATIONS"/>
    <x v="60"/>
    <n v="135001"/>
    <x v="16"/>
    <n v="27442511"/>
    <s v="Land-11.73 acres: a parcel of land being a portion of the NW Quarter of Sect 7, Twnshp 20 S, Range 64 @ of the 6th PM in Pueblo County CO, more particularly described as follows: Commencing from the northeast corner of the Northwest Quarter of said Secti"/>
    <d v="2017-06-29T00:00:00"/>
    <d v="2017-09-01T00:00:00"/>
    <s v="10051458"/>
  </r>
  <r>
    <n v="0"/>
    <n v="51483.03"/>
    <n v="5313.3117742833001"/>
    <n v="46169.718225716701"/>
    <d v="2023-12-01T00:00:00"/>
    <s v="BH Colorado Electric Oper Co"/>
    <s v="Regulated Electric (122)"/>
    <s v="COE ELEC SUBSTATIONS"/>
    <x v="60"/>
    <n v="135200"/>
    <x v="113"/>
    <n v="27442502"/>
    <s v="Clearing &amp; Grading"/>
    <d v="2017-06-29T00:00:00"/>
    <d v="2017-09-01T00:00:00"/>
    <s v="10051458"/>
  </r>
  <r>
    <n v="0"/>
    <n v="34571.69"/>
    <n v="3567.9750693359001"/>
    <n v="31003.7149306641"/>
    <d v="2023-12-01T00:00:00"/>
    <s v="BH Colorado Electric Oper Co"/>
    <s v="Regulated Electric (122)"/>
    <s v="COE ELEC SUBSTATIONS"/>
    <x v="60"/>
    <n v="135200"/>
    <x v="119"/>
    <n v="27442508"/>
    <s v="Fence"/>
    <d v="2017-06-29T00:00:00"/>
    <d v="2017-09-01T00:00:00"/>
    <s v="10051458"/>
  </r>
  <r>
    <n v="0"/>
    <n v="182129.96"/>
    <n v="18796.7425560956"/>
    <n v="163333.2174439044"/>
    <d v="2023-12-01T00:00:00"/>
    <s v="BH Colorado Electric Oper Co"/>
    <s v="Regulated Electric (122)"/>
    <s v="COE ELEC SUBSTATIONS"/>
    <x v="60"/>
    <n v="135200"/>
    <x v="128"/>
    <n v="27442514"/>
    <s v="Station Rock"/>
    <d v="2017-06-29T00:00:00"/>
    <d v="2017-09-01T00:00:00"/>
    <s v="10051458"/>
  </r>
  <r>
    <n v="12"/>
    <n v="100572.22"/>
    <n v="13330.4585465086"/>
    <n v="87241.761453491403"/>
    <d v="2023-12-01T00:00:00"/>
    <s v="BH Colorado Electric Oper Co"/>
    <s v="Regulated Electric (122)"/>
    <s v="COE ELEC SUBSTATIONS"/>
    <x v="60"/>
    <n v="135300"/>
    <x v="110"/>
    <n v="27442463"/>
    <s v="Arrester -  69,001-146,000 Volts"/>
    <d v="2017-06-29T00:00:00"/>
    <d v="2017-01-01T00:00:00"/>
    <s v="10051458"/>
  </r>
  <r>
    <n v="4"/>
    <n v="353849.87"/>
    <n v="46901.4308695031"/>
    <n v="306948.43913049687"/>
    <d v="2023-12-01T00:00:00"/>
    <s v="BH Colorado Electric Oper Co"/>
    <s v="Regulated Electric (122)"/>
    <s v="COE ELEC SUBSTATIONS"/>
    <x v="60"/>
    <n v="135300"/>
    <x v="132"/>
    <n v="27442496"/>
    <s v="Breaker, Gas - 115-161 Kv"/>
    <d v="2017-06-29T00:00:00"/>
    <d v="2017-01-01T00:00:00"/>
    <s v="10051458"/>
  </r>
  <r>
    <n v="0"/>
    <n v="323716.76"/>
    <n v="42907.403754138802"/>
    <n v="280809.35624586121"/>
    <d v="2023-12-01T00:00:00"/>
    <s v="BH Colorado Electric Oper Co"/>
    <s v="Regulated Electric (122)"/>
    <s v="COE ELEC SUBSTATIONS"/>
    <x v="60"/>
    <n v="135300"/>
    <x v="10"/>
    <n v="27442476"/>
    <s v="Bus"/>
    <d v="2017-06-29T00:00:00"/>
    <d v="2017-01-01T00:00:00"/>
    <s v="10051458"/>
  </r>
  <r>
    <n v="0"/>
    <n v="117858.04000000001"/>
    <n v="15621.6270913852"/>
    <n v="102236.4129086148"/>
    <d v="2023-12-01T00:00:00"/>
    <s v="BH Colorado Electric Oper Co"/>
    <s v="Regulated Electric (122)"/>
    <s v="COE ELEC SUBSTATIONS"/>
    <x v="60"/>
    <n v="135300"/>
    <x v="112"/>
    <n v="27442484"/>
    <s v="Cable Trench"/>
    <d v="2017-06-29T00:00:00"/>
    <d v="2017-01-01T00:00:00"/>
    <s v="10051458"/>
  </r>
  <r>
    <n v="0"/>
    <n v="1002207.97"/>
    <n v="132838.78787865609"/>
    <n v="869369.18212134391"/>
    <d v="2023-12-01T00:00:00"/>
    <s v="BH Colorado Electric Oper Co"/>
    <s v="Regulated Electric (122)"/>
    <s v="COE ELEC SUBSTATIONS"/>
    <x v="60"/>
    <n v="135300"/>
    <x v="114"/>
    <n v="27442505"/>
    <s v="Control Building/Panels"/>
    <d v="2017-06-29T00:00:00"/>
    <d v="2017-09-01T00:00:00"/>
    <s v="10051458"/>
  </r>
  <r>
    <n v="0"/>
    <n v="94757.86"/>
    <n v="12559.787630081801"/>
    <n v="82198.072369918198"/>
    <d v="2023-12-01T00:00:00"/>
    <s v="BH Colorado Electric Oper Co"/>
    <s v="Regulated Electric (122)"/>
    <s v="COE ELEC SUBSTATIONS"/>
    <x v="60"/>
    <n v="135300"/>
    <x v="116"/>
    <n v="27442481"/>
    <s v="Control Cable"/>
    <d v="2017-06-29T00:00:00"/>
    <d v="2017-01-01T00:00:00"/>
    <s v="10051458"/>
  </r>
  <r>
    <n v="0"/>
    <n v="117858.04000000001"/>
    <n v="15621.6270913852"/>
    <n v="102236.4129086148"/>
    <d v="2023-12-01T00:00:00"/>
    <s v="BH Colorado Electric Oper Co"/>
    <s v="Regulated Electric (122)"/>
    <s v="COE ELEC SUBSTATIONS"/>
    <x v="60"/>
    <n v="135300"/>
    <x v="117"/>
    <n v="27442499"/>
    <s v="Station Conduit"/>
    <d v="2017-06-29T00:00:00"/>
    <d v="2017-01-01T00:00:00"/>
    <s v="10051458"/>
  </r>
  <r>
    <n v="0"/>
    <n v="0"/>
    <n v="0"/>
    <n v="0"/>
    <d v="2023-12-01T00:00:00"/>
    <s v="BH Colorado Electric Oper Co"/>
    <s v="Regulated Electric (122)"/>
    <s v="COE ELEC SUBSTATIONS"/>
    <x v="60"/>
    <n v="135300"/>
    <x v="3"/>
    <n v="28830328"/>
    <s v="Replace existing door and/or locking mechanisms for Fountain Lake Substation to allow for compliance with NERC CIP Low Impact Standards."/>
    <d v="2019-12-16T00:00:00"/>
    <d v="2020-01-01T00:00:00"/>
    <s v="10068525"/>
  </r>
  <r>
    <n v="0"/>
    <n v="0"/>
    <n v="0"/>
    <n v="0"/>
    <d v="2023-12-01T00:00:00"/>
    <s v="BH Colorado Electric Oper Co"/>
    <s v="Regulated Electric (122)"/>
    <s v="COE ELEC SUBSTATIONS"/>
    <x v="60"/>
    <n v="135300"/>
    <x v="3"/>
    <n v="28413168"/>
    <s v="Replace existing door and/or locking mechanisms for Fountain Lake Substation to allow for compliance with NERC CIP Low Impact Standards."/>
    <d v="2019-12-16T00:00:00"/>
    <d v="2019-12-01T00:00:00"/>
    <s v="10068525"/>
  </r>
  <r>
    <n v="0"/>
    <n v="0"/>
    <n v="0"/>
    <n v="0"/>
    <d v="2023-12-01T00:00:00"/>
    <s v="BH Colorado Electric Oper Co"/>
    <s v="Regulated Electric (122)"/>
    <s v="COE ELEC SUBSTATIONS"/>
    <x v="60"/>
    <n v="135300"/>
    <x v="3"/>
    <n v="33333024"/>
    <s v="Replace existing door and/or locking mechanisms for Fountain Lake Substation to allow for compliance with NERC CIP Low Impact Standards."/>
    <d v="2019-12-16T00:00:00"/>
    <d v="2021-06-01T00:00:00"/>
    <s v="10068525"/>
  </r>
  <r>
    <n v="0"/>
    <n v="0"/>
    <n v="0"/>
    <n v="0"/>
    <d v="2023-12-01T00:00:00"/>
    <s v="BH Colorado Electric Oper Co"/>
    <s v="Regulated Electric (122)"/>
    <s v="COE ELEC SUBSTATIONS"/>
    <x v="60"/>
    <n v="135300"/>
    <x v="3"/>
    <n v="27187834"/>
    <s v="Fountain Lake Transmission Substation"/>
    <d v="2017-06-29T00:00:00"/>
    <d v="2019-05-01T00:00:00"/>
    <s v="10051458"/>
  </r>
  <r>
    <n v="0"/>
    <n v="0"/>
    <n v="0"/>
    <n v="0"/>
    <d v="2023-12-01T00:00:00"/>
    <s v="BH Colorado Electric Oper Co"/>
    <s v="Regulated Electric (122)"/>
    <s v="COE ELEC SUBSTATIONS"/>
    <x v="60"/>
    <n v="135300"/>
    <x v="3"/>
    <n v="29646490"/>
    <s v="Replace existing door and/or locking mechanisms for Fountain Lake Substation to allow for compliance with NERC CIP Low Impact Standards."/>
    <d v="2019-12-16T00:00:00"/>
    <d v="2020-07-01T00:00:00"/>
    <s v="10068525"/>
  </r>
  <r>
    <n v="0"/>
    <n v="377145.74"/>
    <n v="49989.208282986205"/>
    <n v="327156.5317170138"/>
    <d v="2023-12-01T00:00:00"/>
    <s v="BH Colorado Electric Oper Co"/>
    <s v="Regulated Electric (122)"/>
    <s v="COE ELEC SUBSTATIONS"/>
    <x v="60"/>
    <n v="135300"/>
    <x v="133"/>
    <n v="27442520"/>
    <s v="Foundation, Equipment"/>
    <d v="2017-06-29T00:00:00"/>
    <d v="2017-09-01T00:00:00"/>
    <s v="10051458"/>
  </r>
  <r>
    <n v="0"/>
    <n v="133572.45000000001"/>
    <n v="17704.511322118502"/>
    <n v="115867.93867788151"/>
    <d v="2023-12-01T00:00:00"/>
    <s v="BH Colorado Electric Oper Co"/>
    <s v="Regulated Electric (122)"/>
    <s v="COE ELEC SUBSTATIONS"/>
    <x v="60"/>
    <n v="135300"/>
    <x v="122"/>
    <n v="27442487"/>
    <s v="Grounding Systems, Station"/>
    <d v="2017-06-29T00:00:00"/>
    <d v="2017-01-01T00:00:00"/>
    <s v="10051458"/>
  </r>
  <r>
    <n v="1"/>
    <n v="2322.46"/>
    <n v="307.83308507979996"/>
    <n v="2014.6269149202001"/>
    <d v="2023-12-01T00:00:00"/>
    <s v="BH Colorado Electric Oper Co"/>
    <s v="Regulated Electric (122)"/>
    <s v="COE ELEC SUBSTATIONS"/>
    <x v="60"/>
    <n v="135300"/>
    <x v="134"/>
    <n v="27442523"/>
    <s v="Revenue Meter"/>
    <d v="2017-06-29T00:00:00"/>
    <d v="2017-09-01T00:00:00"/>
    <s v="10051458"/>
  </r>
  <r>
    <n v="0"/>
    <n v="1751685.83"/>
    <n v="232179.17774233792"/>
    <n v="1519506.6522576623"/>
    <d v="2023-12-01T00:00:00"/>
    <s v="BH Colorado Electric Oper Co"/>
    <s v="Regulated Electric (122)"/>
    <s v="COE ELEC SUBSTATIONS"/>
    <x v="60"/>
    <n v="135300"/>
    <x v="135"/>
    <n v="27442517"/>
    <s v="Pwr Trfrmr Nbr Xxxxxxx"/>
    <d v="2017-06-29T00:00:00"/>
    <d v="2017-09-01T00:00:00"/>
    <s v="10051458"/>
  </r>
  <r>
    <n v="0"/>
    <n v="8270.16"/>
    <n v="758.89221103199998"/>
    <n v="7511.2677889679999"/>
    <d v="2023-12-01T00:00:00"/>
    <s v="BH Colorado Electric Oper Co"/>
    <s v="Regulated Electric (122)"/>
    <s v="COE ELEC SUBSTATIONS"/>
    <x v="60"/>
    <n v="135300"/>
    <x v="127"/>
    <n v="33377966"/>
    <s v="SECURITY SYSTEM"/>
    <d v="2019-12-16T00:00:00"/>
    <d v="2019-12-01T00:00:00"/>
    <s v="10068525"/>
  </r>
  <r>
    <n v="0"/>
    <n v="848577.89"/>
    <n v="112475.71532306571"/>
    <n v="736102.17467693426"/>
    <d v="2023-12-01T00:00:00"/>
    <s v="BH Colorado Electric Oper Co"/>
    <s v="Regulated Electric (122)"/>
    <s v="COE ELEC SUBSTATIONS"/>
    <x v="60"/>
    <n v="135300"/>
    <x v="13"/>
    <n v="27442526"/>
    <s v="Steel Structures"/>
    <d v="2017-06-29T00:00:00"/>
    <d v="2017-09-01T00:00:00"/>
    <s v="10051458"/>
  </r>
  <r>
    <n v="12"/>
    <n v="235716.13"/>
    <n v="31243.260810076903"/>
    <n v="204472.86918992311"/>
    <d v="2023-12-01T00:00:00"/>
    <s v="BH Colorado Electric Oper Co"/>
    <s v="Regulated Electric (122)"/>
    <s v="COE ELEC SUBSTATIONS"/>
    <x v="60"/>
    <n v="135300"/>
    <x v="48"/>
    <n v="27442490"/>
    <s v="Switches 115kV"/>
    <d v="2017-06-29T00:00:00"/>
    <d v="2017-01-01T00:00:00"/>
    <s v="10051458"/>
  </r>
  <r>
    <n v="8"/>
    <n v="70074.45"/>
    <n v="9288.0971593784998"/>
    <n v="60786.352840621497"/>
    <d v="2023-12-01T00:00:00"/>
    <s v="BH Colorado Electric Oper Co"/>
    <s v="Regulated Electric (122)"/>
    <s v="COE ELEC SUBSTATIONS"/>
    <x v="60"/>
    <n v="135300"/>
    <x v="136"/>
    <n v="27442493"/>
    <s v="CCVT 115kV"/>
    <d v="2017-06-29T00:00:00"/>
    <d v="2017-01-01T00:00:00"/>
    <s v="10051458"/>
  </r>
  <r>
    <n v="1"/>
    <n v="188661.51"/>
    <n v="-587.04292774620001"/>
    <n v="189248.5529277462"/>
    <d v="2023-12-01T00:00:00"/>
    <s v="BH Colorado Electric Oper Co"/>
    <s v="Regulated Electric (122)"/>
    <s v="COE ELEC SUBSTATIONS"/>
    <x v="61"/>
    <n v="135001"/>
    <x v="16"/>
    <n v="33604817"/>
    <s v="Land WO# 10062241 Skyline"/>
    <d v="2018-08-21T00:00:00"/>
    <d v="2018-09-01T00:00:00"/>
    <s v="50507XFER"/>
  </r>
  <r>
    <n v="0"/>
    <n v="418144.29000000004"/>
    <n v="9958.7585714424004"/>
    <n v="408185.53142855765"/>
    <d v="2023-12-01T00:00:00"/>
    <s v="BH Colorado Electric Oper Co"/>
    <s v="Regulated Electric (122)"/>
    <s v="COE ELEC SUBSTATIONS"/>
    <x v="61"/>
    <n v="135205"/>
    <x v="113"/>
    <n v="37030644"/>
    <s v="Clearing &amp; Grading"/>
    <d v="2022-11-17T00:00:00"/>
    <d v="2022-11-01T00:00:00"/>
    <s v="10067024"/>
  </r>
  <r>
    <n v="0"/>
    <n v="147994.94"/>
    <n v="3524.7303682063998"/>
    <n v="144470.20963179361"/>
    <d v="2023-12-01T00:00:00"/>
    <s v="BH Colorado Electric Oper Co"/>
    <s v="Regulated Electric (122)"/>
    <s v="COE ELEC SUBSTATIONS"/>
    <x v="61"/>
    <n v="135205"/>
    <x v="128"/>
    <n v="37030683"/>
    <s v="Station Rock"/>
    <d v="2022-11-17T00:00:00"/>
    <d v="2022-11-01T00:00:00"/>
    <s v="10067024"/>
  </r>
  <r>
    <n v="9"/>
    <n v="13431.49"/>
    <n v="410.83664057929997"/>
    <n v="13020.653359420699"/>
    <d v="2023-12-01T00:00:00"/>
    <s v="BH Colorado Electric Oper Co"/>
    <s v="Regulated Electric (122)"/>
    <s v="COE ELEC SUBSTATIONS"/>
    <x v="61"/>
    <n v="135300"/>
    <x v="110"/>
    <n v="37030605"/>
    <s v="Arrester -  69,001-146,000 Volts"/>
    <d v="2022-11-17T00:00:00"/>
    <d v="2022-01-01T00:00:00"/>
    <s v="10067024"/>
  </r>
  <r>
    <n v="0"/>
    <n v="24867.54"/>
    <n v="760.63762047779994"/>
    <n v="24106.902379522202"/>
    <d v="2023-12-01T00:00:00"/>
    <s v="BH Colorado Electric Oper Co"/>
    <s v="Regulated Electric (122)"/>
    <s v="COE ELEC SUBSTATIONS"/>
    <x v="61"/>
    <n v="135300"/>
    <x v="111"/>
    <n v="37030641"/>
    <s v="Batteries, Storage - Station"/>
    <d v="2022-11-17T00:00:00"/>
    <d v="2022-11-01T00:00:00"/>
    <s v="10067024"/>
  </r>
  <r>
    <n v="0"/>
    <n v="8142.33"/>
    <n v="249.0540888381"/>
    <n v="7893.2759111618998"/>
    <d v="2023-12-01T00:00:00"/>
    <s v="BH Colorado Electric Oper Co"/>
    <s v="Regulated Electric (122)"/>
    <s v="COE ELEC SUBSTATIONS"/>
    <x v="61"/>
    <n v="135300"/>
    <x v="137"/>
    <n v="37030707"/>
    <s v="Bdgs-HVAC"/>
    <d v="2022-11-17T00:00:00"/>
    <d v="2022-11-01T00:00:00"/>
    <s v="10067024"/>
  </r>
  <r>
    <n v="4"/>
    <n v="388532.15"/>
    <n v="11884.254335375501"/>
    <n v="376647.89566462452"/>
    <d v="2023-12-01T00:00:00"/>
    <s v="BH Colorado Electric Oper Co"/>
    <s v="Regulated Electric (122)"/>
    <s v="COE ELEC SUBSTATIONS"/>
    <x v="61"/>
    <n v="135300"/>
    <x v="6"/>
    <n v="37030632"/>
    <s v="Breaker, 115 KV"/>
    <d v="2022-11-17T00:00:00"/>
    <d v="2022-01-01T00:00:00"/>
    <s v="10067024"/>
  </r>
  <r>
    <n v="0"/>
    <n v="120008.52"/>
    <n v="3670.7690060964001"/>
    <n v="116337.75099390361"/>
    <d v="2023-12-01T00:00:00"/>
    <s v="BH Colorado Electric Oper Co"/>
    <s v="Regulated Electric (122)"/>
    <s v="COE ELEC SUBSTATIONS"/>
    <x v="61"/>
    <n v="135300"/>
    <x v="10"/>
    <n v="37030612"/>
    <s v="BUS"/>
    <d v="2022-11-17T00:00:00"/>
    <d v="2022-01-01T00:00:00"/>
    <s v="10067024"/>
  </r>
  <r>
    <n v="0"/>
    <n v="48369.950000000004"/>
    <n v="1479.5192315214999"/>
    <n v="46890.430768478502"/>
    <d v="2023-12-01T00:00:00"/>
    <s v="BH Colorado Electric Oper Co"/>
    <s v="Regulated Electric (122)"/>
    <s v="COE ELEC SUBSTATIONS"/>
    <x v="61"/>
    <n v="135300"/>
    <x v="112"/>
    <n v="37030620"/>
    <s v="Cable Trench"/>
    <d v="2022-11-17T00:00:00"/>
    <d v="2022-01-01T00:00:00"/>
    <s v="10067024"/>
  </r>
  <r>
    <n v="0"/>
    <n v="75023.48"/>
    <n v="2294.7859461436001"/>
    <n v="72728.694053856394"/>
    <d v="2023-12-01T00:00:00"/>
    <s v="BH Colorado Electric Oper Co"/>
    <s v="Regulated Electric (122)"/>
    <s v="COE ELEC SUBSTATIONS"/>
    <x v="61"/>
    <n v="135300"/>
    <x v="116"/>
    <n v="37030617"/>
    <s v="Control Cable"/>
    <d v="2022-11-17T00:00:00"/>
    <d v="2022-01-01T00:00:00"/>
    <s v="10067024"/>
  </r>
  <r>
    <n v="0"/>
    <n v="1725.74"/>
    <n v="52.786193051799998"/>
    <n v="1672.9538069482001"/>
    <d v="2023-12-01T00:00:00"/>
    <s v="BH Colorado Electric Oper Co"/>
    <s v="Regulated Electric (122)"/>
    <s v="COE ELEC SUBSTATIONS"/>
    <x v="61"/>
    <n v="135300"/>
    <x v="75"/>
    <n v="37030638"/>
    <s v="Fiber Cable &amp; Splice"/>
    <d v="2022-11-17T00:00:00"/>
    <d v="2022-01-01T00:00:00"/>
    <s v="10067024"/>
  </r>
  <r>
    <n v="0"/>
    <n v="66596.160000000003"/>
    <n v="2037.0147057311999"/>
    <n v="64559.145294268805"/>
    <d v="2023-12-01T00:00:00"/>
    <s v="BH Colorado Electric Oper Co"/>
    <s v="Regulated Electric (122)"/>
    <s v="COE ELEC SUBSTATIONS"/>
    <x v="61"/>
    <n v="135300"/>
    <x v="117"/>
    <n v="37030635"/>
    <s v="Station Conduit"/>
    <d v="2022-11-17T00:00:00"/>
    <d v="2022-01-01T00:00:00"/>
    <s v="10067024"/>
  </r>
  <r>
    <n v="0"/>
    <n v="210054.29"/>
    <n v="6425.0502991753001"/>
    <n v="203629.23970082472"/>
    <d v="2023-12-01T00:00:00"/>
    <s v="BH Colorado Electric Oper Co"/>
    <s v="Regulated Electric (122)"/>
    <s v="COE ELEC SUBSTATIONS"/>
    <x v="61"/>
    <n v="135300"/>
    <x v="118"/>
    <n v="37030713"/>
    <s v="Control Building w/ Relay &amp; Control Panels"/>
    <d v="2022-11-17T00:00:00"/>
    <d v="2022-11-01T00:00:00"/>
    <s v="10067024"/>
  </r>
  <r>
    <n v="0"/>
    <n v="0"/>
    <n v="0"/>
    <n v="0"/>
    <d v="2023-12-01T00:00:00"/>
    <s v="BH Colorado Electric Oper Co"/>
    <s v="Regulated Electric (122)"/>
    <s v="COE ELEC SUBSTATIONS"/>
    <x v="61"/>
    <n v="135300"/>
    <x v="3"/>
    <n v="36933376"/>
    <s v="This work order is for the construction of the 115kV portion of the new Hogback Substation in Canon City Colorado"/>
    <d v="2022-11-17T00:00:00"/>
    <d v="2023-03-01T00:00:00"/>
    <s v="10067024"/>
  </r>
  <r>
    <n v="0"/>
    <n v="0"/>
    <n v="0"/>
    <n v="0"/>
    <d v="2023-12-01T00:00:00"/>
    <s v="BH Colorado Electric Oper Co"/>
    <s v="Regulated Electric (122)"/>
    <s v="COE ELEC SUBSTATIONS"/>
    <x v="61"/>
    <n v="135300"/>
    <x v="3"/>
    <n v="36274827"/>
    <s v="This work order is for the construction of the 115kV portion of the new Hogback Substation in Canon City Colorado"/>
    <d v="2022-11-17T00:00:00"/>
    <d v="2022-11-01T00:00:00"/>
    <s v="10067024"/>
  </r>
  <r>
    <n v="0"/>
    <n v="27454.89"/>
    <n v="839.77836971729994"/>
    <n v="26615.111630282699"/>
    <d v="2023-12-01T00:00:00"/>
    <s v="BH Colorado Electric Oper Co"/>
    <s v="Regulated Electric (122)"/>
    <s v="COE ELEC SUBSTATIONS"/>
    <x v="61"/>
    <n v="135300"/>
    <x v="119"/>
    <n v="37030647"/>
    <s v="Fence"/>
    <d v="2022-11-17T00:00:00"/>
    <d v="2022-11-01T00:00:00"/>
    <s v="10067024"/>
  </r>
  <r>
    <n v="12"/>
    <n v="23724.510000000002"/>
    <n v="725.67511034069992"/>
    <n v="22998.834889659302"/>
    <d v="2023-12-01T00:00:00"/>
    <s v="BH Colorado Electric Oper Co"/>
    <s v="Regulated Electric (122)"/>
    <s v="COE ELEC SUBSTATIONS"/>
    <x v="61"/>
    <n v="135300"/>
    <x v="120"/>
    <n v="37030668"/>
    <s v="Foundation, Low Bus"/>
    <d v="2022-11-17T00:00:00"/>
    <d v="2022-11-01T00:00:00"/>
    <s v="10067024"/>
  </r>
  <r>
    <n v="24"/>
    <n v="47449.020000000004"/>
    <n v="1451.3502206814001"/>
    <n v="45997.669779318603"/>
    <d v="2023-12-01T00:00:00"/>
    <s v="BH Colorado Electric Oper Co"/>
    <s v="Regulated Electric (122)"/>
    <s v="COE ELEC SUBSTATIONS"/>
    <x v="61"/>
    <n v="135300"/>
    <x v="120"/>
    <n v="37030671"/>
    <s v="Foundation, Low Switch"/>
    <d v="2022-11-17T00:00:00"/>
    <d v="2022-11-01T00:00:00"/>
    <s v="10067024"/>
  </r>
  <r>
    <n v="10"/>
    <n v="19770.439999999999"/>
    <n v="604.72971743080006"/>
    <n v="19165.710282569198"/>
    <d v="2023-12-01T00:00:00"/>
    <s v="BH Colorado Electric Oper Co"/>
    <s v="Regulated Electric (122)"/>
    <s v="COE ELEC SUBSTATIONS"/>
    <x v="61"/>
    <n v="135300"/>
    <x v="120"/>
    <n v="37030659"/>
    <s v="Foundation, CVT"/>
    <d v="2022-11-17T00:00:00"/>
    <d v="2022-11-01T00:00:00"/>
    <s v="10067024"/>
  </r>
  <r>
    <n v="12"/>
    <n v="23724.510000000002"/>
    <n v="725.67511034069992"/>
    <n v="22998.834889659302"/>
    <d v="2023-12-01T00:00:00"/>
    <s v="BH Colorado Electric Oper Co"/>
    <s v="Regulated Electric (122)"/>
    <s v="COE ELEC SUBSTATIONS"/>
    <x v="61"/>
    <n v="135300"/>
    <x v="120"/>
    <n v="37030662"/>
    <s v="Foundation, High Bus"/>
    <d v="2022-11-17T00:00:00"/>
    <d v="2022-11-01T00:00:00"/>
    <s v="10067024"/>
  </r>
  <r>
    <n v="2"/>
    <n v="3954.09"/>
    <n v="120.94600466129999"/>
    <n v="3833.1439953387003"/>
    <d v="2023-12-01T00:00:00"/>
    <s v="BH Colorado Electric Oper Co"/>
    <s v="Regulated Electric (122)"/>
    <s v="COE ELEC SUBSTATIONS"/>
    <x v="61"/>
    <n v="135300"/>
    <x v="120"/>
    <n v="37030665"/>
    <s v="Foundation, HIgh Switch"/>
    <d v="2022-11-17T00:00:00"/>
    <d v="2022-11-01T00:00:00"/>
    <s v="10067024"/>
  </r>
  <r>
    <n v="12"/>
    <n v="92998.02"/>
    <n v="2844.5834466113997"/>
    <n v="90153.436553388601"/>
    <d v="2023-12-01T00:00:00"/>
    <s v="BH Colorado Electric Oper Co"/>
    <s v="Regulated Electric (122)"/>
    <s v="COE ELEC SUBSTATIONS"/>
    <x v="61"/>
    <n v="135300"/>
    <x v="120"/>
    <n v="37030653"/>
    <s v="Foundation, A Frame"/>
    <d v="2022-11-17T00:00:00"/>
    <d v="2022-11-01T00:00:00"/>
    <s v="10067024"/>
  </r>
  <r>
    <n v="0"/>
    <n v="10467.380000000001"/>
    <n v="320.1717184666"/>
    <n v="10147.208281533402"/>
    <d v="2023-12-01T00:00:00"/>
    <s v="BH Colorado Electric Oper Co"/>
    <s v="Regulated Electric (122)"/>
    <s v="COE ELEC SUBSTATIONS"/>
    <x v="61"/>
    <n v="135300"/>
    <x v="120"/>
    <n v="37030674"/>
    <s v="Foundation, Shield Mast"/>
    <d v="2022-11-17T00:00:00"/>
    <d v="2022-11-01T00:00:00"/>
    <s v="10067024"/>
  </r>
  <r>
    <n v="4"/>
    <n v="18169.63"/>
    <n v="555.76482949909996"/>
    <n v="17613.8651705009"/>
    <d v="2023-12-01T00:00:00"/>
    <s v="BH Colorado Electric Oper Co"/>
    <s v="Regulated Electric (122)"/>
    <s v="COE ELEC SUBSTATIONS"/>
    <x v="61"/>
    <n v="135300"/>
    <x v="120"/>
    <n v="37030656"/>
    <s v="Foundation, Breaker"/>
    <d v="2022-11-17T00:00:00"/>
    <d v="2022-11-01T00:00:00"/>
    <s v="10067024"/>
  </r>
  <r>
    <n v="0"/>
    <n v="36857.54"/>
    <n v="1127.3825847778"/>
    <n v="35730.157415222202"/>
    <d v="2023-12-01T00:00:00"/>
    <s v="BH Colorado Electric Oper Co"/>
    <s v="Regulated Electric (122)"/>
    <s v="COE ELEC SUBSTATIONS"/>
    <x v="61"/>
    <n v="135300"/>
    <x v="121"/>
    <n v="37030650"/>
    <s v="Foundation, Switchgear"/>
    <d v="2022-11-17T00:00:00"/>
    <d v="2022-11-01T00:00:00"/>
    <s v="10067024"/>
  </r>
  <r>
    <n v="0"/>
    <n v="114003.18000000001"/>
    <n v="3487.0802484726"/>
    <n v="110516.09975152741"/>
    <d v="2023-12-01T00:00:00"/>
    <s v="BH Colorado Electric Oper Co"/>
    <s v="Regulated Electric (122)"/>
    <s v="COE ELEC SUBSTATIONS"/>
    <x v="61"/>
    <n v="135300"/>
    <x v="122"/>
    <n v="37030623"/>
    <s v="Grounding Systems, Station"/>
    <d v="2022-11-17T00:00:00"/>
    <d v="2022-01-01T00:00:00"/>
    <s v="10067024"/>
  </r>
  <r>
    <n v="0"/>
    <n v="30134.5"/>
    <n v="921.74112816499996"/>
    <n v="29212.758871835002"/>
    <d v="2023-12-01T00:00:00"/>
    <s v="BH Colorado Electric Oper Co"/>
    <s v="Regulated Electric (122)"/>
    <s v="COE ELEC SUBSTATIONS"/>
    <x v="61"/>
    <n v="135300"/>
    <x v="123"/>
    <n v="37030680"/>
    <s v="Landscaping"/>
    <d v="2022-11-17T00:00:00"/>
    <d v="2022-11-01T00:00:00"/>
    <s v="10067024"/>
  </r>
  <r>
    <n v="0"/>
    <n v="2130.3200000000002"/>
    <n v="65.161312122399991"/>
    <n v="2065.1586878776002"/>
    <d v="2023-12-01T00:00:00"/>
    <s v="BH Colorado Electric Oper Co"/>
    <s v="Regulated Electric (122)"/>
    <s v="COE ELEC SUBSTATIONS"/>
    <x v="61"/>
    <n v="135300"/>
    <x v="127"/>
    <n v="37030710"/>
    <s v="SECURITY - Locks"/>
    <d v="2022-11-17T00:00:00"/>
    <d v="2022-11-01T00:00:00"/>
    <s v="10067024"/>
  </r>
  <r>
    <n v="0"/>
    <n v="63397.11"/>
    <n v="1939.1635399227"/>
    <n v="61457.946460077299"/>
    <d v="2023-12-01T00:00:00"/>
    <s v="BH Colorado Electric Oper Co"/>
    <s v="Regulated Electric (122)"/>
    <s v="COE ELEC SUBSTATIONS"/>
    <x v="61"/>
    <n v="135300"/>
    <x v="93"/>
    <n v="37030698"/>
    <s v="Structure - Steel Low Switch"/>
    <d v="2022-11-17T00:00:00"/>
    <d v="2022-11-01T00:00:00"/>
    <s v="10067024"/>
  </r>
  <r>
    <n v="0"/>
    <n v="6574.64"/>
    <n v="201.1022612248"/>
    <n v="6373.5377387752005"/>
    <d v="2023-12-01T00:00:00"/>
    <s v="BH Colorado Electric Oper Co"/>
    <s v="Regulated Electric (122)"/>
    <s v="COE ELEC SUBSTATIONS"/>
    <x v="61"/>
    <n v="135300"/>
    <x v="93"/>
    <n v="37030704"/>
    <s v="Structure - Steel High Switch"/>
    <d v="2022-11-17T00:00:00"/>
    <d v="2022-11-01T00:00:00"/>
    <s v="10067024"/>
  </r>
  <r>
    <n v="0"/>
    <n v="18735.72"/>
    <n v="573.08014700040007"/>
    <n v="18162.6398529996"/>
    <d v="2023-12-01T00:00:00"/>
    <s v="BH Colorado Electric Oper Co"/>
    <s v="Regulated Electric (122)"/>
    <s v="COE ELEC SUBSTATIONS"/>
    <x v="61"/>
    <n v="135300"/>
    <x v="93"/>
    <n v="37030701"/>
    <s v="Structure - Steel Shield Mast"/>
    <d v="2022-11-17T00:00:00"/>
    <d v="2022-11-01T00:00:00"/>
    <s v="10067024"/>
  </r>
  <r>
    <n v="0"/>
    <n v="203209.71"/>
    <n v="6215.6912293047008"/>
    <n v="196994.01877069529"/>
    <d v="2023-12-01T00:00:00"/>
    <s v="BH Colorado Electric Oper Co"/>
    <s v="Regulated Electric (122)"/>
    <s v="COE ELEC SUBSTATIONS"/>
    <x v="61"/>
    <n v="135300"/>
    <x v="93"/>
    <n v="37030692"/>
    <s v="Structure - Steel A Frame"/>
    <d v="2022-11-17T00:00:00"/>
    <d v="2022-11-01T00:00:00"/>
    <s v="10067024"/>
  </r>
  <r>
    <n v="0"/>
    <n v="16013.2"/>
    <n v="489.80487592399999"/>
    <n v="15523.395124076002"/>
    <d v="2023-12-01T00:00:00"/>
    <s v="BH Colorado Electric Oper Co"/>
    <s v="Regulated Electric (122)"/>
    <s v="COE ELEC SUBSTATIONS"/>
    <x v="61"/>
    <n v="135300"/>
    <x v="93"/>
    <n v="37030695"/>
    <s v="Structure - Steel CVT"/>
    <d v="2022-11-17T00:00:00"/>
    <d v="2022-11-01T00:00:00"/>
    <s v="10067024"/>
  </r>
  <r>
    <n v="0"/>
    <n v="22294.54"/>
    <n v="681.93580286780002"/>
    <n v="21612.604197132201"/>
    <d v="2023-12-01T00:00:00"/>
    <s v="BH Colorado Electric Oper Co"/>
    <s v="Regulated Electric (122)"/>
    <s v="COE ELEC SUBSTATIONS"/>
    <x v="61"/>
    <n v="135300"/>
    <x v="93"/>
    <n v="37030689"/>
    <s v="Structure - Steel 3 Ph Bus"/>
    <d v="2022-11-17T00:00:00"/>
    <d v="2022-11-01T00:00:00"/>
    <s v="10067024"/>
  </r>
  <r>
    <n v="0"/>
    <n v="17534.18"/>
    <n v="536.3279581426001"/>
    <n v="16997.852041857401"/>
    <d v="2023-12-01T00:00:00"/>
    <s v="BH Colorado Electric Oper Co"/>
    <s v="Regulated Electric (122)"/>
    <s v="COE ELEC SUBSTATIONS"/>
    <x v="61"/>
    <n v="135300"/>
    <x v="93"/>
    <n v="37030686"/>
    <s v="Structure - Steel 1 Ph Bus"/>
    <d v="2022-11-17T00:00:00"/>
    <d v="2022-11-01T00:00:00"/>
    <s v="10067024"/>
  </r>
  <r>
    <n v="13"/>
    <n v="311342.75"/>
    <n v="9523.2181596175014"/>
    <n v="301819.53184038249"/>
    <d v="2023-12-01T00:00:00"/>
    <s v="BH Colorado Electric Oper Co"/>
    <s v="Regulated Electric (122)"/>
    <s v="COE ELEC SUBSTATIONS"/>
    <x v="61"/>
    <n v="135300"/>
    <x v="48"/>
    <n v="37030626"/>
    <s v="Switches - 115kV"/>
    <d v="2022-11-17T00:00:00"/>
    <d v="2022-01-01T00:00:00"/>
    <s v="10067024"/>
  </r>
  <r>
    <n v="5"/>
    <n v="105408.53"/>
    <n v="3224.1907899721"/>
    <n v="102184.3392100279"/>
    <d v="2023-12-01T00:00:00"/>
    <s v="BH Colorado Electric Oper Co"/>
    <s v="Regulated Electric (122)"/>
    <s v="COE ELEC SUBSTATIONS"/>
    <x v="61"/>
    <n v="135300"/>
    <x v="138"/>
    <n v="37030629"/>
    <s v="Transformers, CVT 115kV"/>
    <d v="2022-11-17T00:00:00"/>
    <d v="2022-01-01T00:00:00"/>
    <s v="10067024"/>
  </r>
  <r>
    <n v="0"/>
    <n v="12956.76"/>
    <n v="396.31580347319999"/>
    <n v="12560.4441965268"/>
    <d v="2023-12-01T00:00:00"/>
    <s v="BH Colorado Electric Oper Co"/>
    <s v="Regulated Electric (122)"/>
    <s v="COE ELEC SUBSTATIONS"/>
    <x v="61"/>
    <n v="135300"/>
    <x v="131"/>
    <n v="37030677"/>
    <s v="Yard Lighting Systems"/>
    <d v="2022-11-17T00:00:00"/>
    <d v="2022-11-01T00:00:00"/>
    <s v="10067024"/>
  </r>
  <r>
    <n v="0"/>
    <n v="0"/>
    <n v="0"/>
    <n v="0"/>
    <d v="2023-12-01T00:00:00"/>
    <s v="BH Colorado Electric Oper Co"/>
    <s v="Regulated Electric (122)"/>
    <s v="COE-BUSCH RANCH 115KV LINE"/>
    <x v="62"/>
    <n v="135300"/>
    <x v="2"/>
    <n v="12116039"/>
    <s v="A dummy retirement unit"/>
    <d v="2013-09-23T00:00:00"/>
    <d v="2013-09-23T00:00:00"/>
    <s v="10041906"/>
  </r>
  <r>
    <n v="0"/>
    <n v="0"/>
    <n v="0"/>
    <n v="0"/>
    <d v="2023-12-01T00:00:00"/>
    <s v="BH Colorado Electric Oper Co"/>
    <s v="Regulated Electric (122)"/>
    <s v="COE-BUSCH RANCH 115KV LINE"/>
    <x v="62"/>
    <n v="135300"/>
    <x v="2"/>
    <n v="11439768"/>
    <s v="A dummy retirement unit"/>
    <d v="2012-04-30T00:00:00"/>
    <d v="2012-06-01T00:00:00"/>
    <s v="10041913"/>
  </r>
  <r>
    <n v="0"/>
    <n v="0"/>
    <n v="0"/>
    <n v="0"/>
    <d v="2023-12-01T00:00:00"/>
    <s v="BH Colorado Electric Oper Co"/>
    <s v="Regulated Electric (122)"/>
    <s v="COE-BUSCH RANCH 115KV LINE"/>
    <x v="62"/>
    <n v="135300"/>
    <x v="3"/>
    <n v="12029415"/>
    <s v="Transmission Construction"/>
    <d v="2013-09-23T00:00:00"/>
    <d v="2013-09-01T00:00:00"/>
    <s v="10041906"/>
  </r>
  <r>
    <n v="0"/>
    <n v="0"/>
    <n v="0"/>
    <n v="0"/>
    <d v="2023-12-01T00:00:00"/>
    <s v="BH Colorado Electric Oper Co"/>
    <s v="Regulated Electric (122)"/>
    <s v="COE-BUSCH RANCH 115KV WIND SUB"/>
    <x v="63"/>
    <n v="135300"/>
    <x v="3"/>
    <n v="11694925"/>
    <s v="115 kV Steel Dead-End Structure"/>
    <d v="2012-09-26T00:00:00"/>
    <d v="2012-11-01T00:00:00"/>
    <s v="10041917"/>
  </r>
  <r>
    <n v="0"/>
    <n v="0"/>
    <n v="0"/>
    <n v="0"/>
    <d v="2023-12-01T00:00:00"/>
    <s v="BH Colorado Electric Oper Co"/>
    <s v="Regulated Electric (122)"/>
    <s v="COE-BUSCH RANCH 115KV WIND SUB"/>
    <x v="63"/>
    <n v="135300"/>
    <x v="3"/>
    <n v="12038622"/>
    <s v="Battery Equipment"/>
    <d v="2012-09-26T00:00:00"/>
    <d v="2013-09-01T00:00:00"/>
    <s v="10041903"/>
  </r>
  <r>
    <n v="0"/>
    <n v="0"/>
    <n v="0"/>
    <n v="0"/>
    <d v="2023-12-01T00:00:00"/>
    <s v="BH Colorado Electric Oper Co"/>
    <s v="Regulated Electric (122)"/>
    <s v="COE-BUSCH RANCH 115KV WIND SUB"/>
    <x v="63"/>
    <n v="135300"/>
    <x v="3"/>
    <n v="12029418"/>
    <s v="Substation Construction"/>
    <d v="2012-09-26T00:00:00"/>
    <d v="2013-09-01T00:00:00"/>
    <s v="10041911"/>
  </r>
  <r>
    <n v="0"/>
    <n v="0"/>
    <n v="0"/>
    <n v="0"/>
    <d v="2023-12-01T00:00:00"/>
    <s v="BH Colorado Electric Oper Co"/>
    <s v="Regulated Electric (122)"/>
    <s v="COE-BUSCH RANCH 115KV WIND SUB"/>
    <x v="63"/>
    <n v="135300"/>
    <x v="3"/>
    <n v="12029421"/>
    <s v="Permits/Studies"/>
    <d v="2012-09-26T00:00:00"/>
    <d v="2013-09-01T00:00:00"/>
    <s v="10041914"/>
  </r>
  <r>
    <n v="0"/>
    <n v="0"/>
    <n v="0"/>
    <n v="0"/>
    <d v="2023-12-01T00:00:00"/>
    <s v="BH Colorado Electric Oper Co"/>
    <s v="Regulated Electric (122)"/>
    <s v="COE-BUSCH RANCH 115KV WIND SUB"/>
    <x v="63"/>
    <n v="135300"/>
    <x v="3"/>
    <n v="11696689"/>
    <s v="Battery Equipment"/>
    <d v="2012-09-26T00:00:00"/>
    <d v="2012-11-01T00:00:00"/>
    <s v="10041903"/>
  </r>
  <r>
    <n v="0"/>
    <n v="0"/>
    <n v="0"/>
    <n v="0"/>
    <d v="2023-12-01T00:00:00"/>
    <s v="BH Colorado Electric Oper Co"/>
    <s v="Regulated Electric (122)"/>
    <s v="COE-BUSCH RANCH 115KV WIND SUB"/>
    <x v="63"/>
    <n v="135300"/>
    <x v="3"/>
    <n v="11696706"/>
    <s v="Permits/Studies"/>
    <d v="2012-09-26T00:00:00"/>
    <d v="2012-11-01T00:00:00"/>
    <s v="10041914"/>
  </r>
  <r>
    <n v="0"/>
    <n v="0"/>
    <n v="0"/>
    <n v="0"/>
    <d v="2023-12-01T00:00:00"/>
    <s v="BH Colorado Electric Oper Co"/>
    <s v="Regulated Electric (122)"/>
    <s v="COE-BUSCH RANCH 115KV WIND SUB"/>
    <x v="63"/>
    <n v="135300"/>
    <x v="3"/>
    <n v="11694856"/>
    <s v="Substation Construction"/>
    <d v="2012-09-26T00:00:00"/>
    <d v="2012-11-01T00:00:00"/>
    <s v="10041911"/>
  </r>
  <r>
    <n v="1"/>
    <n v="0"/>
    <n v="0"/>
    <n v="0"/>
    <d v="2023-12-01T00:00:00"/>
    <s v="BH Colorado Electric Oper Co"/>
    <s v="Regulated Electric (122)"/>
    <s v="COE-BUSCH RANCH 115KV WIND SUB"/>
    <x v="63"/>
    <n v="135300"/>
    <x v="107"/>
    <n v="12058938"/>
    <s v="Non Detailed Property Unit"/>
    <d v="2012-09-26T00:00:00"/>
    <d v="2012-11-01T00:00:00"/>
    <s v="10041917"/>
  </r>
  <r>
    <n v="1"/>
    <n v="0"/>
    <n v="0"/>
    <n v="0"/>
    <d v="2023-12-01T00:00:00"/>
    <s v="BH Colorado Electric Oper Co"/>
    <s v="Regulated Electric (122)"/>
    <s v="COE-BUSCH RANCH 115KV WIND SUB"/>
    <x v="63"/>
    <n v="135300"/>
    <x v="107"/>
    <n v="12043094"/>
    <s v="Non Detailed Property Unit"/>
    <d v="2012-09-26T00:00:00"/>
    <d v="2012-11-01T00:00:00"/>
    <s v="10041911"/>
  </r>
  <r>
    <n v="1"/>
    <n v="0"/>
    <n v="0"/>
    <n v="0"/>
    <d v="2023-12-01T00:00:00"/>
    <s v="BH Colorado Electric Oper Co"/>
    <s v="Regulated Electric (122)"/>
    <s v="COE-BUSCH RANCH 115KV WIND SUB"/>
    <x v="63"/>
    <n v="135300"/>
    <x v="107"/>
    <n v="12043087"/>
    <s v="Non Detailed Property Unit"/>
    <d v="2012-09-26T00:00:00"/>
    <d v="2012-11-01T00:00:00"/>
    <s v="10041903"/>
  </r>
  <r>
    <n v="1"/>
    <n v="0"/>
    <n v="0"/>
    <n v="0"/>
    <d v="2023-12-01T00:00:00"/>
    <s v="BH Colorado Electric Oper Co"/>
    <s v="Regulated Electric (122)"/>
    <s v="COE-BUSCH RANCH 115KV WIND SUB"/>
    <x v="63"/>
    <n v="135300"/>
    <x v="107"/>
    <n v="12043101"/>
    <s v="Non Detailed Property Unit"/>
    <d v="2012-09-26T00:00:00"/>
    <d v="2012-11-01T00:00:00"/>
    <s v="10041914"/>
  </r>
  <r>
    <n v="9"/>
    <n v="16233.07"/>
    <n v="2482.6505000381003"/>
    <n v="13750.419499961899"/>
    <d v="2023-12-01T00:00:00"/>
    <s v="BH Colorado Electric Oper Co"/>
    <s v="Regulated Electric (122)"/>
    <s v="Peak View Substation"/>
    <x v="64"/>
    <n v="135300"/>
    <x v="139"/>
    <n v="20845137"/>
    <s v="Arrester -  23,001-34,500 Volts"/>
    <d v="2016-11-07T00:00:00"/>
    <d v="2016-01-01T00:00:00"/>
    <s v="10054545"/>
  </r>
  <r>
    <n v="3"/>
    <n v="5411.01"/>
    <n v="827.54812750830001"/>
    <n v="4583.4618724917"/>
    <d v="2023-12-01T00:00:00"/>
    <s v="BH Colorado Electric Oper Co"/>
    <s v="Regulated Electric (122)"/>
    <s v="Peak View Substation"/>
    <x v="64"/>
    <n v="135300"/>
    <x v="110"/>
    <n v="20845144"/>
    <s v="Arrester -  69,001-146,000 Volts"/>
    <d v="2016-11-07T00:00:00"/>
    <d v="2016-01-01T00:00:00"/>
    <s v="10054545"/>
  </r>
  <r>
    <n v="20"/>
    <n v="78669.98"/>
    <n v="12031.6160273434"/>
    <n v="66638.363972656603"/>
    <d v="2023-12-01T00:00:00"/>
    <s v="BH Colorado Electric Oper Co"/>
    <s v="Regulated Electric (122)"/>
    <s v="Peak View Substation"/>
    <x v="64"/>
    <n v="135300"/>
    <x v="108"/>
    <n v="20845197"/>
    <s v="Batteries, Storage"/>
    <d v="2016-11-07T00:00:00"/>
    <d v="2016-11-01T00:00:00"/>
    <s v="10054545"/>
  </r>
  <r>
    <n v="2"/>
    <n v="28785.99"/>
    <n v="4402.4668450016998"/>
    <n v="24383.5231549983"/>
    <d v="2023-12-01T00:00:00"/>
    <s v="BH Colorado Electric Oper Co"/>
    <s v="Regulated Electric (122)"/>
    <s v="Peak View Substation"/>
    <x v="64"/>
    <n v="135300"/>
    <x v="140"/>
    <n v="20845194"/>
    <s v="Battery Charger"/>
    <d v="2016-11-07T00:00:00"/>
    <d v="2016-11-01T00:00:00"/>
    <s v="10054545"/>
  </r>
  <r>
    <n v="1"/>
    <n v="144828.14000000001"/>
    <n v="22149.7014545362"/>
    <n v="122678.43854546381"/>
    <d v="2023-12-01T00:00:00"/>
    <s v="BH Colorado Electric Oper Co"/>
    <s v="Regulated Electric (122)"/>
    <s v="Peak View Substation"/>
    <x v="64"/>
    <n v="135300"/>
    <x v="6"/>
    <n v="20845173"/>
    <s v="Breaker, 115 KV"/>
    <d v="2016-11-07T00:00:00"/>
    <d v="2016-01-01T00:00:00"/>
    <s v="10054545"/>
  </r>
  <r>
    <n v="1"/>
    <n v="26477"/>
    <n v="4049.3349249100002"/>
    <n v="22427.665075090001"/>
    <d v="2023-12-01T00:00:00"/>
    <s v="BH Colorado Electric Oper Co"/>
    <s v="Regulated Electric (122)"/>
    <s v="Peak View Substation"/>
    <x v="64"/>
    <n v="135300"/>
    <x v="141"/>
    <n v="20845179"/>
    <s v="Breaker, 15.5 KV"/>
    <d v="2016-11-07T00:00:00"/>
    <d v="2016-01-01T00:00:00"/>
    <s v="10054545"/>
  </r>
  <r>
    <n v="3"/>
    <n v="79430.98"/>
    <n v="12148.0017159734"/>
    <n v="67282.978284026598"/>
    <d v="2023-12-01T00:00:00"/>
    <s v="BH Colorado Electric Oper Co"/>
    <s v="Regulated Electric (122)"/>
    <s v="Peak View Substation"/>
    <x v="64"/>
    <n v="135300"/>
    <x v="142"/>
    <n v="20845176"/>
    <s v="Breaker, Other"/>
    <d v="2016-11-07T00:00:00"/>
    <d v="2016-01-01T00:00:00"/>
    <s v="10054545"/>
  </r>
  <r>
    <n v="1"/>
    <n v="177639.64"/>
    <n v="27167.821063581199"/>
    <n v="150471.8189364188"/>
    <d v="2023-12-01T00:00:00"/>
    <s v="BH Colorado Electric Oper Co"/>
    <s v="Regulated Electric (122)"/>
    <s v="Peak View Substation"/>
    <x v="64"/>
    <n v="135300"/>
    <x v="8"/>
    <n v="20845215"/>
    <s v="Building - Station Control"/>
    <d v="2016-11-07T00:00:00"/>
    <d v="2016-11-01T00:00:00"/>
    <s v="10054545"/>
  </r>
  <r>
    <n v="1"/>
    <n v="42439.33"/>
    <n v="6490.5790368539001"/>
    <n v="35948.7509631461"/>
    <d v="2023-12-01T00:00:00"/>
    <s v="BH Colorado Electric Oper Co"/>
    <s v="Regulated Electric (122)"/>
    <s v="Peak View Substation"/>
    <x v="64"/>
    <n v="135300"/>
    <x v="115"/>
    <n v="20845167"/>
    <s v="Communications - JMUX Equip"/>
    <d v="2016-11-07T00:00:00"/>
    <d v="2016-01-01T00:00:00"/>
    <s v="10054545"/>
  </r>
  <r>
    <n v="1"/>
    <n v="50927.200000000004"/>
    <n v="7788.6954559760006"/>
    <n v="43138.504544024006"/>
    <d v="2023-12-01T00:00:00"/>
    <s v="BH Colorado Electric Oper Co"/>
    <s v="Regulated Electric (122)"/>
    <s v="Peak View Substation"/>
    <x v="64"/>
    <n v="135300"/>
    <x v="143"/>
    <n v="20845218"/>
    <s v="Controls - Station"/>
    <d v="2016-11-07T00:00:00"/>
    <d v="2016-11-01T00:00:00"/>
    <s v="10054545"/>
  </r>
  <r>
    <n v="1"/>
    <n v="50927.200000000004"/>
    <n v="7788.6954559760006"/>
    <n v="43138.504544024006"/>
    <d v="2023-12-01T00:00:00"/>
    <s v="BH Colorado Electric Oper Co"/>
    <s v="Regulated Electric (122)"/>
    <s v="Peak View Substation"/>
    <x v="64"/>
    <n v="135300"/>
    <x v="143"/>
    <n v="20845221"/>
    <s v="Controls - Station"/>
    <d v="2016-11-07T00:00:00"/>
    <d v="2016-11-01T00:00:00"/>
    <s v="10054545"/>
  </r>
  <r>
    <n v="1"/>
    <n v="31829.5"/>
    <n v="4867.9346599850005"/>
    <n v="26961.565340015"/>
    <d v="2023-12-01T00:00:00"/>
    <s v="BH Colorado Electric Oper Co"/>
    <s v="Regulated Electric (122)"/>
    <s v="Peak View Substation"/>
    <x v="64"/>
    <n v="135300"/>
    <x v="144"/>
    <n v="20845224"/>
    <s v="Deadend Tower"/>
    <d v="2016-11-07T00:00:00"/>
    <d v="2016-11-01T00:00:00"/>
    <s v="10054545"/>
  </r>
  <r>
    <n v="1"/>
    <n v="29537.45"/>
    <n v="4517.3935067335005"/>
    <n v="25020.0564932665"/>
    <d v="2023-12-01T00:00:00"/>
    <s v="BH Colorado Electric Oper Co"/>
    <s v="Regulated Electric (122)"/>
    <s v="Peak View Substation"/>
    <x v="64"/>
    <n v="135300"/>
    <x v="119"/>
    <n v="20845200"/>
    <s v="Fence"/>
    <d v="2016-11-07T00:00:00"/>
    <d v="2016-11-01T00:00:00"/>
    <s v="10054545"/>
  </r>
  <r>
    <n v="2"/>
    <n v="26907.55"/>
    <n v="4115.1823076165001"/>
    <n v="22792.367692383501"/>
    <d v="2023-12-01T00:00:00"/>
    <s v="BH Colorado Electric Oper Co"/>
    <s v="Regulated Electric (122)"/>
    <s v="Peak View Substation"/>
    <x v="64"/>
    <n v="135300"/>
    <x v="145"/>
    <n v="20845233"/>
    <s v="METERING PACKAGE (CT/VT)"/>
    <d v="2016-11-07T00:00:00"/>
    <d v="2016-11-01T00:00:00"/>
    <s v="10054545"/>
  </r>
  <r>
    <n v="1"/>
    <n v="16143.62"/>
    <n v="2468.9702111446004"/>
    <n v="13674.6497888554"/>
    <d v="2023-12-01T00:00:00"/>
    <s v="BH Colorado Electric Oper Co"/>
    <s v="Regulated Electric (122)"/>
    <s v="Peak View Substation"/>
    <x v="64"/>
    <n v="135300"/>
    <x v="146"/>
    <n v="20845191"/>
    <s v="Motor Operator"/>
    <d v="2016-11-07T00:00:00"/>
    <d v="2016-01-01T00:00:00"/>
    <s v="10054545"/>
  </r>
  <r>
    <n v="1"/>
    <n v="104935.49"/>
    <n v="16048.606130586701"/>
    <n v="88886.883869413301"/>
    <d v="2023-12-01T00:00:00"/>
    <s v="BH Colorado Electric Oper Co"/>
    <s v="Regulated Electric (122)"/>
    <s v="Peak View Substation"/>
    <x v="64"/>
    <n v="135300"/>
    <x v="147"/>
    <n v="20845209"/>
    <s v="Pwr Trfrmr Nbr G3551-01 Foundation"/>
    <d v="2016-11-07T00:00:00"/>
    <d v="2016-11-01T00:00:00"/>
    <s v="10054545"/>
  </r>
  <r>
    <n v="1"/>
    <n v="104628.44"/>
    <n v="13868.0948099372"/>
    <n v="90760.345190062799"/>
    <d v="2023-12-01T00:00:00"/>
    <s v="BH Colorado Electric Oper Co"/>
    <s v="Regulated Electric (122)"/>
    <s v="Peak View Substation"/>
    <x v="64"/>
    <n v="135300"/>
    <x v="147"/>
    <n v="20845236"/>
    <s v="Pwr Trfrmr Nbr G3551-02 Foundation"/>
    <d v="2017-11-04T00:00:00"/>
    <d v="2017-11-01T00:00:00"/>
    <s v="10057286"/>
  </r>
  <r>
    <n v="1"/>
    <n v="748153.36"/>
    <n v="114420.9513856088"/>
    <n v="633732.40861439123"/>
    <d v="2023-12-01T00:00:00"/>
    <s v="BH Colorado Electric Oper Co"/>
    <s v="Regulated Electric (122)"/>
    <s v="Peak View Substation"/>
    <x v="64"/>
    <n v="135300"/>
    <x v="135"/>
    <n v="20845212"/>
    <s v="Pwr Trfrmr Nbr G3551-01"/>
    <d v="2016-11-07T00:00:00"/>
    <d v="2016-11-01T00:00:00"/>
    <s v="10054545"/>
  </r>
  <r>
    <n v="1"/>
    <n v="745964.3"/>
    <n v="98874.681083159012"/>
    <n v="647089.61891684099"/>
    <d v="2023-12-01T00:00:00"/>
    <s v="BH Colorado Electric Oper Co"/>
    <s v="Regulated Electric (122)"/>
    <s v="Peak View Substation"/>
    <x v="64"/>
    <n v="135300"/>
    <x v="135"/>
    <n v="20845241"/>
    <s v="Pwr Trfrmr Nbr G3551-02"/>
    <d v="2017-11-04T00:00:00"/>
    <d v="2017-11-01T00:00:00"/>
    <s v="10057286"/>
  </r>
  <r>
    <n v="3"/>
    <n v="184606.95"/>
    <n v="28233.386335918502"/>
    <n v="156373.56366408151"/>
    <d v="2023-12-01T00:00:00"/>
    <s v="BH Colorado Electric Oper Co"/>
    <s v="Regulated Electric (122)"/>
    <s v="Peak View Substation"/>
    <x v="64"/>
    <n v="135300"/>
    <x v="148"/>
    <n v="20845182"/>
    <s v="Reactor"/>
    <d v="2016-11-07T00:00:00"/>
    <d v="2016-01-01T00:00:00"/>
    <s v="10054545"/>
  </r>
  <r>
    <n v="3"/>
    <n v="152781.59"/>
    <n v="23366.084838549701"/>
    <n v="129415.5051614503"/>
    <d v="2023-12-01T00:00:00"/>
    <s v="BH Colorado Electric Oper Co"/>
    <s v="Regulated Electric (122)"/>
    <s v="Peak View Substation"/>
    <x v="64"/>
    <n v="135300"/>
    <x v="149"/>
    <n v="20845227"/>
    <s v="RELAY AND CONTROL"/>
    <d v="2016-11-07T00:00:00"/>
    <d v="2016-11-01T00:00:00"/>
    <s v="10054545"/>
  </r>
  <r>
    <n v="0"/>
    <n v="199941.07"/>
    <n v="14269.992107559299"/>
    <n v="185671.07789244072"/>
    <d v="2023-12-01T00:00:00"/>
    <s v="BH Colorado Electric Oper Co"/>
    <s v="Regulated Electric (122)"/>
    <s v="Peak View Substation"/>
    <x v="64"/>
    <n v="135300"/>
    <x v="125"/>
    <n v="33504963"/>
    <s v="Scada Equip for CT20 Controls"/>
    <d v="2020-01-02T00:00:00"/>
    <d v="2020-01-01T00:00:00"/>
    <s v="10067751"/>
  </r>
  <r>
    <n v="1"/>
    <n v="16008.37"/>
    <n v="2448.2853696371003"/>
    <n v="13560.0846303629"/>
    <d v="2023-12-01T00:00:00"/>
    <s v="BH Colorado Electric Oper Co"/>
    <s v="Regulated Electric (122)"/>
    <s v="Peak View Substation"/>
    <x v="64"/>
    <n v="135300"/>
    <x v="128"/>
    <n v="20845203"/>
    <s v="Station Rock"/>
    <d v="2016-11-07T00:00:00"/>
    <d v="2016-11-01T00:00:00"/>
    <s v="10054545"/>
  </r>
  <r>
    <n v="1"/>
    <n v="10566.460000000001"/>
    <n v="1616.0114631818001"/>
    <n v="8950.4485368182013"/>
    <d v="2023-12-01T00:00:00"/>
    <s v="BH Colorado Electric Oper Co"/>
    <s v="Regulated Electric (122)"/>
    <s v="Peak View Substation"/>
    <x v="64"/>
    <n v="135300"/>
    <x v="12"/>
    <n v="20845230"/>
    <s v="STATION SERVICE TRANSFORMER"/>
    <d v="2016-11-07T00:00:00"/>
    <d v="2016-11-01T00:00:00"/>
    <s v="10054545"/>
  </r>
  <r>
    <n v="2"/>
    <n v="32287.24"/>
    <n v="4937.9404222892008"/>
    <n v="27349.299577710801"/>
    <d v="2023-12-01T00:00:00"/>
    <s v="BH Colorado Electric Oper Co"/>
    <s v="Regulated Electric (122)"/>
    <s v="Peak View Substation"/>
    <x v="64"/>
    <n v="135300"/>
    <x v="80"/>
    <n v="20845156"/>
    <s v="Switches - Not Available"/>
    <d v="2016-11-07T00:00:00"/>
    <d v="2016-01-01T00:00:00"/>
    <s v="10054545"/>
  </r>
  <r>
    <n v="1"/>
    <n v="17240.98"/>
    <n v="2636.7980682734001"/>
    <n v="14604.1819317266"/>
    <d v="2023-12-01T00:00:00"/>
    <s v="BH Colorado Electric Oper Co"/>
    <s v="Regulated Electric (122)"/>
    <s v="Peak View Substation"/>
    <x v="64"/>
    <n v="135300"/>
    <x v="14"/>
    <n v="20845161"/>
    <s v="Switches-Disconnect &gt;= 115kv"/>
    <d v="2016-11-07T00:00:00"/>
    <d v="2016-01-01T00:00:00"/>
    <s v="10054545"/>
  </r>
  <r>
    <n v="1"/>
    <n v="16143.62"/>
    <n v="2468.9702111446004"/>
    <n v="13674.6497888554"/>
    <d v="2023-12-01T00:00:00"/>
    <s v="BH Colorado Electric Oper Co"/>
    <s v="Regulated Electric (122)"/>
    <s v="Peak View Substation"/>
    <x v="64"/>
    <n v="135300"/>
    <x v="150"/>
    <n v="20845164"/>
    <s v="Switches-Gang 115kv"/>
    <d v="2016-11-07T00:00:00"/>
    <d v="2016-01-01T00:00:00"/>
    <s v="10054545"/>
  </r>
  <r>
    <n v="1"/>
    <n v="8930.86"/>
    <n v="91.057708930999993"/>
    <n v="8839.8022910689997"/>
    <d v="2023-12-01T00:00:00"/>
    <s v="BH Colorado Electric Oper Co"/>
    <s v="Regulated Electric (122)"/>
    <s v="Peak View Substation"/>
    <x v="64"/>
    <n v="135300"/>
    <x v="129"/>
    <n v="37315542"/>
    <s v="Voltage Transformer"/>
    <d v="2023-02-09T00:00:00"/>
    <d v="2023-01-01T00:00:00"/>
    <s v="10081076"/>
  </r>
  <r>
    <n v="3"/>
    <n v="50556.340000000004"/>
    <n v="7731.9769323422006"/>
    <n v="42824.363067657803"/>
    <d v="2023-12-01T00:00:00"/>
    <s v="BH Colorado Electric Oper Co"/>
    <s v="Regulated Electric (122)"/>
    <s v="Peak View Substation"/>
    <x v="64"/>
    <n v="135300"/>
    <x v="151"/>
    <n v="20845206"/>
    <s v="Transf, Pntl"/>
    <d v="2016-11-07T00:00:00"/>
    <d v="2016-11-01T00:00:00"/>
    <s v="10054545"/>
  </r>
  <r>
    <n v="0"/>
    <n v="0"/>
    <n v="0"/>
    <n v="0"/>
    <d v="2023-12-01T00:00:00"/>
    <s v="BH Colorado Electric Oper Co"/>
    <s v="Regulated Electric (122)"/>
    <s v="Peak View Substation"/>
    <x v="64"/>
    <n v="135301"/>
    <x v="3"/>
    <n v="36933429"/>
    <s v="PeakView Substation Replace 35kv potential transformer"/>
    <d v="2023-02-09T00:00:00"/>
    <d v="2023-03-01T00:00:00"/>
    <s v="10081076"/>
  </r>
  <r>
    <n v="0"/>
    <n v="0"/>
    <n v="0"/>
    <n v="0"/>
    <d v="2023-12-01T00:00:00"/>
    <s v="BH Colorado Electric Oper Co"/>
    <s v="Regulated Electric (122)"/>
    <s v="Peak View Substation"/>
    <x v="64"/>
    <n v="135301"/>
    <x v="3"/>
    <n v="36755356"/>
    <s v="PeakView Substation Replace 35kv potential transformer"/>
    <d v="2023-02-09T00:00:00"/>
    <d v="2023-02-01T00:00:00"/>
    <s v="10081076"/>
  </r>
  <r>
    <n v="0"/>
    <n v="0"/>
    <n v="0"/>
    <n v="0"/>
    <d v="2023-12-01T00:00:00"/>
    <s v="BH Colorado Electric Oper Co"/>
    <s v="Regulated Electric (122)"/>
    <s v="RETIRED Sub 20422 Canon City Plant"/>
    <x v="65"/>
    <n v="135200"/>
    <x v="119"/>
    <n v="9812547"/>
    <s v="FENCE"/>
    <d v="1993-07-01T00:00:00"/>
    <d v="1993-07-01T00:00:00"/>
    <s v="WCDXFER"/>
  </r>
  <r>
    <n v="0"/>
    <n v="0"/>
    <n v="0"/>
    <n v="0"/>
    <d v="2023-12-01T00:00:00"/>
    <s v="BH Colorado Electric Oper Co"/>
    <s v="Regulated Electric (122)"/>
    <s v="RETIRED Sub 20422 Canon City Plant"/>
    <x v="65"/>
    <n v="135200"/>
    <x v="152"/>
    <n v="9812569"/>
    <s v="OIL CONTAINMENT BURM"/>
    <d v="2002-06-17T00:00:00"/>
    <d v="2002-01-01T00:00:00"/>
    <s v="WCDXFER"/>
  </r>
  <r>
    <n v="0"/>
    <n v="0"/>
    <n v="0"/>
    <n v="0"/>
    <d v="2023-12-01T00:00:00"/>
    <s v="BH Colorado Electric Oper Co"/>
    <s v="Regulated Electric (122)"/>
    <s v="RETIRED Sub 20422 Canon City Plant"/>
    <x v="65"/>
    <n v="135300"/>
    <x v="153"/>
    <n v="9812599"/>
    <s v="SWITCH, 1PH, MAN, 0-15, &lt;600"/>
    <d v="1960-07-01T00:00:00"/>
    <d v="1960-07-01T00:00:00"/>
    <s v="WCDXFER"/>
  </r>
  <r>
    <n v="0"/>
    <n v="0"/>
    <n v="0"/>
    <n v="0"/>
    <d v="2023-12-01T00:00:00"/>
    <s v="BH Colorado Electric Oper Co"/>
    <s v="Regulated Electric (122)"/>
    <s v="RETIRED Sub 20422 Canon City Plant"/>
    <x v="65"/>
    <n v="135300"/>
    <x v="153"/>
    <n v="9812600"/>
    <s v="SWITCH, 1PH, MAN, 0-15, &lt;600"/>
    <d v="1950-07-01T00:00:00"/>
    <d v="1950-07-01T00:00:00"/>
    <s v="WCDXFER"/>
  </r>
  <r>
    <n v="0"/>
    <n v="0"/>
    <n v="0"/>
    <n v="0"/>
    <d v="2023-12-01T00:00:00"/>
    <s v="BH Colorado Electric Oper Co"/>
    <s v="Regulated Electric (122)"/>
    <s v="RETIRED Sub 20422 Canon City Plant"/>
    <x v="65"/>
    <n v="135300"/>
    <x v="153"/>
    <n v="9812565"/>
    <s v="AIRBREAK-1PH-MAN-0-15000V-&lt;=600AMPS"/>
    <d v="1936-07-01T00:00:00"/>
    <d v="1936-07-01T00:00:00"/>
    <s v="WCDXFER"/>
  </r>
  <r>
    <n v="0"/>
    <n v="0"/>
    <n v="0"/>
    <n v="0"/>
    <d v="2023-12-01T00:00:00"/>
    <s v="BH Colorado Electric Oper Co"/>
    <s v="Regulated Electric (122)"/>
    <s v="RETIRED Sub 20422 Canon City Plant"/>
    <x v="65"/>
    <n v="135300"/>
    <x v="154"/>
    <n v="9812597"/>
    <s v="AIRBRK-1PH-MAN-0-15000V-&gt;= 2000AMPS"/>
    <d v="1950-07-01T00:00:00"/>
    <d v="1950-07-01T00:00:00"/>
    <s v="WCDXFER"/>
  </r>
  <r>
    <n v="0"/>
    <n v="0"/>
    <n v="0"/>
    <n v="0"/>
    <d v="2023-12-01T00:00:00"/>
    <s v="BH Colorado Electric Oper Co"/>
    <s v="Regulated Electric (122)"/>
    <s v="RETIRED Sub 20422 Canon City Plant"/>
    <x v="65"/>
    <n v="135300"/>
    <x v="155"/>
    <n v="9812598"/>
    <s v="AIRBRK-1PH-MAN-0-15000V-1200-1999A"/>
    <d v="1950-07-01T00:00:00"/>
    <d v="1950-07-01T00:00:00"/>
    <s v="WCDXFER"/>
  </r>
  <r>
    <n v="0"/>
    <n v="0"/>
    <n v="0"/>
    <n v="0"/>
    <d v="2023-12-01T00:00:00"/>
    <s v="BH Colorado Electric Oper Co"/>
    <s v="Regulated Electric (122)"/>
    <s v="RETIRED Sub 20422 Canon City Plant"/>
    <x v="65"/>
    <n v="135300"/>
    <x v="156"/>
    <n v="9812596"/>
    <s v="AIRBRK-3PH-MANL-0-15000V- &lt;= 600AMPS"/>
    <d v="1975-07-01T00:00:00"/>
    <d v="1975-07-01T00:00:00"/>
    <s v="WCDXFER"/>
  </r>
  <r>
    <n v="0"/>
    <n v="0"/>
    <n v="0"/>
    <n v="0"/>
    <d v="2023-12-01T00:00:00"/>
    <s v="BH Colorado Electric Oper Co"/>
    <s v="Regulated Electric (122)"/>
    <s v="RETIRED Sub 20422 Canon City Plant"/>
    <x v="65"/>
    <n v="135300"/>
    <x v="157"/>
    <n v="9812595"/>
    <s v="AIRBRK-3PH-MANL-0-15000V-1200-1999A"/>
    <d v="1950-07-01T00:00:00"/>
    <d v="1950-07-01T00:00:00"/>
    <s v="WCDXFER"/>
  </r>
  <r>
    <n v="0"/>
    <n v="0"/>
    <n v="0"/>
    <n v="0"/>
    <d v="2023-12-01T00:00:00"/>
    <s v="BH Colorado Electric Oper Co"/>
    <s v="Regulated Electric (122)"/>
    <s v="RETIRED Sub 20422 Canon City Plant"/>
    <x v="65"/>
    <n v="135300"/>
    <x v="140"/>
    <n v="9812552"/>
    <s v="BATTERY CHARGER"/>
    <d v="1976-07-01T00:00:00"/>
    <d v="1976-07-01T00:00:00"/>
    <s v="WCDXFER"/>
  </r>
  <r>
    <n v="0"/>
    <n v="0"/>
    <n v="0"/>
    <n v="0"/>
    <d v="2023-12-01T00:00:00"/>
    <s v="BH Colorado Electric Oper Co"/>
    <s v="Regulated Electric (122)"/>
    <s v="RETIRED Sub 20422 Canon City Plant"/>
    <x v="65"/>
    <n v="135300"/>
    <x v="158"/>
    <n v="9812574"/>
    <s v="OIL - 15 KV"/>
    <d v="1950-07-01T00:00:00"/>
    <d v="1950-07-01T00:00:00"/>
    <s v="WCDXFER"/>
  </r>
  <r>
    <n v="0"/>
    <n v="0"/>
    <n v="0"/>
    <n v="0"/>
    <d v="2023-12-01T00:00:00"/>
    <s v="BH Colorado Electric Oper Co"/>
    <s v="Regulated Electric (122)"/>
    <s v="RETIRED Sub 20422 Canon City Plant"/>
    <x v="65"/>
    <n v="135300"/>
    <x v="159"/>
    <n v="9812594"/>
    <s v="COMBO-MANL-0-15KV- &lt;= 600AMPS"/>
    <d v="1980-07-01T00:00:00"/>
    <d v="1980-07-01T00:00:00"/>
    <s v="WCDXFER"/>
  </r>
  <r>
    <n v="0"/>
    <n v="0"/>
    <n v="0"/>
    <n v="0"/>
    <d v="2023-12-01T00:00:00"/>
    <s v="BH Colorado Electric Oper Co"/>
    <s v="Regulated Electric (122)"/>
    <s v="RETIRED Sub 20422 Canon City Plant"/>
    <x v="65"/>
    <n v="135300"/>
    <x v="160"/>
    <n v="9812550"/>
    <s v="COND. PWR CABLE, AL, 250MCM OR LESS"/>
    <d v="1980-07-01T00:00:00"/>
    <d v="1980-07-01T00:00:00"/>
    <s v="WCDXFER"/>
  </r>
  <r>
    <n v="0"/>
    <n v="0"/>
    <n v="0"/>
    <n v="0"/>
    <d v="2023-12-01T00:00:00"/>
    <s v="BH Colorado Electric Oper Co"/>
    <s v="Regulated Electric (122)"/>
    <s v="RETIRED Sub 20422 Canon City Plant"/>
    <x v="65"/>
    <n v="135300"/>
    <x v="161"/>
    <n v="9812549"/>
    <s v="CONDUIT, NOT ENCD-STL-UNDR 3&quot;"/>
    <d v="1950-07-01T00:00:00"/>
    <d v="1950-07-01T00:00:00"/>
    <s v="WCDXFER"/>
  </r>
  <r>
    <n v="0"/>
    <n v="0"/>
    <n v="0"/>
    <n v="0"/>
    <d v="2023-12-01T00:00:00"/>
    <s v="BH Colorado Electric Oper Co"/>
    <s v="Regulated Electric (122)"/>
    <s v="RETIRED Sub 20422 Canon City Plant"/>
    <x v="65"/>
    <n v="135300"/>
    <x v="162"/>
    <n v="9812548"/>
    <s v="CTRL CUB-SWITCHGEAR, METALCLAD"/>
    <d v="1950-07-01T00:00:00"/>
    <d v="1950-07-01T00:00:00"/>
    <s v="WCDXFER"/>
  </r>
  <r>
    <n v="0"/>
    <n v="0"/>
    <n v="0"/>
    <n v="0"/>
    <d v="2023-12-01T00:00:00"/>
    <s v="BH Colorado Electric Oper Co"/>
    <s v="Regulated Electric (122)"/>
    <s v="RETIRED Sub 20422 Canon City Plant"/>
    <x v="65"/>
    <n v="135300"/>
    <x v="3"/>
    <n v="9816227"/>
    <s v="Differential on115kv bus-Canon"/>
    <d v="2002-10-01T00:00:00"/>
    <d v="2003-12-01T00:00:00"/>
    <s v="10012241"/>
  </r>
  <r>
    <n v="0"/>
    <n v="0"/>
    <n v="0"/>
    <n v="0"/>
    <d v="2023-12-01T00:00:00"/>
    <s v="BH Colorado Electric Oper Co"/>
    <s v="Regulated Electric (122)"/>
    <s v="RETIRED Sub 20422 Canon City Plant"/>
    <x v="65"/>
    <n v="135300"/>
    <x v="122"/>
    <n v="9812582"/>
    <s v="GROUNDING SYSTEMS, STATION"/>
    <d v="1950-07-01T00:00:00"/>
    <d v="1950-07-01T00:00:00"/>
    <s v="WCDXFER"/>
  </r>
  <r>
    <n v="0"/>
    <n v="0"/>
    <n v="0"/>
    <n v="0"/>
    <d v="2023-12-01T00:00:00"/>
    <s v="BH Colorado Electric Oper Co"/>
    <s v="Regulated Electric (122)"/>
    <s v="RETIRED Sub 20422 Canon City Plant"/>
    <x v="65"/>
    <n v="135300"/>
    <x v="163"/>
    <n v="12818689"/>
    <s v="MICROWAVE ANTENNAS"/>
    <d v="2007-03-15T00:00:00"/>
    <d v="2007-12-01T00:00:00"/>
    <s v="50507XFER"/>
  </r>
  <r>
    <n v="0"/>
    <n v="0"/>
    <n v="0"/>
    <n v="0"/>
    <d v="2023-12-01T00:00:00"/>
    <s v="BH Colorado Electric Oper Co"/>
    <s v="Regulated Electric (122)"/>
    <s v="RETIRED Sub 20422 Canon City Plant"/>
    <x v="65"/>
    <n v="135300"/>
    <x v="164"/>
    <n v="12818700"/>
    <s v="MICROWAVE FIXED STATION UNITS"/>
    <d v="2007-03-15T00:00:00"/>
    <d v="2007-05-01T00:00:00"/>
    <s v="50507XFER"/>
  </r>
  <r>
    <n v="0"/>
    <n v="0"/>
    <n v="0"/>
    <n v="0"/>
    <d v="2023-12-01T00:00:00"/>
    <s v="BH Colorado Electric Oper Co"/>
    <s v="Regulated Electric (122)"/>
    <s v="RETIRED Sub 20422 Canon City Plant"/>
    <x v="65"/>
    <n v="135300"/>
    <x v="165"/>
    <n v="12818711"/>
    <s v="MULTIPLEX SYSTEM"/>
    <d v="2007-03-15T00:00:00"/>
    <d v="2007-05-01T00:00:00"/>
    <s v="50507XFER"/>
  </r>
  <r>
    <n v="0"/>
    <n v="0"/>
    <n v="0"/>
    <n v="0"/>
    <d v="2023-12-01T00:00:00"/>
    <s v="BH Colorado Electric Oper Co"/>
    <s v="Regulated Electric (122)"/>
    <s v="RETIRED Sub 20422 Canon City Plant"/>
    <x v="65"/>
    <n v="135300"/>
    <x v="166"/>
    <n v="9812577"/>
    <s v="COMBO LINE/CIRCUIT BKR CNTRL PANEL"/>
    <d v="1936-07-01T00:00:00"/>
    <d v="1936-07-01T00:00:00"/>
    <s v="WCDXFER"/>
  </r>
  <r>
    <n v="0"/>
    <n v="0"/>
    <n v="0"/>
    <n v="0"/>
    <d v="2023-12-01T00:00:00"/>
    <s v="BH Colorado Electric Oper Co"/>
    <s v="Regulated Electric (122)"/>
    <s v="RETIRED Sub 20422 Canon City Plant"/>
    <x v="65"/>
    <n v="135300"/>
    <x v="135"/>
    <n v="9812999"/>
    <s v="TX.-POWER-08039-TX.-POWER"/>
    <d v="1979-07-01T00:00:00"/>
    <d v="1979-07-01T00:00:00"/>
    <s v="WCDXFER"/>
  </r>
  <r>
    <n v="0"/>
    <n v="0"/>
    <n v="0"/>
    <n v="0"/>
    <d v="2023-12-01T00:00:00"/>
    <s v="BH Colorado Electric Oper Co"/>
    <s v="Regulated Electric (122)"/>
    <s v="RETIRED Sub 20422 Canon City Plant"/>
    <x v="65"/>
    <n v="135300"/>
    <x v="167"/>
    <n v="9812573"/>
    <s v="REACTOR-CURRENT LIMITING"/>
    <d v="1960-07-01T00:00:00"/>
    <d v="1960-07-01T00:00:00"/>
    <s v="WCDXFER"/>
  </r>
  <r>
    <n v="0"/>
    <n v="0"/>
    <n v="0"/>
    <n v="0"/>
    <d v="2023-12-01T00:00:00"/>
    <s v="BH Colorado Electric Oper Co"/>
    <s v="Regulated Electric (122)"/>
    <s v="RETIRED Sub 20422 Canon City Plant"/>
    <x v="65"/>
    <n v="135300"/>
    <x v="168"/>
    <n v="9812571"/>
    <s v="RECLOSERS-3PH,15001-25000V"/>
    <d v="1975-07-01T00:00:00"/>
    <d v="1975-07-01T00:00:00"/>
    <s v="WCDXFER"/>
  </r>
  <r>
    <n v="0"/>
    <n v="0"/>
    <n v="0"/>
    <n v="0"/>
    <d v="2023-12-01T00:00:00"/>
    <s v="BH Colorado Electric Oper Co"/>
    <s v="Regulated Electric (122)"/>
    <s v="RETIRED Sub 20422 Canon City Plant"/>
    <x v="65"/>
    <n v="135300"/>
    <x v="169"/>
    <n v="9812572"/>
    <s v="RECLOSERS-FOUNDATION"/>
    <d v="1975-07-01T00:00:00"/>
    <d v="1975-07-01T00:00:00"/>
    <s v="WCDXFER"/>
  </r>
  <r>
    <n v="0"/>
    <n v="0"/>
    <n v="0"/>
    <n v="0"/>
    <d v="2023-12-01T00:00:00"/>
    <s v="BH Colorado Electric Oper Co"/>
    <s v="Regulated Electric (122)"/>
    <s v="RETIRED Sub 20422 Canon City Plant"/>
    <x v="65"/>
    <n v="135300"/>
    <x v="170"/>
    <n v="9812551"/>
    <s v="RECT BUS BAR, COPPER, UNDER 3&quot;"/>
    <d v="1962-07-01T00:00:00"/>
    <d v="1962-07-01T00:00:00"/>
    <s v="WCDXFER"/>
  </r>
  <r>
    <n v="0"/>
    <n v="0"/>
    <n v="0"/>
    <n v="0"/>
    <d v="2023-12-01T00:00:00"/>
    <s v="BH Colorado Electric Oper Co"/>
    <s v="Regulated Electric (122)"/>
    <s v="RETIRED Sub 20422 Canon City Plant"/>
    <x v="65"/>
    <n v="135300"/>
    <x v="171"/>
    <n v="9812570"/>
    <s v="REGULATOR, FEEDER VOLTAGE"/>
    <d v="1950-07-01T00:00:00"/>
    <d v="1950-07-01T00:00:00"/>
    <s v="WCDXFER"/>
  </r>
  <r>
    <n v="0"/>
    <n v="0"/>
    <n v="0"/>
    <n v="0"/>
    <d v="2023-12-01T00:00:00"/>
    <s v="BH Colorado Electric Oper Co"/>
    <s v="Regulated Electric (122)"/>
    <s v="RETIRED Sub 20422 Canon City Plant"/>
    <x v="65"/>
    <n v="135300"/>
    <x v="172"/>
    <n v="9818976"/>
    <s v="RELAY - BUS DIFFERENTIAL"/>
    <d v="2002-10-01T00:00:00"/>
    <d v="2003-01-01T00:00:00"/>
    <s v="10012241"/>
  </r>
  <r>
    <n v="0"/>
    <n v="0"/>
    <n v="0"/>
    <n v="0"/>
    <d v="2023-12-01T00:00:00"/>
    <s v="BH Colorado Electric Oper Co"/>
    <s v="Regulated Electric (122)"/>
    <s v="RETIRED Sub 20422 Canon City Plant"/>
    <x v="65"/>
    <n v="135300"/>
    <x v="173"/>
    <n v="9812576"/>
    <s v="IMPEDANCE RELAY"/>
    <d v="1995-07-01T00:00:00"/>
    <d v="1995-07-01T00:00:00"/>
    <s v="WCDXFER"/>
  </r>
  <r>
    <n v="0"/>
    <n v="0"/>
    <n v="0"/>
    <n v="0"/>
    <d v="2023-12-01T00:00:00"/>
    <s v="BH Colorado Electric Oper Co"/>
    <s v="Regulated Electric (122)"/>
    <s v="RETIRED Sub 20422 Canon City Plant"/>
    <x v="65"/>
    <n v="135300"/>
    <x v="174"/>
    <n v="9812575"/>
    <s v="TRANSFORMER DIFFERENTIAL RELAY"/>
    <d v="1997-07-01T00:00:00"/>
    <d v="1997-07-01T00:00:00"/>
    <s v="WCDXFER"/>
  </r>
  <r>
    <n v="0"/>
    <n v="0"/>
    <n v="0"/>
    <n v="0"/>
    <d v="2023-12-01T00:00:00"/>
    <s v="BH Colorado Electric Oper Co"/>
    <s v="Regulated Electric (122)"/>
    <s v="RETIRED Sub 20422 Canon City Plant"/>
    <x v="65"/>
    <n v="135300"/>
    <x v="175"/>
    <n v="9812567"/>
    <s v="STRUC-HIGH PROF-BAY #1-161KV"/>
    <d v="1960-07-01T00:00:00"/>
    <d v="1960-07-01T00:00:00"/>
    <s v="WCDXFER"/>
  </r>
  <r>
    <n v="0"/>
    <n v="0"/>
    <n v="0"/>
    <n v="0"/>
    <d v="2023-12-01T00:00:00"/>
    <s v="BH Colorado Electric Oper Co"/>
    <s v="Regulated Electric (122)"/>
    <s v="RETIRED Sub 20422 Canon City Plant"/>
    <x v="65"/>
    <n v="135300"/>
    <x v="175"/>
    <n v="9812568"/>
    <s v="STRUC-HIGH PROF-BAY #1-161KV"/>
    <d v="1950-07-01T00:00:00"/>
    <d v="1950-07-01T00:00:00"/>
    <s v="WCDXFER"/>
  </r>
  <r>
    <n v="0"/>
    <n v="0"/>
    <n v="0"/>
    <n v="0"/>
    <d v="2023-12-01T00:00:00"/>
    <s v="BH Colorado Electric Oper Co"/>
    <s v="Regulated Electric (122)"/>
    <s v="RETIRED Sub 20422 Canon City Plant"/>
    <x v="65"/>
    <n v="135300"/>
    <x v="176"/>
    <n v="10565918"/>
    <s v="Security System"/>
    <d v="2005-07-07T00:00:00"/>
    <d v="2005-01-01T00:00:00"/>
    <s v="10017404"/>
  </r>
  <r>
    <n v="0"/>
    <n v="0"/>
    <n v="0"/>
    <n v="0"/>
    <d v="2023-12-01T00:00:00"/>
    <s v="BH Colorado Electric Oper Co"/>
    <s v="Regulated Electric (122)"/>
    <s v="RETIRED Sub 20422 Canon City Plant"/>
    <x v="65"/>
    <n v="135300"/>
    <x v="80"/>
    <n v="9812566"/>
    <s v="SWITCHES - NOT AVAILABLE"/>
    <d v="1936-07-01T00:00:00"/>
    <d v="1936-07-01T00:00:00"/>
    <s v="WCDXFER"/>
  </r>
  <r>
    <n v="0"/>
    <n v="0"/>
    <n v="0"/>
    <n v="0"/>
    <d v="2023-12-01T00:00:00"/>
    <s v="BH Colorado Electric Oper Co"/>
    <s v="Regulated Electric (122)"/>
    <s v="RETIRED Sub 20422 Canon City Plant"/>
    <x v="65"/>
    <n v="135300"/>
    <x v="177"/>
    <n v="9812593"/>
    <s v="TELEMETERING EQ-OTHER, NOT ITEMIZED"/>
    <d v="1997-11-28T00:00:00"/>
    <d v="1998-01-01T00:00:00"/>
    <s v="WCDXFER"/>
  </r>
  <r>
    <n v="0"/>
    <n v="0"/>
    <n v="0"/>
    <n v="0"/>
    <d v="2023-12-01T00:00:00"/>
    <s v="BH Colorado Electric Oper Co"/>
    <s v="Regulated Electric (122)"/>
    <s v="RETIRED Sub 20422 Canon City Plant"/>
    <x v="65"/>
    <n v="135300"/>
    <x v="178"/>
    <n v="9812591"/>
    <s v="POTNTL TRAN-SGLE-2400 &amp; UNDER"/>
    <d v="1950-07-01T00:00:00"/>
    <d v="1950-07-01T00:00:00"/>
    <s v="WCDXFER"/>
  </r>
  <r>
    <n v="0"/>
    <n v="0"/>
    <n v="0"/>
    <n v="0"/>
    <d v="2023-12-01T00:00:00"/>
    <s v="BH Colorado Electric Oper Co"/>
    <s v="Regulated Electric (122)"/>
    <s v="RETIRED Sub 20422 Canon City Plant"/>
    <x v="65"/>
    <n v="135300"/>
    <x v="178"/>
    <n v="9812592"/>
    <s v="TRANSF, POTNTL, 1PH, &lt;=2400V"/>
    <d v="1936-07-01T00:00:00"/>
    <d v="1936-07-01T00:00:00"/>
    <s v="WCDXFER"/>
  </r>
  <r>
    <n v="0"/>
    <n v="0"/>
    <n v="0"/>
    <n v="0"/>
    <d v="2023-12-01T00:00:00"/>
    <s v="BH Colorado Electric Oper Co"/>
    <s v="Regulated Electric (122)"/>
    <s v="RETIRED Sub 20422 Canon City Plant"/>
    <x v="65"/>
    <n v="135300"/>
    <x v="179"/>
    <n v="9812589"/>
    <s v="TRANSF, POTNTL, 1PH, 2401-13KV"/>
    <d v="1950-07-01T00:00:00"/>
    <d v="1950-07-01T00:00:00"/>
    <s v="WCDXFER"/>
  </r>
  <r>
    <n v="0"/>
    <n v="0"/>
    <n v="0"/>
    <n v="0"/>
    <d v="2023-12-01T00:00:00"/>
    <s v="BH Colorado Electric Oper Co"/>
    <s v="Regulated Electric (122)"/>
    <s v="RETIRED Sub 20422 Canon City Plant"/>
    <x v="65"/>
    <n v="135300"/>
    <x v="179"/>
    <n v="9812590"/>
    <s v="TRANSF, POTNTL, 1PH, 2401-13KV"/>
    <d v="1936-07-01T00:00:00"/>
    <d v="1936-07-01T00:00:00"/>
    <s v="WCDXFER"/>
  </r>
  <r>
    <n v="0"/>
    <n v="0"/>
    <n v="0"/>
    <n v="0"/>
    <d v="2023-12-01T00:00:00"/>
    <s v="BH Colorado Electric Oper Co"/>
    <s v="Regulated Electric (122)"/>
    <s v="RETIRED Sub 20422 Canon City Plant"/>
    <x v="65"/>
    <n v="135300"/>
    <x v="180"/>
    <n v="9812587"/>
    <s v="TRANSF, POTNTL, 1PH, 13001-25KV"/>
    <d v="1936-07-01T00:00:00"/>
    <d v="1936-07-01T00:00:00"/>
    <s v="WCDXFER"/>
  </r>
  <r>
    <n v="0"/>
    <n v="0"/>
    <n v="0"/>
    <n v="0"/>
    <d v="2023-12-01T00:00:00"/>
    <s v="BH Colorado Electric Oper Co"/>
    <s v="Regulated Electric (122)"/>
    <s v="RETIRED Sub 20422 Canon City Plant"/>
    <x v="65"/>
    <n v="135300"/>
    <x v="180"/>
    <n v="9812588"/>
    <s v="TRANSF, POTNTL, 1PH, 13001-25"/>
    <d v="1946-07-01T00:00:00"/>
    <d v="1946-07-01T00:00:00"/>
    <s v="WCDXFER"/>
  </r>
  <r>
    <n v="0"/>
    <n v="0"/>
    <n v="0"/>
    <n v="0"/>
    <d v="2023-12-01T00:00:00"/>
    <s v="BH Colorado Electric Oper Co"/>
    <s v="Regulated Electric (122)"/>
    <s v="RETIRED Sub 20422 Canon City Plant"/>
    <x v="65"/>
    <n v="135300"/>
    <x v="181"/>
    <n v="9812586"/>
    <s v="TRANSF, POTNTL, 1PH, 25001-35KV"/>
    <d v="1936-07-01T00:00:00"/>
    <d v="1936-07-01T00:00:00"/>
    <s v="WCDXFER"/>
  </r>
  <r>
    <n v="0"/>
    <n v="0"/>
    <n v="0"/>
    <n v="0"/>
    <d v="2023-12-01T00:00:00"/>
    <s v="BH Colorado Electric Oper Co"/>
    <s v="Regulated Electric (122)"/>
    <s v="RETIRED Sub 20422 Canon City Plant"/>
    <x v="65"/>
    <n v="135300"/>
    <x v="182"/>
    <n v="9812583"/>
    <s v="TRANSF, POTNTL, 1PH, 35001-69"/>
    <d v="1960-07-01T00:00:00"/>
    <d v="1960-07-01T00:00:00"/>
    <s v="WCDXFER"/>
  </r>
  <r>
    <n v="0"/>
    <n v="0"/>
    <n v="0"/>
    <n v="0"/>
    <d v="2023-12-01T00:00:00"/>
    <s v="BH Colorado Electric Oper Co"/>
    <s v="Regulated Electric (122)"/>
    <s v="RETIRED Sub 20422 Canon City Plant"/>
    <x v="65"/>
    <n v="135300"/>
    <x v="182"/>
    <n v="9812584"/>
    <s v="TRANSF, POTNTL, 1PH, 35001-69KV"/>
    <d v="1936-07-01T00:00:00"/>
    <d v="1936-07-01T00:00:00"/>
    <s v="WCDXFER"/>
  </r>
  <r>
    <n v="0"/>
    <n v="0"/>
    <n v="0"/>
    <n v="0"/>
    <d v="2023-12-01T00:00:00"/>
    <s v="BH Colorado Electric Oper Co"/>
    <s v="Regulated Electric (122)"/>
    <s v="RETIRED Sub 20422 Canon City Plant"/>
    <x v="65"/>
    <n v="135300"/>
    <x v="182"/>
    <n v="9812617"/>
    <s v="TRANSF, POTNTL, 1PH, 35001-69"/>
    <d v="1962-07-01T00:00:00"/>
    <d v="1962-07-01T00:00:00"/>
    <s v="WCDXFER"/>
  </r>
  <r>
    <n v="0"/>
    <n v="0"/>
    <n v="0"/>
    <n v="0"/>
    <d v="2023-12-01T00:00:00"/>
    <s v="BH Colorado Electric Oper Co"/>
    <s v="Regulated Electric (122)"/>
    <s v="RETIRED Sub 20422 Canon City Plant"/>
    <x v="65"/>
    <n v="135300"/>
    <x v="182"/>
    <n v="9812585"/>
    <s v="TRANSF, POTNTL, 1PH, 35001-69"/>
    <d v="1950-07-01T00:00:00"/>
    <d v="1950-07-01T00:00:00"/>
    <s v="WCDXFER"/>
  </r>
  <r>
    <n v="1"/>
    <n v="43738.79"/>
    <n v="9365.0426684942013"/>
    <n v="34373.747331505801"/>
    <d v="2023-12-01T00:00:00"/>
    <s v="BH Colorado Electric Oper Co"/>
    <s v="Regulated Electric (122)"/>
    <s v="State - CO Common Substation"/>
    <x v="66"/>
    <n v="135300"/>
    <x v="183"/>
    <n v="12116070"/>
    <s v="RELAY TESTER"/>
    <d v="2013-09-23T00:00:00"/>
    <d v="2013-10-01T00:00:00"/>
    <s v="10048617"/>
  </r>
  <r>
    <n v="0"/>
    <n v="0"/>
    <n v="0"/>
    <n v="0"/>
    <d v="2023-12-01T00:00:00"/>
    <s v="BH Colorado Electric Oper Co"/>
    <s v="Regulated Electric (122)"/>
    <s v="State - CO Common Substation"/>
    <x v="66"/>
    <n v="135300"/>
    <x v="3"/>
    <n v="20443440"/>
    <s v="Transmission Relay Upgrade"/>
    <d v="2016-04-30T00:00:00"/>
    <d v="2017-09-01T00:00:00"/>
    <s v="10051764"/>
  </r>
  <r>
    <n v="0"/>
    <n v="0"/>
    <n v="0"/>
    <n v="0"/>
    <d v="2023-12-01T00:00:00"/>
    <s v="BH Colorado Electric Oper Co"/>
    <s v="Regulated Electric (122)"/>
    <s v="State - CO Common Substation"/>
    <x v="66"/>
    <n v="135300"/>
    <x v="3"/>
    <n v="14872148"/>
    <s v="Transmission Relay Upgrade"/>
    <d v="2016-04-30T00:00:00"/>
    <d v="2016-06-01T00:00:00"/>
    <s v="10051764"/>
  </r>
  <r>
    <n v="0"/>
    <n v="0"/>
    <n v="0"/>
    <n v="0"/>
    <d v="2023-12-01T00:00:00"/>
    <s v="BH Colorado Electric Oper Co"/>
    <s v="Regulated Electric (122)"/>
    <s v="State - CO Common Substation"/>
    <x v="66"/>
    <n v="135300"/>
    <x v="3"/>
    <n v="9876583"/>
    <s v="BWO MISC TRAN SUB IMPROV   097"/>
    <d v="1997-07-31T00:00:00"/>
    <d v="1999-03-01T00:00:00"/>
    <s v="23550097"/>
  </r>
  <r>
    <n v="0"/>
    <n v="0"/>
    <n v="0"/>
    <n v="0"/>
    <d v="2023-12-01T00:00:00"/>
    <s v="BH Colorado Electric Oper Co"/>
    <s v="Regulated Electric (122)"/>
    <s v="State - CO Common Substation"/>
    <x v="66"/>
    <n v="135300"/>
    <x v="3"/>
    <n v="9874172"/>
    <s v="BWO MISC TRAN SUB IMPROV   097"/>
    <d v="1997-07-31T00:00:00"/>
    <d v="1998-12-01T00:00:00"/>
    <s v="23550097"/>
  </r>
  <r>
    <n v="0"/>
    <n v="0"/>
    <n v="0"/>
    <n v="0"/>
    <d v="2023-12-01T00:00:00"/>
    <s v="BH Colorado Electric Oper Co"/>
    <s v="Regulated Electric (122)"/>
    <s v="State - CO Common Substation"/>
    <x v="66"/>
    <n v="135300"/>
    <x v="3"/>
    <n v="18543059"/>
    <s v="Purchase Transmission Substation Test Equipment.  Breaker speed tester and transformer winding resistance tester. ( located a Pueblo Service Center)"/>
    <d v="2016-11-01T00:00:00"/>
    <d v="2016-11-01T00:00:00"/>
    <s v="10054429"/>
  </r>
  <r>
    <n v="0"/>
    <n v="0"/>
    <n v="0"/>
    <n v="0"/>
    <d v="2023-12-01T00:00:00"/>
    <s v="BH Colorado Electric Oper Co"/>
    <s v="Regulated Electric (122)"/>
    <s v="State - CO Common Substation"/>
    <x v="66"/>
    <n v="135300"/>
    <x v="3"/>
    <n v="12088976"/>
    <s v="DOBLE RELAY TEST SET"/>
    <d v="2013-09-23T00:00:00"/>
    <d v="2013-10-01T00:00:00"/>
    <s v="10048617"/>
  </r>
  <r>
    <n v="1"/>
    <n v="2104.5"/>
    <n v="321.85766323500002"/>
    <n v="1782.642336765"/>
    <d v="2023-12-01T00:00:00"/>
    <s v="BH Colorado Electric Oper Co"/>
    <s v="Regulated Electric (122)"/>
    <s v="State - CO Common Substation"/>
    <x v="66"/>
    <n v="135300"/>
    <x v="184"/>
    <n v="18623432"/>
    <s v="Tools: 25&quot; Linear Transducer"/>
    <d v="2016-11-01T00:00:00"/>
    <d v="2016-11-01T00:00:00"/>
    <s v="10054429"/>
  </r>
  <r>
    <n v="1"/>
    <n v="25855.279999999999"/>
    <n v="3954.2504172424001"/>
    <n v="21901.029582757597"/>
    <d v="2023-12-01T00:00:00"/>
    <s v="BH Colorado Electric Oper Co"/>
    <s v="Regulated Electric (122)"/>
    <s v="State - CO Common Substation"/>
    <x v="66"/>
    <n v="135300"/>
    <x v="184"/>
    <n v="18623427"/>
    <s v="Tools: Substation Breaker Analyzer"/>
    <d v="2016-11-01T00:00:00"/>
    <d v="2016-11-01T00:00:00"/>
    <s v="10054429"/>
  </r>
  <r>
    <n v="1"/>
    <n v="2104.4900000000002"/>
    <n v="321.85613385670001"/>
    <n v="1782.6338661433001"/>
    <d v="2023-12-01T00:00:00"/>
    <s v="BH Colorado Electric Oper Co"/>
    <s v="Regulated Electric (122)"/>
    <s v="State - CO Common Substation"/>
    <x v="66"/>
    <n v="135300"/>
    <x v="184"/>
    <n v="18623435"/>
    <s v="Tools: Rotary Transducer"/>
    <d v="2016-11-01T00:00:00"/>
    <d v="2016-11-01T00:00:00"/>
    <s v="10054429"/>
  </r>
  <r>
    <n v="0"/>
    <n v="0"/>
    <n v="0"/>
    <n v="0"/>
    <d v="2023-12-01T00:00:00"/>
    <s v="BH Colorado Electric Oper Co"/>
    <s v="Regulated Electric (122)"/>
    <s v="State - CO Common Transmission Gen"/>
    <x v="67"/>
    <n v="135001"/>
    <x v="3"/>
    <n v="22267128"/>
    <s v="This work order is for the purchase of the North Penrose Substation Property"/>
    <d v="2018-10-01T00:00:00"/>
    <d v="2018-10-01T00:00:00"/>
    <s v="10058075"/>
  </r>
  <r>
    <n v="0"/>
    <n v="0"/>
    <n v="0"/>
    <n v="0"/>
    <d v="2023-12-01T00:00:00"/>
    <s v="BH Colorado Electric Oper Co"/>
    <s v="Regulated Electric (122)"/>
    <s v="State - CO Common Transmission Gen"/>
    <x v="67"/>
    <n v="135001"/>
    <x v="3"/>
    <n v="36181208"/>
    <s v="PENROSE LAND PURCHASE - TO BREAK OUT LAND FROM WO# 10055994"/>
    <d v="2022-10-31T00:00:00"/>
    <d v="2022-10-01T00:00:00"/>
    <s v="10081378"/>
  </r>
  <r>
    <n v="0"/>
    <n v="0"/>
    <n v="0"/>
    <n v="0"/>
    <d v="2023-12-01T00:00:00"/>
    <s v="BH Colorado Electric Oper Co"/>
    <s v="Regulated Electric (122)"/>
    <s v="State - CO Common Transmission Gen"/>
    <x v="67"/>
    <n v="135300"/>
    <x v="2"/>
    <n v="26291251"/>
    <s v="A dummy retirement unit"/>
    <d v="2012-12-31T00:00:00"/>
    <d v="2012-12-01T00:00:00"/>
    <s v="10028541"/>
  </r>
  <r>
    <n v="2"/>
    <n v="54335.61"/>
    <n v="12741.9548356548"/>
    <n v="41593.655164345197"/>
    <d v="2023-12-01T00:00:00"/>
    <s v="BH Colorado Electric Oper Co"/>
    <s v="Regulated Electric (122)"/>
    <s v="State - CO Common Transmission Gen"/>
    <x v="67"/>
    <n v="135300"/>
    <x v="185"/>
    <n v="11831466"/>
    <s v="GPS CLOCKS"/>
    <d v="2012-12-11T00:00:00"/>
    <d v="2012-01-01T00:00:00"/>
    <s v="10046919"/>
  </r>
  <r>
    <n v="0"/>
    <n v="0"/>
    <n v="0"/>
    <n v="0"/>
    <d v="2023-12-01T00:00:00"/>
    <s v="BH Colorado Electric Oper Co"/>
    <s v="Regulated Electric (122)"/>
    <s v="State - CO Common Transmission Gen"/>
    <x v="67"/>
    <n v="135300"/>
    <x v="3"/>
    <n v="9793088"/>
    <s v="MOBILE REPLACE TRANSFORMER DIF"/>
    <d v="1997-09-01T00:00:00"/>
    <d v="1998-11-01T00:00:00"/>
    <s v="23556036"/>
  </r>
  <r>
    <n v="0"/>
    <n v="0"/>
    <n v="0"/>
    <n v="0"/>
    <d v="2023-12-01T00:00:00"/>
    <s v="BH Colorado Electric Oper Co"/>
    <s v="Regulated Electric (122)"/>
    <s v="State - CO Common Transmission Gen"/>
    <x v="67"/>
    <n v="135300"/>
    <x v="3"/>
    <n v="9876581"/>
    <s v="System Protection Blanket - C"/>
    <d v="1999-03-01T00:00:00"/>
    <d v="1999-03-01T00:00:00"/>
    <s v="23550102"/>
  </r>
  <r>
    <n v="0"/>
    <n v="0"/>
    <n v="0"/>
    <n v="0"/>
    <d v="2023-12-01T00:00:00"/>
    <s v="BH Colorado Electric Oper Co"/>
    <s v="Regulated Electric (122)"/>
    <s v="State - CO Common Transmission Gen"/>
    <x v="67"/>
    <n v="135300"/>
    <x v="3"/>
    <n v="11848875"/>
    <s v="BHCT-G3"/>
    <d v="2012-12-31T00:00:00"/>
    <d v="2013-04-01T00:00:00"/>
    <s v="10028541"/>
  </r>
  <r>
    <n v="0"/>
    <n v="0"/>
    <n v="0"/>
    <n v="0"/>
    <d v="2023-12-01T00:00:00"/>
    <s v="BH Colorado Electric Oper Co"/>
    <s v="Regulated Electric (122)"/>
    <s v="State - CO Common Transmission Gen"/>
    <x v="67"/>
    <n v="135300"/>
    <x v="3"/>
    <n v="11740889"/>
    <s v="BHCT-G3"/>
    <d v="2012-12-31T00:00:00"/>
    <d v="2012-12-01T00:00:00"/>
    <s v="10028541"/>
  </r>
  <r>
    <n v="0"/>
    <n v="0"/>
    <n v="0"/>
    <n v="0"/>
    <d v="2023-12-01T00:00:00"/>
    <s v="BH Colorado Electric Oper Co"/>
    <s v="Regulated Electric (122)"/>
    <s v="State - CO Common Transmission Gen"/>
    <x v="67"/>
    <n v="135300"/>
    <x v="3"/>
    <n v="9792966"/>
    <s v="ROCKY FORD-ADD DIFFERENTIAL BA"/>
    <d v="1997-11-24T00:00:00"/>
    <d v="1998-11-01T00:00:00"/>
    <s v="23556039"/>
  </r>
  <r>
    <n v="0"/>
    <n v="0"/>
    <n v="0"/>
    <n v="0"/>
    <d v="2023-12-01T00:00:00"/>
    <s v="BH Colorado Electric Oper Co"/>
    <s v="Regulated Electric (122)"/>
    <s v="State - CO Common Transmission Gen"/>
    <x v="67"/>
    <n v="135300"/>
    <x v="3"/>
    <n v="9822391"/>
    <s v="CRIPPLE CRK PURCH/INST 2ND XFM"/>
    <d v="1998-12-01T00:00:00"/>
    <d v="2000-09-01T00:00:00"/>
    <s v="23557245"/>
  </r>
  <r>
    <n v="0"/>
    <n v="0"/>
    <n v="0"/>
    <n v="0"/>
    <d v="2023-12-01T00:00:00"/>
    <s v="BH Colorado Electric Oper Co"/>
    <s v="Regulated Electric (122)"/>
    <s v="State - CO Common Transmission Gen"/>
    <x v="67"/>
    <n v="135300"/>
    <x v="3"/>
    <n v="12221270"/>
    <s v="MOBUKE RADIO CONTROL STATION REDUNDANCY FOR NERC COMPLIANCE"/>
    <d v="2013-10-15T00:00:00"/>
    <d v="2013-12-01T00:00:00"/>
    <s v="10047857"/>
  </r>
  <r>
    <n v="0"/>
    <n v="0"/>
    <n v="0"/>
    <n v="0"/>
    <d v="2023-12-01T00:00:00"/>
    <s v="BH Colorado Electric Oper Co"/>
    <s v="Regulated Electric (122)"/>
    <s v="State - CO Common Transmission Gen"/>
    <x v="67"/>
    <n v="135300"/>
    <x v="3"/>
    <n v="13207820"/>
    <s v="RELAYING UPGRADES-TRANSMISSION UPGRADES FOR 6 PANELS"/>
    <d v="2015-04-30T00:00:00"/>
    <d v="2015-04-01T00:00:00"/>
    <s v="10049752"/>
  </r>
  <r>
    <n v="0"/>
    <n v="0"/>
    <n v="0"/>
    <n v="0"/>
    <d v="2023-12-01T00:00:00"/>
    <s v="BH Colorado Electric Oper Co"/>
    <s v="Regulated Electric (122)"/>
    <s v="State - CO Common Transmission Gen"/>
    <x v="67"/>
    <n v="135300"/>
    <x v="3"/>
    <n v="9881483"/>
    <s v="CRIPPLE CRK PURCH/INST 2ND XFM"/>
    <d v="1998-12-01T00:00:00"/>
    <d v="2000-11-01T00:00:00"/>
    <s v="23557245"/>
  </r>
  <r>
    <n v="0"/>
    <n v="0"/>
    <n v="0"/>
    <n v="0"/>
    <d v="2023-12-01T00:00:00"/>
    <s v="BH Colorado Electric Oper Co"/>
    <s v="Regulated Electric (122)"/>
    <s v="State - CO Common Transmission Gen"/>
    <x v="67"/>
    <n v="135300"/>
    <x v="3"/>
    <n v="9792816"/>
    <s v="System Protection Blanket - C"/>
    <d v="1998-12-03T00:00:00"/>
    <d v="1998-11-01T00:00:00"/>
    <s v="23550102"/>
  </r>
  <r>
    <n v="0"/>
    <n v="0"/>
    <n v="0"/>
    <n v="0"/>
    <d v="2023-12-01T00:00:00"/>
    <s v="BH Colorado Electric Oper Co"/>
    <s v="Regulated Electric (122)"/>
    <s v="State - CO Common Transmission Gen"/>
    <x v="67"/>
    <n v="135300"/>
    <x v="3"/>
    <n v="9822765"/>
    <s v="CRIPPLE CRK PURCH/INST 2ND XFM"/>
    <d v="1998-12-01T00:00:00"/>
    <d v="2000-10-01T00:00:00"/>
    <s v="23557245"/>
  </r>
  <r>
    <n v="0"/>
    <n v="0"/>
    <n v="0"/>
    <n v="0"/>
    <d v="2023-12-01T00:00:00"/>
    <s v="BH Colorado Electric Oper Co"/>
    <s v="Regulated Electric (122)"/>
    <s v="State - CO Common Transmission Gen"/>
    <x v="67"/>
    <n v="135300"/>
    <x v="3"/>
    <n v="9802281"/>
    <s v="LAJUNTA CHANGE DISTANCE RELAYS"/>
    <d v="1996-12-06T00:00:00"/>
    <d v="2001-03-01T00:00:00"/>
    <s v="23556033"/>
  </r>
  <r>
    <n v="0"/>
    <n v="0"/>
    <n v="0"/>
    <n v="0"/>
    <d v="2023-12-01T00:00:00"/>
    <s v="BH Colorado Electric Oper Co"/>
    <s v="Regulated Electric (122)"/>
    <s v="State - CO Common Transmission Gen"/>
    <x v="67"/>
    <n v="135300"/>
    <x v="3"/>
    <n v="11739273"/>
    <s v="GPS CLOCK WEST STAT &amp; PUEBLO SVS SVS TO SUPPORT NETWORK TIME. THIS IS TO MEET WECC"/>
    <d v="2012-12-11T00:00:00"/>
    <d v="2012-12-01T00:00:00"/>
    <s v="10046919"/>
  </r>
  <r>
    <n v="0"/>
    <n v="0"/>
    <n v="0"/>
    <n v="0"/>
    <d v="2023-12-01T00:00:00"/>
    <s v="BH Colorado Electric Oper Co"/>
    <s v="Regulated Electric (122)"/>
    <s v="State - CO Common Transmission Gen"/>
    <x v="67"/>
    <n v="135300"/>
    <x v="3"/>
    <n v="9793213"/>
    <s v="PURCH. INST. 2ND XFMR @ NORTHR"/>
    <d v="1997-12-31T00:00:00"/>
    <d v="1998-11-01T00:00:00"/>
    <s v="23557246"/>
  </r>
  <r>
    <n v="0"/>
    <n v="0"/>
    <n v="0"/>
    <n v="0"/>
    <d v="2023-12-01T00:00:00"/>
    <s v="BH Colorado Electric Oper Co"/>
    <s v="Regulated Electric (122)"/>
    <s v="State - CO Common Transmission Gen"/>
    <x v="67"/>
    <n v="135300"/>
    <x v="3"/>
    <n v="9793210"/>
    <s v="BLENDE 69/13.2KV SUB ADD 69KV"/>
    <d v="1997-01-31T00:00:00"/>
    <d v="1998-11-01T00:00:00"/>
    <s v="23557253"/>
  </r>
  <r>
    <n v="0"/>
    <n v="0"/>
    <n v="0"/>
    <n v="0"/>
    <d v="2023-12-01T00:00:00"/>
    <s v="BH Colorado Electric Oper Co"/>
    <s v="Regulated Electric (122)"/>
    <s v="State - CO Common Transmission Gen"/>
    <x v="67"/>
    <n v="135300"/>
    <x v="3"/>
    <n v="9763017"/>
    <s v="CRIPPLE CRK PURCH/INST 2ND XFM"/>
    <d v="1998-12-01T00:00:00"/>
    <d v="2000-08-01T00:00:00"/>
    <s v="23557245"/>
  </r>
  <r>
    <n v="0"/>
    <n v="0"/>
    <n v="0"/>
    <n v="0"/>
    <d v="2023-12-01T00:00:00"/>
    <s v="BH Colorado Electric Oper Co"/>
    <s v="Regulated Electric (122)"/>
    <s v="State - CO Common Transmission Gen"/>
    <x v="67"/>
    <n v="135300"/>
    <x v="3"/>
    <n v="12221267"/>
    <s v="SCADA DUAL FRONT END PROJECT TO MEET NERC REQUIREMENTS"/>
    <d v="2013-07-01T00:00:00"/>
    <d v="2013-12-01T00:00:00"/>
    <s v="10047856"/>
  </r>
  <r>
    <n v="0"/>
    <n v="0"/>
    <n v="0"/>
    <n v="0"/>
    <d v="2023-12-01T00:00:00"/>
    <s v="BH Colorado Electric Oper Co"/>
    <s v="Regulated Electric (122)"/>
    <s v="State - CO Common Transmission Gen"/>
    <x v="67"/>
    <n v="135300"/>
    <x v="3"/>
    <n v="9874159"/>
    <s v="CRIPPLE CRK PURCH/INST 2ND XFM"/>
    <d v="1998-12-01T00:00:00"/>
    <d v="1998-12-01T00:00:00"/>
    <s v="23557245"/>
  </r>
  <r>
    <n v="0"/>
    <n v="0"/>
    <n v="0"/>
    <n v="0"/>
    <d v="2023-12-01T00:00:00"/>
    <s v="BH Colorado Electric Oper Co"/>
    <s v="Regulated Electric (122)"/>
    <s v="State - CO Common Transmission Gen"/>
    <x v="67"/>
    <n v="135300"/>
    <x v="3"/>
    <n v="11766947"/>
    <s v="MISC FIBER OPTIC AND COMMUNICATIONS EQUIPMENT FOR F/O SYSTEM SOUTH LOOP BUILD OUT.    02-19-0012"/>
    <d v="2012-10-11T00:00:00"/>
    <d v="2013-01-01T00:00:00"/>
    <s v="10044362"/>
  </r>
  <r>
    <n v="0"/>
    <n v="0"/>
    <n v="0"/>
    <n v="0"/>
    <d v="2023-12-01T00:00:00"/>
    <s v="BH Colorado Electric Oper Co"/>
    <s v="Regulated Electric (122)"/>
    <s v="State - CO Common Transmission Gen"/>
    <x v="67"/>
    <n v="135300"/>
    <x v="3"/>
    <n v="12954306"/>
    <s v="AURORA MITIGATION-19 TIME DELAY RELAYS INSTALLED ON 19 CIRCUIT BREAKERS IN BHCOE SYSTSM TO PREVENT SABOTAGE TO BREAKERS"/>
    <d v="2014-12-19T00:00:00"/>
    <d v="2014-12-01T00:00:00"/>
    <s v="10049540"/>
  </r>
  <r>
    <n v="0"/>
    <n v="0"/>
    <n v="0"/>
    <n v="0"/>
    <d v="2023-12-01T00:00:00"/>
    <s v="BH Colorado Electric Oper Co"/>
    <s v="Regulated Electric (122)"/>
    <s v="State - CO Common Transmission Gen"/>
    <x v="67"/>
    <n v="135300"/>
    <x v="3"/>
    <n v="9793089"/>
    <s v="RF CHANGE DISTANCE RELAYS"/>
    <d v="1997-12-15T00:00:00"/>
    <d v="1998-11-01T00:00:00"/>
    <s v="23556029"/>
  </r>
  <r>
    <n v="1"/>
    <n v="203172.18"/>
    <n v="39358.770706546806"/>
    <n v="163813.40929345318"/>
    <d v="2023-12-01T00:00:00"/>
    <s v="BH Colorado Electric Oper Co"/>
    <s v="Regulated Electric (122)"/>
    <s v="State - CO Common Transmission Gen"/>
    <x v="67"/>
    <n v="135300"/>
    <x v="186"/>
    <n v="13094544"/>
    <s v="GENERATOR"/>
    <d v="2014-11-15T00:00:00"/>
    <d v="2014-12-01T00:00:00"/>
    <s v="10049087"/>
  </r>
  <r>
    <n v="19"/>
    <n v="39442.04"/>
    <n v="7640.7616857704006"/>
    <n v="31801.278314229599"/>
    <d v="2023-12-01T00:00:00"/>
    <s v="BH Colorado Electric Oper Co"/>
    <s v="Regulated Electric (122)"/>
    <s v="State - CO Common Transmission Gen"/>
    <x v="67"/>
    <n v="135300"/>
    <x v="187"/>
    <n v="13094549"/>
    <s v="Relay - Breaker Failure"/>
    <d v="2014-12-19T00:00:00"/>
    <d v="2014-12-01T00:00:00"/>
    <s v="10049540"/>
  </r>
  <r>
    <n v="21"/>
    <n v="347805.99"/>
    <n v="74469.776980750205"/>
    <n v="273336.21301924979"/>
    <d v="2023-12-01T00:00:00"/>
    <s v="BH Colorado Electric Oper Co"/>
    <s v="Regulated Electric (122)"/>
    <s v="State - CO Common Transmission Gen"/>
    <x v="67"/>
    <n v="135300"/>
    <x v="126"/>
    <n v="12301507"/>
    <s v="Scada Equip - Server/Router"/>
    <d v="2013-07-01T00:00:00"/>
    <d v="2013-01-01T00:00:00"/>
    <s v="10047856"/>
  </r>
  <r>
    <n v="12"/>
    <n v="53108.840000000004"/>
    <n v="11371.291996743201"/>
    <n v="41737.548003256801"/>
    <d v="2023-12-01T00:00:00"/>
    <s v="BH Colorado Electric Oper Co"/>
    <s v="Regulated Electric (122)"/>
    <s v="State - CO Common Transmission Gen"/>
    <x v="67"/>
    <n v="135300"/>
    <x v="188"/>
    <n v="12242198"/>
    <s v="RADIO CTRL STATIONS: W ACCESSORIES"/>
    <d v="2013-10-15T00:00:00"/>
    <d v="2013-12-01T00:00:00"/>
    <s v="10047857"/>
  </r>
  <r>
    <n v="0"/>
    <n v="0"/>
    <n v="0"/>
    <n v="0"/>
    <d v="2023-12-01T00:00:00"/>
    <s v="BH Colorado Electric Oper Co"/>
    <s v="Regulated Electric (122)"/>
    <s v="State - CO Common Transmission Gen"/>
    <x v="67"/>
    <n v="135400"/>
    <x v="3"/>
    <n v="9876584"/>
    <s v="BWO TRANSM-PUEBLO          044"/>
    <d v="1997-07-31T00:00:00"/>
    <d v="1999-03-01T00:00:00"/>
    <s v="23550044"/>
  </r>
  <r>
    <n v="0"/>
    <n v="0"/>
    <n v="0"/>
    <n v="0"/>
    <d v="2023-12-01T00:00:00"/>
    <s v="BH Colorado Electric Oper Co"/>
    <s v="Regulated Electric (122)"/>
    <s v="State - CO Common Transmission Gen"/>
    <x v="67"/>
    <n v="135400"/>
    <x v="3"/>
    <n v="9793217"/>
    <s v="KETTLE TAP ADD MOT OPER SWITCH"/>
    <d v="1997-08-01T00:00:00"/>
    <d v="1998-11-01T00:00:00"/>
    <s v="23557241"/>
  </r>
  <r>
    <n v="0"/>
    <n v="0"/>
    <n v="0"/>
    <n v="0"/>
    <d v="2023-12-01T00:00:00"/>
    <s v="BH Colorado Electric Oper Co"/>
    <s v="Regulated Electric (122)"/>
    <s v="State - CO Common Transmission Gen"/>
    <x v="67"/>
    <n v="135400"/>
    <x v="3"/>
    <n v="9792878"/>
    <s v="BWO TRANSM-ROCKY FORD      045"/>
    <d v="1997-07-31T00:00:00"/>
    <d v="1998-11-01T00:00:00"/>
    <s v="23550045"/>
  </r>
  <r>
    <n v="0"/>
    <n v="0"/>
    <n v="0"/>
    <n v="0"/>
    <d v="2023-12-01T00:00:00"/>
    <s v="BH Colorado Electric Oper Co"/>
    <s v="Regulated Electric (122)"/>
    <s v="State - CO Common Transmission Gen"/>
    <x v="67"/>
    <n v="135400"/>
    <x v="3"/>
    <n v="9793100"/>
    <s v="BWO TRANSM-CANON CITY      041"/>
    <d v="1997-07-31T00:00:00"/>
    <d v="1998-11-01T00:00:00"/>
    <s v="23550041"/>
  </r>
  <r>
    <n v="0"/>
    <n v="0"/>
    <n v="0"/>
    <n v="0"/>
    <d v="2023-12-01T00:00:00"/>
    <s v="BH Colorado Electric Oper Co"/>
    <s v="Regulated Electric (122)"/>
    <s v="State - CO Common Transmission Gen"/>
    <x v="67"/>
    <n v="135400"/>
    <x v="3"/>
    <n v="9877849"/>
    <s v="BWO TRANSM-ROCKY FORD      045"/>
    <d v="1997-07-31T00:00:00"/>
    <d v="1999-06-01T00:00:00"/>
    <s v="23550045"/>
  </r>
  <r>
    <n v="0"/>
    <n v="0"/>
    <n v="0"/>
    <n v="0"/>
    <d v="2023-12-01T00:00:00"/>
    <s v="BH Colorado Electric Oper Co"/>
    <s v="Regulated Electric (122)"/>
    <s v="State - CO Common Transmission Gen"/>
    <x v="67"/>
    <n v="135400"/>
    <x v="3"/>
    <n v="9792859"/>
    <s v="RPL 5 STRUCT-CAN PLNT-TALLAHAS"/>
    <d v="1994-09-30T00:00:00"/>
    <d v="1998-11-01T00:00:00"/>
    <s v="23554820"/>
  </r>
  <r>
    <n v="0"/>
    <n v="0"/>
    <n v="0"/>
    <n v="0"/>
    <d v="2023-12-01T00:00:00"/>
    <s v="BH Colorado Electric Oper Co"/>
    <s v="Regulated Electric (122)"/>
    <s v="State - CO Common Transmission Gen"/>
    <x v="67"/>
    <n v="135400"/>
    <x v="3"/>
    <n v="9793173"/>
    <s v="INSTALL FOUNDATION &amp; RELOCATE"/>
    <d v="1997-12-16T00:00:00"/>
    <d v="1998-11-01T00:00:00"/>
    <s v="23557216"/>
  </r>
  <r>
    <n v="0"/>
    <n v="0"/>
    <n v="0"/>
    <n v="0"/>
    <d v="2023-12-01T00:00:00"/>
    <s v="BH Colorado Electric Oper Co"/>
    <s v="Regulated Electric (122)"/>
    <s v="State - CO Common Transmission Gen"/>
    <x v="67"/>
    <n v="135400"/>
    <x v="3"/>
    <n v="9878592"/>
    <s v="BWO TRANSM-CANON CITY      041"/>
    <d v="1997-07-31T00:00:00"/>
    <d v="1999-09-01T00:00:00"/>
    <s v="23550041"/>
  </r>
  <r>
    <n v="0"/>
    <n v="0"/>
    <n v="0"/>
    <n v="0"/>
    <d v="2023-12-01T00:00:00"/>
    <s v="BH Colorado Electric Oper Co"/>
    <s v="Regulated Electric (122)"/>
    <s v="State - CO Common Transmission Gen"/>
    <x v="67"/>
    <n v="135400"/>
    <x v="3"/>
    <n v="9793221"/>
    <s v="BLD 69KV LN ASPEN TAP -BLENDE"/>
    <d v="1997-12-16T00:00:00"/>
    <d v="1998-11-01T00:00:00"/>
    <s v="23557239"/>
  </r>
  <r>
    <n v="0"/>
    <n v="0"/>
    <n v="0"/>
    <n v="0"/>
    <d v="2023-12-01T00:00:00"/>
    <s v="BH Colorado Electric Oper Co"/>
    <s v="Regulated Electric (122)"/>
    <s v="State - CO Common Transmission Gen"/>
    <x v="67"/>
    <n v="135400"/>
    <x v="3"/>
    <n v="9792882"/>
    <s v="BWO TRANSM-PUEBLO          044"/>
    <d v="1997-07-31T00:00:00"/>
    <d v="1998-11-01T00:00:00"/>
    <s v="23550044"/>
  </r>
  <r>
    <n v="0"/>
    <n v="0"/>
    <n v="0"/>
    <n v="0"/>
    <d v="2023-12-01T00:00:00"/>
    <s v="BH Colorado Electric Oper Co"/>
    <s v="Regulated Electric (122)"/>
    <s v="State - CO Common Transmission Gen"/>
    <x v="67"/>
    <n v="135500"/>
    <x v="20"/>
    <n v="13044193"/>
    <s v="CROSSARM ASSEMBLY-STRUCTURE 22"/>
    <d v="2014-12-01T00:00:00"/>
    <d v="2014-01-01T00:00:00"/>
    <s v="10050676"/>
  </r>
  <r>
    <n v="0"/>
    <n v="0"/>
    <n v="0"/>
    <n v="0"/>
    <d v="2023-12-01T00:00:00"/>
    <s v="BH Colorado Electric Oper Co"/>
    <s v="Regulated Electric (122)"/>
    <s v="State - CO Common Transmission Gen"/>
    <x v="67"/>
    <n v="135500"/>
    <x v="3"/>
    <n v="20969820"/>
    <s v="This work order is for the ground line inspection for lines 816-808-824-828-826"/>
    <d v="2018-01-15T00:00:00"/>
    <d v="2018-01-01T00:00:00"/>
    <s v="10057872"/>
  </r>
  <r>
    <n v="0"/>
    <n v="0"/>
    <n v="0"/>
    <n v="0"/>
    <d v="2023-12-01T00:00:00"/>
    <s v="BH Colorado Electric Oper Co"/>
    <s v="Regulated Electric (122)"/>
    <s v="State - CO Common Transmission Gen"/>
    <x v="67"/>
    <n v="135500"/>
    <x v="3"/>
    <n v="9792877"/>
    <s v="BWO TRANSM-ROCKY FORD      045"/>
    <d v="1997-07-31T00:00:00"/>
    <d v="1998-11-01T00:00:00"/>
    <s v="23550045"/>
  </r>
  <r>
    <n v="0"/>
    <n v="0"/>
    <n v="0"/>
    <n v="0"/>
    <d v="2023-12-01T00:00:00"/>
    <s v="BH Colorado Electric Oper Co"/>
    <s v="Regulated Electric (122)"/>
    <s v="State - CO Common Transmission Gen"/>
    <x v="67"/>
    <n v="135500"/>
    <x v="3"/>
    <n v="20136283"/>
    <s v="One pole broke off at ground line during the storm on 12-24-2016"/>
    <d v="2017-01-02T00:00:00"/>
    <d v="2017-07-01T00:00:00"/>
    <s v="10056555"/>
  </r>
  <r>
    <n v="0"/>
    <n v="0"/>
    <n v="0"/>
    <n v="0"/>
    <d v="2023-12-01T00:00:00"/>
    <s v="BH Colorado Electric Oper Co"/>
    <s v="Regulated Electric (122)"/>
    <s v="State - CO Common Transmission Gen"/>
    <x v="67"/>
    <n v="135500"/>
    <x v="3"/>
    <n v="13074889"/>
    <s v="NYBERG TO BOONE 115KV LINE REBUILD WITH DOUBLE CIRCUIT 115KV ON STEEL MONO POLES"/>
    <d v="2015-01-31T00:00:00"/>
    <d v="2015-02-01T00:00:00"/>
    <s v="10050230"/>
  </r>
  <r>
    <n v="0"/>
    <n v="0"/>
    <n v="0"/>
    <n v="0"/>
    <d v="2023-12-01T00:00:00"/>
    <s v="BH Colorado Electric Oper Co"/>
    <s v="Regulated Electric (122)"/>
    <s v="State - CO Common Transmission Gen"/>
    <x v="67"/>
    <n v="135500"/>
    <x v="3"/>
    <n v="9878595"/>
    <s v="BWO TRANSM-CANON CITY      041"/>
    <d v="1997-07-31T00:00:00"/>
    <d v="1999-09-01T00:00:00"/>
    <s v="23550041"/>
  </r>
  <r>
    <n v="0"/>
    <n v="0"/>
    <n v="0"/>
    <n v="0"/>
    <d v="2023-12-01T00:00:00"/>
    <s v="BH Colorado Electric Oper Co"/>
    <s v="Regulated Electric (122)"/>
    <s v="State - CO Common Transmission Gen"/>
    <x v="67"/>
    <n v="135500"/>
    <x v="3"/>
    <n v="13207823"/>
    <s v="NYBERG TO BOONE 115KV LINE REBUILD WITH DOUBLE CIRCUIT 115KV ON STEEL MONO POLES"/>
    <d v="2015-01-31T00:00:00"/>
    <d v="2015-04-01T00:00:00"/>
    <s v="10050230"/>
  </r>
  <r>
    <n v="0"/>
    <n v="0"/>
    <n v="0"/>
    <n v="0"/>
    <d v="2023-12-01T00:00:00"/>
    <s v="BH Colorado Electric Oper Co"/>
    <s v="Regulated Electric (122)"/>
    <s v="State - CO Common Transmission Gen"/>
    <x v="67"/>
    <n v="135500"/>
    <x v="3"/>
    <n v="9793172"/>
    <s v="INSTALL FOUNDATION &amp; RELOCATE"/>
    <d v="1997-12-16T00:00:00"/>
    <d v="1998-11-01T00:00:00"/>
    <s v="23557216"/>
  </r>
  <r>
    <n v="0"/>
    <n v="0"/>
    <n v="0"/>
    <n v="0"/>
    <d v="2023-12-01T00:00:00"/>
    <s v="BH Colorado Electric Oper Co"/>
    <s v="Regulated Electric (122)"/>
    <s v="State - CO Common Transmission Gen"/>
    <x v="67"/>
    <n v="135500"/>
    <x v="3"/>
    <n v="18840100"/>
    <s v="One pole broke off at ground line during the storm on 12-24-2016"/>
    <d v="2017-01-02T00:00:00"/>
    <d v="2017-03-01T00:00:00"/>
    <s v="10056555"/>
  </r>
  <r>
    <n v="0"/>
    <n v="0"/>
    <n v="0"/>
    <n v="0"/>
    <d v="2023-12-01T00:00:00"/>
    <s v="BH Colorado Electric Oper Co"/>
    <s v="Regulated Electric (122)"/>
    <s v="State - CO Common Transmission Gen"/>
    <x v="67"/>
    <n v="135500"/>
    <x v="3"/>
    <n v="9792858"/>
    <s v="RPL 5 STRUCT-CAN PLNT-TALLAHAS"/>
    <d v="1994-09-30T00:00:00"/>
    <d v="1998-11-01T00:00:00"/>
    <s v="23554820"/>
  </r>
  <r>
    <n v="0"/>
    <n v="0"/>
    <n v="0"/>
    <n v="0"/>
    <d v="2023-12-01T00:00:00"/>
    <s v="BH Colorado Electric Oper Co"/>
    <s v="Regulated Electric (122)"/>
    <s v="State - CO Common Transmission Gen"/>
    <x v="67"/>
    <n v="135500"/>
    <x v="3"/>
    <n v="30301200"/>
    <s v="This work order is to replace 6 cross arms that were identified during line patrol on line 210"/>
    <d v="2020-10-01T00:00:00"/>
    <d v="2020-11-01T00:00:00"/>
    <s v="10071978"/>
  </r>
  <r>
    <n v="0"/>
    <n v="0"/>
    <n v="0"/>
    <n v="0"/>
    <d v="2023-12-01T00:00:00"/>
    <s v="BH Colorado Electric Oper Co"/>
    <s v="Regulated Electric (122)"/>
    <s v="State - CO Common Transmission Gen"/>
    <x v="67"/>
    <n v="135500"/>
    <x v="3"/>
    <n v="12954320"/>
    <s v="We need to replace structure 22 on 115 kV line 259 due to phase to ground clearance issues identified during our lidar study. This will also help out with the phase to phase clearance with the new distribution line being installed under this line."/>
    <d v="2014-12-01T00:00:00"/>
    <d v="2014-12-01T00:00:00"/>
    <s v="10050676"/>
  </r>
  <r>
    <n v="0"/>
    <n v="0"/>
    <n v="0"/>
    <n v="0"/>
    <d v="2023-12-01T00:00:00"/>
    <s v="BH Colorado Electric Oper Co"/>
    <s v="Regulated Electric (122)"/>
    <s v="State - CO Common Transmission Gen"/>
    <x v="67"/>
    <n v="135500"/>
    <x v="3"/>
    <n v="9877852"/>
    <s v="BWO TRANSM-ROCKY FORD      045"/>
    <d v="1997-07-31T00:00:00"/>
    <d v="1999-06-01T00:00:00"/>
    <s v="23550045"/>
  </r>
  <r>
    <n v="0"/>
    <n v="0"/>
    <n v="0"/>
    <n v="0"/>
    <d v="2023-12-01T00:00:00"/>
    <s v="BH Colorado Electric Oper Co"/>
    <s v="Regulated Electric (122)"/>
    <s v="State - CO Common Transmission Gen"/>
    <x v="67"/>
    <n v="135500"/>
    <x v="3"/>
    <n v="30142370"/>
    <s v="This work order is to replace 6 cross arms that were identified during line patrol on line 210"/>
    <d v="2020-10-01T00:00:00"/>
    <d v="2020-10-01T00:00:00"/>
    <s v="10071978"/>
  </r>
  <r>
    <n v="0"/>
    <n v="0"/>
    <n v="0"/>
    <n v="0"/>
    <d v="2023-12-01T00:00:00"/>
    <s v="BH Colorado Electric Oper Co"/>
    <s v="Regulated Electric (122)"/>
    <s v="State - CO Common Transmission Gen"/>
    <x v="67"/>
    <n v="135500"/>
    <x v="3"/>
    <n v="27641539"/>
    <s v="This work order is for the ground line inspection for lines 816-808-824-828-826"/>
    <d v="2018-01-15T00:00:00"/>
    <d v="2019-08-01T00:00:00"/>
    <s v="10057872"/>
  </r>
  <r>
    <n v="0"/>
    <n v="0"/>
    <n v="0"/>
    <n v="0"/>
    <d v="2023-12-01T00:00:00"/>
    <s v="BH Colorado Electric Oper Co"/>
    <s v="Regulated Electric (122)"/>
    <s v="State - CO Common Transmission Gen"/>
    <x v="67"/>
    <n v="135500"/>
    <x v="3"/>
    <n v="9876587"/>
    <s v="BWO TRANSM-PUEBLO          044"/>
    <d v="1997-07-31T00:00:00"/>
    <d v="1999-03-01T00:00:00"/>
    <s v="23550044"/>
  </r>
  <r>
    <n v="0"/>
    <n v="0"/>
    <n v="0"/>
    <n v="0"/>
    <d v="2023-12-01T00:00:00"/>
    <s v="BH Colorado Electric Oper Co"/>
    <s v="Regulated Electric (122)"/>
    <s v="State - CO Common Transmission Gen"/>
    <x v="67"/>
    <n v="135500"/>
    <x v="3"/>
    <n v="9793099"/>
    <s v="BWO TRANSM-CANON CITY      041"/>
    <d v="1997-07-31T00:00:00"/>
    <d v="1998-11-01T00:00:00"/>
    <s v="23550041"/>
  </r>
  <r>
    <n v="0"/>
    <n v="0"/>
    <n v="0"/>
    <n v="0"/>
    <d v="2023-12-01T00:00:00"/>
    <s v="BH Colorado Electric Oper Co"/>
    <s v="Regulated Electric (122)"/>
    <s v="State - CO Common Transmission Gen"/>
    <x v="67"/>
    <n v="135500"/>
    <x v="3"/>
    <n v="36478264"/>
    <s v="Capital WO for 115kV COE Pole Treatments in 2022. Approx 1500 poles to be inspected and treated."/>
    <d v="2022-11-30T00:00:00"/>
    <d v="2022-12-01T00:00:00"/>
    <s v="10079308"/>
  </r>
  <r>
    <n v="0"/>
    <n v="0"/>
    <n v="0"/>
    <n v="0"/>
    <d v="2023-12-01T00:00:00"/>
    <s v="BH Colorado Electric Oper Co"/>
    <s v="Regulated Electric (122)"/>
    <s v="State - CO Common Transmission Gen"/>
    <x v="67"/>
    <n v="135500"/>
    <x v="3"/>
    <n v="9793220"/>
    <s v="BLD 69KV LN ASPEN TAP -BLENDE"/>
    <d v="1997-12-16T00:00:00"/>
    <d v="1998-11-01T00:00:00"/>
    <s v="23557239"/>
  </r>
  <r>
    <n v="0"/>
    <n v="0"/>
    <n v="0"/>
    <n v="0"/>
    <d v="2023-12-01T00:00:00"/>
    <s v="BH Colorado Electric Oper Co"/>
    <s v="Regulated Electric (122)"/>
    <s v="State - CO Common Transmission Gen"/>
    <x v="67"/>
    <n v="135500"/>
    <x v="3"/>
    <n v="18861041"/>
    <s v="One pole broke off at ground line during the storm on 12-24-2016"/>
    <d v="2017-01-02T00:00:00"/>
    <d v="2017-03-01T00:00:00"/>
    <s v="10056555"/>
  </r>
  <r>
    <n v="0"/>
    <n v="0"/>
    <n v="0"/>
    <n v="0"/>
    <d v="2023-12-01T00:00:00"/>
    <s v="BH Colorado Electric Oper Co"/>
    <s v="Regulated Electric (122)"/>
    <s v="State - CO Common Transmission Gen"/>
    <x v="67"/>
    <n v="135500"/>
    <x v="3"/>
    <n v="9792881"/>
    <s v="BWO TRANSM-PUEBLO          044"/>
    <d v="1997-07-31T00:00:00"/>
    <d v="1998-11-01T00:00:00"/>
    <s v="23550044"/>
  </r>
  <r>
    <n v="0"/>
    <n v="0"/>
    <n v="0"/>
    <n v="0"/>
    <d v="2023-12-01T00:00:00"/>
    <s v="BH Colorado Electric Oper Co"/>
    <s v="Regulated Electric (122)"/>
    <s v="State - CO Common Transmission Gen"/>
    <x v="67"/>
    <n v="135500"/>
    <x v="3"/>
    <n v="21522716"/>
    <s v="This work order is for the ground line inspection for lines 816-808-824-828-826"/>
    <d v="2018-01-15T00:00:00"/>
    <d v="2018-06-01T00:00:00"/>
    <s v="10057872"/>
  </r>
  <r>
    <n v="0"/>
    <n v="0"/>
    <n v="0"/>
    <n v="0"/>
    <d v="2023-12-01T00:00:00"/>
    <s v="BH Colorado Electric Oper Co"/>
    <s v="Regulated Electric (122)"/>
    <s v="State - CO Common Transmission Gen"/>
    <x v="67"/>
    <n v="135500"/>
    <x v="3"/>
    <n v="9793216"/>
    <s v="KETTLE TAP ADD MOT OPER SWITCH"/>
    <d v="1997-08-01T00:00:00"/>
    <d v="1998-11-01T00:00:00"/>
    <s v="23557241"/>
  </r>
  <r>
    <n v="0"/>
    <n v="0"/>
    <n v="0"/>
    <n v="0"/>
    <d v="2023-12-01T00:00:00"/>
    <s v="BH Colorado Electric Oper Co"/>
    <s v="Regulated Electric (122)"/>
    <s v="State - CO Common Transmission Gen"/>
    <x v="67"/>
    <n v="135500"/>
    <x v="55"/>
    <n v="20199432"/>
    <s v="Wood 1 Pole 70'"/>
    <d v="2017-01-02T00:00:00"/>
    <d v="2017-03-01T00:00:00"/>
    <s v="10056555"/>
  </r>
  <r>
    <n v="0"/>
    <n v="0"/>
    <n v="0"/>
    <n v="0"/>
    <d v="2023-12-01T00:00:00"/>
    <s v="BH Colorado Electric Oper Co"/>
    <s v="Regulated Electric (122)"/>
    <s v="State - CO Common Transmission Gen"/>
    <x v="67"/>
    <n v="135600"/>
    <x v="3"/>
    <n v="19675711"/>
    <s v="this work order is to replace broken insulators on the west station-excel tap 115 kV line (# 231)"/>
    <d v="2017-03-22T00:00:00"/>
    <d v="2017-04-01T00:00:00"/>
    <s v="10056894"/>
  </r>
  <r>
    <n v="0"/>
    <n v="0"/>
    <n v="0"/>
    <n v="0"/>
    <d v="2023-12-01T00:00:00"/>
    <s v="BH Colorado Electric Oper Co"/>
    <s v="Regulated Electric (122)"/>
    <s v="State - CO Common Transmission Gen"/>
    <x v="67"/>
    <n v="135600"/>
    <x v="3"/>
    <n v="9792857"/>
    <s v="RPL 5 STRUCT-CAN PLNT-TALLAHAS"/>
    <d v="1994-09-30T00:00:00"/>
    <d v="1998-11-01T00:00:00"/>
    <s v="23554820"/>
  </r>
  <r>
    <n v="0"/>
    <n v="0"/>
    <n v="0"/>
    <n v="0"/>
    <d v="2023-12-01T00:00:00"/>
    <s v="BH Colorado Electric Oper Co"/>
    <s v="Regulated Electric (122)"/>
    <s v="State - CO Common Transmission Gen"/>
    <x v="67"/>
    <n v="135600"/>
    <x v="3"/>
    <n v="9792876"/>
    <s v="BWO TRANSM-ROCKY FORD      045"/>
    <d v="1997-07-31T00:00:00"/>
    <d v="1998-11-01T00:00:00"/>
    <s v="23550045"/>
  </r>
  <r>
    <n v="0"/>
    <n v="0"/>
    <n v="0"/>
    <n v="0"/>
    <d v="2023-12-01T00:00:00"/>
    <s v="BH Colorado Electric Oper Co"/>
    <s v="Regulated Electric (122)"/>
    <s v="State - CO Common Transmission Gen"/>
    <x v="67"/>
    <n v="135600"/>
    <x v="3"/>
    <n v="12422968"/>
    <s v="West Station to Hyde Park to Pueblo Plant 115KV transmission conductor upgrade to 795 ACSR"/>
    <d v="2014-01-17T00:00:00"/>
    <d v="2014-04-01T00:00:00"/>
    <s v="10047726"/>
  </r>
  <r>
    <n v="0"/>
    <n v="0"/>
    <n v="0"/>
    <n v="0"/>
    <d v="2023-12-01T00:00:00"/>
    <s v="BH Colorado Electric Oper Co"/>
    <s v="Regulated Electric (122)"/>
    <s v="State - CO Common Transmission Gen"/>
    <x v="67"/>
    <n v="135600"/>
    <x v="3"/>
    <n v="9793134"/>
    <s v="BWO TRANSM-CANON CITY      041"/>
    <d v="1997-07-31T00:00:00"/>
    <d v="1998-11-01T00:00:00"/>
    <s v="23550041"/>
  </r>
  <r>
    <n v="0"/>
    <n v="0"/>
    <n v="0"/>
    <n v="0"/>
    <d v="2023-12-01T00:00:00"/>
    <s v="BH Colorado Electric Oper Co"/>
    <s v="Regulated Electric (122)"/>
    <s v="State - CO Common Transmission Gen"/>
    <x v="67"/>
    <n v="135600"/>
    <x v="3"/>
    <n v="9793219"/>
    <s v="BLD 69KV LN ASPEN TAP -BLENDE"/>
    <d v="1997-12-16T00:00:00"/>
    <d v="1998-11-01T00:00:00"/>
    <s v="23557239"/>
  </r>
  <r>
    <n v="0"/>
    <n v="0"/>
    <n v="0"/>
    <n v="0"/>
    <d v="2023-12-01T00:00:00"/>
    <s v="BH Colorado Electric Oper Co"/>
    <s v="Regulated Electric (122)"/>
    <s v="State - CO Common Transmission Gen"/>
    <x v="67"/>
    <n v="135600"/>
    <x v="3"/>
    <n v="12279532"/>
    <s v="West Station to Hyde Park to Pueblo Plant 115KV transmission conductor upgrade to 795 ACSR"/>
    <d v="2014-01-17T00:00:00"/>
    <d v="2014-01-01T00:00:00"/>
    <s v="10047726"/>
  </r>
  <r>
    <n v="0"/>
    <n v="0"/>
    <n v="0"/>
    <n v="0"/>
    <d v="2023-12-01T00:00:00"/>
    <s v="BH Colorado Electric Oper Co"/>
    <s v="Regulated Electric (122)"/>
    <s v="State - CO Common Transmission Gen"/>
    <x v="67"/>
    <n v="135600"/>
    <x v="3"/>
    <n v="19675714"/>
    <s v="we need to replace broken insulators on the pueblo plant-reader 115 kV line (line 262)"/>
    <d v="2017-03-20T00:00:00"/>
    <d v="2017-04-01T00:00:00"/>
    <s v="10056895"/>
  </r>
  <r>
    <n v="0"/>
    <n v="0"/>
    <n v="0"/>
    <n v="0"/>
    <d v="2023-12-01T00:00:00"/>
    <s v="BH Colorado Electric Oper Co"/>
    <s v="Regulated Electric (122)"/>
    <s v="State - CO Common Transmission Gen"/>
    <x v="67"/>
    <n v="135600"/>
    <x v="3"/>
    <n v="9792880"/>
    <s v="BWO TRANSM-PUEBLO          044"/>
    <d v="1997-07-31T00:00:00"/>
    <d v="1998-11-01T00:00:00"/>
    <s v="23550044"/>
  </r>
  <r>
    <n v="0"/>
    <n v="0"/>
    <n v="0"/>
    <n v="0"/>
    <d v="2023-12-01T00:00:00"/>
    <s v="BH Colorado Electric Oper Co"/>
    <s v="Regulated Electric (122)"/>
    <s v="State - CO Common Transmission Gen"/>
    <x v="67"/>
    <n v="135600"/>
    <x v="3"/>
    <n v="9877851"/>
    <s v="BWO TRANSM-ROCKY FORD      045"/>
    <d v="1997-07-31T00:00:00"/>
    <d v="1999-06-01T00:00:00"/>
    <s v="23550045"/>
  </r>
  <r>
    <n v="0"/>
    <n v="0"/>
    <n v="0"/>
    <n v="0"/>
    <d v="2023-12-01T00:00:00"/>
    <s v="BH Colorado Electric Oper Co"/>
    <s v="Regulated Electric (122)"/>
    <s v="State - CO Common Transmission Gen"/>
    <x v="67"/>
    <n v="135600"/>
    <x v="3"/>
    <n v="9793215"/>
    <s v="KETTLE TAP ADD MOT OPER SWITCH"/>
    <d v="1997-08-01T00:00:00"/>
    <d v="1998-11-01T00:00:00"/>
    <s v="23557241"/>
  </r>
  <r>
    <n v="0"/>
    <n v="0"/>
    <n v="0"/>
    <n v="0"/>
    <d v="2023-12-01T00:00:00"/>
    <s v="BH Colorado Electric Oper Co"/>
    <s v="Regulated Electric (122)"/>
    <s v="State - CO Common Transmission Gen"/>
    <x v="67"/>
    <n v="135600"/>
    <x v="3"/>
    <n v="9878594"/>
    <s v="BWO TRANSM-CANON CITY      041"/>
    <d v="1997-07-31T00:00:00"/>
    <d v="1999-09-01T00:00:00"/>
    <s v="23550041"/>
  </r>
  <r>
    <n v="0"/>
    <n v="0"/>
    <n v="0"/>
    <n v="0"/>
    <d v="2023-12-01T00:00:00"/>
    <s v="BH Colorado Electric Oper Co"/>
    <s v="Regulated Electric (122)"/>
    <s v="State - CO Common Transmission Gen"/>
    <x v="67"/>
    <n v="135600"/>
    <x v="3"/>
    <n v="9793171"/>
    <s v="INSTALL FOUNDATION &amp; RELOCATE"/>
    <d v="1997-12-16T00:00:00"/>
    <d v="1998-11-01T00:00:00"/>
    <s v="23557216"/>
  </r>
  <r>
    <n v="0"/>
    <n v="0"/>
    <n v="0"/>
    <n v="0"/>
    <d v="2023-12-01T00:00:00"/>
    <s v="BH Colorado Electric Oper Co"/>
    <s v="Regulated Electric (122)"/>
    <s v="State - CO Common Transmission Gen"/>
    <x v="67"/>
    <n v="135600"/>
    <x v="3"/>
    <n v="9876586"/>
    <s v="BWO TRANSM-PUEBLO          044"/>
    <d v="1997-07-31T00:00:00"/>
    <d v="1999-03-01T00:00:00"/>
    <s v="23550044"/>
  </r>
  <r>
    <n v="0"/>
    <n v="0"/>
    <n v="0"/>
    <n v="0"/>
    <d v="2023-12-01T00:00:00"/>
    <s v="BH Colorado Electric Oper Co"/>
    <s v="Regulated Electric (122)"/>
    <s v="State - CO Common Transmission Gen"/>
    <x v="67"/>
    <n v="135800"/>
    <x v="3"/>
    <n v="9792879"/>
    <s v="BWO TRANSM-PUEBLO          044"/>
    <d v="1997-07-31T00:00:00"/>
    <d v="1998-11-01T00:00:00"/>
    <s v="23550044"/>
  </r>
  <r>
    <n v="0"/>
    <n v="0"/>
    <n v="0"/>
    <n v="0"/>
    <d v="2023-12-01T00:00:00"/>
    <s v="BH Colorado Electric Oper Co"/>
    <s v="Regulated Electric (122)"/>
    <s v="State - CO Common Transmission Gen"/>
    <x v="67"/>
    <n v="135800"/>
    <x v="3"/>
    <n v="9793218"/>
    <s v="BLD 69KV LN ASPEN TAP -BLENDE"/>
    <d v="1997-12-16T00:00:00"/>
    <d v="1998-11-01T00:00:00"/>
    <s v="23557239"/>
  </r>
  <r>
    <n v="0"/>
    <n v="0"/>
    <n v="0"/>
    <n v="0"/>
    <d v="2023-12-01T00:00:00"/>
    <s v="BH Colorado Electric Oper Co"/>
    <s v="Regulated Electric (122)"/>
    <s v="State - CO Common Transmission Gen"/>
    <x v="67"/>
    <n v="135800"/>
    <x v="3"/>
    <n v="9793133"/>
    <s v="BWO TRANSM-CANON CITY      041"/>
    <d v="1997-07-31T00:00:00"/>
    <d v="1998-11-01T00:00:00"/>
    <s v="23550041"/>
  </r>
  <r>
    <n v="0"/>
    <n v="0"/>
    <n v="0"/>
    <n v="0"/>
    <d v="2023-12-01T00:00:00"/>
    <s v="BH Colorado Electric Oper Co"/>
    <s v="Regulated Electric (122)"/>
    <s v="State - CO Common Transmission Gen"/>
    <x v="67"/>
    <n v="135800"/>
    <x v="3"/>
    <n v="9792856"/>
    <s v="RPL 5 STRUCT-CAN PLNT-TALLAHAS"/>
    <d v="1994-09-30T00:00:00"/>
    <d v="1998-11-01T00:00:00"/>
    <s v="23554820"/>
  </r>
  <r>
    <n v="0"/>
    <n v="0"/>
    <n v="0"/>
    <n v="0"/>
    <d v="2023-12-01T00:00:00"/>
    <s v="BH Colorado Electric Oper Co"/>
    <s v="Regulated Electric (122)"/>
    <s v="State - CO Common Transmission Gen"/>
    <x v="67"/>
    <n v="135800"/>
    <x v="3"/>
    <n v="9793206"/>
    <s v="INSTALL FOUNDATION &amp; RELOCATE"/>
    <d v="1997-12-16T00:00:00"/>
    <d v="1998-11-01T00:00:00"/>
    <s v="23557216"/>
  </r>
  <r>
    <n v="0"/>
    <n v="0"/>
    <n v="0"/>
    <n v="0"/>
    <d v="2023-12-01T00:00:00"/>
    <s v="BH Colorado Electric Oper Co"/>
    <s v="Regulated Electric (122)"/>
    <s v="State - CO Common Transmission Gen"/>
    <x v="67"/>
    <n v="135800"/>
    <x v="3"/>
    <n v="9792875"/>
    <s v="BWO TRANSM-ROCKY FORD      045"/>
    <d v="1997-07-31T00:00:00"/>
    <d v="1998-11-01T00:00:00"/>
    <s v="23550045"/>
  </r>
  <r>
    <n v="0"/>
    <n v="0"/>
    <n v="0"/>
    <n v="0"/>
    <d v="2023-12-01T00:00:00"/>
    <s v="BH Colorado Electric Oper Co"/>
    <s v="Regulated Electric (122)"/>
    <s v="State - CO Common Transmission Gen"/>
    <x v="67"/>
    <n v="135800"/>
    <x v="3"/>
    <n v="9876585"/>
    <s v="BWO TRANSM-PUEBLO          044"/>
    <d v="1997-07-31T00:00:00"/>
    <d v="1999-03-01T00:00:00"/>
    <s v="23550044"/>
  </r>
  <r>
    <n v="0"/>
    <n v="0"/>
    <n v="0"/>
    <n v="0"/>
    <d v="2023-12-01T00:00:00"/>
    <s v="BH Colorado Electric Oper Co"/>
    <s v="Regulated Electric (122)"/>
    <s v="State - CO Common Transmission Gen"/>
    <x v="67"/>
    <n v="135800"/>
    <x v="3"/>
    <n v="9878593"/>
    <s v="BWO TRANSM-CANON CITY      041"/>
    <d v="1997-07-31T00:00:00"/>
    <d v="1999-09-01T00:00:00"/>
    <s v="23550041"/>
  </r>
  <r>
    <n v="0"/>
    <n v="0"/>
    <n v="0"/>
    <n v="0"/>
    <d v="2023-12-01T00:00:00"/>
    <s v="BH Colorado Electric Oper Co"/>
    <s v="Regulated Electric (122)"/>
    <s v="State - CO Common Transmission Gen"/>
    <x v="67"/>
    <n v="135800"/>
    <x v="3"/>
    <n v="9793214"/>
    <s v="KETTLE TAP ADD MOT OPER SWITCH"/>
    <d v="1997-08-01T00:00:00"/>
    <d v="1998-11-01T00:00:00"/>
    <s v="23557241"/>
  </r>
  <r>
    <n v="0"/>
    <n v="0"/>
    <n v="0"/>
    <n v="0"/>
    <d v="2023-12-01T00:00:00"/>
    <s v="BH Colorado Electric Oper Co"/>
    <s v="Regulated Electric (122)"/>
    <s v="State - CO Common Transmission Gen"/>
    <x v="67"/>
    <n v="135800"/>
    <x v="3"/>
    <n v="9877850"/>
    <s v="BWO TRANSM-ROCKY FORD      045"/>
    <d v="1997-07-31T00:00:00"/>
    <d v="1999-06-01T00:00:00"/>
    <s v="23550045"/>
  </r>
  <r>
    <n v="0"/>
    <n v="0"/>
    <n v="0"/>
    <n v="0"/>
    <d v="2023-12-01T00:00:00"/>
    <s v="BH Colorado Electric Oper Co"/>
    <s v="Regulated Electric (122)"/>
    <s v="State - Colorado Elec Distribution"/>
    <x v="68"/>
    <n v="135300"/>
    <x v="3"/>
    <n v="18613897"/>
    <s v="replacement of MAS remote radios for COE"/>
    <d v="2016-12-23T00:00:00"/>
    <d v="2016-12-01T00:00:00"/>
    <s v="10056178"/>
  </r>
  <r>
    <n v="0"/>
    <n v="0"/>
    <n v="0"/>
    <n v="0"/>
    <d v="2023-12-01T00:00:00"/>
    <s v="BH Colorado Electric Oper Co"/>
    <s v="Regulated Electric (122)"/>
    <s v="State - Colorado Elec Distribution"/>
    <x v="68"/>
    <n v="135500"/>
    <x v="3"/>
    <n v="9748802"/>
    <s v="EPU C &amp; C DEVELOPMENT 8TH &amp; HA"/>
    <d v="2006-10-06T00:00:00"/>
    <d v="2006-10-01T00:00:00"/>
    <s v="60009953"/>
  </r>
  <r>
    <n v="0"/>
    <n v="0"/>
    <n v="0"/>
    <n v="0"/>
    <d v="2023-12-01T00:00:00"/>
    <s v="BH Colorado Electric Oper Co"/>
    <s v="Regulated Electric (122)"/>
    <s v="State - Colorado Elec Distribution"/>
    <x v="68"/>
    <n v="135500"/>
    <x v="3"/>
    <n v="9754555"/>
    <s v="EPONF OAKWOOD BUILDERS 402VALL"/>
    <d v="2006-02-03T00:00:00"/>
    <d v="2006-02-01T00:00:00"/>
    <s v="60009992"/>
  </r>
  <r>
    <n v="0"/>
    <n v="0"/>
    <n v="0"/>
    <n v="0"/>
    <d v="2023-12-01T00:00:00"/>
    <s v="BH Colorado Electric Oper Co"/>
    <s v="Regulated Electric (122)"/>
    <s v="State - Colorado Elec Distribution"/>
    <x v="68"/>
    <n v="135500"/>
    <x v="3"/>
    <n v="9701730"/>
    <s v="EPONF OAKWOOD BUILDERS 402VALL"/>
    <d v="2006-02-03T00:00:00"/>
    <d v="2006-03-01T00:00:00"/>
    <s v="60009992"/>
  </r>
  <r>
    <n v="0"/>
    <n v="0"/>
    <n v="0"/>
    <n v="0"/>
    <d v="2023-12-01T00:00:00"/>
    <s v="BH Colorado Electric Oper Co"/>
    <s v="Regulated Electric (122)"/>
    <s v="State - Colorado Elec Distribution"/>
    <x v="68"/>
    <n v="135500"/>
    <x v="3"/>
    <n v="9748326"/>
    <s v="EPU CANON CITY HIGH SCHOOL 131"/>
    <d v="2006-11-10T00:00:00"/>
    <d v="2006-11-01T00:00:00"/>
    <s v="60008756"/>
  </r>
  <r>
    <n v="0"/>
    <n v="0"/>
    <n v="0"/>
    <n v="0"/>
    <d v="2023-12-01T00:00:00"/>
    <s v="BH Colorado Electric Oper Co"/>
    <s v="Regulated Electric (122)"/>
    <s v="State - Colorado Elec Distribution"/>
    <x v="68"/>
    <n v="135500"/>
    <x v="3"/>
    <n v="9748320"/>
    <s v="EPORNF AQUILA 2006 DANGER POLE"/>
    <d v="2006-11-10T00:00:00"/>
    <d v="2006-11-01T00:00:00"/>
    <s v="60011002"/>
  </r>
  <r>
    <n v="0"/>
    <n v="0"/>
    <n v="0"/>
    <n v="0"/>
    <d v="2023-12-01T00:00:00"/>
    <s v="BH Colorado Electric Oper Co"/>
    <s v="Regulated Electric (122)"/>
    <s v="State - Colorado Elec Distribution"/>
    <x v="68"/>
    <n v="135500"/>
    <x v="3"/>
    <n v="9748871"/>
    <s v="EPUNF FOUR MILE RANCH FOUR MIL"/>
    <d v="2006-10-06T00:00:00"/>
    <d v="2006-10-01T00:00:00"/>
    <s v="60010544"/>
  </r>
  <r>
    <n v="0"/>
    <n v="0"/>
    <n v="0"/>
    <n v="0"/>
    <d v="2023-12-01T00:00:00"/>
    <s v="BH Colorado Electric Oper Co"/>
    <s v="Regulated Electric (122)"/>
    <s v="State - Colorado Elec Distribution"/>
    <x v="68"/>
    <n v="135500"/>
    <x v="3"/>
    <n v="9748817"/>
    <s v="EPU HUNKER SUBDIVISION CELTIC"/>
    <d v="2006-10-06T00:00:00"/>
    <d v="2006-10-01T00:00:00"/>
    <s v="60011210"/>
  </r>
  <r>
    <n v="0"/>
    <n v="0"/>
    <n v="0"/>
    <n v="0"/>
    <d v="2023-12-01T00:00:00"/>
    <s v="BH Colorado Electric Oper Co"/>
    <s v="Regulated Electric (122)"/>
    <s v="State - Colorado Elec Distribution"/>
    <x v="68"/>
    <n v="135500"/>
    <x v="3"/>
    <n v="9749641"/>
    <s v="EPUNF OAKWOOD BUILDERS GOLD CA"/>
    <d v="2006-08-28T00:00:00"/>
    <d v="2006-08-01T00:00:00"/>
    <s v="60009773"/>
  </r>
  <r>
    <n v="0"/>
    <n v="0"/>
    <n v="0"/>
    <n v="0"/>
    <d v="2023-12-01T00:00:00"/>
    <s v="BH Colorado Electric Oper Co"/>
    <s v="Regulated Electric (122)"/>
    <s v="State - Colorado Elec Distribution"/>
    <x v="68"/>
    <n v="135600"/>
    <x v="3"/>
    <n v="9749640"/>
    <s v="EPUNF OAKWOOD BUILDERS GOLD CA"/>
    <d v="2006-08-28T00:00:00"/>
    <d v="2006-08-01T00:00:00"/>
    <s v="60009773"/>
  </r>
  <r>
    <n v="0"/>
    <n v="0"/>
    <n v="0"/>
    <n v="0"/>
    <d v="2023-12-01T00:00:00"/>
    <s v="BH Colorado Electric Oper Co"/>
    <s v="Regulated Electric (122)"/>
    <s v="State - Colorado Elec Distribution"/>
    <x v="68"/>
    <n v="135600"/>
    <x v="3"/>
    <n v="9748325"/>
    <s v="EPU CANON CITY HIGH SCHOOL 131"/>
    <d v="2006-11-10T00:00:00"/>
    <d v="2006-11-01T00:00:00"/>
    <s v="60008756"/>
  </r>
  <r>
    <n v="0"/>
    <n v="0"/>
    <n v="0"/>
    <n v="0"/>
    <d v="2023-12-01T00:00:00"/>
    <s v="BH Colorado Electric Oper Co"/>
    <s v="Regulated Electric (122)"/>
    <s v="State - Colorado Elec Distribution"/>
    <x v="68"/>
    <n v="135600"/>
    <x v="3"/>
    <n v="9748816"/>
    <s v="EPU HUNKER SUBDIVISION CELTIC"/>
    <d v="2006-10-06T00:00:00"/>
    <d v="2006-10-01T00:00:00"/>
    <s v="60011210"/>
  </r>
  <r>
    <n v="0"/>
    <n v="0"/>
    <n v="0"/>
    <n v="0"/>
    <d v="2023-12-01T00:00:00"/>
    <s v="BH Colorado Electric Oper Co"/>
    <s v="Regulated Electric (122)"/>
    <s v="State - Colorado Elec Distribution"/>
    <x v="68"/>
    <n v="135600"/>
    <x v="3"/>
    <n v="9754554"/>
    <s v="EPONF OAKWOOD BUILDERS 402VALL"/>
    <d v="2006-02-03T00:00:00"/>
    <d v="2006-02-01T00:00:00"/>
    <s v="60009992"/>
  </r>
  <r>
    <n v="0"/>
    <n v="0"/>
    <n v="0"/>
    <n v="0"/>
    <d v="2023-12-01T00:00:00"/>
    <s v="BH Colorado Electric Oper Co"/>
    <s v="Regulated Electric (122)"/>
    <s v="State - Colorado Elec Distribution"/>
    <x v="68"/>
    <n v="135600"/>
    <x v="3"/>
    <n v="9711416"/>
    <s v="EPUNF FOUR MILE RANCH FOUR MIL"/>
    <d v="2006-10-06T00:00:00"/>
    <d v="2006-10-01T00:00:00"/>
    <s v="60010544"/>
  </r>
  <r>
    <n v="0"/>
    <n v="0"/>
    <n v="0"/>
    <n v="0"/>
    <d v="2023-12-01T00:00:00"/>
    <s v="BH Colorado Electric Oper Co"/>
    <s v="Regulated Electric (122)"/>
    <s v="State - Colorado Elec Distribution"/>
    <x v="68"/>
    <n v="135600"/>
    <x v="3"/>
    <n v="9748319"/>
    <s v="EPORNF AQUILA 2006 DANGER POLE"/>
    <d v="2006-11-10T00:00:00"/>
    <d v="2006-11-01T00:00:00"/>
    <s v="60011002"/>
  </r>
  <r>
    <n v="0"/>
    <n v="0"/>
    <n v="0"/>
    <n v="0"/>
    <d v="2023-12-01T00:00:00"/>
    <s v="BH Colorado Electric Oper Co"/>
    <s v="Regulated Electric (122)"/>
    <s v="State - Colorado Elec Distribution"/>
    <x v="68"/>
    <n v="135600"/>
    <x v="3"/>
    <n v="9711412"/>
    <s v="EPU C &amp; C DEVELOPMENT 8TH &amp; HA"/>
    <d v="2006-10-06T00:00:00"/>
    <d v="2006-10-01T00:00:00"/>
    <s v="60009953"/>
  </r>
  <r>
    <n v="0"/>
    <n v="0"/>
    <n v="0"/>
    <n v="0"/>
    <d v="2023-12-01T00:00:00"/>
    <s v="BH Colorado Electric Oper Co"/>
    <s v="Regulated Electric (122)"/>
    <s v="State - Colorado Elec Distribution"/>
    <x v="69"/>
    <n v="135500"/>
    <x v="3"/>
    <n v="9748256"/>
    <s v="EPORNF  CHERAW - STORM WORK 10"/>
    <d v="2006-11-15T00:00:00"/>
    <d v="2006-11-01T00:00:00"/>
    <s v="60011693"/>
  </r>
  <r>
    <n v="0"/>
    <n v="0"/>
    <n v="0"/>
    <n v="0"/>
    <d v="2023-12-01T00:00:00"/>
    <s v="BH Colorado Electric Oper Co"/>
    <s v="Regulated Electric (122)"/>
    <s v="State - Colorado Elec Distribution"/>
    <x v="69"/>
    <n v="135600"/>
    <x v="3"/>
    <n v="9748255"/>
    <s v="EPORNF  CHERAW - STORM WORK 10"/>
    <d v="2006-11-15T00:00:00"/>
    <d v="2006-11-01T00:00:00"/>
    <s v="60011693"/>
  </r>
  <r>
    <n v="0"/>
    <n v="0"/>
    <n v="0"/>
    <n v="0"/>
    <d v="2023-12-01T00:00:00"/>
    <s v="BH Colorado Electric Oper Co"/>
    <s v="Regulated Electric (122)"/>
    <s v="State - Colorado Elec Distribution"/>
    <x v="70"/>
    <n v="135500"/>
    <x v="3"/>
    <n v="9754572"/>
    <s v="EPOR  MAIN ST TO RR CROWLEY"/>
    <d v="2006-01-27T00:00:00"/>
    <d v="2006-02-01T00:00:00"/>
    <s v="60009552"/>
  </r>
  <r>
    <n v="0"/>
    <n v="0"/>
    <n v="0"/>
    <n v="0"/>
    <d v="2023-12-01T00:00:00"/>
    <s v="BH Colorado Electric Oper Co"/>
    <s v="Regulated Electric (122)"/>
    <s v="State - Colorado Elec Distribution"/>
    <x v="70"/>
    <n v="135500"/>
    <x v="3"/>
    <n v="9753644"/>
    <s v="EPOR  MAIN ST TO RR CROWLEY"/>
    <d v="2006-01-27T00:00:00"/>
    <d v="2006-03-01T00:00:00"/>
    <s v="60009552"/>
  </r>
  <r>
    <n v="0"/>
    <n v="0"/>
    <n v="0"/>
    <n v="0"/>
    <d v="2023-12-01T00:00:00"/>
    <s v="BH Colorado Electric Oper Co"/>
    <s v="Regulated Electric (122)"/>
    <s v="State - Colorado Elec Distribution"/>
    <x v="70"/>
    <n v="135600"/>
    <x v="189"/>
    <n v="14133508"/>
    <s v="Conductor, Oh Copper Bare 3/0"/>
    <d v="2016-02-01T00:00:00"/>
    <d v="2016-01-01T00:00:00"/>
    <s v="5105224111"/>
  </r>
  <r>
    <n v="0"/>
    <n v="0"/>
    <n v="0"/>
    <n v="0"/>
    <d v="2023-12-01T00:00:00"/>
    <s v="BH Colorado Electric Oper Co"/>
    <s v="Regulated Electric (122)"/>
    <s v="State - Colorado Elec Distribution"/>
    <x v="70"/>
    <n v="135600"/>
    <x v="3"/>
    <n v="9754571"/>
    <s v="EPOR  MAIN ST TO RR CROWLEY"/>
    <d v="2006-01-27T00:00:00"/>
    <d v="2006-02-01T00:00:00"/>
    <s v="60009552"/>
  </r>
  <r>
    <n v="0"/>
    <n v="0"/>
    <n v="0"/>
    <n v="0"/>
    <d v="2023-12-01T00:00:00"/>
    <s v="BH Colorado Electric Oper Co"/>
    <s v="Regulated Electric (122)"/>
    <s v="State - Colorado Elec Distribution"/>
    <x v="71"/>
    <n v="135500"/>
    <x v="3"/>
    <n v="9748880"/>
    <s v="EPUNF CITY OF CRIPPLE CREEK HW"/>
    <d v="2006-10-11T00:00:00"/>
    <d v="2006-10-01T00:00:00"/>
    <s v="60011151"/>
  </r>
  <r>
    <n v="0"/>
    <n v="0"/>
    <n v="0"/>
    <n v="0"/>
    <d v="2023-12-01T00:00:00"/>
    <s v="BH Colorado Electric Oper Co"/>
    <s v="Regulated Electric (122)"/>
    <s v="State - Colorado Elec Distribution"/>
    <x v="71"/>
    <n v="135500"/>
    <x v="3"/>
    <n v="9753320"/>
    <s v="EPUR3P  CRIPPLE CREEK SUBSTATI"/>
    <d v="2006-04-04T00:00:00"/>
    <d v="2006-04-01T00:00:00"/>
    <s v="60010466"/>
  </r>
  <r>
    <n v="0"/>
    <n v="0"/>
    <n v="0"/>
    <n v="0"/>
    <d v="2023-12-01T00:00:00"/>
    <s v="BH Colorado Electric Oper Co"/>
    <s v="Regulated Electric (122)"/>
    <s v="State - Colorado Elec Distribution"/>
    <x v="71"/>
    <n v="135600"/>
    <x v="3"/>
    <n v="9753319"/>
    <s v="EPUR3P  CRIPPLE CREEK SUBSTATI"/>
    <d v="2006-04-04T00:00:00"/>
    <d v="2006-04-01T00:00:00"/>
    <s v="60010466"/>
  </r>
  <r>
    <n v="0"/>
    <n v="0"/>
    <n v="0"/>
    <n v="0"/>
    <d v="2023-12-01T00:00:00"/>
    <s v="BH Colorado Electric Oper Co"/>
    <s v="Regulated Electric (122)"/>
    <s v="State - Colorado Elec Distribution"/>
    <x v="71"/>
    <n v="135600"/>
    <x v="3"/>
    <n v="9748879"/>
    <s v="EPUNF CITY OF CRIPPLE CREEK HW"/>
    <d v="2006-10-11T00:00:00"/>
    <d v="2006-10-01T00:00:00"/>
    <s v="60011151"/>
  </r>
  <r>
    <n v="0"/>
    <n v="0"/>
    <n v="0"/>
    <n v="0"/>
    <d v="2023-12-01T00:00:00"/>
    <s v="BH Colorado Electric Oper Co"/>
    <s v="Regulated Electric (122)"/>
    <s v="State - Colorado Elec Distribution"/>
    <x v="72"/>
    <n v="135500"/>
    <x v="3"/>
    <n v="9694407"/>
    <s v="EPUNF STAGGS,MARGIE LOCKE MOUN"/>
    <d v="2006-02-03T00:00:00"/>
    <d v="2006-02-01T00:00:00"/>
    <s v="60009892"/>
  </r>
  <r>
    <n v="0"/>
    <n v="0"/>
    <n v="0"/>
    <n v="0"/>
    <d v="2023-12-01T00:00:00"/>
    <s v="BH Colorado Electric Oper Co"/>
    <s v="Regulated Electric (122)"/>
    <s v="State - Colorado Elec Distribution"/>
    <x v="72"/>
    <n v="135500"/>
    <x v="3"/>
    <n v="9753691"/>
    <s v="EPUNF STAGGS,MARGIE LOCKE MOUN"/>
    <d v="2006-02-03T00:00:00"/>
    <d v="2006-03-01T00:00:00"/>
    <s v="60009892"/>
  </r>
  <r>
    <n v="0"/>
    <n v="0"/>
    <n v="0"/>
    <n v="0"/>
    <d v="2023-12-01T00:00:00"/>
    <s v="BH Colorado Electric Oper Co"/>
    <s v="Regulated Electric (122)"/>
    <s v="State - Colorado Elec Distribution"/>
    <x v="72"/>
    <n v="135600"/>
    <x v="3"/>
    <n v="9754538"/>
    <s v="EPUNF STAGGS,MARGIE LOCKE MOUN"/>
    <d v="2006-02-03T00:00:00"/>
    <d v="2006-02-01T00:00:00"/>
    <s v="60009892"/>
  </r>
  <r>
    <n v="0"/>
    <n v="0"/>
    <n v="0"/>
    <n v="0"/>
    <d v="2023-12-01T00:00:00"/>
    <s v="BH Colorado Electric Oper Co"/>
    <s v="Regulated Electric (122)"/>
    <s v="State - Colorado Elec Distribution"/>
    <x v="72"/>
    <n v="135800"/>
    <x v="190"/>
    <n v="20802615"/>
    <s v="Cable, Urd-Triplex, 4/0"/>
    <d v="2017-11-01T00:00:00"/>
    <d v="2017-01-01T00:00:00"/>
    <s v="5105251313"/>
  </r>
  <r>
    <n v="0"/>
    <n v="0"/>
    <n v="0"/>
    <n v="0"/>
    <d v="2023-12-01T00:00:00"/>
    <s v="BH Colorado Electric Oper Co"/>
    <s v="Regulated Electric (122)"/>
    <s v="State - Colorado Elec Distribution"/>
    <x v="73"/>
    <n v="135500"/>
    <x v="3"/>
    <n v="9748162"/>
    <s v="EPORNF  FOWLER - STORM WORK 10"/>
    <d v="2006-11-15T00:00:00"/>
    <d v="2006-11-01T00:00:00"/>
    <s v="60011685"/>
  </r>
  <r>
    <n v="0"/>
    <n v="0"/>
    <n v="0"/>
    <n v="0"/>
    <d v="2023-12-01T00:00:00"/>
    <s v="BH Colorado Electric Oper Co"/>
    <s v="Regulated Electric (122)"/>
    <s v="State - Colorado Elec Distribution"/>
    <x v="73"/>
    <n v="135600"/>
    <x v="3"/>
    <n v="9748161"/>
    <s v="EPORNF  FOWLER - STORM WORK 10"/>
    <d v="2006-11-15T00:00:00"/>
    <d v="2006-11-01T00:00:00"/>
    <s v="60011685"/>
  </r>
  <r>
    <n v="0"/>
    <n v="0"/>
    <n v="0"/>
    <n v="0"/>
    <d v="2023-12-01T00:00:00"/>
    <s v="BH Colorado Electric Oper Co"/>
    <s v="Regulated Electric (122)"/>
    <s v="State - Colorado Elec Distribution"/>
    <x v="74"/>
    <n v="135500"/>
    <x v="3"/>
    <n v="9688411"/>
    <s v="EPU PINKAS,MICHAEL COUNTY ROAD"/>
    <d v="2006-07-13T00:00:00"/>
    <d v="2006-07-01T00:00:00"/>
    <s v="60010638"/>
  </r>
  <r>
    <n v="0"/>
    <n v="0"/>
    <n v="0"/>
    <n v="0"/>
    <d v="2023-12-01T00:00:00"/>
    <s v="BH Colorado Electric Oper Co"/>
    <s v="Regulated Electric (122)"/>
    <s v="State - Colorado Elec Distribution"/>
    <x v="74"/>
    <n v="135500"/>
    <x v="3"/>
    <n v="9753688"/>
    <s v="EPU SEIFERT CONSTRUCTION NEWLI"/>
    <d v="2006-02-03T00:00:00"/>
    <d v="2006-03-01T00:00:00"/>
    <s v="60009435"/>
  </r>
  <r>
    <n v="0"/>
    <n v="0"/>
    <n v="0"/>
    <n v="0"/>
    <d v="2023-12-01T00:00:00"/>
    <s v="BH Colorado Electric Oper Co"/>
    <s v="Regulated Electric (122)"/>
    <s v="State - Colorado Elec Distribution"/>
    <x v="74"/>
    <n v="135500"/>
    <x v="3"/>
    <n v="9754587"/>
    <s v="EPU SEIFERT CONSTRUCTION NEWLI"/>
    <d v="2006-02-03T00:00:00"/>
    <d v="2006-02-01T00:00:00"/>
    <s v="60009435"/>
  </r>
  <r>
    <n v="0"/>
    <n v="0"/>
    <n v="0"/>
    <n v="0"/>
    <d v="2023-12-01T00:00:00"/>
    <s v="BH Colorado Electric Oper Co"/>
    <s v="Regulated Electric (122)"/>
    <s v="State - Colorado Elec Distribution"/>
    <x v="74"/>
    <n v="135600"/>
    <x v="3"/>
    <n v="12575553"/>
    <s v="Electric Primary Overhead Non-Fame : EPONF TRI-STATE G&amp;T SKALA 13.2KV LINE50121 FLORENCE"/>
    <d v="2014-06-04T00:00:00"/>
    <d v="2014-07-01T00:00:00"/>
    <s v="60020279"/>
  </r>
  <r>
    <n v="0"/>
    <n v="0"/>
    <n v="0"/>
    <n v="0"/>
    <d v="2023-12-01T00:00:00"/>
    <s v="BH Colorado Electric Oper Co"/>
    <s v="Regulated Electric (122)"/>
    <s v="State - Colorado Elec Distribution"/>
    <x v="74"/>
    <n v="135600"/>
    <x v="3"/>
    <n v="9754586"/>
    <s v="EPU SEIFERT CONSTRUCTION NEWLI"/>
    <d v="2006-02-03T00:00:00"/>
    <d v="2006-02-01T00:00:00"/>
    <s v="60009435"/>
  </r>
  <r>
    <n v="0"/>
    <n v="0"/>
    <n v="0"/>
    <n v="0"/>
    <d v="2023-12-01T00:00:00"/>
    <s v="BH Colorado Electric Oper Co"/>
    <s v="Regulated Electric (122)"/>
    <s v="State - Colorado Elec Distribution"/>
    <x v="74"/>
    <n v="135600"/>
    <x v="3"/>
    <n v="9750086"/>
    <s v="EPU PINKAS,MICHAEL COUNTY ROAD"/>
    <d v="2006-07-13T00:00:00"/>
    <d v="2006-07-01T00:00:00"/>
    <s v="60010638"/>
  </r>
  <r>
    <n v="0"/>
    <n v="0"/>
    <n v="0"/>
    <n v="0"/>
    <d v="2023-12-01T00:00:00"/>
    <s v="BH Colorado Electric Oper Co"/>
    <s v="Regulated Electric (122)"/>
    <s v="State - Colorado Elec Distribution"/>
    <x v="75"/>
    <n v="135500"/>
    <x v="3"/>
    <n v="10594570"/>
    <s v="REPLACE STRUCTURE OSMOSE"/>
    <d v="2009-12-31T00:00:00"/>
    <d v="2010-12-01T00:00:00"/>
    <s v="10027701"/>
  </r>
  <r>
    <n v="0"/>
    <n v="0"/>
    <n v="0"/>
    <n v="0"/>
    <d v="2023-12-01T00:00:00"/>
    <s v="BH Colorado Electric Oper Co"/>
    <s v="Regulated Electric (122)"/>
    <s v="State - Colorado Elec Distribution"/>
    <x v="75"/>
    <n v="135500"/>
    <x v="3"/>
    <n v="9748270"/>
    <s v="EPU KREIDLER,TED BLACK CLOUD C"/>
    <d v="2006-11-10T00:00:00"/>
    <d v="2006-11-01T00:00:00"/>
    <s v="60011436"/>
  </r>
  <r>
    <n v="0"/>
    <n v="0"/>
    <n v="0"/>
    <n v="0"/>
    <d v="2023-12-01T00:00:00"/>
    <s v="BH Colorado Electric Oper Co"/>
    <s v="Regulated Electric (122)"/>
    <s v="State - Colorado Elec Distribution"/>
    <x v="75"/>
    <n v="135500"/>
    <x v="3"/>
    <n v="9711370"/>
    <s v="EPU RICHARDSON,DEAL HWY 50 453"/>
    <d v="2006-11-22T00:00:00"/>
    <d v="2006-11-01T00:00:00"/>
    <s v="60011575"/>
  </r>
  <r>
    <n v="0"/>
    <n v="0"/>
    <n v="0"/>
    <n v="0"/>
    <d v="2023-12-01T00:00:00"/>
    <s v="BH Colorado Electric Oper Co"/>
    <s v="Regulated Electric (122)"/>
    <s v="State - Colorado Elec Distribution"/>
    <x v="75"/>
    <n v="135500"/>
    <x v="3"/>
    <n v="9748279"/>
    <s v="EPU RAHBANY,EMAD ARAPAHOE LANE"/>
    <d v="2006-11-10T00:00:00"/>
    <d v="2006-11-01T00:00:00"/>
    <s v="60011306"/>
  </r>
  <r>
    <n v="0"/>
    <n v="0"/>
    <n v="0"/>
    <n v="0"/>
    <d v="2023-12-01T00:00:00"/>
    <s v="BH Colorado Electric Oper Co"/>
    <s v="Regulated Electric (122)"/>
    <s v="State - Colorado Elec Distribution"/>
    <x v="75"/>
    <n v="135500"/>
    <x v="3"/>
    <n v="9749692"/>
    <s v="EPUNF SEIFERT ENTERPRISES LLC"/>
    <d v="2006-08-30T00:00:00"/>
    <d v="2006-08-01T00:00:00"/>
    <s v="60010504"/>
  </r>
  <r>
    <n v="0"/>
    <n v="0"/>
    <n v="0"/>
    <n v="0"/>
    <d v="2023-12-01T00:00:00"/>
    <s v="BH Colorado Electric Oper Co"/>
    <s v="Regulated Electric (122)"/>
    <s v="State - Colorado Elec Distribution"/>
    <x v="75"/>
    <n v="135600"/>
    <x v="3"/>
    <n v="9748278"/>
    <s v="EPU RAHBANY,EMAD ARAPAHOE LANE"/>
    <d v="2006-11-10T00:00:00"/>
    <d v="2006-11-01T00:00:00"/>
    <s v="60011306"/>
  </r>
  <r>
    <n v="0"/>
    <n v="0"/>
    <n v="0"/>
    <n v="0"/>
    <d v="2023-12-01T00:00:00"/>
    <s v="BH Colorado Electric Oper Co"/>
    <s v="Regulated Electric (122)"/>
    <s v="State - Colorado Elec Distribution"/>
    <x v="75"/>
    <n v="135600"/>
    <x v="3"/>
    <n v="10594567"/>
    <s v="REPLACE STRUCTURE OSMOSE"/>
    <d v="2009-12-31T00:00:00"/>
    <d v="2010-12-01T00:00:00"/>
    <s v="10027701"/>
  </r>
  <r>
    <n v="0"/>
    <n v="0"/>
    <n v="0"/>
    <n v="0"/>
    <d v="2023-12-01T00:00:00"/>
    <s v="BH Colorado Electric Oper Co"/>
    <s v="Regulated Electric (122)"/>
    <s v="State - Colorado Elec Distribution"/>
    <x v="75"/>
    <n v="135600"/>
    <x v="3"/>
    <n v="9749691"/>
    <s v="EPUNF SEIFERT ENTERPRISES LLC"/>
    <d v="2006-08-30T00:00:00"/>
    <d v="2006-08-01T00:00:00"/>
    <s v="60010504"/>
  </r>
  <r>
    <n v="0"/>
    <n v="0"/>
    <n v="0"/>
    <n v="0"/>
    <d v="2023-12-01T00:00:00"/>
    <s v="BH Colorado Electric Oper Co"/>
    <s v="Regulated Electric (122)"/>
    <s v="State - Colorado Elec Distribution"/>
    <x v="75"/>
    <n v="135600"/>
    <x v="3"/>
    <n v="9748176"/>
    <s v="EPU RICHARDSON,DEAL HWY 50 453"/>
    <d v="2006-11-22T00:00:00"/>
    <d v="2006-11-01T00:00:00"/>
    <s v="60011575"/>
  </r>
  <r>
    <n v="0"/>
    <n v="0"/>
    <n v="0"/>
    <n v="0"/>
    <d v="2023-12-01T00:00:00"/>
    <s v="BH Colorado Electric Oper Co"/>
    <s v="Regulated Electric (122)"/>
    <s v="State - Colorado Elec Distribution"/>
    <x v="75"/>
    <n v="135600"/>
    <x v="3"/>
    <n v="9701708"/>
    <s v="EPU KREIDLER,TED BLACK CLOUD C"/>
    <d v="2006-11-10T00:00:00"/>
    <d v="2006-11-01T00:00:00"/>
    <s v="60011436"/>
  </r>
  <r>
    <n v="0"/>
    <n v="0"/>
    <n v="0"/>
    <n v="0"/>
    <d v="2023-12-01T00:00:00"/>
    <s v="BH Colorado Electric Oper Co"/>
    <s v="Regulated Electric (122)"/>
    <s v="State - Colorado Elec Distribution"/>
    <x v="75"/>
    <n v="135600"/>
    <x v="191"/>
    <n v="10294350"/>
    <s v="Insulators-Post-25kv"/>
    <d v="1995-07-01T00:00:00"/>
    <d v="1995-07-01T00:00:00"/>
    <s v="CPR Conversion"/>
  </r>
  <r>
    <n v="0"/>
    <n v="0"/>
    <n v="0"/>
    <n v="0"/>
    <d v="2023-12-01T00:00:00"/>
    <s v="BH Colorado Electric Oper Co"/>
    <s v="Regulated Electric (122)"/>
    <s v="State - Colorado Elec Distribution"/>
    <x v="76"/>
    <n v="135500"/>
    <x v="3"/>
    <n v="9694340"/>
    <s v="EPU FALLWELL,LARRY D FREEDOM C"/>
    <d v="2006-10-06T00:00:00"/>
    <d v="2006-10-01T00:00:00"/>
    <s v="60010562"/>
  </r>
  <r>
    <n v="0"/>
    <n v="0"/>
    <n v="0"/>
    <n v="0"/>
    <d v="2023-12-01T00:00:00"/>
    <s v="BH Colorado Electric Oper Co"/>
    <s v="Regulated Electric (122)"/>
    <s v="State - Colorado Elec Distribution"/>
    <x v="76"/>
    <n v="135600"/>
    <x v="3"/>
    <n v="9748823"/>
    <s v="EPU FALLWELL,LARRY D FREEDOM C"/>
    <d v="2006-10-06T00:00:00"/>
    <d v="2006-10-01T00:00:00"/>
    <s v="60010562"/>
  </r>
  <r>
    <n v="0"/>
    <n v="0"/>
    <n v="0"/>
    <n v="0"/>
    <d v="2023-12-01T00:00:00"/>
    <s v="BH Colorado Electric Oper Co"/>
    <s v="Regulated Electric (122)"/>
    <s v="State - Colorado Elec Distribution"/>
    <x v="77"/>
    <n v="135300"/>
    <x v="3"/>
    <n v="28413213"/>
    <s v="Replace existing door and/or locking mechanisms for Baculite Mesa Comm Site (Tower Site) to allow for compliance with NERC CIP Low Impact Standards."/>
    <d v="2019-12-16T00:00:00"/>
    <d v="2019-12-01T00:00:00"/>
    <s v="10068563"/>
  </r>
  <r>
    <n v="0"/>
    <n v="0"/>
    <n v="0"/>
    <n v="0"/>
    <d v="2023-12-01T00:00:00"/>
    <s v="BH Colorado Electric Oper Co"/>
    <s v="Regulated Electric (122)"/>
    <s v="State - Colorado Elec Distribution"/>
    <x v="77"/>
    <n v="135300"/>
    <x v="3"/>
    <n v="29646578"/>
    <s v="Replace existing door and/or locking mechanisms for Baculite Mesa Comm Site (Tower Site) to allow for compliance with NERC CIP Low Impact Standards."/>
    <d v="2019-12-16T00:00:00"/>
    <d v="2020-07-01T00:00:00"/>
    <s v="10068563"/>
  </r>
  <r>
    <n v="0"/>
    <n v="0"/>
    <n v="0"/>
    <n v="0"/>
    <d v="2023-12-01T00:00:00"/>
    <s v="BH Colorado Electric Oper Co"/>
    <s v="Regulated Electric (122)"/>
    <s v="State - Colorado Elec Distribution"/>
    <x v="77"/>
    <n v="135300"/>
    <x v="3"/>
    <n v="28830376"/>
    <s v="Replace existing door and/or locking mechanisms for Baculite Mesa Comm Site (Tower Site) to allow for compliance with NERC CIP Low Impact Standards."/>
    <d v="2019-12-16T00:00:00"/>
    <d v="2020-01-01T00:00:00"/>
    <s v="10068563"/>
  </r>
  <r>
    <n v="0"/>
    <n v="0"/>
    <n v="0"/>
    <n v="0"/>
    <d v="2023-12-01T00:00:00"/>
    <s v="BH Colorado Electric Oper Co"/>
    <s v="Regulated Electric (122)"/>
    <s v="State - Colorado Elec Distribution"/>
    <x v="78"/>
    <n v="135300"/>
    <x v="3"/>
    <n v="28830379"/>
    <s v="Replace existing door and/or locking mechanisms for Grandview Comm Site (Tower Site) to allow for compliance with NERC CIP Low Impact Standards."/>
    <d v="2019-12-16T00:00:00"/>
    <d v="2020-01-01T00:00:00"/>
    <s v="10068565"/>
  </r>
  <r>
    <n v="0"/>
    <n v="0"/>
    <n v="0"/>
    <n v="0"/>
    <d v="2023-12-01T00:00:00"/>
    <s v="BH Colorado Electric Oper Co"/>
    <s v="Regulated Electric (122)"/>
    <s v="State - Colorado Elec Distribution"/>
    <x v="78"/>
    <n v="135300"/>
    <x v="3"/>
    <n v="28413216"/>
    <s v="Replace existing door and/or locking mechanisms for Grandview Comm Site (Tower Site) to allow for compliance with NERC CIP Low Impact Standards."/>
    <d v="2019-12-16T00:00:00"/>
    <d v="2019-12-01T00:00:00"/>
    <s v="10068565"/>
  </r>
  <r>
    <n v="0"/>
    <n v="0"/>
    <n v="0"/>
    <n v="0"/>
    <d v="2023-12-01T00:00:00"/>
    <s v="BH Colorado Electric Oper Co"/>
    <s v="Regulated Electric (122)"/>
    <s v="State - Colorado Elec Distribution"/>
    <x v="78"/>
    <n v="135300"/>
    <x v="3"/>
    <n v="29646582"/>
    <s v="Replace existing door and/or locking mechanisms for Grandview Comm Site (Tower Site) to allow for compliance with NERC CIP Low Impact Standards."/>
    <d v="2019-12-16T00:00:00"/>
    <d v="2020-07-01T00:00:00"/>
    <s v="10068565"/>
  </r>
  <r>
    <n v="0"/>
    <n v="0"/>
    <n v="0"/>
    <n v="0"/>
    <d v="2023-12-01T00:00:00"/>
    <s v="BH Colorado Electric Oper Co"/>
    <s v="Regulated Electric (122)"/>
    <s v="State - Colorado Elec Distribution"/>
    <x v="79"/>
    <n v="135500"/>
    <x v="3"/>
    <n v="9748203"/>
    <s v="EPORNF  LA JUNTA - STORM WORK"/>
    <d v="2006-11-15T00:00:00"/>
    <d v="2006-11-01T00:00:00"/>
    <s v="60011689"/>
  </r>
  <r>
    <n v="0"/>
    <n v="0"/>
    <n v="0"/>
    <n v="0"/>
    <d v="2023-12-01T00:00:00"/>
    <s v="BH Colorado Electric Oper Co"/>
    <s v="Regulated Electric (122)"/>
    <s v="State - Colorado Elec Distribution"/>
    <x v="79"/>
    <n v="135600"/>
    <x v="3"/>
    <n v="9748202"/>
    <s v="EPORNF  LA JUNTA - STORM WORK"/>
    <d v="2006-11-15T00:00:00"/>
    <d v="2006-11-01T00:00:00"/>
    <s v="60011689"/>
  </r>
  <r>
    <n v="0"/>
    <n v="0"/>
    <n v="0"/>
    <n v="0"/>
    <d v="2023-12-01T00:00:00"/>
    <s v="BH Colorado Electric Oper Co"/>
    <s v="Regulated Electric (122)"/>
    <s v="State - Colorado Elec Distribution"/>
    <x v="80"/>
    <n v="135500"/>
    <x v="3"/>
    <n v="9749608"/>
    <s v="EPO  FOWLER E-14KV"/>
    <d v="2006-08-26T00:00:00"/>
    <d v="2006-08-01T00:00:00"/>
    <s v="60011087"/>
  </r>
  <r>
    <n v="0"/>
    <n v="0"/>
    <n v="0"/>
    <n v="0"/>
    <d v="2023-12-01T00:00:00"/>
    <s v="BH Colorado Electric Oper Co"/>
    <s v="Regulated Electric (122)"/>
    <s v="State - Colorado Elec Distribution"/>
    <x v="80"/>
    <n v="135600"/>
    <x v="3"/>
    <n v="9749607"/>
    <s v="EPO  FOWLER E-14KV"/>
    <d v="2006-08-26T00:00:00"/>
    <d v="2006-08-01T00:00:00"/>
    <s v="60011087"/>
  </r>
  <r>
    <n v="0"/>
    <n v="0"/>
    <n v="0"/>
    <n v="0"/>
    <d v="2023-12-01T00:00:00"/>
    <s v="BH Colorado Electric Oper Co"/>
    <s v="Regulated Electric (122)"/>
    <s v="State - Colorado Elec Distribution"/>
    <x v="81"/>
    <n v="135600"/>
    <x v="3"/>
    <n v="13496388"/>
    <s v="2ND ST TO 7TH ST Electric Primary Overh : EPONF  2ND ST TO 7TH ST"/>
    <d v="2015-08-04T00:00:00"/>
    <d v="2015-08-01T00:00:00"/>
    <s v="60022639"/>
  </r>
  <r>
    <n v="0"/>
    <n v="0"/>
    <n v="0"/>
    <n v="0"/>
    <d v="2023-12-01T00:00:00"/>
    <s v="BH Colorado Electric Oper Co"/>
    <s v="Regulated Electric (122)"/>
    <s v="State - Colorado Elec Distribution"/>
    <x v="81"/>
    <n v="135800"/>
    <x v="76"/>
    <n v="20893894"/>
    <s v="Cutouts, 7,501-15,000 Volts"/>
    <d v="2017-12-01T00:00:00"/>
    <d v="2017-01-01T00:00:00"/>
    <s v="5105227311"/>
  </r>
  <r>
    <n v="0"/>
    <n v="0"/>
    <n v="0"/>
    <n v="0"/>
    <d v="2023-12-01T00:00:00"/>
    <s v="BH Colorado Electric Oper Co"/>
    <s v="Regulated Electric (122)"/>
    <s v="State - Colorado Elec Distribution"/>
    <x v="82"/>
    <n v="135500"/>
    <x v="3"/>
    <n v="9749969"/>
    <s v="EPO  FOWLER E-14KV"/>
    <d v="2006-07-18T00:00:00"/>
    <d v="2006-07-01T00:00:00"/>
    <s v="60011088"/>
  </r>
  <r>
    <n v="0"/>
    <n v="0"/>
    <n v="0"/>
    <n v="0"/>
    <d v="2023-12-01T00:00:00"/>
    <s v="BH Colorado Electric Oper Co"/>
    <s v="Regulated Electric (122)"/>
    <s v="State - Colorado Elec Distribution"/>
    <x v="82"/>
    <n v="135500"/>
    <x v="3"/>
    <n v="9750076"/>
    <s v="EPORNF  14KV MANZANOLA EAST07"/>
    <d v="2006-07-07T00:00:00"/>
    <d v="2006-07-01T00:00:00"/>
    <s v="60010452"/>
  </r>
  <r>
    <n v="0"/>
    <n v="0"/>
    <n v="0"/>
    <n v="0"/>
    <d v="2023-12-01T00:00:00"/>
    <s v="BH Colorado Electric Oper Co"/>
    <s v="Regulated Electric (122)"/>
    <s v="State - Colorado Elec Distribution"/>
    <x v="82"/>
    <n v="135500"/>
    <x v="3"/>
    <n v="9750068"/>
    <s v="EPORNF  MANZ. E 14KV07 MANZ. R"/>
    <d v="2006-07-11T00:00:00"/>
    <d v="2006-07-01T00:00:00"/>
    <s v="60010492"/>
  </r>
  <r>
    <n v="0"/>
    <n v="0"/>
    <n v="0"/>
    <n v="0"/>
    <d v="2023-12-01T00:00:00"/>
    <s v="BH Colorado Electric Oper Co"/>
    <s v="Regulated Electric (122)"/>
    <s v="State - Colorado Elec Distribution"/>
    <x v="82"/>
    <n v="135500"/>
    <x v="3"/>
    <n v="9753267"/>
    <s v="EPORNF  STORM DAMAGE-0607"/>
    <d v="2006-04-26T00:00:00"/>
    <d v="2006-04-01T00:00:00"/>
    <s v="60010380"/>
  </r>
  <r>
    <n v="0"/>
    <n v="0"/>
    <n v="0"/>
    <n v="0"/>
    <d v="2023-12-01T00:00:00"/>
    <s v="BH Colorado Electric Oper Co"/>
    <s v="Regulated Electric (122)"/>
    <s v="State - Colorado Elec Distribution"/>
    <x v="82"/>
    <n v="135500"/>
    <x v="3"/>
    <n v="9748285"/>
    <s v="EPORNF  OTERO CNTY - STORM WOR"/>
    <d v="2006-11-15T00:00:00"/>
    <d v="2006-11-01T00:00:00"/>
    <s v="60011687"/>
  </r>
  <r>
    <n v="0"/>
    <n v="0"/>
    <n v="0"/>
    <n v="0"/>
    <d v="2023-12-01T00:00:00"/>
    <s v="BH Colorado Electric Oper Co"/>
    <s v="Regulated Electric (122)"/>
    <s v="State - Colorado Elec Distribution"/>
    <x v="82"/>
    <n v="135600"/>
    <x v="3"/>
    <n v="9750075"/>
    <s v="EPORNF  14KV MANZANOLA EAST07"/>
    <d v="2006-07-07T00:00:00"/>
    <d v="2006-07-01T00:00:00"/>
    <s v="60010452"/>
  </r>
  <r>
    <n v="0"/>
    <n v="0"/>
    <n v="0"/>
    <n v="0"/>
    <d v="2023-12-01T00:00:00"/>
    <s v="BH Colorado Electric Oper Co"/>
    <s v="Regulated Electric (122)"/>
    <s v="State - Colorado Elec Distribution"/>
    <x v="82"/>
    <n v="135600"/>
    <x v="3"/>
    <n v="9749968"/>
    <s v="EPO  FOWLER E-14KV"/>
    <d v="2006-07-18T00:00:00"/>
    <d v="2006-07-01T00:00:00"/>
    <s v="60011088"/>
  </r>
  <r>
    <n v="0"/>
    <n v="0"/>
    <n v="0"/>
    <n v="0"/>
    <d v="2023-12-01T00:00:00"/>
    <s v="BH Colorado Electric Oper Co"/>
    <s v="Regulated Electric (122)"/>
    <s v="State - Colorado Elec Distribution"/>
    <x v="82"/>
    <n v="135600"/>
    <x v="3"/>
    <n v="9748284"/>
    <s v="EPORNF  OTERO CNTY - STORM WOR"/>
    <d v="2006-11-15T00:00:00"/>
    <d v="2006-11-01T00:00:00"/>
    <s v="60011687"/>
  </r>
  <r>
    <n v="0"/>
    <n v="0"/>
    <n v="0"/>
    <n v="0"/>
    <d v="2023-12-01T00:00:00"/>
    <s v="BH Colorado Electric Oper Co"/>
    <s v="Regulated Electric (122)"/>
    <s v="State - Colorado Elec Distribution"/>
    <x v="82"/>
    <n v="135600"/>
    <x v="3"/>
    <n v="9753266"/>
    <s v="EPORNF  STORM DAMAGE-0607"/>
    <d v="2006-04-26T00:00:00"/>
    <d v="2006-04-01T00:00:00"/>
    <s v="60010380"/>
  </r>
  <r>
    <n v="0"/>
    <n v="0"/>
    <n v="0"/>
    <n v="0"/>
    <d v="2023-12-01T00:00:00"/>
    <s v="BH Colorado Electric Oper Co"/>
    <s v="Regulated Electric (122)"/>
    <s v="State - Colorado Elec Distribution"/>
    <x v="82"/>
    <n v="135600"/>
    <x v="3"/>
    <n v="9711501"/>
    <s v="EPORNF  MANZ. E 14KV07 MANZ. R"/>
    <d v="2006-07-11T00:00:00"/>
    <d v="2006-07-01T00:00:00"/>
    <s v="60010492"/>
  </r>
  <r>
    <n v="0"/>
    <n v="0"/>
    <n v="0"/>
    <n v="0"/>
    <d v="2023-12-01T00:00:00"/>
    <s v="BH Colorado Electric Oper Co"/>
    <s v="Regulated Electric (122)"/>
    <s v="State - Colorado Elec Distribution"/>
    <x v="83"/>
    <n v="135500"/>
    <x v="3"/>
    <n v="9748866"/>
    <s v="EPONF PINELLO,JEFF HIGHWAY 685"/>
    <d v="2006-10-26T00:00:00"/>
    <d v="2006-10-01T00:00:00"/>
    <s v="60011397"/>
  </r>
  <r>
    <n v="0"/>
    <n v="0"/>
    <n v="0"/>
    <n v="0"/>
    <d v="2023-12-01T00:00:00"/>
    <s v="BH Colorado Electric Oper Co"/>
    <s v="Regulated Electric (122)"/>
    <s v="State - Colorado Elec Distribution"/>
    <x v="83"/>
    <n v="135600"/>
    <x v="3"/>
    <n v="9748865"/>
    <s v="EPONF PINELLO,JEFF HIGHWAY 685"/>
    <d v="2006-10-26T00:00:00"/>
    <d v="2006-10-01T00:00:00"/>
    <s v="60011397"/>
  </r>
  <r>
    <n v="0"/>
    <n v="0"/>
    <n v="0"/>
    <n v="0"/>
    <d v="2023-12-01T00:00:00"/>
    <s v="BH Colorado Electric Oper Co"/>
    <s v="Regulated Electric (122)"/>
    <s v="State - Colorado Elec Distribution"/>
    <x v="83"/>
    <n v="135800"/>
    <x v="74"/>
    <n v="20802679"/>
    <s v="Arrester -  0-10,000 Volts"/>
    <d v="2017-11-01T00:00:00"/>
    <d v="2017-01-01T00:00:00"/>
    <s v="5105254311"/>
  </r>
  <r>
    <n v="0"/>
    <n v="0"/>
    <n v="0"/>
    <n v="0"/>
    <d v="2023-12-01T00:00:00"/>
    <s v="BH Colorado Electric Oper Co"/>
    <s v="Regulated Electric (122)"/>
    <s v="State - Colorado Elec Distribution"/>
    <x v="83"/>
    <n v="135800"/>
    <x v="192"/>
    <n v="20802750"/>
    <s v="Cable, Urd-Triplex, 1/0"/>
    <d v="2017-11-01T00:00:00"/>
    <d v="2017-01-01T00:00:00"/>
    <s v="5105254313"/>
  </r>
  <r>
    <n v="0"/>
    <n v="0"/>
    <n v="0"/>
    <n v="0"/>
    <d v="2023-12-01T00:00:00"/>
    <s v="BH Colorado Electric Oper Co"/>
    <s v="Regulated Electric (122)"/>
    <s v="State - Colorado Elec Distribution"/>
    <x v="83"/>
    <n v="135800"/>
    <x v="190"/>
    <n v="20802753"/>
    <s v="Cable, Urd-Triplex, 4/0"/>
    <d v="2017-11-01T00:00:00"/>
    <d v="2017-01-01T00:00:00"/>
    <s v="5105254313"/>
  </r>
  <r>
    <n v="0"/>
    <n v="0"/>
    <n v="0"/>
    <n v="0"/>
    <d v="2023-12-01T00:00:00"/>
    <s v="BH Colorado Electric Oper Co"/>
    <s v="Regulated Electric (122)"/>
    <s v="State - Colorado Elec Distribution"/>
    <x v="84"/>
    <n v="135300"/>
    <x v="2"/>
    <n v="11499641"/>
    <s v="A dummy retirement unit"/>
    <d v="2012-01-01T00:00:00"/>
    <d v="2012-01-01T00:00:00"/>
    <s v="10027672"/>
  </r>
  <r>
    <n v="0"/>
    <n v="0"/>
    <n v="0"/>
    <n v="0"/>
    <d v="2023-12-01T00:00:00"/>
    <s v="BH Colorado Electric Oper Co"/>
    <s v="Regulated Electric (122)"/>
    <s v="State - Colorado Elec Distribution"/>
    <x v="84"/>
    <n v="135300"/>
    <x v="3"/>
    <n v="10833036"/>
    <s v="115KV Disconnect Switches"/>
    <d v="2011-04-20T00:00:00"/>
    <d v="2011-04-01T00:00:00"/>
    <s v="10027706"/>
  </r>
  <r>
    <n v="0"/>
    <n v="0"/>
    <n v="0"/>
    <n v="0"/>
    <d v="2023-12-01T00:00:00"/>
    <s v="BH Colorado Electric Oper Co"/>
    <s v="Regulated Electric (122)"/>
    <s v="State - Colorado Elec Distribution"/>
    <x v="84"/>
    <n v="135300"/>
    <x v="3"/>
    <n v="10833015"/>
    <s v="Control Building"/>
    <d v="2011-04-20T00:00:00"/>
    <d v="2011-04-01T00:00:00"/>
    <s v="10027689"/>
  </r>
  <r>
    <n v="0"/>
    <n v="0"/>
    <n v="0"/>
    <n v="0"/>
    <d v="2023-12-01T00:00:00"/>
    <s v="BH Colorado Electric Oper Co"/>
    <s v="Regulated Electric (122)"/>
    <s v="State - Colorado Elec Distribution"/>
    <x v="84"/>
    <n v="135300"/>
    <x v="3"/>
    <n v="10833203"/>
    <s v="Insulators"/>
    <d v="2011-04-20T00:00:00"/>
    <d v="2011-04-01T00:00:00"/>
    <s v="10027693"/>
  </r>
  <r>
    <n v="0"/>
    <n v="0"/>
    <n v="0"/>
    <n v="0"/>
    <d v="2023-12-01T00:00:00"/>
    <s v="BH Colorado Electric Oper Co"/>
    <s v="Regulated Electric (122)"/>
    <s v="State - Colorado Elec Distribution"/>
    <x v="84"/>
    <n v="135300"/>
    <x v="3"/>
    <n v="12954297"/>
    <s v="INSTALLATION OF EMERGENCY GENERATOR FOR CRITICAL ASSET PROTECTION"/>
    <d v="2014-11-15T00:00:00"/>
    <d v="2014-12-01T00:00:00"/>
    <s v="10049087"/>
  </r>
  <r>
    <n v="0"/>
    <n v="0"/>
    <n v="0"/>
    <n v="0"/>
    <d v="2023-12-01T00:00:00"/>
    <s v="BH Colorado Electric Oper Co"/>
    <s v="Regulated Electric (122)"/>
    <s v="State - Colorado Elec Distribution"/>
    <x v="84"/>
    <n v="135300"/>
    <x v="3"/>
    <n v="10833018"/>
    <s v="Structures"/>
    <d v="2011-04-20T00:00:00"/>
    <d v="2011-04-01T00:00:00"/>
    <s v="10027694"/>
  </r>
  <r>
    <n v="0"/>
    <n v="0"/>
    <n v="0"/>
    <n v="0"/>
    <d v="2023-12-01T00:00:00"/>
    <s v="BH Colorado Electric Oper Co"/>
    <s v="Regulated Electric (122)"/>
    <s v="State - Colorado Elec Distribution"/>
    <x v="84"/>
    <n v="135300"/>
    <x v="3"/>
    <n v="10833142"/>
    <s v="Switchyard Trench"/>
    <d v="2011-04-20T00:00:00"/>
    <d v="2011-04-01T00:00:00"/>
    <s v="10027686"/>
  </r>
  <r>
    <n v="0"/>
    <n v="0"/>
    <n v="0"/>
    <n v="0"/>
    <d v="2023-12-01T00:00:00"/>
    <s v="BH Colorado Electric Oper Co"/>
    <s v="Regulated Electric (122)"/>
    <s v="State - Colorado Elec Distribution"/>
    <x v="84"/>
    <n v="135300"/>
    <x v="3"/>
    <n v="11030263"/>
    <s v="P JIMINEZ &amp; SITE ACCESS ROAD"/>
    <d v="2011-04-20T00:00:00"/>
    <d v="2011-04-01T00:00:00"/>
    <s v="10028537"/>
  </r>
  <r>
    <n v="0"/>
    <n v="0"/>
    <n v="0"/>
    <n v="0"/>
    <d v="2023-12-01T00:00:00"/>
    <s v="BH Colorado Electric Oper Co"/>
    <s v="Regulated Electric (122)"/>
    <s v="State - Colorado Elec Distribution"/>
    <x v="84"/>
    <n v="135300"/>
    <x v="3"/>
    <n v="10833131"/>
    <s v="Service Transformer"/>
    <d v="2011-04-20T00:00:00"/>
    <d v="2011-04-01T00:00:00"/>
    <s v="10027687"/>
  </r>
  <r>
    <n v="0"/>
    <n v="0"/>
    <n v="0"/>
    <n v="0"/>
    <d v="2023-12-01T00:00:00"/>
    <s v="BH Colorado Electric Oper Co"/>
    <s v="Regulated Electric (122)"/>
    <s v="State - Colorado Elec Distribution"/>
    <x v="84"/>
    <n v="135300"/>
    <x v="3"/>
    <n v="17941216"/>
    <s v="KINGSROYL - LEHIGH TO BARRINGTON : EPUNF DIRECTIONAL BORE KINGSROYAL - LEHIGH TO BARRINGTON PUEBLO"/>
    <d v="2016-05-23T00:00:00"/>
    <d v="2016-09-01T00:00:00"/>
    <s v="60024218"/>
  </r>
  <r>
    <n v="0"/>
    <n v="0"/>
    <n v="0"/>
    <n v="0"/>
    <d v="2023-12-01T00:00:00"/>
    <s v="BH Colorado Electric Oper Co"/>
    <s v="Regulated Electric (122)"/>
    <s v="State - Colorado Elec Distribution"/>
    <x v="84"/>
    <n v="135300"/>
    <x v="3"/>
    <n v="11030256"/>
    <s v="Substation Construction"/>
    <d v="2011-04-20T00:00:00"/>
    <d v="2011-04-01T00:00:00"/>
    <s v="10027541"/>
  </r>
  <r>
    <n v="0"/>
    <n v="0"/>
    <n v="0"/>
    <n v="0"/>
    <d v="2023-12-01T00:00:00"/>
    <s v="BH Colorado Electric Oper Co"/>
    <s v="Regulated Electric (122)"/>
    <s v="State - Colorado Elec Distribution"/>
    <x v="84"/>
    <n v="135300"/>
    <x v="3"/>
    <n v="11249627"/>
    <s v="ENGINEERING PUB REG GEN"/>
    <d v="2012-01-01T00:00:00"/>
    <d v="2012-01-01T00:00:00"/>
    <s v="10027672"/>
  </r>
  <r>
    <n v="0"/>
    <n v="0"/>
    <n v="0"/>
    <n v="0"/>
    <d v="2023-12-01T00:00:00"/>
    <s v="BH Colorado Electric Oper Co"/>
    <s v="Regulated Electric (122)"/>
    <s v="State - Colorado Elec Distribution"/>
    <x v="84"/>
    <n v="135300"/>
    <x v="3"/>
    <n v="10833071"/>
    <s v="Bus, conductors, fitings"/>
    <d v="2011-04-20T00:00:00"/>
    <d v="2011-04-01T00:00:00"/>
    <s v="10027688"/>
  </r>
  <r>
    <n v="0"/>
    <n v="0"/>
    <n v="0"/>
    <n v="0"/>
    <d v="2023-12-01T00:00:00"/>
    <s v="BH Colorado Electric Oper Co"/>
    <s v="Regulated Electric (122)"/>
    <s v="State - Colorado Elec Distribution"/>
    <x v="84"/>
    <n v="135300"/>
    <x v="3"/>
    <n v="10833272"/>
    <s v="Surge Arrestors"/>
    <d v="2011-04-20T00:00:00"/>
    <d v="2011-04-01T00:00:00"/>
    <s v="10027696"/>
  </r>
  <r>
    <n v="0"/>
    <n v="0"/>
    <n v="0"/>
    <n v="0"/>
    <d v="2023-12-01T00:00:00"/>
    <s v="BH Colorado Electric Oper Co"/>
    <s v="Regulated Electric (122)"/>
    <s v="State - Colorado Elec Distribution"/>
    <x v="84"/>
    <n v="135300"/>
    <x v="3"/>
    <n v="10833033"/>
    <s v="CCVT's"/>
    <d v="2011-04-20T00:00:00"/>
    <d v="2011-04-01T00:00:00"/>
    <s v="10027692"/>
  </r>
  <r>
    <n v="0"/>
    <n v="0"/>
    <n v="0"/>
    <n v="0"/>
    <d v="2023-12-01T00:00:00"/>
    <s v="BH Colorado Electric Oper Co"/>
    <s v="Regulated Electric (122)"/>
    <s v="State - Colorado Elec Distribution"/>
    <x v="84"/>
    <n v="135300"/>
    <x v="3"/>
    <n v="10833006"/>
    <s v="115kv Circiut Breakers"/>
    <d v="2011-04-20T00:00:00"/>
    <d v="2011-04-01T00:00:00"/>
    <s v="10027690"/>
  </r>
  <r>
    <n v="0"/>
    <n v="0"/>
    <n v="0"/>
    <n v="0"/>
    <d v="2023-12-01T00:00:00"/>
    <s v="BH Colorado Electric Oper Co"/>
    <s v="Regulated Electric (122)"/>
    <s v="State - Colorado Elec Distribution"/>
    <x v="84"/>
    <n v="135300"/>
    <x v="3"/>
    <n v="10833068"/>
    <s v="GSU Stub Base Poles"/>
    <d v="2011-04-20T00:00:00"/>
    <d v="2011-04-01T00:00:00"/>
    <s v="10027695"/>
  </r>
  <r>
    <n v="0"/>
    <n v="0"/>
    <n v="0"/>
    <n v="0"/>
    <d v="2023-12-01T00:00:00"/>
    <s v="BH Colorado Electric Oper Co"/>
    <s v="Regulated Electric (122)"/>
    <s v="State - Colorado Elec Distribution"/>
    <x v="84"/>
    <n v="135500"/>
    <x v="3"/>
    <n v="9747463"/>
    <s v="EPUNF LOCO LIQUOR/MARRIOT HOTL"/>
    <d v="2006-12-19T00:00:00"/>
    <d v="2006-12-01T00:00:00"/>
    <s v="60010079"/>
  </r>
  <r>
    <n v="0"/>
    <n v="0"/>
    <n v="0"/>
    <n v="0"/>
    <d v="2023-12-01T00:00:00"/>
    <s v="BH Colorado Electric Oper Co"/>
    <s v="Regulated Electric (122)"/>
    <s v="State - Colorado Elec Distribution"/>
    <x v="84"/>
    <n v="135500"/>
    <x v="3"/>
    <n v="9748904"/>
    <s v="EPU PRIMARY UG EXTENSION REGEN"/>
    <d v="2006-10-11T00:00:00"/>
    <d v="2006-10-01T00:00:00"/>
    <s v="60010726"/>
  </r>
  <r>
    <n v="0"/>
    <n v="0"/>
    <n v="0"/>
    <n v="0"/>
    <d v="2023-12-01T00:00:00"/>
    <s v="BH Colorado Electric Oper Co"/>
    <s v="Regulated Electric (122)"/>
    <s v="State - Colorado Elec Distribution"/>
    <x v="84"/>
    <n v="135500"/>
    <x v="3"/>
    <n v="9749668"/>
    <s v="EPUNF TOP LAND DEVELOPMENT WES"/>
    <d v="2006-08-10T00:00:00"/>
    <d v="2006-08-01T00:00:00"/>
    <s v="60010765"/>
  </r>
  <r>
    <n v="0"/>
    <n v="0"/>
    <n v="0"/>
    <n v="0"/>
    <d v="2023-12-01T00:00:00"/>
    <s v="BH Colorado Electric Oper Co"/>
    <s v="Regulated Electric (122)"/>
    <s v="State - Colorado Elec Distribution"/>
    <x v="84"/>
    <n v="135500"/>
    <x v="3"/>
    <n v="9748302"/>
    <s v="EPUNF CRESTVIEW HILLS MEADOWLA"/>
    <d v="2006-11-09T00:00:00"/>
    <d v="2006-11-01T00:00:00"/>
    <s v="60010709"/>
  </r>
  <r>
    <n v="0"/>
    <n v="0"/>
    <n v="0"/>
    <n v="0"/>
    <d v="2023-12-01T00:00:00"/>
    <s v="BH Colorado Electric Oper Co"/>
    <s v="Regulated Electric (122)"/>
    <s v="State - Colorado Elec Distribution"/>
    <x v="84"/>
    <n v="135500"/>
    <x v="3"/>
    <n v="9747441"/>
    <s v="EPUNF SETTLERS VILLAGE FILING"/>
    <d v="2006-09-26T00:00:00"/>
    <d v="2006-12-01T00:00:00"/>
    <s v="60011036"/>
  </r>
  <r>
    <n v="0"/>
    <n v="0"/>
    <n v="0"/>
    <n v="0"/>
    <d v="2023-12-01T00:00:00"/>
    <s v="BH Colorado Electric Oper Co"/>
    <s v="Regulated Electric (122)"/>
    <s v="State - Colorado Elec Distribution"/>
    <x v="84"/>
    <n v="135500"/>
    <x v="3"/>
    <n v="9711506"/>
    <s v="EPONF ASPEN RD WIDENING ASPEN"/>
    <d v="2006-07-25T00:00:00"/>
    <d v="2006-07-01T00:00:00"/>
    <s v="60010098"/>
  </r>
  <r>
    <n v="0"/>
    <n v="0"/>
    <n v="0"/>
    <n v="0"/>
    <d v="2023-12-01T00:00:00"/>
    <s v="BH Colorado Electric Oper Co"/>
    <s v="Regulated Electric (122)"/>
    <s v="State - Colorado Elec Distribution"/>
    <x v="84"/>
    <n v="135500"/>
    <x v="3"/>
    <n v="9748251"/>
    <s v="EPUNF SYSTEM INTEGRITY BOBCAT"/>
    <d v="2006-11-27T00:00:00"/>
    <d v="2006-11-01T00:00:00"/>
    <s v="60011061"/>
  </r>
  <r>
    <n v="0"/>
    <n v="0"/>
    <n v="0"/>
    <n v="0"/>
    <d v="2023-12-01T00:00:00"/>
    <s v="BH Colorado Electric Oper Co"/>
    <s v="Regulated Electric (122)"/>
    <s v="State - Colorado Elec Distribution"/>
    <x v="84"/>
    <n v="135500"/>
    <x v="3"/>
    <n v="9748895"/>
    <s v="EPUNF  S. MAIN BET &quot;C&quot;  ST. &amp;"/>
    <d v="2006-10-20T00:00:00"/>
    <d v="2006-10-01T00:00:00"/>
    <s v="60011376"/>
  </r>
  <r>
    <n v="0"/>
    <n v="0"/>
    <n v="0"/>
    <n v="0"/>
    <d v="2023-12-01T00:00:00"/>
    <s v="BH Colorado Electric Oper Co"/>
    <s v="Regulated Electric (122)"/>
    <s v="State - Colorado Elec Distribution"/>
    <x v="84"/>
    <n v="135500"/>
    <x v="3"/>
    <n v="9747430"/>
    <s v="EPU OLIVE GARDEN ELIZABETH ST"/>
    <d v="2006-12-04T00:00:00"/>
    <d v="2006-12-01T00:00:00"/>
    <s v="60011525"/>
  </r>
  <r>
    <n v="0"/>
    <n v="0"/>
    <n v="0"/>
    <n v="0"/>
    <d v="2023-12-01T00:00:00"/>
    <s v="BH Colorado Electric Oper Co"/>
    <s v="Regulated Electric (122)"/>
    <s v="State - Colorado Elec Distribution"/>
    <x v="84"/>
    <n v="135500"/>
    <x v="3"/>
    <n v="9754597"/>
    <s v="EPUNF CONVERT OH TO UG CITY PA"/>
    <d v="2006-02-16T00:00:00"/>
    <d v="2006-02-01T00:00:00"/>
    <s v="60009262"/>
  </r>
  <r>
    <n v="0"/>
    <n v="0"/>
    <n v="0"/>
    <n v="0"/>
    <d v="2023-12-01T00:00:00"/>
    <s v="BH Colorado Electric Oper Co"/>
    <s v="Regulated Electric (122)"/>
    <s v="State - Colorado Elec Distribution"/>
    <x v="84"/>
    <n v="135500"/>
    <x v="3"/>
    <n v="9749621"/>
    <s v="EPUNF DELORIS HUERTHY W 18TH S"/>
    <d v="2006-08-10T00:00:00"/>
    <d v="2006-08-01T00:00:00"/>
    <s v="60011147"/>
  </r>
  <r>
    <n v="0"/>
    <n v="0"/>
    <n v="0"/>
    <n v="0"/>
    <d v="2023-12-01T00:00:00"/>
    <s v="BH Colorado Electric Oper Co"/>
    <s v="Regulated Electric (122)"/>
    <s v="State - Colorado Elec Distribution"/>
    <x v="84"/>
    <n v="135500"/>
    <x v="3"/>
    <n v="9747458"/>
    <s v="EPUNF BESSEMER HISTORICAL SOCI"/>
    <d v="2006-12-20T00:00:00"/>
    <d v="2006-12-01T00:00:00"/>
    <s v="60010920"/>
  </r>
  <r>
    <n v="0"/>
    <n v="0"/>
    <n v="0"/>
    <n v="0"/>
    <d v="2023-12-01T00:00:00"/>
    <s v="BH Colorado Electric Oper Co"/>
    <s v="Regulated Electric (122)"/>
    <s v="State - Colorado Elec Distribution"/>
    <x v="84"/>
    <n v="135500"/>
    <x v="3"/>
    <n v="9748796"/>
    <s v="EPUNF  GRANT PUEBLO"/>
    <d v="2006-10-06T00:00:00"/>
    <d v="2006-10-01T00:00:00"/>
    <s v="60011042"/>
  </r>
  <r>
    <n v="0"/>
    <n v="0"/>
    <n v="0"/>
    <n v="0"/>
    <d v="2023-12-01T00:00:00"/>
    <s v="BH Colorado Electric Oper Co"/>
    <s v="Regulated Electric (122)"/>
    <s v="State - Colorado Elec Distribution"/>
    <x v="84"/>
    <n v="135500"/>
    <x v="3"/>
    <n v="9747475"/>
    <s v="EPUNF SOUTH POINTE BUSINESS CA"/>
    <d v="2006-09-15T00:00:00"/>
    <d v="2006-12-01T00:00:00"/>
    <s v="60011037"/>
  </r>
  <r>
    <n v="0"/>
    <n v="0"/>
    <n v="0"/>
    <n v="0"/>
    <d v="2023-12-01T00:00:00"/>
    <s v="BH Colorado Electric Oper Co"/>
    <s v="Regulated Electric (122)"/>
    <s v="State - Colorado Elec Distribution"/>
    <x v="84"/>
    <n v="135500"/>
    <x v="3"/>
    <n v="9749980"/>
    <s v="EPORNF RELOCATE 3PH TANGENT PO"/>
    <d v="2006-07-20T00:00:00"/>
    <d v="2006-07-01T00:00:00"/>
    <s v="60010682"/>
  </r>
  <r>
    <n v="0"/>
    <n v="0"/>
    <n v="0"/>
    <n v="0"/>
    <d v="2023-12-01T00:00:00"/>
    <s v="BH Colorado Electric Oper Co"/>
    <s v="Regulated Electric (122)"/>
    <s v="State - Colorado Elec Distribution"/>
    <x v="84"/>
    <n v="135500"/>
    <x v="3"/>
    <n v="9707530"/>
    <s v="EPOR RELOCATE 2 POLES FOR HC R"/>
    <d v="2006-07-20T00:00:00"/>
    <d v="2006-07-01T00:00:00"/>
    <s v="60010706"/>
  </r>
  <r>
    <n v="0"/>
    <n v="0"/>
    <n v="0"/>
    <n v="0"/>
    <d v="2023-12-01T00:00:00"/>
    <s v="BH Colorado Electric Oper Co"/>
    <s v="Regulated Electric (122)"/>
    <s v="State - Colorado Elec Distribution"/>
    <x v="84"/>
    <n v="135500"/>
    <x v="3"/>
    <n v="9748885"/>
    <s v="EPUNF PUEBLO JUSTICE PLAZA BET"/>
    <d v="2006-10-26T00:00:00"/>
    <d v="2006-10-01T00:00:00"/>
    <s v="60011335"/>
  </r>
  <r>
    <n v="0"/>
    <n v="0"/>
    <n v="0"/>
    <n v="0"/>
    <d v="2023-12-01T00:00:00"/>
    <s v="BH Colorado Electric Oper Co"/>
    <s v="Regulated Electric (122)"/>
    <s v="State - Colorado Elec Distribution"/>
    <x v="84"/>
    <n v="135500"/>
    <x v="3"/>
    <n v="9750133"/>
    <s v="EPONF ASPEN RD WIDNING SANTA F"/>
    <d v="2006-07-25T00:00:00"/>
    <d v="2006-07-01T00:00:00"/>
    <s v="60010585"/>
  </r>
  <r>
    <n v="0"/>
    <n v="0"/>
    <n v="0"/>
    <n v="0"/>
    <d v="2023-12-01T00:00:00"/>
    <s v="BH Colorado Electric Oper Co"/>
    <s v="Regulated Electric (122)"/>
    <s v="State - Colorado Elec Distribution"/>
    <x v="84"/>
    <n v="135500"/>
    <x v="3"/>
    <n v="9688398"/>
    <s v="EPUNF CITY OF PUEBLO WALTBASSE"/>
    <d v="2006-08-10T00:00:00"/>
    <d v="2006-08-01T00:00:00"/>
    <s v="60009830"/>
  </r>
  <r>
    <n v="0"/>
    <n v="0"/>
    <n v="0"/>
    <n v="0"/>
    <d v="2023-12-01T00:00:00"/>
    <s v="BH Colorado Electric Oper Co"/>
    <s v="Regulated Electric (122)"/>
    <s v="State - Colorado Elec Distribution"/>
    <x v="84"/>
    <n v="135500"/>
    <x v="3"/>
    <n v="9748811"/>
    <s v="EPUNF CONVERT OHD TO UG ALMA A"/>
    <d v="2006-10-10T00:00:00"/>
    <d v="2006-10-01T00:00:00"/>
    <s v="60011171"/>
  </r>
  <r>
    <n v="0"/>
    <n v="0"/>
    <n v="0"/>
    <n v="0"/>
    <d v="2023-12-01T00:00:00"/>
    <s v="BH Colorado Electric Oper Co"/>
    <s v="Regulated Electric (122)"/>
    <s v="State - Colorado Elec Distribution"/>
    <x v="84"/>
    <n v="135500"/>
    <x v="3"/>
    <n v="9711327"/>
    <s v="EPUNF CINGULAR S. ONEIDA &amp; EAS"/>
    <d v="2006-12-19T00:00:00"/>
    <d v="2006-12-01T00:00:00"/>
    <s v="60011198"/>
  </r>
  <r>
    <n v="0"/>
    <n v="0"/>
    <n v="0"/>
    <n v="0"/>
    <d v="2023-12-01T00:00:00"/>
    <s v="BH Colorado Electric Oper Co"/>
    <s v="Regulated Electric (122)"/>
    <s v="State - Colorado Elec Distribution"/>
    <x v="84"/>
    <n v="135500"/>
    <x v="3"/>
    <n v="9701703"/>
    <s v="EPU SETTLERS VILLAGE FILING 4"/>
    <d v="2006-11-02T00:00:00"/>
    <d v="2006-12-01T00:00:00"/>
    <s v="60011008"/>
  </r>
  <r>
    <n v="0"/>
    <n v="0"/>
    <n v="0"/>
    <n v="0"/>
    <d v="2023-12-01T00:00:00"/>
    <s v="BH Colorado Electric Oper Co"/>
    <s v="Regulated Electric (122)"/>
    <s v="State - Colorado Elec Distribution"/>
    <x v="84"/>
    <n v="135500"/>
    <x v="3"/>
    <n v="9747481"/>
    <s v="EPUNF HYDE PARK 19TH ST &amp; CRUZ"/>
    <d v="2006-12-19T00:00:00"/>
    <d v="2006-12-01T00:00:00"/>
    <s v="60011111"/>
  </r>
  <r>
    <n v="0"/>
    <n v="0"/>
    <n v="0"/>
    <n v="0"/>
    <d v="2023-12-01T00:00:00"/>
    <s v="BH Colorado Electric Oper Co"/>
    <s v="Regulated Electric (122)"/>
    <s v="State - Colorado Elec Distribution"/>
    <x v="84"/>
    <n v="135500"/>
    <x v="3"/>
    <n v="9750155"/>
    <s v="EPUNF TOP LAND DEVELOPMENT WES"/>
    <d v="2006-07-10T00:00:00"/>
    <d v="2006-07-01T00:00:00"/>
    <s v="60010445"/>
  </r>
  <r>
    <n v="0"/>
    <n v="0"/>
    <n v="0"/>
    <n v="0"/>
    <d v="2023-12-01T00:00:00"/>
    <s v="BH Colorado Electric Oper Co"/>
    <s v="Regulated Electric (122)"/>
    <s v="State - Colorado Elec Distribution"/>
    <x v="84"/>
    <n v="135500"/>
    <x v="3"/>
    <n v="9707522"/>
    <s v="EPU MC CARTY BUILDING 1 ST AND"/>
    <d v="2006-08-04T00:00:00"/>
    <d v="2006-08-01T00:00:00"/>
    <s v="60010330"/>
  </r>
  <r>
    <n v="0"/>
    <n v="0"/>
    <n v="0"/>
    <n v="0"/>
    <d v="2023-12-01T00:00:00"/>
    <s v="BH Colorado Electric Oper Co"/>
    <s v="Regulated Electric (122)"/>
    <s v="State - Colorado Elec Distribution"/>
    <x v="84"/>
    <n v="135600"/>
    <x v="44"/>
    <n v="9729612"/>
    <s v="CABLE, OH-DUPLEX SIZE 6 &amp; SMALLER"/>
    <d v="2008-04-03T00:00:00"/>
    <d v="2008-01-01T00:00:00"/>
    <s v="60013664"/>
  </r>
  <r>
    <n v="0"/>
    <n v="0"/>
    <n v="0"/>
    <n v="0"/>
    <d v="2023-12-01T00:00:00"/>
    <s v="BH Colorado Electric Oper Co"/>
    <s v="Regulated Electric (122)"/>
    <s v="State - Colorado Elec Distribution"/>
    <x v="84"/>
    <n v="135600"/>
    <x v="3"/>
    <n v="9750028"/>
    <s v="EPOR RELOCATE 2 POLES FOR HC R"/>
    <d v="2006-07-20T00:00:00"/>
    <d v="2006-07-01T00:00:00"/>
    <s v="60010706"/>
  </r>
  <r>
    <n v="0"/>
    <n v="0"/>
    <n v="0"/>
    <n v="0"/>
    <d v="2023-12-01T00:00:00"/>
    <s v="BH Colorado Electric Oper Co"/>
    <s v="Regulated Electric (122)"/>
    <s v="State - Colorado Elec Distribution"/>
    <x v="84"/>
    <n v="135600"/>
    <x v="3"/>
    <n v="9747488"/>
    <s v="EPU SETTLERS VILLAGE FILING 4"/>
    <d v="2006-11-02T00:00:00"/>
    <d v="2006-12-01T00:00:00"/>
    <s v="60011008"/>
  </r>
  <r>
    <n v="0"/>
    <n v="0"/>
    <n v="0"/>
    <n v="0"/>
    <d v="2023-12-01T00:00:00"/>
    <s v="BH Colorado Electric Oper Co"/>
    <s v="Regulated Electric (122)"/>
    <s v="State - Colorado Elec Distribution"/>
    <x v="84"/>
    <n v="135600"/>
    <x v="3"/>
    <n v="9702231"/>
    <s v="EPU OLIVE GARDEN ELIZABETH ST"/>
    <d v="2006-12-04T00:00:00"/>
    <d v="2006-12-01T00:00:00"/>
    <s v="60011525"/>
  </r>
  <r>
    <n v="0"/>
    <n v="0"/>
    <n v="0"/>
    <n v="0"/>
    <d v="2023-12-01T00:00:00"/>
    <s v="BH Colorado Electric Oper Co"/>
    <s v="Regulated Electric (122)"/>
    <s v="State - Colorado Elec Distribution"/>
    <x v="84"/>
    <n v="135600"/>
    <x v="3"/>
    <n v="27214173"/>
    <s v="OVERTON RD 1930 : EPUNF  1930 OVERTON RD PUEBLO"/>
    <d v="2017-06-14T00:00:00"/>
    <d v="2019-05-01T00:00:00"/>
    <s v="60025348"/>
  </r>
  <r>
    <n v="0"/>
    <n v="0"/>
    <n v="0"/>
    <n v="0"/>
    <d v="2023-12-01T00:00:00"/>
    <s v="BH Colorado Electric Oper Co"/>
    <s v="Regulated Electric (122)"/>
    <s v="State - Colorado Elec Distribution"/>
    <x v="84"/>
    <n v="135600"/>
    <x v="3"/>
    <n v="9750146"/>
    <s v="EPONF ASPEN RD WIDENING ASPEN"/>
    <d v="2006-07-25T00:00:00"/>
    <d v="2006-07-01T00:00:00"/>
    <s v="60010098"/>
  </r>
  <r>
    <n v="0"/>
    <n v="0"/>
    <n v="0"/>
    <n v="0"/>
    <d v="2023-12-01T00:00:00"/>
    <s v="BH Colorado Electric Oper Co"/>
    <s v="Regulated Electric (122)"/>
    <s v="State - Colorado Elec Distribution"/>
    <x v="84"/>
    <n v="135600"/>
    <x v="3"/>
    <n v="9749979"/>
    <s v="EPORNF RELOCATE 3PH TANGENT PO"/>
    <d v="2006-07-20T00:00:00"/>
    <d v="2006-07-01T00:00:00"/>
    <s v="60010682"/>
  </r>
  <r>
    <n v="0"/>
    <n v="0"/>
    <n v="0"/>
    <n v="0"/>
    <d v="2023-12-01T00:00:00"/>
    <s v="BH Colorado Electric Oper Co"/>
    <s v="Regulated Electric (122)"/>
    <s v="State - Colorado Elec Distribution"/>
    <x v="84"/>
    <n v="135600"/>
    <x v="3"/>
    <n v="21940973"/>
    <s v="OVERTON RD 1930 : EPUNF  1930 OVERTON RD PUEBLO"/>
    <d v="2017-06-14T00:00:00"/>
    <d v="2018-09-01T00:00:00"/>
    <s v="60025348"/>
  </r>
  <r>
    <n v="0"/>
    <n v="0"/>
    <n v="0"/>
    <n v="0"/>
    <d v="2023-12-01T00:00:00"/>
    <s v="BH Colorado Electric Oper Co"/>
    <s v="Regulated Electric (122)"/>
    <s v="State - Colorado Elec Distribution"/>
    <x v="84"/>
    <n v="135600"/>
    <x v="3"/>
    <n v="9749667"/>
    <s v="EPUNF TOP LAND DEVELOPMENT WES"/>
    <d v="2006-08-10T00:00:00"/>
    <d v="2006-08-01T00:00:00"/>
    <s v="60010765"/>
  </r>
  <r>
    <n v="0"/>
    <n v="0"/>
    <n v="0"/>
    <n v="0"/>
    <d v="2023-12-01T00:00:00"/>
    <s v="BH Colorado Electric Oper Co"/>
    <s v="Regulated Electric (122)"/>
    <s v="State - Colorado Elec Distribution"/>
    <x v="84"/>
    <n v="135600"/>
    <x v="3"/>
    <n v="9747462"/>
    <s v="EPUNF LOCO LIQUOR/MARRIOT HOTL"/>
    <d v="2006-12-19T00:00:00"/>
    <d v="2006-12-01T00:00:00"/>
    <s v="60010079"/>
  </r>
  <r>
    <n v="0"/>
    <n v="0"/>
    <n v="0"/>
    <n v="0"/>
    <d v="2023-12-01T00:00:00"/>
    <s v="BH Colorado Electric Oper Co"/>
    <s v="Regulated Electric (122)"/>
    <s v="State - Colorado Elec Distribution"/>
    <x v="84"/>
    <n v="135600"/>
    <x v="3"/>
    <n v="9748301"/>
    <s v="EPUNF CRESTVIEW HILLS MEADOWLA"/>
    <d v="2006-11-09T00:00:00"/>
    <d v="2006-11-01T00:00:00"/>
    <s v="60010709"/>
  </r>
  <r>
    <n v="0"/>
    <n v="0"/>
    <n v="0"/>
    <n v="0"/>
    <d v="2023-12-01T00:00:00"/>
    <s v="BH Colorado Electric Oper Co"/>
    <s v="Regulated Electric (122)"/>
    <s v="State - Colorado Elec Distribution"/>
    <x v="84"/>
    <n v="135600"/>
    <x v="3"/>
    <n v="9747499"/>
    <s v="EPUNF CINGULAR S. ONEIDA &amp; EAS"/>
    <d v="2006-12-19T00:00:00"/>
    <d v="2006-12-01T00:00:00"/>
    <s v="60011198"/>
  </r>
  <r>
    <n v="0"/>
    <n v="0"/>
    <n v="0"/>
    <n v="0"/>
    <d v="2023-12-01T00:00:00"/>
    <s v="BH Colorado Electric Oper Co"/>
    <s v="Regulated Electric (122)"/>
    <s v="State - Colorado Elec Distribution"/>
    <x v="84"/>
    <n v="135600"/>
    <x v="3"/>
    <n v="10764111"/>
    <s v="OVERTON RD RELOCATE Electric Primary OH : EPORNF OVERTON RD RELOCATE OVERTON RD RELOCATE"/>
    <d v="2011-02-21T00:00:00"/>
    <d v="2011-03-01T00:00:00"/>
    <s v="60017048"/>
  </r>
  <r>
    <n v="0"/>
    <n v="0"/>
    <n v="0"/>
    <n v="0"/>
    <d v="2023-12-01T00:00:00"/>
    <s v="BH Colorado Electric Oper Co"/>
    <s v="Regulated Electric (122)"/>
    <s v="State - Colorado Elec Distribution"/>
    <x v="84"/>
    <n v="135600"/>
    <x v="3"/>
    <n v="9748795"/>
    <s v="EPUNF  GRANT PUEBLO"/>
    <d v="2006-10-06T00:00:00"/>
    <d v="2006-10-01T00:00:00"/>
    <s v="60011042"/>
  </r>
  <r>
    <n v="0"/>
    <n v="0"/>
    <n v="0"/>
    <n v="0"/>
    <d v="2023-12-01T00:00:00"/>
    <s v="BH Colorado Electric Oper Co"/>
    <s v="Regulated Electric (122)"/>
    <s v="State - Colorado Elec Distribution"/>
    <x v="84"/>
    <n v="135600"/>
    <x v="3"/>
    <n v="9749620"/>
    <s v="EPUNF DELORIS HUERTHY W 18TH S"/>
    <d v="2006-08-10T00:00:00"/>
    <d v="2006-08-01T00:00:00"/>
    <s v="60011147"/>
  </r>
  <r>
    <n v="0"/>
    <n v="0"/>
    <n v="0"/>
    <n v="0"/>
    <d v="2023-12-01T00:00:00"/>
    <s v="BH Colorado Electric Oper Co"/>
    <s v="Regulated Electric (122)"/>
    <s v="State - Colorado Elec Distribution"/>
    <x v="84"/>
    <n v="135600"/>
    <x v="3"/>
    <n v="9747480"/>
    <s v="EPUNF HYDE PARK 19TH ST &amp; CRUZ"/>
    <d v="2006-12-19T00:00:00"/>
    <d v="2006-12-01T00:00:00"/>
    <s v="60011111"/>
  </r>
  <r>
    <n v="0"/>
    <n v="0"/>
    <n v="0"/>
    <n v="0"/>
    <d v="2023-12-01T00:00:00"/>
    <s v="BH Colorado Electric Oper Co"/>
    <s v="Regulated Electric (122)"/>
    <s v="State - Colorado Elec Distribution"/>
    <x v="84"/>
    <n v="135600"/>
    <x v="3"/>
    <n v="9749650"/>
    <s v="EPU MC CARTY BUILDING 1 ST AND"/>
    <d v="2006-08-04T00:00:00"/>
    <d v="2006-08-01T00:00:00"/>
    <s v="60010330"/>
  </r>
  <r>
    <n v="0"/>
    <n v="0"/>
    <n v="0"/>
    <n v="0"/>
    <d v="2023-12-01T00:00:00"/>
    <s v="BH Colorado Electric Oper Co"/>
    <s v="Regulated Electric (122)"/>
    <s v="State - Colorado Elec Distribution"/>
    <x v="84"/>
    <n v="135600"/>
    <x v="3"/>
    <n v="9750154"/>
    <s v="EPUNF TOP LAND DEVELOPMENT WES"/>
    <d v="2006-07-10T00:00:00"/>
    <d v="2006-07-01T00:00:00"/>
    <s v="60010445"/>
  </r>
  <r>
    <n v="0"/>
    <n v="0"/>
    <n v="0"/>
    <n v="0"/>
    <d v="2023-12-01T00:00:00"/>
    <s v="BH Colorado Electric Oper Co"/>
    <s v="Regulated Electric (122)"/>
    <s v="State - Colorado Elec Distribution"/>
    <x v="84"/>
    <n v="135600"/>
    <x v="3"/>
    <n v="9750132"/>
    <s v="EPONF ASPEN RD WIDNING SANTA F"/>
    <d v="2006-07-25T00:00:00"/>
    <d v="2006-07-01T00:00:00"/>
    <s v="60010585"/>
  </r>
  <r>
    <n v="0"/>
    <n v="0"/>
    <n v="0"/>
    <n v="0"/>
    <d v="2023-12-01T00:00:00"/>
    <s v="BH Colorado Electric Oper Co"/>
    <s v="Regulated Electric (122)"/>
    <s v="State - Colorado Elec Distribution"/>
    <x v="84"/>
    <n v="135600"/>
    <x v="3"/>
    <n v="9711419"/>
    <s v="EPU PRIMARY UG EXTENSION REGEN"/>
    <d v="2006-10-11T00:00:00"/>
    <d v="2006-10-01T00:00:00"/>
    <s v="60010726"/>
  </r>
  <r>
    <n v="0"/>
    <n v="0"/>
    <n v="0"/>
    <n v="0"/>
    <d v="2023-12-01T00:00:00"/>
    <s v="BH Colorado Electric Oper Co"/>
    <s v="Regulated Electric (122)"/>
    <s v="State - Colorado Elec Distribution"/>
    <x v="84"/>
    <n v="135600"/>
    <x v="3"/>
    <n v="9754596"/>
    <s v="EPUNF CONVERT OH TO UG CITY PA"/>
    <d v="2006-02-16T00:00:00"/>
    <d v="2006-02-01T00:00:00"/>
    <s v="60009262"/>
  </r>
  <r>
    <n v="0"/>
    <n v="0"/>
    <n v="0"/>
    <n v="0"/>
    <d v="2023-12-01T00:00:00"/>
    <s v="BH Colorado Electric Oper Co"/>
    <s v="Regulated Electric (122)"/>
    <s v="State - Colorado Elec Distribution"/>
    <x v="84"/>
    <n v="135600"/>
    <x v="3"/>
    <n v="9747457"/>
    <s v="EPUNF BESSEMER HISTORICAL SOCI"/>
    <d v="2006-12-20T00:00:00"/>
    <d v="2006-12-01T00:00:00"/>
    <s v="60010920"/>
  </r>
  <r>
    <n v="0"/>
    <n v="0"/>
    <n v="0"/>
    <n v="0"/>
    <d v="2023-12-01T00:00:00"/>
    <s v="BH Colorado Electric Oper Co"/>
    <s v="Regulated Electric (122)"/>
    <s v="State - Colorado Elec Distribution"/>
    <x v="84"/>
    <n v="135600"/>
    <x v="3"/>
    <n v="9747474"/>
    <s v="EPUNF SOUTH POINTE BUSINESS CA"/>
    <d v="2006-09-15T00:00:00"/>
    <d v="2006-12-01T00:00:00"/>
    <s v="60011037"/>
  </r>
  <r>
    <n v="0"/>
    <n v="0"/>
    <n v="0"/>
    <n v="0"/>
    <d v="2023-12-01T00:00:00"/>
    <s v="BH Colorado Electric Oper Co"/>
    <s v="Regulated Electric (122)"/>
    <s v="State - Colorado Elec Distribution"/>
    <x v="84"/>
    <n v="135600"/>
    <x v="3"/>
    <n v="9748250"/>
    <s v="EPUNF SYSTEM INTEGRITY BOBCAT"/>
    <d v="2006-11-27T00:00:00"/>
    <d v="2006-11-01T00:00:00"/>
    <s v="60011061"/>
  </r>
  <r>
    <n v="0"/>
    <n v="0"/>
    <n v="0"/>
    <n v="0"/>
    <d v="2023-12-01T00:00:00"/>
    <s v="BH Colorado Electric Oper Co"/>
    <s v="Regulated Electric (122)"/>
    <s v="State - Colorado Elec Distribution"/>
    <x v="84"/>
    <n v="135600"/>
    <x v="3"/>
    <n v="9748894"/>
    <s v="EPUNF  S. MAIN BET &quot;C&quot;  ST. &amp;"/>
    <d v="2006-10-20T00:00:00"/>
    <d v="2006-10-01T00:00:00"/>
    <s v="60011376"/>
  </r>
  <r>
    <n v="3"/>
    <n v="0"/>
    <n v="0"/>
    <n v="0"/>
    <d v="2023-12-01T00:00:00"/>
    <s v="BH Colorado Electric Oper Co"/>
    <s v="Regulated Electric (122)"/>
    <s v="State - Colorado Elec Distribution"/>
    <x v="84"/>
    <n v="135600"/>
    <x v="3"/>
    <n v="9711417"/>
    <s v="EPUNF PUEBLO JUSTICE PLAZA BET"/>
    <d v="2006-10-26T00:00:00"/>
    <d v="2006-10-01T00:00:00"/>
    <s v="60011335"/>
  </r>
  <r>
    <n v="0"/>
    <n v="0"/>
    <n v="0"/>
    <n v="0"/>
    <d v="2023-12-01T00:00:00"/>
    <s v="BH Colorado Electric Oper Co"/>
    <s v="Regulated Electric (122)"/>
    <s v="State - Colorado Elec Distribution"/>
    <x v="84"/>
    <n v="135600"/>
    <x v="3"/>
    <n v="9749586"/>
    <s v="EPUNF CITY OF PUEBLO WALTBASSE"/>
    <d v="2006-08-10T00:00:00"/>
    <d v="2006-08-01T00:00:00"/>
    <s v="60009830"/>
  </r>
  <r>
    <n v="0"/>
    <n v="0"/>
    <n v="0"/>
    <n v="0"/>
    <d v="2023-12-01T00:00:00"/>
    <s v="BH Colorado Electric Oper Co"/>
    <s v="Regulated Electric (122)"/>
    <s v="State - Colorado Elec Distribution"/>
    <x v="84"/>
    <n v="135600"/>
    <x v="3"/>
    <n v="9747440"/>
    <s v="EPUNF SETTLERS VILLAGE FILING"/>
    <d v="2006-09-26T00:00:00"/>
    <d v="2006-12-01T00:00:00"/>
    <s v="60011036"/>
  </r>
  <r>
    <n v="0"/>
    <n v="0"/>
    <n v="0"/>
    <n v="0"/>
    <d v="2023-12-01T00:00:00"/>
    <s v="BH Colorado Electric Oper Co"/>
    <s v="Regulated Electric (122)"/>
    <s v="State - Colorado Elec Distribution"/>
    <x v="84"/>
    <n v="135600"/>
    <x v="3"/>
    <n v="9748810"/>
    <s v="EPUNF CONVERT OHD TO UG ALMA A"/>
    <d v="2006-10-10T00:00:00"/>
    <d v="2006-10-01T00:00:00"/>
    <s v="60011171"/>
  </r>
  <r>
    <n v="0"/>
    <n v="0"/>
    <n v="0"/>
    <n v="0"/>
    <d v="2023-12-01T00:00:00"/>
    <s v="BH Colorado Electric Oper Co"/>
    <s v="Regulated Electric (122)"/>
    <s v="State - Colorado Elec Distribution"/>
    <x v="84"/>
    <n v="135700"/>
    <x v="3"/>
    <n v="13800377"/>
    <s v="INSTALL 2000' 3 PH 1000KCMIL UG SYSTEM A : EPUNF UNIVERSITY UNIVERSITY CAMPASE"/>
    <d v="2015-11-06T00:00:00"/>
    <d v="2015-12-01T00:00:00"/>
    <s v="60023569"/>
  </r>
  <r>
    <n v="0"/>
    <n v="0"/>
    <n v="0"/>
    <n v="0"/>
    <d v="2023-12-01T00:00:00"/>
    <s v="BH Colorado Electric Oper Co"/>
    <s v="Regulated Electric (122)"/>
    <s v="State - Colorado Elec Distribution"/>
    <x v="84"/>
    <n v="135800"/>
    <x v="3"/>
    <n v="9753219"/>
    <s v="INV Pueblo Str Light Six Sigma"/>
    <d v="2006-04-01T00:00:00"/>
    <d v="2006-04-01T00:00:00"/>
    <s v="5105257120"/>
  </r>
  <r>
    <n v="0"/>
    <n v="0"/>
    <n v="0"/>
    <n v="0"/>
    <d v="2023-12-01T00:00:00"/>
    <s v="BH Colorado Electric Oper Co"/>
    <s v="Regulated Electric (122)"/>
    <s v="State - Colorado Elec Distribution"/>
    <x v="85"/>
    <n v="135200"/>
    <x v="3"/>
    <n v="13207817"/>
    <s v="PUEBLO RESERVOIR SUBSTATION: address 614 Pueblo Reservoir Road Pueblo Colorado 81005"/>
    <d v="2014-12-11T00:00:00"/>
    <d v="2015-04-01T00:00:00"/>
    <s v="10049634"/>
  </r>
  <r>
    <n v="0"/>
    <n v="0"/>
    <n v="0"/>
    <n v="0"/>
    <d v="2023-12-01T00:00:00"/>
    <s v="BH Colorado Electric Oper Co"/>
    <s v="Regulated Electric (122)"/>
    <s v="State - Colorado Elec Distribution"/>
    <x v="85"/>
    <n v="135200"/>
    <x v="3"/>
    <n v="12954312"/>
    <s v="PUEBLO RESERVOIR SUBSTATION"/>
    <d v="2014-12-11T00:00:00"/>
    <d v="2014-12-01T00:00:00"/>
    <s v="10049634"/>
  </r>
  <r>
    <n v="0"/>
    <n v="0"/>
    <n v="0"/>
    <n v="0"/>
    <d v="2023-12-01T00:00:00"/>
    <s v="BH Colorado Electric Oper Co"/>
    <s v="Regulated Electric (122)"/>
    <s v="State - Colorado Elec Distribution"/>
    <x v="85"/>
    <n v="135500"/>
    <x v="3"/>
    <n v="9748309"/>
    <s v="EPORNF STORM WORK PUEBLO COUNT"/>
    <d v="2006-11-28T00:00:00"/>
    <d v="2006-11-01T00:00:00"/>
    <s v="60011393"/>
  </r>
  <r>
    <n v="0"/>
    <n v="0"/>
    <n v="0"/>
    <n v="0"/>
    <d v="2023-12-01T00:00:00"/>
    <s v="BH Colorado Electric Oper Co"/>
    <s v="Regulated Electric (122)"/>
    <s v="State - Colorado Elec Distribution"/>
    <x v="85"/>
    <n v="135500"/>
    <x v="3"/>
    <n v="9753325"/>
    <s v="EPU CONVERT OH TO UG COMANCHE"/>
    <d v="2006-04-17T00:00:00"/>
    <d v="2006-04-01T00:00:00"/>
    <s v="60010275"/>
  </r>
  <r>
    <n v="0"/>
    <n v="0"/>
    <n v="0"/>
    <n v="0"/>
    <d v="2023-12-01T00:00:00"/>
    <s v="BH Colorado Electric Oper Co"/>
    <s v="Regulated Electric (122)"/>
    <s v="State - Colorado Elec Distribution"/>
    <x v="85"/>
    <n v="135500"/>
    <x v="3"/>
    <n v="9747516"/>
    <s v="EPORNF  PBLO RURAL EAST - 10/2"/>
    <d v="2006-12-08T00:00:00"/>
    <d v="2006-12-01T00:00:00"/>
    <s v="60011683"/>
  </r>
  <r>
    <n v="0"/>
    <n v="0"/>
    <n v="0"/>
    <n v="0"/>
    <d v="2023-12-01T00:00:00"/>
    <s v="BH Colorado Electric Oper Co"/>
    <s v="Regulated Electric (122)"/>
    <s v="State - Colorado Elec Distribution"/>
    <x v="85"/>
    <n v="135600"/>
    <x v="3"/>
    <n v="9753324"/>
    <s v="EPU CONVERT OH TO UG COMANCHE"/>
    <d v="2006-04-17T00:00:00"/>
    <d v="2006-04-01T00:00:00"/>
    <s v="60010275"/>
  </r>
  <r>
    <n v="0"/>
    <n v="0"/>
    <n v="0"/>
    <n v="0"/>
    <d v="2023-12-01T00:00:00"/>
    <s v="BH Colorado Electric Oper Co"/>
    <s v="Regulated Electric (122)"/>
    <s v="State - Colorado Elec Distribution"/>
    <x v="85"/>
    <n v="135600"/>
    <x v="3"/>
    <n v="9747515"/>
    <s v="EPORNF  PBLO RURAL EAST - 10/2"/>
    <d v="2006-12-08T00:00:00"/>
    <d v="2006-12-01T00:00:00"/>
    <s v="60011683"/>
  </r>
  <r>
    <n v="0"/>
    <n v="0"/>
    <n v="0"/>
    <n v="0"/>
    <d v="2023-12-01T00:00:00"/>
    <s v="BH Colorado Electric Oper Co"/>
    <s v="Regulated Electric (122)"/>
    <s v="State - Colorado Elec Distribution"/>
    <x v="85"/>
    <n v="135600"/>
    <x v="3"/>
    <n v="9748308"/>
    <s v="EPORNF STORM WORK PUEBLO COUNT"/>
    <d v="2006-11-28T00:00:00"/>
    <d v="2006-11-01T00:00:00"/>
    <s v="60011393"/>
  </r>
  <r>
    <n v="0"/>
    <n v="0"/>
    <n v="0"/>
    <n v="0"/>
    <d v="2023-12-01T00:00:00"/>
    <s v="BH Colorado Electric Oper Co"/>
    <s v="Regulated Electric (122)"/>
    <s v="State - Colorado Elec Distribution"/>
    <x v="86"/>
    <n v="135300"/>
    <x v="3"/>
    <n v="10664200"/>
    <s v="South Pueblo Substation"/>
    <d v="2010-04-15T00:00:00"/>
    <d v="2010-05-01T00:00:00"/>
    <s v="10026635"/>
  </r>
  <r>
    <n v="0"/>
    <n v="0"/>
    <n v="0"/>
    <n v="0"/>
    <d v="2023-12-01T00:00:00"/>
    <s v="BH Colorado Electric Oper Co"/>
    <s v="Regulated Electric (122)"/>
    <s v="State - Colorado Elec Distribution"/>
    <x v="87"/>
    <n v="135500"/>
    <x v="3"/>
    <n v="9748755"/>
    <s v="EPU HW HOUSTON CONST SPAULDING"/>
    <d v="2006-10-16T00:00:00"/>
    <d v="2006-10-01T00:00:00"/>
    <s v="60011440"/>
  </r>
  <r>
    <n v="0"/>
    <n v="0"/>
    <n v="0"/>
    <n v="0"/>
    <d v="2023-12-01T00:00:00"/>
    <s v="BH Colorado Electric Oper Co"/>
    <s v="Regulated Electric (122)"/>
    <s v="State - Colorado Elec Distribution"/>
    <x v="87"/>
    <n v="135500"/>
    <x v="3"/>
    <n v="9749676"/>
    <s v="EPO LEGACY HOMES OF PUEBLO SIL"/>
    <d v="2006-07-20T00:00:00"/>
    <d v="2006-08-01T00:00:00"/>
    <s v="60010888"/>
  </r>
  <r>
    <n v="0"/>
    <n v="0"/>
    <n v="0"/>
    <n v="0"/>
    <d v="2023-12-01T00:00:00"/>
    <s v="BH Colorado Electric Oper Co"/>
    <s v="Regulated Electric (122)"/>
    <s v="State - Colorado Elec Distribution"/>
    <x v="87"/>
    <n v="135500"/>
    <x v="3"/>
    <n v="9711374"/>
    <s v="EPU HW HOUSTON CONST SPAULDING"/>
    <d v="2006-11-28T00:00:00"/>
    <d v="2006-11-01T00:00:00"/>
    <s v="60011514"/>
  </r>
  <r>
    <n v="0"/>
    <n v="0"/>
    <n v="0"/>
    <n v="0"/>
    <d v="2023-12-01T00:00:00"/>
    <s v="BH Colorado Electric Oper Co"/>
    <s v="Regulated Electric (122)"/>
    <s v="State - Colorado Elec Distribution"/>
    <x v="87"/>
    <n v="135500"/>
    <x v="3"/>
    <n v="9748241"/>
    <s v="EPORNF 8/26 STORM WORK PW PUEB"/>
    <d v="2006-11-28T00:00:00"/>
    <d v="2006-11-01T00:00:00"/>
    <s v="60011395"/>
  </r>
  <r>
    <n v="0"/>
    <n v="0"/>
    <n v="0"/>
    <n v="0"/>
    <d v="2023-12-01T00:00:00"/>
    <s v="BH Colorado Electric Oper Co"/>
    <s v="Regulated Electric (122)"/>
    <s v="State - Colorado Elec Distribution"/>
    <x v="87"/>
    <n v="135600"/>
    <x v="3"/>
    <n v="9748240"/>
    <s v="EPORNF 8/26 STORM WORK PW PUEB"/>
    <d v="2006-11-28T00:00:00"/>
    <d v="2006-11-01T00:00:00"/>
    <s v="60011395"/>
  </r>
  <r>
    <n v="0"/>
    <n v="0"/>
    <n v="0"/>
    <n v="0"/>
    <d v="2023-12-01T00:00:00"/>
    <s v="BH Colorado Electric Oper Co"/>
    <s v="Regulated Electric (122)"/>
    <s v="State - Colorado Elec Distribution"/>
    <x v="87"/>
    <n v="135600"/>
    <x v="3"/>
    <n v="9748231"/>
    <s v="EPU HW HOUSTON CONST SPAULDING"/>
    <d v="2006-11-28T00:00:00"/>
    <d v="2006-11-01T00:00:00"/>
    <s v="60011514"/>
  </r>
  <r>
    <n v="0"/>
    <n v="0"/>
    <n v="0"/>
    <n v="0"/>
    <d v="2023-12-01T00:00:00"/>
    <s v="BH Colorado Electric Oper Co"/>
    <s v="Regulated Electric (122)"/>
    <s v="State - Colorado Elec Distribution"/>
    <x v="87"/>
    <n v="135600"/>
    <x v="3"/>
    <n v="9749675"/>
    <s v="EPO LEGACY HOMES OF PUEBLO SIL"/>
    <d v="2006-07-20T00:00:00"/>
    <d v="2006-08-01T00:00:00"/>
    <s v="60010888"/>
  </r>
  <r>
    <n v="0"/>
    <n v="0"/>
    <n v="0"/>
    <n v="0"/>
    <d v="2023-12-01T00:00:00"/>
    <s v="BH Colorado Electric Oper Co"/>
    <s v="Regulated Electric (122)"/>
    <s v="State - Colorado Elec Distribution"/>
    <x v="87"/>
    <n v="135600"/>
    <x v="3"/>
    <n v="9748754"/>
    <s v="EPU HW HOUSTON CONST SPAULDING"/>
    <d v="2006-10-16T00:00:00"/>
    <d v="2006-10-01T00:00:00"/>
    <s v="60011440"/>
  </r>
  <r>
    <n v="0"/>
    <n v="0"/>
    <n v="0"/>
    <n v="0"/>
    <d v="2023-12-01T00:00:00"/>
    <s v="BH Colorado Electric Oper Co"/>
    <s v="Regulated Electric (122)"/>
    <s v="State - Colorado Elec Distribution"/>
    <x v="88"/>
    <n v="135500"/>
    <x v="3"/>
    <n v="9754581"/>
    <s v="EPUNF  11TH 608 ST11 ROCKY FOR"/>
    <d v="2006-01-27T00:00:00"/>
    <d v="2006-02-01T00:00:00"/>
    <s v="60009806"/>
  </r>
  <r>
    <n v="0"/>
    <n v="0"/>
    <n v="0"/>
    <n v="0"/>
    <d v="2023-12-01T00:00:00"/>
    <s v="BH Colorado Electric Oper Co"/>
    <s v="Regulated Electric (122)"/>
    <s v="State - Colorado Elec Distribution"/>
    <x v="88"/>
    <n v="135500"/>
    <x v="3"/>
    <n v="9753695"/>
    <s v="EPUNF  11TH 608 ST11 ROCKY FOR"/>
    <d v="2006-01-27T00:00:00"/>
    <d v="2006-03-01T00:00:00"/>
    <s v="60009806"/>
  </r>
  <r>
    <n v="0"/>
    <n v="0"/>
    <n v="0"/>
    <n v="0"/>
    <d v="2023-12-01T00:00:00"/>
    <s v="BH Colorado Electric Oper Co"/>
    <s v="Regulated Electric (122)"/>
    <s v="State - Colorado Elec Distribution"/>
    <x v="88"/>
    <n v="135500"/>
    <x v="3"/>
    <n v="9748197"/>
    <s v="EPORNF  STORM DAMAGE"/>
    <d v="2006-11-15T00:00:00"/>
    <d v="2006-11-01T00:00:00"/>
    <s v="60011691"/>
  </r>
  <r>
    <n v="0"/>
    <n v="0"/>
    <n v="0"/>
    <n v="0"/>
    <d v="2023-12-01T00:00:00"/>
    <s v="BH Colorado Electric Oper Co"/>
    <s v="Regulated Electric (122)"/>
    <s v="State - Colorado Elec Distribution"/>
    <x v="88"/>
    <n v="135600"/>
    <x v="3"/>
    <n v="9754580"/>
    <s v="EPUNF  11TH 608 ST11 ROCKY FOR"/>
    <d v="2006-01-27T00:00:00"/>
    <d v="2006-02-01T00:00:00"/>
    <s v="60009806"/>
  </r>
  <r>
    <n v="0"/>
    <n v="0"/>
    <n v="0"/>
    <n v="0"/>
    <d v="2023-12-01T00:00:00"/>
    <s v="BH Colorado Electric Oper Co"/>
    <s v="Regulated Electric (122)"/>
    <s v="State - Colorado Elec Distribution"/>
    <x v="88"/>
    <n v="135600"/>
    <x v="3"/>
    <n v="9748196"/>
    <s v="EPORNF  STORM DAMAGE"/>
    <d v="2006-11-15T00:00:00"/>
    <d v="2006-11-01T00:00:00"/>
    <s v="60011691"/>
  </r>
  <r>
    <n v="0"/>
    <n v="0"/>
    <n v="0"/>
    <n v="0"/>
    <d v="2023-12-01T00:00:00"/>
    <s v="BH Colorado Electric Oper Co"/>
    <s v="Regulated Electric (122)"/>
    <s v="State - Colorado Elec Distribution"/>
    <x v="89"/>
    <n v="135400"/>
    <x v="3"/>
    <n v="9930946"/>
    <s v="Replace Trans Structures"/>
    <d v="1998-09-29T00:00:00"/>
    <d v="1999-11-01T00:00:00"/>
    <s v="10000340"/>
  </r>
  <r>
    <n v="0"/>
    <n v="0"/>
    <n v="0"/>
    <n v="0"/>
    <d v="2023-12-01T00:00:00"/>
    <s v="BH Colorado Electric Oper Co"/>
    <s v="Regulated Electric (122)"/>
    <s v="State - Colorado Elec Distribution"/>
    <x v="89"/>
    <n v="135400"/>
    <x v="3"/>
    <n v="9876239"/>
    <s v="Replace Trans Structures"/>
    <d v="1998-12-03T00:00:00"/>
    <d v="1999-03-01T00:00:00"/>
    <s v="10000340"/>
  </r>
  <r>
    <n v="0"/>
    <n v="0"/>
    <n v="0"/>
    <n v="0"/>
    <d v="2023-12-01T00:00:00"/>
    <s v="BH Colorado Electric Oper Co"/>
    <s v="Regulated Electric (122)"/>
    <s v="State - Colorado Elec Distribution"/>
    <x v="89"/>
    <n v="135400"/>
    <x v="3"/>
    <n v="9868109"/>
    <s v="Replace Trans Structures"/>
    <d v="1998-12-03T00:00:00"/>
    <d v="1998-11-01T00:00:00"/>
    <s v="10000340"/>
  </r>
  <r>
    <n v="0"/>
    <n v="0"/>
    <n v="0"/>
    <n v="0"/>
    <d v="2023-12-01T00:00:00"/>
    <s v="BH Colorado Electric Oper Co"/>
    <s v="Regulated Electric (122)"/>
    <s v="State - Colorado Elec Distribution"/>
    <x v="89"/>
    <n v="135400"/>
    <x v="3"/>
    <n v="9759624"/>
    <s v="Replace Trans Structures"/>
    <d v="1998-09-29T00:00:00"/>
    <d v="1999-12-01T00:00:00"/>
    <s v="10000340"/>
  </r>
  <r>
    <n v="0"/>
    <n v="0"/>
    <n v="0"/>
    <n v="0"/>
    <d v="2023-12-01T00:00:00"/>
    <s v="BH Colorado Electric Oper Co"/>
    <s v="Regulated Electric (122)"/>
    <s v="State - Colorado Elec Distribution"/>
    <x v="89"/>
    <n v="135500"/>
    <x v="3"/>
    <n v="9701736"/>
    <s v="Replace Trans Structures"/>
    <d v="1998-09-29T00:00:00"/>
    <d v="1999-12-01T00:00:00"/>
    <s v="10000340"/>
  </r>
  <r>
    <n v="0"/>
    <n v="0"/>
    <n v="0"/>
    <n v="0"/>
    <d v="2023-12-01T00:00:00"/>
    <s v="BH Colorado Electric Oper Co"/>
    <s v="Regulated Electric (122)"/>
    <s v="State - Colorado Elec Distribution"/>
    <x v="89"/>
    <n v="135500"/>
    <x v="3"/>
    <n v="9868108"/>
    <s v="Replace Trans Structures"/>
    <d v="1998-12-03T00:00:00"/>
    <d v="1998-11-01T00:00:00"/>
    <s v="10000340"/>
  </r>
  <r>
    <n v="0"/>
    <n v="0"/>
    <n v="0"/>
    <n v="0"/>
    <d v="2023-12-01T00:00:00"/>
    <s v="BH Colorado Electric Oper Co"/>
    <s v="Regulated Electric (122)"/>
    <s v="State - Colorado Elec Distribution"/>
    <x v="89"/>
    <n v="135500"/>
    <x v="3"/>
    <n v="9876242"/>
    <s v="Replace Trans Structures"/>
    <d v="1998-12-03T00:00:00"/>
    <d v="1999-03-01T00:00:00"/>
    <s v="10000340"/>
  </r>
  <r>
    <n v="0"/>
    <n v="0"/>
    <n v="0"/>
    <n v="0"/>
    <d v="2023-12-01T00:00:00"/>
    <s v="BH Colorado Electric Oper Co"/>
    <s v="Regulated Electric (122)"/>
    <s v="State - Colorado Elec Distribution"/>
    <x v="89"/>
    <n v="135500"/>
    <x v="3"/>
    <n v="9930945"/>
    <s v="Replace Trans Structures"/>
    <d v="1998-09-29T00:00:00"/>
    <d v="1999-11-01T00:00:00"/>
    <s v="10000340"/>
  </r>
  <r>
    <n v="0"/>
    <n v="0"/>
    <n v="0"/>
    <n v="0"/>
    <d v="2023-12-01T00:00:00"/>
    <s v="BH Colorado Electric Oper Co"/>
    <s v="Regulated Electric (122)"/>
    <s v="State - Colorado Elec Distribution"/>
    <x v="89"/>
    <n v="135600"/>
    <x v="3"/>
    <n v="9867785"/>
    <s v="Replace Trans Structures"/>
    <d v="1998-12-03T00:00:00"/>
    <d v="1998-11-01T00:00:00"/>
    <s v="10000340"/>
  </r>
  <r>
    <n v="0"/>
    <n v="0"/>
    <n v="0"/>
    <n v="0"/>
    <d v="2023-12-01T00:00:00"/>
    <s v="BH Colorado Electric Oper Co"/>
    <s v="Regulated Electric (122)"/>
    <s v="State - Colorado Elec Distribution"/>
    <x v="89"/>
    <n v="135600"/>
    <x v="3"/>
    <n v="9930944"/>
    <s v="Replace Trans Structures"/>
    <d v="1998-09-29T00:00:00"/>
    <d v="1999-11-01T00:00:00"/>
    <s v="10000340"/>
  </r>
  <r>
    <n v="0"/>
    <n v="0"/>
    <n v="0"/>
    <n v="0"/>
    <d v="2023-12-01T00:00:00"/>
    <s v="BH Colorado Electric Oper Co"/>
    <s v="Regulated Electric (122)"/>
    <s v="State - Colorado Elec Distribution"/>
    <x v="89"/>
    <n v="135600"/>
    <x v="3"/>
    <n v="9759623"/>
    <s v="Replace Trans Structures"/>
    <d v="1998-09-29T00:00:00"/>
    <d v="1999-12-01T00:00:00"/>
    <s v="10000340"/>
  </r>
  <r>
    <n v="0"/>
    <n v="0"/>
    <n v="0"/>
    <n v="0"/>
    <d v="2023-12-01T00:00:00"/>
    <s v="BH Colorado Electric Oper Co"/>
    <s v="Regulated Electric (122)"/>
    <s v="State - Colorado Elec Distribution"/>
    <x v="89"/>
    <n v="135600"/>
    <x v="3"/>
    <n v="9876241"/>
    <s v="Replace Trans Structures"/>
    <d v="1998-12-03T00:00:00"/>
    <d v="1999-03-01T00:00:00"/>
    <s v="10000340"/>
  </r>
  <r>
    <n v="0"/>
    <n v="0"/>
    <n v="0"/>
    <n v="0"/>
    <d v="2023-12-01T00:00:00"/>
    <s v="BH Colorado Electric Oper Co"/>
    <s v="Regulated Electric (122)"/>
    <s v="State - Colorado Elec Distribution"/>
    <x v="89"/>
    <n v="135800"/>
    <x v="3"/>
    <n v="9759622"/>
    <s v="Replace Trans Structures"/>
    <d v="1998-09-29T00:00:00"/>
    <d v="1999-12-01T00:00:00"/>
    <s v="10000340"/>
  </r>
  <r>
    <n v="0"/>
    <n v="0"/>
    <n v="0"/>
    <n v="0"/>
    <d v="2023-12-01T00:00:00"/>
    <s v="BH Colorado Electric Oper Co"/>
    <s v="Regulated Electric (122)"/>
    <s v="State - Colorado Elec Distribution"/>
    <x v="89"/>
    <n v="135800"/>
    <x v="3"/>
    <n v="9867784"/>
    <s v="Replace Trans Structures"/>
    <d v="1998-12-03T00:00:00"/>
    <d v="1998-11-01T00:00:00"/>
    <s v="10000340"/>
  </r>
  <r>
    <n v="0"/>
    <n v="0"/>
    <n v="0"/>
    <n v="0"/>
    <d v="2023-12-01T00:00:00"/>
    <s v="BH Colorado Electric Oper Co"/>
    <s v="Regulated Electric (122)"/>
    <s v="State - Colorado Elec Distribution"/>
    <x v="89"/>
    <n v="135800"/>
    <x v="3"/>
    <n v="9930943"/>
    <s v="Replace Trans Structures"/>
    <d v="1998-09-29T00:00:00"/>
    <d v="1999-11-01T00:00:00"/>
    <s v="10000340"/>
  </r>
  <r>
    <n v="0"/>
    <n v="0"/>
    <n v="0"/>
    <n v="0"/>
    <d v="2023-12-01T00:00:00"/>
    <s v="BH Colorado Electric Oper Co"/>
    <s v="Regulated Electric (122)"/>
    <s v="State - Colorado Elec Distribution"/>
    <x v="89"/>
    <n v="135800"/>
    <x v="3"/>
    <n v="9876240"/>
    <s v="Replace Trans Structures"/>
    <d v="1998-12-03T00:00:00"/>
    <d v="1999-03-01T00:00:00"/>
    <s v="10000340"/>
  </r>
  <r>
    <n v="0"/>
    <n v="0"/>
    <n v="0"/>
    <n v="0"/>
    <d v="2023-12-01T00:00:00"/>
    <s v="BH Colorado Electric Oper Co"/>
    <s v="Regulated Electric (122)"/>
    <s v="State - Colorado Elec Distribution"/>
    <x v="90"/>
    <n v="135500"/>
    <x v="3"/>
    <n v="26325372"/>
    <s v="BRAVO PROPERTY MANAGEMENT - 000 PONDEROSA LN, , CANON CITY, CO"/>
    <d v="2019-01-29T00:00:00"/>
    <d v="2019-01-01T00:00:00"/>
    <s v="60101998"/>
  </r>
  <r>
    <n v="3"/>
    <n v="142"/>
    <n v="-9.9996400000000006E-3"/>
    <n v="142.00999963999999"/>
    <d v="2023-12-01T00:00:00"/>
    <s v="BH Colorado Electric Oper Co"/>
    <s v="Regulated Electric (122)"/>
    <s v="State - Colorado Elec Distribution"/>
    <x v="91"/>
    <n v="135003"/>
    <x v="102"/>
    <n v="37068422"/>
    <s v="Depreciable Right-Of-Ways"/>
    <d v="2023-03-13T00:00:00"/>
    <d v="2023-03-13T00:00:00"/>
    <s v="60169196"/>
  </r>
  <r>
    <n v="1"/>
    <n v="-11016.12"/>
    <n v="-1010.868914724"/>
    <n v="-10005.251085276001"/>
    <d v="2023-12-01T00:00:00"/>
    <s v="BH Colorado Electric Oper Co"/>
    <s v="Regulated Electric (122)"/>
    <s v="State - Colorado Elec Distribution"/>
    <x v="91"/>
    <n v="135300"/>
    <x v="26"/>
    <n v="34925787"/>
    <s v="Pole, Wood, 65' Or Greater"/>
    <d v="2019-02-07T00:00:00"/>
    <d v="2019-01-01T00:00:00"/>
    <s v="60102458"/>
  </r>
  <r>
    <n v="0"/>
    <n v="0"/>
    <n v="0"/>
    <n v="0"/>
    <d v="2023-12-01T00:00:00"/>
    <s v="BH Colorado Electric Oper Co"/>
    <s v="Regulated Electric (122)"/>
    <s v="State - Colorado Elec Distribution"/>
    <x v="91"/>
    <n v="135700"/>
    <x v="3"/>
    <n v="35139279"/>
    <s v="WESTOVER HOMES - 517 E CHADWICK DR, , PUEBLO, CO"/>
    <d v="2022-03-28T00:00:00"/>
    <d v="2022-03-01T00:00:00"/>
    <s v="60141803"/>
  </r>
  <r>
    <n v="0"/>
    <n v="0"/>
    <n v="0"/>
    <n v="0"/>
    <d v="2023-12-01T00:00:00"/>
    <s v="BH Colorado Electric Oper Co"/>
    <s v="Regulated Electric (122)"/>
    <s v="State - Colorado Elec Distribution"/>
    <x v="91"/>
    <n v="135800"/>
    <x v="3"/>
    <n v="21685145"/>
    <s v="KRYSTAL CONLON - 623 FREDONIA ST, , PUEBLO WEST, CO"/>
    <d v="2018-07-31T00:00:00"/>
    <d v="2018-07-01T00:00:00"/>
    <s v="60101248"/>
  </r>
  <r>
    <n v="0"/>
    <n v="0"/>
    <n v="0"/>
    <n v="0"/>
    <d v="2023-12-01T00:00:00"/>
    <s v="BH Colorado Electric Oper Co"/>
    <s v="Regulated Electric (122)"/>
    <s v="State - Colorado Elec Distribution"/>
    <x v="92"/>
    <n v="135300"/>
    <x v="3"/>
    <n v="35463128"/>
    <s v="Replace existing 48VDC lead acid (VLA) battery system with new lead acid (VLA) batteries in existing relay building. Replace existing charger. Install manual transfer switch (MTS) for battery trailer connection. Charger should be mounted in existing loca"/>
    <d v="2022-05-27T00:00:00"/>
    <d v="2022-05-01T00:00:00"/>
    <s v="10078941"/>
  </r>
  <r>
    <n v="0"/>
    <n v="0"/>
    <n v="0"/>
    <n v="0"/>
    <d v="2023-12-01T00:00:00"/>
    <s v="BH Colorado Electric Oper Co"/>
    <s v="Regulated Electric (122)"/>
    <s v="State - Colorado Elec Distribution"/>
    <x v="93"/>
    <n v="135600"/>
    <x v="98"/>
    <n v="9687855"/>
    <s v="INSULATORS-PIN &amp; CAP-15KV"/>
    <d v="2009-08-01T00:00:00"/>
    <d v="2009-01-01T00:00:00"/>
    <s v="5105230111"/>
  </r>
  <r>
    <n v="0"/>
    <n v="0"/>
    <n v="0"/>
    <n v="0"/>
    <d v="2023-12-01T00:00:00"/>
    <s v="BH Colorado Electric Oper Co"/>
    <s v="Regulated Electric (122)"/>
    <s v="State - Colorado Elec Distribution"/>
    <x v="94"/>
    <n v="135500"/>
    <x v="3"/>
    <n v="9754591"/>
    <s v="EPO STATION POWER BURNT MILL R"/>
    <d v="2006-01-30T00:00:00"/>
    <d v="2006-02-01T00:00:00"/>
    <s v="60009920"/>
  </r>
  <r>
    <n v="0"/>
    <n v="0"/>
    <n v="0"/>
    <n v="0"/>
    <d v="2023-12-01T00:00:00"/>
    <s v="BH Colorado Electric Oper Co"/>
    <s v="Regulated Electric (122)"/>
    <s v="State - Colorado Elec Distribution"/>
    <x v="94"/>
    <n v="135500"/>
    <x v="3"/>
    <n v="9702234"/>
    <s v="EPO 2006 INTEGRITY PROJECT BUR"/>
    <d v="2006-12-21T00:00:00"/>
    <d v="2006-12-01T00:00:00"/>
    <s v="60009477"/>
  </r>
  <r>
    <n v="0"/>
    <n v="0"/>
    <n v="0"/>
    <n v="0"/>
    <d v="2023-12-01T00:00:00"/>
    <s v="BH Colorado Electric Oper Co"/>
    <s v="Regulated Electric (122)"/>
    <s v="State - Colorado Elec Distribution"/>
    <x v="94"/>
    <n v="135500"/>
    <x v="3"/>
    <n v="9753846"/>
    <s v="EPO STATION POWER BURNT MILL R"/>
    <d v="2006-01-30T00:00:00"/>
    <d v="2006-03-01T00:00:00"/>
    <s v="60009920"/>
  </r>
  <r>
    <n v="0"/>
    <n v="0"/>
    <n v="0"/>
    <n v="0"/>
    <d v="2023-12-01T00:00:00"/>
    <s v="BH Colorado Electric Oper Co"/>
    <s v="Regulated Electric (122)"/>
    <s v="State - Colorado Elec Distribution"/>
    <x v="94"/>
    <n v="135500"/>
    <x v="3"/>
    <n v="9749326"/>
    <s v="EPO 2006 INTEGRITY PROJECT BUR"/>
    <d v="2006-09-26T00:00:00"/>
    <d v="2006-09-01T00:00:00"/>
    <s v="60009473"/>
  </r>
  <r>
    <n v="0"/>
    <n v="0"/>
    <n v="0"/>
    <n v="0"/>
    <d v="2023-12-01T00:00:00"/>
    <s v="BH Colorado Electric Oper Co"/>
    <s v="Regulated Electric (122)"/>
    <s v="State - Colorado Elec Distribution"/>
    <x v="94"/>
    <n v="135600"/>
    <x v="3"/>
    <n v="9711330"/>
    <s v="EPO 2006 INTEGRITY PROJECT BUR"/>
    <d v="2006-12-21T00:00:00"/>
    <d v="2006-12-01T00:00:00"/>
    <s v="60009477"/>
  </r>
  <r>
    <n v="0"/>
    <n v="0"/>
    <n v="0"/>
    <n v="0"/>
    <d v="2023-12-01T00:00:00"/>
    <s v="BH Colorado Electric Oper Co"/>
    <s v="Regulated Electric (122)"/>
    <s v="State - Colorado Elec Distribution"/>
    <x v="94"/>
    <n v="135600"/>
    <x v="3"/>
    <n v="9749325"/>
    <s v="EPO 2006 INTEGRITY PROJECT BUR"/>
    <d v="2006-09-26T00:00:00"/>
    <d v="2006-09-01T00:00:00"/>
    <s v="60009473"/>
  </r>
  <r>
    <n v="0"/>
    <n v="0"/>
    <n v="0"/>
    <n v="0"/>
    <d v="2023-12-01T00:00:00"/>
    <s v="BH Colorado Electric Oper Co"/>
    <s v="Regulated Electric (122)"/>
    <s v="State - Colorado Elec Distribution"/>
    <x v="94"/>
    <n v="135600"/>
    <x v="3"/>
    <n v="9754590"/>
    <s v="EPO STATION POWER BURNT MILL R"/>
    <d v="2006-01-30T00:00:00"/>
    <d v="2006-02-01T00:00:00"/>
    <s v="60009920"/>
  </r>
  <r>
    <n v="0"/>
    <n v="0"/>
    <n v="0"/>
    <n v="0"/>
    <d v="2023-12-01T00:00:00"/>
    <s v="BH Colorado Electric Oper Co"/>
    <s v="Regulated Electric (122)"/>
    <s v="State - Colorado Elec Distribution"/>
    <x v="95"/>
    <n v="135500"/>
    <x v="3"/>
    <n v="9750104"/>
    <s v="EPOR  40th &amp; BUSH"/>
    <d v="2006-07-11T00:00:00"/>
    <d v="2006-07-01T00:00:00"/>
    <s v="60010404"/>
  </r>
  <r>
    <n v="0"/>
    <n v="0"/>
    <n v="0"/>
    <n v="0"/>
    <d v="2023-12-01T00:00:00"/>
    <s v="BH Colorado Electric Oper Co"/>
    <s v="Regulated Electric (122)"/>
    <s v="State - Colorado Elec Distribution"/>
    <x v="95"/>
    <n v="135600"/>
    <x v="3"/>
    <n v="9750103"/>
    <s v="EPOR  40th &amp; BUSH"/>
    <d v="2006-07-11T00:00:00"/>
    <d v="2006-07-01T00:00:00"/>
    <s v="60010404"/>
  </r>
  <r>
    <n v="0"/>
    <n v="0"/>
    <n v="0"/>
    <n v="0"/>
    <d v="2023-12-01T00:00:00"/>
    <s v="BH Colorado Electric Oper Co"/>
    <s v="Regulated Electric (122)"/>
    <s v="State - Colorado Elec Distribution"/>
    <x v="96"/>
    <n v="135500"/>
    <x v="3"/>
    <n v="9753715"/>
    <s v="EPUNF KURZ,RANDY LOCKE MTN ROA"/>
    <d v="2006-02-13T00:00:00"/>
    <d v="2006-03-01T00:00:00"/>
    <s v="60009865"/>
  </r>
  <r>
    <n v="0"/>
    <n v="0"/>
    <n v="0"/>
    <n v="0"/>
    <d v="2023-12-01T00:00:00"/>
    <s v="BH Colorado Electric Oper Co"/>
    <s v="Regulated Electric (122)"/>
    <s v="State - Colorado Elec Distribution"/>
    <x v="96"/>
    <n v="135500"/>
    <x v="3"/>
    <n v="9754564"/>
    <s v="EPUNF KURZ,RANDY LOCKE MTN ROA"/>
    <d v="2006-02-13T00:00:00"/>
    <d v="2006-02-01T00:00:00"/>
    <s v="60009865"/>
  </r>
  <r>
    <n v="0"/>
    <n v="0"/>
    <n v="0"/>
    <n v="0"/>
    <d v="2023-12-01T00:00:00"/>
    <s v="BH Colorado Electric Oper Co"/>
    <s v="Regulated Electric (122)"/>
    <s v="State - Colorado Elec Distribution"/>
    <x v="96"/>
    <n v="135600"/>
    <x v="3"/>
    <n v="9754563"/>
    <s v="EPUNF KURZ,RANDY LOCKE MTN ROA"/>
    <d v="2006-02-13T00:00:00"/>
    <d v="2006-02-01T00:00:00"/>
    <s v="60009865"/>
  </r>
  <r>
    <n v="0"/>
    <n v="0"/>
    <n v="0"/>
    <n v="0"/>
    <d v="2023-12-01T00:00:00"/>
    <s v="BH Colorado Electric Oper Co"/>
    <s v="Regulated Electric (122)"/>
    <s v="State - Colorado Elec Distribution"/>
    <x v="97"/>
    <n v="135500"/>
    <x v="3"/>
    <n v="9749627"/>
    <s v="EPOR  ST 4 &amp; HOLLY05 SWINK"/>
    <d v="2006-08-28T00:00:00"/>
    <d v="2006-08-01T00:00:00"/>
    <s v="60010243"/>
  </r>
  <r>
    <n v="0"/>
    <n v="0"/>
    <n v="0"/>
    <n v="0"/>
    <d v="2023-12-01T00:00:00"/>
    <s v="BH Colorado Electric Oper Co"/>
    <s v="Regulated Electric (122)"/>
    <s v="State - Colorado Elec Distribution"/>
    <x v="97"/>
    <n v="135600"/>
    <x v="3"/>
    <n v="9749626"/>
    <s v="EPOR  ST 4 &amp; HOLLY05 SWINK"/>
    <d v="2006-08-28T00:00:00"/>
    <d v="2006-08-01T00:00:00"/>
    <s v="60010243"/>
  </r>
  <r>
    <n v="0"/>
    <n v="0"/>
    <n v="0"/>
    <n v="0"/>
    <d v="2023-12-01T00:00:00"/>
    <s v="BH Colorado Electric Oper Co"/>
    <s v="Regulated Electric (122)"/>
    <s v="State - Colorado Elec Distribution"/>
    <x v="98"/>
    <n v="135600"/>
    <x v="3"/>
    <n v="20278300"/>
    <s v="Inv New Cust Primary Ext Elec"/>
    <d v="2017-08-01T00:00:00"/>
    <d v="2017-08-01T00:00:00"/>
    <s v="5105245311"/>
  </r>
  <r>
    <n v="0"/>
    <n v="0"/>
    <n v="0"/>
    <n v="0"/>
    <d v="2023-12-01T00:00:00"/>
    <s v="BH Colorado Electric Oper Co"/>
    <s v="Regulated Electric (122)"/>
    <s v="State - Colorado Elec Distribution"/>
    <x v="98"/>
    <n v="135600"/>
    <x v="3"/>
    <n v="10245938"/>
    <s v="Inv New Cust Primary Ext Elec"/>
    <d v="2010-02-01T00:00:00"/>
    <d v="2010-02-01T00:00:00"/>
    <s v="5105245311"/>
  </r>
  <r>
    <n v="0"/>
    <n v="0"/>
    <n v="0"/>
    <n v="0"/>
    <d v="2023-12-01T00:00:00"/>
    <s v="BH Colorado Electric Oper Co"/>
    <s v="Regulated Electric (122)"/>
    <s v="State - Colorado Elec Distribution"/>
    <x v="98"/>
    <n v="135600"/>
    <x v="191"/>
    <n v="10317496"/>
    <s v="Insulators-Post-25kv"/>
    <d v="2010-04-01T00:00:00"/>
    <d v="2010-01-01T00:00:00"/>
    <s v="5105245311"/>
  </r>
  <r>
    <n v="0"/>
    <n v="0"/>
    <n v="0"/>
    <n v="0"/>
    <d v="2023-12-01T00:00:00"/>
    <s v="BH Colorado Electric Oper Co"/>
    <s v="Regulated Electric (122)"/>
    <s v="State - Colorado Elec Distribution"/>
    <x v="99"/>
    <n v="135500"/>
    <x v="19"/>
    <n v="9733164"/>
    <s v="ANCHORS"/>
    <d v="2009-07-01T00:00:00"/>
    <d v="2009-01-01T00:00:00"/>
    <s v="5105247311"/>
  </r>
  <r>
    <n v="0"/>
    <n v="0"/>
    <n v="0"/>
    <n v="0"/>
    <d v="2023-12-01T00:00:00"/>
    <s v="BH Colorado Electric Oper Co"/>
    <s v="Regulated Electric (122)"/>
    <s v="State - Colorado Elec Distribution"/>
    <x v="100"/>
    <n v="135800"/>
    <x v="193"/>
    <n v="20894291"/>
    <s v="Cutouts, 15,001-34,501 Volts"/>
    <d v="2017-12-01T00:00:00"/>
    <d v="2017-01-01T00:00:00"/>
    <s v="5105256311"/>
  </r>
  <r>
    <n v="0"/>
    <n v="0"/>
    <n v="0"/>
    <n v="0"/>
    <d v="2023-12-01T00:00:00"/>
    <s v="BH Colorado Electric Oper Co"/>
    <s v="Regulated Electric (122)"/>
    <s v="WPC Sub 20310 Canon City Plant"/>
    <x v="101"/>
    <n v="135001"/>
    <x v="3"/>
    <n v="33178809"/>
    <s v="This WO is for the replacement of Breakers 115-2 and 115-4 at the Canon City substation."/>
    <d v="2021-05-20T00:00:00"/>
    <d v="2021-05-01T00:00:00"/>
    <s v="10075506"/>
  </r>
  <r>
    <n v="0"/>
    <n v="0"/>
    <n v="0"/>
    <n v="0"/>
    <d v="2023-12-01T00:00:00"/>
    <s v="BH Colorado Electric Oper Co"/>
    <s v="Regulated Electric (122)"/>
    <s v="WPC Sub 20310 Canon City Plant"/>
    <x v="101"/>
    <n v="135200"/>
    <x v="194"/>
    <n v="9973723"/>
    <s v="CONTROL BUILDING STRUCTURE - #"/>
    <d v="1950-07-01T00:00:00"/>
    <d v="1950-07-01T00:00:00"/>
    <s v="CPR Conversion"/>
  </r>
  <r>
    <n v="0"/>
    <n v="0"/>
    <n v="0"/>
    <n v="0"/>
    <d v="2023-12-01T00:00:00"/>
    <s v="BH Colorado Electric Oper Co"/>
    <s v="Regulated Electric (122)"/>
    <s v="WPC Sub 20310 Canon City Plant"/>
    <x v="101"/>
    <n v="135200"/>
    <x v="194"/>
    <n v="9706616"/>
    <s v="CONTROL BUILDING STRUCTURE - #"/>
    <d v="1969-07-01T00:00:00"/>
    <d v="1969-07-01T00:00:00"/>
    <s v="CPR Conversion"/>
  </r>
  <r>
    <n v="0"/>
    <n v="0"/>
    <n v="0"/>
    <n v="0"/>
    <d v="2023-12-01T00:00:00"/>
    <s v="BH Colorado Electric Oper Co"/>
    <s v="Regulated Electric (122)"/>
    <s v="WPC Sub 20310 Canon City Plant"/>
    <x v="101"/>
    <n v="135200"/>
    <x v="194"/>
    <n v="9973724"/>
    <s v="CONTROL BUILDING STRUCTURE - #"/>
    <d v="1936-07-01T00:00:00"/>
    <d v="1936-07-01T00:00:00"/>
    <s v="CPR Conversion"/>
  </r>
  <r>
    <n v="0"/>
    <n v="0"/>
    <n v="0"/>
    <n v="0"/>
    <d v="2023-12-01T00:00:00"/>
    <s v="BH Colorado Electric Oper Co"/>
    <s v="Regulated Electric (122)"/>
    <s v="WPC Sub 20310 Canon City Plant"/>
    <x v="101"/>
    <n v="135200"/>
    <x v="123"/>
    <n v="9973722"/>
    <s v="LANDSCAPING"/>
    <d v="1959-07-01T00:00:00"/>
    <d v="1959-07-01T00:00:00"/>
    <s v="CPR Conversion"/>
  </r>
  <r>
    <n v="1"/>
    <n v="1712.64"/>
    <n v="1617.9742864128"/>
    <n v="94.665713587200116"/>
    <d v="2023-12-01T00:00:00"/>
    <s v="BH Colorado Electric Oper Co"/>
    <s v="Regulated Electric (122)"/>
    <s v="WPC Sub 20310 Canon City Plant"/>
    <x v="101"/>
    <n v="135200"/>
    <x v="123"/>
    <n v="9815354"/>
    <s v="STRUCTURES-LANDSCAPING"/>
    <d v="1964-07-01T00:00:00"/>
    <d v="1964-07-01T00:00:00"/>
    <s v="CPR Conversion"/>
  </r>
  <r>
    <n v="0"/>
    <n v="0"/>
    <n v="0"/>
    <n v="0"/>
    <d v="2023-12-01T00:00:00"/>
    <s v="BH Colorado Electric Oper Co"/>
    <s v="Regulated Electric (122)"/>
    <s v="WPC Sub 20310 Canon City Plant"/>
    <x v="101"/>
    <n v="135200"/>
    <x v="123"/>
    <n v="9973721"/>
    <s v="STRUCTURES-LANDSCAPING"/>
    <d v="1964-07-01T00:00:00"/>
    <d v="1964-07-01T00:00:00"/>
    <s v="CPR Conversion"/>
  </r>
  <r>
    <n v="1"/>
    <n v="793.69"/>
    <n v="812.83000102490007"/>
    <n v="-19.140001024900016"/>
    <d v="2023-12-01T00:00:00"/>
    <s v="BH Colorado Electric Oper Co"/>
    <s v="Regulated Electric (122)"/>
    <s v="WPC Sub 20310 Canon City Plant"/>
    <x v="101"/>
    <n v="135200"/>
    <x v="123"/>
    <n v="9815352"/>
    <s v="LANDSCAPING"/>
    <d v="1959-07-01T00:00:00"/>
    <d v="1959-07-01T00:00:00"/>
    <s v="CPR Conversion"/>
  </r>
  <r>
    <n v="1"/>
    <n v="11711.2"/>
    <n v="6415.1682798319998"/>
    <n v="5296.0317201680009"/>
    <d v="2023-12-01T00:00:00"/>
    <s v="BH Colorado Electric Oper Co"/>
    <s v="Regulated Electric (122)"/>
    <s v="WPC Sub 20310 Canon City Plant"/>
    <x v="101"/>
    <n v="135200"/>
    <x v="123"/>
    <n v="9815353"/>
    <s v="STRUCTURES-LANDSCAPING"/>
    <d v="1989-07-01T00:00:00"/>
    <d v="1989-07-01T00:00:00"/>
    <s v="CPR Conversion"/>
  </r>
  <r>
    <n v="0"/>
    <n v="0"/>
    <n v="0"/>
    <n v="0"/>
    <d v="2023-12-01T00:00:00"/>
    <s v="BH Colorado Electric Oper Co"/>
    <s v="Regulated Electric (122)"/>
    <s v="WPC Sub 20310 Canon City Plant"/>
    <x v="101"/>
    <n v="135200"/>
    <x v="123"/>
    <n v="9973720"/>
    <s v="STRUCTURES-LANDSCAPING"/>
    <d v="1989-07-01T00:00:00"/>
    <d v="1989-07-01T00:00:00"/>
    <s v="CPR Conversion"/>
  </r>
  <r>
    <n v="1"/>
    <n v="3122.64"/>
    <n v="1710.5216440104"/>
    <n v="1412.1183559895999"/>
    <d v="2023-12-01T00:00:00"/>
    <s v="BH Colorado Electric Oper Co"/>
    <s v="Regulated Electric (122)"/>
    <s v="WPC Sub 20310 Canon City Plant"/>
    <x v="101"/>
    <n v="135200"/>
    <x v="195"/>
    <n v="9815351"/>
    <s v="WALKS, DRIVES, CURBS, ROADS, ETC."/>
    <d v="1989-07-01T00:00:00"/>
    <d v="1989-07-01T00:00:00"/>
    <s v="CPR Conversion"/>
  </r>
  <r>
    <n v="0"/>
    <n v="0"/>
    <n v="0"/>
    <n v="0"/>
    <d v="2023-12-01T00:00:00"/>
    <s v="BH Colorado Electric Oper Co"/>
    <s v="Regulated Electric (122)"/>
    <s v="WPC Sub 20310 Canon City Plant"/>
    <x v="101"/>
    <n v="135200"/>
    <x v="195"/>
    <n v="9973719"/>
    <s v="WALKS, DRIVES, CURBS, ROADS, ETC."/>
    <d v="1989-07-01T00:00:00"/>
    <d v="1989-07-01T00:00:00"/>
    <s v="CPR Conversion"/>
  </r>
  <r>
    <n v="1"/>
    <n v="562.36"/>
    <n v="531.27570283720001"/>
    <n v="31.084297162799999"/>
    <d v="2023-12-01T00:00:00"/>
    <s v="BH Colorado Electric Oper Co"/>
    <s v="Regulated Electric (122)"/>
    <s v="WPC Sub 20310 Canon City Plant"/>
    <x v="101"/>
    <n v="135200"/>
    <x v="152"/>
    <n v="9815350"/>
    <s v="WALLS,ENCLOSE/RETAIN,SOUND WALL"/>
    <d v="1964-07-01T00:00:00"/>
    <d v="1964-07-01T00:00:00"/>
    <s v="CPR Conversion"/>
  </r>
  <r>
    <n v="0"/>
    <n v="0"/>
    <n v="0"/>
    <n v="0"/>
    <d v="2023-12-01T00:00:00"/>
    <s v="BH Colorado Electric Oper Co"/>
    <s v="Regulated Electric (122)"/>
    <s v="WPC Sub 20310 Canon City Plant"/>
    <x v="101"/>
    <n v="135200"/>
    <x v="152"/>
    <n v="9973718"/>
    <s v="WALLS,ENCLOSE/RETAIN,SOUND WALL"/>
    <d v="1964-07-01T00:00:00"/>
    <d v="1964-07-01T00:00:00"/>
    <s v="CPR Conversion"/>
  </r>
  <r>
    <n v="0"/>
    <n v="0"/>
    <n v="0"/>
    <n v="0"/>
    <d v="2023-12-01T00:00:00"/>
    <s v="BH Colorado Electric Oper Co"/>
    <s v="Regulated Electric (122)"/>
    <s v="WPC Sub 20310 Canon City Plant"/>
    <x v="101"/>
    <n v="135300"/>
    <x v="2"/>
    <n v="35060839"/>
    <s v="A dummy retirement unit"/>
    <d v="2021-12-08T00:00:00"/>
    <d v="2021-12-01T00:00:00"/>
    <s v="10075424"/>
  </r>
  <r>
    <n v="0"/>
    <n v="0"/>
    <n v="0"/>
    <n v="0"/>
    <d v="2023-12-01T00:00:00"/>
    <s v="BH Colorado Electric Oper Co"/>
    <s v="Regulated Electric (122)"/>
    <s v="WPC Sub 20310 Canon City Plant"/>
    <x v="101"/>
    <n v="135300"/>
    <x v="196"/>
    <n v="9785420"/>
    <s v="AIRBRK-1PH-ELEC-0-15000V-&gt;= 2000AMPS"/>
    <d v="1954-07-01T00:00:00"/>
    <d v="1954-07-01T00:00:00"/>
    <s v="WCDXFER"/>
  </r>
  <r>
    <n v="0"/>
    <n v="0"/>
    <n v="0"/>
    <n v="0"/>
    <d v="2023-12-01T00:00:00"/>
    <s v="BH Colorado Electric Oper Co"/>
    <s v="Regulated Electric (122)"/>
    <s v="WPC Sub 20310 Canon City Plant"/>
    <x v="101"/>
    <n v="135300"/>
    <x v="196"/>
    <n v="9973737"/>
    <s v="AIRBRK-1PH-ELEC-0-15000V-&gt;= 2000AMPS"/>
    <d v="1954-07-01T00:00:00"/>
    <d v="1954-07-01T00:00:00"/>
    <s v="CPR Conversion"/>
  </r>
  <r>
    <n v="0"/>
    <n v="0"/>
    <n v="0"/>
    <n v="0"/>
    <d v="2023-12-01T00:00:00"/>
    <s v="BH Colorado Electric Oper Co"/>
    <s v="Regulated Electric (122)"/>
    <s v="WPC Sub 20310 Canon City Plant"/>
    <x v="101"/>
    <n v="135300"/>
    <x v="197"/>
    <n v="9785418"/>
    <s v="AIRBRK-1PH-ELEC-15001-45000- &lt;=600AMPS"/>
    <d v="1950-07-01T00:00:00"/>
    <d v="1950-07-01T00:00:00"/>
    <s v="WCDXFER"/>
  </r>
  <r>
    <n v="0"/>
    <n v="0"/>
    <n v="0"/>
    <n v="0"/>
    <d v="2023-12-01T00:00:00"/>
    <s v="BH Colorado Electric Oper Co"/>
    <s v="Regulated Electric (122)"/>
    <s v="WPC Sub 20310 Canon City Plant"/>
    <x v="101"/>
    <n v="135300"/>
    <x v="197"/>
    <n v="9701168"/>
    <s v="AIRBRK-1PH-ELEC-15001-45000- &lt;=600AMPS"/>
    <d v="1950-07-01T00:00:00"/>
    <d v="1950-07-01T00:00:00"/>
    <s v="CPR Conversion"/>
  </r>
  <r>
    <n v="0"/>
    <n v="0"/>
    <n v="0"/>
    <n v="0"/>
    <d v="2023-12-01T00:00:00"/>
    <s v="BH Colorado Electric Oper Co"/>
    <s v="Regulated Electric (122)"/>
    <s v="WPC Sub 20310 Canon City Plant"/>
    <x v="101"/>
    <n v="135300"/>
    <x v="198"/>
    <n v="9973735"/>
    <s v="AIRBRK-1PH-ELEC-45001-69000V- &lt;=600AMPS"/>
    <d v="1951-07-01T00:00:00"/>
    <d v="1951-07-01T00:00:00"/>
    <s v="CPR Conversion"/>
  </r>
  <r>
    <n v="0"/>
    <n v="0"/>
    <n v="0"/>
    <n v="0"/>
    <d v="2023-12-01T00:00:00"/>
    <s v="BH Colorado Electric Oper Co"/>
    <s v="Regulated Electric (122)"/>
    <s v="WPC Sub 20310 Canon City Plant"/>
    <x v="101"/>
    <n v="135300"/>
    <x v="198"/>
    <n v="9785416"/>
    <s v="AIRBRK-1PH-ELEC-45001-69000V- &lt;=600AMPS"/>
    <d v="1951-07-01T00:00:00"/>
    <d v="1951-07-01T00:00:00"/>
    <s v="WCDXFER"/>
  </r>
  <r>
    <n v="0"/>
    <n v="0"/>
    <n v="0"/>
    <n v="0"/>
    <d v="2023-12-01T00:00:00"/>
    <s v="BH Colorado Electric Oper Co"/>
    <s v="Regulated Electric (122)"/>
    <s v="WPC Sub 20310 Canon City Plant"/>
    <x v="101"/>
    <n v="135300"/>
    <x v="199"/>
    <n v="9785450"/>
    <s v="AIRBRK-1PH-ELEC-69-170KV- 1200-1999AMPS"/>
    <d v="1936-07-01T00:00:00"/>
    <d v="1936-07-01T00:00:00"/>
    <s v="WCDXFER"/>
  </r>
  <r>
    <n v="0"/>
    <n v="0"/>
    <n v="0"/>
    <n v="0"/>
    <d v="2023-12-01T00:00:00"/>
    <s v="BH Colorado Electric Oper Co"/>
    <s v="Regulated Electric (122)"/>
    <s v="WPC Sub 20310 Canon City Plant"/>
    <x v="101"/>
    <n v="135300"/>
    <x v="199"/>
    <n v="9724099"/>
    <s v="AIRBRK-1PH-ELEC-69-170KV- 1200-1999AMPS"/>
    <d v="1936-07-01T00:00:00"/>
    <d v="1936-07-01T00:00:00"/>
    <s v="CPR Conversion"/>
  </r>
  <r>
    <n v="0"/>
    <n v="0"/>
    <n v="0"/>
    <n v="0"/>
    <d v="2023-12-01T00:00:00"/>
    <s v="BH Colorado Electric Oper Co"/>
    <s v="Regulated Electric (122)"/>
    <s v="WPC Sub 20310 Canon City Plant"/>
    <x v="101"/>
    <n v="135300"/>
    <x v="200"/>
    <n v="9973736"/>
    <s v="AIRBRK-1PH-ELEC-69-170KV- &lt;= 600AMPS"/>
    <d v="1925-07-01T00:00:00"/>
    <d v="1925-07-01T00:00:00"/>
    <s v="CPR Conversion"/>
  </r>
  <r>
    <n v="0"/>
    <n v="0"/>
    <n v="0"/>
    <n v="0"/>
    <d v="2023-12-01T00:00:00"/>
    <s v="BH Colorado Electric Oper Co"/>
    <s v="Regulated Electric (122)"/>
    <s v="WPC Sub 20310 Canon City Plant"/>
    <x v="101"/>
    <n v="135300"/>
    <x v="200"/>
    <n v="9785415"/>
    <s v="AIRBRK-1PH-ELEC-69-170KV- &lt;= 600AMPS"/>
    <d v="1925-07-01T00:00:00"/>
    <d v="1925-07-01T00:00:00"/>
    <s v="WCDXFER"/>
  </r>
  <r>
    <n v="0"/>
    <n v="0"/>
    <n v="0"/>
    <n v="0"/>
    <d v="2023-12-01T00:00:00"/>
    <s v="BH Colorado Electric Oper Co"/>
    <s v="Regulated Electric (122)"/>
    <s v="WPC Sub 20310 Canon City Plant"/>
    <x v="101"/>
    <n v="135300"/>
    <x v="139"/>
    <n v="9766518"/>
    <s v="ARRESTER - 23,000-69,000 VOLTS"/>
    <d v="1950-07-01T00:00:00"/>
    <d v="1950-07-01T00:00:00"/>
    <s v="WCDXFER"/>
  </r>
  <r>
    <n v="0"/>
    <n v="0"/>
    <n v="0"/>
    <n v="0"/>
    <d v="2023-12-01T00:00:00"/>
    <s v="BH Colorado Electric Oper Co"/>
    <s v="Regulated Electric (122)"/>
    <s v="WPC Sub 20310 Canon City Plant"/>
    <x v="101"/>
    <n v="135300"/>
    <x v="139"/>
    <n v="9973716"/>
    <s v="ARRESTERS-23000-69000 VOLTS"/>
    <d v="1952-07-01T00:00:00"/>
    <d v="1952-07-01T00:00:00"/>
    <s v="CPR Conversion"/>
  </r>
  <r>
    <n v="0"/>
    <n v="0"/>
    <n v="0"/>
    <n v="0"/>
    <d v="2023-12-01T00:00:00"/>
    <s v="BH Colorado Electric Oper Co"/>
    <s v="Regulated Electric (122)"/>
    <s v="WPC Sub 20310 Canon City Plant"/>
    <x v="101"/>
    <n v="135300"/>
    <x v="139"/>
    <n v="9766519"/>
    <s v="ARRESTER - 23,000-69,000 VOLTS"/>
    <d v="1959-07-01T00:00:00"/>
    <d v="1959-07-01T00:00:00"/>
    <s v="WCDXFER"/>
  </r>
  <r>
    <n v="0"/>
    <n v="0"/>
    <n v="0"/>
    <n v="0"/>
    <d v="2023-12-01T00:00:00"/>
    <s v="BH Colorado Electric Oper Co"/>
    <s v="Regulated Electric (122)"/>
    <s v="WPC Sub 20310 Canon City Plant"/>
    <x v="101"/>
    <n v="135300"/>
    <x v="139"/>
    <n v="9973713"/>
    <s v="ARRESTER - 23,000-69,000 VOLTS"/>
    <d v="1959-07-01T00:00:00"/>
    <d v="1959-07-01T00:00:00"/>
    <s v="CPR Conversion"/>
  </r>
  <r>
    <n v="0"/>
    <n v="0"/>
    <n v="0"/>
    <n v="0"/>
    <d v="2023-12-01T00:00:00"/>
    <s v="BH Colorado Electric Oper Co"/>
    <s v="Regulated Electric (122)"/>
    <s v="WPC Sub 20310 Canon City Plant"/>
    <x v="101"/>
    <n v="135300"/>
    <x v="139"/>
    <n v="9973715"/>
    <s v="ARRESTERS-23000-69000 VOLTS"/>
    <d v="1989-07-01T00:00:00"/>
    <d v="1989-07-01T00:00:00"/>
    <s v="CPR Conversion"/>
  </r>
  <r>
    <n v="9"/>
    <n v="18303.560000000001"/>
    <n v="12876.8114419824"/>
    <n v="5426.7485580176017"/>
    <d v="2023-12-01T00:00:00"/>
    <s v="BH Colorado Electric Oper Co"/>
    <s v="Regulated Electric (122)"/>
    <s v="WPC Sub 20310 Canon City Plant"/>
    <x v="101"/>
    <n v="135300"/>
    <x v="139"/>
    <n v="9766517"/>
    <s v="ARRESTERS-23000-69000 VOLTS"/>
    <d v="1989-07-01T00:00:00"/>
    <d v="1989-07-01T00:00:00"/>
    <s v="WCDXFER"/>
  </r>
  <r>
    <n v="0"/>
    <n v="0"/>
    <n v="0"/>
    <n v="0"/>
    <d v="2023-12-01T00:00:00"/>
    <s v="BH Colorado Electric Oper Co"/>
    <s v="Regulated Electric (122)"/>
    <s v="WPC Sub 20310 Canon City Plant"/>
    <x v="101"/>
    <n v="135300"/>
    <x v="139"/>
    <n v="9766516"/>
    <s v="ARRESTERS-23000-69000 VOLTS"/>
    <d v="1952-07-01T00:00:00"/>
    <d v="1952-07-01T00:00:00"/>
    <s v="WCDXFER"/>
  </r>
  <r>
    <n v="0"/>
    <n v="0"/>
    <n v="0"/>
    <n v="0"/>
    <d v="2023-12-01T00:00:00"/>
    <s v="BH Colorado Electric Oper Co"/>
    <s v="Regulated Electric (122)"/>
    <s v="WPC Sub 20310 Canon City Plant"/>
    <x v="101"/>
    <n v="135300"/>
    <x v="139"/>
    <n v="9973717"/>
    <s v="ARRESTER - 23,000-69,000 VOLTS"/>
    <d v="1950-07-01T00:00:00"/>
    <d v="1950-07-01T00:00:00"/>
    <s v="CPR Conversion"/>
  </r>
  <r>
    <n v="6"/>
    <n v="7696.49"/>
    <n v="8187.4731101488005"/>
    <n v="-490.98311014880073"/>
    <d v="2023-12-01T00:00:00"/>
    <s v="BH Colorado Electric Oper Co"/>
    <s v="Regulated Electric (122)"/>
    <s v="WPC Sub 20310 Canon City Plant"/>
    <x v="101"/>
    <n v="135300"/>
    <x v="110"/>
    <n v="9766600"/>
    <s v="ARRESTER - 69,001-146,000 VOLTS"/>
    <d v="1959-07-01T00:00:00"/>
    <d v="1959-07-01T00:00:00"/>
    <s v="WCDXFER"/>
  </r>
  <r>
    <n v="0"/>
    <n v="0"/>
    <n v="0"/>
    <n v="0"/>
    <d v="2023-12-01T00:00:00"/>
    <s v="BH Colorado Electric Oper Co"/>
    <s v="Regulated Electric (122)"/>
    <s v="WPC Sub 20310 Canon City Plant"/>
    <x v="101"/>
    <n v="135300"/>
    <x v="110"/>
    <n v="9766599"/>
    <s v="ARRESTER - 69,001-146,000 VOLTS"/>
    <d v="1936-07-01T00:00:00"/>
    <d v="1936-07-01T00:00:00"/>
    <s v="WCDXFER"/>
  </r>
  <r>
    <n v="0"/>
    <n v="0"/>
    <n v="0"/>
    <n v="0"/>
    <d v="2023-12-01T00:00:00"/>
    <s v="BH Colorado Electric Oper Co"/>
    <s v="Regulated Electric (122)"/>
    <s v="WPC Sub 20310 Canon City Plant"/>
    <x v="101"/>
    <n v="135300"/>
    <x v="110"/>
    <n v="9973714"/>
    <s v="ARRESTER - 69,001-146,000 VOLTS"/>
    <d v="1936-07-01T00:00:00"/>
    <d v="1936-07-01T00:00:00"/>
    <s v="CPR Conversion"/>
  </r>
  <r>
    <n v="3"/>
    <n v="1542.68"/>
    <n v="1646.3291981699999"/>
    <n v="-103.64919816999986"/>
    <d v="2023-12-01T00:00:00"/>
    <s v="BH Colorado Electric Oper Co"/>
    <s v="Regulated Electric (122)"/>
    <s v="WPC Sub 20310 Canon City Plant"/>
    <x v="101"/>
    <n v="135300"/>
    <x v="110"/>
    <n v="9766598"/>
    <s v="ARRESTERS-69,001-146,000 VOLT"/>
    <d v="1954-07-01T00:00:00"/>
    <d v="1954-07-01T00:00:00"/>
    <s v="WCDXFER"/>
  </r>
  <r>
    <n v="0"/>
    <n v="0"/>
    <n v="0"/>
    <n v="0"/>
    <d v="2023-12-01T00:00:00"/>
    <s v="BH Colorado Electric Oper Co"/>
    <s v="Regulated Electric (122)"/>
    <s v="WPC Sub 20310 Canon City Plant"/>
    <x v="101"/>
    <n v="135300"/>
    <x v="110"/>
    <n v="9973712"/>
    <s v="ARRESTER - 69,001-146,000 VOLTS"/>
    <d v="1959-07-01T00:00:00"/>
    <d v="1959-07-01T00:00:00"/>
    <s v="CPR Conversion"/>
  </r>
  <r>
    <n v="0"/>
    <n v="0"/>
    <n v="0"/>
    <n v="0"/>
    <d v="2023-12-01T00:00:00"/>
    <s v="BH Colorado Electric Oper Co"/>
    <s v="Regulated Electric (122)"/>
    <s v="WPC Sub 20310 Canon City Plant"/>
    <x v="101"/>
    <n v="135300"/>
    <x v="110"/>
    <n v="9973711"/>
    <s v="ARRESTERS-69,001-146,000 VOLT"/>
    <d v="1954-07-01T00:00:00"/>
    <d v="1954-07-01T00:00:00"/>
    <s v="CPR Conversion"/>
  </r>
  <r>
    <n v="0"/>
    <n v="0"/>
    <n v="0"/>
    <n v="0"/>
    <d v="2023-12-01T00:00:00"/>
    <s v="BH Colorado Electric Oper Co"/>
    <s v="Regulated Electric (122)"/>
    <s v="WPC Sub 20310 Canon City Plant"/>
    <x v="101"/>
    <n v="135300"/>
    <x v="108"/>
    <n v="9995070"/>
    <s v="BATTERIES, STORAGE"/>
    <d v="2005-07-07T00:00:00"/>
    <d v="2005-01-01T00:00:00"/>
    <s v="10021244"/>
  </r>
  <r>
    <n v="1"/>
    <n v="3370.38"/>
    <n v="859.09769492819999"/>
    <n v="2511.2823050718002"/>
    <d v="2023-12-01T00:00:00"/>
    <s v="BH Colorado Electric Oper Co"/>
    <s v="Regulated Electric (122)"/>
    <s v="WPC Sub 20310 Canon City Plant"/>
    <x v="101"/>
    <n v="135300"/>
    <x v="108"/>
    <n v="28916468"/>
    <s v="BATTERIES: CANON PLANT UNIT SUB"/>
    <d v="2011-12-01T00:00:00"/>
    <d v="2011-12-01T00:00:00"/>
    <s v="50507XFER"/>
  </r>
  <r>
    <n v="0"/>
    <n v="0"/>
    <n v="0"/>
    <n v="0"/>
    <d v="2023-12-01T00:00:00"/>
    <s v="BH Colorado Electric Oper Co"/>
    <s v="Regulated Electric (122)"/>
    <s v="WPC Sub 20310 Canon City Plant"/>
    <x v="101"/>
    <n v="135300"/>
    <x v="108"/>
    <n v="11106833"/>
    <s v="BATTERIES:125VDC BATTERY SYSTEM"/>
    <d v="2011-08-08T00:00:00"/>
    <d v="2011-08-01T00:00:00"/>
    <s v="10042352"/>
  </r>
  <r>
    <n v="0"/>
    <n v="0"/>
    <n v="0"/>
    <n v="0"/>
    <d v="2023-12-01T00:00:00"/>
    <s v="BH Colorado Electric Oper Co"/>
    <s v="Regulated Electric (122)"/>
    <s v="WPC Sub 20310 Canon City Plant"/>
    <x v="101"/>
    <n v="135300"/>
    <x v="108"/>
    <n v="12818007"/>
    <s v="BATTERIES, COMMUNICATION"/>
    <d v="2004-11-17T00:00:00"/>
    <d v="2005-01-01T00:00:00"/>
    <s v="50507XFER"/>
  </r>
  <r>
    <n v="1"/>
    <n v="9558.9699999999993"/>
    <n v="1267.0044802861"/>
    <n v="8291.9655197139"/>
    <d v="2023-12-01T00:00:00"/>
    <s v="BH Colorado Electric Oper Co"/>
    <s v="Regulated Electric (122)"/>
    <s v="WPC Sub 20310 Canon City Plant"/>
    <x v="101"/>
    <n v="135300"/>
    <x v="140"/>
    <n v="26773275"/>
    <s v="Battery Charger"/>
    <d v="2017-09-12T00:00:00"/>
    <d v="2018-03-01T00:00:00"/>
    <s v="10057847"/>
  </r>
  <r>
    <n v="2"/>
    <n v="273616.75"/>
    <n v="25107.811745225001"/>
    <n v="248508.93825477501"/>
    <d v="2023-12-01T00:00:00"/>
    <s v="BH Colorado Electric Oper Co"/>
    <s v="Regulated Electric (122)"/>
    <s v="WPC Sub 20310 Canon City Plant"/>
    <x v="101"/>
    <n v="135300"/>
    <x v="6"/>
    <n v="30153742"/>
    <s v="Breaker, 115 KV"/>
    <d v="2019-11-22T00:00:00"/>
    <d v="2019-01-01T00:00:00"/>
    <s v="10067817"/>
  </r>
  <r>
    <n v="2"/>
    <n v="220376.36000000002"/>
    <n v="11234.6303655844"/>
    <n v="209141.72963441562"/>
    <d v="2023-12-01T00:00:00"/>
    <s v="BH Colorado Electric Oper Co"/>
    <s v="Regulated Electric (122)"/>
    <s v="WPC Sub 20310 Canon City Plant"/>
    <x v="101"/>
    <n v="135300"/>
    <x v="6"/>
    <n v="34779932"/>
    <s v="Breaker, 115 KV SF6"/>
    <d v="2021-05-20T00:00:00"/>
    <d v="2021-01-01T00:00:00"/>
    <s v="10075506"/>
  </r>
  <r>
    <n v="2"/>
    <n v="241440.98"/>
    <n v="17231.881769170202"/>
    <n v="224209.09823082981"/>
    <d v="2023-12-01T00:00:00"/>
    <s v="BH Colorado Electric Oper Co"/>
    <s v="Regulated Electric (122)"/>
    <s v="WPC Sub 20310 Canon City Plant"/>
    <x v="101"/>
    <n v="135300"/>
    <x v="6"/>
    <n v="34775951"/>
    <s v="Breaker, 115 KV"/>
    <d v="2020-12-10T00:00:00"/>
    <d v="2020-01-01T00:00:00"/>
    <s v="10069802"/>
  </r>
  <r>
    <n v="0"/>
    <n v="0"/>
    <n v="0"/>
    <n v="0"/>
    <d v="2023-12-01T00:00:00"/>
    <s v="BH Colorado Electric Oper Co"/>
    <s v="Regulated Electric (122)"/>
    <s v="WPC Sub 20310 Canon City Plant"/>
    <x v="101"/>
    <n v="135300"/>
    <x v="158"/>
    <n v="9778069"/>
    <s v="OIL - 15 KV"/>
    <d v="1954-07-01T00:00:00"/>
    <d v="1954-07-01T00:00:00"/>
    <s v="WCDXFER"/>
  </r>
  <r>
    <n v="0"/>
    <n v="0"/>
    <n v="0"/>
    <n v="0"/>
    <d v="2023-12-01T00:00:00"/>
    <s v="BH Colorado Electric Oper Co"/>
    <s v="Regulated Electric (122)"/>
    <s v="WPC Sub 20310 Canon City Plant"/>
    <x v="101"/>
    <n v="135300"/>
    <x v="158"/>
    <n v="9973698"/>
    <s v="OIL - 15 KV"/>
    <d v="1954-07-01T00:00:00"/>
    <d v="1954-07-01T00:00:00"/>
    <s v="CPR Conversion"/>
  </r>
  <r>
    <n v="0"/>
    <n v="0"/>
    <n v="0"/>
    <n v="0"/>
    <d v="2023-12-01T00:00:00"/>
    <s v="BH Colorado Electric Oper Co"/>
    <s v="Regulated Electric (122)"/>
    <s v="WPC Sub 20310 Canon City Plant"/>
    <x v="101"/>
    <n v="135300"/>
    <x v="201"/>
    <n v="9973696"/>
    <s v="OIL - 161 KV"/>
    <d v="1989-07-01T00:00:00"/>
    <d v="1989-07-01T00:00:00"/>
    <s v="CPR Conversion"/>
  </r>
  <r>
    <n v="0"/>
    <n v="0"/>
    <n v="0"/>
    <n v="0"/>
    <d v="2023-12-01T00:00:00"/>
    <s v="BH Colorado Electric Oper Co"/>
    <s v="Regulated Electric (122)"/>
    <s v="WPC Sub 20310 Canon City Plant"/>
    <x v="101"/>
    <n v="135300"/>
    <x v="201"/>
    <n v="9778093"/>
    <s v="PWR CIRC BREAK-OIL-161KV"/>
    <d v="1954-07-01T00:00:00"/>
    <d v="1954-07-01T00:00:00"/>
    <s v="WCDXFER"/>
  </r>
  <r>
    <n v="0"/>
    <n v="0"/>
    <n v="0"/>
    <n v="0"/>
    <d v="2023-12-01T00:00:00"/>
    <s v="BH Colorado Electric Oper Co"/>
    <s v="Regulated Electric (122)"/>
    <s v="WPC Sub 20310 Canon City Plant"/>
    <x v="101"/>
    <n v="135300"/>
    <x v="201"/>
    <n v="9973695"/>
    <s v="PWR CIRC BREAK-OIL-161KV"/>
    <d v="1954-07-01T00:00:00"/>
    <d v="1954-07-01T00:00:00"/>
    <s v="CPR Conversion"/>
  </r>
  <r>
    <n v="0"/>
    <n v="0"/>
    <n v="0"/>
    <n v="0"/>
    <d v="2023-12-01T00:00:00"/>
    <s v="BH Colorado Electric Oper Co"/>
    <s v="Regulated Electric (122)"/>
    <s v="WPC Sub 20310 Canon City Plant"/>
    <x v="101"/>
    <n v="135300"/>
    <x v="201"/>
    <n v="9973693"/>
    <s v="OIL - 161 KV"/>
    <d v="1959-07-01T00:00:00"/>
    <d v="1959-07-01T00:00:00"/>
    <s v="CPR Conversion"/>
  </r>
  <r>
    <n v="0"/>
    <n v="0"/>
    <n v="0"/>
    <n v="0"/>
    <d v="2023-12-01T00:00:00"/>
    <s v="BH Colorado Electric Oper Co"/>
    <s v="Regulated Electric (122)"/>
    <s v="WPC Sub 20310 Canon City Plant"/>
    <x v="101"/>
    <n v="135300"/>
    <x v="201"/>
    <n v="9778094"/>
    <s v="OIL - 161 KV"/>
    <d v="1959-07-01T00:00:00"/>
    <d v="1959-07-01T00:00:00"/>
    <s v="WCDXFER"/>
  </r>
  <r>
    <n v="-1"/>
    <n v="0"/>
    <n v="0"/>
    <n v="0"/>
    <d v="2023-12-01T00:00:00"/>
    <s v="BH Colorado Electric Oper Co"/>
    <s v="Regulated Electric (122)"/>
    <s v="WPC Sub 20310 Canon City Plant"/>
    <x v="101"/>
    <n v="135300"/>
    <x v="201"/>
    <n v="9778058"/>
    <s v="OIL - 161 KV"/>
    <d v="1989-07-01T00:00:00"/>
    <d v="1989-07-01T00:00:00"/>
    <s v="WCDXFER"/>
  </r>
  <r>
    <n v="0"/>
    <n v="0"/>
    <n v="0"/>
    <n v="0"/>
    <d v="2023-12-01T00:00:00"/>
    <s v="BH Colorado Electric Oper Co"/>
    <s v="Regulated Electric (122)"/>
    <s v="WPC Sub 20310 Canon City Plant"/>
    <x v="101"/>
    <n v="135300"/>
    <x v="202"/>
    <n v="9973694"/>
    <s v="OIL - 25 KV"/>
    <d v="1950-07-01T00:00:00"/>
    <d v="1950-07-01T00:00:00"/>
    <s v="CPR Conversion"/>
  </r>
  <r>
    <n v="0"/>
    <n v="0"/>
    <n v="0"/>
    <n v="0"/>
    <d v="2023-12-01T00:00:00"/>
    <s v="BH Colorado Electric Oper Co"/>
    <s v="Regulated Electric (122)"/>
    <s v="WPC Sub 20310 Canon City Plant"/>
    <x v="101"/>
    <n v="135300"/>
    <x v="202"/>
    <n v="9778066"/>
    <s v="OIL - 25 KV"/>
    <d v="1950-07-01T00:00:00"/>
    <d v="1950-07-01T00:00:00"/>
    <s v="WCDXFER"/>
  </r>
  <r>
    <n v="2100"/>
    <n v="64345.18"/>
    <n v="12465.0293445268"/>
    <n v="51880.150655473204"/>
    <d v="2023-12-01T00:00:00"/>
    <s v="BH Colorado Electric Oper Co"/>
    <s v="Regulated Electric (122)"/>
    <s v="WPC Sub 20310 Canon City Plant"/>
    <x v="101"/>
    <n v="135300"/>
    <x v="10"/>
    <n v="14981602"/>
    <s v="Bus and Station Conductor"/>
    <d v="2014-11-26T00:00:00"/>
    <d v="2014-01-01T00:00:00"/>
    <s v="10049283"/>
  </r>
  <r>
    <n v="0"/>
    <n v="40663.760000000002"/>
    <n v="2902.2128083224002"/>
    <n v="37761.5471916776"/>
    <d v="2023-12-01T00:00:00"/>
    <s v="BH Colorado Electric Oper Co"/>
    <s v="Regulated Electric (122)"/>
    <s v="WPC Sub 20310 Canon City Plant"/>
    <x v="101"/>
    <n v="135300"/>
    <x v="10"/>
    <n v="34775942"/>
    <s v="Bus and Station Conductor"/>
    <d v="2020-12-10T00:00:00"/>
    <d v="2020-01-01T00:00:00"/>
    <s v="10069802"/>
  </r>
  <r>
    <n v="0"/>
    <n v="44675.92"/>
    <n v="2277.5466816968001"/>
    <n v="42398.373318303202"/>
    <d v="2023-12-01T00:00:00"/>
    <s v="BH Colorado Electric Oper Co"/>
    <s v="Regulated Electric (122)"/>
    <s v="WPC Sub 20310 Canon City Plant"/>
    <x v="101"/>
    <n v="135300"/>
    <x v="10"/>
    <n v="34779925"/>
    <s v="Bus and Station Conductor"/>
    <d v="2021-05-20T00:00:00"/>
    <d v="2021-01-01T00:00:00"/>
    <s v="10075506"/>
  </r>
  <r>
    <n v="1"/>
    <n v="437860.60000000003"/>
    <n v="102680.35988760801"/>
    <n v="335180.240112392"/>
    <d v="2023-12-01T00:00:00"/>
    <s v="BH Colorado Electric Oper Co"/>
    <s v="Regulated Electric (122)"/>
    <s v="WPC Sub 20310 Canon City Plant"/>
    <x v="101"/>
    <n v="135300"/>
    <x v="203"/>
    <n v="11888924"/>
    <s v="CAPACITOR BANK: 10.8MVAR CANON CITY"/>
    <d v="2012-12-17T00:00:00"/>
    <d v="2013-01-01T00:00:00"/>
    <s v="10044702"/>
  </r>
  <r>
    <n v="0"/>
    <n v="0"/>
    <n v="0"/>
    <n v="0"/>
    <d v="2023-12-01T00:00:00"/>
    <s v="BH Colorado Electric Oper Co"/>
    <s v="Regulated Electric (122)"/>
    <s v="WPC Sub 20310 Canon City Plant"/>
    <x v="101"/>
    <n v="135300"/>
    <x v="204"/>
    <n v="9768384"/>
    <s v="CAPACITOR BANKS-FOUNDATION"/>
    <d v="1942-07-01T00:00:00"/>
    <d v="1942-07-01T00:00:00"/>
    <s v="WCDXFER"/>
  </r>
  <r>
    <n v="1"/>
    <n v="130071"/>
    <n v="25197.51800946"/>
    <n v="104873.48199053999"/>
    <d v="2023-12-01T00:00:00"/>
    <s v="BH Colorado Electric Oper Co"/>
    <s v="Regulated Electric (122)"/>
    <s v="WPC Sub 20310 Canon City Plant"/>
    <x v="101"/>
    <n v="135300"/>
    <x v="204"/>
    <n v="13160260"/>
    <s v="CAPACITOR BANK 12.6 MVAR"/>
    <d v="2014-12-04T00:00:00"/>
    <d v="2014-01-01T00:00:00"/>
    <s v="10049282"/>
  </r>
  <r>
    <n v="0"/>
    <n v="0"/>
    <n v="0"/>
    <n v="0"/>
    <d v="2023-12-01T00:00:00"/>
    <s v="BH Colorado Electric Oper Co"/>
    <s v="Regulated Electric (122)"/>
    <s v="WPC Sub 20310 Canon City Plant"/>
    <x v="101"/>
    <n v="135300"/>
    <x v="204"/>
    <n v="9973710"/>
    <s v="CAPACITOR BANKS-FOUNDATION"/>
    <d v="1942-07-01T00:00:00"/>
    <d v="1942-07-01T00:00:00"/>
    <s v="CPR Conversion"/>
  </r>
  <r>
    <n v="1"/>
    <n v="156673.01"/>
    <n v="30350.892905192599"/>
    <n v="126322.11709480741"/>
    <d v="2023-12-01T00:00:00"/>
    <s v="BH Colorado Electric Oper Co"/>
    <s v="Regulated Electric (122)"/>
    <s v="WPC Sub 20310 Canon City Plant"/>
    <x v="101"/>
    <n v="135300"/>
    <x v="205"/>
    <n v="14981624"/>
    <s v="RELAY PANEL # 12"/>
    <d v="2014-11-26T00:00:00"/>
    <d v="2014-12-01T00:00:00"/>
    <s v="10049283"/>
  </r>
  <r>
    <n v="1"/>
    <n v="156673.01"/>
    <n v="30350.892905192599"/>
    <n v="126322.11709480741"/>
    <d v="2023-12-01T00:00:00"/>
    <s v="BH Colorado Electric Oper Co"/>
    <s v="Regulated Electric (122)"/>
    <s v="WPC Sub 20310 Canon City Plant"/>
    <x v="101"/>
    <n v="135300"/>
    <x v="205"/>
    <n v="14981645"/>
    <s v="RELAY PANEL # 3"/>
    <d v="2014-11-26T00:00:00"/>
    <d v="2014-12-01T00:00:00"/>
    <s v="10049283"/>
  </r>
  <r>
    <n v="1"/>
    <n v="139264.9"/>
    <n v="26978.571901774001"/>
    <n v="112286.32809822599"/>
    <d v="2023-12-01T00:00:00"/>
    <s v="BH Colorado Electric Oper Co"/>
    <s v="Regulated Electric (122)"/>
    <s v="WPC Sub 20310 Canon City Plant"/>
    <x v="101"/>
    <n v="135300"/>
    <x v="205"/>
    <n v="14981648"/>
    <s v="PANEL 2: COMMUNICATIONS INTERNAL"/>
    <d v="2014-11-26T00:00:00"/>
    <d v="2014-12-01T00:00:00"/>
    <s v="10049283"/>
  </r>
  <r>
    <n v="1"/>
    <n v="208897.36000000002"/>
    <n v="40467.859789873597"/>
    <n v="168429.50021012643"/>
    <d v="2023-12-01T00:00:00"/>
    <s v="BH Colorado Electric Oper Co"/>
    <s v="Regulated Electric (122)"/>
    <s v="WPC Sub 20310 Canon City Plant"/>
    <x v="101"/>
    <n v="135300"/>
    <x v="205"/>
    <n v="14981633"/>
    <s v="RELAY PANEL # 5"/>
    <d v="2014-11-26T00:00:00"/>
    <d v="2014-12-01T00:00:00"/>
    <s v="10049283"/>
  </r>
  <r>
    <n v="1"/>
    <n v="139264.9"/>
    <n v="26978.571901774001"/>
    <n v="112286.32809822599"/>
    <d v="2023-12-01T00:00:00"/>
    <s v="BH Colorado Electric Oper Co"/>
    <s v="Regulated Electric (122)"/>
    <s v="WPC Sub 20310 Canon City Plant"/>
    <x v="101"/>
    <n v="135300"/>
    <x v="205"/>
    <n v="14981630"/>
    <s v="PANEL 1: COMMUNICATIONS EXTERNAL"/>
    <d v="2014-11-26T00:00:00"/>
    <d v="2014-12-01T00:00:00"/>
    <s v="10049283"/>
  </r>
  <r>
    <n v="1"/>
    <n v="208897.36000000002"/>
    <n v="40467.859789873597"/>
    <n v="168429.50021012643"/>
    <d v="2023-12-01T00:00:00"/>
    <s v="BH Colorado Electric Oper Co"/>
    <s v="Regulated Electric (122)"/>
    <s v="WPC Sub 20310 Canon City Plant"/>
    <x v="101"/>
    <n v="135300"/>
    <x v="205"/>
    <n v="14981636"/>
    <s v="RELAY PANEL # 6"/>
    <d v="2014-11-26T00:00:00"/>
    <d v="2014-12-01T00:00:00"/>
    <s v="10049283"/>
  </r>
  <r>
    <n v="1"/>
    <n v="139264.9"/>
    <n v="26978.571901774001"/>
    <n v="112286.32809822599"/>
    <d v="2023-12-01T00:00:00"/>
    <s v="BH Colorado Electric Oper Co"/>
    <s v="Regulated Electric (122)"/>
    <s v="WPC Sub 20310 Canon City Plant"/>
    <x v="101"/>
    <n v="135300"/>
    <x v="205"/>
    <n v="14981627"/>
    <s v="RELAY PANEL # 11"/>
    <d v="2014-11-26T00:00:00"/>
    <d v="2014-12-01T00:00:00"/>
    <s v="10049283"/>
  </r>
  <r>
    <n v="1"/>
    <n v="156673.01"/>
    <n v="30350.892905192599"/>
    <n v="126322.11709480741"/>
    <d v="2023-12-01T00:00:00"/>
    <s v="BH Colorado Electric Oper Co"/>
    <s v="Regulated Electric (122)"/>
    <s v="WPC Sub 20310 Canon City Plant"/>
    <x v="101"/>
    <n v="135300"/>
    <x v="205"/>
    <n v="14981621"/>
    <s v="RELAY PANEL # 7"/>
    <d v="2014-11-26T00:00:00"/>
    <d v="2014-12-01T00:00:00"/>
    <s v="10049283"/>
  </r>
  <r>
    <n v="1"/>
    <n v="156673.01"/>
    <n v="30350.892905192599"/>
    <n v="126322.11709480741"/>
    <d v="2023-12-01T00:00:00"/>
    <s v="BH Colorado Electric Oper Co"/>
    <s v="Regulated Electric (122)"/>
    <s v="WPC Sub 20310 Canon City Plant"/>
    <x v="101"/>
    <n v="135300"/>
    <x v="205"/>
    <n v="14981642"/>
    <s v="RELAY PANEL # 13"/>
    <d v="2014-11-26T00:00:00"/>
    <d v="2014-12-01T00:00:00"/>
    <s v="10049283"/>
  </r>
  <r>
    <n v="1"/>
    <n v="156673.01"/>
    <n v="30350.892905192599"/>
    <n v="126322.11709480741"/>
    <d v="2023-12-01T00:00:00"/>
    <s v="BH Colorado Electric Oper Co"/>
    <s v="Regulated Electric (122)"/>
    <s v="WPC Sub 20310 Canon City Plant"/>
    <x v="101"/>
    <n v="135300"/>
    <x v="205"/>
    <n v="14981639"/>
    <s v="RELAY PANEL # 8"/>
    <d v="2014-11-26T00:00:00"/>
    <d v="2014-12-01T00:00:00"/>
    <s v="10049283"/>
  </r>
  <r>
    <n v="0"/>
    <n v="0"/>
    <n v="0"/>
    <n v="0"/>
    <d v="2023-12-01T00:00:00"/>
    <s v="BH Colorado Electric Oper Co"/>
    <s v="Regulated Electric (122)"/>
    <s v="WPC Sub 20310 Canon City Plant"/>
    <x v="101"/>
    <n v="135300"/>
    <x v="206"/>
    <n v="9785447"/>
    <s v="SWITCH,COMBO,ELEC,15001-45K,&lt;"/>
    <d v="1960-07-01T00:00:00"/>
    <d v="1960-07-01T00:00:00"/>
    <s v="WCDXFER"/>
  </r>
  <r>
    <n v="0"/>
    <n v="0"/>
    <n v="0"/>
    <n v="0"/>
    <d v="2023-12-01T00:00:00"/>
    <s v="BH Colorado Electric Oper Co"/>
    <s v="Regulated Electric (122)"/>
    <s v="WPC Sub 20310 Canon City Plant"/>
    <x v="101"/>
    <n v="135300"/>
    <x v="206"/>
    <n v="9973733"/>
    <s v="SWITCH,COMBO,ELEC,15001-45K,&lt;"/>
    <d v="1925-07-01T00:00:00"/>
    <d v="1925-07-01T00:00:00"/>
    <s v="CPR Conversion"/>
  </r>
  <r>
    <n v="0"/>
    <n v="0"/>
    <n v="0"/>
    <n v="0"/>
    <d v="2023-12-01T00:00:00"/>
    <s v="BH Colorado Electric Oper Co"/>
    <s v="Regulated Electric (122)"/>
    <s v="WPC Sub 20310 Canon City Plant"/>
    <x v="101"/>
    <n v="135300"/>
    <x v="206"/>
    <n v="9785448"/>
    <s v="COMBO-ELEC-15-45KV- &lt;= 600AMPS"/>
    <d v="1950-07-01T00:00:00"/>
    <d v="1950-07-01T00:00:00"/>
    <s v="WCDXFER"/>
  </r>
  <r>
    <n v="0"/>
    <n v="0"/>
    <n v="0"/>
    <n v="0"/>
    <d v="2023-12-01T00:00:00"/>
    <s v="BH Colorado Electric Oper Co"/>
    <s v="Regulated Electric (122)"/>
    <s v="WPC Sub 20310 Canon City Plant"/>
    <x v="101"/>
    <n v="135300"/>
    <x v="206"/>
    <n v="9706617"/>
    <s v="COMBO-ELEC-15-45KV- &lt;= 600AMPS"/>
    <d v="1950-07-01T00:00:00"/>
    <d v="1950-07-01T00:00:00"/>
    <s v="CPR Conversion"/>
  </r>
  <r>
    <n v="0"/>
    <n v="0"/>
    <n v="0"/>
    <n v="0"/>
    <d v="2023-12-01T00:00:00"/>
    <s v="BH Colorado Electric Oper Co"/>
    <s v="Regulated Electric (122)"/>
    <s v="WPC Sub 20310 Canon City Plant"/>
    <x v="101"/>
    <n v="135300"/>
    <x v="206"/>
    <n v="9973734"/>
    <s v="SWITCH,COMBO,ELEC,15001-45K,&lt;"/>
    <d v="1960-07-01T00:00:00"/>
    <d v="1960-07-01T00:00:00"/>
    <s v="CPR Conversion"/>
  </r>
  <r>
    <n v="0"/>
    <n v="0"/>
    <n v="0"/>
    <n v="0"/>
    <d v="2023-12-01T00:00:00"/>
    <s v="BH Colorado Electric Oper Co"/>
    <s v="Regulated Electric (122)"/>
    <s v="WPC Sub 20310 Canon City Plant"/>
    <x v="101"/>
    <n v="135300"/>
    <x v="206"/>
    <n v="9785446"/>
    <s v="SWITCH,COMBO,ELEC,15001-45K,&lt;"/>
    <d v="1925-07-01T00:00:00"/>
    <d v="1925-07-01T00:00:00"/>
    <s v="WCDXFER"/>
  </r>
  <r>
    <n v="0"/>
    <n v="0"/>
    <n v="0"/>
    <n v="0"/>
    <d v="2023-12-01T00:00:00"/>
    <s v="BH Colorado Electric Oper Co"/>
    <s v="Regulated Electric (122)"/>
    <s v="WPC Sub 20310 Canon City Plant"/>
    <x v="101"/>
    <n v="135300"/>
    <x v="207"/>
    <n v="9973731"/>
    <s v="SWITCH,COMBO,ELEC,45001-69K,&lt;"/>
    <d v="1959-07-01T00:00:00"/>
    <d v="1959-07-01T00:00:00"/>
    <s v="CPR Conversion"/>
  </r>
  <r>
    <n v="0"/>
    <n v="0"/>
    <n v="0"/>
    <n v="0"/>
    <d v="2023-12-01T00:00:00"/>
    <s v="BH Colorado Electric Oper Co"/>
    <s v="Regulated Electric (122)"/>
    <s v="WPC Sub 20310 Canon City Plant"/>
    <x v="101"/>
    <n v="135300"/>
    <x v="207"/>
    <n v="9785444"/>
    <s v="COMBO-ELEC-45-69KV- &lt;= 600AMPS"/>
    <d v="1950-07-01T00:00:00"/>
    <d v="1950-07-01T00:00:00"/>
    <s v="WCDXFER"/>
  </r>
  <r>
    <n v="1"/>
    <n v="2191.39"/>
    <n v="2331.1856052367998"/>
    <n v="-139.79560523679993"/>
    <d v="2023-12-01T00:00:00"/>
    <s v="BH Colorado Electric Oper Co"/>
    <s v="Regulated Electric (122)"/>
    <s v="WPC Sub 20310 Canon City Plant"/>
    <x v="101"/>
    <n v="135300"/>
    <x v="207"/>
    <n v="9785443"/>
    <s v="SWITCH,COMBO,ELEC,45001-69K,&lt;"/>
    <d v="1959-07-01T00:00:00"/>
    <d v="1959-07-01T00:00:00"/>
    <s v="WCDXFER"/>
  </r>
  <r>
    <n v="0"/>
    <n v="0"/>
    <n v="0"/>
    <n v="0"/>
    <d v="2023-12-01T00:00:00"/>
    <s v="BH Colorado Electric Oper Co"/>
    <s v="Regulated Electric (122)"/>
    <s v="WPC Sub 20310 Canon City Plant"/>
    <x v="101"/>
    <n v="135300"/>
    <x v="207"/>
    <n v="9693302"/>
    <s v="COMBO-ELEC-45-69KV- &lt;= 600AMPS"/>
    <d v="1950-07-01T00:00:00"/>
    <d v="1950-07-01T00:00:00"/>
    <s v="CPR Conversion"/>
  </r>
  <r>
    <n v="0"/>
    <n v="0"/>
    <n v="0"/>
    <n v="0"/>
    <d v="2023-12-01T00:00:00"/>
    <s v="BH Colorado Electric Oper Co"/>
    <s v="Regulated Electric (122)"/>
    <s v="WPC Sub 20310 Canon City Plant"/>
    <x v="101"/>
    <n v="135300"/>
    <x v="208"/>
    <n v="9724104"/>
    <s v="COMBO-ELEC-45-69KV- 1200-1999AMPS"/>
    <d v="1989-07-01T00:00:00"/>
    <d v="1989-07-01T00:00:00"/>
    <s v="CPR Conversion"/>
  </r>
  <r>
    <n v="7"/>
    <n v="47227.92"/>
    <n v="33225.504799996801"/>
    <n v="14002.415200003197"/>
    <d v="2023-12-01T00:00:00"/>
    <s v="BH Colorado Electric Oper Co"/>
    <s v="Regulated Electric (122)"/>
    <s v="WPC Sub 20310 Canon City Plant"/>
    <x v="101"/>
    <n v="135300"/>
    <x v="208"/>
    <n v="9785436"/>
    <s v="COMBO-ELEC-45-69KV- 1200-1999AMPS"/>
    <d v="1989-07-01T00:00:00"/>
    <d v="1989-07-01T00:00:00"/>
    <s v="WCDXFER"/>
  </r>
  <r>
    <n v="0"/>
    <n v="0"/>
    <n v="0"/>
    <n v="0"/>
    <d v="2023-12-01T00:00:00"/>
    <s v="BH Colorado Electric Oper Co"/>
    <s v="Regulated Electric (122)"/>
    <s v="WPC Sub 20310 Canon City Plant"/>
    <x v="101"/>
    <n v="135300"/>
    <x v="209"/>
    <n v="9785433"/>
    <s v="COMBO-ELEC-69-170KV- &lt;= 600AMPS"/>
    <d v="1925-07-01T00:00:00"/>
    <d v="1925-07-01T00:00:00"/>
    <s v="WCDXFER"/>
  </r>
  <r>
    <n v="7"/>
    <n v="29277.420000000002"/>
    <n v="31145.117967350401"/>
    <n v="-1867.6979673503993"/>
    <d v="2023-12-01T00:00:00"/>
    <s v="BH Colorado Electric Oper Co"/>
    <s v="Regulated Electric (122)"/>
    <s v="WPC Sub 20310 Canon City Plant"/>
    <x v="101"/>
    <n v="135300"/>
    <x v="209"/>
    <n v="9785434"/>
    <s v="COMBO-ELEC-69-170KV- &lt;= 600AMPS"/>
    <d v="1959-07-01T00:00:00"/>
    <d v="1959-07-01T00:00:00"/>
    <s v="WCDXFER"/>
  </r>
  <r>
    <n v="0"/>
    <n v="0"/>
    <n v="0"/>
    <n v="0"/>
    <d v="2023-12-01T00:00:00"/>
    <s v="BH Colorado Electric Oper Co"/>
    <s v="Regulated Electric (122)"/>
    <s v="WPC Sub 20310 Canon City Plant"/>
    <x v="101"/>
    <n v="135300"/>
    <x v="209"/>
    <n v="9973732"/>
    <s v="COMBO-ELEC-69-170KV- &lt;= 600AMPS"/>
    <d v="1925-07-01T00:00:00"/>
    <d v="1925-07-01T00:00:00"/>
    <s v="CPR Conversion"/>
  </r>
  <r>
    <n v="0"/>
    <n v="0"/>
    <n v="0"/>
    <n v="0"/>
    <d v="2023-12-01T00:00:00"/>
    <s v="BH Colorado Electric Oper Co"/>
    <s v="Regulated Electric (122)"/>
    <s v="WPC Sub 20310 Canon City Plant"/>
    <x v="101"/>
    <n v="135300"/>
    <x v="209"/>
    <n v="9728050"/>
    <s v="COMBO-ELEC-69-170KV- &lt;= 600AMPS"/>
    <d v="1959-07-01T00:00:00"/>
    <d v="1959-07-01T00:00:00"/>
    <s v="CPR Conversion"/>
  </r>
  <r>
    <n v="0"/>
    <n v="0"/>
    <n v="0"/>
    <n v="0"/>
    <d v="2023-12-01T00:00:00"/>
    <s v="BH Colorado Electric Oper Co"/>
    <s v="Regulated Electric (122)"/>
    <s v="WPC Sub 20310 Canon City Plant"/>
    <x v="101"/>
    <n v="135300"/>
    <x v="210"/>
    <n v="9973837"/>
    <s v="COMBO-ELEC-69-170KV- 1200-1999AMPS"/>
    <d v="1989-07-01T00:00:00"/>
    <d v="1989-07-01T00:00:00"/>
    <s v="CPR Conversion"/>
  </r>
  <r>
    <n v="1"/>
    <n v="11786.16"/>
    <n v="8291.7290376863984"/>
    <n v="3494.4309623136014"/>
    <d v="2023-12-01T00:00:00"/>
    <s v="BH Colorado Electric Oper Co"/>
    <s v="Regulated Electric (122)"/>
    <s v="WPC Sub 20310 Canon City Plant"/>
    <x v="101"/>
    <n v="135300"/>
    <x v="210"/>
    <n v="9785465"/>
    <s v="COMBO-ELEC-69-170KV- 1200-1999AMPS"/>
    <d v="1989-07-01T00:00:00"/>
    <d v="1989-07-01T00:00:00"/>
    <s v="WCDXFER"/>
  </r>
  <r>
    <n v="0"/>
    <n v="0"/>
    <n v="0"/>
    <n v="0"/>
    <d v="2023-12-01T00:00:00"/>
    <s v="BH Colorado Electric Oper Co"/>
    <s v="Regulated Electric (122)"/>
    <s v="WPC Sub 20310 Canon City Plant"/>
    <x v="101"/>
    <n v="135300"/>
    <x v="116"/>
    <n v="9691017"/>
    <s v="COND. CONTROL CABLE-COPPER, OTHER"/>
    <d v="1996-07-01T00:00:00"/>
    <d v="1996-07-01T00:00:00"/>
    <s v="CPR Conversion"/>
  </r>
  <r>
    <n v="1765"/>
    <n v="5046.21"/>
    <n v="2829.7735768926"/>
    <n v="2216.4364231074001"/>
    <d v="2023-12-01T00:00:00"/>
    <s v="BH Colorado Electric Oper Co"/>
    <s v="Regulated Electric (122)"/>
    <s v="WPC Sub 20310 Canon City Plant"/>
    <x v="101"/>
    <n v="135300"/>
    <x v="116"/>
    <n v="9766909"/>
    <s v="COND. CONTROL CABLE-COPPER, OTHER"/>
    <d v="1996-07-01T00:00:00"/>
    <d v="1996-07-01T00:00:00"/>
    <s v="WCDXFER"/>
  </r>
  <r>
    <n v="50"/>
    <n v="231.20000000000002"/>
    <n v="124.93593692"/>
    <n v="106.26406308000001"/>
    <d v="2023-12-01T00:00:00"/>
    <s v="BH Colorado Electric Oper Co"/>
    <s v="Regulated Electric (122)"/>
    <s v="WPC Sub 20310 Canon City Plant"/>
    <x v="101"/>
    <n v="135300"/>
    <x v="211"/>
    <n v="9766907"/>
    <s v="COND. CONTROL CABLE-COPPER, 4c/6"/>
    <d v="1997-07-01T00:00:00"/>
    <d v="1997-07-01T00:00:00"/>
    <s v="WCDXFER"/>
  </r>
  <r>
    <n v="0"/>
    <n v="0"/>
    <n v="0"/>
    <n v="0"/>
    <d v="2023-12-01T00:00:00"/>
    <s v="BH Colorado Electric Oper Co"/>
    <s v="Regulated Electric (122)"/>
    <s v="WPC Sub 20310 Canon City Plant"/>
    <x v="101"/>
    <n v="135300"/>
    <x v="211"/>
    <n v="9862051"/>
    <s v="COND. CONTROL CABLE-COPPER, 4c/6"/>
    <d v="1997-07-01T00:00:00"/>
    <d v="1997-07-01T00:00:00"/>
    <s v="CPR Conversion"/>
  </r>
  <r>
    <n v="50"/>
    <n v="216.99"/>
    <n v="117.2571321465"/>
    <n v="99.732867853500011"/>
    <d v="2023-12-01T00:00:00"/>
    <s v="BH Colorado Electric Oper Co"/>
    <s v="Regulated Electric (122)"/>
    <s v="WPC Sub 20310 Canon City Plant"/>
    <x v="101"/>
    <n v="135300"/>
    <x v="212"/>
    <n v="9766905"/>
    <s v="COND. CONTROL CABLE-COPPER, 12c/12"/>
    <d v="1997-07-01T00:00:00"/>
    <d v="1997-07-01T00:00:00"/>
    <s v="WCDXFER"/>
  </r>
  <r>
    <n v="3100"/>
    <n v="7173.38"/>
    <n v="4022.6310797628003"/>
    <n v="3150.7489202371999"/>
    <d v="2023-12-01T00:00:00"/>
    <s v="BH Colorado Electric Oper Co"/>
    <s v="Regulated Electric (122)"/>
    <s v="WPC Sub 20310 Canon City Plant"/>
    <x v="101"/>
    <n v="135300"/>
    <x v="212"/>
    <n v="9766904"/>
    <s v="COND. CONTROL CABLE-COPPER, 12c/12"/>
    <d v="1996-07-01T00:00:00"/>
    <d v="1996-07-01T00:00:00"/>
    <s v="WCDXFER"/>
  </r>
  <r>
    <n v="0"/>
    <n v="0"/>
    <n v="0"/>
    <n v="0"/>
    <d v="2023-12-01T00:00:00"/>
    <s v="BH Colorado Electric Oper Co"/>
    <s v="Regulated Electric (122)"/>
    <s v="WPC Sub 20310 Canon City Plant"/>
    <x v="101"/>
    <n v="135300"/>
    <x v="212"/>
    <n v="9862050"/>
    <s v="COND. CONTROL CABLE-COPPER, 12c/12"/>
    <d v="1997-07-01T00:00:00"/>
    <d v="1997-07-01T00:00:00"/>
    <s v="CPR Conversion"/>
  </r>
  <r>
    <n v="0"/>
    <n v="0"/>
    <n v="0"/>
    <n v="0"/>
    <d v="2023-12-01T00:00:00"/>
    <s v="BH Colorado Electric Oper Co"/>
    <s v="Regulated Electric (122)"/>
    <s v="WPC Sub 20310 Canon City Plant"/>
    <x v="101"/>
    <n v="135300"/>
    <x v="212"/>
    <n v="9861050"/>
    <s v="COND. CONTROL CABLE-COPPER, 12c/12"/>
    <d v="1996-07-01T00:00:00"/>
    <d v="1996-07-01T00:00:00"/>
    <s v="CPR Conversion"/>
  </r>
  <r>
    <n v="1000"/>
    <n v="60737.599999999999"/>
    <n v="42729.754355903999"/>
    <n v="18007.845644096"/>
    <d v="2023-12-01T00:00:00"/>
    <s v="BH Colorado Electric Oper Co"/>
    <s v="Regulated Electric (122)"/>
    <s v="WPC Sub 20310 Canon City Plant"/>
    <x v="101"/>
    <n v="135300"/>
    <x v="213"/>
    <n v="9768387"/>
    <s v="COND. PWR CABLE, AL, 251MCM-795MCM"/>
    <d v="1989-07-01T00:00:00"/>
    <d v="1989-07-01T00:00:00"/>
    <s v="WCDXFER"/>
  </r>
  <r>
    <n v="0"/>
    <n v="0"/>
    <n v="0"/>
    <n v="0"/>
    <d v="2023-12-01T00:00:00"/>
    <s v="BH Colorado Electric Oper Co"/>
    <s v="Regulated Electric (122)"/>
    <s v="WPC Sub 20310 Canon City Plant"/>
    <x v="101"/>
    <n v="135300"/>
    <x v="213"/>
    <n v="9973692"/>
    <s v="COND. PWR CABLE, AL, 251MCM-795MCM"/>
    <d v="1989-07-01T00:00:00"/>
    <d v="1989-07-01T00:00:00"/>
    <s v="CPR Conversion"/>
  </r>
  <r>
    <n v="1"/>
    <n v="886.51"/>
    <n v="948.48045319840003"/>
    <n v="-61.970453198400037"/>
    <d v="2023-12-01T00:00:00"/>
    <s v="BH Colorado Electric Oper Co"/>
    <s v="Regulated Electric (122)"/>
    <s v="WPC Sub 20310 Canon City Plant"/>
    <x v="101"/>
    <n v="135300"/>
    <x v="214"/>
    <n v="9766899"/>
    <s v="COND. PWR CABLE, AL, OTHER"/>
    <d v="1950-07-01T00:00:00"/>
    <d v="1950-07-01T00:00:00"/>
    <s v="WCDXFER"/>
  </r>
  <r>
    <n v="2"/>
    <n v="52246.840000000004"/>
    <n v="36756.385485633597"/>
    <n v="15490.454514366407"/>
    <d v="2023-12-01T00:00:00"/>
    <s v="BH Colorado Electric Oper Co"/>
    <s v="Regulated Electric (122)"/>
    <s v="WPC Sub 20310 Canon City Plant"/>
    <x v="101"/>
    <n v="135300"/>
    <x v="214"/>
    <n v="9766900"/>
    <s v="COND. PWR CABLE, AL, OTHER"/>
    <d v="1989-07-01T00:00:00"/>
    <d v="1989-07-01T00:00:00"/>
    <s v="WCDXFER"/>
  </r>
  <r>
    <n v="1"/>
    <n v="1410.04"/>
    <n v="1499.9908509248"/>
    <n v="-89.950850924800079"/>
    <d v="2023-12-01T00:00:00"/>
    <s v="BH Colorado Electric Oper Co"/>
    <s v="Regulated Electric (122)"/>
    <s v="WPC Sub 20310 Canon City Plant"/>
    <x v="101"/>
    <n v="135300"/>
    <x v="214"/>
    <n v="9766901"/>
    <s v="BUS/CNDCTR-PWR CBLE-OTHER"/>
    <d v="1959-07-01T00:00:00"/>
    <d v="1959-07-01T00:00:00"/>
    <s v="WCDXFER"/>
  </r>
  <r>
    <n v="1"/>
    <n v="1126.4000000000001"/>
    <n v="1193.6680110080001"/>
    <n v="-67.26801100800003"/>
    <d v="2023-12-01T00:00:00"/>
    <s v="BH Colorado Electric Oper Co"/>
    <s v="Regulated Electric (122)"/>
    <s v="WPC Sub 20310 Canon City Plant"/>
    <x v="101"/>
    <n v="135300"/>
    <x v="214"/>
    <n v="9766902"/>
    <s v="BUS/CNDCTR-PWR CBLE-OTHER"/>
    <d v="1965-07-01T00:00:00"/>
    <d v="1965-07-01T00:00:00"/>
    <s v="WCDXFER"/>
  </r>
  <r>
    <n v="0"/>
    <n v="0"/>
    <n v="0"/>
    <n v="0"/>
    <d v="2023-12-01T00:00:00"/>
    <s v="BH Colorado Electric Oper Co"/>
    <s v="Regulated Electric (122)"/>
    <s v="WPC Sub 20310 Canon City Plant"/>
    <x v="101"/>
    <n v="135300"/>
    <x v="214"/>
    <n v="9973752"/>
    <s v="BUS/CNDCTR-PWR CBLE-OTHER"/>
    <d v="1968-07-01T00:00:00"/>
    <d v="1968-07-01T00:00:00"/>
    <s v="CPR Conversion"/>
  </r>
  <r>
    <n v="1"/>
    <n v="10415.07"/>
    <n v="11015.8400873439"/>
    <n v="-600.77008734390074"/>
    <d v="2023-12-01T00:00:00"/>
    <s v="BH Colorado Electric Oper Co"/>
    <s v="Regulated Electric (122)"/>
    <s v="WPC Sub 20310 Canon City Plant"/>
    <x v="101"/>
    <n v="135300"/>
    <x v="214"/>
    <n v="9766903"/>
    <s v="BUS/CNDCTR-PWR CBLE-OTHER"/>
    <d v="1968-07-01T00:00:00"/>
    <d v="1968-07-01T00:00:00"/>
    <s v="WCDXFER"/>
  </r>
  <r>
    <n v="0"/>
    <n v="0"/>
    <n v="0"/>
    <n v="0"/>
    <d v="2023-12-01T00:00:00"/>
    <s v="BH Colorado Electric Oper Co"/>
    <s v="Regulated Electric (122)"/>
    <s v="WPC Sub 20310 Canon City Plant"/>
    <x v="101"/>
    <n v="135300"/>
    <x v="214"/>
    <n v="9973754"/>
    <s v="BUS/CNDCTR-PWR CBLE-OTHER"/>
    <d v="1959-07-01T00:00:00"/>
    <d v="1959-07-01T00:00:00"/>
    <s v="CPR Conversion"/>
  </r>
  <r>
    <n v="0"/>
    <n v="0"/>
    <n v="0"/>
    <n v="0"/>
    <d v="2023-12-01T00:00:00"/>
    <s v="BH Colorado Electric Oper Co"/>
    <s v="Regulated Electric (122)"/>
    <s v="WPC Sub 20310 Canon City Plant"/>
    <x v="101"/>
    <n v="135300"/>
    <x v="214"/>
    <n v="9973755"/>
    <s v="COND. PWR CABLE, AL, OTHER"/>
    <d v="1950-07-01T00:00:00"/>
    <d v="1950-07-01T00:00:00"/>
    <s v="CPR Conversion"/>
  </r>
  <r>
    <n v="0"/>
    <n v="0"/>
    <n v="0"/>
    <n v="0"/>
    <d v="2023-12-01T00:00:00"/>
    <s v="BH Colorado Electric Oper Co"/>
    <s v="Regulated Electric (122)"/>
    <s v="WPC Sub 20310 Canon City Plant"/>
    <x v="101"/>
    <n v="135300"/>
    <x v="214"/>
    <n v="9973748"/>
    <s v="COND. PWR CABLE, AL, OTHER"/>
    <d v="1989-07-01T00:00:00"/>
    <d v="1989-07-01T00:00:00"/>
    <s v="CPR Conversion"/>
  </r>
  <r>
    <n v="0"/>
    <n v="0"/>
    <n v="0"/>
    <n v="0"/>
    <d v="2023-12-01T00:00:00"/>
    <s v="BH Colorado Electric Oper Co"/>
    <s v="Regulated Electric (122)"/>
    <s v="WPC Sub 20310 Canon City Plant"/>
    <x v="101"/>
    <n v="135300"/>
    <x v="214"/>
    <n v="9973753"/>
    <s v="BUS/CNDCTR-PWR CBLE-OTHER"/>
    <d v="1965-07-01T00:00:00"/>
    <d v="1965-07-01T00:00:00"/>
    <s v="CPR Conversion"/>
  </r>
  <r>
    <n v="90"/>
    <n v="81.260000000000005"/>
    <n v="86.057614778000001"/>
    <n v="-4.7976147779999962"/>
    <d v="2023-12-01T00:00:00"/>
    <s v="BH Colorado Electric Oper Co"/>
    <s v="Regulated Electric (122)"/>
    <s v="WPC Sub 20310 Canon City Plant"/>
    <x v="101"/>
    <n v="135300"/>
    <x v="215"/>
    <n v="9769134"/>
    <s v="CONDUIT, NOT ENCD-PVC-3&quot; - 4&quot;"/>
    <d v="1966-07-01T00:00:00"/>
    <d v="1966-07-01T00:00:00"/>
    <s v="WCDXFER"/>
  </r>
  <r>
    <n v="0"/>
    <n v="0"/>
    <n v="0"/>
    <n v="0"/>
    <d v="2023-12-01T00:00:00"/>
    <s v="BH Colorado Electric Oper Co"/>
    <s v="Regulated Electric (122)"/>
    <s v="WPC Sub 20310 Canon City Plant"/>
    <x v="101"/>
    <n v="135300"/>
    <x v="215"/>
    <n v="9973776"/>
    <s v="CONDUIT-NOT ENCD, PVC-3&quot;-4&quot;"/>
    <d v="1965-07-01T00:00:00"/>
    <d v="1965-07-01T00:00:00"/>
    <s v="CPR Conversion"/>
  </r>
  <r>
    <n v="0"/>
    <n v="0"/>
    <n v="0"/>
    <n v="0"/>
    <d v="2023-12-01T00:00:00"/>
    <s v="BH Colorado Electric Oper Co"/>
    <s v="Regulated Electric (122)"/>
    <s v="WPC Sub 20310 Canon City Plant"/>
    <x v="101"/>
    <n v="135300"/>
    <x v="215"/>
    <n v="9973775"/>
    <s v="CONDUIT, NOT ENCD-PVC-3&quot; - 4&quot;"/>
    <d v="1966-07-01T00:00:00"/>
    <d v="1966-07-01T00:00:00"/>
    <s v="CPR Conversion"/>
  </r>
  <r>
    <n v="0"/>
    <n v="0"/>
    <n v="0"/>
    <n v="0"/>
    <d v="2023-12-01T00:00:00"/>
    <s v="BH Colorado Electric Oper Co"/>
    <s v="Regulated Electric (122)"/>
    <s v="WPC Sub 20310 Canon City Plant"/>
    <x v="101"/>
    <n v="135300"/>
    <x v="215"/>
    <n v="9973690"/>
    <s v="CONDUIT-NOT ENCD, PVC-3&quot;-4&quot;"/>
    <d v="1989-07-01T00:00:00"/>
    <d v="1989-07-01T00:00:00"/>
    <s v="CPR Conversion"/>
  </r>
  <r>
    <n v="220"/>
    <n v="89.01"/>
    <n v="96.07821289200001"/>
    <n v="-7.0682128920000054"/>
    <d v="2023-12-01T00:00:00"/>
    <s v="BH Colorado Electric Oper Co"/>
    <s v="Regulated Electric (122)"/>
    <s v="WPC Sub 20310 Canon City Plant"/>
    <x v="101"/>
    <n v="135300"/>
    <x v="215"/>
    <n v="9769131"/>
    <s v="CONDUIT-NOT ENCD, PVC-3&quot;-4&quot;"/>
    <d v="1936-07-01T00:00:00"/>
    <d v="1936-07-01T00:00:00"/>
    <s v="WCDXFER"/>
  </r>
  <r>
    <n v="350"/>
    <n v="5759.76"/>
    <n v="4052.0720270304"/>
    <n v="1707.6879729696002"/>
    <d v="2023-12-01T00:00:00"/>
    <s v="BH Colorado Electric Oper Co"/>
    <s v="Regulated Electric (122)"/>
    <s v="WPC Sub 20310 Canon City Plant"/>
    <x v="101"/>
    <n v="135300"/>
    <x v="215"/>
    <n v="9769133"/>
    <s v="CONDUIT-NOT ENCD, PVC-3&quot;-4&quot;"/>
    <d v="1989-07-01T00:00:00"/>
    <d v="1989-07-01T00:00:00"/>
    <s v="WCDXFER"/>
  </r>
  <r>
    <n v="0"/>
    <n v="0"/>
    <n v="0"/>
    <n v="0"/>
    <d v="2023-12-01T00:00:00"/>
    <s v="BH Colorado Electric Oper Co"/>
    <s v="Regulated Electric (122)"/>
    <s v="WPC Sub 20310 Canon City Plant"/>
    <x v="101"/>
    <n v="135300"/>
    <x v="215"/>
    <n v="9973688"/>
    <s v="CONDUIT-NOT ENCD, PVC-3&quot;-4&quot;"/>
    <d v="1936-07-01T00:00:00"/>
    <d v="1936-07-01T00:00:00"/>
    <s v="CPR Conversion"/>
  </r>
  <r>
    <n v="120"/>
    <n v="196.32"/>
    <n v="208.04412635040001"/>
    <n v="-11.724126350400013"/>
    <d v="2023-12-01T00:00:00"/>
    <s v="BH Colorado Electric Oper Co"/>
    <s v="Regulated Electric (122)"/>
    <s v="WPC Sub 20310 Canon City Plant"/>
    <x v="101"/>
    <n v="135300"/>
    <x v="215"/>
    <n v="9769132"/>
    <s v="CONDUIT-NOT ENCD, PVC-3&quot;-4&quot;"/>
    <d v="1965-07-01T00:00:00"/>
    <d v="1965-07-01T00:00:00"/>
    <s v="WCDXFER"/>
  </r>
  <r>
    <n v="110"/>
    <n v="246.4"/>
    <n v="262.11862476800002"/>
    <n v="-15.718624768000012"/>
    <d v="2023-12-01T00:00:00"/>
    <s v="BH Colorado Electric Oper Co"/>
    <s v="Regulated Electric (122)"/>
    <s v="WPC Sub 20310 Canon City Plant"/>
    <x v="101"/>
    <n v="135300"/>
    <x v="216"/>
    <n v="9769126"/>
    <s v="CONDUIT-NOT ENC COND-PLS-&gt;4&quot;- 6&quot;"/>
    <d v="1959-07-01T00:00:00"/>
    <d v="1959-07-01T00:00:00"/>
    <s v="WCDXFER"/>
  </r>
  <r>
    <n v="0"/>
    <n v="0"/>
    <n v="0"/>
    <n v="0"/>
    <d v="2023-12-01T00:00:00"/>
    <s v="BH Colorado Electric Oper Co"/>
    <s v="Regulated Electric (122)"/>
    <s v="WPC Sub 20310 Canon City Plant"/>
    <x v="101"/>
    <n v="135300"/>
    <x v="216"/>
    <n v="9973689"/>
    <s v="CONDUIT-NOT ENC COND-PLS-&gt;4&quot;- 6&quot;"/>
    <d v="1989-07-01T00:00:00"/>
    <d v="1989-07-01T00:00:00"/>
    <s v="CPR Conversion"/>
  </r>
  <r>
    <n v="5580"/>
    <n v="16340.550000000001"/>
    <n v="11495.806346322001"/>
    <n v="4844.7436536780006"/>
    <d v="2023-12-01T00:00:00"/>
    <s v="BH Colorado Electric Oper Co"/>
    <s v="Regulated Electric (122)"/>
    <s v="WPC Sub 20310 Canon City Plant"/>
    <x v="101"/>
    <n v="135300"/>
    <x v="216"/>
    <n v="9769127"/>
    <s v="CONDUIT-NOT ENC COND-PLS-&gt;4&quot;- 6&quot;"/>
    <d v="1989-07-01T00:00:00"/>
    <d v="1989-07-01T00:00:00"/>
    <s v="WCDXFER"/>
  </r>
  <r>
    <n v="0"/>
    <n v="0"/>
    <n v="0"/>
    <n v="0"/>
    <d v="2023-12-01T00:00:00"/>
    <s v="BH Colorado Electric Oper Co"/>
    <s v="Regulated Electric (122)"/>
    <s v="WPC Sub 20310 Canon City Plant"/>
    <x v="101"/>
    <n v="135300"/>
    <x v="216"/>
    <n v="9973774"/>
    <s v="CONDUIT-NOT ENC COND-PLS-&gt;4&quot;- 6&quot;"/>
    <d v="1959-07-01T00:00:00"/>
    <d v="1959-07-01T00:00:00"/>
    <s v="CPR Conversion"/>
  </r>
  <r>
    <n v="0"/>
    <n v="0"/>
    <n v="0"/>
    <n v="0"/>
    <d v="2023-12-01T00:00:00"/>
    <s v="BH Colorado Electric Oper Co"/>
    <s v="Regulated Electric (122)"/>
    <s v="WPC Sub 20310 Canon City Plant"/>
    <x v="101"/>
    <n v="135300"/>
    <x v="217"/>
    <n v="9973691"/>
    <s v="CONDUIT, NOT ENCD-PVC-UNDR 3&quot;"/>
    <d v="1989-07-01T00:00:00"/>
    <d v="1989-07-01T00:00:00"/>
    <s v="CPR Conversion"/>
  </r>
  <r>
    <n v="260"/>
    <n v="1983.19"/>
    <n v="1395.2020089876"/>
    <n v="587.98799101240002"/>
    <d v="2023-12-01T00:00:00"/>
    <s v="BH Colorado Electric Oper Co"/>
    <s v="Regulated Electric (122)"/>
    <s v="WPC Sub 20310 Canon City Plant"/>
    <x v="101"/>
    <n v="135300"/>
    <x v="217"/>
    <n v="9769137"/>
    <s v="CONDUIT, NOT ENCD-PVC-UNDR 3&quot;"/>
    <d v="1989-07-01T00:00:00"/>
    <d v="1989-07-01T00:00:00"/>
    <s v="WCDXFER"/>
  </r>
  <r>
    <n v="380"/>
    <n v="577.96"/>
    <n v="623.855341232"/>
    <n v="-45.895341231999964"/>
    <d v="2023-12-01T00:00:00"/>
    <s v="BH Colorado Electric Oper Co"/>
    <s v="Regulated Electric (122)"/>
    <s v="WPC Sub 20310 Canon City Plant"/>
    <x v="101"/>
    <n v="135300"/>
    <x v="218"/>
    <n v="9769342"/>
    <s v="CONDUIT-NOT ENCD, STL-3&quot;-4&quot;"/>
    <d v="1936-07-01T00:00:00"/>
    <d v="1936-07-01T00:00:00"/>
    <s v="WCDXFER"/>
  </r>
  <r>
    <n v="0"/>
    <n v="0"/>
    <n v="0"/>
    <n v="0"/>
    <d v="2023-12-01T00:00:00"/>
    <s v="BH Colorado Electric Oper Co"/>
    <s v="Regulated Electric (122)"/>
    <s v="WPC Sub 20310 Canon City Plant"/>
    <x v="101"/>
    <n v="135300"/>
    <x v="218"/>
    <n v="9724096"/>
    <s v="CONDUIT-NOT ENCD, STL-3&quot;-4&quot;"/>
    <d v="1936-07-01T00:00:00"/>
    <d v="1936-07-01T00:00:00"/>
    <s v="CPR Conversion"/>
  </r>
  <r>
    <n v="0"/>
    <n v="0"/>
    <n v="0"/>
    <n v="0"/>
    <d v="2023-12-01T00:00:00"/>
    <s v="BH Colorado Electric Oper Co"/>
    <s v="Regulated Electric (122)"/>
    <s v="WPC Sub 20310 Canon City Plant"/>
    <x v="101"/>
    <n v="135300"/>
    <x v="161"/>
    <n v="9973686"/>
    <s v="CONDUIT, NOT ENCD-STL-UNDR 3&quot;"/>
    <d v="1966-07-01T00:00:00"/>
    <d v="1966-07-01T00:00:00"/>
    <s v="CPR Conversion"/>
  </r>
  <r>
    <n v="4860"/>
    <n v="1468.05"/>
    <n v="1584.6266760599999"/>
    <n v="-116.57667605999995"/>
    <d v="2023-12-01T00:00:00"/>
    <s v="BH Colorado Electric Oper Co"/>
    <s v="Regulated Electric (122)"/>
    <s v="WPC Sub 20310 Canon City Plant"/>
    <x v="101"/>
    <n v="135300"/>
    <x v="161"/>
    <n v="9769123"/>
    <s v="CONDUIT, NOT ENCD-STL-UNDR 3&quot;"/>
    <d v="1936-07-01T00:00:00"/>
    <d v="1936-07-01T00:00:00"/>
    <s v="WCDXFER"/>
  </r>
  <r>
    <n v="310"/>
    <n v="154.97999999999999"/>
    <n v="164.130065694"/>
    <n v="-9.1500656940000056"/>
    <d v="2023-12-01T00:00:00"/>
    <s v="BH Colorado Electric Oper Co"/>
    <s v="Regulated Electric (122)"/>
    <s v="WPC Sub 20310 Canon City Plant"/>
    <x v="101"/>
    <n v="135300"/>
    <x v="161"/>
    <n v="9769124"/>
    <s v="CONDUIT, NOT ENCD-STL-UNDR 3&quot;"/>
    <d v="1966-07-01T00:00:00"/>
    <d v="1966-07-01T00:00:00"/>
    <s v="WCDXFER"/>
  </r>
  <r>
    <n v="0"/>
    <n v="0"/>
    <n v="0"/>
    <n v="0"/>
    <d v="2023-12-01T00:00:00"/>
    <s v="BH Colorado Electric Oper Co"/>
    <s v="Regulated Electric (122)"/>
    <s v="WPC Sub 20310 Canon City Plant"/>
    <x v="101"/>
    <n v="135300"/>
    <x v="161"/>
    <n v="9973687"/>
    <s v="CONDUIT, NOT ENCD-STL-UNDR 3&quot;"/>
    <d v="1936-07-01T00:00:00"/>
    <d v="1936-07-01T00:00:00"/>
    <s v="CPR Conversion"/>
  </r>
  <r>
    <n v="1"/>
    <n v="55776.76"/>
    <n v="10805.1442259176"/>
    <n v="44971.615774082398"/>
    <d v="2023-12-01T00:00:00"/>
    <s v="BH Colorado Electric Oper Co"/>
    <s v="Regulated Electric (122)"/>
    <s v="WPC Sub 20310 Canon City Plant"/>
    <x v="101"/>
    <n v="135300"/>
    <x v="118"/>
    <n v="13160271"/>
    <s v="RELAY PANEL # 4"/>
    <d v="2014-12-04T00:00:00"/>
    <d v="2014-12-01T00:00:00"/>
    <s v="10049282"/>
  </r>
  <r>
    <n v="1"/>
    <n v="596025.69000000006"/>
    <n v="115462.84765916939"/>
    <n v="480562.84234083066"/>
    <d v="2023-12-01T00:00:00"/>
    <s v="BH Colorado Electric Oper Co"/>
    <s v="Regulated Electric (122)"/>
    <s v="WPC Sub 20310 Canon City Plant"/>
    <x v="101"/>
    <n v="135300"/>
    <x v="118"/>
    <n v="14981654"/>
    <s v="CONTROL BUILDING"/>
    <d v="2014-11-26T00:00:00"/>
    <d v="2014-12-01T00:00:00"/>
    <s v="10049283"/>
  </r>
  <r>
    <n v="0"/>
    <n v="0"/>
    <n v="0"/>
    <n v="0"/>
    <d v="2023-12-01T00:00:00"/>
    <s v="BH Colorado Electric Oper Co"/>
    <s v="Regulated Electric (122)"/>
    <s v="WPC Sub 20310 Canon City Plant"/>
    <x v="101"/>
    <n v="135300"/>
    <x v="219"/>
    <n v="9768378"/>
    <s v="CARR CURR EQ-COUPLING CAPACITOR 34.5KV"/>
    <d v="1954-07-01T00:00:00"/>
    <d v="1954-07-01T00:00:00"/>
    <s v="WCDXFER"/>
  </r>
  <r>
    <n v="0"/>
    <n v="0"/>
    <n v="0"/>
    <n v="0"/>
    <d v="2023-12-01T00:00:00"/>
    <s v="BH Colorado Electric Oper Co"/>
    <s v="Regulated Electric (122)"/>
    <s v="WPC Sub 20310 Canon City Plant"/>
    <x v="101"/>
    <n v="135300"/>
    <x v="219"/>
    <n v="9973703"/>
    <s v="CARR CURR EQ-COUPLING CAPACITOR 34.5KV"/>
    <d v="1954-07-01T00:00:00"/>
    <d v="1954-07-01T00:00:00"/>
    <s v="CPR Conversion"/>
  </r>
  <r>
    <n v="0"/>
    <n v="0"/>
    <n v="0"/>
    <n v="0"/>
    <d v="2023-12-01T00:00:00"/>
    <s v="BH Colorado Electric Oper Co"/>
    <s v="Regulated Electric (122)"/>
    <s v="WPC Sub 20310 Canon City Plant"/>
    <x v="101"/>
    <n v="135300"/>
    <x v="220"/>
    <n v="9973705"/>
    <s v="CARR CURR EQ-COUPLING CAPACITOR 69KV"/>
    <d v="1953-07-01T00:00:00"/>
    <d v="1953-07-01T00:00:00"/>
    <s v="CPR Conversion"/>
  </r>
  <r>
    <n v="0"/>
    <n v="0"/>
    <n v="0"/>
    <n v="0"/>
    <d v="2023-12-01T00:00:00"/>
    <s v="BH Colorado Electric Oper Co"/>
    <s v="Regulated Electric (122)"/>
    <s v="WPC Sub 20310 Canon City Plant"/>
    <x v="101"/>
    <n v="135300"/>
    <x v="220"/>
    <n v="9768377"/>
    <s v="CARR CURR EQ-COUPLING CAPACITOR 69KV"/>
    <d v="1953-07-01T00:00:00"/>
    <d v="1953-07-01T00:00:00"/>
    <s v="WCDXFER"/>
  </r>
  <r>
    <n v="0"/>
    <n v="0"/>
    <n v="0"/>
    <n v="0"/>
    <d v="2023-12-01T00:00:00"/>
    <s v="BH Colorado Electric Oper Co"/>
    <s v="Regulated Electric (122)"/>
    <s v="WPC Sub 20310 Canon City Plant"/>
    <x v="101"/>
    <n v="135300"/>
    <x v="221"/>
    <n v="9768373"/>
    <s v="CARR CURR EQ-CPLNG CAP PT-161KV"/>
    <d v="1958-07-01T00:00:00"/>
    <d v="1958-07-01T00:00:00"/>
    <s v="WCDXFER"/>
  </r>
  <r>
    <n v="0"/>
    <n v="0"/>
    <n v="0"/>
    <n v="0"/>
    <d v="2023-12-01T00:00:00"/>
    <s v="BH Colorado Electric Oper Co"/>
    <s v="Regulated Electric (122)"/>
    <s v="WPC Sub 20310 Canon City Plant"/>
    <x v="101"/>
    <n v="135300"/>
    <x v="221"/>
    <n v="9973704"/>
    <s v="CARR CURR EQ-CPLNG CAP PT-161KV"/>
    <d v="1958-07-01T00:00:00"/>
    <d v="1958-07-01T00:00:00"/>
    <s v="CPR Conversion"/>
  </r>
  <r>
    <n v="0"/>
    <n v="0"/>
    <n v="0"/>
    <n v="0"/>
    <d v="2023-12-01T00:00:00"/>
    <s v="BH Colorado Electric Oper Co"/>
    <s v="Regulated Electric (122)"/>
    <s v="WPC Sub 20310 Canon City Plant"/>
    <x v="101"/>
    <n v="135300"/>
    <x v="222"/>
    <n v="9768375"/>
    <s v="CARR CURR EQ-COUPLING CAPACITOR 161KV"/>
    <d v="1959-07-01T00:00:00"/>
    <d v="1959-07-01T00:00:00"/>
    <s v="WCDXFER"/>
  </r>
  <r>
    <n v="0"/>
    <n v="0"/>
    <n v="0"/>
    <n v="0"/>
    <d v="2023-12-01T00:00:00"/>
    <s v="BH Colorado Electric Oper Co"/>
    <s v="Regulated Electric (122)"/>
    <s v="WPC Sub 20310 Canon City Plant"/>
    <x v="101"/>
    <n v="135300"/>
    <x v="222"/>
    <n v="9973702"/>
    <s v="CARR CURR EQ-COUPLING CAPACITOR 161KV"/>
    <d v="1959-07-01T00:00:00"/>
    <d v="1959-07-01T00:00:00"/>
    <s v="CPR Conversion"/>
  </r>
  <r>
    <n v="0"/>
    <n v="0"/>
    <n v="0"/>
    <n v="0"/>
    <d v="2023-12-01T00:00:00"/>
    <s v="BH Colorado Electric Oper Co"/>
    <s v="Regulated Electric (122)"/>
    <s v="WPC Sub 20310 Canon City Plant"/>
    <x v="101"/>
    <n v="135300"/>
    <x v="223"/>
    <n v="9861263"/>
    <s v="CTRL CUB-RELAY-FEEDR-BUS DIFF"/>
    <d v="1996-07-01T00:00:00"/>
    <d v="1996-07-01T00:00:00"/>
    <s v="CPR Conversion"/>
  </r>
  <r>
    <n v="1"/>
    <n v="597.01"/>
    <n v="334.78652754060005"/>
    <n v="262.22347245939994"/>
    <d v="2023-12-01T00:00:00"/>
    <s v="BH Colorado Electric Oper Co"/>
    <s v="Regulated Electric (122)"/>
    <s v="WPC Sub 20310 Canon City Plant"/>
    <x v="101"/>
    <n v="135300"/>
    <x v="223"/>
    <n v="9769339"/>
    <s v="CTRL CUB-RELAY-FEEDR-BUS DIFF"/>
    <d v="1996-07-01T00:00:00"/>
    <d v="1996-07-01T00:00:00"/>
    <s v="WCDXFER"/>
  </r>
  <r>
    <n v="1"/>
    <n v="1934.8600000000001"/>
    <n v="1045.560324001"/>
    <n v="889.2996759990001"/>
    <d v="2023-12-01T00:00:00"/>
    <s v="BH Colorado Electric Oper Co"/>
    <s v="Regulated Electric (122)"/>
    <s v="WPC Sub 20310 Canon City Plant"/>
    <x v="101"/>
    <n v="135300"/>
    <x v="162"/>
    <n v="9769337"/>
    <s v="CTRL CUB-SWITCHGEAR, METALCLAD"/>
    <d v="1997-07-01T00:00:00"/>
    <d v="1997-07-01T00:00:00"/>
    <s v="WCDXFER"/>
  </r>
  <r>
    <n v="0"/>
    <n v="0"/>
    <n v="0"/>
    <n v="0"/>
    <d v="2023-12-01T00:00:00"/>
    <s v="BH Colorado Electric Oper Co"/>
    <s v="Regulated Electric (122)"/>
    <s v="WPC Sub 20310 Canon City Plant"/>
    <x v="101"/>
    <n v="135300"/>
    <x v="162"/>
    <n v="9862053"/>
    <s v="CTRL CUB-SWITCHGEAR, METALCLAD"/>
    <d v="1997-07-01T00:00:00"/>
    <d v="1997-07-01T00:00:00"/>
    <s v="CPR Conversion"/>
  </r>
  <r>
    <n v="2"/>
    <n v="5782.67"/>
    <n v="3242.7597682002001"/>
    <n v="2539.9102317997999"/>
    <d v="2023-12-01T00:00:00"/>
    <s v="BH Colorado Electric Oper Co"/>
    <s v="Regulated Electric (122)"/>
    <s v="WPC Sub 20310 Canon City Plant"/>
    <x v="101"/>
    <n v="135300"/>
    <x v="162"/>
    <n v="9769336"/>
    <s v="CTRL CUB-SWITCHGEAR, METALCLAD"/>
    <d v="1996-07-01T00:00:00"/>
    <d v="1996-07-01T00:00:00"/>
    <s v="WCDXFER"/>
  </r>
  <r>
    <n v="0"/>
    <n v="0"/>
    <n v="0"/>
    <n v="0"/>
    <d v="2023-12-01T00:00:00"/>
    <s v="BH Colorado Electric Oper Co"/>
    <s v="Regulated Electric (122)"/>
    <s v="WPC Sub 20310 Canon City Plant"/>
    <x v="101"/>
    <n v="135300"/>
    <x v="162"/>
    <n v="9861051"/>
    <s v="CTRL CUB-SWITCHGEAR, METALCLAD"/>
    <d v="1996-07-01T00:00:00"/>
    <d v="1996-07-01T00:00:00"/>
    <s v="CPR Conversion"/>
  </r>
  <r>
    <n v="0"/>
    <n v="0"/>
    <n v="0"/>
    <n v="0"/>
    <d v="2023-12-01T00:00:00"/>
    <s v="BH Colorado Electric Oper Co"/>
    <s v="Regulated Electric (122)"/>
    <s v="WPC Sub 20310 Canon City Plant"/>
    <x v="101"/>
    <n v="135300"/>
    <x v="162"/>
    <n v="9724101"/>
    <s v="CTRL CUB-SWITCHGEAR, METALCLAD"/>
    <d v="1989-07-01T00:00:00"/>
    <d v="1989-07-01T00:00:00"/>
    <s v="CPR Conversion"/>
  </r>
  <r>
    <n v="1"/>
    <n v="279074.03999999998"/>
    <n v="196332.50533952159"/>
    <n v="82741.534660478384"/>
    <d v="2023-12-01T00:00:00"/>
    <s v="BH Colorado Electric Oper Co"/>
    <s v="Regulated Electric (122)"/>
    <s v="WPC Sub 20310 Canon City Plant"/>
    <x v="101"/>
    <n v="135300"/>
    <x v="162"/>
    <n v="9769335"/>
    <s v="CTRL CUB-SWITCHGEAR, METALCLAD"/>
    <d v="1989-07-01T00:00:00"/>
    <d v="1989-07-01T00:00:00"/>
    <s v="WCDXFER"/>
  </r>
  <r>
    <n v="2"/>
    <n v="59100.56"/>
    <n v="25910.973896208001"/>
    <n v="33189.586103791997"/>
    <d v="2023-12-01T00:00:00"/>
    <s v="BH Colorado Electric Oper Co"/>
    <s v="Regulated Electric (122)"/>
    <s v="WPC Sub 20310 Canon City Plant"/>
    <x v="101"/>
    <n v="135300"/>
    <x v="224"/>
    <n v="9817511"/>
    <s v="CURR TRAN, 69001-161K,601-1200A"/>
    <d v="2002-08-01T00:00:00"/>
    <d v="2003-01-01T00:00:00"/>
    <s v="10015988"/>
  </r>
  <r>
    <n v="9"/>
    <n v="35381.950000000004"/>
    <n v="15512.218206510001"/>
    <n v="19869.731793490006"/>
    <d v="2023-12-01T00:00:00"/>
    <s v="BH Colorado Electric Oper Co"/>
    <s v="Regulated Electric (122)"/>
    <s v="WPC Sub 20310 Canon City Plant"/>
    <x v="101"/>
    <n v="135300"/>
    <x v="225"/>
    <n v="9817510"/>
    <s v="CURR TRAN-600&amp;&lt;-100-600"/>
    <d v="2002-08-01T00:00:00"/>
    <d v="2003-01-01T00:00:00"/>
    <s v="10015988"/>
  </r>
  <r>
    <n v="9"/>
    <n v="13676.85"/>
    <n v="5996.22919533"/>
    <n v="7680.6208046700003"/>
    <d v="2023-12-01T00:00:00"/>
    <s v="BH Colorado Electric Oper Co"/>
    <s v="Regulated Electric (122)"/>
    <s v="WPC Sub 20310 Canon City Plant"/>
    <x v="101"/>
    <n v="135300"/>
    <x v="226"/>
    <n v="9817509"/>
    <s v="CURR TRAN-601-15K-100-600"/>
    <d v="2002-08-01T00:00:00"/>
    <d v="2003-01-01T00:00:00"/>
    <s v="10015988"/>
  </r>
  <r>
    <n v="0"/>
    <n v="0"/>
    <n v="0"/>
    <n v="0"/>
    <d v="2023-12-01T00:00:00"/>
    <s v="BH Colorado Electric Oper Co"/>
    <s v="Regulated Electric (122)"/>
    <s v="WPC Sub 20310 Canon City Plant"/>
    <x v="101"/>
    <n v="135300"/>
    <x v="3"/>
    <n v="9871424"/>
    <s v="Repl 4 Sets of HZM Relays-CC"/>
    <d v="1998-12-14T00:00:00"/>
    <d v="1998-12-01T00:00:00"/>
    <s v="10002685"/>
  </r>
  <r>
    <n v="0"/>
    <n v="0"/>
    <n v="0"/>
    <n v="0"/>
    <d v="2023-12-01T00:00:00"/>
    <s v="BH Colorado Electric Oper Co"/>
    <s v="Regulated Electric (122)"/>
    <s v="WPC Sub 20310 Canon City Plant"/>
    <x v="101"/>
    <n v="135300"/>
    <x v="3"/>
    <n v="9748729"/>
    <s v="Security Canon City Trans Sub"/>
    <d v="2005-07-07T00:00:00"/>
    <d v="2006-10-01T00:00:00"/>
    <s v="10017405"/>
  </r>
  <r>
    <n v="0"/>
    <n v="0"/>
    <n v="0"/>
    <n v="0"/>
    <d v="2023-12-01T00:00:00"/>
    <s v="BH Colorado Electric Oper Co"/>
    <s v="Regulated Electric (122)"/>
    <s v="WPC Sub 20310 Canon City Plant"/>
    <x v="101"/>
    <n v="135300"/>
    <x v="3"/>
    <n v="29646574"/>
    <s v="Replace existing door and/or locking mechanisms for Canon City Substation to allow for compliance with NERC CIP Low Impact Standards"/>
    <d v="2019-12-16T00:00:00"/>
    <d v="2020-07-01T00:00:00"/>
    <s v="10068562"/>
  </r>
  <r>
    <n v="0"/>
    <n v="0"/>
    <n v="0"/>
    <n v="0"/>
    <d v="2023-12-01T00:00:00"/>
    <s v="BH Colorado Electric Oper Co"/>
    <s v="Regulated Electric (122)"/>
    <s v="WPC Sub 20310 Canon City Plant"/>
    <x v="101"/>
    <n v="135300"/>
    <x v="3"/>
    <n v="21270131"/>
    <s v="Replace battery charger at Canon City Plant."/>
    <d v="2017-09-12T00:00:00"/>
    <d v="2018-03-01T00:00:00"/>
    <s v="10057847"/>
  </r>
  <r>
    <n v="0"/>
    <n v="0"/>
    <n v="0"/>
    <n v="0"/>
    <d v="2023-12-01T00:00:00"/>
    <s v="BH Colorado Electric Oper Co"/>
    <s v="Regulated Electric (122)"/>
    <s v="WPC Sub 20310 Canon City Plant"/>
    <x v="101"/>
    <n v="135300"/>
    <x v="3"/>
    <n v="11766930"/>
    <s v="CANON CITY 10.8MVAR CAP BANK-DESIGN PROCUREMENT AND CONSTRUCTION OF A 10.8 MVAR CAPACITOR BANK TO BE INSTALLED AT THE CANON CITY SUBSTATION.   03-21-2012 GV"/>
    <d v="2012-12-17T00:00:00"/>
    <d v="2013-01-01T00:00:00"/>
    <s v="10044702"/>
  </r>
  <r>
    <n v="0"/>
    <n v="0"/>
    <n v="0"/>
    <n v="0"/>
    <d v="2023-12-01T00:00:00"/>
    <s v="BH Colorado Electric Oper Co"/>
    <s v="Regulated Electric (122)"/>
    <s v="WPC Sub 20310 Canon City Plant"/>
    <x v="101"/>
    <n v="135300"/>
    <x v="3"/>
    <n v="12954303"/>
    <s v="WNCLARK PROTECTIONS AND CONTORL CUT OVER"/>
    <d v="2014-11-26T00:00:00"/>
    <d v="2014-12-01T00:00:00"/>
    <s v="10049283"/>
  </r>
  <r>
    <n v="0"/>
    <n v="0"/>
    <n v="0"/>
    <n v="0"/>
    <d v="2023-12-01T00:00:00"/>
    <s v="BH Colorado Electric Oper Co"/>
    <s v="Regulated Electric (122)"/>
    <s v="WPC Sub 20310 Canon City Plant"/>
    <x v="101"/>
    <n v="135300"/>
    <x v="3"/>
    <n v="9816088"/>
    <s v="Rpl UdrRated Eqpmnt Canon Plan"/>
    <d v="2002-08-01T00:00:00"/>
    <d v="2003-11-01T00:00:00"/>
    <s v="10015988"/>
  </r>
  <r>
    <n v="0"/>
    <n v="0"/>
    <n v="0"/>
    <n v="0"/>
    <d v="2023-12-01T00:00:00"/>
    <s v="BH Colorado Electric Oper Co"/>
    <s v="Regulated Electric (122)"/>
    <s v="WPC Sub 20310 Canon City Plant"/>
    <x v="101"/>
    <n v="135300"/>
    <x v="3"/>
    <n v="28830320"/>
    <s v="Replacing two 115kV breakers at the Canon City substation (Breakers 115-1 and 115-6). The COE electricians will be performing this work."/>
    <d v="2019-11-22T00:00:00"/>
    <d v="2020-01-01T00:00:00"/>
    <s v="10067817"/>
  </r>
  <r>
    <n v="0"/>
    <n v="0"/>
    <n v="0"/>
    <n v="0"/>
    <d v="2023-12-01T00:00:00"/>
    <s v="BH Colorado Electric Oper Co"/>
    <s v="Regulated Electric (122)"/>
    <s v="WPC Sub 20310 Canon City Plant"/>
    <x v="101"/>
    <n v="135300"/>
    <x v="3"/>
    <n v="30577523"/>
    <s v="This WO is for the replacement of 115kV breakers 115-3 and 115-5 at the Canon City substation."/>
    <d v="2020-12-10T00:00:00"/>
    <d v="2020-12-01T00:00:00"/>
    <s v="10069802"/>
  </r>
  <r>
    <n v="0"/>
    <n v="0"/>
    <n v="0"/>
    <n v="0"/>
    <d v="2023-12-01T00:00:00"/>
    <s v="BH Colorado Electric Oper Co"/>
    <s v="Regulated Electric (122)"/>
    <s v="WPC Sub 20310 Canon City Plant"/>
    <x v="101"/>
    <n v="135300"/>
    <x v="3"/>
    <n v="9995430"/>
    <s v="Security Canon City Trans Sub"/>
    <d v="2005-07-07T00:00:00"/>
    <d v="2005-11-01T00:00:00"/>
    <s v="10017405"/>
  </r>
  <r>
    <n v="0"/>
    <n v="0"/>
    <n v="0"/>
    <n v="0"/>
    <d v="2023-12-01T00:00:00"/>
    <s v="BH Colorado Electric Oper Co"/>
    <s v="Regulated Electric (122)"/>
    <s v="WPC Sub 20310 Canon City Plant"/>
    <x v="101"/>
    <n v="135300"/>
    <x v="3"/>
    <n v="28960925"/>
    <s v="Replacing two 115kV breakers at the Canon City substation (Breakers 115-1 and 115-6). The COE electricians will be performing this work."/>
    <d v="2019-11-22T00:00:00"/>
    <d v="2020-02-01T00:00:00"/>
    <s v="10067817"/>
  </r>
  <r>
    <n v="0"/>
    <n v="0"/>
    <n v="0"/>
    <n v="0"/>
    <d v="2023-12-01T00:00:00"/>
    <s v="BH Colorado Electric Oper Co"/>
    <s v="Regulated Electric (122)"/>
    <s v="WPC Sub 20310 Canon City Plant"/>
    <x v="101"/>
    <n v="135300"/>
    <x v="3"/>
    <n v="11848191"/>
    <s v="CANON CITY 10.8MVAR CAP BANK-DESIGN PROCUREMENT AND CONSTRUCTION OF A 10.8 MVAR CAPACITOR BANK TO BE INSTALLED AT THE CANON CITY SUBSTATION.   03-21-2012 GV"/>
    <d v="2012-12-17T00:00:00"/>
    <d v="2013-04-01T00:00:00"/>
    <s v="10044702"/>
  </r>
  <r>
    <n v="0"/>
    <n v="0"/>
    <n v="0"/>
    <n v="0"/>
    <d v="2023-12-01T00:00:00"/>
    <s v="BH Colorado Electric Oper Co"/>
    <s v="Regulated Electric (122)"/>
    <s v="WPC Sub 20310 Canon City Plant"/>
    <x v="101"/>
    <n v="135300"/>
    <x v="3"/>
    <n v="14696712"/>
    <s v="WNCLARK PROTECTIONS AND CONTORL CUT OVER"/>
    <d v="2014-11-26T00:00:00"/>
    <d v="2016-04-01T00:00:00"/>
    <s v="10049283"/>
  </r>
  <r>
    <n v="0"/>
    <n v="0"/>
    <n v="0"/>
    <n v="0"/>
    <d v="2023-12-01T00:00:00"/>
    <s v="BH Colorado Electric Oper Co"/>
    <s v="Regulated Electric (122)"/>
    <s v="WPC Sub 20310 Canon City Plant"/>
    <x v="101"/>
    <n v="135300"/>
    <x v="3"/>
    <n v="28226006"/>
    <s v="Replacing two 115kV breakers at the Canon City substation (Breakers 115-1 and 115-6). The COE electricians will be performing this work."/>
    <d v="2017-11-22T00:00:00"/>
    <d v="2019-11-01T00:00:00"/>
    <s v="10067817"/>
  </r>
  <r>
    <n v="0"/>
    <n v="0"/>
    <n v="0"/>
    <n v="0"/>
    <d v="2023-12-01T00:00:00"/>
    <s v="BH Colorado Electric Oper Co"/>
    <s v="Regulated Electric (122)"/>
    <s v="WPC Sub 20310 Canon City Plant"/>
    <x v="101"/>
    <n v="135300"/>
    <x v="3"/>
    <n v="34073878"/>
    <s v="This WO is for the replacement of Breakers 115-2 and 115-4 at the Canon City substation."/>
    <d v="2021-05-20T00:00:00"/>
    <d v="2021-05-01T00:00:00"/>
    <s v="10075506"/>
  </r>
  <r>
    <n v="0"/>
    <n v="0"/>
    <n v="0"/>
    <n v="0"/>
    <d v="2023-12-01T00:00:00"/>
    <s v="BH Colorado Electric Oper Co"/>
    <s v="Regulated Electric (122)"/>
    <s v="WPC Sub 20310 Canon City Plant"/>
    <x v="101"/>
    <n v="135300"/>
    <x v="3"/>
    <n v="13207814"/>
    <s v="WNCLARK PROTECTIONS AND CONTORL CUT OVER"/>
    <d v="2014-11-26T00:00:00"/>
    <d v="2015-04-01T00:00:00"/>
    <s v="10049283"/>
  </r>
  <r>
    <n v="0"/>
    <n v="0"/>
    <n v="0"/>
    <n v="0"/>
    <d v="2023-12-01T00:00:00"/>
    <s v="BH Colorado Electric Oper Co"/>
    <s v="Regulated Electric (122)"/>
    <s v="WPC Sub 20310 Canon City Plant"/>
    <x v="101"/>
    <n v="135300"/>
    <x v="3"/>
    <n v="28413210"/>
    <s v="Replace existing door and/or locking mechanisms for Canon City Substation to allow for compliance with NERC CIP Low Impact Standards"/>
    <d v="2019-12-16T00:00:00"/>
    <d v="2019-12-01T00:00:00"/>
    <s v="10068562"/>
  </r>
  <r>
    <n v="0"/>
    <n v="0"/>
    <n v="0"/>
    <n v="0"/>
    <d v="2023-12-01T00:00:00"/>
    <s v="BH Colorado Electric Oper Co"/>
    <s v="Regulated Electric (122)"/>
    <s v="WPC Sub 20310 Canon City Plant"/>
    <x v="101"/>
    <n v="135300"/>
    <x v="3"/>
    <n v="28830373"/>
    <s v="Replace existing door and/or locking mechanisms for Canon City Substation to allow for compliance with NERC CIP Low Impact Standards"/>
    <d v="2019-12-16T00:00:00"/>
    <d v="2020-01-01T00:00:00"/>
    <s v="10068562"/>
  </r>
  <r>
    <n v="0"/>
    <n v="0"/>
    <n v="0"/>
    <n v="0"/>
    <d v="2023-12-01T00:00:00"/>
    <s v="BH Colorado Electric Oper Co"/>
    <s v="Regulated Electric (122)"/>
    <s v="WPC Sub 20310 Canon City Plant"/>
    <x v="101"/>
    <n v="135300"/>
    <x v="3"/>
    <n v="32855207"/>
    <s v="This WO is for the replacement of 115kV breakers 115-3 and 115-5 at the Canon City substation."/>
    <d v="2020-12-10T00:00:00"/>
    <d v="2021-03-01T00:00:00"/>
    <s v="10069802"/>
  </r>
  <r>
    <n v="1"/>
    <n v="0"/>
    <n v="0"/>
    <n v="0"/>
    <d v="2023-12-01T00:00:00"/>
    <s v="BH Colorado Electric Oper Co"/>
    <s v="Regulated Electric (122)"/>
    <s v="WPC Sub 20310 Canon City Plant"/>
    <x v="101"/>
    <n v="135300"/>
    <x v="3"/>
    <n v="9819613"/>
    <s v="Canon Unit Replace Batteries"/>
    <d v="2005-07-07T00:00:00"/>
    <d v="2005-07-01T00:00:00"/>
    <s v="10021244"/>
  </r>
  <r>
    <n v="0"/>
    <n v="0"/>
    <n v="0"/>
    <n v="0"/>
    <d v="2023-12-01T00:00:00"/>
    <s v="BH Colorado Electric Oper Co"/>
    <s v="Regulated Electric (122)"/>
    <s v="WPC Sub 20310 Canon City Plant"/>
    <x v="101"/>
    <n v="135300"/>
    <x v="3"/>
    <n v="33035677"/>
    <s v="This WO is for the replacement of 115kV breakers 115-3 and 115-5 at the Canon City substation."/>
    <d v="2020-12-10T00:00:00"/>
    <d v="2021-04-01T00:00:00"/>
    <s v="10069802"/>
  </r>
  <r>
    <n v="0"/>
    <n v="0"/>
    <n v="0"/>
    <n v="0"/>
    <d v="2023-12-01T00:00:00"/>
    <s v="BH Colorado Electric Oper Co"/>
    <s v="Regulated Electric (122)"/>
    <s v="WPC Sub 20310 Canon City Plant"/>
    <x v="101"/>
    <n v="135300"/>
    <x v="3"/>
    <n v="11007898"/>
    <s v="REPLACE STATION BATTERIES"/>
    <d v="2011-08-08T00:00:00"/>
    <d v="2011-08-01T00:00:00"/>
    <s v="10042352"/>
  </r>
  <r>
    <n v="0"/>
    <n v="0"/>
    <n v="0"/>
    <n v="0"/>
    <d v="2023-12-01T00:00:00"/>
    <s v="BH Colorado Electric Oper Co"/>
    <s v="Regulated Electric (122)"/>
    <s v="WPC Sub 20310 Canon City Plant"/>
    <x v="101"/>
    <n v="135300"/>
    <x v="3"/>
    <n v="29101033"/>
    <s v="Replacing two 115kV breakers at the Canon City substation (Breakers 115-1 and 115-6). The COE electricians will be performing this work."/>
    <d v="2019-11-22T00:00:00"/>
    <d v="2020-03-01T00:00:00"/>
    <s v="10067817"/>
  </r>
  <r>
    <n v="0"/>
    <n v="0"/>
    <n v="0"/>
    <n v="0"/>
    <d v="2023-12-01T00:00:00"/>
    <s v="BH Colorado Electric Oper Co"/>
    <s v="Regulated Electric (122)"/>
    <s v="WPC Sub 20310 Canon City Plant"/>
    <x v="101"/>
    <n v="135300"/>
    <x v="3"/>
    <n v="34823005"/>
    <s v="Install test switches on lockout relays at Canon City sub to aid in NERC testing."/>
    <d v="2021-12-08T00:00:00"/>
    <d v="2022-01-01T00:00:00"/>
    <s v="10075424"/>
  </r>
  <r>
    <n v="0"/>
    <n v="0"/>
    <n v="0"/>
    <n v="0"/>
    <d v="2023-12-01T00:00:00"/>
    <s v="BH Colorado Electric Oper Co"/>
    <s v="Regulated Electric (122)"/>
    <s v="WPC Sub 20310 Canon City Plant"/>
    <x v="101"/>
    <n v="135300"/>
    <x v="3"/>
    <n v="34218354"/>
    <s v="Install test switches on lockout relays at Canon City sub to aid in NERC testing."/>
    <d v="2021-12-08T00:00:00"/>
    <d v="2021-12-01T00:00:00"/>
    <s v="10075424"/>
  </r>
  <r>
    <n v="0"/>
    <n v="0"/>
    <n v="0"/>
    <n v="0"/>
    <d v="2023-12-01T00:00:00"/>
    <s v="BH Colorado Electric Oper Co"/>
    <s v="Regulated Electric (122)"/>
    <s v="WPC Sub 20310 Canon City Plant"/>
    <x v="101"/>
    <n v="135300"/>
    <x v="3"/>
    <n v="12954300"/>
    <s v="CANON CITY  115KV CAPACITOR BANK"/>
    <d v="2014-12-04T00:00:00"/>
    <d v="2014-12-01T00:00:00"/>
    <s v="10049282"/>
  </r>
  <r>
    <n v="0"/>
    <n v="0"/>
    <n v="0"/>
    <n v="0"/>
    <d v="2023-12-01T00:00:00"/>
    <s v="BH Colorado Electric Oper Co"/>
    <s v="Regulated Electric (122)"/>
    <s v="WPC Sub 20310 Canon City Plant"/>
    <x v="101"/>
    <n v="135300"/>
    <x v="3"/>
    <n v="34097644"/>
    <s v="This WO is for the replacement of Breakers 115-2 and 115-4 at the Canon City substation."/>
    <d v="2021-05-20T00:00:00"/>
    <d v="2021-11-01T00:00:00"/>
    <s v="10075506"/>
  </r>
  <r>
    <n v="0"/>
    <n v="0"/>
    <n v="0"/>
    <n v="0"/>
    <d v="2023-12-01T00:00:00"/>
    <s v="BH Colorado Electric Oper Co"/>
    <s v="Regulated Electric (122)"/>
    <s v="WPC Sub 20310 Canon City Plant"/>
    <x v="101"/>
    <n v="135300"/>
    <x v="3"/>
    <n v="9876572"/>
    <s v="Repl 4 Sets of HZM Relays-CC"/>
    <d v="1998-12-14T00:00:00"/>
    <d v="1999-03-01T00:00:00"/>
    <s v="10002685"/>
  </r>
  <r>
    <n v="0"/>
    <n v="0"/>
    <n v="0"/>
    <n v="0"/>
    <d v="2023-12-01T00:00:00"/>
    <s v="BH Colorado Electric Oper Co"/>
    <s v="Regulated Electric (122)"/>
    <s v="WPC Sub 20310 Canon City Plant"/>
    <x v="101"/>
    <n v="135300"/>
    <x v="119"/>
    <n v="9973763"/>
    <s v="FENCE"/>
    <d v="1989-07-01T00:00:00"/>
    <d v="1989-07-01T00:00:00"/>
    <s v="CPR Conversion"/>
  </r>
  <r>
    <n v="0"/>
    <n v="0"/>
    <n v="0"/>
    <n v="0"/>
    <d v="2023-12-01T00:00:00"/>
    <s v="BH Colorado Electric Oper Co"/>
    <s v="Regulated Electric (122)"/>
    <s v="WPC Sub 20310 Canon City Plant"/>
    <x v="101"/>
    <n v="135300"/>
    <x v="119"/>
    <n v="9973760"/>
    <s v="FENCES, CHAIN LINK"/>
    <d v="1959-07-01T00:00:00"/>
    <d v="1959-07-01T00:00:00"/>
    <s v="CPR Conversion"/>
  </r>
  <r>
    <n v="0"/>
    <n v="0"/>
    <n v="0"/>
    <n v="0"/>
    <d v="2023-12-01T00:00:00"/>
    <s v="BH Colorado Electric Oper Co"/>
    <s v="Regulated Electric (122)"/>
    <s v="WPC Sub 20310 Canon City Plant"/>
    <x v="101"/>
    <n v="135300"/>
    <x v="119"/>
    <n v="9769330"/>
    <s v="FENCES, CHAIN LINK"/>
    <d v="1938-07-01T00:00:00"/>
    <d v="1938-07-01T00:00:00"/>
    <s v="WCDXFER"/>
  </r>
  <r>
    <n v="0"/>
    <n v="0"/>
    <n v="0"/>
    <n v="0"/>
    <d v="2023-12-01T00:00:00"/>
    <s v="BH Colorado Electric Oper Co"/>
    <s v="Regulated Electric (122)"/>
    <s v="WPC Sub 20310 Canon City Plant"/>
    <x v="101"/>
    <n v="135300"/>
    <x v="119"/>
    <n v="9973761"/>
    <s v="FENCES, CHAIN LINK"/>
    <d v="1938-07-01T00:00:00"/>
    <d v="1938-07-01T00:00:00"/>
    <s v="CPR Conversion"/>
  </r>
  <r>
    <n v="0"/>
    <n v="0"/>
    <n v="0"/>
    <n v="0"/>
    <d v="2023-12-01T00:00:00"/>
    <s v="BH Colorado Electric Oper Co"/>
    <s v="Regulated Electric (122)"/>
    <s v="WPC Sub 20310 Canon City Plant"/>
    <x v="101"/>
    <n v="135300"/>
    <x v="119"/>
    <n v="9769329"/>
    <s v="FENCES, CHAIN LINK"/>
    <d v="1936-07-01T00:00:00"/>
    <d v="1936-07-01T00:00:00"/>
    <s v="WCDXFER"/>
  </r>
  <r>
    <n v="311"/>
    <n v="1039.24"/>
    <n v="1105.5363620287999"/>
    <n v="-66.296362028799876"/>
    <d v="2023-12-01T00:00:00"/>
    <s v="BH Colorado Electric Oper Co"/>
    <s v="Regulated Electric (122)"/>
    <s v="WPC Sub 20310 Canon City Plant"/>
    <x v="101"/>
    <n v="135300"/>
    <x v="119"/>
    <n v="9769331"/>
    <s v="FENCES, CHAIN LINK"/>
    <d v="1959-07-01T00:00:00"/>
    <d v="1959-07-01T00:00:00"/>
    <s v="WCDXFER"/>
  </r>
  <r>
    <n v="1"/>
    <n v="38882.22"/>
    <n v="7532.3126499972004"/>
    <n v="31349.907350002803"/>
    <d v="2023-12-01T00:00:00"/>
    <s v="BH Colorado Electric Oper Co"/>
    <s v="Regulated Electric (122)"/>
    <s v="WPC Sub 20310 Canon City Plant"/>
    <x v="101"/>
    <n v="135300"/>
    <x v="119"/>
    <n v="14981651"/>
    <s v="Fence"/>
    <d v="2014-11-26T00:00:00"/>
    <d v="2014-12-01T00:00:00"/>
    <s v="10049283"/>
  </r>
  <r>
    <n v="515"/>
    <n v="21797.99"/>
    <n v="15335.192008779601"/>
    <n v="6462.7979912204009"/>
    <d v="2023-12-01T00:00:00"/>
    <s v="BH Colorado Electric Oper Co"/>
    <s v="Regulated Electric (122)"/>
    <s v="WPC Sub 20310 Canon City Plant"/>
    <x v="101"/>
    <n v="135300"/>
    <x v="119"/>
    <n v="9769332"/>
    <s v="FENCE"/>
    <d v="1989-07-01T00:00:00"/>
    <d v="1989-07-01T00:00:00"/>
    <s v="WCDXFER"/>
  </r>
  <r>
    <n v="0"/>
    <n v="0"/>
    <n v="0"/>
    <n v="0"/>
    <d v="2023-12-01T00:00:00"/>
    <s v="BH Colorado Electric Oper Co"/>
    <s v="Regulated Electric (122)"/>
    <s v="WPC Sub 20310 Canon City Plant"/>
    <x v="101"/>
    <n v="135300"/>
    <x v="119"/>
    <n v="9973762"/>
    <s v="FENCES, CHAIN LINK"/>
    <d v="1936-07-01T00:00:00"/>
    <d v="1936-07-01T00:00:00"/>
    <s v="CPR Conversion"/>
  </r>
  <r>
    <n v="0"/>
    <n v="0"/>
    <n v="0"/>
    <n v="0"/>
    <d v="2023-12-01T00:00:00"/>
    <s v="BH Colorado Electric Oper Co"/>
    <s v="Regulated Electric (122)"/>
    <s v="WPC Sub 20310 Canon City Plant"/>
    <x v="101"/>
    <n v="135300"/>
    <x v="227"/>
    <n v="9973759"/>
    <s v="FOUNDATION"/>
    <d v="1989-07-01T00:00:00"/>
    <d v="1989-07-01T00:00:00"/>
    <s v="CPR Conversion"/>
  </r>
  <r>
    <n v="1"/>
    <n v="3517.7400000000002"/>
    <n v="2474.7794790695998"/>
    <n v="1042.9605209304004"/>
    <d v="2023-12-01T00:00:00"/>
    <s v="BH Colorado Electric Oper Co"/>
    <s v="Regulated Electric (122)"/>
    <s v="WPC Sub 20310 Canon City Plant"/>
    <x v="101"/>
    <n v="135300"/>
    <x v="227"/>
    <n v="9778044"/>
    <s v="FOUNDATION"/>
    <d v="1989-07-01T00:00:00"/>
    <d v="1989-07-01T00:00:00"/>
    <s v="WCDXFER"/>
  </r>
  <r>
    <n v="0"/>
    <n v="0"/>
    <n v="0"/>
    <n v="0"/>
    <d v="2023-12-01T00:00:00"/>
    <s v="BH Colorado Electric Oper Co"/>
    <s v="Regulated Electric (122)"/>
    <s v="WPC Sub 20310 Canon City Plant"/>
    <x v="101"/>
    <n v="135300"/>
    <x v="228"/>
    <n v="9973697"/>
    <s v="GAS BREAKER BUSHING- 69 KV"/>
    <d v="1989-07-01T00:00:00"/>
    <d v="1989-07-01T00:00:00"/>
    <s v="CPR Conversion"/>
  </r>
  <r>
    <n v="2"/>
    <n v="188708.73"/>
    <n v="132759.24102556918"/>
    <n v="55949.488974430831"/>
    <d v="2023-12-01T00:00:00"/>
    <s v="BH Colorado Electric Oper Co"/>
    <s v="Regulated Electric (122)"/>
    <s v="WPC Sub 20310 Canon City Plant"/>
    <x v="101"/>
    <n v="135300"/>
    <x v="228"/>
    <n v="9778084"/>
    <s v="GAS BREAKER BUSHING- 69 KV"/>
    <d v="1989-07-01T00:00:00"/>
    <d v="1989-07-01T00:00:00"/>
    <s v="WCDXFER"/>
  </r>
  <r>
    <n v="2"/>
    <n v="8606.34"/>
    <n v="6054.6810230136007"/>
    <n v="2551.6589769863995"/>
    <d v="2023-12-01T00:00:00"/>
    <s v="BH Colorado Electric Oper Co"/>
    <s v="Regulated Electric (122)"/>
    <s v="WPC Sub 20310 Canon City Plant"/>
    <x v="101"/>
    <n v="135300"/>
    <x v="122"/>
    <n v="9769357"/>
    <s v="GROUNDING SYSTEMS, STATION"/>
    <d v="1989-07-01T00:00:00"/>
    <d v="1989-07-01T00:00:00"/>
    <s v="WCDXFER"/>
  </r>
  <r>
    <n v="0"/>
    <n v="0"/>
    <n v="0"/>
    <n v="0"/>
    <d v="2023-12-01T00:00:00"/>
    <s v="BH Colorado Electric Oper Co"/>
    <s v="Regulated Electric (122)"/>
    <s v="WPC Sub 20310 Canon City Plant"/>
    <x v="101"/>
    <n v="135300"/>
    <x v="122"/>
    <n v="9973757"/>
    <s v="GROUNDING SYSTEMS, STATION"/>
    <d v="1989-07-01T00:00:00"/>
    <d v="1989-07-01T00:00:00"/>
    <s v="CPR Conversion"/>
  </r>
  <r>
    <n v="0"/>
    <n v="0"/>
    <n v="0"/>
    <n v="0"/>
    <d v="2023-12-01T00:00:00"/>
    <s v="BH Colorado Electric Oper Co"/>
    <s v="Regulated Electric (122)"/>
    <s v="WPC Sub 20310 Canon City Plant"/>
    <x v="101"/>
    <n v="135300"/>
    <x v="229"/>
    <n v="9973706"/>
    <s v="CARR CURR EQ-LINE TUNER"/>
    <d v="1959-07-01T00:00:00"/>
    <d v="1959-07-01T00:00:00"/>
    <s v="CPR Conversion"/>
  </r>
  <r>
    <n v="0"/>
    <n v="0"/>
    <n v="0"/>
    <n v="0"/>
    <d v="2023-12-01T00:00:00"/>
    <s v="BH Colorado Electric Oper Co"/>
    <s v="Regulated Electric (122)"/>
    <s v="WPC Sub 20310 Canon City Plant"/>
    <x v="101"/>
    <n v="135300"/>
    <x v="229"/>
    <n v="9769138"/>
    <s v="CARR CURR EQ-LINE TUNER"/>
    <d v="1959-07-01T00:00:00"/>
    <d v="1959-07-01T00:00:00"/>
    <s v="WCDXFER"/>
  </r>
  <r>
    <n v="1"/>
    <n v="26913.24"/>
    <n v="18933.842201889602"/>
    <n v="7979.3977981103999"/>
    <d v="2023-12-01T00:00:00"/>
    <s v="BH Colorado Electric Oper Co"/>
    <s v="Regulated Electric (122)"/>
    <s v="WPC Sub 20310 Canon City Plant"/>
    <x v="101"/>
    <n v="135300"/>
    <x v="230"/>
    <n v="9781399"/>
    <s v="LOW PROF- SWITCH STAND - HIGH"/>
    <d v="1989-07-01T00:00:00"/>
    <d v="1989-07-01T00:00:00"/>
    <s v="WCDXFER"/>
  </r>
  <r>
    <n v="0"/>
    <n v="0"/>
    <n v="0"/>
    <n v="0"/>
    <d v="2023-12-01T00:00:00"/>
    <s v="BH Colorado Electric Oper Co"/>
    <s v="Regulated Electric (122)"/>
    <s v="WPC Sub 20310 Canon City Plant"/>
    <x v="101"/>
    <n v="135300"/>
    <x v="230"/>
    <n v="9973740"/>
    <s v="LOW PROF- SWITCH STAND - HIGH"/>
    <d v="1989-07-01T00:00:00"/>
    <d v="1989-07-01T00:00:00"/>
    <s v="CPR Conversion"/>
  </r>
  <r>
    <n v="0"/>
    <n v="0"/>
    <n v="0"/>
    <n v="0"/>
    <d v="2023-12-01T00:00:00"/>
    <s v="BH Colorado Electric Oper Co"/>
    <s v="Regulated Electric (122)"/>
    <s v="WPC Sub 20310 Canon City Plant"/>
    <x v="101"/>
    <n v="135300"/>
    <x v="231"/>
    <n v="9973742"/>
    <s v="STRUC/OUTDR-LOW-CURR/POT TRANS"/>
    <d v="1950-07-01T00:00:00"/>
    <d v="1950-07-01T00:00:00"/>
    <s v="CPR Conversion"/>
  </r>
  <r>
    <n v="0"/>
    <n v="11772.82"/>
    <n v="12595.7853256288"/>
    <n v="-822.9653256288002"/>
    <d v="2023-12-01T00:00:00"/>
    <s v="BH Colorado Electric Oper Co"/>
    <s v="Regulated Electric (122)"/>
    <s v="WPC Sub 20310 Canon City Plant"/>
    <x v="101"/>
    <n v="135300"/>
    <x v="231"/>
    <n v="9781414"/>
    <s v="STRUC/OUTDR-LOW-CURR/POT TRANS"/>
    <d v="1950-07-01T00:00:00"/>
    <d v="1950-07-01T00:00:00"/>
    <s v="WCDXFER"/>
  </r>
  <r>
    <n v="1"/>
    <n v="225.8"/>
    <n v="239.13129974"/>
    <n v="-13.331299739999992"/>
    <d v="2023-12-01T00:00:00"/>
    <s v="BH Colorado Electric Oper Co"/>
    <s v="Regulated Electric (122)"/>
    <s v="WPC Sub 20310 Canon City Plant"/>
    <x v="101"/>
    <n v="135300"/>
    <x v="231"/>
    <n v="9781415"/>
    <s v="LOW PROF-CURR/POT TRANS/REAC STAND"/>
    <d v="1966-07-01T00:00:00"/>
    <d v="1966-07-01T00:00:00"/>
    <s v="WCDXFER"/>
  </r>
  <r>
    <n v="0"/>
    <n v="0"/>
    <n v="0"/>
    <n v="0"/>
    <d v="2023-12-01T00:00:00"/>
    <s v="BH Colorado Electric Oper Co"/>
    <s v="Regulated Electric (122)"/>
    <s v="WPC Sub 20310 Canon City Plant"/>
    <x v="101"/>
    <n v="135300"/>
    <x v="231"/>
    <n v="9973743"/>
    <s v="LOW PROF-CURR/POT TRANS/REAC STAND"/>
    <d v="1966-07-01T00:00:00"/>
    <d v="1966-07-01T00:00:00"/>
    <s v="CPR Conversion"/>
  </r>
  <r>
    <n v="0"/>
    <n v="0"/>
    <n v="0"/>
    <n v="0"/>
    <d v="2023-12-01T00:00:00"/>
    <s v="BH Colorado Electric Oper Co"/>
    <s v="Regulated Electric (122)"/>
    <s v="WPC Sub 20310 Canon City Plant"/>
    <x v="101"/>
    <n v="135300"/>
    <x v="232"/>
    <n v="9973744"/>
    <s v="LOW PROFILE STRUCT-BUS SUPPORT-1PH"/>
    <d v="1959-07-01T00:00:00"/>
    <d v="1959-07-01T00:00:00"/>
    <s v="CPR Conversion"/>
  </r>
  <r>
    <n v="0"/>
    <n v="0"/>
    <n v="0"/>
    <n v="0"/>
    <d v="2023-12-01T00:00:00"/>
    <s v="BH Colorado Electric Oper Co"/>
    <s v="Regulated Electric (122)"/>
    <s v="WPC Sub 20310 Canon City Plant"/>
    <x v="101"/>
    <n v="135300"/>
    <x v="232"/>
    <n v="9973741"/>
    <s v="LOW PROFILE STRUCT-BUS SUPPORT-1PH"/>
    <d v="1989-07-01T00:00:00"/>
    <d v="1989-07-01T00:00:00"/>
    <s v="CPR Conversion"/>
  </r>
  <r>
    <n v="1"/>
    <n v="113660.96"/>
    <n v="79962.081159878406"/>
    <n v="33698.878840121601"/>
    <d v="2023-12-01T00:00:00"/>
    <s v="BH Colorado Electric Oper Co"/>
    <s v="Regulated Electric (122)"/>
    <s v="WPC Sub 20310 Canon City Plant"/>
    <x v="101"/>
    <n v="135300"/>
    <x v="232"/>
    <n v="9780233"/>
    <s v="LOW PROFILE STRUCT-BUS SUPPORT-1PH"/>
    <d v="1989-07-01T00:00:00"/>
    <d v="1989-07-01T00:00:00"/>
    <s v="WCDXFER"/>
  </r>
  <r>
    <n v="1"/>
    <n v="18850.04"/>
    <n v="20052.542863724801"/>
    <n v="-1202.5028637247997"/>
    <d v="2023-12-01T00:00:00"/>
    <s v="BH Colorado Electric Oper Co"/>
    <s v="Regulated Electric (122)"/>
    <s v="WPC Sub 20310 Canon City Plant"/>
    <x v="101"/>
    <n v="135300"/>
    <x v="232"/>
    <n v="9780232"/>
    <s v="LOW PROFILE STRUCT-BUS SUPPORT-1PH"/>
    <d v="1959-07-01T00:00:00"/>
    <d v="1959-07-01T00:00:00"/>
    <s v="WCDXFER"/>
  </r>
  <r>
    <n v="5"/>
    <n v="26115.54"/>
    <n v="18372.649052181598"/>
    <n v="7742.8909478184032"/>
    <d v="2023-12-01T00:00:00"/>
    <s v="BH Colorado Electric Oper Co"/>
    <s v="Regulated Electric (122)"/>
    <s v="WPC Sub 20310 Canon City Plant"/>
    <x v="101"/>
    <n v="135300"/>
    <x v="233"/>
    <n v="9780238"/>
    <s v="LOW PROFILE STRUCTURE-FOUNDATION"/>
    <d v="1989-07-01T00:00:00"/>
    <d v="1989-07-01T00:00:00"/>
    <s v="WCDXFER"/>
  </r>
  <r>
    <n v="0"/>
    <n v="0"/>
    <n v="0"/>
    <n v="0"/>
    <d v="2023-12-01T00:00:00"/>
    <s v="BH Colorado Electric Oper Co"/>
    <s v="Regulated Electric (122)"/>
    <s v="WPC Sub 20310 Canon City Plant"/>
    <x v="101"/>
    <n v="135300"/>
    <x v="233"/>
    <n v="9973758"/>
    <s v="LOW PROFILE STRUCTURE-FOUNDATION"/>
    <d v="1989-07-01T00:00:00"/>
    <d v="1989-07-01T00:00:00"/>
    <s v="CPR Conversion"/>
  </r>
  <r>
    <n v="1"/>
    <n v="4566.6099999999997"/>
    <n v="4873.4302510275002"/>
    <n v="-306.82025102750049"/>
    <d v="2023-12-01T00:00:00"/>
    <s v="BH Colorado Electric Oper Co"/>
    <s v="Regulated Electric (122)"/>
    <s v="WPC Sub 20310 Canon City Plant"/>
    <x v="101"/>
    <n v="135300"/>
    <x v="234"/>
    <n v="9785428"/>
    <s v="STRUC/OUTDR-LOW-OTHER"/>
    <d v="1954-07-01T00:00:00"/>
    <d v="1954-07-01T00:00:00"/>
    <s v="WCDXFER"/>
  </r>
  <r>
    <n v="0"/>
    <n v="0"/>
    <n v="0"/>
    <n v="0"/>
    <d v="2023-12-01T00:00:00"/>
    <s v="BH Colorado Electric Oper Co"/>
    <s v="Regulated Electric (122)"/>
    <s v="WPC Sub 20310 Canon City Plant"/>
    <x v="101"/>
    <n v="135300"/>
    <x v="234"/>
    <n v="9973747"/>
    <s v="OTHER LOW PROFILE STRUCTURE"/>
    <d v="1936-07-01T00:00:00"/>
    <d v="1936-07-01T00:00:00"/>
    <s v="CPR Conversion"/>
  </r>
  <r>
    <n v="1"/>
    <n v="780.08"/>
    <n v="829.84373704960001"/>
    <n v="-49.763737049599968"/>
    <d v="2023-12-01T00:00:00"/>
    <s v="BH Colorado Electric Oper Co"/>
    <s v="Regulated Electric (122)"/>
    <s v="WPC Sub 20310 Canon City Plant"/>
    <x v="101"/>
    <n v="135300"/>
    <x v="234"/>
    <n v="9785429"/>
    <s v="STRUC/OUTDR-LOW-OTHER"/>
    <d v="1959-07-01T00:00:00"/>
    <d v="1959-07-01T00:00:00"/>
    <s v="WCDXFER"/>
  </r>
  <r>
    <n v="0"/>
    <n v="0"/>
    <n v="0"/>
    <n v="0"/>
    <d v="2023-12-01T00:00:00"/>
    <s v="BH Colorado Electric Oper Co"/>
    <s v="Regulated Electric (122)"/>
    <s v="WPC Sub 20310 Canon City Plant"/>
    <x v="101"/>
    <n v="135300"/>
    <x v="234"/>
    <n v="9973745"/>
    <s v="STRUC/OUTDR-LOW-OTHER"/>
    <d v="1959-07-01T00:00:00"/>
    <d v="1959-07-01T00:00:00"/>
    <s v="CPR Conversion"/>
  </r>
  <r>
    <n v="1"/>
    <n v="5956.4400000000005"/>
    <n v="6429.436135248"/>
    <n v="-472.99613524799952"/>
    <d v="2023-12-01T00:00:00"/>
    <s v="BH Colorado Electric Oper Co"/>
    <s v="Regulated Electric (122)"/>
    <s v="WPC Sub 20310 Canon City Plant"/>
    <x v="101"/>
    <n v="135300"/>
    <x v="234"/>
    <n v="9785430"/>
    <s v="OTHER LOW PROFILE STRUCTURE"/>
    <d v="1936-07-01T00:00:00"/>
    <d v="1936-07-01T00:00:00"/>
    <s v="WCDXFER"/>
  </r>
  <r>
    <n v="0"/>
    <n v="0"/>
    <n v="0"/>
    <n v="0"/>
    <d v="2023-12-01T00:00:00"/>
    <s v="BH Colorado Electric Oper Co"/>
    <s v="Regulated Electric (122)"/>
    <s v="WPC Sub 20310 Canon City Plant"/>
    <x v="101"/>
    <n v="135300"/>
    <x v="234"/>
    <n v="9973746"/>
    <s v="STRUC/OUTDR-LOW-OTHER"/>
    <d v="1954-07-01T00:00:00"/>
    <d v="1954-07-01T00:00:00"/>
    <s v="CPR Conversion"/>
  </r>
  <r>
    <n v="0"/>
    <n v="0"/>
    <n v="0"/>
    <n v="0"/>
    <d v="2023-12-01T00:00:00"/>
    <s v="BH Colorado Electric Oper Co"/>
    <s v="Regulated Electric (122)"/>
    <s v="WPC Sub 20310 Canon City Plant"/>
    <x v="101"/>
    <n v="135300"/>
    <x v="235"/>
    <n v="9973771"/>
    <s v="LINE PANEL"/>
    <d v="1936-07-01T00:00:00"/>
    <d v="1936-07-01T00:00:00"/>
    <s v="CPR Conversion"/>
  </r>
  <r>
    <n v="0"/>
    <n v="0"/>
    <n v="0"/>
    <n v="0"/>
    <d v="2023-12-01T00:00:00"/>
    <s v="BH Colorado Electric Oper Co"/>
    <s v="Regulated Electric (122)"/>
    <s v="WPC Sub 20310 Canon City Plant"/>
    <x v="101"/>
    <n v="135300"/>
    <x v="235"/>
    <n v="9769414"/>
    <s v="LINE PANEL"/>
    <d v="1936-07-01T00:00:00"/>
    <d v="1936-07-01T00:00:00"/>
    <s v="WCDXFER"/>
  </r>
  <r>
    <n v="0"/>
    <n v="0"/>
    <n v="0"/>
    <n v="0"/>
    <d v="2023-12-01T00:00:00"/>
    <s v="BH Colorado Electric Oper Co"/>
    <s v="Regulated Electric (122)"/>
    <s v="WPC Sub 20310 Canon City Plant"/>
    <x v="101"/>
    <n v="135300"/>
    <x v="236"/>
    <n v="9973772"/>
    <s v="OTHER PANELS"/>
    <d v="1979-07-01T00:00:00"/>
    <d v="1979-07-01T00:00:00"/>
    <s v="CPR Conversion"/>
  </r>
  <r>
    <n v="0"/>
    <n v="0"/>
    <n v="0"/>
    <n v="0"/>
    <d v="2023-12-01T00:00:00"/>
    <s v="BH Colorado Electric Oper Co"/>
    <s v="Regulated Electric (122)"/>
    <s v="WPC Sub 20310 Canon City Plant"/>
    <x v="101"/>
    <n v="135300"/>
    <x v="236"/>
    <n v="9973770"/>
    <s v="OTHER PANELS"/>
    <d v="1957-07-01T00:00:00"/>
    <d v="1957-07-01T00:00:00"/>
    <s v="CPR Conversion"/>
  </r>
  <r>
    <n v="0"/>
    <n v="0"/>
    <n v="0"/>
    <n v="0"/>
    <d v="2023-12-01T00:00:00"/>
    <s v="BH Colorado Electric Oper Co"/>
    <s v="Regulated Electric (122)"/>
    <s v="WPC Sub 20310 Canon City Plant"/>
    <x v="101"/>
    <n v="135300"/>
    <x v="236"/>
    <n v="9769408"/>
    <s v="OTHER PANELS"/>
    <d v="1979-07-01T00:00:00"/>
    <d v="1979-07-01T00:00:00"/>
    <s v="WCDXFER"/>
  </r>
  <r>
    <n v="0"/>
    <n v="0"/>
    <n v="0"/>
    <n v="0"/>
    <d v="2023-12-01T00:00:00"/>
    <s v="BH Colorado Electric Oper Co"/>
    <s v="Regulated Electric (122)"/>
    <s v="WPC Sub 20310 Canon City Plant"/>
    <x v="101"/>
    <n v="135300"/>
    <x v="236"/>
    <n v="9769407"/>
    <s v="OTHER PANELS"/>
    <d v="1957-07-01T00:00:00"/>
    <d v="1957-07-01T00:00:00"/>
    <s v="WCDXFER"/>
  </r>
  <r>
    <n v="2"/>
    <n v="8764.77"/>
    <n v="804.27896007899994"/>
    <n v="7960.4910399210003"/>
    <d v="2023-12-01T00:00:00"/>
    <s v="BH Colorado Electric Oper Co"/>
    <s v="Regulated Electric (122)"/>
    <s v="WPC Sub 20310 Canon City Plant"/>
    <x v="101"/>
    <n v="135300"/>
    <x v="124"/>
    <n v="30153753"/>
    <s v="Platform"/>
    <d v="2019-11-22T00:00:00"/>
    <d v="2019-11-01T00:00:00"/>
    <s v="10067817"/>
  </r>
  <r>
    <n v="1"/>
    <n v="180882.47"/>
    <n v="35040.780000312196"/>
    <n v="145841.68999968781"/>
    <d v="2023-12-01T00:00:00"/>
    <s v="BH Colorado Electric Oper Co"/>
    <s v="Regulated Electric (122)"/>
    <s v="WPC Sub 20310 Canon City Plant"/>
    <x v="101"/>
    <n v="135300"/>
    <x v="237"/>
    <n v="13160265"/>
    <s v="POWER CIRCUIT BREAKER-TYPE 145 PMI IPO"/>
    <d v="2014-12-04T00:00:00"/>
    <d v="2014-01-01T00:00:00"/>
    <s v="10049282"/>
  </r>
  <r>
    <n v="0"/>
    <n v="0"/>
    <n v="0"/>
    <n v="0"/>
    <d v="2023-12-01T00:00:00"/>
    <s v="BH Colorado Electric Oper Co"/>
    <s v="Regulated Electric (122)"/>
    <s v="WPC Sub 20310 Canon City Plant"/>
    <x v="101"/>
    <n v="135300"/>
    <x v="147"/>
    <n v="9805274"/>
    <s v="TRANSF, PWR, FOUNDATION-00000-TRANSF, PWR, FOUNDATION"/>
    <d v="1979-07-01T00:00:00"/>
    <d v="1979-07-01T00:00:00"/>
    <s v="WCDXFER"/>
  </r>
  <r>
    <n v="0"/>
    <n v="0"/>
    <n v="0"/>
    <n v="0"/>
    <d v="2023-12-01T00:00:00"/>
    <s v="BH Colorado Electric Oper Co"/>
    <s v="Regulated Electric (122)"/>
    <s v="WPC Sub 20310 Canon City Plant"/>
    <x v="101"/>
    <n v="135300"/>
    <x v="147"/>
    <n v="9870134"/>
    <s v="TRANSF, PWR, FOUNDATION"/>
    <d v="1959-07-01T00:00:00"/>
    <d v="1959-07-01T00:00:00"/>
    <s v="CPR Conversion"/>
  </r>
  <r>
    <n v="1"/>
    <n v="41.03"/>
    <n v="43.368856477099996"/>
    <n v="-2.3388564770999949"/>
    <d v="2023-12-01T00:00:00"/>
    <s v="BH Colorado Electric Oper Co"/>
    <s v="Regulated Electric (122)"/>
    <s v="WPC Sub 20310 Canon City Plant"/>
    <x v="101"/>
    <n v="135300"/>
    <x v="147"/>
    <n v="9805276"/>
    <s v="TRANSF, PWR, FOUNDATION-00000-TRANSF, PWR, FOUNDATION"/>
    <d v="1969-07-01T00:00:00"/>
    <d v="1969-07-01T00:00:00"/>
    <s v="WCDXFER"/>
  </r>
  <r>
    <n v="0"/>
    <n v="0"/>
    <n v="0"/>
    <n v="0"/>
    <d v="2023-12-01T00:00:00"/>
    <s v="BH Colorado Electric Oper Co"/>
    <s v="Regulated Electric (122)"/>
    <s v="WPC Sub 20310 Canon City Plant"/>
    <x v="101"/>
    <n v="135300"/>
    <x v="147"/>
    <n v="9870131"/>
    <s v="TRANSF, PWR, FOUNDATION"/>
    <d v="1979-07-01T00:00:00"/>
    <d v="1979-07-01T00:00:00"/>
    <s v="CPR Conversion"/>
  </r>
  <r>
    <n v="0"/>
    <n v="0"/>
    <n v="0"/>
    <n v="0"/>
    <d v="2023-12-01T00:00:00"/>
    <s v="BH Colorado Electric Oper Co"/>
    <s v="Regulated Electric (122)"/>
    <s v="WPC Sub 20310 Canon City Plant"/>
    <x v="101"/>
    <n v="135300"/>
    <x v="147"/>
    <n v="9718854"/>
    <s v="TRANSF, PWR, FOUNDATION"/>
    <d v="1989-07-01T00:00:00"/>
    <d v="1989-07-01T00:00:00"/>
    <s v="CPR Conversion"/>
  </r>
  <r>
    <n v="7"/>
    <n v="1799.28"/>
    <n v="1914.0616849536"/>
    <n v="-114.78168495360001"/>
    <d v="2023-12-01T00:00:00"/>
    <s v="BH Colorado Electric Oper Co"/>
    <s v="Regulated Electric (122)"/>
    <s v="WPC Sub 20310 Canon City Plant"/>
    <x v="101"/>
    <n v="135300"/>
    <x v="147"/>
    <n v="9708206"/>
    <s v="TRANSF, PWR, FOUNDATION-00000-TRANSF, PWR, FOUNDATION"/>
    <d v="1959-07-01T00:00:00"/>
    <d v="1959-07-01T00:00:00"/>
    <s v="WCDXFER"/>
  </r>
  <r>
    <n v="0"/>
    <n v="0"/>
    <n v="0"/>
    <n v="0"/>
    <d v="2023-12-01T00:00:00"/>
    <s v="BH Colorado Electric Oper Co"/>
    <s v="Regulated Electric (122)"/>
    <s v="WPC Sub 20310 Canon City Plant"/>
    <x v="101"/>
    <n v="135300"/>
    <x v="147"/>
    <n v="9870132"/>
    <s v="TRANSF, PWR, FOUNDATION"/>
    <d v="1969-07-01T00:00:00"/>
    <d v="1969-07-01T00:00:00"/>
    <s v="CPR Conversion"/>
  </r>
  <r>
    <n v="1"/>
    <n v="552.07000000000005"/>
    <n v="589.16234114249994"/>
    <n v="-37.09234114249989"/>
    <d v="2023-12-01T00:00:00"/>
    <s v="BH Colorado Electric Oper Co"/>
    <s v="Regulated Electric (122)"/>
    <s v="WPC Sub 20310 Canon City Plant"/>
    <x v="101"/>
    <n v="135300"/>
    <x v="147"/>
    <n v="9805275"/>
    <s v="TRANSF, PWR, FOUNDATION-00000-TRANSF, PWR, FOUNDATION"/>
    <d v="1954-07-01T00:00:00"/>
    <d v="1954-07-01T00:00:00"/>
    <s v="WCDXFER"/>
  </r>
  <r>
    <n v="1"/>
    <n v="4655.42"/>
    <n v="3275.1533320968001"/>
    <n v="1380.2666679032"/>
    <d v="2023-12-01T00:00:00"/>
    <s v="BH Colorado Electric Oper Co"/>
    <s v="Regulated Electric (122)"/>
    <s v="WPC Sub 20310 Canon City Plant"/>
    <x v="101"/>
    <n v="135300"/>
    <x v="147"/>
    <n v="9805273"/>
    <s v="TRANSF, PWR, FOUNDATION-00000-TRANSF, PWR, FOUNDATION"/>
    <d v="1989-07-01T00:00:00"/>
    <d v="1989-07-01T00:00:00"/>
    <s v="WCDXFER"/>
  </r>
  <r>
    <n v="0"/>
    <n v="0"/>
    <n v="0"/>
    <n v="0"/>
    <d v="2023-12-01T00:00:00"/>
    <s v="BH Colorado Electric Oper Co"/>
    <s v="Regulated Electric (122)"/>
    <s v="WPC Sub 20310 Canon City Plant"/>
    <x v="101"/>
    <n v="135300"/>
    <x v="147"/>
    <n v="9870133"/>
    <s v="TRANSF, PWR, FOUNDATION"/>
    <d v="1954-07-01T00:00:00"/>
    <d v="1954-07-01T00:00:00"/>
    <s v="CPR Conversion"/>
  </r>
  <r>
    <n v="0"/>
    <n v="0"/>
    <n v="0"/>
    <n v="0"/>
    <d v="2023-12-01T00:00:00"/>
    <s v="BH Colorado Electric Oper Co"/>
    <s v="Regulated Electric (122)"/>
    <s v="WPC Sub 20310 Canon City Plant"/>
    <x v="101"/>
    <n v="135300"/>
    <x v="135"/>
    <n v="9870128"/>
    <s v="TX.-POWER"/>
    <d v="1973-07-01T00:00:00"/>
    <d v="1973-07-01T00:00:00"/>
    <s v="CPR Conversion"/>
  </r>
  <r>
    <n v="0"/>
    <n v="0"/>
    <n v="0"/>
    <n v="0"/>
    <d v="2023-12-01T00:00:00"/>
    <s v="BH Colorado Electric Oper Co"/>
    <s v="Regulated Electric (122)"/>
    <s v="WPC Sub 20310 Canon City Plant"/>
    <x v="101"/>
    <n v="135300"/>
    <x v="135"/>
    <n v="9805266"/>
    <s v="TX.-POWER-08001-TX.-POWER"/>
    <d v="1973-07-01T00:00:00"/>
    <d v="1973-07-01T00:00:00"/>
    <s v="WCDXFER"/>
  </r>
  <r>
    <n v="0"/>
    <n v="0"/>
    <n v="0"/>
    <n v="0"/>
    <d v="2023-12-01T00:00:00"/>
    <s v="BH Colorado Electric Oper Co"/>
    <s v="Regulated Electric (122)"/>
    <s v="WPC Sub 20310 Canon City Plant"/>
    <x v="101"/>
    <n v="135300"/>
    <x v="135"/>
    <n v="9870129"/>
    <s v="TX.-POWER"/>
    <d v="1950-07-01T00:00:00"/>
    <d v="1950-07-01T00:00:00"/>
    <s v="CPR Conversion"/>
  </r>
  <r>
    <n v="1"/>
    <n v="278110.28999999998"/>
    <n v="252365.94584373929"/>
    <n v="25744.344156260689"/>
    <d v="2023-12-01T00:00:00"/>
    <s v="BH Colorado Electric Oper Co"/>
    <s v="Regulated Electric (122)"/>
    <s v="WPC Sub 20310 Canon City Plant"/>
    <x v="101"/>
    <n v="135300"/>
    <x v="135"/>
    <n v="9821671"/>
    <s v="TX.-POWER-08006-TX.-POWER"/>
    <d v="1979-07-01T00:00:00"/>
    <d v="1979-07-01T00:00:00"/>
    <s v="WCDXFER"/>
  </r>
  <r>
    <n v="0"/>
    <n v="0"/>
    <n v="0"/>
    <n v="0"/>
    <d v="2023-12-01T00:00:00"/>
    <s v="BH Colorado Electric Oper Co"/>
    <s v="Regulated Electric (122)"/>
    <s v="WPC Sub 20310 Canon City Plant"/>
    <x v="101"/>
    <n v="135300"/>
    <x v="135"/>
    <n v="9870127"/>
    <s v="TX.-POWER"/>
    <d v="1925-07-01T00:00:00"/>
    <d v="1925-07-01T00:00:00"/>
    <s v="CPR Conversion"/>
  </r>
  <r>
    <n v="0"/>
    <n v="0"/>
    <n v="0"/>
    <n v="0"/>
    <d v="2023-12-01T00:00:00"/>
    <s v="BH Colorado Electric Oper Co"/>
    <s v="Regulated Electric (122)"/>
    <s v="WPC Sub 20310 Canon City Plant"/>
    <x v="101"/>
    <n v="135300"/>
    <x v="135"/>
    <n v="9805267"/>
    <s v="TRANSF, PWR, TRANSF 080-08000-TRANSF, PWR, TRANSF 080"/>
    <d v="1950-07-01T00:00:00"/>
    <d v="1950-07-01T00:00:00"/>
    <s v="WCDXFER"/>
  </r>
  <r>
    <n v="0"/>
    <n v="0"/>
    <n v="0"/>
    <n v="0"/>
    <d v="2023-12-01T00:00:00"/>
    <s v="BH Colorado Electric Oper Co"/>
    <s v="Regulated Electric (122)"/>
    <s v="WPC Sub 20310 Canon City Plant"/>
    <x v="101"/>
    <n v="135300"/>
    <x v="135"/>
    <n v="9805264"/>
    <s v="TX.-POWER-08007-TX.-POWER"/>
    <d v="1954-07-01T00:00:00"/>
    <d v="1954-07-01T00:00:00"/>
    <s v="WCDXFER"/>
  </r>
  <r>
    <n v="0"/>
    <n v="0"/>
    <n v="0"/>
    <n v="0"/>
    <d v="2023-12-01T00:00:00"/>
    <s v="BH Colorado Electric Oper Co"/>
    <s v="Regulated Electric (122)"/>
    <s v="WPC Sub 20310 Canon City Plant"/>
    <x v="101"/>
    <n v="135300"/>
    <x v="135"/>
    <n v="9870126"/>
    <s v="TX.-POWER"/>
    <d v="1989-07-01T00:00:00"/>
    <d v="1989-07-01T00:00:00"/>
    <s v="CPR Conversion"/>
  </r>
  <r>
    <n v="0"/>
    <n v="0"/>
    <n v="0"/>
    <n v="0"/>
    <d v="2023-12-01T00:00:00"/>
    <s v="BH Colorado Electric Oper Co"/>
    <s v="Regulated Electric (122)"/>
    <s v="WPC Sub 20310 Canon City Plant"/>
    <x v="101"/>
    <n v="135300"/>
    <x v="135"/>
    <n v="9715189"/>
    <s v="TX.-POWER-08001-TX.-POWER"/>
    <d v="1950-07-01T00:00:00"/>
    <d v="1950-07-01T00:00:00"/>
    <s v="WCDXFER"/>
  </r>
  <r>
    <n v="0"/>
    <n v="0"/>
    <n v="0"/>
    <n v="0"/>
    <d v="2023-12-01T00:00:00"/>
    <s v="BH Colorado Electric Oper Co"/>
    <s v="Regulated Electric (122)"/>
    <s v="WPC Sub 20310 Canon City Plant"/>
    <x v="101"/>
    <n v="135300"/>
    <x v="135"/>
    <n v="9821672"/>
    <s v="TX.-POWER-08004-TX.-POWER"/>
    <d v="1925-07-01T00:00:00"/>
    <d v="1925-07-01T00:00:00"/>
    <s v="WCDXFER"/>
  </r>
  <r>
    <n v="0"/>
    <n v="0"/>
    <n v="0"/>
    <n v="0"/>
    <d v="2023-12-01T00:00:00"/>
    <s v="BH Colorado Electric Oper Co"/>
    <s v="Regulated Electric (122)"/>
    <s v="WPC Sub 20310 Canon City Plant"/>
    <x v="101"/>
    <n v="135300"/>
    <x v="135"/>
    <n v="9805265"/>
    <s v="TX.-POWER-08008-TX.-POWER"/>
    <d v="1959-07-01T00:00:00"/>
    <d v="1959-07-01T00:00:00"/>
    <s v="WCDXFER"/>
  </r>
  <r>
    <n v="1"/>
    <n v="374067.66000000003"/>
    <n v="263161.85071994638"/>
    <n v="110905.80928005365"/>
    <d v="2023-12-01T00:00:00"/>
    <s v="BH Colorado Electric Oper Co"/>
    <s v="Regulated Electric (122)"/>
    <s v="WPC Sub 20310 Canon City Plant"/>
    <x v="101"/>
    <n v="135300"/>
    <x v="135"/>
    <n v="9821670"/>
    <s v="TX.-POWER-08005-TX.-POWER"/>
    <d v="1989-07-01T00:00:00"/>
    <d v="1989-07-01T00:00:00"/>
    <s v="WCDXFER"/>
  </r>
  <r>
    <n v="0"/>
    <n v="0"/>
    <n v="0"/>
    <n v="0"/>
    <d v="2023-12-01T00:00:00"/>
    <s v="BH Colorado Electric Oper Co"/>
    <s v="Regulated Electric (122)"/>
    <s v="WPC Sub 20310 Canon City Plant"/>
    <x v="101"/>
    <n v="135300"/>
    <x v="135"/>
    <n v="9870125"/>
    <s v="TX.-POWER"/>
    <d v="1979-07-01T00:00:00"/>
    <d v="1979-07-01T00:00:00"/>
    <s v="CPR Conversion"/>
  </r>
  <r>
    <n v="0"/>
    <n v="0"/>
    <n v="0"/>
    <n v="0"/>
    <d v="2023-12-01T00:00:00"/>
    <s v="BH Colorado Electric Oper Co"/>
    <s v="Regulated Electric (122)"/>
    <s v="WPC Sub 20310 Canon City Plant"/>
    <x v="101"/>
    <n v="135300"/>
    <x v="135"/>
    <n v="9870124"/>
    <s v="TX.-POWER"/>
    <d v="1959-07-01T00:00:00"/>
    <d v="1959-07-01T00:00:00"/>
    <s v="CPR Conversion"/>
  </r>
  <r>
    <n v="0"/>
    <n v="0"/>
    <n v="0"/>
    <n v="0"/>
    <d v="2023-12-01T00:00:00"/>
    <s v="BH Colorado Electric Oper Co"/>
    <s v="Regulated Electric (122)"/>
    <s v="WPC Sub 20310 Canon City Plant"/>
    <x v="101"/>
    <n v="135300"/>
    <x v="135"/>
    <n v="9704829"/>
    <s v="TX.-POWER"/>
    <d v="1954-07-01T00:00:00"/>
    <d v="1954-07-01T00:00:00"/>
    <s v="CPR Conversion"/>
  </r>
  <r>
    <n v="0"/>
    <n v="0"/>
    <n v="0"/>
    <n v="0"/>
    <d v="2023-12-01T00:00:00"/>
    <s v="BH Colorado Electric Oper Co"/>
    <s v="Regulated Electric (122)"/>
    <s v="WPC Sub 20310 Canon City Plant"/>
    <x v="101"/>
    <n v="135300"/>
    <x v="135"/>
    <n v="9870130"/>
    <s v="TRANSF, PWR, TRANSF 080"/>
    <d v="1950-07-01T00:00:00"/>
    <d v="1950-07-01T00:00:00"/>
    <s v="CPR Conversion"/>
  </r>
  <r>
    <n v="0"/>
    <n v="0"/>
    <n v="0"/>
    <n v="0"/>
    <d v="2023-12-01T00:00:00"/>
    <s v="BH Colorado Electric Oper Co"/>
    <s v="Regulated Electric (122)"/>
    <s v="WPC Sub 20310 Canon City Plant"/>
    <x v="101"/>
    <n v="135300"/>
    <x v="238"/>
    <n v="9766631"/>
    <s v="RECT BUS BAR, ALUM, UNDER 3&quot;"/>
    <d v="1969-07-01T00:00:00"/>
    <d v="1969-07-01T00:00:00"/>
    <s v="WCDXFER"/>
  </r>
  <r>
    <n v="0"/>
    <n v="0"/>
    <n v="0"/>
    <n v="0"/>
    <d v="2023-12-01T00:00:00"/>
    <s v="BH Colorado Electric Oper Co"/>
    <s v="Regulated Electric (122)"/>
    <s v="WPC Sub 20310 Canon City Plant"/>
    <x v="101"/>
    <n v="135300"/>
    <x v="238"/>
    <n v="9973764"/>
    <s v="RECT BUS BAR, ALUM, UNDER 3&quot;"/>
    <d v="1969-07-01T00:00:00"/>
    <d v="1969-07-01T00:00:00"/>
    <s v="CPR Conversion"/>
  </r>
  <r>
    <n v="0"/>
    <n v="0"/>
    <n v="0"/>
    <n v="0"/>
    <d v="2023-12-01T00:00:00"/>
    <s v="BH Colorado Electric Oper Co"/>
    <s v="Regulated Electric (122)"/>
    <s v="WPC Sub 20310 Canon City Plant"/>
    <x v="101"/>
    <n v="135300"/>
    <x v="172"/>
    <n v="9727052"/>
    <s v="BUS DIFFERENTIAL RELAY"/>
    <d v="1996-07-01T00:00:00"/>
    <d v="1996-07-01T00:00:00"/>
    <s v="CPR Conversion"/>
  </r>
  <r>
    <n v="0"/>
    <n v="0"/>
    <n v="0"/>
    <n v="0"/>
    <d v="2023-12-01T00:00:00"/>
    <s v="BH Colorado Electric Oper Co"/>
    <s v="Regulated Electric (122)"/>
    <s v="WPC Sub 20310 Canon City Plant"/>
    <x v="101"/>
    <n v="135300"/>
    <x v="172"/>
    <n v="9769405"/>
    <s v="BUS DIFFERENTIAL RELAY"/>
    <d v="1996-07-01T00:00:00"/>
    <d v="1996-07-01T00:00:00"/>
    <s v="WCDXFER"/>
  </r>
  <r>
    <n v="0"/>
    <n v="0"/>
    <n v="0"/>
    <n v="0"/>
    <d v="2023-12-01T00:00:00"/>
    <s v="BH Colorado Electric Oper Co"/>
    <s v="Regulated Electric (122)"/>
    <s v="WPC Sub 20310 Canon City Plant"/>
    <x v="101"/>
    <n v="135300"/>
    <x v="173"/>
    <n v="9761160"/>
    <s v="IMPEDANCE RELAY"/>
    <d v="1998-12-14T00:00:00"/>
    <d v="1998-01-01T00:00:00"/>
    <s v="10002685"/>
  </r>
  <r>
    <n v="0"/>
    <n v="0"/>
    <n v="0"/>
    <n v="0"/>
    <d v="2023-12-01T00:00:00"/>
    <s v="BH Colorado Electric Oper Co"/>
    <s v="Regulated Electric (122)"/>
    <s v="WPC Sub 20310 Canon City Plant"/>
    <x v="101"/>
    <n v="135300"/>
    <x v="173"/>
    <n v="9862052"/>
    <s v="IMPEDANCE RELAY"/>
    <d v="1997-07-01T00:00:00"/>
    <d v="1997-07-01T00:00:00"/>
    <s v="CPR Conversion"/>
  </r>
  <r>
    <n v="0"/>
    <n v="0"/>
    <n v="0"/>
    <n v="0"/>
    <d v="2023-12-01T00:00:00"/>
    <s v="BH Colorado Electric Oper Co"/>
    <s v="Regulated Electric (122)"/>
    <s v="WPC Sub 20310 Canon City Plant"/>
    <x v="101"/>
    <n v="135300"/>
    <x v="173"/>
    <n v="9968995"/>
    <s v="IMPEDANCE RELAY"/>
    <d v="1998-12-14T00:00:00"/>
    <d v="1998-01-01T00:00:00"/>
    <s v="10002685"/>
  </r>
  <r>
    <n v="0"/>
    <n v="0"/>
    <n v="0"/>
    <n v="0"/>
    <d v="2023-12-01T00:00:00"/>
    <s v="BH Colorado Electric Oper Co"/>
    <s v="Regulated Electric (122)"/>
    <s v="WPC Sub 20310 Canon City Plant"/>
    <x v="101"/>
    <n v="135300"/>
    <x v="173"/>
    <n v="9973767"/>
    <s v="IMPEDANCE RELAY"/>
    <d v="1965-07-01T00:00:00"/>
    <d v="1965-07-01T00:00:00"/>
    <s v="CPR Conversion"/>
  </r>
  <r>
    <n v="0"/>
    <n v="0"/>
    <n v="0"/>
    <n v="0"/>
    <d v="2023-12-01T00:00:00"/>
    <s v="BH Colorado Electric Oper Co"/>
    <s v="Regulated Electric (122)"/>
    <s v="WPC Sub 20310 Canon City Plant"/>
    <x v="101"/>
    <n v="135300"/>
    <x v="173"/>
    <n v="9769404"/>
    <s v="IMPEDANCE RELAY"/>
    <d v="1997-07-01T00:00:00"/>
    <d v="1997-07-01T00:00:00"/>
    <s v="WCDXFER"/>
  </r>
  <r>
    <n v="0"/>
    <n v="0"/>
    <n v="0"/>
    <n v="0"/>
    <d v="2023-12-01T00:00:00"/>
    <s v="BH Colorado Electric Oper Co"/>
    <s v="Regulated Electric (122)"/>
    <s v="WPC Sub 20310 Canon City Plant"/>
    <x v="101"/>
    <n v="135300"/>
    <x v="173"/>
    <n v="9769402"/>
    <s v="IMPEDANCE RELAY"/>
    <d v="1965-07-01T00:00:00"/>
    <d v="1965-07-01T00:00:00"/>
    <s v="WCDXFER"/>
  </r>
  <r>
    <n v="0"/>
    <n v="0"/>
    <n v="0"/>
    <n v="0"/>
    <d v="2023-12-01T00:00:00"/>
    <s v="BH Colorado Electric Oper Co"/>
    <s v="Regulated Electric (122)"/>
    <s v="WPC Sub 20310 Canon City Plant"/>
    <x v="101"/>
    <n v="135300"/>
    <x v="173"/>
    <n v="9769403"/>
    <s v="IMPEDANCE RELAY"/>
    <d v="1971-07-01T00:00:00"/>
    <d v="1971-07-01T00:00:00"/>
    <s v="WCDXFER"/>
  </r>
  <r>
    <n v="0"/>
    <n v="0"/>
    <n v="0"/>
    <n v="0"/>
    <d v="2023-12-01T00:00:00"/>
    <s v="BH Colorado Electric Oper Co"/>
    <s v="Regulated Electric (122)"/>
    <s v="WPC Sub 20310 Canon City Plant"/>
    <x v="101"/>
    <n v="135300"/>
    <x v="173"/>
    <n v="9973701"/>
    <s v="IMPEDANCE RELAY"/>
    <d v="1971-07-01T00:00:00"/>
    <d v="1971-07-01T00:00:00"/>
    <s v="CPR Conversion"/>
  </r>
  <r>
    <n v="0"/>
    <n v="0"/>
    <n v="0"/>
    <n v="0"/>
    <d v="2023-12-01T00:00:00"/>
    <s v="BH Colorado Electric Oper Co"/>
    <s v="Regulated Electric (122)"/>
    <s v="WPC Sub 20310 Canon City Plant"/>
    <x v="101"/>
    <n v="135300"/>
    <x v="239"/>
    <n v="9778052"/>
    <s v="MISCELLANEOUS RELAY"/>
    <d v="1996-07-01T00:00:00"/>
    <d v="1996-07-01T00:00:00"/>
    <s v="WCDXFER"/>
  </r>
  <r>
    <n v="0"/>
    <n v="0"/>
    <n v="0"/>
    <n v="0"/>
    <d v="2023-12-01T00:00:00"/>
    <s v="BH Colorado Electric Oper Co"/>
    <s v="Regulated Electric (122)"/>
    <s v="WPC Sub 20310 Canon City Plant"/>
    <x v="101"/>
    <n v="135300"/>
    <x v="239"/>
    <n v="9778051"/>
    <s v="PANELS/INSTRUM/GAUGE-MISC RELA"/>
    <d v="1989-07-01T00:00:00"/>
    <d v="1989-07-01T00:00:00"/>
    <s v="WCDXFER"/>
  </r>
  <r>
    <n v="0"/>
    <n v="0"/>
    <n v="0"/>
    <n v="0"/>
    <d v="2023-12-01T00:00:00"/>
    <s v="BH Colorado Electric Oper Co"/>
    <s v="Regulated Electric (122)"/>
    <s v="WPC Sub 20310 Canon City Plant"/>
    <x v="101"/>
    <n v="135300"/>
    <x v="239"/>
    <n v="9973700"/>
    <s v="MISCELLANEOUS RELAY"/>
    <d v="1961-07-01T00:00:00"/>
    <d v="1961-07-01T00:00:00"/>
    <s v="CPR Conversion"/>
  </r>
  <r>
    <n v="0"/>
    <n v="0"/>
    <n v="0"/>
    <n v="0"/>
    <d v="2023-12-01T00:00:00"/>
    <s v="BH Colorado Electric Oper Co"/>
    <s v="Regulated Electric (122)"/>
    <s v="WPC Sub 20310 Canon City Plant"/>
    <x v="101"/>
    <n v="135300"/>
    <x v="239"/>
    <n v="9968994"/>
    <s v="MISCELLANEOUS RELAY"/>
    <d v="1998-12-14T00:00:00"/>
    <d v="1998-01-01T00:00:00"/>
    <s v="10002685"/>
  </r>
  <r>
    <n v="0"/>
    <n v="0"/>
    <n v="0"/>
    <n v="0"/>
    <d v="2023-12-01T00:00:00"/>
    <s v="BH Colorado Electric Oper Co"/>
    <s v="Regulated Electric (122)"/>
    <s v="WPC Sub 20310 Canon City Plant"/>
    <x v="101"/>
    <n v="135300"/>
    <x v="239"/>
    <n v="9861049"/>
    <s v="MISCELLANEOUS RELAY"/>
    <d v="1996-07-01T00:00:00"/>
    <d v="1996-07-01T00:00:00"/>
    <s v="CPR Conversion"/>
  </r>
  <r>
    <n v="0"/>
    <n v="0"/>
    <n v="0"/>
    <n v="0"/>
    <d v="2023-12-01T00:00:00"/>
    <s v="BH Colorado Electric Oper Co"/>
    <s v="Regulated Electric (122)"/>
    <s v="WPC Sub 20310 Canon City Plant"/>
    <x v="101"/>
    <n v="135300"/>
    <x v="239"/>
    <n v="9724097"/>
    <s v="PANELS/INSTRUM/GAUGE-MISC RELA"/>
    <d v="1971-07-01T00:00:00"/>
    <d v="1971-07-01T00:00:00"/>
    <s v="CPR Conversion"/>
  </r>
  <r>
    <n v="0"/>
    <n v="0"/>
    <n v="0"/>
    <n v="0"/>
    <d v="2023-12-01T00:00:00"/>
    <s v="BH Colorado Electric Oper Co"/>
    <s v="Regulated Electric (122)"/>
    <s v="WPC Sub 20310 Canon City Plant"/>
    <x v="101"/>
    <n v="135300"/>
    <x v="239"/>
    <n v="9812607"/>
    <s v="SERIES OR MULTIPLE RELAY"/>
    <d v="1998-12-30T00:00:00"/>
    <d v="1999-01-01T00:00:00"/>
    <s v="23558231"/>
  </r>
  <r>
    <n v="2"/>
    <n v="2288.31"/>
    <n v="1189.8959370576001"/>
    <n v="1098.4140629423998"/>
    <d v="2023-12-01T00:00:00"/>
    <s v="BH Colorado Electric Oper Co"/>
    <s v="Regulated Electric (122)"/>
    <s v="WPC Sub 20310 Canon City Plant"/>
    <x v="101"/>
    <n v="135300"/>
    <x v="239"/>
    <n v="9814857"/>
    <s v="SERIES OR MULTIPLE RELAY"/>
    <d v="1998-12-30T00:00:00"/>
    <d v="1999-01-01T00:00:00"/>
    <s v="23558231"/>
  </r>
  <r>
    <n v="0"/>
    <n v="0"/>
    <n v="0"/>
    <n v="0"/>
    <d v="2023-12-01T00:00:00"/>
    <s v="BH Colorado Electric Oper Co"/>
    <s v="Regulated Electric (122)"/>
    <s v="WPC Sub 20310 Canon City Plant"/>
    <x v="101"/>
    <n v="135300"/>
    <x v="239"/>
    <n v="9761159"/>
    <s v="MISCELLANEOUS RELAY"/>
    <d v="1998-12-14T00:00:00"/>
    <d v="1998-01-01T00:00:00"/>
    <s v="10002685"/>
  </r>
  <r>
    <n v="0"/>
    <n v="0"/>
    <n v="0"/>
    <n v="0"/>
    <d v="2023-12-01T00:00:00"/>
    <s v="BH Colorado Electric Oper Co"/>
    <s v="Regulated Electric (122)"/>
    <s v="WPC Sub 20310 Canon City Plant"/>
    <x v="101"/>
    <n v="135300"/>
    <x v="239"/>
    <n v="9973768"/>
    <s v="MISCELLANEOUS RELAY"/>
    <d v="1962-07-01T00:00:00"/>
    <d v="1962-07-01T00:00:00"/>
    <s v="CPR Conversion"/>
  </r>
  <r>
    <n v="0"/>
    <n v="0"/>
    <n v="0"/>
    <n v="0"/>
    <d v="2023-12-01T00:00:00"/>
    <s v="BH Colorado Electric Oper Co"/>
    <s v="Regulated Electric (122)"/>
    <s v="WPC Sub 20310 Canon City Plant"/>
    <x v="101"/>
    <n v="135300"/>
    <x v="239"/>
    <n v="9973766"/>
    <s v="MISCELLANEOUS RELAY"/>
    <d v="1967-07-01T00:00:00"/>
    <d v="1967-07-01T00:00:00"/>
    <s v="CPR Conversion"/>
  </r>
  <r>
    <n v="0"/>
    <n v="0"/>
    <n v="0"/>
    <n v="0"/>
    <d v="2023-12-01T00:00:00"/>
    <s v="BH Colorado Electric Oper Co"/>
    <s v="Regulated Electric (122)"/>
    <s v="WPC Sub 20310 Canon City Plant"/>
    <x v="101"/>
    <n v="135300"/>
    <x v="239"/>
    <n v="9973765"/>
    <s v="PANELS/INSTRUM/GAUGE-MISC RELA"/>
    <d v="1989-07-01T00:00:00"/>
    <d v="1989-07-01T00:00:00"/>
    <s v="CPR Conversion"/>
  </r>
  <r>
    <n v="0"/>
    <n v="0"/>
    <n v="0"/>
    <n v="0"/>
    <d v="2023-12-01T00:00:00"/>
    <s v="BH Colorado Electric Oper Co"/>
    <s v="Regulated Electric (122)"/>
    <s v="WPC Sub 20310 Canon City Plant"/>
    <x v="101"/>
    <n v="135300"/>
    <x v="239"/>
    <n v="9778050"/>
    <s v="PANELS/INSTRUM/GAUGE-MISC RELA"/>
    <d v="1971-07-01T00:00:00"/>
    <d v="1971-07-01T00:00:00"/>
    <s v="WCDXFER"/>
  </r>
  <r>
    <n v="4"/>
    <n v="207954.18"/>
    <n v="44525.6891832564"/>
    <n v="163428.49081674358"/>
    <d v="2023-12-01T00:00:00"/>
    <s v="BH Colorado Electric Oper Co"/>
    <s v="Regulated Electric (122)"/>
    <s v="WPC Sub 20310 Canon City Plant"/>
    <x v="101"/>
    <n v="135300"/>
    <x v="240"/>
    <n v="11934282"/>
    <s v="RELAY: SEL 351"/>
    <d v="2013-02-10T00:00:00"/>
    <d v="2013-02-01T00:00:00"/>
    <s v="10043929"/>
  </r>
  <r>
    <n v="0"/>
    <n v="0"/>
    <n v="0"/>
    <n v="0"/>
    <d v="2023-12-01T00:00:00"/>
    <s v="BH Colorado Electric Oper Co"/>
    <s v="Regulated Electric (122)"/>
    <s v="WPC Sub 20310 Canon City Plant"/>
    <x v="101"/>
    <n v="135300"/>
    <x v="241"/>
    <n v="9778056"/>
    <s v="OVERCURRENT RELAY"/>
    <d v="1966-07-01T00:00:00"/>
    <d v="1966-07-01T00:00:00"/>
    <s v="WCDXFER"/>
  </r>
  <r>
    <n v="0"/>
    <n v="0"/>
    <n v="0"/>
    <n v="0"/>
    <d v="2023-12-01T00:00:00"/>
    <s v="BH Colorado Electric Oper Co"/>
    <s v="Regulated Electric (122)"/>
    <s v="WPC Sub 20310 Canon City Plant"/>
    <x v="101"/>
    <n v="135300"/>
    <x v="241"/>
    <n v="9973769"/>
    <s v="OVERCURRENT RELAY"/>
    <d v="1966-07-01T00:00:00"/>
    <d v="1966-07-01T00:00:00"/>
    <s v="CPR Conversion"/>
  </r>
  <r>
    <n v="0"/>
    <n v="0"/>
    <n v="0"/>
    <n v="0"/>
    <d v="2023-12-01T00:00:00"/>
    <s v="BH Colorado Electric Oper Co"/>
    <s v="Regulated Electric (122)"/>
    <s v="WPC Sub 20310 Canon City Plant"/>
    <x v="101"/>
    <n v="135300"/>
    <x v="174"/>
    <n v="9861290"/>
    <s v="TRANSFORMER DIFFERENTIAL RELAY"/>
    <d v="1996-07-01T00:00:00"/>
    <d v="1996-07-01T00:00:00"/>
    <s v="CPR Conversion"/>
  </r>
  <r>
    <n v="1"/>
    <n v="7755.06"/>
    <n v="4348.8209716235997"/>
    <n v="3406.2390283764007"/>
    <d v="2023-12-01T00:00:00"/>
    <s v="BH Colorado Electric Oper Co"/>
    <s v="Regulated Electric (122)"/>
    <s v="WPC Sub 20310 Canon City Plant"/>
    <x v="101"/>
    <n v="135300"/>
    <x v="174"/>
    <n v="9778054"/>
    <s v="TRANSFORMER DIFFERENTIAL RELAY"/>
    <d v="1996-07-01T00:00:00"/>
    <d v="1996-07-01T00:00:00"/>
    <s v="WCDXFER"/>
  </r>
  <r>
    <n v="1"/>
    <n v="4427.6000000000004"/>
    <n v="1850.8700264840002"/>
    <n v="2576.7299735160004"/>
    <d v="2023-12-01T00:00:00"/>
    <s v="BH Colorado Electric Oper Co"/>
    <s v="Regulated Electric (122)"/>
    <s v="WPC Sub 20310 Canon City Plant"/>
    <x v="101"/>
    <n v="135300"/>
    <x v="91"/>
    <n v="12818029"/>
    <s v="SCADA EQUIP - RTU Telegyr System"/>
    <d v="2003-12-04T00:00:00"/>
    <d v="2003-01-01T00:00:00"/>
    <s v="50507XFER"/>
  </r>
  <r>
    <n v="3"/>
    <n v="131114.88"/>
    <n v="25399.739758348798"/>
    <n v="105715.14024165121"/>
    <d v="2023-12-01T00:00:00"/>
    <s v="BH Colorado Electric Oper Co"/>
    <s v="Regulated Electric (122)"/>
    <s v="WPC Sub 20310 Canon City Plant"/>
    <x v="101"/>
    <n v="135300"/>
    <x v="91"/>
    <n v="14981611"/>
    <s v="RTU"/>
    <d v="2014-11-26T00:00:00"/>
    <d v="2014-01-01T00:00:00"/>
    <s v="10049283"/>
  </r>
  <r>
    <n v="0"/>
    <n v="0"/>
    <n v="0"/>
    <n v="0"/>
    <d v="2023-12-01T00:00:00"/>
    <s v="BH Colorado Electric Oper Co"/>
    <s v="Regulated Electric (122)"/>
    <s v="WPC Sub 20310 Canon City Plant"/>
    <x v="101"/>
    <n v="135300"/>
    <x v="91"/>
    <n v="9973773"/>
    <s v="SCADA EQUIPMENT- RTU"/>
    <d v="1989-07-01T00:00:00"/>
    <d v="1989-07-01T00:00:00"/>
    <s v="CPR Conversion"/>
  </r>
  <r>
    <n v="1"/>
    <n v="16281.08"/>
    <n v="11453.9683663632"/>
    <n v="4827.1116336367995"/>
    <d v="2023-12-01T00:00:00"/>
    <s v="BH Colorado Electric Oper Co"/>
    <s v="Regulated Electric (122)"/>
    <s v="WPC Sub 20310 Canon City Plant"/>
    <x v="101"/>
    <n v="135300"/>
    <x v="91"/>
    <n v="9785460"/>
    <s v="SCADA EQUIPMENT- RTU"/>
    <d v="1989-07-01T00:00:00"/>
    <d v="1989-07-01T00:00:00"/>
    <s v="WCDXFER"/>
  </r>
  <r>
    <n v="0"/>
    <n v="0"/>
    <n v="0"/>
    <n v="0"/>
    <d v="2023-12-01T00:00:00"/>
    <s v="BH Colorado Electric Oper Co"/>
    <s v="Regulated Electric (122)"/>
    <s v="WPC Sub 20310 Canon City Plant"/>
    <x v="101"/>
    <n v="135300"/>
    <x v="242"/>
    <n v="12818018"/>
    <s v="Microwave Radio Terminal Upgrade"/>
    <d v="2003-10-15T00:00:00"/>
    <d v="2003-01-01T00:00:00"/>
    <s v="50507XFER"/>
  </r>
  <r>
    <n v="0"/>
    <n v="10042.370000000001"/>
    <n v="921.51498559899994"/>
    <n v="9120.8550144010005"/>
    <d v="2023-12-01T00:00:00"/>
    <s v="BH Colorado Electric Oper Co"/>
    <s v="Regulated Electric (122)"/>
    <s v="WPC Sub 20310 Canon City Plant"/>
    <x v="101"/>
    <n v="135300"/>
    <x v="127"/>
    <n v="33375721"/>
    <s v="SECURITY SYSTEM"/>
    <d v="2019-12-16T00:00:00"/>
    <d v="2019-12-01T00:00:00"/>
    <s v="10068562"/>
  </r>
  <r>
    <n v="0"/>
    <n v="0"/>
    <n v="0"/>
    <n v="0"/>
    <d v="2023-12-01T00:00:00"/>
    <s v="BH Colorado Electric Oper Co"/>
    <s v="Regulated Electric (122)"/>
    <s v="WPC Sub 20310 Canon City Plant"/>
    <x v="101"/>
    <n v="135300"/>
    <x v="176"/>
    <n v="9745508"/>
    <s v="Security System"/>
    <d v="2005-07-07T00:00:00"/>
    <d v="2005-01-01T00:00:00"/>
    <s v="10017405"/>
  </r>
  <r>
    <n v="0"/>
    <n v="0"/>
    <n v="0"/>
    <n v="0"/>
    <d v="2023-12-01T00:00:00"/>
    <s v="BH Colorado Electric Oper Co"/>
    <s v="Regulated Electric (122)"/>
    <s v="WPC Sub 20310 Canon City Plant"/>
    <x v="101"/>
    <n v="135300"/>
    <x v="243"/>
    <n v="9973739"/>
    <s v="TELEMETERING EQ.- TRANSDUCER"/>
    <d v="1976-07-01T00:00:00"/>
    <d v="1976-07-01T00:00:00"/>
    <s v="CPR Conversion"/>
  </r>
  <r>
    <n v="0"/>
    <n v="0"/>
    <n v="0"/>
    <n v="0"/>
    <d v="2023-12-01T00:00:00"/>
    <s v="BH Colorado Electric Oper Co"/>
    <s v="Regulated Electric (122)"/>
    <s v="WPC Sub 20310 Canon City Plant"/>
    <x v="101"/>
    <n v="135300"/>
    <x v="243"/>
    <n v="9785451"/>
    <s v="TELEMETERING EQ.- TRANSDUCER"/>
    <d v="1976-07-01T00:00:00"/>
    <d v="1976-07-01T00:00:00"/>
    <s v="WCDXFER"/>
  </r>
  <r>
    <n v="0"/>
    <n v="0"/>
    <n v="0"/>
    <n v="0"/>
    <d v="2023-12-01T00:00:00"/>
    <s v="BH Colorado Electric Oper Co"/>
    <s v="Regulated Electric (122)"/>
    <s v="WPC Sub 20310 Canon City Plant"/>
    <x v="101"/>
    <n v="135300"/>
    <x v="244"/>
    <n v="9785794"/>
    <s v="TELEMETER EQ-TRANSMIT/RECEIVE COMBO"/>
    <d v="1977-07-01T00:00:00"/>
    <d v="1977-07-01T00:00:00"/>
    <s v="WCDXFER"/>
  </r>
  <r>
    <n v="0"/>
    <n v="0"/>
    <n v="0"/>
    <n v="0"/>
    <d v="2023-12-01T00:00:00"/>
    <s v="BH Colorado Electric Oper Co"/>
    <s v="Regulated Electric (122)"/>
    <s v="WPC Sub 20310 Canon City Plant"/>
    <x v="101"/>
    <n v="135300"/>
    <x v="244"/>
    <n v="9973738"/>
    <s v="TELEMETER EQ-TRANSMIT/RECEIVE COMBO"/>
    <d v="1977-07-01T00:00:00"/>
    <d v="1977-07-01T00:00:00"/>
    <s v="CPR Conversion"/>
  </r>
  <r>
    <n v="3"/>
    <n v="175537.98"/>
    <n v="34005.438663454799"/>
    <n v="141532.5413365452"/>
    <d v="2023-12-01T00:00:00"/>
    <s v="BH Colorado Electric Oper Co"/>
    <s v="Regulated Electric (122)"/>
    <s v="WPC Sub 20310 Canon City Plant"/>
    <x v="101"/>
    <n v="135300"/>
    <x v="129"/>
    <n v="13160268"/>
    <s v="CAPACITOR VOLTAGE TRANSFORMERS"/>
    <d v="2014-12-04T00:00:00"/>
    <d v="2014-01-01T00:00:00"/>
    <s v="10049282"/>
  </r>
  <r>
    <n v="0"/>
    <n v="0"/>
    <n v="0"/>
    <n v="0"/>
    <d v="2023-12-01T00:00:00"/>
    <s v="BH Colorado Electric Oper Co"/>
    <s v="Regulated Electric (122)"/>
    <s v="WPC Sub 20310 Canon City Plant"/>
    <x v="101"/>
    <n v="135300"/>
    <x v="178"/>
    <n v="9786641"/>
    <s v="TRANSF, POTNTL, 1PH, &lt;=2400V"/>
    <d v="1969-07-01T00:00:00"/>
    <d v="1969-07-01T00:00:00"/>
    <s v="WCDXFER"/>
  </r>
  <r>
    <n v="0"/>
    <n v="0"/>
    <n v="0"/>
    <n v="0"/>
    <d v="2023-12-01T00:00:00"/>
    <s v="BH Colorado Electric Oper Co"/>
    <s v="Regulated Electric (122)"/>
    <s v="WPC Sub 20310 Canon City Plant"/>
    <x v="101"/>
    <n v="135300"/>
    <x v="178"/>
    <n v="9973831"/>
    <s v="TRANSF, POTNTL, 1PH, &lt;=2400V"/>
    <d v="1969-07-01T00:00:00"/>
    <d v="1969-07-01T00:00:00"/>
    <s v="CPR Conversion"/>
  </r>
  <r>
    <n v="0"/>
    <n v="0"/>
    <n v="0"/>
    <n v="0"/>
    <d v="2023-12-01T00:00:00"/>
    <s v="BH Colorado Electric Oper Co"/>
    <s v="Regulated Electric (122)"/>
    <s v="WPC Sub 20310 Canon City Plant"/>
    <x v="101"/>
    <n v="135300"/>
    <x v="180"/>
    <n v="9973830"/>
    <s v="TRANSF, POTNTL, 1PH, 13001-25KV"/>
    <d v="1966-07-01T00:00:00"/>
    <d v="1966-07-01T00:00:00"/>
    <s v="CPR Conversion"/>
  </r>
  <r>
    <n v="0"/>
    <n v="0"/>
    <n v="0"/>
    <n v="0"/>
    <d v="2023-12-01T00:00:00"/>
    <s v="BH Colorado Electric Oper Co"/>
    <s v="Regulated Electric (122)"/>
    <s v="WPC Sub 20310 Canon City Plant"/>
    <x v="101"/>
    <n v="135300"/>
    <x v="180"/>
    <n v="9786640"/>
    <s v="TRANSF, POTNTL, 1PH, 13001-25KV"/>
    <d v="1966-07-01T00:00:00"/>
    <d v="1966-07-01T00:00:00"/>
    <s v="WCDXFER"/>
  </r>
  <r>
    <n v="0"/>
    <n v="0"/>
    <n v="0"/>
    <n v="0"/>
    <d v="2023-12-01T00:00:00"/>
    <s v="BH Colorado Electric Oper Co"/>
    <s v="Regulated Electric (122)"/>
    <s v="WPC Sub 20310 Canon City Plant"/>
    <x v="101"/>
    <n v="135300"/>
    <x v="182"/>
    <n v="9786638"/>
    <s v="TRANSF, POTNTL, 1PH, 35001-69"/>
    <d v="1959-07-01T00:00:00"/>
    <d v="1959-07-01T00:00:00"/>
    <s v="WCDXFER"/>
  </r>
  <r>
    <n v="0"/>
    <n v="0"/>
    <n v="0"/>
    <n v="0"/>
    <d v="2023-12-01T00:00:00"/>
    <s v="BH Colorado Electric Oper Co"/>
    <s v="Regulated Electric (122)"/>
    <s v="WPC Sub 20310 Canon City Plant"/>
    <x v="101"/>
    <n v="135300"/>
    <x v="182"/>
    <n v="9786639"/>
    <s v="TRANSF, POTNTL, 1PH, 35001-69"/>
    <d v="1969-07-01T00:00:00"/>
    <d v="1969-07-01T00:00:00"/>
    <s v="WCDXFER"/>
  </r>
  <r>
    <n v="0"/>
    <n v="0"/>
    <n v="0"/>
    <n v="0"/>
    <d v="2023-12-01T00:00:00"/>
    <s v="BH Colorado Electric Oper Co"/>
    <s v="Regulated Electric (122)"/>
    <s v="WPC Sub 20310 Canon City Plant"/>
    <x v="101"/>
    <n v="135300"/>
    <x v="182"/>
    <n v="9973828"/>
    <s v="TRANSF, POTNTL, 1PH, 35001-69"/>
    <d v="1959-07-01T00:00:00"/>
    <d v="1959-07-01T00:00:00"/>
    <s v="CPR Conversion"/>
  </r>
  <r>
    <n v="0"/>
    <n v="0"/>
    <n v="0"/>
    <n v="0"/>
    <d v="2023-12-01T00:00:00"/>
    <s v="BH Colorado Electric Oper Co"/>
    <s v="Regulated Electric (122)"/>
    <s v="WPC Sub 20310 Canon City Plant"/>
    <x v="101"/>
    <n v="135300"/>
    <x v="182"/>
    <n v="9786637"/>
    <s v="TRANSF, POTNTL, 1PH, 35001-69KV"/>
    <d v="1950-07-01T00:00:00"/>
    <d v="1950-07-01T00:00:00"/>
    <s v="WCDXFER"/>
  </r>
  <r>
    <n v="0"/>
    <n v="0"/>
    <n v="0"/>
    <n v="0"/>
    <d v="2023-12-01T00:00:00"/>
    <s v="BH Colorado Electric Oper Co"/>
    <s v="Regulated Electric (122)"/>
    <s v="WPC Sub 20310 Canon City Plant"/>
    <x v="101"/>
    <n v="135300"/>
    <x v="182"/>
    <n v="9973829"/>
    <s v="TRANSF, POTNTL, 1PH, 35001-69KV"/>
    <d v="1950-07-01T00:00:00"/>
    <d v="1950-07-01T00:00:00"/>
    <s v="CPR Conversion"/>
  </r>
  <r>
    <n v="3"/>
    <n v="19158.830000000002"/>
    <n v="15431.912613058001"/>
    <n v="3726.917386942001"/>
    <d v="2023-12-01T00:00:00"/>
    <s v="BH Colorado Electric Oper Co"/>
    <s v="Regulated Electric (122)"/>
    <s v="WPC Sub 20310 Canon City Plant"/>
    <x v="101"/>
    <n v="135300"/>
    <x v="182"/>
    <n v="9694924"/>
    <s v="TRANSF, POTNTL, 1PH, 35001-69KV"/>
    <d v="1984-07-01T00:00:00"/>
    <d v="1984-07-01T00:00:00"/>
    <s v="WCDXFER"/>
  </r>
  <r>
    <n v="0"/>
    <n v="0"/>
    <n v="0"/>
    <n v="0"/>
    <d v="2023-12-01T00:00:00"/>
    <s v="BH Colorado Electric Oper Co"/>
    <s v="Regulated Electric (122)"/>
    <s v="WPC Sub 20310 Canon City Plant"/>
    <x v="101"/>
    <n v="135300"/>
    <x v="182"/>
    <n v="9973827"/>
    <s v="TRANSF, POTNTL, 1PH, 35001-69"/>
    <d v="1969-07-01T00:00:00"/>
    <d v="1969-07-01T00:00:00"/>
    <s v="CPR Conversion"/>
  </r>
  <r>
    <n v="0"/>
    <n v="0"/>
    <n v="0"/>
    <n v="0"/>
    <d v="2023-12-01T00:00:00"/>
    <s v="BH Colorado Electric Oper Co"/>
    <s v="Regulated Electric (122)"/>
    <s v="WPC Sub 20310 Canon City Plant"/>
    <x v="101"/>
    <n v="135300"/>
    <x v="182"/>
    <n v="9973824"/>
    <s v="TRANSF, POTNTL, 1PH, 35001-69KV"/>
    <d v="1984-07-01T00:00:00"/>
    <d v="1984-07-01T00:00:00"/>
    <s v="CPR Conversion"/>
  </r>
  <r>
    <n v="0"/>
    <n v="0"/>
    <n v="0"/>
    <n v="0"/>
    <d v="2023-12-01T00:00:00"/>
    <s v="BH Colorado Electric Oper Co"/>
    <s v="Regulated Electric (122)"/>
    <s v="WPC Sub 20310 Canon City Plant"/>
    <x v="101"/>
    <n v="135300"/>
    <x v="245"/>
    <n v="9973826"/>
    <s v="TRANSF, POTNTL, 1PH, 69001-161KV"/>
    <d v="1975-07-01T00:00:00"/>
    <d v="1975-07-01T00:00:00"/>
    <s v="CPR Conversion"/>
  </r>
  <r>
    <n v="0"/>
    <n v="0"/>
    <n v="0"/>
    <n v="0"/>
    <d v="2023-12-01T00:00:00"/>
    <s v="BH Colorado Electric Oper Co"/>
    <s v="Regulated Electric (122)"/>
    <s v="WPC Sub 20310 Canon City Plant"/>
    <x v="101"/>
    <n v="135300"/>
    <x v="245"/>
    <n v="9786633"/>
    <s v="TRANSF, POTNTL, 1PH, 69001-161KV"/>
    <d v="1975-07-01T00:00:00"/>
    <d v="1975-07-01T00:00:00"/>
    <s v="WCDXFER"/>
  </r>
  <r>
    <n v="0"/>
    <n v="0"/>
    <n v="0"/>
    <n v="0"/>
    <d v="2023-12-01T00:00:00"/>
    <s v="BH Colorado Electric Oper Co"/>
    <s v="Regulated Electric (122)"/>
    <s v="WPC Sub 20310 Canon City Plant"/>
    <x v="101"/>
    <n v="135300"/>
    <x v="245"/>
    <n v="9973825"/>
    <s v="TRANSF, POTNTL, 1PH, 69001-16"/>
    <d v="1959-07-01T00:00:00"/>
    <d v="1959-07-01T00:00:00"/>
    <s v="CPR Conversion"/>
  </r>
  <r>
    <n v="0"/>
    <n v="0"/>
    <n v="0"/>
    <n v="0"/>
    <d v="2023-12-01T00:00:00"/>
    <s v="BH Colorado Electric Oper Co"/>
    <s v="Regulated Electric (122)"/>
    <s v="WPC Sub 20310 Canon City Plant"/>
    <x v="101"/>
    <n v="135300"/>
    <x v="245"/>
    <n v="9786634"/>
    <s v="TRANSF, POTNTL, 1PH, 69001-16"/>
    <d v="1959-07-01T00:00:00"/>
    <d v="1959-07-01T00:00:00"/>
    <s v="WCDXFER"/>
  </r>
  <r>
    <n v="9"/>
    <n v="182446.08000000002"/>
    <n v="35343.684499660798"/>
    <n v="147102.39550033922"/>
    <d v="2023-12-01T00:00:00"/>
    <s v="BH Colorado Electric Oper Co"/>
    <s v="Regulated Electric (122)"/>
    <s v="WPC Sub 20310 Canon City Plant"/>
    <x v="101"/>
    <n v="135300"/>
    <x v="138"/>
    <n v="14981618"/>
    <s v="Transformers, Current"/>
    <d v="2014-11-26T00:00:00"/>
    <d v="2014-01-01T00:00:00"/>
    <s v="10049283"/>
  </r>
  <r>
    <n v="0"/>
    <n v="0"/>
    <n v="0"/>
    <n v="0"/>
    <d v="2023-12-01T00:00:00"/>
    <s v="BH Colorado Electric Oper Co"/>
    <s v="Regulated Electric (122)"/>
    <s v="WPC Sub 20310 Canon City Plant"/>
    <x v="101"/>
    <n v="135300"/>
    <x v="246"/>
    <n v="9973709"/>
    <s v="CARR CURR EQ-TRANS/REC COMBINED"/>
    <d v="1971-07-01T00:00:00"/>
    <d v="1971-07-01T00:00:00"/>
    <s v="CPR Conversion"/>
  </r>
  <r>
    <n v="0"/>
    <n v="0"/>
    <n v="0"/>
    <n v="0"/>
    <d v="2023-12-01T00:00:00"/>
    <s v="BH Colorado Electric Oper Co"/>
    <s v="Regulated Electric (122)"/>
    <s v="WPC Sub 20310 Canon City Plant"/>
    <x v="101"/>
    <n v="135300"/>
    <x v="246"/>
    <n v="9768381"/>
    <s v="CARR CURR EQ-TRANS/REC COMBINED"/>
    <d v="1978-07-01T00:00:00"/>
    <d v="1978-07-01T00:00:00"/>
    <s v="WCDXFER"/>
  </r>
  <r>
    <n v="0"/>
    <n v="0"/>
    <n v="0"/>
    <n v="0"/>
    <d v="2023-12-01T00:00:00"/>
    <s v="BH Colorado Electric Oper Co"/>
    <s v="Regulated Electric (122)"/>
    <s v="WPC Sub 20310 Canon City Plant"/>
    <x v="101"/>
    <n v="135300"/>
    <x v="246"/>
    <n v="9973699"/>
    <s v="CARR CURR EQ-TRANS/REC COMBINED"/>
    <d v="1978-07-01T00:00:00"/>
    <d v="1978-07-01T00:00:00"/>
    <s v="CPR Conversion"/>
  </r>
  <r>
    <n v="0"/>
    <n v="0"/>
    <n v="0"/>
    <n v="0"/>
    <d v="2023-12-01T00:00:00"/>
    <s v="BH Colorado Electric Oper Co"/>
    <s v="Regulated Electric (122)"/>
    <s v="WPC Sub 20310 Canon City Plant"/>
    <x v="101"/>
    <n v="135300"/>
    <x v="247"/>
    <n v="9968996"/>
    <s v="TRANSMITTER/RECEIVER-69KV,800A"/>
    <d v="1998-12-14T00:00:00"/>
    <d v="1998-01-01T00:00:00"/>
    <s v="10002685"/>
  </r>
  <r>
    <n v="0"/>
    <n v="0"/>
    <n v="0"/>
    <n v="0"/>
    <d v="2023-12-01T00:00:00"/>
    <s v="BH Colorado Electric Oper Co"/>
    <s v="Regulated Electric (122)"/>
    <s v="WPC Sub 20310 Canon City Plant"/>
    <x v="101"/>
    <n v="135300"/>
    <x v="247"/>
    <n v="9761161"/>
    <s v="TRANSMITTER/RECEIVER-69KV,800A"/>
    <d v="1998-12-14T00:00:00"/>
    <d v="1998-01-01T00:00:00"/>
    <s v="10002685"/>
  </r>
  <r>
    <n v="160"/>
    <n v="278.69"/>
    <n v="296.46850461279996"/>
    <n v="-17.778504612799964"/>
    <d v="2023-12-01T00:00:00"/>
    <s v="BH Colorado Electric Oper Co"/>
    <s v="Regulated Electric (122)"/>
    <s v="WPC Sub 20310 Canon City Plant"/>
    <x v="101"/>
    <n v="135300"/>
    <x v="248"/>
    <n v="9766627"/>
    <s v="BUS/CNDCTR-TBLR-CU-UNDR 3&quot;"/>
    <d v="1959-07-01T00:00:00"/>
    <d v="1959-07-01T00:00:00"/>
    <s v="WCDXFER"/>
  </r>
  <r>
    <n v="0"/>
    <n v="0"/>
    <n v="0"/>
    <n v="0"/>
    <d v="2023-12-01T00:00:00"/>
    <s v="BH Colorado Electric Oper Co"/>
    <s v="Regulated Electric (122)"/>
    <s v="WPC Sub 20310 Canon City Plant"/>
    <x v="101"/>
    <n v="135300"/>
    <x v="248"/>
    <n v="9724100"/>
    <s v="BUS/CNDCTR-TBLR-CU-UNDR 3&quot;"/>
    <d v="1954-07-01T00:00:00"/>
    <d v="1954-07-01T00:00:00"/>
    <s v="CPR Conversion"/>
  </r>
  <r>
    <n v="155"/>
    <n v="2389.4700000000003"/>
    <n v="2550.0131129925003"/>
    <n v="-160.54311299250003"/>
    <d v="2023-12-01T00:00:00"/>
    <s v="BH Colorado Electric Oper Co"/>
    <s v="Regulated Electric (122)"/>
    <s v="WPC Sub 20310 Canon City Plant"/>
    <x v="101"/>
    <n v="135300"/>
    <x v="248"/>
    <n v="9766626"/>
    <s v="BUS/CNDCTR-TBLR-CU-UNDR 3&quot;"/>
    <d v="1954-07-01T00:00:00"/>
    <d v="1954-07-01T00:00:00"/>
    <s v="WCDXFER"/>
  </r>
  <r>
    <n v="0"/>
    <n v="0"/>
    <n v="0"/>
    <n v="0"/>
    <d v="2023-12-01T00:00:00"/>
    <s v="BH Colorado Electric Oper Co"/>
    <s v="Regulated Electric (122)"/>
    <s v="WPC Sub 20310 Canon City Plant"/>
    <x v="101"/>
    <n v="135300"/>
    <x v="248"/>
    <n v="9973750"/>
    <s v="BUS/CNDCTR-TBLR-CU-UNDR 3&quot;"/>
    <d v="1959-07-01T00:00:00"/>
    <d v="1959-07-01T00:00:00"/>
    <s v="CPR Conversion"/>
  </r>
  <r>
    <n v="0"/>
    <n v="0"/>
    <n v="0"/>
    <n v="0"/>
    <d v="2023-12-01T00:00:00"/>
    <s v="BH Colorado Electric Oper Co"/>
    <s v="Regulated Electric (122)"/>
    <s v="WPC Sub 20310 Canon City Plant"/>
    <x v="101"/>
    <n v="135300"/>
    <x v="248"/>
    <n v="9973749"/>
    <s v="BUS/CNDCTR-TBLR-CU-UNDR 3&quot;"/>
    <d v="1936-07-01T00:00:00"/>
    <d v="1936-07-01T00:00:00"/>
    <s v="CPR Conversion"/>
  </r>
  <r>
    <n v="29"/>
    <n v="47.65"/>
    <n v="50.980917976000001"/>
    <n v="-3.3309179760000021"/>
    <d v="2023-12-01T00:00:00"/>
    <s v="BH Colorado Electric Oper Co"/>
    <s v="Regulated Electric (122)"/>
    <s v="WPC Sub 20310 Canon City Plant"/>
    <x v="101"/>
    <n v="135300"/>
    <x v="248"/>
    <n v="9766624"/>
    <s v="TUBULAR BUS, COPPER- UNDER 3&quot;"/>
    <d v="1950-07-01T00:00:00"/>
    <d v="1950-07-01T00:00:00"/>
    <s v="WCDXFER"/>
  </r>
  <r>
    <n v="1"/>
    <n v="2277.4299999999998"/>
    <n v="2458.2788943559999"/>
    <n v="-180.84889435600007"/>
    <d v="2023-12-01T00:00:00"/>
    <s v="BH Colorado Electric Oper Co"/>
    <s v="Regulated Electric (122)"/>
    <s v="WPC Sub 20310 Canon City Plant"/>
    <x v="101"/>
    <n v="135300"/>
    <x v="248"/>
    <n v="9766625"/>
    <s v="BUS/CNDCTR-TBLR-CU-UNDR 3&quot;"/>
    <d v="1936-07-01T00:00:00"/>
    <d v="1936-07-01T00:00:00"/>
    <s v="WCDXFER"/>
  </r>
  <r>
    <n v="0"/>
    <n v="0"/>
    <n v="0"/>
    <n v="0"/>
    <d v="2023-12-01T00:00:00"/>
    <s v="BH Colorado Electric Oper Co"/>
    <s v="Regulated Electric (122)"/>
    <s v="WPC Sub 20310 Canon City Plant"/>
    <x v="101"/>
    <n v="135300"/>
    <x v="248"/>
    <n v="9973751"/>
    <s v="TUBULAR BUS, COPPER- UNDER 3&quot;"/>
    <d v="1950-07-01T00:00:00"/>
    <d v="1950-07-01T00:00:00"/>
    <s v="CPR Conversion"/>
  </r>
  <r>
    <n v="0"/>
    <n v="0"/>
    <n v="0"/>
    <n v="0"/>
    <d v="2023-12-01T00:00:00"/>
    <s v="BH Colorado Electric Oper Co"/>
    <s v="Regulated Electric (122)"/>
    <s v="WPC Sub 20310 Canon City Plant"/>
    <x v="101"/>
    <n v="135300"/>
    <x v="249"/>
    <n v="9973833"/>
    <s v="TX., CURR.-WIND.TYPE- &lt; 100A"/>
    <d v="1936-07-01T00:00:00"/>
    <d v="1936-07-01T00:00:00"/>
    <s v="CPR Conversion"/>
  </r>
  <r>
    <n v="0"/>
    <n v="0"/>
    <n v="0"/>
    <n v="0"/>
    <d v="2023-12-01T00:00:00"/>
    <s v="BH Colorado Electric Oper Co"/>
    <s v="Regulated Electric (122)"/>
    <s v="WPC Sub 20310 Canon City Plant"/>
    <x v="101"/>
    <n v="135300"/>
    <x v="249"/>
    <n v="9785785"/>
    <s v="TX.-CURRENT, WINDOW TYPE &lt;100A"/>
    <d v="1966-07-01T00:00:00"/>
    <d v="1966-07-01T00:00:00"/>
    <s v="WCDXFER"/>
  </r>
  <r>
    <n v="0"/>
    <n v="0"/>
    <n v="0"/>
    <n v="0"/>
    <d v="2023-12-01T00:00:00"/>
    <s v="BH Colorado Electric Oper Co"/>
    <s v="Regulated Electric (122)"/>
    <s v="WPC Sub 20310 Canon City Plant"/>
    <x v="101"/>
    <n v="135300"/>
    <x v="249"/>
    <n v="9785786"/>
    <s v="TX., CURR.-WIND.TYPE- &lt; 100A"/>
    <d v="1936-07-01T00:00:00"/>
    <d v="1936-07-01T00:00:00"/>
    <s v="WCDXFER"/>
  </r>
  <r>
    <n v="0"/>
    <n v="0"/>
    <n v="0"/>
    <n v="0"/>
    <d v="2023-12-01T00:00:00"/>
    <s v="BH Colorado Electric Oper Co"/>
    <s v="Regulated Electric (122)"/>
    <s v="WPC Sub 20310 Canon City Plant"/>
    <x v="101"/>
    <n v="135300"/>
    <x v="249"/>
    <n v="9973832"/>
    <s v="TX.-CURRENT, WINDOW TYPE &lt;100A"/>
    <d v="1966-07-01T00:00:00"/>
    <d v="1966-07-01T00:00:00"/>
    <s v="CPR Conversion"/>
  </r>
  <r>
    <n v="0"/>
    <n v="0"/>
    <n v="0"/>
    <n v="0"/>
    <d v="2023-12-01T00:00:00"/>
    <s v="BH Colorado Electric Oper Co"/>
    <s v="Regulated Electric (122)"/>
    <s v="WPC Sub 20310 Canon City Plant"/>
    <x v="101"/>
    <n v="135300"/>
    <x v="250"/>
    <n v="9785782"/>
    <s v="TX.-CURRENT, WINDOW TYPE"/>
    <d v="1966-07-01T00:00:00"/>
    <d v="1966-07-01T00:00:00"/>
    <s v="WCDXFER"/>
  </r>
  <r>
    <n v="0"/>
    <n v="0"/>
    <n v="0"/>
    <n v="0"/>
    <d v="2023-12-01T00:00:00"/>
    <s v="BH Colorado Electric Oper Co"/>
    <s v="Regulated Electric (122)"/>
    <s v="WPC Sub 20310 Canon City Plant"/>
    <x v="101"/>
    <n v="135300"/>
    <x v="250"/>
    <n v="9973834"/>
    <s v="TX.-CURRENT, WINDOW TYPE"/>
    <d v="1966-07-01T00:00:00"/>
    <d v="1966-07-01T00:00:00"/>
    <s v="CPR Conversion"/>
  </r>
  <r>
    <n v="3"/>
    <n v="1839.54"/>
    <n v="1949.3963538438002"/>
    <n v="-109.85635384380021"/>
    <d v="2023-12-01T00:00:00"/>
    <s v="BH Colorado Electric Oper Co"/>
    <s v="Regulated Electric (122)"/>
    <s v="WPC Sub 20310 Canon City Plant"/>
    <x v="101"/>
    <n v="135300"/>
    <x v="250"/>
    <n v="9785783"/>
    <s v="TX., CURR.-WIND.TYPE-100-600A"/>
    <d v="1965-07-01T00:00:00"/>
    <d v="1965-07-01T00:00:00"/>
    <s v="WCDXFER"/>
  </r>
  <r>
    <n v="0"/>
    <n v="0"/>
    <n v="0"/>
    <n v="0"/>
    <d v="2023-12-01T00:00:00"/>
    <s v="BH Colorado Electric Oper Co"/>
    <s v="Regulated Electric (122)"/>
    <s v="WPC Sub 20310 Canon City Plant"/>
    <x v="101"/>
    <n v="135300"/>
    <x v="250"/>
    <n v="9703103"/>
    <s v="TX.-CURRENT, WINDOW TYPE"/>
    <d v="1962-07-01T00:00:00"/>
    <d v="1962-07-01T00:00:00"/>
    <s v="WCDXFER"/>
  </r>
  <r>
    <n v="0"/>
    <n v="0"/>
    <n v="0"/>
    <n v="0"/>
    <d v="2023-12-01T00:00:00"/>
    <s v="BH Colorado Electric Oper Co"/>
    <s v="Regulated Electric (122)"/>
    <s v="WPC Sub 20310 Canon City Plant"/>
    <x v="101"/>
    <n v="135300"/>
    <x v="250"/>
    <n v="9973835"/>
    <s v="TX.-CURRENT, WINDOW TYPE"/>
    <d v="1962-07-01T00:00:00"/>
    <d v="1962-07-01T00:00:00"/>
    <s v="CPR Conversion"/>
  </r>
  <r>
    <n v="0"/>
    <n v="0"/>
    <n v="0"/>
    <n v="0"/>
    <d v="2023-12-01T00:00:00"/>
    <s v="BH Colorado Electric Oper Co"/>
    <s v="Regulated Electric (122)"/>
    <s v="WPC Sub 20310 Canon City Plant"/>
    <x v="101"/>
    <n v="135300"/>
    <x v="250"/>
    <n v="9973836"/>
    <s v="TX., CURR.-WIND.TYPE-100-600A"/>
    <d v="1965-07-01T00:00:00"/>
    <d v="1965-07-01T00:00:00"/>
    <s v="CPR Conversion"/>
  </r>
  <r>
    <n v="0"/>
    <n v="0"/>
    <n v="0"/>
    <n v="0"/>
    <d v="2023-12-01T00:00:00"/>
    <s v="BH Colorado Electric Oper Co"/>
    <s v="Regulated Electric (122)"/>
    <s v="WPC Sub 20310 Canon City Plant"/>
    <x v="101"/>
    <n v="135300"/>
    <x v="251"/>
    <n v="9973756"/>
    <s v="VAULT"/>
    <d v="1989-07-01T00:00:00"/>
    <d v="1989-07-01T00:00:00"/>
    <s v="CPR Conversion"/>
  </r>
  <r>
    <n v="5"/>
    <n v="7178.85"/>
    <n v="5050.4217660539998"/>
    <n v="2128.4282339460005"/>
    <d v="2023-12-01T00:00:00"/>
    <s v="BH Colorado Electric Oper Co"/>
    <s v="Regulated Electric (122)"/>
    <s v="WPC Sub 20310 Canon City Plant"/>
    <x v="101"/>
    <n v="135300"/>
    <x v="251"/>
    <n v="9769416"/>
    <s v="VAULT"/>
    <d v="1989-07-01T00:00:00"/>
    <d v="1989-07-01T00:00:00"/>
    <s v="WCDXFER"/>
  </r>
  <r>
    <n v="0"/>
    <n v="0"/>
    <n v="0"/>
    <n v="0"/>
    <d v="2023-12-01T00:00:00"/>
    <s v="BH Colorado Electric Oper Co"/>
    <s v="Regulated Electric (122)"/>
    <s v="WPC Sub 20310 Canon City Plant"/>
    <x v="101"/>
    <n v="135300"/>
    <x v="252"/>
    <n v="9973708"/>
    <s v="CARR CURR EQ-WAVE TRAP-800 AMP"/>
    <d v="1957-07-01T00:00:00"/>
    <d v="1957-07-01T00:00:00"/>
    <s v="CPR Conversion"/>
  </r>
  <r>
    <n v="0"/>
    <n v="0"/>
    <n v="0"/>
    <n v="0"/>
    <d v="2023-12-01T00:00:00"/>
    <s v="BH Colorado Electric Oper Co"/>
    <s v="Regulated Electric (122)"/>
    <s v="WPC Sub 20310 Canon City Plant"/>
    <x v="101"/>
    <n v="135300"/>
    <x v="252"/>
    <n v="9768371"/>
    <s v="CARR CURR EQ-WAVE TRAP-800 AMP"/>
    <d v="1957-07-01T00:00:00"/>
    <d v="1957-07-01T00:00:00"/>
    <s v="WCDXFER"/>
  </r>
  <r>
    <n v="0"/>
    <n v="0"/>
    <n v="0"/>
    <n v="0"/>
    <d v="2023-12-01T00:00:00"/>
    <s v="BH Colorado Electric Oper Co"/>
    <s v="Regulated Electric (122)"/>
    <s v="WPC Sub 20310 Canon City Plant"/>
    <x v="101"/>
    <n v="135300"/>
    <x v="252"/>
    <n v="9973707"/>
    <s v="CARR CURR EQ-WAVE TRAP-800 AMP"/>
    <d v="1959-07-01T00:00:00"/>
    <d v="1959-07-01T00:00:00"/>
    <s v="CPR Conversion"/>
  </r>
  <r>
    <n v="0"/>
    <n v="0"/>
    <n v="0"/>
    <n v="0"/>
    <d v="2023-12-01T00:00:00"/>
    <s v="BH Colorado Electric Oper Co"/>
    <s v="Regulated Electric (122)"/>
    <s v="WPC Sub 20310 Canon City Plant"/>
    <x v="101"/>
    <n v="135300"/>
    <x v="252"/>
    <n v="9768372"/>
    <s v="CARR CURR EQ-WAVE TRAP-800 AMP"/>
    <d v="1959-07-01T00:00:00"/>
    <d v="1959-07-01T00:00:00"/>
    <s v="WCDXFER"/>
  </r>
  <r>
    <n v="1"/>
    <n v="39959.120000000003"/>
    <n v="-486.04195693760005"/>
    <n v="40445.161956937605"/>
    <d v="2023-12-01T00:00:00"/>
    <s v="BH Colorado Electric Oper Co"/>
    <s v="Regulated Electric (122)"/>
    <s v="WPC Sub 20311 Canon City West"/>
    <x v="102"/>
    <n v="135001"/>
    <x v="16"/>
    <n v="9810977"/>
    <s v="LAND"/>
    <d v="2002-03-06T00:00:00"/>
    <d v="2002-03-01T00:00:00"/>
    <s v="10012613"/>
  </r>
  <r>
    <n v="1"/>
    <n v="460997.09"/>
    <n v="157370.89009132123"/>
    <n v="303626.19990867877"/>
    <d v="2023-12-01T00:00:00"/>
    <s v="BH Colorado Electric Oper Co"/>
    <s v="Regulated Electric (122)"/>
    <s v="WPC Sub 20311 Canon City West"/>
    <x v="102"/>
    <n v="135200"/>
    <x v="113"/>
    <n v="9810988"/>
    <s v="CLEARING &amp; GRADING"/>
    <d v="2002-03-06T00:00:00"/>
    <d v="2002-01-01T00:00:00"/>
    <s v="10012613"/>
  </r>
  <r>
    <n v="1"/>
    <n v="18624.63"/>
    <n v="6357.9026078484003"/>
    <n v="12266.727392151601"/>
    <d v="2023-12-01T00:00:00"/>
    <s v="BH Colorado Electric Oper Co"/>
    <s v="Regulated Electric (122)"/>
    <s v="WPC Sub 20311 Canon City West"/>
    <x v="102"/>
    <n v="135200"/>
    <x v="119"/>
    <n v="9810987"/>
    <s v="FENCE"/>
    <d v="2002-03-06T00:00:00"/>
    <d v="2002-01-01T00:00:00"/>
    <s v="10012613"/>
  </r>
  <r>
    <n v="1"/>
    <n v="13864.18"/>
    <n v="4732.8245542424002"/>
    <n v="9131.3554457575992"/>
    <d v="2023-12-01T00:00:00"/>
    <s v="BH Colorado Electric Oper Co"/>
    <s v="Regulated Electric (122)"/>
    <s v="WPC Sub 20311 Canon City West"/>
    <x v="102"/>
    <n v="135200"/>
    <x v="119"/>
    <n v="9814115"/>
    <s v="FENCE #2"/>
    <d v="2002-07-19T00:00:00"/>
    <d v="2002-01-01T00:00:00"/>
    <s v="10008741"/>
  </r>
  <r>
    <n v="1"/>
    <n v="94807.52"/>
    <n v="23332.550669313598"/>
    <n v="71474.969330686406"/>
    <d v="2023-12-01T00:00:00"/>
    <s v="BH Colorado Electric Oper Co"/>
    <s v="Regulated Electric (122)"/>
    <s v="WPC Sub 20311 Canon City West"/>
    <x v="102"/>
    <n v="135200"/>
    <x v="4"/>
    <n v="9729313"/>
    <s v="ROAD-CANON WEST SUB ACCESS REBUILD"/>
    <d v="2008-12-31T00:00:00"/>
    <d v="2008-01-01T00:00:00"/>
    <s v="10026634"/>
  </r>
  <r>
    <n v="1"/>
    <n v="21875.48"/>
    <n v="6772.9826465796004"/>
    <n v="15102.4973534204"/>
    <d v="2023-12-01T00:00:00"/>
    <s v="BH Colorado Electric Oper Co"/>
    <s v="Regulated Electric (122)"/>
    <s v="WPC Sub 20311 Canon City West"/>
    <x v="102"/>
    <n v="135200"/>
    <x v="4"/>
    <n v="9746305"/>
    <s v="Road upgrade"/>
    <d v="2004-12-20T00:00:00"/>
    <d v="2005-01-01T00:00:00"/>
    <s v="10020661"/>
  </r>
  <r>
    <n v="1"/>
    <n v="31767.690000000002"/>
    <n v="10844.5579373292"/>
    <n v="20923.132062670804"/>
    <d v="2023-12-01T00:00:00"/>
    <s v="BH Colorado Electric Oper Co"/>
    <s v="Regulated Electric (122)"/>
    <s v="WPC Sub 20311 Canon City West"/>
    <x v="102"/>
    <n v="135200"/>
    <x v="4"/>
    <n v="9810981"/>
    <s v="ROADS"/>
    <d v="2002-03-06T00:00:00"/>
    <d v="2002-01-01T00:00:00"/>
    <s v="10012613"/>
  </r>
  <r>
    <n v="1"/>
    <n v="157095.66"/>
    <n v="53627.8522792488"/>
    <n v="103467.80772075121"/>
    <d v="2023-12-01T00:00:00"/>
    <s v="BH Colorado Electric Oper Co"/>
    <s v="Regulated Electric (122)"/>
    <s v="WPC Sub 20311 Canon City West"/>
    <x v="102"/>
    <n v="135200"/>
    <x v="128"/>
    <n v="9814105"/>
    <s v="STATION ROCK"/>
    <d v="2002-07-19T00:00:00"/>
    <d v="2002-01-01T00:00:00"/>
    <s v="10008741"/>
  </r>
  <r>
    <n v="0"/>
    <n v="636.54"/>
    <n v="45.480572941800006"/>
    <n v="591.05942705819996"/>
    <d v="2023-12-01T00:00:00"/>
    <s v="BH Colorado Electric Oper Co"/>
    <s v="Regulated Electric (122)"/>
    <s v="WPC Sub 20311 Canon City West"/>
    <x v="102"/>
    <n v="135205"/>
    <x v="128"/>
    <n v="29712890"/>
    <s v="Station Rock"/>
    <d v="2019-09-18T00:00:00"/>
    <d v="2019-09-01T00:00:00"/>
    <s v="10066050"/>
  </r>
  <r>
    <n v="1"/>
    <n v="30266.720000000001"/>
    <n v="-110880.6408080448"/>
    <n v="141147.36080804479"/>
    <d v="2023-12-01T00:00:00"/>
    <s v="BH Colorado Electric Oper Co"/>
    <s v="Regulated Electric (122)"/>
    <s v="WPC Sub 20311 Canon City West"/>
    <x v="102"/>
    <n v="135259"/>
    <x v="119"/>
    <n v="9814114"/>
    <s v="W-FENCE"/>
    <d v="2002-07-19T00:00:00"/>
    <d v="2002-01-01T00:00:00"/>
    <s v="10008741"/>
  </r>
  <r>
    <n v="1"/>
    <n v="190346.31"/>
    <n v="-697324.3492604004"/>
    <n v="887670.65926040034"/>
    <d v="2023-12-01T00:00:00"/>
    <s v="BH Colorado Electric Oper Co"/>
    <s v="Regulated Electric (122)"/>
    <s v="WPC Sub 20311 Canon City West"/>
    <x v="102"/>
    <n v="135259"/>
    <x v="128"/>
    <n v="9814104"/>
    <s v="W-STATION ROCK"/>
    <d v="2002-07-19T00:00:00"/>
    <d v="2002-01-01T00:00:00"/>
    <s v="10008741"/>
  </r>
  <r>
    <n v="5"/>
    <n v="148846.80000000002"/>
    <n v="40975.754251548002"/>
    <n v="107871.04574845202"/>
    <d v="2023-12-01T00:00:00"/>
    <s v="BH Colorado Electric Oper Co"/>
    <s v="Regulated Electric (122)"/>
    <s v="WPC Sub 20311 Canon City West"/>
    <x v="102"/>
    <n v="135300"/>
    <x v="253"/>
    <n v="10932593"/>
    <s v="Airbrk-3ph-Manl-69-170kv- &gt;= 2000amps"/>
    <d v="2010-05-24T00:00:00"/>
    <d v="2011-01-01T00:00:00"/>
    <s v="10013686"/>
  </r>
  <r>
    <n v="16"/>
    <n v="209015.57"/>
    <n v="91636.982427426003"/>
    <n v="117378.587572574"/>
    <d v="2023-12-01T00:00:00"/>
    <s v="BH Colorado Electric Oper Co"/>
    <s v="Regulated Electric (122)"/>
    <s v="WPC Sub 20311 Canon City West"/>
    <x v="102"/>
    <n v="135300"/>
    <x v="254"/>
    <n v="9813016"/>
    <s v="AIRBRK-3PH-MANL-69-170KV- 1200-1999AMPS"/>
    <d v="2002-07-19T00:00:00"/>
    <d v="2002-01-01T00:00:00"/>
    <s v="10013197"/>
  </r>
  <r>
    <n v="3"/>
    <n v="10357.43"/>
    <n v="2851.2773291572998"/>
    <n v="7506.1526708427009"/>
    <d v="2023-12-01T00:00:00"/>
    <s v="BH Colorado Electric Oper Co"/>
    <s v="Regulated Electric (122)"/>
    <s v="WPC Sub 20311 Canon City West"/>
    <x v="102"/>
    <n v="135300"/>
    <x v="74"/>
    <n v="10932579"/>
    <s v="ARRESTOR, 90 KV, 70 KV MCOV"/>
    <d v="2010-05-24T00:00:00"/>
    <d v="2011-01-01T00:00:00"/>
    <s v="10013686"/>
  </r>
  <r>
    <n v="15"/>
    <n v="38596.629999999997"/>
    <n v="16921.603998533999"/>
    <n v="21675.026001465998"/>
    <d v="2023-12-01T00:00:00"/>
    <s v="BH Colorado Electric Oper Co"/>
    <s v="Regulated Electric (122)"/>
    <s v="WPC Sub 20311 Canon City West"/>
    <x v="102"/>
    <n v="135300"/>
    <x v="110"/>
    <n v="9813024"/>
    <s v="ARRESTER - 69,001-146,000 VOLTS"/>
    <d v="2002-07-19T00:00:00"/>
    <d v="2002-01-01T00:00:00"/>
    <s v="10013197"/>
  </r>
  <r>
    <n v="1"/>
    <n v="42472.79"/>
    <n v="9093.9756358141985"/>
    <n v="33378.814364185804"/>
    <d v="2023-12-01T00:00:00"/>
    <s v="BH Colorado Electric Oper Co"/>
    <s v="Regulated Electric (122)"/>
    <s v="WPC Sub 20311 Canon City West"/>
    <x v="102"/>
    <n v="135300"/>
    <x v="111"/>
    <n v="12055502"/>
    <s v="BATTERY BANK-WAPA REPLACEMENT"/>
    <d v="2013-06-17T00:00:00"/>
    <d v="2013-06-01T00:00:00"/>
    <s v="10046457"/>
  </r>
  <r>
    <n v="1"/>
    <n v="156447.6"/>
    <n v="43068.164118036002"/>
    <n v="113379.435881964"/>
    <d v="2023-12-01T00:00:00"/>
    <s v="BH Colorado Electric Oper Co"/>
    <s v="Regulated Electric (122)"/>
    <s v="WPC Sub 20311 Canon City West"/>
    <x v="102"/>
    <n v="135300"/>
    <x v="108"/>
    <n v="10932605"/>
    <s v="BATTERY, REPLACEMENT"/>
    <d v="2010-05-24T00:00:00"/>
    <d v="2011-06-01T00:00:00"/>
    <s v="10013686"/>
  </r>
  <r>
    <n v="1"/>
    <n v="8755.75"/>
    <n v="2053.2643519100002"/>
    <n v="6702.4856480899998"/>
    <d v="2023-12-01T00:00:00"/>
    <s v="BH Colorado Electric Oper Co"/>
    <s v="Regulated Electric (122)"/>
    <s v="WPC Sub 20311 Canon City West"/>
    <x v="102"/>
    <n v="135300"/>
    <x v="108"/>
    <n v="11721851"/>
    <s v="BATTERY BANK: CCW-RT/RP"/>
    <d v="2012-03-15T00:00:00"/>
    <d v="2012-11-01T00:00:00"/>
    <s v="10042316"/>
  </r>
  <r>
    <n v="0"/>
    <n v="0"/>
    <n v="0"/>
    <n v="0"/>
    <d v="2023-12-01T00:00:00"/>
    <s v="BH Colorado Electric Oper Co"/>
    <s v="Regulated Electric (122)"/>
    <s v="WPC Sub 20311 Canon City West"/>
    <x v="102"/>
    <n v="135300"/>
    <x v="132"/>
    <n v="9814837"/>
    <s v="BREAKER, GAS - 115-161 KV"/>
    <d v="2002-07-19T00:00:00"/>
    <d v="2002-01-01T00:00:00"/>
    <s v="10008741"/>
  </r>
  <r>
    <n v="7"/>
    <n v="908427.41"/>
    <n v="398274.38026153803"/>
    <n v="510153.02973846201"/>
    <d v="2023-12-01T00:00:00"/>
    <s v="BH Colorado Electric Oper Co"/>
    <s v="Regulated Electric (122)"/>
    <s v="WPC Sub 20311 Canon City West"/>
    <x v="102"/>
    <n v="135300"/>
    <x v="132"/>
    <n v="9810992"/>
    <s v="GAS - 115-161 KV"/>
    <d v="2002-03-06T00:00:00"/>
    <d v="2002-01-01T00:00:00"/>
    <s v="10010926"/>
  </r>
  <r>
    <n v="0"/>
    <n v="7925.21"/>
    <n v="727.23866766700007"/>
    <n v="7197.9713323329997"/>
    <d v="2023-12-01T00:00:00"/>
    <s v="BH Colorado Electric Oper Co"/>
    <s v="Regulated Electric (122)"/>
    <s v="WPC Sub 20311 Canon City West"/>
    <x v="102"/>
    <n v="135300"/>
    <x v="10"/>
    <n v="29712847"/>
    <s v="Bus"/>
    <d v="2019-09-18T00:00:00"/>
    <d v="2019-01-01T00:00:00"/>
    <s v="10066050"/>
  </r>
  <r>
    <n v="1109"/>
    <n v="57716.78"/>
    <n v="25304.294577804001"/>
    <n v="32412.485422195998"/>
    <d v="2023-12-01T00:00:00"/>
    <s v="BH Colorado Electric Oper Co"/>
    <s v="Regulated Electric (122)"/>
    <s v="WPC Sub 20311 Canon City West"/>
    <x v="102"/>
    <n v="135300"/>
    <x v="255"/>
    <n v="9814101"/>
    <s v="BUS BAR"/>
    <d v="2002-07-19T00:00:00"/>
    <d v="2002-01-01T00:00:00"/>
    <s v="10008741"/>
  </r>
  <r>
    <n v="1"/>
    <n v="3845.09"/>
    <n v="352.83584014299998"/>
    <n v="3492.2541598570001"/>
    <d v="2023-12-01T00:00:00"/>
    <s v="BH Colorado Electric Oper Co"/>
    <s v="Regulated Electric (122)"/>
    <s v="WPC Sub 20311 Canon City West"/>
    <x v="102"/>
    <n v="135300"/>
    <x v="256"/>
    <n v="29712902"/>
    <s v="Bus Support"/>
    <d v="2019-09-18T00:00:00"/>
    <d v="2019-09-01T00:00:00"/>
    <s v="10066050"/>
  </r>
  <r>
    <n v="1"/>
    <n v="4218.92"/>
    <n v="387.13949028399998"/>
    <n v="3831.7805097159999"/>
    <d v="2023-12-01T00:00:00"/>
    <s v="BH Colorado Electric Oper Co"/>
    <s v="Regulated Electric (122)"/>
    <s v="WPC Sub 20311 Canon City West"/>
    <x v="102"/>
    <n v="135300"/>
    <x v="256"/>
    <n v="29712911"/>
    <s v="Bus Support"/>
    <d v="2019-09-18T00:00:00"/>
    <d v="2019-09-01T00:00:00"/>
    <s v="10066050"/>
  </r>
  <r>
    <n v="8"/>
    <n v="116477.99"/>
    <n v="51066.490036181996"/>
    <n v="65411.499963818009"/>
    <d v="2023-12-01T00:00:00"/>
    <s v="BH Colorado Electric Oper Co"/>
    <s v="Regulated Electric (122)"/>
    <s v="WPC Sub 20311 Canon City West"/>
    <x v="102"/>
    <n v="135300"/>
    <x v="256"/>
    <n v="9813043"/>
    <s v="BUS SUPPORT"/>
    <d v="2002-07-19T00:00:00"/>
    <d v="2002-01-01T00:00:00"/>
    <s v="10013197"/>
  </r>
  <r>
    <n v="1"/>
    <n v="1348.44"/>
    <n v="123.73649518800001"/>
    <n v="1224.7035048120001"/>
    <d v="2023-12-01T00:00:00"/>
    <s v="BH Colorado Electric Oper Co"/>
    <s v="Regulated Electric (122)"/>
    <s v="WPC Sub 20311 Canon City West"/>
    <x v="102"/>
    <n v="135300"/>
    <x v="256"/>
    <n v="29712908"/>
    <s v="Bus Support"/>
    <d v="2019-09-18T00:00:00"/>
    <d v="2019-09-01T00:00:00"/>
    <s v="10066050"/>
  </r>
  <r>
    <n v="392"/>
    <n v="2183.52"/>
    <n v="601.09709394720005"/>
    <n v="1582.4229060528"/>
    <d v="2023-12-01T00:00:00"/>
    <s v="BH Colorado Electric Oper Co"/>
    <s v="Regulated Electric (122)"/>
    <s v="WPC Sub 20311 Canon City West"/>
    <x v="102"/>
    <n v="135300"/>
    <x v="192"/>
    <n v="11637542"/>
    <s v="Cable, Urd-Triplex, 1/0"/>
    <d v="2010-05-24T00:00:00"/>
    <d v="2011-01-01T00:00:00"/>
    <s v="10013686"/>
  </r>
  <r>
    <n v="24"/>
    <n v="59382.14"/>
    <n v="26034.424706652"/>
    <n v="33347.715293347996"/>
    <d v="2023-12-01T00:00:00"/>
    <s v="BH Colorado Electric Oper Co"/>
    <s v="Regulated Electric (122)"/>
    <s v="WPC Sub 20311 Canon City West"/>
    <x v="102"/>
    <n v="135300"/>
    <x v="203"/>
    <n v="9813023"/>
    <s v="CAPACITOR BANK, STATION"/>
    <d v="2002-07-19T00:00:00"/>
    <d v="2002-01-01T00:00:00"/>
    <s v="10013197"/>
  </r>
  <r>
    <n v="1"/>
    <n v="113179.34"/>
    <n v="10385.641822617999"/>
    <n v="102793.698177382"/>
    <d v="2023-12-01T00:00:00"/>
    <s v="BH Colorado Electric Oper Co"/>
    <s v="Regulated Electric (122)"/>
    <s v="WPC Sub 20311 Canon City West"/>
    <x v="102"/>
    <n v="135300"/>
    <x v="257"/>
    <n v="29712884"/>
    <s v="Circuit Switcher"/>
    <d v="2019-09-18T00:00:00"/>
    <d v="2019-01-01T00:00:00"/>
    <s v="10066050"/>
  </r>
  <r>
    <n v="56777"/>
    <n v="49879.06"/>
    <n v="21868.067267508002"/>
    <n v="28010.992732491995"/>
    <d v="2023-12-01T00:00:00"/>
    <s v="BH Colorado Electric Oper Co"/>
    <s v="Regulated Electric (122)"/>
    <s v="WPC Sub 20311 Canon City West"/>
    <x v="102"/>
    <n v="135300"/>
    <x v="116"/>
    <n v="9810994"/>
    <s v="COND. CONTROL CABLE, OTHER"/>
    <d v="2002-03-06T00:00:00"/>
    <d v="2002-01-01T00:00:00"/>
    <s v="10010926"/>
  </r>
  <r>
    <n v="3064"/>
    <n v="2859.41"/>
    <n v="1253.6276791380001"/>
    <n v="1605.7823208619998"/>
    <d v="2023-12-01T00:00:00"/>
    <s v="BH Colorado Electric Oper Co"/>
    <s v="Regulated Electric (122)"/>
    <s v="WPC Sub 20311 Canon City West"/>
    <x v="102"/>
    <n v="135300"/>
    <x v="258"/>
    <n v="9814102"/>
    <s v="PWR CABLE, OTHER"/>
    <d v="2002-07-19T00:00:00"/>
    <d v="2002-01-01T00:00:00"/>
    <s v="10008741"/>
  </r>
  <r>
    <n v="80"/>
    <n v="271.99"/>
    <n v="119.24634538200002"/>
    <n v="152.74365461799999"/>
    <d v="2023-12-01T00:00:00"/>
    <s v="BH Colorado Electric Oper Co"/>
    <s v="Regulated Electric (122)"/>
    <s v="WPC Sub 20311 Canon City West"/>
    <x v="102"/>
    <n v="135300"/>
    <x v="259"/>
    <n v="9810993"/>
    <s v="CONDUIT, NOT ENCSD PLASTIC 2.25-4&quot;"/>
    <d v="2002-03-06T00:00:00"/>
    <d v="2002-01-01T00:00:00"/>
    <s v="10010926"/>
  </r>
  <r>
    <n v="1500"/>
    <n v="20164.350000000002"/>
    <n v="5551.0058008784999"/>
    <n v="14613.344199121502"/>
    <d v="2023-12-01T00:00:00"/>
    <s v="BH Colorado Electric Oper Co"/>
    <s v="Regulated Electric (122)"/>
    <s v="WPC Sub 20311 Canon City West"/>
    <x v="102"/>
    <n v="135300"/>
    <x v="117"/>
    <n v="10932602"/>
    <s v="CU 4/0 7 STR"/>
    <d v="2010-05-24T00:00:00"/>
    <d v="2011-01-01T00:00:00"/>
    <s v="10013686"/>
  </r>
  <r>
    <n v="0"/>
    <n v="13270.17"/>
    <n v="1217.706628659"/>
    <n v="12052.463371341"/>
    <d v="2023-12-01T00:00:00"/>
    <s v="BH Colorado Electric Oper Co"/>
    <s v="Regulated Electric (122)"/>
    <s v="WPC Sub 20311 Canon City West"/>
    <x v="102"/>
    <n v="135300"/>
    <x v="117"/>
    <n v="29712881"/>
    <s v="Station Conduit"/>
    <d v="2019-09-18T00:00:00"/>
    <d v="2019-01-01T00:00:00"/>
    <s v="10066050"/>
  </r>
  <r>
    <n v="13"/>
    <n v="117300.67"/>
    <n v="51427.170882605998"/>
    <n v="65873.499117394007"/>
    <d v="2023-12-01T00:00:00"/>
    <s v="BH Colorado Electric Oper Co"/>
    <s v="Regulated Electric (122)"/>
    <s v="WPC Sub 20311 Canon City West"/>
    <x v="102"/>
    <n v="135300"/>
    <x v="221"/>
    <n v="9813021"/>
    <s v="CARR CURR EQ-CPLNG CAP PT-161KV"/>
    <d v="2002-07-19T00:00:00"/>
    <d v="2002-01-01T00:00:00"/>
    <s v="10013197"/>
  </r>
  <r>
    <n v="3"/>
    <n v="36956.120000000003"/>
    <n v="16202.368651416"/>
    <n v="20753.751348584003"/>
    <d v="2023-12-01T00:00:00"/>
    <s v="BH Colorado Electric Oper Co"/>
    <s v="Regulated Electric (122)"/>
    <s v="WPC Sub 20311 Canon City West"/>
    <x v="102"/>
    <n v="135300"/>
    <x v="224"/>
    <n v="9813048"/>
    <s v="CURR TRAN, 69001-161K,601-1200A"/>
    <d v="2002-07-19T00:00:00"/>
    <d v="2002-01-01T00:00:00"/>
    <s v="10013197"/>
  </r>
  <r>
    <n v="9"/>
    <n v="194833.71"/>
    <n v="85419.345838877998"/>
    <n v="109414.36416112199"/>
    <d v="2023-12-01T00:00:00"/>
    <s v="BH Colorado Electric Oper Co"/>
    <s v="Regulated Electric (122)"/>
    <s v="WPC Sub 20311 Canon City West"/>
    <x v="102"/>
    <n v="135300"/>
    <x v="260"/>
    <n v="9813045"/>
    <s v="CURR/POT TRANS/REAC STAND"/>
    <d v="2002-07-19T00:00:00"/>
    <d v="2002-01-01T00:00:00"/>
    <s v="10013197"/>
  </r>
  <r>
    <n v="2"/>
    <n v="82370.73"/>
    <n v="36113.123713913999"/>
    <n v="46257.606286085997"/>
    <d v="2023-12-01T00:00:00"/>
    <s v="BH Colorado Electric Oper Co"/>
    <s v="Regulated Electric (122)"/>
    <s v="WPC Sub 20311 Canon City West"/>
    <x v="102"/>
    <n v="135300"/>
    <x v="144"/>
    <n v="9813039"/>
    <s v="DEADEND TOWER"/>
    <d v="2002-07-19T00:00:00"/>
    <d v="2002-01-01T00:00:00"/>
    <s v="10013197"/>
  </r>
  <r>
    <n v="2"/>
    <n v="15760.79"/>
    <n v="160.69465072150001"/>
    <n v="15600.095349278501"/>
    <d v="2023-12-01T00:00:00"/>
    <s v="BH Colorado Electric Oper Co"/>
    <s v="Regulated Electric (122)"/>
    <s v="WPC Sub 20311 Canon City West"/>
    <x v="102"/>
    <n v="135300"/>
    <x v="3"/>
    <n v="38368441"/>
    <s v="Canon West Substation WAPA IT Infrastructure Upgrade"/>
    <d v="2023-10-27T00:00:00"/>
    <d v="2023-12-01T00:00:00"/>
    <s v="10084403"/>
  </r>
  <r>
    <n v="0"/>
    <n v="0"/>
    <n v="0"/>
    <n v="0"/>
    <d v="2023-12-01T00:00:00"/>
    <s v="BH Colorado Electric Oper Co"/>
    <s v="Regulated Electric (122)"/>
    <s v="WPC Sub 20311 Canon City West"/>
    <x v="102"/>
    <n v="135300"/>
    <x v="3"/>
    <n v="9810797"/>
    <s v="Canon W.Sub-Cir. Break - Inv"/>
    <d v="2002-03-06T00:00:00"/>
    <d v="2002-05-01T00:00:00"/>
    <s v="10010926"/>
  </r>
  <r>
    <n v="0"/>
    <n v="0"/>
    <n v="0"/>
    <n v="0"/>
    <d v="2023-12-01T00:00:00"/>
    <s v="BH Colorado Electric Oper Co"/>
    <s v="Regulated Electric (122)"/>
    <s v="WPC Sub 20311 Canon City West"/>
    <x v="102"/>
    <n v="135300"/>
    <x v="3"/>
    <n v="9814034"/>
    <s v="Canon W-WAPA Interconnect Sub"/>
    <d v="2002-07-19T00:00:00"/>
    <d v="2003-02-01T00:00:00"/>
    <s v="10008741"/>
  </r>
  <r>
    <n v="0"/>
    <n v="0"/>
    <n v="0"/>
    <n v="0"/>
    <d v="2023-12-01T00:00:00"/>
    <s v="BH Colorado Electric Oper Co"/>
    <s v="Regulated Electric (122)"/>
    <s v="WPC Sub 20311 Canon City West"/>
    <x v="102"/>
    <n v="135300"/>
    <x v="3"/>
    <n v="11909921"/>
    <s v="WAPA TO REPLACE MICROWAVE BATTERIES PER MAINTENANCE CONTRACT"/>
    <d v="2013-06-17T00:00:00"/>
    <d v="2013-06-01T00:00:00"/>
    <s v="10046457"/>
  </r>
  <r>
    <n v="0"/>
    <n v="0"/>
    <n v="0"/>
    <n v="0"/>
    <d v="2023-12-01T00:00:00"/>
    <s v="BH Colorado Electric Oper Co"/>
    <s v="Regulated Electric (122)"/>
    <s v="WPC Sub 20311 Canon City West"/>
    <x v="102"/>
    <n v="135300"/>
    <x v="3"/>
    <n v="11695586"/>
    <s v="Replace Substation Batteries performed by Western    07-05-2011  gc"/>
    <d v="2012-03-15T00:00:00"/>
    <d v="2012-11-01T00:00:00"/>
    <s v="10042316"/>
  </r>
  <r>
    <n v="0"/>
    <n v="0"/>
    <n v="0"/>
    <n v="0"/>
    <d v="2023-12-01T00:00:00"/>
    <s v="BH Colorado Electric Oper Co"/>
    <s v="Regulated Electric (122)"/>
    <s v="WPC Sub 20311 Canon City West"/>
    <x v="102"/>
    <n v="135300"/>
    <x v="3"/>
    <n v="9813531"/>
    <s v="Canon W-WAPA Interconnect Sub"/>
    <d v="2002-07-19T00:00:00"/>
    <d v="2003-01-01T00:00:00"/>
    <s v="10008741"/>
  </r>
  <r>
    <n v="0"/>
    <n v="0"/>
    <n v="0"/>
    <n v="0"/>
    <d v="2023-12-01T00:00:00"/>
    <s v="BH Colorado Electric Oper Co"/>
    <s v="Regulated Electric (122)"/>
    <s v="WPC Sub 20311 Canon City West"/>
    <x v="102"/>
    <n v="135300"/>
    <x v="3"/>
    <n v="9811654"/>
    <s v="Canon W-WAPA Interconnect Sub"/>
    <d v="2002-07-19T00:00:00"/>
    <d v="2002-08-01T00:00:00"/>
    <s v="10008741"/>
  </r>
  <r>
    <n v="0"/>
    <n v="0"/>
    <n v="0"/>
    <n v="0"/>
    <d v="2023-12-01T00:00:00"/>
    <s v="BH Colorado Electric Oper Co"/>
    <s v="Regulated Electric (122)"/>
    <s v="WPC Sub 20311 Canon City West"/>
    <x v="102"/>
    <n v="135300"/>
    <x v="3"/>
    <n v="9811469"/>
    <s v="Canon W Sub Stop-Gap Act#2"/>
    <d v="2002-07-19T00:00:00"/>
    <d v="2002-07-01T00:00:00"/>
    <s v="10013197"/>
  </r>
  <r>
    <n v="0"/>
    <n v="0"/>
    <n v="0"/>
    <n v="0"/>
    <d v="2023-12-01T00:00:00"/>
    <s v="BH Colorado Electric Oper Co"/>
    <s v="Regulated Electric (122)"/>
    <s v="WPC Sub 20311 Canon City West"/>
    <x v="102"/>
    <n v="135300"/>
    <x v="3"/>
    <n v="9811782"/>
    <s v="Canon W-WAPA Interconnect Sub"/>
    <d v="2002-07-19T00:00:00"/>
    <d v="2002-09-01T00:00:00"/>
    <s v="10008741"/>
  </r>
  <r>
    <n v="0"/>
    <n v="0"/>
    <n v="0"/>
    <n v="0"/>
    <d v="2023-12-01T00:00:00"/>
    <s v="BH Colorado Electric Oper Co"/>
    <s v="Regulated Electric (122)"/>
    <s v="WPC Sub 20311 Canon City West"/>
    <x v="102"/>
    <n v="135300"/>
    <x v="3"/>
    <n v="9809887"/>
    <s v="Canon W Sub Stop-Gap Activity"/>
    <d v="2002-03-06T00:00:00"/>
    <d v="2002-03-01T00:00:00"/>
    <s v="10012613"/>
  </r>
  <r>
    <n v="0"/>
    <n v="0"/>
    <n v="0"/>
    <n v="0"/>
    <d v="2023-12-01T00:00:00"/>
    <s v="BH Colorado Electric Oper Co"/>
    <s v="Regulated Electric (122)"/>
    <s v="WPC Sub 20311 Canon City West"/>
    <x v="102"/>
    <n v="135300"/>
    <x v="3"/>
    <n v="11940838"/>
    <s v="BKR 115-9 @ CANON WEST, COMPLETE COMMISSIONING"/>
    <d v="2013-07-08T00:00:00"/>
    <d v="2013-07-01T00:00:00"/>
    <s v="10047750"/>
  </r>
  <r>
    <n v="0"/>
    <n v="0"/>
    <n v="0"/>
    <n v="0"/>
    <d v="2023-12-01T00:00:00"/>
    <s v="BH Colorado Electric Oper Co"/>
    <s v="Regulated Electric (122)"/>
    <s v="WPC Sub 20311 Canon City West"/>
    <x v="102"/>
    <n v="135300"/>
    <x v="3"/>
    <n v="9746283"/>
    <s v="Repl Scada Interface-Canon W"/>
    <d v="2007-02-01T00:00:00"/>
    <d v="2007-02-01T00:00:00"/>
    <s v="10024382"/>
  </r>
  <r>
    <n v="0"/>
    <n v="0"/>
    <n v="0"/>
    <n v="0"/>
    <d v="2023-12-01T00:00:00"/>
    <s v="BH Colorado Electric Oper Co"/>
    <s v="Regulated Electric (122)"/>
    <s v="WPC Sub 20311 Canon City West"/>
    <x v="102"/>
    <n v="135300"/>
    <x v="3"/>
    <n v="9812489"/>
    <s v="Canon W Sub Stop-Gap Act#2"/>
    <d v="2002-07-19T00:00:00"/>
    <d v="2002-10-01T00:00:00"/>
    <s v="10013197"/>
  </r>
  <r>
    <n v="0"/>
    <n v="0"/>
    <n v="0"/>
    <n v="0"/>
    <d v="2023-12-01T00:00:00"/>
    <s v="BH Colorado Electric Oper Co"/>
    <s v="Regulated Electric (122)"/>
    <s v="WPC Sub 20311 Canon City West"/>
    <x v="102"/>
    <n v="135300"/>
    <x v="3"/>
    <n v="9811649"/>
    <s v="Canon W Sub Stop-Gap Activity"/>
    <d v="2002-03-06T00:00:00"/>
    <d v="2002-08-01T00:00:00"/>
    <s v="10012613"/>
  </r>
  <r>
    <n v="0"/>
    <n v="0"/>
    <n v="0"/>
    <n v="0"/>
    <d v="2023-12-01T00:00:00"/>
    <s v="BH Colorado Electric Oper Co"/>
    <s v="Regulated Electric (122)"/>
    <s v="WPC Sub 20311 Canon City West"/>
    <x v="102"/>
    <n v="135300"/>
    <x v="3"/>
    <n v="9811776"/>
    <s v="Canon W Sub Stop-Gap Act#2"/>
    <d v="2002-07-19T00:00:00"/>
    <d v="2002-09-01T00:00:00"/>
    <s v="10013197"/>
  </r>
  <r>
    <n v="0"/>
    <n v="0"/>
    <n v="0"/>
    <n v="0"/>
    <d v="2023-12-01T00:00:00"/>
    <s v="BH Colorado Electric Oper Co"/>
    <s v="Regulated Electric (122)"/>
    <s v="WPC Sub 20311 Canon City West"/>
    <x v="102"/>
    <n v="135300"/>
    <x v="3"/>
    <n v="9809763"/>
    <s v="Purch 115KV Txfmr-Canon West"/>
    <d v="2001-12-01T00:00:00"/>
    <d v="2002-02-01T00:00:00"/>
    <s v="10009495"/>
  </r>
  <r>
    <n v="0"/>
    <n v="0"/>
    <n v="0"/>
    <n v="0"/>
    <d v="2023-12-01T00:00:00"/>
    <s v="BH Colorado Electric Oper Co"/>
    <s v="Regulated Electric (122)"/>
    <s v="WPC Sub 20311 Canon City West"/>
    <x v="102"/>
    <n v="135300"/>
    <x v="3"/>
    <n v="9811478"/>
    <s v="Sys Protect Study &amp; Sys Improv"/>
    <d v="2002-07-19T00:00:00"/>
    <d v="2002-07-01T00:00:00"/>
    <s v="10008907"/>
  </r>
  <r>
    <n v="0"/>
    <n v="0"/>
    <n v="0"/>
    <n v="0"/>
    <d v="2023-12-01T00:00:00"/>
    <s v="BH Colorado Electric Oper Co"/>
    <s v="Regulated Electric (122)"/>
    <s v="WPC Sub 20311 Canon City West"/>
    <x v="102"/>
    <n v="135300"/>
    <x v="3"/>
    <n v="9810038"/>
    <s v="Canon W Sub Stop-Gap Activity"/>
    <d v="2002-03-06T00:00:00"/>
    <d v="2002-04-01T00:00:00"/>
    <s v="10012613"/>
  </r>
  <r>
    <n v="0"/>
    <n v="0"/>
    <n v="0"/>
    <n v="0"/>
    <d v="2023-12-01T00:00:00"/>
    <s v="BH Colorado Electric Oper Co"/>
    <s v="Regulated Electric (122)"/>
    <s v="WPC Sub 20311 Canon City West"/>
    <x v="102"/>
    <n v="135300"/>
    <x v="3"/>
    <n v="9734229"/>
    <s v="CANON WEST ROAD (WAPA)"/>
    <d v="2008-12-31T00:00:00"/>
    <d v="2008-12-01T00:00:00"/>
    <s v="10026634"/>
  </r>
  <r>
    <n v="0"/>
    <n v="0"/>
    <n v="0"/>
    <n v="0"/>
    <d v="2023-12-01T00:00:00"/>
    <s v="BH Colorado Electric Oper Co"/>
    <s v="Regulated Electric (122)"/>
    <s v="WPC Sub 20311 Canon City West"/>
    <x v="102"/>
    <n v="135300"/>
    <x v="3"/>
    <n v="33956212"/>
    <s v="Install test switches on lockout relays at the Canon West sub to aid in NERC testing."/>
    <d v="2021-10-07T00:00:00"/>
    <d v="2021-10-01T00:00:00"/>
    <s v="10075411"/>
  </r>
  <r>
    <n v="0"/>
    <n v="0"/>
    <n v="0"/>
    <n v="0"/>
    <d v="2023-12-01T00:00:00"/>
    <s v="BH Colorado Electric Oper Co"/>
    <s v="Regulated Electric (122)"/>
    <s v="WPC Sub 20311 Canon City West"/>
    <x v="102"/>
    <n v="135300"/>
    <x v="3"/>
    <n v="9819113"/>
    <s v="Canon West Road Upgrade"/>
    <d v="2004-12-20T00:00:00"/>
    <d v="2005-04-01T00:00:00"/>
    <s v="10020661"/>
  </r>
  <r>
    <n v="0"/>
    <n v="0"/>
    <n v="0"/>
    <n v="0"/>
    <d v="2023-12-01T00:00:00"/>
    <s v="BH Colorado Electric Oper Co"/>
    <s v="Regulated Electric (122)"/>
    <s v="WPC Sub 20311 Canon City West"/>
    <x v="102"/>
    <n v="135300"/>
    <x v="3"/>
    <n v="9813341"/>
    <s v="Canon W-WAPA Interconnect Sub"/>
    <d v="2002-07-19T00:00:00"/>
    <d v="2002-12-01T00:00:00"/>
    <s v="10008741"/>
  </r>
  <r>
    <n v="0"/>
    <n v="0"/>
    <n v="0"/>
    <n v="0"/>
    <d v="2023-12-01T00:00:00"/>
    <s v="BH Colorado Electric Oper Co"/>
    <s v="Regulated Electric (122)"/>
    <s v="WPC Sub 20311 Canon City West"/>
    <x v="102"/>
    <n v="135300"/>
    <x v="3"/>
    <n v="10913882"/>
    <s v="115kv Line Terminal at Canon W"/>
    <d v="2010-05-24T00:00:00"/>
    <d v="2011-06-01T00:00:00"/>
    <s v="10013686"/>
  </r>
  <r>
    <n v="0"/>
    <n v="0"/>
    <n v="0"/>
    <n v="0"/>
    <d v="2023-12-01T00:00:00"/>
    <s v="BH Colorado Electric Oper Co"/>
    <s v="Regulated Electric (122)"/>
    <s v="WPC Sub 20311 Canon City West"/>
    <x v="102"/>
    <n v="135300"/>
    <x v="3"/>
    <n v="9813529"/>
    <s v="Canon W Sub Stop-Gap Act#2"/>
    <d v="2002-07-19T00:00:00"/>
    <d v="2003-01-01T00:00:00"/>
    <s v="10013197"/>
  </r>
  <r>
    <n v="0"/>
    <n v="0"/>
    <n v="0"/>
    <n v="0"/>
    <d v="2023-12-01T00:00:00"/>
    <s v="BH Colorado Electric Oper Co"/>
    <s v="Regulated Electric (122)"/>
    <s v="WPC Sub 20311 Canon City West"/>
    <x v="102"/>
    <n v="135300"/>
    <x v="3"/>
    <n v="9812956"/>
    <s v="Canon W Sub Stop-Gap Act#2"/>
    <d v="2002-07-19T00:00:00"/>
    <d v="2002-11-01T00:00:00"/>
    <s v="10013197"/>
  </r>
  <r>
    <n v="0"/>
    <n v="0"/>
    <n v="0"/>
    <n v="0"/>
    <d v="2023-12-01T00:00:00"/>
    <s v="BH Colorado Electric Oper Co"/>
    <s v="Regulated Electric (122)"/>
    <s v="WPC Sub 20311 Canon City West"/>
    <x v="102"/>
    <n v="135300"/>
    <x v="3"/>
    <n v="34060288"/>
    <s v="Install test switches on lockout relays at the Canon West sub to aid in NERC testing."/>
    <d v="2021-10-07T00:00:00"/>
    <d v="2021-11-01T00:00:00"/>
    <s v="10075411"/>
  </r>
  <r>
    <n v="0"/>
    <n v="0"/>
    <n v="0"/>
    <n v="0"/>
    <d v="2023-12-01T00:00:00"/>
    <s v="BH Colorado Electric Oper Co"/>
    <s v="Regulated Electric (122)"/>
    <s v="WPC Sub 20311 Canon City West"/>
    <x v="102"/>
    <n v="135300"/>
    <x v="3"/>
    <n v="9811648"/>
    <s v="Canon W Sub Stop-Gap Act#2"/>
    <d v="2002-07-19T00:00:00"/>
    <d v="2002-08-01T00:00:00"/>
    <s v="10013197"/>
  </r>
  <r>
    <n v="0"/>
    <n v="0"/>
    <n v="0"/>
    <n v="0"/>
    <d v="2023-12-01T00:00:00"/>
    <s v="BH Colorado Electric Oper Co"/>
    <s v="Regulated Electric (122)"/>
    <s v="WPC Sub 20311 Canon City West"/>
    <x v="102"/>
    <n v="135300"/>
    <x v="3"/>
    <n v="9814375"/>
    <s v="Canon W Sub Stop-Gap Activity"/>
    <d v="2002-03-06T00:00:00"/>
    <d v="2003-03-01T00:00:00"/>
    <s v="10012613"/>
  </r>
  <r>
    <n v="0"/>
    <n v="0"/>
    <n v="0"/>
    <n v="0"/>
    <d v="2023-12-01T00:00:00"/>
    <s v="BH Colorado Electric Oper Co"/>
    <s v="Regulated Electric (122)"/>
    <s v="WPC Sub 20311 Canon City West"/>
    <x v="102"/>
    <n v="135300"/>
    <x v="3"/>
    <n v="9810832"/>
    <s v="Canon W Sub Stop-Gap Activity"/>
    <d v="2002-03-06T00:00:00"/>
    <d v="2002-05-01T00:00:00"/>
    <s v="10012613"/>
  </r>
  <r>
    <n v="0"/>
    <n v="0"/>
    <n v="0"/>
    <n v="0"/>
    <d v="2023-12-01T00:00:00"/>
    <s v="BH Colorado Electric Oper Co"/>
    <s v="Regulated Electric (122)"/>
    <s v="WPC Sub 20311 Canon City West"/>
    <x v="102"/>
    <n v="135300"/>
    <x v="3"/>
    <n v="9809888"/>
    <s v="Canon W.Sub-Cir. Break - Inv"/>
    <d v="2002-03-06T00:00:00"/>
    <d v="2002-03-01T00:00:00"/>
    <s v="10010926"/>
  </r>
  <r>
    <n v="0"/>
    <n v="0"/>
    <n v="0"/>
    <n v="0"/>
    <d v="2023-12-01T00:00:00"/>
    <s v="BH Colorado Electric Oper Co"/>
    <s v="Regulated Electric (122)"/>
    <s v="WPC Sub 20311 Canon City West"/>
    <x v="102"/>
    <n v="135300"/>
    <x v="3"/>
    <n v="9812924"/>
    <s v="Canon W-WAPA Interconnect Sub"/>
    <d v="2002-07-19T00:00:00"/>
    <d v="2002-11-01T00:00:00"/>
    <s v="10008741"/>
  </r>
  <r>
    <n v="0"/>
    <n v="0"/>
    <n v="0"/>
    <n v="0"/>
    <d v="2023-12-01T00:00:00"/>
    <s v="BH Colorado Electric Oper Co"/>
    <s v="Regulated Electric (122)"/>
    <s v="WPC Sub 20311 Canon City West"/>
    <x v="102"/>
    <n v="135300"/>
    <x v="3"/>
    <n v="9753703"/>
    <s v="Canon W-WAPA Interconnect Sub"/>
    <d v="2002-07-19T00:00:00"/>
    <d v="2006-03-01T00:00:00"/>
    <s v="10008741"/>
  </r>
  <r>
    <n v="0"/>
    <n v="0"/>
    <n v="0"/>
    <n v="0"/>
    <d v="2023-12-01T00:00:00"/>
    <s v="BH Colorado Electric Oper Co"/>
    <s v="Regulated Electric (122)"/>
    <s v="WPC Sub 20311 Canon City West"/>
    <x v="102"/>
    <n v="135300"/>
    <x v="3"/>
    <n v="9814800"/>
    <s v="Canon W-WAPA Interconnect Sub"/>
    <d v="2002-07-19T00:00:00"/>
    <d v="2003-05-01T00:00:00"/>
    <s v="10008741"/>
  </r>
  <r>
    <n v="0"/>
    <n v="0"/>
    <n v="0"/>
    <n v="0"/>
    <d v="2023-12-01T00:00:00"/>
    <s v="BH Colorado Electric Oper Co"/>
    <s v="Regulated Electric (122)"/>
    <s v="WPC Sub 20311 Canon City West"/>
    <x v="102"/>
    <n v="135300"/>
    <x v="3"/>
    <n v="9812492"/>
    <s v="Canon W-WAPA Interconnect Sub"/>
    <d v="2002-07-19T00:00:00"/>
    <d v="2002-10-01T00:00:00"/>
    <s v="10008741"/>
  </r>
  <r>
    <n v="0"/>
    <n v="0"/>
    <n v="0"/>
    <n v="0"/>
    <d v="2023-12-01T00:00:00"/>
    <s v="BH Colorado Electric Oper Co"/>
    <s v="Regulated Electric (122)"/>
    <s v="WPC Sub 20311 Canon City West"/>
    <x v="102"/>
    <n v="135300"/>
    <x v="3"/>
    <n v="9811479"/>
    <s v="Canon W-WAPA Interconnect Sub"/>
    <d v="2002-07-19T00:00:00"/>
    <d v="2002-07-01T00:00:00"/>
    <s v="10008741"/>
  </r>
  <r>
    <n v="1"/>
    <n v="49596.480000000003"/>
    <n v="21744.178035264002"/>
    <n v="27852.301964736002"/>
    <d v="2023-12-01T00:00:00"/>
    <s v="BH Colorado Electric Oper Co"/>
    <s v="Regulated Electric (122)"/>
    <s v="WPC Sub 20311 Canon City West"/>
    <x v="102"/>
    <n v="135300"/>
    <x v="122"/>
    <n v="9814113"/>
    <s v="GROUNDING SYSTEMS, STATION"/>
    <d v="2002-07-19T00:00:00"/>
    <d v="2002-01-01T00:00:00"/>
    <s v="10008741"/>
  </r>
  <r>
    <n v="0"/>
    <n v="4322.41"/>
    <n v="396.636012107"/>
    <n v="3925.7739878929997"/>
    <d v="2023-12-01T00:00:00"/>
    <s v="BH Colorado Electric Oper Co"/>
    <s v="Regulated Electric (122)"/>
    <s v="WPC Sub 20311 Canon City West"/>
    <x v="102"/>
    <n v="135300"/>
    <x v="122"/>
    <n v="29712866"/>
    <s v="Grounding Systems, Station"/>
    <d v="2019-09-18T00:00:00"/>
    <d v="2019-01-01T00:00:00"/>
    <s v="10066050"/>
  </r>
  <r>
    <n v="3"/>
    <n v="13661.28"/>
    <n v="5989.4029679040004"/>
    <n v="7671.8770320960002"/>
    <d v="2023-12-01T00:00:00"/>
    <s v="BH Colorado Electric Oper Co"/>
    <s v="Regulated Electric (122)"/>
    <s v="WPC Sub 20311 Canon City West"/>
    <x v="102"/>
    <n v="135300"/>
    <x v="229"/>
    <n v="9813019"/>
    <s v="CARR CURR EQ-LINE TUNER"/>
    <d v="2002-07-19T00:00:00"/>
    <d v="2002-01-01T00:00:00"/>
    <s v="10013197"/>
  </r>
  <r>
    <n v="0"/>
    <n v="5994.61"/>
    <n v="550.08159904700005"/>
    <n v="5444.5284009529996"/>
    <d v="2023-12-01T00:00:00"/>
    <s v="BH Colorado Electric Oper Co"/>
    <s v="Regulated Electric (122)"/>
    <s v="WPC Sub 20311 Canon City West"/>
    <x v="102"/>
    <n v="135300"/>
    <x v="261"/>
    <n v="29712893"/>
    <s v="Low Prof- Switch Stand - Low"/>
    <d v="2019-09-18T00:00:00"/>
    <d v="2019-09-01T00:00:00"/>
    <s v="10066050"/>
  </r>
  <r>
    <n v="2"/>
    <n v="397940.27"/>
    <n v="109548.22482118969"/>
    <n v="288392.04517881031"/>
    <d v="2023-12-01T00:00:00"/>
    <s v="BH Colorado Electric Oper Co"/>
    <s v="Regulated Electric (122)"/>
    <s v="WPC Sub 20311 Canon City West"/>
    <x v="102"/>
    <n v="135300"/>
    <x v="262"/>
    <n v="10932590"/>
    <s v="115 KV DEAD TANK CIRCUIT BREAKER"/>
    <d v="2010-05-24T00:00:00"/>
    <d v="2011-01-01T00:00:00"/>
    <s v="10013686"/>
  </r>
  <r>
    <n v="1"/>
    <n v="23438.760000000002"/>
    <n v="10276.063348968"/>
    <n v="13162.696651032002"/>
    <d v="2023-12-01T00:00:00"/>
    <s v="BH Colorado Electric Oper Co"/>
    <s v="Regulated Electric (122)"/>
    <s v="WPC Sub 20311 Canon City West"/>
    <x v="102"/>
    <n v="135300"/>
    <x v="163"/>
    <n v="12818040"/>
    <s v="MICROWAVE ANTENNAS"/>
    <d v="2002-03-06T00:00:00"/>
    <d v="2002-03-01T00:00:00"/>
    <s v="50507XFER"/>
  </r>
  <r>
    <n v="1"/>
    <n v="67077.180000000008"/>
    <n v="29408.097994524"/>
    <n v="37669.082005476012"/>
    <d v="2023-12-01T00:00:00"/>
    <s v="BH Colorado Electric Oper Co"/>
    <s v="Regulated Electric (122)"/>
    <s v="WPC Sub 20311 Canon City West"/>
    <x v="102"/>
    <n v="135300"/>
    <x v="263"/>
    <n v="9810986"/>
    <s v="BUS DIFFERENTIAL PANEL"/>
    <d v="2002-03-06T00:00:00"/>
    <d v="2002-01-01T00:00:00"/>
    <s v="10012613"/>
  </r>
  <r>
    <n v="1"/>
    <n v="67949.78"/>
    <n v="29790.664857203999"/>
    <n v="38159.115142795999"/>
    <d v="2023-12-01T00:00:00"/>
    <s v="BH Colorado Electric Oper Co"/>
    <s v="Regulated Electric (122)"/>
    <s v="WPC Sub 20311 Canon City West"/>
    <x v="102"/>
    <n v="135300"/>
    <x v="235"/>
    <n v="9810984"/>
    <s v="LINE PANEL"/>
    <d v="2002-03-06T00:00:00"/>
    <d v="2002-01-01T00:00:00"/>
    <s v="10012613"/>
  </r>
  <r>
    <n v="1"/>
    <n v="305345.61"/>
    <n v="133870.17195829801"/>
    <n v="171475.43804170197"/>
    <d v="2023-12-01T00:00:00"/>
    <s v="BH Colorado Electric Oper Co"/>
    <s v="Regulated Electric (122)"/>
    <s v="WPC Sub 20311 Canon City West"/>
    <x v="102"/>
    <n v="135300"/>
    <x v="236"/>
    <n v="9810983"/>
    <s v="TERMINATION CABINET(1), CONTROL PANELS (4)"/>
    <d v="2002-03-06T00:00:00"/>
    <d v="2002-01-01T00:00:00"/>
    <s v="10012613"/>
  </r>
  <r>
    <n v="1"/>
    <n v="68924.479999999996"/>
    <n v="30217.994585664001"/>
    <n v="38706.485414335999"/>
    <d v="2023-12-01T00:00:00"/>
    <s v="BH Colorado Electric Oper Co"/>
    <s v="Regulated Electric (122)"/>
    <s v="WPC Sub 20311 Canon City West"/>
    <x v="102"/>
    <n v="135300"/>
    <x v="264"/>
    <n v="9810985"/>
    <s v="TRANSFORMER DIFFERENTIAL PANEL"/>
    <d v="2002-03-06T00:00:00"/>
    <d v="2002-01-01T00:00:00"/>
    <s v="10012613"/>
  </r>
  <r>
    <n v="6"/>
    <n v="25.240000000000002"/>
    <n v="11.065766232"/>
    <n v="14.174233768000002"/>
    <d v="2023-12-01T00:00:00"/>
    <s v="BH Colorado Electric Oper Co"/>
    <s v="Regulated Electric (122)"/>
    <s v="WPC Sub 20311 Canon City West"/>
    <x v="102"/>
    <n v="135300"/>
    <x v="87"/>
    <n v="9814111"/>
    <s v="PIN INSULATORS"/>
    <d v="2002-07-19T00:00:00"/>
    <d v="2002-01-01T00:00:00"/>
    <s v="10008741"/>
  </r>
  <r>
    <n v="2"/>
    <n v="69994.61"/>
    <n v="12132.1342537255"/>
    <n v="57862.475746274504"/>
    <d v="2023-12-01T00:00:00"/>
    <s v="BH Colorado Electric Oper Co"/>
    <s v="Regulated Electric (122)"/>
    <s v="WPC Sub 20311 Canon City West"/>
    <x v="102"/>
    <n v="135300"/>
    <x v="265"/>
    <n v="13776665"/>
    <s v="RELAYS"/>
    <d v="2015-04-30T00:00:00"/>
    <d v="2015-04-01T00:00:00"/>
    <s v="10049752"/>
  </r>
  <r>
    <n v="18"/>
    <n v="19872.47"/>
    <n v="8712.5240678460013"/>
    <n v="11159.945932154"/>
    <d v="2023-12-01T00:00:00"/>
    <s v="BH Colorado Electric Oper Co"/>
    <s v="Regulated Electric (122)"/>
    <s v="WPC Sub 20311 Canon City West"/>
    <x v="102"/>
    <n v="135300"/>
    <x v="29"/>
    <n v="9814110"/>
    <s v="POST INSULATORS"/>
    <d v="2002-07-19T00:00:00"/>
    <d v="2002-01-01T00:00:00"/>
    <s v="10008741"/>
  </r>
  <r>
    <n v="3"/>
    <n v="99653.07"/>
    <n v="27433.305295997699"/>
    <n v="72219.7647040023"/>
    <d v="2023-12-01T00:00:00"/>
    <s v="BH Colorado Electric Oper Co"/>
    <s v="Regulated Electric (122)"/>
    <s v="WPC Sub 20311 Canon City West"/>
    <x v="102"/>
    <n v="135300"/>
    <x v="266"/>
    <n v="10932587"/>
    <s v="POTENTIAL DEVICE-CCVT 123 KV"/>
    <d v="2010-05-24T00:00:00"/>
    <d v="2011-01-01T00:00:00"/>
    <s v="10013686"/>
  </r>
  <r>
    <n v="6"/>
    <n v="607.80000000000007"/>
    <n v="266.47277004"/>
    <n v="341.32722996000007"/>
    <d v="2023-12-01T00:00:00"/>
    <s v="BH Colorado Electric Oper Co"/>
    <s v="Regulated Electric (122)"/>
    <s v="WPC Sub 20311 Canon City West"/>
    <x v="102"/>
    <n v="135300"/>
    <x v="267"/>
    <n v="9814106"/>
    <s v="POTHEADS (TERMINATORS)"/>
    <d v="2002-07-19T00:00:00"/>
    <d v="2002-01-01T00:00:00"/>
    <s v="10008741"/>
  </r>
  <r>
    <n v="160"/>
    <n v="285.56"/>
    <n v="78.611272691599993"/>
    <n v="206.94872730840001"/>
    <d v="2023-12-01T00:00:00"/>
    <s v="BH Colorado Electric Oper Co"/>
    <s v="Regulated Electric (122)"/>
    <s v="WPC Sub 20311 Canon City West"/>
    <x v="102"/>
    <n v="135300"/>
    <x v="268"/>
    <n v="10932596"/>
    <s v="Pvc Conduit"/>
    <d v="2010-05-24T00:00:00"/>
    <d v="2011-01-01T00:00:00"/>
    <s v="10013686"/>
  </r>
  <r>
    <n v="4230"/>
    <n v="56657.1"/>
    <n v="24839.70776478"/>
    <n v="31817.392235219999"/>
    <d v="2023-12-01T00:00:00"/>
    <s v="BH Colorado Electric Oper Co"/>
    <s v="Regulated Electric (122)"/>
    <s v="WPC Sub 20311 Canon City West"/>
    <x v="102"/>
    <n v="135300"/>
    <x v="268"/>
    <n v="9814099"/>
    <s v="PVC CONDUIT"/>
    <d v="2002-07-19T00:00:00"/>
    <d v="2002-01-01T00:00:00"/>
    <s v="10008741"/>
  </r>
  <r>
    <n v="3"/>
    <n v="1273822.92"/>
    <n v="584447.16504364926"/>
    <n v="689375.75495635066"/>
    <d v="2023-12-01T00:00:00"/>
    <s v="BH Colorado Electric Oper Co"/>
    <s v="Regulated Electric (122)"/>
    <s v="WPC Sub 20311 Canon City West"/>
    <x v="102"/>
    <n v="135300"/>
    <x v="135"/>
    <n v="9809873"/>
    <s v="POWER TRANSFORMER NBR 08402-08402-TX.-POWER 08402"/>
    <d v="2001-12-01T00:00:00"/>
    <d v="2002-02-01T00:00:00"/>
    <s v="10009495"/>
  </r>
  <r>
    <n v="3"/>
    <n v="41796.51"/>
    <n v="18324.501147917999"/>
    <n v="23472.008852082003"/>
    <d v="2023-12-01T00:00:00"/>
    <s v="BH Colorado Electric Oper Co"/>
    <s v="Regulated Electric (122)"/>
    <s v="WPC Sub 20311 Canon City West"/>
    <x v="102"/>
    <n v="135300"/>
    <x v="167"/>
    <n v="9813018"/>
    <s v="REACTOR-CURRENT LIMITING"/>
    <d v="2002-07-19T00:00:00"/>
    <d v="2002-01-01T00:00:00"/>
    <s v="10013197"/>
  </r>
  <r>
    <n v="1"/>
    <n v="1136.44"/>
    <n v="498.24007039200001"/>
    <n v="638.19992960800005"/>
    <d v="2023-12-01T00:00:00"/>
    <s v="BH Colorado Electric Oper Co"/>
    <s v="Regulated Electric (122)"/>
    <s v="WPC Sub 20311 Canon City West"/>
    <x v="102"/>
    <n v="135300"/>
    <x v="239"/>
    <n v="9810982"/>
    <s v="LOCKOUT RELAY"/>
    <d v="2002-03-06T00:00:00"/>
    <d v="2002-01-01T00:00:00"/>
    <s v="10012613"/>
  </r>
  <r>
    <n v="0"/>
    <n v="47352.520000000004"/>
    <n v="2413.9978493108001"/>
    <n v="44938.522150689205"/>
    <d v="2023-12-01T00:00:00"/>
    <s v="BH Colorado Electric Oper Co"/>
    <s v="Regulated Electric (122)"/>
    <s v="WPC Sub 20311 Canon City West"/>
    <x v="102"/>
    <n v="135300"/>
    <x v="149"/>
    <n v="34237245"/>
    <s v="NERC Test Switch"/>
    <d v="2021-10-07T00:00:00"/>
    <d v="2021-10-01T00:00:00"/>
    <s v="10075411"/>
  </r>
  <r>
    <n v="1"/>
    <n v="21829.279999999999"/>
    <n v="7344.7507122528004"/>
    <n v="14484.529287747198"/>
    <d v="2023-12-01T00:00:00"/>
    <s v="BH Colorado Electric Oper Co"/>
    <s v="Regulated Electric (122)"/>
    <s v="WPC Sub 20311 Canon City West"/>
    <x v="102"/>
    <n v="135300"/>
    <x v="91"/>
    <n v="9745507"/>
    <s v="HMI Interface"/>
    <d v="2007-02-01T00:00:00"/>
    <d v="2007-01-01T00:00:00"/>
    <s v="10024382"/>
  </r>
  <r>
    <n v="1"/>
    <n v="46080.65"/>
    <n v="20202.761518169998"/>
    <n v="25877.888481830003"/>
    <d v="2023-12-01T00:00:00"/>
    <s v="BH Colorado Electric Oper Co"/>
    <s v="Regulated Electric (122)"/>
    <s v="WPC Sub 20311 Canon City West"/>
    <x v="102"/>
    <n v="135300"/>
    <x v="91"/>
    <n v="9810980"/>
    <s v="SCADA EQUIPMENT- RTU"/>
    <d v="2002-03-06T00:00:00"/>
    <d v="2002-01-01T00:00:00"/>
    <s v="10012613"/>
  </r>
  <r>
    <n v="1"/>
    <n v="2229.39"/>
    <n v="977.41317670199999"/>
    <n v="1251.976823298"/>
    <d v="2023-12-01T00:00:00"/>
    <s v="BH Colorado Electric Oper Co"/>
    <s v="Regulated Electric (122)"/>
    <s v="WPC Sub 20311 Canon City West"/>
    <x v="102"/>
    <n v="135300"/>
    <x v="242"/>
    <n v="12818051"/>
    <s v="Microwave Radio Service (SCADA Communications)"/>
    <d v="2002-03-22T00:00:00"/>
    <d v="2003-01-01T00:00:00"/>
    <s v="50507XFER"/>
  </r>
  <r>
    <n v="60"/>
    <n v="712.6"/>
    <n v="312.41937467999998"/>
    <n v="400.18062532000005"/>
    <d v="2023-12-01T00:00:00"/>
    <s v="BH Colorado Electric Oper Co"/>
    <s v="Regulated Electric (122)"/>
    <s v="WPC Sub 20311 Canon City West"/>
    <x v="102"/>
    <n v="135300"/>
    <x v="269"/>
    <n v="9813014"/>
    <s v="STEEL CONDUIT"/>
    <d v="2002-03-06T00:00:00"/>
    <d v="2002-01-01T00:00:00"/>
    <s v="10012613"/>
  </r>
  <r>
    <n v="0"/>
    <n v="0"/>
    <n v="0"/>
    <n v="0"/>
    <d v="2023-12-01T00:00:00"/>
    <s v="BH Colorado Electric Oper Co"/>
    <s v="Regulated Electric (122)"/>
    <s v="WPC Sub 20311 Canon City West"/>
    <x v="102"/>
    <n v="135300"/>
    <x v="269"/>
    <n v="9810978"/>
    <s v="STEEL CONDUIT"/>
    <d v="2002-03-06T00:00:00"/>
    <d v="2002-01-01T00:00:00"/>
    <s v="10012613"/>
  </r>
  <r>
    <n v="30"/>
    <n v="391.63"/>
    <n v="107.8110825193"/>
    <n v="283.81891748070001"/>
    <d v="2023-12-01T00:00:00"/>
    <s v="BH Colorado Electric Oper Co"/>
    <s v="Regulated Electric (122)"/>
    <s v="WPC Sub 20311 Canon City West"/>
    <x v="102"/>
    <n v="135300"/>
    <x v="269"/>
    <n v="10932599"/>
    <s v="Steel Conduit"/>
    <d v="2010-05-24T00:00:00"/>
    <d v="2011-01-01T00:00:00"/>
    <s v="10013686"/>
  </r>
  <r>
    <n v="100000"/>
    <n v="260913.03"/>
    <n v="71826.254903073306"/>
    <n v="189086.77509692669"/>
    <d v="2023-12-01T00:00:00"/>
    <s v="BH Colorado Electric Oper Co"/>
    <s v="Regulated Electric (122)"/>
    <s v="WPC Sub 20311 Canon City West"/>
    <x v="102"/>
    <n v="135300"/>
    <x v="93"/>
    <n v="10932608"/>
    <s v="STRUCTURES-STEEL"/>
    <d v="2010-05-24T00:00:00"/>
    <d v="2011-06-01T00:00:00"/>
    <s v="10013686"/>
  </r>
  <r>
    <n v="2"/>
    <n v="2340.59"/>
    <n v="214.778857993"/>
    <n v="2125.8111420069999"/>
    <d v="2023-12-01T00:00:00"/>
    <s v="BH Colorado Electric Oper Co"/>
    <s v="Regulated Electric (122)"/>
    <s v="WPC Sub 20311 Canon City West"/>
    <x v="102"/>
    <n v="135300"/>
    <x v="93"/>
    <n v="29712917"/>
    <s v="Platform, Operator"/>
    <d v="2019-09-18T00:00:00"/>
    <d v="2019-09-01T00:00:00"/>
    <s v="10066050"/>
  </r>
  <r>
    <n v="12"/>
    <n v="5850.29"/>
    <n v="2564.8946723219997"/>
    <n v="3285.3953276780003"/>
    <d v="2023-12-01T00:00:00"/>
    <s v="BH Colorado Electric Oper Co"/>
    <s v="Regulated Electric (122)"/>
    <s v="WPC Sub 20311 Canon City West"/>
    <x v="102"/>
    <n v="135300"/>
    <x v="31"/>
    <n v="9814108"/>
    <s v="SUSPENSION INSULATORS"/>
    <d v="2002-07-19T00:00:00"/>
    <d v="2002-01-01T00:00:00"/>
    <s v="10008741"/>
  </r>
  <r>
    <n v="14"/>
    <n v="227209.13"/>
    <n v="99613.435751034005"/>
    <n v="127595.694248966"/>
    <d v="2023-12-01T00:00:00"/>
    <s v="BH Colorado Electric Oper Co"/>
    <s v="Regulated Electric (122)"/>
    <s v="WPC Sub 20311 Canon City West"/>
    <x v="102"/>
    <n v="135300"/>
    <x v="270"/>
    <n v="9813041"/>
    <s v="SWITCH STAND"/>
    <d v="2002-07-19T00:00:00"/>
    <d v="2002-01-01T00:00:00"/>
    <s v="10013197"/>
  </r>
  <r>
    <n v="0"/>
    <n v="37337.86"/>
    <n v="3426.2228458220002"/>
    <n v="33911.637154178003"/>
    <d v="2023-12-01T00:00:00"/>
    <s v="BH Colorado Electric Oper Co"/>
    <s v="Regulated Electric (122)"/>
    <s v="WPC Sub 20311 Canon City West"/>
    <x v="102"/>
    <n v="135300"/>
    <x v="270"/>
    <n v="29712914"/>
    <s v="Switch Stand"/>
    <d v="2019-09-18T00:00:00"/>
    <d v="2019-09-01T00:00:00"/>
    <s v="10066050"/>
  </r>
  <r>
    <n v="1"/>
    <n v="4746.7"/>
    <n v="2081.05675806"/>
    <n v="2665.6432419399998"/>
    <d v="2023-12-01T00:00:00"/>
    <s v="BH Colorado Electric Oper Co"/>
    <s v="Regulated Electric (122)"/>
    <s v="WPC Sub 20311 Canon City West"/>
    <x v="102"/>
    <n v="135300"/>
    <x v="48"/>
    <n v="9814103"/>
    <s v="SWITCHES - OVER 34.5KV"/>
    <d v="2002-07-19T00:00:00"/>
    <d v="2002-01-01T00:00:00"/>
    <s v="10008741"/>
  </r>
  <r>
    <n v="1"/>
    <n v="30322.91"/>
    <n v="13294.224783438001"/>
    <n v="17028.685216562"/>
    <d v="2023-12-01T00:00:00"/>
    <s v="BH Colorado Electric Oper Co"/>
    <s v="Regulated Electric (122)"/>
    <s v="WPC Sub 20311 Canon City West"/>
    <x v="102"/>
    <n v="135300"/>
    <x v="271"/>
    <n v="12818062"/>
    <s v="MICROWAVE TOWER"/>
    <d v="2002-03-06T00:00:00"/>
    <d v="2002-01-01T00:00:00"/>
    <s v="50507XFER"/>
  </r>
  <r>
    <n v="1"/>
    <n v="8935.68"/>
    <n v="3917.5969098240002"/>
    <n v="5018.083090176"/>
    <d v="2023-12-01T00:00:00"/>
    <s v="BH Colorado Electric Oper Co"/>
    <s v="Regulated Electric (122)"/>
    <s v="WPC Sub 20311 Canon City West"/>
    <x v="102"/>
    <n v="135300"/>
    <x v="272"/>
    <n v="9814133"/>
    <s v="TRANSFORMER,AUX 25KVA AND LESS,0-15KV"/>
    <d v="2002-07-19T00:00:00"/>
    <d v="2002-01-01T00:00:00"/>
    <s v="10008741"/>
  </r>
  <r>
    <n v="1"/>
    <n v="30886.22"/>
    <n v="13541.192167596"/>
    <n v="17345.027832404001"/>
    <d v="2023-12-01T00:00:00"/>
    <s v="BH Colorado Electric Oper Co"/>
    <s v="Regulated Electric (122)"/>
    <s v="WPC Sub 20311 Canon City West"/>
    <x v="102"/>
    <n v="135300"/>
    <x v="246"/>
    <n v="9810989"/>
    <s v="CARR CURR EQ-TRANS/REC COMBINED"/>
    <d v="2002-03-06T00:00:00"/>
    <d v="2002-01-01T00:00:00"/>
    <s v="10012613"/>
  </r>
  <r>
    <n v="1"/>
    <n v="318246.91000000003"/>
    <n v="139526.38312663801"/>
    <n v="178720.52687336202"/>
    <d v="2023-12-01T00:00:00"/>
    <s v="BH Colorado Electric Oper Co"/>
    <s v="Regulated Electric (122)"/>
    <s v="WPC Sub 20311 Canon City West"/>
    <x v="102"/>
    <n v="135300"/>
    <x v="188"/>
    <n v="12818073"/>
    <s v="TWO-WAY CONTROL STATION UNIT SYSTEM"/>
    <d v="2002-03-06T00:00:00"/>
    <d v="2002-03-01T00:00:00"/>
    <s v="50507XFER"/>
  </r>
  <r>
    <n v="2"/>
    <n v="22035.99"/>
    <n v="9661.0584005820019"/>
    <n v="12374.931599418"/>
    <d v="2023-12-01T00:00:00"/>
    <s v="BH Colorado Electric Oper Co"/>
    <s v="Regulated Electric (122)"/>
    <s v="WPC Sub 20311 Canon City West"/>
    <x v="102"/>
    <n v="135300"/>
    <x v="252"/>
    <n v="9813020"/>
    <s v="CARR CURR EQ-WAVE TRAP-800 AMP"/>
    <d v="2002-07-19T00:00:00"/>
    <d v="2002-01-01T00:00:00"/>
    <s v="10013197"/>
  </r>
  <r>
    <n v="4"/>
    <n v="40357.25"/>
    <n v="23620.181911852502"/>
    <n v="16737.068088147498"/>
    <d v="2023-12-01T00:00:00"/>
    <s v="BH Colorado Electric Oper Co"/>
    <s v="Regulated Electric (122)"/>
    <s v="WPC Sub 20311 Canon City West"/>
    <x v="102"/>
    <n v="135359"/>
    <x v="110"/>
    <n v="9813025"/>
    <s v="W-ARRESTER - 69,001-146,000 VOLTS"/>
    <d v="2002-07-19T00:00:00"/>
    <d v="2002-01-01T00:00:00"/>
    <s v="10013197"/>
  </r>
  <r>
    <n v="1"/>
    <n v="371889"/>
    <n v="217658.18610081001"/>
    <n v="154230.81389918999"/>
    <d v="2023-12-01T00:00:00"/>
    <s v="BH Colorado Electric Oper Co"/>
    <s v="Regulated Electric (122)"/>
    <s v="WPC Sub 20311 Canon City West"/>
    <x v="102"/>
    <n v="135359"/>
    <x v="273"/>
    <n v="9814444"/>
    <s v="W-CONTROL BLDG"/>
    <d v="2002-03-06T00:00:00"/>
    <d v="2002-01-01T00:00:00"/>
    <s v="10012613"/>
  </r>
  <r>
    <n v="1"/>
    <n v="427570.03"/>
    <n v="250247.02844361871"/>
    <n v="177323.00155638132"/>
    <d v="2023-12-01T00:00:00"/>
    <s v="BH Colorado Electric Oper Co"/>
    <s v="Regulated Electric (122)"/>
    <s v="WPC Sub 20311 Canon City West"/>
    <x v="102"/>
    <n v="135359"/>
    <x v="255"/>
    <n v="9814100"/>
    <s v="W-BUS BAR"/>
    <d v="2002-07-19T00:00:00"/>
    <d v="2002-01-01T00:00:00"/>
    <s v="10008741"/>
  </r>
  <r>
    <n v="46"/>
    <n v="316461.21000000002"/>
    <n v="185217.55937892091"/>
    <n v="131243.65062107911"/>
    <d v="2023-12-01T00:00:00"/>
    <s v="BH Colorado Electric Oper Co"/>
    <s v="Regulated Electric (122)"/>
    <s v="WPC Sub 20311 Canon City West"/>
    <x v="102"/>
    <n v="135359"/>
    <x v="256"/>
    <n v="9813044"/>
    <s v="W-BUS SUPPORT"/>
    <d v="2002-07-19T00:00:00"/>
    <d v="2002-01-01T00:00:00"/>
    <s v="10013197"/>
  </r>
  <r>
    <n v="1"/>
    <n v="117820.63"/>
    <n v="68957.739032492696"/>
    <n v="48862.890967507308"/>
    <d v="2023-12-01T00:00:00"/>
    <s v="BH Colorado Electric Oper Co"/>
    <s v="Regulated Electric (122)"/>
    <s v="WPC Sub 20311 Canon City West"/>
    <x v="102"/>
    <n v="135359"/>
    <x v="116"/>
    <n v="9814081"/>
    <s v="W-COND. CONTROL CABLE, OTHER"/>
    <d v="2002-07-19T00:00:00"/>
    <d v="2002-01-01T00:00:00"/>
    <s v="10008741"/>
  </r>
  <r>
    <n v="1"/>
    <n v="11769.42"/>
    <n v="6888.3742424718002"/>
    <n v="4881.0457575281998"/>
    <d v="2023-12-01T00:00:00"/>
    <s v="BH Colorado Electric Oper Co"/>
    <s v="Regulated Electric (122)"/>
    <s v="WPC Sub 20311 Canon City West"/>
    <x v="102"/>
    <n v="135359"/>
    <x v="214"/>
    <n v="9814080"/>
    <s v="W-COND. PWR CABLE, AL, OTHER"/>
    <d v="2002-07-19T00:00:00"/>
    <d v="2002-01-01T00:00:00"/>
    <s v="10008741"/>
  </r>
  <r>
    <n v="11"/>
    <n v="299174.21000000002"/>
    <n v="175099.87086669091"/>
    <n v="124074.33913330911"/>
    <d v="2023-12-01T00:00:00"/>
    <s v="BH Colorado Electric Oper Co"/>
    <s v="Regulated Electric (122)"/>
    <s v="WPC Sub 20311 Canon City West"/>
    <x v="102"/>
    <n v="135359"/>
    <x v="222"/>
    <n v="9813022"/>
    <s v="W-CARR CURR EQ-CCVT RELAY"/>
    <d v="2002-07-19T00:00:00"/>
    <d v="2002-01-01T00:00:00"/>
    <s v="10013197"/>
  </r>
  <r>
    <n v="3"/>
    <n v="142358.78"/>
    <n v="83319.360966106207"/>
    <n v="59039.419033893791"/>
    <d v="2023-12-01T00:00:00"/>
    <s v="BH Colorado Electric Oper Co"/>
    <s v="Regulated Electric (122)"/>
    <s v="WPC Sub 20311 Canon City West"/>
    <x v="102"/>
    <n v="135359"/>
    <x v="274"/>
    <n v="9813049"/>
    <s v="W-CURR TRAN, 161001-345K,601-1200A"/>
    <d v="2002-07-19T00:00:00"/>
    <d v="2002-01-01T00:00:00"/>
    <s v="10013197"/>
  </r>
  <r>
    <n v="14"/>
    <n v="96314.240000000005"/>
    <n v="56370.537375609601"/>
    <n v="39943.702624390404"/>
    <d v="2023-12-01T00:00:00"/>
    <s v="BH Colorado Electric Oper Co"/>
    <s v="Regulated Electric (122)"/>
    <s v="WPC Sub 20311 Canon City West"/>
    <x v="102"/>
    <n v="135359"/>
    <x v="260"/>
    <n v="9813046"/>
    <s v="W-CURR/POT TRANS/REAC STAND"/>
    <d v="2002-07-19T00:00:00"/>
    <d v="2002-01-01T00:00:00"/>
    <s v="10013197"/>
  </r>
  <r>
    <n v="2"/>
    <n v="463737.91000000003"/>
    <n v="271415.26723506389"/>
    <n v="192322.64276493614"/>
    <d v="2023-12-01T00:00:00"/>
    <s v="BH Colorado Electric Oper Co"/>
    <s v="Regulated Electric (122)"/>
    <s v="WPC Sub 20311 Canon City West"/>
    <x v="102"/>
    <n v="135359"/>
    <x v="144"/>
    <n v="9813040"/>
    <s v="W-DEADEND TOWER"/>
    <d v="2002-07-19T00:00:00"/>
    <d v="2002-01-01T00:00:00"/>
    <s v="10013197"/>
  </r>
  <r>
    <n v="1"/>
    <n v="86536.400000000009"/>
    <n v="50647.789678355999"/>
    <n v="35888.61032164401"/>
    <d v="2023-12-01T00:00:00"/>
    <s v="BH Colorado Electric Oper Co"/>
    <s v="Regulated Electric (122)"/>
    <s v="WPC Sub 20311 Canon City West"/>
    <x v="102"/>
    <n v="135359"/>
    <x v="122"/>
    <n v="9814112"/>
    <s v="W-GROUNDING SYSTEMS, STATION"/>
    <d v="2002-07-19T00:00:00"/>
    <d v="2002-01-01T00:00:00"/>
    <s v="10008741"/>
  </r>
  <r>
    <n v="2"/>
    <n v="42267.38"/>
    <n v="24738.137621800201"/>
    <n v="17529.242378199797"/>
    <d v="2023-12-01T00:00:00"/>
    <s v="BH Colorado Electric Oper Co"/>
    <s v="Regulated Electric (122)"/>
    <s v="WPC Sub 20311 Canon City West"/>
    <x v="102"/>
    <n v="135359"/>
    <x v="275"/>
    <n v="9813038"/>
    <s v="W-LIGHTENING MAST"/>
    <d v="2002-07-19T00:00:00"/>
    <d v="2002-01-01T00:00:00"/>
    <s v="10013197"/>
  </r>
  <r>
    <n v="5"/>
    <n v="544688.34"/>
    <n v="318793.71552979865"/>
    <n v="225894.62447020132"/>
    <d v="2023-12-01T00:00:00"/>
    <s v="BH Colorado Electric Oper Co"/>
    <s v="Regulated Electric (122)"/>
    <s v="WPC Sub 20311 Canon City West"/>
    <x v="102"/>
    <n v="135359"/>
    <x v="236"/>
    <n v="9813035"/>
    <s v="W-RELAY PANELS"/>
    <d v="2002-03-06T00:00:00"/>
    <d v="2002-01-01T00:00:00"/>
    <s v="10012613"/>
  </r>
  <r>
    <n v="1"/>
    <n v="32671.850000000002"/>
    <n v="19122.091827286502"/>
    <n v="13549.7581727135"/>
    <d v="2023-12-01T00:00:00"/>
    <s v="BH Colorado Electric Oper Co"/>
    <s v="Regulated Electric (122)"/>
    <s v="WPC Sub 20311 Canon City West"/>
    <x v="102"/>
    <n v="135359"/>
    <x v="29"/>
    <n v="9814109"/>
    <s v="W-POST INSULATORS"/>
    <d v="2002-07-19T00:00:00"/>
    <d v="2002-01-01T00:00:00"/>
    <s v="10008741"/>
  </r>
  <r>
    <n v="1"/>
    <n v="117698.78"/>
    <n v="68886.422994706198"/>
    <n v="48812.357005293801"/>
    <d v="2023-12-01T00:00:00"/>
    <s v="BH Colorado Electric Oper Co"/>
    <s v="Regulated Electric (122)"/>
    <s v="WPC Sub 20311 Canon City West"/>
    <x v="102"/>
    <n v="135359"/>
    <x v="268"/>
    <n v="9814098"/>
    <s v="W-PVC CONDUIT"/>
    <d v="2002-07-19T00:00:00"/>
    <d v="2002-01-01T00:00:00"/>
    <s v="10008741"/>
  </r>
  <r>
    <n v="2"/>
    <n v="13759.050000000001"/>
    <n v="8052.8594969745"/>
    <n v="5706.1905030255011"/>
    <d v="2023-12-01T00:00:00"/>
    <s v="BH Colorado Electric Oper Co"/>
    <s v="Regulated Electric (122)"/>
    <s v="WPC Sub 20311 Canon City West"/>
    <x v="102"/>
    <n v="135359"/>
    <x v="276"/>
    <n v="9813047"/>
    <s v="W-STRUC-HIGH PROF-BAY #1"/>
    <d v="2002-07-19T00:00:00"/>
    <d v="2002-01-01T00:00:00"/>
    <s v="10013197"/>
  </r>
  <r>
    <n v="12"/>
    <n v="82555.03"/>
    <n v="48317.584234268703"/>
    <n v="34237.445765731296"/>
    <d v="2023-12-01T00:00:00"/>
    <s v="BH Colorado Electric Oper Co"/>
    <s v="Regulated Electric (122)"/>
    <s v="WPC Sub 20311 Canon City West"/>
    <x v="102"/>
    <n v="135359"/>
    <x v="277"/>
    <n v="9813017"/>
    <s v="W-STRUC-SUPPORTING,OUTDOOR-OTHER"/>
    <d v="2002-07-19T00:00:00"/>
    <d v="2002-01-01T00:00:00"/>
    <s v="10013197"/>
  </r>
  <r>
    <n v="1"/>
    <n v="21444.87"/>
    <n v="12551.195398002301"/>
    <n v="8893.6746019976981"/>
    <d v="2023-12-01T00:00:00"/>
    <s v="BH Colorado Electric Oper Co"/>
    <s v="Regulated Electric (122)"/>
    <s v="WPC Sub 20311 Canon City West"/>
    <x v="102"/>
    <n v="135359"/>
    <x v="31"/>
    <n v="9814107"/>
    <s v="W-SUSPENSION INSULATORS"/>
    <d v="2002-07-19T00:00:00"/>
    <d v="2002-01-01T00:00:00"/>
    <s v="10008741"/>
  </r>
  <r>
    <n v="9"/>
    <n v="61916.25"/>
    <n v="36238.175006962498"/>
    <n v="25678.074993037502"/>
    <d v="2023-12-01T00:00:00"/>
    <s v="BH Colorado Electric Oper Co"/>
    <s v="Regulated Electric (122)"/>
    <s v="WPC Sub 20311 Canon City West"/>
    <x v="102"/>
    <n v="135359"/>
    <x v="270"/>
    <n v="9813042"/>
    <s v="W-SWITCH STAND"/>
    <d v="2002-07-19T00:00:00"/>
    <d v="2002-01-01T00:00:00"/>
    <s v="10013197"/>
  </r>
  <r>
    <n v="9"/>
    <n v="533409.71"/>
    <n v="312192.5895284859"/>
    <n v="221217.12047151406"/>
    <d v="2023-12-01T00:00:00"/>
    <s v="BH Colorado Electric Oper Co"/>
    <s v="Regulated Electric (122)"/>
    <s v="WPC Sub 20311 Canon City West"/>
    <x v="102"/>
    <n v="135359"/>
    <x v="48"/>
    <n v="9813015"/>
    <s v="W-SWITCHES AIRBREAK MANUAL 230KV 1600A"/>
    <d v="2002-07-19T00:00:00"/>
    <d v="2002-01-01T00:00:00"/>
    <s v="10013197"/>
  </r>
  <r>
    <n v="2"/>
    <n v="40201.040000000001"/>
    <n v="23528.755746381601"/>
    <n v="16672.2842536184"/>
    <d v="2023-12-01T00:00:00"/>
    <s v="BH Colorado Electric Oper Co"/>
    <s v="Regulated Electric (122)"/>
    <s v="WPC Sub 20311 Canon City West"/>
    <x v="102"/>
    <n v="135359"/>
    <x v="272"/>
    <n v="9813037"/>
    <s v="W-TRANSFORMER,AUX 25KVA AND LESS,0-15KV"/>
    <d v="2002-07-19T00:00:00"/>
    <d v="2002-01-01T00:00:00"/>
    <s v="10013197"/>
  </r>
  <r>
    <n v="0"/>
    <n v="0"/>
    <n v="0"/>
    <n v="0"/>
    <d v="2023-12-01T00:00:00"/>
    <s v="BH Colorado Electric Oper Co"/>
    <s v="Regulated Electric (122)"/>
    <s v="WPC Sub 20311 Canon City West"/>
    <x v="102"/>
    <n v="135800"/>
    <x v="192"/>
    <n v="10932584"/>
    <s v="Cable, Urd-Triplex, 1/0"/>
    <d v="2010-05-24T00:00:00"/>
    <d v="2011-01-01T00:00:00"/>
    <s v="10013686"/>
  </r>
  <r>
    <n v="1"/>
    <n v="1755.8400000000001"/>
    <n v="-49.169999049600001"/>
    <n v="1805.0099990496001"/>
    <d v="2023-12-01T00:00:00"/>
    <s v="BH Colorado Electric Oper Co"/>
    <s v="Regulated Electric (122)"/>
    <s v="WPC Sub 20328 Portland"/>
    <x v="103"/>
    <n v="135001"/>
    <x v="16"/>
    <n v="9868951"/>
    <s v="LAND - TRACT 11 : Fremont County Road 291"/>
    <d v="1974-07-01T00:00:00"/>
    <d v="1974-07-01T00:00:00"/>
    <s v="CPR Conversion"/>
  </r>
  <r>
    <n v="1"/>
    <n v="2222"/>
    <n v="-29.54000126"/>
    <n v="2251.5400012599998"/>
    <d v="2023-12-01T00:00:00"/>
    <s v="BH Colorado Electric Oper Co"/>
    <s v="Regulated Electric (122)"/>
    <s v="WPC Sub 20328 Portland"/>
    <x v="103"/>
    <n v="135001"/>
    <x v="16"/>
    <n v="9807798"/>
    <s v="LAND"/>
    <d v="2000-08-01T00:00:00"/>
    <d v="2000-09-01T00:00:00"/>
    <s v="10006115"/>
  </r>
  <r>
    <n v="1"/>
    <n v="424.75"/>
    <n v="333.83074189499996"/>
    <n v="90.91925810500004"/>
    <d v="2023-12-01T00:00:00"/>
    <s v="BH Colorado Electric Oper Co"/>
    <s v="Regulated Electric (122)"/>
    <s v="WPC Sub 20328 Portland"/>
    <x v="103"/>
    <n v="135200"/>
    <x v="194"/>
    <n v="9973823"/>
    <s v="LIGHTING - BUILDING #1"/>
    <d v="1974-07-01T00:00:00"/>
    <d v="1974-07-01T00:00:00"/>
    <s v="CPR Conversion"/>
  </r>
  <r>
    <n v="1"/>
    <n v="554.93000000000006"/>
    <n v="436.14524685059996"/>
    <n v="118.7847531494001"/>
    <d v="2023-12-01T00:00:00"/>
    <s v="BH Colorado Electric Oper Co"/>
    <s v="Regulated Electric (122)"/>
    <s v="WPC Sub 20328 Portland"/>
    <x v="103"/>
    <n v="135200"/>
    <x v="194"/>
    <n v="9973821"/>
    <s v="HEATING EQUIPMENT-BUILDING #1"/>
    <d v="1974-07-01T00:00:00"/>
    <d v="1974-07-01T00:00:00"/>
    <s v="CPR Conversion"/>
  </r>
  <r>
    <n v="0"/>
    <n v="0"/>
    <n v="0"/>
    <n v="0"/>
    <d v="2023-12-01T00:00:00"/>
    <s v="BH Colorado Electric Oper Co"/>
    <s v="Regulated Electric (122)"/>
    <s v="WPC Sub 20328 Portland"/>
    <x v="103"/>
    <n v="135200"/>
    <x v="194"/>
    <n v="9973818"/>
    <s v="ROOF BUILDING #1"/>
    <d v="1974-07-01T00:00:00"/>
    <d v="1974-07-01T00:00:00"/>
    <s v="CPR Conversion"/>
  </r>
  <r>
    <n v="1"/>
    <n v="1208.96"/>
    <n v="950.17778392320008"/>
    <n v="258.78221607679995"/>
    <d v="2023-12-01T00:00:00"/>
    <s v="BH Colorado Electric Oper Co"/>
    <s v="Regulated Electric (122)"/>
    <s v="WPC Sub 20328 Portland"/>
    <x v="103"/>
    <n v="135200"/>
    <x v="194"/>
    <n v="9973820"/>
    <s v="FANS, VENTILATING-BUILDING #1"/>
    <d v="1974-07-01T00:00:00"/>
    <d v="1974-07-01T00:00:00"/>
    <s v="CPR Conversion"/>
  </r>
  <r>
    <n v="2"/>
    <n v="25322.600000000002"/>
    <n v="19902.206815092002"/>
    <n v="5420.393184908"/>
    <d v="2023-12-01T00:00:00"/>
    <s v="BH Colorado Electric Oper Co"/>
    <s v="Regulated Electric (122)"/>
    <s v="WPC Sub 20328 Portland"/>
    <x v="103"/>
    <n v="135200"/>
    <x v="194"/>
    <n v="9973819"/>
    <s v="BUILDINGS-OTHER #1"/>
    <d v="1974-07-01T00:00:00"/>
    <d v="1974-07-01T00:00:00"/>
    <s v="CPR Conversion"/>
  </r>
  <r>
    <n v="1"/>
    <n v="18108.27"/>
    <n v="14232.129978893401"/>
    <n v="3876.1400211065993"/>
    <d v="2023-12-01T00:00:00"/>
    <s v="BH Colorado Electric Oper Co"/>
    <s v="Regulated Electric (122)"/>
    <s v="WPC Sub 20328 Portland"/>
    <x v="103"/>
    <n v="135200"/>
    <x v="194"/>
    <n v="9973822"/>
    <s v="FOUNDATIONS-BUILDING #1"/>
    <d v="1974-07-01T00:00:00"/>
    <d v="1974-07-01T00:00:00"/>
    <s v="CPR Conversion"/>
  </r>
  <r>
    <n v="1"/>
    <n v="2881.71"/>
    <n v="800.71153716060007"/>
    <n v="2080.9984628394"/>
    <d v="2023-12-01T00:00:00"/>
    <s v="BH Colorado Electric Oper Co"/>
    <s v="Regulated Electric (122)"/>
    <s v="WPC Sub 20328 Portland"/>
    <x v="103"/>
    <n v="135200"/>
    <x v="119"/>
    <n v="29709771"/>
    <s v="FENCE-60' FOR MICROWAVE TOWER"/>
    <d v="2006-10-15T00:00:00"/>
    <d v="2006-01-01T00:00:00"/>
    <s v="10023478"/>
  </r>
  <r>
    <n v="1"/>
    <n v="39527.43"/>
    <n v="7217.4565329965999"/>
    <n v="32309.973467003401"/>
    <d v="2023-12-01T00:00:00"/>
    <s v="BH Colorado Electric Oper Co"/>
    <s v="Regulated Electric (122)"/>
    <s v="WPC Sub 20328 Portland"/>
    <x v="103"/>
    <n v="135200"/>
    <x v="119"/>
    <n v="11845676"/>
    <s v="FENCE"/>
    <d v="2012-12-19T00:00:00"/>
    <d v="2012-12-01T00:00:00"/>
    <s v="10042866"/>
  </r>
  <r>
    <n v="2000"/>
    <n v="1538"/>
    <n v="1208.7855939599999"/>
    <n v="329.21440604000009"/>
    <d v="2023-12-01T00:00:00"/>
    <s v="BH Colorado Electric Oper Co"/>
    <s v="Regulated Electric (122)"/>
    <s v="WPC Sub 20328 Portland"/>
    <x v="103"/>
    <n v="135200"/>
    <x v="119"/>
    <n v="9973817"/>
    <s v="FENCE"/>
    <d v="1974-07-01T00:00:00"/>
    <d v="1974-07-01T00:00:00"/>
    <s v="CPR Conversion"/>
  </r>
  <r>
    <n v="1"/>
    <n v="16332.75"/>
    <n v="1426.29005925"/>
    <n v="14906.459940749999"/>
    <d v="2023-12-01T00:00:00"/>
    <s v="BH Colorado Electric Oper Co"/>
    <s v="Regulated Electric (122)"/>
    <s v="WPC Sub 20328 Portland"/>
    <x v="103"/>
    <n v="135200"/>
    <x v="278"/>
    <n v="27510549"/>
    <s v="ROOF"/>
    <d v="2018-08-06T00:00:00"/>
    <d v="2018-08-01T00:00:00"/>
    <s v="10056313"/>
  </r>
  <r>
    <n v="0"/>
    <n v="5213.79"/>
    <n v="372.52357494929998"/>
    <n v="4841.2664250506996"/>
    <d v="2023-12-01T00:00:00"/>
    <s v="BH Colorado Electric Oper Co"/>
    <s v="Regulated Electric (122)"/>
    <s v="WPC Sub 20328 Portland"/>
    <x v="103"/>
    <n v="135200"/>
    <x v="127"/>
    <n v="33375786"/>
    <s v="SECURITY SYSTEM"/>
    <d v="2019-12-16T00:00:00"/>
    <d v="2019-12-01T00:00:00"/>
    <s v="10068549"/>
  </r>
  <r>
    <n v="1"/>
    <n v="12623.220000000001"/>
    <n v="9921.1745678724001"/>
    <n v="2702.0454321276011"/>
    <d v="2023-12-01T00:00:00"/>
    <s v="BH Colorado Electric Oper Co"/>
    <s v="Regulated Electric (122)"/>
    <s v="WPC Sub 20328 Portland"/>
    <x v="103"/>
    <n v="135200"/>
    <x v="128"/>
    <n v="9973816"/>
    <s v="STATION ROCK"/>
    <d v="1974-07-01T00:00:00"/>
    <d v="1974-07-01T00:00:00"/>
    <s v="CPR Conversion"/>
  </r>
  <r>
    <n v="1"/>
    <n v="10789.17"/>
    <n v="8479.7095362714008"/>
    <n v="2309.4604637285993"/>
    <d v="2023-12-01T00:00:00"/>
    <s v="BH Colorado Electric Oper Co"/>
    <s v="Regulated Electric (122)"/>
    <s v="WPC Sub 20328 Portland"/>
    <x v="103"/>
    <n v="135200"/>
    <x v="195"/>
    <n v="9701169"/>
    <s v="WALKS, DRIVES, CURBS, ROADS, ETC."/>
    <d v="1974-07-01T00:00:00"/>
    <d v="1974-07-01T00:00:00"/>
    <s v="CPR Conversion"/>
  </r>
  <r>
    <n v="6"/>
    <n v="466.52"/>
    <n v="366.65972385840001"/>
    <n v="99.860276141599968"/>
    <d v="2023-12-01T00:00:00"/>
    <s v="BH Colorado Electric Oper Co"/>
    <s v="Regulated Electric (122)"/>
    <s v="WPC Sub 20328 Portland"/>
    <x v="103"/>
    <n v="135200"/>
    <x v="131"/>
    <n v="9973815"/>
    <s v="YARD LIGHTING SYSTEMS"/>
    <d v="1974-07-01T00:00:00"/>
    <d v="1974-07-01T00:00:00"/>
    <s v="CPR Conversion"/>
  </r>
  <r>
    <n v="4"/>
    <n v="53959.85"/>
    <n v="25857.842330015501"/>
    <n v="28102.007669984498"/>
    <d v="2023-12-01T00:00:00"/>
    <s v="BH Colorado Electric Oper Co"/>
    <s v="Regulated Electric (122)"/>
    <s v="WPC Sub 20328 Portland"/>
    <x v="103"/>
    <n v="135300"/>
    <x v="254"/>
    <n v="9807805"/>
    <s v="AIRBRK-3PH-MANL-69-170KV- 1200-1999AMPS"/>
    <d v="2000-08-01T00:00:00"/>
    <d v="2001-01-01T00:00:00"/>
    <s v="10006115"/>
  </r>
  <r>
    <n v="5"/>
    <n v="-56535.67"/>
    <n v="-27092.1887455541"/>
    <n v="-29443.481254445898"/>
    <d v="2023-12-01T00:00:00"/>
    <s v="BH Colorado Electric Oper Co"/>
    <s v="Regulated Electric (122)"/>
    <s v="WPC Sub 20328 Portland"/>
    <x v="103"/>
    <n v="135300"/>
    <x v="254"/>
    <n v="9809973"/>
    <s v="AIRBRK-3PH-MANL-69-170KV- 1200-1999AMPS"/>
    <d v="2000-12-15T00:00:00"/>
    <d v="2002-01-01T00:00:00"/>
    <s v="10009149"/>
  </r>
  <r>
    <n v="3"/>
    <n v="9571.0500000000011"/>
    <n v="8294.7286605059999"/>
    <n v="1276.3213394940012"/>
    <d v="2023-12-01T00:00:00"/>
    <s v="BH Colorado Electric Oper Co"/>
    <s v="Regulated Electric (122)"/>
    <s v="WPC Sub 20328 Portland"/>
    <x v="103"/>
    <n v="135300"/>
    <x v="197"/>
    <n v="9785417"/>
    <s v="AIRBRK-1PH-ELEC-15001-45000- &lt;=600AMPS"/>
    <d v="1981-07-01T00:00:00"/>
    <d v="1981-07-01T00:00:00"/>
    <s v="WCDXFER"/>
  </r>
  <r>
    <n v="0"/>
    <n v="0"/>
    <n v="0"/>
    <n v="0"/>
    <d v="2023-12-01T00:00:00"/>
    <s v="BH Colorado Electric Oper Co"/>
    <s v="Regulated Electric (122)"/>
    <s v="WPC Sub 20328 Portland"/>
    <x v="103"/>
    <n v="135300"/>
    <x v="197"/>
    <n v="9973869"/>
    <s v="AIRBRK-1PH-ELEC-15001-45000- &lt;=600AMPS"/>
    <d v="1981-07-01T00:00:00"/>
    <d v="1981-07-01T00:00:00"/>
    <s v="CPR Conversion"/>
  </r>
  <r>
    <n v="3"/>
    <n v="21169.15"/>
    <n v="4964.2647466220005"/>
    <n v="16204.885253378001"/>
    <d v="2023-12-01T00:00:00"/>
    <s v="BH Colorado Electric Oper Co"/>
    <s v="Regulated Electric (122)"/>
    <s v="WPC Sub 20328 Portland"/>
    <x v="103"/>
    <n v="135300"/>
    <x v="74"/>
    <n v="11845659"/>
    <s v="ARRESTERS: 70 KV POLYMER"/>
    <d v="2012-12-19T00:00:00"/>
    <d v="2012-01-01T00:00:00"/>
    <s v="10042866"/>
  </r>
  <r>
    <n v="0"/>
    <n v="0"/>
    <n v="0"/>
    <n v="0"/>
    <d v="2023-12-01T00:00:00"/>
    <s v="BH Colorado Electric Oper Co"/>
    <s v="Regulated Electric (122)"/>
    <s v="WPC Sub 20328 Portland"/>
    <x v="103"/>
    <n v="135300"/>
    <x v="139"/>
    <n v="9973813"/>
    <s v="ARRESTER - 23,000-69,000 VOLTS"/>
    <d v="1981-07-01T00:00:00"/>
    <d v="1981-07-01T00:00:00"/>
    <s v="CPR Conversion"/>
  </r>
  <r>
    <n v="9"/>
    <n v="4483.91"/>
    <n v="4526.0127042443"/>
    <n v="-42.102704244300185"/>
    <d v="2023-12-01T00:00:00"/>
    <s v="BH Colorado Electric Oper Co"/>
    <s v="Regulated Electric (122)"/>
    <s v="WPC Sub 20328 Portland"/>
    <x v="103"/>
    <n v="135300"/>
    <x v="139"/>
    <n v="9766514"/>
    <s v="ARRESTER - 23,000-69,000 VOLTS"/>
    <d v="1974-07-01T00:00:00"/>
    <d v="1974-07-01T00:00:00"/>
    <s v="WCDXFER"/>
  </r>
  <r>
    <n v="0"/>
    <n v="0"/>
    <n v="0"/>
    <n v="0"/>
    <d v="2023-12-01T00:00:00"/>
    <s v="BH Colorado Electric Oper Co"/>
    <s v="Regulated Electric (122)"/>
    <s v="WPC Sub 20328 Portland"/>
    <x v="103"/>
    <n v="135300"/>
    <x v="139"/>
    <n v="9973814"/>
    <s v="ARRESTER - 23,000-69,000 VOLTS"/>
    <d v="1974-07-01T00:00:00"/>
    <d v="1974-07-01T00:00:00"/>
    <s v="CPR Conversion"/>
  </r>
  <r>
    <n v="3"/>
    <n v="6927.1100000000006"/>
    <n v="6003.3640876891996"/>
    <n v="923.74591231080103"/>
    <d v="2023-12-01T00:00:00"/>
    <s v="BH Colorado Electric Oper Co"/>
    <s v="Regulated Electric (122)"/>
    <s v="WPC Sub 20328 Portland"/>
    <x v="103"/>
    <n v="135300"/>
    <x v="139"/>
    <n v="9766515"/>
    <s v="ARRESTER - 23,000-69,000 VOLTS"/>
    <d v="1981-07-01T00:00:00"/>
    <d v="1981-07-01T00:00:00"/>
    <s v="WCDXFER"/>
  </r>
  <r>
    <n v="3"/>
    <n v="7723.21"/>
    <n v="3701.0026243882999"/>
    <n v="4022.2073756117002"/>
    <d v="2023-12-01T00:00:00"/>
    <s v="BH Colorado Electric Oper Co"/>
    <s v="Regulated Electric (122)"/>
    <s v="WPC Sub 20328 Portland"/>
    <x v="103"/>
    <n v="135300"/>
    <x v="110"/>
    <n v="9807785"/>
    <s v="ARRESTER - 69,001-146,000 VOLTS"/>
    <d v="2000-08-01T00:00:00"/>
    <d v="2001-01-01T00:00:00"/>
    <s v="10006115"/>
  </r>
  <r>
    <n v="0"/>
    <n v="0"/>
    <n v="0"/>
    <n v="0"/>
    <d v="2023-12-01T00:00:00"/>
    <s v="BH Colorado Electric Oper Co"/>
    <s v="Regulated Electric (122)"/>
    <s v="WPC Sub 20328 Portland"/>
    <x v="103"/>
    <n v="135300"/>
    <x v="110"/>
    <n v="9709873"/>
    <s v="ARRESTER - 69,001-146,000 VOLTS"/>
    <d v="1974-07-01T00:00:00"/>
    <d v="1974-07-01T00:00:00"/>
    <s v="CPR Conversion"/>
  </r>
  <r>
    <n v="0"/>
    <n v="0"/>
    <n v="0"/>
    <n v="0"/>
    <d v="2023-12-01T00:00:00"/>
    <s v="BH Colorado Electric Oper Co"/>
    <s v="Regulated Electric (122)"/>
    <s v="WPC Sub 20328 Portland"/>
    <x v="103"/>
    <n v="135300"/>
    <x v="110"/>
    <n v="9706618"/>
    <s v="ARRESTER - 69,001-146,000 VOLTS"/>
    <d v="1981-07-01T00:00:00"/>
    <d v="1981-07-01T00:00:00"/>
    <s v="CPR Conversion"/>
  </r>
  <r>
    <n v="3"/>
    <n v="-4462.87"/>
    <n v="-2138.6306448101"/>
    <n v="-2324.2393551898999"/>
    <d v="2023-12-01T00:00:00"/>
    <s v="BH Colorado Electric Oper Co"/>
    <s v="Regulated Electric (122)"/>
    <s v="WPC Sub 20328 Portland"/>
    <x v="103"/>
    <n v="135300"/>
    <x v="110"/>
    <n v="9809958"/>
    <s v="ARRESTER - 69,001-146,000 VOLTS"/>
    <d v="2000-12-15T00:00:00"/>
    <d v="2002-01-01T00:00:00"/>
    <s v="10009149"/>
  </r>
  <r>
    <n v="6"/>
    <n v="5009.32"/>
    <n v="5056.3561622836005"/>
    <n v="-47.036162283600788"/>
    <d v="2023-12-01T00:00:00"/>
    <s v="BH Colorado Electric Oper Co"/>
    <s v="Regulated Electric (122)"/>
    <s v="WPC Sub 20328 Portland"/>
    <x v="103"/>
    <n v="135300"/>
    <x v="110"/>
    <n v="9766596"/>
    <s v="ARRESTER - 69,001-146,000 VOLTS"/>
    <d v="1974-07-01T00:00:00"/>
    <d v="1974-07-01T00:00:00"/>
    <s v="WCDXFER"/>
  </r>
  <r>
    <n v="3"/>
    <n v="12014.15"/>
    <n v="10412.035705238"/>
    <n v="1602.1142947619992"/>
    <d v="2023-12-01T00:00:00"/>
    <s v="BH Colorado Electric Oper Co"/>
    <s v="Regulated Electric (122)"/>
    <s v="WPC Sub 20328 Portland"/>
    <x v="103"/>
    <n v="135300"/>
    <x v="110"/>
    <n v="9766597"/>
    <s v="ARRESTER - 69,001-146,000 VOLTS"/>
    <d v="1981-07-01T00:00:00"/>
    <d v="1981-07-01T00:00:00"/>
    <s v="WCDXFER"/>
  </r>
  <r>
    <n v="0"/>
    <n v="42179.840000000004"/>
    <n v="430.05932166400004"/>
    <n v="41749.780678336007"/>
    <d v="2023-12-01T00:00:00"/>
    <s v="BH Colorado Electric Oper Co"/>
    <s v="Regulated Electric (122)"/>
    <s v="WPC Sub 20328 Portland"/>
    <x v="103"/>
    <n v="135300"/>
    <x v="111"/>
    <n v="38151404"/>
    <s v="Batteries, Storage - Station"/>
    <d v="2023-07-28T00:00:00"/>
    <d v="2023-07-01T00:00:00"/>
    <s v="10082275"/>
  </r>
  <r>
    <n v="0"/>
    <n v="0"/>
    <n v="0"/>
    <n v="0"/>
    <d v="2023-12-01T00:00:00"/>
    <s v="BH Colorado Electric Oper Co"/>
    <s v="Regulated Electric (122)"/>
    <s v="WPC Sub 20328 Portland"/>
    <x v="103"/>
    <n v="135300"/>
    <x v="108"/>
    <n v="12818095"/>
    <s v="BATTERIES, STORAGE"/>
    <d v="2007-02-22T00:00:00"/>
    <d v="2007-01-01T00:00:00"/>
    <s v="50507XFER"/>
  </r>
  <r>
    <n v="1"/>
    <n v="13427.81"/>
    <n v="5339.4124810696994"/>
    <n v="8088.3975189303001"/>
    <d v="2023-12-01T00:00:00"/>
    <s v="BH Colorado Electric Oper Co"/>
    <s v="Regulated Electric (122)"/>
    <s v="WPC Sub 20328 Portland"/>
    <x v="103"/>
    <n v="135300"/>
    <x v="108"/>
    <n v="12818084"/>
    <s v="BATTERIES, COMMUNICATION"/>
    <d v="2004-11-12T00:00:00"/>
    <d v="2005-01-01T00:00:00"/>
    <s v="50507XFER"/>
  </r>
  <r>
    <n v="0"/>
    <n v="0"/>
    <n v="0"/>
    <n v="0"/>
    <d v="2023-12-01T00:00:00"/>
    <s v="BH Colorado Electric Oper Co"/>
    <s v="Regulated Electric (122)"/>
    <s v="WPC Sub 20328 Portland"/>
    <x v="103"/>
    <n v="135300"/>
    <x v="108"/>
    <n v="9693304"/>
    <s v="BATTERIES, STORAGE"/>
    <d v="1990-07-01T00:00:00"/>
    <d v="1990-07-01T00:00:00"/>
    <s v="CPR Conversion"/>
  </r>
  <r>
    <n v="0"/>
    <n v="0"/>
    <n v="0"/>
    <n v="0"/>
    <d v="2023-12-01T00:00:00"/>
    <s v="BH Colorado Electric Oper Co"/>
    <s v="Regulated Electric (122)"/>
    <s v="WPC Sub 20328 Portland"/>
    <x v="103"/>
    <n v="135300"/>
    <x v="108"/>
    <n v="9742876"/>
    <s v="BATTERIES, STORAGE"/>
    <d v="2007-02-22T00:00:00"/>
    <d v="2007-01-01T00:00:00"/>
    <s v="10024688"/>
  </r>
  <r>
    <n v="0"/>
    <n v="0"/>
    <n v="0"/>
    <n v="0"/>
    <d v="2023-12-01T00:00:00"/>
    <s v="BH Colorado Electric Oper Co"/>
    <s v="Regulated Electric (122)"/>
    <s v="WPC Sub 20328 Portland"/>
    <x v="103"/>
    <n v="135300"/>
    <x v="108"/>
    <n v="9766638"/>
    <s v="BATTERIES, STORAGE"/>
    <d v="1990-07-01T00:00:00"/>
    <d v="1990-07-01T00:00:00"/>
    <s v="WCDXFER"/>
  </r>
  <r>
    <n v="0"/>
    <n v="0"/>
    <n v="0"/>
    <n v="0"/>
    <d v="2023-12-01T00:00:00"/>
    <s v="BH Colorado Electric Oper Co"/>
    <s v="Regulated Electric (122)"/>
    <s v="WPC Sub 20328 Portland"/>
    <x v="103"/>
    <n v="135300"/>
    <x v="140"/>
    <n v="9973812"/>
    <s v="BATTERY CHARGER"/>
    <d v="1974-07-01T00:00:00"/>
    <d v="1974-07-01T00:00:00"/>
    <s v="CPR Conversion"/>
  </r>
  <r>
    <n v="0"/>
    <n v="0"/>
    <n v="0"/>
    <n v="0"/>
    <d v="2023-12-01T00:00:00"/>
    <s v="BH Colorado Electric Oper Co"/>
    <s v="Regulated Electric (122)"/>
    <s v="WPC Sub 20328 Portland"/>
    <x v="103"/>
    <n v="135300"/>
    <x v="140"/>
    <n v="9766592"/>
    <s v="BATTERY CHARGER"/>
    <d v="1974-07-01T00:00:00"/>
    <d v="1974-07-01T00:00:00"/>
    <s v="WCDXFER"/>
  </r>
  <r>
    <n v="0"/>
    <n v="9570.68"/>
    <n v="97.581217678000002"/>
    <n v="9473.0987823220003"/>
    <d v="2023-12-01T00:00:00"/>
    <s v="BH Colorado Electric Oper Co"/>
    <s v="Regulated Electric (122)"/>
    <s v="WPC Sub 20328 Portland"/>
    <x v="103"/>
    <n v="135300"/>
    <x v="140"/>
    <n v="38151398"/>
    <s v="Battery Charger"/>
    <d v="2023-07-28T00:00:00"/>
    <d v="2023-07-01T00:00:00"/>
    <s v="10082275"/>
  </r>
  <r>
    <n v="0"/>
    <n v="0"/>
    <n v="0"/>
    <n v="0"/>
    <d v="2023-12-01T00:00:00"/>
    <s v="BH Colorado Electric Oper Co"/>
    <s v="Regulated Electric (122)"/>
    <s v="WPC Sub 20328 Portland"/>
    <x v="103"/>
    <n v="135300"/>
    <x v="279"/>
    <n v="9973809"/>
    <s v="PWR CIRC BREAK-GAS-69KV"/>
    <d v="1984-07-01T00:00:00"/>
    <d v="1984-07-01T00:00:00"/>
    <s v="CPR Conversion"/>
  </r>
  <r>
    <n v="0"/>
    <n v="0"/>
    <n v="0"/>
    <n v="0"/>
    <d v="2023-12-01T00:00:00"/>
    <s v="BH Colorado Electric Oper Co"/>
    <s v="Regulated Electric (122)"/>
    <s v="WPC Sub 20328 Portland"/>
    <x v="103"/>
    <n v="135300"/>
    <x v="279"/>
    <n v="9778070"/>
    <s v="GAS - 69KV"/>
    <d v="1983-07-01T00:00:00"/>
    <d v="1983-07-01T00:00:00"/>
    <s v="WCDXFER"/>
  </r>
  <r>
    <n v="0"/>
    <n v="0"/>
    <n v="0"/>
    <n v="0"/>
    <d v="2023-12-01T00:00:00"/>
    <s v="BH Colorado Electric Oper Co"/>
    <s v="Regulated Electric (122)"/>
    <s v="WPC Sub 20328 Portland"/>
    <x v="103"/>
    <n v="135300"/>
    <x v="279"/>
    <n v="9973808"/>
    <s v="PWR CIRC BREAK-GAS-69KV"/>
    <d v="1983-07-01T00:00:00"/>
    <d v="1983-07-01T00:00:00"/>
    <s v="CPR Conversion"/>
  </r>
  <r>
    <n v="0"/>
    <n v="0"/>
    <n v="0"/>
    <n v="0"/>
    <d v="2023-12-01T00:00:00"/>
    <s v="BH Colorado Electric Oper Co"/>
    <s v="Regulated Electric (122)"/>
    <s v="WPC Sub 20328 Portland"/>
    <x v="103"/>
    <n v="135300"/>
    <x v="279"/>
    <n v="9973810"/>
    <s v="GAS - 69 KV"/>
    <d v="1981-07-01T00:00:00"/>
    <d v="1981-07-01T00:00:00"/>
    <s v="CPR Conversion"/>
  </r>
  <r>
    <n v="0"/>
    <n v="0"/>
    <n v="0"/>
    <n v="0"/>
    <d v="2023-12-01T00:00:00"/>
    <s v="BH Colorado Electric Oper Co"/>
    <s v="Regulated Electric (122)"/>
    <s v="WPC Sub 20328 Portland"/>
    <x v="103"/>
    <n v="135300"/>
    <x v="279"/>
    <n v="9778072"/>
    <s v="GAS - 69KV"/>
    <d v="1981-07-01T00:00:00"/>
    <d v="1981-07-01T00:00:00"/>
    <s v="WCDXFER"/>
  </r>
  <r>
    <n v="2"/>
    <n v="4865.1900000000005"/>
    <n v="3918.7772387939999"/>
    <n v="946.4127612060006"/>
    <d v="2023-12-01T00:00:00"/>
    <s v="BH Colorado Electric Oper Co"/>
    <s v="Regulated Electric (122)"/>
    <s v="WPC Sub 20328 Portland"/>
    <x v="103"/>
    <n v="135300"/>
    <x v="279"/>
    <n v="9778071"/>
    <s v="GAS - 69KV"/>
    <d v="1984-07-01T00:00:00"/>
    <d v="1984-07-01T00:00:00"/>
    <s v="WCDXFER"/>
  </r>
  <r>
    <n v="0"/>
    <n v="0"/>
    <n v="0"/>
    <n v="0"/>
    <d v="2023-12-01T00:00:00"/>
    <s v="BH Colorado Electric Oper Co"/>
    <s v="Regulated Electric (122)"/>
    <s v="WPC Sub 20328 Portland"/>
    <x v="103"/>
    <n v="135300"/>
    <x v="201"/>
    <n v="9973807"/>
    <s v="OIL - 161 KV"/>
    <d v="1981-07-01T00:00:00"/>
    <d v="1981-07-01T00:00:00"/>
    <s v="CPR Conversion"/>
  </r>
  <r>
    <n v="1"/>
    <n v="1533.88"/>
    <n v="1298.0551992963999"/>
    <n v="235.8248007036002"/>
    <d v="2023-12-01T00:00:00"/>
    <s v="BH Colorado Electric Oper Co"/>
    <s v="Regulated Electric (122)"/>
    <s v="WPC Sub 20328 Portland"/>
    <x v="103"/>
    <n v="135300"/>
    <x v="201"/>
    <n v="9778090"/>
    <s v="OIL - 161KV"/>
    <d v="1982-07-01T00:00:00"/>
    <d v="1982-07-01T00:00:00"/>
    <s v="WCDXFER"/>
  </r>
  <r>
    <n v="0"/>
    <n v="0"/>
    <n v="0"/>
    <n v="0"/>
    <d v="2023-12-01T00:00:00"/>
    <s v="BH Colorado Electric Oper Co"/>
    <s v="Regulated Electric (122)"/>
    <s v="WPC Sub 20328 Portland"/>
    <x v="103"/>
    <n v="135300"/>
    <x v="201"/>
    <n v="9697412"/>
    <s v="OIL - 161 KV"/>
    <d v="1974-07-01T00:00:00"/>
    <d v="1974-07-01T00:00:00"/>
    <s v="CPR Conversion"/>
  </r>
  <r>
    <n v="3"/>
    <n v="85027"/>
    <n v="85825.380572709997"/>
    <n v="-798.38057270999707"/>
    <d v="2023-12-01T00:00:00"/>
    <s v="BH Colorado Electric Oper Co"/>
    <s v="Regulated Electric (122)"/>
    <s v="WPC Sub 20328 Portland"/>
    <x v="103"/>
    <n v="135300"/>
    <x v="201"/>
    <n v="9778091"/>
    <s v="OIL - 161 KV"/>
    <d v="1974-07-01T00:00:00"/>
    <d v="1974-07-01T00:00:00"/>
    <s v="WCDXFER"/>
  </r>
  <r>
    <n v="0"/>
    <n v="0"/>
    <n v="0"/>
    <n v="0"/>
    <d v="2023-12-01T00:00:00"/>
    <s v="BH Colorado Electric Oper Co"/>
    <s v="Regulated Electric (122)"/>
    <s v="WPC Sub 20328 Portland"/>
    <x v="103"/>
    <n v="135300"/>
    <x v="201"/>
    <n v="9973806"/>
    <s v="PWR CIRC BREAK-OIL-161KV"/>
    <d v="1982-07-01T00:00:00"/>
    <d v="1982-07-01T00:00:00"/>
    <s v="CPR Conversion"/>
  </r>
  <r>
    <n v="1"/>
    <n v="83781.94"/>
    <n v="72609.427278176794"/>
    <n v="11172.512721823208"/>
    <d v="2023-12-01T00:00:00"/>
    <s v="BH Colorado Electric Oper Co"/>
    <s v="Regulated Electric (122)"/>
    <s v="WPC Sub 20328 Portland"/>
    <x v="103"/>
    <n v="135300"/>
    <x v="201"/>
    <n v="9778092"/>
    <s v="OIL - 161KV"/>
    <d v="1981-07-01T00:00:00"/>
    <d v="1981-07-01T00:00:00"/>
    <s v="WCDXFER"/>
  </r>
  <r>
    <n v="0"/>
    <n v="0"/>
    <n v="0"/>
    <n v="0"/>
    <d v="2023-12-01T00:00:00"/>
    <s v="BH Colorado Electric Oper Co"/>
    <s v="Regulated Electric (122)"/>
    <s v="WPC Sub 20328 Portland"/>
    <x v="103"/>
    <n v="135300"/>
    <x v="280"/>
    <n v="9973804"/>
    <s v="PWR CIRC BREAK-OIL, 69KV"/>
    <d v="1974-07-01T00:00:00"/>
    <d v="1974-07-01T00:00:00"/>
    <s v="CPR Conversion"/>
  </r>
  <r>
    <n v="0"/>
    <n v="0"/>
    <n v="0"/>
    <n v="0"/>
    <d v="2023-12-01T00:00:00"/>
    <s v="BH Colorado Electric Oper Co"/>
    <s v="Regulated Electric (122)"/>
    <s v="WPC Sub 20328 Portland"/>
    <x v="103"/>
    <n v="135300"/>
    <x v="280"/>
    <n v="9973805"/>
    <s v="OIL - 69 KV"/>
    <d v="1959-07-01T00:00:00"/>
    <d v="1959-07-01T00:00:00"/>
    <s v="CPR Conversion"/>
  </r>
  <r>
    <n v="2"/>
    <n v="33314.19"/>
    <n v="33627.001249268702"/>
    <n v="-312.81124926869961"/>
    <d v="2023-12-01T00:00:00"/>
    <s v="BH Colorado Electric Oper Co"/>
    <s v="Regulated Electric (122)"/>
    <s v="WPC Sub 20328 Portland"/>
    <x v="103"/>
    <n v="135300"/>
    <x v="280"/>
    <n v="9778064"/>
    <s v="OIL - 69KV"/>
    <d v="1974-07-01T00:00:00"/>
    <d v="1974-07-01T00:00:00"/>
    <s v="WCDXFER"/>
  </r>
  <r>
    <n v="0"/>
    <n v="0"/>
    <n v="0"/>
    <n v="0"/>
    <d v="2023-12-01T00:00:00"/>
    <s v="BH Colorado Electric Oper Co"/>
    <s v="Regulated Electric (122)"/>
    <s v="WPC Sub 20328 Portland"/>
    <x v="103"/>
    <n v="135300"/>
    <x v="280"/>
    <n v="9778065"/>
    <s v="OIL - 69KV"/>
    <d v="1959-07-01T00:00:00"/>
    <d v="1959-07-01T00:00:00"/>
    <s v="WCDXFER"/>
  </r>
  <r>
    <n v="640"/>
    <n v="38658.18"/>
    <n v="9065.5241302823997"/>
    <n v="29592.655869717601"/>
    <d v="2023-12-01T00:00:00"/>
    <s v="BH Colorado Electric Oper Co"/>
    <s v="Regulated Electric (122)"/>
    <s v="WPC Sub 20328 Portland"/>
    <x v="103"/>
    <n v="135300"/>
    <x v="255"/>
    <n v="11845673"/>
    <s v="BUS BAR"/>
    <d v="2012-12-19T00:00:00"/>
    <d v="2012-01-01T00:00:00"/>
    <s v="10042866"/>
  </r>
  <r>
    <n v="9"/>
    <n v="5681.13"/>
    <n v="2722.4272083098999"/>
    <n v="2958.7027916901002"/>
    <d v="2023-12-01T00:00:00"/>
    <s v="BH Colorado Electric Oper Co"/>
    <s v="Regulated Electric (122)"/>
    <s v="WPC Sub 20328 Portland"/>
    <x v="103"/>
    <n v="135300"/>
    <x v="256"/>
    <n v="9807800"/>
    <s v="BUS SUPPORT"/>
    <d v="2000-08-01T00:00:00"/>
    <d v="2001-01-01T00:00:00"/>
    <s v="10006115"/>
  </r>
  <r>
    <n v="17"/>
    <n v="26010.05"/>
    <n v="6099.4784520339999"/>
    <n v="19910.571547965999"/>
    <d v="2023-12-01T00:00:00"/>
    <s v="BH Colorado Electric Oper Co"/>
    <s v="Regulated Electric (122)"/>
    <s v="WPC Sub 20328 Portland"/>
    <x v="103"/>
    <n v="135300"/>
    <x v="256"/>
    <n v="11845682"/>
    <s v="BUS SUPPORT"/>
    <d v="2012-12-19T00:00:00"/>
    <d v="2012-12-01T00:00:00"/>
    <s v="10042866"/>
  </r>
  <r>
    <n v="41"/>
    <n v="134209.21"/>
    <n v="64313.755346168298"/>
    <n v="69895.454653831694"/>
    <d v="2023-12-01T00:00:00"/>
    <s v="BH Colorado Electric Oper Co"/>
    <s v="Regulated Electric (122)"/>
    <s v="WPC Sub 20328 Portland"/>
    <x v="103"/>
    <n v="135300"/>
    <x v="203"/>
    <n v="9807780"/>
    <s v="CAPACITOR BANK, STATION"/>
    <d v="2000-08-01T00:00:00"/>
    <d v="2001-01-01T00:00:00"/>
    <s v="10006115"/>
  </r>
  <r>
    <n v="2"/>
    <n v="16982.23"/>
    <n v="8137.9734330628999"/>
    <n v="8844.2565669370997"/>
    <d v="2023-12-01T00:00:00"/>
    <s v="BH Colorado Electric Oper Co"/>
    <s v="Regulated Electric (122)"/>
    <s v="WPC Sub 20328 Portland"/>
    <x v="103"/>
    <n v="135300"/>
    <x v="204"/>
    <n v="9807781"/>
    <s v="CAPACITOR BANKS-FOUNDATION"/>
    <d v="2000-08-01T00:00:00"/>
    <d v="2001-01-01T00:00:00"/>
    <s v="10006115"/>
  </r>
  <r>
    <n v="12"/>
    <n v="23877.31"/>
    <n v="24101.511494026301"/>
    <n v="-224.20149402629977"/>
    <d v="2023-12-01T00:00:00"/>
    <s v="BH Colorado Electric Oper Co"/>
    <s v="Regulated Electric (122)"/>
    <s v="WPC Sub 20328 Portland"/>
    <x v="103"/>
    <n v="135300"/>
    <x v="207"/>
    <n v="9785441"/>
    <s v="COMBO-ELEC-45-69KV- &lt;= 600AMPS"/>
    <d v="1974-07-01T00:00:00"/>
    <d v="1974-07-01T00:00:00"/>
    <s v="WCDXFER"/>
  </r>
  <r>
    <n v="0"/>
    <n v="0"/>
    <n v="0"/>
    <n v="0"/>
    <d v="2023-12-01T00:00:00"/>
    <s v="BH Colorado Electric Oper Co"/>
    <s v="Regulated Electric (122)"/>
    <s v="WPC Sub 20328 Portland"/>
    <x v="103"/>
    <n v="135300"/>
    <x v="207"/>
    <n v="9973866"/>
    <s v="COMBO-ELEC-45-69KV- &lt;= 600AMPS"/>
    <d v="1981-07-01T00:00:00"/>
    <d v="1981-07-01T00:00:00"/>
    <s v="CPR Conversion"/>
  </r>
  <r>
    <n v="3"/>
    <n v="21188.560000000001"/>
    <n v="18363.017214083204"/>
    <n v="2825.5427859167976"/>
    <d v="2023-12-01T00:00:00"/>
    <s v="BH Colorado Electric Oper Co"/>
    <s v="Regulated Electric (122)"/>
    <s v="WPC Sub 20328 Portland"/>
    <x v="103"/>
    <n v="135300"/>
    <x v="207"/>
    <n v="9785442"/>
    <s v="COMBO-ELEC-45-69KV- &lt;= 600AMPS"/>
    <d v="1981-07-01T00:00:00"/>
    <d v="1981-07-01T00:00:00"/>
    <s v="WCDXFER"/>
  </r>
  <r>
    <n v="0"/>
    <n v="0"/>
    <n v="0"/>
    <n v="0"/>
    <d v="2023-12-01T00:00:00"/>
    <s v="BH Colorado Electric Oper Co"/>
    <s v="Regulated Electric (122)"/>
    <s v="WPC Sub 20328 Portland"/>
    <x v="103"/>
    <n v="135300"/>
    <x v="207"/>
    <n v="9973868"/>
    <s v="COMBO-ELEC-45-69KV- &lt;= 600AMPS"/>
    <d v="1974-07-01T00:00:00"/>
    <d v="1974-07-01T00:00:00"/>
    <s v="CPR Conversion"/>
  </r>
  <r>
    <n v="0"/>
    <n v="0"/>
    <n v="0"/>
    <n v="0"/>
    <d v="2023-12-01T00:00:00"/>
    <s v="BH Colorado Electric Oper Co"/>
    <s v="Regulated Electric (122)"/>
    <s v="WPC Sub 20328 Portland"/>
    <x v="103"/>
    <n v="135300"/>
    <x v="209"/>
    <n v="9973865"/>
    <s v="COMBO-ELEC-69-170KV- &lt;= 600AMPS"/>
    <d v="1981-07-01T00:00:00"/>
    <d v="1981-07-01T00:00:00"/>
    <s v="CPR Conversion"/>
  </r>
  <r>
    <n v="3"/>
    <n v="31316.68"/>
    <n v="27140.529319969599"/>
    <n v="4176.1506800304014"/>
    <d v="2023-12-01T00:00:00"/>
    <s v="BH Colorado Electric Oper Co"/>
    <s v="Regulated Electric (122)"/>
    <s v="WPC Sub 20328 Portland"/>
    <x v="103"/>
    <n v="135300"/>
    <x v="209"/>
    <n v="9785467"/>
    <s v="COMBO-ELEC-69-170KV- &lt;= 600AMPS"/>
    <d v="1981-07-01T00:00:00"/>
    <d v="1981-07-01T00:00:00"/>
    <s v="WCDXFER"/>
  </r>
  <r>
    <n v="0"/>
    <n v="0"/>
    <n v="0"/>
    <n v="0"/>
    <d v="2023-12-01T00:00:00"/>
    <s v="BH Colorado Electric Oper Co"/>
    <s v="Regulated Electric (122)"/>
    <s v="WPC Sub 20328 Portland"/>
    <x v="103"/>
    <n v="135300"/>
    <x v="209"/>
    <n v="9973867"/>
    <s v="COMBO-ELEC-69-170KV- &lt;= 600AMPS"/>
    <d v="1974-07-01T00:00:00"/>
    <d v="1974-07-01T00:00:00"/>
    <s v="CPR Conversion"/>
  </r>
  <r>
    <n v="7"/>
    <n v="20026.45"/>
    <n v="20214.4929583585"/>
    <n v="-188.04295835849916"/>
    <d v="2023-12-01T00:00:00"/>
    <s v="BH Colorado Electric Oper Co"/>
    <s v="Regulated Electric (122)"/>
    <s v="WPC Sub 20328 Portland"/>
    <x v="103"/>
    <n v="135300"/>
    <x v="209"/>
    <n v="9689328"/>
    <s v="COMBO-ELEC-69-170KV- &lt;= 600AMPS"/>
    <d v="1974-07-01T00:00:00"/>
    <d v="1974-07-01T00:00:00"/>
    <s v="WCDXFER"/>
  </r>
  <r>
    <n v="3"/>
    <n v="381727.06"/>
    <n v="89516.782052640803"/>
    <n v="292210.27794735919"/>
    <d v="2023-12-01T00:00:00"/>
    <s v="BH Colorado Electric Oper Co"/>
    <s v="Regulated Electric (122)"/>
    <s v="WPC Sub 20328 Portland"/>
    <x v="103"/>
    <n v="135300"/>
    <x v="115"/>
    <n v="11845670"/>
    <s v="JMUX COMMUNICATIONS"/>
    <d v="2012-12-19T00:00:00"/>
    <d v="2012-01-01T00:00:00"/>
    <s v="10042866"/>
  </r>
  <r>
    <n v="1"/>
    <n v="2366.69"/>
    <n v="265.43472060290003"/>
    <n v="2101.2552793970999"/>
    <d v="2023-12-01T00:00:00"/>
    <s v="BH Colorado Electric Oper Co"/>
    <s v="Regulated Electric (122)"/>
    <s v="WPC Sub 20328 Portland"/>
    <x v="103"/>
    <n v="135300"/>
    <x v="281"/>
    <n v="29636550"/>
    <s v="Microwave Dehydrator"/>
    <d v="2018-12-03T00:00:00"/>
    <d v="2018-01-01T00:00:00"/>
    <s v="10062071"/>
  </r>
  <r>
    <n v="8977"/>
    <n v="-9213.7000000000007"/>
    <n v="-4415.2532276510001"/>
    <n v="-4798.4467723490006"/>
    <d v="2023-12-01T00:00:00"/>
    <s v="BH Colorado Electric Oper Co"/>
    <s v="Regulated Electric (122)"/>
    <s v="WPC Sub 20328 Portland"/>
    <x v="103"/>
    <n v="135300"/>
    <x v="116"/>
    <n v="9809955"/>
    <s v="COND. CONTROL CABLE, OTHER"/>
    <d v="2000-12-15T00:00:00"/>
    <d v="2002-01-01T00:00:00"/>
    <s v="10009149"/>
  </r>
  <r>
    <n v="7409"/>
    <n v="14817.07"/>
    <n v="7100.4174372760999"/>
    <n v="7716.6525627238998"/>
    <d v="2023-12-01T00:00:00"/>
    <s v="BH Colorado Electric Oper Co"/>
    <s v="Regulated Electric (122)"/>
    <s v="WPC Sub 20328 Portland"/>
    <x v="103"/>
    <n v="135300"/>
    <x v="116"/>
    <n v="9807783"/>
    <s v="COND. CONTROL CABLE, OTHER"/>
    <d v="2000-08-01T00:00:00"/>
    <d v="2001-01-01T00:00:00"/>
    <s v="10006115"/>
  </r>
  <r>
    <n v="3567"/>
    <n v="-7077.84"/>
    <n v="-3391.7379451032002"/>
    <n v="-3686.1020548967999"/>
    <d v="2023-12-01T00:00:00"/>
    <s v="BH Colorado Electric Oper Co"/>
    <s v="Regulated Electric (122)"/>
    <s v="WPC Sub 20328 Portland"/>
    <x v="103"/>
    <n v="135300"/>
    <x v="212"/>
    <n v="9809954"/>
    <s v="COND. CONTROL CABLE-COPPER, 12c/12"/>
    <d v="2000-12-15T00:00:00"/>
    <d v="2002-01-01T00:00:00"/>
    <s v="10009149"/>
  </r>
  <r>
    <n v="2000"/>
    <n v="6656.68"/>
    <n v="3189.9158704363999"/>
    <n v="3466.7641295636004"/>
    <d v="2023-12-01T00:00:00"/>
    <s v="BH Colorado Electric Oper Co"/>
    <s v="Regulated Electric (122)"/>
    <s v="WPC Sub 20328 Portland"/>
    <x v="103"/>
    <n v="135300"/>
    <x v="212"/>
    <n v="9807782"/>
    <s v="COND. CONTROL CABLE-COPPER, 12c/12"/>
    <d v="2000-08-01T00:00:00"/>
    <d v="2001-01-01T00:00:00"/>
    <s v="10006115"/>
  </r>
  <r>
    <n v="636"/>
    <n v="158.28"/>
    <n v="75.8486038044"/>
    <n v="82.431396195600001"/>
    <d v="2023-12-01T00:00:00"/>
    <s v="BH Colorado Electric Oper Co"/>
    <s v="Regulated Electric (122)"/>
    <s v="WPC Sub 20328 Portland"/>
    <x v="103"/>
    <n v="135300"/>
    <x v="258"/>
    <n v="9807803"/>
    <s v="COND. PWR CABLE, OTHER"/>
    <d v="2000-08-01T00:00:00"/>
    <d v="2001-01-01T00:00:00"/>
    <s v="10006115"/>
  </r>
  <r>
    <n v="2210"/>
    <n v="5821.53"/>
    <n v="5876.1925948869002"/>
    <n v="-54.662594886900479"/>
    <d v="2023-12-01T00:00:00"/>
    <s v="BH Colorado Electric Oper Co"/>
    <s v="Regulated Electric (122)"/>
    <s v="WPC Sub 20328 Portland"/>
    <x v="103"/>
    <n v="135300"/>
    <x v="215"/>
    <n v="9769130"/>
    <s v="CONDUIT-NOT ENCD, PVC-3&quot;-4&quot;"/>
    <d v="1974-07-01T00:00:00"/>
    <d v="1974-07-01T00:00:00"/>
    <s v="WCDXFER"/>
  </r>
  <r>
    <n v="0"/>
    <n v="0"/>
    <n v="0"/>
    <n v="0"/>
    <d v="2023-12-01T00:00:00"/>
    <s v="BH Colorado Electric Oper Co"/>
    <s v="Regulated Electric (122)"/>
    <s v="WPC Sub 20328 Portland"/>
    <x v="103"/>
    <n v="135300"/>
    <x v="215"/>
    <n v="9973802"/>
    <s v="CONDUIT-NOT ENCD, PVC-3&quot;-4&quot;"/>
    <d v="1974-07-01T00:00:00"/>
    <d v="1974-07-01T00:00:00"/>
    <s v="CPR Conversion"/>
  </r>
  <r>
    <n v="4703"/>
    <n v="11941.28"/>
    <n v="12053.4053950544"/>
    <n v="-112.12539505439963"/>
    <d v="2023-12-01T00:00:00"/>
    <s v="BH Colorado Electric Oper Co"/>
    <s v="Regulated Electric (122)"/>
    <s v="WPC Sub 20328 Portland"/>
    <x v="103"/>
    <n v="135300"/>
    <x v="217"/>
    <n v="9769136"/>
    <s v="CONDUIT, NOT ENCD-PVC-UNDR 3&quot;"/>
    <d v="1974-07-01T00:00:00"/>
    <d v="1974-07-01T00:00:00"/>
    <s v="WCDXFER"/>
  </r>
  <r>
    <n v="0"/>
    <n v="0"/>
    <n v="0"/>
    <n v="0"/>
    <d v="2023-12-01T00:00:00"/>
    <s v="BH Colorado Electric Oper Co"/>
    <s v="Regulated Electric (122)"/>
    <s v="WPC Sub 20328 Portland"/>
    <x v="103"/>
    <n v="135300"/>
    <x v="217"/>
    <n v="9973803"/>
    <s v="CONDUIT, NOT ENCD-PVC-UNDR 3&quot;"/>
    <d v="1974-07-01T00:00:00"/>
    <d v="1974-07-01T00:00:00"/>
    <s v="CPR Conversion"/>
  </r>
  <r>
    <n v="3"/>
    <n v="35271.79"/>
    <n v="16902.426239461704"/>
    <n v="18369.363760538297"/>
    <d v="2023-12-01T00:00:00"/>
    <s v="BH Colorado Electric Oper Co"/>
    <s v="Regulated Electric (122)"/>
    <s v="WPC Sub 20328 Portland"/>
    <x v="103"/>
    <n v="135300"/>
    <x v="282"/>
    <n v="9809967"/>
    <s v="CURR TRAN, 69001-161K,100-600A"/>
    <d v="2000-12-15T00:00:00"/>
    <d v="2002-01-01T00:00:00"/>
    <s v="10009151"/>
  </r>
  <r>
    <n v="0"/>
    <n v="0"/>
    <n v="0"/>
    <n v="0"/>
    <d v="2023-12-01T00:00:00"/>
    <s v="BH Colorado Electric Oper Co"/>
    <s v="Regulated Electric (122)"/>
    <s v="WPC Sub 20328 Portland"/>
    <x v="103"/>
    <n v="135300"/>
    <x v="3"/>
    <n v="37600781"/>
    <s v="This Work Order is for the replacement for the batteies at Portland Substation and the addition of a new DC panel to cover future breaker replacements."/>
    <d v="2023-07-28T00:00:00"/>
    <d v="2023-07-01T00:00:00"/>
    <s v="10082275"/>
  </r>
  <r>
    <n v="0"/>
    <n v="0"/>
    <n v="0"/>
    <n v="0"/>
    <d v="2023-12-01T00:00:00"/>
    <s v="BH Colorado Electric Oper Co"/>
    <s v="Regulated Electric (122)"/>
    <s v="WPC Sub 20328 Portland"/>
    <x v="103"/>
    <n v="135300"/>
    <x v="3"/>
    <n v="11738968"/>
    <s v="Engineering Design on 115 kV line terminal @ Portland Sub - new line to West Station"/>
    <d v="2012-12-19T00:00:00"/>
    <d v="2012-12-01T00:00:00"/>
    <s v="10042866"/>
  </r>
  <r>
    <n v="0"/>
    <n v="0"/>
    <n v="0"/>
    <n v="0"/>
    <d v="2023-12-01T00:00:00"/>
    <s v="BH Colorado Electric Oper Co"/>
    <s v="Regulated Electric (122)"/>
    <s v="WPC Sub 20328 Portland"/>
    <x v="103"/>
    <n v="135300"/>
    <x v="3"/>
    <n v="9786760"/>
    <s v="Portland 115/60kV Sub-Invest"/>
    <d v="2000-08-01T00:00:00"/>
    <d v="2000-12-01T00:00:00"/>
    <s v="10006115"/>
  </r>
  <r>
    <n v="0"/>
    <n v="0"/>
    <n v="0"/>
    <n v="0"/>
    <d v="2023-12-01T00:00:00"/>
    <s v="BH Colorado Electric Oper Co"/>
    <s v="Regulated Electric (122)"/>
    <s v="WPC Sub 20328 Portland"/>
    <x v="103"/>
    <n v="135300"/>
    <x v="3"/>
    <n v="9807338"/>
    <s v="115KV Metering(Holnam Line)"/>
    <d v="2000-12-15T00:00:00"/>
    <d v="2001-06-01T00:00:00"/>
    <s v="10009151"/>
  </r>
  <r>
    <n v="0"/>
    <n v="0"/>
    <n v="0"/>
    <n v="0"/>
    <d v="2023-12-01T00:00:00"/>
    <s v="BH Colorado Electric Oper Co"/>
    <s v="Regulated Electric (122)"/>
    <s v="WPC Sub 20328 Portland"/>
    <x v="103"/>
    <n v="135300"/>
    <x v="3"/>
    <n v="9802290"/>
    <s v="Ring Bus Exp(without Metering)"/>
    <d v="2000-12-15T00:00:00"/>
    <d v="2001-03-01T00:00:00"/>
    <s v="10009149"/>
  </r>
  <r>
    <n v="0"/>
    <n v="0"/>
    <n v="0"/>
    <n v="0"/>
    <d v="2023-12-01T00:00:00"/>
    <s v="BH Colorado Electric Oper Co"/>
    <s v="Regulated Electric (122)"/>
    <s v="WPC Sub 20328 Portland"/>
    <x v="103"/>
    <n v="135300"/>
    <x v="3"/>
    <n v="9801308"/>
    <s v="Portland 115/60kV Sub-Invest"/>
    <d v="2000-08-01T00:00:00"/>
    <d v="2001-01-01T00:00:00"/>
    <s v="10006115"/>
  </r>
  <r>
    <n v="0"/>
    <n v="0"/>
    <n v="0"/>
    <n v="0"/>
    <d v="2023-12-01T00:00:00"/>
    <s v="BH Colorado Electric Oper Co"/>
    <s v="Regulated Electric (122)"/>
    <s v="WPC Sub 20328 Portland"/>
    <x v="103"/>
    <n v="135300"/>
    <x v="3"/>
    <n v="36460822"/>
    <s v="Replacing 2 69kV breakers at the Portland Sub. (69-1 &amp; 69-5)"/>
    <d v="2022-12-01T00:00:00"/>
    <d v="2022-12-01T00:00:00"/>
    <s v="10079878"/>
  </r>
  <r>
    <n v="0"/>
    <n v="0"/>
    <n v="0"/>
    <n v="0"/>
    <d v="2023-12-01T00:00:00"/>
    <s v="BH Colorado Electric Oper Co"/>
    <s v="Regulated Electric (122)"/>
    <s v="WPC Sub 20328 Portland"/>
    <x v="103"/>
    <n v="135300"/>
    <x v="3"/>
    <n v="9822685"/>
    <s v="Portland 115/60kV Sub-Invest"/>
    <d v="2000-08-01T00:00:00"/>
    <d v="2000-10-01T00:00:00"/>
    <s v="10006115"/>
  </r>
  <r>
    <n v="0"/>
    <n v="0"/>
    <n v="0"/>
    <n v="0"/>
    <d v="2023-12-01T00:00:00"/>
    <s v="BH Colorado Electric Oper Co"/>
    <s v="Regulated Electric (122)"/>
    <s v="WPC Sub 20328 Portland"/>
    <x v="103"/>
    <n v="135300"/>
    <x v="3"/>
    <n v="9746273"/>
    <s v="Repl battery system-Portland"/>
    <d v="2007-02-22T00:00:00"/>
    <d v="2007-02-01T00:00:00"/>
    <s v="10024688"/>
  </r>
  <r>
    <n v="0"/>
    <n v="0"/>
    <n v="0"/>
    <n v="0"/>
    <d v="2023-12-01T00:00:00"/>
    <s v="BH Colorado Electric Oper Co"/>
    <s v="Regulated Electric (122)"/>
    <s v="WPC Sub 20328 Portland"/>
    <x v="103"/>
    <n v="135300"/>
    <x v="3"/>
    <n v="9806494"/>
    <s v="115KV Metering(Holnam Line)"/>
    <d v="2000-12-15T00:00:00"/>
    <d v="2001-04-01T00:00:00"/>
    <s v="10009151"/>
  </r>
  <r>
    <n v="0"/>
    <n v="0"/>
    <n v="0"/>
    <n v="0"/>
    <d v="2023-12-01T00:00:00"/>
    <s v="BH Colorado Electric Oper Co"/>
    <s v="Regulated Electric (122)"/>
    <s v="WPC Sub 20328 Portland"/>
    <x v="103"/>
    <n v="135300"/>
    <x v="3"/>
    <n v="20153198"/>
    <s v="Replacing 2 existing 115 kV relay protection control panels at Portland Substation for the capacitor bank and the Holcim line."/>
    <d v="2017-07-20T00:00:00"/>
    <d v="2017-07-01T00:00:00"/>
    <s v="10055943"/>
  </r>
  <r>
    <n v="0"/>
    <n v="0"/>
    <n v="0"/>
    <n v="0"/>
    <d v="2023-12-01T00:00:00"/>
    <s v="BH Colorado Electric Oper Co"/>
    <s v="Regulated Electric (122)"/>
    <s v="WPC Sub 20328 Portland"/>
    <x v="103"/>
    <n v="135300"/>
    <x v="3"/>
    <n v="27213813"/>
    <s v="Remove existing Portland T2 transformer, Order and replace with new transformer, Upgrade T2 relaying, Upgrade T1 relaying"/>
    <d v="2019-05-10T00:00:00"/>
    <d v="2019-05-01T00:00:00"/>
    <s v="10059997"/>
  </r>
  <r>
    <n v="0"/>
    <n v="0"/>
    <n v="0"/>
    <n v="0"/>
    <d v="2023-12-01T00:00:00"/>
    <s v="BH Colorado Electric Oper Co"/>
    <s v="Regulated Electric (122)"/>
    <s v="WPC Sub 20328 Portland"/>
    <x v="103"/>
    <n v="135300"/>
    <x v="3"/>
    <n v="9801322"/>
    <s v="Ring Bus Exp(without Metering)"/>
    <d v="2000-12-15T00:00:00"/>
    <d v="2001-01-01T00:00:00"/>
    <s v="10009149"/>
  </r>
  <r>
    <n v="4"/>
    <n v="675513.51"/>
    <n v="6887.4344209335004"/>
    <n v="668626.07557906653"/>
    <d v="2023-12-01T00:00:00"/>
    <s v="BH Colorado Electric Oper Co"/>
    <s v="Regulated Electric (122)"/>
    <s v="WPC Sub 20328 Portland"/>
    <x v="103"/>
    <n v="135300"/>
    <x v="3"/>
    <n v="37880489"/>
    <s v="Portland Substation 69kv Breaker Replacement 69-2,3,4. Portland Substation, replacement of 69kv breakers 69-2, 69-3 and 69-4. All are oil filled manufactured in 1973, 1973 and 1957."/>
    <d v="2023-09-20T00:00:00"/>
    <d v="2023-09-01T00:00:00"/>
    <s v="10081089"/>
  </r>
  <r>
    <n v="0"/>
    <n v="0"/>
    <n v="0"/>
    <n v="0"/>
    <d v="2023-12-01T00:00:00"/>
    <s v="BH Colorado Electric Oper Co"/>
    <s v="Regulated Electric (122)"/>
    <s v="WPC Sub 20328 Portland"/>
    <x v="103"/>
    <n v="135300"/>
    <x v="3"/>
    <n v="28413186"/>
    <s v="Replace existing door and/or locking mechanisms for Portland Substation to allow for compliance with NERC CIP Low Impact Standards."/>
    <d v="2019-12-16T00:00:00"/>
    <d v="2019-12-01T00:00:00"/>
    <s v="10068549"/>
  </r>
  <r>
    <n v="0"/>
    <n v="0"/>
    <n v="0"/>
    <n v="0"/>
    <d v="2023-12-01T00:00:00"/>
    <s v="BH Colorado Electric Oper Co"/>
    <s v="Regulated Electric (122)"/>
    <s v="WPC Sub 20328 Portland"/>
    <x v="103"/>
    <n v="135300"/>
    <x v="3"/>
    <n v="9806497"/>
    <s v="Ring Bus Exp(without Metering)"/>
    <d v="2000-12-15T00:00:00"/>
    <d v="2001-04-01T00:00:00"/>
    <s v="10009149"/>
  </r>
  <r>
    <n v="0"/>
    <n v="0"/>
    <n v="0"/>
    <n v="0"/>
    <d v="2023-12-01T00:00:00"/>
    <s v="BH Colorado Electric Oper Co"/>
    <s v="Regulated Electric (122)"/>
    <s v="WPC Sub 20328 Portland"/>
    <x v="103"/>
    <n v="135300"/>
    <x v="3"/>
    <n v="29646523"/>
    <s v="Replace existing door and/or locking mechanisms for Portland Substation to allow for compliance with NERC CIP Low Impact Standards."/>
    <d v="2019-12-16T00:00:00"/>
    <d v="2020-07-01T00:00:00"/>
    <s v="10068549"/>
  </r>
  <r>
    <n v="0"/>
    <n v="0"/>
    <n v="0"/>
    <n v="0"/>
    <d v="2023-12-01T00:00:00"/>
    <s v="BH Colorado Electric Oper Co"/>
    <s v="Regulated Electric (122)"/>
    <s v="WPC Sub 20328 Portland"/>
    <x v="103"/>
    <n v="135300"/>
    <x v="3"/>
    <n v="9800933"/>
    <s v="Ring Bus Exp(without Metering)"/>
    <d v="2000-12-15T00:00:00"/>
    <d v="2000-12-01T00:00:00"/>
    <s v="10009149"/>
  </r>
  <r>
    <n v="2"/>
    <n v="39860.04"/>
    <n v="406.40698883400006"/>
    <n v="39453.633011165999"/>
    <d v="2023-12-01T00:00:00"/>
    <s v="BH Colorado Electric Oper Co"/>
    <s v="Regulated Electric (122)"/>
    <s v="WPC Sub 20328 Portland"/>
    <x v="103"/>
    <n v="135300"/>
    <x v="3"/>
    <n v="38325295"/>
    <s v="Replace 115kV switch at Portland substation due to the North Phase pivot housing of the blade breaking when trying to close in the switch for another capital project energization."/>
    <d v="2023-11-30T00:00:00"/>
    <d v="2023-12-01T00:00:00"/>
    <s v="10084646"/>
  </r>
  <r>
    <n v="2"/>
    <n v="-70865.55"/>
    <n v="-722.53451796749994"/>
    <n v="-70143.015482032497"/>
    <d v="2023-12-01T00:00:00"/>
    <s v="BH Colorado Electric Oper Co"/>
    <s v="Regulated Electric (122)"/>
    <s v="WPC Sub 20328 Portland"/>
    <x v="103"/>
    <n v="135300"/>
    <x v="3"/>
    <n v="38071682"/>
    <s v="Portland Substation 69kv Breaker Replacement 69-2,3,4. Portland Substation, replacement of 69kv breakers 69-2, 69-3 and 69-4. All are oil filled manufactured in 1973, 1973 and 1957."/>
    <d v="2023-09-20T00:00:00"/>
    <d v="2023-10-01T00:00:00"/>
    <s v="10081089"/>
  </r>
  <r>
    <n v="0"/>
    <n v="0"/>
    <n v="0"/>
    <n v="0"/>
    <d v="2023-12-01T00:00:00"/>
    <s v="BH Colorado Electric Oper Co"/>
    <s v="Regulated Electric (122)"/>
    <s v="WPC Sub 20328 Portland"/>
    <x v="103"/>
    <n v="135300"/>
    <x v="3"/>
    <n v="9871761"/>
    <s v="Portland 115/60kV Sub-Invest"/>
    <d v="2000-08-01T00:00:00"/>
    <d v="2000-11-01T00:00:00"/>
    <s v="10006115"/>
  </r>
  <r>
    <n v="2"/>
    <n v="123500.68000000001"/>
    <n v="1259.194408178"/>
    <n v="122241.48559182201"/>
    <d v="2023-12-01T00:00:00"/>
    <s v="BH Colorado Electric Oper Co"/>
    <s v="Regulated Electric (122)"/>
    <s v="WPC Sub 20328 Portland"/>
    <x v="103"/>
    <n v="135300"/>
    <x v="3"/>
    <n v="38235624"/>
    <s v="Upgrading the Portland Transmission Substation RTU from a Siemens 5700 to a SEL Axion RTU."/>
    <d v="2023-11-07T00:00:00"/>
    <d v="2023-11-01T00:00:00"/>
    <s v="10082706"/>
  </r>
  <r>
    <n v="0"/>
    <n v="0"/>
    <n v="0"/>
    <n v="0"/>
    <d v="2023-12-01T00:00:00"/>
    <s v="BH Colorado Electric Oper Co"/>
    <s v="Regulated Electric (122)"/>
    <s v="WPC Sub 20328 Portland"/>
    <x v="103"/>
    <n v="135300"/>
    <x v="3"/>
    <n v="9801693"/>
    <s v="Ring Bus Exp(without Metering)"/>
    <d v="2000-12-15T00:00:00"/>
    <d v="2001-02-01T00:00:00"/>
    <s v="10009149"/>
  </r>
  <r>
    <n v="4"/>
    <n v="110287.82"/>
    <n v="1124.4780695470001"/>
    <n v="109163.34193045301"/>
    <d v="2023-12-01T00:00:00"/>
    <s v="BH Colorado Electric Oper Co"/>
    <s v="Regulated Electric (122)"/>
    <s v="WPC Sub 20328 Portland"/>
    <x v="103"/>
    <n v="135300"/>
    <x v="3"/>
    <n v="38204598"/>
    <s v="Portland Substation 69kv Breaker Replacement 69-2,3,4. Portland Substation, replacement of 69kv breakers 69-2, 69-3 and 69-4. All are oil filled manufactured in 1973, 1973 and 1957."/>
    <d v="2023-09-20T00:00:00"/>
    <d v="2023-11-01T00:00:00"/>
    <s v="10081089"/>
  </r>
  <r>
    <n v="0"/>
    <n v="0"/>
    <n v="0"/>
    <n v="0"/>
    <d v="2023-12-01T00:00:00"/>
    <s v="BH Colorado Electric Oper Co"/>
    <s v="Regulated Electric (122)"/>
    <s v="WPC Sub 20328 Portland"/>
    <x v="103"/>
    <n v="135300"/>
    <x v="3"/>
    <n v="28830349"/>
    <s v="Replace existing door and/or locking mechanisms for Portland Substation to allow for compliance with NERC CIP Low Impact Standards."/>
    <d v="2019-12-16T00:00:00"/>
    <d v="2020-01-01T00:00:00"/>
    <s v="10068549"/>
  </r>
  <r>
    <n v="0"/>
    <n v="0"/>
    <n v="0"/>
    <n v="0"/>
    <d v="2023-12-01T00:00:00"/>
    <s v="BH Colorado Electric Oper Co"/>
    <s v="Regulated Electric (122)"/>
    <s v="WPC Sub 20328 Portland"/>
    <x v="103"/>
    <n v="135300"/>
    <x v="3"/>
    <n v="36933420"/>
    <s v="Replacing 2 69kV breakers at the Portland Sub. (69-1 &amp; 69-5)"/>
    <d v="2022-12-01T00:00:00"/>
    <d v="2023-03-01T00:00:00"/>
    <s v="10079878"/>
  </r>
  <r>
    <n v="0"/>
    <n v="0"/>
    <n v="0"/>
    <n v="0"/>
    <d v="2023-12-01T00:00:00"/>
    <s v="BH Colorado Electric Oper Co"/>
    <s v="Regulated Electric (122)"/>
    <s v="WPC Sub 20328 Portland"/>
    <x v="103"/>
    <n v="135300"/>
    <x v="3"/>
    <n v="11875694"/>
    <s v="Engineering Design on 115 kV line terminal @ Portland Sub - new line to West Station"/>
    <d v="2012-12-19T00:00:00"/>
    <d v="2013-05-01T00:00:00"/>
    <s v="10042866"/>
  </r>
  <r>
    <n v="0"/>
    <n v="0"/>
    <n v="0"/>
    <n v="0"/>
    <d v="2023-12-01T00:00:00"/>
    <s v="BH Colorado Electric Oper Co"/>
    <s v="Regulated Electric (122)"/>
    <s v="WPC Sub 20328 Portland"/>
    <x v="103"/>
    <n v="135300"/>
    <x v="3"/>
    <n v="9822385"/>
    <s v="Portland 115/60kV Sub-Invest"/>
    <d v="2000-08-01T00:00:00"/>
    <d v="2000-09-01T00:00:00"/>
    <s v="10006115"/>
  </r>
  <r>
    <n v="0"/>
    <n v="0"/>
    <n v="0"/>
    <n v="0"/>
    <d v="2023-12-01T00:00:00"/>
    <s v="BH Colorado Electric Oper Co"/>
    <s v="Regulated Electric (122)"/>
    <s v="WPC Sub 20328 Portland"/>
    <x v="103"/>
    <n v="135300"/>
    <x v="3"/>
    <n v="11910099"/>
    <s v="UPGRADE 115KV SWITCHES TO CORRECT BROKEN ASSEMBLYS"/>
    <d v="2013-06-17T00:00:00"/>
    <d v="2013-06-01T00:00:00"/>
    <s v="10047623"/>
  </r>
  <r>
    <n v="2"/>
    <n v="-3716.03"/>
    <n v="-37.888084475500001"/>
    <n v="-3678.1419155245003"/>
    <d v="2023-12-01T00:00:00"/>
    <s v="BH Colorado Electric Oper Co"/>
    <s v="Regulated Electric (122)"/>
    <s v="WPC Sub 20328 Portland"/>
    <x v="103"/>
    <n v="135300"/>
    <x v="3"/>
    <n v="38325290"/>
    <s v="Upgrading the Portland Transmission Substation RTU from a Siemens 5700 to a SEL Axion RTU."/>
    <d v="2023-11-07T00:00:00"/>
    <d v="2023-12-01T00:00:00"/>
    <s v="10082706"/>
  </r>
  <r>
    <n v="0"/>
    <n v="0"/>
    <n v="0"/>
    <n v="0"/>
    <d v="2023-12-01T00:00:00"/>
    <s v="BH Colorado Electric Oper Co"/>
    <s v="Regulated Electric (122)"/>
    <s v="WPC Sub 20328 Portland"/>
    <x v="103"/>
    <n v="135300"/>
    <x v="3"/>
    <n v="9809410"/>
    <s v="Ring Bus Exp(without Metering)"/>
    <d v="2000-12-15T00:00:00"/>
    <d v="2001-12-01T00:00:00"/>
    <s v="10009149"/>
  </r>
  <r>
    <n v="1120"/>
    <n v="7806.27"/>
    <n v="7879.5687676071002"/>
    <n v="-73.298767607099762"/>
    <d v="2023-12-01T00:00:00"/>
    <s v="BH Colorado Electric Oper Co"/>
    <s v="Regulated Electric (122)"/>
    <s v="WPC Sub 20328 Portland"/>
    <x v="103"/>
    <n v="135300"/>
    <x v="119"/>
    <n v="9769364"/>
    <s v="FENCE"/>
    <d v="1974-07-01T00:00:00"/>
    <d v="1974-07-01T00:00:00"/>
    <s v="WCDXFER"/>
  </r>
  <r>
    <n v="1"/>
    <n v="12965.51"/>
    <n v="6213.1402016173006"/>
    <n v="6752.3697983826996"/>
    <d v="2023-12-01T00:00:00"/>
    <s v="BH Colorado Electric Oper Co"/>
    <s v="Regulated Electric (122)"/>
    <s v="WPC Sub 20328 Portland"/>
    <x v="103"/>
    <n v="135300"/>
    <x v="119"/>
    <n v="9807779"/>
    <s v="FENCE"/>
    <d v="2000-08-01T00:00:00"/>
    <d v="2001-01-01T00:00:00"/>
    <s v="10006115"/>
  </r>
  <r>
    <n v="0"/>
    <n v="0"/>
    <n v="0"/>
    <n v="0"/>
    <d v="2023-12-01T00:00:00"/>
    <s v="BH Colorado Electric Oper Co"/>
    <s v="Regulated Electric (122)"/>
    <s v="WPC Sub 20328 Portland"/>
    <x v="103"/>
    <n v="135300"/>
    <x v="119"/>
    <n v="9973798"/>
    <s v="FENCES, CHAIN LINK"/>
    <d v="1993-07-01T00:00:00"/>
    <d v="1993-07-01T00:00:00"/>
    <s v="CPR Conversion"/>
  </r>
  <r>
    <n v="1"/>
    <n v="217.28"/>
    <n v="135.13669848000001"/>
    <n v="82.143301519999994"/>
    <d v="2023-12-01T00:00:00"/>
    <s v="BH Colorado Electric Oper Co"/>
    <s v="Regulated Electric (122)"/>
    <s v="WPC Sub 20328 Portland"/>
    <x v="103"/>
    <n v="135300"/>
    <x v="119"/>
    <n v="9769363"/>
    <s v="FENCES, CHAIN LINK"/>
    <d v="1993-07-01T00:00:00"/>
    <d v="1993-07-01T00:00:00"/>
    <s v="WCDXFER"/>
  </r>
  <r>
    <n v="0"/>
    <n v="0"/>
    <n v="0"/>
    <n v="0"/>
    <d v="2023-12-01T00:00:00"/>
    <s v="BH Colorado Electric Oper Co"/>
    <s v="Regulated Electric (122)"/>
    <s v="WPC Sub 20328 Portland"/>
    <x v="103"/>
    <n v="135300"/>
    <x v="119"/>
    <n v="9724102"/>
    <s v="FENCE"/>
    <d v="1974-07-01T00:00:00"/>
    <d v="1974-07-01T00:00:00"/>
    <s v="CPR Conversion"/>
  </r>
  <r>
    <n v="1"/>
    <n v="52863.51"/>
    <n v="4850.898409077"/>
    <n v="48012.611590922999"/>
    <d v="2023-12-01T00:00:00"/>
    <s v="BH Colorado Electric Oper Co"/>
    <s v="Regulated Electric (122)"/>
    <s v="WPC Sub 20328 Portland"/>
    <x v="103"/>
    <n v="135300"/>
    <x v="120"/>
    <n v="29606319"/>
    <s v="Foundation, Other"/>
    <d v="2019-05-10T00:00:00"/>
    <d v="2019-05-01T00:00:00"/>
    <s v="10059997"/>
  </r>
  <r>
    <n v="4"/>
    <n v="6656.64"/>
    <n v="5768.9618788608004"/>
    <n v="887.6781211391999"/>
    <d v="2023-12-01T00:00:00"/>
    <s v="BH Colorado Electric Oper Co"/>
    <s v="Regulated Electric (122)"/>
    <s v="WPC Sub 20328 Portland"/>
    <x v="103"/>
    <n v="135300"/>
    <x v="227"/>
    <n v="9778042"/>
    <s v="PCB FOUNDATION"/>
    <d v="1981-07-01T00:00:00"/>
    <d v="1981-07-01T00:00:00"/>
    <s v="WCDXFER"/>
  </r>
  <r>
    <n v="2"/>
    <n v="21912.5"/>
    <n v="10500.584602375"/>
    <n v="11411.915397625"/>
    <d v="2023-12-01T00:00:00"/>
    <s v="BH Colorado Electric Oper Co"/>
    <s v="Regulated Electric (122)"/>
    <s v="WPC Sub 20328 Portland"/>
    <x v="103"/>
    <n v="135300"/>
    <x v="227"/>
    <n v="9807774"/>
    <s v="PCB FOUNDATION"/>
    <d v="2000-08-01T00:00:00"/>
    <d v="2001-01-01T00:00:00"/>
    <s v="10006115"/>
  </r>
  <r>
    <n v="7"/>
    <n v="8605.4"/>
    <n v="8686.2023825420001"/>
    <n v="-80.802382542000487"/>
    <d v="2023-12-01T00:00:00"/>
    <s v="BH Colorado Electric Oper Co"/>
    <s v="Regulated Electric (122)"/>
    <s v="WPC Sub 20328 Portland"/>
    <x v="103"/>
    <n v="135300"/>
    <x v="227"/>
    <n v="9778043"/>
    <s v="PCB FOUNDATION"/>
    <d v="1974-07-01T00:00:00"/>
    <d v="1974-07-01T00:00:00"/>
    <s v="WCDXFER"/>
  </r>
  <r>
    <n v="0"/>
    <n v="0"/>
    <n v="0"/>
    <n v="0"/>
    <d v="2023-12-01T00:00:00"/>
    <s v="BH Colorado Electric Oper Co"/>
    <s v="Regulated Electric (122)"/>
    <s v="WPC Sub 20328 Portland"/>
    <x v="103"/>
    <n v="135300"/>
    <x v="227"/>
    <n v="9973797"/>
    <s v="FOUNDATION"/>
    <d v="1974-07-01T00:00:00"/>
    <d v="1974-07-01T00:00:00"/>
    <s v="CPR Conversion"/>
  </r>
  <r>
    <n v="0"/>
    <n v="0"/>
    <n v="0"/>
    <n v="0"/>
    <d v="2023-12-01T00:00:00"/>
    <s v="BH Colorado Electric Oper Co"/>
    <s v="Regulated Electric (122)"/>
    <s v="WPC Sub 20328 Portland"/>
    <x v="103"/>
    <n v="135300"/>
    <x v="227"/>
    <n v="9973796"/>
    <s v="PWR CIRC BREAKERS-FOUNDATION"/>
    <d v="1981-07-01T00:00:00"/>
    <d v="1981-07-01T00:00:00"/>
    <s v="CPR Conversion"/>
  </r>
  <r>
    <n v="0"/>
    <n v="0"/>
    <n v="0"/>
    <n v="0"/>
    <d v="2023-12-01T00:00:00"/>
    <s v="BH Colorado Electric Oper Co"/>
    <s v="Regulated Electric (122)"/>
    <s v="WPC Sub 20328 Portland"/>
    <x v="103"/>
    <n v="135300"/>
    <x v="122"/>
    <n v="9973882"/>
    <s v="STATION GROUNDING SYSTEMS"/>
    <d v="1981-07-01T00:00:00"/>
    <d v="1981-07-01T00:00:00"/>
    <s v="CPR Conversion"/>
  </r>
  <r>
    <n v="0"/>
    <n v="0"/>
    <n v="0"/>
    <n v="0"/>
    <d v="2023-12-01T00:00:00"/>
    <s v="BH Colorado Electric Oper Co"/>
    <s v="Regulated Electric (122)"/>
    <s v="WPC Sub 20328 Portland"/>
    <x v="103"/>
    <n v="135300"/>
    <x v="122"/>
    <n v="9973794"/>
    <s v="GROUNDING SYSTEMS, STATION"/>
    <d v="1974-07-01T00:00:00"/>
    <d v="1974-07-01T00:00:00"/>
    <s v="CPR Conversion"/>
  </r>
  <r>
    <n v="1"/>
    <n v="-1456.46"/>
    <n v="-697.94324928580011"/>
    <n v="-758.51675071419993"/>
    <d v="2023-12-01T00:00:00"/>
    <s v="BH Colorado Electric Oper Co"/>
    <s v="Regulated Electric (122)"/>
    <s v="WPC Sub 20328 Portland"/>
    <x v="103"/>
    <n v="135300"/>
    <x v="122"/>
    <n v="9809953"/>
    <s v="GROUNDING SYSTEMS, STATION"/>
    <d v="2000-12-15T00:00:00"/>
    <d v="2002-01-01T00:00:00"/>
    <s v="10009149"/>
  </r>
  <r>
    <n v="1"/>
    <n v="2124.67"/>
    <n v="1798.0147992601001"/>
    <n v="326.65520073990001"/>
    <d v="2023-12-01T00:00:00"/>
    <s v="BH Colorado Electric Oper Co"/>
    <s v="Regulated Electric (122)"/>
    <s v="WPC Sub 20328 Portland"/>
    <x v="103"/>
    <n v="135300"/>
    <x v="122"/>
    <n v="9769355"/>
    <s v="STATION GROUNDING SYSTEMS"/>
    <d v="1982-07-01T00:00:00"/>
    <d v="1982-07-01T00:00:00"/>
    <s v="WCDXFER"/>
  </r>
  <r>
    <n v="0"/>
    <n v="0"/>
    <n v="0"/>
    <n v="0"/>
    <d v="2023-12-01T00:00:00"/>
    <s v="BH Colorado Electric Oper Co"/>
    <s v="Regulated Electric (122)"/>
    <s v="WPC Sub 20328 Portland"/>
    <x v="103"/>
    <n v="135300"/>
    <x v="122"/>
    <n v="9973881"/>
    <s v="STATION GROUNDING SYSTEMS"/>
    <d v="1982-07-01T00:00:00"/>
    <d v="1982-07-01T00:00:00"/>
    <s v="CPR Conversion"/>
  </r>
  <r>
    <n v="1"/>
    <n v="9287.52"/>
    <n v="4450.6281577295995"/>
    <n v="4836.891842270401"/>
    <d v="2023-12-01T00:00:00"/>
    <s v="BH Colorado Electric Oper Co"/>
    <s v="Regulated Electric (122)"/>
    <s v="WPC Sub 20328 Portland"/>
    <x v="103"/>
    <n v="135300"/>
    <x v="122"/>
    <n v="9807778"/>
    <s v="GROUNDING SYSTEMS, STATION"/>
    <d v="2000-08-01T00:00:00"/>
    <d v="2001-01-01T00:00:00"/>
    <s v="10006115"/>
  </r>
  <r>
    <n v="1"/>
    <n v="7337.7"/>
    <n v="6359.2009750440002"/>
    <n v="978.49902495599963"/>
    <d v="2023-12-01T00:00:00"/>
    <s v="BH Colorado Electric Oper Co"/>
    <s v="Regulated Electric (122)"/>
    <s v="WPC Sub 20328 Portland"/>
    <x v="103"/>
    <n v="135300"/>
    <x v="122"/>
    <n v="9769354"/>
    <s v="STATION GROUNDING SYSTEMS"/>
    <d v="1981-07-01T00:00:00"/>
    <d v="1981-07-01T00:00:00"/>
    <s v="WCDXFER"/>
  </r>
  <r>
    <n v="1"/>
    <n v="6309.66"/>
    <n v="6368.9060037918007"/>
    <n v="-59.246003791800831"/>
    <d v="2023-12-01T00:00:00"/>
    <s v="BH Colorado Electric Oper Co"/>
    <s v="Regulated Electric (122)"/>
    <s v="WPC Sub 20328 Portland"/>
    <x v="103"/>
    <n v="135300"/>
    <x v="122"/>
    <n v="9769356"/>
    <s v="GROUNDING SYSTEMS, STATION"/>
    <d v="1974-07-01T00:00:00"/>
    <d v="1974-07-01T00:00:00"/>
    <s v="WCDXFER"/>
  </r>
  <r>
    <n v="2"/>
    <n v="-1451.21"/>
    <n v="-695.4274218283"/>
    <n v="-755.78257817170004"/>
    <d v="2023-12-01T00:00:00"/>
    <s v="BH Colorado Electric Oper Co"/>
    <s v="Regulated Electric (122)"/>
    <s v="WPC Sub 20328 Portland"/>
    <x v="103"/>
    <n v="135300"/>
    <x v="283"/>
    <n v="9809975"/>
    <s v="HIGH PROFILE STRUCT-BUS SUPPORT-1PH"/>
    <d v="2000-12-15T00:00:00"/>
    <d v="2002-01-01T00:00:00"/>
    <s v="10009149"/>
  </r>
  <r>
    <n v="27"/>
    <n v="1605.89"/>
    <n v="769.5508868047001"/>
    <n v="836.3391131953"/>
    <d v="2023-12-01T00:00:00"/>
    <s v="BH Colorado Electric Oper Co"/>
    <s v="Regulated Electric (122)"/>
    <s v="WPC Sub 20328 Portland"/>
    <x v="103"/>
    <n v="135300"/>
    <x v="284"/>
    <n v="9807777"/>
    <s v="INSULATORS-POST-161KV"/>
    <d v="2000-08-01T00:00:00"/>
    <d v="2001-01-01T00:00:00"/>
    <s v="10006115"/>
  </r>
  <r>
    <n v="2"/>
    <n v="12761.6"/>
    <n v="6115.4254631679996"/>
    <n v="6646.1745368320007"/>
    <d v="2023-12-01T00:00:00"/>
    <s v="BH Colorado Electric Oper Co"/>
    <s v="Regulated Electric (122)"/>
    <s v="WPC Sub 20328 Portland"/>
    <x v="103"/>
    <n v="135300"/>
    <x v="275"/>
    <n v="9807799"/>
    <s v="LIGHTENING MAST"/>
    <d v="2000-08-01T00:00:00"/>
    <d v="2001-01-01T00:00:00"/>
    <s v="10006115"/>
  </r>
  <r>
    <n v="2"/>
    <n v="-2902.43"/>
    <n v="-1390.8596357089002"/>
    <n v="-1511.5703642910996"/>
    <d v="2023-12-01T00:00:00"/>
    <s v="BH Colorado Electric Oper Co"/>
    <s v="Regulated Electric (122)"/>
    <s v="WPC Sub 20328 Portland"/>
    <x v="103"/>
    <n v="135300"/>
    <x v="230"/>
    <n v="9809976"/>
    <s v="LOW PROF- SWITCH STAND - HIGH"/>
    <d v="2000-12-15T00:00:00"/>
    <d v="2002-01-01T00:00:00"/>
    <s v="10009149"/>
  </r>
  <r>
    <n v="0"/>
    <n v="0"/>
    <n v="0"/>
    <n v="0"/>
    <d v="2023-12-01T00:00:00"/>
    <s v="BH Colorado Electric Oper Co"/>
    <s v="Regulated Electric (122)"/>
    <s v="WPC Sub 20328 Portland"/>
    <x v="103"/>
    <n v="135300"/>
    <x v="230"/>
    <n v="9973879"/>
    <s v="LOW PROF- SWITCH STAND - HIGH"/>
    <d v="1981-07-01T00:00:00"/>
    <d v="1981-07-01T00:00:00"/>
    <s v="CPR Conversion"/>
  </r>
  <r>
    <n v="0"/>
    <n v="0"/>
    <n v="0"/>
    <n v="0"/>
    <d v="2023-12-01T00:00:00"/>
    <s v="BH Colorado Electric Oper Co"/>
    <s v="Regulated Electric (122)"/>
    <s v="WPC Sub 20328 Portland"/>
    <x v="103"/>
    <n v="135300"/>
    <x v="230"/>
    <n v="9973873"/>
    <s v="LOW PROF- SWITCH STAND - HIGH"/>
    <d v="1974-07-01T00:00:00"/>
    <d v="1974-07-01T00:00:00"/>
    <s v="CPR Conversion"/>
  </r>
  <r>
    <n v="21"/>
    <n v="28934.31"/>
    <n v="29205.995358636301"/>
    <n v="-271.6853586362995"/>
    <d v="2023-12-01T00:00:00"/>
    <s v="BH Colorado Electric Oper Co"/>
    <s v="Regulated Electric (122)"/>
    <s v="WPC Sub 20328 Portland"/>
    <x v="103"/>
    <n v="135300"/>
    <x v="230"/>
    <n v="9785431"/>
    <s v="LOW PROF- SWITCH STAND - HIGH"/>
    <d v="1974-07-01T00:00:00"/>
    <d v="1974-07-01T00:00:00"/>
    <s v="WCDXFER"/>
  </r>
  <r>
    <n v="3"/>
    <n v="4603.68"/>
    <n v="3989.7687756096002"/>
    <n v="613.91122439040009"/>
    <d v="2023-12-01T00:00:00"/>
    <s v="BH Colorado Electric Oper Co"/>
    <s v="Regulated Electric (122)"/>
    <s v="WPC Sub 20328 Portland"/>
    <x v="103"/>
    <n v="135300"/>
    <x v="230"/>
    <n v="9785432"/>
    <s v="LOW PROF- SWITCH STAND - HIGH"/>
    <d v="1981-07-01T00:00:00"/>
    <d v="1981-07-01T00:00:00"/>
    <s v="WCDXFER"/>
  </r>
  <r>
    <n v="0"/>
    <n v="0"/>
    <n v="0"/>
    <n v="0"/>
    <d v="2023-12-01T00:00:00"/>
    <s v="BH Colorado Electric Oper Co"/>
    <s v="Regulated Electric (122)"/>
    <s v="WPC Sub 20328 Portland"/>
    <x v="103"/>
    <n v="135300"/>
    <x v="261"/>
    <n v="9973878"/>
    <s v="LOW PROF- SWITCH STAND - LOW"/>
    <d v="1981-07-01T00:00:00"/>
    <d v="1981-07-01T00:00:00"/>
    <s v="CPR Conversion"/>
  </r>
  <r>
    <n v="2"/>
    <n v="-2902.43"/>
    <n v="-1390.8596357089002"/>
    <n v="-1511.5703642910996"/>
    <d v="2023-12-01T00:00:00"/>
    <s v="BH Colorado Electric Oper Co"/>
    <s v="Regulated Electric (122)"/>
    <s v="WPC Sub 20328 Portland"/>
    <x v="103"/>
    <n v="135300"/>
    <x v="261"/>
    <n v="9809977"/>
    <s v="LOW PROF- SWITCH STAND - LOW"/>
    <d v="2000-12-15T00:00:00"/>
    <d v="2002-01-01T00:00:00"/>
    <s v="10009149"/>
  </r>
  <r>
    <n v="3"/>
    <n v="4603.68"/>
    <n v="3989.7687756096002"/>
    <n v="613.91122439040009"/>
    <d v="2023-12-01T00:00:00"/>
    <s v="BH Colorado Electric Oper Co"/>
    <s v="Regulated Electric (122)"/>
    <s v="WPC Sub 20328 Portland"/>
    <x v="103"/>
    <n v="135300"/>
    <x v="261"/>
    <n v="9781402"/>
    <s v="LOW PROF- SWITCH STAND - LOW"/>
    <d v="1981-07-01T00:00:00"/>
    <d v="1981-07-01T00:00:00"/>
    <s v="WCDXFER"/>
  </r>
  <r>
    <n v="0"/>
    <n v="0"/>
    <n v="0"/>
    <n v="0"/>
    <d v="2023-12-01T00:00:00"/>
    <s v="BH Colorado Electric Oper Co"/>
    <s v="Regulated Electric (122)"/>
    <s v="WPC Sub 20328 Portland"/>
    <x v="103"/>
    <n v="135300"/>
    <x v="231"/>
    <n v="9973874"/>
    <s v="LOW PROF-CURR/POT TRANS/REAC STAND"/>
    <d v="1974-07-01T00:00:00"/>
    <d v="1974-07-01T00:00:00"/>
    <s v="CPR Conversion"/>
  </r>
  <r>
    <n v="3"/>
    <n v="4603.68"/>
    <n v="3989.7687756096002"/>
    <n v="613.91122439040009"/>
    <d v="2023-12-01T00:00:00"/>
    <s v="BH Colorado Electric Oper Co"/>
    <s v="Regulated Electric (122)"/>
    <s v="WPC Sub 20328 Portland"/>
    <x v="103"/>
    <n v="135300"/>
    <x v="231"/>
    <n v="9781413"/>
    <s v="LOW PROF-CURR/POT TRANS/REAC STAND"/>
    <d v="1981-07-01T00:00:00"/>
    <d v="1981-07-01T00:00:00"/>
    <s v="WCDXFER"/>
  </r>
  <r>
    <n v="0"/>
    <n v="0"/>
    <n v="0"/>
    <n v="0"/>
    <d v="2023-12-01T00:00:00"/>
    <s v="BH Colorado Electric Oper Co"/>
    <s v="Regulated Electric (122)"/>
    <s v="WPC Sub 20328 Portland"/>
    <x v="103"/>
    <n v="135300"/>
    <x v="231"/>
    <n v="9973876"/>
    <s v="LOW PROF-CURR/POT TRANS/REAC STAND"/>
    <d v="1981-07-01T00:00:00"/>
    <d v="1981-07-01T00:00:00"/>
    <s v="CPR Conversion"/>
  </r>
  <r>
    <n v="18"/>
    <n v="5769.13"/>
    <n v="5823.3005730349005"/>
    <n v="-54.170573034900372"/>
    <d v="2023-12-01T00:00:00"/>
    <s v="BH Colorado Electric Oper Co"/>
    <s v="Regulated Electric (122)"/>
    <s v="WPC Sub 20328 Portland"/>
    <x v="103"/>
    <n v="135300"/>
    <x v="231"/>
    <n v="9781412"/>
    <s v="LOW PROF-CURR/POT TRANS/REAC STAND"/>
    <d v="1974-07-01T00:00:00"/>
    <d v="1974-07-01T00:00:00"/>
    <s v="WCDXFER"/>
  </r>
  <r>
    <n v="1"/>
    <n v="-51663.450000000004"/>
    <n v="-24757.395439843498"/>
    <n v="-26906.054560156506"/>
    <d v="2023-12-01T00:00:00"/>
    <s v="BH Colorado Electric Oper Co"/>
    <s v="Regulated Electric (122)"/>
    <s v="WPC Sub 20328 Portland"/>
    <x v="103"/>
    <n v="135300"/>
    <x v="285"/>
    <n v="9809978"/>
    <s v="LOW PROF-DEADEND TWR-HIGH TENSION"/>
    <d v="2000-12-15T00:00:00"/>
    <d v="2002-01-01T00:00:00"/>
    <s v="10009149"/>
  </r>
  <r>
    <n v="0"/>
    <n v="0"/>
    <n v="0"/>
    <n v="0"/>
    <d v="2023-12-01T00:00:00"/>
    <s v="BH Colorado Electric Oper Co"/>
    <s v="Regulated Electric (122)"/>
    <s v="WPC Sub 20328 Portland"/>
    <x v="103"/>
    <n v="135300"/>
    <x v="285"/>
    <n v="9693305"/>
    <s v="LOW PROF-DEADEND TWR-HIGH TENSION"/>
    <d v="1974-07-01T00:00:00"/>
    <d v="1974-07-01T00:00:00"/>
    <s v="CPR Conversion"/>
  </r>
  <r>
    <n v="1"/>
    <n v="23105.99"/>
    <n v="23322.949007482697"/>
    <n v="-216.9590074826956"/>
    <d v="2023-12-01T00:00:00"/>
    <s v="BH Colorado Electric Oper Co"/>
    <s v="Regulated Electric (122)"/>
    <s v="WPC Sub 20328 Portland"/>
    <x v="103"/>
    <n v="135300"/>
    <x v="285"/>
    <n v="9781406"/>
    <s v="LOW PROF-DEADEND TWR-HIGH TENSION"/>
    <d v="1974-07-01T00:00:00"/>
    <d v="1974-07-01T00:00:00"/>
    <s v="WCDXFER"/>
  </r>
  <r>
    <n v="0"/>
    <n v="0"/>
    <n v="0"/>
    <n v="0"/>
    <d v="2023-12-01T00:00:00"/>
    <s v="BH Colorado Electric Oper Co"/>
    <s v="Regulated Electric (122)"/>
    <s v="WPC Sub 20328 Portland"/>
    <x v="103"/>
    <n v="135300"/>
    <x v="286"/>
    <n v="9973875"/>
    <s v="LOW PROF-DEADEND TWR-LOW TENSION"/>
    <d v="1974-07-01T00:00:00"/>
    <d v="1974-07-01T00:00:00"/>
    <s v="CPR Conversion"/>
  </r>
  <r>
    <n v="2"/>
    <n v="20164.63"/>
    <n v="20353.970431249902"/>
    <n v="-189.34043124990058"/>
    <d v="2023-12-01T00:00:00"/>
    <s v="BH Colorado Electric Oper Co"/>
    <s v="Regulated Electric (122)"/>
    <s v="WPC Sub 20328 Portland"/>
    <x v="103"/>
    <n v="135300"/>
    <x v="286"/>
    <n v="9781408"/>
    <s v="LOW PROF-DEADEND TWR-LOW TENSION"/>
    <d v="1974-07-01T00:00:00"/>
    <d v="1974-07-01T00:00:00"/>
    <s v="WCDXFER"/>
  </r>
  <r>
    <n v="11"/>
    <n v="7689.25"/>
    <n v="7761.4499814025003"/>
    <n v="-72.199981402500271"/>
    <d v="2023-12-01T00:00:00"/>
    <s v="BH Colorado Electric Oper Co"/>
    <s v="Regulated Electric (122)"/>
    <s v="WPC Sub 20328 Portland"/>
    <x v="103"/>
    <n v="135300"/>
    <x v="287"/>
    <n v="9781403"/>
    <s v="LOW PROFILE STR-LIGHTNING MAST"/>
    <d v="1974-07-01T00:00:00"/>
    <d v="1974-07-01T00:00:00"/>
    <s v="WCDXFER"/>
  </r>
  <r>
    <n v="0"/>
    <n v="0"/>
    <n v="0"/>
    <n v="0"/>
    <d v="2023-12-01T00:00:00"/>
    <s v="BH Colorado Electric Oper Co"/>
    <s v="Regulated Electric (122)"/>
    <s v="WPC Sub 20328 Portland"/>
    <x v="103"/>
    <n v="135300"/>
    <x v="287"/>
    <n v="9973880"/>
    <s v="LOW PROFILE STR-LIGHTNING MAST"/>
    <d v="1974-07-01T00:00:00"/>
    <d v="1974-07-01T00:00:00"/>
    <s v="CPR Conversion"/>
  </r>
  <r>
    <n v="43"/>
    <n v="12135.18"/>
    <n v="12249.1260637014"/>
    <n v="-113.94606370139991"/>
    <d v="2023-12-01T00:00:00"/>
    <s v="BH Colorado Electric Oper Co"/>
    <s v="Regulated Electric (122)"/>
    <s v="WPC Sub 20328 Portland"/>
    <x v="103"/>
    <n v="135300"/>
    <x v="232"/>
    <n v="9780230"/>
    <s v="LOW PROFILE STRUCT-BUS SUPPORT-1PH"/>
    <d v="1974-07-01T00:00:00"/>
    <d v="1974-07-01T00:00:00"/>
    <s v="WCDXFER"/>
  </r>
  <r>
    <n v="0"/>
    <n v="0"/>
    <n v="0"/>
    <n v="0"/>
    <d v="2023-12-01T00:00:00"/>
    <s v="BH Colorado Electric Oper Co"/>
    <s v="Regulated Electric (122)"/>
    <s v="WPC Sub 20328 Portland"/>
    <x v="103"/>
    <n v="135300"/>
    <x v="232"/>
    <n v="9706620"/>
    <s v="LOW PROFILE STRUCT-BUS SUPPORT-1PH"/>
    <d v="1974-07-01T00:00:00"/>
    <d v="1974-07-01T00:00:00"/>
    <s v="CPR Conversion"/>
  </r>
  <r>
    <n v="0"/>
    <n v="0"/>
    <n v="0"/>
    <n v="0"/>
    <d v="2023-12-01T00:00:00"/>
    <s v="BH Colorado Electric Oper Co"/>
    <s v="Regulated Electric (122)"/>
    <s v="WPC Sub 20328 Portland"/>
    <x v="103"/>
    <n v="135300"/>
    <x v="232"/>
    <n v="9973872"/>
    <s v="LOW PROFILE STRUCT-BUS SUPPORT-1PH"/>
    <d v="1981-07-01T00:00:00"/>
    <d v="1981-07-01T00:00:00"/>
    <s v="CPR Conversion"/>
  </r>
  <r>
    <n v="4"/>
    <n v="-1451.21"/>
    <n v="-695.4274218283"/>
    <n v="-755.78257817170004"/>
    <d v="2023-12-01T00:00:00"/>
    <s v="BH Colorado Electric Oper Co"/>
    <s v="Regulated Electric (122)"/>
    <s v="WPC Sub 20328 Portland"/>
    <x v="103"/>
    <n v="135300"/>
    <x v="232"/>
    <n v="9809979"/>
    <s v="LOW PROFILE STRUCT-BUS SUPPORT-1PH"/>
    <d v="2000-12-15T00:00:00"/>
    <d v="2002-01-01T00:00:00"/>
    <s v="10009149"/>
  </r>
  <r>
    <n v="2"/>
    <n v="3069.09"/>
    <n v="2659.8198509747999"/>
    <n v="409.27014902520023"/>
    <d v="2023-12-01T00:00:00"/>
    <s v="BH Colorado Electric Oper Co"/>
    <s v="Regulated Electric (122)"/>
    <s v="WPC Sub 20328 Portland"/>
    <x v="103"/>
    <n v="135300"/>
    <x v="232"/>
    <n v="9780231"/>
    <s v="LOW PROFILE STRUCT-BUS SUPPORT-1PH"/>
    <d v="1981-07-01T00:00:00"/>
    <d v="1981-07-01T00:00:00"/>
    <s v="WCDXFER"/>
  </r>
  <r>
    <n v="0"/>
    <n v="0"/>
    <n v="0"/>
    <n v="0"/>
    <d v="2023-12-01T00:00:00"/>
    <s v="BH Colorado Electric Oper Co"/>
    <s v="Regulated Electric (122)"/>
    <s v="WPC Sub 20328 Portland"/>
    <x v="103"/>
    <n v="135300"/>
    <x v="233"/>
    <n v="9973795"/>
    <s v="LOW PROFILE STRUCTURE-FOUNDATION"/>
    <d v="1974-07-01T00:00:00"/>
    <d v="1974-07-01T00:00:00"/>
    <s v="CPR Conversion"/>
  </r>
  <r>
    <n v="110"/>
    <n v="33427.29"/>
    <n v="33741.163227731704"/>
    <n v="-313.87322773170308"/>
    <d v="2023-12-01T00:00:00"/>
    <s v="BH Colorado Electric Oper Co"/>
    <s v="Regulated Electric (122)"/>
    <s v="WPC Sub 20328 Portland"/>
    <x v="103"/>
    <n v="135300"/>
    <x v="233"/>
    <n v="9780237"/>
    <s v="LOW PROFILE STRUCTURE-FOUNDATION"/>
    <d v="1974-07-01T00:00:00"/>
    <d v="1974-07-01T00:00:00"/>
    <s v="WCDXFER"/>
  </r>
  <r>
    <n v="1"/>
    <n v="22184.55"/>
    <n v="7464.2860146329995"/>
    <n v="14720.263985367001"/>
    <d v="2023-12-01T00:00:00"/>
    <s v="BH Colorado Electric Oper Co"/>
    <s v="Regulated Electric (122)"/>
    <s v="WPC Sub 20328 Portland"/>
    <x v="103"/>
    <n v="135300"/>
    <x v="163"/>
    <n v="12818106"/>
    <s v="MICROWAVE ANTENNAS"/>
    <d v="2007-03-15T00:00:00"/>
    <d v="2007-05-01T00:00:00"/>
    <s v="50507XFER"/>
  </r>
  <r>
    <n v="1"/>
    <n v="43225.87"/>
    <n v="14543.9171365362"/>
    <n v="28681.952863463805"/>
    <d v="2023-12-01T00:00:00"/>
    <s v="BH Colorado Electric Oper Co"/>
    <s v="Regulated Electric (122)"/>
    <s v="WPC Sub 20328 Portland"/>
    <x v="103"/>
    <n v="135300"/>
    <x v="164"/>
    <n v="12818117"/>
    <s v="MICROWAVE FIXED STATION UNITS"/>
    <d v="2007-03-15T00:00:00"/>
    <d v="2007-05-01T00:00:00"/>
    <s v="50507XFER"/>
  </r>
  <r>
    <n v="1"/>
    <n v="16512.13"/>
    <n v="5555.7250893438004"/>
    <n v="10956.404910656202"/>
    <d v="2023-12-01T00:00:00"/>
    <s v="BH Colorado Electric Oper Co"/>
    <s v="Regulated Electric (122)"/>
    <s v="WPC Sub 20328 Portland"/>
    <x v="103"/>
    <n v="135300"/>
    <x v="165"/>
    <n v="12818128"/>
    <s v="MULTIPLEX SYSTEM"/>
    <d v="2007-03-15T00:00:00"/>
    <d v="2007-05-01T00:00:00"/>
    <s v="50507XFER"/>
  </r>
  <r>
    <n v="1"/>
    <n v="69190.259999999995"/>
    <n v="6349.085071302"/>
    <n v="62841.174928697998"/>
    <d v="2023-12-01T00:00:00"/>
    <s v="BH Colorado Electric Oper Co"/>
    <s v="Regulated Electric (122)"/>
    <s v="WPC Sub 20328 Portland"/>
    <x v="103"/>
    <n v="135300"/>
    <x v="288"/>
    <n v="29606327"/>
    <s v="Oil Spill Containment"/>
    <d v="2019-05-10T00:00:00"/>
    <d v="2019-05-01T00:00:00"/>
    <s v="10059997"/>
  </r>
  <r>
    <n v="0"/>
    <n v="0"/>
    <n v="0"/>
    <n v="0"/>
    <d v="2023-12-01T00:00:00"/>
    <s v="BH Colorado Electric Oper Co"/>
    <s v="Regulated Electric (122)"/>
    <s v="WPC Sub 20328 Portland"/>
    <x v="103"/>
    <n v="135300"/>
    <x v="234"/>
    <n v="9973877"/>
    <s v="OTHER LOW PROFILE STRUCTURE"/>
    <d v="1981-07-01T00:00:00"/>
    <d v="1981-07-01T00:00:00"/>
    <s v="CPR Conversion"/>
  </r>
  <r>
    <n v="17"/>
    <n v="5765.3"/>
    <n v="5819.4346103690004"/>
    <n v="-54.134610369000256"/>
    <d v="2023-12-01T00:00:00"/>
    <s v="BH Colorado Electric Oper Co"/>
    <s v="Regulated Electric (122)"/>
    <s v="WPC Sub 20328 Portland"/>
    <x v="103"/>
    <n v="135300"/>
    <x v="234"/>
    <n v="9785426"/>
    <s v="OTHER LOW PROFILE STRUCTURE"/>
    <d v="1974-07-01T00:00:00"/>
    <d v="1974-07-01T00:00:00"/>
    <s v="WCDXFER"/>
  </r>
  <r>
    <n v="6"/>
    <n v="7928.76"/>
    <n v="6871.4417764272002"/>
    <n v="1057.3182235728"/>
    <d v="2023-12-01T00:00:00"/>
    <s v="BH Colorado Electric Oper Co"/>
    <s v="Regulated Electric (122)"/>
    <s v="WPC Sub 20328 Portland"/>
    <x v="103"/>
    <n v="135300"/>
    <x v="234"/>
    <n v="9785427"/>
    <s v="OTHER LOW PROFILE STRUCTURE"/>
    <d v="1981-07-01T00:00:00"/>
    <d v="1981-07-01T00:00:00"/>
    <s v="WCDXFER"/>
  </r>
  <r>
    <n v="0"/>
    <n v="0"/>
    <n v="0"/>
    <n v="0"/>
    <d v="2023-12-01T00:00:00"/>
    <s v="BH Colorado Electric Oper Co"/>
    <s v="Regulated Electric (122)"/>
    <s v="WPC Sub 20328 Portland"/>
    <x v="103"/>
    <n v="135300"/>
    <x v="234"/>
    <n v="9724107"/>
    <s v="OTHER LOW PROFILE STRUCTURE"/>
    <d v="1974-07-01T00:00:00"/>
    <d v="1974-07-01T00:00:00"/>
    <s v="CPR Conversion"/>
  </r>
  <r>
    <n v="0"/>
    <n v="0"/>
    <n v="0"/>
    <n v="0"/>
    <d v="2023-12-01T00:00:00"/>
    <s v="BH Colorado Electric Oper Co"/>
    <s v="Regulated Electric (122)"/>
    <s v="WPC Sub 20328 Portland"/>
    <x v="103"/>
    <n v="135300"/>
    <x v="166"/>
    <n v="9769410"/>
    <s v="COMBO LINE/CIRCUIT BKR CNTRL PANEL"/>
    <d v="1981-07-01T00:00:00"/>
    <d v="1981-07-01T00:00:00"/>
    <s v="WCDXFER"/>
  </r>
  <r>
    <n v="0"/>
    <n v="0"/>
    <n v="0"/>
    <n v="0"/>
    <d v="2023-12-01T00:00:00"/>
    <s v="BH Colorado Electric Oper Co"/>
    <s v="Regulated Electric (122)"/>
    <s v="WPC Sub 20328 Portland"/>
    <x v="103"/>
    <n v="135300"/>
    <x v="166"/>
    <n v="9973801"/>
    <s v="COMBO LINE/CIRCUIT BKR CNTRL PANEL"/>
    <d v="1981-07-01T00:00:00"/>
    <d v="1981-07-01T00:00:00"/>
    <s v="CPR Conversion"/>
  </r>
  <r>
    <n v="1"/>
    <n v="82898.98"/>
    <n v="39725.624777665405"/>
    <n v="43173.355222334591"/>
    <d v="2023-12-01T00:00:00"/>
    <s v="BH Colorado Electric Oper Co"/>
    <s v="Regulated Electric (122)"/>
    <s v="WPC Sub 20328 Portland"/>
    <x v="103"/>
    <n v="135300"/>
    <x v="289"/>
    <n v="9807775"/>
    <s v="CAPACITOR BANK PANEL"/>
    <d v="2000-08-01T00:00:00"/>
    <d v="2001-01-01T00:00:00"/>
    <s v="10006115"/>
  </r>
  <r>
    <n v="1"/>
    <n v="-7709.12"/>
    <n v="-3694.2506226976002"/>
    <n v="-4014.8693773023997"/>
    <d v="2023-12-01T00:00:00"/>
    <s v="BH Colorado Electric Oper Co"/>
    <s v="Regulated Electric (122)"/>
    <s v="WPC Sub 20328 Portland"/>
    <x v="103"/>
    <n v="135300"/>
    <x v="290"/>
    <n v="9809949"/>
    <s v="CIRCUIT BREAKER CONTROL PANEL"/>
    <d v="2000-12-15T00:00:00"/>
    <d v="2002-01-01T00:00:00"/>
    <s v="10009149"/>
  </r>
  <r>
    <n v="0"/>
    <n v="29650.27"/>
    <n v="302.30970537950003"/>
    <n v="29347.960294620501"/>
    <d v="2023-12-01T00:00:00"/>
    <s v="BH Colorado Electric Oper Co"/>
    <s v="Regulated Electric (122)"/>
    <s v="WPC Sub 20328 Portland"/>
    <x v="103"/>
    <n v="135300"/>
    <x v="291"/>
    <n v="38151407"/>
    <s v="Panel - DC"/>
    <d v="2023-07-28T00:00:00"/>
    <d v="2023-07-01T00:00:00"/>
    <s v="10082275"/>
  </r>
  <r>
    <n v="1"/>
    <n v="-13936.19"/>
    <n v="-6678.2951342736997"/>
    <n v="-7257.8948657263008"/>
    <d v="2023-12-01T00:00:00"/>
    <s v="BH Colorado Electric Oper Co"/>
    <s v="Regulated Electric (122)"/>
    <s v="WPC Sub 20328 Portland"/>
    <x v="103"/>
    <n v="135300"/>
    <x v="235"/>
    <n v="9809950"/>
    <s v="LINE PANEL"/>
    <d v="2000-12-15T00:00:00"/>
    <d v="2002-01-01T00:00:00"/>
    <s v="10009149"/>
  </r>
  <r>
    <n v="0"/>
    <n v="0"/>
    <n v="0"/>
    <n v="0"/>
    <d v="2023-12-01T00:00:00"/>
    <s v="BH Colorado Electric Oper Co"/>
    <s v="Regulated Electric (122)"/>
    <s v="WPC Sub 20328 Portland"/>
    <x v="103"/>
    <n v="135300"/>
    <x v="236"/>
    <n v="9809968"/>
    <s v="OTHER PANELS"/>
    <d v="2000-12-15T00:00:00"/>
    <d v="2002-01-01T00:00:00"/>
    <s v="10009151"/>
  </r>
  <r>
    <n v="2"/>
    <n v="194610.39"/>
    <n v="25794.854052290702"/>
    <n v="168815.53594770932"/>
    <d v="2023-12-01T00:00:00"/>
    <s v="BH Colorado Electric Oper Co"/>
    <s v="Regulated Electric (122)"/>
    <s v="WPC Sub 20328 Portland"/>
    <x v="103"/>
    <n v="135300"/>
    <x v="292"/>
    <n v="26744622"/>
    <s v="Panel - Relay"/>
    <d v="2017-07-20T00:00:00"/>
    <d v="2017-07-01T00:00:00"/>
    <s v="10055943"/>
  </r>
  <r>
    <n v="5"/>
    <n v="174985.23"/>
    <n v="30330.111172546502"/>
    <n v="144655.11882745352"/>
    <d v="2023-12-01T00:00:00"/>
    <s v="BH Colorado Electric Oper Co"/>
    <s v="Regulated Electric (122)"/>
    <s v="WPC Sub 20328 Portland"/>
    <x v="103"/>
    <n v="135300"/>
    <x v="265"/>
    <n v="13776659"/>
    <s v="COMPLETE PANEL-3 RELAYS"/>
    <d v="2015-04-30T00:00:00"/>
    <d v="2015-04-01T00:00:00"/>
    <s v="10049752"/>
  </r>
  <r>
    <n v="0"/>
    <n v="0"/>
    <n v="0"/>
    <n v="0"/>
    <d v="2023-12-01T00:00:00"/>
    <s v="BH Colorado Electric Oper Co"/>
    <s v="Regulated Electric (122)"/>
    <s v="WPC Sub 20328 Portland"/>
    <x v="103"/>
    <n v="135300"/>
    <x v="293"/>
    <n v="9778045"/>
    <s v="POLE, WOOD, 65' FOR ANTENNAS"/>
    <d v="1987-07-01T00:00:00"/>
    <d v="1987-07-01T00:00:00"/>
    <s v="WCDXFER"/>
  </r>
  <r>
    <n v="0"/>
    <n v="0"/>
    <n v="0"/>
    <n v="0"/>
    <d v="2023-12-01T00:00:00"/>
    <s v="BH Colorado Electric Oper Co"/>
    <s v="Regulated Electric (122)"/>
    <s v="WPC Sub 20328 Portland"/>
    <x v="103"/>
    <n v="135300"/>
    <x v="293"/>
    <n v="9778046"/>
    <s v="POLE, WOOD, 65' FOR ANTENNAS-ADDL"/>
    <d v="1988-07-01T00:00:00"/>
    <d v="1988-07-01T00:00:00"/>
    <s v="WCDXFER"/>
  </r>
  <r>
    <n v="0"/>
    <n v="0"/>
    <n v="0"/>
    <n v="0"/>
    <d v="2023-12-01T00:00:00"/>
    <s v="BH Colorado Electric Oper Co"/>
    <s v="Regulated Electric (122)"/>
    <s v="WPC Sub 20328 Portland"/>
    <x v="103"/>
    <n v="135300"/>
    <x v="293"/>
    <n v="9973860"/>
    <s v="POLE, WOOD, 65' TO 80'"/>
    <d v="1988-07-01T00:00:00"/>
    <d v="1988-07-01T00:00:00"/>
    <s v="CPR Conversion"/>
  </r>
  <r>
    <n v="0"/>
    <n v="0"/>
    <n v="0"/>
    <n v="0"/>
    <d v="2023-12-01T00:00:00"/>
    <s v="BH Colorado Electric Oper Co"/>
    <s v="Regulated Electric (122)"/>
    <s v="WPC Sub 20328 Portland"/>
    <x v="103"/>
    <n v="135300"/>
    <x v="293"/>
    <n v="9973861"/>
    <s v="POLE, WOOD, 65' TO 80'"/>
    <d v="1987-07-01T00:00:00"/>
    <d v="1987-07-01T00:00:00"/>
    <s v="CPR Conversion"/>
  </r>
  <r>
    <n v="24"/>
    <n v="-8619.27"/>
    <n v="-4130.3992627821008"/>
    <n v="-4488.8707372178997"/>
    <d v="2023-12-01T00:00:00"/>
    <s v="BH Colorado Electric Oper Co"/>
    <s v="Regulated Electric (122)"/>
    <s v="WPC Sub 20328 Portland"/>
    <x v="103"/>
    <n v="135300"/>
    <x v="29"/>
    <n v="9809951"/>
    <s v="POST INSULATORS"/>
    <d v="2000-12-15T00:00:00"/>
    <d v="2002-01-01T00:00:00"/>
    <s v="10009149"/>
  </r>
  <r>
    <n v="2"/>
    <n v="82361.55"/>
    <n v="19314.168927054001"/>
    <n v="63047.381072946002"/>
    <d v="2023-12-01T00:00:00"/>
    <s v="BH Colorado Electric Oper Co"/>
    <s v="Regulated Electric (122)"/>
    <s v="WPC Sub 20328 Portland"/>
    <x v="103"/>
    <n v="135300"/>
    <x v="266"/>
    <n v="11845664"/>
    <s v="CARRIER: CCVT 115KV, 550 BIL 600/1000"/>
    <d v="2012-12-19T00:00:00"/>
    <d v="2012-01-01T00:00:00"/>
    <s v="10042866"/>
  </r>
  <r>
    <n v="1"/>
    <n v="1097.21"/>
    <n v="525.78877040830002"/>
    <n v="571.42122959170001"/>
    <d v="2023-12-01T00:00:00"/>
    <s v="BH Colorado Electric Oper Co"/>
    <s v="Regulated Electric (122)"/>
    <s v="WPC Sub 20328 Portland"/>
    <x v="103"/>
    <n v="135300"/>
    <x v="294"/>
    <n v="9807776"/>
    <s v="PULLPITS (REGULATOR PIT)"/>
    <d v="2000-08-01T00:00:00"/>
    <d v="2001-01-01T00:00:00"/>
    <s v="10006115"/>
  </r>
  <r>
    <n v="700"/>
    <n v="-1183.25"/>
    <n v="-567.0195883975"/>
    <n v="-616.2304116025"/>
    <d v="2023-12-01T00:00:00"/>
    <s v="BH Colorado Electric Oper Co"/>
    <s v="Regulated Electric (122)"/>
    <s v="WPC Sub 20328 Portland"/>
    <x v="103"/>
    <n v="135300"/>
    <x v="268"/>
    <n v="9809970"/>
    <s v="PVC CONDUIT"/>
    <d v="2000-12-15T00:00:00"/>
    <d v="2002-01-01T00:00:00"/>
    <s v="10009149"/>
  </r>
  <r>
    <n v="4100"/>
    <n v="20978.13"/>
    <n v="10052.8296116199"/>
    <n v="10925.300388380101"/>
    <d v="2023-12-01T00:00:00"/>
    <s v="BH Colorado Electric Oper Co"/>
    <s v="Regulated Electric (122)"/>
    <s v="WPC Sub 20328 Portland"/>
    <x v="103"/>
    <n v="135300"/>
    <x v="268"/>
    <n v="9807802"/>
    <s v="PVC CONDUIT"/>
    <d v="2000-08-01T00:00:00"/>
    <d v="2001-01-01T00:00:00"/>
    <s v="10006115"/>
  </r>
  <r>
    <n v="2"/>
    <n v="421469.32"/>
    <n v="201970.30242854363"/>
    <n v="219499.01757145638"/>
    <d v="2023-12-01T00:00:00"/>
    <s v="BH Colorado Electric Oper Co"/>
    <s v="Regulated Electric (122)"/>
    <s v="WPC Sub 20328 Portland"/>
    <x v="103"/>
    <n v="135300"/>
    <x v="237"/>
    <n v="9807810"/>
    <s v="PWR CRCT BKR- 4160V,3000A"/>
    <d v="2000-08-01T00:00:00"/>
    <d v="2001-01-01T00:00:00"/>
    <s v="10006115"/>
  </r>
  <r>
    <n v="1"/>
    <n v="2766.02"/>
    <n v="2791.9921809746002"/>
    <n v="-25.972180974600178"/>
    <d v="2023-12-01T00:00:00"/>
    <s v="BH Colorado Electric Oper Co"/>
    <s v="Regulated Electric (122)"/>
    <s v="WPC Sub 20328 Portland"/>
    <x v="103"/>
    <n v="135300"/>
    <x v="147"/>
    <n v="9805270"/>
    <s v="TRANSF, PWR, FOUNDATION-00000-TRANSF, PWR, FOUNDATION"/>
    <d v="1974-07-01T00:00:00"/>
    <d v="1974-07-01T00:00:00"/>
    <s v="WCDXFER"/>
  </r>
  <r>
    <n v="0"/>
    <n v="0"/>
    <n v="0"/>
    <n v="0"/>
    <d v="2023-12-01T00:00:00"/>
    <s v="BH Colorado Electric Oper Co"/>
    <s v="Regulated Electric (122)"/>
    <s v="WPC Sub 20328 Portland"/>
    <x v="103"/>
    <n v="135300"/>
    <x v="147"/>
    <n v="9870212"/>
    <s v="TRANSF, PWR, FOUNDATION"/>
    <d v="1979-07-01T00:00:00"/>
    <d v="1979-07-01T00:00:00"/>
    <s v="CPR Conversion"/>
  </r>
  <r>
    <n v="0"/>
    <n v="0"/>
    <n v="0"/>
    <n v="0"/>
    <d v="2023-12-01T00:00:00"/>
    <s v="BH Colorado Electric Oper Co"/>
    <s v="Regulated Electric (122)"/>
    <s v="WPC Sub 20328 Portland"/>
    <x v="103"/>
    <n v="135300"/>
    <x v="147"/>
    <n v="9691249"/>
    <s v="TRANSF, PWR, FOUNDATION"/>
    <d v="1981-07-01T00:00:00"/>
    <d v="1981-07-01T00:00:00"/>
    <s v="CPR Conversion"/>
  </r>
  <r>
    <n v="1"/>
    <n v="516.65"/>
    <n v="447.75354453800003"/>
    <n v="68.896455461999949"/>
    <d v="2023-12-01T00:00:00"/>
    <s v="BH Colorado Electric Oper Co"/>
    <s v="Regulated Electric (122)"/>
    <s v="WPC Sub 20328 Portland"/>
    <x v="103"/>
    <n v="135300"/>
    <x v="147"/>
    <n v="9805272"/>
    <s v="TRANSF, PWR, FOUNDATION-00000-TRANSF, PWR, FOUNDATION"/>
    <d v="1981-07-01T00:00:00"/>
    <d v="1981-07-01T00:00:00"/>
    <s v="WCDXFER"/>
  </r>
  <r>
    <n v="0"/>
    <n v="0"/>
    <n v="0"/>
    <n v="0"/>
    <d v="2023-12-01T00:00:00"/>
    <s v="BH Colorado Electric Oper Co"/>
    <s v="Regulated Electric (122)"/>
    <s v="WPC Sub 20328 Portland"/>
    <x v="103"/>
    <n v="135300"/>
    <x v="147"/>
    <n v="9870122"/>
    <s v="TRANSF, PWR, FOUNDATION"/>
    <d v="1974-07-01T00:00:00"/>
    <d v="1974-07-01T00:00:00"/>
    <s v="CPR Conversion"/>
  </r>
  <r>
    <n v="1"/>
    <n v="1776.29"/>
    <n v="1611.8609129593001"/>
    <n v="164.42908704069987"/>
    <d v="2023-12-01T00:00:00"/>
    <s v="BH Colorado Electric Oper Co"/>
    <s v="Regulated Electric (122)"/>
    <s v="WPC Sub 20328 Portland"/>
    <x v="103"/>
    <n v="135300"/>
    <x v="147"/>
    <n v="9805271"/>
    <s v="TRANSF, PWR, FOUNDATION-00000-TRANSF, PWR, FOUNDATION"/>
    <d v="1979-07-01T00:00:00"/>
    <d v="1979-07-01T00:00:00"/>
    <s v="WCDXFER"/>
  </r>
  <r>
    <n v="1"/>
    <n v="1734663.44"/>
    <n v="159177.40084568798"/>
    <n v="1575486.0391543119"/>
    <d v="2023-12-01T00:00:00"/>
    <s v="BH Colorado Electric Oper Co"/>
    <s v="Regulated Electric (122)"/>
    <s v="WPC Sub 20328 Portland"/>
    <x v="103"/>
    <n v="135300"/>
    <x v="135"/>
    <n v="29606324"/>
    <s v="Pwr Trfrmr Nbr Xxxxxxx"/>
    <d v="2019-05-10T00:00:00"/>
    <d v="2019-05-01T00:00:00"/>
    <s v="10059997"/>
  </r>
  <r>
    <n v="0"/>
    <n v="0"/>
    <n v="0"/>
    <n v="0"/>
    <d v="2023-12-01T00:00:00"/>
    <s v="BH Colorado Electric Oper Co"/>
    <s v="Regulated Electric (122)"/>
    <s v="WPC Sub 20328 Portland"/>
    <x v="103"/>
    <n v="135300"/>
    <x v="135"/>
    <n v="9821667"/>
    <s v="TX.-POWER-08009-TX.-POWER"/>
    <d v="1959-07-01T00:00:00"/>
    <d v="1959-07-01T00:00:00"/>
    <s v="WCDXFER"/>
  </r>
  <r>
    <n v="0"/>
    <n v="0"/>
    <n v="0"/>
    <n v="0"/>
    <d v="2023-12-01T00:00:00"/>
    <s v="BH Colorado Electric Oper Co"/>
    <s v="Regulated Electric (122)"/>
    <s v="WPC Sub 20328 Portland"/>
    <x v="103"/>
    <n v="135300"/>
    <x v="135"/>
    <n v="9870123"/>
    <s v="TX.-POWER"/>
    <d v="1974-07-01T00:00:00"/>
    <d v="1974-07-01T00:00:00"/>
    <s v="CPR Conversion"/>
  </r>
  <r>
    <n v="0"/>
    <n v="0"/>
    <n v="0"/>
    <n v="0"/>
    <d v="2023-12-01T00:00:00"/>
    <s v="BH Colorado Electric Oper Co"/>
    <s v="Regulated Electric (122)"/>
    <s v="WPC Sub 20328 Portland"/>
    <x v="103"/>
    <n v="135300"/>
    <x v="135"/>
    <n v="9870210"/>
    <s v="TX.-POWER"/>
    <d v="1974-07-01T00:00:00"/>
    <d v="1974-07-01T00:00:00"/>
    <s v="CPR Conversion"/>
  </r>
  <r>
    <n v="1"/>
    <n v="914.36"/>
    <n v="922.9455935228001"/>
    <n v="-8.5855935228000817"/>
    <d v="2023-12-01T00:00:00"/>
    <s v="BH Colorado Electric Oper Co"/>
    <s v="Regulated Electric (122)"/>
    <s v="WPC Sub 20328 Portland"/>
    <x v="103"/>
    <n v="135300"/>
    <x v="135"/>
    <n v="9821669"/>
    <s v="TX.-POWER-00000-TX.-POWER"/>
    <d v="1974-07-01T00:00:00"/>
    <d v="1974-07-01T00:00:00"/>
    <s v="WCDXFER"/>
  </r>
  <r>
    <n v="0"/>
    <n v="0"/>
    <n v="0"/>
    <n v="0"/>
    <d v="2023-12-01T00:00:00"/>
    <s v="BH Colorado Electric Oper Co"/>
    <s v="Regulated Electric (122)"/>
    <s v="WPC Sub 20328 Portland"/>
    <x v="103"/>
    <n v="135300"/>
    <x v="135"/>
    <n v="9870211"/>
    <s v="TX.-POWER"/>
    <d v="1959-07-01T00:00:00"/>
    <d v="1959-07-01T00:00:00"/>
    <s v="CPR Conversion"/>
  </r>
  <r>
    <n v="1"/>
    <n v="137660.01"/>
    <n v="138952.60032569731"/>
    <n v="-1292.5903256972961"/>
    <d v="2023-12-01T00:00:00"/>
    <s v="BH Colorado Electric Oper Co"/>
    <s v="Regulated Electric (122)"/>
    <s v="WPC Sub 20328 Portland"/>
    <x v="103"/>
    <n v="135300"/>
    <x v="135"/>
    <n v="9821668"/>
    <s v="TX.-POWER-08010-TX.-POWER"/>
    <d v="1974-07-01T00:00:00"/>
    <d v="1974-07-01T00:00:00"/>
    <s v="WCDXFER"/>
  </r>
  <r>
    <n v="3"/>
    <n v="46580.1"/>
    <n v="22321.427533923001"/>
    <n v="24258.672466076998"/>
    <d v="2023-12-01T00:00:00"/>
    <s v="BH Colorado Electric Oper Co"/>
    <s v="Regulated Electric (122)"/>
    <s v="WPC Sub 20328 Portland"/>
    <x v="103"/>
    <n v="135300"/>
    <x v="167"/>
    <n v="9807808"/>
    <s v="REACTOR-CURRENT LIMITING"/>
    <d v="2000-08-01T00:00:00"/>
    <d v="2001-01-01T00:00:00"/>
    <s v="10006115"/>
  </r>
  <r>
    <n v="1"/>
    <n v="12051.86"/>
    <n v="5775.3143432278002"/>
    <n v="6276.5456567722003"/>
    <d v="2023-12-01T00:00:00"/>
    <s v="BH Colorado Electric Oper Co"/>
    <s v="Regulated Electric (122)"/>
    <s v="WPC Sub 20328 Portland"/>
    <x v="103"/>
    <n v="135300"/>
    <x v="295"/>
    <n v="9807809"/>
    <s v="REACTOR-FOUNDATION"/>
    <d v="2000-08-01T00:00:00"/>
    <d v="2001-01-01T00:00:00"/>
    <s v="10006115"/>
  </r>
  <r>
    <n v="1"/>
    <n v="25680.560000000001"/>
    <n v="25921.693524648803"/>
    <n v="-241.13352464880154"/>
    <d v="2023-12-01T00:00:00"/>
    <s v="BH Colorado Electric Oper Co"/>
    <s v="Regulated Electric (122)"/>
    <s v="WPC Sub 20328 Portland"/>
    <x v="103"/>
    <n v="135300"/>
    <x v="296"/>
    <n v="9768382"/>
    <s v="CARRIER CURR.EQ-RECEIVERS"/>
    <d v="1974-07-01T00:00:00"/>
    <d v="1974-07-01T00:00:00"/>
    <s v="WCDXFER"/>
  </r>
  <r>
    <n v="0"/>
    <n v="0"/>
    <n v="0"/>
    <n v="0"/>
    <d v="2023-12-01T00:00:00"/>
    <s v="BH Colorado Electric Oper Co"/>
    <s v="Regulated Electric (122)"/>
    <s v="WPC Sub 20328 Portland"/>
    <x v="103"/>
    <n v="135300"/>
    <x v="296"/>
    <n v="9724103"/>
    <s v="CARRIER CURR.EQ-RECEIVERS"/>
    <d v="1974-07-01T00:00:00"/>
    <d v="1974-07-01T00:00:00"/>
    <s v="CPR Conversion"/>
  </r>
  <r>
    <n v="1"/>
    <n v="-1859.6100000000001"/>
    <n v="-891.1348377603"/>
    <n v="-968.47516223970013"/>
    <d v="2023-12-01T00:00:00"/>
    <s v="BH Colorado Electric Oper Co"/>
    <s v="Regulated Electric (122)"/>
    <s v="WPC Sub 20328 Portland"/>
    <x v="103"/>
    <n v="135300"/>
    <x v="187"/>
    <n v="9809984"/>
    <s v="BREAKER FAILURE RELAY"/>
    <d v="2000-12-15T00:00:00"/>
    <d v="2002-01-01T00:00:00"/>
    <s v="10009149"/>
  </r>
  <r>
    <n v="4"/>
    <n v="313998.28999999998"/>
    <n v="73634.068516997198"/>
    <n v="240364.22148300277"/>
    <d v="2023-12-01T00:00:00"/>
    <s v="BH Colorado Electric Oper Co"/>
    <s v="Regulated Electric (122)"/>
    <s v="WPC Sub 20328 Portland"/>
    <x v="103"/>
    <n v="135300"/>
    <x v="172"/>
    <n v="11845679"/>
    <s v="RELAYING AND PANELS"/>
    <d v="2012-12-19T00:00:00"/>
    <d v="2012-12-01T00:00:00"/>
    <s v="10042866"/>
  </r>
  <r>
    <n v="3"/>
    <n v="20402.510000000002"/>
    <n v="11025.115494678501"/>
    <n v="9377.3945053215011"/>
    <d v="2023-12-01T00:00:00"/>
    <s v="BH Colorado Electric Oper Co"/>
    <s v="Regulated Electric (122)"/>
    <s v="WPC Sub 20328 Portland"/>
    <x v="103"/>
    <n v="135300"/>
    <x v="173"/>
    <n v="9761154"/>
    <s v="IMPEDANCE RELAY"/>
    <d v="1997-12-15T00:00:00"/>
    <d v="1998-01-01T00:00:00"/>
    <s v="23556029"/>
  </r>
  <r>
    <n v="1"/>
    <n v="-2789.41"/>
    <n v="-1336.6998606143"/>
    <n v="-1452.7101393856999"/>
    <d v="2023-12-01T00:00:00"/>
    <s v="BH Colorado Electric Oper Co"/>
    <s v="Regulated Electric (122)"/>
    <s v="WPC Sub 20328 Portland"/>
    <x v="103"/>
    <n v="135300"/>
    <x v="173"/>
    <n v="9809983"/>
    <s v="IMPEDANCE RELAY"/>
    <d v="2000-12-15T00:00:00"/>
    <d v="2002-01-01T00:00:00"/>
    <s v="10009149"/>
  </r>
  <r>
    <n v="2"/>
    <n v="54463.6"/>
    <n v="23878.02954648"/>
    <n v="30585.570453519998"/>
    <d v="2023-12-01T00:00:00"/>
    <s v="BH Colorado Electric Oper Co"/>
    <s v="Regulated Electric (122)"/>
    <s v="WPC Sub 20328 Portland"/>
    <x v="103"/>
    <n v="135300"/>
    <x v="173"/>
    <n v="9810959"/>
    <s v="IMPEDANCE RELAY"/>
    <d v="2002-06-18T00:00:00"/>
    <d v="2002-01-01T00:00:00"/>
    <s v="10010415"/>
  </r>
  <r>
    <n v="0"/>
    <n v="0"/>
    <n v="0"/>
    <n v="0"/>
    <d v="2023-12-01T00:00:00"/>
    <s v="BH Colorado Electric Oper Co"/>
    <s v="Regulated Electric (122)"/>
    <s v="WPC Sub 20328 Portland"/>
    <x v="103"/>
    <n v="135300"/>
    <x v="173"/>
    <n v="9969004"/>
    <s v="IMPEDANCE RELAY"/>
    <d v="1997-12-15T00:00:00"/>
    <d v="1998-01-01T00:00:00"/>
    <s v="23556029"/>
  </r>
  <r>
    <n v="1"/>
    <n v="3150"/>
    <n v="3346.6671314999999"/>
    <n v="-196.66713149999987"/>
    <d v="2023-12-01T00:00:00"/>
    <s v="BH Colorado Electric Oper Co"/>
    <s v="Regulated Electric (122)"/>
    <s v="WPC Sub 20328 Portland"/>
    <x v="103"/>
    <n v="135300"/>
    <x v="173"/>
    <n v="9769401"/>
    <s v="IMPEDANCE RELAY"/>
    <d v="1961-07-01T00:00:00"/>
    <d v="1961-07-01T00:00:00"/>
    <s v="WCDXFER"/>
  </r>
  <r>
    <n v="0"/>
    <n v="0"/>
    <n v="0"/>
    <n v="0"/>
    <d v="2023-12-01T00:00:00"/>
    <s v="BH Colorado Electric Oper Co"/>
    <s v="Regulated Electric (122)"/>
    <s v="WPC Sub 20328 Portland"/>
    <x v="103"/>
    <n v="135300"/>
    <x v="173"/>
    <n v="9973799"/>
    <s v="PANELS-IMPEDENCE RELAY"/>
    <d v="1974-07-01T00:00:00"/>
    <d v="1974-07-01T00:00:00"/>
    <s v="CPR Conversion"/>
  </r>
  <r>
    <n v="0"/>
    <n v="0"/>
    <n v="0"/>
    <n v="0"/>
    <d v="2023-12-01T00:00:00"/>
    <s v="BH Colorado Electric Oper Co"/>
    <s v="Regulated Electric (122)"/>
    <s v="WPC Sub 20328 Portland"/>
    <x v="103"/>
    <n v="135300"/>
    <x v="173"/>
    <n v="9973800"/>
    <s v="IMPEDANCE RELAY"/>
    <d v="1961-07-01T00:00:00"/>
    <d v="1961-07-01T00:00:00"/>
    <s v="CPR Conversion"/>
  </r>
  <r>
    <n v="1"/>
    <n v="78865.33"/>
    <n v="79605.854155060908"/>
    <n v="-740.5241550609062"/>
    <d v="2023-12-01T00:00:00"/>
    <s v="BH Colorado Electric Oper Co"/>
    <s v="Regulated Electric (122)"/>
    <s v="WPC Sub 20328 Portland"/>
    <x v="103"/>
    <n v="135300"/>
    <x v="173"/>
    <n v="9778057"/>
    <s v="IMPEDENCE RELAY"/>
    <d v="1974-07-01T00:00:00"/>
    <d v="1974-07-01T00:00:00"/>
    <s v="WCDXFER"/>
  </r>
  <r>
    <n v="0"/>
    <n v="0"/>
    <n v="0"/>
    <n v="0"/>
    <d v="2023-12-01T00:00:00"/>
    <s v="BH Colorado Electric Oper Co"/>
    <s v="Regulated Electric (122)"/>
    <s v="WPC Sub 20328 Portland"/>
    <x v="103"/>
    <n v="135300"/>
    <x v="239"/>
    <n v="9969003"/>
    <s v="MISCELLANEOUS RELAY"/>
    <d v="1997-12-15T00:00:00"/>
    <d v="1998-01-01T00:00:00"/>
    <s v="23556029"/>
  </r>
  <r>
    <n v="26"/>
    <n v="-16464.28"/>
    <n v="-7889.7690841844005"/>
    <n v="-8574.5109158155974"/>
    <d v="2023-12-01T00:00:00"/>
    <s v="BH Colorado Electric Oper Co"/>
    <s v="Regulated Electric (122)"/>
    <s v="WPC Sub 20328 Portland"/>
    <x v="103"/>
    <n v="135300"/>
    <x v="239"/>
    <n v="9809981"/>
    <s v="MISCELLANEOUS RELAY"/>
    <d v="2000-12-15T00:00:00"/>
    <d v="2002-01-01T00:00:00"/>
    <s v="10009149"/>
  </r>
  <r>
    <n v="0"/>
    <n v="0"/>
    <n v="0"/>
    <n v="0"/>
    <d v="2023-12-01T00:00:00"/>
    <s v="BH Colorado Electric Oper Co"/>
    <s v="Regulated Electric (122)"/>
    <s v="WPC Sub 20328 Portland"/>
    <x v="103"/>
    <n v="135300"/>
    <x v="239"/>
    <n v="9688691"/>
    <s v="MISCELLANEOUS RELAY"/>
    <d v="1997-12-15T00:00:00"/>
    <d v="1998-01-01T00:00:00"/>
    <s v="23556029"/>
  </r>
  <r>
    <n v="1"/>
    <n v="-3409.28"/>
    <n v="-1633.7448065343999"/>
    <n v="-1775.5351934656003"/>
    <d v="2023-12-01T00:00:00"/>
    <s v="BH Colorado Electric Oper Co"/>
    <s v="Regulated Electric (122)"/>
    <s v="WPC Sub 20328 Portland"/>
    <x v="103"/>
    <n v="135300"/>
    <x v="241"/>
    <n v="9809982"/>
    <s v="OVERCURRENT RELAY"/>
    <d v="2000-12-15T00:00:00"/>
    <d v="2002-01-01T00:00:00"/>
    <s v="10009149"/>
  </r>
  <r>
    <n v="0"/>
    <n v="22762.21"/>
    <n v="1160.4013046309001"/>
    <n v="21601.808695369098"/>
    <d v="2023-12-01T00:00:00"/>
    <s v="BH Colorado Electric Oper Co"/>
    <s v="Regulated Electric (122)"/>
    <s v="WPC Sub 20328 Portland"/>
    <x v="103"/>
    <n v="135300"/>
    <x v="149"/>
    <n v="34776528"/>
    <s v="NERC Test Switch"/>
    <d v="2021-09-16T00:00:00"/>
    <d v="2021-09-01T00:00:00"/>
    <s v="10075420"/>
  </r>
  <r>
    <n v="1"/>
    <n v="-29076.86"/>
    <n v="-13933.783383977801"/>
    <n v="-15143.076616022199"/>
    <d v="2023-12-01T00:00:00"/>
    <s v="BH Colorado Electric Oper Co"/>
    <s v="Regulated Electric (122)"/>
    <s v="WPC Sub 20328 Portland"/>
    <x v="103"/>
    <n v="135300"/>
    <x v="4"/>
    <n v="9809980"/>
    <s v="ROADS"/>
    <d v="2000-12-15T00:00:00"/>
    <d v="2002-01-01T00:00:00"/>
    <s v="10009149"/>
  </r>
  <r>
    <n v="1"/>
    <n v="-13997.880000000001"/>
    <n v="-6707.8573049124007"/>
    <n v="-7290.0226950876004"/>
    <d v="2023-12-01T00:00:00"/>
    <s v="BH Colorado Electric Oper Co"/>
    <s v="Regulated Electric (122)"/>
    <s v="WPC Sub 20328 Portland"/>
    <x v="103"/>
    <n v="135300"/>
    <x v="91"/>
    <n v="9809972"/>
    <s v="SCADA EQUIPMENT- RTU"/>
    <d v="2000-12-15T00:00:00"/>
    <d v="2002-01-01T00:00:00"/>
    <s v="10009149"/>
  </r>
  <r>
    <n v="1"/>
    <n v="5098.66"/>
    <n v="2131.3932986793998"/>
    <n v="2967.2667013206001"/>
    <d v="2023-12-01T00:00:00"/>
    <s v="BH Colorado Electric Oper Co"/>
    <s v="Regulated Electric (122)"/>
    <s v="WPC Sub 20328 Portland"/>
    <x v="103"/>
    <n v="135300"/>
    <x v="91"/>
    <n v="12818161"/>
    <s v="SCADA EQUIP - RTU Telegyr Systems"/>
    <d v="2003-11-14T00:00:00"/>
    <d v="2003-01-01T00:00:00"/>
    <s v="50507XFER"/>
  </r>
  <r>
    <n v="0"/>
    <n v="0"/>
    <n v="0"/>
    <n v="0"/>
    <d v="2023-12-01T00:00:00"/>
    <s v="BH Colorado Electric Oper Co"/>
    <s v="Regulated Electric (122)"/>
    <s v="WPC Sub 20328 Portland"/>
    <x v="103"/>
    <n v="135300"/>
    <x v="91"/>
    <n v="9785459"/>
    <s v="SCADA &amp; RADIO EQUIP-RTU,TRANSDUCERS, RELAYS, REMOTE ALARM, GENRATOR,ANTENNAS"/>
    <d v="1987-07-01T00:00:00"/>
    <d v="1987-07-01T00:00:00"/>
    <s v="WCDXFER"/>
  </r>
  <r>
    <n v="0"/>
    <n v="0"/>
    <n v="0"/>
    <n v="0"/>
    <d v="2023-12-01T00:00:00"/>
    <s v="BH Colorado Electric Oper Co"/>
    <s v="Regulated Electric (122)"/>
    <s v="WPC Sub 20328 Portland"/>
    <x v="103"/>
    <n v="135300"/>
    <x v="91"/>
    <n v="9973871"/>
    <s v="SCADA EQUIPMENT- RTU"/>
    <d v="1987-07-01T00:00:00"/>
    <d v="1987-07-01T00:00:00"/>
    <s v="CPR Conversion"/>
  </r>
  <r>
    <n v="0"/>
    <n v="0"/>
    <n v="0"/>
    <n v="0"/>
    <d v="2023-12-01T00:00:00"/>
    <s v="BH Colorado Electric Oper Co"/>
    <s v="Regulated Electric (122)"/>
    <s v="WPC Sub 20328 Portland"/>
    <x v="103"/>
    <n v="135300"/>
    <x v="91"/>
    <n v="9785458"/>
    <s v="SCADA &amp; RADIO EQUIP-RTU,TRANSDUCERS, RELAYS, REMOTE ALARM, GENRATOR,ANTENNAS"/>
    <d v="1988-07-01T00:00:00"/>
    <d v="1988-07-01T00:00:00"/>
    <s v="WCDXFER"/>
  </r>
  <r>
    <n v="1"/>
    <n v="43338.46"/>
    <n v="32256.7065650808"/>
    <n v="11081.753434919199"/>
    <d v="2023-12-01T00:00:00"/>
    <s v="BH Colorado Electric Oper Co"/>
    <s v="Regulated Electric (122)"/>
    <s v="WPC Sub 20328 Portland"/>
    <x v="103"/>
    <n v="135300"/>
    <x v="91"/>
    <n v="12818150"/>
    <s v="SCADA &amp; RADIO EQUIP-RTU,TRANSDUCERS, RELAYS, REMOTE ALARM, GENRATOR,ANTENNAS"/>
    <d v="1987-07-01T00:00:00"/>
    <d v="1987-07-01T00:00:00"/>
    <s v="50507XFER"/>
  </r>
  <r>
    <n v="0"/>
    <n v="0"/>
    <n v="0"/>
    <n v="0"/>
    <d v="2023-12-01T00:00:00"/>
    <s v="BH Colorado Electric Oper Co"/>
    <s v="Regulated Electric (122)"/>
    <s v="WPC Sub 20328 Portland"/>
    <x v="103"/>
    <n v="135300"/>
    <x v="91"/>
    <n v="9973870"/>
    <s v="TELEMETERING-RTU"/>
    <d v="1988-07-01T00:00:00"/>
    <d v="1988-07-01T00:00:00"/>
    <s v="CPR Conversion"/>
  </r>
  <r>
    <n v="0"/>
    <n v="13488.73"/>
    <n v="9764.5693420848002"/>
    <n v="3724.1606579151994"/>
    <d v="2023-12-01T00:00:00"/>
    <s v="BH Colorado Electric Oper Co"/>
    <s v="Regulated Electric (122)"/>
    <s v="WPC Sub 20328 Portland"/>
    <x v="103"/>
    <n v="135300"/>
    <x v="91"/>
    <n v="12818139"/>
    <s v="SCADA &amp; RADIO EQUIP-RTU,TRANSDUCERS, RELAYS, REMOTE ALARM, GENRATOR,ANTENNAS"/>
    <d v="1988-07-01T00:00:00"/>
    <d v="1988-07-01T00:00:00"/>
    <s v="50507XFER"/>
  </r>
  <r>
    <n v="1"/>
    <n v="16562.2"/>
    <n v="3546.1819973560005"/>
    <n v="13016.018002643999"/>
    <d v="2023-12-01T00:00:00"/>
    <s v="BH Colorado Electric Oper Co"/>
    <s v="Regulated Electric (122)"/>
    <s v="WPC Sub 20328 Portland"/>
    <x v="103"/>
    <n v="135300"/>
    <x v="126"/>
    <n v="12301516"/>
    <s v="Scada Equip - Server/Router"/>
    <d v="2013-07-01T00:00:00"/>
    <d v="2013-01-01T00:00:00"/>
    <s v="10047856"/>
  </r>
  <r>
    <n v="1"/>
    <n v="5782.83"/>
    <n v="2771.1623802008999"/>
    <n v="3011.6676197991001"/>
    <d v="2023-12-01T00:00:00"/>
    <s v="BH Colorado Electric Oper Co"/>
    <s v="Regulated Electric (122)"/>
    <s v="WPC Sub 20328 Portland"/>
    <x v="103"/>
    <n v="135300"/>
    <x v="128"/>
    <n v="9807807"/>
    <s v="STATION ROCK"/>
    <d v="2000-08-01T00:00:00"/>
    <d v="2001-01-01T00:00:00"/>
    <s v="10006115"/>
  </r>
  <r>
    <n v="150"/>
    <n v="1227.1200000000001"/>
    <n v="588.04232183759996"/>
    <n v="639.07767816240016"/>
    <d v="2023-12-01T00:00:00"/>
    <s v="BH Colorado Electric Oper Co"/>
    <s v="Regulated Electric (122)"/>
    <s v="WPC Sub 20328 Portland"/>
    <x v="103"/>
    <n v="135300"/>
    <x v="269"/>
    <n v="9807801"/>
    <s v="STEEL CONDUIT"/>
    <d v="2000-08-01T00:00:00"/>
    <d v="2001-01-01T00:00:00"/>
    <s v="10006115"/>
  </r>
  <r>
    <n v="70"/>
    <n v="-260.55"/>
    <n v="-124.85692267650001"/>
    <n v="-135.69307732350001"/>
    <d v="2023-12-01T00:00:00"/>
    <s v="BH Colorado Electric Oper Co"/>
    <s v="Regulated Electric (122)"/>
    <s v="WPC Sub 20328 Portland"/>
    <x v="103"/>
    <n v="135300"/>
    <x v="269"/>
    <n v="9809969"/>
    <s v="STEEL CONDUIT"/>
    <d v="2000-12-15T00:00:00"/>
    <d v="2002-01-01T00:00:00"/>
    <s v="10009149"/>
  </r>
  <r>
    <n v="3"/>
    <n v="-1306.1400000000001"/>
    <n v="-625.90911911219996"/>
    <n v="-680.23088088780014"/>
    <d v="2023-12-01T00:00:00"/>
    <s v="BH Colorado Electric Oper Co"/>
    <s v="Regulated Electric (122)"/>
    <s v="WPC Sub 20328 Portland"/>
    <x v="103"/>
    <n v="135300"/>
    <x v="277"/>
    <n v="9809974"/>
    <s v="STRUC-SUPP, OUTDOOR-OTHER CCVT STND"/>
    <d v="2000-12-15T00:00:00"/>
    <d v="2002-01-01T00:00:00"/>
    <s v="10009149"/>
  </r>
  <r>
    <n v="1"/>
    <n v="183869.95"/>
    <n v="43118.363786366004"/>
    <n v="140751.586213634"/>
    <d v="2023-12-01T00:00:00"/>
    <s v="BH Colorado Electric Oper Co"/>
    <s v="Regulated Electric (122)"/>
    <s v="WPC Sub 20328 Portland"/>
    <x v="103"/>
    <n v="135300"/>
    <x v="93"/>
    <n v="11845685"/>
    <s v="STRUCTURES: STEEL"/>
    <d v="2012-12-19T00:00:00"/>
    <d v="2012-12-01T00:00:00"/>
    <s v="10042866"/>
  </r>
  <r>
    <n v="1"/>
    <n v="76314.05"/>
    <n v="17896.001874754002"/>
    <n v="58418.048125246001"/>
    <d v="2023-12-01T00:00:00"/>
    <s v="BH Colorado Electric Oper Co"/>
    <s v="Regulated Electric (122)"/>
    <s v="WPC Sub 20328 Portland"/>
    <x v="103"/>
    <n v="135300"/>
    <x v="14"/>
    <n v="11845667"/>
    <s v="SWITCH: DISCONNECT 115KV, 550 KV, 2000 AMP"/>
    <d v="2012-12-19T00:00:00"/>
    <d v="2012-01-01T00:00:00"/>
    <s v="10042866"/>
  </r>
  <r>
    <n v="4"/>
    <n v="23752.52"/>
    <n v="5085.7228397096005"/>
    <n v="18666.7971602904"/>
    <d v="2023-12-01T00:00:00"/>
    <s v="BH Colorado Electric Oper Co"/>
    <s v="Regulated Electric (122)"/>
    <s v="WPC Sub 20328 Portland"/>
    <x v="103"/>
    <n v="135300"/>
    <x v="14"/>
    <n v="12087675"/>
    <s v="SWITCH: 115KV UPGRADE"/>
    <d v="2013-06-17T00:00:00"/>
    <d v="2013-01-01T00:00:00"/>
    <s v="10047623"/>
  </r>
  <r>
    <n v="1"/>
    <n v="65661.42"/>
    <n v="23431.602751029001"/>
    <n v="42229.817248970998"/>
    <d v="2023-12-01T00:00:00"/>
    <s v="BH Colorado Electric Oper Co"/>
    <s v="Regulated Electric (122)"/>
    <s v="WPC Sub 20328 Portland"/>
    <x v="103"/>
    <n v="135300"/>
    <x v="271"/>
    <n v="12818172"/>
    <s v="TOWER -SELF SUPPORTING 80' MICROWAVE"/>
    <d v="2006-10-15T00:00:00"/>
    <d v="2006-01-01T00:00:00"/>
    <s v="50507XFER"/>
  </r>
  <r>
    <n v="2"/>
    <n v="10812.68"/>
    <n v="9370.7844690896"/>
    <n v="1441.8955309104003"/>
    <d v="2023-12-01T00:00:00"/>
    <s v="BH Colorado Electric Oper Co"/>
    <s v="Regulated Electric (122)"/>
    <s v="WPC Sub 20328 Portland"/>
    <x v="103"/>
    <n v="135300"/>
    <x v="182"/>
    <n v="9786636"/>
    <s v="TRANSF, POTNTL, 1PH, 35001-69KV"/>
    <d v="1981-07-01T00:00:00"/>
    <d v="1981-07-01T00:00:00"/>
    <s v="WCDXFER"/>
  </r>
  <r>
    <n v="0"/>
    <n v="0"/>
    <n v="0"/>
    <n v="0"/>
    <d v="2023-12-01T00:00:00"/>
    <s v="BH Colorado Electric Oper Co"/>
    <s v="Regulated Electric (122)"/>
    <s v="WPC Sub 20328 Portland"/>
    <x v="103"/>
    <n v="135300"/>
    <x v="182"/>
    <n v="9724106"/>
    <s v="TRANSF, POTNTL, 1PH, 35001-69KV"/>
    <d v="1981-07-01T00:00:00"/>
    <d v="1981-07-01T00:00:00"/>
    <s v="CPR Conversion"/>
  </r>
  <r>
    <n v="3"/>
    <n v="29521.55"/>
    <n v="14146.881157706501"/>
    <n v="15374.668842293499"/>
    <d v="2023-12-01T00:00:00"/>
    <s v="BH Colorado Electric Oper Co"/>
    <s v="Regulated Electric (122)"/>
    <s v="WPC Sub 20328 Portland"/>
    <x v="103"/>
    <n v="135300"/>
    <x v="245"/>
    <n v="9807804"/>
    <s v="TRANSF, POTNTL, 1PH, 69001-161KV"/>
    <d v="2000-08-01T00:00:00"/>
    <d v="2001-01-01T00:00:00"/>
    <s v="10006115"/>
  </r>
  <r>
    <n v="1"/>
    <n v="10316.49"/>
    <n v="8940.762536902801"/>
    <n v="1375.7274630971988"/>
    <d v="2023-12-01T00:00:00"/>
    <s v="BH Colorado Electric Oper Co"/>
    <s v="Regulated Electric (122)"/>
    <s v="WPC Sub 20328 Portland"/>
    <x v="103"/>
    <n v="135300"/>
    <x v="245"/>
    <n v="9786632"/>
    <s v="TRANSF, POTNTL, 1PH, 69001-161KV"/>
    <d v="1981-07-01T00:00:00"/>
    <d v="1981-07-01T00:00:00"/>
    <s v="WCDXFER"/>
  </r>
  <r>
    <n v="0"/>
    <n v="0"/>
    <n v="0"/>
    <n v="0"/>
    <d v="2023-12-01T00:00:00"/>
    <s v="BH Colorado Electric Oper Co"/>
    <s v="Regulated Electric (122)"/>
    <s v="WPC Sub 20328 Portland"/>
    <x v="103"/>
    <n v="135300"/>
    <x v="245"/>
    <n v="9973862"/>
    <s v="TRANSF, POTNTL, 1PH, 69001-161KV"/>
    <d v="1981-07-01T00:00:00"/>
    <d v="1981-07-01T00:00:00"/>
    <s v="CPR Conversion"/>
  </r>
  <r>
    <n v="6"/>
    <n v="7213.82"/>
    <n v="3456.9002722785999"/>
    <n v="3756.9197277213998"/>
    <d v="2023-12-01T00:00:00"/>
    <s v="BH Colorado Electric Oper Co"/>
    <s v="Regulated Electric (122)"/>
    <s v="WPC Sub 20328 Portland"/>
    <x v="103"/>
    <n v="135300"/>
    <x v="245"/>
    <n v="9809971"/>
    <s v="TRANSF, POTNTL, 1PH, 69001-161KV"/>
    <d v="2000-12-15T00:00:00"/>
    <d v="2002-01-01T00:00:00"/>
    <s v="10009149"/>
  </r>
  <r>
    <n v="0"/>
    <n v="0"/>
    <n v="0"/>
    <n v="0"/>
    <d v="2023-12-01T00:00:00"/>
    <s v="BH Colorado Electric Oper Co"/>
    <s v="Regulated Electric (122)"/>
    <s v="WPC Sub 20328 Portland"/>
    <x v="103"/>
    <n v="135300"/>
    <x v="246"/>
    <n v="9969005"/>
    <s v="CARR CURR EQ-TRANS/REC COMBINED"/>
    <d v="1997-12-15T00:00:00"/>
    <d v="1998-01-01T00:00:00"/>
    <s v="23556029"/>
  </r>
  <r>
    <n v="1"/>
    <n v="10623.85"/>
    <n v="5740.9197813475002"/>
    <n v="4882.9302186525001"/>
    <d v="2023-12-01T00:00:00"/>
    <s v="BH Colorado Electric Oper Co"/>
    <s v="Regulated Electric (122)"/>
    <s v="WPC Sub 20328 Portland"/>
    <x v="103"/>
    <n v="135300"/>
    <x v="246"/>
    <n v="9761155"/>
    <s v="CARR CURR EQ-TRANS/REC COMBINED"/>
    <d v="1997-12-15T00:00:00"/>
    <d v="1998-01-01T00:00:00"/>
    <s v="23556029"/>
  </r>
  <r>
    <n v="0"/>
    <n v="0"/>
    <n v="0"/>
    <n v="0"/>
    <d v="2023-12-01T00:00:00"/>
    <s v="BH Colorado Electric Oper Co"/>
    <s v="Regulated Electric (122)"/>
    <s v="WPC Sub 20328 Portland"/>
    <x v="103"/>
    <n v="135300"/>
    <x v="297"/>
    <n v="9973811"/>
    <s v="CARRIER CURRENT EQMT.-TRANSMITTERS"/>
    <d v="1974-07-01T00:00:00"/>
    <d v="1974-07-01T00:00:00"/>
    <s v="CPR Conversion"/>
  </r>
  <r>
    <n v="1"/>
    <n v="10585.66"/>
    <n v="10685.056489271801"/>
    <n v="-99.396489271801329"/>
    <d v="2023-12-01T00:00:00"/>
    <s v="BH Colorado Electric Oper Co"/>
    <s v="Regulated Electric (122)"/>
    <s v="WPC Sub 20328 Portland"/>
    <x v="103"/>
    <n v="135300"/>
    <x v="297"/>
    <n v="9768383"/>
    <s v="CARRIER CURRENT EQMT.-TRANSMITTERS"/>
    <d v="1974-07-01T00:00:00"/>
    <d v="1974-07-01T00:00:00"/>
    <s v="WCDXFER"/>
  </r>
  <r>
    <n v="190"/>
    <n v="12143.36"/>
    <n v="5819.1616217727997"/>
    <n v="6324.1983782272009"/>
    <d v="2023-12-01T00:00:00"/>
    <s v="BH Colorado Electric Oper Co"/>
    <s v="Regulated Electric (122)"/>
    <s v="WPC Sub 20328 Portland"/>
    <x v="103"/>
    <n v="135300"/>
    <x v="298"/>
    <n v="9807784"/>
    <s v="TUBULAR BUS, ALUM , UNDER 3&quot;"/>
    <d v="2000-08-01T00:00:00"/>
    <d v="2001-01-01T00:00:00"/>
    <s v="10006115"/>
  </r>
  <r>
    <n v="120"/>
    <n v="-4208.75"/>
    <n v="-2016.8550117625002"/>
    <n v="-2191.8949882375"/>
    <d v="2023-12-01T00:00:00"/>
    <s v="BH Colorado Electric Oper Co"/>
    <s v="Regulated Electric (122)"/>
    <s v="WPC Sub 20328 Portland"/>
    <x v="103"/>
    <n v="135300"/>
    <x v="298"/>
    <n v="9809957"/>
    <s v="TUBULAR BUS, ALUM , UNDER 3&quot;"/>
    <d v="2000-12-15T00:00:00"/>
    <d v="2002-01-01T00:00:00"/>
    <s v="10009149"/>
  </r>
  <r>
    <n v="1"/>
    <n v="47009.89"/>
    <n v="47451.3001744297"/>
    <n v="-441.41017442970042"/>
    <d v="2023-12-01T00:00:00"/>
    <s v="BH Colorado Electric Oper Co"/>
    <s v="Regulated Electric (122)"/>
    <s v="WPC Sub 20328 Portland"/>
    <x v="103"/>
    <n v="135300"/>
    <x v="299"/>
    <n v="9766628"/>
    <s v="TUBULAR BUS, ALUM , 3&quot; TO 4&quot;"/>
    <d v="1974-07-01T00:00:00"/>
    <d v="1974-07-01T00:00:00"/>
    <s v="WCDXFER"/>
  </r>
  <r>
    <n v="0"/>
    <n v="0"/>
    <n v="0"/>
    <n v="0"/>
    <d v="2023-12-01T00:00:00"/>
    <s v="BH Colorado Electric Oper Co"/>
    <s v="Regulated Electric (122)"/>
    <s v="WPC Sub 20328 Portland"/>
    <x v="103"/>
    <n v="135300"/>
    <x v="299"/>
    <n v="9697413"/>
    <s v="TUBULAR BUS, ALUM , 3&quot; TO 4&quot;"/>
    <d v="1974-07-01T00:00:00"/>
    <d v="1974-07-01T00:00:00"/>
    <s v="CPR Conversion"/>
  </r>
  <r>
    <n v="510"/>
    <n v="-11517.24"/>
    <n v="-5519.1216431652001"/>
    <n v="-5998.1183568347997"/>
    <d v="2023-12-01T00:00:00"/>
    <s v="BH Colorado Electric Oper Co"/>
    <s v="Regulated Electric (122)"/>
    <s v="WPC Sub 20328 Portland"/>
    <x v="103"/>
    <n v="135300"/>
    <x v="299"/>
    <n v="9809956"/>
    <s v="TUBULAR BUS, ALUM , 3&quot; TO 4&quot;"/>
    <d v="2000-12-15T00:00:00"/>
    <d v="2002-01-01T00:00:00"/>
    <s v="10009149"/>
  </r>
  <r>
    <n v="0"/>
    <n v="0"/>
    <n v="0"/>
    <n v="0"/>
    <d v="2023-12-01T00:00:00"/>
    <s v="BH Colorado Electric Oper Co"/>
    <s v="Regulated Electric (122)"/>
    <s v="WPC Sub 20328 Portland"/>
    <x v="103"/>
    <n v="135300"/>
    <x v="250"/>
    <n v="9973864"/>
    <s v="TX., CURR.-WIND.TYPE-100-600A"/>
    <d v="1974-07-01T00:00:00"/>
    <d v="1974-07-01T00:00:00"/>
    <s v="CPR Conversion"/>
  </r>
  <r>
    <n v="11"/>
    <n v="20562.55"/>
    <n v="20755.6267926115"/>
    <n v="-193.07679261150042"/>
    <d v="2023-12-01T00:00:00"/>
    <s v="BH Colorado Electric Oper Co"/>
    <s v="Regulated Electric (122)"/>
    <s v="WPC Sub 20328 Portland"/>
    <x v="103"/>
    <n v="135300"/>
    <x v="250"/>
    <n v="9785781"/>
    <s v="TX., CURR.-WIND.TYPE-100-600A"/>
    <d v="1974-07-01T00:00:00"/>
    <d v="1974-07-01T00:00:00"/>
    <s v="WCDXFER"/>
  </r>
  <r>
    <n v="0"/>
    <n v="0"/>
    <n v="0"/>
    <n v="0"/>
    <d v="2023-12-01T00:00:00"/>
    <s v="BH Colorado Electric Oper Co"/>
    <s v="Regulated Electric (122)"/>
    <s v="WPC Sub 20328 Portland"/>
    <x v="103"/>
    <n v="135300"/>
    <x v="300"/>
    <n v="9973863"/>
    <s v="TX.-CURR., WIND.TYPE 601-1200A"/>
    <d v="1974-07-01T00:00:00"/>
    <d v="1974-07-01T00:00:00"/>
    <s v="CPR Conversion"/>
  </r>
  <r>
    <n v="7"/>
    <n v="21862.510000000002"/>
    <n v="22067.793066022299"/>
    <n v="-205.28306602229713"/>
    <d v="2023-12-01T00:00:00"/>
    <s v="BH Colorado Electric Oper Co"/>
    <s v="Regulated Electric (122)"/>
    <s v="WPC Sub 20328 Portland"/>
    <x v="103"/>
    <n v="135300"/>
    <x v="300"/>
    <n v="9786646"/>
    <s v="TX.-CURR., WIND.TYPE 601-1200A"/>
    <d v="1974-07-01T00:00:00"/>
    <d v="1974-07-01T00:00:00"/>
    <s v="WCDXFER"/>
  </r>
  <r>
    <n v="1"/>
    <n v="2855.67"/>
    <n v="1368.4519991541001"/>
    <n v="1487.2180008459"/>
    <d v="2023-12-01T00:00:00"/>
    <s v="BH Colorado Electric Oper Co"/>
    <s v="Regulated Electric (122)"/>
    <s v="WPC Sub 20328 Portland"/>
    <x v="103"/>
    <n v="135300"/>
    <x v="195"/>
    <n v="9807806"/>
    <s v="WALKS, DRIVES, CURBS, ROADS, ETC."/>
    <d v="2000-08-01T00:00:00"/>
    <d v="2001-01-01T00:00:00"/>
    <s v="10006115"/>
  </r>
  <r>
    <n v="0"/>
    <n v="0"/>
    <n v="0"/>
    <n v="0"/>
    <d v="2023-12-01T00:00:00"/>
    <s v="BH Colorado Electric Oper Co"/>
    <s v="Regulated Electric (122)"/>
    <s v="WPC Sub 20328 Portland"/>
    <x v="103"/>
    <n v="135301"/>
    <x v="3"/>
    <n v="33797540"/>
    <s v="Install test switches on lockouts at Portland to aid in NERC testing."/>
    <d v="2021-09-16T00:00:00"/>
    <d v="2021-09-01T00:00:00"/>
    <s v="10075420"/>
  </r>
  <r>
    <n v="0"/>
    <n v="0"/>
    <n v="0"/>
    <n v="0"/>
    <d v="2023-12-01T00:00:00"/>
    <s v="BH Colorado Electric Oper Co"/>
    <s v="Regulated Electric (122)"/>
    <s v="WPC Sub 20328 Portland"/>
    <x v="103"/>
    <n v="135301"/>
    <x v="3"/>
    <n v="34060291"/>
    <s v="Install test switches on lockouts at Portland to aid in NERC testing."/>
    <d v="2021-09-16T00:00:00"/>
    <d v="2021-11-01T00:00:00"/>
    <s v="10075420"/>
  </r>
  <r>
    <n v="2"/>
    <n v="80368.2"/>
    <n v="819.42211196999995"/>
    <n v="79548.777888030003"/>
    <d v="2023-12-01T00:00:00"/>
    <s v="BH Colorado Electric Oper Co"/>
    <s v="Regulated Electric (122)"/>
    <s v="WPC Sub 20328 Portland"/>
    <x v="103"/>
    <n v="135301"/>
    <x v="3"/>
    <n v="38325279"/>
    <s v="Replacing 2 115kV breakers at the Portland Sub. (115-2 &amp; 115-4)"/>
    <d v="2023-11-30T00:00:00"/>
    <d v="2023-12-01T00:00:00"/>
    <s v="10079869"/>
  </r>
  <r>
    <n v="2"/>
    <n v="324045.75"/>
    <n v="3303.9218601375001"/>
    <n v="320741.82813986251"/>
    <d v="2023-12-01T00:00:00"/>
    <s v="BH Colorado Electric Oper Co"/>
    <s v="Regulated Electric (122)"/>
    <s v="WPC Sub 20328 Portland"/>
    <x v="103"/>
    <n v="135301"/>
    <x v="3"/>
    <n v="38235612"/>
    <s v="Replacing 2 115kV breakers at the Portland Sub. (115-2 &amp; 115-4)"/>
    <d v="2023-11-30T00:00:00"/>
    <d v="2023-11-01T00:00:00"/>
    <s v="10079869"/>
  </r>
  <r>
    <n v="0"/>
    <n v="0"/>
    <n v="0"/>
    <n v="0"/>
    <d v="2023-12-01T00:00:00"/>
    <s v="BH Colorado Electric Oper Co"/>
    <s v="Regulated Electric (122)"/>
    <s v="WPC Sub 20328 Portland"/>
    <x v="103"/>
    <n v="135500"/>
    <x v="3"/>
    <n v="9806496"/>
    <s v="Ring Bus Exp(without Metering)"/>
    <d v="2000-12-15T00:00:00"/>
    <d v="2001-04-01T00:00:00"/>
    <s v="10009149"/>
  </r>
  <r>
    <n v="0"/>
    <n v="0"/>
    <n v="0"/>
    <n v="0"/>
    <d v="2023-12-01T00:00:00"/>
    <s v="BH Colorado Electric Oper Co"/>
    <s v="Regulated Electric (122)"/>
    <s v="WPC Sub 20328 Portland"/>
    <x v="103"/>
    <n v="135500"/>
    <x v="3"/>
    <n v="9809409"/>
    <s v="Ring Bus Exp(without Metering)"/>
    <d v="2000-12-15T00:00:00"/>
    <d v="2001-12-01T00:00:00"/>
    <s v="10009149"/>
  </r>
  <r>
    <n v="0"/>
    <n v="0"/>
    <n v="0"/>
    <n v="0"/>
    <d v="2023-12-01T00:00:00"/>
    <s v="BH Colorado Electric Oper Co"/>
    <s v="Regulated Electric (122)"/>
    <s v="WPC Sub 20328 Portland"/>
    <x v="103"/>
    <n v="135500"/>
    <x v="3"/>
    <n v="9800931"/>
    <s v="Ring Bus Exp(without Metering)"/>
    <d v="2000-12-15T00:00:00"/>
    <d v="2000-12-01T00:00:00"/>
    <s v="10009149"/>
  </r>
  <r>
    <n v="0"/>
    <n v="0"/>
    <n v="0"/>
    <n v="0"/>
    <d v="2023-12-01T00:00:00"/>
    <s v="BH Colorado Electric Oper Co"/>
    <s v="Regulated Electric (122)"/>
    <s v="WPC Sub 20328 Portland"/>
    <x v="103"/>
    <n v="135500"/>
    <x v="3"/>
    <n v="9801357"/>
    <s v="Ring Bus Exp(without Metering)"/>
    <d v="2000-12-15T00:00:00"/>
    <d v="2001-01-01T00:00:00"/>
    <s v="10009149"/>
  </r>
  <r>
    <n v="0"/>
    <n v="0"/>
    <n v="0"/>
    <n v="0"/>
    <d v="2023-12-01T00:00:00"/>
    <s v="BH Colorado Electric Oper Co"/>
    <s v="Regulated Electric (122)"/>
    <s v="WPC Sub 20328 Portland"/>
    <x v="103"/>
    <n v="135500"/>
    <x v="21"/>
    <n v="9809952"/>
    <s v="GUYS"/>
    <d v="2000-12-15T00:00:00"/>
    <d v="2002-01-01T00:00:00"/>
    <s v="10009149"/>
  </r>
  <r>
    <n v="0"/>
    <n v="0"/>
    <n v="0"/>
    <n v="0"/>
    <d v="2023-12-01T00:00:00"/>
    <s v="BH Colorado Electric Oper Co"/>
    <s v="Regulated Electric (122)"/>
    <s v="WPC Sub 20363 Silvercliff Tap"/>
    <x v="104"/>
    <n v="135300"/>
    <x v="108"/>
    <n v="9973858"/>
    <s v="BATTERIES, STORAGE"/>
    <d v="1991-07-01T00:00:00"/>
    <d v="1991-07-01T00:00:00"/>
    <s v="CPR Conversion"/>
  </r>
  <r>
    <n v="0"/>
    <n v="0"/>
    <n v="0"/>
    <n v="0"/>
    <d v="2023-12-01T00:00:00"/>
    <s v="BH Colorado Electric Oper Co"/>
    <s v="Regulated Electric (122)"/>
    <s v="WPC Sub 20363 Silvercliff Tap"/>
    <x v="104"/>
    <n v="135300"/>
    <x v="108"/>
    <n v="9766636"/>
    <s v="BATTERIES, STORAGE"/>
    <d v="1985-07-01T00:00:00"/>
    <d v="1985-07-01T00:00:00"/>
    <s v="WCDXFER"/>
  </r>
  <r>
    <n v="0"/>
    <n v="0"/>
    <n v="0"/>
    <n v="0"/>
    <d v="2023-12-01T00:00:00"/>
    <s v="BH Colorado Electric Oper Co"/>
    <s v="Regulated Electric (122)"/>
    <s v="WPC Sub 20363 Silvercliff Tap"/>
    <x v="104"/>
    <n v="135300"/>
    <x v="108"/>
    <n v="9766637"/>
    <s v="BATTERIES, STORAGE"/>
    <d v="1991-07-01T00:00:00"/>
    <d v="1991-07-01T00:00:00"/>
    <s v="WCDXFER"/>
  </r>
  <r>
    <n v="0"/>
    <n v="0"/>
    <n v="0"/>
    <n v="0"/>
    <d v="2023-12-01T00:00:00"/>
    <s v="BH Colorado Electric Oper Co"/>
    <s v="Regulated Electric (122)"/>
    <s v="WPC Sub 20363 Silvercliff Tap"/>
    <x v="104"/>
    <n v="135300"/>
    <x v="108"/>
    <n v="9973859"/>
    <s v="BATTERIES, STORAGE"/>
    <d v="1985-07-01T00:00:00"/>
    <d v="1985-07-01T00:00:00"/>
    <s v="CPR Conversion"/>
  </r>
  <r>
    <n v="0"/>
    <n v="0"/>
    <n v="0"/>
    <n v="0"/>
    <d v="2023-12-01T00:00:00"/>
    <s v="BH Colorado Electric Oper Co"/>
    <s v="Regulated Electric (122)"/>
    <s v="WPC Sub 20363 Silvercliff Tap"/>
    <x v="104"/>
    <n v="135300"/>
    <x v="140"/>
    <n v="9688825"/>
    <s v="BATTERY CHARGER"/>
    <d v="1985-07-01T00:00:00"/>
    <d v="1985-07-01T00:00:00"/>
    <s v="WCDXFER"/>
  </r>
  <r>
    <n v="0"/>
    <n v="0"/>
    <n v="0"/>
    <n v="0"/>
    <d v="2023-12-01T00:00:00"/>
    <s v="BH Colorado Electric Oper Co"/>
    <s v="Regulated Electric (122)"/>
    <s v="WPC Sub 20363 Silvercliff Tap"/>
    <x v="104"/>
    <n v="135300"/>
    <x v="140"/>
    <n v="9973857"/>
    <s v="BATTERY CHARGER"/>
    <d v="1985-07-01T00:00:00"/>
    <d v="1985-07-01T00:00:00"/>
    <s v="CPR Conversion"/>
  </r>
  <r>
    <n v="0"/>
    <n v="0"/>
    <n v="0"/>
    <n v="0"/>
    <d v="2023-12-01T00:00:00"/>
    <s v="BH Colorado Electric Oper Co"/>
    <s v="Regulated Electric (122)"/>
    <s v="WPC Sub 20363 Silvercliff Tap"/>
    <x v="104"/>
    <n v="135300"/>
    <x v="140"/>
    <n v="9766591"/>
    <s v="BATTERY CHARGERS"/>
    <d v="1991-07-01T00:00:00"/>
    <d v="1991-07-01T00:00:00"/>
    <s v="WCDXFER"/>
  </r>
  <r>
    <n v="0"/>
    <n v="0"/>
    <n v="0"/>
    <n v="0"/>
    <d v="2023-12-01T00:00:00"/>
    <s v="BH Colorado Electric Oper Co"/>
    <s v="Regulated Electric (122)"/>
    <s v="WPC Sub 20363 Silvercliff Tap"/>
    <x v="104"/>
    <n v="135300"/>
    <x v="140"/>
    <n v="9973856"/>
    <s v="BATTERY CHARGERS"/>
    <d v="1991-07-01T00:00:00"/>
    <d v="1991-07-01T00:00:00"/>
    <s v="CPR Conversion"/>
  </r>
  <r>
    <n v="0"/>
    <n v="0"/>
    <n v="0"/>
    <n v="0"/>
    <d v="2023-12-01T00:00:00"/>
    <s v="BH Colorado Electric Oper Co"/>
    <s v="Regulated Electric (122)"/>
    <s v="WPC Sub 20363 Silvercliff Tap"/>
    <x v="104"/>
    <n v="135300"/>
    <x v="207"/>
    <n v="9785440"/>
    <s v="COMBO-ELEC-45-69KV- &lt;= 600AMPS"/>
    <d v="1985-07-01T00:00:00"/>
    <d v="1985-07-01T00:00:00"/>
    <s v="WCDXFER"/>
  </r>
  <r>
    <n v="0"/>
    <n v="0"/>
    <n v="0"/>
    <n v="0"/>
    <d v="2023-12-01T00:00:00"/>
    <s v="BH Colorado Electric Oper Co"/>
    <s v="Regulated Electric (122)"/>
    <s v="WPC Sub 20363 Silvercliff Tap"/>
    <x v="104"/>
    <n v="135300"/>
    <x v="207"/>
    <n v="9973851"/>
    <s v="COMBO-ELEC-45-69KV- &lt;= 600AMPS"/>
    <d v="1985-07-01T00:00:00"/>
    <d v="1985-07-01T00:00:00"/>
    <s v="CPR Conversion"/>
  </r>
  <r>
    <n v="0"/>
    <n v="0"/>
    <n v="0"/>
    <n v="0"/>
    <d v="2023-12-01T00:00:00"/>
    <s v="BH Colorado Electric Oper Co"/>
    <s v="Regulated Electric (122)"/>
    <s v="WPC Sub 20363 Silvercliff Tap"/>
    <x v="104"/>
    <n v="135300"/>
    <x v="239"/>
    <n v="9778049"/>
    <s v="MISCELLANEOUS RELAY"/>
    <d v="1985-07-01T00:00:00"/>
    <d v="1985-07-01T00:00:00"/>
    <s v="WCDXFER"/>
  </r>
  <r>
    <n v="0"/>
    <n v="0"/>
    <n v="0"/>
    <n v="0"/>
    <d v="2023-12-01T00:00:00"/>
    <s v="BH Colorado Electric Oper Co"/>
    <s v="Regulated Electric (122)"/>
    <s v="WPC Sub 20363 Silvercliff Tap"/>
    <x v="104"/>
    <n v="135300"/>
    <x v="239"/>
    <n v="9973855"/>
    <s v="MISCELLANEOUS RELAY"/>
    <d v="1985-07-01T00:00:00"/>
    <d v="1985-07-01T00:00:00"/>
    <s v="CPR Conversion"/>
  </r>
  <r>
    <n v="0"/>
    <n v="0"/>
    <n v="0"/>
    <n v="0"/>
    <d v="2023-12-01T00:00:00"/>
    <s v="BH Colorado Electric Oper Co"/>
    <s v="Regulated Electric (122)"/>
    <s v="WPC Sub 20363 Silvercliff Tap"/>
    <x v="104"/>
    <n v="135300"/>
    <x v="244"/>
    <n v="9973852"/>
    <s v="TELEMETERING-TRNS/REC COMBO"/>
    <d v="1988-07-01T00:00:00"/>
    <d v="1988-07-01T00:00:00"/>
    <s v="CPR Conversion"/>
  </r>
  <r>
    <n v="0"/>
    <n v="0"/>
    <n v="0"/>
    <n v="0"/>
    <d v="2023-12-01T00:00:00"/>
    <s v="BH Colorado Electric Oper Co"/>
    <s v="Regulated Electric (122)"/>
    <s v="WPC Sub 20363 Silvercliff Tap"/>
    <x v="104"/>
    <n v="135300"/>
    <x v="244"/>
    <n v="9785791"/>
    <s v="TELEMETERING-TRNS/REC COMBO"/>
    <d v="1980-07-01T00:00:00"/>
    <d v="1980-07-01T00:00:00"/>
    <s v="WCDXFER"/>
  </r>
  <r>
    <n v="0"/>
    <n v="0"/>
    <n v="0"/>
    <n v="0"/>
    <d v="2023-12-01T00:00:00"/>
    <s v="BH Colorado Electric Oper Co"/>
    <s v="Regulated Electric (122)"/>
    <s v="WPC Sub 20363 Silvercliff Tap"/>
    <x v="104"/>
    <n v="135300"/>
    <x v="244"/>
    <n v="9785793"/>
    <s v="TELEMETER EQ-TRANSMIT/RECEIVE COMBO"/>
    <d v="1967-07-01T00:00:00"/>
    <d v="1967-07-01T00:00:00"/>
    <s v="WCDXFER"/>
  </r>
  <r>
    <n v="0"/>
    <n v="0"/>
    <n v="0"/>
    <n v="0"/>
    <d v="2023-12-01T00:00:00"/>
    <s v="BH Colorado Electric Oper Co"/>
    <s v="Regulated Electric (122)"/>
    <s v="WPC Sub 20363 Silvercliff Tap"/>
    <x v="104"/>
    <n v="135300"/>
    <x v="244"/>
    <n v="9785792"/>
    <s v="TELEMETERING-TRNS/REC COMBO"/>
    <d v="1988-07-01T00:00:00"/>
    <d v="1988-07-01T00:00:00"/>
    <s v="WCDXFER"/>
  </r>
  <r>
    <n v="0"/>
    <n v="0"/>
    <n v="0"/>
    <n v="0"/>
    <d v="2023-12-01T00:00:00"/>
    <s v="BH Colorado Electric Oper Co"/>
    <s v="Regulated Electric (122)"/>
    <s v="WPC Sub 20363 Silvercliff Tap"/>
    <x v="104"/>
    <n v="135300"/>
    <x v="244"/>
    <n v="9973853"/>
    <s v="TELEMETERING-TRNS/REC COMBO"/>
    <d v="1980-07-01T00:00:00"/>
    <d v="1980-07-01T00:00:00"/>
    <s v="CPR Conversion"/>
  </r>
  <r>
    <n v="0"/>
    <n v="0"/>
    <n v="0"/>
    <n v="0"/>
    <d v="2023-12-01T00:00:00"/>
    <s v="BH Colorado Electric Oper Co"/>
    <s v="Regulated Electric (122)"/>
    <s v="WPC Sub 20363 Silvercliff Tap"/>
    <x v="104"/>
    <n v="135300"/>
    <x v="244"/>
    <n v="9973854"/>
    <s v="TELEMETER EQ-TRANSMIT/RECEIVE COMBO"/>
    <d v="1967-07-01T00:00:00"/>
    <d v="1967-07-01T00:00:00"/>
    <s v="CPR Conversion"/>
  </r>
  <r>
    <n v="0"/>
    <n v="0"/>
    <n v="0"/>
    <n v="0"/>
    <d v="2023-12-01T00:00:00"/>
    <s v="BH Colorado Electric Oper Co"/>
    <s v="Regulated Electric (122)"/>
    <s v="WPC Sub 20366 Domtar Tap"/>
    <x v="105"/>
    <n v="135300"/>
    <x v="91"/>
    <n v="9973850"/>
    <s v="SCADA EQUIPMENT- RTU"/>
    <d v="1988-07-01T00:00:00"/>
    <d v="1988-07-01T00:00:00"/>
    <s v="CPR Conversion"/>
  </r>
  <r>
    <n v="0"/>
    <n v="0"/>
    <n v="0"/>
    <n v="0"/>
    <d v="2023-12-01T00:00:00"/>
    <s v="BH Colorado Electric Oper Co"/>
    <s v="Regulated Electric (122)"/>
    <s v="WPC Sub 20366 Domtar Tap"/>
    <x v="105"/>
    <n v="135300"/>
    <x v="91"/>
    <n v="9785457"/>
    <s v="SCADA EQUIPMENT- RTU"/>
    <d v="1988-07-01T00:00:00"/>
    <d v="1988-07-01T00:00:00"/>
    <s v="WCDXFER"/>
  </r>
  <r>
    <n v="0"/>
    <n v="0"/>
    <n v="0"/>
    <n v="0"/>
    <d v="2023-12-01T00:00:00"/>
    <s v="BH Colorado Electric Oper Co"/>
    <s v="Regulated Electric (122)"/>
    <s v="WPC Sub 20367 Energy Fuels Tap"/>
    <x v="106"/>
    <n v="135300"/>
    <x v="108"/>
    <n v="9973849"/>
    <s v="BATTERIES, STORAGE"/>
    <d v="1991-07-01T00:00:00"/>
    <d v="1991-07-01T00:00:00"/>
    <s v="CPR Conversion"/>
  </r>
  <r>
    <n v="0"/>
    <n v="0"/>
    <n v="0"/>
    <n v="0"/>
    <d v="2023-12-01T00:00:00"/>
    <s v="BH Colorado Electric Oper Co"/>
    <s v="Regulated Electric (122)"/>
    <s v="WPC Sub 20367 Energy Fuels Tap"/>
    <x v="106"/>
    <n v="135300"/>
    <x v="108"/>
    <n v="9766635"/>
    <s v="BATTERIES, STORAGE"/>
    <d v="1991-07-01T00:00:00"/>
    <d v="1991-07-01T00:00:00"/>
    <s v="WCDXFER"/>
  </r>
  <r>
    <n v="0"/>
    <n v="0"/>
    <n v="0"/>
    <n v="0"/>
    <d v="2023-12-01T00:00:00"/>
    <s v="BH Colorado Electric Oper Co"/>
    <s v="Regulated Electric (122)"/>
    <s v="WPC Sub 20367 Energy Fuels Tap"/>
    <x v="106"/>
    <n v="135300"/>
    <x v="140"/>
    <n v="9766590"/>
    <s v="BATTERY CHARGER"/>
    <d v="1991-07-01T00:00:00"/>
    <d v="1991-07-01T00:00:00"/>
    <s v="WCDXFER"/>
  </r>
  <r>
    <n v="0"/>
    <n v="0"/>
    <n v="0"/>
    <n v="0"/>
    <d v="2023-12-01T00:00:00"/>
    <s v="BH Colorado Electric Oper Co"/>
    <s v="Regulated Electric (122)"/>
    <s v="WPC Sub 20367 Energy Fuels Tap"/>
    <x v="106"/>
    <n v="135300"/>
    <x v="140"/>
    <n v="9973848"/>
    <s v="BATTERY CHARGER"/>
    <d v="1991-07-01T00:00:00"/>
    <d v="1991-07-01T00:00:00"/>
    <s v="CPR Conversion"/>
  </r>
  <r>
    <n v="0"/>
    <n v="0"/>
    <n v="0"/>
    <n v="0"/>
    <d v="2023-12-01T00:00:00"/>
    <s v="BH Colorado Electric Oper Co"/>
    <s v="Regulated Electric (122)"/>
    <s v="WPC Sub 20368 Highland Tap"/>
    <x v="107"/>
    <n v="135200"/>
    <x v="119"/>
    <n v="9724105"/>
    <s v="FENCE"/>
    <d v="1969-07-01T00:00:00"/>
    <d v="1969-07-01T00:00:00"/>
    <s v="CPR Conversion"/>
  </r>
  <r>
    <n v="0"/>
    <n v="0"/>
    <n v="0"/>
    <n v="0"/>
    <d v="2023-12-01T00:00:00"/>
    <s v="BH Colorado Electric Oper Co"/>
    <s v="Regulated Electric (122)"/>
    <s v="WPC Sub 20368 Highland Tap"/>
    <x v="107"/>
    <n v="135300"/>
    <x v="108"/>
    <n v="9973847"/>
    <s v="BATTERIES, STORAGE"/>
    <d v="1991-07-01T00:00:00"/>
    <d v="1991-07-01T00:00:00"/>
    <s v="CPR Conversion"/>
  </r>
  <r>
    <n v="0"/>
    <n v="0"/>
    <n v="0"/>
    <n v="0"/>
    <d v="2023-12-01T00:00:00"/>
    <s v="BH Colorado Electric Oper Co"/>
    <s v="Regulated Electric (122)"/>
    <s v="WPC Sub 20368 Highland Tap"/>
    <x v="107"/>
    <n v="135300"/>
    <x v="108"/>
    <n v="9766634"/>
    <s v="BATTERIES, STORAGE"/>
    <d v="1991-07-01T00:00:00"/>
    <d v="1991-07-01T00:00:00"/>
    <s v="WCDXFER"/>
  </r>
  <r>
    <n v="0"/>
    <n v="0"/>
    <n v="0"/>
    <n v="0"/>
    <d v="2023-12-01T00:00:00"/>
    <s v="BH Colorado Electric Oper Co"/>
    <s v="Regulated Electric (122)"/>
    <s v="WPC Sub 20368 Highland Tap"/>
    <x v="107"/>
    <n v="135300"/>
    <x v="140"/>
    <n v="9766589"/>
    <s v="BATTERY CHARGER"/>
    <d v="1991-07-01T00:00:00"/>
    <d v="1991-07-01T00:00:00"/>
    <s v="WCDXFER"/>
  </r>
  <r>
    <n v="0"/>
    <n v="0"/>
    <n v="0"/>
    <n v="0"/>
    <d v="2023-12-01T00:00:00"/>
    <s v="BH Colorado Electric Oper Co"/>
    <s v="Regulated Electric (122)"/>
    <s v="WPC Sub 20368 Highland Tap"/>
    <x v="107"/>
    <n v="135300"/>
    <x v="140"/>
    <n v="9973846"/>
    <s v="BATTERY CHARGER"/>
    <d v="1991-07-01T00:00:00"/>
    <d v="1991-07-01T00:00:00"/>
    <s v="CPR Conversion"/>
  </r>
  <r>
    <n v="0"/>
    <n v="0"/>
    <n v="0"/>
    <n v="0"/>
    <d v="2023-12-01T00:00:00"/>
    <s v="BH Colorado Electric Oper Co"/>
    <s v="Regulated Electric (122)"/>
    <s v="WPC Sub 20368 Highland Tap"/>
    <x v="107"/>
    <n v="135300"/>
    <x v="301"/>
    <n v="9778085"/>
    <s v="VACUUM-69KV"/>
    <d v="1969-07-01T00:00:00"/>
    <d v="1969-07-01T00:00:00"/>
    <s v="WCDXFER"/>
  </r>
  <r>
    <n v="0"/>
    <n v="0"/>
    <n v="0"/>
    <n v="0"/>
    <d v="2023-12-01T00:00:00"/>
    <s v="BH Colorado Electric Oper Co"/>
    <s v="Regulated Electric (122)"/>
    <s v="WPC Sub 20368 Highland Tap"/>
    <x v="107"/>
    <n v="135300"/>
    <x v="301"/>
    <n v="9973839"/>
    <s v="VACUUM-69KV"/>
    <d v="1969-07-01T00:00:00"/>
    <d v="1969-07-01T00:00:00"/>
    <s v="CPR Conversion"/>
  </r>
  <r>
    <n v="0"/>
    <n v="0"/>
    <n v="0"/>
    <n v="0"/>
    <d v="2023-12-01T00:00:00"/>
    <s v="BH Colorado Electric Oper Co"/>
    <s v="Regulated Electric (122)"/>
    <s v="WPC Sub 20368 Highland Tap"/>
    <x v="107"/>
    <n v="135300"/>
    <x v="207"/>
    <n v="9706619"/>
    <s v="COMBO-ELEC-45-69KV- &lt;= 600AMPS"/>
    <d v="1967-07-01T00:00:00"/>
    <d v="1967-07-01T00:00:00"/>
    <s v="CPR Conversion"/>
  </r>
  <r>
    <n v="0"/>
    <n v="0"/>
    <n v="0"/>
    <n v="0"/>
    <d v="2023-12-01T00:00:00"/>
    <s v="BH Colorado Electric Oper Co"/>
    <s v="Regulated Electric (122)"/>
    <s v="WPC Sub 20368 Highland Tap"/>
    <x v="107"/>
    <n v="135300"/>
    <x v="207"/>
    <n v="9785439"/>
    <s v="COMBO-ELEC-45-69KV- &lt;= 600AMPS"/>
    <d v="1967-07-01T00:00:00"/>
    <d v="1967-07-01T00:00:00"/>
    <s v="WCDXFER"/>
  </r>
  <r>
    <n v="0"/>
    <n v="0"/>
    <n v="0"/>
    <n v="0"/>
    <d v="2023-12-01T00:00:00"/>
    <s v="BH Colorado Electric Oper Co"/>
    <s v="Regulated Electric (122)"/>
    <s v="WPC Sub 20368 Highland Tap"/>
    <x v="107"/>
    <n v="135300"/>
    <x v="214"/>
    <n v="9766898"/>
    <s v="COND. PWR CABLE, AL, OTHER"/>
    <d v="1969-07-01T00:00:00"/>
    <d v="1969-07-01T00:00:00"/>
    <s v="WCDXFER"/>
  </r>
  <r>
    <n v="0"/>
    <n v="0"/>
    <n v="0"/>
    <n v="0"/>
    <d v="2023-12-01T00:00:00"/>
    <s v="BH Colorado Electric Oper Co"/>
    <s v="Regulated Electric (122)"/>
    <s v="WPC Sub 20368 Highland Tap"/>
    <x v="107"/>
    <n v="135300"/>
    <x v="214"/>
    <n v="9973844"/>
    <s v="COND. PWR CABLE, AL, OTHER"/>
    <d v="1969-07-01T00:00:00"/>
    <d v="1969-07-01T00:00:00"/>
    <s v="CPR Conversion"/>
  </r>
  <r>
    <n v="0"/>
    <n v="0"/>
    <n v="0"/>
    <n v="0"/>
    <d v="2023-12-01T00:00:00"/>
    <s v="BH Colorado Electric Oper Co"/>
    <s v="Regulated Electric (122)"/>
    <s v="WPC Sub 20368 Highland Tap"/>
    <x v="107"/>
    <n v="135300"/>
    <x v="162"/>
    <n v="9973845"/>
    <s v="CTRL CUB-SWITCHGEAR, METALCLAD"/>
    <d v="1969-07-01T00:00:00"/>
    <d v="1969-07-01T00:00:00"/>
    <s v="CPR Conversion"/>
  </r>
  <r>
    <n v="0"/>
    <n v="0"/>
    <n v="0"/>
    <n v="0"/>
    <d v="2023-12-01T00:00:00"/>
    <s v="BH Colorado Electric Oper Co"/>
    <s v="Regulated Electric (122)"/>
    <s v="WPC Sub 20368 Highland Tap"/>
    <x v="107"/>
    <n v="135300"/>
    <x v="162"/>
    <n v="9769334"/>
    <s v="CTRL CUB-SWITCHGEAR, METALCLAD"/>
    <d v="1969-07-01T00:00:00"/>
    <d v="1969-07-01T00:00:00"/>
    <s v="WCDXFER"/>
  </r>
  <r>
    <n v="0"/>
    <n v="0"/>
    <n v="0"/>
    <n v="0"/>
    <d v="2023-12-01T00:00:00"/>
    <s v="BH Colorado Electric Oper Co"/>
    <s v="Regulated Electric (122)"/>
    <s v="WPC Sub 20368 Highland Tap"/>
    <x v="107"/>
    <n v="135300"/>
    <x v="286"/>
    <n v="9781407"/>
    <s v="LOW PROF-DEADEND TWR-LOW TENSION"/>
    <d v="1969-07-01T00:00:00"/>
    <d v="1969-07-01T00:00:00"/>
    <s v="WCDXFER"/>
  </r>
  <r>
    <n v="0"/>
    <n v="0"/>
    <n v="0"/>
    <n v="0"/>
    <d v="2023-12-01T00:00:00"/>
    <s v="BH Colorado Electric Oper Co"/>
    <s v="Regulated Electric (122)"/>
    <s v="WPC Sub 20368 Highland Tap"/>
    <x v="107"/>
    <n v="135300"/>
    <x v="286"/>
    <n v="9973843"/>
    <s v="LOW PROF-DEADEND TWR-LOW TENSION"/>
    <d v="1969-07-01T00:00:00"/>
    <d v="1969-07-01T00:00:00"/>
    <s v="CPR Conversion"/>
  </r>
  <r>
    <n v="0"/>
    <n v="0"/>
    <n v="0"/>
    <n v="0"/>
    <d v="2023-12-01T00:00:00"/>
    <s v="BH Colorado Electric Oper Co"/>
    <s v="Regulated Electric (122)"/>
    <s v="WPC Sub 20368 Highland Tap"/>
    <x v="107"/>
    <n v="135300"/>
    <x v="244"/>
    <n v="9973841"/>
    <s v="TELEMETERING-TRNS/REC COMBO"/>
    <d v="1979-07-01T00:00:00"/>
    <d v="1979-07-01T00:00:00"/>
    <s v="CPR Conversion"/>
  </r>
  <r>
    <n v="0"/>
    <n v="0"/>
    <n v="0"/>
    <n v="0"/>
    <d v="2023-12-01T00:00:00"/>
    <s v="BH Colorado Electric Oper Co"/>
    <s v="Regulated Electric (122)"/>
    <s v="WPC Sub 20368 Highland Tap"/>
    <x v="107"/>
    <n v="135300"/>
    <x v="244"/>
    <n v="9785790"/>
    <s v="TELEMETER EQ-TRANSMIT/RECEIVE COMBO"/>
    <d v="1969-07-01T00:00:00"/>
    <d v="1969-07-01T00:00:00"/>
    <s v="WCDXFER"/>
  </r>
  <r>
    <n v="0"/>
    <n v="0"/>
    <n v="0"/>
    <n v="0"/>
    <d v="2023-12-01T00:00:00"/>
    <s v="BH Colorado Electric Oper Co"/>
    <s v="Regulated Electric (122)"/>
    <s v="WPC Sub 20368 Highland Tap"/>
    <x v="107"/>
    <n v="135300"/>
    <x v="244"/>
    <n v="9973840"/>
    <s v="TELEMETERING-TRNS/REC COMBO"/>
    <d v="1988-07-01T00:00:00"/>
    <d v="1988-07-01T00:00:00"/>
    <s v="CPR Conversion"/>
  </r>
  <r>
    <n v="0"/>
    <n v="0"/>
    <n v="0"/>
    <n v="0"/>
    <d v="2023-12-01T00:00:00"/>
    <s v="BH Colorado Electric Oper Co"/>
    <s v="Regulated Electric (122)"/>
    <s v="WPC Sub 20368 Highland Tap"/>
    <x v="107"/>
    <n v="135300"/>
    <x v="244"/>
    <n v="9785789"/>
    <s v="TELEMETERING-TRNS/REC COMBO"/>
    <d v="1988-07-01T00:00:00"/>
    <d v="1988-07-01T00:00:00"/>
    <s v="WCDXFER"/>
  </r>
  <r>
    <n v="0"/>
    <n v="0"/>
    <n v="0"/>
    <n v="0"/>
    <d v="2023-12-01T00:00:00"/>
    <s v="BH Colorado Electric Oper Co"/>
    <s v="Regulated Electric (122)"/>
    <s v="WPC Sub 20368 Highland Tap"/>
    <x v="107"/>
    <n v="135300"/>
    <x v="244"/>
    <n v="9973842"/>
    <s v="TELEMETER EQ-TRANSMIT/RECEIVE COMBO"/>
    <d v="1969-07-01T00:00:00"/>
    <d v="1969-07-01T00:00:00"/>
    <s v="CPR Conversion"/>
  </r>
  <r>
    <n v="0"/>
    <n v="0"/>
    <n v="0"/>
    <n v="0"/>
    <d v="2023-12-01T00:00:00"/>
    <s v="BH Colorado Electric Oper Co"/>
    <s v="Regulated Electric (122)"/>
    <s v="WPC Sub 20368 Highland Tap"/>
    <x v="107"/>
    <n v="135300"/>
    <x v="244"/>
    <n v="9785788"/>
    <s v="TELEMETERING-TRNS/REC COMBO"/>
    <d v="1979-07-01T00:00:00"/>
    <d v="1979-07-01T00:00:00"/>
    <s v="WCDXFER"/>
  </r>
  <r>
    <n v="0.82000000000000006"/>
    <n v="19686.78"/>
    <n v="-148.0099368672"/>
    <n v="19834.789936867201"/>
    <d v="2023-12-01T00:00:00"/>
    <s v="BH Colorado Electric Oper Co"/>
    <s v="Regulated Electric (122)"/>
    <s v="WPC Sub 20378 Arequa Gulch Sub"/>
    <x v="108"/>
    <n v="135002"/>
    <x v="17"/>
    <n v="28924115"/>
    <s v="S31-T15-R69-LAND RIGHTS/CRIPPLE CREEK"/>
    <d v="2008-11-09T00:00:00"/>
    <d v="2008-11-01T00:00:00"/>
    <s v="10013685"/>
  </r>
  <r>
    <n v="0.18"/>
    <n v="4321.49"/>
    <n v="-32.489998977600003"/>
    <n v="4353.9799989776002"/>
    <d v="2023-12-01T00:00:00"/>
    <s v="BH Colorado Electric Oper Co"/>
    <s v="Regulated Electric (122)"/>
    <s v="WPC Sub 20378 Arequa Gulch Sub"/>
    <x v="108"/>
    <n v="135002"/>
    <x v="17"/>
    <n v="28939674"/>
    <s v="S31-T15-R69-LAND RIGHTS/CRIPPLE CREEK"/>
    <d v="2008-11-09T00:00:00"/>
    <d v="2008-11-01T00:00:00"/>
    <s v="10013685"/>
  </r>
  <r>
    <n v="9"/>
    <n v="11703.69"/>
    <n v="3221.8867001259"/>
    <n v="8481.8032998741"/>
    <d v="2023-12-01T00:00:00"/>
    <s v="BH Colorado Electric Oper Co"/>
    <s v="Regulated Electric (122)"/>
    <s v="WPC Sub 20378 Arequa Gulch Sub"/>
    <x v="108"/>
    <n v="135300"/>
    <x v="74"/>
    <n v="10988680"/>
    <s v="115 KV LIGHTNING ARRESTER"/>
    <d v="2010-04-09T00:00:00"/>
    <d v="2010-01-01T00:00:00"/>
    <s v="10013683"/>
  </r>
  <r>
    <n v="1"/>
    <n v="38518.870000000003"/>
    <n v="2749.1298855812997"/>
    <n v="35769.740114418702"/>
    <d v="2023-12-01T00:00:00"/>
    <s v="BH Colorado Electric Oper Co"/>
    <s v="Regulated Electric (122)"/>
    <s v="WPC Sub 20378 Arequa Gulch Sub"/>
    <x v="108"/>
    <n v="135300"/>
    <x v="111"/>
    <n v="31725734"/>
    <s v="Batteries, Storage - Station"/>
    <d v="2020-06-25T00:00:00"/>
    <d v="2020-06-01T00:00:00"/>
    <s v="10070110"/>
  </r>
  <r>
    <n v="3"/>
    <n v="251438.12"/>
    <n v="69217.924836753198"/>
    <n v="182220.1951632468"/>
    <d v="2023-12-01T00:00:00"/>
    <s v="BH Colorado Electric Oper Co"/>
    <s v="Regulated Electric (122)"/>
    <s v="WPC Sub 20378 Arequa Gulch Sub"/>
    <x v="108"/>
    <n v="135300"/>
    <x v="6"/>
    <n v="10988732"/>
    <s v="115 KV BREAKER AREVA 1200 A"/>
    <d v="2010-04-09T00:00:00"/>
    <d v="2010-01-01T00:00:00"/>
    <s v="10013683"/>
  </r>
  <r>
    <n v="1"/>
    <n v="109645.25"/>
    <n v="12297.1983230525"/>
    <n v="97348.051676947507"/>
    <d v="2023-12-01T00:00:00"/>
    <s v="BH Colorado Electric Oper Co"/>
    <s v="Regulated Electric (122)"/>
    <s v="WPC Sub 20378 Arequa Gulch Sub"/>
    <x v="108"/>
    <n v="135300"/>
    <x v="6"/>
    <n v="28939714"/>
    <s v="Breaker, 115 KV"/>
    <d v="2018-08-21T00:00:00"/>
    <d v="2018-01-01T00:00:00"/>
    <s v="10059044"/>
  </r>
  <r>
    <n v="4"/>
    <n v="249562.44"/>
    <n v="68701.572434588408"/>
    <n v="180860.86756541161"/>
    <d v="2023-12-01T00:00:00"/>
    <s v="BH Colorado Electric Oper Co"/>
    <s v="Regulated Electric (122)"/>
    <s v="WPC Sub 20378 Arequa Gulch Sub"/>
    <x v="108"/>
    <n v="135300"/>
    <x v="302"/>
    <n v="10988737"/>
    <s v="69 KV BREAKER, AREVA 1200 A"/>
    <d v="2010-04-09T00:00:00"/>
    <d v="2010-01-01T00:00:00"/>
    <s v="10013683"/>
  </r>
  <r>
    <n v="0"/>
    <n v="115734.65000000001"/>
    <n v="12980.1513873065"/>
    <n v="102754.49861269351"/>
    <d v="2023-12-01T00:00:00"/>
    <s v="BH Colorado Electric Oper Co"/>
    <s v="Regulated Electric (122)"/>
    <s v="WPC Sub 20378 Arequa Gulch Sub"/>
    <x v="108"/>
    <n v="135300"/>
    <x v="10"/>
    <n v="28939685"/>
    <s v="Bus"/>
    <d v="2018-08-21T00:00:00"/>
    <d v="2018-01-01T00:00:00"/>
    <s v="10059044"/>
  </r>
  <r>
    <n v="1"/>
    <n v="9433.36"/>
    <n v="2596.8918453495999"/>
    <n v="6836.4681546504007"/>
    <d v="2023-12-01T00:00:00"/>
    <s v="BH Colorado Electric Oper Co"/>
    <s v="Regulated Electric (122)"/>
    <s v="WPC Sub 20378 Arequa Gulch Sub"/>
    <x v="108"/>
    <n v="135300"/>
    <x v="255"/>
    <n v="10988714"/>
    <s v="BUS BAR"/>
    <d v="2010-04-09T00:00:00"/>
    <d v="2010-01-01T00:00:00"/>
    <s v="10013683"/>
  </r>
  <r>
    <n v="373"/>
    <n v="1095.44"/>
    <n v="301.56160721840001"/>
    <n v="793.87839278160004"/>
    <d v="2023-12-01T00:00:00"/>
    <s v="BH Colorado Electric Oper Co"/>
    <s v="Regulated Electric (122)"/>
    <s v="WPC Sub 20378 Arequa Gulch Sub"/>
    <x v="108"/>
    <n v="135300"/>
    <x v="303"/>
    <n v="11637547"/>
    <s v="Cable, Urd-Al Covered, 6&amp;Smaller"/>
    <d v="2010-04-09T00:00:00"/>
    <d v="2010-01-01T00:00:00"/>
    <s v="10013683"/>
  </r>
  <r>
    <n v="30"/>
    <n v="997.5"/>
    <n v="274.59988972500003"/>
    <n v="722.90011027499997"/>
    <d v="2023-12-01T00:00:00"/>
    <s v="BH Colorado Electric Oper Co"/>
    <s v="Regulated Electric (122)"/>
    <s v="WPC Sub 20378 Arequa Gulch Sub"/>
    <x v="108"/>
    <n v="135300"/>
    <x v="304"/>
    <n v="11637552"/>
    <s v="Cable, Urd-Other, 350MCM &amp; Larger"/>
    <d v="2010-04-09T00:00:00"/>
    <d v="2010-01-01T00:00:00"/>
    <s v="10013683"/>
  </r>
  <r>
    <n v="270"/>
    <n v="1101.43"/>
    <n v="303.21058299729998"/>
    <n v="798.21941700270008"/>
    <d v="2023-12-01T00:00:00"/>
    <s v="BH Colorado Electric Oper Co"/>
    <s v="Regulated Electric (122)"/>
    <s v="WPC Sub 20378 Arequa Gulch Sub"/>
    <x v="108"/>
    <n v="135300"/>
    <x v="192"/>
    <n v="11637557"/>
    <s v="Cable, Urd-Triplex, 1/0"/>
    <d v="2010-04-09T00:00:00"/>
    <d v="2010-01-01T00:00:00"/>
    <s v="10013683"/>
  </r>
  <r>
    <n v="1"/>
    <n v="191269.38"/>
    <n v="21451.704464965802"/>
    <n v="169817.67553503421"/>
    <d v="2023-12-01T00:00:00"/>
    <s v="BH Colorado Electric Oper Co"/>
    <s v="Regulated Electric (122)"/>
    <s v="WPC Sub 20378 Arequa Gulch Sub"/>
    <x v="108"/>
    <n v="135300"/>
    <x v="203"/>
    <n v="28939699"/>
    <s v="Capacitor Bank, Station 115kV"/>
    <d v="2018-08-21T00:00:00"/>
    <d v="2018-01-01T00:00:00"/>
    <s v="10059044"/>
  </r>
  <r>
    <n v="0"/>
    <n v="12186.32"/>
    <n v="1366.7495296712"/>
    <n v="10819.570470328799"/>
    <d v="2023-12-01T00:00:00"/>
    <s v="BH Colorado Electric Oper Co"/>
    <s v="Regulated Electric (122)"/>
    <s v="WPC Sub 20378 Arequa Gulch Sub"/>
    <x v="108"/>
    <n v="135300"/>
    <x v="113"/>
    <n v="28939723"/>
    <s v="Clearing &amp; Grading"/>
    <d v="2018-08-21T00:00:00"/>
    <d v="2018-08-01T00:00:00"/>
    <s v="10059044"/>
  </r>
  <r>
    <n v="1"/>
    <n v="86230.83"/>
    <n v="23738.3222144313"/>
    <n v="62492.507785568698"/>
    <d v="2023-12-01T00:00:00"/>
    <s v="BH Colorado Electric Oper Co"/>
    <s v="Regulated Electric (122)"/>
    <s v="WPC Sub 20378 Arequa Gulch Sub"/>
    <x v="108"/>
    <n v="135300"/>
    <x v="115"/>
    <n v="10930709"/>
    <s v="JMUX EQUIP FOR MICROWAVE SYSTEM"/>
    <d v="2010-12-20T00:00:00"/>
    <d v="2010-01-01T00:00:00"/>
    <s v="10028493"/>
  </r>
  <r>
    <n v="1"/>
    <n v="2366.69"/>
    <n v="265.43472060290003"/>
    <n v="2101.2552793970999"/>
    <d v="2023-12-01T00:00:00"/>
    <s v="BH Colorado Electric Oper Co"/>
    <s v="Regulated Electric (122)"/>
    <s v="WPC Sub 20378 Arequa Gulch Sub"/>
    <x v="108"/>
    <n v="135300"/>
    <x v="281"/>
    <n v="29636559"/>
    <s v="Microwave Dehydrator"/>
    <d v="2018-12-03T00:00:00"/>
    <d v="2018-01-01T00:00:00"/>
    <s v="10062071"/>
  </r>
  <r>
    <n v="1870"/>
    <n v="52092.49"/>
    <n v="14340.4431172939"/>
    <n v="37752.046882706098"/>
    <d v="2023-12-01T00:00:00"/>
    <s v="BH Colorado Electric Oper Co"/>
    <s v="Regulated Electric (122)"/>
    <s v="WPC Sub 20378 Arequa Gulch Sub"/>
    <x v="108"/>
    <n v="135300"/>
    <x v="116"/>
    <n v="10988687"/>
    <s v="Cond. Control Cable, Other"/>
    <d v="2010-04-09T00:00:00"/>
    <d v="2010-01-01T00:00:00"/>
    <s v="10013683"/>
  </r>
  <r>
    <n v="1"/>
    <n v="17415.37"/>
    <n v="4794.2442922506998"/>
    <n v="12621.125707749299"/>
    <d v="2023-12-01T00:00:00"/>
    <s v="BH Colorado Electric Oper Co"/>
    <s v="Regulated Electric (122)"/>
    <s v="WPC Sub 20378 Arequa Gulch Sub"/>
    <x v="108"/>
    <n v="135300"/>
    <x v="258"/>
    <n v="10988711"/>
    <s v="Cond. Pwr Cable, Other"/>
    <d v="2010-04-09T00:00:00"/>
    <d v="2010-01-01T00:00:00"/>
    <s v="10013683"/>
  </r>
  <r>
    <n v="0"/>
    <n v="34527.910000000003"/>
    <n v="3872.4573745831003"/>
    <n v="30655.452625416903"/>
    <d v="2023-12-01T00:00:00"/>
    <s v="BH Colorado Electric Oper Co"/>
    <s v="Regulated Electric (122)"/>
    <s v="WPC Sub 20378 Arequa Gulch Sub"/>
    <x v="108"/>
    <n v="135300"/>
    <x v="117"/>
    <n v="28939717"/>
    <s v="Station Conduit"/>
    <d v="2018-08-21T00:00:00"/>
    <d v="2018-01-01T00:00:00"/>
    <s v="10059044"/>
  </r>
  <r>
    <n v="1"/>
    <n v="681789.04"/>
    <n v="187688.4162403144"/>
    <n v="494100.62375968567"/>
    <d v="2023-12-01T00:00:00"/>
    <s v="BH Colorado Electric Oper Co"/>
    <s v="Regulated Electric (122)"/>
    <s v="WPC Sub 20378 Arequa Gulch Sub"/>
    <x v="108"/>
    <n v="135300"/>
    <x v="143"/>
    <n v="10988764"/>
    <s v="CONTROL BUILD"/>
    <d v="2010-04-09T00:00:00"/>
    <d v="2010-05-01T00:00:00"/>
    <s v="10013683"/>
  </r>
  <r>
    <n v="0"/>
    <n v="0"/>
    <n v="0"/>
    <n v="0"/>
    <d v="2023-12-01T00:00:00"/>
    <s v="BH Colorado Electric Oper Co"/>
    <s v="Regulated Electric (122)"/>
    <s v="WPC Sub 20378 Arequa Gulch Sub"/>
    <x v="108"/>
    <n v="135300"/>
    <x v="3"/>
    <n v="30544581"/>
    <s v="Replace the battery bank, battery rack, and spill containment at Arequa Gulch Sub."/>
    <d v="2020-06-25T00:00:00"/>
    <d v="2020-12-01T00:00:00"/>
    <s v="10070110"/>
  </r>
  <r>
    <n v="0"/>
    <n v="0"/>
    <n v="0"/>
    <n v="0"/>
    <d v="2023-12-01T00:00:00"/>
    <s v="BH Colorado Electric Oper Co"/>
    <s v="Regulated Electric (122)"/>
    <s v="WPC Sub 20378 Arequa Gulch Sub"/>
    <x v="108"/>
    <n v="135300"/>
    <x v="3"/>
    <n v="29646500"/>
    <s v="Replace existing door and/or locking mechanisms for Arequa Gulch Substation to allow for compliance with NERC CIP Low Impact Standards."/>
    <d v="2019-12-16T00:00:00"/>
    <d v="2020-07-01T00:00:00"/>
    <s v="10068544"/>
  </r>
  <r>
    <n v="0"/>
    <n v="0"/>
    <n v="0"/>
    <n v="0"/>
    <d v="2023-12-01T00:00:00"/>
    <s v="BH Colorado Electric Oper Co"/>
    <s v="Regulated Electric (122)"/>
    <s v="WPC Sub 20378 Arequa Gulch Sub"/>
    <x v="108"/>
    <n v="135300"/>
    <x v="3"/>
    <n v="10338057"/>
    <s v="AREQUA GULCH TRANSFORMERS"/>
    <d v="2010-04-09T00:00:00"/>
    <d v="2010-05-01T00:00:00"/>
    <s v="10026738"/>
  </r>
  <r>
    <n v="0"/>
    <n v="0"/>
    <n v="0"/>
    <n v="0"/>
    <d v="2023-12-01T00:00:00"/>
    <s v="BH Colorado Electric Oper Co"/>
    <s v="Regulated Electric (122)"/>
    <s v="WPC Sub 20378 Arequa Gulch Sub"/>
    <x v="108"/>
    <n v="135300"/>
    <x v="3"/>
    <n v="26641257"/>
    <s v="Engineering, Procurement and Construction work order to add a Disconnect Switch, Breaker and 12 MVar Capacitor Bank to the 115 kV Bus at Arequa Gulch Substation."/>
    <d v="2018-08-21T00:00:00"/>
    <d v="2019-03-01T00:00:00"/>
    <s v="10059044"/>
  </r>
  <r>
    <n v="0"/>
    <n v="0"/>
    <n v="0"/>
    <n v="0"/>
    <d v="2023-12-01T00:00:00"/>
    <s v="BH Colorado Electric Oper Co"/>
    <s v="Regulated Electric (122)"/>
    <s v="WPC Sub 20378 Arequa Gulch Sub"/>
    <x v="108"/>
    <n v="135300"/>
    <x v="3"/>
    <n v="11213297"/>
    <s v="Build Arequa Gulch115/69kv sub"/>
    <d v="2010-04-09T00:00:00"/>
    <d v="2011-12-01T00:00:00"/>
    <s v="10013683"/>
  </r>
  <r>
    <n v="0"/>
    <n v="0"/>
    <n v="0"/>
    <n v="0"/>
    <d v="2023-12-01T00:00:00"/>
    <s v="BH Colorado Electric Oper Co"/>
    <s v="Regulated Electric (122)"/>
    <s v="WPC Sub 20378 Arequa Gulch Sub"/>
    <x v="108"/>
    <n v="135300"/>
    <x v="3"/>
    <n v="28830334"/>
    <s v="Replace existing door and/or locking mechanisms for Arequa Gulch Substation to allow for compliance with NERC CIP Low Impact Standards."/>
    <d v="2019-12-16T00:00:00"/>
    <d v="2020-01-01T00:00:00"/>
    <s v="10068544"/>
  </r>
  <r>
    <n v="0"/>
    <n v="0"/>
    <n v="0"/>
    <n v="0"/>
    <d v="2023-12-01T00:00:00"/>
    <s v="BH Colorado Electric Oper Co"/>
    <s v="Regulated Electric (122)"/>
    <s v="WPC Sub 20378 Arequa Gulch Sub"/>
    <x v="108"/>
    <n v="135300"/>
    <x v="3"/>
    <n v="21823004"/>
    <s v="Engineering, Procurement and Construction work order to add a Disconnect Switch, Breaker and 12 MVar Capacitor Bank to the 115 kV Bus at Arequa Gulch Substation."/>
    <d v="2018-08-21T00:00:00"/>
    <d v="2018-08-01T00:00:00"/>
    <s v="10059044"/>
  </r>
  <r>
    <n v="0"/>
    <n v="0"/>
    <n v="0"/>
    <n v="0"/>
    <d v="2023-12-01T00:00:00"/>
    <s v="BH Colorado Electric Oper Co"/>
    <s v="Regulated Electric (122)"/>
    <s v="WPC Sub 20378 Arequa Gulch Sub"/>
    <x v="108"/>
    <n v="135300"/>
    <x v="3"/>
    <n v="9735148"/>
    <s v="Purch Sub Easement-Arequa Gulc"/>
    <d v="2008-11-09T00:00:00"/>
    <d v="2008-11-01T00:00:00"/>
    <s v="10013685"/>
  </r>
  <r>
    <n v="0"/>
    <n v="0"/>
    <n v="0"/>
    <n v="0"/>
    <d v="2023-12-01T00:00:00"/>
    <s v="BH Colorado Electric Oper Co"/>
    <s v="Regulated Electric (122)"/>
    <s v="WPC Sub 20378 Arequa Gulch Sub"/>
    <x v="108"/>
    <n v="135300"/>
    <x v="3"/>
    <n v="29512879"/>
    <s v="Replace the battery bank, battery rack, and spill containment at Arequa Gulch Sub."/>
    <d v="2020-06-25T00:00:00"/>
    <d v="2020-06-01T00:00:00"/>
    <s v="10070110"/>
  </r>
  <r>
    <n v="0"/>
    <n v="0"/>
    <n v="0"/>
    <n v="0"/>
    <d v="2023-12-01T00:00:00"/>
    <s v="BH Colorado Electric Oper Co"/>
    <s v="Regulated Electric (122)"/>
    <s v="WPC Sub 20378 Arequa Gulch Sub"/>
    <x v="108"/>
    <n v="135300"/>
    <x v="3"/>
    <n v="28413174"/>
    <s v="Replace existing door and/or locking mechanisms for Arequa Gulch Substation to allow for compliance with NERC CIP Low Impact Standards."/>
    <d v="2019-12-16T00:00:00"/>
    <d v="2019-12-01T00:00:00"/>
    <s v="10068544"/>
  </r>
  <r>
    <n v="0"/>
    <n v="0"/>
    <n v="0"/>
    <n v="0"/>
    <d v="2023-12-01T00:00:00"/>
    <s v="BH Colorado Electric Oper Co"/>
    <s v="Regulated Electric (122)"/>
    <s v="WPC Sub 20378 Arequa Gulch Sub"/>
    <x v="108"/>
    <n v="135300"/>
    <x v="3"/>
    <n v="26324169"/>
    <s v="Engineering, Procurement and Construction work order to add a Disconnect Switch, Breaker and 12 MVar Capacitor Bank to the 115 kV Bus at Arequa Gulch Substation."/>
    <d v="2018-08-21T00:00:00"/>
    <d v="2019-01-01T00:00:00"/>
    <s v="10059044"/>
  </r>
  <r>
    <n v="0"/>
    <n v="0"/>
    <n v="0"/>
    <n v="0"/>
    <d v="2023-12-01T00:00:00"/>
    <s v="BH Colorado Electric Oper Co"/>
    <s v="Regulated Electric (122)"/>
    <s v="WPC Sub 20378 Arequa Gulch Sub"/>
    <x v="108"/>
    <n v="135300"/>
    <x v="3"/>
    <n v="10664193"/>
    <s v="Arequa Gulch Sub- Distribution"/>
    <d v="2010-03-30T00:00:00"/>
    <d v="2010-05-01T00:00:00"/>
    <s v="10026470"/>
  </r>
  <r>
    <n v="0"/>
    <n v="0"/>
    <n v="0"/>
    <n v="0"/>
    <d v="2023-12-01T00:00:00"/>
    <s v="BH Colorado Electric Oper Co"/>
    <s v="Regulated Electric (122)"/>
    <s v="WPC Sub 20378 Arequa Gulch Sub"/>
    <x v="108"/>
    <n v="135300"/>
    <x v="3"/>
    <n v="10338051"/>
    <s v="Build Arequa Gulch115/69kv sub"/>
    <d v="2010-04-09T00:00:00"/>
    <d v="2010-05-01T00:00:00"/>
    <s v="10013683"/>
  </r>
  <r>
    <n v="1"/>
    <n v="30476.9"/>
    <n v="8389.9281996589998"/>
    <n v="22086.971800341002"/>
    <d v="2023-12-01T00:00:00"/>
    <s v="BH Colorado Electric Oper Co"/>
    <s v="Regulated Electric (122)"/>
    <s v="WPC Sub 20378 Arequa Gulch Sub"/>
    <x v="108"/>
    <n v="135300"/>
    <x v="119"/>
    <n v="10988740"/>
    <s v="FENCE-AREQUA GULCH"/>
    <d v="2010-04-09T00:00:00"/>
    <d v="2010-05-01T00:00:00"/>
    <s v="10013683"/>
  </r>
  <r>
    <n v="1"/>
    <n v="13446.01"/>
    <n v="1508.0293184041"/>
    <n v="11937.9806815959"/>
    <d v="2023-12-01T00:00:00"/>
    <s v="BH Colorado Electric Oper Co"/>
    <s v="Regulated Electric (122)"/>
    <s v="WPC Sub 20378 Arequa Gulch Sub"/>
    <x v="108"/>
    <n v="135300"/>
    <x v="120"/>
    <n v="28939732"/>
    <s v="Foundation, Bus Support"/>
    <d v="2018-08-21T00:00:00"/>
    <d v="2018-08-01T00:00:00"/>
    <s v="10059044"/>
  </r>
  <r>
    <n v="1"/>
    <n v="50422.51"/>
    <n v="5655.1068597691001"/>
    <n v="44767.403140230905"/>
    <d v="2023-12-01T00:00:00"/>
    <s v="BH Colorado Electric Oper Co"/>
    <s v="Regulated Electric (122)"/>
    <s v="WPC Sub 20378 Arequa Gulch Sub"/>
    <x v="108"/>
    <n v="135300"/>
    <x v="120"/>
    <n v="28939735"/>
    <s v="Foundation, Cap Bank"/>
    <d v="2018-08-21T00:00:00"/>
    <d v="2018-08-01T00:00:00"/>
    <s v="10059044"/>
  </r>
  <r>
    <n v="1"/>
    <n v="12915.23"/>
    <n v="1448.5000006642999"/>
    <n v="11466.729999335699"/>
    <d v="2023-12-01T00:00:00"/>
    <s v="BH Colorado Electric Oper Co"/>
    <s v="Regulated Electric (122)"/>
    <s v="WPC Sub 20378 Arequa Gulch Sub"/>
    <x v="108"/>
    <n v="135300"/>
    <x v="120"/>
    <n v="28939738"/>
    <s v="Foundation, Circuit Breaker"/>
    <d v="2018-08-21T00:00:00"/>
    <d v="2018-08-01T00:00:00"/>
    <s v="10059044"/>
  </r>
  <r>
    <n v="1"/>
    <n v="275183.47000000003"/>
    <n v="75754.737359541701"/>
    <n v="199428.73264045833"/>
    <d v="2023-12-01T00:00:00"/>
    <s v="BH Colorado Electric Oper Co"/>
    <s v="Regulated Electric (122)"/>
    <s v="WPC Sub 20378 Arequa Gulch Sub"/>
    <x v="108"/>
    <n v="135300"/>
    <x v="120"/>
    <n v="10988743"/>
    <s v="FOUNDATION"/>
    <d v="2010-04-09T00:00:00"/>
    <d v="2010-05-01T00:00:00"/>
    <s v="10013683"/>
  </r>
  <r>
    <n v="1"/>
    <n v="26892"/>
    <n v="3016.05639372"/>
    <n v="23875.943606280001"/>
    <d v="2023-12-01T00:00:00"/>
    <s v="BH Colorado Electric Oper Co"/>
    <s v="Regulated Electric (122)"/>
    <s v="WPC Sub 20378 Arequa Gulch Sub"/>
    <x v="108"/>
    <n v="135300"/>
    <x v="121"/>
    <n v="28939729"/>
    <s v="Foundation, Switchgear"/>
    <d v="2018-08-21T00:00:00"/>
    <d v="2018-08-01T00:00:00"/>
    <s v="10059044"/>
  </r>
  <r>
    <n v="1"/>
    <n v="56600.01"/>
    <n v="15581.309778881101"/>
    <n v="41018.700221118903"/>
    <d v="2023-12-01T00:00:00"/>
    <s v="BH Colorado Electric Oper Co"/>
    <s v="Regulated Electric (122)"/>
    <s v="WPC Sub 20378 Arequa Gulch Sub"/>
    <x v="108"/>
    <n v="135300"/>
    <x v="122"/>
    <n v="10988699"/>
    <s v="Grounding Systems, Station"/>
    <d v="2010-04-09T00:00:00"/>
    <d v="2010-01-01T00:00:00"/>
    <s v="10013683"/>
  </r>
  <r>
    <n v="0"/>
    <n v="27201.600000000002"/>
    <n v="3050.7793990559999"/>
    <n v="24150.820600944004"/>
    <d v="2023-12-01T00:00:00"/>
    <s v="BH Colorado Electric Oper Co"/>
    <s v="Regulated Electric (122)"/>
    <s v="WPC Sub 20378 Arequa Gulch Sub"/>
    <x v="108"/>
    <n v="135300"/>
    <x v="122"/>
    <n v="28939702"/>
    <s v="Grounding Systems, Station"/>
    <d v="2018-08-21T00:00:00"/>
    <d v="2018-01-01T00:00:00"/>
    <s v="10059044"/>
  </r>
  <r>
    <n v="1"/>
    <n v="5427.82"/>
    <n v="1494.2143092202"/>
    <n v="3933.6056907797997"/>
    <d v="2023-12-01T00:00:00"/>
    <s v="BH Colorado Electric Oper Co"/>
    <s v="Regulated Electric (122)"/>
    <s v="WPC Sub 20378 Arequa Gulch Sub"/>
    <x v="108"/>
    <n v="135300"/>
    <x v="123"/>
    <n v="10988746"/>
    <s v="Landscaping"/>
    <d v="2010-04-09T00:00:00"/>
    <d v="2010-05-01T00:00:00"/>
    <s v="10013683"/>
  </r>
  <r>
    <n v="0"/>
    <n v="1711.8700000000001"/>
    <n v="191.99376984670002"/>
    <n v="1519.8762301533002"/>
    <d v="2023-12-01T00:00:00"/>
    <s v="BH Colorado Electric Oper Co"/>
    <s v="Regulated Electric (122)"/>
    <s v="WPC Sub 20378 Arequa Gulch Sub"/>
    <x v="108"/>
    <n v="135300"/>
    <x v="123"/>
    <n v="28939741"/>
    <s v="Landscaping"/>
    <d v="2018-08-21T00:00:00"/>
    <d v="2018-08-01T00:00:00"/>
    <s v="10059044"/>
  </r>
  <r>
    <n v="1"/>
    <n v="47993.69"/>
    <n v="13212.0922120259"/>
    <n v="34781.597787974104"/>
    <d v="2023-12-01T00:00:00"/>
    <s v="BH Colorado Electric Oper Co"/>
    <s v="Regulated Electric (122)"/>
    <s v="WPC Sub 20378 Arequa Gulch Sub"/>
    <x v="108"/>
    <n v="135300"/>
    <x v="275"/>
    <n v="10988773"/>
    <s v="STRUCTURE-LIGHTNING MAST"/>
    <d v="2010-04-09T00:00:00"/>
    <d v="2010-05-01T00:00:00"/>
    <s v="10013683"/>
  </r>
  <r>
    <n v="1"/>
    <n v="748560.67"/>
    <n v="206069.85206463371"/>
    <n v="542490.8179353663"/>
    <d v="2023-12-01T00:00:00"/>
    <s v="BH Colorado Electric Oper Co"/>
    <s v="Regulated Electric (122)"/>
    <s v="WPC Sub 20378 Arequa Gulch Sub"/>
    <x v="108"/>
    <n v="135300"/>
    <x v="305"/>
    <n v="10988752"/>
    <s v="STRUCTURE-SUBSTATION PAD"/>
    <d v="2010-04-09T00:00:00"/>
    <d v="2010-05-01T00:00:00"/>
    <s v="10013683"/>
  </r>
  <r>
    <n v="1"/>
    <n v="661.27"/>
    <n v="182.03976849969999"/>
    <n v="479.23023150029996"/>
    <d v="2023-12-01T00:00:00"/>
    <s v="BH Colorado Electric Oper Co"/>
    <s v="Regulated Electric (122)"/>
    <s v="WPC Sub 20378 Arequa Gulch Sub"/>
    <x v="108"/>
    <n v="135300"/>
    <x v="305"/>
    <n v="10988755"/>
    <s v="AREQUA SUB TRNSF PAD CONCRETE"/>
    <d v="2010-04-09T00:00:00"/>
    <d v="2010-05-01T00:00:00"/>
    <s v="10013683"/>
  </r>
  <r>
    <n v="4"/>
    <n v="59290.26"/>
    <n v="16321.9036168086"/>
    <n v="42968.3563831914"/>
    <d v="2023-12-01T00:00:00"/>
    <s v="BH Colorado Electric Oper Co"/>
    <s v="Regulated Electric (122)"/>
    <s v="WPC Sub 20378 Arequa Gulch Sub"/>
    <x v="108"/>
    <n v="135300"/>
    <x v="306"/>
    <n v="10988717"/>
    <s v="TRENCH 115KV/69 KV TRAP"/>
    <d v="2010-04-09T00:00:00"/>
    <d v="2010-01-01T00:00:00"/>
    <s v="10013683"/>
  </r>
  <r>
    <n v="0"/>
    <n v="46869.15"/>
    <n v="5256.5818654514997"/>
    <n v="41612.568134548499"/>
    <d v="2023-12-01T00:00:00"/>
    <s v="BH Colorado Electric Oper Co"/>
    <s v="Regulated Electric (122)"/>
    <s v="WPC Sub 20378 Arequa Gulch Sub"/>
    <x v="108"/>
    <n v="135300"/>
    <x v="292"/>
    <n v="28939756"/>
    <s v="Panel - Relay 10"/>
    <d v="2018-08-21T00:00:00"/>
    <d v="2018-08-01T00:00:00"/>
    <s v="10059044"/>
  </r>
  <r>
    <n v="4"/>
    <n v="3324.05"/>
    <n v="372.8068665605"/>
    <n v="2951.2431334395001"/>
    <d v="2023-12-01T00:00:00"/>
    <s v="BH Colorado Electric Oper Co"/>
    <s v="Regulated Electric (122)"/>
    <s v="WPC Sub 20378 Arequa Gulch Sub"/>
    <x v="108"/>
    <n v="135300"/>
    <x v="29"/>
    <n v="28939711"/>
    <s v="Post Insulators"/>
    <d v="2018-08-21T00:00:00"/>
    <d v="2018-01-01T00:00:00"/>
    <s v="10059044"/>
  </r>
  <r>
    <n v="1"/>
    <n v="13150.42"/>
    <n v="3620.1542675062001"/>
    <n v="9530.2657324938009"/>
    <d v="2023-12-01T00:00:00"/>
    <s v="BH Colorado Electric Oper Co"/>
    <s v="Regulated Electric (122)"/>
    <s v="WPC Sub 20378 Arequa Gulch Sub"/>
    <x v="108"/>
    <n v="135300"/>
    <x v="29"/>
    <n v="10988726"/>
    <s v="POST INSULATORS"/>
    <d v="2010-04-09T00:00:00"/>
    <d v="2010-01-01T00:00:00"/>
    <s v="10013683"/>
  </r>
  <r>
    <n v="14"/>
    <n v="1386"/>
    <n v="381.54932045999999"/>
    <n v="1004.45067954"/>
    <d v="2023-12-01T00:00:00"/>
    <s v="BH Colorado Electric Oper Co"/>
    <s v="Regulated Electric (122)"/>
    <s v="WPC Sub 20378 Arequa Gulch Sub"/>
    <x v="108"/>
    <n v="135300"/>
    <x v="267"/>
    <n v="10988702"/>
    <s v="Potheads (Terminators)"/>
    <d v="2010-04-09T00:00:00"/>
    <d v="2010-01-01T00:00:00"/>
    <s v="10013683"/>
  </r>
  <r>
    <n v="20"/>
    <n v="20336.150000000001"/>
    <n v="5598.3002981765003"/>
    <n v="14737.849701823501"/>
    <d v="2023-12-01T00:00:00"/>
    <s v="BH Colorado Electric Oper Co"/>
    <s v="Regulated Electric (122)"/>
    <s v="WPC Sub 20378 Arequa Gulch Sub"/>
    <x v="108"/>
    <n v="135300"/>
    <x v="268"/>
    <n v="10988720"/>
    <s v="Pvc Conduit"/>
    <d v="2010-04-09T00:00:00"/>
    <d v="2010-01-01T00:00:00"/>
    <s v="10013683"/>
  </r>
  <r>
    <n v="1"/>
    <n v="1089899.82"/>
    <n v="300036.46153714025"/>
    <n v="789863.35846285988"/>
    <d v="2023-12-01T00:00:00"/>
    <s v="BH Colorado Electric Oper Co"/>
    <s v="Regulated Electric (122)"/>
    <s v="WPC Sub 20378 Arequa Gulch Sub"/>
    <x v="108"/>
    <n v="135300"/>
    <x v="135"/>
    <n v="10909498"/>
    <s v="WAUKESHA 115KV/69KV 18/24/30MVA"/>
    <d v="2010-04-09T00:00:00"/>
    <d v="2010-05-01T00:00:00"/>
    <s v="10026738"/>
  </r>
  <r>
    <n v="1"/>
    <n v="1089899.8500000001"/>
    <n v="300036.46979578352"/>
    <n v="789863.38020421658"/>
    <d v="2023-12-01T00:00:00"/>
    <s v="BH Colorado Electric Oper Co"/>
    <s v="Regulated Electric (122)"/>
    <s v="WPC Sub 20378 Arequa Gulch Sub"/>
    <x v="108"/>
    <n v="135300"/>
    <x v="135"/>
    <n v="10909503"/>
    <s v="WAUKESHA 115KV/69KV 18/24/30MVA"/>
    <d v="2010-04-09T00:00:00"/>
    <d v="2010-05-01T00:00:00"/>
    <s v="10026738"/>
  </r>
  <r>
    <n v="1"/>
    <n v="16562.12"/>
    <n v="3546.1648683175999"/>
    <n v="13015.9551316824"/>
    <d v="2023-12-01T00:00:00"/>
    <s v="BH Colorado Electric Oper Co"/>
    <s v="Regulated Electric (122)"/>
    <s v="WPC Sub 20378 Arequa Gulch Sub"/>
    <x v="108"/>
    <n v="135300"/>
    <x v="126"/>
    <n v="12301513"/>
    <s v="Scada Equip - Server/Router"/>
    <d v="2013-07-01T00:00:00"/>
    <d v="2013-01-01T00:00:00"/>
    <s v="10047856"/>
  </r>
  <r>
    <n v="0"/>
    <n v="8457.65"/>
    <n v="776.09679965500004"/>
    <n v="7681.5532003449998"/>
    <d v="2023-12-01T00:00:00"/>
    <s v="BH Colorado Electric Oper Co"/>
    <s v="Regulated Electric (122)"/>
    <s v="WPC Sub 20378 Arequa Gulch Sub"/>
    <x v="108"/>
    <n v="135300"/>
    <x v="127"/>
    <n v="33375850"/>
    <s v="SECURITY SYSTEM"/>
    <d v="2019-12-16T00:00:00"/>
    <d v="2019-12-01T00:00:00"/>
    <s v="10068544"/>
  </r>
  <r>
    <n v="1"/>
    <n v="2544.42"/>
    <n v="700.44857284620002"/>
    <n v="1843.9714271538001"/>
    <d v="2023-12-01T00:00:00"/>
    <s v="BH Colorado Electric Oper Co"/>
    <s v="Regulated Electric (122)"/>
    <s v="WPC Sub 20378 Arequa Gulch Sub"/>
    <x v="108"/>
    <n v="135300"/>
    <x v="307"/>
    <n v="10988776"/>
    <s v="SIGN"/>
    <d v="2010-04-09T00:00:00"/>
    <d v="2010-05-01T00:00:00"/>
    <s v="10013683"/>
  </r>
  <r>
    <n v="0"/>
    <n v="2466.31"/>
    <n v="276.60754292710004"/>
    <n v="2189.7024570729"/>
    <d v="2023-12-01T00:00:00"/>
    <s v="BH Colorado Electric Oper Co"/>
    <s v="Regulated Electric (122)"/>
    <s v="WPC Sub 20378 Arequa Gulch Sub"/>
    <x v="108"/>
    <n v="135300"/>
    <x v="128"/>
    <n v="28939747"/>
    <s v="Station Rock"/>
    <d v="2018-08-21T00:00:00"/>
    <d v="2018-08-01T00:00:00"/>
    <s v="10059044"/>
  </r>
  <r>
    <n v="20"/>
    <n v="19922.060000000001"/>
    <n v="5484.3062447066004"/>
    <n v="14437.753755293401"/>
    <d v="2023-12-01T00:00:00"/>
    <s v="BH Colorado Electric Oper Co"/>
    <s v="Regulated Electric (122)"/>
    <s v="WPC Sub 20378 Arequa Gulch Sub"/>
    <x v="108"/>
    <n v="135300"/>
    <x v="269"/>
    <n v="10988723"/>
    <s v="Steel Conduit"/>
    <d v="2010-04-09T00:00:00"/>
    <d v="2010-01-01T00:00:00"/>
    <s v="10013683"/>
  </r>
  <r>
    <n v="1"/>
    <n v="221002.5"/>
    <n v="60839.360530275"/>
    <n v="160163.13946972499"/>
    <d v="2023-12-01T00:00:00"/>
    <s v="BH Colorado Electric Oper Co"/>
    <s v="Regulated Electric (122)"/>
    <s v="WPC Sub 20378 Arequa Gulch Sub"/>
    <x v="108"/>
    <n v="135300"/>
    <x v="93"/>
    <n v="10988782"/>
    <s v="STEEL STRUCTURE-AREQUA"/>
    <d v="2010-04-09T00:00:00"/>
    <d v="2010-05-01T00:00:00"/>
    <s v="10013683"/>
  </r>
  <r>
    <n v="1"/>
    <n v="15038.29"/>
    <n v="1686.6105423589001"/>
    <n v="13351.679457641101"/>
    <d v="2023-12-01T00:00:00"/>
    <s v="BH Colorado Electric Oper Co"/>
    <s v="Regulated Electric (122)"/>
    <s v="WPC Sub 20378 Arequa Gulch Sub"/>
    <x v="108"/>
    <n v="135300"/>
    <x v="270"/>
    <n v="28939753"/>
    <s v="Switch Stand 115kV"/>
    <d v="2018-08-21T00:00:00"/>
    <d v="2018-08-01T00:00:00"/>
    <s v="10059044"/>
  </r>
  <r>
    <n v="15"/>
    <n v="8739.94"/>
    <n v="2406.0015641134"/>
    <n v="6333.9384358866009"/>
    <d v="2023-12-01T00:00:00"/>
    <s v="BH Colorado Electric Oper Co"/>
    <s v="Regulated Electric (122)"/>
    <s v="WPC Sub 20378 Arequa Gulch Sub"/>
    <x v="108"/>
    <n v="135300"/>
    <x v="80"/>
    <n v="10988705"/>
    <s v="AUXILLARY SWITCH 6-STAGE FIELD"/>
    <d v="2010-04-09T00:00:00"/>
    <d v="2010-01-01T00:00:00"/>
    <s v="10013683"/>
  </r>
  <r>
    <n v="1"/>
    <n v="32024.05"/>
    <n v="3591.6384335605003"/>
    <n v="28432.411566439499"/>
    <d v="2023-12-01T00:00:00"/>
    <s v="BH Colorado Electric Oper Co"/>
    <s v="Regulated Electric (122)"/>
    <s v="WPC Sub 20378 Arequa Gulch Sub"/>
    <x v="108"/>
    <n v="135300"/>
    <x v="48"/>
    <n v="28939708"/>
    <s v="Switch 115kV"/>
    <d v="2018-08-21T00:00:00"/>
    <d v="2018-01-01T00:00:00"/>
    <s v="10059044"/>
  </r>
  <r>
    <n v="5"/>
    <n v="188463.21"/>
    <n v="51881.680885433103"/>
    <n v="136581.52911456689"/>
    <d v="2023-12-01T00:00:00"/>
    <s v="BH Colorado Electric Oper Co"/>
    <s v="Regulated Electric (122)"/>
    <s v="WPC Sub 20378 Arequa Gulch Sub"/>
    <x v="108"/>
    <n v="135300"/>
    <x v="150"/>
    <n v="10988708"/>
    <s v="3 PHASE 115KV 1200 AMP"/>
    <d v="2010-04-09T00:00:00"/>
    <d v="2010-01-01T00:00:00"/>
    <s v="10013683"/>
  </r>
  <r>
    <n v="14"/>
    <n v="5322.42"/>
    <n v="1465.1989424262001"/>
    <n v="3857.2210575738"/>
    <d v="2023-12-01T00:00:00"/>
    <s v="BH Colorado Electric Oper Co"/>
    <s v="Regulated Electric (122)"/>
    <s v="WPC Sub 20378 Arequa Gulch Sub"/>
    <x v="108"/>
    <n v="135300"/>
    <x v="308"/>
    <n v="10988729"/>
    <s v="RELAYS"/>
    <d v="2010-04-09T00:00:00"/>
    <d v="2010-01-01T00:00:00"/>
    <s v="10013683"/>
  </r>
  <r>
    <n v="11"/>
    <n v="102664.65000000001"/>
    <n v="28262.357462311502"/>
    <n v="74402.29253768851"/>
    <d v="2023-12-01T00:00:00"/>
    <s v="BH Colorado Electric Oper Co"/>
    <s v="Regulated Electric (122)"/>
    <s v="WPC Sub 20378 Arequa Gulch Sub"/>
    <x v="108"/>
    <n v="135300"/>
    <x v="309"/>
    <n v="10988779"/>
    <s v="TRANSF, PNTL, 69.001-161KV"/>
    <d v="2010-04-09T00:00:00"/>
    <d v="2010-05-01T00:00:00"/>
    <s v="10013683"/>
  </r>
  <r>
    <n v="1"/>
    <n v="63856.42"/>
    <n v="17578.913173166198"/>
    <n v="46277.5068268338"/>
    <d v="2023-12-01T00:00:00"/>
    <s v="BH Colorado Electric Oper Co"/>
    <s v="Regulated Electric (122)"/>
    <s v="WPC Sub 20378 Arequa Gulch Sub"/>
    <x v="108"/>
    <n v="135300"/>
    <x v="151"/>
    <n v="10988758"/>
    <s v="SSVT-350-100, 100KVA"/>
    <d v="2010-04-09T00:00:00"/>
    <d v="2010-05-01T00:00:00"/>
    <s v="10013683"/>
  </r>
  <r>
    <n v="1"/>
    <n v="1178.17"/>
    <n v="324.33619255869996"/>
    <n v="853.83380744130011"/>
    <d v="2023-12-01T00:00:00"/>
    <s v="BH Colorado Electric Oper Co"/>
    <s v="Regulated Electric (122)"/>
    <s v="WPC Sub 20378 Arequa Gulch Sub"/>
    <x v="108"/>
    <n v="135300"/>
    <x v="151"/>
    <n v="10988761"/>
    <s v="15KV VOLTAGE TRANSFORMER"/>
    <d v="2010-04-09T00:00:00"/>
    <d v="2010-05-01T00:00:00"/>
    <s v="10013683"/>
  </r>
  <r>
    <n v="1"/>
    <n v="328077.09000000003"/>
    <n v="90315.722040399894"/>
    <n v="237761.36795960012"/>
    <d v="2023-12-01T00:00:00"/>
    <s v="BH Colorado Electric Oper Co"/>
    <s v="Regulated Electric (122)"/>
    <s v="WPC Sub 20378 Arequa Gulch Sub"/>
    <x v="108"/>
    <n v="135300"/>
    <x v="310"/>
    <n v="11028490"/>
    <s v="Transformer Substation 115kv"/>
    <d v="2010-03-30T00:00:00"/>
    <d v="2010-05-01T00:00:00"/>
    <s v="10026470"/>
  </r>
  <r>
    <n v="1"/>
    <n v="998037.47"/>
    <n v="274747.84882548172"/>
    <n v="723289.62117451825"/>
    <d v="2023-12-01T00:00:00"/>
    <s v="BH Colorado Electric Oper Co"/>
    <s v="Regulated Electric (122)"/>
    <s v="WPC Sub 20378 Arequa Gulch Sub"/>
    <x v="108"/>
    <n v="135300"/>
    <x v="310"/>
    <n v="10988767"/>
    <s v="115/69 KV 30MVA, WAUKESHA PT"/>
    <d v="2010-04-09T00:00:00"/>
    <d v="2010-05-01T00:00:00"/>
    <s v="10013683"/>
  </r>
  <r>
    <n v="1"/>
    <n v="2275.38"/>
    <n v="626.38505973179997"/>
    <n v="1648.9949402682"/>
    <d v="2023-12-01T00:00:00"/>
    <s v="BH Colorado Electric Oper Co"/>
    <s v="Regulated Electric (122)"/>
    <s v="WPC Sub 20378 Arequa Gulch Sub"/>
    <x v="108"/>
    <n v="135300"/>
    <x v="310"/>
    <n v="10988770"/>
    <s v="115/69KV 30 MVA, WAUKESHA PT"/>
    <d v="2010-04-09T00:00:00"/>
    <d v="2010-05-01T00:00:00"/>
    <s v="10013683"/>
  </r>
  <r>
    <n v="1"/>
    <n v="699.53"/>
    <n v="192.5722915883"/>
    <n v="506.95770841169997"/>
    <d v="2023-12-01T00:00:00"/>
    <s v="BH Colorado Electric Oper Co"/>
    <s v="Regulated Electric (122)"/>
    <s v="WPC Sub 20378 Arequa Gulch Sub"/>
    <x v="108"/>
    <n v="135300"/>
    <x v="195"/>
    <n v="10988749"/>
    <s v="Walks, Drives, Curbs, Roads, Etc."/>
    <d v="2010-04-09T00:00:00"/>
    <d v="2010-05-01T00:00:00"/>
    <s v="10013683"/>
  </r>
  <r>
    <n v="0"/>
    <n v="0"/>
    <n v="0"/>
    <n v="0"/>
    <d v="2023-12-01T00:00:00"/>
    <s v="BH Colorado Electric Oper Co"/>
    <s v="Regulated Electric (122)"/>
    <s v="WPC Sub 20378 Arequa Gulch Sub"/>
    <x v="108"/>
    <n v="135800"/>
    <x v="303"/>
    <n v="10988696"/>
    <s v="Cable, Urd-Al Covered, 6&amp;Smaller"/>
    <d v="2010-04-09T00:00:00"/>
    <d v="2010-01-01T00:00:00"/>
    <s v="10013683"/>
  </r>
  <r>
    <n v="0"/>
    <n v="0"/>
    <n v="0"/>
    <n v="0"/>
    <d v="2023-12-01T00:00:00"/>
    <s v="BH Colorado Electric Oper Co"/>
    <s v="Regulated Electric (122)"/>
    <s v="WPC Sub 20378 Arequa Gulch Sub"/>
    <x v="108"/>
    <n v="135800"/>
    <x v="304"/>
    <n v="10988690"/>
    <s v="Cable, Urd-Other, 350MCM &amp; Larger"/>
    <d v="2010-04-09T00:00:00"/>
    <d v="2010-01-01T00:00:00"/>
    <s v="10013683"/>
  </r>
  <r>
    <n v="0"/>
    <n v="0"/>
    <n v="0"/>
    <n v="0"/>
    <d v="2023-12-01T00:00:00"/>
    <s v="BH Colorado Electric Oper Co"/>
    <s v="Regulated Electric (122)"/>
    <s v="WPC Sub 20378 Arequa Gulch Sub"/>
    <x v="108"/>
    <n v="135800"/>
    <x v="192"/>
    <n v="10988693"/>
    <s v="Cable, Urd-Triplex, 1/0"/>
    <d v="2010-04-09T00:00:00"/>
    <d v="2010-01-01T00:00:00"/>
    <s v="10013683"/>
  </r>
  <r>
    <n v="0"/>
    <n v="0"/>
    <n v="0"/>
    <n v="0"/>
    <d v="2023-12-01T00:00:00"/>
    <s v="BH Colorado Electric Oper Co"/>
    <s v="Regulated Electric (122)"/>
    <s v="WPC Sub 20444 Cripple Creek"/>
    <x v="109"/>
    <n v="135300"/>
    <x v="311"/>
    <n v="9972687"/>
    <s v="AIRBREAK-1PH-MAN-15-45KV-&lt;=600AMPS"/>
    <d v="1998-12-01T00:00:00"/>
    <d v="2000-01-01T00:00:00"/>
    <s v="23557245"/>
  </r>
  <r>
    <n v="0"/>
    <n v="0"/>
    <n v="0"/>
    <n v="0"/>
    <d v="2023-12-01T00:00:00"/>
    <s v="BH Colorado Electric Oper Co"/>
    <s v="Regulated Electric (122)"/>
    <s v="WPC Sub 20444 Cripple Creek"/>
    <x v="109"/>
    <n v="135300"/>
    <x v="312"/>
    <n v="9972688"/>
    <s v="AIRBREAK-1PH-ELEC-0-15000V-&lt;=600AMPS"/>
    <d v="1998-12-01T00:00:00"/>
    <d v="2000-01-01T00:00:00"/>
    <s v="23557245"/>
  </r>
  <r>
    <n v="0"/>
    <n v="0"/>
    <n v="0"/>
    <n v="0"/>
    <d v="2023-12-01T00:00:00"/>
    <s v="BH Colorado Electric Oper Co"/>
    <s v="Regulated Electric (122)"/>
    <s v="WPC Sub 20444 Cripple Creek"/>
    <x v="109"/>
    <n v="135300"/>
    <x v="312"/>
    <n v="9801111"/>
    <s v="AIRBREAK-1PH-ELEC-0-15000V-&lt;=600AMPS"/>
    <d v="1998-12-01T00:00:00"/>
    <d v="2000-01-01T00:00:00"/>
    <s v="WCDXFER"/>
  </r>
  <r>
    <n v="0"/>
    <n v="0"/>
    <n v="0"/>
    <n v="0"/>
    <d v="2023-12-01T00:00:00"/>
    <s v="BH Colorado Electric Oper Co"/>
    <s v="Regulated Electric (122)"/>
    <s v="WPC Sub 20444 Cripple Creek"/>
    <x v="109"/>
    <n v="135300"/>
    <x v="74"/>
    <n v="9761182"/>
    <s v="ARRESTER - 0-10,000 VOLTS"/>
    <d v="1998-12-01T00:00:00"/>
    <d v="2000-01-01T00:00:00"/>
    <s v="23557245"/>
  </r>
  <r>
    <n v="0"/>
    <n v="0"/>
    <n v="0"/>
    <n v="0"/>
    <d v="2023-12-01T00:00:00"/>
    <s v="BH Colorado Electric Oper Co"/>
    <s v="Regulated Electric (122)"/>
    <s v="WPC Sub 20444 Cripple Creek"/>
    <x v="109"/>
    <n v="135300"/>
    <x v="74"/>
    <n v="9972695"/>
    <s v="ARRESTER - 0-10,000 VOLTS"/>
    <d v="1998-12-01T00:00:00"/>
    <d v="2000-01-01T00:00:00"/>
    <s v="23557245"/>
  </r>
  <r>
    <n v="0"/>
    <n v="0"/>
    <n v="0"/>
    <n v="0"/>
    <d v="2023-12-01T00:00:00"/>
    <s v="BH Colorado Electric Oper Co"/>
    <s v="Regulated Electric (122)"/>
    <s v="WPC Sub 20444 Cripple Creek"/>
    <x v="109"/>
    <n v="135300"/>
    <x v="313"/>
    <n v="9972686"/>
    <s v="CABLE TRAY"/>
    <d v="1998-12-01T00:00:00"/>
    <d v="2000-01-01T00:00:00"/>
    <s v="23557245"/>
  </r>
  <r>
    <n v="0"/>
    <n v="0"/>
    <n v="0"/>
    <n v="0"/>
    <d v="2023-12-01T00:00:00"/>
    <s v="BH Colorado Electric Oper Co"/>
    <s v="Regulated Electric (122)"/>
    <s v="WPC Sub 20444 Cripple Creek"/>
    <x v="109"/>
    <n v="135300"/>
    <x v="313"/>
    <n v="9761178"/>
    <s v="CABLE TRAY"/>
    <d v="1998-12-01T00:00:00"/>
    <d v="2000-01-01T00:00:00"/>
    <s v="23557245"/>
  </r>
  <r>
    <n v="0"/>
    <n v="0"/>
    <n v="0"/>
    <n v="0"/>
    <d v="2023-12-01T00:00:00"/>
    <s v="BH Colorado Electric Oper Co"/>
    <s v="Regulated Electric (122)"/>
    <s v="WPC Sub 20444 Cripple Creek"/>
    <x v="109"/>
    <n v="135300"/>
    <x v="122"/>
    <n v="9972692"/>
    <s v="GROUNDING SYSTEMS, STATION"/>
    <d v="1998-12-01T00:00:00"/>
    <d v="2000-01-01T00:00:00"/>
    <s v="23557245"/>
  </r>
  <r>
    <n v="0"/>
    <n v="0"/>
    <n v="0"/>
    <n v="0"/>
    <d v="2023-12-01T00:00:00"/>
    <s v="BH Colorado Electric Oper Co"/>
    <s v="Regulated Electric (122)"/>
    <s v="WPC Sub 20444 Cripple Creek"/>
    <x v="109"/>
    <n v="135300"/>
    <x v="122"/>
    <n v="9761181"/>
    <s v="GROUNDING SYSTEMS, STATION"/>
    <d v="1998-12-01T00:00:00"/>
    <d v="2000-01-01T00:00:00"/>
    <s v="23557245"/>
  </r>
  <r>
    <n v="0"/>
    <n v="0"/>
    <n v="0"/>
    <n v="0"/>
    <d v="2023-12-01T00:00:00"/>
    <s v="BH Colorado Electric Oper Co"/>
    <s v="Regulated Electric (122)"/>
    <s v="WPC Sub 20444 Cripple Creek"/>
    <x v="109"/>
    <n v="135300"/>
    <x v="267"/>
    <n v="9761180"/>
    <s v="POTHEADS (TERMINATORS)"/>
    <d v="1998-12-01T00:00:00"/>
    <d v="2000-01-01T00:00:00"/>
    <s v="23557245"/>
  </r>
  <r>
    <n v="0"/>
    <n v="0"/>
    <n v="0"/>
    <n v="0"/>
    <d v="2023-12-01T00:00:00"/>
    <s v="BH Colorado Electric Oper Co"/>
    <s v="Regulated Electric (122)"/>
    <s v="WPC Sub 20444 Cripple Creek"/>
    <x v="109"/>
    <n v="135300"/>
    <x v="267"/>
    <n v="9972691"/>
    <s v="POTHEADS (TERMINATORS)"/>
    <d v="1998-12-01T00:00:00"/>
    <d v="2000-01-01T00:00:00"/>
    <s v="23557245"/>
  </r>
  <r>
    <n v="0"/>
    <n v="0"/>
    <n v="0"/>
    <n v="0"/>
    <d v="2023-12-01T00:00:00"/>
    <s v="BH Colorado Electric Oper Co"/>
    <s v="Regulated Electric (122)"/>
    <s v="WPC Sub 20444 Cripple Creek"/>
    <x v="109"/>
    <n v="135300"/>
    <x v="135"/>
    <n v="9801139"/>
    <s v="POWER TRANSFORMER NBR 08400"/>
    <d v="1998-12-01T00:00:00"/>
    <d v="1998-12-01T00:00:00"/>
    <s v="WCDXFER"/>
  </r>
  <r>
    <n v="0"/>
    <n v="0"/>
    <n v="0"/>
    <n v="0"/>
    <d v="2023-12-01T00:00:00"/>
    <s v="BH Colorado Electric Oper Co"/>
    <s v="Regulated Electric (122)"/>
    <s v="WPC Sub 20444 Cripple Creek"/>
    <x v="109"/>
    <n v="135300"/>
    <x v="135"/>
    <n v="9972685"/>
    <s v="POWER TRANSFORMER NBR 08400"/>
    <d v="1998-12-01T00:00:00"/>
    <d v="1998-12-01T00:00:00"/>
    <s v="23557245"/>
  </r>
  <r>
    <n v="0"/>
    <n v="0"/>
    <n v="0"/>
    <n v="0"/>
    <d v="2023-12-01T00:00:00"/>
    <s v="BH Colorado Electric Oper Co"/>
    <s v="Regulated Electric (122)"/>
    <s v="WPC Sub 20444 Cripple Creek"/>
    <x v="109"/>
    <n v="135300"/>
    <x v="314"/>
    <n v="9972690"/>
    <s v="RECLOSERS - 3 PHASE"/>
    <d v="1998-12-01T00:00:00"/>
    <d v="2000-01-01T00:00:00"/>
    <s v="23557245"/>
  </r>
  <r>
    <n v="0"/>
    <n v="0"/>
    <n v="0"/>
    <n v="0"/>
    <d v="2023-12-01T00:00:00"/>
    <s v="BH Colorado Electric Oper Co"/>
    <s v="Regulated Electric (122)"/>
    <s v="WPC Sub 20444 Cripple Creek"/>
    <x v="109"/>
    <n v="135300"/>
    <x v="277"/>
    <n v="9972689"/>
    <s v="STRUC-SUPPORTING,OUTDOOR-OTHER"/>
    <d v="1998-12-01T00:00:00"/>
    <d v="2000-01-01T00:00:00"/>
    <s v="23557245"/>
  </r>
  <r>
    <n v="0"/>
    <n v="0"/>
    <n v="0"/>
    <n v="0"/>
    <d v="2023-12-01T00:00:00"/>
    <s v="BH Colorado Electric Oper Co"/>
    <s v="Regulated Electric (122)"/>
    <s v="WPC Sub 20444 Cripple Creek"/>
    <x v="109"/>
    <n v="135300"/>
    <x v="277"/>
    <n v="9761179"/>
    <s v="STRUC-SUPPORTING,OUTDOOR-OTHER"/>
    <d v="1998-12-01T00:00:00"/>
    <d v="2000-01-01T00:00:00"/>
    <s v="23557245"/>
  </r>
  <r>
    <n v="1"/>
    <n v="43328.9"/>
    <n v="-821.19011067200006"/>
    <n v="44150.090110672005"/>
    <d v="2023-12-01T00:00:00"/>
    <s v="BH Colorado Electric Oper Co"/>
    <s v="Regulated Electric (122)"/>
    <s v="WPC Sub 20501 Skala Federal Prison"/>
    <x v="110"/>
    <n v="135001"/>
    <x v="16"/>
    <n v="10562853"/>
    <s v="LAND - TRACT 49"/>
    <d v="1990-07-01T00:00:00"/>
    <d v="1990-07-01T00:00:00"/>
    <s v="WCDXFER"/>
  </r>
  <r>
    <n v="1"/>
    <n v="1446.96"/>
    <n v="769.64230700159999"/>
    <n v="677.31769299840005"/>
    <d v="2023-12-01T00:00:00"/>
    <s v="BH Colorado Electric Oper Co"/>
    <s v="Regulated Electric (122)"/>
    <s v="WPC Sub 20501 Skala Federal Prison"/>
    <x v="110"/>
    <n v="135200"/>
    <x v="113"/>
    <n v="10563002"/>
    <s v="CLEARING &amp; GRADING"/>
    <d v="1990-07-01T00:00:00"/>
    <d v="1990-07-01T00:00:00"/>
    <s v="WCDXFER"/>
  </r>
  <r>
    <n v="1"/>
    <n v="12526.6"/>
    <n v="6265.1516820120005"/>
    <n v="6261.4483179879999"/>
    <d v="2023-12-01T00:00:00"/>
    <s v="BH Colorado Electric Oper Co"/>
    <s v="Regulated Electric (122)"/>
    <s v="WPC Sub 20501 Skala Federal Prison"/>
    <x v="110"/>
    <n v="135200"/>
    <x v="128"/>
    <n v="10563020"/>
    <s v="STATION ROCK"/>
    <d v="1992-07-01T00:00:00"/>
    <d v="1992-07-01T00:00:00"/>
    <s v="WCDXFER"/>
  </r>
  <r>
    <n v="1"/>
    <n v="34077.919999999998"/>
    <n v="17585.0699137136"/>
    <n v="16492.850086286398"/>
    <d v="2023-12-01T00:00:00"/>
    <s v="BH Colorado Electric Oper Co"/>
    <s v="Regulated Electric (122)"/>
    <s v="WPC Sub 20501 Skala Federal Prison"/>
    <x v="110"/>
    <n v="135200"/>
    <x v="195"/>
    <n v="10563011"/>
    <s v="WALKS, DRIVES, CURBS, ROADS, ETC."/>
    <d v="1991-07-01T00:00:00"/>
    <d v="1991-07-01T00:00:00"/>
    <s v="CPR Conversion"/>
  </r>
  <r>
    <n v="5"/>
    <n v="63135.43"/>
    <n v="41841.783299220901"/>
    <n v="21293.6467007791"/>
    <d v="2023-12-01T00:00:00"/>
    <s v="BH Colorado Electric Oper Co"/>
    <s v="Regulated Electric (122)"/>
    <s v="WPC Sub 20501 Skala Federal Prison"/>
    <x v="110"/>
    <n v="135300"/>
    <x v="254"/>
    <n v="10565962"/>
    <s v="AIRBRK-3PH-MANL-69-170KV- 1200-1999AMPS"/>
    <d v="1991-07-01T00:00:00"/>
    <d v="1991-07-01T00:00:00"/>
    <s v="WCDXFER"/>
  </r>
  <r>
    <n v="6"/>
    <n v="11830.23"/>
    <n v="7840.2557809448999"/>
    <n v="3989.9742190550996"/>
    <d v="2023-12-01T00:00:00"/>
    <s v="BH Colorado Electric Oper Co"/>
    <s v="Regulated Electric (122)"/>
    <s v="WPC Sub 20501 Skala Federal Prison"/>
    <x v="110"/>
    <n v="135300"/>
    <x v="110"/>
    <n v="10566004"/>
    <s v="ARRESTER - 69,001-146,000 VOLTS"/>
    <d v="1991-07-01T00:00:00"/>
    <d v="1991-07-01T00:00:00"/>
    <s v="WCDXFER"/>
  </r>
  <r>
    <n v="1460"/>
    <n v="22812.65"/>
    <n v="15118.6419064695"/>
    <n v="7694.0080935305014"/>
    <d v="2023-12-01T00:00:00"/>
    <s v="BH Colorado Electric Oper Co"/>
    <s v="Regulated Electric (122)"/>
    <s v="WPC Sub 20501 Skala Federal Prison"/>
    <x v="110"/>
    <n v="135300"/>
    <x v="216"/>
    <n v="10565997"/>
    <s v="CONDUIT-NOT ENC COND-PLS-&gt;4&quot;- 6&quot;"/>
    <d v="1991-07-01T00:00:00"/>
    <d v="1991-07-01T00:00:00"/>
    <s v="WCDXFER"/>
  </r>
  <r>
    <n v="70"/>
    <n v="265.05"/>
    <n v="175.6567534815"/>
    <n v="89.393246518500007"/>
    <d v="2023-12-01T00:00:00"/>
    <s v="BH Colorado Electric Oper Co"/>
    <s v="Regulated Electric (122)"/>
    <s v="WPC Sub 20501 Skala Federal Prison"/>
    <x v="110"/>
    <n v="135300"/>
    <x v="161"/>
    <n v="10565983"/>
    <s v="CONDUIT, NOT ENCD-STL-UNDR 3&quot;"/>
    <d v="1991-07-01T00:00:00"/>
    <d v="1991-07-01T00:00:00"/>
    <s v="WCDXFER"/>
  </r>
  <r>
    <n v="1"/>
    <n v="283710.23"/>
    <n v="188023.4594653449"/>
    <n v="95686.770534655079"/>
    <d v="2023-12-01T00:00:00"/>
    <s v="BH Colorado Electric Oper Co"/>
    <s v="Regulated Electric (122)"/>
    <s v="WPC Sub 20501 Skala Federal Prison"/>
    <x v="110"/>
    <n v="135300"/>
    <x v="315"/>
    <n v="10565976"/>
    <s v="CTRL.CUBICLE, FEEDER,OVERCURRENT"/>
    <d v="1991-07-01T00:00:00"/>
    <d v="1991-07-01T00:00:00"/>
    <s v="WCDXFER"/>
  </r>
  <r>
    <n v="0"/>
    <n v="0"/>
    <n v="0"/>
    <n v="0"/>
    <d v="2023-12-01T00:00:00"/>
    <s v="BH Colorado Electric Oper Co"/>
    <s v="Regulated Electric (122)"/>
    <s v="WPC Sub 20501 Skala Federal Prison"/>
    <x v="110"/>
    <n v="135300"/>
    <x v="3"/>
    <n v="29646555"/>
    <s v="Replace existing door and/or locking mechanisms for Skala Substation to allow for compliance with NERC CIP Low Impact Standards."/>
    <d v="2019-12-16T00:00:00"/>
    <d v="2020-07-01T00:00:00"/>
    <s v="10068555"/>
  </r>
  <r>
    <n v="0"/>
    <n v="0"/>
    <n v="0"/>
    <n v="0"/>
    <d v="2023-12-01T00:00:00"/>
    <s v="BH Colorado Electric Oper Co"/>
    <s v="Regulated Electric (122)"/>
    <s v="WPC Sub 20501 Skala Federal Prison"/>
    <x v="110"/>
    <n v="135300"/>
    <x v="3"/>
    <n v="28413198"/>
    <s v="Replace existing door and/or locking mechanisms for Skala Substation to allow for compliance with NERC CIP Low Impact Standards."/>
    <d v="2019-12-16T00:00:00"/>
    <d v="2019-12-01T00:00:00"/>
    <s v="10068555"/>
  </r>
  <r>
    <n v="0"/>
    <n v="0"/>
    <n v="0"/>
    <n v="0"/>
    <d v="2023-12-01T00:00:00"/>
    <s v="BH Colorado Electric Oper Co"/>
    <s v="Regulated Electric (122)"/>
    <s v="WPC Sub 20501 Skala Federal Prison"/>
    <x v="110"/>
    <n v="135300"/>
    <x v="3"/>
    <n v="37760003"/>
    <s v="NONE"/>
    <d v="2023-05-30T00:00:00"/>
    <d v="2023-08-01T00:00:00"/>
    <s v="10082616"/>
  </r>
  <r>
    <n v="0"/>
    <n v="0"/>
    <n v="0"/>
    <n v="0"/>
    <d v="2023-12-01T00:00:00"/>
    <s v="BH Colorado Electric Oper Co"/>
    <s v="Regulated Electric (122)"/>
    <s v="WPC Sub 20501 Skala Federal Prison"/>
    <x v="110"/>
    <n v="135300"/>
    <x v="3"/>
    <n v="28830361"/>
    <s v="Replace existing door and/or locking mechanisms for Skala Substation to allow for compliance with NERC CIP Low Impact Standards."/>
    <d v="2019-12-16T00:00:00"/>
    <d v="2020-01-01T00:00:00"/>
    <s v="10068555"/>
  </r>
  <r>
    <n v="1"/>
    <n v="217.28"/>
    <n v="135.13669848000001"/>
    <n v="82.143301519999994"/>
    <d v="2023-12-01T00:00:00"/>
    <s v="BH Colorado Electric Oper Co"/>
    <s v="Regulated Electric (122)"/>
    <s v="WPC Sub 20501 Skala Federal Prison"/>
    <x v="110"/>
    <n v="135300"/>
    <x v="119"/>
    <n v="10566071"/>
    <s v="FENCES, CHAIN LINK"/>
    <d v="1993-07-01T00:00:00"/>
    <d v="1993-07-01T00:00:00"/>
    <s v="WCDXFER"/>
  </r>
  <r>
    <n v="1140"/>
    <n v="11309.300000000001"/>
    <n v="7495.0195138590007"/>
    <n v="3814.2804861410004"/>
    <d v="2023-12-01T00:00:00"/>
    <s v="BH Colorado Electric Oper Co"/>
    <s v="Regulated Electric (122)"/>
    <s v="WPC Sub 20501 Skala Federal Prison"/>
    <x v="110"/>
    <n v="135300"/>
    <x v="119"/>
    <n v="10566032"/>
    <s v="FENCE"/>
    <d v="1991-07-01T00:00:00"/>
    <d v="1991-07-01T00:00:00"/>
    <s v="WCDXFER"/>
  </r>
  <r>
    <n v="1"/>
    <n v="20242.39"/>
    <n v="13415.251877405701"/>
    <n v="6827.1381225942987"/>
    <d v="2023-12-01T00:00:00"/>
    <s v="BH Colorado Electric Oper Co"/>
    <s v="Regulated Electric (122)"/>
    <s v="WPC Sub 20501 Skala Federal Prison"/>
    <x v="110"/>
    <n v="135300"/>
    <x v="122"/>
    <n v="10566053"/>
    <s v="GROUNDING SYSTEMS, STATION"/>
    <d v="1991-07-01T00:00:00"/>
    <d v="1991-07-01T00:00:00"/>
    <s v="WCDXFER"/>
  </r>
  <r>
    <n v="45"/>
    <n v="66386.84"/>
    <n v="43996.592296909206"/>
    <n v="22390.24770309079"/>
    <d v="2023-12-01T00:00:00"/>
    <s v="BH Colorado Electric Oper Co"/>
    <s v="Regulated Electric (122)"/>
    <s v="WPC Sub 20501 Skala Federal Prison"/>
    <x v="110"/>
    <n v="135300"/>
    <x v="101"/>
    <n v="10565969"/>
    <s v="HIGH PROFILE STRUCT-FOUNDATION"/>
    <d v="1991-07-01T00:00:00"/>
    <d v="1991-07-01T00:00:00"/>
    <s v="WCDXFER"/>
  </r>
  <r>
    <n v="1"/>
    <n v="27329.83"/>
    <n v="18112.3154536929"/>
    <n v="9217.5145463071021"/>
    <d v="2023-12-01T00:00:00"/>
    <s v="BH Colorado Electric Oper Co"/>
    <s v="Regulated Electric (122)"/>
    <s v="WPC Sub 20501 Skala Federal Prison"/>
    <x v="110"/>
    <n v="135300"/>
    <x v="284"/>
    <n v="10566011"/>
    <s v="INSULATORS-POST-161KV"/>
    <d v="1991-07-01T00:00:00"/>
    <d v="1991-07-01T00:00:00"/>
    <s v="WCDXFER"/>
  </r>
  <r>
    <n v="1"/>
    <n v="50270.01"/>
    <n v="33315.475397406299"/>
    <n v="16954.534602593703"/>
    <d v="2023-12-01T00:00:00"/>
    <s v="BH Colorado Electric Oper Co"/>
    <s v="Regulated Electric (122)"/>
    <s v="WPC Sub 20501 Skala Federal Prison"/>
    <x v="110"/>
    <n v="135300"/>
    <x v="232"/>
    <n v="10566018"/>
    <s v="LOW PROFILE STRUCT-BUS SUPPORT-1PH"/>
    <d v="1991-07-01T00:00:00"/>
    <d v="1991-07-01T00:00:00"/>
    <s v="WCDXFER"/>
  </r>
  <r>
    <n v="4"/>
    <n v="4694.91"/>
    <n v="3111.4606620933"/>
    <n v="1583.4493379066998"/>
    <d v="2023-12-01T00:00:00"/>
    <s v="BH Colorado Electric Oper Co"/>
    <s v="Regulated Electric (122)"/>
    <s v="WPC Sub 20501 Skala Federal Prison"/>
    <x v="110"/>
    <n v="135300"/>
    <x v="316"/>
    <n v="10566025"/>
    <s v="MANHOLE"/>
    <d v="1991-07-01T00:00:00"/>
    <d v="1991-07-01T00:00:00"/>
    <s v="WCDXFER"/>
  </r>
  <r>
    <n v="1"/>
    <n v="2236.0100000000002"/>
    <n v="1436.2700100412999"/>
    <n v="799.73998995870033"/>
    <d v="2023-12-01T00:00:00"/>
    <s v="BH Colorado Electric Oper Co"/>
    <s v="Regulated Electric (122)"/>
    <s v="WPC Sub 20501 Skala Federal Prison"/>
    <x v="110"/>
    <n v="135300"/>
    <x v="234"/>
    <n v="10566062"/>
    <s v="OTHER LOW PROFILE STRUCTURE"/>
    <d v="1992-07-01T00:00:00"/>
    <d v="1992-07-01T00:00:00"/>
    <s v="WCDXFER"/>
  </r>
  <r>
    <n v="1"/>
    <n v="50556.700000000004"/>
    <n v="33505.473641721001"/>
    <n v="17051.226358279004"/>
    <d v="2023-12-01T00:00:00"/>
    <s v="BH Colorado Electric Oper Co"/>
    <s v="Regulated Electric (122)"/>
    <s v="WPC Sub 20501 Skala Federal Prison"/>
    <x v="110"/>
    <n v="135300"/>
    <x v="147"/>
    <n v="10565990"/>
    <s v="TRANSF, PWR, FOUNDATION-00000-TRANSF, PWR, FOUNDATION"/>
    <d v="1991-07-01T00:00:00"/>
    <d v="1991-07-01T00:00:00"/>
    <s v="WCDXFER"/>
  </r>
  <r>
    <n v="1"/>
    <n v="378058.61"/>
    <n v="250551.02078222431"/>
    <n v="127507.58921777568"/>
    <d v="2023-12-01T00:00:00"/>
    <s v="BH Colorado Electric Oper Co"/>
    <s v="Regulated Electric (122)"/>
    <s v="WPC Sub 20501 Skala Federal Prison"/>
    <x v="110"/>
    <n v="135300"/>
    <x v="135"/>
    <n v="10566039"/>
    <s v="TX.-POWER-08046-TX.-POWER"/>
    <d v="1991-07-01T00:00:00"/>
    <d v="1991-07-01T00:00:00"/>
    <s v="WCDXFER"/>
  </r>
  <r>
    <n v="3"/>
    <n v="94254.3"/>
    <n v="62465.211619208996"/>
    <n v="31789.088380791007"/>
    <d v="2023-12-01T00:00:00"/>
    <s v="BH Colorado Electric Oper Co"/>
    <s v="Regulated Electric (122)"/>
    <s v="WPC Sub 20501 Skala Federal Prison"/>
    <x v="110"/>
    <n v="135300"/>
    <x v="317"/>
    <n v="10566046"/>
    <s v="RECLOSERS-3PH,25001-34500V"/>
    <d v="1991-07-01T00:00:00"/>
    <d v="1991-07-01T00:00:00"/>
    <s v="WCDXFER"/>
  </r>
  <r>
    <n v="0"/>
    <n v="0"/>
    <n v="0"/>
    <n v="0"/>
    <d v="2023-12-01T00:00:00"/>
    <s v="BH Colorado Electric Oper Co"/>
    <s v="Regulated Electric (122)"/>
    <s v="WPC Sub 20501 Skala Federal Prison"/>
    <x v="110"/>
    <n v="135300"/>
    <x v="239"/>
    <n v="10566089"/>
    <s v="MISCELLANEOUS RELAY"/>
    <d v="1999-12-31T00:00:00"/>
    <d v="2001-01-01T00:00:00"/>
    <s v="23550102"/>
  </r>
  <r>
    <n v="1"/>
    <n v="100908.8"/>
    <n v="19548.179881088003"/>
    <n v="81360.620118912004"/>
    <d v="2023-12-01T00:00:00"/>
    <s v="BH Colorado Electric Oper Co"/>
    <s v="Regulated Electric (122)"/>
    <s v="WPC Sub 20501 Skala Federal Prison"/>
    <x v="110"/>
    <n v="135300"/>
    <x v="239"/>
    <n v="12611026"/>
    <s v="RELAY: MISC DPU RELAYS"/>
    <d v="2014-02-02T00:00:00"/>
    <d v="2014-03-01T00:00:00"/>
    <s v="10047891"/>
  </r>
  <r>
    <n v="6"/>
    <n v="79285.440000000002"/>
    <n v="15359.275336454401"/>
    <n v="63926.164663545598"/>
    <d v="2023-12-01T00:00:00"/>
    <s v="BH Colorado Electric Oper Co"/>
    <s v="Regulated Electric (122)"/>
    <s v="WPC Sub 20501 Skala Federal Prison"/>
    <x v="110"/>
    <n v="135300"/>
    <x v="240"/>
    <n v="12611033"/>
    <s v="RELAY: SEL 351-501"/>
    <d v="2014-02-02T00:00:00"/>
    <d v="2014-03-01T00:00:00"/>
    <s v="10047891"/>
  </r>
  <r>
    <n v="0"/>
    <n v="0"/>
    <n v="0"/>
    <n v="0"/>
    <d v="2023-12-01T00:00:00"/>
    <s v="BH Colorado Electric Oper Co"/>
    <s v="Regulated Electric (122)"/>
    <s v="WPC Sub 20501 Skala Federal Prison"/>
    <x v="110"/>
    <n v="135300"/>
    <x v="240"/>
    <n v="10566098"/>
    <s v="RELAY - OTHER"/>
    <d v="2006-04-19T00:00:00"/>
    <d v="2007-01-01T00:00:00"/>
    <s v="10022677"/>
  </r>
  <r>
    <n v="1"/>
    <n v="10408.06"/>
    <n v="5624.311105621"/>
    <n v="4783.7488943789995"/>
    <d v="2023-12-01T00:00:00"/>
    <s v="BH Colorado Electric Oper Co"/>
    <s v="Regulated Electric (122)"/>
    <s v="WPC Sub 20501 Skala Federal Prison"/>
    <x v="110"/>
    <n v="135300"/>
    <x v="174"/>
    <n v="10566080"/>
    <s v="TRANSFORMER DIFFERENTIAL RELAY"/>
    <d v="1997-03-05T00:00:00"/>
    <d v="1997-07-01T00:00:00"/>
    <s v="WCDXFER"/>
  </r>
  <r>
    <n v="2"/>
    <n v="21184.33"/>
    <n v="14039.504367027899"/>
    <n v="7144.8256329721025"/>
    <d v="2023-12-01T00:00:00"/>
    <s v="BH Colorado Electric Oper Co"/>
    <s v="Regulated Electric (122)"/>
    <s v="WPC Sub 20501 Skala Federal Prison"/>
    <x v="110"/>
    <n v="135300"/>
    <x v="91"/>
    <n v="10565955"/>
    <s v="SCADA EQUIPMENT- RTU"/>
    <d v="1991-07-01T00:00:00"/>
    <d v="1991-07-01T00:00:00"/>
    <s v="WCDXFER"/>
  </r>
  <r>
    <n v="0"/>
    <n v="8254.41"/>
    <n v="757.446948507"/>
    <n v="7496.9630514929995"/>
    <d v="2023-12-01T00:00:00"/>
    <s v="BH Colorado Electric Oper Co"/>
    <s v="Regulated Electric (122)"/>
    <s v="WPC Sub 20501 Skala Federal Prison"/>
    <x v="110"/>
    <n v="135300"/>
    <x v="127"/>
    <n v="33375692"/>
    <s v="SECURITY SYSTEM"/>
    <d v="2019-12-16T00:00:00"/>
    <d v="2019-12-01T00:00:00"/>
    <s v="10068555"/>
  </r>
  <r>
    <n v="1080"/>
    <n v="20838.810000000001"/>
    <n v="4036.9205301006"/>
    <n v="16801.889469899401"/>
    <d v="2023-12-01T00:00:00"/>
    <s v="BH Colorado Electric Oper Co"/>
    <s v="Regulated Electric (122)"/>
    <s v="WPC Sub 20501 Skala Federal Prison"/>
    <x v="110"/>
    <n v="135300"/>
    <x v="30"/>
    <n v="12440670"/>
    <s v="750 MCM AL 15KV 220 M EPR 1/3 NEUTRAL"/>
    <d v="2014-02-11T00:00:00"/>
    <d v="2014-01-01T00:00:00"/>
    <s v="10049104"/>
  </r>
  <r>
    <n v="0"/>
    <n v="0"/>
    <n v="0"/>
    <n v="0"/>
    <d v="2023-12-01T00:00:00"/>
    <s v="BH Colorado Electric Oper Co"/>
    <s v="Regulated Electric (122)"/>
    <s v="WPC Sub 20516 North Canon"/>
    <x v="111"/>
    <n v="135300"/>
    <x v="318"/>
    <n v="9718363"/>
    <s v="AIRBRK-3PH-ELEC-45-69KV- &lt;= 600AMPS"/>
    <d v="1996-07-01T00:00:00"/>
    <d v="1996-07-01T00:00:00"/>
    <s v="CPR Conversion"/>
  </r>
  <r>
    <n v="0"/>
    <n v="0"/>
    <n v="0"/>
    <n v="0"/>
    <d v="2023-12-01T00:00:00"/>
    <s v="BH Colorado Electric Oper Co"/>
    <s v="Regulated Electric (122)"/>
    <s v="WPC Sub 20516 North Canon"/>
    <x v="111"/>
    <n v="135300"/>
    <x v="318"/>
    <n v="9785449"/>
    <s v="AIRBRK-3PH-ELEC-45-69KV- &lt;= 600AMPS"/>
    <d v="1996-07-01T00:00:00"/>
    <d v="1996-07-01T00:00:00"/>
    <s v="WCDXFER"/>
  </r>
  <r>
    <n v="0"/>
    <n v="0"/>
    <n v="0"/>
    <n v="0"/>
    <d v="2023-12-01T00:00:00"/>
    <s v="BH Colorado Electric Oper Co"/>
    <s v="Regulated Electric (122)"/>
    <s v="WPC Sub 20516 North Canon"/>
    <x v="111"/>
    <n v="135300"/>
    <x v="241"/>
    <n v="9778055"/>
    <s v="OVERCURRENT RELAY"/>
    <d v="1996-07-01T00:00:00"/>
    <d v="1996-07-01T00:00:00"/>
    <s v="WCDXFER"/>
  </r>
  <r>
    <n v="0"/>
    <n v="0"/>
    <n v="0"/>
    <n v="0"/>
    <d v="2023-12-01T00:00:00"/>
    <s v="BH Colorado Electric Oper Co"/>
    <s v="Regulated Electric (122)"/>
    <s v="WPC Sub 20516 North Canon"/>
    <x v="111"/>
    <n v="135300"/>
    <x v="241"/>
    <n v="9862144"/>
    <s v="OVERCURRENT RELAY"/>
    <d v="1996-07-01T00:00:00"/>
    <d v="1996-07-01T00:00:00"/>
    <s v="CPR Conversion"/>
  </r>
  <r>
    <n v="0"/>
    <n v="0"/>
    <n v="0"/>
    <n v="0"/>
    <d v="2023-12-01T00:00:00"/>
    <s v="BH Colorado Electric Oper Co"/>
    <s v="Regulated Electric (122)"/>
    <s v="WPC Sub 20516 North Canon"/>
    <x v="111"/>
    <n v="135600"/>
    <x v="3"/>
    <n v="9747525"/>
    <s v="Repl arrestors &amp; swtch-N Canon"/>
    <d v="2005-07-01T00:00:00"/>
    <d v="2006-12-01T00:00:00"/>
    <s v="10021094"/>
  </r>
  <r>
    <n v="0"/>
    <n v="0"/>
    <n v="0"/>
    <n v="0"/>
    <d v="2023-12-01T00:00:00"/>
    <s v="BH Colorado Electric Oper Co"/>
    <s v="Regulated Electric (122)"/>
    <s v="WPC Sub 20635 East Canon"/>
    <x v="112"/>
    <n v="135800"/>
    <x v="3"/>
    <n v="9741765"/>
    <s v="Purch/Install Transformer &amp; Eq"/>
    <d v="2007-12-12T00:00:00"/>
    <d v="2007-12-01T00:00:00"/>
    <s v="10023942"/>
  </r>
  <r>
    <n v="0"/>
    <n v="0"/>
    <n v="0"/>
    <n v="0"/>
    <d v="2023-12-01T00:00:00"/>
    <s v="BH Colorado Electric Oper Co"/>
    <s v="Regulated Electric (122)"/>
    <s v="WPC Sub 20635 East Canon"/>
    <x v="112"/>
    <n v="135800"/>
    <x v="3"/>
    <n v="9740123"/>
    <s v="Purch/Install Transformer &amp; Eq"/>
    <d v="2007-12-12T00:00:00"/>
    <d v="2008-04-01T00:00:00"/>
    <s v="10023942"/>
  </r>
  <r>
    <n v="0"/>
    <n v="0"/>
    <n v="0"/>
    <n v="0"/>
    <d v="2023-12-01T00:00:00"/>
    <s v="BH Colorado Electric Oper Co"/>
    <s v="Regulated Electric (122)"/>
    <s v="WPC Sub 20640 South Canon"/>
    <x v="113"/>
    <n v="135600"/>
    <x v="41"/>
    <n v="9742101"/>
    <s v="CONDUCTOR, OH TRANS &amp; DIST BARE"/>
    <d v="2007-12-29T00:00:00"/>
    <d v="2008-01-01T00:00:00"/>
    <s v="10024724"/>
  </r>
  <r>
    <n v="0"/>
    <n v="0"/>
    <n v="0"/>
    <n v="0"/>
    <d v="2023-12-01T00:00:00"/>
    <s v="BH Colorado Electric Oper Co"/>
    <s v="Regulated Electric (122)"/>
    <s v="WPC Sub 20640 South Canon"/>
    <x v="113"/>
    <n v="135600"/>
    <x v="3"/>
    <n v="9737975"/>
    <s v="Repl switches-S Canon Sub"/>
    <d v="2007-12-29T00:00:00"/>
    <d v="2008-03-01T00:00:00"/>
    <s v="10024724"/>
  </r>
  <r>
    <n v="0"/>
    <n v="0"/>
    <n v="0"/>
    <n v="0"/>
    <d v="2023-12-01T00:00:00"/>
    <s v="BH Colorado Electric Oper Co"/>
    <s v="Regulated Electric (122)"/>
    <s v="WPC Sub 20674 Victor New"/>
    <x v="114"/>
    <n v="135300"/>
    <x v="319"/>
    <n v="9862145"/>
    <s v="FUSE MTGS, 69,001V AND OVER"/>
    <d v="1996-07-01T00:00:00"/>
    <d v="1996-07-01T00:00:00"/>
    <s v="CPR Conversion"/>
  </r>
  <r>
    <n v="0"/>
    <n v="0"/>
    <n v="0"/>
    <n v="0"/>
    <d v="2023-12-01T00:00:00"/>
    <s v="BH Colorado Electric Oper Co"/>
    <s v="Regulated Electric (122)"/>
    <s v="WPC Sub 20674 Victor New"/>
    <x v="114"/>
    <n v="135300"/>
    <x v="319"/>
    <n v="9769333"/>
    <s v="FUSE MTGS, 69,001V AND OVER"/>
    <d v="1996-07-01T00:00:00"/>
    <d v="1996-07-01T00:00:00"/>
    <s v="WCDXFER"/>
  </r>
  <r>
    <n v="0"/>
    <n v="0"/>
    <n v="0"/>
    <n v="0"/>
    <d v="2023-12-01T00:00:00"/>
    <s v="BH Colorado Electric Oper Co"/>
    <s v="Regulated Electric (122)"/>
    <s v="WPC Sub 20675 AngloGold"/>
    <x v="115"/>
    <n v="135300"/>
    <x v="153"/>
    <n v="9701996"/>
    <s v="AIRBRK-1PH-MAN-0-15000V-&lt;=600AMPS"/>
    <d v="2001-11-28T00:00:00"/>
    <d v="2002-01-01T00:00:00"/>
    <s v="10011870"/>
  </r>
  <r>
    <n v="0"/>
    <n v="0"/>
    <n v="0"/>
    <n v="0"/>
    <d v="2023-12-01T00:00:00"/>
    <s v="BH Colorado Electric Oper Co"/>
    <s v="Regulated Electric (122)"/>
    <s v="WPC Sub 20675 AngloGold"/>
    <x v="115"/>
    <n v="135300"/>
    <x v="320"/>
    <n v="9738323"/>
    <s v="AIRBRK-1PH-MAN-45-69KV-1200-1999A"/>
    <d v="2001-11-28T00:00:00"/>
    <d v="2002-01-01T00:00:00"/>
    <s v="10011870"/>
  </r>
  <r>
    <n v="0"/>
    <n v="0"/>
    <n v="0"/>
    <n v="0"/>
    <d v="2023-12-01T00:00:00"/>
    <s v="BH Colorado Electric Oper Co"/>
    <s v="Regulated Electric (122)"/>
    <s v="WPC Sub 20675 AngloGold"/>
    <x v="115"/>
    <n v="135300"/>
    <x v="74"/>
    <n v="9710676"/>
    <s v="ARRESTER -  0-10,000 VOLTS"/>
    <d v="2001-11-28T00:00:00"/>
    <d v="2002-01-01T00:00:00"/>
    <s v="10011870"/>
  </r>
  <r>
    <n v="0"/>
    <n v="0"/>
    <n v="0"/>
    <n v="0"/>
    <d v="2023-12-01T00:00:00"/>
    <s v="BH Colorado Electric Oper Co"/>
    <s v="Regulated Electric (122)"/>
    <s v="WPC Sub 20675 AngloGold"/>
    <x v="115"/>
    <n v="135300"/>
    <x v="321"/>
    <n v="9738327"/>
    <s v="ARRESTER -  34,501-69,000 VOLTS"/>
    <d v="2001-11-28T00:00:00"/>
    <d v="2002-01-01T00:00:00"/>
    <s v="10011870"/>
  </r>
  <r>
    <n v="0"/>
    <n v="0"/>
    <n v="0"/>
    <n v="0"/>
    <d v="2023-12-01T00:00:00"/>
    <s v="BH Colorado Electric Oper Co"/>
    <s v="Regulated Electric (122)"/>
    <s v="WPC Sub 20675 AngloGold"/>
    <x v="115"/>
    <n v="135300"/>
    <x v="76"/>
    <n v="9738326"/>
    <s v="CUTOUTS, 7,501-15,000 VOLTS"/>
    <d v="2001-11-28T00:00:00"/>
    <d v="2002-01-01T00:00:00"/>
    <s v="10011870"/>
  </r>
  <r>
    <n v="0"/>
    <n v="0"/>
    <n v="0"/>
    <n v="0"/>
    <d v="2023-12-01T00:00:00"/>
    <s v="BH Colorado Electric Oper Co"/>
    <s v="Regulated Electric (122)"/>
    <s v="WPC Sub 20675 AngloGold"/>
    <x v="115"/>
    <n v="135300"/>
    <x v="3"/>
    <n v="9811332"/>
    <s v="Instl 3,69KV &amp; 2,13KV Switches"/>
    <d v="2001-11-28T00:00:00"/>
    <d v="2002-06-01T00:00:00"/>
    <s v="10011870"/>
  </r>
  <r>
    <n v="0"/>
    <n v="0"/>
    <n v="0"/>
    <n v="0"/>
    <d v="2023-12-01T00:00:00"/>
    <s v="BH Colorado Electric Oper Co"/>
    <s v="Regulated Electric (122)"/>
    <s v="WPC Sub 20675 AngloGold"/>
    <x v="115"/>
    <n v="135300"/>
    <x v="322"/>
    <n v="9738325"/>
    <s v="FUSE MTGS, 34,502-69,000 VOLTS"/>
    <d v="2001-11-28T00:00:00"/>
    <d v="2002-01-01T00:00:00"/>
    <s v="10011870"/>
  </r>
  <r>
    <n v="0"/>
    <n v="0"/>
    <n v="0"/>
    <n v="0"/>
    <d v="2023-12-01T00:00:00"/>
    <s v="BH Colorado Electric Oper Co"/>
    <s v="Regulated Electric (122)"/>
    <s v="WPC Sub 20675 AngloGold"/>
    <x v="115"/>
    <n v="135300"/>
    <x v="122"/>
    <n v="9738324"/>
    <s v="GROUNDING SYSTEMS, STATION"/>
    <d v="2001-11-28T00:00:00"/>
    <d v="2002-01-01T00:00:00"/>
    <s v="10011870"/>
  </r>
  <r>
    <n v="0"/>
    <n v="0"/>
    <n v="0"/>
    <n v="0"/>
    <d v="2023-12-01T00:00:00"/>
    <s v="BH Colorado Electric Oper Co"/>
    <s v="Regulated Electric (122)"/>
    <s v="WPC Sub 20675 AngloGold"/>
    <x v="115"/>
    <n v="135300"/>
    <x v="269"/>
    <n v="9738322"/>
    <s v="STEEL CONDUIT"/>
    <d v="2001-11-28T00:00:00"/>
    <d v="2002-01-01T00:00:00"/>
    <s v="10011870"/>
  </r>
  <r>
    <n v="0"/>
    <n v="0"/>
    <n v="0"/>
    <n v="0"/>
    <d v="2023-12-01T00:00:00"/>
    <s v="BH Colorado Electric Oper Co"/>
    <s v="Regulated Electric (122)"/>
    <s v="WPC Sub 20675 AngloGold"/>
    <x v="115"/>
    <n v="135300"/>
    <x v="270"/>
    <n v="9738321"/>
    <s v="SWITCH STAND"/>
    <d v="2001-11-28T00:00:00"/>
    <d v="2002-01-01T00:00:00"/>
    <s v="10011870"/>
  </r>
  <r>
    <n v="0"/>
    <n v="0"/>
    <n v="0"/>
    <n v="0"/>
    <d v="2023-12-01T00:00:00"/>
    <s v="BH Colorado Electric Oper Co"/>
    <s v="Regulated Electric (122)"/>
    <s v="WPC Sub 20675 AngloGold"/>
    <x v="115"/>
    <n v="135600"/>
    <x v="3"/>
    <n v="9811333"/>
    <s v="Instl 3,69KV &amp; 2,13KV Switches"/>
    <d v="2001-11-28T00:00:00"/>
    <d v="2002-06-01T00:00:00"/>
    <s v="10011870"/>
  </r>
  <r>
    <n v="0"/>
    <n v="0"/>
    <n v="0"/>
    <n v="0"/>
    <d v="2023-12-01T00:00:00"/>
    <s v="BH Colorado Electric Oper Co"/>
    <s v="Regulated Electric (122)"/>
    <s v="WPC Sub 20684 Silver Cliff Skinner"/>
    <x v="116"/>
    <n v="135300"/>
    <x v="193"/>
    <n v="9879756"/>
    <s v="CUTOUTS 15,001-34,501 VOLTS"/>
    <d v="1997-08-01T00:00:00"/>
    <d v="1998-01-01T00:00:00"/>
    <s v="23557241"/>
  </r>
  <r>
    <n v="0"/>
    <n v="0"/>
    <n v="0"/>
    <n v="0"/>
    <d v="2023-12-01T00:00:00"/>
    <s v="BH Colorado Electric Oper Co"/>
    <s v="Regulated Electric (122)"/>
    <s v="WPC Sub 20684 Silver Cliff Skinner"/>
    <x v="116"/>
    <n v="135300"/>
    <x v="193"/>
    <n v="9761151"/>
    <s v="CUTOUTS 15,001-34,501 VOLTS"/>
    <d v="1997-08-01T00:00:00"/>
    <d v="1998-01-01T00:00:00"/>
    <s v="23557241"/>
  </r>
  <r>
    <n v="0"/>
    <n v="0"/>
    <n v="0"/>
    <n v="0"/>
    <d v="2023-12-01T00:00:00"/>
    <s v="BH Colorado Electric Oper Co"/>
    <s v="Regulated Electric (122)"/>
    <s v="WPC Sub 20684 Silver Cliff Skinner"/>
    <x v="116"/>
    <n v="135300"/>
    <x v="323"/>
    <n v="9761150"/>
    <s v="PANELS,INSTR.,GAUGE,RELAY,CONTROL"/>
    <d v="1997-08-01T00:00:00"/>
    <d v="1998-01-01T00:00:00"/>
    <s v="23557241"/>
  </r>
  <r>
    <n v="0"/>
    <n v="0"/>
    <n v="0"/>
    <n v="0"/>
    <d v="2023-12-01T00:00:00"/>
    <s v="BH Colorado Electric Oper Co"/>
    <s v="Regulated Electric (122)"/>
    <s v="WPC Sub 20684 Silver Cliff Skinner"/>
    <x v="116"/>
    <n v="135300"/>
    <x v="323"/>
    <n v="9879755"/>
    <s v="PANELS,INSTR.,GAUGE,RELAY,CONTROL"/>
    <d v="1997-08-01T00:00:00"/>
    <d v="1998-01-01T00:00:00"/>
    <s v="23557241"/>
  </r>
  <r>
    <n v="0"/>
    <n v="0"/>
    <n v="0"/>
    <n v="0"/>
    <d v="2023-12-01T00:00:00"/>
    <s v="BH Colorado Electric Oper Co"/>
    <s v="Regulated Electric (122)"/>
    <s v="WPC Sub 20684 Silver Cliff Skinner"/>
    <x v="116"/>
    <n v="135300"/>
    <x v="268"/>
    <n v="9879754"/>
    <s v="PVC CONDUIT"/>
    <d v="1997-08-01T00:00:00"/>
    <d v="1998-01-01T00:00:00"/>
    <s v="23557241"/>
  </r>
  <r>
    <n v="0"/>
    <n v="0"/>
    <n v="0"/>
    <n v="0"/>
    <d v="2023-12-01T00:00:00"/>
    <s v="BH Colorado Electric Oper Co"/>
    <s v="Regulated Electric (122)"/>
    <s v="WPC Sub 20684 Silver Cliff Skinner"/>
    <x v="116"/>
    <n v="135300"/>
    <x v="268"/>
    <n v="9761149"/>
    <s v="PVC CONDUIT"/>
    <d v="1997-08-01T00:00:00"/>
    <d v="1998-01-01T00:00:00"/>
    <s v="23557241"/>
  </r>
  <r>
    <n v="0"/>
    <n v="0"/>
    <n v="0"/>
    <n v="0"/>
    <d v="2023-12-01T00:00:00"/>
    <s v="BH Colorado Electric Oper Co"/>
    <s v="Regulated Electric (122)"/>
    <s v="WPC Sub 20684 Silver Cliff Skinner"/>
    <x v="116"/>
    <n v="135300"/>
    <x v="269"/>
    <n v="9761183"/>
    <s v="STEEL CONDUIT"/>
    <d v="1997-08-01T00:00:00"/>
    <d v="1998-01-01T00:00:00"/>
    <s v="23557241"/>
  </r>
  <r>
    <n v="0"/>
    <n v="0"/>
    <n v="0"/>
    <n v="0"/>
    <d v="2023-12-01T00:00:00"/>
    <s v="BH Colorado Electric Oper Co"/>
    <s v="Regulated Electric (122)"/>
    <s v="WPC Sub 20684 Silver Cliff Skinner"/>
    <x v="116"/>
    <n v="135300"/>
    <x v="269"/>
    <n v="9879753"/>
    <s v="STEEL CONDUIT"/>
    <d v="1997-08-01T00:00:00"/>
    <d v="1998-01-01T00:00:00"/>
    <s v="23557241"/>
  </r>
  <r>
    <n v="0"/>
    <n v="0"/>
    <n v="0"/>
    <n v="0"/>
    <d v="2023-12-01T00:00:00"/>
    <s v="BH Colorado Electric Oper Co"/>
    <s v="Regulated Electric (122)"/>
    <s v="WPC Sub 20684 Silver Cliff Skinner"/>
    <x v="116"/>
    <n v="135600"/>
    <x v="324"/>
    <n v="9879757"/>
    <s v="CABLE, OVERHEAD-OTHER SIZE 6 &amp; SMALLER"/>
    <d v="1997-08-01T00:00:00"/>
    <d v="1998-01-01T00:00:00"/>
    <s v="23557241"/>
  </r>
  <r>
    <n v="0"/>
    <n v="0"/>
    <n v="0"/>
    <n v="0"/>
    <d v="2023-12-01T00:00:00"/>
    <s v="BH Colorado Electric Oper Co"/>
    <s v="Regulated Electric (122)"/>
    <s v="WPC Sub 20693 Johnson Gulch"/>
    <x v="117"/>
    <n v="135300"/>
    <x v="3"/>
    <n v="9694172"/>
    <s v="Replace Fuse Holders Johnson G"/>
    <d v="2008-03-19T00:00:00"/>
    <d v="2008-03-01T00:00:00"/>
    <s v="10025994"/>
  </r>
  <r>
    <n v="0"/>
    <n v="0"/>
    <n v="0"/>
    <n v="0"/>
    <d v="2023-12-01T00:00:00"/>
    <s v="BH Colorado Electric Oper Co"/>
    <s v="Regulated Electric (122)"/>
    <s v="WPC Sub 20693 Johnson Gulch"/>
    <x v="117"/>
    <n v="135300"/>
    <x v="322"/>
    <n v="9710937"/>
    <s v="FUSE MTGS, 34,502-69,000 VOLTS"/>
    <d v="2008-03-19T00:00:00"/>
    <d v="2008-01-01T00:00:00"/>
    <s v="10025994"/>
  </r>
  <r>
    <n v="1"/>
    <n v="23233.06"/>
    <n v="-637.49007469520006"/>
    <n v="23870.550074695202"/>
    <d v="2023-12-01T00:00:00"/>
    <s v="BH Colorado Electric Oper Co"/>
    <s v="Regulated Electric (122)"/>
    <s v="WPC Sub 30315 Reader"/>
    <x v="118"/>
    <n v="135001"/>
    <x v="16"/>
    <n v="9868950"/>
    <s v="LAND - TRACT 12"/>
    <d v="1975-07-01T00:00:00"/>
    <d v="1975-07-01T00:00:00"/>
    <s v="CPR Conversion"/>
  </r>
  <r>
    <n v="1"/>
    <n v="29121.600000000002"/>
    <n v="22425.634109999999"/>
    <n v="6695.9658900000031"/>
    <d v="2023-12-01T00:00:00"/>
    <s v="BH Colorado Electric Oper Co"/>
    <s v="Regulated Electric (122)"/>
    <s v="WPC Sub 30315 Reader"/>
    <x v="118"/>
    <n v="135200"/>
    <x v="194"/>
    <n v="9973838"/>
    <s v="CONTROL BUILDING STRUCTURE - #"/>
    <d v="1975-07-01T00:00:00"/>
    <d v="1975-07-01T00:00:00"/>
    <s v="CPR Conversion"/>
  </r>
  <r>
    <n v="1"/>
    <n v="62052.959999999999"/>
    <n v="47785.045340999997"/>
    <n v="14267.914659000002"/>
    <d v="2023-12-01T00:00:00"/>
    <s v="BH Colorado Electric Oper Co"/>
    <s v="Regulated Electric (122)"/>
    <s v="WPC Sub 30315 Reader"/>
    <x v="118"/>
    <n v="135200"/>
    <x v="194"/>
    <n v="9973925"/>
    <s v="LIGHTNING PROTECTION"/>
    <d v="1975-07-01T00:00:00"/>
    <d v="1975-07-01T00:00:00"/>
    <s v="CPR Conversion"/>
  </r>
  <r>
    <n v="1"/>
    <n v="25636.57"/>
    <n v="19741.921414187502"/>
    <n v="5894.6485858124979"/>
    <d v="2023-12-01T00:00:00"/>
    <s v="BH Colorado Electric Oper Co"/>
    <s v="Regulated Electric (122)"/>
    <s v="WPC Sub 30315 Reader"/>
    <x v="118"/>
    <n v="135200"/>
    <x v="194"/>
    <n v="9973923"/>
    <s v="BUILDINGS"/>
    <d v="1975-07-01T00:00:00"/>
    <d v="1975-07-01T00:00:00"/>
    <s v="CPR Conversion"/>
  </r>
  <r>
    <n v="1"/>
    <n v="12151.76"/>
    <n v="9357.6906335000003"/>
    <n v="2794.0693664999999"/>
    <d v="2023-12-01T00:00:00"/>
    <s v="BH Colorado Electric Oper Co"/>
    <s v="Regulated Electric (122)"/>
    <s v="WPC Sub 30315 Reader"/>
    <x v="118"/>
    <n v="135200"/>
    <x v="194"/>
    <n v="9973926"/>
    <s v="FOUNDATIONS-BUILDING #1"/>
    <d v="1975-07-01T00:00:00"/>
    <d v="1975-07-01T00:00:00"/>
    <s v="CPR Conversion"/>
  </r>
  <r>
    <n v="1"/>
    <n v="15401.03"/>
    <n v="11859.8519208125"/>
    <n v="3541.1780791875008"/>
    <d v="2023-12-01T00:00:00"/>
    <s v="BH Colorado Electric Oper Co"/>
    <s v="Regulated Electric (122)"/>
    <s v="WPC Sub 30315 Reader"/>
    <x v="118"/>
    <n v="135200"/>
    <x v="194"/>
    <n v="9973924"/>
    <s v="BUILDINGS"/>
    <d v="1975-07-01T00:00:00"/>
    <d v="1975-07-01T00:00:00"/>
    <s v="CPR Conversion"/>
  </r>
  <r>
    <n v="0"/>
    <n v="13297.93"/>
    <n v="950.13271018310002"/>
    <n v="12347.797289816901"/>
    <d v="2023-12-01T00:00:00"/>
    <s v="BH Colorado Electric Oper Co"/>
    <s v="Regulated Electric (122)"/>
    <s v="WPC Sub 30315 Reader"/>
    <x v="118"/>
    <n v="135200"/>
    <x v="127"/>
    <n v="33375683"/>
    <s v="SECURITY SYSTEM"/>
    <d v="2019-12-16T00:00:00"/>
    <d v="2019-12-01T00:00:00"/>
    <s v="10068554"/>
  </r>
  <r>
    <n v="1"/>
    <n v="2720.33"/>
    <n v="2094.8411226875"/>
    <n v="625.48887731249988"/>
    <d v="2023-12-01T00:00:00"/>
    <s v="BH Colorado Electric Oper Co"/>
    <s v="Regulated Electric (122)"/>
    <s v="WPC Sub 30315 Reader"/>
    <x v="118"/>
    <n v="135200"/>
    <x v="131"/>
    <n v="9973922"/>
    <s v="YARD LIGHTING SYSTEMS"/>
    <d v="1975-07-01T00:00:00"/>
    <d v="1975-07-01T00:00:00"/>
    <s v="CPR Conversion"/>
  </r>
  <r>
    <n v="8"/>
    <n v="237760.7"/>
    <n v="65452.693735277004"/>
    <n v="172308.00626472302"/>
    <d v="2023-12-01T00:00:00"/>
    <s v="BH Colorado Electric Oper Co"/>
    <s v="Regulated Electric (122)"/>
    <s v="WPC Sub 30315 Reader"/>
    <x v="118"/>
    <n v="135300"/>
    <x v="325"/>
    <n v="11197066"/>
    <s v="Airbrk-3ph-Manl-15-45kv- &gt;=2000a"/>
    <d v="2010-04-15T00:00:00"/>
    <d v="2010-01-01T00:00:00"/>
    <s v="10026454"/>
  </r>
  <r>
    <n v="3"/>
    <n v="11687.86"/>
    <n v="2740.8578691847997"/>
    <n v="8947.0021308152009"/>
    <d v="2023-12-01T00:00:00"/>
    <s v="BH Colorado Electric Oper Co"/>
    <s v="Regulated Electric (122)"/>
    <s v="WPC Sub 30315 Reader"/>
    <x v="118"/>
    <n v="135300"/>
    <x v="74"/>
    <n v="12007211"/>
    <s v="ARRESTER: 96KV POLYMER, 76 KV"/>
    <d v="2012-10-11T00:00:00"/>
    <d v="2012-01-01T00:00:00"/>
    <s v="10044488"/>
  </r>
  <r>
    <n v="3"/>
    <n v="25810.86"/>
    <n v="7105.4228668746"/>
    <n v="18705.437133125401"/>
    <d v="2023-12-01T00:00:00"/>
    <s v="BH Colorado Electric Oper Co"/>
    <s v="Regulated Electric (122)"/>
    <s v="WPC Sub 30315 Reader"/>
    <x v="118"/>
    <n v="135300"/>
    <x v="74"/>
    <n v="11100807"/>
    <s v="115 KV ARRESTER"/>
    <d v="2010-04-15T00:00:00"/>
    <d v="2011-01-01T00:00:00"/>
    <s v="10025337"/>
  </r>
  <r>
    <n v="6"/>
    <n v="22162.7"/>
    <n v="6101.1277954970001"/>
    <n v="16061.572204503002"/>
    <d v="2023-12-01T00:00:00"/>
    <s v="BH Colorado Electric Oper Co"/>
    <s v="Regulated Electric (122)"/>
    <s v="WPC Sub 30315 Reader"/>
    <x v="118"/>
    <n v="135300"/>
    <x v="74"/>
    <n v="11197051"/>
    <s v="ARRESTER: 115KV"/>
    <d v="2010-04-15T00:00:00"/>
    <d v="2010-01-01T00:00:00"/>
    <s v="10026454"/>
  </r>
  <r>
    <n v="6"/>
    <n v="3035.06"/>
    <n v="3001.6683305811998"/>
    <n v="33.39166941880012"/>
    <d v="2023-12-01T00:00:00"/>
    <s v="BH Colorado Electric Oper Co"/>
    <s v="Regulated Electric (122)"/>
    <s v="WPC Sub 30315 Reader"/>
    <x v="118"/>
    <n v="135300"/>
    <x v="139"/>
    <n v="9766604"/>
    <s v="ARRESTER - 23,000-69,000 VOLTS"/>
    <d v="1975-07-01T00:00:00"/>
    <d v="1975-07-01T00:00:00"/>
    <s v="WCDXFER"/>
  </r>
  <r>
    <n v="0"/>
    <n v="0"/>
    <n v="0"/>
    <n v="0"/>
    <d v="2023-12-01T00:00:00"/>
    <s v="BH Colorado Electric Oper Co"/>
    <s v="Regulated Electric (122)"/>
    <s v="WPC Sub 30315 Reader"/>
    <x v="118"/>
    <n v="135300"/>
    <x v="139"/>
    <n v="9973921"/>
    <s v="ARRESTER - 23,000-69,000 VOLTS"/>
    <d v="1975-07-01T00:00:00"/>
    <d v="1975-07-01T00:00:00"/>
    <s v="CPR Conversion"/>
  </r>
  <r>
    <n v="0"/>
    <n v="0"/>
    <n v="0"/>
    <n v="0"/>
    <d v="2023-12-01T00:00:00"/>
    <s v="BH Colorado Electric Oper Co"/>
    <s v="Regulated Electric (122)"/>
    <s v="WPC Sub 30315 Reader"/>
    <x v="118"/>
    <n v="135300"/>
    <x v="110"/>
    <n v="9973919"/>
    <s v="ARRESTERS-69,001-146,000 VOLT"/>
    <d v="1985-07-01T00:00:00"/>
    <d v="1985-07-01T00:00:00"/>
    <s v="CPR Conversion"/>
  </r>
  <r>
    <n v="3"/>
    <n v="2548.63"/>
    <n v="2520.5900237126002"/>
    <n v="28.039976287399895"/>
    <d v="2023-12-01T00:00:00"/>
    <s v="BH Colorado Electric Oper Co"/>
    <s v="Regulated Electric (122)"/>
    <s v="WPC Sub 30315 Reader"/>
    <x v="118"/>
    <n v="135300"/>
    <x v="110"/>
    <n v="9766593"/>
    <s v="ARRESTERS-69,001-146,000 VOLT"/>
    <d v="1975-07-01T00:00:00"/>
    <d v="1975-07-01T00:00:00"/>
    <s v="WCDXFER"/>
  </r>
  <r>
    <n v="3"/>
    <n v="3576.82"/>
    <n v="2808.0899886727998"/>
    <n v="768.73001132720037"/>
    <d v="2023-12-01T00:00:00"/>
    <s v="BH Colorado Electric Oper Co"/>
    <s v="Regulated Electric (122)"/>
    <s v="WPC Sub 30315 Reader"/>
    <x v="118"/>
    <n v="135300"/>
    <x v="110"/>
    <n v="9766594"/>
    <s v="ARRESTERS-69,001-146,000 VOLT"/>
    <d v="1985-07-01T00:00:00"/>
    <d v="1985-07-01T00:00:00"/>
    <s v="WCDXFER"/>
  </r>
  <r>
    <n v="3"/>
    <n v="5701.02"/>
    <n v="5057.0297592594006"/>
    <n v="643.9902407405998"/>
    <d v="2023-12-01T00:00:00"/>
    <s v="BH Colorado Electric Oper Co"/>
    <s v="Regulated Electric (122)"/>
    <s v="WPC Sub 30315 Reader"/>
    <x v="118"/>
    <n v="135300"/>
    <x v="110"/>
    <n v="9766595"/>
    <s v="ARRESTER - 69,001-146,000 VOLTS"/>
    <d v="1980-07-01T00:00:00"/>
    <d v="1980-07-01T00:00:00"/>
    <s v="WCDXFER"/>
  </r>
  <r>
    <n v="0"/>
    <n v="0"/>
    <n v="0"/>
    <n v="0"/>
    <d v="2023-12-01T00:00:00"/>
    <s v="BH Colorado Electric Oper Co"/>
    <s v="Regulated Electric (122)"/>
    <s v="WPC Sub 30315 Reader"/>
    <x v="118"/>
    <n v="135300"/>
    <x v="110"/>
    <n v="9973920"/>
    <s v="ARRESTER - 69,001-146,000 VOLTS"/>
    <d v="1980-07-01T00:00:00"/>
    <d v="1980-07-01T00:00:00"/>
    <s v="CPR Conversion"/>
  </r>
  <r>
    <n v="0"/>
    <n v="0"/>
    <n v="0"/>
    <n v="0"/>
    <d v="2023-12-01T00:00:00"/>
    <s v="BH Colorado Electric Oper Co"/>
    <s v="Regulated Electric (122)"/>
    <s v="WPC Sub 30315 Reader"/>
    <x v="118"/>
    <n v="135300"/>
    <x v="110"/>
    <n v="9973918"/>
    <s v="ARRESTERS-69,001-146,000 VOLT"/>
    <d v="1975-07-01T00:00:00"/>
    <d v="1975-07-01T00:00:00"/>
    <s v="CPR Conversion"/>
  </r>
  <r>
    <n v="60"/>
    <n v="31625.91"/>
    <n v="9351.1430598771003"/>
    <n v="22274.7669401229"/>
    <d v="2023-12-01T00:00:00"/>
    <s v="BH Colorado Electric Oper Co"/>
    <s v="Regulated Electric (122)"/>
    <s v="WPC Sub 30315 Reader"/>
    <x v="118"/>
    <n v="135300"/>
    <x v="111"/>
    <n v="11004603"/>
    <s v="BATTERIES"/>
    <d v="2009-07-21T00:00:00"/>
    <d v="2009-07-01T00:00:00"/>
    <s v="10018509"/>
  </r>
  <r>
    <n v="1"/>
    <n v="5899"/>
    <n v="3548.5766613699998"/>
    <n v="2350.4233386300002"/>
    <d v="2023-12-01T00:00:00"/>
    <s v="BH Colorado Electric Oper Co"/>
    <s v="Regulated Electric (122)"/>
    <s v="WPC Sub 30315 Reader"/>
    <x v="118"/>
    <n v="135300"/>
    <x v="108"/>
    <n v="9766633"/>
    <s v="BATTERIES, STORAGE"/>
    <d v="1994-07-01T00:00:00"/>
    <d v="1994-07-01T00:00:00"/>
    <s v="WCDXFER"/>
  </r>
  <r>
    <n v="0"/>
    <n v="0"/>
    <n v="0"/>
    <n v="0"/>
    <d v="2023-12-01T00:00:00"/>
    <s v="BH Colorado Electric Oper Co"/>
    <s v="Regulated Electric (122)"/>
    <s v="WPC Sub 30315 Reader"/>
    <x v="118"/>
    <n v="135300"/>
    <x v="108"/>
    <n v="9973917"/>
    <s v="BATTERIES, STORAGE"/>
    <d v="1994-07-01T00:00:00"/>
    <d v="1994-07-01T00:00:00"/>
    <s v="CPR Conversion"/>
  </r>
  <r>
    <n v="1"/>
    <n v="4545.04"/>
    <n v="2641.4129902544"/>
    <n v="1903.6270097455999"/>
    <d v="2023-12-01T00:00:00"/>
    <s v="BH Colorado Electric Oper Co"/>
    <s v="Regulated Electric (122)"/>
    <s v="WPC Sub 30315 Reader"/>
    <x v="118"/>
    <n v="135300"/>
    <x v="140"/>
    <n v="9766588"/>
    <s v="BATTERY CHARGER"/>
    <d v="1995-07-01T00:00:00"/>
    <d v="1995-07-01T00:00:00"/>
    <s v="WCDXFER"/>
  </r>
  <r>
    <n v="0"/>
    <n v="0"/>
    <n v="0"/>
    <n v="0"/>
    <d v="2023-12-01T00:00:00"/>
    <s v="BH Colorado Electric Oper Co"/>
    <s v="Regulated Electric (122)"/>
    <s v="WPC Sub 30315 Reader"/>
    <x v="118"/>
    <n v="135300"/>
    <x v="140"/>
    <n v="9773817"/>
    <s v="BATTERY CHARGER"/>
    <d v="1995-07-01T00:00:00"/>
    <d v="1995-07-01T00:00:00"/>
    <s v="CPR Conversion"/>
  </r>
  <r>
    <n v="1"/>
    <n v="2098.13"/>
    <n v="1262.1419139719001"/>
    <n v="835.98808602810004"/>
    <d v="2023-12-01T00:00:00"/>
    <s v="BH Colorado Electric Oper Co"/>
    <s v="Regulated Electric (122)"/>
    <s v="WPC Sub 30315 Reader"/>
    <x v="118"/>
    <n v="135300"/>
    <x v="140"/>
    <n v="9766640"/>
    <s v="BATTERY CHARGER"/>
    <d v="1994-07-01T00:00:00"/>
    <d v="1994-07-01T00:00:00"/>
    <s v="WCDXFER"/>
  </r>
  <r>
    <n v="0"/>
    <n v="0"/>
    <n v="0"/>
    <n v="0"/>
    <d v="2023-12-01T00:00:00"/>
    <s v="BH Colorado Electric Oper Co"/>
    <s v="Regulated Electric (122)"/>
    <s v="WPC Sub 30315 Reader"/>
    <x v="118"/>
    <n v="135300"/>
    <x v="140"/>
    <n v="9973916"/>
    <s v="BATTERY CHARGER"/>
    <d v="1994-07-01T00:00:00"/>
    <d v="1994-07-01T00:00:00"/>
    <s v="CPR Conversion"/>
  </r>
  <r>
    <n v="3"/>
    <n v="50845.020000000004"/>
    <n v="11923.395144693599"/>
    <n v="38921.624855306407"/>
    <d v="2023-12-01T00:00:00"/>
    <s v="BH Colorado Electric Oper Co"/>
    <s v="Regulated Electric (122)"/>
    <s v="WPC Sub 30315 Reader"/>
    <x v="118"/>
    <n v="135300"/>
    <x v="6"/>
    <n v="12007231"/>
    <s v="BREAKER:115KV 550 KV, 2000A VERT HORIZ"/>
    <d v="2012-10-11T00:00:00"/>
    <d v="2012-01-01T00:00:00"/>
    <s v="10044488"/>
  </r>
  <r>
    <n v="3"/>
    <n v="663514.21"/>
    <n v="182657.57282904311"/>
    <n v="480856.63717095682"/>
    <d v="2023-12-01T00:00:00"/>
    <s v="BH Colorado Electric Oper Co"/>
    <s v="Regulated Electric (122)"/>
    <s v="WPC Sub 30315 Reader"/>
    <x v="118"/>
    <n v="135300"/>
    <x v="6"/>
    <n v="11197078"/>
    <s v="BREAKER, 115KV 1200 A SF6"/>
    <d v="2010-04-15T00:00:00"/>
    <d v="2010-01-01T00:00:00"/>
    <s v="10026454"/>
  </r>
  <r>
    <n v="2"/>
    <n v="360419.88"/>
    <n v="99219.307571626807"/>
    <n v="261200.57242837321"/>
    <d v="2023-12-01T00:00:00"/>
    <s v="BH Colorado Electric Oper Co"/>
    <s v="Regulated Electric (122)"/>
    <s v="WPC Sub 30315 Reader"/>
    <x v="118"/>
    <n v="135300"/>
    <x v="6"/>
    <n v="11100822"/>
    <s v="115KV, 1200 A SF6 BREAKER"/>
    <d v="2010-04-15T00:00:00"/>
    <d v="2011-01-01T00:00:00"/>
    <s v="10025337"/>
  </r>
  <r>
    <n v="3"/>
    <n v="408336.81"/>
    <n v="120736.9503968061"/>
    <n v="287599.85960319388"/>
    <d v="2023-12-01T00:00:00"/>
    <s v="BH Colorado Electric Oper Co"/>
    <s v="Regulated Electric (122)"/>
    <s v="WPC Sub 30315 Reader"/>
    <x v="118"/>
    <n v="135300"/>
    <x v="132"/>
    <n v="11004594"/>
    <s v="BREAKER-AREVA 115KV 3 PHASE GAS"/>
    <d v="2009-07-21T00:00:00"/>
    <d v="2009-01-01T00:00:00"/>
    <s v="10018509"/>
  </r>
  <r>
    <n v="0"/>
    <n v="0"/>
    <n v="0"/>
    <n v="0"/>
    <d v="2023-12-01T00:00:00"/>
    <s v="BH Colorado Electric Oper Co"/>
    <s v="Regulated Electric (122)"/>
    <s v="WPC Sub 30315 Reader"/>
    <x v="118"/>
    <n v="135300"/>
    <x v="326"/>
    <n v="11671892"/>
    <s v="BREAKER, OIL - 115-161 KV"/>
    <d v="2011-07-30T00:00:00"/>
    <d v="2012-01-01T00:00:00"/>
    <s v="10042747"/>
  </r>
  <r>
    <n v="0"/>
    <n v="0"/>
    <n v="0"/>
    <n v="0"/>
    <d v="2023-12-01T00:00:00"/>
    <s v="BH Colorado Electric Oper Co"/>
    <s v="Regulated Electric (122)"/>
    <s v="WPC Sub 30315 Reader"/>
    <x v="118"/>
    <n v="135300"/>
    <x v="201"/>
    <n v="9973911"/>
    <s v="PWR CIRC BREAK-OIL-161KV"/>
    <d v="1981-07-01T00:00:00"/>
    <d v="1981-07-01T00:00:00"/>
    <s v="CPR Conversion"/>
  </r>
  <r>
    <n v="0"/>
    <n v="0"/>
    <n v="0"/>
    <n v="0"/>
    <d v="2023-12-01T00:00:00"/>
    <s v="BH Colorado Electric Oper Co"/>
    <s v="Regulated Electric (122)"/>
    <s v="WPC Sub 30315 Reader"/>
    <x v="118"/>
    <n v="135300"/>
    <x v="201"/>
    <n v="9778088"/>
    <s v="OIL - 161 KV"/>
    <d v="1975-07-01T00:00:00"/>
    <d v="1975-07-01T00:00:00"/>
    <s v="WCDXFER"/>
  </r>
  <r>
    <n v="1"/>
    <n v="63309.98"/>
    <n v="56158.451104910608"/>
    <n v="7151.5288950893955"/>
    <d v="2023-12-01T00:00:00"/>
    <s v="BH Colorado Electric Oper Co"/>
    <s v="Regulated Electric (122)"/>
    <s v="WPC Sub 30315 Reader"/>
    <x v="118"/>
    <n v="135300"/>
    <x v="201"/>
    <n v="9778086"/>
    <s v="PWR CIRC BREAK-OIL-161KV"/>
    <d v="1980-07-01T00:00:00"/>
    <d v="1980-07-01T00:00:00"/>
    <s v="WCDXFER"/>
  </r>
  <r>
    <n v="0"/>
    <n v="0"/>
    <n v="0"/>
    <n v="0"/>
    <d v="2023-12-01T00:00:00"/>
    <s v="BH Colorado Electric Oper Co"/>
    <s v="Regulated Electric (122)"/>
    <s v="WPC Sub 30315 Reader"/>
    <x v="118"/>
    <n v="135300"/>
    <x v="201"/>
    <n v="9778087"/>
    <s v="PWR CIRC BREAK-OIL-161KV"/>
    <d v="1981-07-01T00:00:00"/>
    <d v="1981-07-01T00:00:00"/>
    <s v="WCDXFER"/>
  </r>
  <r>
    <n v="0"/>
    <n v="0"/>
    <n v="0"/>
    <n v="0"/>
    <d v="2023-12-01T00:00:00"/>
    <s v="BH Colorado Electric Oper Co"/>
    <s v="Regulated Electric (122)"/>
    <s v="WPC Sub 30315 Reader"/>
    <x v="118"/>
    <n v="135300"/>
    <x v="201"/>
    <n v="9973912"/>
    <s v="PWR CIRC BREAK-OIL-161KV"/>
    <d v="1980-07-01T00:00:00"/>
    <d v="1980-07-01T00:00:00"/>
    <s v="CPR Conversion"/>
  </r>
  <r>
    <n v="0"/>
    <n v="0"/>
    <n v="0"/>
    <n v="0"/>
    <d v="2023-12-01T00:00:00"/>
    <s v="BH Colorado Electric Oper Co"/>
    <s v="Regulated Electric (122)"/>
    <s v="WPC Sub 30315 Reader"/>
    <x v="118"/>
    <n v="135300"/>
    <x v="201"/>
    <n v="9697414"/>
    <s v="OIL - 161 KV"/>
    <d v="1975-07-01T00:00:00"/>
    <d v="1975-07-01T00:00:00"/>
    <s v="CPR Conversion"/>
  </r>
  <r>
    <n v="0"/>
    <n v="0"/>
    <n v="0"/>
    <n v="0"/>
    <d v="2023-12-01T00:00:00"/>
    <s v="BH Colorado Electric Oper Co"/>
    <s v="Regulated Electric (122)"/>
    <s v="WPC Sub 30315 Reader"/>
    <x v="118"/>
    <n v="135300"/>
    <x v="201"/>
    <n v="9973913"/>
    <s v="OIL - 161 KV"/>
    <d v="1978-07-01T00:00:00"/>
    <d v="1978-07-01T00:00:00"/>
    <s v="CPR Conversion"/>
  </r>
  <r>
    <n v="1"/>
    <n v="55095.950000000004"/>
    <n v="51119.283005336001"/>
    <n v="3976.6669946640031"/>
    <d v="2023-12-01T00:00:00"/>
    <s v="BH Colorado Electric Oper Co"/>
    <s v="Regulated Electric (122)"/>
    <s v="WPC Sub 30315 Reader"/>
    <x v="118"/>
    <n v="135300"/>
    <x v="201"/>
    <n v="9778089"/>
    <s v="OIL - 161 KV"/>
    <d v="1978-07-01T00:00:00"/>
    <d v="1978-07-01T00:00:00"/>
    <s v="WCDXFER"/>
  </r>
  <r>
    <n v="0"/>
    <n v="0"/>
    <n v="0"/>
    <n v="0"/>
    <d v="2023-12-01T00:00:00"/>
    <s v="BH Colorado Electric Oper Co"/>
    <s v="Regulated Electric (122)"/>
    <s v="WPC Sub 30315 Reader"/>
    <x v="118"/>
    <n v="135300"/>
    <x v="280"/>
    <n v="9973910"/>
    <s v="OIL - 69 KV"/>
    <d v="1975-07-01T00:00:00"/>
    <d v="1975-07-01T00:00:00"/>
    <s v="CPR Conversion"/>
  </r>
  <r>
    <n v="0"/>
    <n v="0"/>
    <n v="0"/>
    <n v="0"/>
    <d v="2023-12-01T00:00:00"/>
    <s v="BH Colorado Electric Oper Co"/>
    <s v="Regulated Electric (122)"/>
    <s v="WPC Sub 30315 Reader"/>
    <x v="118"/>
    <n v="135300"/>
    <x v="280"/>
    <n v="9778063"/>
    <s v="OIL - 69 KV"/>
    <d v="1975-07-01T00:00:00"/>
    <d v="1975-07-01T00:00:00"/>
    <s v="WCDXFER"/>
  </r>
  <r>
    <n v="0"/>
    <n v="0"/>
    <n v="0"/>
    <n v="0"/>
    <d v="2023-12-01T00:00:00"/>
    <s v="BH Colorado Electric Oper Co"/>
    <s v="Regulated Electric (122)"/>
    <s v="WPC Sub 30315 Reader"/>
    <x v="118"/>
    <n v="135300"/>
    <x v="280"/>
    <n v="9706621"/>
    <s v="PWR CIRC BREAK-OIL, 69KV"/>
    <d v="1974-07-01T00:00:00"/>
    <d v="1974-07-01T00:00:00"/>
    <s v="CPR Conversion"/>
  </r>
  <r>
    <n v="1"/>
    <n v="16657.330000000002"/>
    <n v="16813.7378312209"/>
    <n v="-156.40783122089852"/>
    <d v="2023-12-01T00:00:00"/>
    <s v="BH Colorado Electric Oper Co"/>
    <s v="Regulated Electric (122)"/>
    <s v="WPC Sub 30315 Reader"/>
    <x v="118"/>
    <n v="135300"/>
    <x v="280"/>
    <n v="9778062"/>
    <s v="PWR CIRC BREAK-OIL, 69KV"/>
    <d v="1974-07-01T00:00:00"/>
    <d v="1974-07-01T00:00:00"/>
    <s v="WCDXFER"/>
  </r>
  <r>
    <n v="1"/>
    <n v="232215.5"/>
    <n v="54455.62151854"/>
    <n v="177759.87848146001"/>
    <d v="2023-12-01T00:00:00"/>
    <s v="BH Colorado Electric Oper Co"/>
    <s v="Regulated Electric (122)"/>
    <s v="WPC Sub 30315 Reader"/>
    <x v="118"/>
    <n v="135300"/>
    <x v="142"/>
    <n v="12007236"/>
    <s v="BREAKER: 115KV, 550KV BIL, 40 KA, 2000 A"/>
    <d v="2012-10-11T00:00:00"/>
    <d v="2012-01-01T00:00:00"/>
    <s v="10044488"/>
  </r>
  <r>
    <n v="1"/>
    <n v="160433.26999999999"/>
    <n v="24536.3161736041"/>
    <n v="135896.95382639588"/>
    <d v="2023-12-01T00:00:00"/>
    <s v="BH Colorado Electric Oper Co"/>
    <s v="Regulated Electric (122)"/>
    <s v="WPC Sub 30315 Reader"/>
    <x v="118"/>
    <n v="135300"/>
    <x v="8"/>
    <n v="14807309"/>
    <s v="Transmission Sub Station Storage"/>
    <d v="2016-03-11T00:00:00"/>
    <d v="2016-04-01T00:00:00"/>
    <s v="10049166"/>
  </r>
  <r>
    <n v="1520"/>
    <n v="22486.799999999999"/>
    <n v="5273.2598382240003"/>
    <n v="17213.540161776"/>
    <d v="2023-12-01T00:00:00"/>
    <s v="BH Colorado Electric Oper Co"/>
    <s v="Regulated Electric (122)"/>
    <s v="WPC Sub 30315 Reader"/>
    <x v="118"/>
    <n v="135300"/>
    <x v="10"/>
    <n v="12007218"/>
    <s v="ACSR: 795 KCMIL DRAKE"/>
    <d v="2012-10-11T00:00:00"/>
    <d v="2012-01-01T00:00:00"/>
    <s v="10044488"/>
  </r>
  <r>
    <n v="1364"/>
    <n v="58438.97"/>
    <n v="17279.223546195703"/>
    <n v="41159.746453804299"/>
    <d v="2023-12-01T00:00:00"/>
    <s v="BH Colorado Electric Oper Co"/>
    <s v="Regulated Electric (122)"/>
    <s v="WPC Sub 30315 Reader"/>
    <x v="118"/>
    <n v="135300"/>
    <x v="10"/>
    <n v="11004571"/>
    <s v="BUS-ALUMINUM"/>
    <d v="2009-07-21T00:00:00"/>
    <d v="2009-01-01T00:00:00"/>
    <s v="10018509"/>
  </r>
  <r>
    <n v="1"/>
    <n v="99184.78"/>
    <n v="27304.3906269658"/>
    <n v="71880.389373034195"/>
    <d v="2023-12-01T00:00:00"/>
    <s v="BH Colorado Electric Oper Co"/>
    <s v="Regulated Electric (122)"/>
    <s v="WPC Sub 30315 Reader"/>
    <x v="118"/>
    <n v="135300"/>
    <x v="10"/>
    <n v="11100814"/>
    <s v="BUS AND STATION CONDUCTOR"/>
    <d v="2010-04-15T00:00:00"/>
    <d v="2011-01-01T00:00:00"/>
    <s v="10025337"/>
  </r>
  <r>
    <n v="1"/>
    <n v="20315.8"/>
    <n v="5592.6981851380006"/>
    <n v="14723.101814861999"/>
    <d v="2023-12-01T00:00:00"/>
    <s v="BH Colorado Electric Oper Co"/>
    <s v="Regulated Electric (122)"/>
    <s v="WPC Sub 30315 Reader"/>
    <x v="118"/>
    <n v="135300"/>
    <x v="255"/>
    <n v="11197069"/>
    <s v="BUS BAR"/>
    <d v="2010-04-15T00:00:00"/>
    <d v="2010-01-01T00:00:00"/>
    <s v="10026454"/>
  </r>
  <r>
    <n v="2000"/>
    <n v="23248.28"/>
    <n v="6874.0470132268001"/>
    <n v="16374.232986773199"/>
    <d v="2023-12-01T00:00:00"/>
    <s v="BH Colorado Electric Oper Co"/>
    <s v="Regulated Electric (122)"/>
    <s v="WPC Sub 30315 Reader"/>
    <x v="118"/>
    <n v="135300"/>
    <x v="327"/>
    <n v="11004600"/>
    <s v="CABLE, 1272MCM ACSR B"/>
    <d v="2009-07-21T00:00:00"/>
    <d v="2009-01-01T00:00:00"/>
    <s v="10018509"/>
  </r>
  <r>
    <n v="14"/>
    <n v="30935.46"/>
    <n v="30595.108687789201"/>
    <n v="340.35131221079791"/>
    <d v="2023-12-01T00:00:00"/>
    <s v="BH Colorado Electric Oper Co"/>
    <s v="Regulated Electric (122)"/>
    <s v="WPC Sub 30315 Reader"/>
    <x v="118"/>
    <n v="135300"/>
    <x v="208"/>
    <n v="9785435"/>
    <s v="COMBO-ELEC-45-69KV- 1200-1999AMPS"/>
    <d v="1975-07-01T00:00:00"/>
    <d v="1975-07-01T00:00:00"/>
    <s v="WCDXFER"/>
  </r>
  <r>
    <n v="0"/>
    <n v="0"/>
    <n v="0"/>
    <n v="0"/>
    <d v="2023-12-01T00:00:00"/>
    <s v="BH Colorado Electric Oper Co"/>
    <s v="Regulated Electric (122)"/>
    <s v="WPC Sub 30315 Reader"/>
    <x v="118"/>
    <n v="135300"/>
    <x v="208"/>
    <n v="9973965"/>
    <s v="COMBO-ELEC-45-69KV- 1200-1999AMPS"/>
    <d v="1975-07-01T00:00:00"/>
    <d v="1975-07-01T00:00:00"/>
    <s v="CPR Conversion"/>
  </r>
  <r>
    <n v="0"/>
    <n v="0"/>
    <n v="0"/>
    <n v="0"/>
    <d v="2023-12-01T00:00:00"/>
    <s v="BH Colorado Electric Oper Co"/>
    <s v="Regulated Electric (122)"/>
    <s v="WPC Sub 30315 Reader"/>
    <x v="118"/>
    <n v="135300"/>
    <x v="210"/>
    <n v="9973962"/>
    <s v="SWITCH,COMBO,ELEC,69001-170K,"/>
    <d v="1980-07-01T00:00:00"/>
    <d v="1980-07-01T00:00:00"/>
    <s v="CPR Conversion"/>
  </r>
  <r>
    <n v="0"/>
    <n v="0"/>
    <n v="0"/>
    <n v="0"/>
    <d v="2023-12-01T00:00:00"/>
    <s v="BH Colorado Electric Oper Co"/>
    <s v="Regulated Electric (122)"/>
    <s v="WPC Sub 30315 Reader"/>
    <x v="118"/>
    <n v="135300"/>
    <x v="210"/>
    <n v="9973963"/>
    <s v="SWITCH,COMBO,ELEC,69001-170K,"/>
    <d v="1978-07-01T00:00:00"/>
    <d v="1978-07-01T00:00:00"/>
    <s v="CPR Conversion"/>
  </r>
  <r>
    <n v="11"/>
    <n v="34112.9"/>
    <n v="33737.590556458003"/>
    <n v="375.30944354199892"/>
    <d v="2023-12-01T00:00:00"/>
    <s v="BH Colorado Electric Oper Co"/>
    <s v="Regulated Electric (122)"/>
    <s v="WPC Sub 30315 Reader"/>
    <x v="118"/>
    <n v="135300"/>
    <x v="210"/>
    <n v="9785464"/>
    <s v="COMBO-ELEC-69-170KV- 1200-1999AMPS"/>
    <d v="1975-07-01T00:00:00"/>
    <d v="1975-07-01T00:00:00"/>
    <s v="WCDXFER"/>
  </r>
  <r>
    <n v="0"/>
    <n v="0"/>
    <n v="0"/>
    <n v="0"/>
    <d v="2023-12-01T00:00:00"/>
    <s v="BH Colorado Electric Oper Co"/>
    <s v="Regulated Electric (122)"/>
    <s v="WPC Sub 30315 Reader"/>
    <x v="118"/>
    <n v="135300"/>
    <x v="210"/>
    <n v="9973964"/>
    <s v="COMBO-ELEC-69-170KV- 1200-1999AMPS"/>
    <d v="1975-07-01T00:00:00"/>
    <d v="1975-07-01T00:00:00"/>
    <s v="CPR Conversion"/>
  </r>
  <r>
    <n v="0"/>
    <n v="0"/>
    <n v="0"/>
    <n v="0"/>
    <d v="2023-12-01T00:00:00"/>
    <s v="BH Colorado Electric Oper Co"/>
    <s v="Regulated Electric (122)"/>
    <s v="WPC Sub 30315 Reader"/>
    <x v="118"/>
    <n v="135300"/>
    <x v="210"/>
    <n v="9785462"/>
    <s v="SWITCH,COMBO,ELEC,69001-170K,"/>
    <d v="1978-07-01T00:00:00"/>
    <d v="1978-07-01T00:00:00"/>
    <s v="WCDXFER"/>
  </r>
  <r>
    <n v="1"/>
    <n v="9524.31"/>
    <n v="8448.4388945157007"/>
    <n v="1075.8711054842988"/>
    <d v="2023-12-01T00:00:00"/>
    <s v="BH Colorado Electric Oper Co"/>
    <s v="Regulated Electric (122)"/>
    <s v="WPC Sub 30315 Reader"/>
    <x v="118"/>
    <n v="135300"/>
    <x v="210"/>
    <n v="9785463"/>
    <s v="SWITCH,COMBO,ELEC,69001-170K,"/>
    <d v="1980-07-01T00:00:00"/>
    <d v="1980-07-01T00:00:00"/>
    <s v="WCDXFER"/>
  </r>
  <r>
    <n v="1"/>
    <n v="26351.190000000002"/>
    <n v="6179.4773785692005"/>
    <n v="20171.712621430801"/>
    <d v="2023-12-01T00:00:00"/>
    <s v="BH Colorado Electric Oper Co"/>
    <s v="Regulated Electric (122)"/>
    <s v="WPC Sub 30315 Reader"/>
    <x v="118"/>
    <n v="135300"/>
    <x v="115"/>
    <n v="11907845"/>
    <s v="WPC 30315 COMMUNICATIONS: JMUX"/>
    <d v="2012-10-11T00:00:00"/>
    <d v="2012-01-01T00:00:00"/>
    <s v="10044917"/>
  </r>
  <r>
    <n v="2"/>
    <n v="13886.77"/>
    <n v="2123.8124695091001"/>
    <n v="11762.957530490901"/>
    <d v="2023-12-01T00:00:00"/>
    <s v="BH Colorado Electric Oper Co"/>
    <s v="Regulated Electric (122)"/>
    <s v="WPC Sub 30315 Reader"/>
    <x v="118"/>
    <n v="135300"/>
    <x v="115"/>
    <n v="20845940"/>
    <s v="Communications - JMUX Equip"/>
    <d v="2016-11-07T00:00:00"/>
    <d v="2016-01-01T00:00:00"/>
    <s v="10053818"/>
  </r>
  <r>
    <n v="2"/>
    <n v="80231.62"/>
    <n v="22086.8110320382"/>
    <n v="58144.808967961799"/>
    <d v="2023-12-01T00:00:00"/>
    <s v="BH Colorado Electric Oper Co"/>
    <s v="Regulated Electric (122)"/>
    <s v="WPC Sub 30315 Reader"/>
    <x v="118"/>
    <n v="135300"/>
    <x v="116"/>
    <n v="11197058"/>
    <s v="CONTROL CABLE"/>
    <d v="2010-04-15T00:00:00"/>
    <d v="2010-01-01T00:00:00"/>
    <s v="10026454"/>
  </r>
  <r>
    <n v="2500"/>
    <n v="7240.1500000000005"/>
    <n v="2140.7661763715"/>
    <n v="5099.383823628501"/>
    <d v="2023-12-01T00:00:00"/>
    <s v="BH Colorado Electric Oper Co"/>
    <s v="Regulated Electric (122)"/>
    <s v="WPC Sub 30315 Reader"/>
    <x v="118"/>
    <n v="135300"/>
    <x v="116"/>
    <n v="11004576"/>
    <s v="WIRE # 14 STR SIS"/>
    <d v="2009-07-21T00:00:00"/>
    <d v="2009-01-01T00:00:00"/>
    <s v="10018509"/>
  </r>
  <r>
    <n v="3100"/>
    <n v="5917.25"/>
    <n v="1146.297125735"/>
    <n v="4770.952874265"/>
    <d v="2023-12-01T00:00:00"/>
    <s v="BH Colorado Electric Oper Co"/>
    <s v="Regulated Electric (122)"/>
    <s v="WPC Sub 30315 Reader"/>
    <x v="118"/>
    <n v="135300"/>
    <x v="116"/>
    <n v="12672391"/>
    <s v="Cond. Control Cable, Other"/>
    <d v="2014-02-28T00:00:00"/>
    <d v="2014-01-01T00:00:00"/>
    <s v="10047625"/>
  </r>
  <r>
    <n v="0"/>
    <n v="0"/>
    <n v="0"/>
    <n v="0"/>
    <d v="2023-12-01T00:00:00"/>
    <s v="BH Colorado Electric Oper Co"/>
    <s v="Regulated Electric (122)"/>
    <s v="WPC Sub 30315 Reader"/>
    <x v="118"/>
    <n v="135300"/>
    <x v="213"/>
    <n v="9973894"/>
    <s v="COND. PWR CABLE, AL, 251MCM-795MCM"/>
    <d v="1975-07-01T00:00:00"/>
    <d v="1975-07-01T00:00:00"/>
    <s v="CPR Conversion"/>
  </r>
  <r>
    <n v="1"/>
    <n v="99033.650000000009"/>
    <n v="97944.083763372997"/>
    <n v="1089.5662366270117"/>
    <d v="2023-12-01T00:00:00"/>
    <s v="BH Colorado Electric Oper Co"/>
    <s v="Regulated Electric (122)"/>
    <s v="WPC Sub 30315 Reader"/>
    <x v="118"/>
    <n v="135300"/>
    <x v="213"/>
    <n v="9768386"/>
    <s v="COND. PWR CABLE, AL, 251MCM-795MCM"/>
    <d v="1975-07-01T00:00:00"/>
    <d v="1975-07-01T00:00:00"/>
    <s v="WCDXFER"/>
  </r>
  <r>
    <n v="0"/>
    <n v="0"/>
    <n v="0"/>
    <n v="0"/>
    <d v="2023-12-01T00:00:00"/>
    <s v="BH Colorado Electric Oper Co"/>
    <s v="Regulated Electric (122)"/>
    <s v="WPC Sub 30315 Reader"/>
    <x v="118"/>
    <n v="135300"/>
    <x v="328"/>
    <n v="9973891"/>
    <s v="COND. PWR CABLE, AL, 796MCM-2000MCM"/>
    <d v="1980-07-01T00:00:00"/>
    <d v="1980-07-01T00:00:00"/>
    <s v="CPR Conversion"/>
  </r>
  <r>
    <n v="0"/>
    <n v="0"/>
    <n v="0"/>
    <n v="0"/>
    <d v="2023-12-01T00:00:00"/>
    <s v="BH Colorado Electric Oper Co"/>
    <s v="Regulated Electric (122)"/>
    <s v="WPC Sub 30315 Reader"/>
    <x v="118"/>
    <n v="135300"/>
    <x v="328"/>
    <n v="9707734"/>
    <s v="COND. PWR CABLE, AL, 796MCM-2000MCM"/>
    <d v="1980-07-01T00:00:00"/>
    <d v="1980-07-01T00:00:00"/>
    <s v="WCDXFER"/>
  </r>
  <r>
    <n v="330"/>
    <n v="1478.6100000000001"/>
    <n v="1371.8881885968001"/>
    <n v="106.72181140320004"/>
    <d v="2023-12-01T00:00:00"/>
    <s v="BH Colorado Electric Oper Co"/>
    <s v="Regulated Electric (122)"/>
    <s v="WPC Sub 30315 Reader"/>
    <x v="118"/>
    <n v="135300"/>
    <x v="215"/>
    <n v="9769129"/>
    <s v="CONDUIT-NOT ENCD, PVC-3&quot;-4&quot;"/>
    <d v="1978-07-01T00:00:00"/>
    <d v="1978-07-01T00:00:00"/>
    <s v="WCDXFER"/>
  </r>
  <r>
    <n v="0"/>
    <n v="0"/>
    <n v="0"/>
    <n v="0"/>
    <d v="2023-12-01T00:00:00"/>
    <s v="BH Colorado Electric Oper Co"/>
    <s v="Regulated Electric (122)"/>
    <s v="WPC Sub 30315 Reader"/>
    <x v="118"/>
    <n v="135300"/>
    <x v="215"/>
    <n v="9973909"/>
    <s v="CONDUIT-NOT ENCD, PVC-3&quot;-4&quot;"/>
    <d v="1978-07-01T00:00:00"/>
    <d v="1978-07-01T00:00:00"/>
    <s v="CPR Conversion"/>
  </r>
  <r>
    <n v="0"/>
    <n v="0"/>
    <n v="0"/>
    <n v="0"/>
    <d v="2023-12-01T00:00:00"/>
    <s v="BH Colorado Electric Oper Co"/>
    <s v="Regulated Electric (122)"/>
    <s v="WPC Sub 30315 Reader"/>
    <x v="118"/>
    <n v="135300"/>
    <x v="220"/>
    <n v="9693306"/>
    <s v="CARR CURR EQ-COUPLING CAPACITOR 69KV"/>
    <d v="1975-07-01T00:00:00"/>
    <d v="1975-07-01T00:00:00"/>
    <s v="CPR Conversion"/>
  </r>
  <r>
    <n v="1"/>
    <n v="4253.79"/>
    <n v="4206.9898874958008"/>
    <n v="46.800112504199205"/>
    <d v="2023-12-01T00:00:00"/>
    <s v="BH Colorado Electric Oper Co"/>
    <s v="Regulated Electric (122)"/>
    <s v="WPC Sub 30315 Reader"/>
    <x v="118"/>
    <n v="135300"/>
    <x v="220"/>
    <n v="9768376"/>
    <s v="CARR CURR EQ-COUPLING CAPACITOR 69KV"/>
    <d v="1975-07-01T00:00:00"/>
    <d v="1975-07-01T00:00:00"/>
    <s v="WCDXFER"/>
  </r>
  <r>
    <n v="1"/>
    <n v="4047.4700000000003"/>
    <n v="3590.2656436409002"/>
    <n v="457.20435635910007"/>
    <d v="2023-12-01T00:00:00"/>
    <s v="BH Colorado Electric Oper Co"/>
    <s v="Regulated Electric (122)"/>
    <s v="WPC Sub 30315 Reader"/>
    <x v="118"/>
    <n v="135300"/>
    <x v="222"/>
    <n v="9768374"/>
    <s v="CARR CURR EQ-COUPLING CAPACITOR 161KV"/>
    <d v="1980-07-01T00:00:00"/>
    <d v="1980-07-01T00:00:00"/>
    <s v="WCDXFER"/>
  </r>
  <r>
    <n v="0"/>
    <n v="0"/>
    <n v="0"/>
    <n v="0"/>
    <d v="2023-12-01T00:00:00"/>
    <s v="BH Colorado Electric Oper Co"/>
    <s v="Regulated Electric (122)"/>
    <s v="WPC Sub 30315 Reader"/>
    <x v="118"/>
    <n v="135300"/>
    <x v="222"/>
    <n v="9973914"/>
    <s v="CARR CURR EQ-COUPLING CAPACITOR 161KV"/>
    <d v="1980-07-01T00:00:00"/>
    <d v="1980-07-01T00:00:00"/>
    <s v="CPR Conversion"/>
  </r>
  <r>
    <n v="0"/>
    <n v="0"/>
    <n v="0"/>
    <n v="0"/>
    <d v="2023-12-01T00:00:00"/>
    <s v="BH Colorado Electric Oper Co"/>
    <s v="Regulated Electric (122)"/>
    <s v="WPC Sub 30315 Reader"/>
    <x v="118"/>
    <n v="135300"/>
    <x v="3"/>
    <n v="11158876"/>
    <s v="Upgr Breaker 4,5,6-Reader Sub"/>
    <d v="2010-04-15T00:00:00"/>
    <d v="2011-11-01T00:00:00"/>
    <s v="10026454"/>
  </r>
  <r>
    <n v="0"/>
    <n v="0"/>
    <n v="0"/>
    <n v="0"/>
    <d v="2023-12-01T00:00:00"/>
    <s v="BH Colorado Electric Oper Co"/>
    <s v="Regulated Electric (122)"/>
    <s v="WPC Sub 30315 Reader"/>
    <x v="118"/>
    <n v="135300"/>
    <x v="3"/>
    <n v="10764087"/>
    <s v="Reader Sub-MEM Line Terminal"/>
    <d v="2010-04-15T00:00:00"/>
    <d v="2011-03-01T00:00:00"/>
    <s v="10025337"/>
  </r>
  <r>
    <n v="0"/>
    <n v="0"/>
    <n v="0"/>
    <n v="0"/>
    <d v="2023-12-01T00:00:00"/>
    <s v="BH Colorado Electric Oper Co"/>
    <s v="Regulated Electric (122)"/>
    <s v="WPC Sub 30315 Reader"/>
    <x v="118"/>
    <n v="135300"/>
    <x v="3"/>
    <n v="11739157"/>
    <s v="READER SUB-ADD BREAKER 115-7"/>
    <d v="2012-10-11T00:00:00"/>
    <d v="2012-12-01T00:00:00"/>
    <s v="10044488"/>
  </r>
  <r>
    <n v="0"/>
    <n v="0"/>
    <n v="0"/>
    <n v="0"/>
    <d v="2023-12-01T00:00:00"/>
    <s v="BH Colorado Electric Oper Co"/>
    <s v="Regulated Electric (122)"/>
    <s v="WPC Sub 30315 Reader"/>
    <x v="118"/>
    <n v="135300"/>
    <x v="3"/>
    <n v="12360622"/>
    <s v="READER TRANSFORMER UPGRADE-REPLACE 2 115KV/69KV AUTO TRANSFORMERS AT READER SUBSTATION"/>
    <d v="2014-02-28T00:00:00"/>
    <d v="2014-03-01T00:00:00"/>
    <s v="10047625"/>
  </r>
  <r>
    <n v="0"/>
    <n v="0"/>
    <n v="0"/>
    <n v="0"/>
    <d v="2023-12-01T00:00:00"/>
    <s v="BH Colorado Electric Oper Co"/>
    <s v="Regulated Electric (122)"/>
    <s v="WPC Sub 30315 Reader"/>
    <x v="118"/>
    <n v="135300"/>
    <x v="3"/>
    <n v="11694824"/>
    <s v="BUILD 36 MILES OF TRANSMISSION (RATTLESNAKE)  SOUTHERN CONNECTOR TRANSMISSION LINE   05-02-2012 GC"/>
    <d v="2012-10-11T00:00:00"/>
    <d v="2012-11-01T00:00:00"/>
    <s v="10044917"/>
  </r>
  <r>
    <n v="0"/>
    <n v="0"/>
    <n v="0"/>
    <n v="0"/>
    <d v="2023-12-01T00:00:00"/>
    <s v="BH Colorado Electric Oper Co"/>
    <s v="Regulated Electric (122)"/>
    <s v="WPC Sub 30315 Reader"/>
    <x v="118"/>
    <n v="135300"/>
    <x v="3"/>
    <n v="11911741"/>
    <s v="READER SUB-ADD BREAKER 115-7"/>
    <d v="2012-10-11T00:00:00"/>
    <d v="2013-06-01T00:00:00"/>
    <s v="10044488"/>
  </r>
  <r>
    <n v="0"/>
    <n v="0"/>
    <n v="0"/>
    <n v="0"/>
    <d v="2023-12-01T00:00:00"/>
    <s v="BH Colorado Electric Oper Co"/>
    <s v="Regulated Electric (122)"/>
    <s v="WPC Sub 30315 Reader"/>
    <x v="118"/>
    <n v="135300"/>
    <x v="3"/>
    <n v="10868472"/>
    <s v="UPGRADE READER COMMANCE RELAYI"/>
    <d v="2011-04-12T00:00:00"/>
    <d v="2011-05-01T00:00:00"/>
    <s v="10028126"/>
  </r>
  <r>
    <n v="0"/>
    <n v="0"/>
    <n v="0"/>
    <n v="0"/>
    <d v="2023-12-01T00:00:00"/>
    <s v="BH Colorado Electric Oper Co"/>
    <s v="Regulated Electric (122)"/>
    <s v="WPC Sub 30315 Reader"/>
    <x v="118"/>
    <n v="135300"/>
    <x v="3"/>
    <n v="28413195"/>
    <s v="Replace existing door and/or locking mechanisms for Reader Substation to allow for compliance with NERC CIP Low Impact Standards."/>
    <d v="2019-12-16T00:00:00"/>
    <d v="2019-12-01T00:00:00"/>
    <s v="10068554"/>
  </r>
  <r>
    <n v="0"/>
    <n v="0"/>
    <n v="0"/>
    <n v="0"/>
    <d v="2023-12-01T00:00:00"/>
    <s v="BH Colorado Electric Oper Co"/>
    <s v="Regulated Electric (122)"/>
    <s v="WPC Sub 30315 Reader"/>
    <x v="118"/>
    <n v="135300"/>
    <x v="3"/>
    <n v="35682812"/>
    <s v="Install DME equipment at the Reader substation for PRC-002 compliance."/>
    <d v="2022-07-06T00:00:00"/>
    <d v="2022-07-01T00:00:00"/>
    <s v="10077632"/>
  </r>
  <r>
    <n v="0"/>
    <n v="0"/>
    <n v="0"/>
    <n v="0"/>
    <d v="2023-12-01T00:00:00"/>
    <s v="BH Colorado Electric Oper Co"/>
    <s v="Regulated Electric (122)"/>
    <s v="WPC Sub 30315 Reader"/>
    <x v="118"/>
    <n v="135300"/>
    <x v="3"/>
    <n v="10655390"/>
    <s v="Reader Sub-MEM Line Terminal"/>
    <d v="2010-04-15T00:00:00"/>
    <d v="2011-02-01T00:00:00"/>
    <s v="10025337"/>
  </r>
  <r>
    <n v="0"/>
    <n v="0"/>
    <n v="0"/>
    <n v="0"/>
    <d v="2023-12-01T00:00:00"/>
    <s v="BH Colorado Electric Oper Co"/>
    <s v="Regulated Electric (122)"/>
    <s v="WPC Sub 30315 Reader"/>
    <x v="118"/>
    <n v="135300"/>
    <x v="3"/>
    <n v="29646551"/>
    <s v="Replace existing door and/or locking mechanisms for Reader Substation to allow for compliance with NERC CIP Low Impact Standards."/>
    <d v="2019-12-16T00:00:00"/>
    <d v="2020-07-01T00:00:00"/>
    <s v="10068554"/>
  </r>
  <r>
    <n v="0"/>
    <n v="0"/>
    <n v="0"/>
    <n v="0"/>
    <d v="2023-12-01T00:00:00"/>
    <s v="BH Colorado Electric Oper Co"/>
    <s v="Regulated Electric (122)"/>
    <s v="WPC Sub 30315 Reader"/>
    <x v="118"/>
    <n v="135300"/>
    <x v="3"/>
    <n v="11848639"/>
    <s v="BUILD 36 MILES OF TRANSMISSION (RATTLESNAKE)  SOUTHERN CONNECTOR TRANSMISSION LINE   05-02-2012 GC"/>
    <d v="2012-10-11T00:00:00"/>
    <d v="2013-04-01T00:00:00"/>
    <s v="10044917"/>
  </r>
  <r>
    <n v="0"/>
    <n v="0"/>
    <n v="0"/>
    <n v="0"/>
    <d v="2023-12-01T00:00:00"/>
    <s v="BH Colorado Electric Oper Co"/>
    <s v="Regulated Electric (122)"/>
    <s v="WPC Sub 30315 Reader"/>
    <x v="118"/>
    <n v="135300"/>
    <x v="3"/>
    <n v="28830358"/>
    <s v="Replace existing door and/or locking mechanisms for Reader Substation to allow for compliance with NERC CIP Low Impact Standards."/>
    <d v="2019-12-16T00:00:00"/>
    <d v="2020-01-01T00:00:00"/>
    <s v="10068554"/>
  </r>
  <r>
    <n v="0"/>
    <n v="0"/>
    <n v="0"/>
    <n v="0"/>
    <d v="2023-12-01T00:00:00"/>
    <s v="BH Colorado Electric Oper Co"/>
    <s v="Regulated Electric (122)"/>
    <s v="WPC Sub 30315 Reader"/>
    <x v="118"/>
    <n v="135300"/>
    <x v="3"/>
    <n v="9701634"/>
    <s v="Breaker Bus Upgr 2000 AMP"/>
    <d v="2009-07-21T00:00:00"/>
    <d v="2009-07-01T00:00:00"/>
    <s v="10018509"/>
  </r>
  <r>
    <n v="0"/>
    <n v="0"/>
    <n v="0"/>
    <n v="0"/>
    <d v="2023-12-01T00:00:00"/>
    <s v="BH Colorado Electric Oper Co"/>
    <s v="Regulated Electric (122)"/>
    <s v="WPC Sub 30315 Reader"/>
    <x v="118"/>
    <n v="135300"/>
    <x v="3"/>
    <n v="11314017"/>
    <s v="REPLACE EXISTING STATIC ON THE READER TO AIRPORT MEMORIAL TRANSMISSION LINE WITH OPGW.  08-04-2011  GC"/>
    <d v="2012-02-29T00:00:00"/>
    <d v="2012-03-01T00:00:00"/>
    <s v="10042609"/>
  </r>
  <r>
    <n v="0"/>
    <n v="0"/>
    <n v="0"/>
    <n v="0"/>
    <d v="2023-12-01T00:00:00"/>
    <s v="BH Colorado Electric Oper Co"/>
    <s v="Regulated Electric (122)"/>
    <s v="WPC Sub 30315 Reader"/>
    <x v="118"/>
    <n v="135300"/>
    <x v="3"/>
    <n v="9876607"/>
    <s v="READER SUB-PUEBLO 115KV LINE T"/>
    <d v="1997-05-01T00:00:00"/>
    <d v="1999-03-01T00:00:00"/>
    <s v="23557083"/>
  </r>
  <r>
    <n v="0"/>
    <n v="0"/>
    <n v="0"/>
    <n v="0"/>
    <d v="2023-12-01T00:00:00"/>
    <s v="BH Colorado Electric Oper Co"/>
    <s v="Regulated Electric (122)"/>
    <s v="WPC Sub 30315 Reader"/>
    <x v="118"/>
    <n v="135300"/>
    <x v="3"/>
    <n v="10338060"/>
    <s v="Upgr Breaker 4,5,6-Reader Sub"/>
    <d v="2010-04-15T00:00:00"/>
    <d v="2010-05-01T00:00:00"/>
    <s v="10026454"/>
  </r>
  <r>
    <n v="0"/>
    <n v="0"/>
    <n v="0"/>
    <n v="0"/>
    <d v="2023-12-01T00:00:00"/>
    <s v="BH Colorado Electric Oper Co"/>
    <s v="Regulated Electric (122)"/>
    <s v="WPC Sub 30315 Reader"/>
    <x v="118"/>
    <n v="135300"/>
    <x v="3"/>
    <n v="12422963"/>
    <s v="READER TRANSFORMER UPGRADE-REPLACE 2 115KV/69KV AUTO TRANSFORMERS AT READER SUBSTATION"/>
    <d v="2014-02-28T00:00:00"/>
    <d v="2014-04-01T00:00:00"/>
    <s v="10047625"/>
  </r>
  <r>
    <n v="0"/>
    <n v="0"/>
    <n v="0"/>
    <n v="0"/>
    <d v="2023-12-01T00:00:00"/>
    <s v="BH Colorado Electric Oper Co"/>
    <s v="Regulated Electric (122)"/>
    <s v="WPC Sub 30315 Reader"/>
    <x v="118"/>
    <n v="135300"/>
    <x v="3"/>
    <n v="14696709"/>
    <s v="TRANSMISSION SUBSTATION STORAGE FACILITY"/>
    <d v="2016-03-11T00:00:00"/>
    <d v="2016-04-01T00:00:00"/>
    <s v="10049166"/>
  </r>
  <r>
    <n v="0"/>
    <n v="0"/>
    <n v="0"/>
    <n v="0"/>
    <d v="2023-12-01T00:00:00"/>
    <s v="BH Colorado Electric Oper Co"/>
    <s v="Regulated Electric (122)"/>
    <s v="WPC Sub 30315 Reader"/>
    <x v="118"/>
    <n v="135300"/>
    <x v="3"/>
    <n v="28226011"/>
    <s v="Reader to Pueblo 115kV line secondary relay replacement."/>
    <d v="2019-10-14T00:00:00"/>
    <d v="2019-11-01T00:00:00"/>
    <s v="10068501"/>
  </r>
  <r>
    <n v="1"/>
    <n v="217.27"/>
    <n v="135.13047900749999"/>
    <n v="82.139520992500024"/>
    <d v="2023-12-01T00:00:00"/>
    <s v="BH Colorado Electric Oper Co"/>
    <s v="Regulated Electric (122)"/>
    <s v="WPC Sub 30315 Reader"/>
    <x v="118"/>
    <n v="135300"/>
    <x v="119"/>
    <n v="9769361"/>
    <s v="FENCES, CHAIN LINK"/>
    <d v="1993-07-01T00:00:00"/>
    <d v="1993-07-01T00:00:00"/>
    <s v="WCDXFER"/>
  </r>
  <r>
    <n v="0"/>
    <n v="0"/>
    <n v="0"/>
    <n v="0"/>
    <d v="2023-12-01T00:00:00"/>
    <s v="BH Colorado Electric Oper Co"/>
    <s v="Regulated Electric (122)"/>
    <s v="WPC Sub 30315 Reader"/>
    <x v="118"/>
    <n v="135300"/>
    <x v="119"/>
    <n v="9724109"/>
    <s v="FENCES, CHAIN LINK"/>
    <d v="1993-07-01T00:00:00"/>
    <d v="1993-07-01T00:00:00"/>
    <s v="CPR Conversion"/>
  </r>
  <r>
    <n v="0"/>
    <n v="0"/>
    <n v="0"/>
    <n v="0"/>
    <d v="2023-12-01T00:00:00"/>
    <s v="BH Colorado Electric Oper Co"/>
    <s v="Regulated Electric (122)"/>
    <s v="WPC Sub 30315 Reader"/>
    <x v="118"/>
    <n v="135300"/>
    <x v="119"/>
    <n v="9973903"/>
    <s v="FENCE"/>
    <d v="1975-07-01T00:00:00"/>
    <d v="1975-07-01T00:00:00"/>
    <s v="CPR Conversion"/>
  </r>
  <r>
    <n v="1360"/>
    <n v="10215.290000000001"/>
    <n v="10102.901583725799"/>
    <n v="112.38841627420152"/>
    <d v="2023-12-01T00:00:00"/>
    <s v="BH Colorado Electric Oper Co"/>
    <s v="Regulated Electric (122)"/>
    <s v="WPC Sub 30315 Reader"/>
    <x v="118"/>
    <n v="135300"/>
    <x v="119"/>
    <n v="9769362"/>
    <s v="FENCE"/>
    <d v="1975-07-01T00:00:00"/>
    <d v="1975-07-01T00:00:00"/>
    <s v="WCDXFER"/>
  </r>
  <r>
    <n v="63475"/>
    <n v="114264.13"/>
    <n v="26795.473241128402"/>
    <n v="87468.656758871599"/>
    <d v="2023-12-01T00:00:00"/>
    <s v="BH Colorado Electric Oper Co"/>
    <s v="Regulated Electric (122)"/>
    <s v="WPC Sub 30315 Reader"/>
    <x v="118"/>
    <n v="135300"/>
    <x v="28"/>
    <n v="11474951"/>
    <s v="FIBER OPTIC STATIC WIRE"/>
    <d v="2012-02-29T00:00:00"/>
    <d v="2012-01-01T00:00:00"/>
    <s v="10042609"/>
  </r>
  <r>
    <n v="1"/>
    <n v="21326.27"/>
    <n v="5001.1101219435996"/>
    <n v="16325.159878056402"/>
    <d v="2023-12-01T00:00:00"/>
    <s v="BH Colorado Electric Oper Co"/>
    <s v="Regulated Electric (122)"/>
    <s v="WPC Sub 30315 Reader"/>
    <x v="118"/>
    <n v="135300"/>
    <x v="329"/>
    <n v="11845619"/>
    <s v="FIBER OPTIC PATCH PANEL"/>
    <d v="2012-10-11T00:00:00"/>
    <d v="2013-01-01T00:00:00"/>
    <s v="10044362"/>
  </r>
  <r>
    <n v="1"/>
    <n v="647132.1"/>
    <n v="178147.77272933099"/>
    <n v="468984.32727066899"/>
    <d v="2023-12-01T00:00:00"/>
    <s v="BH Colorado Electric Oper Co"/>
    <s v="Regulated Electric (122)"/>
    <s v="WPC Sub 30315 Reader"/>
    <x v="118"/>
    <n v="135300"/>
    <x v="120"/>
    <n v="11100826"/>
    <s v="FOUNDATION AND GROUNDING"/>
    <d v="2010-04-15T00:00:00"/>
    <d v="2011-02-01T00:00:00"/>
    <s v="10025337"/>
  </r>
  <r>
    <n v="2"/>
    <n v="772115.74"/>
    <n v="228299.0353012094"/>
    <n v="543816.70469879056"/>
    <d v="2023-12-01T00:00:00"/>
    <s v="BH Colorado Electric Oper Co"/>
    <s v="Regulated Electric (122)"/>
    <s v="WPC Sub 30315 Reader"/>
    <x v="118"/>
    <n v="135300"/>
    <x v="120"/>
    <n v="11004606"/>
    <s v="FOUNDATIONS"/>
    <d v="2009-07-21T00:00:00"/>
    <d v="2009-07-01T00:00:00"/>
    <s v="10018509"/>
  </r>
  <r>
    <n v="1"/>
    <n v="77662.89"/>
    <n v="21379.670205237901"/>
    <n v="56283.219794762103"/>
    <d v="2023-12-01T00:00:00"/>
    <s v="BH Colorado Electric Oper Co"/>
    <s v="Regulated Electric (122)"/>
    <s v="WPC Sub 30315 Reader"/>
    <x v="118"/>
    <n v="135300"/>
    <x v="120"/>
    <n v="11197081"/>
    <s v="FOUNDATION"/>
    <d v="2010-04-15T00:00:00"/>
    <d v="2010-05-01T00:00:00"/>
    <s v="10026454"/>
  </r>
  <r>
    <n v="0"/>
    <n v="0"/>
    <n v="0"/>
    <n v="0"/>
    <d v="2023-12-01T00:00:00"/>
    <s v="BH Colorado Electric Oper Co"/>
    <s v="Regulated Electric (122)"/>
    <s v="WPC Sub 30315 Reader"/>
    <x v="118"/>
    <n v="135300"/>
    <x v="227"/>
    <n v="9709874"/>
    <s v="FOUNDATION"/>
    <d v="1975-07-01T00:00:00"/>
    <d v="1975-07-01T00:00:00"/>
    <s v="CPR Conversion"/>
  </r>
  <r>
    <n v="1"/>
    <n v="5720.9800000000005"/>
    <n v="5074.7350670806009"/>
    <n v="646.24493291939962"/>
    <d v="2023-12-01T00:00:00"/>
    <s v="BH Colorado Electric Oper Co"/>
    <s v="Regulated Electric (122)"/>
    <s v="WPC Sub 30315 Reader"/>
    <x v="118"/>
    <n v="135300"/>
    <x v="227"/>
    <n v="9778040"/>
    <s v="PWR CIRC BREAKERS-FOUNDATION"/>
    <d v="1980-07-01T00:00:00"/>
    <d v="1980-07-01T00:00:00"/>
    <s v="WCDXFER"/>
  </r>
  <r>
    <n v="7"/>
    <n v="40626.050000000003"/>
    <n v="40179.083010421004"/>
    <n v="446.96698957899935"/>
    <d v="2023-12-01T00:00:00"/>
    <s v="BH Colorado Electric Oper Co"/>
    <s v="Regulated Electric (122)"/>
    <s v="WPC Sub 30315 Reader"/>
    <x v="118"/>
    <n v="135300"/>
    <x v="227"/>
    <n v="9778041"/>
    <s v="FOUNDATION"/>
    <d v="1975-07-01T00:00:00"/>
    <d v="1975-07-01T00:00:00"/>
    <s v="WCDXFER"/>
  </r>
  <r>
    <n v="0"/>
    <n v="0"/>
    <n v="0"/>
    <n v="0"/>
    <d v="2023-12-01T00:00:00"/>
    <s v="BH Colorado Electric Oper Co"/>
    <s v="Regulated Electric (122)"/>
    <s v="WPC Sub 30315 Reader"/>
    <x v="118"/>
    <n v="135300"/>
    <x v="227"/>
    <n v="9973902"/>
    <s v="PWR CIRC BREAKERS-FOUNDATION"/>
    <d v="1978-07-01T00:00:00"/>
    <d v="1978-07-01T00:00:00"/>
    <s v="CPR Conversion"/>
  </r>
  <r>
    <n v="0"/>
    <n v="0"/>
    <n v="0"/>
    <n v="0"/>
    <d v="2023-12-01T00:00:00"/>
    <s v="BH Colorado Electric Oper Co"/>
    <s v="Regulated Electric (122)"/>
    <s v="WPC Sub 30315 Reader"/>
    <x v="118"/>
    <n v="135300"/>
    <x v="227"/>
    <n v="9973901"/>
    <s v="PWR CIRC BREAKERS-FOUNDATION"/>
    <d v="1980-07-01T00:00:00"/>
    <d v="1980-07-01T00:00:00"/>
    <s v="CPR Conversion"/>
  </r>
  <r>
    <n v="2"/>
    <n v="10174.18"/>
    <n v="1970.9549690668"/>
    <n v="8203.2250309332012"/>
    <d v="2023-12-01T00:00:00"/>
    <s v="BH Colorado Electric Oper Co"/>
    <s v="Regulated Electric (122)"/>
    <s v="WPC Sub 30315 Reader"/>
    <x v="118"/>
    <n v="135300"/>
    <x v="227"/>
    <n v="12672398"/>
    <s v="POWER TRANSFORMER FOUNDATIONS"/>
    <d v="2014-02-28T00:00:00"/>
    <d v="2014-01-01T00:00:00"/>
    <s v="10047625"/>
  </r>
  <r>
    <n v="1"/>
    <n v="4734.7300000000005"/>
    <n v="4392.9908246223995"/>
    <n v="341.73917537760099"/>
    <d v="2023-12-01T00:00:00"/>
    <s v="BH Colorado Electric Oper Co"/>
    <s v="Regulated Electric (122)"/>
    <s v="WPC Sub 30315 Reader"/>
    <x v="118"/>
    <n v="135300"/>
    <x v="227"/>
    <n v="9778039"/>
    <s v="PWR CIRC BREAKERS-FOUNDATION"/>
    <d v="1978-07-01T00:00:00"/>
    <d v="1978-07-01T00:00:00"/>
    <s v="WCDXFER"/>
  </r>
  <r>
    <n v="1"/>
    <n v="24786.52"/>
    <n v="24513.8192026904"/>
    <n v="272.7007973096006"/>
    <d v="2023-12-01T00:00:00"/>
    <s v="BH Colorado Electric Oper Co"/>
    <s v="Regulated Electric (122)"/>
    <s v="WPC Sub 30315 Reader"/>
    <x v="118"/>
    <n v="135300"/>
    <x v="122"/>
    <n v="9769353"/>
    <s v="GROUNDING SYSTEMS, STATION"/>
    <d v="1975-07-01T00:00:00"/>
    <d v="1975-07-01T00:00:00"/>
    <s v="WCDXFER"/>
  </r>
  <r>
    <n v="1"/>
    <n v="1485.41"/>
    <n v="439.2057465721"/>
    <n v="1046.2042534279001"/>
    <d v="2023-12-01T00:00:00"/>
    <s v="BH Colorado Electric Oper Co"/>
    <s v="Regulated Electric (122)"/>
    <s v="WPC Sub 30315 Reader"/>
    <x v="118"/>
    <n v="135300"/>
    <x v="122"/>
    <n v="11004579"/>
    <s v="Grounding Systems, Station"/>
    <d v="2009-07-21T00:00:00"/>
    <d v="2009-01-01T00:00:00"/>
    <s v="10018509"/>
  </r>
  <r>
    <n v="0"/>
    <n v="0"/>
    <n v="0"/>
    <n v="0"/>
    <d v="2023-12-01T00:00:00"/>
    <s v="BH Colorado Electric Oper Co"/>
    <s v="Regulated Electric (122)"/>
    <s v="WPC Sub 30315 Reader"/>
    <x v="118"/>
    <n v="135300"/>
    <x v="122"/>
    <n v="9973897"/>
    <s v="GROUNDING SYSTEMS, STATION"/>
    <d v="1975-07-01T00:00:00"/>
    <d v="1975-07-01T00:00:00"/>
    <s v="CPR Conversion"/>
  </r>
  <r>
    <n v="0"/>
    <n v="0"/>
    <n v="0"/>
    <n v="0"/>
    <d v="2023-12-01T00:00:00"/>
    <s v="BH Colorado Electric Oper Co"/>
    <s v="Regulated Electric (122)"/>
    <s v="WPC Sub 30315 Reader"/>
    <x v="118"/>
    <n v="135300"/>
    <x v="122"/>
    <n v="9769352"/>
    <s v="STATION GROUNDING SYSTEMS"/>
    <d v="1978-07-01T00:00:00"/>
    <d v="1978-07-01T00:00:00"/>
    <s v="WCDXFER"/>
  </r>
  <r>
    <n v="1"/>
    <n v="55406.82"/>
    <n v="15252.8387589102"/>
    <n v="40153.981241089801"/>
    <d v="2023-12-01T00:00:00"/>
    <s v="BH Colorado Electric Oper Co"/>
    <s v="Regulated Electric (122)"/>
    <s v="WPC Sub 30315 Reader"/>
    <x v="118"/>
    <n v="135300"/>
    <x v="122"/>
    <n v="11197063"/>
    <s v="Grounding Systems, Station"/>
    <d v="2010-04-15T00:00:00"/>
    <d v="2010-01-01T00:00:00"/>
    <s v="10026454"/>
  </r>
  <r>
    <n v="0"/>
    <n v="0"/>
    <n v="0"/>
    <n v="0"/>
    <d v="2023-12-01T00:00:00"/>
    <s v="BH Colorado Electric Oper Co"/>
    <s v="Regulated Electric (122)"/>
    <s v="WPC Sub 30315 Reader"/>
    <x v="118"/>
    <n v="135300"/>
    <x v="122"/>
    <n v="9973896"/>
    <s v="STATION GROUNDING SYSTEMS"/>
    <d v="1978-07-01T00:00:00"/>
    <d v="1978-07-01T00:00:00"/>
    <s v="CPR Conversion"/>
  </r>
  <r>
    <n v="1"/>
    <n v="23153.98"/>
    <n v="20538.494147590602"/>
    <n v="2615.4858524093979"/>
    <d v="2023-12-01T00:00:00"/>
    <s v="BH Colorado Electric Oper Co"/>
    <s v="Regulated Electric (122)"/>
    <s v="WPC Sub 30315 Reader"/>
    <x v="118"/>
    <n v="135300"/>
    <x v="99"/>
    <n v="9769350"/>
    <s v="INSULATORS-POST-69KV"/>
    <d v="1980-07-01T00:00:00"/>
    <d v="1980-07-01T00:00:00"/>
    <s v="WCDXFER"/>
  </r>
  <r>
    <n v="1"/>
    <n v="17622.3"/>
    <n v="16350.373138224"/>
    <n v="1271.926861775999"/>
    <d v="2023-12-01T00:00:00"/>
    <s v="BH Colorado Electric Oper Co"/>
    <s v="Regulated Electric (122)"/>
    <s v="WPC Sub 30315 Reader"/>
    <x v="118"/>
    <n v="135300"/>
    <x v="99"/>
    <n v="9769349"/>
    <s v="INSULATORS-POST-69KV"/>
    <d v="1978-07-01T00:00:00"/>
    <d v="1978-07-01T00:00:00"/>
    <s v="WCDXFER"/>
  </r>
  <r>
    <n v="0"/>
    <n v="0"/>
    <n v="0"/>
    <n v="0"/>
    <d v="2023-12-01T00:00:00"/>
    <s v="BH Colorado Electric Oper Co"/>
    <s v="Regulated Electric (122)"/>
    <s v="WPC Sub 30315 Reader"/>
    <x v="118"/>
    <n v="135300"/>
    <x v="99"/>
    <n v="9973892"/>
    <s v="INSULATORS-POST-69KV"/>
    <d v="1980-07-01T00:00:00"/>
    <d v="1980-07-01T00:00:00"/>
    <s v="CPR Conversion"/>
  </r>
  <r>
    <n v="0"/>
    <n v="0"/>
    <n v="0"/>
    <n v="0"/>
    <d v="2023-12-01T00:00:00"/>
    <s v="BH Colorado Electric Oper Co"/>
    <s v="Regulated Electric (122)"/>
    <s v="WPC Sub 30315 Reader"/>
    <x v="118"/>
    <n v="135300"/>
    <x v="99"/>
    <n v="9973893"/>
    <s v="INSULATORS-POST-69KV"/>
    <d v="1978-07-01T00:00:00"/>
    <d v="1978-07-01T00:00:00"/>
    <s v="CPR Conversion"/>
  </r>
  <r>
    <n v="0"/>
    <n v="0"/>
    <n v="0"/>
    <n v="0"/>
    <d v="2023-12-01T00:00:00"/>
    <s v="BH Colorado Electric Oper Co"/>
    <s v="Regulated Electric (122)"/>
    <s v="WPC Sub 30315 Reader"/>
    <x v="118"/>
    <n v="135300"/>
    <x v="229"/>
    <n v="9877252"/>
    <s v="CARR CURR EQ-LINE TUNER"/>
    <d v="1997-05-01T00:00:00"/>
    <d v="1999-01-01T00:00:00"/>
    <s v="23557083"/>
  </r>
  <r>
    <n v="1"/>
    <n v="4593.8100000000004"/>
    <n v="2482.4046556335002"/>
    <n v="2111.4053443665002"/>
    <d v="2023-12-01T00:00:00"/>
    <s v="BH Colorado Electric Oper Co"/>
    <s v="Regulated Electric (122)"/>
    <s v="WPC Sub 30315 Reader"/>
    <x v="118"/>
    <n v="135300"/>
    <x v="229"/>
    <n v="9766531"/>
    <s v="CARR CURR EQ-LINE TUNER"/>
    <d v="1997-05-01T00:00:00"/>
    <d v="1999-01-01T00:00:00"/>
    <s v="23557083"/>
  </r>
  <r>
    <n v="3"/>
    <n v="20111.47"/>
    <n v="5536.4485656217003"/>
    <n v="14575.021434378301"/>
    <d v="2023-12-01T00:00:00"/>
    <s v="BH Colorado Electric Oper Co"/>
    <s v="Regulated Electric (122)"/>
    <s v="WPC Sub 30315 Reader"/>
    <x v="118"/>
    <n v="135300"/>
    <x v="229"/>
    <n v="11100817"/>
    <s v="LINE TRAP"/>
    <d v="2010-04-15T00:00:00"/>
    <d v="2011-01-01T00:00:00"/>
    <s v="10025337"/>
  </r>
  <r>
    <n v="1"/>
    <n v="2336.94"/>
    <n v="2168.2664011872002"/>
    <n v="168.67359881279981"/>
    <d v="2023-12-01T00:00:00"/>
    <s v="BH Colorado Electric Oper Co"/>
    <s v="Regulated Electric (122)"/>
    <s v="WPC Sub 30315 Reader"/>
    <x v="118"/>
    <n v="135300"/>
    <x v="261"/>
    <n v="9694838"/>
    <s v="LOW PROF- SWITCH STAND - LOW"/>
    <d v="1978-07-01T00:00:00"/>
    <d v="1978-07-01T00:00:00"/>
    <s v="WCDXFER"/>
  </r>
  <r>
    <n v="0"/>
    <n v="0"/>
    <n v="0"/>
    <n v="0"/>
    <d v="2023-12-01T00:00:00"/>
    <s v="BH Colorado Electric Oper Co"/>
    <s v="Regulated Electric (122)"/>
    <s v="WPC Sub 30315 Reader"/>
    <x v="118"/>
    <n v="135300"/>
    <x v="261"/>
    <n v="9973883"/>
    <s v="LOW PROF- SWITCH STAND - LOW"/>
    <d v="1975-07-01T00:00:00"/>
    <d v="1975-07-01T00:00:00"/>
    <s v="CPR Conversion"/>
  </r>
  <r>
    <n v="0"/>
    <n v="0"/>
    <n v="0"/>
    <n v="0"/>
    <d v="2023-12-01T00:00:00"/>
    <s v="BH Colorado Electric Oper Co"/>
    <s v="Regulated Electric (122)"/>
    <s v="WPC Sub 30315 Reader"/>
    <x v="118"/>
    <n v="135300"/>
    <x v="261"/>
    <n v="9973887"/>
    <s v="STRUC/OUTDR-LOW-SWITCH STAND L"/>
    <d v="1980-07-01T00:00:00"/>
    <d v="1980-07-01T00:00:00"/>
    <s v="CPR Conversion"/>
  </r>
  <r>
    <n v="1"/>
    <n v="5036.03"/>
    <n v="4467.1573821041002"/>
    <n v="568.87261789589957"/>
    <d v="2023-12-01T00:00:00"/>
    <s v="BH Colorado Electric Oper Co"/>
    <s v="Regulated Electric (122)"/>
    <s v="WPC Sub 30315 Reader"/>
    <x v="118"/>
    <n v="135300"/>
    <x v="261"/>
    <n v="9781400"/>
    <s v="STRUC/OUTDR-LOW-SWITCH STAND L"/>
    <d v="1980-07-01T00:00:00"/>
    <d v="1980-07-01T00:00:00"/>
    <s v="WCDXFER"/>
  </r>
  <r>
    <n v="0"/>
    <n v="0"/>
    <n v="0"/>
    <n v="0"/>
    <d v="2023-12-01T00:00:00"/>
    <s v="BH Colorado Electric Oper Co"/>
    <s v="Regulated Electric (122)"/>
    <s v="WPC Sub 30315 Reader"/>
    <x v="118"/>
    <n v="135300"/>
    <x v="261"/>
    <n v="9973888"/>
    <s v="LOW PROF- SWITCH STAND - LOW"/>
    <d v="1978-07-01T00:00:00"/>
    <d v="1978-07-01T00:00:00"/>
    <s v="CPR Conversion"/>
  </r>
  <r>
    <n v="12"/>
    <n v="16183.5"/>
    <n v="16005.44945667"/>
    <n v="178.05054333000044"/>
    <d v="2023-12-01T00:00:00"/>
    <s v="BH Colorado Electric Oper Co"/>
    <s v="Regulated Electric (122)"/>
    <s v="WPC Sub 30315 Reader"/>
    <x v="118"/>
    <n v="135300"/>
    <x v="261"/>
    <n v="9781401"/>
    <s v="LOW PROF- SWITCH STAND - LOW"/>
    <d v="1975-07-01T00:00:00"/>
    <d v="1975-07-01T00:00:00"/>
    <s v="WCDXFER"/>
  </r>
  <r>
    <n v="1"/>
    <n v="667.56000000000006"/>
    <n v="619.37744177280001"/>
    <n v="48.182558227200047"/>
    <d v="2023-12-01T00:00:00"/>
    <s v="BH Colorado Electric Oper Co"/>
    <s v="Regulated Electric (122)"/>
    <s v="WPC Sub 30315 Reader"/>
    <x v="118"/>
    <n v="135300"/>
    <x v="231"/>
    <n v="9781411"/>
    <s v="LOW PROF-CURR/POT TRANS/REAC STAND"/>
    <d v="1978-07-01T00:00:00"/>
    <d v="1978-07-01T00:00:00"/>
    <s v="WCDXFER"/>
  </r>
  <r>
    <n v="0"/>
    <n v="0"/>
    <n v="0"/>
    <n v="0"/>
    <d v="2023-12-01T00:00:00"/>
    <s v="BH Colorado Electric Oper Co"/>
    <s v="Regulated Electric (122)"/>
    <s v="WPC Sub 30315 Reader"/>
    <x v="118"/>
    <n v="135300"/>
    <x v="231"/>
    <n v="9724115"/>
    <s v="LOW PROF-CURR/POT TRANS/REAC STAND"/>
    <d v="1978-07-01T00:00:00"/>
    <d v="1978-07-01T00:00:00"/>
    <s v="CPR Conversion"/>
  </r>
  <r>
    <n v="19"/>
    <n v="14426.970000000001"/>
    <n v="14268.2447645994"/>
    <n v="158.72523540060138"/>
    <d v="2023-12-01T00:00:00"/>
    <s v="BH Colorado Electric Oper Co"/>
    <s v="Regulated Electric (122)"/>
    <s v="WPC Sub 30315 Reader"/>
    <x v="118"/>
    <n v="135300"/>
    <x v="231"/>
    <n v="9781410"/>
    <s v="LOW PROF-CURR/POT TRANS/REAC STAND"/>
    <d v="1975-07-01T00:00:00"/>
    <d v="1975-07-01T00:00:00"/>
    <s v="WCDXFER"/>
  </r>
  <r>
    <n v="0"/>
    <n v="0"/>
    <n v="0"/>
    <n v="0"/>
    <d v="2023-12-01T00:00:00"/>
    <s v="BH Colorado Electric Oper Co"/>
    <s v="Regulated Electric (122)"/>
    <s v="WPC Sub 30315 Reader"/>
    <x v="118"/>
    <n v="135300"/>
    <x v="231"/>
    <n v="9973968"/>
    <s v="STRUC/OUTDR-LOW-CURR/POT TRANS"/>
    <d v="1980-07-01T00:00:00"/>
    <d v="1980-07-01T00:00:00"/>
    <s v="CPR Conversion"/>
  </r>
  <r>
    <n v="0"/>
    <n v="0"/>
    <n v="0"/>
    <n v="0"/>
    <d v="2023-12-01T00:00:00"/>
    <s v="BH Colorado Electric Oper Co"/>
    <s v="Regulated Electric (122)"/>
    <s v="WPC Sub 30315 Reader"/>
    <x v="118"/>
    <n v="135300"/>
    <x v="231"/>
    <n v="9973884"/>
    <s v="LOW PROF-CURR/POT TRANS/REAC STAND"/>
    <d v="1975-07-01T00:00:00"/>
    <d v="1975-07-01T00:00:00"/>
    <s v="CPR Conversion"/>
  </r>
  <r>
    <n v="3"/>
    <n v="5249.51"/>
    <n v="4656.5225681597003"/>
    <n v="592.98743184029991"/>
    <d v="2023-12-01T00:00:00"/>
    <s v="BH Colorado Electric Oper Co"/>
    <s v="Regulated Electric (122)"/>
    <s v="WPC Sub 30315 Reader"/>
    <x v="118"/>
    <n v="135300"/>
    <x v="231"/>
    <n v="9781409"/>
    <s v="STRUC/OUTDR-LOW-CURR/POT TRANS"/>
    <d v="1980-07-01T00:00:00"/>
    <d v="1980-07-01T00:00:00"/>
    <s v="WCDXFER"/>
  </r>
  <r>
    <n v="0"/>
    <n v="0"/>
    <n v="0"/>
    <n v="0"/>
    <d v="2023-12-01T00:00:00"/>
    <s v="BH Colorado Electric Oper Co"/>
    <s v="Regulated Electric (122)"/>
    <s v="WPC Sub 30315 Reader"/>
    <x v="118"/>
    <n v="135300"/>
    <x v="285"/>
    <n v="9973890"/>
    <s v="STRUC/OUTDR-LOW-DEAD END HIGH"/>
    <d v="1980-07-01T00:00:00"/>
    <d v="1980-07-01T00:00:00"/>
    <s v="CPR Conversion"/>
  </r>
  <r>
    <n v="2"/>
    <n v="38061"/>
    <n v="33761.609267669999"/>
    <n v="4299.3907323300009"/>
    <d v="2023-12-01T00:00:00"/>
    <s v="BH Colorado Electric Oper Co"/>
    <s v="Regulated Electric (122)"/>
    <s v="WPC Sub 30315 Reader"/>
    <x v="118"/>
    <n v="135300"/>
    <x v="285"/>
    <n v="9781404"/>
    <s v="STRUC/OUTDR-LOW-DEAD END HIGH"/>
    <d v="1980-07-01T00:00:00"/>
    <d v="1980-07-01T00:00:00"/>
    <s v="WCDXFER"/>
  </r>
  <r>
    <n v="0"/>
    <n v="0"/>
    <n v="0"/>
    <n v="0"/>
    <d v="2023-12-01T00:00:00"/>
    <s v="BH Colorado Electric Oper Co"/>
    <s v="Regulated Electric (122)"/>
    <s v="WPC Sub 30315 Reader"/>
    <x v="118"/>
    <n v="135300"/>
    <x v="285"/>
    <n v="9724108"/>
    <s v="LOW PROF-DEADEND TWR-HIGH TENSION"/>
    <d v="1975-07-01T00:00:00"/>
    <d v="1975-07-01T00:00:00"/>
    <s v="CPR Conversion"/>
  </r>
  <r>
    <n v="11"/>
    <n v="121956.94"/>
    <n v="120615.17218525879"/>
    <n v="1341.767814741208"/>
    <d v="2023-12-01T00:00:00"/>
    <s v="BH Colorado Electric Oper Co"/>
    <s v="Regulated Electric (122)"/>
    <s v="WPC Sub 30315 Reader"/>
    <x v="118"/>
    <n v="135300"/>
    <x v="285"/>
    <n v="9781405"/>
    <s v="LOW PROF-DEADEND TWR-HIGH TENSION"/>
    <d v="1975-07-01T00:00:00"/>
    <d v="1975-07-01T00:00:00"/>
    <s v="WCDXFER"/>
  </r>
  <r>
    <n v="4"/>
    <n v="4679.8"/>
    <n v="4342.0255138240009"/>
    <n v="337.7744861759993"/>
    <d v="2023-12-01T00:00:00"/>
    <s v="BH Colorado Electric Oper Co"/>
    <s v="Regulated Electric (122)"/>
    <s v="WPC Sub 30315 Reader"/>
    <x v="118"/>
    <n v="135300"/>
    <x v="232"/>
    <n v="9780229"/>
    <s v="LOW PROFILE STRUCT-BUS SUPPORT-1PH"/>
    <d v="1978-07-01T00:00:00"/>
    <d v="1978-07-01T00:00:00"/>
    <s v="WCDXFER"/>
  </r>
  <r>
    <n v="25"/>
    <n v="23719.100000000002"/>
    <n v="23458.142936182001"/>
    <n v="260.95706381800119"/>
    <d v="2023-12-01T00:00:00"/>
    <s v="BH Colorado Electric Oper Co"/>
    <s v="Regulated Electric (122)"/>
    <s v="WPC Sub 30315 Reader"/>
    <x v="118"/>
    <n v="135300"/>
    <x v="232"/>
    <n v="9780228"/>
    <s v="LOW PROFILE STRUCT-BUS SUPPORT-1PH"/>
    <d v="1975-07-01T00:00:00"/>
    <d v="1975-07-01T00:00:00"/>
    <s v="WCDXFER"/>
  </r>
  <r>
    <n v="0"/>
    <n v="0"/>
    <n v="0"/>
    <n v="0"/>
    <d v="2023-12-01T00:00:00"/>
    <s v="BH Colorado Electric Oper Co"/>
    <s v="Regulated Electric (122)"/>
    <s v="WPC Sub 30315 Reader"/>
    <x v="118"/>
    <n v="135300"/>
    <x v="232"/>
    <n v="9973969"/>
    <s v="LOW PROFILE STRUCT-BUS SUPPORT-1PH"/>
    <d v="1978-07-01T00:00:00"/>
    <d v="1978-07-01T00:00:00"/>
    <s v="CPR Conversion"/>
  </r>
  <r>
    <n v="0"/>
    <n v="0"/>
    <n v="0"/>
    <n v="0"/>
    <d v="2023-12-01T00:00:00"/>
    <s v="BH Colorado Electric Oper Co"/>
    <s v="Regulated Electric (122)"/>
    <s v="WPC Sub 30315 Reader"/>
    <x v="118"/>
    <n v="135300"/>
    <x v="232"/>
    <n v="9973886"/>
    <s v="LOW PROFILE STRUCT-BUS SUPPORT-1PH"/>
    <d v="1975-07-01T00:00:00"/>
    <d v="1975-07-01T00:00:00"/>
    <s v="CPR Conversion"/>
  </r>
  <r>
    <n v="6"/>
    <n v="21833.11"/>
    <n v="19366.830322851703"/>
    <n v="2466.2796771482972"/>
    <d v="2023-12-01T00:00:00"/>
    <s v="BH Colorado Electric Oper Co"/>
    <s v="Regulated Electric (122)"/>
    <s v="WPC Sub 30315 Reader"/>
    <x v="118"/>
    <n v="135300"/>
    <x v="233"/>
    <n v="9780235"/>
    <s v="STRUC/OUTDR-LOW-FOUNDATION"/>
    <d v="1980-07-01T00:00:00"/>
    <d v="1980-07-01T00:00:00"/>
    <s v="WCDXFER"/>
  </r>
  <r>
    <n v="78"/>
    <n v="137502.49"/>
    <n v="135989.69035506979"/>
    <n v="1512.7996449302009"/>
    <d v="2023-12-01T00:00:00"/>
    <s v="BH Colorado Electric Oper Co"/>
    <s v="Regulated Electric (122)"/>
    <s v="WPC Sub 30315 Reader"/>
    <x v="118"/>
    <n v="135300"/>
    <x v="233"/>
    <n v="9780234"/>
    <s v="STRUC/OUTDR-LOW-FOUNDATION"/>
    <d v="1975-07-01T00:00:00"/>
    <d v="1975-07-01T00:00:00"/>
    <s v="WCDXFER"/>
  </r>
  <r>
    <n v="0"/>
    <n v="0"/>
    <n v="0"/>
    <n v="0"/>
    <d v="2023-12-01T00:00:00"/>
    <s v="BH Colorado Electric Oper Co"/>
    <s v="Regulated Electric (122)"/>
    <s v="WPC Sub 30315 Reader"/>
    <x v="118"/>
    <n v="135300"/>
    <x v="233"/>
    <n v="9973899"/>
    <s v="STRUC/OUTDR-LOW-FOUNDATION"/>
    <d v="1980-07-01T00:00:00"/>
    <d v="1980-07-01T00:00:00"/>
    <s v="CPR Conversion"/>
  </r>
  <r>
    <n v="0"/>
    <n v="0"/>
    <n v="0"/>
    <n v="0"/>
    <d v="2023-12-01T00:00:00"/>
    <s v="BH Colorado Electric Oper Co"/>
    <s v="Regulated Electric (122)"/>
    <s v="WPC Sub 30315 Reader"/>
    <x v="118"/>
    <n v="135300"/>
    <x v="233"/>
    <n v="9780236"/>
    <s v="LOW PROFILE STRUCTURE-FOUNDATION"/>
    <d v="1978-07-01T00:00:00"/>
    <d v="1978-07-01T00:00:00"/>
    <s v="WCDXFER"/>
  </r>
  <r>
    <n v="0"/>
    <n v="0"/>
    <n v="0"/>
    <n v="0"/>
    <d v="2023-12-01T00:00:00"/>
    <s v="BH Colorado Electric Oper Co"/>
    <s v="Regulated Electric (122)"/>
    <s v="WPC Sub 30315 Reader"/>
    <x v="118"/>
    <n v="135300"/>
    <x v="233"/>
    <n v="9973898"/>
    <s v="STRUC/OUTDR-LOW-FOUNDATION"/>
    <d v="1975-07-01T00:00:00"/>
    <d v="1975-07-01T00:00:00"/>
    <s v="CPR Conversion"/>
  </r>
  <r>
    <n v="0"/>
    <n v="0"/>
    <n v="0"/>
    <n v="0"/>
    <d v="2023-12-01T00:00:00"/>
    <s v="BH Colorado Electric Oper Co"/>
    <s v="Regulated Electric (122)"/>
    <s v="WPC Sub 30315 Reader"/>
    <x v="118"/>
    <n v="135300"/>
    <x v="233"/>
    <n v="9973900"/>
    <s v="LOW PROFILE STRUCTURE-FOUNDATION"/>
    <d v="1978-07-01T00:00:00"/>
    <d v="1978-07-01T00:00:00"/>
    <s v="CPR Conversion"/>
  </r>
  <r>
    <n v="2"/>
    <n v="25360.95"/>
    <n v="6464.4146019704995"/>
    <n v="18896.5353980295"/>
    <d v="2023-12-01T00:00:00"/>
    <s v="BH Colorado Electric Oper Co"/>
    <s v="Regulated Electric (122)"/>
    <s v="WPC Sub 30315 Reader"/>
    <x v="118"/>
    <n v="135300"/>
    <x v="330"/>
    <n v="11151455"/>
    <s v="METERS: SCHWITZER SEL 734"/>
    <d v="2011-04-12T00:00:00"/>
    <d v="2011-05-01T00:00:00"/>
    <s v="10028126"/>
  </r>
  <r>
    <n v="1"/>
    <n v="1450.75"/>
    <n v="547.290591995"/>
    <n v="903.459408005"/>
    <d v="2023-12-01T00:00:00"/>
    <s v="BH Colorado Electric Oper Co"/>
    <s v="Regulated Electric (122)"/>
    <s v="WPC Sub 30315 Reader"/>
    <x v="118"/>
    <n v="135300"/>
    <x v="331"/>
    <n v="12818436"/>
    <s v="MULTIPLE ADDRESS REMOTE SYSTEM"/>
    <d v="2005-01-31T00:00:00"/>
    <d v="2005-03-01T00:00:00"/>
    <s v="50507XFER"/>
  </r>
  <r>
    <n v="0"/>
    <n v="0"/>
    <n v="0"/>
    <n v="0"/>
    <d v="2023-12-01T00:00:00"/>
    <s v="BH Colorado Electric Oper Co"/>
    <s v="Regulated Electric (122)"/>
    <s v="WPC Sub 30315 Reader"/>
    <x v="118"/>
    <n v="135300"/>
    <x v="331"/>
    <n v="9973956"/>
    <s v="MULTIPLE ADDRESS REMOTE SYSTEM"/>
    <d v="1989-07-01T00:00:00"/>
    <d v="1989-07-01T00:00:00"/>
    <s v="CPR Conversion"/>
  </r>
  <r>
    <n v="0"/>
    <n v="0"/>
    <n v="0"/>
    <n v="0"/>
    <d v="2023-12-01T00:00:00"/>
    <s v="BH Colorado Electric Oper Co"/>
    <s v="Regulated Electric (122)"/>
    <s v="WPC Sub 30315 Reader"/>
    <x v="118"/>
    <n v="135300"/>
    <x v="331"/>
    <n v="9778083"/>
    <s v="MULTIPLE ADDRESS REMOTE SYSTEM"/>
    <d v="1989-07-01T00:00:00"/>
    <d v="1989-07-01T00:00:00"/>
    <s v="WCDXFER"/>
  </r>
  <r>
    <n v="0"/>
    <n v="0"/>
    <n v="0"/>
    <n v="0"/>
    <d v="2023-12-01T00:00:00"/>
    <s v="BH Colorado Electric Oper Co"/>
    <s v="Regulated Electric (122)"/>
    <s v="WPC Sub 30315 Reader"/>
    <x v="118"/>
    <n v="135300"/>
    <x v="234"/>
    <n v="9973885"/>
    <s v="OTHER LOW PROFILE STRUCTURE"/>
    <d v="1975-07-01T00:00:00"/>
    <d v="1975-07-01T00:00:00"/>
    <s v="CPR Conversion"/>
  </r>
  <r>
    <n v="0"/>
    <n v="0"/>
    <n v="0"/>
    <n v="0"/>
    <d v="2023-12-01T00:00:00"/>
    <s v="BH Colorado Electric Oper Co"/>
    <s v="Regulated Electric (122)"/>
    <s v="WPC Sub 30315 Reader"/>
    <x v="118"/>
    <n v="135300"/>
    <x v="234"/>
    <n v="9973889"/>
    <s v="OTHER LOW PROFILE STRUCTURE"/>
    <d v="1980-07-01T00:00:00"/>
    <d v="1980-07-01T00:00:00"/>
    <s v="CPR Conversion"/>
  </r>
  <r>
    <n v="4"/>
    <n v="10470.300000000001"/>
    <n v="9287.5693627410001"/>
    <n v="1182.730637259001"/>
    <d v="2023-12-01T00:00:00"/>
    <s v="BH Colorado Electric Oper Co"/>
    <s v="Regulated Electric (122)"/>
    <s v="WPC Sub 30315 Reader"/>
    <x v="118"/>
    <n v="135300"/>
    <x v="234"/>
    <n v="9785425"/>
    <s v="OTHER LOW PROFILE STRUCTURE"/>
    <d v="1980-07-01T00:00:00"/>
    <d v="1980-07-01T00:00:00"/>
    <s v="WCDXFER"/>
  </r>
  <r>
    <n v="31"/>
    <n v="38974.910000000003"/>
    <n v="38546.1088196782"/>
    <n v="428.80118032180326"/>
    <d v="2023-12-01T00:00:00"/>
    <s v="BH Colorado Electric Oper Co"/>
    <s v="Regulated Electric (122)"/>
    <s v="WPC Sub 30315 Reader"/>
    <x v="118"/>
    <n v="135300"/>
    <x v="234"/>
    <n v="9785424"/>
    <s v="OTHER LOW PROFILE STRUCTURE"/>
    <d v="1975-07-01T00:00:00"/>
    <d v="1975-07-01T00:00:00"/>
    <s v="WCDXFER"/>
  </r>
  <r>
    <n v="0"/>
    <n v="0"/>
    <n v="0"/>
    <n v="0"/>
    <d v="2023-12-01T00:00:00"/>
    <s v="BH Colorado Electric Oper Co"/>
    <s v="Regulated Electric (122)"/>
    <s v="WPC Sub 30315 Reader"/>
    <x v="118"/>
    <n v="135300"/>
    <x v="166"/>
    <n v="9973907"/>
    <s v="COMBO LINE/CIRCUIT BKR CNTRL PANEL"/>
    <d v="1975-07-01T00:00:00"/>
    <d v="1975-07-01T00:00:00"/>
    <s v="CPR Conversion"/>
  </r>
  <r>
    <n v="0"/>
    <n v="0"/>
    <n v="0"/>
    <n v="0"/>
    <d v="2023-12-01T00:00:00"/>
    <s v="BH Colorado Electric Oper Co"/>
    <s v="Regulated Electric (122)"/>
    <s v="WPC Sub 30315 Reader"/>
    <x v="118"/>
    <n v="135300"/>
    <x v="166"/>
    <n v="9769409"/>
    <s v="COMBO LINE/CIRCUIT BKR CNTRL PANEL"/>
    <d v="1975-07-01T00:00:00"/>
    <d v="1975-07-01T00:00:00"/>
    <s v="WCDXFER"/>
  </r>
  <r>
    <n v="1"/>
    <n v="1803.44"/>
    <n v="496.46558909840002"/>
    <n v="1306.9744109016001"/>
    <d v="2023-12-01T00:00:00"/>
    <s v="BH Colorado Electric Oper Co"/>
    <s v="Regulated Electric (122)"/>
    <s v="WPC Sub 30315 Reader"/>
    <x v="118"/>
    <n v="135300"/>
    <x v="291"/>
    <n v="11100850"/>
    <s v="225 A DC PANEL W 225A BREAKER"/>
    <d v="2010-04-15T00:00:00"/>
    <d v="2011-02-01T00:00:00"/>
    <s v="10025337"/>
  </r>
  <r>
    <n v="1"/>
    <n v="7903.31"/>
    <n v="2014.5251880508999"/>
    <n v="5888.7848119491009"/>
    <d v="2023-12-01T00:00:00"/>
    <s v="BH Colorado Electric Oper Co"/>
    <s v="Regulated Electric (122)"/>
    <s v="WPC Sub 30315 Reader"/>
    <x v="118"/>
    <n v="135300"/>
    <x v="332"/>
    <n v="11151461"/>
    <s v="PANEL - FIBER OPTIC PATCH"/>
    <d v="2011-04-12T00:00:00"/>
    <d v="2011-05-01T00:00:00"/>
    <s v="10028126"/>
  </r>
  <r>
    <n v="0"/>
    <n v="0"/>
    <n v="0"/>
    <n v="0"/>
    <d v="2023-12-01T00:00:00"/>
    <s v="BH Colorado Electric Oper Co"/>
    <s v="Regulated Electric (122)"/>
    <s v="WPC Sub 30315 Reader"/>
    <x v="118"/>
    <n v="135300"/>
    <x v="236"/>
    <n v="9973908"/>
    <s v="OTHER PANELS"/>
    <d v="1978-07-01T00:00:00"/>
    <d v="1978-07-01T00:00:00"/>
    <s v="CPR Conversion"/>
  </r>
  <r>
    <n v="1"/>
    <n v="99501.89"/>
    <n v="3043.5210255072998"/>
    <n v="96458.368974492696"/>
    <d v="2023-12-01T00:00:00"/>
    <s v="BH Colorado Electric Oper Co"/>
    <s v="Regulated Electric (122)"/>
    <s v="WPC Sub 30315 Reader"/>
    <x v="118"/>
    <n v="135300"/>
    <x v="236"/>
    <n v="36314699"/>
    <s v="Panel - DME (Disturbance Monitoring Equip)"/>
    <d v="2022-07-06T00:00:00"/>
    <d v="2022-07-01T00:00:00"/>
    <s v="10077632"/>
  </r>
  <r>
    <n v="0"/>
    <n v="0"/>
    <n v="0"/>
    <n v="0"/>
    <d v="2023-12-01T00:00:00"/>
    <s v="BH Colorado Electric Oper Co"/>
    <s v="Regulated Electric (122)"/>
    <s v="WPC Sub 30315 Reader"/>
    <x v="118"/>
    <n v="135300"/>
    <x v="236"/>
    <n v="9769406"/>
    <s v="OTHER PANELS"/>
    <d v="1978-07-01T00:00:00"/>
    <d v="1978-07-01T00:00:00"/>
    <s v="WCDXFER"/>
  </r>
  <r>
    <n v="1"/>
    <n v="37678.39"/>
    <n v="10372.412770942899"/>
    <n v="27305.977229057098"/>
    <d v="2023-12-01T00:00:00"/>
    <s v="BH Colorado Electric Oper Co"/>
    <s v="Regulated Electric (122)"/>
    <s v="WPC Sub 30315 Reader"/>
    <x v="118"/>
    <n v="135300"/>
    <x v="292"/>
    <n v="11197090"/>
    <s v="RELAY PANEL-PANEL #2R"/>
    <d v="2010-04-15T00:00:00"/>
    <d v="2010-05-01T00:00:00"/>
    <s v="10026454"/>
  </r>
  <r>
    <n v="1"/>
    <n v="16614.96"/>
    <n v="4573.9009361256003"/>
    <n v="12041.0590638744"/>
    <d v="2023-12-01T00:00:00"/>
    <s v="BH Colorado Electric Oper Co"/>
    <s v="Regulated Electric (122)"/>
    <s v="WPC Sub 30315 Reader"/>
    <x v="118"/>
    <n v="135300"/>
    <x v="292"/>
    <n v="11197087"/>
    <s v="RELAY PANEL-PANEL # 3"/>
    <d v="2010-04-15T00:00:00"/>
    <d v="2010-05-01T00:00:00"/>
    <s v="10026454"/>
  </r>
  <r>
    <n v="2"/>
    <n v="52000.090000000004"/>
    <n v="12194.2644654212"/>
    <n v="39805.825534578806"/>
    <d v="2023-12-01T00:00:00"/>
    <s v="BH Colorado Electric Oper Co"/>
    <s v="Regulated Electric (122)"/>
    <s v="WPC Sub 30315 Reader"/>
    <x v="118"/>
    <n v="135300"/>
    <x v="292"/>
    <n v="12007242"/>
    <s v="RELAYS: SEL 421"/>
    <d v="2012-10-11T00:00:00"/>
    <d v="2012-12-01T00:00:00"/>
    <s v="10044488"/>
  </r>
  <r>
    <n v="1"/>
    <n v="135064.82"/>
    <n v="39935.940315284199"/>
    <n v="95128.879684715808"/>
    <d v="2023-12-01T00:00:00"/>
    <s v="BH Colorado Electric Oper Co"/>
    <s v="Regulated Electric (122)"/>
    <s v="WPC Sub 30315 Reader"/>
    <x v="118"/>
    <n v="135300"/>
    <x v="292"/>
    <n v="11004615"/>
    <s v="RELAY PANELS"/>
    <d v="2009-07-21T00:00:00"/>
    <d v="2009-07-01T00:00:00"/>
    <s v="10018509"/>
  </r>
  <r>
    <n v="1"/>
    <n v="14389.75"/>
    <n v="3961.3270808725001"/>
    <n v="10428.422919127501"/>
    <d v="2023-12-01T00:00:00"/>
    <s v="BH Colorado Electric Oper Co"/>
    <s v="Regulated Electric (122)"/>
    <s v="WPC Sub 30315 Reader"/>
    <x v="118"/>
    <n v="135300"/>
    <x v="292"/>
    <n v="11197096"/>
    <s v="RELAY PANEL-PANEL # 2"/>
    <d v="2010-04-15T00:00:00"/>
    <d v="2010-05-01T00:00:00"/>
    <s v="10026454"/>
  </r>
  <r>
    <n v="1"/>
    <n v="41555.370000000003"/>
    <n v="11439.6992676507"/>
    <n v="30115.670732349303"/>
    <d v="2023-12-01T00:00:00"/>
    <s v="BH Colorado Electric Oper Co"/>
    <s v="Regulated Electric (122)"/>
    <s v="WPC Sub 30315 Reader"/>
    <x v="118"/>
    <n v="135300"/>
    <x v="292"/>
    <n v="11197093"/>
    <s v="RELAY PANEL-PANEL #3R"/>
    <d v="2010-04-15T00:00:00"/>
    <d v="2010-05-01T00:00:00"/>
    <s v="10026454"/>
  </r>
  <r>
    <n v="1"/>
    <n v="10999.64"/>
    <n v="2130.8641203464003"/>
    <n v="8868.7758796536"/>
    <d v="2023-12-01T00:00:00"/>
    <s v="BH Colorado Electric Oper Co"/>
    <s v="Regulated Electric (122)"/>
    <s v="WPC Sub 30315 Reader"/>
    <x v="118"/>
    <n v="135300"/>
    <x v="264"/>
    <n v="12672416"/>
    <s v="RELAY PANEL: 6F TRANSFORMER T2"/>
    <d v="2014-02-28T00:00:00"/>
    <d v="2014-03-01T00:00:00"/>
    <s v="10047625"/>
  </r>
  <r>
    <n v="1"/>
    <n v="10999.64"/>
    <n v="2130.8641203464003"/>
    <n v="8868.7758796536"/>
    <d v="2023-12-01T00:00:00"/>
    <s v="BH Colorado Electric Oper Co"/>
    <s v="Regulated Electric (122)"/>
    <s v="WPC Sub 30315 Reader"/>
    <x v="118"/>
    <n v="135300"/>
    <x v="264"/>
    <n v="12672413"/>
    <s v="RELAY PANEL: 8F 69KV SOUTH LOOP"/>
    <d v="2014-02-28T00:00:00"/>
    <d v="2014-03-01T00:00:00"/>
    <s v="10047625"/>
  </r>
  <r>
    <n v="1"/>
    <n v="10999.64"/>
    <n v="2130.8641203464003"/>
    <n v="8868.7758796536"/>
    <d v="2023-12-01T00:00:00"/>
    <s v="BH Colorado Electric Oper Co"/>
    <s v="Regulated Electric (122)"/>
    <s v="WPC Sub 30315 Reader"/>
    <x v="118"/>
    <n v="135300"/>
    <x v="264"/>
    <n v="12672410"/>
    <s v="RELAY PANEL: 7F 69KV NORTH LOOP"/>
    <d v="2014-02-28T00:00:00"/>
    <d v="2014-03-01T00:00:00"/>
    <s v="10047625"/>
  </r>
  <r>
    <n v="1"/>
    <n v="10999.64"/>
    <n v="2130.8641203464003"/>
    <n v="8868.7758796536"/>
    <d v="2023-12-01T00:00:00"/>
    <s v="BH Colorado Electric Oper Co"/>
    <s v="Regulated Electric (122)"/>
    <s v="WPC Sub 30315 Reader"/>
    <x v="118"/>
    <n v="135300"/>
    <x v="264"/>
    <n v="12672407"/>
    <s v="RELAY PANEL: 5F TRANSFORMER 1"/>
    <d v="2014-02-28T00:00:00"/>
    <d v="2014-03-01T00:00:00"/>
    <s v="10047625"/>
  </r>
  <r>
    <n v="49"/>
    <n v="45024.79"/>
    <n v="13312.921352489901"/>
    <n v="31711.868647510099"/>
    <d v="2023-12-01T00:00:00"/>
    <s v="BH Colorado Electric Oper Co"/>
    <s v="Regulated Electric (122)"/>
    <s v="WPC Sub 30315 Reader"/>
    <x v="118"/>
    <n v="135300"/>
    <x v="29"/>
    <n v="11637520"/>
    <s v="STATION POST INSULATORS"/>
    <d v="2009-07-21T00:00:00"/>
    <d v="2009-01-01T00:00:00"/>
    <s v="10018509"/>
  </r>
  <r>
    <n v="1"/>
    <n v="16622.04"/>
    <n v="4575.8499759444003"/>
    <n v="12046.190024055601"/>
    <d v="2023-12-01T00:00:00"/>
    <s v="BH Colorado Electric Oper Co"/>
    <s v="Regulated Electric (122)"/>
    <s v="WPC Sub 30315 Reader"/>
    <x v="118"/>
    <n v="135300"/>
    <x v="268"/>
    <n v="11197072"/>
    <s v="Pvc Conduit"/>
    <d v="2010-04-15T00:00:00"/>
    <d v="2010-01-01T00:00:00"/>
    <s v="10026454"/>
  </r>
  <r>
    <n v="0"/>
    <n v="0"/>
    <n v="0"/>
    <n v="0"/>
    <d v="2023-12-01T00:00:00"/>
    <s v="BH Colorado Electric Oper Co"/>
    <s v="Regulated Electric (122)"/>
    <s v="WPC Sub 30315 Reader"/>
    <x v="118"/>
    <n v="135300"/>
    <x v="147"/>
    <n v="9805269"/>
    <s v="TRANSF, PWR, FOUNDATION-00000-TRANSF, PWR, FOUNDATION"/>
    <d v="1978-07-01T00:00:00"/>
    <d v="1978-07-01T00:00:00"/>
    <s v="WCDXFER"/>
  </r>
  <r>
    <n v="0"/>
    <n v="0"/>
    <n v="0"/>
    <n v="0"/>
    <d v="2023-12-01T00:00:00"/>
    <s v="BH Colorado Electric Oper Co"/>
    <s v="Regulated Electric (122)"/>
    <s v="WPC Sub 30315 Reader"/>
    <x v="118"/>
    <n v="135300"/>
    <x v="147"/>
    <n v="9870209"/>
    <s v="TRANSF, PWR, FOUNDATION"/>
    <d v="1978-07-01T00:00:00"/>
    <d v="1978-07-01T00:00:00"/>
    <s v="CPR Conversion"/>
  </r>
  <r>
    <n v="0"/>
    <n v="0"/>
    <n v="0"/>
    <n v="0"/>
    <d v="2023-12-01T00:00:00"/>
    <s v="BH Colorado Electric Oper Co"/>
    <s v="Regulated Electric (122)"/>
    <s v="WPC Sub 30315 Reader"/>
    <x v="118"/>
    <n v="135300"/>
    <x v="147"/>
    <n v="9704832"/>
    <s v="TRANSF, PWR, FOUNDATION"/>
    <d v="1975-07-01T00:00:00"/>
    <d v="1975-07-01T00:00:00"/>
    <s v="CPR Conversion"/>
  </r>
  <r>
    <n v="7"/>
    <n v="74952.290000000008"/>
    <n v="74127.66640446581"/>
    <n v="824.6235955341981"/>
    <d v="2023-12-01T00:00:00"/>
    <s v="BH Colorado Electric Oper Co"/>
    <s v="Regulated Electric (122)"/>
    <s v="WPC Sub 30315 Reader"/>
    <x v="118"/>
    <n v="135300"/>
    <x v="147"/>
    <n v="9805268"/>
    <s v="TRANSF, PWR, FOUNDATION-00000-TRANSF, PWR, FOUNDATION"/>
    <d v="1975-07-01T00:00:00"/>
    <d v="1975-07-01T00:00:00"/>
    <s v="WCDXFER"/>
  </r>
  <r>
    <n v="0"/>
    <n v="0"/>
    <n v="0"/>
    <n v="0"/>
    <d v="2023-12-01T00:00:00"/>
    <s v="BH Colorado Electric Oper Co"/>
    <s v="Regulated Electric (122)"/>
    <s v="WPC Sub 30315 Reader"/>
    <x v="118"/>
    <n v="135300"/>
    <x v="135"/>
    <n v="9718861"/>
    <s v="TX.-POWER"/>
    <d v="1978-07-01T00:00:00"/>
    <d v="1978-07-01T00:00:00"/>
    <s v="CPR Conversion"/>
  </r>
  <r>
    <n v="0"/>
    <n v="0"/>
    <n v="0"/>
    <n v="0"/>
    <d v="2023-12-01T00:00:00"/>
    <s v="BH Colorado Electric Oper Co"/>
    <s v="Regulated Electric (122)"/>
    <s v="WPC Sub 30315 Reader"/>
    <x v="118"/>
    <n v="135300"/>
    <x v="135"/>
    <n v="9870208"/>
    <s v="TX.-POWER"/>
    <d v="1975-07-01T00:00:00"/>
    <d v="1975-07-01T00:00:00"/>
    <s v="CPR Conversion"/>
  </r>
  <r>
    <n v="1"/>
    <n v="1823571.8"/>
    <n v="353264.62679646799"/>
    <n v="1470307.1732035321"/>
    <d v="2023-12-01T00:00:00"/>
    <s v="BH Colorado Electric Oper Co"/>
    <s v="Regulated Electric (122)"/>
    <s v="WPC Sub 30315 Reader"/>
    <x v="118"/>
    <n v="135300"/>
    <x v="135"/>
    <n v="12672422"/>
    <s v="Pwr Trfrmr Nbr-WT01655"/>
    <d v="2014-02-28T00:00:00"/>
    <d v="2014-03-01T00:00:00"/>
    <s v="10047625"/>
  </r>
  <r>
    <n v="0"/>
    <n v="0"/>
    <n v="0"/>
    <n v="0"/>
    <d v="2023-12-01T00:00:00"/>
    <s v="BH Colorado Electric Oper Co"/>
    <s v="Regulated Electric (122)"/>
    <s v="WPC Sub 30315 Reader"/>
    <x v="118"/>
    <n v="135300"/>
    <x v="135"/>
    <n v="9821666"/>
    <s v="TX.-POWER-08011-TX.-POWER"/>
    <d v="1978-07-01T00:00:00"/>
    <d v="1978-07-01T00:00:00"/>
    <s v="WCDXFER"/>
  </r>
  <r>
    <n v="0"/>
    <n v="0"/>
    <n v="0"/>
    <n v="0"/>
    <d v="2023-12-01T00:00:00"/>
    <s v="BH Colorado Electric Oper Co"/>
    <s v="Regulated Electric (122)"/>
    <s v="WPC Sub 30315 Reader"/>
    <x v="118"/>
    <n v="135300"/>
    <x v="135"/>
    <n v="9821665"/>
    <s v="TX.-POWER-08012-TX.-POWER"/>
    <d v="1975-07-01T00:00:00"/>
    <d v="1975-07-01T00:00:00"/>
    <s v="WCDXFER"/>
  </r>
  <r>
    <n v="1"/>
    <n v="1823571.75"/>
    <n v="353264.617110405"/>
    <n v="1470307.1328895949"/>
    <d v="2023-12-01T00:00:00"/>
    <s v="BH Colorado Electric Oper Co"/>
    <s v="Regulated Electric (122)"/>
    <s v="WPC Sub 30315 Reader"/>
    <x v="118"/>
    <n v="135300"/>
    <x v="135"/>
    <n v="12672425"/>
    <s v="Pwr Trfrmr Nbr-WT01656"/>
    <d v="2014-02-28T00:00:00"/>
    <d v="2014-03-01T00:00:00"/>
    <s v="10047625"/>
  </r>
  <r>
    <n v="2"/>
    <n v="11344.26"/>
    <n v="3122.9398947486002"/>
    <n v="8221.3201052513996"/>
    <d v="2023-12-01T00:00:00"/>
    <s v="BH Colorado Electric Oper Co"/>
    <s v="Regulated Electric (122)"/>
    <s v="WPC Sub 30315 Reader"/>
    <x v="118"/>
    <n v="135300"/>
    <x v="333"/>
    <n v="11100856"/>
    <s v="ABB AUXILIARY RELAY"/>
    <d v="2010-04-15T00:00:00"/>
    <d v="2011-02-01T00:00:00"/>
    <s v="10025337"/>
  </r>
  <r>
    <n v="2"/>
    <n v="120408.16"/>
    <n v="30691.605310542403"/>
    <n v="89716.554689457596"/>
    <d v="2023-12-01T00:00:00"/>
    <s v="BH Colorado Electric Oper Co"/>
    <s v="Regulated Electric (122)"/>
    <s v="WPC Sub 30315 Reader"/>
    <x v="118"/>
    <n v="135300"/>
    <x v="172"/>
    <n v="11151450"/>
    <s v="RELAYS DIFFERENTIAL: SCHWITZER SEL"/>
    <d v="2011-04-12T00:00:00"/>
    <d v="2011-05-01T00:00:00"/>
    <s v="10028126"/>
  </r>
  <r>
    <n v="0"/>
    <n v="0"/>
    <n v="0"/>
    <n v="0"/>
    <d v="2023-12-01T00:00:00"/>
    <s v="BH Colorado Electric Oper Co"/>
    <s v="Regulated Electric (122)"/>
    <s v="WPC Sub 30315 Reader"/>
    <x v="118"/>
    <n v="135300"/>
    <x v="239"/>
    <n v="9973904"/>
    <s v="MISCELLANEOUS RELAY"/>
    <d v="1979-07-01T00:00:00"/>
    <d v="1979-07-01T00:00:00"/>
    <s v="CPR Conversion"/>
  </r>
  <r>
    <n v="0"/>
    <n v="0"/>
    <n v="0"/>
    <n v="0"/>
    <d v="2023-12-01T00:00:00"/>
    <s v="BH Colorado Electric Oper Co"/>
    <s v="Regulated Electric (122)"/>
    <s v="WPC Sub 30315 Reader"/>
    <x v="118"/>
    <n v="135300"/>
    <x v="239"/>
    <n v="9778048"/>
    <s v="MISCELLANEOUS RELAY"/>
    <d v="1979-07-01T00:00:00"/>
    <d v="1979-07-01T00:00:00"/>
    <s v="WCDXFER"/>
  </r>
  <r>
    <n v="0"/>
    <n v="5636.79"/>
    <n v="517.24706973299999"/>
    <n v="5119.542930267"/>
    <d v="2023-12-01T00:00:00"/>
    <s v="BH Colorado Electric Oper Co"/>
    <s v="Regulated Electric (122)"/>
    <s v="WPC Sub 30315 Reader"/>
    <x v="118"/>
    <n v="135300"/>
    <x v="240"/>
    <n v="34776442"/>
    <s v="Relay - Other  SEL 351-Protection System"/>
    <d v="2019-10-14T00:00:00"/>
    <d v="2019-11-01T00:00:00"/>
    <s v="10068501"/>
  </r>
  <r>
    <n v="1"/>
    <n v="65349.46"/>
    <n v="17989.929332920601"/>
    <n v="47359.530667079394"/>
    <d v="2023-12-01T00:00:00"/>
    <s v="BH Colorado Electric Oper Co"/>
    <s v="Regulated Electric (122)"/>
    <s v="WPC Sub 30315 Reader"/>
    <x v="118"/>
    <n v="135300"/>
    <x v="149"/>
    <n v="11100862"/>
    <s v="CONTROL PANEL # 4"/>
    <d v="2010-04-15T00:00:00"/>
    <d v="2011-02-01T00:00:00"/>
    <s v="10025337"/>
  </r>
  <r>
    <n v="2"/>
    <n v="40878.9"/>
    <n v="10419.884037171001"/>
    <n v="30459.015962828998"/>
    <d v="2023-12-01T00:00:00"/>
    <s v="BH Colorado Electric Oper Co"/>
    <s v="Regulated Electric (122)"/>
    <s v="WPC Sub 30315 Reader"/>
    <x v="118"/>
    <n v="135300"/>
    <x v="149"/>
    <n v="11151458"/>
    <s v="RELAY AND CONTROL"/>
    <d v="2011-04-12T00:00:00"/>
    <d v="2011-05-01T00:00:00"/>
    <s v="10028126"/>
  </r>
  <r>
    <n v="1"/>
    <n v="126122.76000000001"/>
    <n v="34720.096228383605"/>
    <n v="91402.663771616411"/>
    <d v="2023-12-01T00:00:00"/>
    <s v="BH Colorado Electric Oper Co"/>
    <s v="Regulated Electric (122)"/>
    <s v="WPC Sub 30315 Reader"/>
    <x v="118"/>
    <n v="135300"/>
    <x v="149"/>
    <n v="11100859"/>
    <s v="RELAYING PANEL # 4"/>
    <d v="2010-04-15T00:00:00"/>
    <d v="2011-02-01T00:00:00"/>
    <s v="10025337"/>
  </r>
  <r>
    <n v="0"/>
    <n v="0"/>
    <n v="0"/>
    <n v="0"/>
    <d v="2023-12-01T00:00:00"/>
    <s v="BH Colorado Electric Oper Co"/>
    <s v="Regulated Electric (122)"/>
    <s v="WPC Sub 30315 Reader"/>
    <x v="118"/>
    <n v="135300"/>
    <x v="91"/>
    <n v="9785456"/>
    <s v="SCADA EQUIPMENT- RTU"/>
    <d v="1986-07-01T00:00:00"/>
    <d v="1986-07-01T00:00:00"/>
    <s v="WCDXFER"/>
  </r>
  <r>
    <n v="1"/>
    <n v="57085.9"/>
    <n v="16879.148065679001"/>
    <n v="40206.751934321001"/>
    <d v="2023-12-01T00:00:00"/>
    <s v="BH Colorado Electric Oper Co"/>
    <s v="Regulated Electric (122)"/>
    <s v="WPC Sub 30315 Reader"/>
    <x v="118"/>
    <n v="135300"/>
    <x v="91"/>
    <n v="11004585"/>
    <s v="RTU"/>
    <d v="2009-07-21T00:00:00"/>
    <d v="2009-01-01T00:00:00"/>
    <s v="10018509"/>
  </r>
  <r>
    <n v="0"/>
    <n v="0"/>
    <n v="0"/>
    <n v="0"/>
    <d v="2023-12-01T00:00:00"/>
    <s v="BH Colorado Electric Oper Co"/>
    <s v="Regulated Electric (122)"/>
    <s v="WPC Sub 30315 Reader"/>
    <x v="118"/>
    <n v="135300"/>
    <x v="91"/>
    <n v="9973966"/>
    <s v="TELEMETERING-RTU"/>
    <d v="1988-07-01T00:00:00"/>
    <d v="1988-07-01T00:00:00"/>
    <s v="CPR Conversion"/>
  </r>
  <r>
    <n v="0"/>
    <n v="0"/>
    <n v="0"/>
    <n v="0"/>
    <d v="2023-12-01T00:00:00"/>
    <s v="BH Colorado Electric Oper Co"/>
    <s v="Regulated Electric (122)"/>
    <s v="WPC Sub 30315 Reader"/>
    <x v="118"/>
    <n v="135300"/>
    <x v="91"/>
    <n v="9785455"/>
    <s v="TELEMETERING-RTU"/>
    <d v="1988-07-01T00:00:00"/>
    <d v="1988-07-01T00:00:00"/>
    <s v="WCDXFER"/>
  </r>
  <r>
    <n v="0"/>
    <n v="0"/>
    <n v="0"/>
    <n v="0"/>
    <d v="2023-12-01T00:00:00"/>
    <s v="BH Colorado Electric Oper Co"/>
    <s v="Regulated Electric (122)"/>
    <s v="WPC Sub 30315 Reader"/>
    <x v="118"/>
    <n v="135300"/>
    <x v="91"/>
    <n v="9973967"/>
    <s v="SCADA EQUIPMENT- RTU"/>
    <d v="1986-07-01T00:00:00"/>
    <d v="1986-07-01T00:00:00"/>
    <s v="CPR Conversion"/>
  </r>
  <r>
    <n v="1"/>
    <n v="6129.4000000000005"/>
    <n v="1812.339827414"/>
    <n v="4317.0601725860006"/>
    <d v="2023-12-01T00:00:00"/>
    <s v="BH Colorado Electric Oper Co"/>
    <s v="Regulated Electric (122)"/>
    <s v="WPC Sub 30315 Reader"/>
    <x v="118"/>
    <n v="135300"/>
    <x v="242"/>
    <n v="11004582"/>
    <s v="TRANSCEIVER"/>
    <d v="2009-07-21T00:00:00"/>
    <d v="2009-01-01T00:00:00"/>
    <s v="10018509"/>
  </r>
  <r>
    <n v="1"/>
    <n v="92344.69"/>
    <n v="25421.395178635899"/>
    <n v="66923.294821364107"/>
    <d v="2023-12-01T00:00:00"/>
    <s v="BH Colorado Electric Oper Co"/>
    <s v="Regulated Electric (122)"/>
    <s v="WPC Sub 30315 Reader"/>
    <x v="118"/>
    <n v="135300"/>
    <x v="128"/>
    <n v="11197084"/>
    <s v="SITE PREPERATION AND ROCK FINISH"/>
    <d v="2010-04-15T00:00:00"/>
    <d v="2010-05-01T00:00:00"/>
    <s v="10026454"/>
  </r>
  <r>
    <n v="1"/>
    <n v="33244.080000000002"/>
    <n v="9151.6999518888006"/>
    <n v="24092.380048111201"/>
    <d v="2023-12-01T00:00:00"/>
    <s v="BH Colorado Electric Oper Co"/>
    <s v="Regulated Electric (122)"/>
    <s v="WPC Sub 30315 Reader"/>
    <x v="118"/>
    <n v="135300"/>
    <x v="269"/>
    <n v="11197075"/>
    <s v="Steel Conduit"/>
    <d v="2010-04-15T00:00:00"/>
    <d v="2010-01-01T00:00:00"/>
    <s v="10026454"/>
  </r>
  <r>
    <n v="1"/>
    <n v="16921.330000000002"/>
    <n v="5003.2956393472996"/>
    <n v="11918.034360652702"/>
    <d v="2023-12-01T00:00:00"/>
    <s v="BH Colorado Electric Oper Co"/>
    <s v="Regulated Electric (122)"/>
    <s v="WPC Sub 30315 Reader"/>
    <x v="118"/>
    <n v="135300"/>
    <x v="93"/>
    <n v="11004612"/>
    <s v="STEEL STRUCTURE"/>
    <d v="2009-07-21T00:00:00"/>
    <d v="2009-07-01T00:00:00"/>
    <s v="10018509"/>
  </r>
  <r>
    <n v="1"/>
    <n v="57863.98"/>
    <n v="15929.2656912778"/>
    <n v="41934.714308722207"/>
    <d v="2023-12-01T00:00:00"/>
    <s v="BH Colorado Electric Oper Co"/>
    <s v="Regulated Electric (122)"/>
    <s v="WPC Sub 30315 Reader"/>
    <x v="118"/>
    <n v="135300"/>
    <x v="93"/>
    <n v="11100853"/>
    <s v="STRUCTURE-STEEL"/>
    <d v="2010-04-15T00:00:00"/>
    <d v="2011-02-01T00:00:00"/>
    <s v="10025337"/>
  </r>
  <r>
    <n v="1"/>
    <n v="59748.91"/>
    <n v="14011.399019898799"/>
    <n v="45737.5109801012"/>
    <d v="2023-12-01T00:00:00"/>
    <s v="BH Colorado Electric Oper Co"/>
    <s v="Regulated Electric (122)"/>
    <s v="WPC Sub 30315 Reader"/>
    <x v="118"/>
    <n v="135300"/>
    <x v="176"/>
    <n v="12007239"/>
    <s v="STRUCTURE: DEADEND H FRAME"/>
    <d v="2012-10-11T00:00:00"/>
    <d v="2012-12-01T00:00:00"/>
    <s v="10044488"/>
  </r>
  <r>
    <n v="1"/>
    <n v="1131.22"/>
    <n v="311.41141579420002"/>
    <n v="819.8085842058"/>
    <d v="2023-12-01T00:00:00"/>
    <s v="BH Colorado Electric Oper Co"/>
    <s v="Regulated Electric (122)"/>
    <s v="WPC Sub 30315 Reader"/>
    <x v="118"/>
    <n v="135300"/>
    <x v="176"/>
    <n v="11100829"/>
    <s v="STRUCTURE # 1G-AB"/>
    <d v="2010-04-15T00:00:00"/>
    <d v="2011-02-01T00:00:00"/>
    <s v="10025337"/>
  </r>
  <r>
    <n v="3"/>
    <n v="143667.73000000001"/>
    <n v="39550.017859690299"/>
    <n v="104117.71214030971"/>
    <d v="2023-12-01T00:00:00"/>
    <s v="BH Colorado Electric Oper Co"/>
    <s v="Regulated Electric (122)"/>
    <s v="WPC Sub 30315 Reader"/>
    <x v="118"/>
    <n v="135300"/>
    <x v="176"/>
    <n v="11100832"/>
    <s v="STRUCTURE # DE"/>
    <d v="2010-04-15T00:00:00"/>
    <d v="2011-02-01T00:00:00"/>
    <s v="10025337"/>
  </r>
  <r>
    <n v="1"/>
    <n v="16039.66"/>
    <n v="4415.5276864426005"/>
    <n v="11624.132313557398"/>
    <d v="2023-12-01T00:00:00"/>
    <s v="BH Colorado Electric Oper Co"/>
    <s v="Regulated Electric (122)"/>
    <s v="WPC Sub 30315 Reader"/>
    <x v="118"/>
    <n v="135300"/>
    <x v="176"/>
    <n v="11100838"/>
    <s v="STRUCTURE # 1H"/>
    <d v="2010-04-15T00:00:00"/>
    <d v="2011-02-01T00:00:00"/>
    <s v="10025337"/>
  </r>
  <r>
    <n v="1"/>
    <n v="43627.19"/>
    <n v="12010.0466797109"/>
    <n v="31617.143320289102"/>
    <d v="2023-12-01T00:00:00"/>
    <s v="BH Colorado Electric Oper Co"/>
    <s v="Regulated Electric (122)"/>
    <s v="WPC Sub 30315 Reader"/>
    <x v="118"/>
    <n v="135300"/>
    <x v="176"/>
    <n v="11100835"/>
    <s v="STRUCTURE # 1G"/>
    <d v="2010-04-15T00:00:00"/>
    <d v="2011-02-01T00:00:00"/>
    <s v="10025337"/>
  </r>
  <r>
    <n v="1"/>
    <n v="2351.59"/>
    <n v="647.36476659490006"/>
    <n v="1704.2252334051"/>
    <d v="2023-12-01T00:00:00"/>
    <s v="BH Colorado Electric Oper Co"/>
    <s v="Regulated Electric (122)"/>
    <s v="WPC Sub 30315 Reader"/>
    <x v="118"/>
    <n v="135300"/>
    <x v="176"/>
    <n v="11100844"/>
    <s v="STRUCTURE # 1H-AB"/>
    <d v="2010-04-15T00:00:00"/>
    <d v="2011-02-01T00:00:00"/>
    <s v="10025337"/>
  </r>
  <r>
    <n v="3"/>
    <n v="6314.1900000000005"/>
    <n v="1738.2214312809001"/>
    <n v="4575.9685687191004"/>
    <d v="2023-12-01T00:00:00"/>
    <s v="BH Colorado Electric Oper Co"/>
    <s v="Regulated Electric (122)"/>
    <s v="WPC Sub 30315 Reader"/>
    <x v="118"/>
    <n v="135300"/>
    <x v="176"/>
    <n v="11100841"/>
    <s v="STRUCTURE # DE-AB"/>
    <d v="2010-04-15T00:00:00"/>
    <d v="2011-02-01T00:00:00"/>
    <s v="10025337"/>
  </r>
  <r>
    <n v="8"/>
    <n v="152043.93"/>
    <n v="44956.3203340533"/>
    <n v="107087.60966594669"/>
    <d v="2023-12-01T00:00:00"/>
    <s v="BH Colorado Electric Oper Co"/>
    <s v="Regulated Electric (122)"/>
    <s v="WPC Sub 30315 Reader"/>
    <x v="118"/>
    <n v="135300"/>
    <x v="150"/>
    <n v="11004591"/>
    <s v="SWITCH-115KV 2000 A GANG OPERATED"/>
    <d v="2009-07-21T00:00:00"/>
    <d v="2009-01-01T00:00:00"/>
    <s v="10018509"/>
  </r>
  <r>
    <n v="0"/>
    <n v="0"/>
    <n v="0"/>
    <n v="0"/>
    <d v="2023-12-01T00:00:00"/>
    <s v="BH Colorado Electric Oper Co"/>
    <s v="Regulated Electric (122)"/>
    <s v="WPC Sub 30315 Reader"/>
    <x v="118"/>
    <n v="135300"/>
    <x v="243"/>
    <n v="9785795"/>
    <s v="TELEMETERING-TRANSDUCER"/>
    <d v="1981-07-01T00:00:00"/>
    <d v="1981-07-01T00:00:00"/>
    <s v="WCDXFER"/>
  </r>
  <r>
    <n v="0"/>
    <n v="0"/>
    <n v="0"/>
    <n v="0"/>
    <d v="2023-12-01T00:00:00"/>
    <s v="BH Colorado Electric Oper Co"/>
    <s v="Regulated Electric (122)"/>
    <s v="WPC Sub 30315 Reader"/>
    <x v="118"/>
    <n v="135300"/>
    <x v="243"/>
    <n v="9973905"/>
    <s v="TELEMETERING-TRANSDUCER"/>
    <d v="1981-07-01T00:00:00"/>
    <d v="1981-07-01T00:00:00"/>
    <s v="CPR Conversion"/>
  </r>
  <r>
    <n v="0"/>
    <n v="0"/>
    <n v="0"/>
    <n v="0"/>
    <d v="2023-12-01T00:00:00"/>
    <s v="BH Colorado Electric Oper Co"/>
    <s v="Regulated Electric (122)"/>
    <s v="WPC Sub 30315 Reader"/>
    <x v="118"/>
    <n v="135300"/>
    <x v="243"/>
    <n v="9973906"/>
    <s v="TELEMETERING EQ.- TRANSDUCER"/>
    <d v="1980-07-01T00:00:00"/>
    <d v="1980-07-01T00:00:00"/>
    <s v="CPR Conversion"/>
  </r>
  <r>
    <n v="0"/>
    <n v="0"/>
    <n v="0"/>
    <n v="0"/>
    <d v="2023-12-01T00:00:00"/>
    <s v="BH Colorado Electric Oper Co"/>
    <s v="Regulated Electric (122)"/>
    <s v="WPC Sub 30315 Reader"/>
    <x v="118"/>
    <n v="135300"/>
    <x v="243"/>
    <n v="9785796"/>
    <s v="TELEMETERING EQ.- TRANSDUCER"/>
    <d v="1980-07-01T00:00:00"/>
    <d v="1980-07-01T00:00:00"/>
    <s v="WCDXFER"/>
  </r>
  <r>
    <n v="9"/>
    <n v="17554.82"/>
    <n v="17361.682221456402"/>
    <n v="193.13777854359796"/>
    <d v="2023-12-01T00:00:00"/>
    <s v="BH Colorado Electric Oper Co"/>
    <s v="Regulated Electric (122)"/>
    <s v="WPC Sub 30315 Reader"/>
    <x v="118"/>
    <n v="135300"/>
    <x v="182"/>
    <n v="9786635"/>
    <s v="TRANSF, POTNTL, 1PH, 35001-69KV"/>
    <d v="1975-07-01T00:00:00"/>
    <d v="1975-07-01T00:00:00"/>
    <s v="WCDXFER"/>
  </r>
  <r>
    <n v="0"/>
    <n v="0"/>
    <n v="0"/>
    <n v="0"/>
    <d v="2023-12-01T00:00:00"/>
    <s v="BH Colorado Electric Oper Co"/>
    <s v="Regulated Electric (122)"/>
    <s v="WPC Sub 30315 Reader"/>
    <x v="118"/>
    <n v="135300"/>
    <x v="182"/>
    <n v="9973960"/>
    <s v="TRANSF, POTNTL, 1PH, 35001-69KV"/>
    <d v="1975-07-01T00:00:00"/>
    <d v="1975-07-01T00:00:00"/>
    <s v="CPR Conversion"/>
  </r>
  <r>
    <n v="0"/>
    <n v="0"/>
    <n v="0"/>
    <n v="0"/>
    <d v="2023-12-01T00:00:00"/>
    <s v="BH Colorado Electric Oper Co"/>
    <s v="Regulated Electric (122)"/>
    <s v="WPC Sub 30315 Reader"/>
    <x v="118"/>
    <n v="135300"/>
    <x v="245"/>
    <n v="9973957"/>
    <s v="TRANSF, POTNTL, 1PH, 69001-16"/>
    <d v="1980-07-01T00:00:00"/>
    <d v="1980-07-01T00:00:00"/>
    <s v="CPR Conversion"/>
  </r>
  <r>
    <n v="0"/>
    <n v="0"/>
    <n v="0"/>
    <n v="0"/>
    <d v="2023-12-01T00:00:00"/>
    <s v="BH Colorado Electric Oper Co"/>
    <s v="Regulated Electric (122)"/>
    <s v="WPC Sub 30315 Reader"/>
    <x v="118"/>
    <n v="135300"/>
    <x v="245"/>
    <n v="9973959"/>
    <s v="TRANSF, POTNTL, 1PH, 69001-161KV"/>
    <d v="1975-07-01T00:00:00"/>
    <d v="1975-07-01T00:00:00"/>
    <s v="CPR Conversion"/>
  </r>
  <r>
    <n v="3"/>
    <n v="20882.53"/>
    <n v="18523.628343459099"/>
    <n v="2358.9016565409001"/>
    <d v="2023-12-01T00:00:00"/>
    <s v="BH Colorado Electric Oper Co"/>
    <s v="Regulated Electric (122)"/>
    <s v="WPC Sub 30315 Reader"/>
    <x v="118"/>
    <n v="135300"/>
    <x v="245"/>
    <n v="9805278"/>
    <s v="TRANSF, POTNTL, 1PH, 69001-16"/>
    <d v="1980-07-01T00:00:00"/>
    <d v="1980-07-01T00:00:00"/>
    <s v="WCDXFER"/>
  </r>
  <r>
    <n v="7"/>
    <n v="22735.23"/>
    <n v="22485.097454244598"/>
    <n v="250.13254575540122"/>
    <d v="2023-12-01T00:00:00"/>
    <s v="BH Colorado Electric Oper Co"/>
    <s v="Regulated Electric (122)"/>
    <s v="WPC Sub 30315 Reader"/>
    <x v="118"/>
    <n v="135300"/>
    <x v="245"/>
    <n v="9805277"/>
    <s v="TRANSF, POTNTL, 1PH, 69001-161KV"/>
    <d v="1975-07-01T00:00:00"/>
    <d v="1975-07-01T00:00:00"/>
    <s v="WCDXFER"/>
  </r>
  <r>
    <n v="0"/>
    <n v="0"/>
    <n v="0"/>
    <n v="0"/>
    <d v="2023-12-01T00:00:00"/>
    <s v="BH Colorado Electric Oper Co"/>
    <s v="Regulated Electric (122)"/>
    <s v="WPC Sub 30315 Reader"/>
    <x v="118"/>
    <n v="135300"/>
    <x v="245"/>
    <n v="9973958"/>
    <s v="TRANSF, POTNTL, 1PH, 69001-16"/>
    <d v="1978-07-01T00:00:00"/>
    <d v="1978-07-01T00:00:00"/>
    <s v="CPR Conversion"/>
  </r>
  <r>
    <n v="0"/>
    <n v="0"/>
    <n v="0"/>
    <n v="0"/>
    <d v="2023-12-01T00:00:00"/>
    <s v="BH Colorado Electric Oper Co"/>
    <s v="Regulated Electric (122)"/>
    <s v="WPC Sub 30315 Reader"/>
    <x v="118"/>
    <n v="135300"/>
    <x v="245"/>
    <n v="9689826"/>
    <s v="TRANSF, POTNTL, 1PH, 69001-16"/>
    <d v="1978-07-01T00:00:00"/>
    <d v="1978-07-01T00:00:00"/>
    <s v="WCDXFER"/>
  </r>
  <r>
    <n v="3"/>
    <n v="57727.16"/>
    <n v="17068.755700639598"/>
    <n v="40658.404299360409"/>
    <d v="2023-12-01T00:00:00"/>
    <s v="BH Colorado Electric Oper Co"/>
    <s v="Regulated Electric (122)"/>
    <s v="WPC Sub 30315 Reader"/>
    <x v="118"/>
    <n v="135300"/>
    <x v="151"/>
    <n v="11004609"/>
    <s v="115 KV POTENTIAL TRANSFORMER INSTRUMENT"/>
    <d v="2009-07-21T00:00:00"/>
    <d v="2009-07-01T00:00:00"/>
    <s v="10018509"/>
  </r>
  <r>
    <n v="6"/>
    <n v="57769.08"/>
    <n v="11191.0989666408"/>
    <n v="46577.981033359203"/>
    <d v="2023-12-01T00:00:00"/>
    <s v="BH Colorado Electric Oper Co"/>
    <s v="Regulated Electric (122)"/>
    <s v="WPC Sub 30315 Reader"/>
    <x v="118"/>
    <n v="135300"/>
    <x v="151"/>
    <n v="12672419"/>
    <s v="POTENTIAL TRANSFORMERS 15KV"/>
    <d v="2014-02-28T00:00:00"/>
    <d v="2014-03-01T00:00:00"/>
    <s v="10047625"/>
  </r>
  <r>
    <n v="4"/>
    <n v="79586.400000000009"/>
    <n v="21909.189637703999"/>
    <n v="57677.210362296013"/>
    <d v="2023-12-01T00:00:00"/>
    <s v="BH Colorado Electric Oper Co"/>
    <s v="Regulated Electric (122)"/>
    <s v="WPC Sub 30315 Reader"/>
    <x v="118"/>
    <n v="135300"/>
    <x v="151"/>
    <n v="11100847"/>
    <s v="CCVT-POTENTIAL TRANSFORMER 115 KV"/>
    <d v="2010-04-15T00:00:00"/>
    <d v="2011-02-01T00:00:00"/>
    <s v="10025337"/>
  </r>
  <r>
    <n v="1"/>
    <n v="16527.599999999999"/>
    <n v="3201.7474967760004"/>
    <n v="13325.852503223998"/>
    <d v="2023-12-01T00:00:00"/>
    <s v="BH Colorado Electric Oper Co"/>
    <s v="Regulated Electric (122)"/>
    <s v="WPC Sub 30315 Reader"/>
    <x v="118"/>
    <n v="135300"/>
    <x v="334"/>
    <n v="12672401"/>
    <s v="TRANSFER-ELEC-0-15KV- &lt;= 600AMPS"/>
    <d v="2014-02-28T00:00:00"/>
    <d v="2014-01-01T00:00:00"/>
    <s v="10047625"/>
  </r>
  <r>
    <n v="6"/>
    <n v="130569.37000000001"/>
    <n v="38606.7265134197"/>
    <n v="91962.643486580317"/>
    <d v="2023-12-01T00:00:00"/>
    <s v="BH Colorado Electric Oper Co"/>
    <s v="Regulated Electric (122)"/>
    <s v="WPC Sub 30315 Reader"/>
    <x v="118"/>
    <n v="135300"/>
    <x v="138"/>
    <n v="11004588"/>
    <s v="115KV CURRENT TRANSFORMER 1200:5"/>
    <d v="2009-07-21T00:00:00"/>
    <d v="2009-01-01T00:00:00"/>
    <s v="10018509"/>
  </r>
  <r>
    <n v="3"/>
    <n v="89805.35"/>
    <n v="17397.205556741003"/>
    <n v="72408.144443259007"/>
    <d v="2023-12-01T00:00:00"/>
    <s v="BH Colorado Electric Oper Co"/>
    <s v="Regulated Electric (122)"/>
    <s v="WPC Sub 30315 Reader"/>
    <x v="118"/>
    <n v="135300"/>
    <x v="138"/>
    <n v="12672404"/>
    <s v="CCVT:72.5 KV W CARRIER"/>
    <d v="2014-02-28T00:00:00"/>
    <d v="2014-01-01T00:00:00"/>
    <s v="10047625"/>
  </r>
  <r>
    <n v="3"/>
    <n v="75928.5"/>
    <n v="17805.588595379999"/>
    <n v="58122.911404619997"/>
    <d v="2023-12-01T00:00:00"/>
    <s v="BH Colorado Electric Oper Co"/>
    <s v="Regulated Electric (122)"/>
    <s v="WPC Sub 30315 Reader"/>
    <x v="118"/>
    <n v="135300"/>
    <x v="138"/>
    <n v="12007228"/>
    <s v="115KV, 550KV BIL, CCVT P/N TEMF 123H"/>
    <d v="2012-10-11T00:00:00"/>
    <d v="2012-01-01T00:00:00"/>
    <s v="10044488"/>
  </r>
  <r>
    <n v="1"/>
    <n v="9157.7000000000007"/>
    <n v="8123.2413544189994"/>
    <n v="1034.4586455810013"/>
    <d v="2023-12-01T00:00:00"/>
    <s v="BH Colorado Electric Oper Co"/>
    <s v="Regulated Electric (122)"/>
    <s v="WPC Sub 30315 Reader"/>
    <x v="118"/>
    <n v="135300"/>
    <x v="246"/>
    <n v="9768380"/>
    <s v="CARR CURR EQ-TRANS/REC COMBINED"/>
    <d v="1980-07-01T00:00:00"/>
    <d v="1980-07-01T00:00:00"/>
    <s v="WCDXFER"/>
  </r>
  <r>
    <n v="0"/>
    <n v="0"/>
    <n v="0"/>
    <n v="0"/>
    <d v="2023-12-01T00:00:00"/>
    <s v="BH Colorado Electric Oper Co"/>
    <s v="Regulated Electric (122)"/>
    <s v="WPC Sub 30315 Reader"/>
    <x v="118"/>
    <n v="135300"/>
    <x v="246"/>
    <n v="9701170"/>
    <s v="CARR CURR EQ-TRANS/REC COMBINED"/>
    <d v="1980-07-01T00:00:00"/>
    <d v="1980-07-01T00:00:00"/>
    <s v="CPR Conversion"/>
  </r>
  <r>
    <n v="80"/>
    <n v="3423.71"/>
    <n v="802.87601796280001"/>
    <n v="2620.8339820372003"/>
    <d v="2023-12-01T00:00:00"/>
    <s v="BH Colorado Electric Oper Co"/>
    <s v="Regulated Electric (122)"/>
    <s v="WPC Sub 30315 Reader"/>
    <x v="118"/>
    <n v="135300"/>
    <x v="299"/>
    <n v="12007225"/>
    <s v="BUS:ALUMINUM 4&quot; IPS"/>
    <d v="2012-10-11T00:00:00"/>
    <d v="2012-01-01T00:00:00"/>
    <s v="10044488"/>
  </r>
  <r>
    <n v="0"/>
    <n v="0"/>
    <n v="0"/>
    <n v="0"/>
    <d v="2023-12-01T00:00:00"/>
    <s v="BH Colorado Electric Oper Co"/>
    <s v="Regulated Electric (122)"/>
    <s v="WPC Sub 30315 Reader"/>
    <x v="118"/>
    <n v="135300"/>
    <x v="335"/>
    <n v="9973895"/>
    <s v="TUNNEL"/>
    <d v="1975-07-01T00:00:00"/>
    <d v="1975-07-01T00:00:00"/>
    <s v="CPR Conversion"/>
  </r>
  <r>
    <n v="1"/>
    <n v="26272.100000000002"/>
    <n v="25983.054881241998"/>
    <n v="289.04511875800381"/>
    <d v="2023-12-01T00:00:00"/>
    <s v="BH Colorado Electric Oper Co"/>
    <s v="Regulated Electric (122)"/>
    <s v="WPC Sub 30315 Reader"/>
    <x v="118"/>
    <n v="135300"/>
    <x v="335"/>
    <n v="9769415"/>
    <s v="TUNNEL"/>
    <d v="1975-07-01T00:00:00"/>
    <d v="1975-07-01T00:00:00"/>
    <s v="WCDXFER"/>
  </r>
  <r>
    <n v="0"/>
    <n v="0"/>
    <n v="0"/>
    <n v="0"/>
    <d v="2023-12-01T00:00:00"/>
    <s v="BH Colorado Electric Oper Co"/>
    <s v="Regulated Electric (122)"/>
    <s v="WPC Sub 30315 Reader"/>
    <x v="118"/>
    <n v="135300"/>
    <x v="300"/>
    <n v="9973961"/>
    <s v="TX.-CURR., WIND.TYPE 601-1200A"/>
    <d v="1991-07-01T00:00:00"/>
    <d v="1991-07-01T00:00:00"/>
    <s v="CPR Conversion"/>
  </r>
  <r>
    <n v="0"/>
    <n v="0"/>
    <n v="0"/>
    <n v="0"/>
    <d v="2023-12-01T00:00:00"/>
    <s v="BH Colorado Electric Oper Co"/>
    <s v="Regulated Electric (122)"/>
    <s v="WPC Sub 30315 Reader"/>
    <x v="118"/>
    <n v="135300"/>
    <x v="300"/>
    <n v="9786645"/>
    <s v="TX.-CURR., WIND.TYPE 601-1200A"/>
    <d v="1991-07-01T00:00:00"/>
    <d v="1991-07-01T00:00:00"/>
    <s v="WCDXFER"/>
  </r>
  <r>
    <n v="1"/>
    <n v="2341.91"/>
    <n v="2268.391356134"/>
    <n v="73.51864386599982"/>
    <d v="2023-12-01T00:00:00"/>
    <s v="BH Colorado Electric Oper Co"/>
    <s v="Regulated Electric (122)"/>
    <s v="WPC Sub 30315 Reader"/>
    <x v="118"/>
    <n v="135300"/>
    <x v="252"/>
    <n v="9769139"/>
    <s v="CARR CURR EQ-WAVE TRAP-800 AMP"/>
    <d v="1976-07-01T00:00:00"/>
    <d v="1976-07-01T00:00:00"/>
    <s v="WCDXFER"/>
  </r>
  <r>
    <n v="0"/>
    <n v="0"/>
    <n v="0"/>
    <n v="0"/>
    <d v="2023-12-01T00:00:00"/>
    <s v="BH Colorado Electric Oper Co"/>
    <s v="Regulated Electric (122)"/>
    <s v="WPC Sub 30315 Reader"/>
    <x v="118"/>
    <n v="135300"/>
    <x v="252"/>
    <n v="9973915"/>
    <s v="CARR CURR EQ-WAVE TRAP-800 AMP"/>
    <d v="1976-07-01T00:00:00"/>
    <d v="1976-07-01T00:00:00"/>
    <s v="CPR Conversion"/>
  </r>
  <r>
    <n v="0"/>
    <n v="0"/>
    <n v="0"/>
    <n v="0"/>
    <d v="2023-12-01T00:00:00"/>
    <s v="BH Colorado Electric Oper Co"/>
    <s v="Regulated Electric (122)"/>
    <s v="WPC Sub 30315 Reader"/>
    <x v="118"/>
    <n v="135300"/>
    <x v="252"/>
    <n v="9724110"/>
    <s v="CARR CURR EQ-WAVE TRAP-800 AMP"/>
    <d v="1980-07-01T00:00:00"/>
    <d v="1980-07-01T00:00:00"/>
    <s v="CPR Conversion"/>
  </r>
  <r>
    <n v="1"/>
    <n v="4053.14"/>
    <n v="3595.2951574357999"/>
    <n v="457.84484256420001"/>
    <d v="2023-12-01T00:00:00"/>
    <s v="BH Colorado Electric Oper Co"/>
    <s v="Regulated Electric (122)"/>
    <s v="WPC Sub 30315 Reader"/>
    <x v="118"/>
    <n v="135300"/>
    <x v="252"/>
    <n v="9769140"/>
    <s v="CARR CURR EQ-WAVE TRAP-800 AMP"/>
    <d v="1980-07-01T00:00:00"/>
    <d v="1980-07-01T00:00:00"/>
    <s v="WCDXFER"/>
  </r>
  <r>
    <n v="0"/>
    <n v="0"/>
    <n v="0"/>
    <n v="0"/>
    <d v="2023-12-01T00:00:00"/>
    <s v="BH Colorado Electric Oper Co"/>
    <s v="Regulated Electric (122)"/>
    <s v="WPC Sub 30315 Reader"/>
    <x v="118"/>
    <n v="135600"/>
    <x v="29"/>
    <n v="11004597"/>
    <s v="STATION POST INSULATORS"/>
    <d v="2009-07-21T00:00:00"/>
    <d v="2009-01-01T00:00:00"/>
    <s v="10018509"/>
  </r>
  <r>
    <n v="1"/>
    <n v="442873.78"/>
    <n v="52738.645340246199"/>
    <n v="390135.13465975382"/>
    <d v="2023-12-01T00:00:00"/>
    <s v="BH Colorado Electric Oper Co"/>
    <s v="Regulated Electric (122)"/>
    <s v="WPC Sub 30330 Pueblo Plant 115"/>
    <x v="119"/>
    <n v="135200"/>
    <x v="9"/>
    <n v="20438845"/>
    <s v="BUILDING STRUCTURE"/>
    <d v="2016-01-14T00:00:00"/>
    <d v="2016-04-01T00:00:00"/>
    <s v="10050823"/>
  </r>
  <r>
    <n v="1"/>
    <n v="116164.17"/>
    <n v="13833.1534616343"/>
    <n v="102331.0165383657"/>
    <d v="2023-12-01T00:00:00"/>
    <s v="BH Colorado Electric Oper Co"/>
    <s v="Regulated Electric (122)"/>
    <s v="WPC Sub 30330 Pueblo Plant 115"/>
    <x v="119"/>
    <n v="135200"/>
    <x v="336"/>
    <n v="20438848"/>
    <s v="BUILDING,FOUNDATIONS/FOOTINGS/PIERS"/>
    <d v="2016-01-14T00:00:00"/>
    <d v="2016-04-01T00:00:00"/>
    <s v="10050823"/>
  </r>
  <r>
    <n v="1"/>
    <n v="31829.15"/>
    <n v="3790.3039853285004"/>
    <n v="28038.846014671501"/>
    <d v="2023-12-01T00:00:00"/>
    <s v="BH Colorado Electric Oper Co"/>
    <s v="Regulated Electric (122)"/>
    <s v="WPC Sub 30330 Pueblo Plant 115"/>
    <x v="119"/>
    <n v="135200"/>
    <x v="119"/>
    <n v="20438830"/>
    <s v="Fence"/>
    <d v="2016-01-14T00:00:00"/>
    <d v="2016-04-01T00:00:00"/>
    <s v="10050823"/>
  </r>
  <r>
    <n v="0"/>
    <n v="7739.96"/>
    <n v="553.01758781319995"/>
    <n v="7186.9424121867996"/>
    <d v="2023-12-01T00:00:00"/>
    <s v="BH Colorado Electric Oper Co"/>
    <s v="Regulated Electric (122)"/>
    <s v="WPC Sub 30330 Pueblo Plant 115"/>
    <x v="119"/>
    <n v="135200"/>
    <x v="127"/>
    <n v="33378914"/>
    <s v="SECURITY SYSTEM"/>
    <d v="2019-12-16T00:00:00"/>
    <d v="2019-12-01T00:00:00"/>
    <s v="10068558"/>
  </r>
  <r>
    <n v="1"/>
    <n v="28435.14"/>
    <n v="3386.1358052405999"/>
    <n v="25049.0041947594"/>
    <d v="2023-12-01T00:00:00"/>
    <s v="BH Colorado Electric Oper Co"/>
    <s v="Regulated Electric (122)"/>
    <s v="WPC Sub 30330 Pueblo Plant 115"/>
    <x v="119"/>
    <n v="135200"/>
    <x v="128"/>
    <n v="20438842"/>
    <s v="Station Rock"/>
    <d v="2016-01-14T00:00:00"/>
    <d v="2016-04-01T00:00:00"/>
    <s v="10050823"/>
  </r>
  <r>
    <n v="1"/>
    <n v="1468.54"/>
    <n v="1535.549994189"/>
    <n v="-67.009994189000054"/>
    <d v="2023-12-01T00:00:00"/>
    <s v="BH Colorado Electric Oper Co"/>
    <s v="Regulated Electric (122)"/>
    <s v="WPC Sub 30330 Pueblo Plant 115"/>
    <x v="119"/>
    <n v="135200"/>
    <x v="152"/>
    <n v="9973955"/>
    <s v="WALLS,ENCLOSE/RETAIN,SOUND WALL"/>
    <d v="1936-07-01T00:00:00"/>
    <d v="1936-07-01T00:00:00"/>
    <s v="CPR Conversion"/>
  </r>
  <r>
    <n v="1"/>
    <n v="60472.15"/>
    <n v="33911.092128129007"/>
    <n v="26561.057871870995"/>
    <d v="2023-12-01T00:00:00"/>
    <s v="BH Colorado Electric Oper Co"/>
    <s v="Regulated Electric (122)"/>
    <s v="WPC Sub 30330 Pueblo Plant 115"/>
    <x v="119"/>
    <n v="135300"/>
    <x v="337"/>
    <n v="9778073"/>
    <s v="AIR MAGNETIC - 15 KV"/>
    <d v="1996-07-01T00:00:00"/>
    <d v="1996-07-01T00:00:00"/>
    <s v="WCDXFER"/>
  </r>
  <r>
    <n v="0"/>
    <n v="0"/>
    <n v="0"/>
    <n v="0"/>
    <d v="2023-12-01T00:00:00"/>
    <s v="BH Colorado Electric Oper Co"/>
    <s v="Regulated Electric (122)"/>
    <s v="WPC Sub 30330 Pueblo Plant 115"/>
    <x v="119"/>
    <n v="135300"/>
    <x v="337"/>
    <n v="9861062"/>
    <s v="AIR MAGNETIC - 15 KV"/>
    <d v="1996-07-01T00:00:00"/>
    <d v="1996-07-01T00:00:00"/>
    <s v="CPR Conversion"/>
  </r>
  <r>
    <n v="0"/>
    <n v="0"/>
    <n v="0"/>
    <n v="0"/>
    <d v="2023-12-01T00:00:00"/>
    <s v="BH Colorado Electric Oper Co"/>
    <s v="Regulated Electric (122)"/>
    <s v="WPC Sub 30330 Pueblo Plant 115"/>
    <x v="119"/>
    <n v="135300"/>
    <x v="312"/>
    <n v="9974006"/>
    <s v="AIRBREAK-1PH-ELEC-0-15000V-&lt;=600AMPS"/>
    <d v="1966-07-01T00:00:00"/>
    <d v="1966-07-01T00:00:00"/>
    <s v="CPR Conversion"/>
  </r>
  <r>
    <n v="3"/>
    <n v="896.13"/>
    <n v="949.03778403899992"/>
    <n v="-52.907784038999921"/>
    <d v="2023-12-01T00:00:00"/>
    <s v="BH Colorado Electric Oper Co"/>
    <s v="Regulated Electric (122)"/>
    <s v="WPC Sub 30330 Pueblo Plant 115"/>
    <x v="119"/>
    <n v="135300"/>
    <x v="312"/>
    <n v="9785423"/>
    <s v="AIRBREAK-1PH-ELEC-0-15000V-&lt;=600AMPS"/>
    <d v="1966-07-01T00:00:00"/>
    <d v="1966-07-01T00:00:00"/>
    <s v="WCDXFER"/>
  </r>
  <r>
    <n v="0"/>
    <n v="0"/>
    <n v="0"/>
    <n v="0"/>
    <d v="2023-12-01T00:00:00"/>
    <s v="BH Colorado Electric Oper Co"/>
    <s v="Regulated Electric (122)"/>
    <s v="WPC Sub 30330 Pueblo Plant 115"/>
    <x v="119"/>
    <n v="135300"/>
    <x v="338"/>
    <n v="9974005"/>
    <s v="AIRBRK-1PH-ELEC-0-15000V-1200-1999A"/>
    <d v="1936-07-01T00:00:00"/>
    <d v="1936-07-01T00:00:00"/>
    <s v="CPR Conversion"/>
  </r>
  <r>
    <n v="3"/>
    <n v="227.51"/>
    <n v="245.576387092"/>
    <n v="-18.066387092000014"/>
    <d v="2023-12-01T00:00:00"/>
    <s v="BH Colorado Electric Oper Co"/>
    <s v="Regulated Electric (122)"/>
    <s v="WPC Sub 30330 Pueblo Plant 115"/>
    <x v="119"/>
    <n v="135300"/>
    <x v="338"/>
    <n v="9785422"/>
    <s v="AIRBRK-1PH-ELEC-0-15000V-1200-1999A"/>
    <d v="1936-07-01T00:00:00"/>
    <d v="1936-07-01T00:00:00"/>
    <s v="WCDXFER"/>
  </r>
  <r>
    <n v="0"/>
    <n v="0"/>
    <n v="0"/>
    <n v="0"/>
    <d v="2023-12-01T00:00:00"/>
    <s v="BH Colorado Electric Oper Co"/>
    <s v="Regulated Electric (122)"/>
    <s v="WPC Sub 30330 Pueblo Plant 115"/>
    <x v="119"/>
    <n v="135300"/>
    <x v="338"/>
    <n v="9974004"/>
    <s v="SWITCH,1PH,ELEC,0-15K,1200-199"/>
    <d v="1964-07-01T00:00:00"/>
    <d v="1964-07-01T00:00:00"/>
    <s v="CPR Conversion"/>
  </r>
  <r>
    <n v="6"/>
    <n v="711.02"/>
    <n v="753.96437082520004"/>
    <n v="-42.944370825200053"/>
    <d v="2023-12-01T00:00:00"/>
    <s v="BH Colorado Electric Oper Co"/>
    <s v="Regulated Electric (122)"/>
    <s v="WPC Sub 30330 Pueblo Plant 115"/>
    <x v="119"/>
    <n v="135300"/>
    <x v="338"/>
    <n v="9785421"/>
    <s v="SWITCH,1PH,ELEC,0-15K,1200-199"/>
    <d v="1964-07-01T00:00:00"/>
    <d v="1964-07-01T00:00:00"/>
    <s v="WCDXFER"/>
  </r>
  <r>
    <n v="0"/>
    <n v="0"/>
    <n v="0"/>
    <n v="0"/>
    <d v="2023-12-01T00:00:00"/>
    <s v="BH Colorado Electric Oper Co"/>
    <s v="Regulated Electric (122)"/>
    <s v="WPC Sub 30330 Pueblo Plant 115"/>
    <x v="119"/>
    <n v="135300"/>
    <x v="196"/>
    <n v="9974003"/>
    <s v="AIRBRK-1PH-ELEC-0-15000V-&gt;= 2000AMPS"/>
    <d v="1936-07-01T00:00:00"/>
    <d v="1936-07-01T00:00:00"/>
    <s v="CPR Conversion"/>
  </r>
  <r>
    <n v="6"/>
    <n v="495"/>
    <n v="534.30755399999998"/>
    <n v="-39.307553999999982"/>
    <d v="2023-12-01T00:00:00"/>
    <s v="BH Colorado Electric Oper Co"/>
    <s v="Regulated Electric (122)"/>
    <s v="WPC Sub 30330 Pueblo Plant 115"/>
    <x v="119"/>
    <n v="135300"/>
    <x v="196"/>
    <n v="9785419"/>
    <s v="AIRBRK-1PH-ELEC-0-15000V-&gt;= 2000AMPS"/>
    <d v="1936-07-01T00:00:00"/>
    <d v="1936-07-01T00:00:00"/>
    <s v="WCDXFER"/>
  </r>
  <r>
    <n v="1"/>
    <n v="28479.760000000002"/>
    <n v="4355.6326933208002"/>
    <n v="24124.127306679202"/>
    <d v="2023-12-01T00:00:00"/>
    <s v="BH Colorado Electric Oper Co"/>
    <s v="Regulated Electric (122)"/>
    <s v="WPC Sub 30330 Pueblo Plant 115"/>
    <x v="119"/>
    <n v="135300"/>
    <x v="339"/>
    <n v="20438851"/>
    <s v="Antenna"/>
    <d v="2016-01-14T00:00:00"/>
    <d v="2016-04-01T00:00:00"/>
    <s v="10050823"/>
  </r>
  <r>
    <n v="6"/>
    <n v="1134.6100000000001"/>
    <n v="1213.9235959024002"/>
    <n v="-79.313595902400039"/>
    <d v="2023-12-01T00:00:00"/>
    <s v="BH Colorado Electric Oper Co"/>
    <s v="Regulated Electric (122)"/>
    <s v="WPC Sub 30330 Pueblo Plant 115"/>
    <x v="119"/>
    <n v="135300"/>
    <x v="139"/>
    <n v="9766602"/>
    <s v="ARRESTER - 23,000-69,000 VOLTS"/>
    <d v="1950-07-01T00:00:00"/>
    <d v="1950-07-01T00:00:00"/>
    <s v="WCDXFER"/>
  </r>
  <r>
    <n v="0"/>
    <n v="0"/>
    <n v="0"/>
    <n v="0"/>
    <d v="2023-12-01T00:00:00"/>
    <s v="BH Colorado Electric Oper Co"/>
    <s v="Regulated Electric (122)"/>
    <s v="WPC Sub 30330 Pueblo Plant 115"/>
    <x v="119"/>
    <n v="135300"/>
    <x v="139"/>
    <n v="9861064"/>
    <s v="ARRESTER - 23,000-69,000 VOLTS"/>
    <d v="1996-07-01T00:00:00"/>
    <d v="1996-07-01T00:00:00"/>
    <s v="CPR Conversion"/>
  </r>
  <r>
    <n v="0"/>
    <n v="0"/>
    <n v="0"/>
    <n v="0"/>
    <d v="2023-12-01T00:00:00"/>
    <s v="BH Colorado Electric Oper Co"/>
    <s v="Regulated Electric (122)"/>
    <s v="WPC Sub 30330 Pueblo Plant 115"/>
    <x v="119"/>
    <n v="135300"/>
    <x v="139"/>
    <n v="9724114"/>
    <s v="ARRESTER - 23,000-69,000 VOLTS"/>
    <d v="1950-07-01T00:00:00"/>
    <d v="1950-07-01T00:00:00"/>
    <s v="CPR Conversion"/>
  </r>
  <r>
    <n v="0"/>
    <n v="0"/>
    <n v="0"/>
    <n v="0"/>
    <d v="2023-12-01T00:00:00"/>
    <s v="BH Colorado Electric Oper Co"/>
    <s v="Regulated Electric (122)"/>
    <s v="WPC Sub 30330 Pueblo Plant 115"/>
    <x v="119"/>
    <n v="135300"/>
    <x v="139"/>
    <n v="9973954"/>
    <s v="ARRESTERS-23000-69000 VOLTS"/>
    <d v="1975-07-01T00:00:00"/>
    <d v="1975-07-01T00:00:00"/>
    <s v="CPR Conversion"/>
  </r>
  <r>
    <n v="3"/>
    <n v="1517.53"/>
    <n v="1500.8341652905999"/>
    <n v="16.69583470940006"/>
    <d v="2023-12-01T00:00:00"/>
    <s v="BH Colorado Electric Oper Co"/>
    <s v="Regulated Electric (122)"/>
    <s v="WPC Sub 30330 Pueblo Plant 115"/>
    <x v="119"/>
    <n v="135300"/>
    <x v="139"/>
    <n v="9766601"/>
    <s v="ARRESTERS-23000-69000 VOLTS"/>
    <d v="1975-07-01T00:00:00"/>
    <d v="1975-07-01T00:00:00"/>
    <s v="WCDXFER"/>
  </r>
  <r>
    <n v="3"/>
    <n v="3864.2400000000002"/>
    <n v="2166.9578251343996"/>
    <n v="1697.2821748656006"/>
    <d v="2023-12-01T00:00:00"/>
    <s v="BH Colorado Electric Oper Co"/>
    <s v="Regulated Electric (122)"/>
    <s v="WPC Sub 30330 Pueblo Plant 115"/>
    <x v="119"/>
    <n v="135300"/>
    <x v="139"/>
    <n v="9766603"/>
    <s v="ARRESTER - 23,000-69,000 VOLTS"/>
    <d v="1996-07-01T00:00:00"/>
    <d v="1996-07-01T00:00:00"/>
    <s v="WCDXFER"/>
  </r>
  <r>
    <n v="0"/>
    <n v="0"/>
    <n v="0"/>
    <n v="0"/>
    <d v="2023-12-01T00:00:00"/>
    <s v="BH Colorado Electric Oper Co"/>
    <s v="Regulated Electric (122)"/>
    <s v="WPC Sub 30330 Pueblo Plant 115"/>
    <x v="119"/>
    <n v="135300"/>
    <x v="108"/>
    <n v="9973953"/>
    <s v="BATTERIES, STORAGE"/>
    <d v="1976-07-01T00:00:00"/>
    <d v="1976-07-01T00:00:00"/>
    <s v="CPR Conversion"/>
  </r>
  <r>
    <n v="0"/>
    <n v="0"/>
    <n v="0"/>
    <n v="0"/>
    <d v="2023-12-01T00:00:00"/>
    <s v="BH Colorado Electric Oper Co"/>
    <s v="Regulated Electric (122)"/>
    <s v="WPC Sub 30330 Pueblo Plant 115"/>
    <x v="119"/>
    <n v="135300"/>
    <x v="108"/>
    <n v="9766632"/>
    <s v="BATTERIES, STORAGE"/>
    <d v="1976-07-01T00:00:00"/>
    <d v="1976-07-01T00:00:00"/>
    <s v="WCDXFER"/>
  </r>
  <r>
    <n v="0"/>
    <n v="0"/>
    <n v="0"/>
    <n v="0"/>
    <d v="2023-12-01T00:00:00"/>
    <s v="BH Colorado Electric Oper Co"/>
    <s v="Regulated Electric (122)"/>
    <s v="WPC Sub 30330 Pueblo Plant 115"/>
    <x v="119"/>
    <n v="135300"/>
    <x v="140"/>
    <n v="9766639"/>
    <s v="BATTERY CHARGER"/>
    <d v="1976-07-01T00:00:00"/>
    <d v="1976-07-01T00:00:00"/>
    <s v="WCDXFER"/>
  </r>
  <r>
    <n v="0"/>
    <n v="0"/>
    <n v="0"/>
    <n v="0"/>
    <d v="2023-12-01T00:00:00"/>
    <s v="BH Colorado Electric Oper Co"/>
    <s v="Regulated Electric (122)"/>
    <s v="WPC Sub 30330 Pueblo Plant 115"/>
    <x v="119"/>
    <n v="135300"/>
    <x v="140"/>
    <n v="9973952"/>
    <s v="BATTERY CHARGER"/>
    <d v="1976-07-01T00:00:00"/>
    <d v="1976-07-01T00:00:00"/>
    <s v="CPR Conversion"/>
  </r>
  <r>
    <n v="2"/>
    <n v="8805.4600000000009"/>
    <n v="9504.6945342320014"/>
    <n v="-699.23453423200044"/>
    <d v="2023-12-01T00:00:00"/>
    <s v="BH Colorado Electric Oper Co"/>
    <s v="Regulated Electric (122)"/>
    <s v="WPC Sub 30330 Pueblo Plant 115"/>
    <x v="119"/>
    <n v="135300"/>
    <x v="158"/>
    <n v="9778068"/>
    <s v="OIL - 15 KV"/>
    <d v="1936-07-01T00:00:00"/>
    <d v="1936-07-01T00:00:00"/>
    <s v="WCDXFER"/>
  </r>
  <r>
    <n v="1"/>
    <n v="3328.04"/>
    <n v="3578.7614876832004"/>
    <n v="-250.72148768320039"/>
    <d v="2023-12-01T00:00:00"/>
    <s v="BH Colorado Electric Oper Co"/>
    <s v="Regulated Electric (122)"/>
    <s v="WPC Sub 30330 Pueblo Plant 115"/>
    <x v="119"/>
    <n v="135300"/>
    <x v="158"/>
    <n v="9778067"/>
    <s v="PWR CIRC BREAK-OIL-15KV"/>
    <d v="1942-07-01T00:00:00"/>
    <d v="1942-07-01T00:00:00"/>
    <s v="WCDXFER"/>
  </r>
  <r>
    <n v="0"/>
    <n v="0"/>
    <n v="0"/>
    <n v="0"/>
    <d v="2023-12-01T00:00:00"/>
    <s v="BH Colorado Electric Oper Co"/>
    <s v="Regulated Electric (122)"/>
    <s v="WPC Sub 30330 Pueblo Plant 115"/>
    <x v="119"/>
    <n v="135300"/>
    <x v="158"/>
    <n v="9973948"/>
    <s v="PWR CIRC BREAK-OIL-15KV"/>
    <d v="1942-07-01T00:00:00"/>
    <d v="1942-07-01T00:00:00"/>
    <s v="CPR Conversion"/>
  </r>
  <r>
    <n v="0"/>
    <n v="0"/>
    <n v="0"/>
    <n v="0"/>
    <d v="2023-12-01T00:00:00"/>
    <s v="BH Colorado Electric Oper Co"/>
    <s v="Regulated Electric (122)"/>
    <s v="WPC Sub 30330 Pueblo Plant 115"/>
    <x v="119"/>
    <n v="135300"/>
    <x v="158"/>
    <n v="9973949"/>
    <s v="OIL - 15 KV"/>
    <d v="1936-07-01T00:00:00"/>
    <d v="1936-07-01T00:00:00"/>
    <s v="CPR Conversion"/>
  </r>
  <r>
    <n v="1"/>
    <n v="14348.210000000001"/>
    <n v="15214.816918114599"/>
    <n v="-866.60691811459765"/>
    <d v="2023-12-01T00:00:00"/>
    <s v="BH Colorado Electric Oper Co"/>
    <s v="Regulated Electric (122)"/>
    <s v="WPC Sub 30330 Pueblo Plant 115"/>
    <x v="119"/>
    <n v="135300"/>
    <x v="280"/>
    <n v="9778059"/>
    <s v="PWR CIRC BREAK-OIL, 69KV"/>
    <d v="1964-07-01T00:00:00"/>
    <d v="1964-07-01T00:00:00"/>
    <s v="WCDXFER"/>
  </r>
  <r>
    <n v="0"/>
    <n v="0"/>
    <n v="0"/>
    <n v="0"/>
    <d v="2023-12-01T00:00:00"/>
    <s v="BH Colorado Electric Oper Co"/>
    <s v="Regulated Electric (122)"/>
    <s v="WPC Sub 30330 Pueblo Plant 115"/>
    <x v="119"/>
    <n v="135300"/>
    <x v="280"/>
    <n v="9973946"/>
    <s v="PWR CIRC BREAK-OIL, 69KV"/>
    <d v="1964-07-01T00:00:00"/>
    <d v="1964-07-01T00:00:00"/>
    <s v="CPR Conversion"/>
  </r>
  <r>
    <n v="5"/>
    <n v="65618.36"/>
    <n v="70205.335338502395"/>
    <n v="-4586.9753385023942"/>
    <d v="2023-12-01T00:00:00"/>
    <s v="BH Colorado Electric Oper Co"/>
    <s v="Regulated Electric (122)"/>
    <s v="WPC Sub 30330 Pueblo Plant 115"/>
    <x v="119"/>
    <n v="135300"/>
    <x v="280"/>
    <n v="9778061"/>
    <s v="OIL - 69 KV"/>
    <d v="1950-07-01T00:00:00"/>
    <d v="1950-07-01T00:00:00"/>
    <s v="WCDXFER"/>
  </r>
  <r>
    <n v="0"/>
    <n v="0"/>
    <n v="0"/>
    <n v="0"/>
    <d v="2023-12-01T00:00:00"/>
    <s v="BH Colorado Electric Oper Co"/>
    <s v="Regulated Electric (122)"/>
    <s v="WPC Sub 30330 Pueblo Plant 115"/>
    <x v="119"/>
    <n v="135300"/>
    <x v="280"/>
    <n v="9973947"/>
    <s v="OIL - 69 KV"/>
    <d v="1950-07-01T00:00:00"/>
    <d v="1950-07-01T00:00:00"/>
    <s v="CPR Conversion"/>
  </r>
  <r>
    <n v="0"/>
    <n v="0"/>
    <n v="0"/>
    <n v="0"/>
    <d v="2023-12-01T00:00:00"/>
    <s v="BH Colorado Electric Oper Co"/>
    <s v="Regulated Electric (122)"/>
    <s v="WPC Sub 30330 Pueblo Plant 115"/>
    <x v="119"/>
    <n v="135300"/>
    <x v="280"/>
    <n v="9693307"/>
    <s v="PWR CIRC BREAK-OIL, 69KV"/>
    <d v="1974-07-01T00:00:00"/>
    <d v="1974-07-01T00:00:00"/>
    <s v="CPR Conversion"/>
  </r>
  <r>
    <n v="12"/>
    <n v="6063.1"/>
    <n v="6120.0308719629993"/>
    <n v="-56.930871962998935"/>
    <d v="2023-12-01T00:00:00"/>
    <s v="BH Colorado Electric Oper Co"/>
    <s v="Regulated Electric (122)"/>
    <s v="WPC Sub 30330 Pueblo Plant 115"/>
    <x v="119"/>
    <n v="135300"/>
    <x v="280"/>
    <n v="9778060"/>
    <s v="PWR CIRC BREAK-OIL, 69KV"/>
    <d v="1974-07-01T00:00:00"/>
    <d v="1974-07-01T00:00:00"/>
    <s v="WCDXFER"/>
  </r>
  <r>
    <n v="1"/>
    <n v="27355.29"/>
    <n v="6414.9435277572002"/>
    <n v="20940.3464722428"/>
    <d v="2023-12-01T00:00:00"/>
    <s v="BH Colorado Electric Oper Co"/>
    <s v="Regulated Electric (122)"/>
    <s v="WPC Sub 30330 Pueblo Plant 115"/>
    <x v="119"/>
    <n v="135300"/>
    <x v="336"/>
    <n v="11721838"/>
    <s v="CONCRETE PAD"/>
    <d v="2012-01-25T00:00:00"/>
    <d v="2012-11-01T00:00:00"/>
    <s v="10041037"/>
  </r>
  <r>
    <n v="1"/>
    <n v="5102.38"/>
    <n v="780.34692503539998"/>
    <n v="4322.0330749646"/>
    <d v="2023-12-01T00:00:00"/>
    <s v="BH Colorado Electric Oper Co"/>
    <s v="Regulated Electric (122)"/>
    <s v="WPC Sub 30330 Pueblo Plant 115"/>
    <x v="119"/>
    <n v="135300"/>
    <x v="185"/>
    <n v="20438818"/>
    <s v="Clock - Satellite"/>
    <d v="2016-01-14T00:00:00"/>
    <d v="2016-01-01T00:00:00"/>
    <s v="10050823"/>
  </r>
  <r>
    <n v="0"/>
    <n v="0"/>
    <n v="0"/>
    <n v="0"/>
    <d v="2023-12-01T00:00:00"/>
    <s v="BH Colorado Electric Oper Co"/>
    <s v="Regulated Electric (122)"/>
    <s v="WPC Sub 30330 Pueblo Plant 115"/>
    <x v="119"/>
    <n v="135300"/>
    <x v="340"/>
    <n v="9974002"/>
    <s v="COMBO-ELEC-15-45KV- 1200-1999AMPS"/>
    <d v="1950-07-01T00:00:00"/>
    <d v="1950-07-01T00:00:00"/>
    <s v="CPR Conversion"/>
  </r>
  <r>
    <n v="13"/>
    <n v="13001"/>
    <n v="13909.81982384"/>
    <n v="-908.81982384000003"/>
    <d v="2023-12-01T00:00:00"/>
    <s v="BH Colorado Electric Oper Co"/>
    <s v="Regulated Electric (122)"/>
    <s v="WPC Sub 30330 Pueblo Plant 115"/>
    <x v="119"/>
    <n v="135300"/>
    <x v="340"/>
    <n v="9785445"/>
    <s v="COMBO-ELEC-15-45KV- 1200-1999AMPS"/>
    <d v="1950-07-01T00:00:00"/>
    <d v="1950-07-01T00:00:00"/>
    <s v="WCDXFER"/>
  </r>
  <r>
    <n v="0"/>
    <n v="0"/>
    <n v="0"/>
    <n v="0"/>
    <d v="2023-12-01T00:00:00"/>
    <s v="BH Colorado Electric Oper Co"/>
    <s v="Regulated Electric (122)"/>
    <s v="WPC Sub 30330 Pueblo Plant 115"/>
    <x v="119"/>
    <n v="135300"/>
    <x v="207"/>
    <n v="9697416"/>
    <s v="SWITCH,COMBO,ELEC,45001-69K,&lt;"/>
    <d v="1950-07-01T00:00:00"/>
    <d v="1950-07-01T00:00:00"/>
    <s v="CPR Conversion"/>
  </r>
  <r>
    <n v="0"/>
    <n v="0"/>
    <n v="0"/>
    <n v="0"/>
    <d v="2023-12-01T00:00:00"/>
    <s v="BH Colorado Electric Oper Co"/>
    <s v="Regulated Electric (122)"/>
    <s v="WPC Sub 30330 Pueblo Plant 115"/>
    <x v="119"/>
    <n v="135300"/>
    <x v="207"/>
    <n v="9974001"/>
    <s v="COMBO-ELEC-45-69KV- &lt;= 600AMPS"/>
    <d v="1937-07-01T00:00:00"/>
    <d v="1937-07-01T00:00:00"/>
    <s v="CPR Conversion"/>
  </r>
  <r>
    <n v="2"/>
    <n v="1365.25"/>
    <n v="1460.6862175599999"/>
    <n v="-95.436217559999932"/>
    <d v="2023-12-01T00:00:00"/>
    <s v="BH Colorado Electric Oper Co"/>
    <s v="Regulated Electric (122)"/>
    <s v="WPC Sub 30330 Pueblo Plant 115"/>
    <x v="119"/>
    <n v="135300"/>
    <x v="207"/>
    <n v="9785437"/>
    <s v="SWITCH,COMBO,ELEC,45001-69K,&lt;"/>
    <d v="1950-07-01T00:00:00"/>
    <d v="1950-07-01T00:00:00"/>
    <s v="WCDXFER"/>
  </r>
  <r>
    <n v="4"/>
    <n v="2783.2000000000003"/>
    <n v="3002.3220596320002"/>
    <n v="-219.12205963199995"/>
    <d v="2023-12-01T00:00:00"/>
    <s v="BH Colorado Electric Oper Co"/>
    <s v="Regulated Electric (122)"/>
    <s v="WPC Sub 30330 Pueblo Plant 115"/>
    <x v="119"/>
    <n v="135300"/>
    <x v="207"/>
    <n v="9785438"/>
    <s v="COMBO-ELEC-45-69KV- &lt;= 600AMPS"/>
    <d v="1937-07-01T00:00:00"/>
    <d v="1937-07-01T00:00:00"/>
    <s v="WCDXFER"/>
  </r>
  <r>
    <n v="1"/>
    <n v="1152.0899999999999"/>
    <n v="1232.6255150256002"/>
    <n v="-80.535515025600262"/>
    <d v="2023-12-01T00:00:00"/>
    <s v="BH Colorado Electric Oper Co"/>
    <s v="Regulated Electric (122)"/>
    <s v="WPC Sub 30330 Pueblo Plant 115"/>
    <x v="119"/>
    <n v="135300"/>
    <x v="209"/>
    <n v="9785466"/>
    <s v="COMBO-ELEC-69-170KV- &lt;= 600AMPS"/>
    <d v="1950-07-01T00:00:00"/>
    <d v="1950-07-01T00:00:00"/>
    <s v="WCDXFER"/>
  </r>
  <r>
    <n v="0"/>
    <n v="0"/>
    <n v="0"/>
    <n v="0"/>
    <d v="2023-12-01T00:00:00"/>
    <s v="BH Colorado Electric Oper Co"/>
    <s v="Regulated Electric (122)"/>
    <s v="WPC Sub 30330 Pueblo Plant 115"/>
    <x v="119"/>
    <n v="135300"/>
    <x v="209"/>
    <n v="9709875"/>
    <s v="COMBO-ELEC-69-170KV- &lt;= 600AMPS"/>
    <d v="1950-07-01T00:00:00"/>
    <d v="1950-07-01T00:00:00"/>
    <s v="CPR Conversion"/>
  </r>
  <r>
    <n v="1"/>
    <n v="28479.850000000002"/>
    <n v="4355.6464577255001"/>
    <n v="24124.203542274503"/>
    <d v="2023-12-01T00:00:00"/>
    <s v="BH Colorado Electric Oper Co"/>
    <s v="Regulated Electric (122)"/>
    <s v="WPC Sub 30330 Pueblo Plant 115"/>
    <x v="119"/>
    <n v="135300"/>
    <x v="341"/>
    <n v="20438815"/>
    <s v="Communications Equip Antenna T"/>
    <d v="2016-01-14T00:00:00"/>
    <d v="2016-01-01T00:00:00"/>
    <s v="10050823"/>
  </r>
  <r>
    <n v="0"/>
    <n v="0"/>
    <n v="0"/>
    <n v="0"/>
    <d v="2023-12-01T00:00:00"/>
    <s v="BH Colorado Electric Oper Co"/>
    <s v="Regulated Electric (122)"/>
    <s v="WPC Sub 30330 Pueblo Plant 115"/>
    <x v="119"/>
    <n v="135300"/>
    <x v="116"/>
    <n v="9861074"/>
    <s v="COND. CONTROL CABLE-COPPER, OTHER"/>
    <d v="1996-07-01T00:00:00"/>
    <d v="1996-07-01T00:00:00"/>
    <s v="CPR Conversion"/>
  </r>
  <r>
    <n v="-44"/>
    <n v="483.62"/>
    <n v="271.20058365720001"/>
    <n v="212.41941634279999"/>
    <d v="2023-12-01T00:00:00"/>
    <s v="BH Colorado Electric Oper Co"/>
    <s v="Regulated Electric (122)"/>
    <s v="WPC Sub 30330 Pueblo Plant 115"/>
    <x v="119"/>
    <n v="135300"/>
    <x v="116"/>
    <n v="9766908"/>
    <s v="COND. CONTROL CABLE-COPPER, OTHER"/>
    <d v="1996-07-01T00:00:00"/>
    <d v="1996-07-01T00:00:00"/>
    <s v="WCDXFER"/>
  </r>
  <r>
    <n v="0"/>
    <n v="0"/>
    <n v="0"/>
    <n v="0"/>
    <d v="2023-12-01T00:00:00"/>
    <s v="BH Colorado Electric Oper Co"/>
    <s v="Regulated Electric (122)"/>
    <s v="WPC Sub 30330 Pueblo Plant 115"/>
    <x v="119"/>
    <n v="135300"/>
    <x v="211"/>
    <n v="9718341"/>
    <s v="COND. CONTROL CABLE-COPPER, 4c/6"/>
    <d v="1996-07-01T00:00:00"/>
    <d v="1996-07-01T00:00:00"/>
    <s v="CPR Conversion"/>
  </r>
  <r>
    <n v="2915"/>
    <n v="12843.54"/>
    <n v="7202.2983834923998"/>
    <n v="5641.2416165076011"/>
    <d v="2023-12-01T00:00:00"/>
    <s v="BH Colorado Electric Oper Co"/>
    <s v="Regulated Electric (122)"/>
    <s v="WPC Sub 30330 Pueblo Plant 115"/>
    <x v="119"/>
    <n v="135300"/>
    <x v="211"/>
    <n v="9766906"/>
    <s v="COND. CONTROL CABLE-COPPER, 4c/6"/>
    <d v="1996-07-01T00:00:00"/>
    <d v="1996-07-01T00:00:00"/>
    <s v="WCDXFER"/>
  </r>
  <r>
    <n v="0"/>
    <n v="0"/>
    <n v="0"/>
    <n v="0"/>
    <d v="2023-12-01T00:00:00"/>
    <s v="BH Colorado Electric Oper Co"/>
    <s v="Regulated Electric (122)"/>
    <s v="WPC Sub 30330 Pueblo Plant 115"/>
    <x v="119"/>
    <n v="135300"/>
    <x v="212"/>
    <n v="9861071"/>
    <s v="COND. CONTROL CABLE-COPPER, 12c/12"/>
    <d v="1996-07-01T00:00:00"/>
    <d v="1996-07-01T00:00:00"/>
    <s v="CPR Conversion"/>
  </r>
  <r>
    <n v="880"/>
    <n v="3566.4700000000003"/>
    <n v="1999.9767288282001"/>
    <n v="1566.4932711718002"/>
    <d v="2023-12-01T00:00:00"/>
    <s v="BH Colorado Electric Oper Co"/>
    <s v="Regulated Electric (122)"/>
    <s v="WPC Sub 30330 Pueblo Plant 115"/>
    <x v="119"/>
    <n v="135300"/>
    <x v="212"/>
    <n v="9702645"/>
    <s v="COND. CONTROL CABLE-COPPER, 12c/12"/>
    <d v="1996-07-01T00:00:00"/>
    <d v="1996-07-01T00:00:00"/>
    <s v="WCDXFER"/>
  </r>
  <r>
    <n v="0"/>
    <n v="0"/>
    <n v="0"/>
    <n v="0"/>
    <d v="2023-12-01T00:00:00"/>
    <s v="BH Colorado Electric Oper Co"/>
    <s v="Regulated Electric (122)"/>
    <s v="WPC Sub 30330 Pueblo Plant 115"/>
    <x v="119"/>
    <n v="135300"/>
    <x v="213"/>
    <n v="9861075"/>
    <s v="COND. PWR CABLE, AL, 251MCM-795MCM"/>
    <d v="1996-07-01T00:00:00"/>
    <d v="1996-07-01T00:00:00"/>
    <s v="CPR Conversion"/>
  </r>
  <r>
    <n v="912"/>
    <n v="7024.07"/>
    <n v="3938.9022034842001"/>
    <n v="3085.1677965157996"/>
    <d v="2023-12-01T00:00:00"/>
    <s v="BH Colorado Electric Oper Co"/>
    <s v="Regulated Electric (122)"/>
    <s v="WPC Sub 30330 Pueblo Plant 115"/>
    <x v="119"/>
    <n v="135300"/>
    <x v="213"/>
    <n v="9768385"/>
    <s v="COND. PWR CABLE, AL, 251MCM-795MCM"/>
    <d v="1996-07-01T00:00:00"/>
    <d v="1996-07-01T00:00:00"/>
    <s v="WCDXFER"/>
  </r>
  <r>
    <n v="0"/>
    <n v="0"/>
    <n v="0"/>
    <n v="0"/>
    <d v="2023-12-01T00:00:00"/>
    <s v="BH Colorado Electric Oper Co"/>
    <s v="Regulated Electric (122)"/>
    <s v="WPC Sub 30330 Pueblo Plant 115"/>
    <x v="119"/>
    <n v="135300"/>
    <x v="214"/>
    <n v="9973930"/>
    <s v="BUS/CNDCTR-PWR CBLE-OTHER"/>
    <d v="1964-07-01T00:00:00"/>
    <d v="1964-07-01T00:00:00"/>
    <s v="CPR Conversion"/>
  </r>
  <r>
    <n v="130"/>
    <n v="466.33"/>
    <n v="261.5048347398"/>
    <n v="204.82516526019998"/>
    <d v="2023-12-01T00:00:00"/>
    <s v="BH Colorado Electric Oper Co"/>
    <s v="Regulated Electric (122)"/>
    <s v="WPC Sub 30330 Pueblo Plant 115"/>
    <x v="119"/>
    <n v="135300"/>
    <x v="214"/>
    <n v="9766894"/>
    <s v="COND. PWR CABLE, AL, OTHER"/>
    <d v="1996-07-01T00:00:00"/>
    <d v="1996-07-01T00:00:00"/>
    <s v="WCDXFER"/>
  </r>
  <r>
    <n v="1"/>
    <n v="155.32"/>
    <n v="164.70105774320001"/>
    <n v="-9.3810577432000173"/>
    <d v="2023-12-01T00:00:00"/>
    <s v="BH Colorado Electric Oper Co"/>
    <s v="Regulated Electric (122)"/>
    <s v="WPC Sub 30330 Pueblo Plant 115"/>
    <x v="119"/>
    <n v="135300"/>
    <x v="214"/>
    <n v="9766896"/>
    <s v="BUS/CNDCTR-PWR CBLE-OTHER"/>
    <d v="1964-07-01T00:00:00"/>
    <d v="1964-07-01T00:00:00"/>
    <s v="WCDXFER"/>
  </r>
  <r>
    <n v="1"/>
    <n v="19098.93"/>
    <n v="16552.0441389396"/>
    <n v="2546.8858610604002"/>
    <d v="2023-12-01T00:00:00"/>
    <s v="BH Colorado Electric Oper Co"/>
    <s v="Regulated Electric (122)"/>
    <s v="WPC Sub 30330 Pueblo Plant 115"/>
    <x v="119"/>
    <n v="135300"/>
    <x v="214"/>
    <n v="9766897"/>
    <s v="BUS/CNDCTR-PWR CBLE-OTHER"/>
    <d v="1981-07-01T00:00:00"/>
    <d v="1981-07-01T00:00:00"/>
    <s v="WCDXFER"/>
  </r>
  <r>
    <n v="0"/>
    <n v="0"/>
    <n v="0"/>
    <n v="0"/>
    <d v="2023-12-01T00:00:00"/>
    <s v="BH Colorado Electric Oper Co"/>
    <s v="Regulated Electric (122)"/>
    <s v="WPC Sub 30330 Pueblo Plant 115"/>
    <x v="119"/>
    <n v="135300"/>
    <x v="214"/>
    <n v="9973931"/>
    <s v="COND. PWR CABLE, AL, OTHER"/>
    <d v="1942-07-01T00:00:00"/>
    <d v="1942-07-01T00:00:00"/>
    <s v="CPR Conversion"/>
  </r>
  <r>
    <n v="0"/>
    <n v="0"/>
    <n v="0"/>
    <n v="0"/>
    <d v="2023-12-01T00:00:00"/>
    <s v="BH Colorado Electric Oper Co"/>
    <s v="Regulated Electric (122)"/>
    <s v="WPC Sub 30330 Pueblo Plant 115"/>
    <x v="119"/>
    <n v="135300"/>
    <x v="214"/>
    <n v="9861072"/>
    <s v="COND. PWR CABLE, AL, OTHER"/>
    <d v="1996-07-01T00:00:00"/>
    <d v="1996-07-01T00:00:00"/>
    <s v="CPR Conversion"/>
  </r>
  <r>
    <n v="0"/>
    <n v="0"/>
    <n v="0"/>
    <n v="0"/>
    <d v="2023-12-01T00:00:00"/>
    <s v="BH Colorado Electric Oper Co"/>
    <s v="Regulated Electric (122)"/>
    <s v="WPC Sub 30330 Pueblo Plant 115"/>
    <x v="119"/>
    <n v="135300"/>
    <x v="214"/>
    <n v="9973929"/>
    <s v="BUS/CNDCTR-PWR CBLE-OTHER"/>
    <d v="1981-07-01T00:00:00"/>
    <d v="1981-07-01T00:00:00"/>
    <s v="CPR Conversion"/>
  </r>
  <r>
    <n v="501"/>
    <n v="7200.06"/>
    <n v="7703.3718422304"/>
    <n v="-503.31184223039963"/>
    <d v="2023-12-01T00:00:00"/>
    <s v="BH Colorado Electric Oper Co"/>
    <s v="Regulated Electric (122)"/>
    <s v="WPC Sub 30330 Pueblo Plant 115"/>
    <x v="119"/>
    <n v="135300"/>
    <x v="214"/>
    <n v="9766895"/>
    <s v="BUS/CNDCTR-PWR CBLE-OTHER"/>
    <d v="1950-07-01T00:00:00"/>
    <d v="1950-07-01T00:00:00"/>
    <s v="WCDXFER"/>
  </r>
  <r>
    <n v="1"/>
    <n v="2089.23"/>
    <n v="2246.6243984183998"/>
    <n v="-157.39439841839976"/>
    <d v="2023-12-01T00:00:00"/>
    <s v="BH Colorado Electric Oper Co"/>
    <s v="Regulated Electric (122)"/>
    <s v="WPC Sub 30330 Pueblo Plant 115"/>
    <x v="119"/>
    <n v="135300"/>
    <x v="214"/>
    <n v="9766893"/>
    <s v="COND. PWR CABLE, AL, OTHER"/>
    <d v="1942-07-01T00:00:00"/>
    <d v="1942-07-01T00:00:00"/>
    <s v="WCDXFER"/>
  </r>
  <r>
    <n v="0"/>
    <n v="0"/>
    <n v="0"/>
    <n v="0"/>
    <d v="2023-12-01T00:00:00"/>
    <s v="BH Colorado Electric Oper Co"/>
    <s v="Regulated Electric (122)"/>
    <s v="WPC Sub 30330 Pueblo Plant 115"/>
    <x v="119"/>
    <n v="135300"/>
    <x v="214"/>
    <n v="9724112"/>
    <s v="BUS/CNDCTR-PWR CBLE-OTHER"/>
    <d v="1950-07-01T00:00:00"/>
    <d v="1950-07-01T00:00:00"/>
    <s v="CPR Conversion"/>
  </r>
  <r>
    <n v="0"/>
    <n v="0"/>
    <n v="0"/>
    <n v="0"/>
    <d v="2023-12-01T00:00:00"/>
    <s v="BH Colorado Electric Oper Co"/>
    <s v="Regulated Electric (122)"/>
    <s v="WPC Sub 30330 Pueblo Plant 115"/>
    <x v="119"/>
    <n v="135300"/>
    <x v="215"/>
    <n v="9861076"/>
    <s v="CONDUIT-NOT ENCD, PVC-3&quot;-4&quot;"/>
    <d v="1996-07-01T00:00:00"/>
    <d v="1996-07-01T00:00:00"/>
    <s v="CPR Conversion"/>
  </r>
  <r>
    <n v="100"/>
    <n v="291.62"/>
    <n v="163.53234813719999"/>
    <n v="128.08765186280002"/>
    <d v="2023-12-01T00:00:00"/>
    <s v="BH Colorado Electric Oper Co"/>
    <s v="Regulated Electric (122)"/>
    <s v="WPC Sub 30330 Pueblo Plant 115"/>
    <x v="119"/>
    <n v="135300"/>
    <x v="215"/>
    <n v="9769128"/>
    <s v="CONDUIT-NOT ENCD, PVC-3&quot;-4&quot;"/>
    <d v="1996-07-01T00:00:00"/>
    <d v="1996-07-01T00:00:00"/>
    <s v="WCDXFER"/>
  </r>
  <r>
    <n v="125"/>
    <n v="355.51"/>
    <n v="382.29272980080003"/>
    <n v="-26.782729800800041"/>
    <d v="2023-12-01T00:00:00"/>
    <s v="BH Colorado Electric Oper Co"/>
    <s v="Regulated Electric (122)"/>
    <s v="WPC Sub 30330 Pueblo Plant 115"/>
    <x v="119"/>
    <n v="135300"/>
    <x v="216"/>
    <n v="9769125"/>
    <s v="CONDUIT-NOT ENC COND-PLS-&gt;4&quot;- 6&quot;"/>
    <d v="1942-07-01T00:00:00"/>
    <d v="1942-07-01T00:00:00"/>
    <s v="WCDXFER"/>
  </r>
  <r>
    <n v="0"/>
    <n v="0"/>
    <n v="0"/>
    <n v="0"/>
    <d v="2023-12-01T00:00:00"/>
    <s v="BH Colorado Electric Oper Co"/>
    <s v="Regulated Electric (122)"/>
    <s v="WPC Sub 30330 Pueblo Plant 115"/>
    <x v="119"/>
    <n v="135300"/>
    <x v="216"/>
    <n v="9697415"/>
    <s v="CONDUIT-NOT ENC COND-PLS-&gt;4&quot;- 6&quot;"/>
    <d v="1942-07-01T00:00:00"/>
    <d v="1942-07-01T00:00:00"/>
    <s v="CPR Conversion"/>
  </r>
  <r>
    <n v="460"/>
    <n v="1108.21"/>
    <n v="621.45320461260008"/>
    <n v="486.75679538739996"/>
    <d v="2023-12-01T00:00:00"/>
    <s v="BH Colorado Electric Oper Co"/>
    <s v="Regulated Electric (122)"/>
    <s v="WPC Sub 30330 Pueblo Plant 115"/>
    <x v="119"/>
    <n v="135300"/>
    <x v="217"/>
    <n v="9769135"/>
    <s v="CONDUIT, NOT ENCD-PVC-UNDR 3&quot;"/>
    <d v="1996-07-01T00:00:00"/>
    <d v="1996-07-01T00:00:00"/>
    <s v="WCDXFER"/>
  </r>
  <r>
    <n v="0"/>
    <n v="0"/>
    <n v="0"/>
    <n v="0"/>
    <d v="2023-12-01T00:00:00"/>
    <s v="BH Colorado Electric Oper Co"/>
    <s v="Regulated Electric (122)"/>
    <s v="WPC Sub 30330 Pueblo Plant 115"/>
    <x v="119"/>
    <n v="135300"/>
    <x v="217"/>
    <n v="9861077"/>
    <s v="CONDUIT, NOT ENCD-PVC-UNDR 3&quot;"/>
    <d v="1996-07-01T00:00:00"/>
    <d v="1996-07-01T00:00:00"/>
    <s v="CPR Conversion"/>
  </r>
  <r>
    <n v="0"/>
    <n v="0"/>
    <n v="0"/>
    <n v="0"/>
    <d v="2023-12-01T00:00:00"/>
    <s v="BH Colorado Electric Oper Co"/>
    <s v="Regulated Electric (122)"/>
    <s v="WPC Sub 30330 Pueblo Plant 115"/>
    <x v="119"/>
    <n v="135300"/>
    <x v="342"/>
    <n v="9724113"/>
    <s v="CONDUIT, NOT ENCD-STL-&gt;4&quot;-6&quot;"/>
    <d v="1942-07-01T00:00:00"/>
    <d v="1942-07-01T00:00:00"/>
    <s v="CPR Conversion"/>
  </r>
  <r>
    <n v="40"/>
    <n v="134.19"/>
    <n v="144.29934857519999"/>
    <n v="-10.109348575199988"/>
    <d v="2023-12-01T00:00:00"/>
    <s v="BH Colorado Electric Oper Co"/>
    <s v="Regulated Electric (122)"/>
    <s v="WPC Sub 30330 Pueblo Plant 115"/>
    <x v="119"/>
    <n v="135300"/>
    <x v="342"/>
    <n v="9769340"/>
    <s v="CONDUIT, NOT ENCD-STL-&gt;4&quot;-6&quot;"/>
    <d v="1942-07-01T00:00:00"/>
    <d v="1942-07-01T00:00:00"/>
    <s v="WCDXFER"/>
  </r>
  <r>
    <n v="200"/>
    <n v="250"/>
    <n v="269.85230000000001"/>
    <n v="-19.852300000000014"/>
    <d v="2023-12-01T00:00:00"/>
    <s v="BH Colorado Electric Oper Co"/>
    <s v="Regulated Electric (122)"/>
    <s v="WPC Sub 30330 Pueblo Plant 115"/>
    <x v="119"/>
    <n v="135300"/>
    <x v="218"/>
    <n v="9769341"/>
    <s v="CONDUIT-NOT ENCD, STL-3&quot;-4&quot;"/>
    <d v="1936-07-01T00:00:00"/>
    <d v="1936-07-01T00:00:00"/>
    <s v="WCDXFER"/>
  </r>
  <r>
    <n v="0"/>
    <n v="0"/>
    <n v="0"/>
    <n v="0"/>
    <d v="2023-12-01T00:00:00"/>
    <s v="BH Colorado Electric Oper Co"/>
    <s v="Regulated Electric (122)"/>
    <s v="WPC Sub 30330 Pueblo Plant 115"/>
    <x v="119"/>
    <n v="135300"/>
    <x v="218"/>
    <n v="9973943"/>
    <s v="CONDUIT-NOT ENCD, STL-3&quot;-4&quot;"/>
    <d v="1936-07-01T00:00:00"/>
    <d v="1936-07-01T00:00:00"/>
    <s v="CPR Conversion"/>
  </r>
  <r>
    <n v="70"/>
    <n v="247.08"/>
    <n v="138.55556058480002"/>
    <n v="108.52443941519999"/>
    <d v="2023-12-01T00:00:00"/>
    <s v="BH Colorado Electric Oper Co"/>
    <s v="Regulated Electric (122)"/>
    <s v="WPC Sub 30330 Pueblo Plant 115"/>
    <x v="119"/>
    <n v="135300"/>
    <x v="161"/>
    <n v="9769346"/>
    <s v="CONDUIT, NOT ENCD-STL-UNDR 3&quot;"/>
    <d v="1996-07-01T00:00:00"/>
    <d v="1996-07-01T00:00:00"/>
    <s v="WCDXFER"/>
  </r>
  <r>
    <n v="120"/>
    <n v="513.38"/>
    <n v="549.26723337919998"/>
    <n v="-35.887233379199984"/>
    <d v="2023-12-01T00:00:00"/>
    <s v="BH Colorado Electric Oper Co"/>
    <s v="Regulated Electric (122)"/>
    <s v="WPC Sub 30330 Pueblo Plant 115"/>
    <x v="119"/>
    <n v="135300"/>
    <x v="161"/>
    <n v="9769344"/>
    <s v="CONDUIT, NOT ENCD-STL-UNDR 3&quot;"/>
    <d v="1950-07-01T00:00:00"/>
    <d v="1950-07-01T00:00:00"/>
    <s v="WCDXFER"/>
  </r>
  <r>
    <n v="0"/>
    <n v="0"/>
    <n v="0"/>
    <n v="0"/>
    <d v="2023-12-01T00:00:00"/>
    <s v="BH Colorado Electric Oper Co"/>
    <s v="Regulated Electric (122)"/>
    <s v="WPC Sub 30330 Pueblo Plant 115"/>
    <x v="119"/>
    <n v="135300"/>
    <x v="161"/>
    <n v="9701171"/>
    <s v="CONDUIT, NOT ENCD-STL-UNDR 3&quot;"/>
    <d v="1936-07-01T00:00:00"/>
    <d v="1936-07-01T00:00:00"/>
    <s v="CPR Conversion"/>
  </r>
  <r>
    <n v="0"/>
    <n v="0"/>
    <n v="0"/>
    <n v="0"/>
    <d v="2023-12-01T00:00:00"/>
    <s v="BH Colorado Electric Oper Co"/>
    <s v="Regulated Electric (122)"/>
    <s v="WPC Sub 30330 Pueblo Plant 115"/>
    <x v="119"/>
    <n v="135300"/>
    <x v="161"/>
    <n v="9861070"/>
    <s v="CONDUIT, NOT ENCD-STL-UNDR 3&quot;"/>
    <d v="1996-07-01T00:00:00"/>
    <d v="1996-07-01T00:00:00"/>
    <s v="CPR Conversion"/>
  </r>
  <r>
    <n v="160"/>
    <n v="38.550000000000004"/>
    <n v="40.826003565000001"/>
    <n v="-2.2760035649999963"/>
    <d v="2023-12-01T00:00:00"/>
    <s v="BH Colorado Electric Oper Co"/>
    <s v="Regulated Electric (122)"/>
    <s v="WPC Sub 30330 Pueblo Plant 115"/>
    <x v="119"/>
    <n v="135300"/>
    <x v="161"/>
    <n v="9769345"/>
    <s v="CONDUIT, NOT ENCD-STL-UNDR 3&quot;"/>
    <d v="1966-07-01T00:00:00"/>
    <d v="1966-07-01T00:00:00"/>
    <s v="WCDXFER"/>
  </r>
  <r>
    <n v="0"/>
    <n v="0"/>
    <n v="0"/>
    <n v="0"/>
    <d v="2023-12-01T00:00:00"/>
    <s v="BH Colorado Electric Oper Co"/>
    <s v="Regulated Electric (122)"/>
    <s v="WPC Sub 30330 Pueblo Plant 115"/>
    <x v="119"/>
    <n v="135300"/>
    <x v="161"/>
    <n v="9973945"/>
    <s v="CONDUIT, NOT ENCD-STL-UNDR 3&quot;"/>
    <d v="1950-07-01T00:00:00"/>
    <d v="1950-07-01T00:00:00"/>
    <s v="CPR Conversion"/>
  </r>
  <r>
    <n v="0"/>
    <n v="0"/>
    <n v="0"/>
    <n v="0"/>
    <d v="2023-12-01T00:00:00"/>
    <s v="BH Colorado Electric Oper Co"/>
    <s v="Regulated Electric (122)"/>
    <s v="WPC Sub 30330 Pueblo Plant 115"/>
    <x v="119"/>
    <n v="135300"/>
    <x v="161"/>
    <n v="9973944"/>
    <s v="CONDUIT, NOT ENCD-STL-UNDR 3&quot;"/>
    <d v="1966-07-01T00:00:00"/>
    <d v="1966-07-01T00:00:00"/>
    <s v="CPR Conversion"/>
  </r>
  <r>
    <n v="140"/>
    <n v="127"/>
    <n v="137.08496840000001"/>
    <n v="-10.084968400000008"/>
    <d v="2023-12-01T00:00:00"/>
    <s v="BH Colorado Electric Oper Co"/>
    <s v="Regulated Electric (122)"/>
    <s v="WPC Sub 30330 Pueblo Plant 115"/>
    <x v="119"/>
    <n v="135300"/>
    <x v="161"/>
    <n v="9769343"/>
    <s v="CONDUIT, NOT ENCD-STL-UNDR 3&quot;"/>
    <d v="1936-07-01T00:00:00"/>
    <d v="1936-07-01T00:00:00"/>
    <s v="WCDXFER"/>
  </r>
  <r>
    <n v="6"/>
    <n v="14048.95"/>
    <n v="7878.2586323369997"/>
    <n v="6170.6913676630011"/>
    <d v="2023-12-01T00:00:00"/>
    <s v="BH Colorado Electric Oper Co"/>
    <s v="Regulated Electric (122)"/>
    <s v="WPC Sub 30330 Pueblo Plant 115"/>
    <x v="119"/>
    <n v="135300"/>
    <x v="223"/>
    <n v="9769338"/>
    <s v="CTRL CUB-RELAY-FEEDR-BUS DIFF"/>
    <d v="1996-07-01T00:00:00"/>
    <d v="1996-07-01T00:00:00"/>
    <s v="WCDXFER"/>
  </r>
  <r>
    <n v="0"/>
    <n v="0"/>
    <n v="0"/>
    <n v="0"/>
    <d v="2023-12-01T00:00:00"/>
    <s v="BH Colorado Electric Oper Co"/>
    <s v="Regulated Electric (122)"/>
    <s v="WPC Sub 30330 Pueblo Plant 115"/>
    <x v="119"/>
    <n v="135300"/>
    <x v="223"/>
    <n v="9861067"/>
    <s v="CTRL CUB-RELAY-FEEDR-BUS DIFF"/>
    <d v="1996-07-01T00:00:00"/>
    <d v="1996-07-01T00:00:00"/>
    <s v="CPR Conversion"/>
  </r>
  <r>
    <n v="8"/>
    <n v="7179.08"/>
    <n v="1097.9529165964"/>
    <n v="6081.1270834036004"/>
    <d v="2023-12-01T00:00:00"/>
    <s v="BH Colorado Electric Oper Co"/>
    <s v="Regulated Electric (122)"/>
    <s v="WPC Sub 30330 Pueblo Plant 115"/>
    <x v="119"/>
    <n v="135300"/>
    <x v="343"/>
    <n v="20438824"/>
    <s v="EQUIPMENT RACK/SHELF"/>
    <d v="2016-01-14T00:00:00"/>
    <d v="2016-01-01T00:00:00"/>
    <s v="10050823"/>
  </r>
  <r>
    <n v="0"/>
    <n v="0"/>
    <n v="0"/>
    <n v="0"/>
    <d v="2023-12-01T00:00:00"/>
    <s v="BH Colorado Electric Oper Co"/>
    <s v="Regulated Electric (122)"/>
    <s v="WPC Sub 30330 Pueblo Plant 115"/>
    <x v="119"/>
    <n v="135300"/>
    <x v="3"/>
    <n v="12279535"/>
    <s v="P PLANT 14 SUB BUSHING/BATT"/>
    <d v="2013-12-15T00:00:00"/>
    <d v="2014-01-01T00:00:00"/>
    <s v="10048674"/>
  </r>
  <r>
    <n v="0"/>
    <n v="0"/>
    <n v="0"/>
    <n v="0"/>
    <d v="2023-12-01T00:00:00"/>
    <s v="BH Colorado Electric Oper Co"/>
    <s v="Regulated Electric (122)"/>
    <s v="WPC Sub 30330 Pueblo Plant 115"/>
    <x v="119"/>
    <n v="135300"/>
    <x v="3"/>
    <n v="9748745"/>
    <s v="Security Pueblo Plnt Trans Sub"/>
    <d v="2005-07-07T00:00:00"/>
    <d v="2006-10-01T00:00:00"/>
    <s v="10017402"/>
  </r>
  <r>
    <n v="0"/>
    <n v="0"/>
    <n v="0"/>
    <n v="0"/>
    <d v="2023-12-01T00:00:00"/>
    <s v="BH Colorado Electric Oper Co"/>
    <s v="Regulated Electric (122)"/>
    <s v="WPC Sub 30330 Pueblo Plant 115"/>
    <x v="119"/>
    <n v="135300"/>
    <x v="3"/>
    <n v="28413204"/>
    <s v="Replace existing door and/or locking mechanisms for Pueblo Plant Substation to allow for compliance with NERC CIP Low Impact Standards"/>
    <d v="2019-12-16T00:00:00"/>
    <d v="2019-12-01T00:00:00"/>
    <s v="10068558"/>
  </r>
  <r>
    <n v="0"/>
    <n v="0"/>
    <n v="0"/>
    <n v="0"/>
    <d v="2023-12-01T00:00:00"/>
    <s v="BH Colorado Electric Oper Co"/>
    <s v="Regulated Electric (122)"/>
    <s v="WPC Sub 30330 Pueblo Plant 115"/>
    <x v="119"/>
    <n v="135300"/>
    <x v="3"/>
    <n v="13575999"/>
    <s v="Pueblo 115kV Substation Power Transformer replacement"/>
    <d v="2015-09-01T00:00:00"/>
    <d v="2015-09-01T00:00:00"/>
    <s v="10050591"/>
  </r>
  <r>
    <n v="0"/>
    <n v="0"/>
    <n v="0"/>
    <n v="0"/>
    <d v="2023-12-01T00:00:00"/>
    <s v="BH Colorado Electric Oper Co"/>
    <s v="Regulated Electric (122)"/>
    <s v="WPC Sub 30330 Pueblo Plant 115"/>
    <x v="119"/>
    <n v="135300"/>
    <x v="3"/>
    <n v="28830367"/>
    <s v="Replace existing door and/or locking mechanisms for Pueblo Plant Substation to allow for compliance with NERC CIP Low Impact Standards"/>
    <d v="2019-12-16T00:00:00"/>
    <d v="2020-01-01T00:00:00"/>
    <s v="10068558"/>
  </r>
  <r>
    <n v="0"/>
    <n v="0"/>
    <n v="0"/>
    <n v="0"/>
    <d v="2023-12-01T00:00:00"/>
    <s v="BH Colorado Electric Oper Co"/>
    <s v="Regulated Electric (122)"/>
    <s v="WPC Sub 30330 Pueblo Plant 115"/>
    <x v="119"/>
    <n v="135300"/>
    <x v="3"/>
    <n v="9995425"/>
    <s v="Security Pueblo Plnt Trans Sub"/>
    <d v="2005-07-07T00:00:00"/>
    <d v="2005-11-01T00:00:00"/>
    <s v="10017402"/>
  </r>
  <r>
    <n v="0"/>
    <n v="0"/>
    <n v="0"/>
    <n v="0"/>
    <d v="2023-12-01T00:00:00"/>
    <s v="BH Colorado Electric Oper Co"/>
    <s v="Regulated Electric (122)"/>
    <s v="WPC Sub 30330 Pueblo Plant 115"/>
    <x v="119"/>
    <n v="135300"/>
    <x v="3"/>
    <n v="29646564"/>
    <s v="Replace existing door and/or locking mechanisms for Pueblo Plant Substation to allow for compliance with NERC CIP Low Impact Standards"/>
    <d v="2019-12-16T00:00:00"/>
    <d v="2020-07-01T00:00:00"/>
    <s v="10068558"/>
  </r>
  <r>
    <n v="0"/>
    <n v="0"/>
    <n v="0"/>
    <n v="0"/>
    <d v="2023-12-01T00:00:00"/>
    <s v="BH Colorado Electric Oper Co"/>
    <s v="Regulated Electric (122)"/>
    <s v="WPC Sub 30330 Pueblo Plant 115"/>
    <x v="119"/>
    <n v="135300"/>
    <x v="3"/>
    <n v="21270116"/>
    <s v="This is a relay control panel upgrade project, that we will be removing 1 relay control panel with obsolete electro-mechanical relaying, solid state relaying, and first generation microprocessor relaying at the Pueblo Plant Substation for the Reader line"/>
    <d v="2017-11-15T00:00:00"/>
    <d v="2018-03-01T00:00:00"/>
    <s v="10055945"/>
  </r>
  <r>
    <n v="0"/>
    <n v="0"/>
    <n v="0"/>
    <n v="0"/>
    <d v="2023-12-01T00:00:00"/>
    <s v="BH Colorado Electric Oper Co"/>
    <s v="Regulated Electric (122)"/>
    <s v="WPC Sub 30330 Pueblo Plant 115"/>
    <x v="119"/>
    <n v="135300"/>
    <x v="3"/>
    <n v="27490907"/>
    <s v="Replace 115kV bushings on breaker CB 115-2 at Pueblo Substation."/>
    <d v="2018-05-07T00:00:00"/>
    <d v="2019-07-01T00:00:00"/>
    <s v="10057840"/>
  </r>
  <r>
    <n v="0"/>
    <n v="0"/>
    <n v="0"/>
    <n v="0"/>
    <d v="2023-12-01T00:00:00"/>
    <s v="BH Colorado Electric Oper Co"/>
    <s v="Regulated Electric (122)"/>
    <s v="WPC Sub 30330 Pueblo Plant 115"/>
    <x v="119"/>
    <n v="135300"/>
    <x v="3"/>
    <n v="30015808"/>
    <s v="Replacing the battery bank, rack, spill containment, charger and enclosure at Pueblo Plant Sub. Additionally, we will be adding a manual transfer switch."/>
    <d v="2020-09-11T00:00:00"/>
    <d v="2020-09-01T00:00:00"/>
    <s v="10070111"/>
  </r>
  <r>
    <n v="0"/>
    <n v="0"/>
    <n v="0"/>
    <n v="0"/>
    <d v="2023-12-01T00:00:00"/>
    <s v="BH Colorado Electric Oper Co"/>
    <s v="Regulated Electric (122)"/>
    <s v="WPC Sub 30330 Pueblo Plant 115"/>
    <x v="119"/>
    <n v="135300"/>
    <x v="3"/>
    <n v="14696718"/>
    <s v="Pueblo Protection and Contol Relaying communications for substations."/>
    <d v="2016-01-14T00:00:00"/>
    <d v="2016-04-01T00:00:00"/>
    <s v="10050823"/>
  </r>
  <r>
    <n v="0"/>
    <n v="0"/>
    <n v="0"/>
    <n v="0"/>
    <d v="2023-12-01T00:00:00"/>
    <s v="BH Colorado Electric Oper Co"/>
    <s v="Regulated Electric (122)"/>
    <s v="WPC Sub 30330 Pueblo Plant 115"/>
    <x v="119"/>
    <n v="135300"/>
    <x v="3"/>
    <n v="30301186"/>
    <s v="Replacing the battery bank, rack, spill containment, charger and enclosure at Pueblo Plant Sub. Additionally, we will be adding a manual transfer switch."/>
    <d v="2020-09-11T00:00:00"/>
    <d v="2020-11-01T00:00:00"/>
    <s v="10070111"/>
  </r>
  <r>
    <n v="0"/>
    <n v="0"/>
    <n v="0"/>
    <n v="0"/>
    <d v="2023-12-01T00:00:00"/>
    <s v="BH Colorado Electric Oper Co"/>
    <s v="Regulated Electric (122)"/>
    <s v="WPC Sub 30330 Pueblo Plant 115"/>
    <x v="119"/>
    <n v="135300"/>
    <x v="3"/>
    <n v="9813336"/>
    <s v="Inv Carriers Pueblo"/>
    <d v="2002-12-12T00:00:00"/>
    <d v="2002-12-01T00:00:00"/>
    <s v="10012714"/>
  </r>
  <r>
    <n v="0"/>
    <n v="0"/>
    <n v="0"/>
    <n v="0"/>
    <d v="2023-12-01T00:00:00"/>
    <s v="BH Colorado Electric Oper Co"/>
    <s v="Regulated Electric (122)"/>
    <s v="WPC Sub 30330 Pueblo Plant 115"/>
    <x v="119"/>
    <n v="135300"/>
    <x v="3"/>
    <n v="12422977"/>
    <s v="P PLANT 14 SUB BUSHING/BATT"/>
    <d v="2013-12-15T00:00:00"/>
    <d v="2014-04-01T00:00:00"/>
    <s v="10048674"/>
  </r>
  <r>
    <n v="1"/>
    <n v="847.49"/>
    <n v="906.73280536160007"/>
    <n v="-59.242805361600062"/>
    <d v="2023-12-01T00:00:00"/>
    <s v="BH Colorado Electric Oper Co"/>
    <s v="Regulated Electric (122)"/>
    <s v="WPC Sub 30330 Pueblo Plant 115"/>
    <x v="119"/>
    <n v="135300"/>
    <x v="119"/>
    <n v="9769359"/>
    <s v="FENCES, CHAIN LINK"/>
    <d v="1950-07-01T00:00:00"/>
    <d v="1950-07-01T00:00:00"/>
    <s v="WCDXFER"/>
  </r>
  <r>
    <n v="0"/>
    <n v="0"/>
    <n v="0"/>
    <n v="0"/>
    <d v="2023-12-01T00:00:00"/>
    <s v="BH Colorado Electric Oper Co"/>
    <s v="Regulated Electric (122)"/>
    <s v="WPC Sub 30330 Pueblo Plant 115"/>
    <x v="119"/>
    <n v="135300"/>
    <x v="119"/>
    <n v="9706622"/>
    <s v="FENCE"/>
    <d v="1989-07-01T00:00:00"/>
    <d v="1989-07-01T00:00:00"/>
    <s v="CPR Conversion"/>
  </r>
  <r>
    <n v="0"/>
    <n v="0"/>
    <n v="0"/>
    <n v="0"/>
    <d v="2023-12-01T00:00:00"/>
    <s v="BH Colorado Electric Oper Co"/>
    <s v="Regulated Electric (122)"/>
    <s v="WPC Sub 30330 Pueblo Plant 115"/>
    <x v="119"/>
    <n v="135300"/>
    <x v="119"/>
    <n v="9973936"/>
    <s v="FENCES, CHAIN LINK"/>
    <d v="1950-07-01T00:00:00"/>
    <d v="1950-07-01T00:00:00"/>
    <s v="CPR Conversion"/>
  </r>
  <r>
    <n v="250"/>
    <n v="1146.3700000000001"/>
    <n v="1237.4023246040001"/>
    <n v="-91.032324603999996"/>
    <d v="2023-12-01T00:00:00"/>
    <s v="BH Colorado Electric Oper Co"/>
    <s v="Regulated Electric (122)"/>
    <s v="WPC Sub 30330 Pueblo Plant 115"/>
    <x v="119"/>
    <n v="135300"/>
    <x v="119"/>
    <n v="9769358"/>
    <s v="FENCES, CHAIN LINK"/>
    <d v="1936-07-01T00:00:00"/>
    <d v="1936-07-01T00:00:00"/>
    <s v="WCDXFER"/>
  </r>
  <r>
    <n v="0"/>
    <n v="0"/>
    <n v="0"/>
    <n v="0"/>
    <d v="2023-12-01T00:00:00"/>
    <s v="BH Colorado Electric Oper Co"/>
    <s v="Regulated Electric (122)"/>
    <s v="WPC Sub 30330 Pueblo Plant 115"/>
    <x v="119"/>
    <n v="135300"/>
    <x v="119"/>
    <n v="9973937"/>
    <s v="FENCES, CHAIN LINK"/>
    <d v="1936-07-01T00:00:00"/>
    <d v="1936-07-01T00:00:00"/>
    <s v="CPR Conversion"/>
  </r>
  <r>
    <n v="65"/>
    <n v="3696.5"/>
    <n v="2600.5396488599999"/>
    <n v="1095.9603511400001"/>
    <d v="2023-12-01T00:00:00"/>
    <s v="BH Colorado Electric Oper Co"/>
    <s v="Regulated Electric (122)"/>
    <s v="WPC Sub 30330 Pueblo Plant 115"/>
    <x v="119"/>
    <n v="135300"/>
    <x v="119"/>
    <n v="9769360"/>
    <s v="FENCE"/>
    <d v="1989-07-01T00:00:00"/>
    <d v="1989-07-01T00:00:00"/>
    <s v="WCDXFER"/>
  </r>
  <r>
    <n v="1"/>
    <n v="5653.13"/>
    <n v="864.57743490790006"/>
    <n v="4788.5525650920999"/>
    <d v="2023-12-01T00:00:00"/>
    <s v="BH Colorado Electric Oper Co"/>
    <s v="Regulated Electric (122)"/>
    <s v="WPC Sub 30330 Pueblo Plant 115"/>
    <x v="119"/>
    <n v="135300"/>
    <x v="344"/>
    <n v="20438827"/>
    <s v="FIBER OPTIC OPTICAL INTERFACE CONVERTER"/>
    <d v="2016-01-14T00:00:00"/>
    <d v="2016-01-01T00:00:00"/>
    <s v="10050823"/>
  </r>
  <r>
    <n v="0"/>
    <n v="0"/>
    <n v="0"/>
    <n v="0"/>
    <d v="2023-12-01T00:00:00"/>
    <s v="BH Colorado Electric Oper Co"/>
    <s v="Regulated Electric (122)"/>
    <s v="WPC Sub 30330 Pueblo Plant 115"/>
    <x v="119"/>
    <n v="135300"/>
    <x v="227"/>
    <n v="9973938"/>
    <s v="FOUNDATION"/>
    <d v="1942-07-01T00:00:00"/>
    <d v="1942-07-01T00:00:00"/>
    <s v="CPR Conversion"/>
  </r>
  <r>
    <n v="1"/>
    <n v="208.18"/>
    <n v="220.7537097668"/>
    <n v="-12.573709766799993"/>
    <d v="2023-12-01T00:00:00"/>
    <s v="BH Colorado Electric Oper Co"/>
    <s v="Regulated Electric (122)"/>
    <s v="WPC Sub 30330 Pueblo Plant 115"/>
    <x v="119"/>
    <n v="135300"/>
    <x v="227"/>
    <n v="9778075"/>
    <s v="FOUNDATION"/>
    <d v="1964-07-01T00:00:00"/>
    <d v="1964-07-01T00:00:00"/>
    <s v="WCDXFER"/>
  </r>
  <r>
    <n v="0"/>
    <n v="0"/>
    <n v="0"/>
    <n v="0"/>
    <d v="2023-12-01T00:00:00"/>
    <s v="BH Colorado Electric Oper Co"/>
    <s v="Regulated Electric (122)"/>
    <s v="WPC Sub 30330 Pueblo Plant 115"/>
    <x v="119"/>
    <n v="135300"/>
    <x v="227"/>
    <n v="9861065"/>
    <s v="FOUNDATION"/>
    <d v="1996-07-01T00:00:00"/>
    <d v="1996-07-01T00:00:00"/>
    <s v="CPR Conversion"/>
  </r>
  <r>
    <n v="1"/>
    <n v="1777.55"/>
    <n v="1911.463649004"/>
    <n v="-133.91364900400004"/>
    <d v="2023-12-01T00:00:00"/>
    <s v="BH Colorado Electric Oper Co"/>
    <s v="Regulated Electric (122)"/>
    <s v="WPC Sub 30330 Pueblo Plant 115"/>
    <x v="119"/>
    <n v="135300"/>
    <x v="227"/>
    <n v="9778074"/>
    <s v="FOUNDATION"/>
    <d v="1942-07-01T00:00:00"/>
    <d v="1942-07-01T00:00:00"/>
    <s v="WCDXFER"/>
  </r>
  <r>
    <n v="1"/>
    <n v="19940.82"/>
    <n v="11182.2547094892"/>
    <n v="8758.5652905108"/>
    <d v="2023-12-01T00:00:00"/>
    <s v="BH Colorado Electric Oper Co"/>
    <s v="Regulated Electric (122)"/>
    <s v="WPC Sub 30330 Pueblo Plant 115"/>
    <x v="119"/>
    <n v="135300"/>
    <x v="227"/>
    <n v="9778076"/>
    <s v="FOUNDATION"/>
    <d v="1996-07-01T00:00:00"/>
    <d v="1996-07-01T00:00:00"/>
    <s v="WCDXFER"/>
  </r>
  <r>
    <n v="0"/>
    <n v="0"/>
    <n v="0"/>
    <n v="0"/>
    <d v="2023-12-01T00:00:00"/>
    <s v="BH Colorado Electric Oper Co"/>
    <s v="Regulated Electric (122)"/>
    <s v="WPC Sub 30330 Pueblo Plant 115"/>
    <x v="119"/>
    <n v="135300"/>
    <x v="227"/>
    <n v="9973935"/>
    <s v="FOUNDATION"/>
    <d v="1964-07-01T00:00:00"/>
    <d v="1964-07-01T00:00:00"/>
    <s v="CPR Conversion"/>
  </r>
  <r>
    <n v="1"/>
    <n v="9271.01"/>
    <n v="2174.0952333268001"/>
    <n v="7096.9147666732006"/>
    <d v="2023-12-01T00:00:00"/>
    <s v="BH Colorado Electric Oper Co"/>
    <s v="Regulated Electric (122)"/>
    <s v="WPC Sub 30330 Pueblo Plant 115"/>
    <x v="119"/>
    <n v="135300"/>
    <x v="345"/>
    <n v="11721843"/>
    <s v="GARAGE DOOR"/>
    <d v="2012-01-25T00:00:00"/>
    <d v="2012-11-01T00:00:00"/>
    <s v="10041037"/>
  </r>
  <r>
    <n v="0"/>
    <n v="0"/>
    <n v="0"/>
    <n v="0"/>
    <d v="2023-12-01T00:00:00"/>
    <s v="BH Colorado Electric Oper Co"/>
    <s v="Regulated Electric (122)"/>
    <s v="WPC Sub 30330 Pueblo Plant 115"/>
    <x v="119"/>
    <n v="135300"/>
    <x v="122"/>
    <n v="9728051"/>
    <s v="GROUNDING SYSTEMS, STATION"/>
    <d v="1937-07-01T00:00:00"/>
    <d v="1937-07-01T00:00:00"/>
    <s v="CPR Conversion"/>
  </r>
  <r>
    <n v="3"/>
    <n v="97"/>
    <n v="104.63683521999999"/>
    <n v="-7.6368352199999947"/>
    <d v="2023-12-01T00:00:00"/>
    <s v="BH Colorado Electric Oper Co"/>
    <s v="Regulated Electric (122)"/>
    <s v="WPC Sub 30330 Pueblo Plant 115"/>
    <x v="119"/>
    <n v="135300"/>
    <x v="122"/>
    <n v="9769351"/>
    <s v="GROUNDING SYSTEMS, STATION"/>
    <d v="1937-07-01T00:00:00"/>
    <d v="1937-07-01T00:00:00"/>
    <s v="WCDXFER"/>
  </r>
  <r>
    <n v="4"/>
    <n v="2191.12"/>
    <n v="1228.7188761072"/>
    <n v="962.40112389279989"/>
    <d v="2023-12-01T00:00:00"/>
    <s v="BH Colorado Electric Oper Co"/>
    <s v="Regulated Electric (122)"/>
    <s v="WPC Sub 30330 Pueblo Plant 115"/>
    <x v="119"/>
    <n v="135300"/>
    <x v="99"/>
    <n v="9769348"/>
    <s v="INSULATORS-POST-69KV"/>
    <d v="1996-07-01T00:00:00"/>
    <d v="1996-07-01T00:00:00"/>
    <s v="WCDXFER"/>
  </r>
  <r>
    <n v="0"/>
    <n v="0"/>
    <n v="0"/>
    <n v="0"/>
    <d v="2023-12-01T00:00:00"/>
    <s v="BH Colorado Electric Oper Co"/>
    <s v="Regulated Electric (122)"/>
    <s v="WPC Sub 30330 Pueblo Plant 115"/>
    <x v="119"/>
    <n v="135300"/>
    <x v="99"/>
    <n v="9861073"/>
    <s v="INSULATORS-POST-69KV"/>
    <d v="1996-07-01T00:00:00"/>
    <d v="1996-07-01T00:00:00"/>
    <s v="CPR Conversion"/>
  </r>
  <r>
    <n v="1"/>
    <n v="7707.16"/>
    <n v="8319.1794098720002"/>
    <n v="-612.01940987200032"/>
    <d v="2023-12-01T00:00:00"/>
    <s v="BH Colorado Electric Oper Co"/>
    <s v="Regulated Electric (122)"/>
    <s v="WPC Sub 30330 Pueblo Plant 115"/>
    <x v="119"/>
    <n v="135300"/>
    <x v="232"/>
    <n v="9780226"/>
    <s v="LOW PROFILE STRUCT-BUS SUPPORT-1PH"/>
    <d v="1936-07-01T00:00:00"/>
    <d v="1936-07-01T00:00:00"/>
    <s v="WCDXFER"/>
  </r>
  <r>
    <n v="0"/>
    <n v="0"/>
    <n v="0"/>
    <n v="0"/>
    <d v="2023-12-01T00:00:00"/>
    <s v="BH Colorado Electric Oper Co"/>
    <s v="Regulated Electric (122)"/>
    <s v="WPC Sub 30330 Pueblo Plant 115"/>
    <x v="119"/>
    <n v="135300"/>
    <x v="232"/>
    <n v="9974010"/>
    <s v="STRUC/OUTDR-LOW-BUS SUPPORT-1"/>
    <d v="1981-07-01T00:00:00"/>
    <d v="1981-07-01T00:00:00"/>
    <s v="CPR Conversion"/>
  </r>
  <r>
    <n v="0"/>
    <n v="0"/>
    <n v="0"/>
    <n v="0"/>
    <d v="2023-12-01T00:00:00"/>
    <s v="BH Colorado Electric Oper Co"/>
    <s v="Regulated Electric (122)"/>
    <s v="WPC Sub 30330 Pueblo Plant 115"/>
    <x v="119"/>
    <n v="135300"/>
    <x v="232"/>
    <n v="9974012"/>
    <s v="STRUC/OUTDR-LOW-BUS SUPPORT-1"/>
    <d v="1937-07-01T00:00:00"/>
    <d v="1937-07-01T00:00:00"/>
    <s v="CPR Conversion"/>
  </r>
  <r>
    <n v="0"/>
    <n v="0"/>
    <n v="0"/>
    <n v="0"/>
    <d v="2023-12-01T00:00:00"/>
    <s v="BH Colorado Electric Oper Co"/>
    <s v="Regulated Electric (122)"/>
    <s v="WPC Sub 30330 Pueblo Plant 115"/>
    <x v="119"/>
    <n v="135300"/>
    <x v="232"/>
    <n v="9861063"/>
    <s v="LOW PROFILE STRUCT-BUS SUPPORT-1PH"/>
    <d v="1996-07-01T00:00:00"/>
    <d v="1996-07-01T00:00:00"/>
    <s v="CPR Conversion"/>
  </r>
  <r>
    <n v="1"/>
    <n v="1111.6100000000001"/>
    <n v="1177.239787883"/>
    <n v="-65.629787882999835"/>
    <d v="2023-12-01T00:00:00"/>
    <s v="BH Colorado Electric Oper Co"/>
    <s v="Regulated Electric (122)"/>
    <s v="WPC Sub 30330 Pueblo Plant 115"/>
    <x v="119"/>
    <n v="135300"/>
    <x v="232"/>
    <n v="9780224"/>
    <s v="STRUC/OUTDR-LOW-BUS SUPPORT-1"/>
    <d v="1966-07-01T00:00:00"/>
    <d v="1966-07-01T00:00:00"/>
    <s v="WCDXFER"/>
  </r>
  <r>
    <n v="0"/>
    <n v="0"/>
    <n v="0"/>
    <n v="0"/>
    <d v="2023-12-01T00:00:00"/>
    <s v="BH Colorado Electric Oper Co"/>
    <s v="Regulated Electric (122)"/>
    <s v="WPC Sub 30330 Pueblo Plant 115"/>
    <x v="119"/>
    <n v="135300"/>
    <x v="232"/>
    <n v="9974009"/>
    <s v="STRUC/OUTDR-LOW-BUS SUPPORT-1"/>
    <d v="1966-07-01T00:00:00"/>
    <d v="1966-07-01T00:00:00"/>
    <s v="CPR Conversion"/>
  </r>
  <r>
    <n v="1"/>
    <n v="26101.4"/>
    <n v="27925.988089375998"/>
    <n v="-1824.5880893759968"/>
    <d v="2023-12-01T00:00:00"/>
    <s v="BH Colorado Electric Oper Co"/>
    <s v="Regulated Electric (122)"/>
    <s v="WPC Sub 30330 Pueblo Plant 115"/>
    <x v="119"/>
    <n v="135300"/>
    <x v="232"/>
    <n v="9780223"/>
    <s v="STRUC/OUTDR-LOW-BUS SUPPORT-1"/>
    <d v="1950-07-01T00:00:00"/>
    <d v="1950-07-01T00:00:00"/>
    <s v="WCDXFER"/>
  </r>
  <r>
    <n v="0"/>
    <n v="0"/>
    <n v="0"/>
    <n v="0"/>
    <d v="2023-12-01T00:00:00"/>
    <s v="BH Colorado Electric Oper Co"/>
    <s v="Regulated Electric (122)"/>
    <s v="WPC Sub 30330 Pueblo Plant 115"/>
    <x v="119"/>
    <n v="135300"/>
    <x v="232"/>
    <n v="9974011"/>
    <s v="STRUC/OUTDR-LOW-BUS SUPPORT-1"/>
    <d v="1950-07-01T00:00:00"/>
    <d v="1950-07-01T00:00:00"/>
    <s v="CPR Conversion"/>
  </r>
  <r>
    <n v="0"/>
    <n v="0"/>
    <n v="0"/>
    <n v="0"/>
    <d v="2023-12-01T00:00:00"/>
    <s v="BH Colorado Electric Oper Co"/>
    <s v="Regulated Electric (122)"/>
    <s v="WPC Sub 30330 Pueblo Plant 115"/>
    <x v="119"/>
    <n v="135300"/>
    <x v="232"/>
    <n v="9724111"/>
    <s v="LOW PROFILE STRUCT-BUS SUPPORT-1PH"/>
    <d v="1936-07-01T00:00:00"/>
    <d v="1936-07-01T00:00:00"/>
    <s v="CPR Conversion"/>
  </r>
  <r>
    <n v="1"/>
    <n v="4894.6900000000005"/>
    <n v="4241.9719286068002"/>
    <n v="652.71807139320026"/>
    <d v="2023-12-01T00:00:00"/>
    <s v="BH Colorado Electric Oper Co"/>
    <s v="Regulated Electric (122)"/>
    <s v="WPC Sub 30330 Pueblo Plant 115"/>
    <x v="119"/>
    <n v="135300"/>
    <x v="232"/>
    <n v="9780225"/>
    <s v="STRUC/OUTDR-LOW-BUS SUPPORT-1"/>
    <d v="1981-07-01T00:00:00"/>
    <d v="1981-07-01T00:00:00"/>
    <s v="WCDXFER"/>
  </r>
  <r>
    <n v="1"/>
    <n v="1453.88"/>
    <n v="815.29528259279994"/>
    <n v="638.58471740720017"/>
    <d v="2023-12-01T00:00:00"/>
    <s v="BH Colorado Electric Oper Co"/>
    <s v="Regulated Electric (122)"/>
    <s v="WPC Sub 30330 Pueblo Plant 115"/>
    <x v="119"/>
    <n v="135300"/>
    <x v="232"/>
    <n v="9780227"/>
    <s v="LOW PROFILE STRUCT-BUS SUPPORT-1PH"/>
    <d v="1996-07-01T00:00:00"/>
    <d v="1996-07-01T00:00:00"/>
    <s v="WCDXFER"/>
  </r>
  <r>
    <n v="1"/>
    <n v="3868"/>
    <n v="4172.5286456800004"/>
    <n v="-304.52864568000041"/>
    <d v="2023-12-01T00:00:00"/>
    <s v="BH Colorado Electric Oper Co"/>
    <s v="Regulated Electric (122)"/>
    <s v="WPC Sub 30330 Pueblo Plant 115"/>
    <x v="119"/>
    <n v="135300"/>
    <x v="232"/>
    <n v="9694820"/>
    <s v="STRUC/OUTDR-LOW-BUS SUPPORT-1"/>
    <d v="1937-07-01T00:00:00"/>
    <d v="1937-07-01T00:00:00"/>
    <s v="WCDXFER"/>
  </r>
  <r>
    <n v="1"/>
    <n v="888.77"/>
    <n v="955.7264478216"/>
    <n v="-66.956447821600023"/>
    <d v="2023-12-01T00:00:00"/>
    <s v="BH Colorado Electric Oper Co"/>
    <s v="Regulated Electric (122)"/>
    <s v="WPC Sub 30330 Pueblo Plant 115"/>
    <x v="119"/>
    <n v="135300"/>
    <x v="316"/>
    <n v="9769417"/>
    <s v="MANHOLE"/>
    <d v="1942-07-01T00:00:00"/>
    <d v="1942-07-01T00:00:00"/>
    <s v="WCDXFER"/>
  </r>
  <r>
    <n v="0"/>
    <n v="0"/>
    <n v="0"/>
    <n v="0"/>
    <d v="2023-12-01T00:00:00"/>
    <s v="BH Colorado Electric Oper Co"/>
    <s v="Regulated Electric (122)"/>
    <s v="WPC Sub 30330 Pueblo Plant 115"/>
    <x v="119"/>
    <n v="135300"/>
    <x v="316"/>
    <n v="9973934"/>
    <s v="MANHOLE"/>
    <d v="1942-07-01T00:00:00"/>
    <d v="1942-07-01T00:00:00"/>
    <s v="CPR Conversion"/>
  </r>
  <r>
    <n v="1"/>
    <n v="95563.3"/>
    <n v="14615.243729639"/>
    <n v="80948.056270361005"/>
    <d v="2023-12-01T00:00:00"/>
    <s v="BH Colorado Electric Oper Co"/>
    <s v="Regulated Electric (122)"/>
    <s v="WPC Sub 30330 Pueblo Plant 115"/>
    <x v="119"/>
    <n v="135300"/>
    <x v="164"/>
    <n v="20438839"/>
    <s v="Microwave Fixed Station Units"/>
    <d v="2016-01-14T00:00:00"/>
    <d v="2016-04-01T00:00:00"/>
    <s v="10050823"/>
  </r>
  <r>
    <n v="0"/>
    <n v="0"/>
    <n v="0"/>
    <n v="0"/>
    <d v="2023-12-01T00:00:00"/>
    <s v="BH Colorado Electric Oper Co"/>
    <s v="Regulated Electric (122)"/>
    <s v="WPC Sub 30330 Pueblo Plant 115"/>
    <x v="119"/>
    <n v="135300"/>
    <x v="164"/>
    <n v="9778081"/>
    <s v="RADIO EQ, MICROWAVE FIXED STA"/>
    <d v="1977-07-01T00:00:00"/>
    <d v="1977-07-01T00:00:00"/>
    <s v="WCDXFER"/>
  </r>
  <r>
    <n v="0"/>
    <n v="0"/>
    <n v="0"/>
    <n v="0"/>
    <d v="2023-12-01T00:00:00"/>
    <s v="BH Colorado Electric Oper Co"/>
    <s v="Regulated Electric (122)"/>
    <s v="WPC Sub 30330 Pueblo Plant 115"/>
    <x v="119"/>
    <n v="135300"/>
    <x v="164"/>
    <n v="9778082"/>
    <s v="MICROWAVE FIXED STATION UNITS"/>
    <d v="1976-07-01T00:00:00"/>
    <d v="1976-07-01T00:00:00"/>
    <s v="WCDXFER"/>
  </r>
  <r>
    <n v="0"/>
    <n v="0"/>
    <n v="0"/>
    <n v="0"/>
    <d v="2023-12-01T00:00:00"/>
    <s v="BH Colorado Electric Oper Co"/>
    <s v="Regulated Electric (122)"/>
    <s v="WPC Sub 30330 Pueblo Plant 115"/>
    <x v="119"/>
    <n v="135300"/>
    <x v="164"/>
    <n v="9973988"/>
    <s v="MICROWAVE FIXED STATION UNITS"/>
    <d v="1976-07-01T00:00:00"/>
    <d v="1976-07-01T00:00:00"/>
    <s v="CPR Conversion"/>
  </r>
  <r>
    <n v="0"/>
    <n v="0"/>
    <n v="0"/>
    <n v="0"/>
    <d v="2023-12-01T00:00:00"/>
    <s v="BH Colorado Electric Oper Co"/>
    <s v="Regulated Electric (122)"/>
    <s v="WPC Sub 30330 Pueblo Plant 115"/>
    <x v="119"/>
    <n v="135300"/>
    <x v="164"/>
    <n v="9973987"/>
    <s v="RADIO EQ, MICROWAVE FIXED STA"/>
    <d v="1977-07-01T00:00:00"/>
    <d v="1977-07-01T00:00:00"/>
    <s v="CPR Conversion"/>
  </r>
  <r>
    <n v="4"/>
    <n v="12020.85"/>
    <n v="5270.2026945300004"/>
    <n v="6750.64730547"/>
    <d v="2023-12-01T00:00:00"/>
    <s v="BH Colorado Electric Oper Co"/>
    <s v="Regulated Electric (122)"/>
    <s v="WPC Sub 30330 Pueblo Plant 115"/>
    <x v="119"/>
    <n v="135300"/>
    <x v="346"/>
    <n v="12818458"/>
    <s v="MISC. RADIO COMMUNICATION EQMT."/>
    <d v="2002-12-12T00:00:00"/>
    <d v="2002-12-01T00:00:00"/>
    <s v="50507XFER"/>
  </r>
  <r>
    <n v="0"/>
    <n v="0"/>
    <n v="0"/>
    <n v="0"/>
    <d v="2023-12-01T00:00:00"/>
    <s v="BH Colorado Electric Oper Co"/>
    <s v="Regulated Electric (122)"/>
    <s v="WPC Sub 30330 Pueblo Plant 115"/>
    <x v="119"/>
    <n v="135300"/>
    <x v="109"/>
    <n v="9973989"/>
    <s v="MISCELLANEOUS TESTING EQ"/>
    <d v="1976-07-01T00:00:00"/>
    <d v="1976-07-01T00:00:00"/>
    <s v="CPR Conversion"/>
  </r>
  <r>
    <n v="0"/>
    <n v="0"/>
    <n v="0"/>
    <n v="0"/>
    <d v="2023-12-01T00:00:00"/>
    <s v="BH Colorado Electric Oper Co"/>
    <s v="Regulated Electric (122)"/>
    <s v="WPC Sub 30330 Pueblo Plant 115"/>
    <x v="119"/>
    <n v="135300"/>
    <x v="109"/>
    <n v="9769347"/>
    <s v="MISCELLANEOUS TESTING EQ"/>
    <d v="1976-07-01T00:00:00"/>
    <d v="1976-07-01T00:00:00"/>
    <s v="WCDXFER"/>
  </r>
  <r>
    <n v="3"/>
    <n v="398099.48"/>
    <n v="60884.470595328399"/>
    <n v="337215.00940467161"/>
    <d v="2023-12-01T00:00:00"/>
    <s v="BH Colorado Electric Oper Co"/>
    <s v="Regulated Electric (122)"/>
    <s v="WPC Sub 30330 Pueblo Plant 115"/>
    <x v="119"/>
    <n v="135300"/>
    <x v="165"/>
    <n v="20438836"/>
    <s v="Multiplex System"/>
    <d v="2016-01-14T00:00:00"/>
    <d v="2016-04-01T00:00:00"/>
    <s v="10050823"/>
  </r>
  <r>
    <n v="2"/>
    <n v="420.68"/>
    <n v="451.51000075479999"/>
    <n v="-30.830000754799983"/>
    <d v="2023-12-01T00:00:00"/>
    <s v="BH Colorado Electric Oper Co"/>
    <s v="Regulated Electric (122)"/>
    <s v="WPC Sub 30330 Pueblo Plant 115"/>
    <x v="119"/>
    <n v="135300"/>
    <x v="347"/>
    <n v="9780239"/>
    <s v="OPERATION CENTER - TANKS"/>
    <d v="1945-07-01T00:00:00"/>
    <d v="1945-07-01T00:00:00"/>
    <s v="WCDXFER"/>
  </r>
  <r>
    <n v="0"/>
    <n v="0"/>
    <n v="0"/>
    <n v="0"/>
    <d v="2023-12-01T00:00:00"/>
    <s v="BH Colorado Electric Oper Co"/>
    <s v="Regulated Electric (122)"/>
    <s v="WPC Sub 30330 Pueblo Plant 115"/>
    <x v="119"/>
    <n v="135300"/>
    <x v="347"/>
    <n v="9706624"/>
    <s v="OPERATION CENTER - TANKS"/>
    <d v="1945-07-01T00:00:00"/>
    <d v="1945-07-01T00:00:00"/>
    <s v="CPR Conversion"/>
  </r>
  <r>
    <n v="0"/>
    <n v="0"/>
    <n v="0"/>
    <n v="0"/>
    <d v="2023-12-01T00:00:00"/>
    <s v="BH Colorado Electric Oper Co"/>
    <s v="Regulated Electric (122)"/>
    <s v="WPC Sub 30330 Pueblo Plant 115"/>
    <x v="119"/>
    <n v="135300"/>
    <x v="235"/>
    <n v="9973942"/>
    <s v="LINE PANEL"/>
    <d v="1936-07-01T00:00:00"/>
    <d v="1936-07-01T00:00:00"/>
    <s v="CPR Conversion"/>
  </r>
  <r>
    <n v="0"/>
    <n v="0"/>
    <n v="0"/>
    <n v="0"/>
    <d v="2023-12-01T00:00:00"/>
    <s v="BH Colorado Electric Oper Co"/>
    <s v="Regulated Electric (122)"/>
    <s v="WPC Sub 30330 Pueblo Plant 115"/>
    <x v="119"/>
    <n v="135300"/>
    <x v="235"/>
    <n v="9973941"/>
    <s v="PANELS, LINE PANEL"/>
    <d v="1942-07-01T00:00:00"/>
    <d v="1942-07-01T00:00:00"/>
    <s v="CPR Conversion"/>
  </r>
  <r>
    <n v="0"/>
    <n v="0"/>
    <n v="0"/>
    <n v="0"/>
    <d v="2023-12-01T00:00:00"/>
    <s v="BH Colorado Electric Oper Co"/>
    <s v="Regulated Electric (122)"/>
    <s v="WPC Sub 30330 Pueblo Plant 115"/>
    <x v="119"/>
    <n v="135300"/>
    <x v="235"/>
    <n v="9769412"/>
    <s v="PANELS, LINE PANEL"/>
    <d v="1950-07-01T00:00:00"/>
    <d v="1950-07-01T00:00:00"/>
    <s v="WCDXFER"/>
  </r>
  <r>
    <n v="0"/>
    <n v="0.01"/>
    <n v="1.0794092E-2"/>
    <n v="-7.9409199999999971E-4"/>
    <d v="2023-12-01T00:00:00"/>
    <s v="BH Colorado Electric Oper Co"/>
    <s v="Regulated Electric (122)"/>
    <s v="WPC Sub 30330 Pueblo Plant 115"/>
    <x v="119"/>
    <n v="135300"/>
    <x v="235"/>
    <n v="9769413"/>
    <s v="LINE PANEL"/>
    <d v="1936-07-01T00:00:00"/>
    <d v="1936-07-01T00:00:00"/>
    <s v="WCDXFER"/>
  </r>
  <r>
    <n v="0"/>
    <n v="0"/>
    <n v="0"/>
    <n v="0"/>
    <d v="2023-12-01T00:00:00"/>
    <s v="BH Colorado Electric Oper Co"/>
    <s v="Regulated Electric (122)"/>
    <s v="WPC Sub 30330 Pueblo Plant 115"/>
    <x v="119"/>
    <n v="135300"/>
    <x v="235"/>
    <n v="9973940"/>
    <s v="PANELS, LINE PANEL"/>
    <d v="1950-07-01T00:00:00"/>
    <d v="1950-07-01T00:00:00"/>
    <s v="CPR Conversion"/>
  </r>
  <r>
    <n v="2"/>
    <n v="1247.8399999999999"/>
    <n v="1341.8473740672"/>
    <n v="-94.007374067200089"/>
    <d v="2023-12-01T00:00:00"/>
    <s v="BH Colorado Electric Oper Co"/>
    <s v="Regulated Electric (122)"/>
    <s v="WPC Sub 30330 Pueblo Plant 115"/>
    <x v="119"/>
    <n v="135300"/>
    <x v="235"/>
    <n v="9769411"/>
    <s v="PANELS, LINE PANEL"/>
    <d v="1942-07-01T00:00:00"/>
    <d v="1942-07-01T00:00:00"/>
    <s v="WCDXFER"/>
  </r>
  <r>
    <n v="1"/>
    <n v="75812.08"/>
    <n v="10048.5978112504"/>
    <n v="65763.482188749607"/>
    <d v="2023-12-01T00:00:00"/>
    <s v="BH Colorado Electric Oper Co"/>
    <s v="Regulated Electric (122)"/>
    <s v="WPC Sub 30330 Pueblo Plant 115"/>
    <x v="119"/>
    <n v="135300"/>
    <x v="292"/>
    <n v="26744595"/>
    <s v="Panel - Relay"/>
    <d v="2017-11-15T00:00:00"/>
    <d v="2018-03-01T00:00:00"/>
    <s v="10055945"/>
  </r>
  <r>
    <n v="1"/>
    <n v="40562.58"/>
    <n v="22746.361545514799"/>
    <n v="17816.218454485203"/>
    <d v="2023-12-01T00:00:00"/>
    <s v="BH Colorado Electric Oper Co"/>
    <s v="Regulated Electric (122)"/>
    <s v="WPC Sub 30330 Pueblo Plant 115"/>
    <x v="119"/>
    <n v="135300"/>
    <x v="264"/>
    <n v="9702690"/>
    <s v="TRANSFORMER DIFFERENTIAL PANEL"/>
    <d v="1996-07-01T00:00:00"/>
    <d v="1996-07-01T00:00:00"/>
    <s v="WCDXFER"/>
  </r>
  <r>
    <n v="0"/>
    <n v="0"/>
    <n v="0"/>
    <n v="0"/>
    <d v="2023-12-01T00:00:00"/>
    <s v="BH Colorado Electric Oper Co"/>
    <s v="Regulated Electric (122)"/>
    <s v="WPC Sub 30330 Pueblo Plant 115"/>
    <x v="119"/>
    <n v="135300"/>
    <x v="264"/>
    <n v="9861066"/>
    <s v="TRANSFORMER DIFFERENTIAL PANEL"/>
    <d v="1996-07-01T00:00:00"/>
    <d v="1996-07-01T00:00:00"/>
    <s v="CPR Conversion"/>
  </r>
  <r>
    <n v="1"/>
    <n v="9037.33"/>
    <n v="3962.1624857940005"/>
    <n v="5075.1675142059994"/>
    <d v="2023-12-01T00:00:00"/>
    <s v="BH Colorado Electric Oper Co"/>
    <s v="Regulated Electric (122)"/>
    <s v="WPC Sub 30330 Pueblo Plant 115"/>
    <x v="119"/>
    <n v="135300"/>
    <x v="266"/>
    <n v="9816322"/>
    <s v="POTENTIAL DEVICE - CCVT"/>
    <d v="2002-12-12T00:00:00"/>
    <d v="2002-01-01T00:00:00"/>
    <s v="10012714"/>
  </r>
  <r>
    <n v="1"/>
    <n v="20226.47"/>
    <n v="11342.4392484282"/>
    <n v="8884.0307515718014"/>
    <d v="2023-12-01T00:00:00"/>
    <s v="BH Colorado Electric Oper Co"/>
    <s v="Regulated Electric (122)"/>
    <s v="WPC Sub 30330 Pueblo Plant 115"/>
    <x v="119"/>
    <n v="135300"/>
    <x v="147"/>
    <n v="9821865"/>
    <s v="FOUNDATION FOR TRANS-08157-FOUNDATION FOR TRANS"/>
    <d v="1996-07-01T00:00:00"/>
    <d v="1996-07-01T00:00:00"/>
    <s v="WCDXFER"/>
  </r>
  <r>
    <n v="0"/>
    <n v="0"/>
    <n v="0"/>
    <n v="0"/>
    <d v="2023-12-01T00:00:00"/>
    <s v="BH Colorado Electric Oper Co"/>
    <s v="Regulated Electric (122)"/>
    <s v="WPC Sub 30330 Pueblo Plant 115"/>
    <x v="119"/>
    <n v="135300"/>
    <x v="147"/>
    <n v="9870785"/>
    <s v="FOUNDATION FOR TRANS"/>
    <d v="1996-07-01T00:00:00"/>
    <d v="1996-07-01T00:00:00"/>
    <s v="CPR Conversion"/>
  </r>
  <r>
    <n v="1"/>
    <n v="433"/>
    <n v="459.15244658"/>
    <n v="-26.152446580000003"/>
    <d v="2023-12-01T00:00:00"/>
    <s v="BH Colorado Electric Oper Co"/>
    <s v="Regulated Electric (122)"/>
    <s v="WPC Sub 30330 Pueblo Plant 115"/>
    <x v="119"/>
    <n v="135300"/>
    <x v="147"/>
    <n v="9821864"/>
    <s v="TRANSF, PWR, FOUNDATION-00000-TRANSF, PWR, FOUNDATION"/>
    <d v="1964-07-01T00:00:00"/>
    <d v="1964-07-01T00:00:00"/>
    <s v="WCDXFER"/>
  </r>
  <r>
    <n v="0"/>
    <n v="0"/>
    <n v="0"/>
    <n v="0"/>
    <d v="2023-12-01T00:00:00"/>
    <s v="BH Colorado Electric Oper Co"/>
    <s v="Regulated Electric (122)"/>
    <s v="WPC Sub 30330 Pueblo Plant 115"/>
    <x v="119"/>
    <n v="135300"/>
    <x v="147"/>
    <n v="9870207"/>
    <s v="TRANSF, PWR, FOUNDATION"/>
    <d v="1964-07-01T00:00:00"/>
    <d v="1964-07-01T00:00:00"/>
    <s v="CPR Conversion"/>
  </r>
  <r>
    <n v="1"/>
    <n v="33112.9"/>
    <n v="35112.861543553998"/>
    <n v="-1999.9615435539963"/>
    <d v="2023-12-01T00:00:00"/>
    <s v="BH Colorado Electric Oper Co"/>
    <s v="Regulated Electric (122)"/>
    <s v="WPC Sub 30330 Pueblo Plant 115"/>
    <x v="119"/>
    <n v="135300"/>
    <x v="135"/>
    <n v="9821858"/>
    <s v="TX.-POWER-08017-TX.-POWER"/>
    <d v="1964-07-01T00:00:00"/>
    <d v="1964-07-01T00:00:00"/>
    <s v="WCDXFER"/>
  </r>
  <r>
    <n v="0"/>
    <n v="0"/>
    <n v="0"/>
    <n v="0"/>
    <d v="2023-12-01T00:00:00"/>
    <s v="BH Colorado Electric Oper Co"/>
    <s v="Regulated Electric (122)"/>
    <s v="WPC Sub 30330 Pueblo Plant 115"/>
    <x v="119"/>
    <n v="135300"/>
    <x v="135"/>
    <n v="9870204"/>
    <s v="TX.-POWER"/>
    <d v="1950-07-01T00:00:00"/>
    <d v="1950-07-01T00:00:00"/>
    <s v="CPR Conversion"/>
  </r>
  <r>
    <n v="0"/>
    <n v="0"/>
    <n v="0"/>
    <n v="0"/>
    <d v="2023-12-01T00:00:00"/>
    <s v="BH Colorado Electric Oper Co"/>
    <s v="Regulated Electric (122)"/>
    <s v="WPC Sub 30330 Pueblo Plant 115"/>
    <x v="119"/>
    <n v="135300"/>
    <x v="135"/>
    <n v="13759879"/>
    <s v="Pwr Trfrmr Nbr WT-02514"/>
    <d v="2015-09-01T00:00:00"/>
    <d v="2015-09-01T00:00:00"/>
    <s v="10050591"/>
  </r>
  <r>
    <n v="1"/>
    <n v="14.77"/>
    <n v="8.2826033261999985"/>
    <n v="6.4873966738000011"/>
    <d v="2023-12-01T00:00:00"/>
    <s v="BH Colorado Electric Oper Co"/>
    <s v="Regulated Electric (122)"/>
    <s v="WPC Sub 30330 Pueblo Plant 115"/>
    <x v="119"/>
    <n v="135300"/>
    <x v="135"/>
    <n v="9997336"/>
    <s v="TRANSFORMER, POWER-08157-TRANSFORMER, POWER"/>
    <d v="1996-07-01T00:00:00"/>
    <d v="1996-07-01T00:00:00"/>
    <s v="WCDXFER"/>
  </r>
  <r>
    <n v="0"/>
    <n v="0"/>
    <n v="0"/>
    <n v="0"/>
    <d v="2023-12-01T00:00:00"/>
    <s v="BH Colorado Electric Oper Co"/>
    <s v="Regulated Electric (122)"/>
    <s v="WPC Sub 30330 Pueblo Plant 115"/>
    <x v="119"/>
    <n v="135300"/>
    <x v="135"/>
    <n v="9870206"/>
    <s v="TX.-POWER"/>
    <d v="1964-07-01T00:00:00"/>
    <d v="1964-07-01T00:00:00"/>
    <s v="CPR Conversion"/>
  </r>
  <r>
    <n v="1"/>
    <n v="26276.52"/>
    <n v="14735.138250031201"/>
    <n v="11541.381749968799"/>
    <d v="2023-12-01T00:00:00"/>
    <s v="BH Colorado Electric Oper Co"/>
    <s v="Regulated Electric (122)"/>
    <s v="WPC Sub 30330 Pueblo Plant 115"/>
    <x v="119"/>
    <n v="135300"/>
    <x v="135"/>
    <n v="9997337"/>
    <s v="TRANSFORMER, POWER-08157-TRANSFORMER, POWER"/>
    <d v="1996-07-01T00:00:00"/>
    <d v="1996-07-01T00:00:00"/>
    <s v="WCDXFER"/>
  </r>
  <r>
    <n v="0"/>
    <n v="0"/>
    <n v="0"/>
    <n v="0"/>
    <d v="2023-12-01T00:00:00"/>
    <s v="BH Colorado Electric Oper Co"/>
    <s v="Regulated Electric (122)"/>
    <s v="WPC Sub 30330 Pueblo Plant 115"/>
    <x v="119"/>
    <n v="135300"/>
    <x v="135"/>
    <n v="9870205"/>
    <s v="TX.-POWER"/>
    <d v="1936-07-01T00:00:00"/>
    <d v="1936-07-01T00:00:00"/>
    <s v="CPR Conversion"/>
  </r>
  <r>
    <n v="0"/>
    <n v="0"/>
    <n v="0"/>
    <n v="0"/>
    <d v="2023-12-01T00:00:00"/>
    <s v="BH Colorado Electric Oper Co"/>
    <s v="Regulated Electric (122)"/>
    <s v="WPC Sub 30330 Pueblo Plant 115"/>
    <x v="119"/>
    <n v="135300"/>
    <x v="135"/>
    <n v="9870786"/>
    <s v="TRANSFORMER, POWER"/>
    <d v="1996-07-01T00:00:00"/>
    <d v="1996-07-01T00:00:00"/>
    <s v="CPR Conversion"/>
  </r>
  <r>
    <n v="1"/>
    <n v="20308.77"/>
    <n v="21921.473178684002"/>
    <n v="-1612.7031786840016"/>
    <d v="2023-12-01T00:00:00"/>
    <s v="BH Colorado Electric Oper Co"/>
    <s v="Regulated Electric (122)"/>
    <s v="WPC Sub 30330 Pueblo Plant 115"/>
    <x v="119"/>
    <n v="135300"/>
    <x v="135"/>
    <n v="9821857"/>
    <s v="TX.-POWER-08018-TX.-POWER"/>
    <d v="1936-07-01T00:00:00"/>
    <d v="1936-07-01T00:00:00"/>
    <s v="WCDXFER"/>
  </r>
  <r>
    <n v="1"/>
    <n v="55095.71"/>
    <n v="58947.111696526401"/>
    <n v="-3851.4016965264018"/>
    <d v="2023-12-01T00:00:00"/>
    <s v="BH Colorado Electric Oper Co"/>
    <s v="Regulated Electric (122)"/>
    <s v="WPC Sub 30330 Pueblo Plant 115"/>
    <x v="119"/>
    <n v="135300"/>
    <x v="135"/>
    <n v="9821856"/>
    <s v="TX.-POWER-08019-TX.-POWER"/>
    <d v="1950-07-01T00:00:00"/>
    <d v="1950-07-01T00:00:00"/>
    <s v="WCDXFER"/>
  </r>
  <r>
    <n v="0"/>
    <n v="0"/>
    <n v="0"/>
    <n v="0"/>
    <d v="2023-12-01T00:00:00"/>
    <s v="BH Colorado Electric Oper Co"/>
    <s v="Regulated Electric (122)"/>
    <s v="WPC Sub 30330 Pueblo Plant 115"/>
    <x v="119"/>
    <n v="135300"/>
    <x v="348"/>
    <n v="9973950"/>
    <s v="RECLOSERS-3PH,2400-15000V"/>
    <d v="1950-07-01T00:00:00"/>
    <d v="1950-07-01T00:00:00"/>
    <s v="CPR Conversion"/>
  </r>
  <r>
    <n v="2"/>
    <n v="175.37"/>
    <n v="187.62903642079999"/>
    <n v="-12.259036420799987"/>
    <d v="2023-12-01T00:00:00"/>
    <s v="BH Colorado Electric Oper Co"/>
    <s v="Regulated Electric (122)"/>
    <s v="WPC Sub 30330 Pueblo Plant 115"/>
    <x v="119"/>
    <n v="135300"/>
    <x v="348"/>
    <n v="9778080"/>
    <s v="RECLOSERS-3PH,2400-15000V"/>
    <d v="1950-07-01T00:00:00"/>
    <d v="1950-07-01T00:00:00"/>
    <s v="WCDXFER"/>
  </r>
  <r>
    <n v="0"/>
    <n v="0"/>
    <n v="0"/>
    <n v="0"/>
    <d v="2023-12-01T00:00:00"/>
    <s v="BH Colorado Electric Oper Co"/>
    <s v="Regulated Electric (122)"/>
    <s v="WPC Sub 30330 Pueblo Plant 115"/>
    <x v="119"/>
    <n v="135300"/>
    <x v="170"/>
    <n v="9973928"/>
    <s v="RECT BUS BAR, COPPER, UNDER 3&quot;"/>
    <d v="1936-07-01T00:00:00"/>
    <d v="1936-07-01T00:00:00"/>
    <s v="CPR Conversion"/>
  </r>
  <r>
    <n v="1"/>
    <n v="341.49"/>
    <n v="365.36146232160002"/>
    <n v="-23.871462321600006"/>
    <d v="2023-12-01T00:00:00"/>
    <s v="BH Colorado Electric Oper Co"/>
    <s v="Regulated Electric (122)"/>
    <s v="WPC Sub 30330 Pueblo Plant 115"/>
    <x v="119"/>
    <n v="135300"/>
    <x v="170"/>
    <n v="9766630"/>
    <s v="BUS/STAT CON-REC BUS, CPR-&lt;3&quot;"/>
    <d v="1950-07-01T00:00:00"/>
    <d v="1950-07-01T00:00:00"/>
    <s v="WCDXFER"/>
  </r>
  <r>
    <n v="45"/>
    <n v="318.63"/>
    <n v="343.93215339599999"/>
    <n v="-25.302153395999994"/>
    <d v="2023-12-01T00:00:00"/>
    <s v="BH Colorado Electric Oper Co"/>
    <s v="Regulated Electric (122)"/>
    <s v="WPC Sub 30330 Pueblo Plant 115"/>
    <x v="119"/>
    <n v="135300"/>
    <x v="170"/>
    <n v="9766629"/>
    <s v="RECT BUS BAR, COPPER, UNDER 3&quot;"/>
    <d v="1936-07-01T00:00:00"/>
    <d v="1936-07-01T00:00:00"/>
    <s v="WCDXFER"/>
  </r>
  <r>
    <n v="0"/>
    <n v="0"/>
    <n v="0"/>
    <n v="0"/>
    <d v="2023-12-01T00:00:00"/>
    <s v="BH Colorado Electric Oper Co"/>
    <s v="Regulated Electric (122)"/>
    <s v="WPC Sub 30330 Pueblo Plant 115"/>
    <x v="119"/>
    <n v="135300"/>
    <x v="170"/>
    <n v="9973927"/>
    <s v="BUS/STAT CON-REC BUS, CPR-&lt;3&quot;"/>
    <d v="1950-07-01T00:00:00"/>
    <d v="1950-07-01T00:00:00"/>
    <s v="CPR Conversion"/>
  </r>
  <r>
    <n v="0"/>
    <n v="0"/>
    <n v="0"/>
    <n v="0"/>
    <d v="2023-12-01T00:00:00"/>
    <s v="BH Colorado Electric Oper Co"/>
    <s v="Regulated Electric (122)"/>
    <s v="WPC Sub 30330 Pueblo Plant 115"/>
    <x v="119"/>
    <n v="135300"/>
    <x v="171"/>
    <n v="9778079"/>
    <s v="REGULATOR"/>
    <d v="1962-07-01T00:00:00"/>
    <d v="1962-07-01T00:00:00"/>
    <s v="WCDXFER"/>
  </r>
  <r>
    <n v="0"/>
    <n v="0"/>
    <n v="0"/>
    <n v="0"/>
    <d v="2023-12-01T00:00:00"/>
    <s v="BH Colorado Electric Oper Co"/>
    <s v="Regulated Electric (122)"/>
    <s v="WPC Sub 30330 Pueblo Plant 115"/>
    <x v="119"/>
    <n v="135300"/>
    <x v="171"/>
    <n v="9973932"/>
    <s v="REGULATOR"/>
    <d v="1962-07-01T00:00:00"/>
    <d v="1962-07-01T00:00:00"/>
    <s v="CPR Conversion"/>
  </r>
  <r>
    <n v="0"/>
    <n v="0"/>
    <n v="0"/>
    <n v="0"/>
    <d v="2023-12-01T00:00:00"/>
    <s v="BH Colorado Electric Oper Co"/>
    <s v="Regulated Electric (122)"/>
    <s v="WPC Sub 30330 Pueblo Plant 115"/>
    <x v="119"/>
    <n v="135300"/>
    <x v="171"/>
    <n v="9973933"/>
    <s v="REGULATOR, FEEDER VOLTAGE"/>
    <d v="1950-07-01T00:00:00"/>
    <d v="1950-07-01T00:00:00"/>
    <s v="CPR Conversion"/>
  </r>
  <r>
    <n v="1"/>
    <n v="34317.79"/>
    <n v="36716.735301313602"/>
    <n v="-2398.9453013136008"/>
    <d v="2023-12-01T00:00:00"/>
    <s v="BH Colorado Electric Oper Co"/>
    <s v="Regulated Electric (122)"/>
    <s v="WPC Sub 30330 Pueblo Plant 115"/>
    <x v="119"/>
    <n v="135300"/>
    <x v="171"/>
    <n v="9778078"/>
    <s v="REGULATOR, FEEDER VOLTAGE"/>
    <d v="1950-07-01T00:00:00"/>
    <d v="1950-07-01T00:00:00"/>
    <s v="WCDXFER"/>
  </r>
  <r>
    <n v="1"/>
    <n v="1284.8500000000001"/>
    <n v="1139.7126630294999"/>
    <n v="145.1373369705002"/>
    <d v="2023-12-01T00:00:00"/>
    <s v="BH Colorado Electric Oper Co"/>
    <s v="Regulated Electric (122)"/>
    <s v="WPC Sub 30330 Pueblo Plant 115"/>
    <x v="119"/>
    <n v="135300"/>
    <x v="239"/>
    <n v="9778047"/>
    <s v="MISCELLANEOUS RELAY"/>
    <d v="1980-07-01T00:00:00"/>
    <d v="1980-07-01T00:00:00"/>
    <s v="WCDXFER"/>
  </r>
  <r>
    <n v="0"/>
    <n v="0"/>
    <n v="0"/>
    <n v="0"/>
    <d v="2023-12-01T00:00:00"/>
    <s v="BH Colorado Electric Oper Co"/>
    <s v="Regulated Electric (122)"/>
    <s v="WPC Sub 30330 Pueblo Plant 115"/>
    <x v="119"/>
    <n v="135300"/>
    <x v="239"/>
    <n v="9973939"/>
    <s v="MISCELLANEOUS RELAY"/>
    <d v="1980-07-01T00:00:00"/>
    <d v="1980-07-01T00:00:00"/>
    <s v="CPR Conversion"/>
  </r>
  <r>
    <n v="1"/>
    <n v="8810.1200000000008"/>
    <n v="1347.4006348396001"/>
    <n v="7462.7193651604011"/>
    <d v="2023-12-01T00:00:00"/>
    <s v="BH Colorado Electric Oper Co"/>
    <s v="Regulated Electric (122)"/>
    <s v="WPC Sub 30330 Pueblo Plant 115"/>
    <x v="119"/>
    <n v="135300"/>
    <x v="349"/>
    <n v="20438833"/>
    <s v="Relay - Timing"/>
    <d v="2016-01-14T00:00:00"/>
    <d v="2016-04-01T00:00:00"/>
    <s v="10050823"/>
  </r>
  <r>
    <n v="0"/>
    <n v="0"/>
    <n v="0"/>
    <n v="0"/>
    <d v="2023-12-01T00:00:00"/>
    <s v="BH Colorado Electric Oper Co"/>
    <s v="Regulated Electric (122)"/>
    <s v="WPC Sub 30330 Pueblo Plant 115"/>
    <x v="119"/>
    <n v="135300"/>
    <x v="174"/>
    <n v="9861068"/>
    <s v="TRANSFORMER DIFFERENTIAL RELAY"/>
    <d v="1996-07-01T00:00:00"/>
    <d v="1996-07-01T00:00:00"/>
    <s v="CPR Conversion"/>
  </r>
  <r>
    <n v="1"/>
    <n v="20381.189999999999"/>
    <n v="11429.201901551402"/>
    <n v="8951.9880984485972"/>
    <d v="2023-12-01T00:00:00"/>
    <s v="BH Colorado Electric Oper Co"/>
    <s v="Regulated Electric (122)"/>
    <s v="WPC Sub 30330 Pueblo Plant 115"/>
    <x v="119"/>
    <n v="135300"/>
    <x v="174"/>
    <n v="9778053"/>
    <s v="TRANSFORMER DIFFERENTIAL RELAY"/>
    <d v="1996-07-01T00:00:00"/>
    <d v="1996-07-01T00:00:00"/>
    <s v="WCDXFER"/>
  </r>
  <r>
    <n v="0"/>
    <n v="0"/>
    <n v="0"/>
    <n v="0"/>
    <d v="2023-12-01T00:00:00"/>
    <s v="BH Colorado Electric Oper Co"/>
    <s v="Regulated Electric (122)"/>
    <s v="WPC Sub 30330 Pueblo Plant 115"/>
    <x v="119"/>
    <n v="135300"/>
    <x v="350"/>
    <n v="9861061"/>
    <s v="SCADA EQUIPMENT- RECEIVER"/>
    <d v="1996-07-01T00:00:00"/>
    <d v="1996-07-01T00:00:00"/>
    <s v="CPR Conversion"/>
  </r>
  <r>
    <n v="0"/>
    <n v="0"/>
    <n v="0"/>
    <n v="0"/>
    <d v="2023-12-01T00:00:00"/>
    <s v="BH Colorado Electric Oper Co"/>
    <s v="Regulated Electric (122)"/>
    <s v="WPC Sub 30330 Pueblo Plant 115"/>
    <x v="119"/>
    <n v="135300"/>
    <x v="350"/>
    <n v="9785461"/>
    <s v="SCADA EQUIPMENT- RECEIVER"/>
    <d v="1996-07-01T00:00:00"/>
    <d v="1996-07-01T00:00:00"/>
    <s v="WCDXFER"/>
  </r>
  <r>
    <n v="0"/>
    <n v="0"/>
    <n v="0"/>
    <n v="0"/>
    <d v="2023-12-01T00:00:00"/>
    <s v="BH Colorado Electric Oper Co"/>
    <s v="Regulated Electric (122)"/>
    <s v="WPC Sub 30330 Pueblo Plant 115"/>
    <x v="119"/>
    <n v="135300"/>
    <x v="91"/>
    <n v="9974007"/>
    <s v="TELEMETERING-RTU"/>
    <d v="1988-07-01T00:00:00"/>
    <d v="1988-07-01T00:00:00"/>
    <s v="CPR Conversion"/>
  </r>
  <r>
    <n v="0"/>
    <n v="0"/>
    <n v="0"/>
    <n v="0"/>
    <d v="2023-12-01T00:00:00"/>
    <s v="BH Colorado Electric Oper Co"/>
    <s v="Regulated Electric (122)"/>
    <s v="WPC Sub 30330 Pueblo Plant 115"/>
    <x v="119"/>
    <n v="135300"/>
    <x v="91"/>
    <n v="9724118"/>
    <s v="SCADA EQUIPMENT- RTU"/>
    <d v="1986-07-01T00:00:00"/>
    <d v="1986-07-01T00:00:00"/>
    <s v="CPR Conversion"/>
  </r>
  <r>
    <n v="0"/>
    <n v="12063.37"/>
    <n v="8732.7430280112003"/>
    <n v="3330.6269719888005"/>
    <d v="2023-12-01T00:00:00"/>
    <s v="BH Colorado Electric Oper Co"/>
    <s v="Regulated Electric (122)"/>
    <s v="WPC Sub 30330 Pueblo Plant 115"/>
    <x v="119"/>
    <n v="135300"/>
    <x v="91"/>
    <n v="9785453"/>
    <s v="TELEMETERING-RTU"/>
    <d v="1988-07-01T00:00:00"/>
    <d v="1988-07-01T00:00:00"/>
    <s v="WCDXFER"/>
  </r>
  <r>
    <n v="1"/>
    <n v="37854.080000000002"/>
    <n v="28946.604637772802"/>
    <n v="8907.4753622272001"/>
    <d v="2023-12-01T00:00:00"/>
    <s v="BH Colorado Electric Oper Co"/>
    <s v="Regulated Electric (122)"/>
    <s v="WPC Sub 30330 Pueblo Plant 115"/>
    <x v="119"/>
    <n v="135300"/>
    <x v="91"/>
    <n v="9785454"/>
    <s v="SCADA EQUIPMENT- RTU"/>
    <d v="1986-07-01T00:00:00"/>
    <d v="1986-07-01T00:00:00"/>
    <s v="WCDXFER"/>
  </r>
  <r>
    <n v="1"/>
    <n v="16562.2"/>
    <n v="3546.1819973560005"/>
    <n v="13016.018002643999"/>
    <d v="2023-12-01T00:00:00"/>
    <s v="BH Colorado Electric Oper Co"/>
    <s v="Regulated Electric (122)"/>
    <s v="WPC Sub 30330 Pueblo Plant 115"/>
    <x v="119"/>
    <n v="135300"/>
    <x v="126"/>
    <n v="12301502"/>
    <s v="Scada Equip - Server/Router"/>
    <d v="2013-07-01T00:00:00"/>
    <d v="2013-01-01T00:00:00"/>
    <s v="10047856"/>
  </r>
  <r>
    <n v="2"/>
    <n v="8428.09"/>
    <n v="1288.9737956447"/>
    <n v="7139.1162043553004"/>
    <d v="2023-12-01T00:00:00"/>
    <s v="BH Colorado Electric Oper Co"/>
    <s v="Regulated Electric (122)"/>
    <s v="WPC Sub 30330 Pueblo Plant 115"/>
    <x v="119"/>
    <n v="135300"/>
    <x v="242"/>
    <n v="20438807"/>
    <s v="Scada Equip - Transmitter"/>
    <d v="2016-01-14T00:00:00"/>
    <d v="2016-01-01T00:00:00"/>
    <s v="10050823"/>
  </r>
  <r>
    <n v="0"/>
    <n v="0"/>
    <n v="0"/>
    <n v="0"/>
    <d v="2023-12-01T00:00:00"/>
    <s v="BH Colorado Electric Oper Co"/>
    <s v="Regulated Electric (122)"/>
    <s v="WPC Sub 30330 Pueblo Plant 115"/>
    <x v="119"/>
    <n v="135300"/>
    <x v="242"/>
    <n v="12818447"/>
    <s v="Microwave Radio Service (SCADA Communications)"/>
    <d v="2002-03-22T00:00:00"/>
    <d v="2003-01-01T00:00:00"/>
    <s v="50507XFER"/>
  </r>
  <r>
    <n v="1"/>
    <n v="20564.63"/>
    <n v="3145.1098869529001"/>
    <n v="17419.5201130471"/>
    <d v="2023-12-01T00:00:00"/>
    <s v="BH Colorado Electric Oper Co"/>
    <s v="Regulated Electric (122)"/>
    <s v="WPC Sub 30330 Pueblo Plant 115"/>
    <x v="119"/>
    <n v="135300"/>
    <x v="92"/>
    <n v="20438821"/>
    <s v="Scada Equip - Modem"/>
    <d v="2016-01-14T00:00:00"/>
    <d v="2016-01-01T00:00:00"/>
    <s v="10050823"/>
  </r>
  <r>
    <n v="1"/>
    <n v="65929.7"/>
    <n v="24871.759119802002"/>
    <n v="41057.940880197995"/>
    <d v="2023-12-01T00:00:00"/>
    <s v="BH Colorado Electric Oper Co"/>
    <s v="Regulated Electric (122)"/>
    <s v="WPC Sub 30330 Pueblo Plant 115"/>
    <x v="119"/>
    <n v="135300"/>
    <x v="176"/>
    <n v="9745509"/>
    <s v="Security System"/>
    <d v="2005-07-07T00:00:00"/>
    <d v="2005-01-01T00:00:00"/>
    <s v="10017402"/>
  </r>
  <r>
    <n v="200"/>
    <n v="10463.800000000001"/>
    <n v="1600.310865554"/>
    <n v="8863.4891344460011"/>
    <d v="2023-12-01T00:00:00"/>
    <s v="BH Colorado Electric Oper Co"/>
    <s v="Regulated Electric (122)"/>
    <s v="WPC Sub 30330 Pueblo Plant 115"/>
    <x v="119"/>
    <n v="135300"/>
    <x v="177"/>
    <n v="20438812"/>
    <s v="Telemeter Eq - Other"/>
    <d v="2016-01-14T00:00:00"/>
    <d v="2016-01-01T00:00:00"/>
    <s v="10050823"/>
  </r>
  <r>
    <n v="0"/>
    <n v="0"/>
    <n v="0"/>
    <n v="0"/>
    <d v="2023-12-01T00:00:00"/>
    <s v="BH Colorado Electric Oper Co"/>
    <s v="Regulated Electric (122)"/>
    <s v="WPC Sub 30330 Pueblo Plant 115"/>
    <x v="119"/>
    <n v="135300"/>
    <x v="351"/>
    <n v="9701172"/>
    <s v="TELEMETERING EQ - RECEIVER"/>
    <d v="1961-07-01T00:00:00"/>
    <d v="1961-07-01T00:00:00"/>
    <s v="CPR Conversion"/>
  </r>
  <r>
    <n v="0"/>
    <n v="0"/>
    <n v="0"/>
    <n v="0"/>
    <d v="2023-12-01T00:00:00"/>
    <s v="BH Colorado Electric Oper Co"/>
    <s v="Regulated Electric (122)"/>
    <s v="WPC Sub 30330 Pueblo Plant 115"/>
    <x v="119"/>
    <n v="135300"/>
    <x v="351"/>
    <n v="9785452"/>
    <s v="TELEMETERING EQ - RECEIVER"/>
    <d v="1961-07-01T00:00:00"/>
    <d v="1961-07-01T00:00:00"/>
    <s v="WCDXFER"/>
  </r>
  <r>
    <n v="0"/>
    <n v="0"/>
    <n v="0"/>
    <n v="0"/>
    <d v="2023-12-01T00:00:00"/>
    <s v="BH Colorado Electric Oper Co"/>
    <s v="Regulated Electric (122)"/>
    <s v="WPC Sub 30330 Pueblo Plant 115"/>
    <x v="119"/>
    <n v="135300"/>
    <x v="244"/>
    <n v="9785787"/>
    <s v="TELEMETER EQ-TRANSMIT/RECEIVE COMBO"/>
    <d v="1978-07-01T00:00:00"/>
    <d v="1978-07-01T00:00:00"/>
    <s v="WCDXFER"/>
  </r>
  <r>
    <n v="0"/>
    <n v="0"/>
    <n v="0"/>
    <n v="0"/>
    <d v="2023-12-01T00:00:00"/>
    <s v="BH Colorado Electric Oper Co"/>
    <s v="Regulated Electric (122)"/>
    <s v="WPC Sub 30330 Pueblo Plant 115"/>
    <x v="119"/>
    <n v="135300"/>
    <x v="244"/>
    <n v="9974008"/>
    <s v="TELEMETER EQ-TRANSMIT/RECEIVE COMBO"/>
    <d v="1978-07-01T00:00:00"/>
    <d v="1978-07-01T00:00:00"/>
    <s v="CPR Conversion"/>
  </r>
  <r>
    <n v="0"/>
    <n v="0"/>
    <n v="0"/>
    <n v="0"/>
    <d v="2023-12-01T00:00:00"/>
    <s v="BH Colorado Electric Oper Co"/>
    <s v="Regulated Electric (122)"/>
    <s v="WPC Sub 30330 Pueblo Plant 115"/>
    <x v="119"/>
    <n v="135300"/>
    <x v="180"/>
    <n v="9973995"/>
    <s v="TRANSF, POTNTL, 1PH, 13001-25KV"/>
    <d v="1950-07-01T00:00:00"/>
    <d v="1950-07-01T00:00:00"/>
    <s v="CPR Conversion"/>
  </r>
  <r>
    <n v="0"/>
    <n v="0"/>
    <n v="0"/>
    <n v="0"/>
    <d v="2023-12-01T00:00:00"/>
    <s v="BH Colorado Electric Oper Co"/>
    <s v="Regulated Electric (122)"/>
    <s v="WPC Sub 30330 Pueblo Plant 115"/>
    <x v="119"/>
    <n v="135300"/>
    <x v="180"/>
    <n v="9973993"/>
    <s v="TRANSF, POTNTL, 1PH, 13001-25"/>
    <d v="1951-07-01T00:00:00"/>
    <d v="1951-07-01T00:00:00"/>
    <s v="CPR Conversion"/>
  </r>
  <r>
    <n v="1"/>
    <n v="125.9"/>
    <n v="134.70089345599999"/>
    <n v="-8.800893455999983"/>
    <d v="2023-12-01T00:00:00"/>
    <s v="BH Colorado Electric Oper Co"/>
    <s v="Regulated Electric (122)"/>
    <s v="WPC Sub 30330 Pueblo Plant 115"/>
    <x v="119"/>
    <n v="135300"/>
    <x v="180"/>
    <n v="9821843"/>
    <s v="TRANSF, POTNTL, 1PH, 13001-25KV"/>
    <d v="1950-07-01T00:00:00"/>
    <d v="1950-07-01T00:00:00"/>
    <s v="WCDXFER"/>
  </r>
  <r>
    <n v="0"/>
    <n v="0"/>
    <n v="0"/>
    <n v="0"/>
    <d v="2023-12-01T00:00:00"/>
    <s v="BH Colorado Electric Oper Co"/>
    <s v="Regulated Electric (122)"/>
    <s v="WPC Sub 30330 Pueblo Plant 115"/>
    <x v="119"/>
    <n v="135300"/>
    <x v="180"/>
    <n v="9973994"/>
    <s v="TRANSF, POTNTL, 1PH, 13001-25"/>
    <d v="1936-07-01T00:00:00"/>
    <d v="1936-07-01T00:00:00"/>
    <s v="CPR Conversion"/>
  </r>
  <r>
    <n v="3"/>
    <n v="5256.83"/>
    <n v="5620.7335836353004"/>
    <n v="-363.90358363530049"/>
    <d v="2023-12-01T00:00:00"/>
    <s v="BH Colorado Electric Oper Co"/>
    <s v="Regulated Electric (122)"/>
    <s v="WPC Sub 30330 Pueblo Plant 115"/>
    <x v="119"/>
    <n v="135300"/>
    <x v="180"/>
    <n v="9821845"/>
    <s v="TRANSF, POTNTL, 1PH, 13001-25"/>
    <d v="1951-07-01T00:00:00"/>
    <d v="1951-07-01T00:00:00"/>
    <s v="WCDXFER"/>
  </r>
  <r>
    <n v="4"/>
    <n v="150.5"/>
    <n v="162.4510846"/>
    <n v="-11.951084600000002"/>
    <d v="2023-12-01T00:00:00"/>
    <s v="BH Colorado Electric Oper Co"/>
    <s v="Regulated Electric (122)"/>
    <s v="WPC Sub 30330 Pueblo Plant 115"/>
    <x v="119"/>
    <n v="135300"/>
    <x v="180"/>
    <n v="9821844"/>
    <s v="TRANSF, POTNTL, 1PH, 13001-25"/>
    <d v="1936-07-01T00:00:00"/>
    <d v="1936-07-01T00:00:00"/>
    <s v="WCDXFER"/>
  </r>
  <r>
    <n v="3"/>
    <n v="3802"/>
    <n v="4101.3324485200001"/>
    <n v="-299.33244852000007"/>
    <d v="2023-12-01T00:00:00"/>
    <s v="BH Colorado Electric Oper Co"/>
    <s v="Regulated Electric (122)"/>
    <s v="WPC Sub 30330 Pueblo Plant 115"/>
    <x v="119"/>
    <n v="135300"/>
    <x v="182"/>
    <n v="9821842"/>
    <s v="TRANSF, POTNTL, 1PH, 35001-69"/>
    <d v="1937-07-01T00:00:00"/>
    <d v="1937-07-01T00:00:00"/>
    <s v="WCDXFER"/>
  </r>
  <r>
    <n v="0"/>
    <n v="0"/>
    <n v="0"/>
    <n v="0"/>
    <d v="2023-12-01T00:00:00"/>
    <s v="BH Colorado Electric Oper Co"/>
    <s v="Regulated Electric (122)"/>
    <s v="WPC Sub 30330 Pueblo Plant 115"/>
    <x v="119"/>
    <n v="135300"/>
    <x v="182"/>
    <n v="9973991"/>
    <s v="TRANSF, POTNTL, 1PH, 35001-69"/>
    <d v="1937-07-01T00:00:00"/>
    <d v="1937-07-01T00:00:00"/>
    <s v="CPR Conversion"/>
  </r>
  <r>
    <n v="0"/>
    <n v="0"/>
    <n v="0"/>
    <n v="0"/>
    <d v="2023-12-01T00:00:00"/>
    <s v="BH Colorado Electric Oper Co"/>
    <s v="Regulated Electric (122)"/>
    <s v="WPC Sub 30330 Pueblo Plant 115"/>
    <x v="119"/>
    <n v="135300"/>
    <x v="182"/>
    <n v="9973992"/>
    <s v="TRANSF, POTNTL, 1PH, 35001-69KV"/>
    <d v="1950-07-01T00:00:00"/>
    <d v="1950-07-01T00:00:00"/>
    <s v="CPR Conversion"/>
  </r>
  <r>
    <n v="2"/>
    <n v="3406.79"/>
    <n v="3644.9377030736005"/>
    <n v="-238.1477030736005"/>
    <d v="2023-12-01T00:00:00"/>
    <s v="BH Colorado Electric Oper Co"/>
    <s v="Regulated Electric (122)"/>
    <s v="WPC Sub 30330 Pueblo Plant 115"/>
    <x v="119"/>
    <n v="135300"/>
    <x v="182"/>
    <n v="9821841"/>
    <s v="TRANSF, POTNTL, 1PH, 35001-69KV"/>
    <d v="1950-07-01T00:00:00"/>
    <d v="1950-07-01T00:00:00"/>
    <s v="WCDXFER"/>
  </r>
  <r>
    <n v="0"/>
    <n v="0"/>
    <n v="0"/>
    <n v="0"/>
    <d v="2023-12-01T00:00:00"/>
    <s v="BH Colorado Electric Oper Co"/>
    <s v="Regulated Electric (122)"/>
    <s v="WPC Sub 30330 Pueblo Plant 115"/>
    <x v="119"/>
    <n v="135300"/>
    <x v="246"/>
    <n v="9973951"/>
    <s v="CARR CURR EQ-TRANS/REC COMBINED"/>
    <d v="1974-07-01T00:00:00"/>
    <d v="1974-07-01T00:00:00"/>
    <s v="CPR Conversion"/>
  </r>
  <r>
    <n v="0"/>
    <n v="0"/>
    <n v="0"/>
    <n v="0"/>
    <d v="2023-12-01T00:00:00"/>
    <s v="BH Colorado Electric Oper Co"/>
    <s v="Regulated Electric (122)"/>
    <s v="WPC Sub 30330 Pueblo Plant 115"/>
    <x v="119"/>
    <n v="135300"/>
    <x v="246"/>
    <n v="9768379"/>
    <s v="CARR CURR EQ-TRANS/REC COMBINED"/>
    <d v="1974-07-01T00:00:00"/>
    <d v="1974-07-01T00:00:00"/>
    <s v="WCDXFER"/>
  </r>
  <r>
    <n v="140"/>
    <n v="5772.32"/>
    <n v="3236.9557773792003"/>
    <n v="2535.3642226207994"/>
    <d v="2023-12-01T00:00:00"/>
    <s v="BH Colorado Electric Oper Co"/>
    <s v="Regulated Electric (122)"/>
    <s v="WPC Sub 30330 Pueblo Plant 115"/>
    <x v="119"/>
    <n v="135300"/>
    <x v="248"/>
    <n v="9766623"/>
    <s v="TUBULAR BUS, COPPER- UNDER 3&quot;"/>
    <d v="1996-07-01T00:00:00"/>
    <d v="1996-07-01T00:00:00"/>
    <s v="WCDXFER"/>
  </r>
  <r>
    <n v="0"/>
    <n v="0"/>
    <n v="0"/>
    <n v="0"/>
    <d v="2023-12-01T00:00:00"/>
    <s v="BH Colorado Electric Oper Co"/>
    <s v="Regulated Electric (122)"/>
    <s v="WPC Sub 30330 Pueblo Plant 115"/>
    <x v="119"/>
    <n v="135300"/>
    <x v="248"/>
    <n v="9861069"/>
    <s v="TUBULAR BUS, COPPER- UNDER 3&quot;"/>
    <d v="1996-07-01T00:00:00"/>
    <d v="1996-07-01T00:00:00"/>
    <s v="CPR Conversion"/>
  </r>
  <r>
    <n v="0"/>
    <n v="0"/>
    <n v="0"/>
    <n v="0"/>
    <d v="2023-12-01T00:00:00"/>
    <s v="BH Colorado Electric Oper Co"/>
    <s v="Regulated Electric (122)"/>
    <s v="WPC Sub 30330 Pueblo Plant 115"/>
    <x v="119"/>
    <n v="135300"/>
    <x v="249"/>
    <n v="9973999"/>
    <s v="TX., CURR.-WIND.TYPE- &lt; 100A"/>
    <d v="1950-07-01T00:00:00"/>
    <d v="1950-07-01T00:00:00"/>
    <s v="CPR Conversion"/>
  </r>
  <r>
    <n v="1"/>
    <n v="179.85"/>
    <n v="192.42220562400001"/>
    <n v="-12.57220562400002"/>
    <d v="2023-12-01T00:00:00"/>
    <s v="BH Colorado Electric Oper Co"/>
    <s v="Regulated Electric (122)"/>
    <s v="WPC Sub 30330 Pueblo Plant 115"/>
    <x v="119"/>
    <n v="135300"/>
    <x v="249"/>
    <n v="9785784"/>
    <s v="TX., CURR.-WIND.TYPE- &lt; 100A"/>
    <d v="1950-07-01T00:00:00"/>
    <d v="1950-07-01T00:00:00"/>
    <s v="WCDXFER"/>
  </r>
  <r>
    <n v="5"/>
    <n v="2012.67"/>
    <n v="2153.3633616528"/>
    <n v="-140.69336165279992"/>
    <d v="2023-12-01T00:00:00"/>
    <s v="BH Colorado Electric Oper Co"/>
    <s v="Regulated Electric (122)"/>
    <s v="WPC Sub 30330 Pueblo Plant 115"/>
    <x v="119"/>
    <n v="135300"/>
    <x v="250"/>
    <n v="9786648"/>
    <s v="TX., CURR.-WIND.TYPE-100-600A"/>
    <d v="1950-07-01T00:00:00"/>
    <d v="1950-07-01T00:00:00"/>
    <s v="WCDXFER"/>
  </r>
  <r>
    <n v="0"/>
    <n v="0"/>
    <n v="0"/>
    <n v="0"/>
    <d v="2023-12-01T00:00:00"/>
    <s v="BH Colorado Electric Oper Co"/>
    <s v="Regulated Electric (122)"/>
    <s v="WPC Sub 30330 Pueblo Plant 115"/>
    <x v="119"/>
    <n v="135300"/>
    <x v="250"/>
    <n v="9973997"/>
    <s v="TX.-CURRENT, WINDOW TYPE"/>
    <d v="1951-07-01T00:00:00"/>
    <d v="1951-07-01T00:00:00"/>
    <s v="CPR Conversion"/>
  </r>
  <r>
    <n v="1"/>
    <n v="63.34"/>
    <n v="67.079612602000012"/>
    <n v="-3.7396126020000082"/>
    <d v="2023-12-01T00:00:00"/>
    <s v="BH Colorado Electric Oper Co"/>
    <s v="Regulated Electric (122)"/>
    <s v="WPC Sub 30330 Pueblo Plant 115"/>
    <x v="119"/>
    <n v="135300"/>
    <x v="250"/>
    <n v="9785780"/>
    <s v="TX., CURR.-WIND.TYPE-100-600A"/>
    <d v="1966-07-01T00:00:00"/>
    <d v="1966-07-01T00:00:00"/>
    <s v="WCDXFER"/>
  </r>
  <r>
    <n v="0"/>
    <n v="0"/>
    <n v="0"/>
    <n v="0"/>
    <d v="2023-12-01T00:00:00"/>
    <s v="BH Colorado Electric Oper Co"/>
    <s v="Regulated Electric (122)"/>
    <s v="WPC Sub 30330 Pueblo Plant 115"/>
    <x v="119"/>
    <n v="135300"/>
    <x v="250"/>
    <n v="9973998"/>
    <s v="TX., CURR.-WIND.TYPE-100-600A"/>
    <d v="1966-07-01T00:00:00"/>
    <d v="1966-07-01T00:00:00"/>
    <s v="CPR Conversion"/>
  </r>
  <r>
    <n v="0"/>
    <n v="0"/>
    <n v="0"/>
    <n v="0"/>
    <d v="2023-12-01T00:00:00"/>
    <s v="BH Colorado Electric Oper Co"/>
    <s v="Regulated Electric (122)"/>
    <s v="WPC Sub 30330 Pueblo Plant 115"/>
    <x v="119"/>
    <n v="135300"/>
    <x v="250"/>
    <n v="9974000"/>
    <s v="TX., CURR.-WIND.TYPE-100-600A"/>
    <d v="1950-07-01T00:00:00"/>
    <d v="1950-07-01T00:00:00"/>
    <s v="CPR Conversion"/>
  </r>
  <r>
    <n v="1"/>
    <n v="172.53"/>
    <n v="184.47337372230001"/>
    <n v="-11.943373722300009"/>
    <d v="2023-12-01T00:00:00"/>
    <s v="BH Colorado Electric Oper Co"/>
    <s v="Regulated Electric (122)"/>
    <s v="WPC Sub 30330 Pueblo Plant 115"/>
    <x v="119"/>
    <n v="135300"/>
    <x v="250"/>
    <n v="9786647"/>
    <s v="TX.-CURRENT, WINDOW TYPE"/>
    <d v="1951-07-01T00:00:00"/>
    <d v="1951-07-01T00:00:00"/>
    <s v="WCDXFER"/>
  </r>
  <r>
    <n v="3"/>
    <n v="3155.42"/>
    <n v="2348.5711543416"/>
    <n v="806.84884565840002"/>
    <d v="2023-12-01T00:00:00"/>
    <s v="BH Colorado Electric Oper Co"/>
    <s v="Regulated Electric (122)"/>
    <s v="WPC Sub 30330 Pueblo Plant 115"/>
    <x v="119"/>
    <n v="135300"/>
    <x v="300"/>
    <n v="9786644"/>
    <s v="TX.-CURR., WIND.TYPE 601-1200A"/>
    <d v="1987-07-01T00:00:00"/>
    <d v="1987-07-01T00:00:00"/>
    <s v="WCDXFER"/>
  </r>
  <r>
    <n v="0"/>
    <n v="0"/>
    <n v="0"/>
    <n v="0"/>
    <d v="2023-12-01T00:00:00"/>
    <s v="BH Colorado Electric Oper Co"/>
    <s v="Regulated Electric (122)"/>
    <s v="WPC Sub 30330 Pueblo Plant 115"/>
    <x v="119"/>
    <n v="135300"/>
    <x v="300"/>
    <n v="9973996"/>
    <s v="TX.-CURR., WIND.TYPE 601-1200A"/>
    <d v="1942-07-01T00:00:00"/>
    <d v="1942-07-01T00:00:00"/>
    <s v="CPR Conversion"/>
  </r>
  <r>
    <n v="2"/>
    <n v="91.75"/>
    <n v="98.662085340000004"/>
    <n v="-6.9120853400000044"/>
    <d v="2023-12-01T00:00:00"/>
    <s v="BH Colorado Electric Oper Co"/>
    <s v="Regulated Electric (122)"/>
    <s v="WPC Sub 30330 Pueblo Plant 115"/>
    <x v="119"/>
    <n v="135300"/>
    <x v="300"/>
    <n v="9786643"/>
    <s v="TX.-CURR., WIND.TYPE 601-1200A"/>
    <d v="1942-07-01T00:00:00"/>
    <d v="1942-07-01T00:00:00"/>
    <s v="WCDXFER"/>
  </r>
  <r>
    <n v="0"/>
    <n v="0"/>
    <n v="0"/>
    <n v="0"/>
    <d v="2023-12-01T00:00:00"/>
    <s v="BH Colorado Electric Oper Co"/>
    <s v="Regulated Electric (122)"/>
    <s v="WPC Sub 30330 Pueblo Plant 115"/>
    <x v="119"/>
    <n v="135300"/>
    <x v="300"/>
    <n v="9693308"/>
    <s v="TX.-CURR., WIND.TYPE 601-1200A"/>
    <d v="1987-07-01T00:00:00"/>
    <d v="1987-07-01T00:00:00"/>
    <s v="CPR Conversion"/>
  </r>
  <r>
    <n v="0"/>
    <n v="0"/>
    <n v="0"/>
    <n v="0"/>
    <d v="2023-12-01T00:00:00"/>
    <s v="BH Colorado Electric Oper Co"/>
    <s v="Regulated Electric (122)"/>
    <s v="WPC Sub 30330 Pueblo Plant 115"/>
    <x v="119"/>
    <n v="135300"/>
    <x v="352"/>
    <n v="9724117"/>
    <s v="TX.-CURRENT, WINDOW TYPE &gt;1200A"/>
    <d v="1936-07-01T00:00:00"/>
    <d v="1936-07-01T00:00:00"/>
    <s v="CPR Conversion"/>
  </r>
  <r>
    <n v="2"/>
    <n v="121.69"/>
    <n v="131.35330554799998"/>
    <n v="-9.6633055479999825"/>
    <d v="2023-12-01T00:00:00"/>
    <s v="BH Colorado Electric Oper Co"/>
    <s v="Regulated Electric (122)"/>
    <s v="WPC Sub 30330 Pueblo Plant 115"/>
    <x v="119"/>
    <n v="135300"/>
    <x v="352"/>
    <n v="9786642"/>
    <s v="TX.-CURRENT, WINDOW TYPE &gt;1200A"/>
    <d v="1936-07-01T00:00:00"/>
    <d v="1936-07-01T00:00:00"/>
    <s v="WCDXFER"/>
  </r>
  <r>
    <n v="2"/>
    <n v="463.25"/>
    <n v="500.03631189999999"/>
    <n v="-36.786311899999987"/>
    <d v="2023-12-01T00:00:00"/>
    <s v="BH Colorado Electric Oper Co"/>
    <s v="Regulated Electric (122)"/>
    <s v="WPC Sub 30330 Pueblo Plant 115"/>
    <x v="119"/>
    <n v="135300"/>
    <x v="131"/>
    <n v="9778077"/>
    <s v="YARD LIGHTING SYSTEMS"/>
    <d v="1936-07-01T00:00:00"/>
    <d v="1936-07-01T00:00:00"/>
    <s v="WCDXFER"/>
  </r>
  <r>
    <n v="0"/>
    <n v="0"/>
    <n v="0"/>
    <n v="0"/>
    <d v="2023-12-01T00:00:00"/>
    <s v="BH Colorado Electric Oper Co"/>
    <s v="Regulated Electric (122)"/>
    <s v="WPC Sub 30330 Pueblo Plant 115"/>
    <x v="119"/>
    <n v="135300"/>
    <x v="131"/>
    <n v="9973990"/>
    <s v="YARD LIGHTING SYSTEMS"/>
    <d v="1936-07-01T00:00:00"/>
    <d v="1936-07-01T00:00:00"/>
    <s v="CPR Conversion"/>
  </r>
  <r>
    <n v="1"/>
    <n v="16422.400000000001"/>
    <n v="16983.330063360001"/>
    <n v="-560.93006335999962"/>
    <d v="2023-12-01T00:00:00"/>
    <s v="BH Colorado Electric Oper Co"/>
    <s v="Regulated Electric (122)"/>
    <s v="WPC Sub 30340 West Station"/>
    <x v="120"/>
    <n v="135200"/>
    <x v="194"/>
    <n v="9973986"/>
    <s v="CONTROL BUILDING STRUCTURE - #"/>
    <d v="1958-07-01T00:00:00"/>
    <d v="1958-07-01T00:00:00"/>
    <s v="CPR Conversion"/>
  </r>
  <r>
    <n v="0"/>
    <n v="540.54"/>
    <n v="416.25296212500001"/>
    <n v="124.28703787499995"/>
    <d v="2023-12-01T00:00:00"/>
    <s v="BH Colorado Electric Oper Co"/>
    <s v="Regulated Electric (122)"/>
    <s v="WPC Sub 30340 West Station"/>
    <x v="120"/>
    <n v="135200"/>
    <x v="194"/>
    <n v="9724116"/>
    <s v="BUILDINGS-OTHER #1"/>
    <d v="1975-07-01T00:00:00"/>
    <d v="1975-07-01T00:00:00"/>
    <s v="CPR Conversion"/>
  </r>
  <r>
    <n v="1"/>
    <n v="772.68000000000006"/>
    <n v="619.55310560880002"/>
    <n v="153.12689439120004"/>
    <d v="2023-12-01T00:00:00"/>
    <s v="BH Colorado Electric Oper Co"/>
    <s v="Regulated Electric (122)"/>
    <s v="WPC Sub 30340 West Station"/>
    <x v="120"/>
    <n v="135200"/>
    <x v="194"/>
    <n v="9973985"/>
    <s v="BUILDINGS-OTHER #1"/>
    <d v="1973-07-01T00:00:00"/>
    <d v="1973-07-01T00:00:00"/>
    <s v="CPR Conversion"/>
  </r>
  <r>
    <n v="1"/>
    <n v="990826.96"/>
    <n v="196650.74455105679"/>
    <n v="794176.2154489432"/>
    <d v="2023-12-01T00:00:00"/>
    <s v="BH Colorado Electric Oper Co"/>
    <s v="Regulated Electric (122)"/>
    <s v="WPC Sub 30340 West Station"/>
    <x v="120"/>
    <n v="135200"/>
    <x v="8"/>
    <n v="11545346"/>
    <s v="CONTROL BUILDING NORTH"/>
    <d v="2011-05-06T00:00:00"/>
    <d v="2012-01-01T00:00:00"/>
    <s v="10027440"/>
  </r>
  <r>
    <n v="1"/>
    <n v="31985.61"/>
    <n v="6348.2265575613001"/>
    <n v="25637.383442438702"/>
    <d v="2023-12-01T00:00:00"/>
    <s v="BH Colorado Electric Oper Co"/>
    <s v="Regulated Electric (122)"/>
    <s v="WPC Sub 30340 West Station"/>
    <x v="120"/>
    <n v="135200"/>
    <x v="119"/>
    <n v="11545334"/>
    <s v="FENCE"/>
    <d v="2011-05-06T00:00:00"/>
    <d v="2012-01-01T00:00:00"/>
    <s v="10027440"/>
  </r>
  <r>
    <n v="1"/>
    <n v="17504.73"/>
    <n v="3474.1870443909002"/>
    <n v="14030.5429556091"/>
    <d v="2023-12-01T00:00:00"/>
    <s v="BH Colorado Electric Oper Co"/>
    <s v="Regulated Electric (122)"/>
    <s v="WPC Sub 30340 West Station"/>
    <x v="120"/>
    <n v="135200"/>
    <x v="4"/>
    <n v="11545343"/>
    <s v="ROAD"/>
    <d v="2011-05-06T00:00:00"/>
    <d v="2012-01-01T00:00:00"/>
    <s v="10027440"/>
  </r>
  <r>
    <n v="0"/>
    <n v="25495.119999999999"/>
    <n v="1821.6179106104"/>
    <n v="23673.5020893896"/>
    <d v="2023-12-01T00:00:00"/>
    <s v="BH Colorado Electric Oper Co"/>
    <s v="Regulated Electric (122)"/>
    <s v="WPC Sub 30340 West Station"/>
    <x v="120"/>
    <n v="135200"/>
    <x v="127"/>
    <n v="33375701"/>
    <s v="SECURITY SYSTEM"/>
    <d v="2019-12-16T00:00:00"/>
    <d v="2019-12-01T00:00:00"/>
    <s v="10068556"/>
  </r>
  <r>
    <n v="0"/>
    <n v="75903.19"/>
    <n v="5423.2578774473004"/>
    <n v="70479.932122552709"/>
    <d v="2023-12-01T00:00:00"/>
    <s v="BH Colorado Electric Oper Co"/>
    <s v="Regulated Electric (122)"/>
    <s v="WPC Sub 30340 West Station"/>
    <x v="120"/>
    <n v="135205"/>
    <x v="113"/>
    <n v="29777942"/>
    <s v="Clearing &amp; Grading"/>
    <d v="2019-03-29T00:00:00"/>
    <d v="2019-03-01T00:00:00"/>
    <s v="10059352"/>
  </r>
  <r>
    <n v="0"/>
    <n v="31959.24"/>
    <n v="2283.4771514508002"/>
    <n v="29675.762848549202"/>
    <d v="2023-12-01T00:00:00"/>
    <s v="BH Colorado Electric Oper Co"/>
    <s v="Regulated Electric (122)"/>
    <s v="WPC Sub 30340 West Station"/>
    <x v="120"/>
    <n v="135205"/>
    <x v="119"/>
    <n v="29777947"/>
    <s v="Fence"/>
    <d v="2019-03-29T00:00:00"/>
    <d v="2019-03-01T00:00:00"/>
    <s v="10059352"/>
  </r>
  <r>
    <n v="0"/>
    <n v="165655.36000000002"/>
    <n v="11836.020805731201"/>
    <n v="153819.3391942688"/>
    <d v="2023-12-01T00:00:00"/>
    <s v="BH Colorado Electric Oper Co"/>
    <s v="Regulated Electric (122)"/>
    <s v="WPC Sub 30340 West Station"/>
    <x v="120"/>
    <n v="135205"/>
    <x v="128"/>
    <n v="29777982"/>
    <s v="Station Rock"/>
    <d v="2019-03-29T00:00:00"/>
    <d v="2019-03-01T00:00:00"/>
    <s v="10059352"/>
  </r>
  <r>
    <n v="0"/>
    <n v="0"/>
    <n v="0"/>
    <n v="0"/>
    <d v="2023-12-01T00:00:00"/>
    <s v="BH Colorado Electric Oper Co"/>
    <s v="Regulated Electric (122)"/>
    <s v="WPC Sub 30340 West Station"/>
    <x v="120"/>
    <n v="135300"/>
    <x v="2"/>
    <n v="20500601"/>
    <s v="A dummy retirement unit"/>
    <d v="2017-10-16T00:00:00"/>
    <d v="2017-10-01T00:00:00"/>
    <s v="10047751"/>
  </r>
  <r>
    <n v="0"/>
    <n v="0"/>
    <n v="0"/>
    <n v="0"/>
    <d v="2023-12-01T00:00:00"/>
    <s v="BH Colorado Electric Oper Co"/>
    <s v="Regulated Electric (122)"/>
    <s v="WPC Sub 30340 West Station"/>
    <x v="120"/>
    <n v="135300"/>
    <x v="312"/>
    <n v="9974091"/>
    <s v="AIRBREAK-1PH-ELEC-0-15000V-&lt;=600AMPS"/>
    <d v="1958-07-01T00:00:00"/>
    <d v="1958-07-01T00:00:00"/>
    <s v="CPR Conversion"/>
  </r>
  <r>
    <n v="0"/>
    <n v="0"/>
    <n v="0"/>
    <n v="0"/>
    <d v="2023-12-01T00:00:00"/>
    <s v="BH Colorado Electric Oper Co"/>
    <s v="Regulated Electric (122)"/>
    <s v="WPC Sub 30340 West Station"/>
    <x v="120"/>
    <n v="135300"/>
    <x v="312"/>
    <n v="9974090"/>
    <s v="SWITCH,1PH,ELEC,0-15K,&lt;600"/>
    <d v="1966-07-01T00:00:00"/>
    <d v="1966-07-01T00:00:00"/>
    <s v="CPR Conversion"/>
  </r>
  <r>
    <n v="2"/>
    <n v="64.760000000000005"/>
    <n v="68.583449827999999"/>
    <n v="-3.823449827999994"/>
    <d v="2023-12-01T00:00:00"/>
    <s v="BH Colorado Electric Oper Co"/>
    <s v="Regulated Electric (122)"/>
    <s v="WPC Sub 30340 West Station"/>
    <x v="120"/>
    <n v="135300"/>
    <x v="312"/>
    <n v="9821800"/>
    <s v="SWITCH,1PH,ELEC,0-15K,&lt;600"/>
    <d v="1966-07-01T00:00:00"/>
    <d v="1966-07-01T00:00:00"/>
    <s v="WCDXFER"/>
  </r>
  <r>
    <n v="3"/>
    <n v="466.27"/>
    <n v="496.33143404319998"/>
    <n v="-30.061434043199995"/>
    <d v="2023-12-01T00:00:00"/>
    <s v="BH Colorado Electric Oper Co"/>
    <s v="Regulated Electric (122)"/>
    <s v="WPC Sub 30340 West Station"/>
    <x v="120"/>
    <n v="135300"/>
    <x v="312"/>
    <n v="9821801"/>
    <s v="AIRBREAK-1PH-ELEC-0-15000V-&lt;=600AMPS"/>
    <d v="1958-07-01T00:00:00"/>
    <d v="1958-07-01T00:00:00"/>
    <s v="WCDXFER"/>
  </r>
  <r>
    <n v="3"/>
    <n v="24207.420000000002"/>
    <n v="5676.7532807256002"/>
    <n v="18530.666719274403"/>
    <d v="2023-12-01T00:00:00"/>
    <s v="BH Colorado Electric Oper Co"/>
    <s v="Regulated Electric (122)"/>
    <s v="WPC Sub 30340 West Station"/>
    <x v="120"/>
    <n v="135300"/>
    <x v="74"/>
    <n v="11845688"/>
    <s v="ARRESTORS: STATION CLASS"/>
    <d v="2012-12-19T00:00:00"/>
    <d v="2012-01-01T00:00:00"/>
    <s v="10042868"/>
  </r>
  <r>
    <n v="12"/>
    <n v="11711.36"/>
    <n v="12466.416675737601"/>
    <n v="-755.05667573760002"/>
    <d v="2023-12-01T00:00:00"/>
    <s v="BH Colorado Electric Oper Co"/>
    <s v="Regulated Electric (122)"/>
    <s v="WPC Sub 30340 West Station"/>
    <x v="120"/>
    <n v="135300"/>
    <x v="139"/>
    <n v="9821689"/>
    <s v="ARRESTER - 23,000-69,000 VOLTS"/>
    <d v="1958-07-01T00:00:00"/>
    <d v="1958-07-01T00:00:00"/>
    <s v="WCDXFER"/>
  </r>
  <r>
    <n v="0"/>
    <n v="0"/>
    <n v="0"/>
    <n v="0"/>
    <d v="2023-12-01T00:00:00"/>
    <s v="BH Colorado Electric Oper Co"/>
    <s v="Regulated Electric (122)"/>
    <s v="WPC Sub 30340 West Station"/>
    <x v="120"/>
    <n v="135300"/>
    <x v="139"/>
    <n v="9973984"/>
    <s v="ARRESTER - 23,000-69,000 VOLTS"/>
    <d v="1958-07-01T00:00:00"/>
    <d v="1958-07-01T00:00:00"/>
    <s v="CPR Conversion"/>
  </r>
  <r>
    <n v="12"/>
    <n v="18667.600000000002"/>
    <n v="19871.140494015999"/>
    <n v="-1203.540494015997"/>
    <d v="2023-12-01T00:00:00"/>
    <s v="BH Colorado Electric Oper Co"/>
    <s v="Regulated Electric (122)"/>
    <s v="WPC Sub 30340 West Station"/>
    <x v="120"/>
    <n v="135300"/>
    <x v="110"/>
    <n v="9821688"/>
    <s v="ARRESTER - 69,001-146,000 VOLTS"/>
    <d v="1958-07-01T00:00:00"/>
    <d v="1958-07-01T00:00:00"/>
    <s v="WCDXFER"/>
  </r>
  <r>
    <n v="0"/>
    <n v="0"/>
    <n v="0"/>
    <n v="0"/>
    <d v="2023-12-01T00:00:00"/>
    <s v="BH Colorado Electric Oper Co"/>
    <s v="Regulated Electric (122)"/>
    <s v="WPC Sub 30340 West Station"/>
    <x v="120"/>
    <n v="135300"/>
    <x v="110"/>
    <n v="9973980"/>
    <s v="ARRESTERS-69,001-146,000 VOLT"/>
    <d v="1973-07-01T00:00:00"/>
    <d v="1973-07-01T00:00:00"/>
    <s v="CPR Conversion"/>
  </r>
  <r>
    <n v="0"/>
    <n v="0"/>
    <n v="0"/>
    <n v="0"/>
    <d v="2023-12-01T00:00:00"/>
    <s v="BH Colorado Electric Oper Co"/>
    <s v="Regulated Electric (122)"/>
    <s v="WPC Sub 30340 West Station"/>
    <x v="120"/>
    <n v="135300"/>
    <x v="110"/>
    <n v="9973981"/>
    <s v="ARRESTERS-69,001-146,000 VOLT"/>
    <d v="1967-07-01T00:00:00"/>
    <d v="1967-07-01T00:00:00"/>
    <s v="CPR Conversion"/>
  </r>
  <r>
    <n v="0"/>
    <n v="0"/>
    <n v="0"/>
    <n v="0"/>
    <d v="2023-12-01T00:00:00"/>
    <s v="BH Colorado Electric Oper Co"/>
    <s v="Regulated Electric (122)"/>
    <s v="WPC Sub 30340 West Station"/>
    <x v="120"/>
    <n v="135300"/>
    <x v="110"/>
    <n v="9973982"/>
    <s v="ARRESTERS-69,001-146,000 VOLT"/>
    <d v="1962-07-01T00:00:00"/>
    <d v="1962-07-01T00:00:00"/>
    <s v="CPR Conversion"/>
  </r>
  <r>
    <n v="21"/>
    <n v="49881.520000000004"/>
    <n v="4577.2629553040006"/>
    <n v="45304.257044696002"/>
    <d v="2023-12-01T00:00:00"/>
    <s v="BH Colorado Electric Oper Co"/>
    <s v="Regulated Electric (122)"/>
    <s v="WPC Sub 30340 West Station"/>
    <x v="120"/>
    <n v="135300"/>
    <x v="110"/>
    <n v="29777900"/>
    <s v="Arrester -  69,001-146,000 Volts"/>
    <d v="2019-03-29T00:00:00"/>
    <d v="2019-01-01T00:00:00"/>
    <s v="10059352"/>
  </r>
  <r>
    <n v="0"/>
    <n v="-3445.7200000000003"/>
    <n v="-3548.3386757228"/>
    <n v="102.61867572279971"/>
    <d v="2023-12-01T00:00:00"/>
    <s v="BH Colorado Electric Oper Co"/>
    <s v="Regulated Electric (122)"/>
    <s v="WPC Sub 30340 West Station"/>
    <x v="120"/>
    <n v="135300"/>
    <x v="110"/>
    <n v="9821687"/>
    <s v="ARRESTERS-69,001-146,000 VOLT"/>
    <d v="1973-07-01T00:00:00"/>
    <d v="1973-07-01T00:00:00"/>
    <s v="WCDXFER"/>
  </r>
  <r>
    <n v="3"/>
    <n v="4903.2700000000004"/>
    <n v="5189.4321430723003"/>
    <n v="-286.16214307229984"/>
    <d v="2023-12-01T00:00:00"/>
    <s v="BH Colorado Electric Oper Co"/>
    <s v="Regulated Electric (122)"/>
    <s v="WPC Sub 30340 West Station"/>
    <x v="120"/>
    <n v="135300"/>
    <x v="110"/>
    <n v="9821686"/>
    <s v="ARRESTERS-69,001-146,000 VOLT"/>
    <d v="1967-07-01T00:00:00"/>
    <d v="1967-07-01T00:00:00"/>
    <s v="WCDXFER"/>
  </r>
  <r>
    <n v="3"/>
    <n v="4238.21"/>
    <n v="4499.9461258409001"/>
    <n v="-261.73612584090006"/>
    <d v="2023-12-01T00:00:00"/>
    <s v="BH Colorado Electric Oper Co"/>
    <s v="Regulated Electric (122)"/>
    <s v="WPC Sub 30340 West Station"/>
    <x v="120"/>
    <n v="135300"/>
    <x v="110"/>
    <n v="9821685"/>
    <s v="ARRESTERS-69,001-146,000 VOLT"/>
    <d v="1962-07-01T00:00:00"/>
    <d v="1962-07-01T00:00:00"/>
    <s v="WCDXFER"/>
  </r>
  <r>
    <n v="0"/>
    <n v="0"/>
    <n v="0"/>
    <n v="0"/>
    <d v="2023-12-01T00:00:00"/>
    <s v="BH Colorado Electric Oper Co"/>
    <s v="Regulated Electric (122)"/>
    <s v="WPC Sub 30340 West Station"/>
    <x v="120"/>
    <n v="135300"/>
    <x v="110"/>
    <n v="9973983"/>
    <s v="ARRESTER - 69,001-146,000 VOLTS"/>
    <d v="1958-07-01T00:00:00"/>
    <d v="1958-07-01T00:00:00"/>
    <s v="CPR Conversion"/>
  </r>
  <r>
    <n v="1"/>
    <n v="11890.17"/>
    <n v="4727.9878178229001"/>
    <n v="7162.1821821771"/>
    <d v="2023-12-01T00:00:00"/>
    <s v="BH Colorado Electric Oper Co"/>
    <s v="Regulated Electric (122)"/>
    <s v="WPC Sub 30340 West Station"/>
    <x v="120"/>
    <n v="135300"/>
    <x v="108"/>
    <n v="12818469"/>
    <s v="BATTERIES, COMMUNICATION"/>
    <d v="2004-10-29T00:00:00"/>
    <d v="2005-01-01T00:00:00"/>
    <s v="50507XFER"/>
  </r>
  <r>
    <n v="0"/>
    <n v="0"/>
    <n v="0"/>
    <n v="0"/>
    <d v="2023-12-01T00:00:00"/>
    <s v="BH Colorado Electric Oper Co"/>
    <s v="Regulated Electric (122)"/>
    <s v="WPC Sub 30340 West Station"/>
    <x v="120"/>
    <n v="135300"/>
    <x v="108"/>
    <n v="9821677"/>
    <s v="BATTERIES, STORAGE"/>
    <d v="1989-07-01T00:00:00"/>
    <d v="1989-07-01T00:00:00"/>
    <s v="WCDXFER"/>
  </r>
  <r>
    <n v="0"/>
    <n v="0"/>
    <n v="0"/>
    <n v="0"/>
    <d v="2023-12-01T00:00:00"/>
    <s v="BH Colorado Electric Oper Co"/>
    <s v="Regulated Electric (122)"/>
    <s v="WPC Sub 30340 West Station"/>
    <x v="120"/>
    <n v="135300"/>
    <x v="108"/>
    <n v="9973979"/>
    <s v="BATTERIES, STORAGE"/>
    <d v="1989-07-01T00:00:00"/>
    <d v="1989-07-01T00:00:00"/>
    <s v="CPR Conversion"/>
  </r>
  <r>
    <n v="1"/>
    <n v="584.84"/>
    <n v="196.77717297840002"/>
    <n v="388.06282702160001"/>
    <d v="2023-12-01T00:00:00"/>
    <s v="BH Colorado Electric Oper Co"/>
    <s v="Regulated Electric (122)"/>
    <s v="WPC Sub 30340 West Station"/>
    <x v="120"/>
    <n v="135300"/>
    <x v="108"/>
    <n v="12818480"/>
    <s v="BATTERIES, STORAGE-COMMUNICATION"/>
    <d v="2007-11-29T00:00:00"/>
    <d v="2007-01-01T00:00:00"/>
    <s v="50507XFER"/>
  </r>
  <r>
    <n v="2"/>
    <n v="1965.18"/>
    <n v="1903.487890332"/>
    <n v="61.692109668000057"/>
    <d v="2023-12-01T00:00:00"/>
    <s v="BH Colorado Electric Oper Co"/>
    <s v="Regulated Electric (122)"/>
    <s v="WPC Sub 30340 West Station"/>
    <x v="120"/>
    <n v="135300"/>
    <x v="140"/>
    <n v="9821681"/>
    <s v="BATTERY CHARGER"/>
    <d v="1976-07-01T00:00:00"/>
    <d v="1976-07-01T00:00:00"/>
    <s v="WCDXFER"/>
  </r>
  <r>
    <n v="1"/>
    <n v="3148.73"/>
    <n v="3351.7354243568002"/>
    <n v="-203.00542435680018"/>
    <d v="2023-12-01T00:00:00"/>
    <s v="BH Colorado Electric Oper Co"/>
    <s v="Regulated Electric (122)"/>
    <s v="WPC Sub 30340 West Station"/>
    <x v="120"/>
    <n v="135300"/>
    <x v="140"/>
    <n v="9821680"/>
    <s v="BATTERY CHARGERS"/>
    <d v="1958-07-01T00:00:00"/>
    <d v="1958-07-01T00:00:00"/>
    <s v="WCDXFER"/>
  </r>
  <r>
    <n v="1"/>
    <n v="30061.48"/>
    <n v="5823.5477830647997"/>
    <n v="24237.932216935202"/>
    <d v="2023-12-01T00:00:00"/>
    <s v="BH Colorado Electric Oper Co"/>
    <s v="Regulated Electric (122)"/>
    <s v="WPC Sub 30340 West Station"/>
    <x v="120"/>
    <n v="135300"/>
    <x v="140"/>
    <n v="12919235"/>
    <s v="BATTERY BANK 120VCD 60 CELLS"/>
    <d v="2014-02-12T00:00:00"/>
    <d v="2014-08-01T00:00:00"/>
    <s v="10049168"/>
  </r>
  <r>
    <n v="0"/>
    <n v="0"/>
    <n v="0"/>
    <n v="0"/>
    <d v="2023-12-01T00:00:00"/>
    <s v="BH Colorado Electric Oper Co"/>
    <s v="Regulated Electric (122)"/>
    <s v="WPC Sub 30340 West Station"/>
    <x v="120"/>
    <n v="135300"/>
    <x v="140"/>
    <n v="9973977"/>
    <s v="BATTERY CHARGERS"/>
    <d v="1958-07-01T00:00:00"/>
    <d v="1958-07-01T00:00:00"/>
    <s v="CPR Conversion"/>
  </r>
  <r>
    <n v="0"/>
    <n v="0"/>
    <n v="0"/>
    <n v="0"/>
    <d v="2023-12-01T00:00:00"/>
    <s v="BH Colorado Electric Oper Co"/>
    <s v="Regulated Electric (122)"/>
    <s v="WPC Sub 30340 West Station"/>
    <x v="120"/>
    <n v="135300"/>
    <x v="140"/>
    <n v="9973978"/>
    <s v="BATTERY CHARGER"/>
    <d v="1976-07-01T00:00:00"/>
    <d v="1976-07-01T00:00:00"/>
    <s v="CPR Conversion"/>
  </r>
  <r>
    <n v="6"/>
    <n v="599149.86"/>
    <n v="152721.13638300542"/>
    <n v="446428.72361699457"/>
    <d v="2023-12-01T00:00:00"/>
    <s v="BH Colorado Electric Oper Co"/>
    <s v="Regulated Electric (122)"/>
    <s v="WPC Sub 30340 West Station"/>
    <x v="120"/>
    <n v="135300"/>
    <x v="6"/>
    <n v="11545320"/>
    <s v="BREAKERS: 115KV, 40 KV, 2000 AMP"/>
    <d v="2011-05-06T00:00:00"/>
    <d v="2012-01-01T00:00:00"/>
    <s v="10027440"/>
  </r>
  <r>
    <n v="1"/>
    <n v="274069.14"/>
    <n v="64270.495973575198"/>
    <n v="209798.64402642482"/>
    <d v="2023-12-01T00:00:00"/>
    <s v="BH Colorado Electric Oper Co"/>
    <s v="Regulated Electric (122)"/>
    <s v="WPC Sub 30340 West Station"/>
    <x v="120"/>
    <n v="135300"/>
    <x v="6"/>
    <n v="11845702"/>
    <s v="BREAKER: 115KV 550 V 2000 AMP CIRCUIT"/>
    <d v="2012-12-19T00:00:00"/>
    <d v="2012-01-01T00:00:00"/>
    <s v="10042868"/>
  </r>
  <r>
    <n v="10"/>
    <n v="1015150.59"/>
    <n v="93152.959044992996"/>
    <n v="921997.63095500693"/>
    <d v="2023-12-01T00:00:00"/>
    <s v="BH Colorado Electric Oper Co"/>
    <s v="Regulated Electric (122)"/>
    <s v="WPC Sub 30340 West Station"/>
    <x v="120"/>
    <n v="135300"/>
    <x v="6"/>
    <n v="29777936"/>
    <s v="Breaker, 115 KV"/>
    <d v="2019-03-29T00:00:00"/>
    <d v="2019-01-01T00:00:00"/>
    <s v="10059352"/>
  </r>
  <r>
    <n v="0"/>
    <n v="0"/>
    <n v="0"/>
    <n v="0"/>
    <d v="2023-12-01T00:00:00"/>
    <s v="BH Colorado Electric Oper Co"/>
    <s v="Regulated Electric (122)"/>
    <s v="WPC Sub 30340 West Station"/>
    <x v="120"/>
    <n v="135300"/>
    <x v="201"/>
    <n v="9706625"/>
    <s v="PWR CIRC BREAK-OIL-161KV"/>
    <d v="1967-07-01T00:00:00"/>
    <d v="1967-07-01T00:00:00"/>
    <s v="CPR Conversion"/>
  </r>
  <r>
    <n v="3"/>
    <n v="99298.48"/>
    <n v="105093.68724753521"/>
    <n v="-5795.2072475352179"/>
    <d v="2023-12-01T00:00:00"/>
    <s v="BH Colorado Electric Oper Co"/>
    <s v="Regulated Electric (122)"/>
    <s v="WPC Sub 30340 West Station"/>
    <x v="120"/>
    <n v="135300"/>
    <x v="201"/>
    <n v="9821791"/>
    <s v="PWR CIRC BREAK-OIL-161KV"/>
    <d v="1967-07-01T00:00:00"/>
    <d v="1967-07-01T00:00:00"/>
    <s v="WCDXFER"/>
  </r>
  <r>
    <n v="0"/>
    <n v="0"/>
    <n v="0"/>
    <n v="0"/>
    <d v="2023-12-01T00:00:00"/>
    <s v="BH Colorado Electric Oper Co"/>
    <s v="Regulated Electric (122)"/>
    <s v="WPC Sub 30340 West Station"/>
    <x v="120"/>
    <n v="135300"/>
    <x v="201"/>
    <n v="9974044"/>
    <s v="PWR CIRC BREAK-OIL-161KV"/>
    <d v="1973-07-01T00:00:00"/>
    <d v="1973-07-01T00:00:00"/>
    <s v="CPR Conversion"/>
  </r>
  <r>
    <n v="1"/>
    <n v="34832.53"/>
    <n v="36983.657824113703"/>
    <n v="-2151.1278241137043"/>
    <d v="2023-12-01T00:00:00"/>
    <s v="BH Colorado Electric Oper Co"/>
    <s v="Regulated Electric (122)"/>
    <s v="WPC Sub 30340 West Station"/>
    <x v="120"/>
    <n v="135300"/>
    <x v="201"/>
    <n v="9821790"/>
    <s v="PWR CIRC BREAK-OIL-161KV"/>
    <d v="1962-07-01T00:00:00"/>
    <d v="1962-07-01T00:00:00"/>
    <s v="WCDXFER"/>
  </r>
  <r>
    <n v="0"/>
    <n v="0"/>
    <n v="0"/>
    <n v="0"/>
    <d v="2023-12-01T00:00:00"/>
    <s v="BH Colorado Electric Oper Co"/>
    <s v="Regulated Electric (122)"/>
    <s v="WPC Sub 30340 West Station"/>
    <x v="120"/>
    <n v="135300"/>
    <x v="201"/>
    <n v="9697417"/>
    <s v="PWR CIRC BREAK-OIL-161KV"/>
    <d v="1962-07-01T00:00:00"/>
    <d v="1962-07-01T00:00:00"/>
    <s v="CPR Conversion"/>
  </r>
  <r>
    <n v="5"/>
    <n v="139603.84"/>
    <n v="148604.40110909438"/>
    <n v="-9000.5611090943858"/>
    <d v="2023-12-01T00:00:00"/>
    <s v="BH Colorado Electric Oper Co"/>
    <s v="Regulated Electric (122)"/>
    <s v="WPC Sub 30340 West Station"/>
    <x v="120"/>
    <n v="135300"/>
    <x v="201"/>
    <n v="9821793"/>
    <s v="OIL - 161 KV"/>
    <d v="1958-07-01T00:00:00"/>
    <d v="1958-07-01T00:00:00"/>
    <s v="WCDXFER"/>
  </r>
  <r>
    <n v="0"/>
    <n v="0"/>
    <n v="0"/>
    <n v="0"/>
    <d v="2023-12-01T00:00:00"/>
    <s v="BH Colorado Electric Oper Co"/>
    <s v="Regulated Electric (122)"/>
    <s v="WPC Sub 30340 West Station"/>
    <x v="120"/>
    <n v="135300"/>
    <x v="201"/>
    <n v="9974045"/>
    <s v="OIL - 161 KV"/>
    <d v="1958-07-01T00:00:00"/>
    <d v="1958-07-01T00:00:00"/>
    <s v="CPR Conversion"/>
  </r>
  <r>
    <n v="0"/>
    <n v="-69780.97"/>
    <n v="-71859.151260245315"/>
    <n v="2078.1812602453138"/>
    <d v="2023-12-01T00:00:00"/>
    <s v="BH Colorado Electric Oper Co"/>
    <s v="Regulated Electric (122)"/>
    <s v="WPC Sub 30340 West Station"/>
    <x v="120"/>
    <n v="135300"/>
    <x v="201"/>
    <n v="9821792"/>
    <s v="PWR CIRC BREAK-OIL-161KV"/>
    <d v="1973-07-01T00:00:00"/>
    <d v="1973-07-01T00:00:00"/>
    <s v="WCDXFER"/>
  </r>
  <r>
    <n v="2"/>
    <n v="20892.91"/>
    <n v="22239.921036385604"/>
    <n v="-1347.0110363856038"/>
    <d v="2023-12-01T00:00:00"/>
    <s v="BH Colorado Electric Oper Co"/>
    <s v="Regulated Electric (122)"/>
    <s v="WPC Sub 30340 West Station"/>
    <x v="120"/>
    <n v="135300"/>
    <x v="280"/>
    <n v="9821795"/>
    <s v="OIL - 69 KV"/>
    <d v="1958-07-01T00:00:00"/>
    <d v="1958-07-01T00:00:00"/>
    <s v="WCDXFER"/>
  </r>
  <r>
    <n v="1"/>
    <n v="22619.08"/>
    <n v="23939.163211229199"/>
    <n v="-1320.0832112291973"/>
    <d v="2023-12-01T00:00:00"/>
    <s v="BH Colorado Electric Oper Co"/>
    <s v="Regulated Electric (122)"/>
    <s v="WPC Sub 30340 West Station"/>
    <x v="120"/>
    <n v="135300"/>
    <x v="280"/>
    <n v="9821794"/>
    <s v="PWR CIRC BREAK-OIL, 69KV"/>
    <d v="1967-07-01T00:00:00"/>
    <d v="1967-07-01T00:00:00"/>
    <s v="WCDXFER"/>
  </r>
  <r>
    <n v="0"/>
    <n v="0"/>
    <n v="0"/>
    <n v="0"/>
    <d v="2023-12-01T00:00:00"/>
    <s v="BH Colorado Electric Oper Co"/>
    <s v="Regulated Electric (122)"/>
    <s v="WPC Sub 30340 West Station"/>
    <x v="120"/>
    <n v="135300"/>
    <x v="280"/>
    <n v="9974047"/>
    <s v="OIL - 69 KV"/>
    <d v="1958-07-01T00:00:00"/>
    <d v="1958-07-01T00:00:00"/>
    <s v="CPR Conversion"/>
  </r>
  <r>
    <n v="0"/>
    <n v="0"/>
    <n v="0"/>
    <n v="0"/>
    <d v="2023-12-01T00:00:00"/>
    <s v="BH Colorado Electric Oper Co"/>
    <s v="Regulated Electric (122)"/>
    <s v="WPC Sub 30340 West Station"/>
    <x v="120"/>
    <n v="135300"/>
    <x v="280"/>
    <n v="9974046"/>
    <s v="PWR CIRC BREAK-OIL, 69KV"/>
    <d v="1967-07-01T00:00:00"/>
    <d v="1967-07-01T00:00:00"/>
    <s v="CPR Conversion"/>
  </r>
  <r>
    <n v="0"/>
    <n v="453082.16000000003"/>
    <n v="41576.042323432004"/>
    <n v="411506.11767656804"/>
    <d v="2023-12-01T00:00:00"/>
    <s v="BH Colorado Electric Oper Co"/>
    <s v="Regulated Electric (122)"/>
    <s v="WPC Sub 30340 West Station"/>
    <x v="120"/>
    <n v="135300"/>
    <x v="10"/>
    <n v="29777908"/>
    <s v="BUS"/>
    <d v="2019-03-29T00:00:00"/>
    <d v="2019-01-01T00:00:00"/>
    <s v="10059352"/>
  </r>
  <r>
    <n v="6440"/>
    <n v="164939.04"/>
    <n v="42042.3658660656"/>
    <n v="122896.6741339344"/>
    <d v="2023-12-01T00:00:00"/>
    <s v="BH Colorado Electric Oper Co"/>
    <s v="Regulated Electric (122)"/>
    <s v="WPC Sub 30340 West Station"/>
    <x v="120"/>
    <n v="135300"/>
    <x v="10"/>
    <n v="11545303"/>
    <s v="BUS AND STATION CONDUCTOR"/>
    <d v="2011-05-06T00:00:00"/>
    <d v="2012-01-01T00:00:00"/>
    <s v="10027440"/>
  </r>
  <r>
    <n v="1066"/>
    <n v="44996.25"/>
    <n v="10551.831207450001"/>
    <n v="34444.418792550001"/>
    <d v="2023-12-01T00:00:00"/>
    <s v="BH Colorado Electric Oper Co"/>
    <s v="Regulated Electric (122)"/>
    <s v="WPC Sub 30340 West Station"/>
    <x v="120"/>
    <n v="135300"/>
    <x v="10"/>
    <n v="11845693"/>
    <s v="CONDUCTOR:BUS AND STATION"/>
    <d v="2012-12-19T00:00:00"/>
    <d v="2012-01-01T00:00:00"/>
    <s v="10042868"/>
  </r>
  <r>
    <n v="20"/>
    <n v="44424.43"/>
    <n v="11323.626834807701"/>
    <n v="33100.803165192301"/>
    <d v="2023-12-01T00:00:00"/>
    <s v="BH Colorado Electric Oper Co"/>
    <s v="Regulated Electric (122)"/>
    <s v="WPC Sub 30340 West Station"/>
    <x v="120"/>
    <n v="135300"/>
    <x v="256"/>
    <n v="11545352"/>
    <s v="STRUCTURES: BUS SUPPORT STEEL"/>
    <d v="2011-05-06T00:00:00"/>
    <d v="2012-01-01T00:00:00"/>
    <s v="10027440"/>
  </r>
  <r>
    <n v="0"/>
    <n v="91749.27"/>
    <n v="8419.1607382290003"/>
    <n v="83330.109261771009"/>
    <d v="2023-12-01T00:00:00"/>
    <s v="BH Colorado Electric Oper Co"/>
    <s v="Regulated Electric (122)"/>
    <s v="WPC Sub 30340 West Station"/>
    <x v="120"/>
    <n v="135300"/>
    <x v="112"/>
    <n v="29777916"/>
    <s v="Cable Trench"/>
    <d v="2019-03-29T00:00:00"/>
    <d v="2019-01-01T00:00:00"/>
    <s v="10059352"/>
  </r>
  <r>
    <n v="0"/>
    <n v="0"/>
    <n v="0"/>
    <n v="0"/>
    <d v="2023-12-01T00:00:00"/>
    <s v="BH Colorado Electric Oper Co"/>
    <s v="Regulated Electric (122)"/>
    <s v="WPC Sub 30340 West Station"/>
    <x v="120"/>
    <n v="135300"/>
    <x v="203"/>
    <n v="9973975"/>
    <s v="CAPACITOR BANKS, STATION"/>
    <d v="1990-07-01T00:00:00"/>
    <d v="1990-07-01T00:00:00"/>
    <s v="CPR Conversion"/>
  </r>
  <r>
    <n v="51"/>
    <n v="21512.87"/>
    <n v="14695.9218793871"/>
    <n v="6816.9481206128985"/>
    <d v="2023-12-01T00:00:00"/>
    <s v="BH Colorado Electric Oper Co"/>
    <s v="Regulated Electric (122)"/>
    <s v="WPC Sub 30340 West Station"/>
    <x v="120"/>
    <n v="135300"/>
    <x v="203"/>
    <n v="9821695"/>
    <s v="CAPACITOR BANKS, STATION"/>
    <d v="1990-07-01T00:00:00"/>
    <d v="1990-07-01T00:00:00"/>
    <s v="WCDXFER"/>
  </r>
  <r>
    <n v="2"/>
    <n v="41894.06"/>
    <n v="44225.278848314207"/>
    <n v="-2331.218848314209"/>
    <d v="2023-12-01T00:00:00"/>
    <s v="BH Colorado Electric Oper Co"/>
    <s v="Regulated Electric (122)"/>
    <s v="WPC Sub 30340 West Station"/>
    <x v="120"/>
    <n v="135300"/>
    <x v="203"/>
    <n v="9821696"/>
    <s v="CAPACITOR BANK, STATION"/>
    <d v="1971-07-01T00:00:00"/>
    <d v="1971-07-01T00:00:00"/>
    <s v="WCDXFER"/>
  </r>
  <r>
    <n v="0"/>
    <n v="0"/>
    <n v="0"/>
    <n v="0"/>
    <d v="2023-12-01T00:00:00"/>
    <s v="BH Colorado Electric Oper Co"/>
    <s v="Regulated Electric (122)"/>
    <s v="WPC Sub 30340 West Station"/>
    <x v="120"/>
    <n v="135300"/>
    <x v="203"/>
    <n v="9973976"/>
    <s v="CAPACITOR BANK, STATION"/>
    <d v="1971-07-01T00:00:00"/>
    <d v="1971-07-01T00:00:00"/>
    <s v="CPR Conversion"/>
  </r>
  <r>
    <n v="0"/>
    <n v="0"/>
    <n v="0"/>
    <n v="0"/>
    <d v="2023-12-01T00:00:00"/>
    <s v="BH Colorado Electric Oper Co"/>
    <s v="Regulated Electric (122)"/>
    <s v="WPC Sub 30340 West Station"/>
    <x v="120"/>
    <n v="135300"/>
    <x v="204"/>
    <n v="9974025"/>
    <s v="CAPACITOR BANKS-FOUNDATION"/>
    <d v="1979-07-01T00:00:00"/>
    <d v="1979-07-01T00:00:00"/>
    <s v="CPR Conversion"/>
  </r>
  <r>
    <n v="1"/>
    <n v="2638.85"/>
    <n v="2394.5747429545004"/>
    <n v="244.27525704549953"/>
    <d v="2023-12-01T00:00:00"/>
    <s v="BH Colorado Electric Oper Co"/>
    <s v="Regulated Electric (122)"/>
    <s v="WPC Sub 30340 West Station"/>
    <x v="120"/>
    <n v="135300"/>
    <x v="204"/>
    <n v="9821699"/>
    <s v="CAPACITOR BANKS-FOUNDATION"/>
    <d v="1979-07-01T00:00:00"/>
    <d v="1979-07-01T00:00:00"/>
    <s v="WCDXFER"/>
  </r>
  <r>
    <n v="1"/>
    <n v="79244.25"/>
    <n v="20199.073253257498"/>
    <n v="59045.176746742502"/>
    <d v="2023-12-01T00:00:00"/>
    <s v="BH Colorado Electric Oper Co"/>
    <s v="Regulated Electric (122)"/>
    <s v="WPC Sub 30340 West Station"/>
    <x v="120"/>
    <n v="135300"/>
    <x v="113"/>
    <n v="11545331"/>
    <s v="SURFACING"/>
    <d v="2011-05-06T00:00:00"/>
    <d v="2012-01-01T00:00:00"/>
    <s v="10027440"/>
  </r>
  <r>
    <n v="0"/>
    <n v="0"/>
    <n v="0"/>
    <n v="0"/>
    <d v="2023-12-01T00:00:00"/>
    <s v="BH Colorado Electric Oper Co"/>
    <s v="Regulated Electric (122)"/>
    <s v="WPC Sub 30340 West Station"/>
    <x v="120"/>
    <n v="135300"/>
    <x v="207"/>
    <n v="9974089"/>
    <s v="COMBO-ELEC-45-69KV- &lt;= 600AMPS"/>
    <d v="1958-07-01T00:00:00"/>
    <d v="1958-07-01T00:00:00"/>
    <s v="CPR Conversion"/>
  </r>
  <r>
    <n v="14"/>
    <n v="23911.95"/>
    <n v="25453.605066312"/>
    <n v="-1541.6550663119997"/>
    <d v="2023-12-01T00:00:00"/>
    <s v="BH Colorado Electric Oper Co"/>
    <s v="Regulated Electric (122)"/>
    <s v="WPC Sub 30340 West Station"/>
    <x v="120"/>
    <n v="135300"/>
    <x v="207"/>
    <n v="9821799"/>
    <s v="COMBO-ELEC-45-69KV- &lt;= 600AMPS"/>
    <d v="1958-07-01T00:00:00"/>
    <d v="1958-07-01T00:00:00"/>
    <s v="WCDXFER"/>
  </r>
  <r>
    <n v="0"/>
    <n v="0"/>
    <n v="0"/>
    <n v="0"/>
    <d v="2023-12-01T00:00:00"/>
    <s v="BH Colorado Electric Oper Co"/>
    <s v="Regulated Electric (122)"/>
    <s v="WPC Sub 30340 West Station"/>
    <x v="120"/>
    <n v="135300"/>
    <x v="209"/>
    <n v="9974086"/>
    <s v="SWITCH,COMBO,ELEC,69001-170K,"/>
    <d v="1962-07-01T00:00:00"/>
    <d v="1962-07-01T00:00:00"/>
    <s v="CPR Conversion"/>
  </r>
  <r>
    <n v="2"/>
    <n v="8734.68"/>
    <n v="9274.1014311372001"/>
    <n v="-539.42143113719976"/>
    <d v="2023-12-01T00:00:00"/>
    <s v="BH Colorado Electric Oper Co"/>
    <s v="Regulated Electric (122)"/>
    <s v="WPC Sub 30340 West Station"/>
    <x v="120"/>
    <n v="135300"/>
    <x v="209"/>
    <n v="9821831"/>
    <s v="SWITCH,COMBO,ELEC,69001-170K,"/>
    <d v="1962-07-01T00:00:00"/>
    <d v="1962-07-01T00:00:00"/>
    <s v="WCDXFER"/>
  </r>
  <r>
    <n v="0"/>
    <n v="0"/>
    <n v="0"/>
    <n v="0"/>
    <d v="2023-12-01T00:00:00"/>
    <s v="BH Colorado Electric Oper Co"/>
    <s v="Regulated Electric (122)"/>
    <s v="WPC Sub 30340 West Station"/>
    <x v="120"/>
    <n v="135300"/>
    <x v="209"/>
    <n v="9974088"/>
    <s v="COMBO-ELEC-69-170KV- &lt;= 600AMPS"/>
    <d v="1954-07-01T00:00:00"/>
    <d v="1954-07-01T00:00:00"/>
    <s v="CPR Conversion"/>
  </r>
  <r>
    <n v="0"/>
    <n v="-2675.1"/>
    <n v="-2754.7684638990004"/>
    <n v="79.668463899000471"/>
    <d v="2023-12-01T00:00:00"/>
    <s v="BH Colorado Electric Oper Co"/>
    <s v="Regulated Electric (122)"/>
    <s v="WPC Sub 30340 West Station"/>
    <x v="120"/>
    <n v="135300"/>
    <x v="209"/>
    <n v="9821833"/>
    <s v="SWITCH,COMBO,ELEC,69001-170K,"/>
    <d v="1973-07-01T00:00:00"/>
    <d v="1973-07-01T00:00:00"/>
    <s v="WCDXFER"/>
  </r>
  <r>
    <n v="0"/>
    <n v="0"/>
    <n v="0"/>
    <n v="0"/>
    <d v="2023-12-01T00:00:00"/>
    <s v="BH Colorado Electric Oper Co"/>
    <s v="Regulated Electric (122)"/>
    <s v="WPC Sub 30340 West Station"/>
    <x v="120"/>
    <n v="135300"/>
    <x v="209"/>
    <n v="9974087"/>
    <s v="SWITCH,COMBO,ELEC,69001-170K,"/>
    <d v="1958-07-01T00:00:00"/>
    <d v="1958-07-01T00:00:00"/>
    <s v="CPR Conversion"/>
  </r>
  <r>
    <n v="2"/>
    <n v="8087.71"/>
    <n v="8631.105037552501"/>
    <n v="-543.39503755250098"/>
    <d v="2023-12-01T00:00:00"/>
    <s v="BH Colorado Electric Oper Co"/>
    <s v="Regulated Electric (122)"/>
    <s v="WPC Sub 30340 West Station"/>
    <x v="120"/>
    <n v="135300"/>
    <x v="209"/>
    <n v="9821834"/>
    <s v="COMBO-ELEC-69-170KV- &lt;= 600AMPS"/>
    <d v="1954-07-01T00:00:00"/>
    <d v="1954-07-01T00:00:00"/>
    <s v="WCDXFER"/>
  </r>
  <r>
    <n v="0"/>
    <n v="0"/>
    <n v="0"/>
    <n v="0"/>
    <d v="2023-12-01T00:00:00"/>
    <s v="BH Colorado Electric Oper Co"/>
    <s v="Regulated Electric (122)"/>
    <s v="WPC Sub 30340 West Station"/>
    <x v="120"/>
    <n v="135300"/>
    <x v="209"/>
    <n v="9974084"/>
    <s v="SWITCH,COMBO,ELEC,69001-170K,"/>
    <d v="1973-07-01T00:00:00"/>
    <d v="1973-07-01T00:00:00"/>
    <s v="CPR Conversion"/>
  </r>
  <r>
    <n v="15"/>
    <n v="52507.880000000005"/>
    <n v="55893.176440620795"/>
    <n v="-3385.2964406207902"/>
    <d v="2023-12-01T00:00:00"/>
    <s v="BH Colorado Electric Oper Co"/>
    <s v="Regulated Electric (122)"/>
    <s v="WPC Sub 30340 West Station"/>
    <x v="120"/>
    <n v="135300"/>
    <x v="209"/>
    <n v="9821830"/>
    <s v="SWITCH,COMBO,ELEC,69001-170K,"/>
    <d v="1958-07-01T00:00:00"/>
    <d v="1958-07-01T00:00:00"/>
    <s v="WCDXFER"/>
  </r>
  <r>
    <n v="1"/>
    <n v="3806.67"/>
    <n v="4028.8329331382997"/>
    <n v="-222.16293313829965"/>
    <d v="2023-12-01T00:00:00"/>
    <s v="BH Colorado Electric Oper Co"/>
    <s v="Regulated Electric (122)"/>
    <s v="WPC Sub 30340 West Station"/>
    <x v="120"/>
    <n v="135300"/>
    <x v="209"/>
    <n v="9821832"/>
    <s v="SWITCH,COMBO,ELEC,69001-170K,"/>
    <d v="1967-07-01T00:00:00"/>
    <d v="1967-07-01T00:00:00"/>
    <s v="WCDXFER"/>
  </r>
  <r>
    <n v="0"/>
    <n v="0"/>
    <n v="0"/>
    <n v="0"/>
    <d v="2023-12-01T00:00:00"/>
    <s v="BH Colorado Electric Oper Co"/>
    <s v="Regulated Electric (122)"/>
    <s v="WPC Sub 30340 West Station"/>
    <x v="120"/>
    <n v="135300"/>
    <x v="209"/>
    <n v="9974085"/>
    <s v="SWITCH,COMBO,ELEC,69001-170K,"/>
    <d v="1967-07-01T00:00:00"/>
    <d v="1967-07-01T00:00:00"/>
    <s v="CPR Conversion"/>
  </r>
  <r>
    <n v="0"/>
    <n v="103050.44"/>
    <n v="9456.1866105879999"/>
    <n v="93594.253389411999"/>
    <d v="2023-12-01T00:00:00"/>
    <s v="BH Colorado Electric Oper Co"/>
    <s v="Regulated Electric (122)"/>
    <s v="WPC Sub 30340 West Station"/>
    <x v="120"/>
    <n v="135300"/>
    <x v="115"/>
    <n v="29777931"/>
    <s v="Communications - JMUX Equip"/>
    <d v="2019-03-29T00:00:00"/>
    <d v="2019-01-01T00:00:00"/>
    <s v="10059352"/>
  </r>
  <r>
    <n v="1"/>
    <n v="2366.69"/>
    <n v="265.43472060290003"/>
    <n v="2101.2552793970999"/>
    <d v="2023-12-01T00:00:00"/>
    <s v="BH Colorado Electric Oper Co"/>
    <s v="Regulated Electric (122)"/>
    <s v="WPC Sub 30340 West Station"/>
    <x v="120"/>
    <n v="135300"/>
    <x v="281"/>
    <n v="29636553"/>
    <s v="Microwave Dehydrator"/>
    <d v="2018-12-03T00:00:00"/>
    <d v="2018-01-01T00:00:00"/>
    <s v="10062071"/>
  </r>
  <r>
    <n v="0"/>
    <n v="177207.47"/>
    <n v="16261.035907369002"/>
    <n v="160946.43409263101"/>
    <d v="2023-12-01T00:00:00"/>
    <s v="BH Colorado Electric Oper Co"/>
    <s v="Regulated Electric (122)"/>
    <s v="WPC Sub 30340 West Station"/>
    <x v="120"/>
    <n v="135300"/>
    <x v="116"/>
    <n v="29777913"/>
    <s v="CONTROL CABLE"/>
    <d v="2019-03-29T00:00:00"/>
    <d v="2019-01-01T00:00:00"/>
    <s v="10059352"/>
  </r>
  <r>
    <n v="2"/>
    <n v="711.38"/>
    <n v="755.31218958020008"/>
    <n v="-43.932189580200088"/>
    <d v="2023-12-01T00:00:00"/>
    <s v="BH Colorado Electric Oper Co"/>
    <s v="Regulated Electric (122)"/>
    <s v="WPC Sub 30340 West Station"/>
    <x v="120"/>
    <n v="135300"/>
    <x v="116"/>
    <n v="9821702"/>
    <s v="CONTROL CABLE-COPPER, OTHER"/>
    <d v="1962-07-01T00:00:00"/>
    <d v="1962-07-01T00:00:00"/>
    <s v="WCDXFER"/>
  </r>
  <r>
    <n v="1"/>
    <n v="19242.73"/>
    <n v="20483.350367396801"/>
    <n v="-1240.6203673968012"/>
    <d v="2023-12-01T00:00:00"/>
    <s v="BH Colorado Electric Oper Co"/>
    <s v="Regulated Electric (122)"/>
    <s v="WPC Sub 30340 West Station"/>
    <x v="120"/>
    <n v="135300"/>
    <x v="116"/>
    <n v="9821706"/>
    <s v="COND. CONTROL CABLE-COPPER, OTHER"/>
    <d v="1958-07-01T00:00:00"/>
    <d v="1958-07-01T00:00:00"/>
    <s v="WCDXFER"/>
  </r>
  <r>
    <n v="1"/>
    <n v="420.39"/>
    <n v="444.068298594"/>
    <n v="-23.678298594000012"/>
    <d v="2023-12-01T00:00:00"/>
    <s v="BH Colorado Electric Oper Co"/>
    <s v="Regulated Electric (122)"/>
    <s v="WPC Sub 30340 West Station"/>
    <x v="120"/>
    <n v="135300"/>
    <x v="116"/>
    <n v="9821704"/>
    <s v="CONTROL CABLE-COPPER, OTHER"/>
    <d v="1970-07-01T00:00:00"/>
    <d v="1970-07-01T00:00:00"/>
    <s v="WCDXFER"/>
  </r>
  <r>
    <n v="0"/>
    <n v="0"/>
    <n v="0"/>
    <n v="0"/>
    <d v="2023-12-01T00:00:00"/>
    <s v="BH Colorado Electric Oper Co"/>
    <s v="Regulated Electric (122)"/>
    <s v="WPC Sub 30340 West Station"/>
    <x v="120"/>
    <n v="135300"/>
    <x v="116"/>
    <n v="9974016"/>
    <s v="COND. CONTROL CABLE-COPPER, OTHER"/>
    <d v="1958-07-01T00:00:00"/>
    <d v="1958-07-01T00:00:00"/>
    <s v="CPR Conversion"/>
  </r>
  <r>
    <n v="0"/>
    <n v="0"/>
    <n v="0"/>
    <n v="0"/>
    <d v="2023-12-01T00:00:00"/>
    <s v="BH Colorado Electric Oper Co"/>
    <s v="Regulated Electric (122)"/>
    <s v="WPC Sub 30340 West Station"/>
    <x v="120"/>
    <n v="135300"/>
    <x v="116"/>
    <n v="9974014"/>
    <s v="CONTROL CABLE-COPPER, OTHER"/>
    <d v="1967-07-01T00:00:00"/>
    <d v="1967-07-01T00:00:00"/>
    <s v="CPR Conversion"/>
  </r>
  <r>
    <n v="0"/>
    <n v="0"/>
    <n v="0"/>
    <n v="0"/>
    <d v="2023-12-01T00:00:00"/>
    <s v="BH Colorado Electric Oper Co"/>
    <s v="Regulated Electric (122)"/>
    <s v="WPC Sub 30340 West Station"/>
    <x v="120"/>
    <n v="135300"/>
    <x v="116"/>
    <n v="9974101"/>
    <s v="CONTROL CABLE-COPPER, OTHER"/>
    <d v="1973-07-01T00:00:00"/>
    <d v="1973-07-01T00:00:00"/>
    <s v="CPR Conversion"/>
  </r>
  <r>
    <n v="0"/>
    <n v="0"/>
    <n v="0"/>
    <n v="0"/>
    <d v="2023-12-01T00:00:00"/>
    <s v="BH Colorado Electric Oper Co"/>
    <s v="Regulated Electric (122)"/>
    <s v="WPC Sub 30340 West Station"/>
    <x v="120"/>
    <n v="135300"/>
    <x v="116"/>
    <n v="9974015"/>
    <s v="CONTROL CABLE-COPPER, OTHER"/>
    <d v="1962-07-01T00:00:00"/>
    <d v="1962-07-01T00:00:00"/>
    <s v="CPR Conversion"/>
  </r>
  <r>
    <n v="0"/>
    <n v="-1028.8"/>
    <n v="-1059.4391969120002"/>
    <n v="30.639196912000216"/>
    <d v="2023-12-01T00:00:00"/>
    <s v="BH Colorado Electric Oper Co"/>
    <s v="Regulated Electric (122)"/>
    <s v="WPC Sub 30340 West Station"/>
    <x v="120"/>
    <n v="135300"/>
    <x v="116"/>
    <n v="9821705"/>
    <s v="CONTROL CABLE-COPPER, OTHER"/>
    <d v="1973-07-01T00:00:00"/>
    <d v="1973-07-01T00:00:00"/>
    <s v="WCDXFER"/>
  </r>
  <r>
    <n v="2"/>
    <n v="1775.8700000000001"/>
    <n v="1879.5124192462999"/>
    <n v="-103.64241924629982"/>
    <d v="2023-12-01T00:00:00"/>
    <s v="BH Colorado Electric Oper Co"/>
    <s v="Regulated Electric (122)"/>
    <s v="WPC Sub 30340 West Station"/>
    <x v="120"/>
    <n v="135300"/>
    <x v="116"/>
    <n v="9821703"/>
    <s v="CONTROL CABLE-COPPER, OTHER"/>
    <d v="1967-07-01T00:00:00"/>
    <d v="1967-07-01T00:00:00"/>
    <s v="WCDXFER"/>
  </r>
  <r>
    <n v="0"/>
    <n v="0"/>
    <n v="0"/>
    <n v="0"/>
    <d v="2023-12-01T00:00:00"/>
    <s v="BH Colorado Electric Oper Co"/>
    <s v="Regulated Electric (122)"/>
    <s v="WPC Sub 30340 West Station"/>
    <x v="120"/>
    <n v="135300"/>
    <x v="116"/>
    <n v="9974013"/>
    <s v="CONTROL CABLE-COPPER, OTHER"/>
    <d v="1970-07-01T00:00:00"/>
    <d v="1970-07-01T00:00:00"/>
    <s v="CPR Conversion"/>
  </r>
  <r>
    <n v="0"/>
    <n v="0"/>
    <n v="0"/>
    <n v="0"/>
    <d v="2023-12-01T00:00:00"/>
    <s v="BH Colorado Electric Oper Co"/>
    <s v="Regulated Electric (122)"/>
    <s v="WPC Sub 30340 West Station"/>
    <x v="120"/>
    <n v="135300"/>
    <x v="218"/>
    <n v="9974040"/>
    <s v="CONDUIT-NOT ENCD, STL-3&quot;-4&quot;"/>
    <d v="1958-07-01T00:00:00"/>
    <d v="1958-07-01T00:00:00"/>
    <s v="CPR Conversion"/>
  </r>
  <r>
    <n v="6280"/>
    <n v="5292.09"/>
    <n v="5633.2824732143999"/>
    <n v="-341.1924732143998"/>
    <d v="2023-12-01T00:00:00"/>
    <s v="BH Colorado Electric Oper Co"/>
    <s v="Regulated Electric (122)"/>
    <s v="WPC Sub 30340 West Station"/>
    <x v="120"/>
    <n v="135300"/>
    <x v="218"/>
    <n v="9821735"/>
    <s v="CONDUIT-NOT ENCD, STL-3&quot;-4&quot;"/>
    <d v="1958-07-01T00:00:00"/>
    <d v="1958-07-01T00:00:00"/>
    <s v="WCDXFER"/>
  </r>
  <r>
    <n v="0"/>
    <n v="0"/>
    <n v="0"/>
    <n v="0"/>
    <d v="2023-12-01T00:00:00"/>
    <s v="BH Colorado Electric Oper Co"/>
    <s v="Regulated Electric (122)"/>
    <s v="WPC Sub 30340 West Station"/>
    <x v="120"/>
    <n v="135300"/>
    <x v="218"/>
    <n v="9974039"/>
    <s v="CONDUIT-NOT ENCD, STL-3&quot;-4&quot;"/>
    <d v="1962-07-01T00:00:00"/>
    <d v="1962-07-01T00:00:00"/>
    <s v="CPR Conversion"/>
  </r>
  <r>
    <n v="160"/>
    <n v="610.63"/>
    <n v="646.26727663869997"/>
    <n v="-35.637276638699973"/>
    <d v="2023-12-01T00:00:00"/>
    <s v="BH Colorado Electric Oper Co"/>
    <s v="Regulated Electric (122)"/>
    <s v="WPC Sub 30340 West Station"/>
    <x v="120"/>
    <n v="135300"/>
    <x v="218"/>
    <n v="9821737"/>
    <s v="CONDUIT-NOT ENCD, STL-3&quot;-4&quot;"/>
    <d v="1967-07-01T00:00:00"/>
    <d v="1967-07-01T00:00:00"/>
    <s v="WCDXFER"/>
  </r>
  <r>
    <n v="120"/>
    <n v="83.92"/>
    <n v="89.102587856800014"/>
    <n v="-5.1825878568000121"/>
    <d v="2023-12-01T00:00:00"/>
    <s v="BH Colorado Electric Oper Co"/>
    <s v="Regulated Electric (122)"/>
    <s v="WPC Sub 30340 West Station"/>
    <x v="120"/>
    <n v="135300"/>
    <x v="218"/>
    <n v="9821736"/>
    <s v="CONDUIT-NOT ENCD, STL-3&quot;-4&quot;"/>
    <d v="1962-07-01T00:00:00"/>
    <d v="1962-07-01T00:00:00"/>
    <s v="WCDXFER"/>
  </r>
  <r>
    <n v="0"/>
    <n v="0"/>
    <n v="0"/>
    <n v="0"/>
    <d v="2023-12-01T00:00:00"/>
    <s v="BH Colorado Electric Oper Co"/>
    <s v="Regulated Electric (122)"/>
    <s v="WPC Sub 30340 West Station"/>
    <x v="120"/>
    <n v="135300"/>
    <x v="218"/>
    <n v="9974038"/>
    <s v="CONDUIT-NOT ENCD, STL-3&quot;-4&quot;"/>
    <d v="1967-07-01T00:00:00"/>
    <d v="1967-07-01T00:00:00"/>
    <s v="CPR Conversion"/>
  </r>
  <r>
    <n v="440"/>
    <n v="376.58"/>
    <n v="399.83618368819998"/>
    <n v="-23.256183688199997"/>
    <d v="2023-12-01T00:00:00"/>
    <s v="BH Colorado Electric Oper Co"/>
    <s v="Regulated Electric (122)"/>
    <s v="WPC Sub 30340 West Station"/>
    <x v="120"/>
    <n v="135300"/>
    <x v="161"/>
    <n v="9821739"/>
    <s v="CONDUIT, NOT ENCD-STL-UNDR 3&quot;"/>
    <d v="1962-07-01T00:00:00"/>
    <d v="1962-07-01T00:00:00"/>
    <s v="WCDXFER"/>
  </r>
  <r>
    <n v="0"/>
    <n v="0"/>
    <n v="0"/>
    <n v="0"/>
    <d v="2023-12-01T00:00:00"/>
    <s v="BH Colorado Electric Oper Co"/>
    <s v="Regulated Electric (122)"/>
    <s v="WPC Sub 30340 West Station"/>
    <x v="120"/>
    <n v="135300"/>
    <x v="161"/>
    <n v="9974041"/>
    <s v="CONDUIT, NOT ENCD-STL-UNDR 3&quot;"/>
    <d v="1958-07-01T00:00:00"/>
    <d v="1958-07-01T00:00:00"/>
    <s v="CPR Conversion"/>
  </r>
  <r>
    <n v="0"/>
    <n v="0"/>
    <n v="0"/>
    <n v="0"/>
    <d v="2023-12-01T00:00:00"/>
    <s v="BH Colorado Electric Oper Co"/>
    <s v="Regulated Electric (122)"/>
    <s v="WPC Sub 30340 West Station"/>
    <x v="120"/>
    <n v="135300"/>
    <x v="161"/>
    <n v="9974042"/>
    <s v="CONDUIT, NOT ENCD-STL-UNDR 3&quot;"/>
    <d v="1970-07-01T00:00:00"/>
    <d v="1970-07-01T00:00:00"/>
    <s v="CPR Conversion"/>
  </r>
  <r>
    <n v="0"/>
    <n v="0"/>
    <n v="0"/>
    <n v="0"/>
    <d v="2023-12-01T00:00:00"/>
    <s v="BH Colorado Electric Oper Co"/>
    <s v="Regulated Electric (122)"/>
    <s v="WPC Sub 30340 West Station"/>
    <x v="120"/>
    <n v="135300"/>
    <x v="161"/>
    <n v="9724121"/>
    <s v="CONDUIT, NOT ENCD-STL-UNDR 3&quot;"/>
    <d v="1967-07-01T00:00:00"/>
    <d v="1967-07-01T00:00:00"/>
    <s v="CPR Conversion"/>
  </r>
  <r>
    <n v="1870"/>
    <n v="1158.1100000000001"/>
    <n v="1232.7758532175999"/>
    <n v="-74.665853217599761"/>
    <d v="2023-12-01T00:00:00"/>
    <s v="BH Colorado Electric Oper Co"/>
    <s v="Regulated Electric (122)"/>
    <s v="WPC Sub 30340 West Station"/>
    <x v="120"/>
    <n v="135300"/>
    <x v="161"/>
    <n v="9821738"/>
    <s v="CONDUIT, NOT ENCD-STL-UNDR 3&quot;"/>
    <d v="1958-07-01T00:00:00"/>
    <d v="1958-07-01T00:00:00"/>
    <s v="WCDXFER"/>
  </r>
  <r>
    <n v="525"/>
    <n v="475.11"/>
    <n v="502.83812751389996"/>
    <n v="-27.728127513899949"/>
    <d v="2023-12-01T00:00:00"/>
    <s v="BH Colorado Electric Oper Co"/>
    <s v="Regulated Electric (122)"/>
    <s v="WPC Sub 30340 West Station"/>
    <x v="120"/>
    <n v="135300"/>
    <x v="161"/>
    <n v="9821740"/>
    <s v="CONDUIT, NOT ENCD-STL-UNDR 3&quot;"/>
    <d v="1967-07-01T00:00:00"/>
    <d v="1967-07-01T00:00:00"/>
    <s v="WCDXFER"/>
  </r>
  <r>
    <n v="120"/>
    <n v="66.650000000000006"/>
    <n v="70.404034589999995"/>
    <n v="-3.7540345899999892"/>
    <d v="2023-12-01T00:00:00"/>
    <s v="BH Colorado Electric Oper Co"/>
    <s v="Regulated Electric (122)"/>
    <s v="WPC Sub 30340 West Station"/>
    <x v="120"/>
    <n v="135300"/>
    <x v="161"/>
    <n v="9821741"/>
    <s v="CONDUIT, NOT ENCD-STL-UNDR 3&quot;"/>
    <d v="1970-07-01T00:00:00"/>
    <d v="1970-07-01T00:00:00"/>
    <s v="WCDXFER"/>
  </r>
  <r>
    <n v="0"/>
    <n v="0"/>
    <n v="0"/>
    <n v="0"/>
    <d v="2023-12-01T00:00:00"/>
    <s v="BH Colorado Electric Oper Co"/>
    <s v="Regulated Electric (122)"/>
    <s v="WPC Sub 30340 West Station"/>
    <x v="120"/>
    <n v="135300"/>
    <x v="161"/>
    <n v="9974043"/>
    <s v="CONDUIT, NOT ENCD-STL-UNDR 3&quot;"/>
    <d v="1962-07-01T00:00:00"/>
    <d v="1962-07-01T00:00:00"/>
    <s v="CPR Conversion"/>
  </r>
  <r>
    <n v="0"/>
    <n v="110145.44"/>
    <n v="10107.242967087999"/>
    <n v="100038.19703291201"/>
    <d v="2023-12-01T00:00:00"/>
    <s v="BH Colorado Electric Oper Co"/>
    <s v="Regulated Electric (122)"/>
    <s v="WPC Sub 30340 West Station"/>
    <x v="120"/>
    <n v="135300"/>
    <x v="117"/>
    <n v="29777939"/>
    <s v="STATION CONDUIT"/>
    <d v="2019-03-29T00:00:00"/>
    <d v="2019-01-01T00:00:00"/>
    <s v="10059352"/>
  </r>
  <r>
    <n v="2100"/>
    <n v="80168.11"/>
    <n v="20434.561832122901"/>
    <n v="59733.548167877103"/>
    <d v="2023-12-01T00:00:00"/>
    <s v="BH Colorado Electric Oper Co"/>
    <s v="Regulated Electric (122)"/>
    <s v="WPC Sub 30340 West Station"/>
    <x v="120"/>
    <n v="135300"/>
    <x v="117"/>
    <n v="11545323"/>
    <s v="CONDUIT-CONDUIT FITTINGS"/>
    <d v="2011-05-06T00:00:00"/>
    <d v="2012-01-01T00:00:00"/>
    <s v="10027440"/>
  </r>
  <r>
    <n v="0"/>
    <n v="0"/>
    <n v="0"/>
    <n v="0"/>
    <d v="2023-12-01T00:00:00"/>
    <s v="BH Colorado Electric Oper Co"/>
    <s v="Regulated Electric (122)"/>
    <s v="WPC Sub 30340 West Station"/>
    <x v="120"/>
    <n v="135300"/>
    <x v="219"/>
    <n v="9724122"/>
    <s v="CARR CURR EQ-COUPLING CAPACITOR 34.5KV"/>
    <d v="1966-07-01T00:00:00"/>
    <d v="1966-07-01T00:00:00"/>
    <s v="CPR Conversion"/>
  </r>
  <r>
    <n v="1"/>
    <n v="1241.32"/>
    <n v="1314.607905196"/>
    <n v="-73.287905196000111"/>
    <d v="2023-12-01T00:00:00"/>
    <s v="BH Colorado Electric Oper Co"/>
    <s v="Regulated Electric (122)"/>
    <s v="WPC Sub 30340 West Station"/>
    <x v="120"/>
    <n v="135300"/>
    <x v="219"/>
    <n v="9821724"/>
    <s v="CARR CURR EQ-COUPLING CAPACITOR 34.5KV"/>
    <d v="1966-07-01T00:00:00"/>
    <d v="1966-07-01T00:00:00"/>
    <s v="WCDXFER"/>
  </r>
  <r>
    <n v="10"/>
    <n v="35329.620000000003"/>
    <n v="37607.396913379198"/>
    <n v="-2277.7769133791953"/>
    <d v="2023-12-01T00:00:00"/>
    <s v="BH Colorado Electric Oper Co"/>
    <s v="Regulated Electric (122)"/>
    <s v="WPC Sub 30340 West Station"/>
    <x v="120"/>
    <n v="135300"/>
    <x v="221"/>
    <n v="9821720"/>
    <s v="CARR CURR EQ-CPLNG CAP PT-161KV"/>
    <d v="1958-07-01T00:00:00"/>
    <d v="1958-07-01T00:00:00"/>
    <s v="WCDXFER"/>
  </r>
  <r>
    <n v="0"/>
    <n v="0"/>
    <n v="0"/>
    <n v="0"/>
    <d v="2023-12-01T00:00:00"/>
    <s v="BH Colorado Electric Oper Co"/>
    <s v="Regulated Electric (122)"/>
    <s v="WPC Sub 30340 West Station"/>
    <x v="120"/>
    <n v="135300"/>
    <x v="221"/>
    <n v="9973973"/>
    <s v="CARR CURR EQ-CPLNG CAP PT-161KV"/>
    <d v="1958-07-01T00:00:00"/>
    <d v="1958-07-01T00:00:00"/>
    <s v="CPR Conversion"/>
  </r>
  <r>
    <n v="1"/>
    <n v="1758.6000000000001"/>
    <n v="1867.204611594"/>
    <n v="-108.60461159399983"/>
    <d v="2023-12-01T00:00:00"/>
    <s v="BH Colorado Electric Oper Co"/>
    <s v="Regulated Electric (122)"/>
    <s v="WPC Sub 30340 West Station"/>
    <x v="120"/>
    <n v="135300"/>
    <x v="222"/>
    <n v="9821721"/>
    <s v="CARR CURR EQ-COUPLING CAPACITOR 161KV"/>
    <d v="1962-07-01T00:00:00"/>
    <d v="1962-07-01T00:00:00"/>
    <s v="WCDXFER"/>
  </r>
  <r>
    <n v="0"/>
    <n v="0"/>
    <n v="0"/>
    <n v="0"/>
    <d v="2023-12-01T00:00:00"/>
    <s v="BH Colorado Electric Oper Co"/>
    <s v="Regulated Electric (122)"/>
    <s v="WPC Sub 30340 West Station"/>
    <x v="120"/>
    <n v="135300"/>
    <x v="222"/>
    <n v="9974053"/>
    <s v="CARR CURR EQ-COUPLING CAPACITOR 161KV"/>
    <d v="1962-07-01T00:00:00"/>
    <d v="1962-07-01T00:00:00"/>
    <s v="CPR Conversion"/>
  </r>
  <r>
    <n v="1"/>
    <n v="3060.19"/>
    <n v="3249.1759810951003"/>
    <n v="-188.98598109510021"/>
    <d v="2023-12-01T00:00:00"/>
    <s v="BH Colorado Electric Oper Co"/>
    <s v="Regulated Electric (122)"/>
    <s v="WPC Sub 30340 West Station"/>
    <x v="120"/>
    <n v="135300"/>
    <x v="162"/>
    <n v="9821734"/>
    <s v="CTRL CUB-SWITCHGEAR, METALCLAD"/>
    <d v="1962-07-01T00:00:00"/>
    <d v="1962-07-01T00:00:00"/>
    <s v="WCDXFER"/>
  </r>
  <r>
    <n v="0"/>
    <n v="0"/>
    <n v="0"/>
    <n v="0"/>
    <d v="2023-12-01T00:00:00"/>
    <s v="BH Colorado Electric Oper Co"/>
    <s v="Regulated Electric (122)"/>
    <s v="WPC Sub 30340 West Station"/>
    <x v="120"/>
    <n v="135300"/>
    <x v="162"/>
    <n v="9724120"/>
    <s v="CTRL CUB-SWITCHGEAR, METALCLAD"/>
    <d v="1962-07-01T00:00:00"/>
    <d v="1962-07-01T00:00:00"/>
    <s v="CPR Conversion"/>
  </r>
  <r>
    <n v="0"/>
    <n v="0"/>
    <n v="0"/>
    <n v="0"/>
    <d v="2023-12-01T00:00:00"/>
    <s v="BH Colorado Electric Oper Co"/>
    <s v="Regulated Electric (122)"/>
    <s v="WPC Sub 30340 West Station"/>
    <x v="120"/>
    <n v="135300"/>
    <x v="353"/>
    <n v="9974071"/>
    <s v="ELECTRIC TEST EQ - RECORDING"/>
    <d v="1958-07-01T00:00:00"/>
    <d v="1958-07-01T00:00:00"/>
    <s v="CPR Conversion"/>
  </r>
  <r>
    <n v="0"/>
    <n v="0"/>
    <n v="0"/>
    <n v="0"/>
    <d v="2023-12-01T00:00:00"/>
    <s v="BH Colorado Electric Oper Co"/>
    <s v="Regulated Electric (122)"/>
    <s v="WPC Sub 30340 West Station"/>
    <x v="120"/>
    <n v="135300"/>
    <x v="353"/>
    <n v="9821755"/>
    <s v="ELECTRIC TEST EQ - RECORDING"/>
    <d v="1958-07-01T00:00:00"/>
    <d v="1958-07-01T00:00:00"/>
    <s v="WCDXFER"/>
  </r>
  <r>
    <n v="0"/>
    <n v="0"/>
    <n v="0"/>
    <n v="0"/>
    <d v="2023-12-01T00:00:00"/>
    <s v="BH Colorado Electric Oper Co"/>
    <s v="Regulated Electric (122)"/>
    <s v="WPC Sub 30340 West Station"/>
    <x v="120"/>
    <n v="135300"/>
    <x v="3"/>
    <n v="28830364"/>
    <s v="Replace existing door and/or locking mechanisms for West Substation to allow for compliance with NERC CIP Low Impact Standards."/>
    <d v="2019-12-16T00:00:00"/>
    <d v="2020-01-01T00:00:00"/>
    <s v="10068556"/>
  </r>
  <r>
    <n v="0"/>
    <n v="0"/>
    <n v="0"/>
    <n v="0"/>
    <d v="2023-12-01T00:00:00"/>
    <s v="BH Colorado Electric Oper Co"/>
    <s v="Regulated Electric (122)"/>
    <s v="WPC Sub 30340 West Station"/>
    <x v="120"/>
    <n v="135300"/>
    <x v="3"/>
    <n v="9813337"/>
    <s v="Inv Carriers West Station"/>
    <d v="2002-12-12T00:00:00"/>
    <d v="2002-12-01T00:00:00"/>
    <s v="10012712"/>
  </r>
  <r>
    <n v="0"/>
    <n v="0"/>
    <n v="0"/>
    <n v="0"/>
    <d v="2023-12-01T00:00:00"/>
    <s v="BH Colorado Electric Oper Co"/>
    <s v="Regulated Electric (122)"/>
    <s v="WPC Sub 30340 West Station"/>
    <x v="120"/>
    <n v="135300"/>
    <x v="3"/>
    <n v="11738989"/>
    <s v="Engineering Design on 115 kV line terminal @ West Station - New line to Portland"/>
    <d v="2012-12-19T00:00:00"/>
    <d v="2012-12-01T00:00:00"/>
    <s v="10042868"/>
  </r>
  <r>
    <n v="0"/>
    <n v="0"/>
    <n v="0"/>
    <n v="0"/>
    <d v="2023-12-01T00:00:00"/>
    <s v="BH Colorado Electric Oper Co"/>
    <s v="Regulated Electric (122)"/>
    <s v="WPC Sub 30340 West Station"/>
    <x v="120"/>
    <n v="135300"/>
    <x v="3"/>
    <n v="29341476"/>
    <s v="Equipment and structural steel procurement and construction - West Station Substation - Pueblo, CO"/>
    <d v="2019-03-29T00:00:00"/>
    <d v="2020-05-01T00:00:00"/>
    <s v="10059352"/>
  </r>
  <r>
    <n v="0"/>
    <n v="0"/>
    <n v="0"/>
    <n v="0"/>
    <d v="2023-12-01T00:00:00"/>
    <s v="BH Colorado Electric Oper Co"/>
    <s v="Regulated Electric (122)"/>
    <s v="WPC Sub 30340 West Station"/>
    <x v="120"/>
    <n v="135300"/>
    <x v="3"/>
    <n v="10167475"/>
    <s v="REPLACE LTC CONTROLS WEST STAT"/>
    <d v="2009-12-18T00:00:00"/>
    <d v="2009-12-01T00:00:00"/>
    <s v="10026926"/>
  </r>
  <r>
    <n v="0"/>
    <n v="0"/>
    <n v="0"/>
    <n v="0"/>
    <d v="2023-12-01T00:00:00"/>
    <s v="BH Colorado Electric Oper Co"/>
    <s v="Regulated Electric (122)"/>
    <s v="WPC Sub 30340 West Station"/>
    <x v="120"/>
    <n v="135300"/>
    <x v="3"/>
    <n v="9808071"/>
    <s v="Inv-Dist Relays-West Station"/>
    <d v="2000-03-15T00:00:00"/>
    <d v="2001-08-01T00:00:00"/>
    <s v="10009500"/>
  </r>
  <r>
    <n v="0"/>
    <n v="0"/>
    <n v="0"/>
    <n v="0"/>
    <d v="2023-12-01T00:00:00"/>
    <s v="BH Colorado Electric Oper Co"/>
    <s v="Regulated Electric (122)"/>
    <s v="WPC Sub 30340 West Station"/>
    <x v="120"/>
    <n v="135300"/>
    <x v="3"/>
    <n v="9816086"/>
    <s v="W Station-Fence &amp; Monitor Equp"/>
    <d v="2003-11-20T00:00:00"/>
    <d v="2003-11-01T00:00:00"/>
    <s v="10018049"/>
  </r>
  <r>
    <n v="0"/>
    <n v="0"/>
    <n v="0"/>
    <n v="0"/>
    <d v="2023-12-01T00:00:00"/>
    <s v="BH Colorado Electric Oper Co"/>
    <s v="Regulated Electric (122)"/>
    <s v="WPC Sub 30340 West Station"/>
    <x v="120"/>
    <n v="135300"/>
    <x v="3"/>
    <n v="11315063"/>
    <s v="WEST STATION MODIFICATION"/>
    <d v="2011-05-06T00:00:00"/>
    <d v="2012-03-01T00:00:00"/>
    <s v="10027440"/>
  </r>
  <r>
    <n v="0"/>
    <n v="0"/>
    <n v="0"/>
    <n v="0"/>
    <d v="2023-12-01T00:00:00"/>
    <s v="BH Colorado Electric Oper Co"/>
    <s v="Regulated Electric (122)"/>
    <s v="WPC Sub 30340 West Station"/>
    <x v="120"/>
    <n v="135300"/>
    <x v="3"/>
    <n v="9725740"/>
    <s v="Inv Carriers West Station"/>
    <d v="2002-12-12T00:00:00"/>
    <d v="2005-11-01T00:00:00"/>
    <s v="10012712"/>
  </r>
  <r>
    <n v="0"/>
    <n v="0"/>
    <n v="0"/>
    <n v="0"/>
    <d v="2023-12-01T00:00:00"/>
    <s v="BH Colorado Electric Oper Co"/>
    <s v="Regulated Electric (122)"/>
    <s v="WPC Sub 30340 West Station"/>
    <x v="120"/>
    <n v="135300"/>
    <x v="3"/>
    <n v="12634525"/>
    <s v="REPLACE 125VD BATTERY BANK AT WEST STATION SUBSTATION OLD BUILDING"/>
    <d v="2014-02-12T00:00:00"/>
    <d v="2014-08-01T00:00:00"/>
    <s v="10049168"/>
  </r>
  <r>
    <n v="0"/>
    <n v="0"/>
    <n v="0"/>
    <n v="0"/>
    <d v="2023-12-01T00:00:00"/>
    <s v="BH Colorado Electric Oper Co"/>
    <s v="Regulated Electric (122)"/>
    <s v="WPC Sub 30340 West Station"/>
    <x v="120"/>
    <n v="135300"/>
    <x v="3"/>
    <n v="26666231"/>
    <s v="Equipment and structural steel procurement and construction - West Station Substation - Pueblo, CO"/>
    <d v="2019-03-29T00:00:00"/>
    <d v="2019-03-01T00:00:00"/>
    <s v="10059352"/>
  </r>
  <r>
    <n v="0"/>
    <n v="0"/>
    <n v="0"/>
    <n v="0"/>
    <d v="2023-12-01T00:00:00"/>
    <s v="BH Colorado Electric Oper Co"/>
    <s v="Regulated Electric (122)"/>
    <s v="WPC Sub 30340 West Station"/>
    <x v="120"/>
    <n v="135300"/>
    <x v="3"/>
    <n v="28413201"/>
    <s v="Replace existing door and/or locking mechanisms for West Substation to allow for compliance with NERC CIP Low Impact Standards."/>
    <d v="2019-12-16T00:00:00"/>
    <d v="2019-12-01T00:00:00"/>
    <s v="10068556"/>
  </r>
  <r>
    <n v="0"/>
    <n v="0"/>
    <n v="0"/>
    <n v="0"/>
    <d v="2023-12-01T00:00:00"/>
    <s v="BH Colorado Electric Oper Co"/>
    <s v="Regulated Electric (122)"/>
    <s v="WPC Sub 30340 West Station"/>
    <x v="120"/>
    <n v="135300"/>
    <x v="3"/>
    <n v="36953984"/>
    <s v="Upgrade 421 relay to 411L for North Penrose/Pueblo West substation additions"/>
    <d v="2023-03-24T00:00:00"/>
    <d v="2023-03-01T00:00:00"/>
    <s v="10081448"/>
  </r>
  <r>
    <n v="0"/>
    <n v="0"/>
    <n v="0"/>
    <n v="0"/>
    <d v="2023-12-01T00:00:00"/>
    <s v="BH Colorado Electric Oper Co"/>
    <s v="Regulated Electric (122)"/>
    <s v="WPC Sub 30340 West Station"/>
    <x v="120"/>
    <n v="135300"/>
    <x v="3"/>
    <n v="37723780"/>
    <s v="West Station Transformer Unit 2 replace X1, X2, X3 Bushings"/>
    <d v="2023-08-30T00:00:00"/>
    <d v="2023-08-01T00:00:00"/>
    <s v="10082481"/>
  </r>
  <r>
    <n v="0"/>
    <n v="0"/>
    <n v="0"/>
    <n v="0"/>
    <d v="2023-12-01T00:00:00"/>
    <s v="BH Colorado Electric Oper Co"/>
    <s v="Regulated Electric (122)"/>
    <s v="WPC Sub 30340 West Station"/>
    <x v="120"/>
    <n v="135300"/>
    <x v="3"/>
    <n v="30357003"/>
    <s v="Replace existing door and/or locking mechanisms for West Substation to allow for compliance with NERC CIP Low Impact Standards."/>
    <d v="2019-12-16T00:00:00"/>
    <d v="2020-11-01T00:00:00"/>
    <s v="10068556"/>
  </r>
  <r>
    <n v="0"/>
    <n v="0"/>
    <n v="0"/>
    <n v="0"/>
    <d v="2023-12-01T00:00:00"/>
    <s v="BH Colorado Electric Oper Co"/>
    <s v="Regulated Electric (122)"/>
    <s v="WPC Sub 30340 West Station"/>
    <x v="120"/>
    <n v="135300"/>
    <x v="3"/>
    <n v="9746274"/>
    <s v="Repl relay-W Station Sub"/>
    <d v="2007-02-01T00:00:00"/>
    <d v="2007-02-01T00:00:00"/>
    <s v="10024377"/>
  </r>
  <r>
    <n v="0"/>
    <n v="0"/>
    <n v="0"/>
    <n v="0"/>
    <d v="2023-12-01T00:00:00"/>
    <s v="BH Colorado Electric Oper Co"/>
    <s v="Regulated Electric (122)"/>
    <s v="WPC Sub 30340 West Station"/>
    <x v="120"/>
    <n v="135300"/>
    <x v="3"/>
    <n v="11248124"/>
    <s v="WEST STATION MODIFICATION"/>
    <d v="2011-05-06T00:00:00"/>
    <d v="2012-01-01T00:00:00"/>
    <s v="10027440"/>
  </r>
  <r>
    <n v="0"/>
    <n v="0"/>
    <n v="0"/>
    <n v="0"/>
    <d v="2023-12-01T00:00:00"/>
    <s v="BH Colorado Electric Oper Co"/>
    <s v="Regulated Electric (122)"/>
    <s v="WPC Sub 30340 West Station"/>
    <x v="120"/>
    <n v="135300"/>
    <x v="3"/>
    <n v="11739114"/>
    <s v="REPLACE EXISTING STATIC ON THE WEST STATION TO READER TRANSMISSION LINE WITH OPGW.  08-04-2011"/>
    <d v="2012-11-01T00:00:00"/>
    <d v="2012-12-01T00:00:00"/>
    <s v="10042608"/>
  </r>
  <r>
    <n v="0"/>
    <n v="0"/>
    <n v="0"/>
    <n v="0"/>
    <d v="2023-12-01T00:00:00"/>
    <s v="BH Colorado Electric Oper Co"/>
    <s v="Regulated Electric (122)"/>
    <s v="WPC Sub 30340 West Station"/>
    <x v="120"/>
    <n v="135300"/>
    <x v="3"/>
    <n v="9733760"/>
    <s v="TIMING RELAY FOR SAN ISABEL"/>
    <d v="2009-07-21T00:00:00"/>
    <d v="2009-07-01T00:00:00"/>
    <s v="10026612"/>
  </r>
  <r>
    <n v="0"/>
    <n v="0"/>
    <n v="0"/>
    <n v="0"/>
    <d v="2023-12-01T00:00:00"/>
    <s v="BH Colorado Electric Oper Co"/>
    <s v="Regulated Electric (122)"/>
    <s v="WPC Sub 30340 West Station"/>
    <x v="120"/>
    <n v="135300"/>
    <x v="3"/>
    <n v="9747506"/>
    <s v="Repl Relay-West Station"/>
    <d v="2006-12-19T00:00:00"/>
    <d v="2006-12-01T00:00:00"/>
    <s v="10023273"/>
  </r>
  <r>
    <n v="0"/>
    <n v="0"/>
    <n v="0"/>
    <n v="0"/>
    <d v="2023-12-01T00:00:00"/>
    <s v="BH Colorado Electric Oper Co"/>
    <s v="Regulated Electric (122)"/>
    <s v="WPC Sub 30340 West Station"/>
    <x v="120"/>
    <n v="135300"/>
    <x v="3"/>
    <n v="10868383"/>
    <s v="MIDWAY WEST STATION FIBER-FIBER PROJECT"/>
    <d v="2010-12-31T00:00:00"/>
    <d v="2011-05-01T00:00:00"/>
    <s v="10040226"/>
  </r>
  <r>
    <n v="0"/>
    <n v="0"/>
    <n v="0"/>
    <n v="0"/>
    <d v="2023-12-01T00:00:00"/>
    <s v="BH Colorado Electric Oper Co"/>
    <s v="Regulated Electric (122)"/>
    <s v="WPC Sub 30340 West Station"/>
    <x v="120"/>
    <n v="135300"/>
    <x v="3"/>
    <n v="26666213"/>
    <s v="Work Order to Complete Engineering Only for West Station 115 kV Substation Addition. Project Includes three new 115 kV Breaker and Half Bays plus one Metered Terminal addition to existing bay.  B&amp;V to complete project drawings, construction specs and bid"/>
    <d v="2019-03-29T00:00:00"/>
    <d v="2019-03-01T00:00:00"/>
    <s v="10059042"/>
  </r>
  <r>
    <n v="0"/>
    <n v="0"/>
    <n v="0"/>
    <n v="0"/>
    <d v="2023-12-01T00:00:00"/>
    <s v="BH Colorado Electric Oper Co"/>
    <s v="Regulated Electric (122)"/>
    <s v="WPC Sub 30340 West Station"/>
    <x v="120"/>
    <n v="135300"/>
    <x v="3"/>
    <n v="29646561"/>
    <s v="Replace existing door and/or locking mechanisms for West Substation to allow for compliance with NERC CIP Low Impact Standards."/>
    <d v="2019-12-16T00:00:00"/>
    <d v="2020-07-01T00:00:00"/>
    <s v="10068556"/>
  </r>
  <r>
    <n v="0"/>
    <n v="0"/>
    <n v="0"/>
    <n v="0"/>
    <d v="2023-12-01T00:00:00"/>
    <s v="BH Colorado Electric Oper Co"/>
    <s v="Regulated Electric (122)"/>
    <s v="WPC Sub 30340 West Station"/>
    <x v="120"/>
    <n v="135300"/>
    <x v="119"/>
    <n v="9974026"/>
    <s v="FENCES, CHAIN LINK"/>
    <d v="1993-07-01T00:00:00"/>
    <d v="1993-07-01T00:00:00"/>
    <s v="CPR Conversion"/>
  </r>
  <r>
    <n v="1051"/>
    <n v="5150.68"/>
    <n v="5482.7554650687998"/>
    <n v="-332.07546506879953"/>
    <d v="2023-12-01T00:00:00"/>
    <s v="BH Colorado Electric Oper Co"/>
    <s v="Regulated Electric (122)"/>
    <s v="WPC Sub 30340 West Station"/>
    <x v="120"/>
    <n v="135300"/>
    <x v="119"/>
    <n v="9821733"/>
    <s v="FENCE"/>
    <d v="1958-07-01T00:00:00"/>
    <d v="1958-07-01T00:00:00"/>
    <s v="WCDXFER"/>
  </r>
  <r>
    <n v="1"/>
    <n v="217.28"/>
    <n v="135.13669848000001"/>
    <n v="82.143301519999994"/>
    <d v="2023-12-01T00:00:00"/>
    <s v="BH Colorado Electric Oper Co"/>
    <s v="Regulated Electric (122)"/>
    <s v="WPC Sub 30340 West Station"/>
    <x v="120"/>
    <n v="135300"/>
    <x v="119"/>
    <n v="9821732"/>
    <s v="FENCES, CHAIN LINK"/>
    <d v="1993-07-01T00:00:00"/>
    <d v="1993-07-01T00:00:00"/>
    <s v="WCDXFER"/>
  </r>
  <r>
    <n v="0"/>
    <n v="0"/>
    <n v="0"/>
    <n v="0"/>
    <d v="2023-12-01T00:00:00"/>
    <s v="BH Colorado Electric Oper Co"/>
    <s v="Regulated Electric (122)"/>
    <s v="WPC Sub 30340 West Station"/>
    <x v="120"/>
    <n v="135300"/>
    <x v="119"/>
    <n v="9974027"/>
    <s v="FENCE"/>
    <d v="1958-07-01T00:00:00"/>
    <d v="1958-07-01T00:00:00"/>
    <s v="CPR Conversion"/>
  </r>
  <r>
    <n v="1"/>
    <n v="22322.59"/>
    <n v="9331.514306733101"/>
    <n v="12991.075693266899"/>
    <d v="2023-12-01T00:00:00"/>
    <s v="BH Colorado Electric Oper Co"/>
    <s v="Regulated Electric (122)"/>
    <s v="WPC Sub 30340 West Station"/>
    <x v="120"/>
    <n v="135300"/>
    <x v="119"/>
    <n v="9816495"/>
    <s v="FENCE - BARB WIRE"/>
    <d v="2003-11-20T00:00:00"/>
    <d v="2003-01-01T00:00:00"/>
    <s v="10018049"/>
  </r>
  <r>
    <n v="1"/>
    <n v="20117.37"/>
    <n v="4717.6174142915997"/>
    <n v="15399.7525857084"/>
    <d v="2023-12-01T00:00:00"/>
    <s v="BH Colorado Electric Oper Co"/>
    <s v="Regulated Electric (122)"/>
    <s v="WPC Sub 30340 West Station"/>
    <x v="120"/>
    <n v="135300"/>
    <x v="329"/>
    <n v="11845616"/>
    <s v="FIBER OPTIC PATCH PANEL"/>
    <d v="2012-10-11T00:00:00"/>
    <d v="2013-01-01T00:00:00"/>
    <s v="10044362"/>
  </r>
  <r>
    <n v="26"/>
    <n v="430857.85000000003"/>
    <n v="39536.679632194995"/>
    <n v="391321.17036780505"/>
    <d v="2023-12-01T00:00:00"/>
    <s v="BH Colorado Electric Oper Co"/>
    <s v="Regulated Electric (122)"/>
    <s v="WPC Sub 30340 West Station"/>
    <x v="120"/>
    <n v="135300"/>
    <x v="133"/>
    <n v="29777986"/>
    <s v="FDN 115 HFRAME"/>
    <d v="2019-03-29T00:00:00"/>
    <d v="2019-03-01T00:00:00"/>
    <s v="10059352"/>
  </r>
  <r>
    <n v="8"/>
    <n v="38469.440000000002"/>
    <n v="3530.0596818880003"/>
    <n v="34939.380318112002"/>
    <d v="2023-12-01T00:00:00"/>
    <s v="BH Colorado Electric Oper Co"/>
    <s v="Regulated Electric (122)"/>
    <s v="WPC Sub 30340 West Station"/>
    <x v="120"/>
    <n v="135300"/>
    <x v="120"/>
    <n v="29777958"/>
    <s v="FDN 115KV LOW 3PH BUS STR"/>
    <d v="2019-03-29T00:00:00"/>
    <d v="2019-03-01T00:00:00"/>
    <s v="10059352"/>
  </r>
  <r>
    <n v="8"/>
    <n v="38469.440000000002"/>
    <n v="3530.0596818880003"/>
    <n v="34939.380318112002"/>
    <d v="2023-12-01T00:00:00"/>
    <s v="BH Colorado Electric Oper Co"/>
    <s v="Regulated Electric (122)"/>
    <s v="WPC Sub 30340 West Station"/>
    <x v="120"/>
    <n v="135300"/>
    <x v="120"/>
    <n v="29777966"/>
    <s v="FDN HIGH 3PH BUS STR"/>
    <d v="2019-03-29T00:00:00"/>
    <d v="2019-03-01T00:00:00"/>
    <s v="10059352"/>
  </r>
  <r>
    <n v="3"/>
    <n v="12872.470000000001"/>
    <n v="1181.212602869"/>
    <n v="11691.257397131001"/>
    <d v="2023-12-01T00:00:00"/>
    <s v="BH Colorado Electric Oper Co"/>
    <s v="Regulated Electric (122)"/>
    <s v="WPC Sub 30340 West Station"/>
    <x v="120"/>
    <n v="135300"/>
    <x v="120"/>
    <n v="29777962"/>
    <s v="FDN 115KV CT STR"/>
    <d v="2019-03-29T00:00:00"/>
    <d v="2019-03-01T00:00:00"/>
    <s v="10059352"/>
  </r>
  <r>
    <n v="73"/>
    <n v="357492.28"/>
    <n v="91123.491624869202"/>
    <n v="266368.78837513085"/>
    <d v="2023-12-01T00:00:00"/>
    <s v="BH Colorado Electric Oper Co"/>
    <s v="Regulated Electric (122)"/>
    <s v="WPC Sub 30340 West Station"/>
    <x v="120"/>
    <n v="135300"/>
    <x v="120"/>
    <n v="11545337"/>
    <s v="FOUNDATIONS"/>
    <d v="2011-05-06T00:00:00"/>
    <d v="2012-01-01T00:00:00"/>
    <s v="10027440"/>
  </r>
  <r>
    <n v="32"/>
    <n v="137306.35"/>
    <n v="12599.601403144999"/>
    <n v="124706.748596855"/>
    <d v="2023-12-01T00:00:00"/>
    <s v="BH Colorado Electric Oper Co"/>
    <s v="Regulated Electric (122)"/>
    <s v="WPC Sub 30340 West Station"/>
    <x v="120"/>
    <n v="135300"/>
    <x v="121"/>
    <n v="29777950"/>
    <s v="FDN 115 LOW SWITCH STR"/>
    <d v="2019-03-29T00:00:00"/>
    <d v="2019-03-01T00:00:00"/>
    <s v="10059352"/>
  </r>
  <r>
    <n v="10"/>
    <n v="125765.51000000001"/>
    <n v="11540.582764477"/>
    <n v="114224.92723552301"/>
    <d v="2023-12-01T00:00:00"/>
    <s v="BH Colorado Electric Oper Co"/>
    <s v="Regulated Electric (122)"/>
    <s v="WPC Sub 30340 West Station"/>
    <x v="120"/>
    <n v="135300"/>
    <x v="121"/>
    <n v="29777954"/>
    <s v="FDN 115KV BKR"/>
    <d v="2019-03-29T00:00:00"/>
    <d v="2019-03-01T00:00:00"/>
    <s v="10059352"/>
  </r>
  <r>
    <n v="0"/>
    <n v="-927.62"/>
    <n v="-955.2459057538"/>
    <n v="27.625905753799998"/>
    <d v="2023-12-01T00:00:00"/>
    <s v="BH Colorado Electric Oper Co"/>
    <s v="Regulated Electric (122)"/>
    <s v="WPC Sub 30340 West Station"/>
    <x v="120"/>
    <n v="135300"/>
    <x v="227"/>
    <n v="9821766"/>
    <s v="PWR CIRC BREAKERS-FOUNDATION"/>
    <d v="1973-07-01T00:00:00"/>
    <d v="1973-07-01T00:00:00"/>
    <s v="WCDXFER"/>
  </r>
  <r>
    <n v="0"/>
    <n v="0"/>
    <n v="0"/>
    <n v="0"/>
    <d v="2023-12-01T00:00:00"/>
    <s v="BH Colorado Electric Oper Co"/>
    <s v="Regulated Electric (122)"/>
    <s v="WPC Sub 30340 West Station"/>
    <x v="120"/>
    <n v="135300"/>
    <x v="227"/>
    <n v="9974021"/>
    <s v="PWR CIRC BREAKERS-FOUNDATION"/>
    <d v="1973-07-01T00:00:00"/>
    <d v="1973-07-01T00:00:00"/>
    <s v="CPR Conversion"/>
  </r>
  <r>
    <n v="0"/>
    <n v="0"/>
    <n v="0"/>
    <n v="0"/>
    <d v="2023-12-01T00:00:00"/>
    <s v="BH Colorado Electric Oper Co"/>
    <s v="Regulated Electric (122)"/>
    <s v="WPC Sub 30340 West Station"/>
    <x v="120"/>
    <n v="135300"/>
    <x v="227"/>
    <n v="9974024"/>
    <s v="FOUNDATION"/>
    <d v="1958-07-01T00:00:00"/>
    <d v="1958-07-01T00:00:00"/>
    <s v="CPR Conversion"/>
  </r>
  <r>
    <n v="10"/>
    <n v="2782.9"/>
    <n v="2962.3195740639999"/>
    <n v="-179.41957406399979"/>
    <d v="2023-12-01T00:00:00"/>
    <s v="BH Colorado Electric Oper Co"/>
    <s v="Regulated Electric (122)"/>
    <s v="WPC Sub 30340 West Station"/>
    <x v="120"/>
    <n v="135300"/>
    <x v="227"/>
    <n v="9821767"/>
    <s v="FOUNDATION"/>
    <d v="1958-07-01T00:00:00"/>
    <d v="1958-07-01T00:00:00"/>
    <s v="WCDXFER"/>
  </r>
  <r>
    <n v="1"/>
    <n v="250"/>
    <n v="265.43907250000001"/>
    <n v="-15.439072500000009"/>
    <d v="2023-12-01T00:00:00"/>
    <s v="BH Colorado Electric Oper Co"/>
    <s v="Regulated Electric (122)"/>
    <s v="WPC Sub 30340 West Station"/>
    <x v="120"/>
    <n v="135300"/>
    <x v="227"/>
    <n v="9821764"/>
    <s v="PWR CIRC BREAKERS-FOUNDATION"/>
    <d v="1962-07-01T00:00:00"/>
    <d v="1962-07-01T00:00:00"/>
    <s v="WCDXFER"/>
  </r>
  <r>
    <n v="0"/>
    <n v="0"/>
    <n v="0"/>
    <n v="0"/>
    <d v="2023-12-01T00:00:00"/>
    <s v="BH Colorado Electric Oper Co"/>
    <s v="Regulated Electric (122)"/>
    <s v="WPC Sub 30340 West Station"/>
    <x v="120"/>
    <n v="135300"/>
    <x v="227"/>
    <n v="9974023"/>
    <s v="PWR CIRC BREAKERS-FOUNDATION"/>
    <d v="1967-07-01T00:00:00"/>
    <d v="1967-07-01T00:00:00"/>
    <s v="CPR Conversion"/>
  </r>
  <r>
    <n v="0"/>
    <n v="0"/>
    <n v="0"/>
    <n v="0"/>
    <d v="2023-12-01T00:00:00"/>
    <s v="BH Colorado Electric Oper Co"/>
    <s v="Regulated Electric (122)"/>
    <s v="WPC Sub 30340 West Station"/>
    <x v="120"/>
    <n v="135300"/>
    <x v="227"/>
    <n v="9974022"/>
    <s v="PWR CIRC BREAKERS-FOUNDATION"/>
    <d v="1962-07-01T00:00:00"/>
    <d v="1962-07-01T00:00:00"/>
    <s v="CPR Conversion"/>
  </r>
  <r>
    <n v="4"/>
    <n v="1483.82"/>
    <n v="1570.4179460918001"/>
    <n v="-86.597946091800168"/>
    <d v="2023-12-01T00:00:00"/>
    <s v="BH Colorado Electric Oper Co"/>
    <s v="Regulated Electric (122)"/>
    <s v="WPC Sub 30340 West Station"/>
    <x v="120"/>
    <n v="135300"/>
    <x v="227"/>
    <n v="9821765"/>
    <s v="PWR CIRC BREAKERS-FOUNDATION"/>
    <d v="1967-07-01T00:00:00"/>
    <d v="1967-07-01T00:00:00"/>
    <s v="WCDXFER"/>
  </r>
  <r>
    <n v="3"/>
    <n v="12877.11"/>
    <n v="2494.5699743586001"/>
    <n v="10382.5400256414"/>
    <d v="2023-12-01T00:00:00"/>
    <s v="BH Colorado Electric Oper Co"/>
    <s v="Regulated Electric (122)"/>
    <s v="WPC Sub 30340 West Station"/>
    <x v="120"/>
    <n v="135300"/>
    <x v="228"/>
    <n v="12458902"/>
    <s v="BREAKER BUSHINGS 69KV"/>
    <d v="2014-02-12T00:00:00"/>
    <d v="2014-01-01T00:00:00"/>
    <s v="10048677"/>
  </r>
  <r>
    <n v="0"/>
    <n v="285103.02"/>
    <n v="26161.822893354001"/>
    <n v="258941.19710664602"/>
    <d v="2023-12-01T00:00:00"/>
    <s v="BH Colorado Electric Oper Co"/>
    <s v="Regulated Electric (122)"/>
    <s v="WPC Sub 30340 West Station"/>
    <x v="120"/>
    <n v="135300"/>
    <x v="122"/>
    <n v="29777919"/>
    <s v="Grounding Systems, Station"/>
    <d v="2019-03-29T00:00:00"/>
    <d v="2019-01-01T00:00:00"/>
    <s v="10059352"/>
  </r>
  <r>
    <n v="1"/>
    <n v="7409.91"/>
    <n v="7887.6429031056005"/>
    <n v="-477.7329031056006"/>
    <d v="2023-12-01T00:00:00"/>
    <s v="BH Colorado Electric Oper Co"/>
    <s v="Regulated Electric (122)"/>
    <s v="WPC Sub 30340 West Station"/>
    <x v="120"/>
    <n v="135300"/>
    <x v="122"/>
    <n v="9821728"/>
    <s v="GROUNDING SYSTEMS, STATION"/>
    <d v="1958-07-01T00:00:00"/>
    <d v="1958-07-01T00:00:00"/>
    <s v="WCDXFER"/>
  </r>
  <r>
    <n v="1"/>
    <n v="144568.24"/>
    <n v="36849.922484653602"/>
    <n v="107718.3175153464"/>
    <d v="2023-12-01T00:00:00"/>
    <s v="BH Colorado Electric Oper Co"/>
    <s v="Regulated Electric (122)"/>
    <s v="WPC Sub 30340 West Station"/>
    <x v="120"/>
    <n v="135300"/>
    <x v="122"/>
    <n v="11545310"/>
    <s v="GROUNDING SYSTEMS: STATION"/>
    <d v="2011-05-06T00:00:00"/>
    <d v="2012-01-01T00:00:00"/>
    <s v="10027440"/>
  </r>
  <r>
    <n v="0"/>
    <n v="639.81000000000006"/>
    <n v="678.88999788030003"/>
    <n v="-39.07999788029997"/>
    <d v="2023-12-01T00:00:00"/>
    <s v="BH Colorado Electric Oper Co"/>
    <s v="Regulated Electric (122)"/>
    <s v="WPC Sub 30340 West Station"/>
    <x v="120"/>
    <n v="135300"/>
    <x v="122"/>
    <n v="9821762"/>
    <s v="STATION GROUNDING SYSTEMS"/>
    <d v="1963-07-01T00:00:00"/>
    <d v="1963-07-01T00:00:00"/>
    <s v="WCDXFER"/>
  </r>
  <r>
    <n v="0"/>
    <n v="0"/>
    <n v="0"/>
    <n v="0"/>
    <d v="2023-12-01T00:00:00"/>
    <s v="BH Colorado Electric Oper Co"/>
    <s v="Regulated Electric (122)"/>
    <s v="WPC Sub 30340 West Station"/>
    <x v="120"/>
    <n v="135300"/>
    <x v="122"/>
    <n v="9974017"/>
    <s v="STATION GROUNDING SYSTEMS"/>
    <d v="1967-07-01T00:00:00"/>
    <d v="1967-07-01T00:00:00"/>
    <s v="CPR Conversion"/>
  </r>
  <r>
    <n v="0"/>
    <n v="0"/>
    <n v="0"/>
    <n v="0"/>
    <d v="2023-12-01T00:00:00"/>
    <s v="BH Colorado Electric Oper Co"/>
    <s v="Regulated Electric (122)"/>
    <s v="WPC Sub 30340 West Station"/>
    <x v="120"/>
    <n v="135300"/>
    <x v="122"/>
    <n v="9974018"/>
    <s v="STATION GROUNDING SYSTEMS"/>
    <d v="1963-07-01T00:00:00"/>
    <d v="1963-07-01T00:00:00"/>
    <s v="CPR Conversion"/>
  </r>
  <r>
    <n v="0"/>
    <n v="159.14000000000001"/>
    <n v="168.42764751860003"/>
    <n v="-9.2876475186000107"/>
    <d v="2023-12-01T00:00:00"/>
    <s v="BH Colorado Electric Oper Co"/>
    <s v="Regulated Electric (122)"/>
    <s v="WPC Sub 30340 West Station"/>
    <x v="120"/>
    <n v="135300"/>
    <x v="122"/>
    <n v="9821727"/>
    <s v="STATION GROUNDING SYSTEMS"/>
    <d v="1967-07-01T00:00:00"/>
    <d v="1967-07-01T00:00:00"/>
    <s v="WCDXFER"/>
  </r>
  <r>
    <n v="0"/>
    <n v="0"/>
    <n v="0"/>
    <n v="0"/>
    <d v="2023-12-01T00:00:00"/>
    <s v="BH Colorado Electric Oper Co"/>
    <s v="Regulated Electric (122)"/>
    <s v="WPC Sub 30340 West Station"/>
    <x v="120"/>
    <n v="135300"/>
    <x v="122"/>
    <n v="9974019"/>
    <s v="GROUNDING SYSTEMS, STATION"/>
    <d v="1958-07-01T00:00:00"/>
    <d v="1958-07-01T00:00:00"/>
    <s v="CPR Conversion"/>
  </r>
  <r>
    <n v="0"/>
    <n v="0"/>
    <n v="0"/>
    <n v="0"/>
    <d v="2023-12-01T00:00:00"/>
    <s v="BH Colorado Electric Oper Co"/>
    <s v="Regulated Electric (122)"/>
    <s v="WPC Sub 30340 West Station"/>
    <x v="120"/>
    <n v="135300"/>
    <x v="229"/>
    <n v="9973971"/>
    <s v="CARR CURR EQ-LINE TUNER"/>
    <d v="1959-07-01T00:00:00"/>
    <d v="1959-07-01T00:00:00"/>
    <s v="CPR Conversion"/>
  </r>
  <r>
    <n v="1"/>
    <n v="369.5"/>
    <n v="392.31894915499998"/>
    <n v="-22.818949154999984"/>
    <d v="2023-12-01T00:00:00"/>
    <s v="BH Colorado Electric Oper Co"/>
    <s v="Regulated Electric (122)"/>
    <s v="WPC Sub 30340 West Station"/>
    <x v="120"/>
    <n v="135300"/>
    <x v="229"/>
    <n v="9821712"/>
    <s v="CARR CURR EQ-LINE TUNER"/>
    <d v="1962-07-01T00:00:00"/>
    <d v="1962-07-01T00:00:00"/>
    <s v="WCDXFER"/>
  </r>
  <r>
    <n v="1"/>
    <n v="654.13"/>
    <n v="692.75003143900005"/>
    <n v="-38.620031439000059"/>
    <d v="2023-12-01T00:00:00"/>
    <s v="BH Colorado Electric Oper Co"/>
    <s v="Regulated Electric (122)"/>
    <s v="WPC Sub 30340 West Station"/>
    <x v="120"/>
    <n v="135300"/>
    <x v="229"/>
    <n v="9821713"/>
    <s v="CARR CURR EQ-LINE TUNER"/>
    <d v="1966-07-01T00:00:00"/>
    <d v="1966-07-01T00:00:00"/>
    <s v="WCDXFER"/>
  </r>
  <r>
    <n v="0"/>
    <n v="0"/>
    <n v="0"/>
    <n v="0"/>
    <d v="2023-12-01T00:00:00"/>
    <s v="BH Colorado Electric Oper Co"/>
    <s v="Regulated Electric (122)"/>
    <s v="WPC Sub 30340 West Station"/>
    <x v="120"/>
    <n v="135300"/>
    <x v="229"/>
    <n v="9974050"/>
    <s v="CARR CURR EQ-LINE TUNER"/>
    <d v="1966-07-01T00:00:00"/>
    <d v="1966-07-01T00:00:00"/>
    <s v="CPR Conversion"/>
  </r>
  <r>
    <n v="1"/>
    <n v="2100"/>
    <n v="2218.2816600000001"/>
    <n v="-118.2816600000001"/>
    <d v="2023-12-01T00:00:00"/>
    <s v="BH Colorado Electric Oper Co"/>
    <s v="Regulated Electric (122)"/>
    <s v="WPC Sub 30340 West Station"/>
    <x v="120"/>
    <n v="135300"/>
    <x v="229"/>
    <n v="9821710"/>
    <s v="LINE TUNER"/>
    <d v="1970-07-01T00:00:00"/>
    <d v="1970-07-01T00:00:00"/>
    <s v="WCDXFER"/>
  </r>
  <r>
    <n v="0"/>
    <n v="0"/>
    <n v="0"/>
    <n v="0"/>
    <d v="2023-12-01T00:00:00"/>
    <s v="BH Colorado Electric Oper Co"/>
    <s v="Regulated Electric (122)"/>
    <s v="WPC Sub 30340 West Station"/>
    <x v="120"/>
    <n v="135300"/>
    <x v="229"/>
    <n v="9974054"/>
    <s v="CARR CURR EQ-LINE TUNER"/>
    <d v="1962-07-01T00:00:00"/>
    <d v="1962-07-01T00:00:00"/>
    <s v="CPR Conversion"/>
  </r>
  <r>
    <n v="1"/>
    <n v="730.02"/>
    <n v="776.59025346240003"/>
    <n v="-46.570253462400046"/>
    <d v="2023-12-01T00:00:00"/>
    <s v="BH Colorado Electric Oper Co"/>
    <s v="Regulated Electric (122)"/>
    <s v="WPC Sub 30340 West Station"/>
    <x v="120"/>
    <n v="135300"/>
    <x v="229"/>
    <n v="9821711"/>
    <s v="CARR CURR EQ-LINE TUNER"/>
    <d v="1959-07-01T00:00:00"/>
    <d v="1959-07-01T00:00:00"/>
    <s v="WCDXFER"/>
  </r>
  <r>
    <n v="0"/>
    <n v="0"/>
    <n v="0"/>
    <n v="0"/>
    <d v="2023-12-01T00:00:00"/>
    <s v="BH Colorado Electric Oper Co"/>
    <s v="Regulated Electric (122)"/>
    <s v="WPC Sub 30340 West Station"/>
    <x v="120"/>
    <n v="135300"/>
    <x v="229"/>
    <n v="9974049"/>
    <s v="LINE TUNER"/>
    <d v="1970-07-01T00:00:00"/>
    <d v="1970-07-01T00:00:00"/>
    <s v="CPR Conversion"/>
  </r>
  <r>
    <n v="1"/>
    <n v="10001.719999999999"/>
    <n v="10585.435281762801"/>
    <n v="-583.71528176280117"/>
    <d v="2023-12-01T00:00:00"/>
    <s v="BH Colorado Electric Oper Co"/>
    <s v="Regulated Electric (122)"/>
    <s v="WPC Sub 30340 West Station"/>
    <x v="120"/>
    <n v="135300"/>
    <x v="232"/>
    <n v="9821810"/>
    <s v="STRUC/OUTDR-LOW-BUS SUPPORT-1"/>
    <d v="1967-07-01T00:00:00"/>
    <d v="1967-07-01T00:00:00"/>
    <s v="WCDXFER"/>
  </r>
  <r>
    <n v="0"/>
    <n v="0"/>
    <n v="0"/>
    <n v="0"/>
    <d v="2023-12-01T00:00:00"/>
    <s v="BH Colorado Electric Oper Co"/>
    <s v="Regulated Electric (122)"/>
    <s v="WPC Sub 30340 West Station"/>
    <x v="120"/>
    <n v="135300"/>
    <x v="232"/>
    <n v="9974095"/>
    <s v="STRUC/OUTDR-LOW-BUS SUPPORT-1"/>
    <d v="1962-07-01T00:00:00"/>
    <d v="1962-07-01T00:00:00"/>
    <s v="CPR Conversion"/>
  </r>
  <r>
    <n v="1"/>
    <n v="27620.09"/>
    <n v="29400.816861694402"/>
    <n v="-1780.726861694402"/>
    <d v="2023-12-01T00:00:00"/>
    <s v="BH Colorado Electric Oper Co"/>
    <s v="Regulated Electric (122)"/>
    <s v="WPC Sub 30340 West Station"/>
    <x v="120"/>
    <n v="135300"/>
    <x v="232"/>
    <n v="9821812"/>
    <s v="LOW PROFILE STRUCT-BUS SUPPORT-1PH"/>
    <d v="1958-07-01T00:00:00"/>
    <d v="1958-07-01T00:00:00"/>
    <s v="WCDXFER"/>
  </r>
  <r>
    <n v="0"/>
    <n v="0"/>
    <n v="0"/>
    <n v="0"/>
    <d v="2023-12-01T00:00:00"/>
    <s v="BH Colorado Electric Oper Co"/>
    <s v="Regulated Electric (122)"/>
    <s v="WPC Sub 30340 West Station"/>
    <x v="120"/>
    <n v="135300"/>
    <x v="232"/>
    <n v="9974094"/>
    <s v="STRUC/OUTDR-LOW-BUS SUPPORT-1"/>
    <d v="1967-07-01T00:00:00"/>
    <d v="1967-07-01T00:00:00"/>
    <s v="CPR Conversion"/>
  </r>
  <r>
    <n v="0"/>
    <n v="-7028.6"/>
    <n v="-7237.9221806140004"/>
    <n v="209.32218061399999"/>
    <d v="2023-12-01T00:00:00"/>
    <s v="BH Colorado Electric Oper Co"/>
    <s v="Regulated Electric (122)"/>
    <s v="WPC Sub 30340 West Station"/>
    <x v="120"/>
    <n v="135300"/>
    <x v="232"/>
    <n v="9821811"/>
    <s v="STRUC/OUTDR-LOW-BUS SUPPORT-1"/>
    <d v="1973-07-01T00:00:00"/>
    <d v="1973-07-01T00:00:00"/>
    <s v="WCDXFER"/>
  </r>
  <r>
    <n v="0"/>
    <n v="0"/>
    <n v="0"/>
    <n v="0"/>
    <d v="2023-12-01T00:00:00"/>
    <s v="BH Colorado Electric Oper Co"/>
    <s v="Regulated Electric (122)"/>
    <s v="WPC Sub 30340 West Station"/>
    <x v="120"/>
    <n v="135300"/>
    <x v="232"/>
    <n v="9974096"/>
    <s v="LOW PROFILE STRUCT-BUS SUPPORT-1PH"/>
    <d v="1958-07-01T00:00:00"/>
    <d v="1958-07-01T00:00:00"/>
    <s v="CPR Conversion"/>
  </r>
  <r>
    <n v="0"/>
    <n v="10832.75"/>
    <n v="11501.7404504975"/>
    <n v="-668.99045049750021"/>
    <d v="2023-12-01T00:00:00"/>
    <s v="BH Colorado Electric Oper Co"/>
    <s v="Regulated Electric (122)"/>
    <s v="WPC Sub 30340 West Station"/>
    <x v="120"/>
    <n v="135300"/>
    <x v="232"/>
    <n v="9821809"/>
    <s v="STRUC/OUTDR-LOW-BUS SUPPORT-1"/>
    <d v="1962-07-01T00:00:00"/>
    <d v="1962-07-01T00:00:00"/>
    <s v="WCDXFER"/>
  </r>
  <r>
    <n v="0"/>
    <n v="0"/>
    <n v="0"/>
    <n v="0"/>
    <d v="2023-12-01T00:00:00"/>
    <s v="BH Colorado Electric Oper Co"/>
    <s v="Regulated Electric (122)"/>
    <s v="WPC Sub 30340 West Station"/>
    <x v="120"/>
    <n v="135300"/>
    <x v="232"/>
    <n v="9974093"/>
    <s v="STRUC/OUTDR-LOW-BUS SUPPORT-1"/>
    <d v="1973-07-01T00:00:00"/>
    <d v="1973-07-01T00:00:00"/>
    <s v="CPR Conversion"/>
  </r>
  <r>
    <n v="0"/>
    <n v="0"/>
    <n v="0"/>
    <n v="0"/>
    <d v="2023-12-01T00:00:00"/>
    <s v="BH Colorado Electric Oper Co"/>
    <s v="Regulated Electric (122)"/>
    <s v="WPC Sub 30340 West Station"/>
    <x v="120"/>
    <n v="135300"/>
    <x v="233"/>
    <n v="9974020"/>
    <s v="LOW PROFILE STRUCTURE-FOUNDATION"/>
    <d v="1962-07-01T00:00:00"/>
    <d v="1962-07-01T00:00:00"/>
    <s v="CPR Conversion"/>
  </r>
  <r>
    <n v="1"/>
    <n v="50"/>
    <n v="53.0878145"/>
    <n v="-3.0878145000000004"/>
    <d v="2023-12-01T00:00:00"/>
    <s v="BH Colorado Electric Oper Co"/>
    <s v="Regulated Electric (122)"/>
    <s v="WPC Sub 30340 West Station"/>
    <x v="120"/>
    <n v="135300"/>
    <x v="233"/>
    <n v="9821816"/>
    <s v="LOW PROFILE STRUCTURE-FOUNDATION"/>
    <d v="1962-07-01T00:00:00"/>
    <d v="1962-07-01T00:00:00"/>
    <s v="WCDXFER"/>
  </r>
  <r>
    <n v="0"/>
    <n v="0"/>
    <n v="0"/>
    <n v="0"/>
    <d v="2023-12-01T00:00:00"/>
    <s v="BH Colorado Electric Oper Co"/>
    <s v="Regulated Electric (122)"/>
    <s v="WPC Sub 30340 West Station"/>
    <x v="120"/>
    <n v="135300"/>
    <x v="163"/>
    <n v="12818513"/>
    <s v="MICROWAVE ANTENNAS"/>
    <d v="2006-10-15T00:00:00"/>
    <d v="2006-11-01T00:00:00"/>
    <s v="50507XFER"/>
  </r>
  <r>
    <n v="1"/>
    <n v="27128.84"/>
    <n v="9127.8579464184004"/>
    <n v="18000.9820535816"/>
    <d v="2023-12-01T00:00:00"/>
    <s v="BH Colorado Electric Oper Co"/>
    <s v="Regulated Electric (122)"/>
    <s v="WPC Sub 30340 West Station"/>
    <x v="120"/>
    <n v="135300"/>
    <x v="163"/>
    <n v="12818502"/>
    <s v="MICROWAVE ANTENNAS"/>
    <d v="2007-03-15T00:00:00"/>
    <d v="2007-05-01T00:00:00"/>
    <s v="50507XFER"/>
  </r>
  <r>
    <n v="0"/>
    <n v="0"/>
    <n v="0"/>
    <n v="0"/>
    <d v="2023-12-01T00:00:00"/>
    <s v="BH Colorado Electric Oper Co"/>
    <s v="Regulated Electric (122)"/>
    <s v="WPC Sub 30340 West Station"/>
    <x v="120"/>
    <n v="135300"/>
    <x v="164"/>
    <n v="9974065"/>
    <s v="RADIO EQ, MICROWAVE FIXED STA"/>
    <d v="1977-07-01T00:00:00"/>
    <d v="1977-07-01T00:00:00"/>
    <s v="CPR Conversion"/>
  </r>
  <r>
    <n v="0"/>
    <n v="0"/>
    <n v="0"/>
    <n v="0"/>
    <d v="2023-12-01T00:00:00"/>
    <s v="BH Colorado Electric Oper Co"/>
    <s v="Regulated Electric (122)"/>
    <s v="WPC Sub 30340 West Station"/>
    <x v="120"/>
    <n v="135300"/>
    <x v="164"/>
    <n v="9821787"/>
    <s v="MICROWAVE MOTOROLA EQUP &amp; 2 WILMORE CONVERTERS"/>
    <d v="1976-07-01T00:00:00"/>
    <d v="1976-07-01T00:00:00"/>
    <s v="WCDXFER"/>
  </r>
  <r>
    <n v="0"/>
    <n v="0"/>
    <n v="0"/>
    <n v="0"/>
    <d v="2023-12-01T00:00:00"/>
    <s v="BH Colorado Electric Oper Co"/>
    <s v="Regulated Electric (122)"/>
    <s v="WPC Sub 30340 West Station"/>
    <x v="120"/>
    <n v="135300"/>
    <x v="164"/>
    <n v="9821784"/>
    <s v="MICROWAVE MOTOROLA EQP ADDL CHARGE"/>
    <d v="1977-07-01T00:00:00"/>
    <d v="1977-07-01T00:00:00"/>
    <s v="WCDXFER"/>
  </r>
  <r>
    <n v="1"/>
    <n v="37180.910000000003"/>
    <n v="12510.010188366599"/>
    <n v="24670.899811633404"/>
    <d v="2023-12-01T00:00:00"/>
    <s v="BH Colorado Electric Oper Co"/>
    <s v="Regulated Electric (122)"/>
    <s v="WPC Sub 30340 West Station"/>
    <x v="120"/>
    <n v="135300"/>
    <x v="164"/>
    <n v="12818524"/>
    <s v="MICROWAVE FIXED STATION UNITS"/>
    <d v="2007-03-15T00:00:00"/>
    <d v="2007-05-01T00:00:00"/>
    <s v="50507XFER"/>
  </r>
  <r>
    <n v="0"/>
    <n v="0"/>
    <n v="0"/>
    <n v="0"/>
    <d v="2023-12-01T00:00:00"/>
    <s v="BH Colorado Electric Oper Co"/>
    <s v="Regulated Electric (122)"/>
    <s v="WPC Sub 30340 West Station"/>
    <x v="120"/>
    <n v="135300"/>
    <x v="164"/>
    <n v="9821786"/>
    <s v="TUNER-LINES TO GROUND CARRIER"/>
    <d v="1994-07-01T00:00:00"/>
    <d v="1994-07-01T00:00:00"/>
    <s v="WCDXFER"/>
  </r>
  <r>
    <n v="0"/>
    <n v="0"/>
    <n v="0"/>
    <n v="0"/>
    <d v="2023-12-01T00:00:00"/>
    <s v="BH Colorado Electric Oper Co"/>
    <s v="Regulated Electric (122)"/>
    <s v="WPC Sub 30340 West Station"/>
    <x v="120"/>
    <n v="135300"/>
    <x v="164"/>
    <n v="9974064"/>
    <s v="RADIO EQ, MICROWAVE FIXED STA"/>
    <d v="1994-07-01T00:00:00"/>
    <d v="1994-07-01T00:00:00"/>
    <s v="CPR Conversion"/>
  </r>
  <r>
    <n v="0"/>
    <n v="0"/>
    <n v="0"/>
    <n v="0"/>
    <d v="2023-12-01T00:00:00"/>
    <s v="BH Colorado Electric Oper Co"/>
    <s v="Regulated Electric (122)"/>
    <s v="WPC Sub 30340 West Station"/>
    <x v="120"/>
    <n v="135300"/>
    <x v="164"/>
    <n v="9974066"/>
    <s v="MICROWAVE FIXED STATION UNITS"/>
    <d v="1976-07-01T00:00:00"/>
    <d v="1976-07-01T00:00:00"/>
    <s v="CPR Conversion"/>
  </r>
  <r>
    <n v="0"/>
    <n v="0"/>
    <n v="0"/>
    <n v="0"/>
    <d v="2023-12-01T00:00:00"/>
    <s v="BH Colorado Electric Oper Co"/>
    <s v="Regulated Electric (122)"/>
    <s v="WPC Sub 30340 West Station"/>
    <x v="120"/>
    <n v="135300"/>
    <x v="164"/>
    <n v="9821785"/>
    <s v="MICROWAVE DATA SYS MASTER RADIO-TERM UNIT, CHANNEL UNIT,ANTENNA"/>
    <d v="1990-07-01T00:00:00"/>
    <d v="1990-07-01T00:00:00"/>
    <s v="WCDXFER"/>
  </r>
  <r>
    <n v="0"/>
    <n v="0"/>
    <n v="0"/>
    <n v="0"/>
    <d v="2023-12-01T00:00:00"/>
    <s v="BH Colorado Electric Oper Co"/>
    <s v="Regulated Electric (122)"/>
    <s v="WPC Sub 30340 West Station"/>
    <x v="120"/>
    <n v="135300"/>
    <x v="164"/>
    <n v="9724123"/>
    <s v="RADIO EQ, MICROWAVE FIXED STA"/>
    <d v="1990-07-01T00:00:00"/>
    <d v="1990-07-01T00:00:00"/>
    <s v="CPR Conversion"/>
  </r>
  <r>
    <n v="0"/>
    <n v="0"/>
    <n v="0"/>
    <n v="0"/>
    <d v="2023-12-01T00:00:00"/>
    <s v="BH Colorado Electric Oper Co"/>
    <s v="Regulated Electric (122)"/>
    <s v="WPC Sub 30340 West Station"/>
    <x v="120"/>
    <n v="135300"/>
    <x v="109"/>
    <n v="9821753"/>
    <s v="MISCELLANEOUS TESTING EQ"/>
    <d v="1958-07-01T00:00:00"/>
    <d v="1958-07-01T00:00:00"/>
    <s v="WCDXFER"/>
  </r>
  <r>
    <n v="0"/>
    <n v="0"/>
    <n v="0"/>
    <n v="0"/>
    <d v="2023-12-01T00:00:00"/>
    <s v="BH Colorado Electric Oper Co"/>
    <s v="Regulated Electric (122)"/>
    <s v="WPC Sub 30340 West Station"/>
    <x v="120"/>
    <n v="135300"/>
    <x v="109"/>
    <n v="9974072"/>
    <s v="MISCELLANEOUS TESTING EQ"/>
    <d v="1958-07-01T00:00:00"/>
    <d v="1958-07-01T00:00:00"/>
    <s v="CPR Conversion"/>
  </r>
  <r>
    <n v="0"/>
    <n v="0"/>
    <n v="0"/>
    <n v="0"/>
    <d v="2023-12-01T00:00:00"/>
    <s v="BH Colorado Electric Oper Co"/>
    <s v="Regulated Electric (122)"/>
    <s v="WPC Sub 30340 West Station"/>
    <x v="120"/>
    <n v="135300"/>
    <x v="109"/>
    <n v="9974070"/>
    <s v="MISCELLANEOUS TESTING EQ"/>
    <d v="1976-07-01T00:00:00"/>
    <d v="1976-07-01T00:00:00"/>
    <s v="CPR Conversion"/>
  </r>
  <r>
    <n v="0"/>
    <n v="0"/>
    <n v="0"/>
    <n v="0"/>
    <d v="2023-12-01T00:00:00"/>
    <s v="BH Colorado Electric Oper Co"/>
    <s v="Regulated Electric (122)"/>
    <s v="WPC Sub 30340 West Station"/>
    <x v="120"/>
    <n v="135300"/>
    <x v="109"/>
    <n v="9821754"/>
    <s v="MISCELLANEOUS TESTING EQ"/>
    <d v="1976-07-01T00:00:00"/>
    <d v="1976-07-01T00:00:00"/>
    <s v="WCDXFER"/>
  </r>
  <r>
    <n v="1"/>
    <n v="8604.61"/>
    <n v="3246.0603831026001"/>
    <n v="5358.5496168974005"/>
    <d v="2023-12-01T00:00:00"/>
    <s v="BH Colorado Electric Oper Co"/>
    <s v="Regulated Electric (122)"/>
    <s v="WPC Sub 30340 West Station"/>
    <x v="120"/>
    <n v="135300"/>
    <x v="354"/>
    <n v="12818546"/>
    <s v="MULTIPLE ADDRESS MASTER SYSTEM"/>
    <d v="2005-01-14T00:00:00"/>
    <d v="2005-03-01T00:00:00"/>
    <s v="50507XFER"/>
  </r>
  <r>
    <n v="1"/>
    <n v="3896.12"/>
    <n v="1708.1439434160002"/>
    <n v="2187.9760565839997"/>
    <d v="2023-12-01T00:00:00"/>
    <s v="BH Colorado Electric Oper Co"/>
    <s v="Regulated Electric (122)"/>
    <s v="WPC Sub 30340 West Station"/>
    <x v="120"/>
    <n v="135300"/>
    <x v="354"/>
    <n v="12818491"/>
    <s v="MAS Master Radio - model #9790"/>
    <d v="2002-09-30T00:00:00"/>
    <d v="2002-12-01T00:00:00"/>
    <s v="50507XFER"/>
  </r>
  <r>
    <n v="1"/>
    <n v="27652.5"/>
    <n v="9304.0502971499991"/>
    <n v="18348.449702850001"/>
    <d v="2023-12-01T00:00:00"/>
    <s v="BH Colorado Electric Oper Co"/>
    <s v="Regulated Electric (122)"/>
    <s v="WPC Sub 30340 West Station"/>
    <x v="120"/>
    <n v="135300"/>
    <x v="165"/>
    <n v="12818557"/>
    <s v="MULTIPLEX SYSTEM"/>
    <d v="2007-03-15T00:00:00"/>
    <d v="2007-05-01T00:00:00"/>
    <s v="50507XFER"/>
  </r>
  <r>
    <n v="1"/>
    <n v="19755.170000000002"/>
    <n v="5035.5215168363002"/>
    <n v="14719.648483163703"/>
    <d v="2023-12-01T00:00:00"/>
    <s v="BH Colorado Electric Oper Co"/>
    <s v="Regulated Electric (122)"/>
    <s v="WPC Sub 30340 West Station"/>
    <x v="120"/>
    <n v="135300"/>
    <x v="355"/>
    <n v="11545367"/>
    <s v="SECURITY CAMERAS"/>
    <d v="2011-05-06T00:00:00"/>
    <d v="2012-01-01T00:00:00"/>
    <s v="10027440"/>
  </r>
  <r>
    <n v="8"/>
    <n v="31985.61"/>
    <n v="8153.0165209479001"/>
    <n v="23832.593479052099"/>
    <d v="2023-12-01T00:00:00"/>
    <s v="BH Colorado Electric Oper Co"/>
    <s v="Regulated Electric (122)"/>
    <s v="WPC Sub 30340 West Station"/>
    <x v="120"/>
    <n v="135300"/>
    <x v="290"/>
    <n v="11545340"/>
    <s v="CIRCUIT BREAKERS"/>
    <d v="2011-05-06T00:00:00"/>
    <d v="2012-01-01T00:00:00"/>
    <s v="10027440"/>
  </r>
  <r>
    <n v="0"/>
    <n v="113.75"/>
    <n v="120.15692325000001"/>
    <n v="-6.4069232500000055"/>
    <d v="2023-12-01T00:00:00"/>
    <s v="BH Colorado Electric Oper Co"/>
    <s v="Regulated Electric (122)"/>
    <s v="WPC Sub 30340 West Station"/>
    <x v="120"/>
    <n v="135300"/>
    <x v="235"/>
    <n v="9821745"/>
    <s v="PANELS, LINE PANEL"/>
    <d v="1970-07-01T00:00:00"/>
    <d v="1970-07-01T00:00:00"/>
    <s v="WCDXFER"/>
  </r>
  <r>
    <n v="0"/>
    <n v="2390.73"/>
    <n v="2533.5031285130999"/>
    <n v="-142.77312851309989"/>
    <d v="2023-12-01T00:00:00"/>
    <s v="BH Colorado Electric Oper Co"/>
    <s v="Regulated Electric (122)"/>
    <s v="WPC Sub 30340 West Station"/>
    <x v="120"/>
    <n v="135300"/>
    <x v="235"/>
    <n v="9821749"/>
    <s v="PANELS, LINE PANEL"/>
    <d v="1965-07-01T00:00:00"/>
    <d v="1965-07-01T00:00:00"/>
    <s v="WCDXFER"/>
  </r>
  <r>
    <n v="0"/>
    <n v="0"/>
    <n v="0"/>
    <n v="0"/>
    <d v="2023-12-01T00:00:00"/>
    <s v="BH Colorado Electric Oper Co"/>
    <s v="Regulated Electric (122)"/>
    <s v="WPC Sub 30340 West Station"/>
    <x v="120"/>
    <n v="135300"/>
    <x v="235"/>
    <n v="9974034"/>
    <s v="PANELS, LINE PANEL"/>
    <d v="1967-07-01T00:00:00"/>
    <d v="1967-07-01T00:00:00"/>
    <s v="CPR Conversion"/>
  </r>
  <r>
    <n v="0"/>
    <n v="-9216.0400000000009"/>
    <n v="-9490.5074030996002"/>
    <n v="274.46740309959932"/>
    <d v="2023-12-01T00:00:00"/>
    <s v="BH Colorado Electric Oper Co"/>
    <s v="Regulated Electric (122)"/>
    <s v="WPC Sub 30340 West Station"/>
    <x v="120"/>
    <n v="135300"/>
    <x v="235"/>
    <n v="9821746"/>
    <s v="PANELS, LINE PANEL"/>
    <d v="1973-07-01T00:00:00"/>
    <d v="1973-07-01T00:00:00"/>
    <s v="WCDXFER"/>
  </r>
  <r>
    <n v="0"/>
    <n v="0"/>
    <n v="0"/>
    <n v="0"/>
    <d v="2023-12-01T00:00:00"/>
    <s v="BH Colorado Electric Oper Co"/>
    <s v="Regulated Electric (122)"/>
    <s v="WPC Sub 30340 West Station"/>
    <x v="120"/>
    <n v="135300"/>
    <x v="235"/>
    <n v="9974035"/>
    <s v="PANELS, LINE PANEL"/>
    <d v="1965-07-01T00:00:00"/>
    <d v="1965-07-01T00:00:00"/>
    <s v="CPR Conversion"/>
  </r>
  <r>
    <n v="1"/>
    <n v="17211.98"/>
    <n v="18216.496798650202"/>
    <n v="-1004.516798650202"/>
    <d v="2023-12-01T00:00:00"/>
    <s v="BH Colorado Electric Oper Co"/>
    <s v="Regulated Electric (122)"/>
    <s v="WPC Sub 30340 West Station"/>
    <x v="120"/>
    <n v="135300"/>
    <x v="235"/>
    <n v="9821750"/>
    <s v="PANELS, LINE PANEL"/>
    <d v="1967-07-01T00:00:00"/>
    <d v="1967-07-01T00:00:00"/>
    <s v="WCDXFER"/>
  </r>
  <r>
    <n v="0"/>
    <n v="0"/>
    <n v="0"/>
    <n v="0"/>
    <d v="2023-12-01T00:00:00"/>
    <s v="BH Colorado Electric Oper Co"/>
    <s v="Regulated Electric (122)"/>
    <s v="WPC Sub 30340 West Station"/>
    <x v="120"/>
    <n v="135300"/>
    <x v="235"/>
    <n v="9709876"/>
    <s v="LINE PANEL"/>
    <d v="1994-07-01T00:00:00"/>
    <d v="1994-07-01T00:00:00"/>
    <s v="CPR Conversion"/>
  </r>
  <r>
    <n v="1"/>
    <n v="15104.04"/>
    <n v="9085.9202977452005"/>
    <n v="6018.1197022548004"/>
    <d v="2023-12-01T00:00:00"/>
    <s v="BH Colorado Electric Oper Co"/>
    <s v="Regulated Electric (122)"/>
    <s v="WPC Sub 30340 West Station"/>
    <x v="120"/>
    <n v="135300"/>
    <x v="235"/>
    <n v="9821747"/>
    <s v="LINE PANEL"/>
    <d v="1994-07-01T00:00:00"/>
    <d v="1994-07-01T00:00:00"/>
    <s v="WCDXFER"/>
  </r>
  <r>
    <n v="0"/>
    <n v="0"/>
    <n v="0"/>
    <n v="0"/>
    <d v="2023-12-01T00:00:00"/>
    <s v="BH Colorado Electric Oper Co"/>
    <s v="Regulated Electric (122)"/>
    <s v="WPC Sub 30340 West Station"/>
    <x v="120"/>
    <n v="135300"/>
    <x v="235"/>
    <n v="9974033"/>
    <s v="PANELS, LINE PANEL"/>
    <d v="1970-07-01T00:00:00"/>
    <d v="1970-07-01T00:00:00"/>
    <s v="CPR Conversion"/>
  </r>
  <r>
    <n v="0"/>
    <n v="0"/>
    <n v="0"/>
    <n v="0"/>
    <d v="2023-12-01T00:00:00"/>
    <s v="BH Colorado Electric Oper Co"/>
    <s v="Regulated Electric (122)"/>
    <s v="WPC Sub 30340 West Station"/>
    <x v="120"/>
    <n v="135300"/>
    <x v="235"/>
    <n v="9974037"/>
    <s v="LINE PANEL"/>
    <d v="1958-07-01T00:00:00"/>
    <d v="1958-07-01T00:00:00"/>
    <s v="CPR Conversion"/>
  </r>
  <r>
    <n v="0"/>
    <n v="0"/>
    <n v="0"/>
    <n v="0"/>
    <d v="2023-12-01T00:00:00"/>
    <s v="BH Colorado Electric Oper Co"/>
    <s v="Regulated Electric (122)"/>
    <s v="WPC Sub 30340 West Station"/>
    <x v="120"/>
    <n v="135300"/>
    <x v="235"/>
    <n v="9821751"/>
    <s v="LINE PANEL"/>
    <d v="1958-07-01T00:00:00"/>
    <d v="1958-07-01T00:00:00"/>
    <s v="WCDXFER"/>
  </r>
  <r>
    <n v="1"/>
    <n v="10689.59"/>
    <n v="11298.9347918363"/>
    <n v="-609.34479183629992"/>
    <d v="2023-12-01T00:00:00"/>
    <s v="BH Colorado Electric Oper Co"/>
    <s v="Regulated Electric (122)"/>
    <s v="WPC Sub 30340 West Station"/>
    <x v="120"/>
    <n v="135300"/>
    <x v="235"/>
    <n v="9821780"/>
    <s v="PANELS, LINE PANEL"/>
    <d v="1969-07-01T00:00:00"/>
    <d v="1969-07-01T00:00:00"/>
    <s v="WCDXFER"/>
  </r>
  <r>
    <n v="0"/>
    <n v="0"/>
    <n v="0"/>
    <n v="0"/>
    <d v="2023-12-01T00:00:00"/>
    <s v="BH Colorado Electric Oper Co"/>
    <s v="Regulated Electric (122)"/>
    <s v="WPC Sub 30340 West Station"/>
    <x v="120"/>
    <n v="135300"/>
    <x v="235"/>
    <n v="9974036"/>
    <s v="PANELS, LINE PANEL"/>
    <d v="1962-07-01T00:00:00"/>
    <d v="1962-07-01T00:00:00"/>
    <s v="CPR Conversion"/>
  </r>
  <r>
    <n v="0"/>
    <n v="0"/>
    <n v="0"/>
    <n v="0"/>
    <d v="2023-12-01T00:00:00"/>
    <s v="BH Colorado Electric Oper Co"/>
    <s v="Regulated Electric (122)"/>
    <s v="WPC Sub 30340 West Station"/>
    <x v="120"/>
    <n v="135300"/>
    <x v="235"/>
    <n v="9728052"/>
    <s v="PANELS, LINE PANEL"/>
    <d v="1973-07-01T00:00:00"/>
    <d v="1973-07-01T00:00:00"/>
    <s v="CPR Conversion"/>
  </r>
  <r>
    <n v="0"/>
    <n v="0"/>
    <n v="0"/>
    <n v="0"/>
    <d v="2023-12-01T00:00:00"/>
    <s v="BH Colorado Electric Oper Co"/>
    <s v="Regulated Electric (122)"/>
    <s v="WPC Sub 30340 West Station"/>
    <x v="120"/>
    <n v="135300"/>
    <x v="235"/>
    <n v="9974032"/>
    <s v="PANELS, LINE PANEL"/>
    <d v="1969-07-01T00:00:00"/>
    <d v="1969-07-01T00:00:00"/>
    <s v="CPR Conversion"/>
  </r>
  <r>
    <n v="0"/>
    <n v="0"/>
    <n v="0"/>
    <n v="0"/>
    <d v="2023-12-01T00:00:00"/>
    <s v="BH Colorado Electric Oper Co"/>
    <s v="Regulated Electric (122)"/>
    <s v="WPC Sub 30340 West Station"/>
    <x v="120"/>
    <n v="135300"/>
    <x v="235"/>
    <n v="9821748"/>
    <s v="PANELS, LINE PANEL"/>
    <d v="1962-07-01T00:00:00"/>
    <d v="1962-07-01T00:00:00"/>
    <s v="WCDXFER"/>
  </r>
  <r>
    <n v="0"/>
    <n v="544.01"/>
    <n v="579.44999929860001"/>
    <n v="-35.439999298600014"/>
    <d v="2023-12-01T00:00:00"/>
    <s v="BH Colorado Electric Oper Co"/>
    <s v="Regulated Electric (122)"/>
    <s v="WPC Sub 30340 West Station"/>
    <x v="120"/>
    <n v="135300"/>
    <x v="236"/>
    <n v="9821776"/>
    <s v="OTHER PANELS"/>
    <d v="1957-07-01T00:00:00"/>
    <d v="1957-07-01T00:00:00"/>
    <s v="WCDXFER"/>
  </r>
  <r>
    <n v="1"/>
    <n v="846.7"/>
    <n v="899.56287626700009"/>
    <n v="-52.862876267000047"/>
    <d v="2023-12-01T00:00:00"/>
    <s v="BH Colorado Electric Oper Co"/>
    <s v="Regulated Electric (122)"/>
    <s v="WPC Sub 30340 West Station"/>
    <x v="120"/>
    <n v="135300"/>
    <x v="236"/>
    <n v="9821777"/>
    <s v="OTHER PANELS"/>
    <d v="1961-07-01T00:00:00"/>
    <d v="1961-07-01T00:00:00"/>
    <s v="WCDXFER"/>
  </r>
  <r>
    <n v="1"/>
    <n v="3786.86"/>
    <n v="347.49249812200003"/>
    <n v="3439.367501878"/>
    <d v="2023-12-01T00:00:00"/>
    <s v="BH Colorado Electric Oper Co"/>
    <s v="Regulated Electric (122)"/>
    <s v="WPC Sub 30340 West Station"/>
    <x v="120"/>
    <n v="135300"/>
    <x v="236"/>
    <n v="29777970"/>
    <s v="SEL-2241 RTAC"/>
    <d v="2019-03-29T00:00:00"/>
    <d v="2019-03-01T00:00:00"/>
    <s v="10059352"/>
  </r>
  <r>
    <n v="1"/>
    <n v="122994.93000000001"/>
    <n v="3762.1160310201003"/>
    <n v="119232.81396897991"/>
    <d v="2023-12-01T00:00:00"/>
    <s v="BH Colorado Electric Oper Co"/>
    <s v="Regulated Electric (122)"/>
    <s v="WPC Sub 30340 West Station"/>
    <x v="120"/>
    <n v="135300"/>
    <x v="236"/>
    <n v="35944670"/>
    <s v="Panel - DME (Disturbance Monitoring Equip)"/>
    <d v="2022-05-26T00:00:00"/>
    <d v="2022-05-01T00:00:00"/>
    <s v="10077634"/>
  </r>
  <r>
    <n v="0"/>
    <n v="0"/>
    <n v="0"/>
    <n v="0"/>
    <d v="2023-12-01T00:00:00"/>
    <s v="BH Colorado Electric Oper Co"/>
    <s v="Regulated Electric (122)"/>
    <s v="WPC Sub 30340 West Station"/>
    <x v="120"/>
    <n v="135300"/>
    <x v="236"/>
    <n v="9973970"/>
    <s v="OTHER PANELS"/>
    <d v="1961-07-01T00:00:00"/>
    <d v="1961-07-01T00:00:00"/>
    <s v="CPR Conversion"/>
  </r>
  <r>
    <n v="0"/>
    <n v="0"/>
    <n v="0"/>
    <n v="0"/>
    <d v="2023-12-01T00:00:00"/>
    <s v="BH Colorado Electric Oper Co"/>
    <s v="Regulated Electric (122)"/>
    <s v="WPC Sub 30340 West Station"/>
    <x v="120"/>
    <n v="135300"/>
    <x v="236"/>
    <n v="9973974"/>
    <s v="OTHER PANELS"/>
    <d v="1957-07-01T00:00:00"/>
    <d v="1957-07-01T00:00:00"/>
    <s v="CPR Conversion"/>
  </r>
  <r>
    <n v="1"/>
    <n v="60535.31"/>
    <n v="15430.2319865309"/>
    <n v="45105.078013469101"/>
    <d v="2023-12-01T00:00:00"/>
    <s v="BH Colorado Electric Oper Co"/>
    <s v="Regulated Electric (122)"/>
    <s v="WPC Sub 30340 West Station"/>
    <x v="120"/>
    <n v="135300"/>
    <x v="292"/>
    <n v="11545397"/>
    <s v="RELAY PANEL # 1"/>
    <d v="2011-05-06T00:00:00"/>
    <d v="2012-01-01T00:00:00"/>
    <s v="10027440"/>
  </r>
  <r>
    <n v="1"/>
    <n v="90803.02"/>
    <n v="23145.3619990978"/>
    <n v="67657.6580009022"/>
    <d v="2023-12-01T00:00:00"/>
    <s v="BH Colorado Electric Oper Co"/>
    <s v="Regulated Electric (122)"/>
    <s v="WPC Sub 30340 West Station"/>
    <x v="120"/>
    <n v="135300"/>
    <x v="292"/>
    <n v="11545388"/>
    <s v="RELAY PANEL # 6"/>
    <d v="2011-05-06T00:00:00"/>
    <d v="2012-01-01T00:00:00"/>
    <s v="10027440"/>
  </r>
  <r>
    <n v="1"/>
    <n v="90803.02"/>
    <n v="23145.3619990978"/>
    <n v="67657.6580009022"/>
    <d v="2023-12-01T00:00:00"/>
    <s v="BH Colorado Electric Oper Co"/>
    <s v="Regulated Electric (122)"/>
    <s v="WPC Sub 30340 West Station"/>
    <x v="120"/>
    <n v="135300"/>
    <x v="292"/>
    <n v="11545370"/>
    <s v="RELAY PANEL # 8"/>
    <d v="2011-05-06T00:00:00"/>
    <d v="2012-01-01T00:00:00"/>
    <s v="10027440"/>
  </r>
  <r>
    <n v="1"/>
    <n v="253639.29"/>
    <n v="59479.600536877202"/>
    <n v="194159.68946312281"/>
    <d v="2023-12-01T00:00:00"/>
    <s v="BH Colorado Electric Oper Co"/>
    <s v="Regulated Electric (122)"/>
    <s v="WPC Sub 30340 West Station"/>
    <x v="120"/>
    <n v="135300"/>
    <x v="292"/>
    <n v="11845708"/>
    <s v="RELAY PANEL # 8R"/>
    <d v="2012-12-19T00:00:00"/>
    <d v="2012-12-01T00:00:00"/>
    <s v="10042868"/>
  </r>
  <r>
    <n v="1"/>
    <n v="90803.02"/>
    <n v="23145.3619990978"/>
    <n v="67657.6580009022"/>
    <d v="2023-12-01T00:00:00"/>
    <s v="BH Colorado Electric Oper Co"/>
    <s v="Regulated Electric (122)"/>
    <s v="WPC Sub 30340 West Station"/>
    <x v="120"/>
    <n v="135300"/>
    <x v="292"/>
    <n v="11545385"/>
    <s v="RELAY PANEL # 5"/>
    <d v="2011-05-06T00:00:00"/>
    <d v="2012-01-01T00:00:00"/>
    <s v="10027440"/>
  </r>
  <r>
    <n v="1"/>
    <n v="13926.62"/>
    <n v="3265.8575665815997"/>
    <n v="10660.7624334184"/>
    <d v="2023-12-01T00:00:00"/>
    <s v="BH Colorado Electric Oper Co"/>
    <s v="Regulated Electric (122)"/>
    <s v="WPC Sub 30340 West Station"/>
    <x v="120"/>
    <n v="135300"/>
    <x v="292"/>
    <n v="11631667"/>
    <s v="RELAY: SEL 351"/>
    <d v="2012-10-12T00:00:00"/>
    <d v="2012-10-01T00:00:00"/>
    <s v="10024951"/>
  </r>
  <r>
    <n v="1"/>
    <n v="90803.02"/>
    <n v="23145.3619990978"/>
    <n v="67657.6580009022"/>
    <d v="2023-12-01T00:00:00"/>
    <s v="BH Colorado Electric Oper Co"/>
    <s v="Regulated Electric (122)"/>
    <s v="WPC Sub 30340 West Station"/>
    <x v="120"/>
    <n v="135300"/>
    <x v="292"/>
    <n v="11545376"/>
    <s v="RELAY PANEL # 4"/>
    <d v="2011-05-06T00:00:00"/>
    <d v="2012-01-01T00:00:00"/>
    <s v="10027440"/>
  </r>
  <r>
    <n v="1"/>
    <n v="90803.1"/>
    <n v="23145.382390809002"/>
    <n v="67657.717609191008"/>
    <d v="2023-12-01T00:00:00"/>
    <s v="BH Colorado Electric Oper Co"/>
    <s v="Regulated Electric (122)"/>
    <s v="WPC Sub 30340 West Station"/>
    <x v="120"/>
    <n v="135300"/>
    <x v="292"/>
    <n v="11545394"/>
    <s v="RELAY PANEL # 10"/>
    <d v="2011-05-06T00:00:00"/>
    <d v="2012-01-01T00:00:00"/>
    <s v="10027440"/>
  </r>
  <r>
    <n v="1"/>
    <n v="90803.02"/>
    <n v="23145.3619990978"/>
    <n v="67657.6580009022"/>
    <d v="2023-12-01T00:00:00"/>
    <s v="BH Colorado Electric Oper Co"/>
    <s v="Regulated Electric (122)"/>
    <s v="WPC Sub 30340 West Station"/>
    <x v="120"/>
    <n v="135300"/>
    <x v="292"/>
    <n v="11545373"/>
    <s v="RELAY PANEL # 9"/>
    <d v="2011-05-06T00:00:00"/>
    <d v="2012-01-01T00:00:00"/>
    <s v="10027440"/>
  </r>
  <r>
    <n v="1"/>
    <n v="60535.33"/>
    <n v="15430.2370844587"/>
    <n v="45105.092915541303"/>
    <d v="2023-12-01T00:00:00"/>
    <s v="BH Colorado Electric Oper Co"/>
    <s v="Regulated Electric (122)"/>
    <s v="WPC Sub 30340 West Station"/>
    <x v="120"/>
    <n v="135300"/>
    <x v="292"/>
    <n v="11545391"/>
    <s v="RELAY PANEL # 2"/>
    <d v="2011-05-06T00:00:00"/>
    <d v="2012-01-01T00:00:00"/>
    <s v="10027440"/>
  </r>
  <r>
    <n v="1"/>
    <n v="17724.830000000002"/>
    <n v="4156.5555872044006"/>
    <n v="13568.274412795601"/>
    <d v="2023-12-01T00:00:00"/>
    <s v="BH Colorado Electric Oper Co"/>
    <s v="Regulated Electric (122)"/>
    <s v="WPC Sub 30340 West Station"/>
    <x v="120"/>
    <n v="135300"/>
    <x v="292"/>
    <n v="11631670"/>
    <s v="RELAY: SEL 311C"/>
    <d v="2012-10-12T00:00:00"/>
    <d v="2012-10-01T00:00:00"/>
    <s v="10024951"/>
  </r>
  <r>
    <n v="1"/>
    <n v="90803.02"/>
    <n v="23145.3619990978"/>
    <n v="67657.6580009022"/>
    <d v="2023-12-01T00:00:00"/>
    <s v="BH Colorado Electric Oper Co"/>
    <s v="Regulated Electric (122)"/>
    <s v="WPC Sub 30340 West Station"/>
    <x v="120"/>
    <n v="135300"/>
    <x v="292"/>
    <n v="11545382"/>
    <s v="RELAY PANEL # 7"/>
    <d v="2011-05-06T00:00:00"/>
    <d v="2012-01-01T00:00:00"/>
    <s v="10027440"/>
  </r>
  <r>
    <n v="1"/>
    <n v="90803.02"/>
    <n v="23145.3619990978"/>
    <n v="67657.6580009022"/>
    <d v="2023-12-01T00:00:00"/>
    <s v="BH Colorado Electric Oper Co"/>
    <s v="Regulated Electric (122)"/>
    <s v="WPC Sub 30340 West Station"/>
    <x v="120"/>
    <n v="135300"/>
    <x v="292"/>
    <n v="11545379"/>
    <s v="RELAY PANEL # 3"/>
    <d v="2011-05-06T00:00:00"/>
    <d v="2012-01-01T00:00:00"/>
    <s v="10027440"/>
  </r>
  <r>
    <n v="1"/>
    <n v="-358.28000000000003"/>
    <n v="-105.9361623268"/>
    <n v="-252.34383767320003"/>
    <d v="2023-12-01T00:00:00"/>
    <s v="BH Colorado Electric Oper Co"/>
    <s v="Regulated Electric (122)"/>
    <s v="WPC Sub 30340 West Station"/>
    <x v="120"/>
    <n v="135300"/>
    <x v="323"/>
    <n v="10448292"/>
    <s v="TIMING RELAY FOR SAN ISABEL"/>
    <d v="2009-07-21T00:00:00"/>
    <d v="2009-01-01T00:00:00"/>
    <s v="10026612"/>
  </r>
  <r>
    <n v="3"/>
    <n v="104991.90000000001"/>
    <n v="18198.198780644998"/>
    <n v="86793.701219355018"/>
    <d v="2023-12-01T00:00:00"/>
    <s v="BH Colorado Electric Oper Co"/>
    <s v="Regulated Electric (122)"/>
    <s v="WPC Sub 30340 West Station"/>
    <x v="120"/>
    <n v="135300"/>
    <x v="265"/>
    <n v="13776668"/>
    <s v="COMPLETE PANEL 2 RELAYS"/>
    <d v="2015-04-30T00:00:00"/>
    <d v="2015-04-01T00:00:00"/>
    <s v="10049752"/>
  </r>
  <r>
    <n v="3"/>
    <n v="90706.49"/>
    <n v="21271.096411373201"/>
    <n v="69435.393588626801"/>
    <d v="2023-12-01T00:00:00"/>
    <s v="BH Colorado Electric Oper Co"/>
    <s v="Regulated Electric (122)"/>
    <s v="WPC Sub 30340 West Station"/>
    <x v="120"/>
    <n v="135300"/>
    <x v="266"/>
    <n v="11845696"/>
    <s v="CARRIER: CCVT 123KV OUTDOOR FILLED"/>
    <d v="2012-12-19T00:00:00"/>
    <d v="2012-01-01T00:00:00"/>
    <s v="10042868"/>
  </r>
  <r>
    <n v="4"/>
    <n v="1088.45"/>
    <n v="1155.6686338505001"/>
    <n v="-67.218633850500055"/>
    <d v="2023-12-01T00:00:00"/>
    <s v="BH Colorado Electric Oper Co"/>
    <s v="Regulated Electric (122)"/>
    <s v="WPC Sub 30340 West Station"/>
    <x v="120"/>
    <n v="135300"/>
    <x v="147"/>
    <n v="9821862"/>
    <s v="TRANSF, PWR, FOUNDATION-00000-TRANSF, PWR, FOUNDATION"/>
    <d v="1962-07-01T00:00:00"/>
    <d v="1962-07-01T00:00:00"/>
    <s v="WCDXFER"/>
  </r>
  <r>
    <n v="0"/>
    <n v="0"/>
    <n v="0"/>
    <n v="0"/>
    <d v="2023-12-01T00:00:00"/>
    <s v="BH Colorado Electric Oper Co"/>
    <s v="Regulated Electric (122)"/>
    <s v="WPC Sub 30340 West Station"/>
    <x v="120"/>
    <n v="135300"/>
    <x v="147"/>
    <n v="9870203"/>
    <s v="TRANSF, PWR, FOUNDATION"/>
    <d v="1958-07-01T00:00:00"/>
    <d v="1958-07-01T00:00:00"/>
    <s v="CPR Conversion"/>
  </r>
  <r>
    <n v="0"/>
    <n v="0"/>
    <n v="0"/>
    <n v="0"/>
    <d v="2023-12-01T00:00:00"/>
    <s v="BH Colorado Electric Oper Co"/>
    <s v="Regulated Electric (122)"/>
    <s v="WPC Sub 30340 West Station"/>
    <x v="120"/>
    <n v="135300"/>
    <x v="147"/>
    <n v="9870202"/>
    <s v="TRANSF, PWR, FOUNDATION"/>
    <d v="1962-07-01T00:00:00"/>
    <d v="1962-07-01T00:00:00"/>
    <s v="CPR Conversion"/>
  </r>
  <r>
    <n v="4"/>
    <n v="358.7"/>
    <n v="379.63426646300002"/>
    <n v="-20.934266463000029"/>
    <d v="2023-12-01T00:00:00"/>
    <s v="BH Colorado Electric Oper Co"/>
    <s v="Regulated Electric (122)"/>
    <s v="WPC Sub 30340 West Station"/>
    <x v="120"/>
    <n v="135300"/>
    <x v="147"/>
    <n v="9821863"/>
    <s v="TRANSF, PWR, FOUNDATION-00000-TRANSF, PWR, FOUNDATION"/>
    <d v="1967-07-01T00:00:00"/>
    <d v="1967-07-01T00:00:00"/>
    <s v="WCDXFER"/>
  </r>
  <r>
    <n v="1"/>
    <n v="320"/>
    <n v="340.63109120000001"/>
    <n v="-20.631091200000014"/>
    <d v="2023-12-01T00:00:00"/>
    <s v="BH Colorado Electric Oper Co"/>
    <s v="Regulated Electric (122)"/>
    <s v="WPC Sub 30340 West Station"/>
    <x v="120"/>
    <n v="135300"/>
    <x v="147"/>
    <n v="9821861"/>
    <s v="TRANSF, PWR, FOUNDATION-00000-TRANSF, PWR, FOUNDATION"/>
    <d v="1958-07-01T00:00:00"/>
    <d v="1958-07-01T00:00:00"/>
    <s v="WCDXFER"/>
  </r>
  <r>
    <n v="0"/>
    <n v="0"/>
    <n v="0"/>
    <n v="0"/>
    <d v="2023-12-01T00:00:00"/>
    <s v="BH Colorado Electric Oper Co"/>
    <s v="Regulated Electric (122)"/>
    <s v="WPC Sub 30340 West Station"/>
    <x v="120"/>
    <n v="135300"/>
    <x v="147"/>
    <n v="9870201"/>
    <s v="TRANSF, PWR, FOUNDATION"/>
    <d v="1967-07-01T00:00:00"/>
    <d v="1967-07-01T00:00:00"/>
    <s v="CPR Conversion"/>
  </r>
  <r>
    <n v="1"/>
    <n v="163590.08000000002"/>
    <n v="173692.79642160321"/>
    <n v="-10102.716421603196"/>
    <d v="2023-12-01T00:00:00"/>
    <s v="BH Colorado Electric Oper Co"/>
    <s v="Regulated Electric (122)"/>
    <s v="WPC Sub 30340 West Station"/>
    <x v="120"/>
    <n v="135300"/>
    <x v="135"/>
    <n v="9821854"/>
    <s v="TX.-POWER-08021-TX.-POWER"/>
    <d v="1962-07-01T00:00:00"/>
    <d v="1962-07-01T00:00:00"/>
    <s v="WCDXFER"/>
  </r>
  <r>
    <n v="1"/>
    <n v="8668.4699999999993"/>
    <n v="2563.0915625907001"/>
    <n v="6105.3784374092993"/>
    <d v="2023-12-01T00:00:00"/>
    <s v="BH Colorado Electric Oper Co"/>
    <s v="Regulated Electric (122)"/>
    <s v="WPC Sub 30340 West Station"/>
    <x v="120"/>
    <n v="135300"/>
    <x v="135"/>
    <n v="10398571"/>
    <s v="REPLACE LTC CONTROLS"/>
    <d v="2009-12-18T00:00:00"/>
    <d v="2009-12-01T00:00:00"/>
    <s v="10026926"/>
  </r>
  <r>
    <n v="0"/>
    <n v="0"/>
    <n v="0"/>
    <n v="0"/>
    <d v="2023-12-01T00:00:00"/>
    <s v="BH Colorado Electric Oper Co"/>
    <s v="Regulated Electric (122)"/>
    <s v="WPC Sub 30340 West Station"/>
    <x v="120"/>
    <n v="135300"/>
    <x v="135"/>
    <n v="9870200"/>
    <s v="TX.-POWER"/>
    <d v="1962-07-01T00:00:00"/>
    <d v="1962-07-01T00:00:00"/>
    <s v="CPR Conversion"/>
  </r>
  <r>
    <n v="0"/>
    <n v="0"/>
    <n v="0"/>
    <n v="0"/>
    <d v="2023-12-01T00:00:00"/>
    <s v="BH Colorado Electric Oper Co"/>
    <s v="Regulated Electric (122)"/>
    <s v="WPC Sub 30340 West Station"/>
    <x v="120"/>
    <n v="135300"/>
    <x v="135"/>
    <n v="9870199"/>
    <s v="TX.-POWER"/>
    <d v="1970-07-01T00:00:00"/>
    <d v="1970-07-01T00:00:00"/>
    <s v="CPR Conversion"/>
  </r>
  <r>
    <n v="1"/>
    <n v="130285.65000000001"/>
    <n v="137623.93712198999"/>
    <n v="-7338.2871219899826"/>
    <d v="2023-12-01T00:00:00"/>
    <s v="BH Colorado Electric Oper Co"/>
    <s v="Regulated Electric (122)"/>
    <s v="WPC Sub 30340 West Station"/>
    <x v="120"/>
    <n v="135300"/>
    <x v="135"/>
    <n v="9821855"/>
    <s v="TX.-POWER-08022-TX.-POWER"/>
    <d v="1970-07-01T00:00:00"/>
    <d v="1970-07-01T00:00:00"/>
    <s v="WCDXFER"/>
  </r>
  <r>
    <n v="1"/>
    <n v="280"/>
    <n v="298.05220480000003"/>
    <n v="-18.052204800000027"/>
    <d v="2023-12-01T00:00:00"/>
    <s v="BH Colorado Electric Oper Co"/>
    <s v="Regulated Electric (122)"/>
    <s v="WPC Sub 30340 West Station"/>
    <x v="120"/>
    <n v="135300"/>
    <x v="356"/>
    <n v="9821783"/>
    <s v="REGULATOR, FOUNDATION"/>
    <d v="1958-07-01T00:00:00"/>
    <d v="1958-07-01T00:00:00"/>
    <s v="WCDXFER"/>
  </r>
  <r>
    <n v="0"/>
    <n v="0"/>
    <n v="0"/>
    <n v="0"/>
    <d v="2023-12-01T00:00:00"/>
    <s v="BH Colorado Electric Oper Co"/>
    <s v="Regulated Electric (122)"/>
    <s v="WPC Sub 30340 West Station"/>
    <x v="120"/>
    <n v="135300"/>
    <x v="356"/>
    <n v="9724119"/>
    <s v="REGULATOR, FOUNDATION"/>
    <d v="1958-07-01T00:00:00"/>
    <d v="1958-07-01T00:00:00"/>
    <s v="CPR Conversion"/>
  </r>
  <r>
    <n v="0"/>
    <n v="0"/>
    <n v="0"/>
    <n v="0"/>
    <d v="2023-12-01T00:00:00"/>
    <s v="BH Colorado Electric Oper Co"/>
    <s v="Regulated Electric (122)"/>
    <s v="WPC Sub 30340 West Station"/>
    <x v="120"/>
    <n v="135300"/>
    <x v="357"/>
    <n v="9974029"/>
    <s v="DIRECTIONAL OVERCURRENT RELAY"/>
    <d v="1994-07-01T00:00:00"/>
    <d v="1994-07-01T00:00:00"/>
    <s v="CPR Conversion"/>
  </r>
  <r>
    <n v="1"/>
    <n v="14384"/>
    <n v="8652.7761819200005"/>
    <n v="5731.2238180799995"/>
    <d v="2023-12-01T00:00:00"/>
    <s v="BH Colorado Electric Oper Co"/>
    <s v="Regulated Electric (122)"/>
    <s v="WPC Sub 30340 West Station"/>
    <x v="120"/>
    <n v="135300"/>
    <x v="357"/>
    <n v="9821773"/>
    <s v="DIRECTIONAL OVERCURRENT RELAY"/>
    <d v="1994-07-01T00:00:00"/>
    <d v="1994-07-01T00:00:00"/>
    <s v="WCDXFER"/>
  </r>
  <r>
    <n v="2"/>
    <n v="16273.220000000001"/>
    <n v="5475.3406518972006"/>
    <n v="10797.879348102801"/>
    <d v="2023-12-01T00:00:00"/>
    <s v="BH Colorado Electric Oper Co"/>
    <s v="Regulated Electric (122)"/>
    <s v="WPC Sub 30340 West Station"/>
    <x v="120"/>
    <n v="135300"/>
    <x v="173"/>
    <n v="9742877"/>
    <s v="RELAY - IMPEDANCE"/>
    <d v="2007-02-01T00:00:00"/>
    <d v="2007-01-01T00:00:00"/>
    <s v="10024377"/>
  </r>
  <r>
    <n v="0"/>
    <n v="0"/>
    <n v="0"/>
    <n v="0"/>
    <d v="2023-12-01T00:00:00"/>
    <s v="BH Colorado Electric Oper Co"/>
    <s v="Regulated Electric (122)"/>
    <s v="WPC Sub 30340 West Station"/>
    <x v="120"/>
    <n v="135300"/>
    <x v="173"/>
    <n v="9974030"/>
    <s v="IMPEDANCE RELAY"/>
    <d v="1979-07-01T00:00:00"/>
    <d v="1979-07-01T00:00:00"/>
    <s v="CPR Conversion"/>
  </r>
  <r>
    <n v="0"/>
    <n v="0"/>
    <n v="0"/>
    <n v="0"/>
    <d v="2023-12-01T00:00:00"/>
    <s v="BH Colorado Electric Oper Co"/>
    <s v="Regulated Electric (122)"/>
    <s v="WPC Sub 30340 West Station"/>
    <x v="120"/>
    <n v="135300"/>
    <x v="173"/>
    <n v="9821772"/>
    <s v="IMPEDANCE RELAY"/>
    <d v="1979-07-01T00:00:00"/>
    <d v="1979-07-01T00:00:00"/>
    <s v="WCDXFER"/>
  </r>
  <r>
    <n v="1"/>
    <n v="31484.39"/>
    <n v="15087.484351359699"/>
    <n v="16396.905648640299"/>
    <d v="2023-12-01T00:00:00"/>
    <s v="BH Colorado Electric Oper Co"/>
    <s v="Regulated Electric (122)"/>
    <s v="WPC Sub 30340 West Station"/>
    <x v="120"/>
    <n v="135300"/>
    <x v="173"/>
    <n v="9808239"/>
    <s v="IMPEDANCE RELAY"/>
    <d v="2000-03-15T00:00:00"/>
    <d v="2001-01-01T00:00:00"/>
    <s v="10009500"/>
  </r>
  <r>
    <n v="1"/>
    <n v="46328.55"/>
    <n v="472.35894651750004"/>
    <n v="45856.1910534825"/>
    <d v="2023-12-01T00:00:00"/>
    <s v="BH Colorado Electric Oper Co"/>
    <s v="Regulated Electric (122)"/>
    <s v="WPC Sub 30340 West Station"/>
    <x v="120"/>
    <n v="135300"/>
    <x v="358"/>
    <n v="37545493"/>
    <s v="411L Relay - Line Differential"/>
    <d v="2023-03-24T00:00:00"/>
    <d v="2023-03-01T00:00:00"/>
    <s v="10081448"/>
  </r>
  <r>
    <n v="0"/>
    <n v="0"/>
    <n v="0"/>
    <n v="0"/>
    <d v="2023-12-01T00:00:00"/>
    <s v="BH Colorado Electric Oper Co"/>
    <s v="Regulated Electric (122)"/>
    <s v="WPC Sub 30340 West Station"/>
    <x v="120"/>
    <n v="135300"/>
    <x v="239"/>
    <n v="9821768"/>
    <s v="PANELS/INSTRUM/GAUGE-MISC RELA"/>
    <d v="1975-07-01T00:00:00"/>
    <d v="1975-07-01T00:00:00"/>
    <s v="WCDXFER"/>
  </r>
  <r>
    <n v="0"/>
    <n v="0"/>
    <n v="0"/>
    <n v="0"/>
    <d v="2023-12-01T00:00:00"/>
    <s v="BH Colorado Electric Oper Co"/>
    <s v="Regulated Electric (122)"/>
    <s v="WPC Sub 30340 West Station"/>
    <x v="120"/>
    <n v="135300"/>
    <x v="239"/>
    <n v="9821771"/>
    <s v="MISCELLANEOUS RELAY"/>
    <d v="1980-07-01T00:00:00"/>
    <d v="1980-07-01T00:00:00"/>
    <s v="WCDXFER"/>
  </r>
  <r>
    <n v="0"/>
    <n v="302231.52"/>
    <n v="27733.580300304002"/>
    <n v="274497.93969969603"/>
    <d v="2023-12-01T00:00:00"/>
    <s v="BH Colorado Electric Oper Co"/>
    <s v="Regulated Electric (122)"/>
    <s v="WPC Sub 30340 West Station"/>
    <x v="120"/>
    <n v="135300"/>
    <x v="239"/>
    <n v="29777974"/>
    <s v="Relay Panels 11 - 16"/>
    <d v="2019-03-29T00:00:00"/>
    <d v="2019-03-01T00:00:00"/>
    <s v="10059352"/>
  </r>
  <r>
    <n v="0"/>
    <n v="0"/>
    <n v="0"/>
    <n v="0"/>
    <d v="2023-12-01T00:00:00"/>
    <s v="BH Colorado Electric Oper Co"/>
    <s v="Regulated Electric (122)"/>
    <s v="WPC Sub 30340 West Station"/>
    <x v="120"/>
    <n v="135300"/>
    <x v="239"/>
    <n v="9821770"/>
    <s v="MISCELLANEOUS RELAY"/>
    <d v="1979-07-01T00:00:00"/>
    <d v="1979-07-01T00:00:00"/>
    <s v="WCDXFER"/>
  </r>
  <r>
    <n v="0"/>
    <n v="0"/>
    <n v="0"/>
    <n v="0"/>
    <d v="2023-12-01T00:00:00"/>
    <s v="BH Colorado Electric Oper Co"/>
    <s v="Regulated Electric (122)"/>
    <s v="WPC Sub 30340 West Station"/>
    <x v="120"/>
    <n v="135300"/>
    <x v="239"/>
    <n v="9808238"/>
    <s v="MISCELLANEOUS RELAY"/>
    <d v="2000-03-15T00:00:00"/>
    <d v="2001-01-01T00:00:00"/>
    <s v="10009500"/>
  </r>
  <r>
    <n v="0"/>
    <n v="0"/>
    <n v="0"/>
    <n v="0"/>
    <d v="2023-12-01T00:00:00"/>
    <s v="BH Colorado Electric Oper Co"/>
    <s v="Regulated Electric (122)"/>
    <s v="WPC Sub 30340 West Station"/>
    <x v="120"/>
    <n v="135300"/>
    <x v="239"/>
    <n v="9974031"/>
    <s v="MISCELLANEOUS RELAY"/>
    <d v="1980-07-01T00:00:00"/>
    <d v="1980-07-01T00:00:00"/>
    <s v="CPR Conversion"/>
  </r>
  <r>
    <n v="0"/>
    <n v="0"/>
    <n v="0"/>
    <n v="0"/>
    <d v="2023-12-01T00:00:00"/>
    <s v="BH Colorado Electric Oper Co"/>
    <s v="Regulated Electric (122)"/>
    <s v="WPC Sub 30340 West Station"/>
    <x v="120"/>
    <n v="135300"/>
    <x v="239"/>
    <n v="9974028"/>
    <s v="MISCELLANEOUS RELAY"/>
    <d v="1979-07-01T00:00:00"/>
    <d v="1979-07-01T00:00:00"/>
    <s v="CPR Conversion"/>
  </r>
  <r>
    <n v="0"/>
    <n v="0"/>
    <n v="0"/>
    <n v="0"/>
    <d v="2023-12-01T00:00:00"/>
    <s v="BH Colorado Electric Oper Co"/>
    <s v="Regulated Electric (122)"/>
    <s v="WPC Sub 30340 West Station"/>
    <x v="120"/>
    <n v="135300"/>
    <x v="239"/>
    <n v="9974097"/>
    <s v="PANELS/INSTRUM/GAUGE-MISC RELA"/>
    <d v="1975-07-01T00:00:00"/>
    <d v="1975-07-01T00:00:00"/>
    <s v="CPR Conversion"/>
  </r>
  <r>
    <n v="0"/>
    <n v="0"/>
    <n v="0"/>
    <n v="0"/>
    <d v="2023-12-01T00:00:00"/>
    <s v="BH Colorado Electric Oper Co"/>
    <s v="Regulated Electric (122)"/>
    <s v="WPC Sub 30340 West Station"/>
    <x v="120"/>
    <n v="135300"/>
    <x v="239"/>
    <n v="9821769"/>
    <s v="MISCELLANEOUS RELAY"/>
    <d v="1973-07-01T00:00:00"/>
    <d v="1973-07-01T00:00:00"/>
    <s v="WCDXFER"/>
  </r>
  <r>
    <n v="0"/>
    <n v="0"/>
    <n v="0"/>
    <n v="0"/>
    <d v="2023-12-01T00:00:00"/>
    <s v="BH Colorado Electric Oper Co"/>
    <s v="Regulated Electric (122)"/>
    <s v="WPC Sub 30340 West Station"/>
    <x v="120"/>
    <n v="135300"/>
    <x v="239"/>
    <n v="9974098"/>
    <s v="MISCELLANEOUS RELAY"/>
    <d v="1973-07-01T00:00:00"/>
    <d v="1973-07-01T00:00:00"/>
    <s v="CPR Conversion"/>
  </r>
  <r>
    <n v="1"/>
    <n v="11475.95"/>
    <n v="1053.064157065"/>
    <n v="10422.885842935"/>
    <d v="2023-12-01T00:00:00"/>
    <s v="BH Colorado Electric Oper Co"/>
    <s v="Regulated Electric (122)"/>
    <s v="WPC Sub 30340 West Station"/>
    <x v="120"/>
    <n v="135300"/>
    <x v="240"/>
    <n v="29777990"/>
    <s v="SEL- 311L-1, -7 Line Current Differential System"/>
    <d v="2019-03-29T00:00:00"/>
    <d v="2019-03-01T00:00:00"/>
    <s v="10059352"/>
  </r>
  <r>
    <n v="2"/>
    <n v="28107.24"/>
    <n v="10030.207724838001"/>
    <n v="18077.032275162001"/>
    <d v="2023-12-01T00:00:00"/>
    <s v="BH Colorado Electric Oper Co"/>
    <s v="Regulated Electric (122)"/>
    <s v="WPC Sub 30340 West Station"/>
    <x v="120"/>
    <n v="135300"/>
    <x v="240"/>
    <n v="9746306"/>
    <s v="RELAY - OTHER"/>
    <d v="2006-12-19T00:00:00"/>
    <d v="2006-01-01T00:00:00"/>
    <s v="10023273"/>
  </r>
  <r>
    <n v="0"/>
    <n v="0"/>
    <n v="0"/>
    <n v="0"/>
    <d v="2023-12-01T00:00:00"/>
    <s v="BH Colorado Electric Oper Co"/>
    <s v="Regulated Electric (122)"/>
    <s v="WPC Sub 30340 West Station"/>
    <x v="120"/>
    <n v="135300"/>
    <x v="240"/>
    <n v="29777995"/>
    <s v="SEL-421-4, -5 Protection, Automation, and Control System"/>
    <d v="2019-03-29T00:00:00"/>
    <d v="2019-03-01T00:00:00"/>
    <s v="10059352"/>
  </r>
  <r>
    <n v="0"/>
    <n v="0"/>
    <n v="0"/>
    <n v="0"/>
    <d v="2023-12-01T00:00:00"/>
    <s v="BH Colorado Electric Oper Co"/>
    <s v="Regulated Electric (122)"/>
    <s v="WPC Sub 30340 West Station"/>
    <x v="120"/>
    <n v="135300"/>
    <x v="91"/>
    <n v="9974092"/>
    <s v="TELEMETERING-RTU"/>
    <d v="1988-07-01T00:00:00"/>
    <d v="1988-07-01T00:00:00"/>
    <s v="CPR Conversion"/>
  </r>
  <r>
    <n v="0"/>
    <n v="0"/>
    <n v="0"/>
    <n v="0"/>
    <d v="2023-12-01T00:00:00"/>
    <s v="BH Colorado Electric Oper Co"/>
    <s v="Regulated Electric (122)"/>
    <s v="WPC Sub 30340 West Station"/>
    <x v="120"/>
    <n v="135300"/>
    <x v="91"/>
    <n v="9724125"/>
    <s v="SCADA EQUIPMENT- RTU"/>
    <d v="1986-07-01T00:00:00"/>
    <d v="1986-07-01T00:00:00"/>
    <s v="CPR Conversion"/>
  </r>
  <r>
    <n v="1"/>
    <n v="58618.5"/>
    <n v="44824.931525460001"/>
    <n v="13793.568474539999"/>
    <d v="2023-12-01T00:00:00"/>
    <s v="BH Colorado Electric Oper Co"/>
    <s v="Regulated Electric (122)"/>
    <s v="WPC Sub 30340 West Station"/>
    <x v="120"/>
    <n v="135300"/>
    <x v="91"/>
    <n v="9821825"/>
    <s v="SCADA EQUIPMENT- RTU,TRANSDUCERS,RELAYS,CABLES"/>
    <d v="1986-07-01T00:00:00"/>
    <d v="1986-07-01T00:00:00"/>
    <s v="WCDXFER"/>
  </r>
  <r>
    <n v="1"/>
    <n v="7441.02"/>
    <n v="3110.5702602918"/>
    <n v="4330.4497397082005"/>
    <d v="2023-12-01T00:00:00"/>
    <s v="BH Colorado Electric Oper Co"/>
    <s v="Regulated Electric (122)"/>
    <s v="WPC Sub 30340 West Station"/>
    <x v="120"/>
    <n v="135300"/>
    <x v="91"/>
    <n v="12818568"/>
    <s v="SCADA EQUIP - RTU Telegyr Systems"/>
    <d v="2003-10-06T00:00:00"/>
    <d v="2003-01-01T00:00:00"/>
    <s v="50507XFER"/>
  </r>
  <r>
    <n v="0"/>
    <n v="19039.189999999999"/>
    <n v="13782.5793067344"/>
    <n v="5256.6106932655985"/>
    <d v="2023-12-01T00:00:00"/>
    <s v="BH Colorado Electric Oper Co"/>
    <s v="Regulated Electric (122)"/>
    <s v="WPC Sub 30340 West Station"/>
    <x v="120"/>
    <n v="135300"/>
    <x v="91"/>
    <n v="9821824"/>
    <s v="SCADA EQUIPMENT- RTU,TRANSDUCERS,RELAYS,CABLES"/>
    <d v="1988-07-01T00:00:00"/>
    <d v="1988-07-01T00:00:00"/>
    <s v="WCDXFER"/>
  </r>
  <r>
    <n v="1"/>
    <n v="16562.2"/>
    <n v="3546.1819973560005"/>
    <n v="13016.018002643999"/>
    <d v="2023-12-01T00:00:00"/>
    <s v="BH Colorado Electric Oper Co"/>
    <s v="Regulated Electric (122)"/>
    <s v="WPC Sub 30340 West Station"/>
    <x v="120"/>
    <n v="135300"/>
    <x v="126"/>
    <n v="12301522"/>
    <s v="Scada Equip - Server/Router"/>
    <d v="2013-07-01T00:00:00"/>
    <d v="2013-01-01T00:00:00"/>
    <s v="10047856"/>
  </r>
  <r>
    <n v="0"/>
    <n v="0"/>
    <n v="0"/>
    <n v="0"/>
    <d v="2023-12-01T00:00:00"/>
    <s v="BH Colorado Electric Oper Co"/>
    <s v="Regulated Electric (122)"/>
    <s v="WPC Sub 30340 West Station"/>
    <x v="120"/>
    <n v="135300"/>
    <x v="242"/>
    <n v="12818535"/>
    <s v="Microwave Radio Terminal Upgrade"/>
    <d v="2003-10-15T00:00:00"/>
    <d v="2003-01-01T00:00:00"/>
    <s v="50507XFER"/>
  </r>
  <r>
    <n v="1"/>
    <n v="2888.68"/>
    <n v="971.93468989680002"/>
    <n v="1916.7453101031997"/>
    <d v="2023-12-01T00:00:00"/>
    <s v="BH Colorado Electric Oper Co"/>
    <s v="Regulated Electric (122)"/>
    <s v="WPC Sub 30340 West Station"/>
    <x v="120"/>
    <n v="135300"/>
    <x v="359"/>
    <n v="12818579"/>
    <s v="STATION CALL &amp; SIGNAL SYSTEMS"/>
    <d v="2007-11-29T00:00:00"/>
    <d v="2007-01-01T00:00:00"/>
    <s v="50507XFER"/>
  </r>
  <r>
    <n v="6"/>
    <n v="49736.950000000004"/>
    <n v="12677.7690046105"/>
    <n v="37059.180995389506"/>
    <d v="2023-12-01T00:00:00"/>
    <s v="BH Colorado Electric Oper Co"/>
    <s v="Regulated Electric (122)"/>
    <s v="WPC Sub 30340 West Station"/>
    <x v="120"/>
    <n v="135300"/>
    <x v="93"/>
    <n v="11545358"/>
    <s v="STRUCTURES: STEEL DEAD END"/>
    <d v="2011-05-06T00:00:00"/>
    <d v="2012-01-01T00:00:00"/>
    <s v="10027440"/>
  </r>
  <r>
    <n v="2"/>
    <n v="3553.9300000000003"/>
    <n v="905.88392731269994"/>
    <n v="2648.0460726873002"/>
    <d v="2023-12-01T00:00:00"/>
    <s v="BH Colorado Electric Oper Co"/>
    <s v="Regulated Electric (122)"/>
    <s v="WPC Sub 30340 West Station"/>
    <x v="120"/>
    <n v="135300"/>
    <x v="93"/>
    <n v="11545361"/>
    <s v="STRUCTURES: SSVT STEEL"/>
    <d v="2011-05-06T00:00:00"/>
    <d v="2012-01-01T00:00:00"/>
    <s v="10027440"/>
  </r>
  <r>
    <n v="1"/>
    <n v="142463.21"/>
    <n v="33408.289472822798"/>
    <n v="109054.92052717719"/>
    <d v="2023-12-01T00:00:00"/>
    <s v="BH Colorado Electric Oper Co"/>
    <s v="Regulated Electric (122)"/>
    <s v="WPC Sub 30340 West Station"/>
    <x v="120"/>
    <n v="135300"/>
    <x v="93"/>
    <n v="11845705"/>
    <s v="SRUCTURES: STEEL"/>
    <d v="2012-12-19T00:00:00"/>
    <d v="2012-12-01T00:00:00"/>
    <s v="10042868"/>
  </r>
  <r>
    <n v="16"/>
    <n v="77570"/>
    <n v="7118.032639"/>
    <n v="70451.967361000003"/>
    <d v="2023-12-01T00:00:00"/>
    <s v="BH Colorado Electric Oper Co"/>
    <s v="Regulated Electric (122)"/>
    <s v="WPC Sub 30340 West Station"/>
    <x v="120"/>
    <n v="135300"/>
    <x v="93"/>
    <n v="29778018"/>
    <s v="STEEL, 115KV LOW DISC SWITCH SUPPORT STR"/>
    <d v="2019-03-29T00:00:00"/>
    <d v="2019-03-01T00:00:00"/>
    <s v="10059352"/>
  </r>
  <r>
    <n v="7"/>
    <n v="268726.31"/>
    <n v="24659.051766637"/>
    <n v="244067.25823336298"/>
    <d v="2023-12-01T00:00:00"/>
    <s v="BH Colorado Electric Oper Co"/>
    <s v="Regulated Electric (122)"/>
    <s v="WPC Sub 30340 West Station"/>
    <x v="120"/>
    <n v="135300"/>
    <x v="93"/>
    <n v="29778007"/>
    <s v="STEEL, 115KV HFRAME DE WITH SWITCH"/>
    <d v="2019-03-29T00:00:00"/>
    <d v="2019-03-01T00:00:00"/>
    <s v="10059352"/>
  </r>
  <r>
    <n v="4"/>
    <n v="13181.76"/>
    <n v="1209.593888352"/>
    <n v="11972.166111648001"/>
    <d v="2023-12-01T00:00:00"/>
    <s v="BH Colorado Electric Oper Co"/>
    <s v="Regulated Electric (122)"/>
    <s v="WPC Sub 30340 West Station"/>
    <x v="120"/>
    <n v="135300"/>
    <x v="93"/>
    <n v="29778011"/>
    <s v="STEEL 115KV HIGH 3PH BUS STR"/>
    <d v="2019-03-29T00:00:00"/>
    <d v="2019-03-01T00:00:00"/>
    <s v="10059352"/>
  </r>
  <r>
    <n v="4"/>
    <n v="10885.85"/>
    <n v="998.914987795"/>
    <n v="9886.935012205"/>
    <d v="2023-12-01T00:00:00"/>
    <s v="BH Colorado Electric Oper Co"/>
    <s v="Regulated Electric (122)"/>
    <s v="WPC Sub 30340 West Station"/>
    <x v="120"/>
    <n v="135300"/>
    <x v="93"/>
    <n v="29778015"/>
    <s v="STEEL 115KV LOW 3PH BUS STR"/>
    <d v="2019-03-29T00:00:00"/>
    <d v="2019-03-01T00:00:00"/>
    <s v="10059352"/>
  </r>
  <r>
    <n v="3"/>
    <n v="5330.95"/>
    <n v="1358.8399102705"/>
    <n v="3972.1100897295"/>
    <d v="2023-12-01T00:00:00"/>
    <s v="BH Colorado Electric Oper Co"/>
    <s v="Regulated Electric (122)"/>
    <s v="WPC Sub 30340 West Station"/>
    <x v="120"/>
    <n v="135300"/>
    <x v="93"/>
    <n v="11545364"/>
    <s v="STRUCTURES: STATIC MAST STEEL"/>
    <d v="2011-05-06T00:00:00"/>
    <d v="2012-01-01T00:00:00"/>
    <s v="10027440"/>
  </r>
  <r>
    <n v="6"/>
    <n v="203621.69"/>
    <n v="18684.876052962998"/>
    <n v="184936.81394703701"/>
    <d v="2023-12-01T00:00:00"/>
    <s v="BH Colorado Electric Oper Co"/>
    <s v="Regulated Electric (122)"/>
    <s v="WPC Sub 30340 West Station"/>
    <x v="120"/>
    <n v="135300"/>
    <x v="93"/>
    <n v="29778003"/>
    <s v="STEEL 115KV HFRAME DE W CCVT"/>
    <d v="2019-03-29T00:00:00"/>
    <d v="2019-03-01T00:00:00"/>
    <s v="10059352"/>
  </r>
  <r>
    <n v="33"/>
    <n v="46172.200000000004"/>
    <n v="4236.8857369400002"/>
    <n v="41935.314263060005"/>
    <d v="2023-12-01T00:00:00"/>
    <s v="BH Colorado Electric Oper Co"/>
    <s v="Regulated Electric (122)"/>
    <s v="WPC Sub 30340 West Station"/>
    <x v="120"/>
    <n v="135300"/>
    <x v="93"/>
    <n v="29778021"/>
    <s v="STEEL OP PLATFORM SWITCHES &amp; BREAKERS"/>
    <d v="2019-03-29T00:00:00"/>
    <d v="2019-03-01T00:00:00"/>
    <s v="10059352"/>
  </r>
  <r>
    <n v="16"/>
    <n v="63971.200000000004"/>
    <n v="16306.027943968"/>
    <n v="47665.172056032003"/>
    <d v="2023-12-01T00:00:00"/>
    <s v="BH Colorado Electric Oper Co"/>
    <s v="Regulated Electric (122)"/>
    <s v="WPC Sub 30340 West Station"/>
    <x v="120"/>
    <n v="135300"/>
    <x v="93"/>
    <n v="11545355"/>
    <s v="STRUCTURES: STEEL SWITCH"/>
    <d v="2011-05-06T00:00:00"/>
    <d v="2012-01-01T00:00:00"/>
    <s v="10027440"/>
  </r>
  <r>
    <n v="3"/>
    <n v="3223.07"/>
    <n v="295.75760548900001"/>
    <n v="2927.3123945110001"/>
    <d v="2023-12-01T00:00:00"/>
    <s v="BH Colorado Electric Oper Co"/>
    <s v="Regulated Electric (122)"/>
    <s v="WPC Sub 30340 West Station"/>
    <x v="120"/>
    <n v="135300"/>
    <x v="93"/>
    <n v="29777999"/>
    <s v="STEEL 115KV 1PH CT STRUCTURE"/>
    <d v="2019-03-29T00:00:00"/>
    <d v="2019-03-01T00:00:00"/>
    <s v="10059352"/>
  </r>
  <r>
    <n v="23"/>
    <n v="453817.7"/>
    <n v="41643.537459790001"/>
    <n v="412174.16254021"/>
    <d v="2023-12-01T00:00:00"/>
    <s v="BH Colorado Electric Oper Co"/>
    <s v="Regulated Electric (122)"/>
    <s v="WPC Sub 30340 West Station"/>
    <x v="120"/>
    <n v="135300"/>
    <x v="48"/>
    <n v="29777922"/>
    <s v="Switches - 115kV"/>
    <d v="2019-03-29T00:00:00"/>
    <d v="2019-01-01T00:00:00"/>
    <s v="10059352"/>
  </r>
  <r>
    <n v="1"/>
    <n v="54191.75"/>
    <n v="12708.21899239"/>
    <n v="41483.53100761"/>
    <d v="2023-12-01T00:00:00"/>
    <s v="BH Colorado Electric Oper Co"/>
    <s v="Regulated Electric (122)"/>
    <s v="WPC Sub 30340 West Station"/>
    <x v="120"/>
    <n v="135300"/>
    <x v="14"/>
    <n v="11845699"/>
    <s v="SWITCHES: 115KV 500 KV, 2000 AMP"/>
    <d v="2012-12-19T00:00:00"/>
    <d v="2012-01-01T00:00:00"/>
    <s v="10042868"/>
  </r>
  <r>
    <n v="18"/>
    <n v="218261.58000000002"/>
    <n v="55634.088817696203"/>
    <n v="162627.49118230381"/>
    <d v="2023-12-01T00:00:00"/>
    <s v="BH Colorado Electric Oper Co"/>
    <s v="Regulated Electric (122)"/>
    <s v="WPC Sub 30340 West Station"/>
    <x v="120"/>
    <n v="135300"/>
    <x v="14"/>
    <n v="11545313"/>
    <s v="SWITCHES: DISCONNECT W/ AUXILIARY SWITCH"/>
    <d v="2011-05-06T00:00:00"/>
    <d v="2012-01-01T00:00:00"/>
    <s v="10027440"/>
  </r>
  <r>
    <n v="0"/>
    <n v="0"/>
    <n v="0"/>
    <n v="0"/>
    <d v="2023-12-01T00:00:00"/>
    <s v="BH Colorado Electric Oper Co"/>
    <s v="Regulated Electric (122)"/>
    <s v="WPC Sub 30340 West Station"/>
    <x v="120"/>
    <n v="135300"/>
    <x v="244"/>
    <n v="9974069"/>
    <s v="TELEMETER EQ-TRANSMIT/RECEIVE COMBO"/>
    <d v="1987-07-01T00:00:00"/>
    <d v="1987-07-01T00:00:00"/>
    <s v="CPR Conversion"/>
  </r>
  <r>
    <n v="0"/>
    <n v="0"/>
    <n v="0"/>
    <n v="0"/>
    <d v="2023-12-01T00:00:00"/>
    <s v="BH Colorado Electric Oper Co"/>
    <s v="Regulated Electric (122)"/>
    <s v="WPC Sub 30340 West Station"/>
    <x v="120"/>
    <n v="135300"/>
    <x v="244"/>
    <n v="9821818"/>
    <s v="TELEMETERING-TRNS/REC COMBO"/>
    <d v="1994-07-01T00:00:00"/>
    <d v="1994-07-01T00:00:00"/>
    <s v="WCDXFER"/>
  </r>
  <r>
    <n v="0"/>
    <n v="0"/>
    <n v="0"/>
    <n v="0"/>
    <d v="2023-12-01T00:00:00"/>
    <s v="BH Colorado Electric Oper Co"/>
    <s v="Regulated Electric (122)"/>
    <s v="WPC Sub 30340 West Station"/>
    <x v="120"/>
    <n v="135300"/>
    <x v="244"/>
    <n v="9974068"/>
    <s v="TELEMETERING-TRNS/REC COMBO"/>
    <d v="1988-07-01T00:00:00"/>
    <d v="1988-07-01T00:00:00"/>
    <s v="CPR Conversion"/>
  </r>
  <r>
    <n v="0"/>
    <n v="0"/>
    <n v="0"/>
    <n v="0"/>
    <d v="2023-12-01T00:00:00"/>
    <s v="BH Colorado Electric Oper Co"/>
    <s v="Regulated Electric (122)"/>
    <s v="WPC Sub 30340 West Station"/>
    <x v="120"/>
    <n v="135300"/>
    <x v="244"/>
    <n v="9821819"/>
    <s v="TELEMETER EQ-TRANSMIT/RECEIVE COMBO"/>
    <d v="1987-07-01T00:00:00"/>
    <d v="1987-07-01T00:00:00"/>
    <s v="WCDXFER"/>
  </r>
  <r>
    <n v="0"/>
    <n v="0"/>
    <n v="0"/>
    <n v="0"/>
    <d v="2023-12-01T00:00:00"/>
    <s v="BH Colorado Electric Oper Co"/>
    <s v="Regulated Electric (122)"/>
    <s v="WPC Sub 30340 West Station"/>
    <x v="120"/>
    <n v="135300"/>
    <x v="244"/>
    <n v="9821817"/>
    <s v="TELEMETERING-TRNS/REC COMBO"/>
    <d v="1988-07-01T00:00:00"/>
    <d v="1988-07-01T00:00:00"/>
    <s v="WCDXFER"/>
  </r>
  <r>
    <n v="0"/>
    <n v="0"/>
    <n v="0"/>
    <n v="0"/>
    <d v="2023-12-01T00:00:00"/>
    <s v="BH Colorado Electric Oper Co"/>
    <s v="Regulated Electric (122)"/>
    <s v="WPC Sub 30340 West Station"/>
    <x v="120"/>
    <n v="135300"/>
    <x v="244"/>
    <n v="9974067"/>
    <s v="TELEMETERING-TRNS/REC COMBO"/>
    <d v="1994-07-01T00:00:00"/>
    <d v="1994-07-01T00:00:00"/>
    <s v="CPR Conversion"/>
  </r>
  <r>
    <n v="1"/>
    <n v="85679.37"/>
    <n v="30575.107297381503"/>
    <n v="55104.262702618493"/>
    <d v="2023-12-01T00:00:00"/>
    <s v="BH Colorado Electric Oper Co"/>
    <s v="Regulated Electric (122)"/>
    <s v="WPC Sub 30340 West Station"/>
    <x v="120"/>
    <n v="135300"/>
    <x v="271"/>
    <n v="12818590"/>
    <s v="TOWER - SELF SUPPORTING 90'"/>
    <d v="2006-10-15T00:00:00"/>
    <d v="2006-01-01T00:00:00"/>
    <s v="50507XFER"/>
  </r>
  <r>
    <n v="0"/>
    <n v="0"/>
    <n v="0"/>
    <n v="0"/>
    <d v="2023-12-01T00:00:00"/>
    <s v="BH Colorado Electric Oper Co"/>
    <s v="Regulated Electric (122)"/>
    <s v="WPC Sub 30340 West Station"/>
    <x v="120"/>
    <n v="135300"/>
    <x v="182"/>
    <n v="9974078"/>
    <s v="TRANSF, POTNTL, 1PH, 35001-69KV"/>
    <d v="1958-07-01T00:00:00"/>
    <d v="1958-07-01T00:00:00"/>
    <s v="CPR Conversion"/>
  </r>
  <r>
    <n v="8"/>
    <n v="16802.52"/>
    <n v="17885.8147578432"/>
    <n v="-1083.2947578431995"/>
    <d v="2023-12-01T00:00:00"/>
    <s v="BH Colorado Electric Oper Co"/>
    <s v="Regulated Electric (122)"/>
    <s v="WPC Sub 30340 West Station"/>
    <x v="120"/>
    <n v="135300"/>
    <x v="182"/>
    <n v="9821840"/>
    <s v="TRANSF, POTNTL, 1PH, 35001-69KV"/>
    <d v="1958-07-01T00:00:00"/>
    <d v="1958-07-01T00:00:00"/>
    <s v="WCDXFER"/>
  </r>
  <r>
    <n v="2"/>
    <n v="2018.68"/>
    <n v="2136.4931726332002"/>
    <n v="-117.81317263320011"/>
    <d v="2023-12-01T00:00:00"/>
    <s v="BH Colorado Electric Oper Co"/>
    <s v="Regulated Electric (122)"/>
    <s v="WPC Sub 30340 West Station"/>
    <x v="120"/>
    <n v="135300"/>
    <x v="360"/>
    <n v="9821867"/>
    <s v="TRANSF, POTNTL, 2PH, 35001-69"/>
    <d v="1967-07-01T00:00:00"/>
    <d v="1967-07-01T00:00:00"/>
    <s v="WCDXFER"/>
  </r>
  <r>
    <n v="0"/>
    <n v="0"/>
    <n v="0"/>
    <n v="0"/>
    <d v="2023-12-01T00:00:00"/>
    <s v="BH Colorado Electric Oper Co"/>
    <s v="Regulated Electric (122)"/>
    <s v="WPC Sub 30340 West Station"/>
    <x v="120"/>
    <n v="135300"/>
    <x v="360"/>
    <n v="9974080"/>
    <s v="TRANSF, POTNTL, 2PH, 35001-69KV"/>
    <d v="1958-07-01T00:00:00"/>
    <d v="1958-07-01T00:00:00"/>
    <s v="CPR Conversion"/>
  </r>
  <r>
    <n v="0"/>
    <n v="0"/>
    <n v="0"/>
    <n v="0"/>
    <d v="2023-12-01T00:00:00"/>
    <s v="BH Colorado Electric Oper Co"/>
    <s v="Regulated Electric (122)"/>
    <s v="WPC Sub 30340 West Station"/>
    <x v="120"/>
    <n v="135300"/>
    <x v="360"/>
    <n v="9974079"/>
    <s v="TRANSF, POTNTL, 2PH, 35001-69"/>
    <d v="1967-07-01T00:00:00"/>
    <d v="1967-07-01T00:00:00"/>
    <s v="CPR Conversion"/>
  </r>
  <r>
    <n v="2"/>
    <n v="5880.9800000000005"/>
    <n v="6260.1394835168003"/>
    <n v="-379.15948351679981"/>
    <d v="2023-12-01T00:00:00"/>
    <s v="BH Colorado Electric Oper Co"/>
    <s v="Regulated Electric (122)"/>
    <s v="WPC Sub 30340 West Station"/>
    <x v="120"/>
    <n v="135300"/>
    <x v="360"/>
    <n v="9821866"/>
    <s v="TRANSF, POTNTL, 2PH, 35001-69KV"/>
    <d v="1958-07-01T00:00:00"/>
    <d v="1958-07-01T00:00:00"/>
    <s v="WCDXFER"/>
  </r>
  <r>
    <n v="4"/>
    <n v="14123.76"/>
    <n v="14948.043678002401"/>
    <n v="-824.28367800240085"/>
    <d v="2023-12-01T00:00:00"/>
    <s v="BH Colorado Electric Oper Co"/>
    <s v="Regulated Electric (122)"/>
    <s v="WPC Sub 30340 West Station"/>
    <x v="120"/>
    <n v="135300"/>
    <x v="245"/>
    <n v="9821837"/>
    <s v="TRANSF, POTNTL, 1PH, 69001-16"/>
    <d v="1967-07-01T00:00:00"/>
    <d v="1967-07-01T00:00:00"/>
    <s v="WCDXFER"/>
  </r>
  <r>
    <n v="0"/>
    <n v="-9925.32"/>
    <n v="-10220.9108183268"/>
    <n v="295.59081832680022"/>
    <d v="2023-12-01T00:00:00"/>
    <s v="BH Colorado Electric Oper Co"/>
    <s v="Regulated Electric (122)"/>
    <s v="WPC Sub 30340 West Station"/>
    <x v="120"/>
    <n v="135300"/>
    <x v="245"/>
    <n v="9821838"/>
    <s v="TRANSF, POTNTL, 1PH, 69001-16"/>
    <d v="1973-07-01T00:00:00"/>
    <d v="1973-07-01T00:00:00"/>
    <s v="WCDXFER"/>
  </r>
  <r>
    <n v="0"/>
    <n v="0"/>
    <n v="0"/>
    <n v="0"/>
    <d v="2023-12-01T00:00:00"/>
    <s v="BH Colorado Electric Oper Co"/>
    <s v="Regulated Electric (122)"/>
    <s v="WPC Sub 30340 West Station"/>
    <x v="120"/>
    <n v="135300"/>
    <x v="245"/>
    <n v="9974074"/>
    <s v="TRANSF, POTNTL, 1PH, 69001-16"/>
    <d v="1973-07-01T00:00:00"/>
    <d v="1973-07-01T00:00:00"/>
    <s v="CPR Conversion"/>
  </r>
  <r>
    <n v="0"/>
    <n v="0"/>
    <n v="0"/>
    <n v="0"/>
    <d v="2023-12-01T00:00:00"/>
    <s v="BH Colorado Electric Oper Co"/>
    <s v="Regulated Electric (122)"/>
    <s v="WPC Sub 30340 West Station"/>
    <x v="120"/>
    <n v="135300"/>
    <x v="245"/>
    <n v="9974076"/>
    <s v="TRANSF, POTNTL, 1PH, 69001-16"/>
    <d v="1962-07-01T00:00:00"/>
    <d v="1962-07-01T00:00:00"/>
    <s v="CPR Conversion"/>
  </r>
  <r>
    <n v="4"/>
    <n v="12755.69"/>
    <n v="13578.076886590399"/>
    <n v="-822.38688659039872"/>
    <d v="2023-12-01T00:00:00"/>
    <s v="BH Colorado Electric Oper Co"/>
    <s v="Regulated Electric (122)"/>
    <s v="WPC Sub 30340 West Station"/>
    <x v="120"/>
    <n v="135300"/>
    <x v="245"/>
    <n v="9821835"/>
    <s v="TRANSF, POTNTL, 1PH, 69001-161KV"/>
    <d v="1958-07-01T00:00:00"/>
    <d v="1958-07-01T00:00:00"/>
    <s v="WCDXFER"/>
  </r>
  <r>
    <n v="3"/>
    <n v="11588.74"/>
    <n v="12304.4175881746"/>
    <n v="-715.6775881745998"/>
    <d v="2023-12-01T00:00:00"/>
    <s v="BH Colorado Electric Oper Co"/>
    <s v="Regulated Electric (122)"/>
    <s v="WPC Sub 30340 West Station"/>
    <x v="120"/>
    <n v="135300"/>
    <x v="245"/>
    <n v="9821836"/>
    <s v="TRANSF, POTNTL, 1PH, 69001-16"/>
    <d v="1962-07-01T00:00:00"/>
    <d v="1962-07-01T00:00:00"/>
    <s v="WCDXFER"/>
  </r>
  <r>
    <n v="0"/>
    <n v="0"/>
    <n v="0"/>
    <n v="0"/>
    <d v="2023-12-01T00:00:00"/>
    <s v="BH Colorado Electric Oper Co"/>
    <s v="Regulated Electric (122)"/>
    <s v="WPC Sub 30340 West Station"/>
    <x v="120"/>
    <n v="135300"/>
    <x v="245"/>
    <n v="9974077"/>
    <s v="TRANSF, POTNTL, 1PH, 69001-161KV"/>
    <d v="1958-07-01T00:00:00"/>
    <d v="1958-07-01T00:00:00"/>
    <s v="CPR Conversion"/>
  </r>
  <r>
    <n v="0"/>
    <n v="0"/>
    <n v="0"/>
    <n v="0"/>
    <d v="2023-12-01T00:00:00"/>
    <s v="BH Colorado Electric Oper Co"/>
    <s v="Regulated Electric (122)"/>
    <s v="WPC Sub 30340 West Station"/>
    <x v="120"/>
    <n v="135300"/>
    <x v="245"/>
    <n v="9974075"/>
    <s v="TRANSF, POTNTL, 1PH, 69001-16"/>
    <d v="1967-07-01T00:00:00"/>
    <d v="1967-07-01T00:00:00"/>
    <s v="CPR Conversion"/>
  </r>
  <r>
    <n v="6"/>
    <n v="59754.79"/>
    <n v="15231.280256208101"/>
    <n v="44523.509743791903"/>
    <d v="2023-12-01T00:00:00"/>
    <s v="BH Colorado Electric Oper Co"/>
    <s v="Regulated Electric (122)"/>
    <s v="WPC Sub 30340 West Station"/>
    <x v="120"/>
    <n v="135300"/>
    <x v="310"/>
    <n v="11545349"/>
    <s v="TRANSFORMERS:CAPACITOR VOLTAGE 115 KV"/>
    <d v="2011-05-06T00:00:00"/>
    <d v="2012-01-01T00:00:00"/>
    <s v="10027440"/>
  </r>
  <r>
    <n v="2"/>
    <n v="190319.57"/>
    <n v="48511.771339352301"/>
    <n v="141807.79866064771"/>
    <d v="2023-12-01T00:00:00"/>
    <s v="BH Colorado Electric Oper Co"/>
    <s v="Regulated Electric (122)"/>
    <s v="WPC Sub 30340 West Station"/>
    <x v="120"/>
    <n v="135300"/>
    <x v="15"/>
    <n v="11545326"/>
    <s v="TRANSFORMER, VOLTAGE: 100 KV"/>
    <d v="2011-05-06T00:00:00"/>
    <d v="2012-01-01T00:00:00"/>
    <s v="10027440"/>
  </r>
  <r>
    <n v="25"/>
    <n v="271679.37"/>
    <n v="24930.032525498998"/>
    <n v="246749.33747450099"/>
    <d v="2023-12-01T00:00:00"/>
    <s v="BH Colorado Electric Oper Co"/>
    <s v="Regulated Electric (122)"/>
    <s v="WPC Sub 30340 West Station"/>
    <x v="120"/>
    <n v="135300"/>
    <x v="138"/>
    <n v="29777926"/>
    <s v="CCVT"/>
    <d v="2019-03-29T00:00:00"/>
    <d v="2019-01-01T00:00:00"/>
    <s v="10059352"/>
  </r>
  <r>
    <n v="0"/>
    <n v="0"/>
    <n v="0"/>
    <n v="0"/>
    <d v="2023-12-01T00:00:00"/>
    <s v="BH Colorado Electric Oper Co"/>
    <s v="Regulated Electric (122)"/>
    <s v="WPC Sub 30340 West Station"/>
    <x v="120"/>
    <n v="135300"/>
    <x v="246"/>
    <n v="9973972"/>
    <s v="CARR CURR EQ-TRANS/REC COMBINED"/>
    <d v="1959-07-01T00:00:00"/>
    <d v="1959-07-01T00:00:00"/>
    <s v="CPR Conversion"/>
  </r>
  <r>
    <n v="0"/>
    <n v="0"/>
    <n v="0"/>
    <n v="0"/>
    <d v="2023-12-01T00:00:00"/>
    <s v="BH Colorado Electric Oper Co"/>
    <s v="Regulated Electric (122)"/>
    <s v="WPC Sub 30340 West Station"/>
    <x v="120"/>
    <n v="135300"/>
    <x v="246"/>
    <n v="9974055"/>
    <s v="CARR CURR EQ-TRANS/REC COMBINED"/>
    <d v="1962-07-01T00:00:00"/>
    <d v="1962-07-01T00:00:00"/>
    <s v="CPR Conversion"/>
  </r>
  <r>
    <n v="0"/>
    <n v="0"/>
    <n v="0"/>
    <n v="0"/>
    <d v="2023-12-01T00:00:00"/>
    <s v="BH Colorado Electric Oper Co"/>
    <s v="Regulated Electric (122)"/>
    <s v="WPC Sub 30340 West Station"/>
    <x v="120"/>
    <n v="135300"/>
    <x v="246"/>
    <n v="9821691"/>
    <s v="CARR CURR EQ-TRANS/REC COMBINED"/>
    <d v="1959-07-01T00:00:00"/>
    <d v="1959-07-01T00:00:00"/>
    <s v="WCDXFER"/>
  </r>
  <r>
    <n v="1"/>
    <n v="12379.61"/>
    <n v="5427.4908994979996"/>
    <n v="6952.1191005020009"/>
    <d v="2023-12-01T00:00:00"/>
    <s v="BH Colorado Electric Oper Co"/>
    <s v="Regulated Electric (122)"/>
    <s v="WPC Sub 30340 West Station"/>
    <x v="120"/>
    <n v="135300"/>
    <x v="246"/>
    <n v="9737755"/>
    <s v="TRANSMITTER/RECEIVER COMBINED"/>
    <d v="2002-12-12T00:00:00"/>
    <d v="2002-01-01T00:00:00"/>
    <s v="10012712"/>
  </r>
  <r>
    <n v="1"/>
    <n v="12534.210000000001"/>
    <n v="13282.746378068699"/>
    <n v="-748.53637806869847"/>
    <d v="2023-12-01T00:00:00"/>
    <s v="BH Colorado Electric Oper Co"/>
    <s v="Regulated Electric (122)"/>
    <s v="WPC Sub 30340 West Station"/>
    <x v="120"/>
    <n v="135300"/>
    <x v="246"/>
    <n v="9821693"/>
    <s v="CARR CURR EQ-TRANS/REC COMBINED"/>
    <d v="1965-07-01T00:00:00"/>
    <d v="1965-07-01T00:00:00"/>
    <s v="WCDXFER"/>
  </r>
  <r>
    <n v="0"/>
    <n v="0"/>
    <n v="0"/>
    <n v="0"/>
    <d v="2023-12-01T00:00:00"/>
    <s v="BH Colorado Electric Oper Co"/>
    <s v="Regulated Electric (122)"/>
    <s v="WPC Sub 30340 West Station"/>
    <x v="120"/>
    <n v="135300"/>
    <x v="246"/>
    <n v="9701173"/>
    <s v="CARR CURR EQ-TRANS/REC COMBINED"/>
    <d v="1971-07-01T00:00:00"/>
    <d v="1971-07-01T00:00:00"/>
    <s v="CPR Conversion"/>
  </r>
  <r>
    <n v="1"/>
    <n v="2252.9500000000003"/>
    <n v="2392.0838335555"/>
    <n v="-139.13383355549968"/>
    <d v="2023-12-01T00:00:00"/>
    <s v="BH Colorado Electric Oper Co"/>
    <s v="Regulated Electric (122)"/>
    <s v="WPC Sub 30340 West Station"/>
    <x v="120"/>
    <n v="135300"/>
    <x v="246"/>
    <n v="9821692"/>
    <s v="CARR CURR EQ-TRANS/REC COMBINED"/>
    <d v="1962-07-01T00:00:00"/>
    <d v="1962-07-01T00:00:00"/>
    <s v="WCDXFER"/>
  </r>
  <r>
    <n v="0"/>
    <n v="0"/>
    <n v="0"/>
    <n v="0"/>
    <d v="2023-12-01T00:00:00"/>
    <s v="BH Colorado Electric Oper Co"/>
    <s v="Regulated Electric (122)"/>
    <s v="WPC Sub 30340 West Station"/>
    <x v="120"/>
    <n v="135300"/>
    <x v="246"/>
    <n v="9974052"/>
    <s v="CARR CURR EQ-TRANS/REC COMBINED"/>
    <d v="1965-07-01T00:00:00"/>
    <d v="1965-07-01T00:00:00"/>
    <s v="CPR Conversion"/>
  </r>
  <r>
    <n v="1"/>
    <n v="28975.170000000002"/>
    <n v="10339.932841591501"/>
    <n v="18635.237158408501"/>
    <d v="2023-12-01T00:00:00"/>
    <s v="BH Colorado Electric Oper Co"/>
    <s v="Regulated Electric (122)"/>
    <s v="WPC Sub 30340 West Station"/>
    <x v="120"/>
    <n v="135300"/>
    <x v="246"/>
    <n v="9746307"/>
    <s v="TRANSMITTER/RECEIVER COMBINED"/>
    <d v="2006-12-19T00:00:00"/>
    <d v="2006-01-01T00:00:00"/>
    <s v="10023273"/>
  </r>
  <r>
    <n v="1"/>
    <n v="12437.85"/>
    <n v="13129.961252824502"/>
    <n v="-692.11125282450121"/>
    <d v="2023-12-01T00:00:00"/>
    <s v="BH Colorado Electric Oper Co"/>
    <s v="Regulated Electric (122)"/>
    <s v="WPC Sub 30340 West Station"/>
    <x v="120"/>
    <n v="135300"/>
    <x v="246"/>
    <n v="9821694"/>
    <s v="CARR CURR EQ-TRANS/REC COMBINED"/>
    <d v="1971-07-01T00:00:00"/>
    <d v="1971-07-01T00:00:00"/>
    <s v="WCDXFER"/>
  </r>
  <r>
    <n v="1"/>
    <n v="112293.98"/>
    <n v="28623.3301207322"/>
    <n v="83670.649879267788"/>
    <d v="2023-12-01T00:00:00"/>
    <s v="BH Colorado Electric Oper Co"/>
    <s v="Regulated Electric (122)"/>
    <s v="WPC Sub 30340 West Station"/>
    <x v="120"/>
    <n v="135300"/>
    <x v="361"/>
    <n v="11545400"/>
    <s v="TRENCH"/>
    <d v="2011-05-06T00:00:00"/>
    <d v="2012-01-01T00:00:00"/>
    <s v="10027440"/>
  </r>
  <r>
    <n v="1"/>
    <n v="8431.83"/>
    <n v="8975.4482928528014"/>
    <n v="-543.61829285280146"/>
    <d v="2023-12-01T00:00:00"/>
    <s v="BH Colorado Electric Oper Co"/>
    <s v="Regulated Electric (122)"/>
    <s v="WPC Sub 30340 West Station"/>
    <x v="120"/>
    <n v="135300"/>
    <x v="362"/>
    <n v="9821707"/>
    <s v="TUBULAR BUS, COPPER- 3&quot; TO 4&quot;"/>
    <d v="1958-07-01T00:00:00"/>
    <d v="1958-07-01T00:00:00"/>
    <s v="WCDXFER"/>
  </r>
  <r>
    <n v="0"/>
    <n v="-3285.75"/>
    <n v="-3383.6045307674999"/>
    <n v="97.854530767499909"/>
    <d v="2023-12-01T00:00:00"/>
    <s v="BH Colorado Electric Oper Co"/>
    <s v="Regulated Electric (122)"/>
    <s v="WPC Sub 30340 West Station"/>
    <x v="120"/>
    <n v="135300"/>
    <x v="362"/>
    <n v="9821674"/>
    <s v="BUS/CONDTR-TUBLR BUS, CO-3&quot; -"/>
    <d v="1973-07-01T00:00:00"/>
    <d v="1973-07-01T00:00:00"/>
    <s v="WCDXFER"/>
  </r>
  <r>
    <n v="0"/>
    <n v="0"/>
    <n v="0"/>
    <n v="0"/>
    <d v="2023-12-01T00:00:00"/>
    <s v="BH Colorado Electric Oper Co"/>
    <s v="Regulated Electric (122)"/>
    <s v="WPC Sub 30340 West Station"/>
    <x v="120"/>
    <n v="135300"/>
    <x v="362"/>
    <n v="9709877"/>
    <s v="TUBULAR BUS, COPPER- 3&quot; TO 4&quot;"/>
    <d v="1958-07-01T00:00:00"/>
    <d v="1958-07-01T00:00:00"/>
    <s v="CPR Conversion"/>
  </r>
  <r>
    <n v="0"/>
    <n v="0"/>
    <n v="0"/>
    <n v="0"/>
    <d v="2023-12-01T00:00:00"/>
    <s v="BH Colorado Electric Oper Co"/>
    <s v="Regulated Electric (122)"/>
    <s v="WPC Sub 30340 West Station"/>
    <x v="120"/>
    <n v="135300"/>
    <x v="362"/>
    <n v="9974099"/>
    <s v="BUS/CONDTR-TUBLR BUS, CO-3&quot; -"/>
    <d v="1967-07-01T00:00:00"/>
    <d v="1967-07-01T00:00:00"/>
    <s v="CPR Conversion"/>
  </r>
  <r>
    <n v="2"/>
    <n v="1771.17"/>
    <n v="1880.5508881593"/>
    <n v="-109.38088815929996"/>
    <d v="2023-12-01T00:00:00"/>
    <s v="BH Colorado Electric Oper Co"/>
    <s v="Regulated Electric (122)"/>
    <s v="WPC Sub 30340 West Station"/>
    <x v="120"/>
    <n v="135300"/>
    <x v="362"/>
    <n v="9821708"/>
    <s v="BUS/CONDTR-TUBLR BUS, CO-3&quot; -"/>
    <d v="1962-07-01T00:00:00"/>
    <d v="1962-07-01T00:00:00"/>
    <s v="WCDXFER"/>
  </r>
  <r>
    <n v="0"/>
    <n v="0"/>
    <n v="0"/>
    <n v="0"/>
    <d v="2023-12-01T00:00:00"/>
    <s v="BH Colorado Electric Oper Co"/>
    <s v="Regulated Electric (122)"/>
    <s v="WPC Sub 30340 West Station"/>
    <x v="120"/>
    <n v="135300"/>
    <x v="362"/>
    <n v="9974100"/>
    <s v="BUS/CONDTR-TUBLR BUS, CO-3&quot; -"/>
    <d v="1962-07-01T00:00:00"/>
    <d v="1962-07-01T00:00:00"/>
    <s v="CPR Conversion"/>
  </r>
  <r>
    <n v="1"/>
    <n v="4675.6400000000003"/>
    <n v="4948.5173171036004"/>
    <n v="-272.87731710360003"/>
    <d v="2023-12-01T00:00:00"/>
    <s v="BH Colorado Electric Oper Co"/>
    <s v="Regulated Electric (122)"/>
    <s v="WPC Sub 30340 West Station"/>
    <x v="120"/>
    <n v="135300"/>
    <x v="362"/>
    <n v="9821673"/>
    <s v="BUS/CONDTR-TUBLR BUS, CO-3&quot; -"/>
    <d v="1967-07-01T00:00:00"/>
    <d v="1967-07-01T00:00:00"/>
    <s v="WCDXFER"/>
  </r>
  <r>
    <n v="0"/>
    <n v="0"/>
    <n v="0"/>
    <n v="0"/>
    <d v="2023-12-01T00:00:00"/>
    <s v="BH Colorado Electric Oper Co"/>
    <s v="Regulated Electric (122)"/>
    <s v="WPC Sub 30340 West Station"/>
    <x v="120"/>
    <n v="135300"/>
    <x v="362"/>
    <n v="9706626"/>
    <s v="BUS/CONDTR-TUBLR BUS, CO-3&quot; -"/>
    <d v="1973-07-01T00:00:00"/>
    <d v="1973-07-01T00:00:00"/>
    <s v="CPR Conversion"/>
  </r>
  <r>
    <n v="1"/>
    <n v="7302.89"/>
    <n v="2754.9908608474002"/>
    <n v="4547.8991391525997"/>
    <d v="2023-12-01T00:00:00"/>
    <s v="BH Colorado Electric Oper Co"/>
    <s v="Regulated Electric (122)"/>
    <s v="WPC Sub 30340 West Station"/>
    <x v="120"/>
    <n v="135300"/>
    <x v="363"/>
    <n v="12818612"/>
    <s v="TWO-WAY FIXED REPEATER STATION"/>
    <d v="2005-01-14T00:00:00"/>
    <d v="2005-03-01T00:00:00"/>
    <s v="50507XFER"/>
  </r>
  <r>
    <n v="1"/>
    <n v="5667.87"/>
    <n v="1907.0300174562001"/>
    <n v="3760.8399825438"/>
    <d v="2023-12-01T00:00:00"/>
    <s v="BH Colorado Electric Oper Co"/>
    <s v="Regulated Electric (122)"/>
    <s v="WPC Sub 30340 West Station"/>
    <x v="120"/>
    <n v="135300"/>
    <x v="363"/>
    <n v="12818601"/>
    <s v="TWO-WAY FIXED REPEATER STATION"/>
    <d v="2007-11-29T00:00:00"/>
    <d v="2007-12-01T00:00:00"/>
    <s v="50507XFER"/>
  </r>
  <r>
    <n v="0"/>
    <n v="4495.25"/>
    <n v="4757.5994879225"/>
    <n v="-262.34948792249997"/>
    <d v="2023-12-01T00:00:00"/>
    <s v="BH Colorado Electric Oper Co"/>
    <s v="Regulated Electric (122)"/>
    <s v="WPC Sub 30340 West Station"/>
    <x v="120"/>
    <n v="135300"/>
    <x v="250"/>
    <n v="9821851"/>
    <s v="TX., CURR.-WIND.TYPE-100-600A"/>
    <d v="1967-07-01T00:00:00"/>
    <d v="1967-07-01T00:00:00"/>
    <s v="WCDXFER"/>
  </r>
  <r>
    <n v="0"/>
    <n v="0"/>
    <n v="0"/>
    <n v="0"/>
    <d v="2023-12-01T00:00:00"/>
    <s v="BH Colorado Electric Oper Co"/>
    <s v="Regulated Electric (122)"/>
    <s v="WPC Sub 30340 West Station"/>
    <x v="120"/>
    <n v="135300"/>
    <x v="250"/>
    <n v="9974083"/>
    <s v="TX., CURR.-WIND.TYPE-100-600A"/>
    <d v="1967-07-01T00:00:00"/>
    <d v="1967-07-01T00:00:00"/>
    <s v="CPR Conversion"/>
  </r>
  <r>
    <n v="0"/>
    <n v="-4495.25"/>
    <n v="-4629.1252429224996"/>
    <n v="133.87524292249964"/>
    <d v="2023-12-01T00:00:00"/>
    <s v="BH Colorado Electric Oper Co"/>
    <s v="Regulated Electric (122)"/>
    <s v="WPC Sub 30340 West Station"/>
    <x v="120"/>
    <n v="135300"/>
    <x v="250"/>
    <n v="9821850"/>
    <s v="TX.-CURRENT, WINDOW TYPE"/>
    <d v="1973-07-01T00:00:00"/>
    <d v="1973-07-01T00:00:00"/>
    <s v="WCDXFER"/>
  </r>
  <r>
    <n v="0"/>
    <n v="0"/>
    <n v="0"/>
    <n v="0"/>
    <d v="2023-12-01T00:00:00"/>
    <s v="BH Colorado Electric Oper Co"/>
    <s v="Regulated Electric (122)"/>
    <s v="WPC Sub 30340 West Station"/>
    <x v="120"/>
    <n v="135300"/>
    <x v="250"/>
    <n v="9974082"/>
    <s v="TX.-CURRENT, WINDOW TYPE"/>
    <d v="1973-07-01T00:00:00"/>
    <d v="1973-07-01T00:00:00"/>
    <s v="CPR Conversion"/>
  </r>
  <r>
    <n v="0"/>
    <n v="3744.2400000000002"/>
    <n v="2176.0169711664003"/>
    <n v="1568.2230288336"/>
    <d v="2023-12-01T00:00:00"/>
    <s v="BH Colorado Electric Oper Co"/>
    <s v="Regulated Electric (122)"/>
    <s v="WPC Sub 30340 West Station"/>
    <x v="120"/>
    <n v="135300"/>
    <x v="300"/>
    <n v="9821848"/>
    <s v="TX.-CURR., WIND.TYPE 601-1200A"/>
    <d v="1995-07-01T00:00:00"/>
    <d v="1995-07-01T00:00:00"/>
    <s v="WCDXFER"/>
  </r>
  <r>
    <n v="2"/>
    <n v="11369.710000000001"/>
    <n v="12102.739762273599"/>
    <n v="-733.02976227359795"/>
    <d v="2023-12-01T00:00:00"/>
    <s v="BH Colorado Electric Oper Co"/>
    <s v="Regulated Electric (122)"/>
    <s v="WPC Sub 30340 West Station"/>
    <x v="120"/>
    <n v="135300"/>
    <x v="300"/>
    <n v="9821846"/>
    <s v="TX.-CURR., WIND.TYPE 601-1200A"/>
    <d v="1958-07-01T00:00:00"/>
    <d v="1958-07-01T00:00:00"/>
    <s v="WCDXFER"/>
  </r>
  <r>
    <n v="0"/>
    <n v="0"/>
    <n v="0"/>
    <n v="0"/>
    <d v="2023-12-01T00:00:00"/>
    <s v="BH Colorado Electric Oper Co"/>
    <s v="Regulated Electric (122)"/>
    <s v="WPC Sub 30340 West Station"/>
    <x v="120"/>
    <n v="135300"/>
    <x v="300"/>
    <n v="9724124"/>
    <s v="TX.-CURR., WIND.TYPE 601-1200A"/>
    <d v="1958-07-01T00:00:00"/>
    <d v="1958-07-01T00:00:00"/>
    <s v="CPR Conversion"/>
  </r>
  <r>
    <n v="0"/>
    <n v="0"/>
    <n v="0"/>
    <n v="0"/>
    <d v="2023-12-01T00:00:00"/>
    <s v="BH Colorado Electric Oper Co"/>
    <s v="Regulated Electric (122)"/>
    <s v="WPC Sub 30340 West Station"/>
    <x v="120"/>
    <n v="135300"/>
    <x v="300"/>
    <n v="9861030"/>
    <s v="TX.-CURR., WIND.TYPE 601-1200A"/>
    <d v="1995-07-01T00:00:00"/>
    <d v="1995-07-01T00:00:00"/>
    <s v="CPR Conversion"/>
  </r>
  <r>
    <n v="3"/>
    <n v="9201.39"/>
    <n v="9100.1564912477988"/>
    <n v="101.23350875220058"/>
    <d v="2023-12-01T00:00:00"/>
    <s v="BH Colorado Electric Oper Co"/>
    <s v="Regulated Electric (122)"/>
    <s v="WPC Sub 30340 West Station"/>
    <x v="120"/>
    <n v="135300"/>
    <x v="300"/>
    <n v="9821847"/>
    <s v="TX.-CURR., WIND.TYPE 601-1200A"/>
    <d v="1975-07-01T00:00:00"/>
    <d v="1975-07-01T00:00:00"/>
    <s v="WCDXFER"/>
  </r>
  <r>
    <n v="0"/>
    <n v="0"/>
    <n v="0"/>
    <n v="0"/>
    <d v="2023-12-01T00:00:00"/>
    <s v="BH Colorado Electric Oper Co"/>
    <s v="Regulated Electric (122)"/>
    <s v="WPC Sub 30340 West Station"/>
    <x v="120"/>
    <n v="135300"/>
    <x v="300"/>
    <n v="9974081"/>
    <s v="TX.-CURR., WIND.TYPE 601-1200A"/>
    <d v="1975-07-01T00:00:00"/>
    <d v="1975-07-01T00:00:00"/>
    <s v="CPR Conversion"/>
  </r>
  <r>
    <n v="0"/>
    <n v="0"/>
    <n v="0"/>
    <n v="0"/>
    <d v="2023-12-01T00:00:00"/>
    <s v="BH Colorado Electric Oper Co"/>
    <s v="Regulated Electric (122)"/>
    <s v="WPC Sub 30340 West Station"/>
    <x v="120"/>
    <n v="135300"/>
    <x v="252"/>
    <n v="9693309"/>
    <s v="CARR CURR EQ-WAVE TRAP-800 AMP"/>
    <d v="1970-07-01T00:00:00"/>
    <d v="1970-07-01T00:00:00"/>
    <s v="CPR Conversion"/>
  </r>
  <r>
    <n v="0"/>
    <n v="0"/>
    <n v="0"/>
    <n v="0"/>
    <d v="2023-12-01T00:00:00"/>
    <s v="BH Colorado Electric Oper Co"/>
    <s v="Regulated Electric (122)"/>
    <s v="WPC Sub 30340 West Station"/>
    <x v="120"/>
    <n v="135300"/>
    <x v="252"/>
    <n v="9974048"/>
    <s v="CARR CURR EQ-WAVE TRAP-800 AMP"/>
    <d v="1976-07-01T00:00:00"/>
    <d v="1976-07-01T00:00:00"/>
    <s v="CPR Conversion"/>
  </r>
  <r>
    <n v="0"/>
    <n v="0"/>
    <n v="0"/>
    <n v="0"/>
    <d v="2023-12-01T00:00:00"/>
    <s v="BH Colorado Electric Oper Co"/>
    <s v="Regulated Electric (122)"/>
    <s v="WPC Sub 30340 West Station"/>
    <x v="120"/>
    <n v="135300"/>
    <x v="252"/>
    <n v="9974051"/>
    <s v="CARR CURR EQ-WAVE TRAP-800 AMP"/>
    <d v="1966-07-01T00:00:00"/>
    <d v="1966-07-01T00:00:00"/>
    <s v="CPR Conversion"/>
  </r>
  <r>
    <n v="1"/>
    <n v="2341.9299999999998"/>
    <n v="2268.410728282"/>
    <n v="73.5192717179998"/>
    <d v="2023-12-01T00:00:00"/>
    <s v="BH Colorado Electric Oper Co"/>
    <s v="Regulated Electric (122)"/>
    <s v="WPC Sub 30340 West Station"/>
    <x v="120"/>
    <n v="135300"/>
    <x v="252"/>
    <n v="9821719"/>
    <s v="CARR CURR EQ-WAVE TRAP-800 AMP"/>
    <d v="1976-07-01T00:00:00"/>
    <d v="1976-07-01T00:00:00"/>
    <s v="WCDXFER"/>
  </r>
  <r>
    <n v="0"/>
    <n v="0"/>
    <n v="0"/>
    <n v="0"/>
    <d v="2023-12-01T00:00:00"/>
    <s v="BH Colorado Electric Oper Co"/>
    <s v="Regulated Electric (122)"/>
    <s v="WPC Sub 30340 West Station"/>
    <x v="120"/>
    <n v="135300"/>
    <x v="252"/>
    <n v="9706623"/>
    <s v="CARR CURR EQ-WAVE TRAP-800 AMP"/>
    <d v="1958-07-01T00:00:00"/>
    <d v="1958-07-01T00:00:00"/>
    <s v="CPR Conversion"/>
  </r>
  <r>
    <n v="1"/>
    <n v="1927.8400000000001"/>
    <n v="2041.6602519520002"/>
    <n v="-113.82025195200004"/>
    <d v="2023-12-01T00:00:00"/>
    <s v="BH Colorado Electric Oper Co"/>
    <s v="Regulated Electric (122)"/>
    <s v="WPC Sub 30340 West Station"/>
    <x v="120"/>
    <n v="135300"/>
    <x v="252"/>
    <n v="9821717"/>
    <s v="CARR CURR EQ-WAVE TRAP-800 AMP"/>
    <d v="1966-07-01T00:00:00"/>
    <d v="1966-07-01T00:00:00"/>
    <s v="WCDXFER"/>
  </r>
  <r>
    <n v="1"/>
    <n v="2100"/>
    <n v="2218.2816600000001"/>
    <n v="-118.2816600000001"/>
    <d v="2023-12-01T00:00:00"/>
    <s v="BH Colorado Electric Oper Co"/>
    <s v="Regulated Electric (122)"/>
    <s v="WPC Sub 30340 West Station"/>
    <x v="120"/>
    <n v="135300"/>
    <x v="252"/>
    <n v="9821718"/>
    <s v="CARR CURR EQ-WAVE TRAP-800 AMP"/>
    <d v="1970-07-01T00:00:00"/>
    <d v="1970-07-01T00:00:00"/>
    <s v="WCDXFER"/>
  </r>
  <r>
    <n v="2"/>
    <n v="3142.14"/>
    <n v="3344.7205528224004"/>
    <n v="-202.58055282240048"/>
    <d v="2023-12-01T00:00:00"/>
    <s v="BH Colorado Electric Oper Co"/>
    <s v="Regulated Electric (122)"/>
    <s v="WPC Sub 30340 West Station"/>
    <x v="120"/>
    <n v="135300"/>
    <x v="252"/>
    <n v="9821716"/>
    <s v="CARR CURR EQ-WAVE TRAP-800 AMP"/>
    <d v="1958-07-01T00:00:00"/>
    <d v="1958-07-01T00:00:00"/>
    <s v="WCDXFER"/>
  </r>
  <r>
    <n v="0"/>
    <n v="19678.59"/>
    <n v="1805.7605505930001"/>
    <n v="17872.829449407"/>
    <d v="2023-12-01T00:00:00"/>
    <s v="BH Colorado Electric Oper Co"/>
    <s v="Regulated Electric (122)"/>
    <s v="WPC Sub 30340 West Station"/>
    <x v="120"/>
    <n v="135300"/>
    <x v="131"/>
    <n v="29777978"/>
    <s v="Yard Lighting Systems"/>
    <d v="2019-03-29T00:00:00"/>
    <d v="2019-03-01T00:00:00"/>
    <s v="10059352"/>
  </r>
  <r>
    <n v="0"/>
    <n v="0"/>
    <n v="0"/>
    <n v="0"/>
    <d v="2023-12-01T00:00:00"/>
    <s v="BH Colorado Electric Oper Co"/>
    <s v="Regulated Electric (122)"/>
    <s v="WPC Sub 30340 West Station"/>
    <x v="120"/>
    <n v="135300"/>
    <x v="131"/>
    <n v="9974073"/>
    <s v="YARD LIGHTING SYSTEMS"/>
    <d v="1958-07-01T00:00:00"/>
    <d v="1958-07-01T00:00:00"/>
    <s v="CPR Conversion"/>
  </r>
  <r>
    <n v="1"/>
    <n v="1150"/>
    <n v="1224.1429840000001"/>
    <n v="-74.142984000000069"/>
    <d v="2023-12-01T00:00:00"/>
    <s v="BH Colorado Electric Oper Co"/>
    <s v="Regulated Electric (122)"/>
    <s v="WPC Sub 30340 West Station"/>
    <x v="120"/>
    <n v="135300"/>
    <x v="131"/>
    <n v="9821782"/>
    <s v="YARD LIGHTING SYSTEMS"/>
    <d v="1958-07-01T00:00:00"/>
    <d v="1958-07-01T00:00:00"/>
    <s v="WCDXFER"/>
  </r>
  <r>
    <n v="0"/>
    <n v="0"/>
    <n v="0"/>
    <n v="0"/>
    <d v="2023-12-01T00:00:00"/>
    <s v="BH Colorado Electric Oper Co"/>
    <s v="Regulated Electric (122)"/>
    <s v="WPC Sub 30340 West Station"/>
    <x v="120"/>
    <n v="135301"/>
    <x v="3"/>
    <n v="35434616"/>
    <s v="Install DME equipment at the West Station sub for PRC-002 compliance."/>
    <d v="2022-05-26T00:00:00"/>
    <d v="2022-05-01T00:00:00"/>
    <s v="10077634"/>
  </r>
  <r>
    <n v="0"/>
    <n v="0"/>
    <n v="0"/>
    <n v="0"/>
    <d v="2023-12-01T00:00:00"/>
    <s v="BH Colorado Electric Oper Co"/>
    <s v="Regulated Electric (122)"/>
    <s v="WPC Sub 30340 West Station"/>
    <x v="120"/>
    <n v="135500"/>
    <x v="3"/>
    <n v="27213795"/>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3-12-01T00:00:00"/>
    <s v="BH Colorado Electric Oper Co"/>
    <s v="Regulated Electric (122)"/>
    <s v="WPC Sub 30340 West Station"/>
    <x v="120"/>
    <n v="135600"/>
    <x v="3"/>
    <n v="27213798"/>
    <s v="Where is the Project? This project is in Pueblo Co. at the West Station substation._x000a__x000a_What is the Project? The project is to realign the transmission lines to match the new substation bays._x000a__x000a_Why are we building the project? This project is to increase"/>
    <d v="2019-05-23T00:00:00"/>
    <d v="2019-05-01T00:00:00"/>
    <s v="10057765"/>
  </r>
  <r>
    <n v="0"/>
    <n v="0"/>
    <n v="0"/>
    <n v="0"/>
    <d v="2023-12-01T00:00:00"/>
    <s v="BH Colorado Electric Oper Co"/>
    <s v="Regulated Electric (122)"/>
    <s v="WPC Sub 30340 West Station"/>
    <x v="120"/>
    <n v="135600"/>
    <x v="3"/>
    <n v="12422980"/>
    <s v="LAJUNTA BUSHING REPLACEMENTS"/>
    <d v="2014-02-12T00:00:00"/>
    <d v="2014-04-01T00:00:00"/>
    <s v="10048677"/>
  </r>
  <r>
    <n v="0"/>
    <n v="0"/>
    <n v="0"/>
    <n v="0"/>
    <d v="2023-12-01T00:00:00"/>
    <s v="BH Colorado Electric Oper Co"/>
    <s v="Regulated Electric (122)"/>
    <s v="WPC Sub 30340 West Station"/>
    <x v="120"/>
    <n v="135600"/>
    <x v="3"/>
    <n v="11766936"/>
    <s v="MIDWAY WEST STATION FIBER-FIBER PROJECT"/>
    <d v="2010-12-31T00:00:00"/>
    <d v="2013-01-01T00:00:00"/>
    <s v="10040226"/>
  </r>
  <r>
    <n v="0"/>
    <n v="0"/>
    <n v="0"/>
    <n v="0"/>
    <d v="2023-12-01T00:00:00"/>
    <s v="BH Colorado Electric Oper Co"/>
    <s v="Regulated Electric (122)"/>
    <s v="WPC Sub 30340 West Station"/>
    <x v="120"/>
    <n v="135600"/>
    <x v="3"/>
    <n v="12317838"/>
    <s v="LAJUNTA BUSHING REPLACEMENTS"/>
    <d v="2014-02-12T00:00:00"/>
    <d v="2014-02-01T00:00:00"/>
    <s v="10048677"/>
  </r>
  <r>
    <n v="0"/>
    <n v="0"/>
    <n v="0"/>
    <n v="0"/>
    <d v="2023-12-01T00:00:00"/>
    <s v="BH Colorado Electric Oper Co"/>
    <s v="Regulated Electric (122)"/>
    <s v="WPC Sub 30340 West Station"/>
    <x v="120"/>
    <n v="135600"/>
    <x v="28"/>
    <n v="11379671"/>
    <s v="FIBER OPTIC STATIC WIRE"/>
    <d v="2010-12-31T00:00:00"/>
    <d v="2011-01-01T00:00:00"/>
    <s v="10040226"/>
  </r>
  <r>
    <n v="0"/>
    <n v="0"/>
    <n v="0"/>
    <n v="0"/>
    <d v="2023-12-01T00:00:00"/>
    <s v="BH Colorado Electric Oper Co"/>
    <s v="Regulated Electric (122)"/>
    <s v="WPC Sub 30340 West Station"/>
    <x v="120"/>
    <n v="135600"/>
    <x v="28"/>
    <n v="11794451"/>
    <s v="FIBER OPTIC STATIC WIRE"/>
    <d v="2012-11-01T00:00:00"/>
    <d v="2012-01-01T00:00:00"/>
    <s v="10042608"/>
  </r>
  <r>
    <n v="1"/>
    <n v="3512.34"/>
    <n v="2816.2773139644"/>
    <n v="696.06268603560011"/>
    <d v="2023-12-01T00:00:00"/>
    <s v="BH Colorado Electric Oper Co"/>
    <s v="Regulated Electric (122)"/>
    <s v="WPC Sub 30345 DOT Site"/>
    <x v="121"/>
    <n v="135200"/>
    <x v="194"/>
    <n v="9974063"/>
    <s v="CONTROL BUILDING STRUCTURE - #"/>
    <d v="1973-07-01T00:00:00"/>
    <d v="1973-07-01T00:00:00"/>
    <s v="CPR Conversion"/>
  </r>
  <r>
    <n v="3"/>
    <n v="5226.71"/>
    <n v="5382.3692115978993"/>
    <n v="-155.65921159789923"/>
    <d v="2023-12-01T00:00:00"/>
    <s v="BH Colorado Electric Oper Co"/>
    <s v="Regulated Electric (122)"/>
    <s v="WPC Sub 30345 DOT Site"/>
    <x v="121"/>
    <n v="135300"/>
    <x v="110"/>
    <n v="9821684"/>
    <s v="ARRESTER - 69,001-146,000 VOLTS"/>
    <d v="1973-07-01T00:00:00"/>
    <d v="1973-07-01T00:00:00"/>
    <s v="WCDXFER"/>
  </r>
  <r>
    <n v="0"/>
    <n v="0"/>
    <n v="0"/>
    <n v="0"/>
    <d v="2023-12-01T00:00:00"/>
    <s v="BH Colorado Electric Oper Co"/>
    <s v="Regulated Electric (122)"/>
    <s v="WPC Sub 30345 DOT Site"/>
    <x v="121"/>
    <n v="135300"/>
    <x v="110"/>
    <n v="9974062"/>
    <s v="ARRESTER - 69,001-146,000 VOLTS"/>
    <d v="1973-07-01T00:00:00"/>
    <d v="1973-07-01T00:00:00"/>
    <s v="CPR Conversion"/>
  </r>
  <r>
    <n v="0"/>
    <n v="22954.100000000002"/>
    <n v="702.11014053700001"/>
    <n v="22251.989859463003"/>
    <d v="2023-12-01T00:00:00"/>
    <s v="BH Colorado Electric Oper Co"/>
    <s v="Regulated Electric (122)"/>
    <s v="WPC Sub 30345 DOT Site"/>
    <x v="121"/>
    <n v="135300"/>
    <x v="111"/>
    <n v="36314677"/>
    <s v="Batteries, Storage - Station"/>
    <d v="2022-05-27T00:00:00"/>
    <d v="2022-05-01T00:00:00"/>
    <s v="10078941"/>
  </r>
  <r>
    <n v="0"/>
    <n v="0"/>
    <n v="0"/>
    <n v="0"/>
    <d v="2023-12-01T00:00:00"/>
    <s v="BH Colorado Electric Oper Co"/>
    <s v="Regulated Electric (122)"/>
    <s v="WPC Sub 30345 DOT Site"/>
    <x v="121"/>
    <n v="135300"/>
    <x v="108"/>
    <n v="9821676"/>
    <s v="BATTERIES, STORAGE"/>
    <d v="1973-07-01T00:00:00"/>
    <d v="1973-07-01T00:00:00"/>
    <s v="WCDXFER"/>
  </r>
  <r>
    <n v="0"/>
    <n v="0"/>
    <n v="0"/>
    <n v="0"/>
    <d v="2023-12-01T00:00:00"/>
    <s v="BH Colorado Electric Oper Co"/>
    <s v="Regulated Electric (122)"/>
    <s v="WPC Sub 30345 DOT Site"/>
    <x v="121"/>
    <n v="135300"/>
    <x v="108"/>
    <n v="9974061"/>
    <s v="BATTERIES, STORAGE"/>
    <d v="1973-07-01T00:00:00"/>
    <d v="1973-07-01T00:00:00"/>
    <s v="CPR Conversion"/>
  </r>
  <r>
    <n v="0"/>
    <n v="0"/>
    <n v="0"/>
    <n v="0"/>
    <d v="2023-12-01T00:00:00"/>
    <s v="BH Colorado Electric Oper Co"/>
    <s v="Regulated Electric (122)"/>
    <s v="WPC Sub 30345 DOT Site"/>
    <x v="121"/>
    <n v="135300"/>
    <x v="140"/>
    <n v="9821679"/>
    <s v="BATTERY CHARGER"/>
    <d v="1973-07-01T00:00:00"/>
    <d v="1973-07-01T00:00:00"/>
    <s v="WCDXFER"/>
  </r>
  <r>
    <n v="0"/>
    <n v="0"/>
    <n v="0"/>
    <n v="0"/>
    <d v="2023-12-01T00:00:00"/>
    <s v="BH Colorado Electric Oper Co"/>
    <s v="Regulated Electric (122)"/>
    <s v="WPC Sub 30345 DOT Site"/>
    <x v="121"/>
    <n v="135300"/>
    <x v="140"/>
    <n v="9974060"/>
    <s v="BATTERY CHARGER"/>
    <d v="1973-07-01T00:00:00"/>
    <d v="1973-07-01T00:00:00"/>
    <s v="CPR Conversion"/>
  </r>
  <r>
    <n v="1"/>
    <n v="25561.02"/>
    <n v="26322.265261519802"/>
    <n v="-761.24526151980172"/>
    <d v="2023-12-01T00:00:00"/>
    <s v="BH Colorado Electric Oper Co"/>
    <s v="Regulated Electric (122)"/>
    <s v="WPC Sub 30345 DOT Site"/>
    <x v="121"/>
    <n v="135300"/>
    <x v="201"/>
    <n v="9821789"/>
    <s v="OIL - 161 KV"/>
    <d v="1973-07-01T00:00:00"/>
    <d v="1973-07-01T00:00:00"/>
    <s v="WCDXFER"/>
  </r>
  <r>
    <n v="0"/>
    <n v="0"/>
    <n v="0"/>
    <n v="0"/>
    <d v="2023-12-01T00:00:00"/>
    <s v="BH Colorado Electric Oper Co"/>
    <s v="Regulated Electric (122)"/>
    <s v="WPC Sub 30345 DOT Site"/>
    <x v="121"/>
    <n v="135300"/>
    <x v="201"/>
    <n v="9974182"/>
    <s v="OIL - 161 KV"/>
    <d v="1973-07-01T00:00:00"/>
    <d v="1973-07-01T00:00:00"/>
    <s v="CPR Conversion"/>
  </r>
  <r>
    <n v="0"/>
    <n v="0"/>
    <n v="0"/>
    <n v="0"/>
    <d v="2023-12-01T00:00:00"/>
    <s v="BH Colorado Electric Oper Co"/>
    <s v="Regulated Electric (122)"/>
    <s v="WPC Sub 30345 DOT Site"/>
    <x v="121"/>
    <n v="135300"/>
    <x v="204"/>
    <n v="9974177"/>
    <s v="CAPACITOR BANKS-FOUNDATION"/>
    <d v="1973-07-01T00:00:00"/>
    <d v="1973-07-01T00:00:00"/>
    <s v="CPR Conversion"/>
  </r>
  <r>
    <n v="0"/>
    <n v="139.47"/>
    <n v="143.62362441030001"/>
    <n v="-4.1536244103000115"/>
    <d v="2023-12-01T00:00:00"/>
    <s v="BH Colorado Electric Oper Co"/>
    <s v="Regulated Electric (122)"/>
    <s v="WPC Sub 30345 DOT Site"/>
    <x v="121"/>
    <n v="135300"/>
    <x v="204"/>
    <n v="9821698"/>
    <s v="CAPACITOR BANKS-FOUNDATION"/>
    <d v="1973-07-01T00:00:00"/>
    <d v="1973-07-01T00:00:00"/>
    <s v="WCDXFER"/>
  </r>
  <r>
    <n v="3"/>
    <n v="11315.62"/>
    <n v="11652.616023873801"/>
    <n v="-336.99602387380037"/>
    <d v="2023-12-01T00:00:00"/>
    <s v="BH Colorado Electric Oper Co"/>
    <s v="Regulated Electric (122)"/>
    <s v="WPC Sub 30345 DOT Site"/>
    <x v="121"/>
    <n v="135300"/>
    <x v="209"/>
    <n v="9821829"/>
    <s v="COMBO-ELEC-69-170KV- &lt;= 600AMPS"/>
    <d v="1973-07-01T00:00:00"/>
    <d v="1973-07-01T00:00:00"/>
    <s v="WCDXFER"/>
  </r>
  <r>
    <n v="0"/>
    <n v="-1370.45"/>
    <n v="-1383.3181554784999"/>
    <n v="12.86815547849983"/>
    <d v="2023-12-01T00:00:00"/>
    <s v="BH Colorado Electric Oper Co"/>
    <s v="Regulated Electric (122)"/>
    <s v="WPC Sub 30345 DOT Site"/>
    <x v="121"/>
    <n v="135300"/>
    <x v="209"/>
    <n v="9821828"/>
    <s v="SWITCH,COMBO,ELEC,69001-170K,"/>
    <d v="1974-07-01T00:00:00"/>
    <d v="1974-07-01T00:00:00"/>
    <s v="WCDXFER"/>
  </r>
  <r>
    <n v="0"/>
    <n v="0"/>
    <n v="0"/>
    <n v="0"/>
    <d v="2023-12-01T00:00:00"/>
    <s v="BH Colorado Electric Oper Co"/>
    <s v="Regulated Electric (122)"/>
    <s v="WPC Sub 30345 DOT Site"/>
    <x v="121"/>
    <n v="135300"/>
    <x v="209"/>
    <n v="9693312"/>
    <s v="COMBO-ELEC-69-170KV- &lt;= 600AMPS"/>
    <d v="1973-07-01T00:00:00"/>
    <d v="1973-07-01T00:00:00"/>
    <s v="CPR Conversion"/>
  </r>
  <r>
    <n v="0"/>
    <n v="0"/>
    <n v="0"/>
    <n v="0"/>
    <d v="2023-12-01T00:00:00"/>
    <s v="BH Colorado Electric Oper Co"/>
    <s v="Regulated Electric (122)"/>
    <s v="WPC Sub 30345 DOT Site"/>
    <x v="121"/>
    <n v="135300"/>
    <x v="209"/>
    <n v="9706629"/>
    <s v="SWITCH,COMBO,ELEC,69001-170K,"/>
    <d v="1974-07-01T00:00:00"/>
    <d v="1974-07-01T00:00:00"/>
    <s v="CPR Conversion"/>
  </r>
  <r>
    <n v="0"/>
    <n v="0"/>
    <n v="0"/>
    <n v="0"/>
    <d v="2023-12-01T00:00:00"/>
    <s v="BH Colorado Electric Oper Co"/>
    <s v="Regulated Electric (122)"/>
    <s v="WPC Sub 30345 DOT Site"/>
    <x v="121"/>
    <n v="135300"/>
    <x v="217"/>
    <n v="9974181"/>
    <s v="CONDUIT, NOT ENCD-PVC-UNDR 3&quot;"/>
    <d v="1973-07-01T00:00:00"/>
    <d v="1973-07-01T00:00:00"/>
    <s v="CPR Conversion"/>
  </r>
  <r>
    <n v="840"/>
    <n v="1135.8500000000001"/>
    <n v="1169.6773054165001"/>
    <n v="-33.827305416499939"/>
    <d v="2023-12-01T00:00:00"/>
    <s v="BH Colorado Electric Oper Co"/>
    <s v="Regulated Electric (122)"/>
    <s v="WPC Sub 30345 DOT Site"/>
    <x v="121"/>
    <n v="135300"/>
    <x v="217"/>
    <n v="9821743"/>
    <s v="CONDUIT, NOT ENCD-PVC-UNDR 3&quot;"/>
    <d v="1973-07-01T00:00:00"/>
    <d v="1973-07-01T00:00:00"/>
    <s v="WCDXFER"/>
  </r>
  <r>
    <n v="1"/>
    <n v="1563.1200000000001"/>
    <n v="1609.6720426488"/>
    <n v="-46.552042648799898"/>
    <d v="2023-12-01T00:00:00"/>
    <s v="BH Colorado Electric Oper Co"/>
    <s v="Regulated Electric (122)"/>
    <s v="WPC Sub 30345 DOT Site"/>
    <x v="121"/>
    <n v="135300"/>
    <x v="220"/>
    <n v="9821723"/>
    <s v="CARR CURR EQ-COUPLING CAPACITOR 69KV"/>
    <d v="1973-07-01T00:00:00"/>
    <d v="1973-07-01T00:00:00"/>
    <s v="WCDXFER"/>
  </r>
  <r>
    <n v="0"/>
    <n v="0"/>
    <n v="0"/>
    <n v="0"/>
    <d v="2023-12-01T00:00:00"/>
    <s v="BH Colorado Electric Oper Co"/>
    <s v="Regulated Electric (122)"/>
    <s v="WPC Sub 30345 DOT Site"/>
    <x v="121"/>
    <n v="135300"/>
    <x v="220"/>
    <n v="9974056"/>
    <s v="CARR CURR EQ-COUPLING CAPACITOR 69KV"/>
    <d v="1973-07-01T00:00:00"/>
    <d v="1973-07-01T00:00:00"/>
    <s v="CPR Conversion"/>
  </r>
  <r>
    <n v="0"/>
    <n v="0"/>
    <n v="0"/>
    <n v="0"/>
    <d v="2023-12-01T00:00:00"/>
    <s v="BH Colorado Electric Oper Co"/>
    <s v="Regulated Electric (122)"/>
    <s v="WPC Sub 30345 DOT Site"/>
    <x v="121"/>
    <n v="135300"/>
    <x v="3"/>
    <n v="9813329"/>
    <s v="Invest Carrier Equip-DOT Sub"/>
    <d v="2002-11-01T00:00:00"/>
    <d v="2002-12-01T00:00:00"/>
    <s v="10016512"/>
  </r>
  <r>
    <n v="0"/>
    <n v="0"/>
    <n v="0"/>
    <n v="0"/>
    <d v="2023-12-01T00:00:00"/>
    <s v="BH Colorado Electric Oper Co"/>
    <s v="Regulated Electric (122)"/>
    <s v="WPC Sub 30345 DOT Site"/>
    <x v="121"/>
    <n v="135300"/>
    <x v="3"/>
    <n v="9812954"/>
    <s v="Invest Carrier Equip-DOT Sub"/>
    <d v="2002-11-01T00:00:00"/>
    <d v="2002-11-01T00:00:00"/>
    <s v="10016512"/>
  </r>
  <r>
    <n v="0"/>
    <n v="0"/>
    <n v="0"/>
    <n v="0"/>
    <d v="2023-12-01T00:00:00"/>
    <s v="BH Colorado Electric Oper Co"/>
    <s v="Regulated Electric (122)"/>
    <s v="WPC Sub 30345 DOT Site"/>
    <x v="121"/>
    <n v="135300"/>
    <x v="3"/>
    <n v="9813524"/>
    <s v="Invest Carrier Equip-DOT Sub"/>
    <d v="2002-11-01T00:00:00"/>
    <d v="2003-01-01T00:00:00"/>
    <s v="10016512"/>
  </r>
  <r>
    <n v="1"/>
    <n v="1000.52"/>
    <n v="1030.3169763747999"/>
    <n v="-29.796976374799897"/>
    <d v="2023-12-01T00:00:00"/>
    <s v="BH Colorado Electric Oper Co"/>
    <s v="Regulated Electric (122)"/>
    <s v="WPC Sub 30345 DOT Site"/>
    <x v="121"/>
    <n v="135300"/>
    <x v="227"/>
    <n v="9821763"/>
    <s v="FOUNDATION"/>
    <d v="1973-07-01T00:00:00"/>
    <d v="1973-07-01T00:00:00"/>
    <s v="WCDXFER"/>
  </r>
  <r>
    <n v="0"/>
    <n v="0"/>
    <n v="0"/>
    <n v="0"/>
    <d v="2023-12-01T00:00:00"/>
    <s v="BH Colorado Electric Oper Co"/>
    <s v="Regulated Electric (122)"/>
    <s v="WPC Sub 30345 DOT Site"/>
    <x v="121"/>
    <n v="135300"/>
    <x v="227"/>
    <n v="9974178"/>
    <s v="FOUNDATION"/>
    <d v="1973-07-01T00:00:00"/>
    <d v="1973-07-01T00:00:00"/>
    <s v="CPR Conversion"/>
  </r>
  <r>
    <n v="0"/>
    <n v="0"/>
    <n v="0"/>
    <n v="0"/>
    <d v="2023-12-01T00:00:00"/>
    <s v="BH Colorado Electric Oper Co"/>
    <s v="Regulated Electric (122)"/>
    <s v="WPC Sub 30345 DOT Site"/>
    <x v="121"/>
    <n v="135300"/>
    <x v="122"/>
    <n v="9974175"/>
    <s v="GROUNDING SYSTEMS, STATION"/>
    <d v="1973-07-01T00:00:00"/>
    <d v="1973-07-01T00:00:00"/>
    <s v="CPR Conversion"/>
  </r>
  <r>
    <n v="1"/>
    <n v="4118.29"/>
    <n v="4240.9388124521001"/>
    <n v="-122.64881245210017"/>
    <d v="2023-12-01T00:00:00"/>
    <s v="BH Colorado Electric Oper Co"/>
    <s v="Regulated Electric (122)"/>
    <s v="WPC Sub 30345 DOT Site"/>
    <x v="121"/>
    <n v="135300"/>
    <x v="122"/>
    <n v="9821761"/>
    <s v="GROUNDING SYSTEMS, STATION"/>
    <d v="1973-07-01T00:00:00"/>
    <d v="1973-07-01T00:00:00"/>
    <s v="WCDXFER"/>
  </r>
  <r>
    <n v="1"/>
    <n v="19962.47"/>
    <n v="20556.982100680299"/>
    <n v="-594.51210068029832"/>
    <d v="2023-12-01T00:00:00"/>
    <s v="BH Colorado Electric Oper Co"/>
    <s v="Regulated Electric (122)"/>
    <s v="WPC Sub 30345 DOT Site"/>
    <x v="121"/>
    <n v="135300"/>
    <x v="284"/>
    <n v="9821756"/>
    <s v="INSULATORS-POST-161KV"/>
    <d v="1973-07-01T00:00:00"/>
    <d v="1973-07-01T00:00:00"/>
    <s v="WCDXFER"/>
  </r>
  <r>
    <n v="0"/>
    <n v="0"/>
    <n v="0"/>
    <n v="0"/>
    <d v="2023-12-01T00:00:00"/>
    <s v="BH Colorado Electric Oper Co"/>
    <s v="Regulated Electric (122)"/>
    <s v="WPC Sub 30345 DOT Site"/>
    <x v="121"/>
    <n v="135300"/>
    <x v="284"/>
    <n v="9974174"/>
    <s v="INSULATORS-POST-161KV"/>
    <d v="1973-07-01T00:00:00"/>
    <d v="1973-07-01T00:00:00"/>
    <s v="CPR Conversion"/>
  </r>
  <r>
    <n v="1"/>
    <n v="1043.0899999999999"/>
    <n v="1074.1547744041002"/>
    <n v="-31.064774404100262"/>
    <d v="2023-12-01T00:00:00"/>
    <s v="BH Colorado Electric Oper Co"/>
    <s v="Regulated Electric (122)"/>
    <s v="WPC Sub 30345 DOT Site"/>
    <x v="121"/>
    <n v="135300"/>
    <x v="229"/>
    <n v="9821709"/>
    <s v="CARR CURR EQ-LINE TUNER"/>
    <d v="1973-07-01T00:00:00"/>
    <d v="1973-07-01T00:00:00"/>
    <s v="WCDXFER"/>
  </r>
  <r>
    <n v="0"/>
    <n v="0"/>
    <n v="0"/>
    <n v="0"/>
    <d v="2023-12-01T00:00:00"/>
    <s v="BH Colorado Electric Oper Co"/>
    <s v="Regulated Electric (122)"/>
    <s v="WPC Sub 30345 DOT Site"/>
    <x v="121"/>
    <n v="135300"/>
    <x v="229"/>
    <n v="9974057"/>
    <s v="CARR CURR EQ-LINE TUNER"/>
    <d v="1973-07-01T00:00:00"/>
    <d v="1973-07-01T00:00:00"/>
    <s v="CPR Conversion"/>
  </r>
  <r>
    <n v="3"/>
    <n v="2571.56"/>
    <n v="2648.1448884244001"/>
    <n v="-76.584888424400106"/>
    <d v="2023-12-01T00:00:00"/>
    <s v="BH Colorado Electric Oper Co"/>
    <s v="Regulated Electric (122)"/>
    <s v="WPC Sub 30345 DOT Site"/>
    <x v="121"/>
    <n v="135300"/>
    <x v="230"/>
    <n v="9821804"/>
    <s v="LOW PROF- SWITCH STAND - HIGH"/>
    <d v="1973-07-01T00:00:00"/>
    <d v="1973-07-01T00:00:00"/>
    <s v="WCDXFER"/>
  </r>
  <r>
    <n v="0"/>
    <n v="0"/>
    <n v="0"/>
    <n v="0"/>
    <d v="2023-12-01T00:00:00"/>
    <s v="BH Colorado Electric Oper Co"/>
    <s v="Regulated Electric (122)"/>
    <s v="WPC Sub 30345 DOT Site"/>
    <x v="121"/>
    <n v="135300"/>
    <x v="230"/>
    <n v="9974171"/>
    <s v="LOW PROF- SWITCH STAND - HIGH"/>
    <d v="1973-07-01T00:00:00"/>
    <d v="1973-07-01T00:00:00"/>
    <s v="CPR Conversion"/>
  </r>
  <r>
    <n v="0"/>
    <n v="0"/>
    <n v="0"/>
    <n v="0"/>
    <d v="2023-12-01T00:00:00"/>
    <s v="BH Colorado Electric Oper Co"/>
    <s v="Regulated Electric (122)"/>
    <s v="WPC Sub 30345 DOT Site"/>
    <x v="121"/>
    <n v="135300"/>
    <x v="231"/>
    <n v="9701176"/>
    <s v="LOW PROF-CURR/POT TRANS/REAC STAND"/>
    <d v="1973-07-01T00:00:00"/>
    <d v="1973-07-01T00:00:00"/>
    <s v="CPR Conversion"/>
  </r>
  <r>
    <n v="6"/>
    <n v="2723.36"/>
    <n v="2804.4657186064001"/>
    <n v="-81.105718606399932"/>
    <d v="2023-12-01T00:00:00"/>
    <s v="BH Colorado Electric Oper Co"/>
    <s v="Regulated Electric (122)"/>
    <s v="WPC Sub 30345 DOT Site"/>
    <x v="121"/>
    <n v="135300"/>
    <x v="231"/>
    <n v="9821805"/>
    <s v="LOW PROF-CURR/POT TRANS/REAC STAND"/>
    <d v="1973-07-01T00:00:00"/>
    <d v="1973-07-01T00:00:00"/>
    <s v="WCDXFER"/>
  </r>
  <r>
    <n v="28"/>
    <n v="24645.8"/>
    <n v="25379.788646241999"/>
    <n v="-733.98864624199996"/>
    <d v="2023-12-01T00:00:00"/>
    <s v="BH Colorado Electric Oper Co"/>
    <s v="Regulated Electric (122)"/>
    <s v="WPC Sub 30345 DOT Site"/>
    <x v="121"/>
    <n v="135300"/>
    <x v="232"/>
    <n v="9821808"/>
    <s v="LOW PROFILE STRUCT-BUS SUPPORT-1PH"/>
    <d v="1973-07-01T00:00:00"/>
    <d v="1973-07-01T00:00:00"/>
    <s v="WCDXFER"/>
  </r>
  <r>
    <n v="0"/>
    <n v="0"/>
    <n v="0"/>
    <n v="0"/>
    <d v="2023-12-01T00:00:00"/>
    <s v="BH Colorado Electric Oper Co"/>
    <s v="Regulated Electric (122)"/>
    <s v="WPC Sub 30345 DOT Site"/>
    <x v="121"/>
    <n v="135300"/>
    <x v="232"/>
    <n v="9974173"/>
    <s v="LOW PROFILE STRUCT-BUS SUPPORT-1PH"/>
    <d v="1973-07-01T00:00:00"/>
    <d v="1973-07-01T00:00:00"/>
    <s v="CPR Conversion"/>
  </r>
  <r>
    <n v="0"/>
    <n v="0"/>
    <n v="0"/>
    <n v="0"/>
    <d v="2023-12-01T00:00:00"/>
    <s v="BH Colorado Electric Oper Co"/>
    <s v="Regulated Electric (122)"/>
    <s v="WPC Sub 30345 DOT Site"/>
    <x v="121"/>
    <n v="135300"/>
    <x v="233"/>
    <n v="9974176"/>
    <s v="LOW PROFILE STRUCTURE-FOUNDATION"/>
    <d v="1973-07-01T00:00:00"/>
    <d v="1973-07-01T00:00:00"/>
    <s v="CPR Conversion"/>
  </r>
  <r>
    <n v="37"/>
    <n v="10227.48"/>
    <n v="10532.069593345199"/>
    <n v="-304.58959334519932"/>
    <d v="2023-12-01T00:00:00"/>
    <s v="BH Colorado Electric Oper Co"/>
    <s v="Regulated Electric (122)"/>
    <s v="WPC Sub 30345 DOT Site"/>
    <x v="121"/>
    <n v="135300"/>
    <x v="233"/>
    <n v="9821815"/>
    <s v="LOW PROFILE STRUCTURE-FOUNDATION"/>
    <d v="1973-07-01T00:00:00"/>
    <d v="1973-07-01T00:00:00"/>
    <s v="WCDXFER"/>
  </r>
  <r>
    <n v="1"/>
    <n v="670.45"/>
    <n v="690.4169999705"/>
    <n v="-19.966999970499955"/>
    <d v="2023-12-01T00:00:00"/>
    <s v="BH Colorado Electric Oper Co"/>
    <s v="Regulated Electric (122)"/>
    <s v="WPC Sub 30345 DOT Site"/>
    <x v="121"/>
    <n v="135300"/>
    <x v="234"/>
    <n v="9821803"/>
    <s v="OTHER LOW PROFILE STRUCTURE"/>
    <d v="1973-07-01T00:00:00"/>
    <d v="1973-07-01T00:00:00"/>
    <s v="WCDXFER"/>
  </r>
  <r>
    <n v="0"/>
    <n v="0"/>
    <n v="0"/>
    <n v="0"/>
    <d v="2023-12-01T00:00:00"/>
    <s v="BH Colorado Electric Oper Co"/>
    <s v="Regulated Electric (122)"/>
    <s v="WPC Sub 30345 DOT Site"/>
    <x v="121"/>
    <n v="135300"/>
    <x v="234"/>
    <n v="9724133"/>
    <s v="OTHER LOW PROFILE STRUCTURE"/>
    <d v="1973-07-01T00:00:00"/>
    <d v="1973-07-01T00:00:00"/>
    <s v="CPR Conversion"/>
  </r>
  <r>
    <n v="1"/>
    <n v="6059.66"/>
    <n v="6240.1257036934003"/>
    <n v="-180.46570369340043"/>
    <d v="2023-12-01T00:00:00"/>
    <s v="BH Colorado Electric Oper Co"/>
    <s v="Regulated Electric (122)"/>
    <s v="WPC Sub 30345 DOT Site"/>
    <x v="121"/>
    <n v="135300"/>
    <x v="235"/>
    <n v="9821779"/>
    <s v="LINE PANEL"/>
    <d v="1973-07-01T00:00:00"/>
    <d v="1973-07-01T00:00:00"/>
    <s v="WCDXFER"/>
  </r>
  <r>
    <n v="0"/>
    <n v="0"/>
    <n v="0"/>
    <n v="0"/>
    <d v="2023-12-01T00:00:00"/>
    <s v="BH Colorado Electric Oper Co"/>
    <s v="Regulated Electric (122)"/>
    <s v="WPC Sub 30345 DOT Site"/>
    <x v="121"/>
    <n v="135300"/>
    <x v="235"/>
    <n v="9974180"/>
    <s v="LINE PANEL"/>
    <d v="1973-07-01T00:00:00"/>
    <d v="1973-07-01T00:00:00"/>
    <s v="CPR Conversion"/>
  </r>
  <r>
    <n v="0"/>
    <n v="0"/>
    <n v="0"/>
    <n v="0"/>
    <d v="2023-12-01T00:00:00"/>
    <s v="BH Colorado Electric Oper Co"/>
    <s v="Regulated Electric (122)"/>
    <s v="WPC Sub 30345 DOT Site"/>
    <x v="121"/>
    <n v="135300"/>
    <x v="264"/>
    <n v="9974179"/>
    <s v="TRANSFORMER DIFFERENTIAL PANEL"/>
    <d v="1980-07-01T00:00:00"/>
    <d v="1980-07-01T00:00:00"/>
    <s v="CPR Conversion"/>
  </r>
  <r>
    <n v="3"/>
    <n v="492.05"/>
    <n v="436.46777121350004"/>
    <n v="55.582228786499968"/>
    <d v="2023-12-01T00:00:00"/>
    <s v="BH Colorado Electric Oper Co"/>
    <s v="Regulated Electric (122)"/>
    <s v="WPC Sub 30345 DOT Site"/>
    <x v="121"/>
    <n v="135300"/>
    <x v="264"/>
    <n v="9821752"/>
    <s v="TRANSFORMER DIFFERENTIAL PANEL"/>
    <d v="1980-07-01T00:00:00"/>
    <d v="1980-07-01T00:00:00"/>
    <s v="WCDXFER"/>
  </r>
  <r>
    <n v="0"/>
    <n v="0"/>
    <n v="0"/>
    <n v="0"/>
    <d v="2023-12-01T00:00:00"/>
    <s v="BH Colorado Electric Oper Co"/>
    <s v="Regulated Electric (122)"/>
    <s v="WPC Sub 30345 DOT Site"/>
    <x v="121"/>
    <n v="135300"/>
    <x v="147"/>
    <n v="9718860"/>
    <s v="TRANSF, PWR, FOUNDATION"/>
    <d v="1973-07-01T00:00:00"/>
    <d v="1973-07-01T00:00:00"/>
    <s v="CPR Conversion"/>
  </r>
  <r>
    <n v="6"/>
    <n v="873.1"/>
    <n v="899.10221891900005"/>
    <n v="-26.002218919000029"/>
    <d v="2023-12-01T00:00:00"/>
    <s v="BH Colorado Electric Oper Co"/>
    <s v="Regulated Electric (122)"/>
    <s v="WPC Sub 30345 DOT Site"/>
    <x v="121"/>
    <n v="135300"/>
    <x v="147"/>
    <n v="9821860"/>
    <s v="TRANSF, PWR, FOUNDATION-00000-TRANSF, PWR, FOUNDATION"/>
    <d v="1973-07-01T00:00:00"/>
    <d v="1973-07-01T00:00:00"/>
    <s v="WCDXFER"/>
  </r>
  <r>
    <n v="3"/>
    <n v="1146.02"/>
    <n v="1180.1501831698001"/>
    <n v="-34.130183169800148"/>
    <d v="2023-12-01T00:00:00"/>
    <s v="BH Colorado Electric Oper Co"/>
    <s v="Regulated Electric (122)"/>
    <s v="WPC Sub 30345 DOT Site"/>
    <x v="121"/>
    <n v="135300"/>
    <x v="277"/>
    <n v="9821802"/>
    <s v="STRUC-SUPPORTING,OUTDOOR-OTHER"/>
    <d v="1973-07-01T00:00:00"/>
    <d v="1973-07-01T00:00:00"/>
    <s v="WCDXFER"/>
  </r>
  <r>
    <n v="0"/>
    <n v="0"/>
    <n v="0"/>
    <n v="0"/>
    <d v="2023-12-01T00:00:00"/>
    <s v="BH Colorado Electric Oper Co"/>
    <s v="Regulated Electric (122)"/>
    <s v="WPC Sub 30345 DOT Site"/>
    <x v="121"/>
    <n v="135300"/>
    <x v="277"/>
    <n v="9974172"/>
    <s v="STRUC-SUPPORTING,OUTDOOR-OTHER"/>
    <d v="1973-07-01T00:00:00"/>
    <d v="1973-07-01T00:00:00"/>
    <s v="CPR Conversion"/>
  </r>
  <r>
    <n v="3"/>
    <n v="16713.670000000002"/>
    <n v="17211.427995968301"/>
    <n v="-497.75799596829893"/>
    <d v="2023-12-01T00:00:00"/>
    <s v="BH Colorado Electric Oper Co"/>
    <s v="Regulated Electric (122)"/>
    <s v="WPC Sub 30345 DOT Site"/>
    <x v="121"/>
    <n v="135300"/>
    <x v="182"/>
    <n v="9821839"/>
    <s v="TRANSF, POTNTL, 1PH, 35001-69KV"/>
    <d v="1973-07-01T00:00:00"/>
    <d v="1973-07-01T00:00:00"/>
    <s v="WCDXFER"/>
  </r>
  <r>
    <n v="0"/>
    <n v="0"/>
    <n v="0"/>
    <n v="0"/>
    <d v="2023-12-01T00:00:00"/>
    <s v="BH Colorado Electric Oper Co"/>
    <s v="Regulated Electric (122)"/>
    <s v="WPC Sub 30345 DOT Site"/>
    <x v="121"/>
    <n v="135300"/>
    <x v="182"/>
    <n v="9974168"/>
    <s v="TRANSF, POTNTL, 1PH, 35001-69KV"/>
    <d v="1973-07-01T00:00:00"/>
    <d v="1973-07-01T00:00:00"/>
    <s v="CPR Conversion"/>
  </r>
  <r>
    <n v="0"/>
    <n v="0"/>
    <n v="0"/>
    <n v="0"/>
    <d v="2023-12-01T00:00:00"/>
    <s v="BH Colorado Electric Oper Co"/>
    <s v="Regulated Electric (122)"/>
    <s v="WPC Sub 30345 DOT Site"/>
    <x v="121"/>
    <n v="135300"/>
    <x v="246"/>
    <n v="9821726"/>
    <s v="CARR CURR EQ-TRANS/REC COMBINED"/>
    <d v="1973-07-01T00:00:00"/>
    <d v="1973-07-01T00:00:00"/>
    <s v="WCDXFER"/>
  </r>
  <r>
    <n v="1"/>
    <n v="8448.91"/>
    <n v="3704.1863302380002"/>
    <n v="4744.7236697619992"/>
    <d v="2023-12-01T00:00:00"/>
    <s v="BH Colorado Electric Oper Co"/>
    <s v="Regulated Electric (122)"/>
    <s v="WPC Sub 30345 DOT Site"/>
    <x v="121"/>
    <n v="135300"/>
    <x v="246"/>
    <n v="9814131"/>
    <s v="CARR CURR EQ-TRANS/REC COMBINED"/>
    <d v="2002-11-01T00:00:00"/>
    <d v="2002-01-01T00:00:00"/>
    <s v="10016512"/>
  </r>
  <r>
    <n v="0"/>
    <n v="0"/>
    <n v="0"/>
    <n v="0"/>
    <d v="2023-12-01T00:00:00"/>
    <s v="BH Colorado Electric Oper Co"/>
    <s v="Regulated Electric (122)"/>
    <s v="WPC Sub 30345 DOT Site"/>
    <x v="121"/>
    <n v="135300"/>
    <x v="246"/>
    <n v="9974059"/>
    <s v="CARR CURR EQ-TRANS/REC COMBINED"/>
    <d v="1973-07-01T00:00:00"/>
    <d v="1973-07-01T00:00:00"/>
    <s v="CPR Conversion"/>
  </r>
  <r>
    <n v="1"/>
    <n v="9282.66"/>
    <n v="7666.2200093562005"/>
    <n v="1616.4399906437993"/>
    <d v="2023-12-01T00:00:00"/>
    <s v="BH Colorado Electric Oper Co"/>
    <s v="Regulated Electric (122)"/>
    <s v="WPC Sub 30345 DOT Site"/>
    <x v="121"/>
    <n v="135300"/>
    <x v="250"/>
    <n v="9821849"/>
    <s v="TX., CURR.-WIND.TYPE-100-600A"/>
    <d v="1983-07-01T00:00:00"/>
    <d v="1983-07-01T00:00:00"/>
    <s v="WCDXFER"/>
  </r>
  <r>
    <n v="2"/>
    <n v="6089.52"/>
    <n v="6270.8749789847998"/>
    <n v="-181.35497898479935"/>
    <d v="2023-12-01T00:00:00"/>
    <s v="BH Colorado Electric Oper Co"/>
    <s v="Regulated Electric (122)"/>
    <s v="WPC Sub 30345 DOT Site"/>
    <x v="121"/>
    <n v="135300"/>
    <x v="250"/>
    <n v="9695306"/>
    <s v="TX.-CURRENT, WINDOW TYPE"/>
    <d v="1973-07-01T00:00:00"/>
    <d v="1973-07-01T00:00:00"/>
    <s v="WCDXFER"/>
  </r>
  <r>
    <n v="0"/>
    <n v="0"/>
    <n v="0"/>
    <n v="0"/>
    <d v="2023-12-01T00:00:00"/>
    <s v="BH Colorado Electric Oper Co"/>
    <s v="Regulated Electric (122)"/>
    <s v="WPC Sub 30345 DOT Site"/>
    <x v="121"/>
    <n v="135300"/>
    <x v="250"/>
    <n v="9974170"/>
    <s v="TX., CURR.-WIND.TYPE-100-600A"/>
    <d v="1983-07-01T00:00:00"/>
    <d v="1983-07-01T00:00:00"/>
    <s v="CPR Conversion"/>
  </r>
  <r>
    <n v="0"/>
    <n v="0"/>
    <n v="0"/>
    <n v="0"/>
    <d v="2023-12-01T00:00:00"/>
    <s v="BH Colorado Electric Oper Co"/>
    <s v="Regulated Electric (122)"/>
    <s v="WPC Sub 30345 DOT Site"/>
    <x v="121"/>
    <n v="135300"/>
    <x v="250"/>
    <n v="9974169"/>
    <s v="TX.-CURRENT, WINDOW TYPE"/>
    <d v="1973-07-01T00:00:00"/>
    <d v="1973-07-01T00:00:00"/>
    <s v="CPR Conversion"/>
  </r>
  <r>
    <n v="0"/>
    <n v="0"/>
    <n v="0"/>
    <n v="0"/>
    <d v="2023-12-01T00:00:00"/>
    <s v="BH Colorado Electric Oper Co"/>
    <s v="Regulated Electric (122)"/>
    <s v="WPC Sub 30345 DOT Site"/>
    <x v="121"/>
    <n v="135300"/>
    <x v="252"/>
    <n v="9974058"/>
    <s v="CARR CURR EQ-WAVE TRAP-800 AMP"/>
    <d v="1973-07-01T00:00:00"/>
    <d v="1973-07-01T00:00:00"/>
    <s v="CPR Conversion"/>
  </r>
  <r>
    <n v="1"/>
    <n v="1679.76"/>
    <n v="1729.7857556423999"/>
    <n v="-50.025755642399872"/>
    <d v="2023-12-01T00:00:00"/>
    <s v="BH Colorado Electric Oper Co"/>
    <s v="Regulated Electric (122)"/>
    <s v="WPC Sub 30345 DOT Site"/>
    <x v="121"/>
    <n v="135300"/>
    <x v="252"/>
    <n v="9821715"/>
    <s v="CARR CURR EQ-WAVE TRAP-800 AMP"/>
    <d v="1973-07-01T00:00:00"/>
    <d v="1973-07-01T00:00:00"/>
    <s v="WCDXFER"/>
  </r>
  <r>
    <n v="1"/>
    <n v="1278.24"/>
    <n v="1316.3078917775999"/>
    <n v="-38.067891777599925"/>
    <d v="2023-12-01T00:00:00"/>
    <s v="BH Colorado Electric Oper Co"/>
    <s v="Regulated Electric (122)"/>
    <s v="WPC Sub 30345 DOT Site"/>
    <x v="121"/>
    <n v="135300"/>
    <x v="131"/>
    <n v="9821781"/>
    <s v="YARD LIGHTING SYSTEMS"/>
    <d v="1973-07-01T00:00:00"/>
    <d v="1973-07-01T00:00:00"/>
    <s v="WCDXFER"/>
  </r>
  <r>
    <n v="0"/>
    <n v="0"/>
    <n v="0"/>
    <n v="0"/>
    <d v="2023-12-01T00:00:00"/>
    <s v="BH Colorado Electric Oper Co"/>
    <s v="Regulated Electric (122)"/>
    <s v="WPC Sub 30345 DOT Site"/>
    <x v="121"/>
    <n v="135300"/>
    <x v="131"/>
    <n v="9974167"/>
    <s v="YARD LIGHTING SYSTEMS"/>
    <d v="1973-07-01T00:00:00"/>
    <d v="1973-07-01T00:00:00"/>
    <s v="CPR Conversion"/>
  </r>
  <r>
    <n v="0"/>
    <n v="0"/>
    <n v="0"/>
    <n v="0"/>
    <d v="2023-12-01T00:00:00"/>
    <s v="BH Colorado Electric Oper Co"/>
    <s v="Regulated Electric (122)"/>
    <s v="WPC Sub 30350 Pueblo Plant 69"/>
    <x v="122"/>
    <n v="135200"/>
    <x v="194"/>
    <n v="9697420"/>
    <s v="CONTROL BUILDING STRUCTURE - #"/>
    <d v="1981-07-01T00:00:00"/>
    <d v="1981-07-01T00:00:00"/>
    <s v="CPR Conversion"/>
  </r>
  <r>
    <n v="0"/>
    <n v="0"/>
    <n v="0"/>
    <n v="0"/>
    <d v="2023-12-01T00:00:00"/>
    <s v="BH Colorado Electric Oper Co"/>
    <s v="Regulated Electric (122)"/>
    <s v="WPC Sub 30350 Pueblo Plant 69"/>
    <x v="122"/>
    <n v="135300"/>
    <x v="110"/>
    <n v="9974166"/>
    <s v="ARRESTER - 69,001-146,000 VOLTS"/>
    <d v="1986-07-01T00:00:00"/>
    <d v="1986-07-01T00:00:00"/>
    <s v="CPR Conversion"/>
  </r>
  <r>
    <n v="0"/>
    <n v="0"/>
    <n v="0"/>
    <n v="0"/>
    <d v="2023-12-01T00:00:00"/>
    <s v="BH Colorado Electric Oper Co"/>
    <s v="Regulated Electric (122)"/>
    <s v="WPC Sub 30350 Pueblo Plant 69"/>
    <x v="122"/>
    <n v="135300"/>
    <x v="110"/>
    <n v="9821682"/>
    <s v="ARRESTERS-69,001-146,000 VOLT"/>
    <d v="1981-07-01T00:00:00"/>
    <d v="1981-07-01T00:00:00"/>
    <s v="WCDXFER"/>
  </r>
  <r>
    <n v="0"/>
    <n v="0"/>
    <n v="0"/>
    <n v="0"/>
    <d v="2023-12-01T00:00:00"/>
    <s v="BH Colorado Electric Oper Co"/>
    <s v="Regulated Electric (122)"/>
    <s v="WPC Sub 30350 Pueblo Plant 69"/>
    <x v="122"/>
    <n v="135300"/>
    <x v="110"/>
    <n v="9821683"/>
    <s v="ARRESTER - 69,001-146,000 VOLTS"/>
    <d v="1986-07-01T00:00:00"/>
    <d v="1986-07-01T00:00:00"/>
    <s v="WCDXFER"/>
  </r>
  <r>
    <n v="0"/>
    <n v="0"/>
    <n v="0"/>
    <n v="0"/>
    <d v="2023-12-01T00:00:00"/>
    <s v="BH Colorado Electric Oper Co"/>
    <s v="Regulated Electric (122)"/>
    <s v="WPC Sub 30350 Pueblo Plant 69"/>
    <x v="122"/>
    <n v="135300"/>
    <x v="110"/>
    <n v="9974165"/>
    <s v="ARRESTERS-69,001-146,000 VOLT"/>
    <d v="1981-07-01T00:00:00"/>
    <d v="1981-07-01T00:00:00"/>
    <s v="CPR Conversion"/>
  </r>
  <r>
    <n v="0"/>
    <n v="0"/>
    <n v="0"/>
    <n v="0"/>
    <d v="2023-12-01T00:00:00"/>
    <s v="BH Colorado Electric Oper Co"/>
    <s v="Regulated Electric (122)"/>
    <s v="WPC Sub 30350 Pueblo Plant 69"/>
    <x v="122"/>
    <n v="135300"/>
    <x v="158"/>
    <n v="9728054"/>
    <s v="OIL - 15 KV"/>
    <d v="1986-07-01T00:00:00"/>
    <d v="1986-07-01T00:00:00"/>
    <s v="CPR Conversion"/>
  </r>
  <r>
    <n v="0"/>
    <n v="0"/>
    <n v="0"/>
    <n v="0"/>
    <d v="2023-12-01T00:00:00"/>
    <s v="BH Colorado Electric Oper Co"/>
    <s v="Regulated Electric (122)"/>
    <s v="WPC Sub 30350 Pueblo Plant 69"/>
    <x v="122"/>
    <n v="135300"/>
    <x v="158"/>
    <n v="9821796"/>
    <s v="OIL - 15 KV"/>
    <d v="1986-07-01T00:00:00"/>
    <d v="1986-07-01T00:00:00"/>
    <s v="WCDXFER"/>
  </r>
  <r>
    <n v="0"/>
    <n v="0"/>
    <n v="0"/>
    <n v="0"/>
    <d v="2023-12-01T00:00:00"/>
    <s v="BH Colorado Electric Oper Co"/>
    <s v="Regulated Electric (122)"/>
    <s v="WPC Sub 30350 Pueblo Plant 69"/>
    <x v="122"/>
    <n v="135300"/>
    <x v="201"/>
    <n v="9821788"/>
    <s v="OIL - 161 KV"/>
    <d v="1981-07-01T00:00:00"/>
    <d v="1981-07-01T00:00:00"/>
    <s v="WCDXFER"/>
  </r>
  <r>
    <n v="0"/>
    <n v="0"/>
    <n v="0"/>
    <n v="0"/>
    <d v="2023-12-01T00:00:00"/>
    <s v="BH Colorado Electric Oper Co"/>
    <s v="Regulated Electric (122)"/>
    <s v="WPC Sub 30350 Pueblo Plant 69"/>
    <x v="122"/>
    <n v="135300"/>
    <x v="201"/>
    <n v="9724132"/>
    <s v="OIL - 161 KV"/>
    <d v="1981-07-01T00:00:00"/>
    <d v="1981-07-01T00:00:00"/>
    <s v="CPR Conversion"/>
  </r>
  <r>
    <n v="0"/>
    <n v="0"/>
    <n v="0"/>
    <n v="0"/>
    <d v="2023-12-01T00:00:00"/>
    <s v="BH Colorado Electric Oper Co"/>
    <s v="Regulated Electric (122)"/>
    <s v="WPC Sub 30350 Pueblo Plant 69"/>
    <x v="122"/>
    <n v="135300"/>
    <x v="204"/>
    <n v="9974155"/>
    <s v="CAPACITOR BANKS-FOUNDATION"/>
    <d v="1981-07-01T00:00:00"/>
    <d v="1981-07-01T00:00:00"/>
    <s v="CPR Conversion"/>
  </r>
  <r>
    <n v="0"/>
    <n v="0"/>
    <n v="0"/>
    <n v="0"/>
    <d v="2023-12-01T00:00:00"/>
    <s v="BH Colorado Electric Oper Co"/>
    <s v="Regulated Electric (122)"/>
    <s v="WPC Sub 30350 Pueblo Plant 69"/>
    <x v="122"/>
    <n v="135300"/>
    <x v="204"/>
    <n v="9821697"/>
    <s v="CAPACITOR BANKS-FOUNDATION"/>
    <d v="1981-07-01T00:00:00"/>
    <d v="1981-07-01T00:00:00"/>
    <s v="WCDXFER"/>
  </r>
  <r>
    <n v="0"/>
    <n v="0"/>
    <n v="0"/>
    <n v="0"/>
    <d v="2023-12-01T00:00:00"/>
    <s v="BH Colorado Electric Oper Co"/>
    <s v="Regulated Electric (122)"/>
    <s v="WPC Sub 30350 Pueblo Plant 69"/>
    <x v="122"/>
    <n v="135300"/>
    <x v="210"/>
    <n v="9974142"/>
    <s v="COMBO-ELEC-69-170KV- 1200-1999AMPS"/>
    <d v="1981-07-01T00:00:00"/>
    <d v="1981-07-01T00:00:00"/>
    <s v="CPR Conversion"/>
  </r>
  <r>
    <n v="0"/>
    <n v="0"/>
    <n v="0"/>
    <n v="0"/>
    <d v="2023-12-01T00:00:00"/>
    <s v="BH Colorado Electric Oper Co"/>
    <s v="Regulated Electric (122)"/>
    <s v="WPC Sub 30350 Pueblo Plant 69"/>
    <x v="122"/>
    <n v="135300"/>
    <x v="210"/>
    <n v="9974141"/>
    <s v="SWITCH,COMBO,ELEC,69001-170K,"/>
    <d v="1986-07-01T00:00:00"/>
    <d v="1986-07-01T00:00:00"/>
    <s v="CPR Conversion"/>
  </r>
  <r>
    <n v="0"/>
    <n v="0"/>
    <n v="0"/>
    <n v="0"/>
    <d v="2023-12-01T00:00:00"/>
    <s v="BH Colorado Electric Oper Co"/>
    <s v="Regulated Electric (122)"/>
    <s v="WPC Sub 30350 Pueblo Plant 69"/>
    <x v="122"/>
    <n v="135300"/>
    <x v="210"/>
    <n v="9821827"/>
    <s v="COMBO-ELEC-69-170KV- 1200-1999AMPS"/>
    <d v="1981-07-01T00:00:00"/>
    <d v="1981-07-01T00:00:00"/>
    <s v="WCDXFER"/>
  </r>
  <r>
    <n v="0"/>
    <n v="0"/>
    <n v="0"/>
    <n v="0"/>
    <d v="2023-12-01T00:00:00"/>
    <s v="BH Colorado Electric Oper Co"/>
    <s v="Regulated Electric (122)"/>
    <s v="WPC Sub 30350 Pueblo Plant 69"/>
    <x v="122"/>
    <n v="135300"/>
    <x v="210"/>
    <n v="9821826"/>
    <s v="SWITCH,COMBO,ELEC,69001-170K,"/>
    <d v="1986-07-01T00:00:00"/>
    <d v="1986-07-01T00:00:00"/>
    <s v="WCDXFER"/>
  </r>
  <r>
    <n v="0"/>
    <n v="0"/>
    <n v="0"/>
    <n v="0"/>
    <d v="2023-12-01T00:00:00"/>
    <s v="BH Colorado Electric Oper Co"/>
    <s v="Regulated Electric (122)"/>
    <s v="WPC Sub 30350 Pueblo Plant 69"/>
    <x v="122"/>
    <n v="135300"/>
    <x v="214"/>
    <n v="9821701"/>
    <s v="COND. PWR CABLE, AL, OTHER"/>
    <d v="1986-07-01T00:00:00"/>
    <d v="1986-07-01T00:00:00"/>
    <s v="WCDXFER"/>
  </r>
  <r>
    <n v="0"/>
    <n v="0"/>
    <n v="0"/>
    <n v="0"/>
    <d v="2023-12-01T00:00:00"/>
    <s v="BH Colorado Electric Oper Co"/>
    <s v="Regulated Electric (122)"/>
    <s v="WPC Sub 30350 Pueblo Plant 69"/>
    <x v="122"/>
    <n v="135300"/>
    <x v="214"/>
    <n v="9974147"/>
    <s v="COND. PWR CABLE, AL, OTHER"/>
    <d v="1986-07-01T00:00:00"/>
    <d v="1986-07-01T00:00:00"/>
    <s v="CPR Conversion"/>
  </r>
  <r>
    <n v="0"/>
    <n v="0"/>
    <n v="0"/>
    <n v="0"/>
    <d v="2023-12-01T00:00:00"/>
    <s v="BH Colorado Electric Oper Co"/>
    <s v="Regulated Electric (122)"/>
    <s v="WPC Sub 30350 Pueblo Plant 69"/>
    <x v="122"/>
    <n v="135300"/>
    <x v="217"/>
    <n v="9821742"/>
    <s v="CONDUIT, NOT ENCD-PVC-UNDR 3&quot;"/>
    <d v="1986-07-01T00:00:00"/>
    <d v="1986-07-01T00:00:00"/>
    <s v="WCDXFER"/>
  </r>
  <r>
    <n v="0"/>
    <n v="0"/>
    <n v="0"/>
    <n v="0"/>
    <d v="2023-12-01T00:00:00"/>
    <s v="BH Colorado Electric Oper Co"/>
    <s v="Regulated Electric (122)"/>
    <s v="WPC Sub 30350 Pueblo Plant 69"/>
    <x v="122"/>
    <n v="135300"/>
    <x v="217"/>
    <n v="9974161"/>
    <s v="CONDUIT, NOT ENCD-PVC-UNDR 3&quot;"/>
    <d v="1986-07-01T00:00:00"/>
    <d v="1986-07-01T00:00:00"/>
    <s v="CPR Conversion"/>
  </r>
  <r>
    <n v="0"/>
    <n v="0"/>
    <n v="0"/>
    <n v="0"/>
    <d v="2023-12-01T00:00:00"/>
    <s v="BH Colorado Electric Oper Co"/>
    <s v="Regulated Electric (122)"/>
    <s v="WPC Sub 30350 Pueblo Plant 69"/>
    <x v="122"/>
    <n v="135300"/>
    <x v="220"/>
    <n v="9974162"/>
    <s v="CARR CURR EQ-COUPLING CAPACITOR 69KV"/>
    <d v="1981-07-01T00:00:00"/>
    <d v="1981-07-01T00:00:00"/>
    <s v="CPR Conversion"/>
  </r>
  <r>
    <n v="0"/>
    <n v="0"/>
    <n v="0"/>
    <n v="0"/>
    <d v="2023-12-01T00:00:00"/>
    <s v="BH Colorado Electric Oper Co"/>
    <s v="Regulated Electric (122)"/>
    <s v="WPC Sub 30350 Pueblo Plant 69"/>
    <x v="122"/>
    <n v="135300"/>
    <x v="220"/>
    <n v="9821722"/>
    <s v="CARR CURR EQ-COUPLING CAPACITOR 69KV"/>
    <d v="1981-07-01T00:00:00"/>
    <d v="1981-07-01T00:00:00"/>
    <s v="WCDXFER"/>
  </r>
  <r>
    <n v="0"/>
    <n v="0"/>
    <n v="0"/>
    <n v="0"/>
    <d v="2023-12-01T00:00:00"/>
    <s v="BH Colorado Electric Oper Co"/>
    <s v="Regulated Electric (122)"/>
    <s v="WPC Sub 30350 Pueblo Plant 69"/>
    <x v="122"/>
    <n v="135300"/>
    <x v="119"/>
    <n v="9706628"/>
    <s v="FENCES, CHAIN LINK"/>
    <d v="1986-07-01T00:00:00"/>
    <d v="1986-07-01T00:00:00"/>
    <s v="CPR Conversion"/>
  </r>
  <r>
    <n v="0"/>
    <n v="0"/>
    <n v="0"/>
    <n v="0"/>
    <d v="2023-12-01T00:00:00"/>
    <s v="BH Colorado Electric Oper Co"/>
    <s v="Regulated Electric (122)"/>
    <s v="WPC Sub 30350 Pueblo Plant 69"/>
    <x v="122"/>
    <n v="135300"/>
    <x v="119"/>
    <n v="9974156"/>
    <s v="FENCE"/>
    <d v="1981-07-01T00:00:00"/>
    <d v="1981-07-01T00:00:00"/>
    <s v="CPR Conversion"/>
  </r>
  <r>
    <n v="0"/>
    <n v="0"/>
    <n v="0"/>
    <n v="0"/>
    <d v="2023-12-01T00:00:00"/>
    <s v="BH Colorado Electric Oper Co"/>
    <s v="Regulated Electric (122)"/>
    <s v="WPC Sub 30350 Pueblo Plant 69"/>
    <x v="122"/>
    <n v="135300"/>
    <x v="119"/>
    <n v="9821730"/>
    <s v="FENCES, CHAIN LINK"/>
    <d v="1986-07-01T00:00:00"/>
    <d v="1986-07-01T00:00:00"/>
    <s v="WCDXFER"/>
  </r>
  <r>
    <n v="0"/>
    <n v="0"/>
    <n v="0"/>
    <n v="0"/>
    <d v="2023-12-01T00:00:00"/>
    <s v="BH Colorado Electric Oper Co"/>
    <s v="Regulated Electric (122)"/>
    <s v="WPC Sub 30350 Pueblo Plant 69"/>
    <x v="122"/>
    <n v="135300"/>
    <x v="119"/>
    <n v="9821731"/>
    <s v="FENCE"/>
    <d v="1981-07-01T00:00:00"/>
    <d v="1981-07-01T00:00:00"/>
    <s v="WCDXFER"/>
  </r>
  <r>
    <n v="0"/>
    <n v="0"/>
    <n v="0"/>
    <n v="0"/>
    <d v="2023-12-01T00:00:00"/>
    <s v="BH Colorado Electric Oper Co"/>
    <s v="Regulated Electric (122)"/>
    <s v="WPC Sub 30350 Pueblo Plant 69"/>
    <x v="122"/>
    <n v="135300"/>
    <x v="227"/>
    <n v="9821798"/>
    <s v="FOUNDATION"/>
    <d v="1981-07-01T00:00:00"/>
    <d v="1981-07-01T00:00:00"/>
    <s v="WCDXFER"/>
  </r>
  <r>
    <n v="0"/>
    <n v="0"/>
    <n v="0"/>
    <n v="0"/>
    <d v="2023-12-01T00:00:00"/>
    <s v="BH Colorado Electric Oper Co"/>
    <s v="Regulated Electric (122)"/>
    <s v="WPC Sub 30350 Pueblo Plant 69"/>
    <x v="122"/>
    <n v="135300"/>
    <x v="227"/>
    <n v="9821797"/>
    <s v="PWR CIRC BREAKERS-FOUNDATION"/>
    <d v="1986-07-01T00:00:00"/>
    <d v="1986-07-01T00:00:00"/>
    <s v="WCDXFER"/>
  </r>
  <r>
    <n v="0"/>
    <n v="0"/>
    <n v="0"/>
    <n v="0"/>
    <d v="2023-12-01T00:00:00"/>
    <s v="BH Colorado Electric Oper Co"/>
    <s v="Regulated Electric (122)"/>
    <s v="WPC Sub 30350 Pueblo Plant 69"/>
    <x v="122"/>
    <n v="135300"/>
    <x v="227"/>
    <n v="9974154"/>
    <s v="FOUNDATION"/>
    <d v="1981-07-01T00:00:00"/>
    <d v="1981-07-01T00:00:00"/>
    <s v="CPR Conversion"/>
  </r>
  <r>
    <n v="0"/>
    <n v="0"/>
    <n v="0"/>
    <n v="0"/>
    <d v="2023-12-01T00:00:00"/>
    <s v="BH Colorado Electric Oper Co"/>
    <s v="Regulated Electric (122)"/>
    <s v="WPC Sub 30350 Pueblo Plant 69"/>
    <x v="122"/>
    <n v="135300"/>
    <x v="227"/>
    <n v="9724131"/>
    <s v="PWR CIRC BREAKERS-FOUNDATION"/>
    <d v="1986-07-01T00:00:00"/>
    <d v="1986-07-01T00:00:00"/>
    <s v="CPR Conversion"/>
  </r>
  <r>
    <n v="0"/>
    <n v="0"/>
    <n v="0"/>
    <n v="0"/>
    <d v="2023-12-01T00:00:00"/>
    <s v="BH Colorado Electric Oper Co"/>
    <s v="Regulated Electric (122)"/>
    <s v="WPC Sub 30350 Pueblo Plant 69"/>
    <x v="122"/>
    <n v="135300"/>
    <x v="122"/>
    <n v="9974151"/>
    <s v="GROUNDING SYSTEMS, STATION"/>
    <d v="1981-07-01T00:00:00"/>
    <d v="1981-07-01T00:00:00"/>
    <s v="CPR Conversion"/>
  </r>
  <r>
    <n v="0"/>
    <n v="0"/>
    <n v="0"/>
    <n v="0"/>
    <d v="2023-12-01T00:00:00"/>
    <s v="BH Colorado Electric Oper Co"/>
    <s v="Regulated Electric (122)"/>
    <s v="WPC Sub 30350 Pueblo Plant 69"/>
    <x v="122"/>
    <n v="135300"/>
    <x v="122"/>
    <n v="9821759"/>
    <s v="STATION GROUNDING SYSTEMS"/>
    <d v="1986-07-01T00:00:00"/>
    <d v="1986-07-01T00:00:00"/>
    <s v="WCDXFER"/>
  </r>
  <r>
    <n v="0"/>
    <n v="0"/>
    <n v="0"/>
    <n v="0"/>
    <d v="2023-12-01T00:00:00"/>
    <s v="BH Colorado Electric Oper Co"/>
    <s v="Regulated Electric (122)"/>
    <s v="WPC Sub 30350 Pueblo Plant 69"/>
    <x v="122"/>
    <n v="135300"/>
    <x v="122"/>
    <n v="9974150"/>
    <s v="STATION GROUNDING SYSTEMS"/>
    <d v="1986-07-01T00:00:00"/>
    <d v="1986-07-01T00:00:00"/>
    <s v="CPR Conversion"/>
  </r>
  <r>
    <n v="0"/>
    <n v="0"/>
    <n v="0"/>
    <n v="0"/>
    <d v="2023-12-01T00:00:00"/>
    <s v="BH Colorado Electric Oper Co"/>
    <s v="Regulated Electric (122)"/>
    <s v="WPC Sub 30350 Pueblo Plant 69"/>
    <x v="122"/>
    <n v="135300"/>
    <x v="122"/>
    <n v="9821760"/>
    <s v="GROUNDING SYSTEMS, STATION"/>
    <d v="1981-07-01T00:00:00"/>
    <d v="1981-07-01T00:00:00"/>
    <s v="WCDXFER"/>
  </r>
  <r>
    <n v="0"/>
    <n v="0"/>
    <n v="0"/>
    <n v="0"/>
    <d v="2023-12-01T00:00:00"/>
    <s v="BH Colorado Electric Oper Co"/>
    <s v="Regulated Electric (122)"/>
    <s v="WPC Sub 30350 Pueblo Plant 69"/>
    <x v="122"/>
    <n v="135300"/>
    <x v="99"/>
    <n v="9974148"/>
    <s v="INSULATORS-POST-69KV"/>
    <d v="1975-07-01T00:00:00"/>
    <d v="1975-07-01T00:00:00"/>
    <s v="CPR Conversion"/>
  </r>
  <r>
    <n v="0"/>
    <n v="0"/>
    <n v="0"/>
    <n v="0"/>
    <d v="2023-12-01T00:00:00"/>
    <s v="BH Colorado Electric Oper Co"/>
    <s v="Regulated Electric (122)"/>
    <s v="WPC Sub 30350 Pueblo Plant 69"/>
    <x v="122"/>
    <n v="135300"/>
    <x v="99"/>
    <n v="9821757"/>
    <s v="INSULATORS-POST-69KV"/>
    <d v="1975-07-01T00:00:00"/>
    <d v="1975-07-01T00:00:00"/>
    <s v="WCDXFER"/>
  </r>
  <r>
    <n v="0"/>
    <n v="0"/>
    <n v="0"/>
    <n v="0"/>
    <d v="2023-12-01T00:00:00"/>
    <s v="BH Colorado Electric Oper Co"/>
    <s v="Regulated Electric (122)"/>
    <s v="WPC Sub 30350 Pueblo Plant 69"/>
    <x v="122"/>
    <n v="135300"/>
    <x v="99"/>
    <n v="9821758"/>
    <s v="INSULATORS-POST-69KV"/>
    <d v="1981-07-01T00:00:00"/>
    <d v="1981-07-01T00:00:00"/>
    <s v="WCDXFER"/>
  </r>
  <r>
    <n v="0"/>
    <n v="0"/>
    <n v="0"/>
    <n v="0"/>
    <d v="2023-12-01T00:00:00"/>
    <s v="BH Colorado Electric Oper Co"/>
    <s v="Regulated Electric (122)"/>
    <s v="WPC Sub 30350 Pueblo Plant 69"/>
    <x v="122"/>
    <n v="135300"/>
    <x v="99"/>
    <n v="9974149"/>
    <s v="INSULATORS-POST-69KV"/>
    <d v="1981-07-01T00:00:00"/>
    <d v="1981-07-01T00:00:00"/>
    <s v="CPR Conversion"/>
  </r>
  <r>
    <n v="0"/>
    <n v="0"/>
    <n v="0"/>
    <n v="0"/>
    <d v="2023-12-01T00:00:00"/>
    <s v="BH Colorado Electric Oper Co"/>
    <s v="Regulated Electric (122)"/>
    <s v="WPC Sub 30350 Pueblo Plant 69"/>
    <x v="122"/>
    <n v="135300"/>
    <x v="232"/>
    <n v="9974146"/>
    <s v="LOW PROFILE STRUCT-BUS SUPPORT-1PH"/>
    <d v="1986-07-01T00:00:00"/>
    <d v="1986-07-01T00:00:00"/>
    <s v="CPR Conversion"/>
  </r>
  <r>
    <n v="0"/>
    <n v="0"/>
    <n v="0"/>
    <n v="0"/>
    <d v="2023-12-01T00:00:00"/>
    <s v="BH Colorado Electric Oper Co"/>
    <s v="Regulated Electric (122)"/>
    <s v="WPC Sub 30350 Pueblo Plant 69"/>
    <x v="122"/>
    <n v="135300"/>
    <x v="232"/>
    <n v="9974145"/>
    <s v="STRUC/OUTDR-LOW-BUS SUPPORT-1"/>
    <d v="1981-07-01T00:00:00"/>
    <d v="1981-07-01T00:00:00"/>
    <s v="CPR Conversion"/>
  </r>
  <r>
    <n v="0"/>
    <n v="0"/>
    <n v="0"/>
    <n v="0"/>
    <d v="2023-12-01T00:00:00"/>
    <s v="BH Colorado Electric Oper Co"/>
    <s v="Regulated Electric (122)"/>
    <s v="WPC Sub 30350 Pueblo Plant 69"/>
    <x v="122"/>
    <n v="135300"/>
    <x v="232"/>
    <n v="9821806"/>
    <s v="STRUC/OUTDR-LOW-BUS SUPPORT-1"/>
    <d v="1981-07-01T00:00:00"/>
    <d v="1981-07-01T00:00:00"/>
    <s v="WCDXFER"/>
  </r>
  <r>
    <n v="0"/>
    <n v="0"/>
    <n v="0"/>
    <n v="0"/>
    <d v="2023-12-01T00:00:00"/>
    <s v="BH Colorado Electric Oper Co"/>
    <s v="Regulated Electric (122)"/>
    <s v="WPC Sub 30350 Pueblo Plant 69"/>
    <x v="122"/>
    <n v="135300"/>
    <x v="232"/>
    <n v="9821807"/>
    <s v="LOW PROFILE STRUCT-BUS SUPPORT-1PH"/>
    <d v="1986-07-01T00:00:00"/>
    <d v="1986-07-01T00:00:00"/>
    <s v="WCDXFER"/>
  </r>
  <r>
    <n v="0"/>
    <n v="0"/>
    <n v="0"/>
    <n v="0"/>
    <d v="2023-12-01T00:00:00"/>
    <s v="BH Colorado Electric Oper Co"/>
    <s v="Regulated Electric (122)"/>
    <s v="WPC Sub 30350 Pueblo Plant 69"/>
    <x v="122"/>
    <n v="135300"/>
    <x v="233"/>
    <n v="9821813"/>
    <s v="STRUC/OUTDR-LOW-FOUNDATION"/>
    <d v="1986-07-01T00:00:00"/>
    <d v="1986-07-01T00:00:00"/>
    <s v="WCDXFER"/>
  </r>
  <r>
    <n v="0"/>
    <n v="0"/>
    <n v="0"/>
    <n v="0"/>
    <d v="2023-12-01T00:00:00"/>
    <s v="BH Colorado Electric Oper Co"/>
    <s v="Regulated Electric (122)"/>
    <s v="WPC Sub 30350 Pueblo Plant 69"/>
    <x v="122"/>
    <n v="135300"/>
    <x v="233"/>
    <n v="9821814"/>
    <s v="LOW PROFILE STRUCTURE-FOUNDATION"/>
    <d v="1981-07-01T00:00:00"/>
    <d v="1981-07-01T00:00:00"/>
    <s v="WCDXFER"/>
  </r>
  <r>
    <n v="0"/>
    <n v="0"/>
    <n v="0"/>
    <n v="0"/>
    <d v="2023-12-01T00:00:00"/>
    <s v="BH Colorado Electric Oper Co"/>
    <s v="Regulated Electric (122)"/>
    <s v="WPC Sub 30350 Pueblo Plant 69"/>
    <x v="122"/>
    <n v="135300"/>
    <x v="233"/>
    <n v="9974152"/>
    <s v="STRUC/OUTDR-LOW-FOUNDATION"/>
    <d v="1986-07-01T00:00:00"/>
    <d v="1986-07-01T00:00:00"/>
    <s v="CPR Conversion"/>
  </r>
  <r>
    <n v="0"/>
    <n v="0"/>
    <n v="0"/>
    <n v="0"/>
    <d v="2023-12-01T00:00:00"/>
    <s v="BH Colorado Electric Oper Co"/>
    <s v="Regulated Electric (122)"/>
    <s v="WPC Sub 30350 Pueblo Plant 69"/>
    <x v="122"/>
    <n v="135300"/>
    <x v="233"/>
    <n v="9974153"/>
    <s v="LOW PROFILE STRUCTURE-FOUNDATION"/>
    <d v="1981-07-01T00:00:00"/>
    <d v="1981-07-01T00:00:00"/>
    <s v="CPR Conversion"/>
  </r>
  <r>
    <n v="0"/>
    <n v="0"/>
    <n v="0"/>
    <n v="0"/>
    <d v="2023-12-01T00:00:00"/>
    <s v="BH Colorado Electric Oper Co"/>
    <s v="Regulated Electric (122)"/>
    <s v="WPC Sub 30350 Pueblo Plant 69"/>
    <x v="122"/>
    <n v="135300"/>
    <x v="235"/>
    <n v="9974157"/>
    <s v="LINE PANEL"/>
    <d v="1967-07-01T00:00:00"/>
    <d v="1967-07-01T00:00:00"/>
    <s v="CPR Conversion"/>
  </r>
  <r>
    <n v="0"/>
    <n v="0"/>
    <n v="0"/>
    <n v="0"/>
    <d v="2023-12-01T00:00:00"/>
    <s v="BH Colorado Electric Oper Co"/>
    <s v="Regulated Electric (122)"/>
    <s v="WPC Sub 30350 Pueblo Plant 69"/>
    <x v="122"/>
    <n v="135300"/>
    <x v="235"/>
    <n v="9821778"/>
    <s v="LINE PANEL"/>
    <d v="1967-07-01T00:00:00"/>
    <d v="1967-07-01T00:00:00"/>
    <s v="WCDXFER"/>
  </r>
  <r>
    <n v="0"/>
    <n v="0"/>
    <n v="0"/>
    <n v="0"/>
    <d v="2023-12-01T00:00:00"/>
    <s v="BH Colorado Electric Oper Co"/>
    <s v="Regulated Electric (122)"/>
    <s v="WPC Sub 30350 Pueblo Plant 69"/>
    <x v="122"/>
    <n v="135300"/>
    <x v="236"/>
    <n v="9974160"/>
    <s v="OTHER PANELS"/>
    <d v="1981-07-01T00:00:00"/>
    <d v="1981-07-01T00:00:00"/>
    <s v="CPR Conversion"/>
  </r>
  <r>
    <n v="0"/>
    <n v="0"/>
    <n v="0"/>
    <n v="0"/>
    <d v="2023-12-01T00:00:00"/>
    <s v="BH Colorado Electric Oper Co"/>
    <s v="Regulated Electric (122)"/>
    <s v="WPC Sub 30350 Pueblo Plant 69"/>
    <x v="122"/>
    <n v="135300"/>
    <x v="236"/>
    <n v="9821775"/>
    <s v="OTHER PANELS"/>
    <d v="1981-07-01T00:00:00"/>
    <d v="1981-07-01T00:00:00"/>
    <s v="WCDXFER"/>
  </r>
  <r>
    <n v="0"/>
    <n v="0"/>
    <n v="0"/>
    <n v="0"/>
    <d v="2023-12-01T00:00:00"/>
    <s v="BH Colorado Electric Oper Co"/>
    <s v="Regulated Electric (122)"/>
    <s v="WPC Sub 30350 Pueblo Plant 69"/>
    <x v="122"/>
    <n v="135300"/>
    <x v="147"/>
    <n v="9821859"/>
    <s v="TRANSF, PWR, FOUNDATION-00000-TRANSF, PWR, FOUNDATION"/>
    <d v="1986-07-01T00:00:00"/>
    <d v="1986-07-01T00:00:00"/>
    <s v="WCDXFER"/>
  </r>
  <r>
    <n v="0"/>
    <n v="0"/>
    <n v="0"/>
    <n v="0"/>
    <d v="2023-12-01T00:00:00"/>
    <s v="BH Colorado Electric Oper Co"/>
    <s v="Regulated Electric (122)"/>
    <s v="WPC Sub 30350 Pueblo Plant 69"/>
    <x v="122"/>
    <n v="135300"/>
    <x v="147"/>
    <n v="9870198"/>
    <s v="TRANSF, PWR, FOUNDATION"/>
    <d v="1986-07-01T00:00:00"/>
    <d v="1986-07-01T00:00:00"/>
    <s v="CPR Conversion"/>
  </r>
  <r>
    <n v="0"/>
    <n v="0"/>
    <n v="0"/>
    <n v="0"/>
    <d v="2023-12-01T00:00:00"/>
    <s v="BH Colorado Electric Oper Co"/>
    <s v="Regulated Electric (122)"/>
    <s v="WPC Sub 30350 Pueblo Plant 69"/>
    <x v="122"/>
    <n v="135300"/>
    <x v="135"/>
    <n v="9821853"/>
    <s v="TX.-POWER-08023-TX.-POWER"/>
    <d v="1986-07-01T00:00:00"/>
    <d v="1986-07-01T00:00:00"/>
    <s v="WCDXFER"/>
  </r>
  <r>
    <n v="0"/>
    <n v="0"/>
    <n v="0"/>
    <n v="0"/>
    <d v="2023-12-01T00:00:00"/>
    <s v="BH Colorado Electric Oper Co"/>
    <s v="Regulated Electric (122)"/>
    <s v="WPC Sub 30350 Pueblo Plant 69"/>
    <x v="122"/>
    <n v="135300"/>
    <x v="135"/>
    <n v="9870197"/>
    <s v="TX.-POWER"/>
    <d v="1986-07-01T00:00:00"/>
    <d v="1986-07-01T00:00:00"/>
    <s v="CPR Conversion"/>
  </r>
  <r>
    <n v="0"/>
    <n v="0"/>
    <n v="0"/>
    <n v="0"/>
    <d v="2023-12-01T00:00:00"/>
    <s v="BH Colorado Electric Oper Co"/>
    <s v="Regulated Electric (122)"/>
    <s v="WPC Sub 30350 Pueblo Plant 69"/>
    <x v="122"/>
    <n v="135300"/>
    <x v="172"/>
    <n v="9821774"/>
    <s v="BUS DIFFERENTIAL RELAY"/>
    <d v="1986-07-01T00:00:00"/>
    <d v="1986-07-01T00:00:00"/>
    <s v="WCDXFER"/>
  </r>
  <r>
    <n v="0"/>
    <n v="0"/>
    <n v="0"/>
    <n v="0"/>
    <d v="2023-12-01T00:00:00"/>
    <s v="BH Colorado Electric Oper Co"/>
    <s v="Regulated Electric (122)"/>
    <s v="WPC Sub 30350 Pueblo Plant 69"/>
    <x v="122"/>
    <n v="135300"/>
    <x v="172"/>
    <n v="9974158"/>
    <s v="BUS DIFFERENTIAL RELAY"/>
    <d v="1986-07-01T00:00:00"/>
    <d v="1986-07-01T00:00:00"/>
    <s v="CPR Conversion"/>
  </r>
  <r>
    <n v="0"/>
    <n v="0"/>
    <n v="0"/>
    <n v="0"/>
    <d v="2023-12-01T00:00:00"/>
    <s v="BH Colorado Electric Oper Co"/>
    <s v="Regulated Electric (122)"/>
    <s v="WPC Sub 30350 Pueblo Plant 69"/>
    <x v="122"/>
    <n v="135300"/>
    <x v="91"/>
    <n v="9974143"/>
    <s v="TELEMETERING-RTU"/>
    <d v="1988-07-01T00:00:00"/>
    <d v="1988-07-01T00:00:00"/>
    <s v="CPR Conversion"/>
  </r>
  <r>
    <n v="0"/>
    <n v="0"/>
    <n v="0"/>
    <n v="0"/>
    <d v="2023-12-01T00:00:00"/>
    <s v="BH Colorado Electric Oper Co"/>
    <s v="Regulated Electric (122)"/>
    <s v="WPC Sub 30350 Pueblo Plant 69"/>
    <x v="122"/>
    <n v="135300"/>
    <x v="91"/>
    <n v="9821822"/>
    <s v="TELEMETERING-RTU"/>
    <d v="1988-07-01T00:00:00"/>
    <d v="1988-07-01T00:00:00"/>
    <s v="WCDXFER"/>
  </r>
  <r>
    <n v="0"/>
    <n v="0"/>
    <n v="0"/>
    <n v="0"/>
    <d v="2023-12-01T00:00:00"/>
    <s v="BH Colorado Electric Oper Co"/>
    <s v="Regulated Electric (122)"/>
    <s v="WPC Sub 30350 Pueblo Plant 69"/>
    <x v="122"/>
    <n v="135300"/>
    <x v="91"/>
    <n v="9974144"/>
    <s v="SCADA EQUIPMENT- RTU"/>
    <d v="1986-07-01T00:00:00"/>
    <d v="1986-07-01T00:00:00"/>
    <s v="CPR Conversion"/>
  </r>
  <r>
    <n v="0"/>
    <n v="0"/>
    <n v="0"/>
    <n v="0"/>
    <d v="2023-12-01T00:00:00"/>
    <s v="BH Colorado Electric Oper Co"/>
    <s v="Regulated Electric (122)"/>
    <s v="WPC Sub 30350 Pueblo Plant 69"/>
    <x v="122"/>
    <n v="135300"/>
    <x v="91"/>
    <n v="9821823"/>
    <s v="SCADA EQUIPMENT- RTU"/>
    <d v="1986-07-01T00:00:00"/>
    <d v="1986-07-01T00:00:00"/>
    <s v="WCDXFER"/>
  </r>
  <r>
    <n v="0"/>
    <n v="0"/>
    <n v="0"/>
    <n v="0"/>
    <d v="2023-12-01T00:00:00"/>
    <s v="BH Colorado Electric Oper Co"/>
    <s v="Regulated Electric (122)"/>
    <s v="WPC Sub 30350 Pueblo Plant 69"/>
    <x v="122"/>
    <n v="135300"/>
    <x v="91"/>
    <n v="9702279"/>
    <s v="SCADA EQUIP - RTU"/>
    <d v="2006-03-01T00:00:00"/>
    <d v="2006-01-01T00:00:00"/>
    <s v="10022551"/>
  </r>
  <r>
    <n v="0"/>
    <n v="0"/>
    <n v="0"/>
    <n v="0"/>
    <d v="2023-12-01T00:00:00"/>
    <s v="BH Colorado Electric Oper Co"/>
    <s v="Regulated Electric (122)"/>
    <s v="WPC Sub 30350 Pueblo Plant 69"/>
    <x v="122"/>
    <n v="135300"/>
    <x v="243"/>
    <n v="9821820"/>
    <s v="TELEMETERING EQ.- TRANSDUCER"/>
    <d v="1981-07-01T00:00:00"/>
    <d v="1981-07-01T00:00:00"/>
    <s v="WCDXFER"/>
  </r>
  <r>
    <n v="0"/>
    <n v="0"/>
    <n v="0"/>
    <n v="0"/>
    <d v="2023-12-01T00:00:00"/>
    <s v="BH Colorado Electric Oper Co"/>
    <s v="Regulated Electric (122)"/>
    <s v="WPC Sub 30350 Pueblo Plant 69"/>
    <x v="122"/>
    <n v="135300"/>
    <x v="243"/>
    <n v="9974159"/>
    <s v="TELEMETERING EQ.- TRANSDUCER"/>
    <d v="1981-07-01T00:00:00"/>
    <d v="1981-07-01T00:00:00"/>
    <s v="CPR Conversion"/>
  </r>
  <r>
    <n v="0"/>
    <n v="0"/>
    <n v="0"/>
    <n v="0"/>
    <d v="2023-12-01T00:00:00"/>
    <s v="BH Colorado Electric Oper Co"/>
    <s v="Regulated Electric (122)"/>
    <s v="WPC Sub 30350 Pueblo Plant 69"/>
    <x v="122"/>
    <n v="135300"/>
    <x v="245"/>
    <n v="9821868"/>
    <s v="TRANSF, POTNTL, 1PH, 69001-161KV"/>
    <d v="1981-07-01T00:00:00"/>
    <d v="1981-07-01T00:00:00"/>
    <s v="WCDXFER"/>
  </r>
  <r>
    <n v="0"/>
    <n v="0"/>
    <n v="0"/>
    <n v="0"/>
    <d v="2023-12-01T00:00:00"/>
    <s v="BH Colorado Electric Oper Co"/>
    <s v="Regulated Electric (122)"/>
    <s v="WPC Sub 30350 Pueblo Plant 69"/>
    <x v="122"/>
    <n v="135300"/>
    <x v="245"/>
    <n v="9974140"/>
    <s v="TRANSF, POTNTL, 1PH, 69001-161KV"/>
    <d v="1981-07-01T00:00:00"/>
    <d v="1981-07-01T00:00:00"/>
    <s v="CPR Conversion"/>
  </r>
  <r>
    <n v="0"/>
    <n v="0"/>
    <n v="0"/>
    <n v="0"/>
    <d v="2023-12-01T00:00:00"/>
    <s v="BH Colorado Electric Oper Co"/>
    <s v="Regulated Electric (122)"/>
    <s v="WPC Sub 30350 Pueblo Plant 69"/>
    <x v="122"/>
    <n v="135300"/>
    <x v="246"/>
    <n v="9974164"/>
    <s v="CARR CURR EQ-TRANS/REC COMBINED"/>
    <d v="1981-07-01T00:00:00"/>
    <d v="1981-07-01T00:00:00"/>
    <s v="CPR Conversion"/>
  </r>
  <r>
    <n v="0"/>
    <n v="0"/>
    <n v="0"/>
    <n v="0"/>
    <d v="2023-12-01T00:00:00"/>
    <s v="BH Colorado Electric Oper Co"/>
    <s v="Regulated Electric (122)"/>
    <s v="WPC Sub 30350 Pueblo Plant 69"/>
    <x v="122"/>
    <n v="135300"/>
    <x v="246"/>
    <n v="9821725"/>
    <s v="CARR CURR EQ-TRANS/REC COMBINED"/>
    <d v="1981-07-01T00:00:00"/>
    <d v="1981-07-01T00:00:00"/>
    <s v="WCDXFER"/>
  </r>
  <r>
    <n v="0"/>
    <n v="0"/>
    <n v="0"/>
    <n v="0"/>
    <d v="2023-12-01T00:00:00"/>
    <s v="BH Colorado Electric Oper Co"/>
    <s v="Regulated Electric (122)"/>
    <s v="WPC Sub 30350 Pueblo Plant 69"/>
    <x v="122"/>
    <n v="135300"/>
    <x v="364"/>
    <n v="9821714"/>
    <s v="CARR CURR EQ-WAVE TRAP-1200 AMP"/>
    <d v="1981-07-01T00:00:00"/>
    <d v="1981-07-01T00:00:00"/>
    <s v="WCDXFER"/>
  </r>
  <r>
    <n v="0"/>
    <n v="0"/>
    <n v="0"/>
    <n v="0"/>
    <d v="2023-12-01T00:00:00"/>
    <s v="BH Colorado Electric Oper Co"/>
    <s v="Regulated Electric (122)"/>
    <s v="WPC Sub 30350 Pueblo Plant 69"/>
    <x v="122"/>
    <n v="135300"/>
    <x v="364"/>
    <n v="9974163"/>
    <s v="CARR CURR EQ-WAVE TRAP-1200 AMP"/>
    <d v="1981-07-01T00:00:00"/>
    <d v="1981-07-01T00:00:00"/>
    <s v="CPR Conversion"/>
  </r>
  <r>
    <n v="0"/>
    <n v="0"/>
    <n v="0"/>
    <n v="0"/>
    <d v="2023-12-01T00:00:00"/>
    <s v="BH Colorado Electric Oper Co"/>
    <s v="Regulated Electric (122)"/>
    <s v="WPC Sub 30352 Baculite Mesa Land"/>
    <x v="123"/>
    <n v="135001"/>
    <x v="16"/>
    <n v="9868949"/>
    <s v="LAND - TRACT 13"/>
    <d v="1984-07-01T00:00:00"/>
    <d v="1984-07-01T00:00:00"/>
    <s v="CPR Conversion"/>
  </r>
  <r>
    <n v="0"/>
    <n v="0"/>
    <n v="0"/>
    <n v="0"/>
    <d v="2023-12-01T00:00:00"/>
    <s v="BH Colorado Electric Oper Co"/>
    <s v="Regulated Electric (122)"/>
    <s v="WPC Sub 30352 Baculite Mesa Land"/>
    <x v="123"/>
    <n v="135001"/>
    <x v="16"/>
    <n v="9868948"/>
    <s v="LAND - TRACT 14"/>
    <d v="1959-07-01T00:00:00"/>
    <d v="1959-07-01T00:00:00"/>
    <s v="CPR Conversion"/>
  </r>
  <r>
    <n v="0"/>
    <n v="0"/>
    <n v="0"/>
    <n v="0"/>
    <d v="2023-12-01T00:00:00"/>
    <s v="BH Colorado Electric Oper Co"/>
    <s v="Regulated Electric (122)"/>
    <s v="WPC Sub 30352 Baculite Mesa Land"/>
    <x v="123"/>
    <n v="135002"/>
    <x v="17"/>
    <n v="9869923"/>
    <s v="LAND RIGHTS"/>
    <d v="1986-07-01T00:00:00"/>
    <d v="1986-07-01T00:00:00"/>
    <s v="CPR Conversion"/>
  </r>
  <r>
    <n v="0"/>
    <n v="0"/>
    <n v="0"/>
    <n v="0"/>
    <d v="2023-12-01T00:00:00"/>
    <s v="BH Colorado Electric Oper Co"/>
    <s v="Regulated Electric (122)"/>
    <s v="WPC Sub 30352 Baculite Mesa Land"/>
    <x v="123"/>
    <n v="135002"/>
    <x v="17"/>
    <n v="9869924"/>
    <s v="LAND RIGHTS"/>
    <d v="1985-07-01T00:00:00"/>
    <d v="1985-07-01T00:00:00"/>
    <s v="CPR Conversion"/>
  </r>
  <r>
    <n v="1"/>
    <n v="18937.240000000002"/>
    <n v="4440.8714062831996"/>
    <n v="14496.368593716801"/>
    <d v="2023-12-01T00:00:00"/>
    <s v="BH Colorado Electric Oper Co"/>
    <s v="Regulated Electric (122)"/>
    <s v="WPC Sub 30352 Baculite Mesa Land"/>
    <x v="123"/>
    <n v="135300"/>
    <x v="115"/>
    <n v="11907842"/>
    <s v="WPC 30352 COMMUNICATIONS: JMUX"/>
    <d v="2012-10-11T00:00:00"/>
    <d v="2012-01-01T00:00:00"/>
    <s v="10044917"/>
  </r>
  <r>
    <n v="0"/>
    <n v="0"/>
    <n v="0"/>
    <n v="0"/>
    <d v="2023-12-01T00:00:00"/>
    <s v="BH Colorado Electric Oper Co"/>
    <s v="Regulated Electric (122)"/>
    <s v="WPC Sub 30352 Baculite Mesa Land"/>
    <x v="123"/>
    <n v="135300"/>
    <x v="3"/>
    <n v="11911008"/>
    <s v="BUILD 36 MILES OF TRANSMISSION (RATTLESNAKE)  SOUTHERN CONNECTOR TRANSMISSION LINE   05-02-2012 GC"/>
    <d v="2012-10-11T00:00:00"/>
    <d v="2013-06-01T00:00:00"/>
    <s v="10044917"/>
  </r>
  <r>
    <n v="0"/>
    <n v="0"/>
    <n v="0"/>
    <n v="0"/>
    <d v="2023-12-01T00:00:00"/>
    <s v="BH Colorado Electric Oper Co"/>
    <s v="Regulated Electric (122)"/>
    <s v="WPC Sub 30352 Baculite Mesa Land"/>
    <x v="123"/>
    <n v="135300"/>
    <x v="3"/>
    <n v="35434606"/>
    <s v="Install DME equipment at Baculite Mesa for PRC-002 compliance."/>
    <d v="2022-05-17T00:00:00"/>
    <d v="2022-05-01T00:00:00"/>
    <s v="10077631"/>
  </r>
  <r>
    <n v="0"/>
    <n v="0"/>
    <n v="0"/>
    <n v="0"/>
    <d v="2023-12-01T00:00:00"/>
    <s v="BH Colorado Electric Oper Co"/>
    <s v="Regulated Electric (122)"/>
    <s v="WPC Sub 30355 Belmont Tap"/>
    <x v="124"/>
    <n v="135200"/>
    <x v="128"/>
    <n v="9974229"/>
    <s v="STATION ROCK"/>
    <d v="1963-07-01T00:00:00"/>
    <d v="1963-07-01T00:00:00"/>
    <s v="CPR Conversion"/>
  </r>
  <r>
    <n v="0"/>
    <n v="0"/>
    <n v="0"/>
    <n v="0"/>
    <d v="2023-12-01T00:00:00"/>
    <s v="BH Colorado Electric Oper Co"/>
    <s v="Regulated Electric (122)"/>
    <s v="WPC Sub 30355 Belmont Tap"/>
    <x v="124"/>
    <n v="135300"/>
    <x v="91"/>
    <n v="9974228"/>
    <s v="SCADA EQUIPMENT- RTU"/>
    <d v="1989-07-01T00:00:00"/>
    <d v="1989-07-01T00:00:00"/>
    <s v="CPR Conversion"/>
  </r>
  <r>
    <n v="0"/>
    <n v="0"/>
    <n v="0"/>
    <n v="0"/>
    <d v="2023-12-01T00:00:00"/>
    <s v="BH Colorado Electric Oper Co"/>
    <s v="Regulated Electric (122)"/>
    <s v="WPC Sub 30355 Belmont Tap"/>
    <x v="124"/>
    <n v="135300"/>
    <x v="91"/>
    <n v="9821821"/>
    <s v="SCADA EQUIPMENT- RTU"/>
    <d v="1989-07-01T00:00:00"/>
    <d v="1989-07-01T00:00:00"/>
    <s v="WCDXFER"/>
  </r>
  <r>
    <n v="0"/>
    <n v="0"/>
    <n v="0"/>
    <n v="0"/>
    <d v="2023-12-01T00:00:00"/>
    <s v="BH Colorado Electric Oper Co"/>
    <s v="Regulated Electric (122)"/>
    <s v="WPC Sub 30356 Belmont Tap"/>
    <x v="125"/>
    <n v="135002"/>
    <x v="17"/>
    <n v="9696125"/>
    <s v="T-LIN S26 T20 R64"/>
    <d v="1986-07-01T00:00:00"/>
    <d v="1986-07-01T00:00:00"/>
    <s v="CPR Conversion"/>
  </r>
  <r>
    <n v="0"/>
    <n v="0"/>
    <n v="0"/>
    <n v="0"/>
    <d v="2023-12-01T00:00:00"/>
    <s v="BH Colorado Electric Oper Co"/>
    <s v="Regulated Electric (122)"/>
    <s v="WPC Sub 30356 Belmont Tap"/>
    <x v="125"/>
    <n v="135300"/>
    <x v="108"/>
    <n v="9821675"/>
    <s v="BATTERIES, STORAGE"/>
    <d v="1986-07-01T00:00:00"/>
    <d v="1986-07-01T00:00:00"/>
    <s v="WCDXFER"/>
  </r>
  <r>
    <n v="0"/>
    <n v="0"/>
    <n v="0"/>
    <n v="0"/>
    <d v="2023-12-01T00:00:00"/>
    <s v="BH Colorado Electric Oper Co"/>
    <s v="Regulated Electric (122)"/>
    <s v="WPC Sub 30356 Belmont Tap"/>
    <x v="125"/>
    <n v="135300"/>
    <x v="108"/>
    <n v="9974227"/>
    <s v="BATTERIES, STORAGE"/>
    <d v="1986-07-01T00:00:00"/>
    <d v="1986-07-01T00:00:00"/>
    <s v="CPR Conversion"/>
  </r>
  <r>
    <n v="0"/>
    <n v="0"/>
    <n v="0"/>
    <n v="0"/>
    <d v="2023-12-01T00:00:00"/>
    <s v="BH Colorado Electric Oper Co"/>
    <s v="Regulated Electric (122)"/>
    <s v="WPC Sub 30356 Belmont Tap"/>
    <x v="125"/>
    <n v="135300"/>
    <x v="140"/>
    <n v="9974226"/>
    <s v="BATTERY CHARGER"/>
    <d v="1986-07-01T00:00:00"/>
    <d v="1986-07-01T00:00:00"/>
    <s v="CPR Conversion"/>
  </r>
  <r>
    <n v="0"/>
    <n v="0"/>
    <n v="0"/>
    <n v="0"/>
    <d v="2023-12-01T00:00:00"/>
    <s v="BH Colorado Electric Oper Co"/>
    <s v="Regulated Electric (122)"/>
    <s v="WPC Sub 30356 Belmont Tap"/>
    <x v="125"/>
    <n v="135300"/>
    <x v="140"/>
    <n v="9821678"/>
    <s v="BATTERY CHARGER"/>
    <d v="1986-07-01T00:00:00"/>
    <d v="1986-07-01T00:00:00"/>
    <s v="WCDXFER"/>
  </r>
  <r>
    <n v="0"/>
    <n v="0"/>
    <n v="0"/>
    <n v="0"/>
    <d v="2023-12-01T00:00:00"/>
    <s v="BH Colorado Electric Oper Co"/>
    <s v="Regulated Electric (122)"/>
    <s v="WPC Sub 30356 Belmont Tap"/>
    <x v="125"/>
    <n v="135300"/>
    <x v="113"/>
    <n v="9821744"/>
    <s v="CLEARING &amp; GRADING"/>
    <d v="1986-07-01T00:00:00"/>
    <d v="1986-07-01T00:00:00"/>
    <s v="WCDXFER"/>
  </r>
  <r>
    <n v="0"/>
    <n v="0"/>
    <n v="0"/>
    <n v="0"/>
    <d v="2023-12-01T00:00:00"/>
    <s v="BH Colorado Electric Oper Co"/>
    <s v="Regulated Electric (122)"/>
    <s v="WPC Sub 30356 Belmont Tap"/>
    <x v="125"/>
    <n v="135300"/>
    <x v="113"/>
    <n v="9974219"/>
    <s v="CLEARING &amp; GRADING"/>
    <d v="1986-07-01T00:00:00"/>
    <d v="1986-07-01T00:00:00"/>
    <s v="CPR Conversion"/>
  </r>
  <r>
    <n v="0"/>
    <n v="0"/>
    <n v="0"/>
    <n v="0"/>
    <d v="2023-12-01T00:00:00"/>
    <s v="BH Colorado Electric Oper Co"/>
    <s v="Regulated Electric (122)"/>
    <s v="WPC Sub 30356 Belmont Tap"/>
    <x v="125"/>
    <n v="135300"/>
    <x v="209"/>
    <n v="9822134"/>
    <s v="COMBO-ELEC-69-170KV- &lt;= 600AMPS"/>
    <d v="1986-07-01T00:00:00"/>
    <d v="1986-07-01T00:00:00"/>
    <s v="WCDXFER"/>
  </r>
  <r>
    <n v="0"/>
    <n v="0"/>
    <n v="0"/>
    <n v="0"/>
    <d v="2023-12-01T00:00:00"/>
    <s v="BH Colorado Electric Oper Co"/>
    <s v="Regulated Electric (122)"/>
    <s v="WPC Sub 30356 Belmont Tap"/>
    <x v="125"/>
    <n v="135300"/>
    <x v="209"/>
    <n v="9974220"/>
    <s v="COMBO-ELEC-69-170KV- &lt;= 600AMPS"/>
    <d v="1986-07-01T00:00:00"/>
    <d v="1986-07-01T00:00:00"/>
    <s v="CPR Conversion"/>
  </r>
  <r>
    <n v="0"/>
    <n v="0"/>
    <n v="0"/>
    <n v="0"/>
    <d v="2023-12-01T00:00:00"/>
    <s v="BH Colorado Electric Oper Co"/>
    <s v="Regulated Electric (122)"/>
    <s v="WPC Sub 30356 Belmont Tap"/>
    <x v="125"/>
    <n v="135300"/>
    <x v="213"/>
    <n v="9974222"/>
    <s v="COND. PWR CABLE, AL, 251MCM-795MCM"/>
    <d v="1986-07-01T00:00:00"/>
    <d v="1986-07-01T00:00:00"/>
    <s v="CPR Conversion"/>
  </r>
  <r>
    <n v="0"/>
    <n v="0"/>
    <n v="0"/>
    <n v="0"/>
    <d v="2023-12-01T00:00:00"/>
    <s v="BH Colorado Electric Oper Co"/>
    <s v="Regulated Electric (122)"/>
    <s v="WPC Sub 30356 Belmont Tap"/>
    <x v="125"/>
    <n v="135300"/>
    <x v="213"/>
    <n v="9821700"/>
    <s v="COND. PWR CABLE, AL, 251MCM-795MCM"/>
    <d v="1986-07-01T00:00:00"/>
    <d v="1986-07-01T00:00:00"/>
    <s v="WCDXFER"/>
  </r>
  <r>
    <n v="0"/>
    <n v="0"/>
    <n v="0"/>
    <n v="0"/>
    <d v="2023-12-01T00:00:00"/>
    <s v="BH Colorado Electric Oper Co"/>
    <s v="Regulated Electric (122)"/>
    <s v="WPC Sub 30356 Belmont Tap"/>
    <x v="125"/>
    <n v="135300"/>
    <x v="119"/>
    <n v="9821729"/>
    <s v="FENCE"/>
    <d v="1986-07-01T00:00:00"/>
    <d v="1986-07-01T00:00:00"/>
    <s v="WCDXFER"/>
  </r>
  <r>
    <n v="0"/>
    <n v="0"/>
    <n v="0"/>
    <n v="0"/>
    <d v="2023-12-01T00:00:00"/>
    <s v="BH Colorado Electric Oper Co"/>
    <s v="Regulated Electric (122)"/>
    <s v="WPC Sub 30356 Belmont Tap"/>
    <x v="125"/>
    <n v="135300"/>
    <x v="119"/>
    <n v="9974225"/>
    <s v="FENCE"/>
    <d v="1986-07-01T00:00:00"/>
    <d v="1986-07-01T00:00:00"/>
    <s v="CPR Conversion"/>
  </r>
  <r>
    <n v="0"/>
    <n v="0"/>
    <n v="0"/>
    <n v="0"/>
    <d v="2023-12-01T00:00:00"/>
    <s v="BH Colorado Electric Oper Co"/>
    <s v="Regulated Electric (122)"/>
    <s v="WPC Sub 30356 Belmont Tap"/>
    <x v="125"/>
    <n v="135300"/>
    <x v="122"/>
    <n v="9822006"/>
    <s v="GROUNDING SYSTEMS, STATION"/>
    <d v="1986-07-01T00:00:00"/>
    <d v="1986-07-01T00:00:00"/>
    <s v="WCDXFER"/>
  </r>
  <r>
    <n v="0"/>
    <n v="0"/>
    <n v="0"/>
    <n v="0"/>
    <d v="2023-12-01T00:00:00"/>
    <s v="BH Colorado Electric Oper Co"/>
    <s v="Regulated Electric (122)"/>
    <s v="WPC Sub 30356 Belmont Tap"/>
    <x v="125"/>
    <n v="135300"/>
    <x v="122"/>
    <n v="9974223"/>
    <s v="GROUNDING SYSTEMS, STATION"/>
    <d v="1986-07-01T00:00:00"/>
    <d v="1986-07-01T00:00:00"/>
    <s v="CPR Conversion"/>
  </r>
  <r>
    <n v="0"/>
    <n v="0"/>
    <n v="0"/>
    <n v="0"/>
    <d v="2023-12-01T00:00:00"/>
    <s v="BH Colorado Electric Oper Co"/>
    <s v="Regulated Electric (122)"/>
    <s v="WPC Sub 30356 Belmont Tap"/>
    <x v="125"/>
    <n v="135300"/>
    <x v="232"/>
    <n v="9974221"/>
    <s v="LOW PROFILE STRUCT-BUS SUPPORT-1PH"/>
    <d v="1986-07-01T00:00:00"/>
    <d v="1986-07-01T00:00:00"/>
    <s v="CPR Conversion"/>
  </r>
  <r>
    <n v="0"/>
    <n v="0"/>
    <n v="0"/>
    <n v="0"/>
    <d v="2023-12-01T00:00:00"/>
    <s v="BH Colorado Electric Oper Co"/>
    <s v="Regulated Electric (122)"/>
    <s v="WPC Sub 30356 Belmont Tap"/>
    <x v="125"/>
    <n v="135300"/>
    <x v="232"/>
    <n v="9822096"/>
    <s v="LOW PROFILE STRUCT-BUS SUPPORT-1PH"/>
    <d v="1986-07-01T00:00:00"/>
    <d v="1986-07-01T00:00:00"/>
    <s v="WCDXFER"/>
  </r>
  <r>
    <n v="0"/>
    <n v="0"/>
    <n v="0"/>
    <n v="0"/>
    <d v="2023-12-01T00:00:00"/>
    <s v="BH Colorado Electric Oper Co"/>
    <s v="Regulated Electric (122)"/>
    <s v="WPC Sub 30356 Belmont Tap"/>
    <x v="125"/>
    <n v="135300"/>
    <x v="233"/>
    <n v="9822102"/>
    <s v="LOW PROFILE STRUCTURE-FOUNDATION"/>
    <d v="1986-07-01T00:00:00"/>
    <d v="1986-07-01T00:00:00"/>
    <s v="WCDXFER"/>
  </r>
  <r>
    <n v="0"/>
    <n v="0"/>
    <n v="0"/>
    <n v="0"/>
    <d v="2023-12-01T00:00:00"/>
    <s v="BH Colorado Electric Oper Co"/>
    <s v="Regulated Electric (122)"/>
    <s v="WPC Sub 30356 Belmont Tap"/>
    <x v="125"/>
    <n v="135300"/>
    <x v="233"/>
    <n v="9974224"/>
    <s v="LOW PROFILE STRUCTURE-FOUNDATION"/>
    <d v="1986-07-01T00:00:00"/>
    <d v="1986-07-01T00:00:00"/>
    <s v="CPR Conversion"/>
  </r>
  <r>
    <n v="1"/>
    <n v="4079.09"/>
    <n v="1781.0816611209"/>
    <n v="2298.0083388790999"/>
    <d v="2023-12-01T00:00:00"/>
    <s v="BH Colorado Electric Oper Co"/>
    <s v="Regulated Electric (122)"/>
    <s v="WPC Sub 30357 Boone"/>
    <x v="126"/>
    <n v="135200"/>
    <x v="119"/>
    <n v="9861058"/>
    <s v="FENCE"/>
    <d v="1996-07-01T00:00:00"/>
    <d v="1996-07-01T00:00:00"/>
    <s v="CPR Conversion"/>
  </r>
  <r>
    <n v="2"/>
    <n v="5366.45"/>
    <n v="1661.5348656915"/>
    <n v="3704.9151343084995"/>
    <d v="2023-12-01T00:00:00"/>
    <s v="BH Colorado Electric Oper Co"/>
    <s v="Regulated Electric (122)"/>
    <s v="WPC Sub 30357 Boone"/>
    <x v="126"/>
    <n v="135200"/>
    <x v="152"/>
    <n v="9819004"/>
    <s v="WALLS,ENCLOSE/RETAIN,SOUND WALL"/>
    <d v="2004-04-24T00:00:00"/>
    <d v="2004-01-01T00:00:00"/>
    <s v="10019416"/>
  </r>
  <r>
    <n v="1"/>
    <n v="817.02"/>
    <n v="590.25000403080003"/>
    <n v="226.76999596919995"/>
    <d v="2023-12-01T00:00:00"/>
    <s v="BH Colorado Electric Oper Co"/>
    <s v="Regulated Electric (122)"/>
    <s v="WPC Sub 30357 Boone"/>
    <x v="126"/>
    <n v="135200"/>
    <x v="131"/>
    <n v="9693313"/>
    <s v="YARD LIGHTING SYSTEMS"/>
    <d v="1978-07-01T00:00:00"/>
    <d v="1978-07-01T00:00:00"/>
    <s v="CPR Conversion"/>
  </r>
  <r>
    <n v="0"/>
    <n v="22681.600000000002"/>
    <n v="540.19768729600003"/>
    <n v="22141.402312704002"/>
    <d v="2023-12-01T00:00:00"/>
    <s v="BH Colorado Electric Oper Co"/>
    <s v="Regulated Electric (122)"/>
    <s v="WPC Sub 30357 Boone"/>
    <x v="126"/>
    <n v="135205"/>
    <x v="113"/>
    <n v="36238302"/>
    <s v="SITE PREP"/>
    <d v="2022-04-20T00:00:00"/>
    <d v="2022-04-01T00:00:00"/>
    <s v="10067881"/>
  </r>
  <r>
    <n v="0"/>
    <n v="0"/>
    <n v="0"/>
    <n v="0"/>
    <d v="2023-12-01T00:00:00"/>
    <s v="BH Colorado Electric Oper Co"/>
    <s v="Regulated Electric (122)"/>
    <s v="WPC Sub 30357 Boone"/>
    <x v="126"/>
    <n v="135300"/>
    <x v="2"/>
    <n v="33375795"/>
    <s v="A dummy retirement unit"/>
    <d v="2019-12-16T00:00:00"/>
    <d v="2020-03-01T00:00:00"/>
    <s v="10068550"/>
  </r>
  <r>
    <n v="1"/>
    <n v="88.41"/>
    <n v="49.577857824600002"/>
    <n v="38.832142175399994"/>
    <d v="2023-12-01T00:00:00"/>
    <s v="BH Colorado Electric Oper Co"/>
    <s v="Regulated Electric (122)"/>
    <s v="WPC Sub 30357 Boone"/>
    <x v="126"/>
    <n v="135300"/>
    <x v="139"/>
    <n v="9821882"/>
    <s v="ARRESTER - 23,000-69,000 VOLTS"/>
    <d v="1996-07-01T00:00:00"/>
    <d v="1996-07-01T00:00:00"/>
    <s v="WCDXFER"/>
  </r>
  <r>
    <n v="0"/>
    <n v="0"/>
    <n v="0"/>
    <n v="0"/>
    <d v="2023-12-01T00:00:00"/>
    <s v="BH Colorado Electric Oper Co"/>
    <s v="Regulated Electric (122)"/>
    <s v="WPC Sub 30357 Boone"/>
    <x v="126"/>
    <n v="135300"/>
    <x v="139"/>
    <n v="9861060"/>
    <s v="ARRESTER - 23,000-69,000 VOLTS"/>
    <d v="1996-07-01T00:00:00"/>
    <d v="1996-07-01T00:00:00"/>
    <s v="CPR Conversion"/>
  </r>
  <r>
    <n v="3"/>
    <n v="5660.04"/>
    <n v="4789.8429800412005"/>
    <n v="870.1970199587995"/>
    <d v="2023-12-01T00:00:00"/>
    <s v="BH Colorado Electric Oper Co"/>
    <s v="Regulated Electric (122)"/>
    <s v="WPC Sub 30357 Boone"/>
    <x v="126"/>
    <n v="135300"/>
    <x v="139"/>
    <n v="9821881"/>
    <s v="ARRESTER - 23,000-69,000 VOLTS"/>
    <d v="1982-07-01T00:00:00"/>
    <d v="1982-07-01T00:00:00"/>
    <s v="WCDXFER"/>
  </r>
  <r>
    <n v="0"/>
    <n v="0"/>
    <n v="0"/>
    <n v="0"/>
    <d v="2023-12-01T00:00:00"/>
    <s v="BH Colorado Electric Oper Co"/>
    <s v="Regulated Electric (122)"/>
    <s v="WPC Sub 30357 Boone"/>
    <x v="126"/>
    <n v="135300"/>
    <x v="139"/>
    <n v="9974218"/>
    <s v="ARRESTER - 23,000-69,000 VOLTS"/>
    <d v="1982-07-01T00:00:00"/>
    <d v="1982-07-01T00:00:00"/>
    <s v="CPR Conversion"/>
  </r>
  <r>
    <n v="3"/>
    <n v="6374.89"/>
    <n v="194.99239411730002"/>
    <n v="6179.8976058827002"/>
    <d v="2023-12-01T00:00:00"/>
    <s v="BH Colorado Electric Oper Co"/>
    <s v="Regulated Electric (122)"/>
    <s v="WPC Sub 30357 Boone"/>
    <x v="126"/>
    <n v="135300"/>
    <x v="110"/>
    <n v="36238276"/>
    <s v="Arrester 96kV"/>
    <d v="2022-04-20T00:00:00"/>
    <d v="2022-01-01T00:00:00"/>
    <s v="10067881"/>
  </r>
  <r>
    <n v="1"/>
    <n v="3369.85"/>
    <n v="1889.717726391"/>
    <n v="1480.1322736089999"/>
    <d v="2023-12-01T00:00:00"/>
    <s v="BH Colorado Electric Oper Co"/>
    <s v="Regulated Electric (122)"/>
    <s v="WPC Sub 30357 Boone"/>
    <x v="126"/>
    <n v="135300"/>
    <x v="108"/>
    <n v="9821903"/>
    <s v="BATTERIES, STORAGE"/>
    <d v="1996-07-01T00:00:00"/>
    <d v="1996-07-01T00:00:00"/>
    <s v="WCDXFER"/>
  </r>
  <r>
    <n v="0"/>
    <n v="0"/>
    <n v="0"/>
    <n v="0"/>
    <d v="2023-12-01T00:00:00"/>
    <s v="BH Colorado Electric Oper Co"/>
    <s v="Regulated Electric (122)"/>
    <s v="WPC Sub 30357 Boone"/>
    <x v="126"/>
    <n v="135300"/>
    <x v="108"/>
    <n v="9861055"/>
    <s v="BATTERIES, STORAGE"/>
    <d v="1996-07-01T00:00:00"/>
    <d v="1996-07-01T00:00:00"/>
    <s v="CPR Conversion"/>
  </r>
  <r>
    <n v="1"/>
    <n v="4282.68"/>
    <n v="2401.6072859207998"/>
    <n v="1881.0727140792005"/>
    <d v="2023-12-01T00:00:00"/>
    <s v="BH Colorado Electric Oper Co"/>
    <s v="Regulated Electric (122)"/>
    <s v="WPC Sub 30357 Boone"/>
    <x v="126"/>
    <n v="135300"/>
    <x v="140"/>
    <n v="9821874"/>
    <s v="BATTERY CHARGER"/>
    <d v="1996-07-01T00:00:00"/>
    <d v="1996-07-01T00:00:00"/>
    <s v="WCDXFER"/>
  </r>
  <r>
    <n v="0"/>
    <n v="0"/>
    <n v="0"/>
    <n v="0"/>
    <d v="2023-12-01T00:00:00"/>
    <s v="BH Colorado Electric Oper Co"/>
    <s v="Regulated Electric (122)"/>
    <s v="WPC Sub 30357 Boone"/>
    <x v="126"/>
    <n v="135300"/>
    <x v="140"/>
    <n v="9861056"/>
    <s v="BATTERY CHARGER"/>
    <d v="1996-07-01T00:00:00"/>
    <d v="1996-07-01T00:00:00"/>
    <s v="CPR Conversion"/>
  </r>
  <r>
    <n v="1"/>
    <n v="197185.64"/>
    <n v="6031.4295664948004"/>
    <n v="191154.21043350521"/>
    <d v="2023-12-01T00:00:00"/>
    <s v="BH Colorado Electric Oper Co"/>
    <s v="Regulated Electric (122)"/>
    <s v="WPC Sub 30357 Boone"/>
    <x v="126"/>
    <n v="135300"/>
    <x v="6"/>
    <n v="36238299"/>
    <s v="Breaker, 115 KV"/>
    <d v="2022-04-20T00:00:00"/>
    <d v="2022-01-01T00:00:00"/>
    <s v="10067881"/>
  </r>
  <r>
    <n v="1"/>
    <n v="362462.11"/>
    <n v="55434.168560621307"/>
    <n v="307027.94143937866"/>
    <d v="2023-12-01T00:00:00"/>
    <s v="BH Colorado Electric Oper Co"/>
    <s v="Regulated Electric (122)"/>
    <s v="WPC Sub 30357 Boone"/>
    <x v="126"/>
    <n v="135300"/>
    <x v="6"/>
    <n v="36442571"/>
    <s v="Breaker, 115 KV"/>
    <d v="2016-12-06T00:00:00"/>
    <d v="2016-01-01T00:00:00"/>
    <s v="10052277"/>
  </r>
  <r>
    <n v="1"/>
    <n v="79837.820000000007"/>
    <n v="38258.700895798604"/>
    <n v="41579.119104201403"/>
    <d v="2023-12-01T00:00:00"/>
    <s v="BH Colorado Electric Oper Co"/>
    <s v="Regulated Electric (122)"/>
    <s v="WPC Sub 30357 Boone"/>
    <x v="126"/>
    <n v="135300"/>
    <x v="132"/>
    <n v="9807382"/>
    <s v="GAS - 115-161 KV"/>
    <d v="2000-08-01T00:00:00"/>
    <d v="2001-01-01T00:00:00"/>
    <s v="10002933"/>
  </r>
  <r>
    <n v="0"/>
    <n v="0"/>
    <n v="0"/>
    <n v="0"/>
    <d v="2023-12-01T00:00:00"/>
    <s v="BH Colorado Electric Oper Co"/>
    <s v="Regulated Electric (122)"/>
    <s v="WPC Sub 30357 Boone"/>
    <x v="126"/>
    <n v="135300"/>
    <x v="365"/>
    <n v="9822054"/>
    <s v="PWR CIRC BREAK-GAS, 161KV"/>
    <d v="1983-07-01T00:00:00"/>
    <d v="1983-07-01T00:00:00"/>
    <s v="WCDXFER"/>
  </r>
  <r>
    <n v="0"/>
    <n v="0"/>
    <n v="0"/>
    <n v="0"/>
    <d v="2023-12-01T00:00:00"/>
    <s v="BH Colorado Electric Oper Co"/>
    <s v="Regulated Electric (122)"/>
    <s v="WPC Sub 30357 Boone"/>
    <x v="126"/>
    <n v="135300"/>
    <x v="365"/>
    <n v="9974209"/>
    <s v="PWR CIRC BREAK-GAS, 161KV"/>
    <d v="1983-07-01T00:00:00"/>
    <d v="1983-07-01T00:00:00"/>
    <s v="CPR Conversion"/>
  </r>
  <r>
    <n v="0"/>
    <n v="0"/>
    <n v="0"/>
    <n v="0"/>
    <d v="2023-12-01T00:00:00"/>
    <s v="BH Colorado Electric Oper Co"/>
    <s v="Regulated Electric (122)"/>
    <s v="WPC Sub 30357 Boone"/>
    <x v="126"/>
    <n v="135300"/>
    <x v="365"/>
    <n v="9822055"/>
    <s v="GAS - 161 KV"/>
    <d v="1982-07-01T00:00:00"/>
    <d v="1982-07-01T00:00:00"/>
    <s v="WCDXFER"/>
  </r>
  <r>
    <n v="0"/>
    <n v="0"/>
    <n v="0"/>
    <n v="0"/>
    <d v="2023-12-01T00:00:00"/>
    <s v="BH Colorado Electric Oper Co"/>
    <s v="Regulated Electric (122)"/>
    <s v="WPC Sub 30357 Boone"/>
    <x v="126"/>
    <n v="135300"/>
    <x v="365"/>
    <n v="9974210"/>
    <s v="GAS - 161 KV"/>
    <d v="1982-07-01T00:00:00"/>
    <d v="1982-07-01T00:00:00"/>
    <s v="CPR Conversion"/>
  </r>
  <r>
    <n v="2"/>
    <n v="146439.59"/>
    <n v="135870.0021398192"/>
    <n v="10569.587860180793"/>
    <d v="2023-12-01T00:00:00"/>
    <s v="BH Colorado Electric Oper Co"/>
    <s v="Regulated Electric (122)"/>
    <s v="WPC Sub 30357 Boone"/>
    <x v="126"/>
    <n v="135300"/>
    <x v="326"/>
    <n v="19696700"/>
    <s v="BREAKER, OIL - 115-161 KV"/>
    <d v="1978-07-01T00:00:00"/>
    <d v="1978-07-01T00:00:00"/>
    <s v="50507XFER"/>
  </r>
  <r>
    <n v="0"/>
    <n v="0"/>
    <n v="0"/>
    <n v="0"/>
    <d v="2023-12-01T00:00:00"/>
    <s v="BH Colorado Electric Oper Co"/>
    <s v="Regulated Electric (122)"/>
    <s v="WPC Sub 30357 Boone"/>
    <x v="126"/>
    <n v="135300"/>
    <x v="280"/>
    <n v="9974213"/>
    <s v="OIL - 69 KV"/>
    <d v="1978-07-01T00:00:00"/>
    <d v="1978-07-01T00:00:00"/>
    <s v="CPR Conversion"/>
  </r>
  <r>
    <n v="0"/>
    <n v="0"/>
    <n v="0"/>
    <n v="0"/>
    <d v="2023-12-01T00:00:00"/>
    <s v="BH Colorado Electric Oper Co"/>
    <s v="Regulated Electric (122)"/>
    <s v="WPC Sub 30357 Boone"/>
    <x v="126"/>
    <n v="135300"/>
    <x v="280"/>
    <n v="9822050"/>
    <s v="OIL - 69 KV"/>
    <d v="1978-07-01T00:00:00"/>
    <d v="1978-07-01T00:00:00"/>
    <s v="WCDXFER"/>
  </r>
  <r>
    <n v="0"/>
    <n v="0"/>
    <n v="0"/>
    <n v="0"/>
    <d v="2023-12-01T00:00:00"/>
    <s v="BH Colorado Electric Oper Co"/>
    <s v="Regulated Electric (122)"/>
    <s v="WPC Sub 30357 Boone"/>
    <x v="126"/>
    <n v="135300"/>
    <x v="280"/>
    <n v="9974211"/>
    <s v="PWR CIRC BREAK-OIL, 69KV"/>
    <d v="1984-07-01T00:00:00"/>
    <d v="1984-07-01T00:00:00"/>
    <s v="CPR Conversion"/>
  </r>
  <r>
    <n v="0"/>
    <n v="0"/>
    <n v="0"/>
    <n v="0"/>
    <d v="2023-12-01T00:00:00"/>
    <s v="BH Colorado Electric Oper Co"/>
    <s v="Regulated Electric (122)"/>
    <s v="WPC Sub 30357 Boone"/>
    <x v="126"/>
    <n v="135300"/>
    <x v="280"/>
    <n v="9822085"/>
    <s v="PWR CIRC BREAK-OIL, 69KV"/>
    <d v="1984-07-01T00:00:00"/>
    <d v="1984-07-01T00:00:00"/>
    <s v="WCDXFER"/>
  </r>
  <r>
    <n v="0"/>
    <n v="0"/>
    <n v="0"/>
    <n v="0"/>
    <d v="2023-12-01T00:00:00"/>
    <s v="BH Colorado Electric Oper Co"/>
    <s v="Regulated Electric (122)"/>
    <s v="WPC Sub 30357 Boone"/>
    <x v="126"/>
    <n v="135300"/>
    <x v="280"/>
    <n v="9822084"/>
    <s v="PWR CIRC BREAK-OIL, 69KV"/>
    <d v="1982-07-01T00:00:00"/>
    <d v="1982-07-01T00:00:00"/>
    <s v="WCDXFER"/>
  </r>
  <r>
    <n v="0"/>
    <n v="0"/>
    <n v="0"/>
    <n v="0"/>
    <d v="2023-12-01T00:00:00"/>
    <s v="BH Colorado Electric Oper Co"/>
    <s v="Regulated Electric (122)"/>
    <s v="WPC Sub 30357 Boone"/>
    <x v="126"/>
    <n v="135300"/>
    <x v="280"/>
    <n v="9974212"/>
    <s v="PWR CIRC BREAK-OIL, 69KV"/>
    <d v="1982-07-01T00:00:00"/>
    <d v="1982-07-01T00:00:00"/>
    <s v="CPR Conversion"/>
  </r>
  <r>
    <n v="1"/>
    <n v="44540.75"/>
    <n v="6811.9656515725001"/>
    <n v="37728.7843484275"/>
    <d v="2023-12-01T00:00:00"/>
    <s v="BH Colorado Electric Oper Co"/>
    <s v="Regulated Electric (122)"/>
    <s v="WPC Sub 30357 Boone"/>
    <x v="126"/>
    <n v="135300"/>
    <x v="142"/>
    <n v="18623416"/>
    <s v="BREAKER: 69kv 1200 amp"/>
    <d v="2016-10-27T00:00:00"/>
    <d v="2016-01-01T00:00:00"/>
    <s v="10050263"/>
  </r>
  <r>
    <n v="0"/>
    <n v="48478.520000000004"/>
    <n v="1482.8401239963998"/>
    <n v="46995.679876003604"/>
    <d v="2023-12-01T00:00:00"/>
    <s v="BH Colorado Electric Oper Co"/>
    <s v="Regulated Electric (122)"/>
    <s v="WPC Sub 30357 Boone"/>
    <x v="126"/>
    <n v="135300"/>
    <x v="10"/>
    <n v="36238281"/>
    <s v="Bus and Station Conductor"/>
    <d v="2022-04-20T00:00:00"/>
    <d v="2022-01-01T00:00:00"/>
    <s v="10067881"/>
  </r>
  <r>
    <n v="2"/>
    <n v="1023.5500000000001"/>
    <n v="949.67310882400011"/>
    <n v="73.876891175999958"/>
    <d v="2023-12-01T00:00:00"/>
    <s v="BH Colorado Electric Oper Co"/>
    <s v="Regulated Electric (122)"/>
    <s v="WPC Sub 30357 Boone"/>
    <x v="126"/>
    <n v="135300"/>
    <x v="112"/>
    <n v="9821984"/>
    <s v="CONDUIT-CABLE TRENCH"/>
    <d v="1978-07-01T00:00:00"/>
    <d v="1978-07-01T00:00:00"/>
    <s v="WCDXFER"/>
  </r>
  <r>
    <n v="0"/>
    <n v="0"/>
    <n v="0"/>
    <n v="0"/>
    <d v="2023-12-01T00:00:00"/>
    <s v="BH Colorado Electric Oper Co"/>
    <s v="Regulated Electric (122)"/>
    <s v="WPC Sub 30357 Boone"/>
    <x v="126"/>
    <n v="135300"/>
    <x v="112"/>
    <n v="9974208"/>
    <s v="CONDUIT-CABLE TRENCH"/>
    <d v="1978-07-01T00:00:00"/>
    <d v="1978-07-01T00:00:00"/>
    <s v="CPR Conversion"/>
  </r>
  <r>
    <n v="0"/>
    <n v="0"/>
    <n v="0"/>
    <n v="0"/>
    <d v="2023-12-01T00:00:00"/>
    <s v="BH Colorado Electric Oper Co"/>
    <s v="Regulated Electric (122)"/>
    <s v="WPC Sub 30357 Boone"/>
    <x v="126"/>
    <n v="135300"/>
    <x v="204"/>
    <n v="9821940"/>
    <s v="CAPACITOR BANKS-FOUNDATION"/>
    <d v="1978-07-01T00:00:00"/>
    <d v="1978-07-01T00:00:00"/>
    <s v="WCDXFER"/>
  </r>
  <r>
    <n v="0"/>
    <n v="0"/>
    <n v="0"/>
    <n v="0"/>
    <d v="2023-12-01T00:00:00"/>
    <s v="BH Colorado Electric Oper Co"/>
    <s v="Regulated Electric (122)"/>
    <s v="WPC Sub 30357 Boone"/>
    <x v="126"/>
    <n v="135300"/>
    <x v="204"/>
    <n v="9724135"/>
    <s v="CAPACITOR BANKS-FOUNDATION"/>
    <d v="1978-07-01T00:00:00"/>
    <d v="1978-07-01T00:00:00"/>
    <s v="CPR Conversion"/>
  </r>
  <r>
    <n v="2"/>
    <n v="156527.04000000001"/>
    <n v="23938.9058339232"/>
    <n v="132588.13416607681"/>
    <d v="2023-12-01T00:00:00"/>
    <s v="BH Colorado Electric Oper Co"/>
    <s v="Regulated Electric (122)"/>
    <s v="WPC Sub 30357 Boone"/>
    <x v="126"/>
    <n v="135300"/>
    <x v="366"/>
    <n v="25466483"/>
    <s v="Circuit Switcher Station DNU"/>
    <d v="2016-10-26T00:00:00"/>
    <d v="2016-11-01T00:00:00"/>
    <s v="10052275"/>
  </r>
  <r>
    <n v="1"/>
    <n v="557.07000000000005"/>
    <n v="471.42384663210004"/>
    <n v="85.646153367900013"/>
    <d v="2023-12-01T00:00:00"/>
    <s v="BH Colorado Electric Oper Co"/>
    <s v="Regulated Electric (122)"/>
    <s v="WPC Sub 30357 Boone"/>
    <x v="126"/>
    <n v="135300"/>
    <x v="113"/>
    <n v="9821966"/>
    <s v="CLEARING &amp; GRADING"/>
    <d v="1982-07-01T00:00:00"/>
    <d v="1982-07-01T00:00:00"/>
    <s v="WCDXFER"/>
  </r>
  <r>
    <n v="0"/>
    <n v="0"/>
    <n v="0"/>
    <n v="0"/>
    <d v="2023-12-01T00:00:00"/>
    <s v="BH Colorado Electric Oper Co"/>
    <s v="Regulated Electric (122)"/>
    <s v="WPC Sub 30357 Boone"/>
    <x v="126"/>
    <n v="135300"/>
    <x v="113"/>
    <n v="9974289"/>
    <s v="CLEARING &amp; GRADING"/>
    <d v="1982-07-01T00:00:00"/>
    <d v="1982-07-01T00:00:00"/>
    <s v="CPR Conversion"/>
  </r>
  <r>
    <n v="1"/>
    <n v="2577.96"/>
    <n v="2549.5973356392001"/>
    <n v="28.362664360799954"/>
    <d v="2023-12-01T00:00:00"/>
    <s v="BH Colorado Electric Oper Co"/>
    <s v="Regulated Electric (122)"/>
    <s v="WPC Sub 30357 Boone"/>
    <x v="126"/>
    <n v="135300"/>
    <x v="208"/>
    <n v="9822135"/>
    <s v="COMBO-ELEC-45-69KV- 1200-1999AMPS"/>
    <d v="1975-07-01T00:00:00"/>
    <d v="1975-07-01T00:00:00"/>
    <s v="WCDXFER"/>
  </r>
  <r>
    <n v="0"/>
    <n v="0"/>
    <n v="0"/>
    <n v="0"/>
    <d v="2023-12-01T00:00:00"/>
    <s v="BH Colorado Electric Oper Co"/>
    <s v="Regulated Electric (122)"/>
    <s v="WPC Sub 30357 Boone"/>
    <x v="126"/>
    <n v="135300"/>
    <x v="208"/>
    <n v="9974292"/>
    <s v="COMBO-ELEC-45-69KV- 1200-1999AMPS"/>
    <d v="1975-07-01T00:00:00"/>
    <d v="1975-07-01T00:00:00"/>
    <s v="CPR Conversion"/>
  </r>
  <r>
    <n v="4"/>
    <n v="28446.83"/>
    <n v="26393.619737470399"/>
    <n v="2053.2102625296029"/>
    <d v="2023-12-01T00:00:00"/>
    <s v="BH Colorado Electric Oper Co"/>
    <s v="Regulated Electric (122)"/>
    <s v="WPC Sub 30357 Boone"/>
    <x v="126"/>
    <n v="135300"/>
    <x v="210"/>
    <n v="9822125"/>
    <s v="COMBO-ELEC-69-170KV- 1200-1999AMPS"/>
    <d v="1978-07-01T00:00:00"/>
    <d v="1978-07-01T00:00:00"/>
    <s v="WCDXFER"/>
  </r>
  <r>
    <n v="1"/>
    <n v="7186.3600000000006"/>
    <n v="6081.5004837508004"/>
    <n v="1104.8595162492002"/>
    <d v="2023-12-01T00:00:00"/>
    <s v="BH Colorado Electric Oper Co"/>
    <s v="Regulated Electric (122)"/>
    <s v="WPC Sub 30357 Boone"/>
    <x v="126"/>
    <n v="135300"/>
    <x v="210"/>
    <n v="9822124"/>
    <s v="SWITCH,COMBO,ELEC,69001-170K,"/>
    <d v="1982-07-01T00:00:00"/>
    <d v="1982-07-01T00:00:00"/>
    <s v="WCDXFER"/>
  </r>
  <r>
    <n v="0"/>
    <n v="0"/>
    <n v="0"/>
    <n v="0"/>
    <d v="2023-12-01T00:00:00"/>
    <s v="BH Colorado Electric Oper Co"/>
    <s v="Regulated Electric (122)"/>
    <s v="WPC Sub 30357 Boone"/>
    <x v="126"/>
    <n v="135300"/>
    <x v="210"/>
    <n v="9724139"/>
    <s v="SWITCH,COMBO,ELEC,69001-170K,"/>
    <d v="1982-07-01T00:00:00"/>
    <d v="1982-07-01T00:00:00"/>
    <s v="CPR Conversion"/>
  </r>
  <r>
    <n v="0"/>
    <n v="0"/>
    <n v="0"/>
    <n v="0"/>
    <d v="2023-12-01T00:00:00"/>
    <s v="BH Colorado Electric Oper Co"/>
    <s v="Regulated Electric (122)"/>
    <s v="WPC Sub 30357 Boone"/>
    <x v="126"/>
    <n v="135300"/>
    <x v="210"/>
    <n v="9974291"/>
    <s v="COMBO-ELEC-69-170KV- 1200-1999AMPS"/>
    <d v="1978-07-01T00:00:00"/>
    <d v="1978-07-01T00:00:00"/>
    <s v="CPR Conversion"/>
  </r>
  <r>
    <n v="0"/>
    <n v="53409.43"/>
    <n v="1633.6646787851"/>
    <n v="51775.765321214902"/>
    <d v="2023-12-01T00:00:00"/>
    <s v="BH Colorado Electric Oper Co"/>
    <s v="Regulated Electric (122)"/>
    <s v="WPC Sub 30357 Boone"/>
    <x v="126"/>
    <n v="135300"/>
    <x v="115"/>
    <n v="36238296"/>
    <s v="Communications - JMUX Equip"/>
    <d v="2022-04-20T00:00:00"/>
    <d v="2022-01-01T00:00:00"/>
    <s v="10067881"/>
  </r>
  <r>
    <n v="1"/>
    <n v="234205"/>
    <n v="35818.804475149998"/>
    <n v="198386.19552484999"/>
    <d v="2023-12-01T00:00:00"/>
    <s v="BH Colorado Electric Oper Co"/>
    <s v="Regulated Electric (122)"/>
    <s v="WPC Sub 30357 Boone"/>
    <x v="126"/>
    <n v="135300"/>
    <x v="115"/>
    <n v="25466539"/>
    <s v="Communications - JMUX Equip"/>
    <d v="2016-12-06T00:00:00"/>
    <d v="2016-01-01T00:00:00"/>
    <s v="10052277"/>
  </r>
  <r>
    <n v="1"/>
    <n v="2366.69"/>
    <n v="265.43472060290003"/>
    <n v="2101.2552793970999"/>
    <d v="2023-12-01T00:00:00"/>
    <s v="BH Colorado Electric Oper Co"/>
    <s v="Regulated Electric (122)"/>
    <s v="WPC Sub 30357 Boone"/>
    <x v="126"/>
    <n v="135300"/>
    <x v="281"/>
    <n v="29636556"/>
    <s v="Microwave Dehydrator"/>
    <d v="2018-12-03T00:00:00"/>
    <d v="2018-01-01T00:00:00"/>
    <s v="10062071"/>
  </r>
  <r>
    <n v="0"/>
    <n v="36253.200000000004"/>
    <n v="1108.8972927240002"/>
    <n v="35144.302707276001"/>
    <d v="2023-12-01T00:00:00"/>
    <s v="BH Colorado Electric Oper Co"/>
    <s v="Regulated Electric (122)"/>
    <s v="WPC Sub 30357 Boone"/>
    <x v="126"/>
    <n v="135300"/>
    <x v="116"/>
    <n v="36238284"/>
    <s v="STATION CONTROL CABLE"/>
    <d v="2022-04-20T00:00:00"/>
    <d v="2022-01-01T00:00:00"/>
    <s v="10067881"/>
  </r>
  <r>
    <n v="0"/>
    <n v="0"/>
    <n v="0"/>
    <n v="0"/>
    <d v="2023-12-01T00:00:00"/>
    <s v="BH Colorado Electric Oper Co"/>
    <s v="Regulated Electric (122)"/>
    <s v="WPC Sub 30357 Boone"/>
    <x v="126"/>
    <n v="135300"/>
    <x v="215"/>
    <n v="9974206"/>
    <s v="CONDUIT-NOT ENCD, PVC-3&quot;-4&quot;"/>
    <d v="1978-07-01T00:00:00"/>
    <d v="1978-07-01T00:00:00"/>
    <s v="CPR Conversion"/>
  </r>
  <r>
    <n v="304"/>
    <n v="1133.92"/>
    <n v="1052.0769200896"/>
    <n v="81.843079910400093"/>
    <d v="2023-12-01T00:00:00"/>
    <s v="BH Colorado Electric Oper Co"/>
    <s v="Regulated Electric (122)"/>
    <s v="WPC Sub 30357 Boone"/>
    <x v="126"/>
    <n v="135300"/>
    <x v="215"/>
    <n v="9821962"/>
    <s v="CONDUIT-NOT ENCD, PVC-3&quot;-4&quot;"/>
    <d v="1978-07-01T00:00:00"/>
    <d v="1978-07-01T00:00:00"/>
    <s v="WCDXFER"/>
  </r>
  <r>
    <n v="18"/>
    <n v="194.41"/>
    <n v="180.37804610079999"/>
    <n v="14.031953899200005"/>
    <d v="2023-12-01T00:00:00"/>
    <s v="BH Colorado Electric Oper Co"/>
    <s v="Regulated Electric (122)"/>
    <s v="WPC Sub 30357 Boone"/>
    <x v="126"/>
    <n v="135300"/>
    <x v="218"/>
    <n v="9821990"/>
    <s v="CONDUIT-NOT ENCD, STL-3&quot;-4&quot;"/>
    <d v="1978-07-01T00:00:00"/>
    <d v="1978-07-01T00:00:00"/>
    <s v="WCDXFER"/>
  </r>
  <r>
    <n v="0"/>
    <n v="0"/>
    <n v="0"/>
    <n v="0"/>
    <d v="2023-12-01T00:00:00"/>
    <s v="BH Colorado Electric Oper Co"/>
    <s v="Regulated Electric (122)"/>
    <s v="WPC Sub 30357 Boone"/>
    <x v="126"/>
    <n v="135300"/>
    <x v="218"/>
    <n v="9974207"/>
    <s v="CONDUIT-NOT ENCD, STL-3&quot;-4&quot;"/>
    <d v="1978-07-01T00:00:00"/>
    <d v="1978-07-01T00:00:00"/>
    <s v="CPR Conversion"/>
  </r>
  <r>
    <n v="30"/>
    <n v="1382.79"/>
    <n v="775.42999684740005"/>
    <n v="607.36000315259992"/>
    <d v="2023-12-01T00:00:00"/>
    <s v="BH Colorado Electric Oper Co"/>
    <s v="Regulated Electric (122)"/>
    <s v="WPC Sub 30357 Boone"/>
    <x v="126"/>
    <n v="135300"/>
    <x v="161"/>
    <n v="9821994"/>
    <s v="CONDUIT, NOT ENCD-STL-UNDR 3&quot;"/>
    <d v="1996-07-01T00:00:00"/>
    <d v="1996-07-01T00:00:00"/>
    <s v="WCDXFER"/>
  </r>
  <r>
    <n v="0"/>
    <n v="0"/>
    <n v="0"/>
    <n v="0"/>
    <d v="2023-12-01T00:00:00"/>
    <s v="BH Colorado Electric Oper Co"/>
    <s v="Regulated Electric (122)"/>
    <s v="WPC Sub 30357 Boone"/>
    <x v="126"/>
    <n v="135300"/>
    <x v="161"/>
    <n v="9861057"/>
    <s v="CONDUIT, NOT ENCD-STL-UNDR 3&quot;"/>
    <d v="1996-07-01T00:00:00"/>
    <d v="1996-07-01T00:00:00"/>
    <s v="CPR Conversion"/>
  </r>
  <r>
    <n v="1"/>
    <n v="3855.78"/>
    <n v="3577.4809042463999"/>
    <n v="278.29909575360034"/>
    <d v="2023-12-01T00:00:00"/>
    <s v="BH Colorado Electric Oper Co"/>
    <s v="Regulated Electric (122)"/>
    <s v="WPC Sub 30357 Boone"/>
    <x v="126"/>
    <n v="135300"/>
    <x v="220"/>
    <n v="9821926"/>
    <s v="CARR CURR EQ-COUPLING CAPACITOR 69KV"/>
    <d v="1978-07-01T00:00:00"/>
    <d v="1978-07-01T00:00:00"/>
    <s v="WCDXFER"/>
  </r>
  <r>
    <n v="0"/>
    <n v="0"/>
    <n v="0"/>
    <n v="0"/>
    <d v="2023-12-01T00:00:00"/>
    <s v="BH Colorado Electric Oper Co"/>
    <s v="Regulated Electric (122)"/>
    <s v="WPC Sub 30357 Boone"/>
    <x v="126"/>
    <n v="135300"/>
    <x v="220"/>
    <n v="9974214"/>
    <s v="CARR CURR EQ-COUPLING CAPACITOR 69KV"/>
    <d v="1978-07-01T00:00:00"/>
    <d v="1978-07-01T00:00:00"/>
    <s v="CPR Conversion"/>
  </r>
  <r>
    <n v="1"/>
    <n v="114.45"/>
    <n v="64.180362267000007"/>
    <n v="50.269637732999996"/>
    <d v="2023-12-01T00:00:00"/>
    <s v="BH Colorado Electric Oper Co"/>
    <s v="Regulated Electric (122)"/>
    <s v="WPC Sub 30357 Boone"/>
    <x v="126"/>
    <n v="135300"/>
    <x v="193"/>
    <n v="9821981"/>
    <s v="CUTOUTS 15,001-34,501 VOLTS"/>
    <d v="1996-07-01T00:00:00"/>
    <d v="1996-07-01T00:00:00"/>
    <s v="WCDXFER"/>
  </r>
  <r>
    <n v="0"/>
    <n v="0"/>
    <n v="0"/>
    <n v="0"/>
    <d v="2023-12-01T00:00:00"/>
    <s v="BH Colorado Electric Oper Co"/>
    <s v="Regulated Electric (122)"/>
    <s v="WPC Sub 30357 Boone"/>
    <x v="126"/>
    <n v="135300"/>
    <x v="193"/>
    <n v="9861059"/>
    <s v="CUTOUTS 15,001-34,501 VOLTS"/>
    <d v="1996-07-01T00:00:00"/>
    <d v="1996-07-01T00:00:00"/>
    <s v="CPR Conversion"/>
  </r>
  <r>
    <n v="0"/>
    <n v="0"/>
    <n v="0"/>
    <n v="0"/>
    <d v="2023-12-01T00:00:00"/>
    <s v="BH Colorado Electric Oper Co"/>
    <s v="Regulated Electric (122)"/>
    <s v="WPC Sub 30357 Boone"/>
    <x v="126"/>
    <n v="135300"/>
    <x v="3"/>
    <n v="9812953"/>
    <s v="Invest Carrier Equip-Boone Sub"/>
    <d v="2002-11-01T00:00:00"/>
    <d v="2002-11-01T00:00:00"/>
    <s v="10016514"/>
  </r>
  <r>
    <n v="0"/>
    <n v="0"/>
    <n v="0"/>
    <n v="0"/>
    <d v="2023-12-01T00:00:00"/>
    <s v="BH Colorado Electric Oper Co"/>
    <s v="Regulated Electric (122)"/>
    <s v="WPC Sub 30357 Boone"/>
    <x v="126"/>
    <n v="135300"/>
    <x v="3"/>
    <n v="18406385"/>
    <s v="REPLACE BOONE BREAKER 69-1 AND ARRESTOR"/>
    <d v="2016-10-27T00:00:00"/>
    <d v="2016-10-01T00:00:00"/>
    <s v="10050263"/>
  </r>
  <r>
    <n v="0"/>
    <n v="0"/>
    <n v="0"/>
    <n v="0"/>
    <d v="2023-12-01T00:00:00"/>
    <s v="BH Colorado Electric Oper Co"/>
    <s v="Regulated Electric (122)"/>
    <s v="WPC Sub 30357 Boone"/>
    <x v="126"/>
    <n v="135300"/>
    <x v="3"/>
    <n v="18849240"/>
    <s v="Boone 115kV Line Terminal to Nyberg"/>
    <d v="2016-12-06T00:00:00"/>
    <d v="2017-03-01T00:00:00"/>
    <s v="10052277"/>
  </r>
  <r>
    <n v="0"/>
    <n v="0"/>
    <n v="0"/>
    <n v="0"/>
    <d v="2023-12-01T00:00:00"/>
    <s v="BH Colorado Electric Oper Co"/>
    <s v="Regulated Electric (122)"/>
    <s v="WPC Sub 30357 Boone"/>
    <x v="126"/>
    <n v="135300"/>
    <x v="3"/>
    <n v="9786730"/>
    <s v="RPL 115KV BRKR-BOONE"/>
    <d v="2000-08-01T00:00:00"/>
    <d v="2000-12-01T00:00:00"/>
    <s v="10002933"/>
  </r>
  <r>
    <n v="0"/>
    <n v="0"/>
    <n v="0"/>
    <n v="0"/>
    <d v="2023-12-01T00:00:00"/>
    <s v="BH Colorado Electric Oper Co"/>
    <s v="Regulated Electric (122)"/>
    <s v="WPC Sub 30357 Boone"/>
    <x v="126"/>
    <n v="135300"/>
    <x v="3"/>
    <n v="9813328"/>
    <s v="Invest Carrier Equip-Boone Sub"/>
    <d v="2002-11-01T00:00:00"/>
    <d v="2002-12-01T00:00:00"/>
    <s v="10016514"/>
  </r>
  <r>
    <n v="0"/>
    <n v="0"/>
    <n v="0"/>
    <n v="0"/>
    <d v="2023-12-01T00:00:00"/>
    <s v="BH Colorado Electric Oper Co"/>
    <s v="Regulated Electric (122)"/>
    <s v="WPC Sub 30357 Boone"/>
    <x v="126"/>
    <n v="135300"/>
    <x v="3"/>
    <n v="29108642"/>
    <s v="Replace existing door and/or locking mechanisms for Boone Substation to allow for compliance with NERC CIP Low Impact Standards."/>
    <d v="2019-12-16T00:00:00"/>
    <d v="2020-03-01T00:00:00"/>
    <s v="10068550"/>
  </r>
  <r>
    <n v="0"/>
    <n v="0"/>
    <n v="0"/>
    <n v="0"/>
    <d v="2023-12-01T00:00:00"/>
    <s v="BH Colorado Electric Oper Co"/>
    <s v="Regulated Electric (122)"/>
    <s v="WPC Sub 30357 Boone"/>
    <x v="126"/>
    <n v="135300"/>
    <x v="3"/>
    <n v="9818344"/>
    <s v="Boone Sub Oil Containment"/>
    <d v="2004-04-24T00:00:00"/>
    <d v="2004-12-01T00:00:00"/>
    <s v="10019416"/>
  </r>
  <r>
    <n v="0"/>
    <n v="0"/>
    <n v="0"/>
    <n v="0"/>
    <d v="2023-12-01T00:00:00"/>
    <s v="BH Colorado Electric Oper Co"/>
    <s v="Regulated Electric (122)"/>
    <s v="WPC Sub 30357 Boone"/>
    <x v="126"/>
    <n v="135300"/>
    <x v="3"/>
    <n v="19663640"/>
    <s v="Boone 115kV Line Terminal to Nyberg"/>
    <d v="2016-12-06T00:00:00"/>
    <d v="2017-04-01T00:00:00"/>
    <s v="10052277"/>
  </r>
  <r>
    <n v="0"/>
    <n v="0"/>
    <n v="0"/>
    <n v="0"/>
    <d v="2023-12-01T00:00:00"/>
    <s v="BH Colorado Electric Oper Co"/>
    <s v="Regulated Electric (122)"/>
    <s v="WPC Sub 30357 Boone"/>
    <x v="126"/>
    <n v="135300"/>
    <x v="3"/>
    <n v="19663637"/>
    <s v="New Boone Autotransformer"/>
    <d v="2016-10-26T00:00:00"/>
    <d v="2017-04-01T00:00:00"/>
    <s v="10052275"/>
  </r>
  <r>
    <n v="0"/>
    <n v="0"/>
    <n v="0"/>
    <n v="0"/>
    <d v="2023-12-01T00:00:00"/>
    <s v="BH Colorado Electric Oper Co"/>
    <s v="Regulated Electric (122)"/>
    <s v="WPC Sub 30357 Boone"/>
    <x v="126"/>
    <n v="135300"/>
    <x v="3"/>
    <n v="18849237"/>
    <s v="New Boone Autotransformer"/>
    <d v="2016-10-26T00:00:00"/>
    <d v="2017-03-01T00:00:00"/>
    <s v="10052275"/>
  </r>
  <r>
    <n v="0"/>
    <n v="0"/>
    <n v="0"/>
    <n v="0"/>
    <d v="2023-12-01T00:00:00"/>
    <s v="BH Colorado Electric Oper Co"/>
    <s v="Regulated Electric (122)"/>
    <s v="WPC Sub 30357 Boone"/>
    <x v="126"/>
    <n v="135300"/>
    <x v="3"/>
    <n v="35285358"/>
    <s v="Add a new 115 kV line terminal at the Boone substation to provide source for the new 115kV Boone-S. Fowler Transmission Line and new South Fowler Tap substation."/>
    <d v="2022-04-20T00:00:00"/>
    <d v="2022-04-01T00:00:00"/>
    <s v="10067881"/>
  </r>
  <r>
    <n v="0"/>
    <n v="0"/>
    <n v="0"/>
    <n v="0"/>
    <d v="2023-12-01T00:00:00"/>
    <s v="BH Colorado Electric Oper Co"/>
    <s v="Regulated Electric (122)"/>
    <s v="WPC Sub 30357 Boone"/>
    <x v="126"/>
    <n v="135300"/>
    <x v="3"/>
    <n v="9747434"/>
    <s v="Replace bushings on 25 MVA tra"/>
    <d v="2006-12-11T00:00:00"/>
    <d v="2006-12-01T00:00:00"/>
    <s v="10022435"/>
  </r>
  <r>
    <n v="0"/>
    <n v="0"/>
    <n v="0"/>
    <n v="0"/>
    <d v="2023-12-01T00:00:00"/>
    <s v="BH Colorado Electric Oper Co"/>
    <s v="Regulated Electric (122)"/>
    <s v="WPC Sub 30357 Boone"/>
    <x v="126"/>
    <n v="135300"/>
    <x v="3"/>
    <n v="9813523"/>
    <s v="Invest Carrier Equip-Boone Sub"/>
    <d v="2002-11-01T00:00:00"/>
    <d v="2003-01-01T00:00:00"/>
    <s v="10016514"/>
  </r>
  <r>
    <n v="0"/>
    <n v="0"/>
    <n v="0"/>
    <n v="0"/>
    <d v="2023-12-01T00:00:00"/>
    <s v="BH Colorado Electric Oper Co"/>
    <s v="Regulated Electric (122)"/>
    <s v="WPC Sub 30357 Boone"/>
    <x v="126"/>
    <n v="135300"/>
    <x v="3"/>
    <n v="18543054"/>
    <s v="New Boone Autotransformer"/>
    <d v="2016-10-26T00:00:00"/>
    <d v="2016-11-01T00:00:00"/>
    <s v="10052275"/>
  </r>
  <r>
    <n v="0"/>
    <n v="0"/>
    <n v="0"/>
    <n v="0"/>
    <d v="2023-12-01T00:00:00"/>
    <s v="BH Colorado Electric Oper Co"/>
    <s v="Regulated Electric (122)"/>
    <s v="WPC Sub 30357 Boone"/>
    <x v="126"/>
    <n v="135300"/>
    <x v="3"/>
    <n v="18613864"/>
    <s v="Boone 115kV Line Terminal to Nyberg"/>
    <d v="2016-12-06T00:00:00"/>
    <d v="2016-12-01T00:00:00"/>
    <s v="10052277"/>
  </r>
  <r>
    <n v="0"/>
    <n v="0"/>
    <n v="0"/>
    <n v="0"/>
    <d v="2023-12-01T00:00:00"/>
    <s v="BH Colorado Electric Oper Co"/>
    <s v="Regulated Electric (122)"/>
    <s v="WPC Sub 30357 Boone"/>
    <x v="126"/>
    <n v="135300"/>
    <x v="3"/>
    <n v="18613884"/>
    <s v="Boone Substation replace four bushings on breaker 9637"/>
    <d v="2016-12-07T00:00:00"/>
    <d v="2016-12-01T00:00:00"/>
    <s v="10054426"/>
  </r>
  <r>
    <n v="2"/>
    <n v="0"/>
    <n v="0"/>
    <n v="0"/>
    <d v="2023-12-01T00:00:00"/>
    <s v="BH Colorado Electric Oper Co"/>
    <s v="Regulated Electric (122)"/>
    <s v="WPC Sub 30357 Boone"/>
    <x v="126"/>
    <n v="135300"/>
    <x v="3"/>
    <n v="12634517"/>
    <s v="Boone Substation Nyberg Line Relay Upgrade"/>
    <d v="2014-08-28T00:00:00"/>
    <d v="2014-08-01T00:00:00"/>
    <s v="10048407"/>
  </r>
  <r>
    <n v="0"/>
    <n v="0"/>
    <n v="0"/>
    <n v="0"/>
    <d v="2023-12-01T00:00:00"/>
    <s v="BH Colorado Electric Oper Co"/>
    <s v="Regulated Electric (122)"/>
    <s v="WPC Sub 30357 Boone"/>
    <x v="126"/>
    <n v="135300"/>
    <x v="3"/>
    <n v="12088973"/>
    <s v="REPLACE AT BOONE(NYBERG TERMINAL) RELAYS"/>
    <d v="2013-10-29T00:00:00"/>
    <d v="2013-10-01T00:00:00"/>
    <s v="10048414"/>
  </r>
  <r>
    <n v="80"/>
    <n v="1725.08"/>
    <n v="1459.8593522324002"/>
    <n v="265.22064776759976"/>
    <d v="2023-12-01T00:00:00"/>
    <s v="BH Colorado Electric Oper Co"/>
    <s v="Regulated Electric (122)"/>
    <s v="WPC Sub 30357 Boone"/>
    <x v="126"/>
    <n v="135300"/>
    <x v="119"/>
    <n v="9821980"/>
    <s v="FENCE"/>
    <d v="1982-07-01T00:00:00"/>
    <d v="1982-07-01T00:00:00"/>
    <s v="WCDXFER"/>
  </r>
  <r>
    <n v="0"/>
    <n v="0"/>
    <n v="0"/>
    <n v="0"/>
    <d v="2023-12-01T00:00:00"/>
    <s v="BH Colorado Electric Oper Co"/>
    <s v="Regulated Electric (122)"/>
    <s v="WPC Sub 30357 Boone"/>
    <x v="126"/>
    <n v="135300"/>
    <x v="119"/>
    <n v="9974202"/>
    <s v="FENCE"/>
    <d v="1982-07-01T00:00:00"/>
    <d v="1982-07-01T00:00:00"/>
    <s v="CPR Conversion"/>
  </r>
  <r>
    <n v="0"/>
    <n v="98122.58"/>
    <n v="3001.3312843305998"/>
    <n v="95121.248715669397"/>
    <d v="2023-12-01T00:00:00"/>
    <s v="BH Colorado Electric Oper Co"/>
    <s v="Regulated Electric (122)"/>
    <s v="WPC Sub 30357 Boone"/>
    <x v="126"/>
    <n v="135300"/>
    <x v="133"/>
    <n v="36238305"/>
    <s v="Foundation, Equipment"/>
    <d v="2022-04-20T00:00:00"/>
    <d v="2022-04-01T00:00:00"/>
    <s v="10067881"/>
  </r>
  <r>
    <n v="0"/>
    <n v="0"/>
    <n v="0"/>
    <n v="0"/>
    <d v="2023-12-01T00:00:00"/>
    <s v="BH Colorado Electric Oper Co"/>
    <s v="Regulated Electric (122)"/>
    <s v="WPC Sub 30357 Boone"/>
    <x v="126"/>
    <n v="135300"/>
    <x v="227"/>
    <n v="9706630"/>
    <s v="FOUNDATION"/>
    <d v="1978-07-01T00:00:00"/>
    <d v="1978-07-01T00:00:00"/>
    <s v="CPR Conversion"/>
  </r>
  <r>
    <n v="0"/>
    <n v="0"/>
    <n v="0"/>
    <n v="0"/>
    <d v="2023-12-01T00:00:00"/>
    <s v="BH Colorado Electric Oper Co"/>
    <s v="Regulated Electric (122)"/>
    <s v="WPC Sub 30357 Boone"/>
    <x v="126"/>
    <n v="135300"/>
    <x v="227"/>
    <n v="9974201"/>
    <s v="PWR CIRC BREAKERS-FOUNDATION"/>
    <d v="1982-07-01T00:00:00"/>
    <d v="1982-07-01T00:00:00"/>
    <s v="CPR Conversion"/>
  </r>
  <r>
    <n v="2"/>
    <n v="1023.44"/>
    <n v="949.57104830720004"/>
    <n v="73.86895169280001"/>
    <d v="2023-12-01T00:00:00"/>
    <s v="BH Colorado Electric Oper Co"/>
    <s v="Regulated Electric (122)"/>
    <s v="WPC Sub 30357 Boone"/>
    <x v="126"/>
    <n v="135300"/>
    <x v="227"/>
    <n v="9822061"/>
    <s v="FOUNDATION"/>
    <d v="1978-07-01T00:00:00"/>
    <d v="1978-07-01T00:00:00"/>
    <s v="WCDXFER"/>
  </r>
  <r>
    <n v="2"/>
    <n v="1482.06"/>
    <n v="1254.2022118218001"/>
    <n v="227.85778817819983"/>
    <d v="2023-12-01T00:00:00"/>
    <s v="BH Colorado Electric Oper Co"/>
    <s v="Regulated Electric (122)"/>
    <s v="WPC Sub 30357 Boone"/>
    <x v="126"/>
    <n v="135300"/>
    <x v="227"/>
    <n v="9822060"/>
    <s v="PWR CIRC BREAKERS-FOUNDATION"/>
    <d v="1982-07-01T00:00:00"/>
    <d v="1982-07-01T00:00:00"/>
    <s v="WCDXFER"/>
  </r>
  <r>
    <n v="1"/>
    <n v="6647.9000000000005"/>
    <n v="5625.8254618370001"/>
    <n v="1022.0745381630004"/>
    <d v="2023-12-01T00:00:00"/>
    <s v="BH Colorado Electric Oper Co"/>
    <s v="Regulated Electric (122)"/>
    <s v="WPC Sub 30357 Boone"/>
    <x v="126"/>
    <n v="135300"/>
    <x v="122"/>
    <n v="9822004"/>
    <s v="STATION GROUNDING SYSTEMS"/>
    <d v="1982-07-01T00:00:00"/>
    <d v="1982-07-01T00:00:00"/>
    <s v="WCDXFER"/>
  </r>
  <r>
    <n v="0"/>
    <n v="0"/>
    <n v="0"/>
    <n v="0"/>
    <d v="2023-12-01T00:00:00"/>
    <s v="BH Colorado Electric Oper Co"/>
    <s v="Regulated Electric (122)"/>
    <s v="WPC Sub 30357 Boone"/>
    <x v="126"/>
    <n v="135300"/>
    <x v="122"/>
    <n v="9974197"/>
    <s v="GROUNDING SYSTEMS, STATION"/>
    <d v="1978-07-01T00:00:00"/>
    <d v="1978-07-01T00:00:00"/>
    <s v="CPR Conversion"/>
  </r>
  <r>
    <n v="0"/>
    <n v="0"/>
    <n v="0"/>
    <n v="0"/>
    <d v="2023-12-01T00:00:00"/>
    <s v="BH Colorado Electric Oper Co"/>
    <s v="Regulated Electric (122)"/>
    <s v="WPC Sub 30357 Boone"/>
    <x v="126"/>
    <n v="135300"/>
    <x v="122"/>
    <n v="9974196"/>
    <s v="STATION GROUNDING SYSTEMS"/>
    <d v="1982-07-01T00:00:00"/>
    <d v="1982-07-01T00:00:00"/>
    <s v="CPR Conversion"/>
  </r>
  <r>
    <n v="0"/>
    <n v="37619.43"/>
    <n v="1150.6869484851002"/>
    <n v="36468.743051514903"/>
    <d v="2023-12-01T00:00:00"/>
    <s v="BH Colorado Electric Oper Co"/>
    <s v="Regulated Electric (122)"/>
    <s v="WPC Sub 30357 Boone"/>
    <x v="126"/>
    <n v="135300"/>
    <x v="122"/>
    <n v="36238287"/>
    <s v="Grounding Systems, Station"/>
    <d v="2022-04-20T00:00:00"/>
    <d v="2022-01-01T00:00:00"/>
    <s v="10067881"/>
  </r>
  <r>
    <n v="1"/>
    <n v="3893.09"/>
    <n v="3612.0979758992003"/>
    <n v="280.99202410079988"/>
    <d v="2023-12-01T00:00:00"/>
    <s v="BH Colorado Electric Oper Co"/>
    <s v="Regulated Electric (122)"/>
    <s v="WPC Sub 30357 Boone"/>
    <x v="126"/>
    <n v="135300"/>
    <x v="122"/>
    <n v="9822005"/>
    <s v="GROUNDING SYSTEMS, STATION"/>
    <d v="1978-07-01T00:00:00"/>
    <d v="1978-07-01T00:00:00"/>
    <s v="WCDXFER"/>
  </r>
  <r>
    <n v="1"/>
    <n v="41217.200000000004"/>
    <n v="34880.304039716"/>
    <n v="6336.8959602840041"/>
    <d v="2023-12-01T00:00:00"/>
    <s v="BH Colorado Electric Oper Co"/>
    <s v="Regulated Electric (122)"/>
    <s v="WPC Sub 30357 Boone"/>
    <x v="126"/>
    <n v="135300"/>
    <x v="284"/>
    <n v="9822030"/>
    <s v="INSULATORS-POST-161KV"/>
    <d v="1982-07-01T00:00:00"/>
    <d v="1982-07-01T00:00:00"/>
    <s v="WCDXFER"/>
  </r>
  <r>
    <n v="0"/>
    <n v="0"/>
    <n v="0"/>
    <n v="0"/>
    <d v="2023-12-01T00:00:00"/>
    <s v="BH Colorado Electric Oper Co"/>
    <s v="Regulated Electric (122)"/>
    <s v="WPC Sub 30357 Boone"/>
    <x v="126"/>
    <n v="135300"/>
    <x v="284"/>
    <n v="9974194"/>
    <s v="INSULATORS-POST-161KV"/>
    <d v="1978-07-01T00:00:00"/>
    <d v="1978-07-01T00:00:00"/>
    <s v="CPR Conversion"/>
  </r>
  <r>
    <n v="0"/>
    <n v="0"/>
    <n v="0"/>
    <n v="0"/>
    <d v="2023-12-01T00:00:00"/>
    <s v="BH Colorado Electric Oper Co"/>
    <s v="Regulated Electric (122)"/>
    <s v="WPC Sub 30357 Boone"/>
    <x v="126"/>
    <n v="135300"/>
    <x v="284"/>
    <n v="9974193"/>
    <s v="INSULATORS-POST-161KV"/>
    <d v="1982-07-01T00:00:00"/>
    <d v="1982-07-01T00:00:00"/>
    <s v="CPR Conversion"/>
  </r>
  <r>
    <n v="1"/>
    <n v="15637.050000000001"/>
    <n v="14508.412765703999"/>
    <n v="1128.6372342960021"/>
    <d v="2023-12-01T00:00:00"/>
    <s v="BH Colorado Electric Oper Co"/>
    <s v="Regulated Electric (122)"/>
    <s v="WPC Sub 30357 Boone"/>
    <x v="126"/>
    <n v="135300"/>
    <x v="284"/>
    <n v="9822029"/>
    <s v="INSULATORS-POST-161KV"/>
    <d v="1978-07-01T00:00:00"/>
    <d v="1978-07-01T00:00:00"/>
    <s v="WCDXFER"/>
  </r>
  <r>
    <n v="0"/>
    <n v="0"/>
    <n v="0"/>
    <n v="0"/>
    <d v="2023-12-01T00:00:00"/>
    <s v="BH Colorado Electric Oper Co"/>
    <s v="Regulated Electric (122)"/>
    <s v="WPC Sub 30357 Boone"/>
    <x v="126"/>
    <n v="135300"/>
    <x v="229"/>
    <n v="9974215"/>
    <s v="CARR CURR EQ-LINE TUNER"/>
    <d v="1978-07-01T00:00:00"/>
    <d v="1978-07-01T00:00:00"/>
    <s v="CPR Conversion"/>
  </r>
  <r>
    <n v="1"/>
    <n v="1250"/>
    <n v="1159.7786000000001"/>
    <n v="90.221399999999903"/>
    <d v="2023-12-01T00:00:00"/>
    <s v="BH Colorado Electric Oper Co"/>
    <s v="Regulated Electric (122)"/>
    <s v="WPC Sub 30357 Boone"/>
    <x v="126"/>
    <n v="135300"/>
    <x v="229"/>
    <n v="9821976"/>
    <s v="CARR CURR EQ-LINE TUNER"/>
    <d v="1978-07-01T00:00:00"/>
    <d v="1978-07-01T00:00:00"/>
    <s v="WCDXFER"/>
  </r>
  <r>
    <n v="0"/>
    <n v="0"/>
    <n v="0"/>
    <n v="0"/>
    <d v="2023-12-01T00:00:00"/>
    <s v="BH Colorado Electric Oper Co"/>
    <s v="Regulated Electric (122)"/>
    <s v="WPC Sub 30357 Boone"/>
    <x v="126"/>
    <n v="135300"/>
    <x v="230"/>
    <n v="9974190"/>
    <s v="LOW PROF- SWITCH STAND - HIGH"/>
    <d v="1978-07-01T00:00:00"/>
    <d v="1978-07-01T00:00:00"/>
    <s v="CPR Conversion"/>
  </r>
  <r>
    <n v="0"/>
    <n v="0"/>
    <n v="0"/>
    <n v="0"/>
    <d v="2023-12-01T00:00:00"/>
    <s v="BH Colorado Electric Oper Co"/>
    <s v="Regulated Electric (122)"/>
    <s v="WPC Sub 30357 Boone"/>
    <x v="126"/>
    <n v="135300"/>
    <x v="230"/>
    <n v="9974189"/>
    <s v="STRUC/OUTDR-LOW-SWITCH STAND-H"/>
    <d v="1982-07-01T00:00:00"/>
    <d v="1982-07-01T00:00:00"/>
    <s v="CPR Conversion"/>
  </r>
  <r>
    <n v="4"/>
    <n v="7612.07"/>
    <n v="7062.6527101616002"/>
    <n v="549.41728983839948"/>
    <d v="2023-12-01T00:00:00"/>
    <s v="BH Colorado Electric Oper Co"/>
    <s v="Regulated Electric (122)"/>
    <s v="WPC Sub 30357 Boone"/>
    <x v="126"/>
    <n v="135300"/>
    <x v="230"/>
    <n v="9822120"/>
    <s v="LOW PROF- SWITCH STAND - HIGH"/>
    <d v="1978-07-01T00:00:00"/>
    <d v="1978-07-01T00:00:00"/>
    <s v="WCDXFER"/>
  </r>
  <r>
    <n v="3"/>
    <n v="21074.49"/>
    <n v="17834.414241674698"/>
    <n v="3240.0757583253035"/>
    <d v="2023-12-01T00:00:00"/>
    <s v="BH Colorado Electric Oper Co"/>
    <s v="Regulated Electric (122)"/>
    <s v="WPC Sub 30357 Boone"/>
    <x v="126"/>
    <n v="135300"/>
    <x v="230"/>
    <n v="9822119"/>
    <s v="STRUC/OUTDR-LOW-SWITCH STAND-H"/>
    <d v="1982-07-01T00:00:00"/>
    <d v="1982-07-01T00:00:00"/>
    <s v="WCDXFER"/>
  </r>
  <r>
    <n v="1"/>
    <n v="36071.94"/>
    <n v="30526.096738798202"/>
    <n v="5545.8432612018005"/>
    <d v="2023-12-01T00:00:00"/>
    <s v="BH Colorado Electric Oper Co"/>
    <s v="Regulated Electric (122)"/>
    <s v="WPC Sub 30357 Boone"/>
    <x v="126"/>
    <n v="135300"/>
    <x v="285"/>
    <n v="9822087"/>
    <s v="LOW PROF-DEADEND TWR-HIGH TENSION"/>
    <d v="1982-07-01T00:00:00"/>
    <d v="1982-07-01T00:00:00"/>
    <s v="WCDXFER"/>
  </r>
  <r>
    <n v="0"/>
    <n v="0"/>
    <n v="0"/>
    <n v="0"/>
    <d v="2023-12-01T00:00:00"/>
    <s v="BH Colorado Electric Oper Co"/>
    <s v="Regulated Electric (122)"/>
    <s v="WPC Sub 30357 Boone"/>
    <x v="126"/>
    <n v="135300"/>
    <x v="285"/>
    <n v="9974192"/>
    <s v="LOW PROF-DEADEND TWR-HIGH TENSION"/>
    <d v="1982-07-01T00:00:00"/>
    <d v="1982-07-01T00:00:00"/>
    <s v="CPR Conversion"/>
  </r>
  <r>
    <n v="2"/>
    <n v="1155.1100000000001"/>
    <n v="977.5188028133"/>
    <n v="177.59119718670013"/>
    <d v="2023-12-01T00:00:00"/>
    <s v="BH Colorado Electric Oper Co"/>
    <s v="Regulated Electric (122)"/>
    <s v="WPC Sub 30357 Boone"/>
    <x v="126"/>
    <n v="135300"/>
    <x v="232"/>
    <n v="9822095"/>
    <s v="LOW PROFILE STRUCT-BUS SUPPORT-1PH"/>
    <d v="1982-07-01T00:00:00"/>
    <d v="1982-07-01T00:00:00"/>
    <s v="WCDXFER"/>
  </r>
  <r>
    <n v="0"/>
    <n v="0"/>
    <n v="0"/>
    <n v="0"/>
    <d v="2023-12-01T00:00:00"/>
    <s v="BH Colorado Electric Oper Co"/>
    <s v="Regulated Electric (122)"/>
    <s v="WPC Sub 30357 Boone"/>
    <x v="126"/>
    <n v="135300"/>
    <x v="232"/>
    <n v="9974188"/>
    <s v="LOW PROFILE STRUCT-BUS SUPPORT-1PH"/>
    <d v="1982-07-01T00:00:00"/>
    <d v="1982-07-01T00:00:00"/>
    <s v="CPR Conversion"/>
  </r>
  <r>
    <n v="7"/>
    <n v="7015.71"/>
    <n v="6509.3362574448001"/>
    <n v="506.3737425551999"/>
    <d v="2023-12-01T00:00:00"/>
    <s v="BH Colorado Electric Oper Co"/>
    <s v="Regulated Electric (122)"/>
    <s v="WPC Sub 30357 Boone"/>
    <x v="126"/>
    <n v="135300"/>
    <x v="232"/>
    <n v="9822094"/>
    <s v="STRUC/OUTDR-LOW-BUS SUPPORT-1"/>
    <d v="1978-07-01T00:00:00"/>
    <d v="1978-07-01T00:00:00"/>
    <s v="WCDXFER"/>
  </r>
  <r>
    <n v="0"/>
    <n v="0"/>
    <n v="0"/>
    <n v="0"/>
    <d v="2023-12-01T00:00:00"/>
    <s v="BH Colorado Electric Oper Co"/>
    <s v="Regulated Electric (122)"/>
    <s v="WPC Sub 30357 Boone"/>
    <x v="126"/>
    <n v="135300"/>
    <x v="232"/>
    <n v="9974187"/>
    <s v="STRUC/OUTDR-LOW-BUS SUPPORT-1"/>
    <d v="1978-07-01T00:00:00"/>
    <d v="1978-07-01T00:00:00"/>
    <s v="CPR Conversion"/>
  </r>
  <r>
    <n v="20"/>
    <n v="10421.89"/>
    <n v="9669.6679948431993"/>
    <n v="752.22200515680015"/>
    <d v="2023-12-01T00:00:00"/>
    <s v="BH Colorado Electric Oper Co"/>
    <s v="Regulated Electric (122)"/>
    <s v="WPC Sub 30357 Boone"/>
    <x v="126"/>
    <n v="135300"/>
    <x v="233"/>
    <n v="9822100"/>
    <s v="STRUC/OUTDR-LOW-FOUNDATION"/>
    <d v="1978-07-01T00:00:00"/>
    <d v="1978-07-01T00:00:00"/>
    <s v="WCDXFER"/>
  </r>
  <r>
    <n v="0"/>
    <n v="0"/>
    <n v="0"/>
    <n v="0"/>
    <d v="2023-12-01T00:00:00"/>
    <s v="BH Colorado Electric Oper Co"/>
    <s v="Regulated Electric (122)"/>
    <s v="WPC Sub 30357 Boone"/>
    <x v="126"/>
    <n v="135300"/>
    <x v="233"/>
    <n v="9974198"/>
    <s v="STRUC/OUTDR-LOW-FOUNDATION"/>
    <d v="1978-07-01T00:00:00"/>
    <d v="1978-07-01T00:00:00"/>
    <s v="CPR Conversion"/>
  </r>
  <r>
    <n v="0"/>
    <n v="0"/>
    <n v="0"/>
    <n v="0"/>
    <d v="2023-12-01T00:00:00"/>
    <s v="BH Colorado Electric Oper Co"/>
    <s v="Regulated Electric (122)"/>
    <s v="WPC Sub 30357 Boone"/>
    <x v="126"/>
    <n v="135300"/>
    <x v="233"/>
    <n v="9974199"/>
    <s v="LOW PROFILE STRUCTURE-FOUNDATION"/>
    <d v="1982-07-01T00:00:00"/>
    <d v="1982-07-01T00:00:00"/>
    <s v="CPR Conversion"/>
  </r>
  <r>
    <n v="2"/>
    <n v="13706.07"/>
    <n v="11598.8443851021"/>
    <n v="2107.2256148978995"/>
    <d v="2023-12-01T00:00:00"/>
    <s v="BH Colorado Electric Oper Co"/>
    <s v="Regulated Electric (122)"/>
    <s v="WPC Sub 30357 Boone"/>
    <x v="126"/>
    <n v="135300"/>
    <x v="233"/>
    <n v="9822101"/>
    <s v="LOW PROFILE STRUCTURE-FOUNDATION"/>
    <d v="1982-07-01T00:00:00"/>
    <d v="1982-07-01T00:00:00"/>
    <s v="WCDXFER"/>
  </r>
  <r>
    <n v="1"/>
    <n v="17298.5"/>
    <n v="2645.5950522550002"/>
    <n v="14652.904947744999"/>
    <d v="2023-12-01T00:00:00"/>
    <s v="BH Colorado Electric Oper Co"/>
    <s v="Regulated Electric (122)"/>
    <s v="WPC Sub 30357 Boone"/>
    <x v="126"/>
    <n v="135300"/>
    <x v="134"/>
    <n v="25466548"/>
    <s v="Metering - Primary (Substation)"/>
    <d v="2016-12-06T00:00:00"/>
    <d v="2016-12-01T00:00:00"/>
    <s v="10052277"/>
  </r>
  <r>
    <n v="2"/>
    <n v="24739.15"/>
    <n v="8323.8150586289994"/>
    <n v="16415.334941371002"/>
    <d v="2023-12-01T00:00:00"/>
    <s v="BH Colorado Electric Oper Co"/>
    <s v="Regulated Electric (122)"/>
    <s v="WPC Sub 30357 Boone"/>
    <x v="126"/>
    <n v="135300"/>
    <x v="163"/>
    <n v="12818634"/>
    <s v="MICROWAVE ANTENNAS"/>
    <d v="2007-07-30T00:00:00"/>
    <d v="2007-11-01T00:00:00"/>
    <s v="50507XFER"/>
  </r>
  <r>
    <n v="2"/>
    <n v="50555.57"/>
    <n v="17010.0918933582"/>
    <n v="33545.4781066418"/>
    <d v="2023-12-01T00:00:00"/>
    <s v="BH Colorado Electric Oper Co"/>
    <s v="Regulated Electric (122)"/>
    <s v="WPC Sub 30357 Boone"/>
    <x v="126"/>
    <n v="135300"/>
    <x v="164"/>
    <n v="12818645"/>
    <s v="MICROWAVE FIXED STATION UNITS"/>
    <d v="2007-07-30T00:00:00"/>
    <d v="2007-11-01T00:00:00"/>
    <s v="50507XFER"/>
  </r>
  <r>
    <n v="1"/>
    <n v="1275.73"/>
    <n v="559.30784291400005"/>
    <n v="716.42215708599997"/>
    <d v="2023-12-01T00:00:00"/>
    <s v="BH Colorado Electric Oper Co"/>
    <s v="Regulated Electric (122)"/>
    <s v="WPC Sub 30357 Boone"/>
    <x v="126"/>
    <n v="135300"/>
    <x v="331"/>
    <n v="12818326"/>
    <s v="SCADA Radio MDS 9710B"/>
    <d v="2002-09-30T00:00:00"/>
    <d v="2002-12-01T00:00:00"/>
    <s v="50507XFER"/>
  </r>
  <r>
    <n v="1"/>
    <n v="32440.080000000002"/>
    <n v="10914.8950714608"/>
    <n v="21525.184928539202"/>
    <d v="2023-12-01T00:00:00"/>
    <s v="BH Colorado Electric Oper Co"/>
    <s v="Regulated Electric (122)"/>
    <s v="WPC Sub 30357 Boone"/>
    <x v="126"/>
    <n v="135300"/>
    <x v="165"/>
    <n v="12818656"/>
    <s v="MULTIPLEX SYSTEM"/>
    <d v="2007-07-30T00:00:00"/>
    <d v="2007-11-01T00:00:00"/>
    <s v="50507XFER"/>
  </r>
  <r>
    <n v="0"/>
    <n v="0"/>
    <n v="0"/>
    <n v="0"/>
    <d v="2023-12-01T00:00:00"/>
    <s v="BH Colorado Electric Oper Co"/>
    <s v="Regulated Electric (122)"/>
    <s v="WPC Sub 30357 Boone"/>
    <x v="126"/>
    <n v="135300"/>
    <x v="234"/>
    <n v="9974186"/>
    <s v="OTHER LOW PROFILE STRUCTURE"/>
    <d v="1978-07-01T00:00:00"/>
    <d v="1978-07-01T00:00:00"/>
    <s v="CPR Conversion"/>
  </r>
  <r>
    <n v="2"/>
    <n v="542.82000000000005"/>
    <n v="503.64081572160001"/>
    <n v="39.179184278400044"/>
    <d v="2023-12-01T00:00:00"/>
    <s v="BH Colorado Electric Oper Co"/>
    <s v="Regulated Electric (122)"/>
    <s v="WPC Sub 30357 Boone"/>
    <x v="126"/>
    <n v="135300"/>
    <x v="234"/>
    <n v="9822116"/>
    <s v="OTHER LOW PROFILE STRUCTURE"/>
    <d v="1978-07-01T00:00:00"/>
    <d v="1978-07-01T00:00:00"/>
    <s v="WCDXFER"/>
  </r>
  <r>
    <n v="0"/>
    <n v="0"/>
    <n v="0"/>
    <n v="0"/>
    <d v="2023-12-01T00:00:00"/>
    <s v="BH Colorado Electric Oper Co"/>
    <s v="Regulated Electric (122)"/>
    <s v="WPC Sub 30357 Boone"/>
    <x v="126"/>
    <n v="135300"/>
    <x v="367"/>
    <n v="9974217"/>
    <s v="COMBO CAPACITOR/CRCT BKR CTRL PANEL"/>
    <d v="1978-07-01T00:00:00"/>
    <d v="1978-07-01T00:00:00"/>
    <s v="CPR Conversion"/>
  </r>
  <r>
    <n v="1"/>
    <n v="2600"/>
    <n v="2412.3394880000001"/>
    <n v="187.66051199999993"/>
    <d v="2023-12-01T00:00:00"/>
    <s v="BH Colorado Electric Oper Co"/>
    <s v="Regulated Electric (122)"/>
    <s v="WPC Sub 30357 Boone"/>
    <x v="126"/>
    <n v="135300"/>
    <x v="367"/>
    <n v="9822048"/>
    <s v="COMBO CAPACITOR/CRCT BKR CTRL PANEL"/>
    <d v="1978-07-01T00:00:00"/>
    <d v="1978-07-01T00:00:00"/>
    <s v="WCDXFER"/>
  </r>
  <r>
    <n v="0"/>
    <n v="0"/>
    <n v="0"/>
    <n v="0"/>
    <d v="2023-12-01T00:00:00"/>
    <s v="BH Colorado Electric Oper Co"/>
    <s v="Regulated Electric (122)"/>
    <s v="WPC Sub 30357 Boone"/>
    <x v="126"/>
    <n v="135300"/>
    <x v="235"/>
    <n v="9974204"/>
    <s v="PANELS, LINE PANEL"/>
    <d v="1982-07-01T00:00:00"/>
    <d v="1982-07-01T00:00:00"/>
    <s v="CPR Conversion"/>
  </r>
  <r>
    <n v="0"/>
    <n v="0"/>
    <n v="0"/>
    <n v="0"/>
    <d v="2023-12-01T00:00:00"/>
    <s v="BH Colorado Electric Oper Co"/>
    <s v="Regulated Electric (122)"/>
    <s v="WPC Sub 30357 Boone"/>
    <x v="126"/>
    <n v="135300"/>
    <x v="235"/>
    <n v="9822025"/>
    <s v="PANELS, LINE PANEL"/>
    <d v="1982-07-01T00:00:00"/>
    <d v="1982-07-01T00:00:00"/>
    <s v="WCDXFER"/>
  </r>
  <r>
    <n v="1"/>
    <n v="33100"/>
    <n v="30710.937328"/>
    <n v="2389.062672"/>
    <d v="2023-12-01T00:00:00"/>
    <s v="BH Colorado Electric Oper Co"/>
    <s v="Regulated Electric (122)"/>
    <s v="WPC Sub 30357 Boone"/>
    <x v="126"/>
    <n v="135300"/>
    <x v="235"/>
    <n v="9822026"/>
    <s v="LINE PANEL"/>
    <d v="1978-07-01T00:00:00"/>
    <d v="1978-07-01T00:00:00"/>
    <s v="WCDXFER"/>
  </r>
  <r>
    <n v="0"/>
    <n v="0"/>
    <n v="0"/>
    <n v="0"/>
    <d v="2023-12-01T00:00:00"/>
    <s v="BH Colorado Electric Oper Co"/>
    <s v="Regulated Electric (122)"/>
    <s v="WPC Sub 30357 Boone"/>
    <x v="126"/>
    <n v="135300"/>
    <x v="235"/>
    <n v="9974205"/>
    <s v="LINE PANEL"/>
    <d v="1978-07-01T00:00:00"/>
    <d v="1978-07-01T00:00:00"/>
    <s v="CPR Conversion"/>
  </r>
  <r>
    <n v="1"/>
    <n v="288308.21000000002"/>
    <n v="44093.232008584302"/>
    <n v="244214.97799141571"/>
    <d v="2023-12-01T00:00:00"/>
    <s v="BH Colorado Electric Oper Co"/>
    <s v="Regulated Electric (122)"/>
    <s v="WPC Sub 30357 Boone"/>
    <x v="126"/>
    <n v="135300"/>
    <x v="236"/>
    <n v="25466545"/>
    <s v="Panel - Other"/>
    <d v="2016-12-06T00:00:00"/>
    <d v="2016-12-01T00:00:00"/>
    <s v="10052277"/>
  </r>
  <r>
    <n v="1"/>
    <n v="288308.21000000002"/>
    <n v="44093.232008584302"/>
    <n v="244214.97799141571"/>
    <d v="2023-12-01T00:00:00"/>
    <s v="BH Colorado Electric Oper Co"/>
    <s v="Regulated Electric (122)"/>
    <s v="WPC Sub 30357 Boone"/>
    <x v="126"/>
    <n v="135300"/>
    <x v="292"/>
    <n v="25466551"/>
    <s v="Panel - Relay"/>
    <d v="2016-12-06T00:00:00"/>
    <d v="2016-12-01T00:00:00"/>
    <s v="10052277"/>
  </r>
  <r>
    <n v="1"/>
    <n v="93118.430000000008"/>
    <n v="2848.2664959151002"/>
    <n v="90270.163504084907"/>
    <d v="2023-12-01T00:00:00"/>
    <s v="BH Colorado Electric Oper Co"/>
    <s v="Regulated Electric (122)"/>
    <s v="WPC Sub 30357 Boone"/>
    <x v="126"/>
    <n v="135300"/>
    <x v="292"/>
    <n v="36238314"/>
    <s v="Panel - Relay"/>
    <d v="2022-04-20T00:00:00"/>
    <d v="2022-04-01T00:00:00"/>
    <s v="10067881"/>
  </r>
  <r>
    <n v="3"/>
    <n v="104991.91"/>
    <n v="18198.200513940501"/>
    <n v="86793.709486059495"/>
    <d v="2023-12-01T00:00:00"/>
    <s v="BH Colorado Electric Oper Co"/>
    <s v="Regulated Electric (122)"/>
    <s v="WPC Sub 30357 Boone"/>
    <x v="126"/>
    <n v="135300"/>
    <x v="265"/>
    <n v="13776662"/>
    <s v="COMPLETE PANEL 2 RELAYS"/>
    <d v="2015-04-30T00:00:00"/>
    <d v="2015-04-01T00:00:00"/>
    <s v="10049752"/>
  </r>
  <r>
    <n v="2"/>
    <n v="6582.84"/>
    <n v="6107.7095673792001"/>
    <n v="475.13043262080009"/>
    <d v="2023-12-01T00:00:00"/>
    <s v="BH Colorado Electric Oper Co"/>
    <s v="Regulated Electric (122)"/>
    <s v="WPC Sub 30357 Boone"/>
    <x v="126"/>
    <n v="135300"/>
    <x v="368"/>
    <n v="9821951"/>
    <s v="CARR CURR EQ-POTENT DEV-69KV"/>
    <d v="1978-07-01T00:00:00"/>
    <d v="1978-07-01T00:00:00"/>
    <s v="WCDXFER"/>
  </r>
  <r>
    <n v="0"/>
    <n v="0"/>
    <n v="0"/>
    <n v="0"/>
    <d v="2023-12-01T00:00:00"/>
    <s v="BH Colorado Electric Oper Co"/>
    <s v="Regulated Electric (122)"/>
    <s v="WPC Sub 30357 Boone"/>
    <x v="126"/>
    <n v="135300"/>
    <x v="368"/>
    <n v="9724136"/>
    <s v="CARR CURR EQ-POTENT DEV-69KV"/>
    <d v="1978-07-01T00:00:00"/>
    <d v="1978-07-01T00:00:00"/>
    <s v="CPR Conversion"/>
  </r>
  <r>
    <n v="0"/>
    <n v="0"/>
    <n v="0"/>
    <n v="0"/>
    <d v="2023-12-01T00:00:00"/>
    <s v="BH Colorado Electric Oper Co"/>
    <s v="Regulated Electric (122)"/>
    <s v="WPC Sub 30357 Boone"/>
    <x v="126"/>
    <n v="135300"/>
    <x v="369"/>
    <n v="9738228"/>
    <s v="PWR TRFRMR NBR 08024 BUSHING"/>
    <d v="2006-12-11T00:00:00"/>
    <d v="2006-12-01T00:00:00"/>
    <s v="10022435"/>
  </r>
  <r>
    <n v="0"/>
    <n v="0"/>
    <n v="0"/>
    <n v="0"/>
    <d v="2023-12-01T00:00:00"/>
    <s v="BH Colorado Electric Oper Co"/>
    <s v="Regulated Electric (122)"/>
    <s v="WPC Sub 30357 Boone"/>
    <x v="126"/>
    <n v="135300"/>
    <x v="147"/>
    <n v="9870196"/>
    <s v="TRANSF, PWR, FOUNDATION"/>
    <d v="1982-07-01T00:00:00"/>
    <d v="1982-07-01T00:00:00"/>
    <s v="CPR Conversion"/>
  </r>
  <r>
    <n v="0"/>
    <n v="0"/>
    <n v="0"/>
    <n v="0"/>
    <d v="2023-12-01T00:00:00"/>
    <s v="BH Colorado Electric Oper Co"/>
    <s v="Regulated Electric (122)"/>
    <s v="WPC Sub 30357 Boone"/>
    <x v="126"/>
    <n v="135300"/>
    <x v="147"/>
    <n v="9822182"/>
    <s v="TRANSF, PWR, FOUNDATION-00000-TRANSF, PWR, FOUNDATION"/>
    <d v="1982-07-01T00:00:00"/>
    <d v="1982-07-01T00:00:00"/>
    <s v="WCDXFER"/>
  </r>
  <r>
    <n v="0"/>
    <n v="0"/>
    <n v="0"/>
    <n v="0"/>
    <d v="2023-12-01T00:00:00"/>
    <s v="BH Colorado Electric Oper Co"/>
    <s v="Regulated Electric (122)"/>
    <s v="WPC Sub 30357 Boone"/>
    <x v="126"/>
    <n v="135300"/>
    <x v="135"/>
    <n v="9870195"/>
    <s v="TX.-POWER"/>
    <d v="1958-07-01T00:00:00"/>
    <d v="1958-07-01T00:00:00"/>
    <s v="CPR Conversion"/>
  </r>
  <r>
    <n v="0"/>
    <n v="0"/>
    <n v="0"/>
    <n v="0"/>
    <d v="2023-12-01T00:00:00"/>
    <s v="BH Colorado Electric Oper Co"/>
    <s v="Regulated Electric (122)"/>
    <s v="WPC Sub 30357 Boone"/>
    <x v="126"/>
    <n v="135300"/>
    <x v="135"/>
    <n v="9822178"/>
    <s v="TX.-POWER-08024-TX.-POWER"/>
    <d v="1970-07-01T00:00:00"/>
    <d v="1970-07-01T00:00:00"/>
    <s v="WCDXFER"/>
  </r>
  <r>
    <n v="0"/>
    <n v="0"/>
    <n v="0"/>
    <n v="0"/>
    <d v="2023-12-01T00:00:00"/>
    <s v="BH Colorado Electric Oper Co"/>
    <s v="Regulated Electric (122)"/>
    <s v="WPC Sub 30357 Boone"/>
    <x v="126"/>
    <n v="135300"/>
    <x v="135"/>
    <n v="9870194"/>
    <s v="TX.-POWER"/>
    <d v="1961-07-01T00:00:00"/>
    <d v="1961-07-01T00:00:00"/>
    <s v="CPR Conversion"/>
  </r>
  <r>
    <n v="0"/>
    <n v="0"/>
    <n v="0"/>
    <n v="0"/>
    <d v="2023-12-01T00:00:00"/>
    <s v="BH Colorado Electric Oper Co"/>
    <s v="Regulated Electric (122)"/>
    <s v="WPC Sub 30357 Boone"/>
    <x v="126"/>
    <n v="135300"/>
    <x v="135"/>
    <n v="9822176"/>
    <s v="TX.-POWER-08024-TX.-POWER"/>
    <d v="1964-07-01T00:00:00"/>
    <d v="1964-07-01T00:00:00"/>
    <s v="WCDXFER"/>
  </r>
  <r>
    <n v="0"/>
    <n v="0"/>
    <n v="0"/>
    <n v="0"/>
    <d v="2023-12-01T00:00:00"/>
    <s v="BH Colorado Electric Oper Co"/>
    <s v="Regulated Electric (122)"/>
    <s v="WPC Sub 30357 Boone"/>
    <x v="126"/>
    <n v="135300"/>
    <x v="135"/>
    <n v="9870191"/>
    <s v="TX.-POWER"/>
    <d v="1970-07-01T00:00:00"/>
    <d v="1970-07-01T00:00:00"/>
    <s v="CPR Conversion"/>
  </r>
  <r>
    <n v="0"/>
    <n v="0"/>
    <n v="0"/>
    <n v="0"/>
    <d v="2023-12-01T00:00:00"/>
    <s v="BH Colorado Electric Oper Co"/>
    <s v="Regulated Electric (122)"/>
    <s v="WPC Sub 30357 Boone"/>
    <x v="126"/>
    <n v="135300"/>
    <x v="135"/>
    <n v="9870192"/>
    <s v="TX.-POWER"/>
    <d v="1965-07-01T00:00:00"/>
    <d v="1965-07-01T00:00:00"/>
    <s v="CPR Conversion"/>
  </r>
  <r>
    <n v="1"/>
    <n v="1099832.3500000001"/>
    <n v="168205.97297280049"/>
    <n v="931626.3770271996"/>
    <d v="2023-12-01T00:00:00"/>
    <s v="BH Colorado Electric Oper Co"/>
    <s v="Regulated Electric (122)"/>
    <s v="WPC Sub 30357 Boone"/>
    <x v="126"/>
    <n v="135300"/>
    <x v="135"/>
    <n v="25466480"/>
    <s v="Pwr Trfrmr Nbr Xxxxxxx"/>
    <d v="2016-10-26T00:00:00"/>
    <d v="2016-11-01T00:00:00"/>
    <s v="10052275"/>
  </r>
  <r>
    <n v="0"/>
    <n v="0"/>
    <n v="0"/>
    <n v="0"/>
    <d v="2023-12-01T00:00:00"/>
    <s v="BH Colorado Electric Oper Co"/>
    <s v="Regulated Electric (122)"/>
    <s v="WPC Sub 30357 Boone"/>
    <x v="126"/>
    <n v="135300"/>
    <x v="135"/>
    <n v="9822177"/>
    <s v="TX.-POWER-08024-TX.-POWER"/>
    <d v="1965-07-01T00:00:00"/>
    <d v="1965-07-01T00:00:00"/>
    <s v="WCDXFER"/>
  </r>
  <r>
    <n v="0"/>
    <n v="0"/>
    <n v="0"/>
    <n v="0"/>
    <d v="2023-12-01T00:00:00"/>
    <s v="BH Colorado Electric Oper Co"/>
    <s v="Regulated Electric (122)"/>
    <s v="WPC Sub 30357 Boone"/>
    <x v="126"/>
    <n v="135300"/>
    <x v="135"/>
    <n v="9870193"/>
    <s v="TX.-POWER"/>
    <d v="1964-07-01T00:00:00"/>
    <d v="1964-07-01T00:00:00"/>
    <s v="CPR Conversion"/>
  </r>
  <r>
    <n v="0"/>
    <n v="0"/>
    <n v="0"/>
    <n v="0"/>
    <d v="2023-12-01T00:00:00"/>
    <s v="BH Colorado Electric Oper Co"/>
    <s v="Regulated Electric (122)"/>
    <s v="WPC Sub 30357 Boone"/>
    <x v="126"/>
    <n v="135300"/>
    <x v="135"/>
    <n v="9822208"/>
    <s v="TX.-POWER-08024-TX.-POWER"/>
    <d v="1958-07-01T00:00:00"/>
    <d v="1958-07-01T00:00:00"/>
    <s v="WCDXFER"/>
  </r>
  <r>
    <n v="0"/>
    <n v="0"/>
    <n v="0"/>
    <n v="0"/>
    <d v="2023-12-01T00:00:00"/>
    <s v="BH Colorado Electric Oper Co"/>
    <s v="Regulated Electric (122)"/>
    <s v="WPC Sub 30357 Boone"/>
    <x v="126"/>
    <n v="135300"/>
    <x v="135"/>
    <n v="9699047"/>
    <s v="TX.-POWER-08024-TX.-POWER"/>
    <d v="1961-07-01T00:00:00"/>
    <d v="1961-07-01T00:00:00"/>
    <s v="WCDXFER"/>
  </r>
  <r>
    <n v="1"/>
    <n v="81605.63"/>
    <n v="86866.921234260793"/>
    <n v="-5261.2912342607888"/>
    <d v="2023-12-01T00:00:00"/>
    <s v="BH Colorado Electric Oper Co"/>
    <s v="Regulated Electric (122)"/>
    <s v="WPC Sub 30357 Boone"/>
    <x v="126"/>
    <n v="135300"/>
    <x v="171"/>
    <n v="9822073"/>
    <s v="REGULATOR, FEEDER VOLTAGE"/>
    <d v="1958-07-01T00:00:00"/>
    <d v="1958-07-01T00:00:00"/>
    <s v="WCDXFER"/>
  </r>
  <r>
    <n v="0"/>
    <n v="0"/>
    <n v="0"/>
    <n v="0"/>
    <d v="2023-12-01T00:00:00"/>
    <s v="BH Colorado Electric Oper Co"/>
    <s v="Regulated Electric (122)"/>
    <s v="WPC Sub 30357 Boone"/>
    <x v="126"/>
    <n v="135300"/>
    <x v="171"/>
    <n v="9974195"/>
    <s v="REGULATOR, FEEDER VOLTAGE"/>
    <d v="1958-07-01T00:00:00"/>
    <d v="1958-07-01T00:00:00"/>
    <s v="CPR Conversion"/>
  </r>
  <r>
    <n v="0"/>
    <n v="0"/>
    <n v="0"/>
    <n v="0"/>
    <d v="2023-12-01T00:00:00"/>
    <s v="BH Colorado Electric Oper Co"/>
    <s v="Regulated Electric (122)"/>
    <s v="WPC Sub 30357 Boone"/>
    <x v="126"/>
    <n v="135300"/>
    <x v="356"/>
    <n v="9974200"/>
    <s v="REGULATOR, FOUNDATION"/>
    <d v="1982-07-01T00:00:00"/>
    <d v="1982-07-01T00:00:00"/>
    <s v="CPR Conversion"/>
  </r>
  <r>
    <n v="0"/>
    <n v="0"/>
    <n v="0"/>
    <n v="0"/>
    <d v="2023-12-01T00:00:00"/>
    <s v="BH Colorado Electric Oper Co"/>
    <s v="Regulated Electric (122)"/>
    <s v="WPC Sub 30357 Boone"/>
    <x v="126"/>
    <n v="135300"/>
    <x v="356"/>
    <n v="9822077"/>
    <s v="REGULATOR, FOUNDATION"/>
    <d v="1982-07-01T00:00:00"/>
    <d v="1982-07-01T00:00:00"/>
    <s v="WCDXFER"/>
  </r>
  <r>
    <n v="2"/>
    <n v="17653.37"/>
    <n v="3779.8156577425998"/>
    <n v="13873.554342257399"/>
    <d v="2023-12-01T00:00:00"/>
    <s v="BH Colorado Electric Oper Co"/>
    <s v="Regulated Electric (122)"/>
    <s v="WPC Sub 30357 Boone"/>
    <x v="126"/>
    <n v="135300"/>
    <x v="174"/>
    <n v="12116061"/>
    <s v="RELAY: GE GCY DISTANCE"/>
    <d v="2013-10-29T00:00:00"/>
    <d v="2013-10-01T00:00:00"/>
    <s v="10048414"/>
  </r>
  <r>
    <n v="1"/>
    <n v="4755"/>
    <n v="1987.7330779500001"/>
    <n v="2767.2669220500002"/>
    <d v="2023-12-01T00:00:00"/>
    <s v="BH Colorado Electric Oper Co"/>
    <s v="Regulated Electric (122)"/>
    <s v="WPC Sub 30357 Boone"/>
    <x v="126"/>
    <n v="135300"/>
    <x v="91"/>
    <n v="12818304"/>
    <s v="SCADA EQUIP - RTU Telegyr Systems"/>
    <d v="2003-12-03T00:00:00"/>
    <d v="2003-01-01T00:00:00"/>
    <s v="50507XFER"/>
  </r>
  <r>
    <n v="2"/>
    <n v="231223.85"/>
    <n v="35362.873863245506"/>
    <n v="195860.9761367545"/>
    <d v="2023-12-01T00:00:00"/>
    <s v="BH Colorado Electric Oper Co"/>
    <s v="Regulated Electric (122)"/>
    <s v="WPC Sub 30357 Boone"/>
    <x v="126"/>
    <n v="135300"/>
    <x v="91"/>
    <n v="25466530"/>
    <s v="Scada Equip - Rtu"/>
    <d v="2016-12-06T00:00:00"/>
    <d v="2016-01-01T00:00:00"/>
    <s v="10052277"/>
  </r>
  <r>
    <n v="0"/>
    <n v="0"/>
    <n v="0"/>
    <n v="0"/>
    <d v="2023-12-01T00:00:00"/>
    <s v="BH Colorado Electric Oper Co"/>
    <s v="Regulated Electric (122)"/>
    <s v="WPC Sub 30357 Boone"/>
    <x v="126"/>
    <n v="135300"/>
    <x v="91"/>
    <n v="9822157"/>
    <s v="SCADA EQUIPMENT- RTU"/>
    <d v="1996-07-01T00:00:00"/>
    <d v="1996-07-01T00:00:00"/>
    <s v="WCDXFER"/>
  </r>
  <r>
    <n v="1"/>
    <n v="2660.16"/>
    <n v="1491.7434031296"/>
    <n v="1168.4165968703999"/>
    <d v="2023-12-01T00:00:00"/>
    <s v="BH Colorado Electric Oper Co"/>
    <s v="Regulated Electric (122)"/>
    <s v="WPC Sub 30357 Boone"/>
    <x v="126"/>
    <n v="135300"/>
    <x v="91"/>
    <n v="12818315"/>
    <s v="SCADA EQUIPMENT- RTU"/>
    <d v="1996-07-01T00:00:00"/>
    <d v="1996-07-01T00:00:00"/>
    <s v="50507XFER"/>
  </r>
  <r>
    <n v="0"/>
    <n v="0"/>
    <n v="0"/>
    <n v="0"/>
    <d v="2023-12-01T00:00:00"/>
    <s v="BH Colorado Electric Oper Co"/>
    <s v="Regulated Electric (122)"/>
    <s v="WPC Sub 30357 Boone"/>
    <x v="126"/>
    <n v="135300"/>
    <x v="91"/>
    <n v="9974287"/>
    <s v="TELEMETERING-RTU"/>
    <d v="1988-07-01T00:00:00"/>
    <d v="1988-07-01T00:00:00"/>
    <s v="CPR Conversion"/>
  </r>
  <r>
    <n v="0"/>
    <n v="0"/>
    <n v="0"/>
    <n v="0"/>
    <d v="2023-12-01T00:00:00"/>
    <s v="BH Colorado Electric Oper Co"/>
    <s v="Regulated Electric (122)"/>
    <s v="WPC Sub 30357 Boone"/>
    <x v="126"/>
    <n v="135300"/>
    <x v="91"/>
    <n v="9718340"/>
    <s v="SCADA EQUIPMENT- RTU"/>
    <d v="1996-07-01T00:00:00"/>
    <d v="1996-07-01T00:00:00"/>
    <s v="CPR Conversion"/>
  </r>
  <r>
    <n v="1"/>
    <n v="44942.07"/>
    <n v="34366.713756961202"/>
    <n v="10575.356243038797"/>
    <d v="2023-12-01T00:00:00"/>
    <s v="BH Colorado Electric Oper Co"/>
    <s v="Regulated Electric (122)"/>
    <s v="WPC Sub 30357 Boone"/>
    <x v="126"/>
    <n v="135300"/>
    <x v="91"/>
    <n v="12818667"/>
    <s v="Radio Communication Eqp-Antennas, Radio R1-2MHSB,Helix Cable"/>
    <d v="1986-07-01T00:00:00"/>
    <d v="1986-07-01T00:00:00"/>
    <s v="50507XFER"/>
  </r>
  <r>
    <n v="0"/>
    <n v="0"/>
    <n v="0"/>
    <n v="0"/>
    <d v="2023-12-01T00:00:00"/>
    <s v="BH Colorado Electric Oper Co"/>
    <s v="Regulated Electric (122)"/>
    <s v="WPC Sub 30357 Boone"/>
    <x v="126"/>
    <n v="135300"/>
    <x v="91"/>
    <n v="9822155"/>
    <s v="Radio Communication Eqp-Antennas, Radio R1-2MHSB,Helix Cable"/>
    <d v="1988-07-01T00:00:00"/>
    <d v="1988-07-01T00:00:00"/>
    <s v="WCDXFER"/>
  </r>
  <r>
    <n v="0"/>
    <n v="0"/>
    <n v="0"/>
    <n v="0"/>
    <d v="2023-12-01T00:00:00"/>
    <s v="BH Colorado Electric Oper Co"/>
    <s v="Regulated Electric (122)"/>
    <s v="WPC Sub 30357 Boone"/>
    <x v="126"/>
    <n v="135300"/>
    <x v="91"/>
    <n v="9974288"/>
    <s v="SCADA EQUIPMENT- RTU"/>
    <d v="1986-07-01T00:00:00"/>
    <d v="1986-07-01T00:00:00"/>
    <s v="CPR Conversion"/>
  </r>
  <r>
    <n v="0"/>
    <n v="0"/>
    <n v="0"/>
    <n v="0"/>
    <d v="2023-12-01T00:00:00"/>
    <s v="BH Colorado Electric Oper Co"/>
    <s v="Regulated Electric (122)"/>
    <s v="WPC Sub 30357 Boone"/>
    <x v="126"/>
    <n v="135300"/>
    <x v="91"/>
    <n v="9822156"/>
    <s v="Radio Communication Eqp-Antennas, Radio R1-2MHSB,Helix Cable"/>
    <d v="1986-07-01T00:00:00"/>
    <d v="1986-07-01T00:00:00"/>
    <s v="WCDXFER"/>
  </r>
  <r>
    <n v="1"/>
    <n v="16562.14"/>
    <n v="3546.1691505772001"/>
    <n v="13015.9708494228"/>
    <d v="2023-12-01T00:00:00"/>
    <s v="BH Colorado Electric Oper Co"/>
    <s v="Regulated Electric (122)"/>
    <s v="WPC Sub 30357 Boone"/>
    <x v="126"/>
    <n v="135300"/>
    <x v="126"/>
    <n v="12301519"/>
    <s v="Scada Equip - Server/Router"/>
    <d v="2013-07-01T00:00:00"/>
    <d v="2013-01-01T00:00:00"/>
    <s v="10047856"/>
  </r>
  <r>
    <n v="0"/>
    <n v="0"/>
    <n v="0"/>
    <n v="0"/>
    <d v="2023-12-01T00:00:00"/>
    <s v="BH Colorado Electric Oper Co"/>
    <s v="Regulated Electric (122)"/>
    <s v="WPC Sub 30357 Boone"/>
    <x v="126"/>
    <n v="135300"/>
    <x v="370"/>
    <n v="9974191"/>
    <s v="STRUC-HIGH PROF-BAY #2-161KV"/>
    <d v="1978-07-01T00:00:00"/>
    <d v="1978-07-01T00:00:00"/>
    <s v="CPR Conversion"/>
  </r>
  <r>
    <n v="2"/>
    <n v="17942.310000000001"/>
    <n v="16647.2857380528"/>
    <n v="1295.024261947201"/>
    <d v="2023-12-01T00:00:00"/>
    <s v="BH Colorado Electric Oper Co"/>
    <s v="Regulated Electric (122)"/>
    <s v="WPC Sub 30357 Boone"/>
    <x v="126"/>
    <n v="135300"/>
    <x v="370"/>
    <n v="9822113"/>
    <s v="STRUC-HIGH PROF-BAY #2-161KV"/>
    <d v="1978-07-01T00:00:00"/>
    <d v="1978-07-01T00:00:00"/>
    <s v="WCDXFER"/>
  </r>
  <r>
    <n v="1"/>
    <n v="44132.99"/>
    <n v="1349.9209209343001"/>
    <n v="42783.069079065695"/>
    <d v="2023-12-01T00:00:00"/>
    <s v="BH Colorado Electric Oper Co"/>
    <s v="Regulated Electric (122)"/>
    <s v="WPC Sub 30357 Boone"/>
    <x v="126"/>
    <n v="135300"/>
    <x v="93"/>
    <n v="36238308"/>
    <s v="Structure - Steel H Frame DE"/>
    <d v="2022-04-20T00:00:00"/>
    <d v="2022-04-01T00:00:00"/>
    <s v="10067881"/>
  </r>
  <r>
    <n v="1"/>
    <n v="6020.49"/>
    <n v="184.1521593093"/>
    <n v="5836.3378406906995"/>
    <d v="2023-12-01T00:00:00"/>
    <s v="BH Colorado Electric Oper Co"/>
    <s v="Regulated Electric (122)"/>
    <s v="WPC Sub 30357 Boone"/>
    <x v="126"/>
    <n v="135300"/>
    <x v="93"/>
    <n v="36238311"/>
    <s v="Structure - Steel Low Switch"/>
    <d v="2022-04-20T00:00:00"/>
    <d v="2022-04-01T00:00:00"/>
    <s v="10067881"/>
  </r>
  <r>
    <n v="1"/>
    <n v="32049.88"/>
    <n v="980.32794799160001"/>
    <n v="31069.552052008403"/>
    <d v="2023-12-01T00:00:00"/>
    <s v="BH Colorado Electric Oper Co"/>
    <s v="Regulated Electric (122)"/>
    <s v="WPC Sub 30357 Boone"/>
    <x v="126"/>
    <n v="135300"/>
    <x v="48"/>
    <n v="36238290"/>
    <s v="Switches 115kV"/>
    <d v="2022-04-20T00:00:00"/>
    <d v="2022-01-01T00:00:00"/>
    <s v="10067881"/>
  </r>
  <r>
    <n v="0"/>
    <n v="0"/>
    <n v="0"/>
    <n v="0"/>
    <d v="2023-12-01T00:00:00"/>
    <s v="BH Colorado Electric Oper Co"/>
    <s v="Regulated Electric (122)"/>
    <s v="WPC Sub 30357 Boone"/>
    <x v="126"/>
    <n v="135300"/>
    <x v="243"/>
    <n v="9724134"/>
    <s v="TELEMETERING EQ.- TRANSDUCER"/>
    <d v="1982-07-01T00:00:00"/>
    <d v="1982-07-01T00:00:00"/>
    <s v="CPR Conversion"/>
  </r>
  <r>
    <n v="0"/>
    <n v="8171.04"/>
    <n v="5915.0629211904006"/>
    <n v="2255.9770788095993"/>
    <d v="2023-12-01T00:00:00"/>
    <s v="BH Colorado Electric Oper Co"/>
    <s v="Regulated Electric (122)"/>
    <s v="WPC Sub 30357 Boone"/>
    <x v="126"/>
    <n v="135300"/>
    <x v="243"/>
    <n v="12818337"/>
    <s v="SCADA-TRANSDUCER,RTU,CONTROL CABLE"/>
    <d v="1988-07-01T00:00:00"/>
    <d v="1988-07-01T00:00:00"/>
    <s v="50507XFER"/>
  </r>
  <r>
    <n v="0"/>
    <n v="0"/>
    <n v="0"/>
    <n v="0"/>
    <d v="2023-12-01T00:00:00"/>
    <s v="BH Colorado Electric Oper Co"/>
    <s v="Regulated Electric (122)"/>
    <s v="WPC Sub 30357 Boone"/>
    <x v="126"/>
    <n v="135300"/>
    <x v="243"/>
    <n v="9822168"/>
    <s v="SCADA-TRANSDUCER,RTU,CONTROL CABLE"/>
    <d v="1986-07-01T00:00:00"/>
    <d v="1986-07-01T00:00:00"/>
    <s v="WCDXFER"/>
  </r>
  <r>
    <n v="0"/>
    <n v="0"/>
    <n v="0"/>
    <n v="0"/>
    <d v="2023-12-01T00:00:00"/>
    <s v="BH Colorado Electric Oper Co"/>
    <s v="Regulated Electric (122)"/>
    <s v="WPC Sub 30357 Boone"/>
    <x v="126"/>
    <n v="135300"/>
    <x v="243"/>
    <n v="9822170"/>
    <s v="TELEMETERING EQ.- TRANSDUCER"/>
    <d v="1978-07-01T00:00:00"/>
    <d v="1978-07-01T00:00:00"/>
    <s v="WCDXFER"/>
  </r>
  <r>
    <n v="1"/>
    <n v="25925.96"/>
    <n v="19825.300574593599"/>
    <n v="6100.6594254064003"/>
    <d v="2023-12-01T00:00:00"/>
    <s v="BH Colorado Electric Oper Co"/>
    <s v="Regulated Electric (122)"/>
    <s v="WPC Sub 30357 Boone"/>
    <x v="126"/>
    <n v="135300"/>
    <x v="243"/>
    <n v="12818348"/>
    <s v="SCADA-TRANSDUCER,RTU,CONTROL CABLE"/>
    <d v="1986-07-01T00:00:00"/>
    <d v="1986-07-01T00:00:00"/>
    <s v="50507XFER"/>
  </r>
  <r>
    <n v="0"/>
    <n v="0"/>
    <n v="0"/>
    <n v="0"/>
    <d v="2023-12-01T00:00:00"/>
    <s v="BH Colorado Electric Oper Co"/>
    <s v="Regulated Electric (122)"/>
    <s v="WPC Sub 30357 Boone"/>
    <x v="126"/>
    <n v="135300"/>
    <x v="243"/>
    <n v="9822169"/>
    <s v="SCADA-TRANSDUCER,RTU,CONTROL CABLE"/>
    <d v="1988-07-01T00:00:00"/>
    <d v="1988-07-01T00:00:00"/>
    <s v="WCDXFER"/>
  </r>
  <r>
    <n v="0"/>
    <n v="0"/>
    <n v="0"/>
    <n v="0"/>
    <d v="2023-12-01T00:00:00"/>
    <s v="BH Colorado Electric Oper Co"/>
    <s v="Regulated Electric (122)"/>
    <s v="WPC Sub 30357 Boone"/>
    <x v="126"/>
    <n v="135300"/>
    <x v="243"/>
    <n v="9974203"/>
    <s v="TELEMETERING EQ.- TRANSDUCER"/>
    <d v="1978-07-01T00:00:00"/>
    <d v="1978-07-01T00:00:00"/>
    <s v="CPR Conversion"/>
  </r>
  <r>
    <n v="0"/>
    <n v="0"/>
    <n v="0"/>
    <n v="0"/>
    <d v="2023-12-01T00:00:00"/>
    <s v="BH Colorado Electric Oper Co"/>
    <s v="Regulated Electric (122)"/>
    <s v="WPC Sub 30357 Boone"/>
    <x v="126"/>
    <n v="135300"/>
    <x v="243"/>
    <n v="9974183"/>
    <s v="TELEMETERING-TRANSDUCER"/>
    <d v="1988-07-01T00:00:00"/>
    <d v="1988-07-01T00:00:00"/>
    <s v="CPR Conversion"/>
  </r>
  <r>
    <n v="0"/>
    <n v="0"/>
    <n v="0"/>
    <n v="0"/>
    <d v="2023-12-01T00:00:00"/>
    <s v="BH Colorado Electric Oper Co"/>
    <s v="Regulated Electric (122)"/>
    <s v="WPC Sub 30357 Boone"/>
    <x v="126"/>
    <n v="135300"/>
    <x v="243"/>
    <n v="9974184"/>
    <s v="TELEMETERING-TRANSDUCER"/>
    <d v="1986-07-01T00:00:00"/>
    <d v="1986-07-01T00:00:00"/>
    <s v="CPR Conversion"/>
  </r>
  <r>
    <n v="0"/>
    <n v="0"/>
    <n v="0"/>
    <n v="0"/>
    <d v="2023-12-01T00:00:00"/>
    <s v="BH Colorado Electric Oper Co"/>
    <s v="Regulated Electric (122)"/>
    <s v="WPC Sub 30357 Boone"/>
    <x v="126"/>
    <n v="135300"/>
    <x v="243"/>
    <n v="9822171"/>
    <s v="TELEMETERING EQ.- TRANSDUCER"/>
    <d v="1982-07-01T00:00:00"/>
    <d v="1982-07-01T00:00:00"/>
    <s v="WCDXFER"/>
  </r>
  <r>
    <n v="0"/>
    <n v="0"/>
    <n v="0"/>
    <n v="0"/>
    <d v="2023-12-01T00:00:00"/>
    <s v="BH Colorado Electric Oper Co"/>
    <s v="Regulated Electric (122)"/>
    <s v="WPC Sub 30357 Boone"/>
    <x v="126"/>
    <n v="135300"/>
    <x v="244"/>
    <n v="9974185"/>
    <s v="TELEMETER EQ-TRANSMIT/RECEIVE COMBO"/>
    <d v="1978-07-01T00:00:00"/>
    <d v="1978-07-01T00:00:00"/>
    <s v="CPR Conversion"/>
  </r>
  <r>
    <n v="0"/>
    <n v="0"/>
    <n v="0"/>
    <n v="0"/>
    <d v="2023-12-01T00:00:00"/>
    <s v="BH Colorado Electric Oper Co"/>
    <s v="Regulated Electric (122)"/>
    <s v="WPC Sub 30357 Boone"/>
    <x v="126"/>
    <n v="135300"/>
    <x v="244"/>
    <n v="9822167"/>
    <s v="TELEMETER EQ-Boeing Betac,remote station,tone transmitter&amp; receiver"/>
    <d v="1978-07-01T00:00:00"/>
    <d v="1978-07-01T00:00:00"/>
    <s v="WCDXFER"/>
  </r>
  <r>
    <n v="3"/>
    <n v="36652.950000000004"/>
    <n v="1121.1246738315001"/>
    <n v="35531.825326168502"/>
    <d v="2023-12-01T00:00:00"/>
    <s v="BH Colorado Electric Oper Co"/>
    <s v="Regulated Electric (122)"/>
    <s v="WPC Sub 30357 Boone"/>
    <x v="126"/>
    <n v="135300"/>
    <x v="129"/>
    <n v="36238293"/>
    <s v="CVT"/>
    <d v="2022-04-20T00:00:00"/>
    <d v="2022-01-01T00:00:00"/>
    <s v="10067881"/>
  </r>
  <r>
    <n v="6"/>
    <n v="296957.48"/>
    <n v="45416.032593468401"/>
    <n v="251541.44740653157"/>
    <d v="2023-12-01T00:00:00"/>
    <s v="BH Colorado Electric Oper Co"/>
    <s v="Regulated Electric (122)"/>
    <s v="WPC Sub 30357 Boone"/>
    <x v="126"/>
    <n v="135300"/>
    <x v="371"/>
    <n v="25466554"/>
    <s v="Transf, Coupling Capacitive Voltage"/>
    <d v="2016-12-06T00:00:00"/>
    <d v="2016-12-01T00:00:00"/>
    <s v="10052277"/>
  </r>
  <r>
    <n v="3"/>
    <n v="16415.91"/>
    <n v="13892.062825437299"/>
    <n v="2523.8471745627012"/>
    <d v="2023-12-01T00:00:00"/>
    <s v="BH Colorado Electric Oper Co"/>
    <s v="Regulated Electric (122)"/>
    <s v="WPC Sub 30357 Boone"/>
    <x v="126"/>
    <n v="135300"/>
    <x v="182"/>
    <n v="9822189"/>
    <s v="TRANSF, POTNTL, 1PH, 35001-69KV"/>
    <d v="1982-07-01T00:00:00"/>
    <d v="1982-07-01T00:00:00"/>
    <s v="WCDXFER"/>
  </r>
  <r>
    <n v="0"/>
    <n v="0"/>
    <n v="0"/>
    <n v="0"/>
    <d v="2023-12-01T00:00:00"/>
    <s v="BH Colorado Electric Oper Co"/>
    <s v="Regulated Electric (122)"/>
    <s v="WPC Sub 30357 Boone"/>
    <x v="126"/>
    <n v="135300"/>
    <x v="182"/>
    <n v="9974290"/>
    <s v="TRANSF, POTNTL, 1PH, 35001-69KV"/>
    <d v="1982-07-01T00:00:00"/>
    <d v="1982-07-01T00:00:00"/>
    <s v="CPR Conversion"/>
  </r>
  <r>
    <n v="3"/>
    <n v="22054.91"/>
    <n v="3373.0300762453003"/>
    <n v="18681.879923754699"/>
    <d v="2023-12-01T00:00:00"/>
    <s v="BH Colorado Electric Oper Co"/>
    <s v="Regulated Electric (122)"/>
    <s v="WPC Sub 30357 Boone"/>
    <x v="126"/>
    <n v="135300"/>
    <x v="138"/>
    <n v="25466471"/>
    <s v="Transformers, Current"/>
    <d v="2016-10-26T00:00:00"/>
    <d v="2016-01-01T00:00:00"/>
    <s v="10052275"/>
  </r>
  <r>
    <n v="0"/>
    <n v="0"/>
    <n v="0"/>
    <n v="0"/>
    <d v="2023-12-01T00:00:00"/>
    <s v="BH Colorado Electric Oper Co"/>
    <s v="Regulated Electric (122)"/>
    <s v="WPC Sub 30357 Boone"/>
    <x v="126"/>
    <n v="135300"/>
    <x v="246"/>
    <n v="9821937"/>
    <s v="CARR CURR EQ-TRANS/REC COMBINED"/>
    <d v="1996-07-01T00:00:00"/>
    <d v="1996-07-01T00:00:00"/>
    <s v="WCDXFER"/>
  </r>
  <r>
    <n v="0"/>
    <n v="0"/>
    <n v="0"/>
    <n v="0"/>
    <d v="2023-12-01T00:00:00"/>
    <s v="BH Colorado Electric Oper Co"/>
    <s v="Regulated Electric (122)"/>
    <s v="WPC Sub 30357 Boone"/>
    <x v="126"/>
    <n v="135300"/>
    <x v="246"/>
    <n v="9861153"/>
    <s v="CARR CURR EQ-TRANS/REC COMBINED"/>
    <d v="1996-07-01T00:00:00"/>
    <d v="1996-07-01T00:00:00"/>
    <s v="CPR Conversion"/>
  </r>
  <r>
    <n v="1"/>
    <n v="9767.74"/>
    <n v="4282.3901527320004"/>
    <n v="5485.3498472679994"/>
    <d v="2023-12-01T00:00:00"/>
    <s v="BH Colorado Electric Oper Co"/>
    <s v="Regulated Electric (122)"/>
    <s v="WPC Sub 30357 Boone"/>
    <x v="126"/>
    <n v="135300"/>
    <x v="246"/>
    <n v="9814130"/>
    <s v="CARR CURR EQ-TRANS/REC COMBINED"/>
    <d v="2002-11-01T00:00:00"/>
    <d v="2002-01-01T00:00:00"/>
    <s v="10016514"/>
  </r>
  <r>
    <n v="1"/>
    <n v="3800"/>
    <n v="3525.726944"/>
    <n v="274.273056"/>
    <d v="2023-12-01T00:00:00"/>
    <s v="BH Colorado Electric Oper Co"/>
    <s v="Regulated Electric (122)"/>
    <s v="WPC Sub 30357 Boone"/>
    <x v="126"/>
    <n v="135300"/>
    <x v="252"/>
    <n v="9821949"/>
    <s v="CARR CURR EQ-WAVE TRAP-800 AMP"/>
    <d v="1978-07-01T00:00:00"/>
    <d v="1978-07-01T00:00:00"/>
    <s v="WCDXFER"/>
  </r>
  <r>
    <n v="0"/>
    <n v="0"/>
    <n v="0"/>
    <n v="0"/>
    <d v="2023-12-01T00:00:00"/>
    <s v="BH Colorado Electric Oper Co"/>
    <s v="Regulated Electric (122)"/>
    <s v="WPC Sub 30357 Boone"/>
    <x v="126"/>
    <n v="135300"/>
    <x v="252"/>
    <n v="9974216"/>
    <s v="CARR CURR EQ-WAVE TRAP-800 AMP"/>
    <d v="1978-07-01T00:00:00"/>
    <d v="1978-07-01T00:00:00"/>
    <s v="CPR Conversion"/>
  </r>
  <r>
    <n v="0"/>
    <n v="0"/>
    <n v="0"/>
    <n v="0"/>
    <d v="2023-12-01T00:00:00"/>
    <s v="BH Colorado Electric Oper Co"/>
    <s v="Regulated Electric (122)"/>
    <s v="WPC Sub 30357 Boone"/>
    <x v="126"/>
    <n v="135359"/>
    <x v="6"/>
    <n v="25466542"/>
    <s v="Breaker, 115 KV"/>
    <d v="2016-12-06T00:00:00"/>
    <d v="2016-01-01T00:00:00"/>
    <s v="10052277"/>
  </r>
  <r>
    <n v="0"/>
    <n v="0"/>
    <n v="0"/>
    <n v="0"/>
    <d v="2023-12-01T00:00:00"/>
    <s v="BH Colorado Electric Oper Co"/>
    <s v="Regulated Electric (122)"/>
    <s v="WPC Sub 30359 PDA Tap"/>
    <x v="127"/>
    <n v="135300"/>
    <x v="207"/>
    <n v="9974284"/>
    <s v="COMBO-ELEC-45-69KV- &lt;= 600AMPS"/>
    <d v="1987-07-01T00:00:00"/>
    <d v="1987-07-01T00:00:00"/>
    <s v="CPR Conversion"/>
  </r>
  <r>
    <n v="1"/>
    <n v="23603.46"/>
    <n v="17567.995797280801"/>
    <n v="6035.4642027191985"/>
    <d v="2023-12-01T00:00:00"/>
    <s v="BH Colorado Electric Oper Co"/>
    <s v="Regulated Electric (122)"/>
    <s v="WPC Sub 30359 PDA Tap"/>
    <x v="127"/>
    <n v="135300"/>
    <x v="207"/>
    <n v="9822139"/>
    <s v="COMBO-ELEC-45-69KV- &lt;= 600AMPS"/>
    <d v="1987-07-01T00:00:00"/>
    <d v="1987-07-01T00:00:00"/>
    <s v="WCDXFER"/>
  </r>
  <r>
    <n v="0"/>
    <n v="0"/>
    <n v="0"/>
    <n v="0"/>
    <d v="2023-12-01T00:00:00"/>
    <s v="BH Colorado Electric Oper Co"/>
    <s v="Regulated Electric (122)"/>
    <s v="WPC Sub 30359 PDA Tap"/>
    <x v="127"/>
    <n v="135300"/>
    <x v="214"/>
    <n v="9974285"/>
    <s v="COND. PWR CABLE, AL, OTHER"/>
    <d v="1987-07-01T00:00:00"/>
    <d v="1987-07-01T00:00:00"/>
    <s v="CPR Conversion"/>
  </r>
  <r>
    <n v="1"/>
    <n v="2607.5300000000002"/>
    <n v="1940.7780080243999"/>
    <n v="666.75199197560028"/>
    <d v="2023-12-01T00:00:00"/>
    <s v="BH Colorado Electric Oper Co"/>
    <s v="Regulated Electric (122)"/>
    <s v="WPC Sub 30359 PDA Tap"/>
    <x v="127"/>
    <n v="135300"/>
    <x v="214"/>
    <n v="9821918"/>
    <s v="COND. PWR CABLE, AL, OTHER"/>
    <d v="1987-07-01T00:00:00"/>
    <d v="1987-07-01T00:00:00"/>
    <s v="WCDXFER"/>
  </r>
  <r>
    <n v="0"/>
    <n v="0"/>
    <n v="0"/>
    <n v="0"/>
    <d v="2023-12-01T00:00:00"/>
    <s v="BH Colorado Electric Oper Co"/>
    <s v="Regulated Electric (122)"/>
    <s v="WPC Sub 30359 PDA Tap"/>
    <x v="127"/>
    <n v="135300"/>
    <x v="122"/>
    <n v="9974286"/>
    <s v="GROUNDING SYSTEMS, STATION"/>
    <d v="1987-07-01T00:00:00"/>
    <d v="1987-07-01T00:00:00"/>
    <s v="CPR Conversion"/>
  </r>
  <r>
    <n v="1"/>
    <n v="808.16"/>
    <n v="601.51145143680003"/>
    <n v="206.64854856319994"/>
    <d v="2023-12-01T00:00:00"/>
    <s v="BH Colorado Electric Oper Co"/>
    <s v="Regulated Electric (122)"/>
    <s v="WPC Sub 30359 PDA Tap"/>
    <x v="127"/>
    <n v="135300"/>
    <x v="122"/>
    <n v="9822003"/>
    <s v="GROUNDING SYSTEMS, STATION"/>
    <d v="1987-07-01T00:00:00"/>
    <d v="1987-07-01T00:00:00"/>
    <s v="WCDXFER"/>
  </r>
  <r>
    <n v="1"/>
    <n v="360.33"/>
    <n v="-10.2954712722"/>
    <n v="370.6254712722"/>
    <d v="2023-12-01T00:00:00"/>
    <s v="BH Colorado Electric Oper Co"/>
    <s v="Regulated Electric (122)"/>
    <s v="WPC Sub 30360 DOT Tap"/>
    <x v="128"/>
    <n v="135001"/>
    <x v="16"/>
    <n v="9691220"/>
    <s v="LAND - TRACT 16"/>
    <d v="1973-07-01T00:00:00"/>
    <d v="1973-07-01T00:00:00"/>
    <s v="CPR Conversion"/>
  </r>
  <r>
    <n v="1"/>
    <n v="265.45"/>
    <n v="-7.5845276530000003"/>
    <n v="273.034527653"/>
    <d v="2023-12-01T00:00:00"/>
    <s v="BH Colorado Electric Oper Co"/>
    <s v="Regulated Electric (122)"/>
    <s v="WPC Sub 30360 DOT Tap"/>
    <x v="128"/>
    <n v="135001"/>
    <x v="16"/>
    <n v="9868947"/>
    <s v="LAND - TRACT 15"/>
    <d v="1973-07-01T00:00:00"/>
    <d v="1973-07-01T00:00:00"/>
    <s v="CPR Conversion"/>
  </r>
  <r>
    <n v="2"/>
    <n v="1767.6200000000001"/>
    <n v="1417.3195378891999"/>
    <n v="350.30046211080025"/>
    <d v="2023-12-01T00:00:00"/>
    <s v="BH Colorado Electric Oper Co"/>
    <s v="Regulated Electric (122)"/>
    <s v="WPC Sub 30360 DOT Tap"/>
    <x v="128"/>
    <n v="135200"/>
    <x v="128"/>
    <n v="9974283"/>
    <s v="STATION ROCK"/>
    <d v="1973-07-01T00:00:00"/>
    <d v="1973-07-01T00:00:00"/>
    <s v="CPR Conversion"/>
  </r>
  <r>
    <n v="6"/>
    <n v="17274.22"/>
    <n v="2994.1327792010002"/>
    <n v="14280.087220799001"/>
    <d v="2023-12-01T00:00:00"/>
    <s v="BH Colorado Electric Oper Co"/>
    <s v="Regulated Electric (122)"/>
    <s v="WPC Sub 30360 DOT Tap"/>
    <x v="128"/>
    <n v="135300"/>
    <x v="74"/>
    <n v="13350959"/>
    <s v="Arrester -  0-10,000 Volts"/>
    <d v="2015-04-01T00:00:00"/>
    <d v="2015-01-01T00:00:00"/>
    <s v="10050716"/>
  </r>
  <r>
    <n v="0"/>
    <n v="0"/>
    <n v="0"/>
    <n v="0"/>
    <d v="2023-12-01T00:00:00"/>
    <s v="BH Colorado Electric Oper Co"/>
    <s v="Regulated Electric (122)"/>
    <s v="WPC Sub 30360 DOT Tap"/>
    <x v="128"/>
    <n v="135300"/>
    <x v="110"/>
    <n v="9821878"/>
    <s v="ARRESTER - 69,001-146,000 VOLTS"/>
    <d v="1973-07-01T00:00:00"/>
    <d v="1973-07-01T00:00:00"/>
    <s v="WCDXFER"/>
  </r>
  <r>
    <n v="0"/>
    <n v="0"/>
    <n v="0"/>
    <n v="0"/>
    <d v="2023-12-01T00:00:00"/>
    <s v="BH Colorado Electric Oper Co"/>
    <s v="Regulated Electric (122)"/>
    <s v="WPC Sub 30360 DOT Tap"/>
    <x v="128"/>
    <n v="135300"/>
    <x v="110"/>
    <n v="9974282"/>
    <s v="ARRESTER - 69,001-146,000 VOLTS"/>
    <d v="1973-07-01T00:00:00"/>
    <d v="1973-07-01T00:00:00"/>
    <s v="CPR Conversion"/>
  </r>
  <r>
    <n v="0"/>
    <n v="0"/>
    <n v="0"/>
    <n v="0"/>
    <d v="2023-12-01T00:00:00"/>
    <s v="BH Colorado Electric Oper Co"/>
    <s v="Regulated Electric (122)"/>
    <s v="WPC Sub 30360 DOT Tap"/>
    <x v="128"/>
    <n v="135300"/>
    <x v="108"/>
    <n v="9974281"/>
    <s v="BATTERIES, STORAGE"/>
    <d v="1990-07-01T00:00:00"/>
    <d v="1990-07-01T00:00:00"/>
    <s v="CPR Conversion"/>
  </r>
  <r>
    <n v="2"/>
    <n v="4606.0200000000004"/>
    <n v="3146.4751144266002"/>
    <n v="1459.5448855734003"/>
    <d v="2023-12-01T00:00:00"/>
    <s v="BH Colorado Electric Oper Co"/>
    <s v="Regulated Electric (122)"/>
    <s v="WPC Sub 30360 DOT Tap"/>
    <x v="128"/>
    <n v="135300"/>
    <x v="108"/>
    <n v="9821902"/>
    <s v="BATTERIES, STORAGE"/>
    <d v="1990-07-01T00:00:00"/>
    <d v="1990-07-01T00:00:00"/>
    <s v="WCDXFER"/>
  </r>
  <r>
    <n v="1"/>
    <n v="135.42000000000002"/>
    <n v="92.508425928600005"/>
    <n v="42.911574071400011"/>
    <d v="2023-12-01T00:00:00"/>
    <s v="BH Colorado Electric Oper Co"/>
    <s v="Regulated Electric (122)"/>
    <s v="WPC Sub 30360 DOT Tap"/>
    <x v="128"/>
    <n v="135300"/>
    <x v="140"/>
    <n v="9821873"/>
    <s v="BATTERY CHARGER"/>
    <d v="1990-07-01T00:00:00"/>
    <d v="1990-07-01T00:00:00"/>
    <s v="WCDXFER"/>
  </r>
  <r>
    <n v="0"/>
    <n v="0"/>
    <n v="0"/>
    <n v="0"/>
    <d v="2023-12-01T00:00:00"/>
    <s v="BH Colorado Electric Oper Co"/>
    <s v="Regulated Electric (122)"/>
    <s v="WPC Sub 30360 DOT Tap"/>
    <x v="128"/>
    <n v="135300"/>
    <x v="140"/>
    <n v="9974275"/>
    <s v="BATTERY CHARGER"/>
    <d v="1990-07-01T00:00:00"/>
    <d v="1990-07-01T00:00:00"/>
    <s v="CPR Conversion"/>
  </r>
  <r>
    <n v="0"/>
    <n v="0"/>
    <n v="0"/>
    <n v="0"/>
    <d v="2023-12-01T00:00:00"/>
    <s v="BH Colorado Electric Oper Co"/>
    <s v="Regulated Electric (122)"/>
    <s v="WPC Sub 30360 DOT Tap"/>
    <x v="128"/>
    <n v="135300"/>
    <x v="209"/>
    <n v="9974278"/>
    <s v="COMBO-ELEC-69-170KV- &lt;= 600AMPS"/>
    <d v="1973-07-01T00:00:00"/>
    <d v="1973-07-01T00:00:00"/>
    <s v="CPR Conversion"/>
  </r>
  <r>
    <n v="0"/>
    <n v="0"/>
    <n v="0"/>
    <n v="0"/>
    <d v="2023-12-01T00:00:00"/>
    <s v="BH Colorado Electric Oper Co"/>
    <s v="Regulated Electric (122)"/>
    <s v="WPC Sub 30360 DOT Tap"/>
    <x v="128"/>
    <n v="135300"/>
    <x v="209"/>
    <n v="9822132"/>
    <s v="COMBO-ELEC-69-170KV- &lt;= 600AMPS"/>
    <d v="1973-07-01T00:00:00"/>
    <d v="1973-07-01T00:00:00"/>
    <s v="WCDXFER"/>
  </r>
  <r>
    <n v="0"/>
    <n v="0"/>
    <n v="0"/>
    <n v="0"/>
    <d v="2023-12-01T00:00:00"/>
    <s v="BH Colorado Electric Oper Co"/>
    <s v="Regulated Electric (122)"/>
    <s v="WPC Sub 30360 DOT Tap"/>
    <x v="128"/>
    <n v="135300"/>
    <x v="209"/>
    <n v="9974270"/>
    <s v="COMBO-ELEC-69-170KV- &lt;= 600AMPS"/>
    <d v="1977-07-01T00:00:00"/>
    <d v="1977-07-01T00:00:00"/>
    <s v="CPR Conversion"/>
  </r>
  <r>
    <n v="0"/>
    <n v="0"/>
    <n v="0"/>
    <n v="0"/>
    <d v="2023-12-01T00:00:00"/>
    <s v="BH Colorado Electric Oper Co"/>
    <s v="Regulated Electric (122)"/>
    <s v="WPC Sub 30360 DOT Tap"/>
    <x v="128"/>
    <n v="135300"/>
    <x v="209"/>
    <n v="9822133"/>
    <s v="COMBO-ELEC-69-170KV- &lt;= 600AMPS"/>
    <d v="1977-07-01T00:00:00"/>
    <d v="1977-07-01T00:00:00"/>
    <s v="WCDXFER"/>
  </r>
  <r>
    <n v="7"/>
    <n v="174956.31"/>
    <n v="30325.0984819605"/>
    <n v="144631.21151803949"/>
    <d v="2023-12-01T00:00:00"/>
    <s v="BH Colorado Electric Oper Co"/>
    <s v="Regulated Electric (122)"/>
    <s v="WPC Sub 30360 DOT Tap"/>
    <x v="128"/>
    <n v="135300"/>
    <x v="209"/>
    <n v="13350964"/>
    <s v="Combo-Elec-69-170kv- &lt;= 600amps"/>
    <d v="2015-04-01T00:00:00"/>
    <d v="2015-01-01T00:00:00"/>
    <s v="10050716"/>
  </r>
  <r>
    <n v="0"/>
    <n v="0"/>
    <n v="0"/>
    <n v="0"/>
    <d v="2023-12-01T00:00:00"/>
    <s v="BH Colorado Electric Oper Co"/>
    <s v="Regulated Electric (122)"/>
    <s v="WPC Sub 30360 DOT Tap"/>
    <x v="128"/>
    <n v="135300"/>
    <x v="213"/>
    <n v="9974274"/>
    <s v="COND. PWR CABLE, AL, 251MCM-795MCM"/>
    <d v="1973-07-01T00:00:00"/>
    <d v="1973-07-01T00:00:00"/>
    <s v="CPR Conversion"/>
  </r>
  <r>
    <n v="1"/>
    <n v="2880.07"/>
    <n v="2965.8427759043002"/>
    <n v="-85.772775904300033"/>
    <d v="2023-12-01T00:00:00"/>
    <s v="BH Colorado Electric Oper Co"/>
    <s v="Regulated Electric (122)"/>
    <s v="WPC Sub 30360 DOT Tap"/>
    <x v="128"/>
    <n v="135300"/>
    <x v="213"/>
    <n v="9821907"/>
    <s v="COND. PWR CABLE, AL, 251MCM-795MCM"/>
    <d v="1973-07-01T00:00:00"/>
    <d v="1973-07-01T00:00:00"/>
    <s v="WCDXFER"/>
  </r>
  <r>
    <n v="0"/>
    <n v="0"/>
    <n v="0"/>
    <n v="0"/>
    <d v="2023-12-01T00:00:00"/>
    <s v="BH Colorado Electric Oper Co"/>
    <s v="Regulated Electric (122)"/>
    <s v="WPC Sub 30360 DOT Tap"/>
    <x v="128"/>
    <n v="135300"/>
    <x v="217"/>
    <n v="9974279"/>
    <s v="CONDUIT, NOT ENCD-PVC-UNDR 3&quot;"/>
    <d v="1973-07-01T00:00:00"/>
    <d v="1973-07-01T00:00:00"/>
    <s v="CPR Conversion"/>
  </r>
  <r>
    <n v="410"/>
    <n v="554.39"/>
    <n v="570.90056024109992"/>
    <n v="-16.510560241099938"/>
    <d v="2023-12-01T00:00:00"/>
    <s v="BH Colorado Electric Oper Co"/>
    <s v="Regulated Electric (122)"/>
    <s v="WPC Sub 30360 DOT Tap"/>
    <x v="128"/>
    <n v="135300"/>
    <x v="217"/>
    <n v="9821965"/>
    <s v="CONDUIT, NOT ENCD-PVC-UNDR 3&quot;"/>
    <d v="1973-07-01T00:00:00"/>
    <d v="1973-07-01T00:00:00"/>
    <s v="WCDXFER"/>
  </r>
  <r>
    <n v="2"/>
    <n v="3216.9"/>
    <n v="3312.7040751810005"/>
    <n v="-95.804075181000371"/>
    <d v="2023-12-01T00:00:00"/>
    <s v="BH Colorado Electric Oper Co"/>
    <s v="Regulated Electric (122)"/>
    <s v="WPC Sub 30360 DOT Tap"/>
    <x v="128"/>
    <n v="135300"/>
    <x v="220"/>
    <n v="9821925"/>
    <s v="CARR CURR EQ-COUPLING CAPACITOR 69KV"/>
    <d v="1973-07-01T00:00:00"/>
    <d v="1973-07-01T00:00:00"/>
    <s v="WCDXFER"/>
  </r>
  <r>
    <n v="0"/>
    <n v="0"/>
    <n v="0"/>
    <n v="0"/>
    <d v="2023-12-01T00:00:00"/>
    <s v="BH Colorado Electric Oper Co"/>
    <s v="Regulated Electric (122)"/>
    <s v="WPC Sub 30360 DOT Tap"/>
    <x v="128"/>
    <n v="135300"/>
    <x v="220"/>
    <n v="9728055"/>
    <s v="CARR CURR EQ-COUPLING CAPACITOR 69KV"/>
    <d v="1973-07-01T00:00:00"/>
    <d v="1973-07-01T00:00:00"/>
    <s v="CPR Conversion"/>
  </r>
  <r>
    <n v="0"/>
    <n v="0"/>
    <n v="0"/>
    <n v="0"/>
    <d v="2023-12-01T00:00:00"/>
    <s v="BH Colorado Electric Oper Co"/>
    <s v="Regulated Electric (122)"/>
    <s v="WPC Sub 30360 DOT Tap"/>
    <x v="128"/>
    <n v="135300"/>
    <x v="3"/>
    <n v="13207826"/>
    <s v="THE UPGRADE OF THE 60O AMP SWITCHES CURRENTLY LOCATED AT THE DOT TAP TO 12OO AMP SWITCHES AS PART OF THE NYBERG-BOONE TRANSMISSION LINE REBUILD"/>
    <d v="2015-04-01T00:00:00"/>
    <d v="2015-04-01T00:00:00"/>
    <s v="10050716"/>
  </r>
  <r>
    <n v="0"/>
    <n v="0"/>
    <n v="0"/>
    <n v="0"/>
    <d v="2023-12-01T00:00:00"/>
    <s v="BH Colorado Electric Oper Co"/>
    <s v="Regulated Electric (122)"/>
    <s v="WPC Sub 30360 DOT Tap"/>
    <x v="128"/>
    <n v="135300"/>
    <x v="119"/>
    <n v="9974277"/>
    <s v="FENCE"/>
    <d v="1973-07-01T00:00:00"/>
    <d v="1973-07-01T00:00:00"/>
    <s v="CPR Conversion"/>
  </r>
  <r>
    <n v="232"/>
    <n v="1712.74"/>
    <n v="1763.7479491826"/>
    <n v="-51.007949182599987"/>
    <d v="2023-12-01T00:00:00"/>
    <s v="BH Colorado Electric Oper Co"/>
    <s v="Regulated Electric (122)"/>
    <s v="WPC Sub 30360 DOT Tap"/>
    <x v="128"/>
    <n v="135300"/>
    <x v="119"/>
    <n v="9821979"/>
    <s v="FENCE"/>
    <d v="1973-07-01T00:00:00"/>
    <d v="1973-07-01T00:00:00"/>
    <s v="WCDXFER"/>
  </r>
  <r>
    <n v="1"/>
    <n v="1318.55"/>
    <n v="1357.8183836394999"/>
    <n v="-39.268383639499916"/>
    <d v="2023-12-01T00:00:00"/>
    <s v="BH Colorado Electric Oper Co"/>
    <s v="Regulated Electric (122)"/>
    <s v="WPC Sub 30360 DOT Tap"/>
    <x v="128"/>
    <n v="135300"/>
    <x v="122"/>
    <n v="9822002"/>
    <s v="GROUNDING SYSTEMS, STATION"/>
    <d v="1973-07-01T00:00:00"/>
    <d v="1973-07-01T00:00:00"/>
    <s v="WCDXFER"/>
  </r>
  <r>
    <n v="0"/>
    <n v="0"/>
    <n v="0"/>
    <n v="0"/>
    <d v="2023-12-01T00:00:00"/>
    <s v="BH Colorado Electric Oper Co"/>
    <s v="Regulated Electric (122)"/>
    <s v="WPC Sub 30360 DOT Tap"/>
    <x v="128"/>
    <n v="135300"/>
    <x v="122"/>
    <n v="9697421"/>
    <s v="GROUNDING SYSTEMS, STATION"/>
    <d v="1973-07-01T00:00:00"/>
    <d v="1973-07-01T00:00:00"/>
    <s v="CPR Conversion"/>
  </r>
  <r>
    <n v="27"/>
    <n v="14639.89"/>
    <n v="2537.5255457495"/>
    <n v="12102.364454250499"/>
    <d v="2023-12-01T00:00:00"/>
    <s v="BH Colorado Electric Oper Co"/>
    <s v="Regulated Electric (122)"/>
    <s v="WPC Sub 30360 DOT Tap"/>
    <x v="128"/>
    <n v="135300"/>
    <x v="68"/>
    <n v="13350967"/>
    <s v="Insulator, 115KV"/>
    <d v="2015-04-01T00:00:00"/>
    <d v="2015-01-01T00:00:00"/>
    <s v="10050716"/>
  </r>
  <r>
    <n v="2"/>
    <n v="1723.5"/>
    <n v="1774.8283980149999"/>
    <n v="-51.328398014999948"/>
    <d v="2023-12-01T00:00:00"/>
    <s v="BH Colorado Electric Oper Co"/>
    <s v="Regulated Electric (122)"/>
    <s v="WPC Sub 30360 DOT Tap"/>
    <x v="128"/>
    <n v="135300"/>
    <x v="229"/>
    <n v="9821975"/>
    <s v="CARR CURR EQ-LINE TUNER"/>
    <d v="1973-07-01T00:00:00"/>
    <d v="1973-07-01T00:00:00"/>
    <s v="WCDXFER"/>
  </r>
  <r>
    <n v="0"/>
    <n v="0"/>
    <n v="0"/>
    <n v="0"/>
    <d v="2023-12-01T00:00:00"/>
    <s v="BH Colorado Electric Oper Co"/>
    <s v="Regulated Electric (122)"/>
    <s v="WPC Sub 30360 DOT Tap"/>
    <x v="128"/>
    <n v="135300"/>
    <x v="229"/>
    <n v="9974280"/>
    <s v="CARR CURR EQ-LINE TUNER"/>
    <d v="1973-07-01T00:00:00"/>
    <d v="1973-07-01T00:00:00"/>
    <s v="CPR Conversion"/>
  </r>
  <r>
    <n v="0"/>
    <n v="0"/>
    <n v="0"/>
    <n v="0"/>
    <d v="2023-12-01T00:00:00"/>
    <s v="BH Colorado Electric Oper Co"/>
    <s v="Regulated Electric (122)"/>
    <s v="WPC Sub 30360 DOT Tap"/>
    <x v="128"/>
    <n v="135300"/>
    <x v="232"/>
    <n v="9822093"/>
    <s v="LOW PROFILE STRUCT-BUS SUPPORT-1PH"/>
    <d v="1973-07-01T00:00:00"/>
    <d v="1973-07-01T00:00:00"/>
    <s v="WCDXFER"/>
  </r>
  <r>
    <n v="0"/>
    <n v="0"/>
    <n v="0"/>
    <n v="0"/>
    <d v="2023-12-01T00:00:00"/>
    <s v="BH Colorado Electric Oper Co"/>
    <s v="Regulated Electric (122)"/>
    <s v="WPC Sub 30360 DOT Tap"/>
    <x v="128"/>
    <n v="135300"/>
    <x v="232"/>
    <n v="9974273"/>
    <s v="LOW PROFILE STRUCT-BUS SUPPORT-1PH"/>
    <d v="1973-07-01T00:00:00"/>
    <d v="1973-07-01T00:00:00"/>
    <s v="CPR Conversion"/>
  </r>
  <r>
    <n v="1"/>
    <n v="3944.7400000000002"/>
    <n v="4062.2202348626001"/>
    <n v="-117.4802348625999"/>
    <d v="2023-12-01T00:00:00"/>
    <s v="BH Colorado Electric Oper Co"/>
    <s v="Regulated Electric (122)"/>
    <s v="WPC Sub 30360 DOT Tap"/>
    <x v="128"/>
    <n v="135300"/>
    <x v="233"/>
    <n v="9822099"/>
    <s v="LOW PROFILE STRUCTURE-FOUNDATION"/>
    <d v="1973-07-01T00:00:00"/>
    <d v="1973-07-01T00:00:00"/>
    <s v="WCDXFER"/>
  </r>
  <r>
    <n v="0"/>
    <n v="0"/>
    <n v="0"/>
    <n v="0"/>
    <d v="2023-12-01T00:00:00"/>
    <s v="BH Colorado Electric Oper Co"/>
    <s v="Regulated Electric (122)"/>
    <s v="WPC Sub 30360 DOT Tap"/>
    <x v="128"/>
    <n v="135300"/>
    <x v="233"/>
    <n v="9974276"/>
    <s v="LOW PROFILE STRUCTURE-FOUNDATION"/>
    <d v="1973-07-01T00:00:00"/>
    <d v="1973-07-01T00:00:00"/>
    <s v="CPR Conversion"/>
  </r>
  <r>
    <n v="1"/>
    <n v="1275.73"/>
    <n v="559.30784291400005"/>
    <n v="716.42215708599997"/>
    <d v="2023-12-01T00:00:00"/>
    <s v="BH Colorado Electric Oper Co"/>
    <s v="Regulated Electric (122)"/>
    <s v="WPC Sub 30360 DOT Tap"/>
    <x v="128"/>
    <n v="135300"/>
    <x v="331"/>
    <n v="12818359"/>
    <s v="SCADA Radio MDS 9710B"/>
    <d v="2002-09-30T00:00:00"/>
    <d v="2002-12-01T00:00:00"/>
    <s v="50507XFER"/>
  </r>
  <r>
    <n v="1"/>
    <n v="1372.17"/>
    <n v="853.41735803249992"/>
    <n v="518.75264196750015"/>
    <d v="2023-12-01T00:00:00"/>
    <s v="BH Colorado Electric Oper Co"/>
    <s v="Regulated Electric (122)"/>
    <s v="WPC Sub 30360 DOT Tap"/>
    <x v="128"/>
    <n v="135300"/>
    <x v="91"/>
    <n v="9822153"/>
    <s v="TELEMETERING-RTU"/>
    <d v="1993-07-01T00:00:00"/>
    <d v="1993-07-01T00:00:00"/>
    <s v="WCDXFER"/>
  </r>
  <r>
    <n v="0"/>
    <n v="0"/>
    <n v="0"/>
    <n v="0"/>
    <d v="2023-12-01T00:00:00"/>
    <s v="BH Colorado Electric Oper Co"/>
    <s v="Regulated Electric (122)"/>
    <s v="WPC Sub 30360 DOT Tap"/>
    <x v="128"/>
    <n v="135300"/>
    <x v="91"/>
    <n v="9974268"/>
    <s v="TELEMETERING-RTU"/>
    <d v="1993-07-01T00:00:00"/>
    <d v="1993-07-01T00:00:00"/>
    <s v="CPR Conversion"/>
  </r>
  <r>
    <n v="1"/>
    <n v="2759.59"/>
    <n v="1941.4103096436002"/>
    <n v="818.17969035639999"/>
    <d v="2023-12-01T00:00:00"/>
    <s v="BH Colorado Electric Oper Co"/>
    <s v="Regulated Electric (122)"/>
    <s v="WPC Sub 30360 DOT Tap"/>
    <x v="128"/>
    <n v="135300"/>
    <x v="91"/>
    <n v="9822154"/>
    <s v="SCADA EQUIPMENT- RTU"/>
    <d v="1989-07-01T00:00:00"/>
    <d v="1989-07-01T00:00:00"/>
    <s v="WCDXFER"/>
  </r>
  <r>
    <n v="0"/>
    <n v="0"/>
    <n v="0"/>
    <n v="0"/>
    <d v="2023-12-01T00:00:00"/>
    <s v="BH Colorado Electric Oper Co"/>
    <s v="Regulated Electric (122)"/>
    <s v="WPC Sub 30360 DOT Tap"/>
    <x v="128"/>
    <n v="135300"/>
    <x v="91"/>
    <n v="9974269"/>
    <s v="SCADA EQUIPMENT- RTU"/>
    <d v="1989-07-01T00:00:00"/>
    <d v="1989-07-01T00:00:00"/>
    <s v="CPR Conversion"/>
  </r>
  <r>
    <n v="1"/>
    <n v="16707.990000000002"/>
    <n v="2895.9883881045002"/>
    <n v="13812.001611895501"/>
    <d v="2023-12-01T00:00:00"/>
    <s v="BH Colorado Electric Oper Co"/>
    <s v="Regulated Electric (122)"/>
    <s v="WPC Sub 30360 DOT Tap"/>
    <x v="128"/>
    <n v="135300"/>
    <x v="372"/>
    <n v="13350970"/>
    <s v="Structures-Sub Equip And Bus 115kv"/>
    <d v="2015-04-01T00:00:00"/>
    <d v="2015-04-01T00:00:00"/>
    <s v="10050716"/>
  </r>
  <r>
    <n v="0"/>
    <n v="0"/>
    <n v="0"/>
    <n v="0"/>
    <d v="2023-12-01T00:00:00"/>
    <s v="BH Colorado Electric Oper Co"/>
    <s v="Regulated Electric (122)"/>
    <s v="WPC Sub 30360 DOT Tap"/>
    <x v="128"/>
    <n v="135300"/>
    <x v="351"/>
    <n v="9974271"/>
    <s v="TELEMETERING EQ - RECEIVER"/>
    <d v="1981-07-01T00:00:00"/>
    <d v="1981-07-01T00:00:00"/>
    <s v="CPR Conversion"/>
  </r>
  <r>
    <n v="1"/>
    <n v="1037.04"/>
    <n v="898.74835154879997"/>
    <n v="138.29164845119999"/>
    <d v="2023-12-01T00:00:00"/>
    <s v="BH Colorado Electric Oper Co"/>
    <s v="Regulated Electric (122)"/>
    <s v="WPC Sub 30360 DOT Tap"/>
    <x v="128"/>
    <n v="135300"/>
    <x v="351"/>
    <n v="9822142"/>
    <s v="TELEMETERING EQ - RECEIVER"/>
    <d v="1981-07-01T00:00:00"/>
    <d v="1981-07-01T00:00:00"/>
    <s v="WCDXFER"/>
  </r>
  <r>
    <n v="0"/>
    <n v="421.89"/>
    <n v="434.45451281609996"/>
    <n v="-12.564512816099977"/>
    <d v="2023-12-01T00:00:00"/>
    <s v="BH Colorado Electric Oper Co"/>
    <s v="Regulated Electric (122)"/>
    <s v="WPC Sub 30360 DOT Tap"/>
    <x v="128"/>
    <n v="135300"/>
    <x v="244"/>
    <n v="9822166"/>
    <s v="TELEMETER EQ-TRANSMIT/RECEIVE COMBO"/>
    <d v="1973-07-01T00:00:00"/>
    <d v="1973-07-01T00:00:00"/>
    <s v="WCDXFER"/>
  </r>
  <r>
    <n v="0"/>
    <n v="0"/>
    <n v="0"/>
    <n v="0"/>
    <d v="2023-12-01T00:00:00"/>
    <s v="BH Colorado Electric Oper Co"/>
    <s v="Regulated Electric (122)"/>
    <s v="WPC Sub 30360 DOT Tap"/>
    <x v="128"/>
    <n v="135300"/>
    <x v="244"/>
    <n v="9974272"/>
    <s v="TELEMETER EQ-TRANSMIT/RECEIVE COMBO"/>
    <d v="1973-07-01T00:00:00"/>
    <d v="1973-07-01T00:00:00"/>
    <s v="CPR Conversion"/>
  </r>
  <r>
    <n v="1"/>
    <n v="5647.96"/>
    <n v="2466.1083669996001"/>
    <n v="3181.8516330003999"/>
    <d v="2023-12-01T00:00:00"/>
    <s v="BH Colorado Electric Oper Co"/>
    <s v="Regulated Electric (122)"/>
    <s v="WPC Sub 30385 Midway #1 PSCO"/>
    <x v="129"/>
    <n v="135200"/>
    <x v="131"/>
    <n v="9861026"/>
    <s v="YARD LIGHTING SYSTEMS"/>
    <d v="1996-07-01T00:00:00"/>
    <d v="1996-07-01T00:00:00"/>
    <s v="CPR Conversion"/>
  </r>
  <r>
    <n v="2"/>
    <n v="64.77"/>
    <n v="68.594040231000008"/>
    <n v="-3.8240402310000121"/>
    <d v="2023-12-01T00:00:00"/>
    <s v="BH Colorado Electric Oper Co"/>
    <s v="Regulated Electric (122)"/>
    <s v="WPC Sub 30385 Midway #1 PSCO"/>
    <x v="129"/>
    <n v="135300"/>
    <x v="312"/>
    <n v="9822112"/>
    <s v="AIRBREAK-1PH-ELEC-0-15000V-&lt;=600AMPS"/>
    <d v="1966-07-01T00:00:00"/>
    <d v="1966-07-01T00:00:00"/>
    <s v="WCDXFER"/>
  </r>
  <r>
    <n v="0"/>
    <n v="0"/>
    <n v="0"/>
    <n v="0"/>
    <d v="2023-12-01T00:00:00"/>
    <s v="BH Colorado Electric Oper Co"/>
    <s v="Regulated Electric (122)"/>
    <s v="WPC Sub 30385 Midway #1 PSCO"/>
    <x v="129"/>
    <n v="135300"/>
    <x v="312"/>
    <n v="9974331"/>
    <s v="AIRBREAK-1PH-ELEC-0-15000V-&lt;=600AMPS"/>
    <d v="1966-07-01T00:00:00"/>
    <d v="1966-07-01T00:00:00"/>
    <s v="CPR Conversion"/>
  </r>
  <r>
    <n v="0"/>
    <n v="0"/>
    <n v="0"/>
    <n v="0"/>
    <d v="2023-12-01T00:00:00"/>
    <s v="BH Colorado Electric Oper Co"/>
    <s v="Regulated Electric (122)"/>
    <s v="WPC Sub 30385 Midway #1 PSCO"/>
    <x v="129"/>
    <n v="135300"/>
    <x v="110"/>
    <n v="9861015"/>
    <s v="ARRESTER - 69,001-146,000 VOLTS"/>
    <d v="1996-07-01T00:00:00"/>
    <d v="1996-07-01T00:00:00"/>
    <s v="CPR Conversion"/>
  </r>
  <r>
    <n v="3"/>
    <n v="8921.85"/>
    <n v="5003.1242035109999"/>
    <n v="3918.7257964890005"/>
    <d v="2023-12-01T00:00:00"/>
    <s v="BH Colorado Electric Oper Co"/>
    <s v="Regulated Electric (122)"/>
    <s v="WPC Sub 30385 Midway #1 PSCO"/>
    <x v="129"/>
    <n v="135300"/>
    <x v="110"/>
    <n v="9821877"/>
    <s v="ARRESTER - 69,001-146,000 VOLTS"/>
    <d v="1996-07-01T00:00:00"/>
    <d v="1996-07-01T00:00:00"/>
    <s v="WCDXFER"/>
  </r>
  <r>
    <n v="0"/>
    <n v="0"/>
    <n v="0"/>
    <n v="0"/>
    <d v="2023-12-01T00:00:00"/>
    <s v="BH Colorado Electric Oper Co"/>
    <s v="Regulated Electric (122)"/>
    <s v="WPC Sub 30385 Midway #1 PSCO"/>
    <x v="129"/>
    <n v="135300"/>
    <x v="108"/>
    <n v="9974267"/>
    <s v="BATTERIES, STORAGE"/>
    <d v="1965-07-01T00:00:00"/>
    <d v="1965-07-01T00:00:00"/>
    <s v="CPR Conversion"/>
  </r>
  <r>
    <n v="1"/>
    <n v="621.81000000000006"/>
    <n v="658.94416364070003"/>
    <n v="-37.134163640699967"/>
    <d v="2023-12-01T00:00:00"/>
    <s v="BH Colorado Electric Oper Co"/>
    <s v="Regulated Electric (122)"/>
    <s v="WPC Sub 30385 Midway #1 PSCO"/>
    <x v="129"/>
    <n v="135300"/>
    <x v="108"/>
    <n v="9821901"/>
    <s v="BATTERIES, STORAGE"/>
    <d v="1965-07-01T00:00:00"/>
    <d v="1965-07-01T00:00:00"/>
    <s v="WCDXFER"/>
  </r>
  <r>
    <n v="0"/>
    <n v="0"/>
    <n v="0"/>
    <n v="0"/>
    <d v="2023-12-01T00:00:00"/>
    <s v="BH Colorado Electric Oper Co"/>
    <s v="Regulated Electric (122)"/>
    <s v="WPC Sub 30385 Midway #1 PSCO"/>
    <x v="129"/>
    <n v="135300"/>
    <x v="140"/>
    <n v="9974266"/>
    <s v="BATTERY CHARGER"/>
    <d v="1965-07-01T00:00:00"/>
    <d v="1965-07-01T00:00:00"/>
    <s v="CPR Conversion"/>
  </r>
  <r>
    <n v="1"/>
    <n v="839.46"/>
    <n v="889.59210628620008"/>
    <n v="-50.132106286200042"/>
    <d v="2023-12-01T00:00:00"/>
    <s v="BH Colorado Electric Oper Co"/>
    <s v="Regulated Electric (122)"/>
    <s v="WPC Sub 30385 Midway #1 PSCO"/>
    <x v="129"/>
    <n v="135300"/>
    <x v="140"/>
    <n v="9821872"/>
    <s v="BATTERY CHARGER"/>
    <d v="1965-07-01T00:00:00"/>
    <d v="1965-07-01T00:00:00"/>
    <s v="WCDXFER"/>
  </r>
  <r>
    <n v="1"/>
    <n v="47321.63"/>
    <n v="50019.131848219105"/>
    <n v="-2697.5018482191081"/>
    <d v="2023-12-01T00:00:00"/>
    <s v="BH Colorado Electric Oper Co"/>
    <s v="Regulated Electric (122)"/>
    <s v="WPC Sub 30385 Midway #1 PSCO"/>
    <x v="129"/>
    <n v="135300"/>
    <x v="201"/>
    <n v="9822079"/>
    <s v="OIL - 161 KV"/>
    <d v="1969-07-01T00:00:00"/>
    <d v="1969-07-01T00:00:00"/>
    <s v="WCDXFER"/>
  </r>
  <r>
    <n v="0"/>
    <n v="0"/>
    <n v="0"/>
    <n v="0"/>
    <d v="2023-12-01T00:00:00"/>
    <s v="BH Colorado Electric Oper Co"/>
    <s v="Regulated Electric (122)"/>
    <s v="WPC Sub 30385 Midway #1 PSCO"/>
    <x v="129"/>
    <n v="135300"/>
    <x v="201"/>
    <n v="9724138"/>
    <s v="OIL - 161 KV"/>
    <d v="1969-07-01T00:00:00"/>
    <d v="1969-07-01T00:00:00"/>
    <s v="CPR Conversion"/>
  </r>
  <r>
    <n v="1"/>
    <n v="46626.92"/>
    <n v="11885.033584818801"/>
    <n v="34741.886415181201"/>
    <d v="2023-12-01T00:00:00"/>
    <s v="BH Colorado Electric Oper Co"/>
    <s v="Regulated Electric (122)"/>
    <s v="WPC Sub 30385 Midway #1 PSCO"/>
    <x v="129"/>
    <n v="135300"/>
    <x v="205"/>
    <n v="11545529"/>
    <s v="SWITCHGEAR: CUB. 2R DOOR"/>
    <d v="2011-09-23T00:00:00"/>
    <d v="2012-01-01T00:00:00"/>
    <s v="10040949"/>
  </r>
  <r>
    <n v="1"/>
    <n v="5399.37"/>
    <n v="5718.1504246110007"/>
    <n v="-318.78042461100085"/>
    <d v="2023-12-01T00:00:00"/>
    <s v="BH Colorado Electric Oper Co"/>
    <s v="Regulated Electric (122)"/>
    <s v="WPC Sub 30385 Midway #1 PSCO"/>
    <x v="129"/>
    <n v="135300"/>
    <x v="209"/>
    <n v="9822131"/>
    <s v="COMBO-ELEC-69-170KV- &lt;= 600AMPS"/>
    <d v="1966-07-01T00:00:00"/>
    <d v="1966-07-01T00:00:00"/>
    <s v="WCDXFER"/>
  </r>
  <r>
    <n v="2"/>
    <n v="7976.8"/>
    <n v="8431.506077176"/>
    <n v="-454.70607717599978"/>
    <d v="2023-12-01T00:00:00"/>
    <s v="BH Colorado Electric Oper Co"/>
    <s v="Regulated Electric (122)"/>
    <s v="WPC Sub 30385 Midway #1 PSCO"/>
    <x v="129"/>
    <n v="135300"/>
    <x v="209"/>
    <n v="9822130"/>
    <s v="SWITCH,COMBO,ELEC,69001-170K,"/>
    <d v="1969-07-01T00:00:00"/>
    <d v="1969-07-01T00:00:00"/>
    <s v="WCDXFER"/>
  </r>
  <r>
    <n v="0"/>
    <n v="0"/>
    <n v="0"/>
    <n v="0"/>
    <d v="2023-12-01T00:00:00"/>
    <s v="BH Colorado Electric Oper Co"/>
    <s v="Regulated Electric (122)"/>
    <s v="WPC Sub 30385 Midway #1 PSCO"/>
    <x v="129"/>
    <n v="135300"/>
    <x v="209"/>
    <n v="9974330"/>
    <s v="COMBO-ELEC-69-170KV- &lt;= 600AMPS"/>
    <d v="1966-07-01T00:00:00"/>
    <d v="1966-07-01T00:00:00"/>
    <s v="CPR Conversion"/>
  </r>
  <r>
    <n v="0"/>
    <n v="0"/>
    <n v="0"/>
    <n v="0"/>
    <d v="2023-12-01T00:00:00"/>
    <s v="BH Colorado Electric Oper Co"/>
    <s v="Regulated Electric (122)"/>
    <s v="WPC Sub 30385 Midway #1 PSCO"/>
    <x v="129"/>
    <n v="135300"/>
    <x v="209"/>
    <n v="9974329"/>
    <s v="SWITCH,COMBO,ELEC,69001-170K,"/>
    <d v="1969-07-01T00:00:00"/>
    <d v="1969-07-01T00:00:00"/>
    <s v="CPR Conversion"/>
  </r>
  <r>
    <n v="500"/>
    <n v="4637.8100000000004"/>
    <n v="236.43226095490002"/>
    <n v="4401.3777390451005"/>
    <d v="2023-12-01T00:00:00"/>
    <s v="BH Colorado Electric Oper Co"/>
    <s v="Regulated Electric (122)"/>
    <s v="WPC Sub 30385 Midway #1 PSCO"/>
    <x v="129"/>
    <n v="135300"/>
    <x v="373"/>
    <n v="35766440"/>
    <s v="Multi-Mode Fiber between WAPA &amp; PSCO Bdgs"/>
    <d v="2021-12-16T00:00:00"/>
    <d v="2022-01-01T00:00:00"/>
    <s v="10078567"/>
  </r>
  <r>
    <n v="1"/>
    <n v="33651.32"/>
    <n v="8577.5999867348"/>
    <n v="25073.7200132652"/>
    <d v="2023-12-01T00:00:00"/>
    <s v="BH Colorado Electric Oper Co"/>
    <s v="Regulated Electric (122)"/>
    <s v="WPC Sub 30385 Midway #1 PSCO"/>
    <x v="129"/>
    <n v="135300"/>
    <x v="115"/>
    <n v="11545521"/>
    <s v="Communications - JMUX Equip"/>
    <d v="2011-09-23T00:00:00"/>
    <d v="2012-01-01T00:00:00"/>
    <s v="10040949"/>
  </r>
  <r>
    <n v="1299"/>
    <n v="22709.16"/>
    <n v="12734.6624340696"/>
    <n v="9974.4975659304"/>
    <d v="2023-12-01T00:00:00"/>
    <s v="BH Colorado Electric Oper Co"/>
    <s v="Regulated Electric (122)"/>
    <s v="WPC Sub 30385 Midway #1 PSCO"/>
    <x v="129"/>
    <n v="135300"/>
    <x v="116"/>
    <n v="9821888"/>
    <s v="COND. CONTROL CABLE-COPPER, OTHER"/>
    <d v="1996-07-01T00:00:00"/>
    <d v="1996-07-01T00:00:00"/>
    <s v="WCDXFER"/>
  </r>
  <r>
    <n v="0"/>
    <n v="0"/>
    <n v="0"/>
    <n v="0"/>
    <d v="2023-12-01T00:00:00"/>
    <s v="BH Colorado Electric Oper Co"/>
    <s v="Regulated Electric (122)"/>
    <s v="WPC Sub 30385 Midway #1 PSCO"/>
    <x v="129"/>
    <n v="135300"/>
    <x v="116"/>
    <n v="9861016"/>
    <s v="COND. CONTROL CABLE-COPPER, OTHER"/>
    <d v="1996-07-01T00:00:00"/>
    <d v="1996-07-01T00:00:00"/>
    <s v="CPR Conversion"/>
  </r>
  <r>
    <n v="0"/>
    <n v="0"/>
    <n v="0"/>
    <n v="0"/>
    <d v="2023-12-01T00:00:00"/>
    <s v="BH Colorado Electric Oper Co"/>
    <s v="Regulated Electric (122)"/>
    <s v="WPC Sub 30385 Midway #1 PSCO"/>
    <x v="129"/>
    <n v="135300"/>
    <x v="214"/>
    <n v="9708792"/>
    <s v="COND. PWR CABLE, AL, OTHER"/>
    <d v="1996-07-01T00:00:00"/>
    <d v="1996-07-01T00:00:00"/>
    <s v="CPR Conversion"/>
  </r>
  <r>
    <n v="1"/>
    <n v="7434.88"/>
    <n v="4169.2729734528002"/>
    <n v="3265.6070265471999"/>
    <d v="2023-12-01T00:00:00"/>
    <s v="BH Colorado Electric Oper Co"/>
    <s v="Regulated Electric (122)"/>
    <s v="WPC Sub 30385 Midway #1 PSCO"/>
    <x v="129"/>
    <n v="135300"/>
    <x v="214"/>
    <n v="9821917"/>
    <s v="COND. PWR CABLE, AL, OTHER"/>
    <d v="1996-07-01T00:00:00"/>
    <d v="1996-07-01T00:00:00"/>
    <s v="WCDXFER"/>
  </r>
  <r>
    <n v="0"/>
    <n v="0"/>
    <n v="0"/>
    <n v="0"/>
    <d v="2023-12-01T00:00:00"/>
    <s v="BH Colorado Electric Oper Co"/>
    <s v="Regulated Electric (122)"/>
    <s v="WPC Sub 30385 Midway #1 PSCO"/>
    <x v="129"/>
    <n v="135300"/>
    <x v="215"/>
    <n v="9861029"/>
    <s v="CONDUIT-NOT ENCD, PVC-3&quot;-4&quot;"/>
    <d v="1996-07-01T00:00:00"/>
    <d v="1996-07-01T00:00:00"/>
    <s v="CPR Conversion"/>
  </r>
  <r>
    <n v="60"/>
    <n v="855.15"/>
    <n v="479.54422710900002"/>
    <n v="375.60577289099996"/>
    <d v="2023-12-01T00:00:00"/>
    <s v="BH Colorado Electric Oper Co"/>
    <s v="Regulated Electric (122)"/>
    <s v="WPC Sub 30385 Midway #1 PSCO"/>
    <x v="129"/>
    <n v="135300"/>
    <x v="215"/>
    <n v="9821961"/>
    <s v="CONDUIT-NOT ENCD, PVC-3&quot;-4&quot;"/>
    <d v="1996-07-01T00:00:00"/>
    <d v="1996-07-01T00:00:00"/>
    <s v="WCDXFER"/>
  </r>
  <r>
    <n v="0"/>
    <n v="0"/>
    <n v="0"/>
    <n v="0"/>
    <d v="2023-12-01T00:00:00"/>
    <s v="BH Colorado Electric Oper Co"/>
    <s v="Regulated Electric (122)"/>
    <s v="WPC Sub 30385 Midway #1 PSCO"/>
    <x v="129"/>
    <n v="135300"/>
    <x v="217"/>
    <n v="9718338"/>
    <s v="CONDUIT, NOT ENCD-PVC-UNDR 3&quot;"/>
    <d v="1996-07-01T00:00:00"/>
    <d v="1996-07-01T00:00:00"/>
    <s v="CPR Conversion"/>
  </r>
  <r>
    <n v="80"/>
    <n v="106.69"/>
    <n v="59.828771081399999"/>
    <n v="46.861228918599998"/>
    <d v="2023-12-01T00:00:00"/>
    <s v="BH Colorado Electric Oper Co"/>
    <s v="Regulated Electric (122)"/>
    <s v="WPC Sub 30385 Midway #1 PSCO"/>
    <x v="129"/>
    <n v="135300"/>
    <x v="217"/>
    <n v="9821964"/>
    <s v="CONDUIT, NOT ENCD-PVC-UNDR 3&quot;"/>
    <d v="1996-07-01T00:00:00"/>
    <d v="1996-07-01T00:00:00"/>
    <s v="WCDXFER"/>
  </r>
  <r>
    <n v="20"/>
    <n v="298.24"/>
    <n v="167.2446591744"/>
    <n v="130.99534082560001"/>
    <d v="2023-12-01T00:00:00"/>
    <s v="BH Colorado Electric Oper Co"/>
    <s v="Regulated Electric (122)"/>
    <s v="WPC Sub 30385 Midway #1 PSCO"/>
    <x v="129"/>
    <n v="135300"/>
    <x v="218"/>
    <n v="9821989"/>
    <s v="CONDUIT-NOT ENCD, STL-3&quot;-4&quot;"/>
    <d v="1996-07-01T00:00:00"/>
    <d v="1996-07-01T00:00:00"/>
    <s v="WCDXFER"/>
  </r>
  <r>
    <n v="0"/>
    <n v="0"/>
    <n v="0"/>
    <n v="0"/>
    <d v="2023-12-01T00:00:00"/>
    <s v="BH Colorado Electric Oper Co"/>
    <s v="Regulated Electric (122)"/>
    <s v="WPC Sub 30385 Midway #1 PSCO"/>
    <x v="129"/>
    <n v="135300"/>
    <x v="218"/>
    <n v="9691016"/>
    <s v="CONDUIT-NOT ENCD, STL-3&quot;-4&quot;"/>
    <d v="1996-07-01T00:00:00"/>
    <d v="1996-07-01T00:00:00"/>
    <s v="CPR Conversion"/>
  </r>
  <r>
    <n v="0"/>
    <n v="0"/>
    <n v="0"/>
    <n v="0"/>
    <d v="2023-12-01T00:00:00"/>
    <s v="BH Colorado Electric Oper Co"/>
    <s v="Regulated Electric (122)"/>
    <s v="WPC Sub 30385 Midway #1 PSCO"/>
    <x v="129"/>
    <n v="135300"/>
    <x v="161"/>
    <n v="9861028"/>
    <s v="CONDUIT, NOT ENCD-STL-UNDR 3&quot;"/>
    <d v="1996-07-01T00:00:00"/>
    <d v="1996-07-01T00:00:00"/>
    <s v="CPR Conversion"/>
  </r>
  <r>
    <n v="150"/>
    <n v="441.16"/>
    <n v="247.3902019896"/>
    <n v="193.76979801040002"/>
    <d v="2023-12-01T00:00:00"/>
    <s v="BH Colorado Electric Oper Co"/>
    <s v="Regulated Electric (122)"/>
    <s v="WPC Sub 30385 Midway #1 PSCO"/>
    <x v="129"/>
    <n v="135300"/>
    <x v="161"/>
    <n v="9821993"/>
    <s v="CONDUIT, NOT ENCD-STL-UNDR 3&quot;"/>
    <d v="1996-07-01T00:00:00"/>
    <d v="1996-07-01T00:00:00"/>
    <s v="WCDXFER"/>
  </r>
  <r>
    <n v="0"/>
    <n v="0"/>
    <n v="0"/>
    <n v="0"/>
    <d v="2023-12-01T00:00:00"/>
    <s v="BH Colorado Electric Oper Co"/>
    <s v="Regulated Electric (122)"/>
    <s v="WPC Sub 30385 Midway #1 PSCO"/>
    <x v="129"/>
    <n v="135300"/>
    <x v="222"/>
    <n v="9974258"/>
    <s v="CARR CURR EQ-COUPLING CAPACITOR 161KV"/>
    <d v="1970-07-01T00:00:00"/>
    <d v="1970-07-01T00:00:00"/>
    <s v="CPR Conversion"/>
  </r>
  <r>
    <n v="0"/>
    <n v="0"/>
    <n v="0"/>
    <n v="0"/>
    <d v="2023-12-01T00:00:00"/>
    <s v="BH Colorado Electric Oper Co"/>
    <s v="Regulated Electric (122)"/>
    <s v="WPC Sub 30385 Midway #1 PSCO"/>
    <x v="129"/>
    <n v="135300"/>
    <x v="222"/>
    <n v="9974264"/>
    <s v="CARR CURR EQ-CPLNG CAP-161KV"/>
    <d v="1978-07-01T00:00:00"/>
    <d v="1978-07-01T00:00:00"/>
    <s v="CPR Conversion"/>
  </r>
  <r>
    <n v="1"/>
    <n v="3000"/>
    <n v="2783.4686400000001"/>
    <n v="216.53135999999995"/>
    <d v="2023-12-01T00:00:00"/>
    <s v="BH Colorado Electric Oper Co"/>
    <s v="Regulated Electric (122)"/>
    <s v="WPC Sub 30385 Midway #1 PSCO"/>
    <x v="129"/>
    <n v="135300"/>
    <x v="222"/>
    <n v="9821954"/>
    <s v="CARR CURR EQ-CPLNG CAP-161KV"/>
    <d v="1978-07-01T00:00:00"/>
    <d v="1978-07-01T00:00:00"/>
    <s v="WCDXFER"/>
  </r>
  <r>
    <n v="1"/>
    <n v="4872.3500000000004"/>
    <n v="5146.78316481"/>
    <n v="-274.43316480999965"/>
    <d v="2023-12-01T00:00:00"/>
    <s v="BH Colorado Electric Oper Co"/>
    <s v="Regulated Electric (122)"/>
    <s v="WPC Sub 30385 Midway #1 PSCO"/>
    <x v="129"/>
    <n v="135300"/>
    <x v="222"/>
    <n v="9821956"/>
    <s v="CARR CURR EQ-COUPLING CAPACITOR 161KV"/>
    <d v="1970-07-01T00:00:00"/>
    <d v="1970-07-01T00:00:00"/>
    <s v="WCDXFER"/>
  </r>
  <r>
    <n v="0"/>
    <n v="0"/>
    <n v="0"/>
    <n v="0"/>
    <d v="2023-12-01T00:00:00"/>
    <s v="BH Colorado Electric Oper Co"/>
    <s v="Regulated Electric (122)"/>
    <s v="WPC Sub 30385 Midway #1 PSCO"/>
    <x v="129"/>
    <n v="135300"/>
    <x v="222"/>
    <n v="9974265"/>
    <s v="CARR CURR EQ-COUPLING CAPACITOR 161KV"/>
    <d v="1965-07-01T00:00:00"/>
    <d v="1965-07-01T00:00:00"/>
    <s v="CPR Conversion"/>
  </r>
  <r>
    <n v="1"/>
    <n v="1465.6200000000001"/>
    <n v="1553.1460496214002"/>
    <n v="-87.526049621400034"/>
    <d v="2023-12-01T00:00:00"/>
    <s v="BH Colorado Electric Oper Co"/>
    <s v="Regulated Electric (122)"/>
    <s v="WPC Sub 30385 Midway #1 PSCO"/>
    <x v="129"/>
    <n v="135300"/>
    <x v="222"/>
    <n v="9821955"/>
    <s v="CARR CURR EQ-COUPLING CAPACITOR 161KV"/>
    <d v="1965-07-01T00:00:00"/>
    <d v="1965-07-01T00:00:00"/>
    <s v="WCDXFER"/>
  </r>
  <r>
    <n v="0"/>
    <n v="0"/>
    <n v="0"/>
    <n v="0"/>
    <d v="2023-12-01T00:00:00"/>
    <s v="BH Colorado Electric Oper Co"/>
    <s v="Regulated Electric (122)"/>
    <s v="WPC Sub 30385 Midway #1 PSCO"/>
    <x v="129"/>
    <n v="135300"/>
    <x v="3"/>
    <n v="34823026"/>
    <s v="Fiber inside Midway Substation (XCEL/WAPA owned), North of Pueblo, to be completely replaced due to mouse damage. Will require termination at both ends to be put in service."/>
    <d v="2021-12-16T00:00:00"/>
    <d v="2022-01-01T00:00:00"/>
    <s v="10078567"/>
  </r>
  <r>
    <n v="0"/>
    <n v="0"/>
    <n v="0"/>
    <n v="0"/>
    <d v="2023-12-01T00:00:00"/>
    <s v="BH Colorado Electric Oper Co"/>
    <s v="Regulated Electric (122)"/>
    <s v="WPC Sub 30385 Midway #1 PSCO"/>
    <x v="129"/>
    <n v="135300"/>
    <x v="3"/>
    <n v="11248400"/>
    <s v="MIDWAY SUB-RELAY UPGRADE   12-06-2010 GC"/>
    <d v="2011-09-23T00:00:00"/>
    <d v="2012-01-01T00:00:00"/>
    <s v="10040949"/>
  </r>
  <r>
    <n v="1"/>
    <n v="91.17"/>
    <n v="96.367015476899994"/>
    <n v="-5.1970154768999919"/>
    <d v="2023-12-01T00:00:00"/>
    <s v="BH Colorado Electric Oper Co"/>
    <s v="Regulated Electric (122)"/>
    <s v="WPC Sub 30385 Midway #1 PSCO"/>
    <x v="129"/>
    <n v="135300"/>
    <x v="227"/>
    <n v="9822059"/>
    <s v="FOUNDATION"/>
    <d v="1969-07-01T00:00:00"/>
    <d v="1969-07-01T00:00:00"/>
    <s v="WCDXFER"/>
  </r>
  <r>
    <n v="0"/>
    <n v="0"/>
    <n v="0"/>
    <n v="0"/>
    <d v="2023-12-01T00:00:00"/>
    <s v="BH Colorado Electric Oper Co"/>
    <s v="Regulated Electric (122)"/>
    <s v="WPC Sub 30385 Midway #1 PSCO"/>
    <x v="129"/>
    <n v="135300"/>
    <x v="227"/>
    <n v="9974252"/>
    <s v="FOUNDATION"/>
    <d v="1969-07-01T00:00:00"/>
    <d v="1969-07-01T00:00:00"/>
    <s v="CPR Conversion"/>
  </r>
  <r>
    <n v="1"/>
    <n v="89.47"/>
    <n v="94.752335641000002"/>
    <n v="-5.2823356410000031"/>
    <d v="2023-12-01T00:00:00"/>
    <s v="BH Colorado Electric Oper Co"/>
    <s v="Regulated Electric (122)"/>
    <s v="WPC Sub 30385 Midway #1 PSCO"/>
    <x v="129"/>
    <n v="135300"/>
    <x v="122"/>
    <n v="9822001"/>
    <s v="GROUNDING SYSTEMS, STATION"/>
    <d v="1966-07-01T00:00:00"/>
    <d v="1966-07-01T00:00:00"/>
    <s v="WCDXFER"/>
  </r>
  <r>
    <n v="0"/>
    <n v="0"/>
    <n v="0"/>
    <n v="0"/>
    <d v="2023-12-01T00:00:00"/>
    <s v="BH Colorado Electric Oper Co"/>
    <s v="Regulated Electric (122)"/>
    <s v="WPC Sub 30385 Midway #1 PSCO"/>
    <x v="129"/>
    <n v="135300"/>
    <x v="122"/>
    <n v="9974250"/>
    <s v="STATION GROUNDING SYSTEMS"/>
    <d v="1970-07-01T00:00:00"/>
    <d v="1970-07-01T00:00:00"/>
    <s v="CPR Conversion"/>
  </r>
  <r>
    <n v="0"/>
    <n v="0"/>
    <n v="0"/>
    <n v="0"/>
    <d v="2023-12-01T00:00:00"/>
    <s v="BH Colorado Electric Oper Co"/>
    <s v="Regulated Electric (122)"/>
    <s v="WPC Sub 30385 Midway #1 PSCO"/>
    <x v="129"/>
    <n v="135300"/>
    <x v="122"/>
    <n v="9974251"/>
    <s v="GROUNDING SYSTEMS, STATION"/>
    <d v="1966-07-01T00:00:00"/>
    <d v="1966-07-01T00:00:00"/>
    <s v="CPR Conversion"/>
  </r>
  <r>
    <n v="0"/>
    <n v="39.74"/>
    <n v="41.978339603999999"/>
    <n v="-2.2383396039999965"/>
    <d v="2023-12-01T00:00:00"/>
    <s v="BH Colorado Electric Oper Co"/>
    <s v="Regulated Electric (122)"/>
    <s v="WPC Sub 30385 Midway #1 PSCO"/>
    <x v="129"/>
    <n v="135300"/>
    <x v="122"/>
    <n v="9822000"/>
    <s v="STATION GROUNDING SYSTEMS"/>
    <d v="1970-07-01T00:00:00"/>
    <d v="1970-07-01T00:00:00"/>
    <s v="WCDXFER"/>
  </r>
  <r>
    <n v="0"/>
    <n v="0"/>
    <n v="0"/>
    <n v="0"/>
    <d v="2023-12-01T00:00:00"/>
    <s v="BH Colorado Electric Oper Co"/>
    <s v="Regulated Electric (122)"/>
    <s v="WPC Sub 30385 Midway #1 PSCO"/>
    <x v="129"/>
    <n v="135300"/>
    <x v="98"/>
    <n v="9861027"/>
    <s v="INSULATORS-PIN &amp; CAP-15KV"/>
    <d v="1996-07-01T00:00:00"/>
    <d v="1996-07-01T00:00:00"/>
    <s v="CPR Conversion"/>
  </r>
  <r>
    <n v="3"/>
    <n v="22.41"/>
    <n v="12.5669018646"/>
    <n v="9.8430981354"/>
    <d v="2023-12-01T00:00:00"/>
    <s v="BH Colorado Electric Oper Co"/>
    <s v="Regulated Electric (122)"/>
    <s v="WPC Sub 30385 Midway #1 PSCO"/>
    <x v="129"/>
    <n v="135300"/>
    <x v="98"/>
    <n v="9822031"/>
    <s v="INSULATORS-PIN &amp; CAP-15KV"/>
    <d v="1996-07-01T00:00:00"/>
    <d v="1996-07-01T00:00:00"/>
    <s v="WCDXFER"/>
  </r>
  <r>
    <n v="0"/>
    <n v="0"/>
    <n v="0"/>
    <n v="0"/>
    <d v="2023-12-01T00:00:00"/>
    <s v="BH Colorado Electric Oper Co"/>
    <s v="Regulated Electric (122)"/>
    <s v="WPC Sub 30385 Midway #1 PSCO"/>
    <x v="129"/>
    <n v="135300"/>
    <x v="374"/>
    <n v="9974328"/>
    <s v="LABORATORY FIXTURES"/>
    <d v="1965-07-01T00:00:00"/>
    <d v="1965-07-01T00:00:00"/>
    <s v="CPR Conversion"/>
  </r>
  <r>
    <n v="0"/>
    <n v="0"/>
    <n v="0"/>
    <n v="0"/>
    <d v="2023-12-01T00:00:00"/>
    <s v="BH Colorado Electric Oper Co"/>
    <s v="Regulated Electric (122)"/>
    <s v="WPC Sub 30385 Midway #1 PSCO"/>
    <x v="129"/>
    <n v="135300"/>
    <x v="374"/>
    <n v="9822027"/>
    <s v="LABORATORY FIXTURES"/>
    <d v="1965-07-01T00:00:00"/>
    <d v="1965-07-01T00:00:00"/>
    <s v="WCDXFER"/>
  </r>
  <r>
    <n v="1"/>
    <n v="1839.01"/>
    <n v="1931.2786671201"/>
    <n v="-92.268667120099963"/>
    <d v="2023-12-01T00:00:00"/>
    <s v="BH Colorado Electric Oper Co"/>
    <s v="Regulated Electric (122)"/>
    <s v="WPC Sub 30385 Midway #1 PSCO"/>
    <x v="129"/>
    <n v="135300"/>
    <x v="229"/>
    <n v="9821973"/>
    <s v="CARR CURR EQ-LINE TUNER"/>
    <d v="1972-07-01T00:00:00"/>
    <d v="1972-07-01T00:00:00"/>
    <s v="WCDXFER"/>
  </r>
  <r>
    <n v="1"/>
    <n v="7434.88"/>
    <n v="4169.2729734528002"/>
    <n v="3265.6070265471999"/>
    <d v="2023-12-01T00:00:00"/>
    <s v="BH Colorado Electric Oper Co"/>
    <s v="Regulated Electric (122)"/>
    <s v="WPC Sub 30385 Midway #1 PSCO"/>
    <x v="129"/>
    <n v="135300"/>
    <x v="229"/>
    <n v="9821974"/>
    <s v="CARR CURR EQ-LINE TUNER"/>
    <d v="1996-07-01T00:00:00"/>
    <d v="1996-07-01T00:00:00"/>
    <s v="WCDXFER"/>
  </r>
  <r>
    <n v="1"/>
    <n v="654.13"/>
    <n v="692.75003143900005"/>
    <n v="-38.620031439000059"/>
    <d v="2023-12-01T00:00:00"/>
    <s v="BH Colorado Electric Oper Co"/>
    <s v="Regulated Electric (122)"/>
    <s v="WPC Sub 30385 Midway #1 PSCO"/>
    <x v="129"/>
    <n v="135300"/>
    <x v="229"/>
    <n v="9821972"/>
    <s v="CARR CURR EQ-LINE TUNER"/>
    <d v="1966-07-01T00:00:00"/>
    <d v="1966-07-01T00:00:00"/>
    <s v="WCDXFER"/>
  </r>
  <r>
    <n v="0"/>
    <n v="0"/>
    <n v="0"/>
    <n v="0"/>
    <d v="2023-12-01T00:00:00"/>
    <s v="BH Colorado Electric Oper Co"/>
    <s v="Regulated Electric (122)"/>
    <s v="WPC Sub 30385 Midway #1 PSCO"/>
    <x v="129"/>
    <n v="135300"/>
    <x v="229"/>
    <n v="9695991"/>
    <s v="CARR CURR EQ-LINE TUNER"/>
    <d v="1996-07-01T00:00:00"/>
    <d v="1996-07-01T00:00:00"/>
    <s v="CPR Conversion"/>
  </r>
  <r>
    <n v="0"/>
    <n v="0"/>
    <n v="0"/>
    <n v="0"/>
    <d v="2023-12-01T00:00:00"/>
    <s v="BH Colorado Electric Oper Co"/>
    <s v="Regulated Electric (122)"/>
    <s v="WPC Sub 30385 Midway #1 PSCO"/>
    <x v="129"/>
    <n v="135300"/>
    <x v="229"/>
    <n v="9974261"/>
    <s v="CARR CURR EQ-LINE TUNER"/>
    <d v="1966-07-01T00:00:00"/>
    <d v="1966-07-01T00:00:00"/>
    <s v="CPR Conversion"/>
  </r>
  <r>
    <n v="0"/>
    <n v="0"/>
    <n v="0"/>
    <n v="0"/>
    <d v="2023-12-01T00:00:00"/>
    <s v="BH Colorado Electric Oper Co"/>
    <s v="Regulated Electric (122)"/>
    <s v="WPC Sub 30385 Midway #1 PSCO"/>
    <x v="129"/>
    <n v="135300"/>
    <x v="229"/>
    <n v="9974256"/>
    <s v="CARR CURR EQ-LINE TUNER"/>
    <d v="1972-07-01T00:00:00"/>
    <d v="1972-07-01T00:00:00"/>
    <s v="CPR Conversion"/>
  </r>
  <r>
    <n v="1"/>
    <n v="925.6"/>
    <n v="980.24770167999998"/>
    <n v="-54.647701679999955"/>
    <d v="2023-12-01T00:00:00"/>
    <s v="BH Colorado Electric Oper Co"/>
    <s v="Regulated Electric (122)"/>
    <s v="WPC Sub 30385 Midway #1 PSCO"/>
    <x v="129"/>
    <n v="135300"/>
    <x v="230"/>
    <n v="9822118"/>
    <s v="LOW PROF- SWITCH STAND - HIGH"/>
    <d v="1966-07-01T00:00:00"/>
    <d v="1966-07-01T00:00:00"/>
    <s v="WCDXFER"/>
  </r>
  <r>
    <n v="0"/>
    <n v="0"/>
    <n v="0"/>
    <n v="0"/>
    <d v="2023-12-01T00:00:00"/>
    <s v="BH Colorado Electric Oper Co"/>
    <s v="Regulated Electric (122)"/>
    <s v="WPC Sub 30385 Midway #1 PSCO"/>
    <x v="129"/>
    <n v="135300"/>
    <x v="230"/>
    <n v="9974334"/>
    <s v="LOW PROF- SWITCH STAND - HIGH"/>
    <d v="1966-07-01T00:00:00"/>
    <d v="1966-07-01T00:00:00"/>
    <s v="CPR Conversion"/>
  </r>
  <r>
    <n v="0"/>
    <n v="0"/>
    <n v="0"/>
    <n v="0"/>
    <d v="2023-12-01T00:00:00"/>
    <s v="BH Colorado Electric Oper Co"/>
    <s v="Regulated Electric (122)"/>
    <s v="WPC Sub 30385 Midway #1 PSCO"/>
    <x v="129"/>
    <n v="135300"/>
    <x v="232"/>
    <n v="9974336"/>
    <s v="LOW PROFILE STRUCT-BUS SUPPORT-1PH"/>
    <d v="1966-07-01T00:00:00"/>
    <d v="1966-07-01T00:00:00"/>
    <s v="CPR Conversion"/>
  </r>
  <r>
    <n v="1"/>
    <n v="4310.5200000000004"/>
    <n v="4565.0143939560003"/>
    <n v="-254.49439395599984"/>
    <d v="2023-12-01T00:00:00"/>
    <s v="BH Colorado Electric Oper Co"/>
    <s v="Regulated Electric (122)"/>
    <s v="WPC Sub 30385 Midway #1 PSCO"/>
    <x v="129"/>
    <n v="135300"/>
    <x v="232"/>
    <n v="9822092"/>
    <s v="LOW PROFILE STRUCT-BUS SUPPORT-1PH"/>
    <d v="1966-07-01T00:00:00"/>
    <d v="1966-07-01T00:00:00"/>
    <s v="WCDXFER"/>
  </r>
  <r>
    <n v="1"/>
    <n v="3908.19"/>
    <n v="1474.3516241454001"/>
    <n v="2433.8383758545997"/>
    <d v="2023-12-01T00:00:00"/>
    <s v="BH Colorado Electric Oper Co"/>
    <s v="Regulated Electric (122)"/>
    <s v="WPC Sub 30385 Midway #1 PSCO"/>
    <x v="129"/>
    <n v="135300"/>
    <x v="331"/>
    <n v="12818183"/>
    <s v="MULTIPLE ADDRESS REMOTE SYSTEM"/>
    <d v="2005-05-11T00:00:00"/>
    <d v="2005-05-01T00:00:00"/>
    <s v="50507XFER"/>
  </r>
  <r>
    <n v="1"/>
    <n v="29040.27"/>
    <n v="7402.2599876252998"/>
    <n v="21638.0100123747"/>
    <d v="2023-12-01T00:00:00"/>
    <s v="BH Colorado Electric Oper Co"/>
    <s v="Regulated Electric (122)"/>
    <s v="WPC Sub 30385 Midway #1 PSCO"/>
    <x v="129"/>
    <n v="135300"/>
    <x v="72"/>
    <n v="11545526"/>
    <s v="Other Cable (FIBER OPTIC)"/>
    <d v="2011-09-23T00:00:00"/>
    <d v="2012-01-01T00:00:00"/>
    <s v="10040949"/>
  </r>
  <r>
    <n v="3"/>
    <n v="1645.92"/>
    <n v="1738.6257856320001"/>
    <n v="-92.705785632000016"/>
    <d v="2023-12-01T00:00:00"/>
    <s v="BH Colorado Electric Oper Co"/>
    <s v="Regulated Electric (122)"/>
    <s v="WPC Sub 30385 Midway #1 PSCO"/>
    <x v="129"/>
    <n v="135300"/>
    <x v="234"/>
    <n v="9822115"/>
    <s v="OTHER LOW PROFILE STRUCTURE"/>
    <d v="1970-07-01T00:00:00"/>
    <d v="1970-07-01T00:00:00"/>
    <s v="WCDXFER"/>
  </r>
  <r>
    <n v="0"/>
    <n v="0"/>
    <n v="0"/>
    <n v="0"/>
    <d v="2023-12-01T00:00:00"/>
    <s v="BH Colorado Electric Oper Co"/>
    <s v="Regulated Electric (122)"/>
    <s v="WPC Sub 30385 Midway #1 PSCO"/>
    <x v="129"/>
    <n v="135300"/>
    <x v="234"/>
    <n v="9974335"/>
    <s v="OTHER LOW PROFILE STRUCTURE"/>
    <d v="1970-07-01T00:00:00"/>
    <d v="1970-07-01T00:00:00"/>
    <s v="CPR Conversion"/>
  </r>
  <r>
    <n v="0"/>
    <n v="0"/>
    <n v="0"/>
    <n v="0"/>
    <d v="2023-12-01T00:00:00"/>
    <s v="BH Colorado Electric Oper Co"/>
    <s v="Regulated Electric (122)"/>
    <s v="WPC Sub 30385 Midway #1 PSCO"/>
    <x v="129"/>
    <n v="135300"/>
    <x v="367"/>
    <n v="9822047"/>
    <s v="COMBO CAPACITOR/CRCT BKR CTRL PANEL"/>
    <d v="1996-07-01T00:00:00"/>
    <d v="1996-07-01T00:00:00"/>
    <s v="WCDXFER"/>
  </r>
  <r>
    <n v="0"/>
    <n v="0"/>
    <n v="0"/>
    <n v="0"/>
    <d v="2023-12-01T00:00:00"/>
    <s v="BH Colorado Electric Oper Co"/>
    <s v="Regulated Electric (122)"/>
    <s v="WPC Sub 30385 Midway #1 PSCO"/>
    <x v="129"/>
    <n v="135300"/>
    <x v="367"/>
    <n v="9861022"/>
    <s v="COMBO CAPACITOR/CRCT BKR CTRL PANEL"/>
    <d v="1996-07-01T00:00:00"/>
    <d v="1996-07-01T00:00:00"/>
    <s v="CPR Conversion"/>
  </r>
  <r>
    <n v="0"/>
    <n v="0"/>
    <n v="0"/>
    <n v="0"/>
    <d v="2023-12-01T00:00:00"/>
    <s v="BH Colorado Electric Oper Co"/>
    <s v="Regulated Electric (122)"/>
    <s v="WPC Sub 30385 Midway #1 PSCO"/>
    <x v="129"/>
    <n v="135300"/>
    <x v="235"/>
    <n v="9861024"/>
    <s v="LINE PANEL"/>
    <d v="1996-07-01T00:00:00"/>
    <d v="1996-07-01T00:00:00"/>
    <s v="CPR Conversion"/>
  </r>
  <r>
    <n v="1"/>
    <n v="403807.7"/>
    <n v="226444.07577286201"/>
    <n v="177363.624227138"/>
    <d v="2023-12-01T00:00:00"/>
    <s v="BH Colorado Electric Oper Co"/>
    <s v="Regulated Electric (122)"/>
    <s v="WPC Sub 30385 Midway #1 PSCO"/>
    <x v="129"/>
    <n v="135300"/>
    <x v="235"/>
    <n v="9822024"/>
    <s v="LINE PANEL"/>
    <d v="1996-07-01T00:00:00"/>
    <d v="1996-07-01T00:00:00"/>
    <s v="WCDXFER"/>
  </r>
  <r>
    <n v="0"/>
    <n v="0"/>
    <n v="0"/>
    <n v="0"/>
    <d v="2023-12-01T00:00:00"/>
    <s v="BH Colorado Electric Oper Co"/>
    <s v="Regulated Electric (122)"/>
    <s v="WPC Sub 30385 Midway #1 PSCO"/>
    <x v="129"/>
    <n v="135300"/>
    <x v="375"/>
    <n v="9974254"/>
    <s v="SECTIONALIZING PANEL"/>
    <d v="1965-07-01T00:00:00"/>
    <d v="1965-07-01T00:00:00"/>
    <s v="CPR Conversion"/>
  </r>
  <r>
    <n v="0"/>
    <n v="0"/>
    <n v="0"/>
    <n v="0"/>
    <d v="2023-12-01T00:00:00"/>
    <s v="BH Colorado Electric Oper Co"/>
    <s v="Regulated Electric (122)"/>
    <s v="WPC Sub 30385 Midway #1 PSCO"/>
    <x v="129"/>
    <n v="135300"/>
    <x v="375"/>
    <n v="9974253"/>
    <s v="PANELS-SECTIONALIZING PANEL"/>
    <d v="1969-07-01T00:00:00"/>
    <d v="1969-07-01T00:00:00"/>
    <s v="CPR Conversion"/>
  </r>
  <r>
    <n v="0"/>
    <n v="0"/>
    <n v="0"/>
    <n v="0"/>
    <d v="2023-12-01T00:00:00"/>
    <s v="BH Colorado Electric Oper Co"/>
    <s v="Regulated Electric (122)"/>
    <s v="WPC Sub 30385 Midway #1 PSCO"/>
    <x v="129"/>
    <n v="135300"/>
    <x v="375"/>
    <n v="9822046"/>
    <s v="PANELS-SECTIONALIZING PANEL"/>
    <d v="1969-07-01T00:00:00"/>
    <d v="1969-07-01T00:00:00"/>
    <s v="WCDXFER"/>
  </r>
  <r>
    <n v="0"/>
    <n v="0"/>
    <n v="0"/>
    <n v="0"/>
    <d v="2023-12-01T00:00:00"/>
    <s v="BH Colorado Electric Oper Co"/>
    <s v="Regulated Electric (122)"/>
    <s v="WPC Sub 30385 Midway #1 PSCO"/>
    <x v="129"/>
    <n v="135300"/>
    <x v="375"/>
    <n v="9822045"/>
    <s v="SECTIONALIZING PANEL"/>
    <d v="1965-07-01T00:00:00"/>
    <d v="1965-07-01T00:00:00"/>
    <s v="WCDXFER"/>
  </r>
  <r>
    <n v="6"/>
    <n v="209983.81"/>
    <n v="36396.399294585499"/>
    <n v="173587.41070541448"/>
    <d v="2023-12-01T00:00:00"/>
    <s v="BH Colorado Electric Oper Co"/>
    <s v="Regulated Electric (122)"/>
    <s v="WPC Sub 30385 Midway #1 PSCO"/>
    <x v="129"/>
    <n v="135300"/>
    <x v="265"/>
    <n v="13776656"/>
    <s v="RELAY:  2 HINGED PANEL 4 RELAYS"/>
    <d v="2015-04-30T00:00:00"/>
    <d v="2015-04-01T00:00:00"/>
    <s v="10049752"/>
  </r>
  <r>
    <n v="1"/>
    <n v="31606.71"/>
    <n v="8056.4362787769005"/>
    <n v="23550.2737212231"/>
    <d v="2023-12-01T00:00:00"/>
    <s v="BH Colorado Electric Oper Co"/>
    <s v="Regulated Electric (122)"/>
    <s v="WPC Sub 30385 Midway #1 PSCO"/>
    <x v="129"/>
    <n v="135300"/>
    <x v="333"/>
    <n v="11545532"/>
    <s v="Relay - Aux"/>
    <d v="2011-09-23T00:00:00"/>
    <d v="2012-01-01T00:00:00"/>
    <s v="10040949"/>
  </r>
  <r>
    <n v="0"/>
    <n v="0"/>
    <n v="0"/>
    <n v="0"/>
    <d v="2023-12-01T00:00:00"/>
    <s v="BH Colorado Electric Oper Co"/>
    <s v="Regulated Electric (122)"/>
    <s v="WPC Sub 30385 Midway #1 PSCO"/>
    <x v="129"/>
    <n v="135300"/>
    <x v="91"/>
    <n v="9724142"/>
    <s v="SCADA EQUIPMENT- RTU"/>
    <d v="1986-07-01T00:00:00"/>
    <d v="1986-07-01T00:00:00"/>
    <s v="CPR Conversion"/>
  </r>
  <r>
    <n v="0"/>
    <n v="0"/>
    <n v="0"/>
    <n v="0"/>
    <d v="2023-12-01T00:00:00"/>
    <s v="BH Colorado Electric Oper Co"/>
    <s v="Regulated Electric (122)"/>
    <s v="WPC Sub 30385 Midway #1 PSCO"/>
    <x v="129"/>
    <n v="135300"/>
    <x v="91"/>
    <n v="9974333"/>
    <s v="TELEMETERING-RTU"/>
    <d v="1988-07-01T00:00:00"/>
    <d v="1988-07-01T00:00:00"/>
    <s v="CPR Conversion"/>
  </r>
  <r>
    <n v="0"/>
    <n v="7162.84"/>
    <n v="5185.2211339584001"/>
    <n v="1977.6188660416001"/>
    <d v="2023-12-01T00:00:00"/>
    <s v="BH Colorado Electric Oper Co"/>
    <s v="Regulated Electric (122)"/>
    <s v="WPC Sub 30385 Midway #1 PSCO"/>
    <x v="129"/>
    <n v="135300"/>
    <x v="91"/>
    <n v="9822150"/>
    <s v="TELEMETERING-RTU"/>
    <d v="1988-07-01T00:00:00"/>
    <d v="1988-07-01T00:00:00"/>
    <s v="WCDXFER"/>
  </r>
  <r>
    <n v="1"/>
    <n v="22836.350000000002"/>
    <n v="17462.709298966001"/>
    <n v="5373.6407010340008"/>
    <d v="2023-12-01T00:00:00"/>
    <s v="BH Colorado Electric Oper Co"/>
    <s v="Regulated Electric (122)"/>
    <s v="WPC Sub 30385 Midway #1 PSCO"/>
    <x v="129"/>
    <n v="135300"/>
    <x v="91"/>
    <n v="9822151"/>
    <s v="SCADA EQUIPMENT- RTU"/>
    <d v="1986-07-01T00:00:00"/>
    <d v="1986-07-01T00:00:00"/>
    <s v="WCDXFER"/>
  </r>
  <r>
    <n v="0"/>
    <n v="0"/>
    <n v="0"/>
    <n v="0"/>
    <d v="2023-12-01T00:00:00"/>
    <s v="BH Colorado Electric Oper Co"/>
    <s v="Regulated Electric (122)"/>
    <s v="WPC Sub 30385 Midway #1 PSCO"/>
    <x v="129"/>
    <n v="135300"/>
    <x v="91"/>
    <n v="9861025"/>
    <s v="SCADA EQUIPMENT- RTU"/>
    <d v="1996-07-01T00:00:00"/>
    <d v="1996-07-01T00:00:00"/>
    <s v="CPR Conversion"/>
  </r>
  <r>
    <n v="1"/>
    <n v="17063.61"/>
    <n v="9568.7957307366014"/>
    <n v="7494.8142692633992"/>
    <d v="2023-12-01T00:00:00"/>
    <s v="BH Colorado Electric Oper Co"/>
    <s v="Regulated Electric (122)"/>
    <s v="WPC Sub 30385 Midway #1 PSCO"/>
    <x v="129"/>
    <n v="135300"/>
    <x v="91"/>
    <n v="9822152"/>
    <s v="SCADA EQUIPMENT- RTU"/>
    <d v="1996-07-01T00:00:00"/>
    <d v="1996-07-01T00:00:00"/>
    <s v="WCDXFER"/>
  </r>
  <r>
    <n v="0"/>
    <n v="0"/>
    <n v="0"/>
    <n v="0"/>
    <d v="2023-12-01T00:00:00"/>
    <s v="BH Colorado Electric Oper Co"/>
    <s v="Regulated Electric (122)"/>
    <s v="WPC Sub 30385 Midway #1 PSCO"/>
    <x v="129"/>
    <n v="135300"/>
    <x v="376"/>
    <n v="9974332"/>
    <s v="SCADA EQUIPMENT- TRANSDUCER"/>
    <d v="1988-07-01T00:00:00"/>
    <d v="1988-07-01T00:00:00"/>
    <s v="CPR Conversion"/>
  </r>
  <r>
    <n v="1"/>
    <n v="5750.03"/>
    <n v="4162.4798371728002"/>
    <n v="1587.5501628271995"/>
    <d v="2023-12-01T00:00:00"/>
    <s v="BH Colorado Electric Oper Co"/>
    <s v="Regulated Electric (122)"/>
    <s v="WPC Sub 30385 Midway #1 PSCO"/>
    <x v="129"/>
    <n v="135300"/>
    <x v="376"/>
    <n v="9822123"/>
    <s v="SCADA EQUIPMENT- TRANSDUCER"/>
    <d v="1988-07-01T00:00:00"/>
    <d v="1988-07-01T00:00:00"/>
    <s v="WCDXFER"/>
  </r>
  <r>
    <n v="30"/>
    <n v="1367.95"/>
    <n v="767.10813947700001"/>
    <n v="600.84186052300004"/>
    <d v="2023-12-01T00:00:00"/>
    <s v="BH Colorado Electric Oper Co"/>
    <s v="Regulated Electric (122)"/>
    <s v="WPC Sub 30385 Midway #1 PSCO"/>
    <x v="129"/>
    <n v="135300"/>
    <x v="31"/>
    <n v="9822028"/>
    <s v="SUSPENSION INSULATORS"/>
    <d v="1996-07-01T00:00:00"/>
    <d v="1996-07-01T00:00:00"/>
    <s v="WCDXFER"/>
  </r>
  <r>
    <n v="0"/>
    <n v="0"/>
    <n v="0"/>
    <n v="0"/>
    <d v="2023-12-01T00:00:00"/>
    <s v="BH Colorado Electric Oper Co"/>
    <s v="Regulated Electric (122)"/>
    <s v="WPC Sub 30385 Midway #1 PSCO"/>
    <x v="129"/>
    <n v="135300"/>
    <x v="31"/>
    <n v="9699729"/>
    <s v="SUSPENSION INSULATORS"/>
    <d v="1996-07-01T00:00:00"/>
    <d v="1996-07-01T00:00:00"/>
    <s v="CPR Conversion"/>
  </r>
  <r>
    <n v="3"/>
    <n v="47508.85"/>
    <n v="26641.635682731001"/>
    <n v="20867.214317268998"/>
    <d v="2023-12-01T00:00:00"/>
    <s v="BH Colorado Electric Oper Co"/>
    <s v="Regulated Electric (122)"/>
    <s v="WPC Sub 30385 Midway #1 PSCO"/>
    <x v="129"/>
    <n v="135300"/>
    <x v="246"/>
    <n v="9821935"/>
    <s v="CARR CURR EQ-TRANS/REC COMBINED"/>
    <d v="1996-07-01T00:00:00"/>
    <d v="1996-07-01T00:00:00"/>
    <s v="WCDXFER"/>
  </r>
  <r>
    <n v="1"/>
    <n v="635.85"/>
    <n v="672.09571998450008"/>
    <n v="-36.245719984500056"/>
    <d v="2023-12-01T00:00:00"/>
    <s v="BH Colorado Electric Oper Co"/>
    <s v="Regulated Electric (122)"/>
    <s v="WPC Sub 30385 Midway #1 PSCO"/>
    <x v="129"/>
    <n v="135300"/>
    <x v="246"/>
    <n v="9821933"/>
    <s v="CARR CURR EQ-TRANS/REC COMBINED"/>
    <d v="1969-07-01T00:00:00"/>
    <d v="1969-07-01T00:00:00"/>
    <s v="WCDXFER"/>
  </r>
  <r>
    <n v="1"/>
    <n v="14945.87"/>
    <n v="15838.429435088899"/>
    <n v="-892.55943508889868"/>
    <d v="2023-12-01T00:00:00"/>
    <s v="BH Colorado Electric Oper Co"/>
    <s v="Regulated Electric (122)"/>
    <s v="WPC Sub 30385 Midway #1 PSCO"/>
    <x v="129"/>
    <n v="135300"/>
    <x v="246"/>
    <n v="9821932"/>
    <s v="CARR CURR EQ-TRANS/REC COMBINED"/>
    <d v="1965-07-01T00:00:00"/>
    <d v="1965-07-01T00:00:00"/>
    <s v="WCDXFER"/>
  </r>
  <r>
    <n v="0"/>
    <n v="0"/>
    <n v="0"/>
    <n v="0"/>
    <d v="2023-12-01T00:00:00"/>
    <s v="BH Colorado Electric Oper Co"/>
    <s v="Regulated Electric (122)"/>
    <s v="WPC Sub 30385 Midway #1 PSCO"/>
    <x v="129"/>
    <n v="135300"/>
    <x v="246"/>
    <n v="9974257"/>
    <s v="CARR CURR EQ-TRANS/REC COMBINED"/>
    <d v="1972-07-01T00:00:00"/>
    <d v="1972-07-01T00:00:00"/>
    <s v="CPR Conversion"/>
  </r>
  <r>
    <n v="0"/>
    <n v="0"/>
    <n v="0"/>
    <n v="0"/>
    <d v="2023-12-01T00:00:00"/>
    <s v="BH Colorado Electric Oper Co"/>
    <s v="Regulated Electric (122)"/>
    <s v="WPC Sub 30385 Midway #1 PSCO"/>
    <x v="129"/>
    <n v="135300"/>
    <x v="246"/>
    <n v="9974263"/>
    <s v="CARR CURR EQ-TRANS/REC COMBINED"/>
    <d v="1965-07-01T00:00:00"/>
    <d v="1965-07-01T00:00:00"/>
    <s v="CPR Conversion"/>
  </r>
  <r>
    <n v="0"/>
    <n v="0"/>
    <n v="0"/>
    <n v="0"/>
    <d v="2023-12-01T00:00:00"/>
    <s v="BH Colorado Electric Oper Co"/>
    <s v="Regulated Electric (122)"/>
    <s v="WPC Sub 30385 Midway #1 PSCO"/>
    <x v="129"/>
    <n v="135300"/>
    <x v="246"/>
    <n v="9693314"/>
    <s v="CARR CURR EQ-TRAN/REC COMB"/>
    <d v="1978-07-01T00:00:00"/>
    <d v="1978-07-01T00:00:00"/>
    <s v="CPR Conversion"/>
  </r>
  <r>
    <n v="1"/>
    <n v="14449.43"/>
    <n v="15174.401395884299"/>
    <n v="-724.97139588429854"/>
    <d v="2023-12-01T00:00:00"/>
    <s v="BH Colorado Electric Oper Co"/>
    <s v="Regulated Electric (122)"/>
    <s v="WPC Sub 30385 Midway #1 PSCO"/>
    <x v="129"/>
    <n v="135300"/>
    <x v="246"/>
    <n v="9821934"/>
    <s v="CARR CURR EQ-TRANS/REC COMBINED"/>
    <d v="1972-07-01T00:00:00"/>
    <d v="1972-07-01T00:00:00"/>
    <s v="WCDXFER"/>
  </r>
  <r>
    <n v="0"/>
    <n v="0"/>
    <n v="0"/>
    <n v="0"/>
    <d v="2023-12-01T00:00:00"/>
    <s v="BH Colorado Electric Oper Co"/>
    <s v="Regulated Electric (122)"/>
    <s v="WPC Sub 30385 Midway #1 PSCO"/>
    <x v="129"/>
    <n v="135300"/>
    <x v="246"/>
    <n v="9704641"/>
    <s v="CARR CURR EQ-TRANS/REC COMBINED"/>
    <d v="1996-07-01T00:00:00"/>
    <d v="1996-07-01T00:00:00"/>
    <s v="CPR Conversion"/>
  </r>
  <r>
    <n v="0"/>
    <n v="0"/>
    <n v="0"/>
    <n v="0"/>
    <d v="2023-12-01T00:00:00"/>
    <s v="BH Colorado Electric Oper Co"/>
    <s v="Regulated Electric (122)"/>
    <s v="WPC Sub 30385 Midway #1 PSCO"/>
    <x v="129"/>
    <n v="135300"/>
    <x v="246"/>
    <n v="9974260"/>
    <s v="CARR CURR EQ-TRANS/REC COMBINED"/>
    <d v="1969-07-01T00:00:00"/>
    <d v="1969-07-01T00:00:00"/>
    <s v="CPR Conversion"/>
  </r>
  <r>
    <n v="1"/>
    <n v="400"/>
    <n v="371.12915199999998"/>
    <n v="28.870848000000024"/>
    <d v="2023-12-01T00:00:00"/>
    <s v="BH Colorado Electric Oper Co"/>
    <s v="Regulated Electric (122)"/>
    <s v="WPC Sub 30385 Midway #1 PSCO"/>
    <x v="129"/>
    <n v="135300"/>
    <x v="246"/>
    <n v="9821936"/>
    <s v="CARR CURR EQ-TRAN/REC COMB"/>
    <d v="1978-07-01T00:00:00"/>
    <d v="1978-07-01T00:00:00"/>
    <s v="WCDXFER"/>
  </r>
  <r>
    <n v="1"/>
    <n v="3414.33"/>
    <n v="3606.6407715179998"/>
    <n v="-192.31077151799991"/>
    <d v="2023-12-01T00:00:00"/>
    <s v="BH Colorado Electric Oper Co"/>
    <s v="Regulated Electric (122)"/>
    <s v="WPC Sub 30385 Midway #1 PSCO"/>
    <x v="129"/>
    <n v="135300"/>
    <x v="298"/>
    <n v="9821892"/>
    <s v="TUBULAR BUS, ALUM., &lt; 3&quot;"/>
    <d v="1970-07-01T00:00:00"/>
    <d v="1970-07-01T00:00:00"/>
    <s v="WCDXFER"/>
  </r>
  <r>
    <n v="1"/>
    <n v="1629.48"/>
    <n v="1722.3661772436001"/>
    <n v="-92.886177243600059"/>
    <d v="2023-12-01T00:00:00"/>
    <s v="BH Colorado Electric Oper Co"/>
    <s v="Regulated Electric (122)"/>
    <s v="WPC Sub 30385 Midway #1 PSCO"/>
    <x v="129"/>
    <n v="135300"/>
    <x v="298"/>
    <n v="9821891"/>
    <s v="TUBULAR BUS, ALUM., &lt; 3&quot;"/>
    <d v="1969-07-01T00:00:00"/>
    <d v="1969-07-01T00:00:00"/>
    <s v="WCDXFER"/>
  </r>
  <r>
    <n v="0"/>
    <n v="0"/>
    <n v="0"/>
    <n v="0"/>
    <d v="2023-12-01T00:00:00"/>
    <s v="BH Colorado Electric Oper Co"/>
    <s v="Regulated Electric (122)"/>
    <s v="WPC Sub 30385 Midway #1 PSCO"/>
    <x v="129"/>
    <n v="135300"/>
    <x v="298"/>
    <n v="9974247"/>
    <s v="TUBULAR BUS, ALUM., &lt; 3&quot;"/>
    <d v="1970-07-01T00:00:00"/>
    <d v="1970-07-01T00:00:00"/>
    <s v="CPR Conversion"/>
  </r>
  <r>
    <n v="0"/>
    <n v="0"/>
    <n v="0"/>
    <n v="0"/>
    <d v="2023-12-01T00:00:00"/>
    <s v="BH Colorado Electric Oper Co"/>
    <s v="Regulated Electric (122)"/>
    <s v="WPC Sub 30385 Midway #1 PSCO"/>
    <x v="129"/>
    <n v="135300"/>
    <x v="298"/>
    <n v="9974248"/>
    <s v="TUBULAR BUS, ALUM., &lt; 3&quot;"/>
    <d v="1969-07-01T00:00:00"/>
    <d v="1969-07-01T00:00:00"/>
    <s v="CPR Conversion"/>
  </r>
  <r>
    <n v="0"/>
    <n v="0"/>
    <n v="0"/>
    <n v="0"/>
    <d v="2023-12-01T00:00:00"/>
    <s v="BH Colorado Electric Oper Co"/>
    <s v="Regulated Electric (122)"/>
    <s v="WPC Sub 30385 Midway #1 PSCO"/>
    <x v="129"/>
    <n v="135300"/>
    <x v="298"/>
    <n v="9974249"/>
    <s v="TUBULAR BUS, ALUM , UNDER 3&quot;"/>
    <d v="1966-07-01T00:00:00"/>
    <d v="1966-07-01T00:00:00"/>
    <s v="CPR Conversion"/>
  </r>
  <r>
    <n v="1"/>
    <n v="1323.38"/>
    <n v="1401.5127522140001"/>
    <n v="-78.132752213999993"/>
    <d v="2023-12-01T00:00:00"/>
    <s v="BH Colorado Electric Oper Co"/>
    <s v="Regulated Electric (122)"/>
    <s v="WPC Sub 30385 Midway #1 PSCO"/>
    <x v="129"/>
    <n v="135300"/>
    <x v="298"/>
    <n v="9821894"/>
    <s v="TUBULAR BUS, ALUM , UNDER 3&quot;"/>
    <d v="1966-07-01T00:00:00"/>
    <d v="1966-07-01T00:00:00"/>
    <s v="WCDXFER"/>
  </r>
  <r>
    <n v="0"/>
    <n v="570.08000000000004"/>
    <n v="528.93326743040006"/>
    <n v="41.146732569599976"/>
    <d v="2023-12-01T00:00:00"/>
    <s v="BH Colorado Electric Oper Co"/>
    <s v="Regulated Electric (122)"/>
    <s v="WPC Sub 30385 Midway #1 PSCO"/>
    <x v="129"/>
    <n v="135300"/>
    <x v="298"/>
    <n v="9821893"/>
    <s v="TUBULAR BUS, ALUM., &lt; 3&quot;"/>
    <d v="1978-07-01T00:00:00"/>
    <d v="1978-07-01T00:00:00"/>
    <s v="WCDXFER"/>
  </r>
  <r>
    <n v="0"/>
    <n v="0"/>
    <n v="0"/>
    <n v="0"/>
    <d v="2023-12-01T00:00:00"/>
    <s v="BH Colorado Electric Oper Co"/>
    <s v="Regulated Electric (122)"/>
    <s v="WPC Sub 30385 Midway #1 PSCO"/>
    <x v="129"/>
    <n v="135300"/>
    <x v="298"/>
    <n v="9974246"/>
    <s v="TUBULAR BUS, ALUM., &lt; 3&quot;"/>
    <d v="1978-07-01T00:00:00"/>
    <d v="1978-07-01T00:00:00"/>
    <s v="CPR Conversion"/>
  </r>
  <r>
    <n v="0"/>
    <n v="0"/>
    <n v="0"/>
    <n v="0"/>
    <d v="2023-12-01T00:00:00"/>
    <s v="BH Colorado Electric Oper Co"/>
    <s v="Regulated Electric (122)"/>
    <s v="WPC Sub 30385 Midway #1 PSCO"/>
    <x v="129"/>
    <n v="135300"/>
    <x v="364"/>
    <n v="9974259"/>
    <s v="CARR CURR EQ-WAVE TRAP-1200 AMP"/>
    <d v="1970-07-01T00:00:00"/>
    <d v="1970-07-01T00:00:00"/>
    <s v="CPR Conversion"/>
  </r>
  <r>
    <n v="0"/>
    <n v="0"/>
    <n v="0"/>
    <n v="0"/>
    <d v="2023-12-01T00:00:00"/>
    <s v="BH Colorado Electric Oper Co"/>
    <s v="Regulated Electric (122)"/>
    <s v="WPC Sub 30385 Midway #1 PSCO"/>
    <x v="129"/>
    <n v="135300"/>
    <x v="364"/>
    <n v="9861023"/>
    <s v="CARR CURR EQ-WAVE TRAP-1200 AMP"/>
    <d v="1996-07-01T00:00:00"/>
    <d v="1996-07-01T00:00:00"/>
    <s v="CPR Conversion"/>
  </r>
  <r>
    <n v="2"/>
    <n v="3546.61"/>
    <n v="3746.3713896059999"/>
    <n v="-199.76138960599974"/>
    <d v="2023-12-01T00:00:00"/>
    <s v="BH Colorado Electric Oper Co"/>
    <s v="Regulated Electric (122)"/>
    <s v="WPC Sub 30385 Midway #1 PSCO"/>
    <x v="129"/>
    <n v="135300"/>
    <x v="364"/>
    <n v="9821977"/>
    <s v="CARR CURR EQ-WAVE TRAP-1200 AMP"/>
    <d v="1970-07-01T00:00:00"/>
    <d v="1970-07-01T00:00:00"/>
    <s v="WCDXFER"/>
  </r>
  <r>
    <n v="1"/>
    <n v="13630.61"/>
    <n v="7643.6652487565998"/>
    <n v="5986.9447512434008"/>
    <d v="2023-12-01T00:00:00"/>
    <s v="BH Colorado Electric Oper Co"/>
    <s v="Regulated Electric (122)"/>
    <s v="WPC Sub 30385 Midway #1 PSCO"/>
    <x v="129"/>
    <n v="135300"/>
    <x v="364"/>
    <n v="9821942"/>
    <s v="CARR CURR EQ-WAVE TRAP-1200 AMP"/>
    <d v="1996-07-01T00:00:00"/>
    <d v="1996-07-01T00:00:00"/>
    <s v="WCDXFER"/>
  </r>
  <r>
    <n v="0"/>
    <n v="0"/>
    <n v="0"/>
    <n v="0"/>
    <d v="2023-12-01T00:00:00"/>
    <s v="BH Colorado Electric Oper Co"/>
    <s v="Regulated Electric (122)"/>
    <s v="WPC Sub 30385 Midway #1 PSCO"/>
    <x v="129"/>
    <n v="135300"/>
    <x v="252"/>
    <n v="9974262"/>
    <s v="CARR CURR EQ-WAVE TRAP-800 AMP"/>
    <d v="1966-07-01T00:00:00"/>
    <d v="1966-07-01T00:00:00"/>
    <s v="CPR Conversion"/>
  </r>
  <r>
    <n v="0"/>
    <n v="0"/>
    <n v="0"/>
    <n v="0"/>
    <d v="2023-12-01T00:00:00"/>
    <s v="BH Colorado Electric Oper Co"/>
    <s v="Regulated Electric (122)"/>
    <s v="WPC Sub 30385 Midway #1 PSCO"/>
    <x v="129"/>
    <n v="135300"/>
    <x v="252"/>
    <n v="9974255"/>
    <s v="CARR CURR EQ-WAVE TRAP-800 AMP"/>
    <d v="1978-07-01T00:00:00"/>
    <d v="1978-07-01T00:00:00"/>
    <s v="CPR Conversion"/>
  </r>
  <r>
    <n v="1"/>
    <n v="1927.8500000000001"/>
    <n v="2041.6708423550001"/>
    <n v="-113.82084235499997"/>
    <d v="2023-12-01T00:00:00"/>
    <s v="BH Colorado Electric Oper Co"/>
    <s v="Regulated Electric (122)"/>
    <s v="WPC Sub 30385 Midway #1 PSCO"/>
    <x v="129"/>
    <n v="135300"/>
    <x v="252"/>
    <n v="9821947"/>
    <s v="CARR CURR EQ-WAVE TRAP-800 AMP"/>
    <d v="1966-07-01T00:00:00"/>
    <d v="1966-07-01T00:00:00"/>
    <s v="WCDXFER"/>
  </r>
  <r>
    <n v="1"/>
    <n v="3800"/>
    <n v="3525.726944"/>
    <n v="274.273056"/>
    <d v="2023-12-01T00:00:00"/>
    <s v="BH Colorado Electric Oper Co"/>
    <s v="Regulated Electric (122)"/>
    <s v="WPC Sub 30385 Midway #1 PSCO"/>
    <x v="129"/>
    <n v="135300"/>
    <x v="252"/>
    <n v="9821948"/>
    <s v="CARR CURR EQ-WAVE TRAP-800 AMP"/>
    <d v="1978-07-01T00:00:00"/>
    <d v="1978-07-01T00:00:00"/>
    <s v="WCDXFER"/>
  </r>
  <r>
    <n v="500"/>
    <n v="4637.83"/>
    <n v="236.4332805407"/>
    <n v="4401.3967194592997"/>
    <d v="2023-12-01T00:00:00"/>
    <s v="BH Colorado Electric Oper Co"/>
    <s v="Regulated Electric (122)"/>
    <s v="WPC Sub 30386 Midway #2 WAPA"/>
    <x v="130"/>
    <n v="135300"/>
    <x v="373"/>
    <n v="35766445"/>
    <s v="Multi-Mode Fiber between WAPA &amp; PSCO Bdgs"/>
    <d v="2021-12-16T00:00:00"/>
    <d v="2022-01-01T00:00:00"/>
    <s v="10078567"/>
  </r>
  <r>
    <n v="0"/>
    <n v="0"/>
    <n v="0"/>
    <n v="0"/>
    <d v="2023-12-01T00:00:00"/>
    <s v="BH Colorado Electric Oper Co"/>
    <s v="Regulated Electric (122)"/>
    <s v="WPC Sub 30386 Midway #2 WAPA"/>
    <x v="130"/>
    <n v="135300"/>
    <x v="3"/>
    <n v="9813338"/>
    <s v="Inv Carriers Midway PSCO"/>
    <d v="2002-12-12T00:00:00"/>
    <d v="2002-12-01T00:00:00"/>
    <s v="10012708"/>
  </r>
  <r>
    <n v="0"/>
    <n v="0"/>
    <n v="0"/>
    <n v="0"/>
    <d v="2023-12-01T00:00:00"/>
    <s v="BH Colorado Electric Oper Co"/>
    <s v="Regulated Electric (122)"/>
    <s v="WPC Sub 30386 Midway #2 WAPA"/>
    <x v="130"/>
    <n v="135300"/>
    <x v="3"/>
    <n v="9736758"/>
    <s v="Inv Carriers Midway PSCO"/>
    <d v="2002-12-12T00:00:00"/>
    <d v="2008-05-01T00:00:00"/>
    <s v="10012708"/>
  </r>
  <r>
    <n v="0"/>
    <n v="0"/>
    <n v="0"/>
    <n v="0"/>
    <d v="2023-12-01T00:00:00"/>
    <s v="BH Colorado Electric Oper Co"/>
    <s v="Regulated Electric (122)"/>
    <s v="WPC Sub 30386 Midway #2 WAPA"/>
    <x v="130"/>
    <n v="135300"/>
    <x v="3"/>
    <n v="11212759"/>
    <s v="Replace Failed CCVT - Western to perform the work."/>
    <d v="2011-12-08T00:00:00"/>
    <d v="2011-12-01T00:00:00"/>
    <s v="10042323"/>
  </r>
  <r>
    <n v="0"/>
    <n v="0"/>
    <n v="0"/>
    <n v="0"/>
    <d v="2023-12-01T00:00:00"/>
    <s v="BH Colorado Electric Oper Co"/>
    <s v="Regulated Electric (122)"/>
    <s v="WPC Sub 30386 Midway #2 WAPA"/>
    <x v="130"/>
    <n v="135300"/>
    <x v="3"/>
    <n v="11796069"/>
    <s v="Replace Failed CCVT - Western to perform the work."/>
    <d v="2011-12-08T00:00:00"/>
    <d v="2013-02-01T00:00:00"/>
    <s v="10042323"/>
  </r>
  <r>
    <n v="1"/>
    <n v="1309.21"/>
    <n v="493.89509973859998"/>
    <n v="815.3149002614"/>
    <d v="2023-12-01T00:00:00"/>
    <s v="BH Colorado Electric Oper Co"/>
    <s v="Regulated Electric (122)"/>
    <s v="WPC Sub 30386 Midway #2 WAPA"/>
    <x v="130"/>
    <n v="135300"/>
    <x v="331"/>
    <n v="12818194"/>
    <s v="MULTIPLE ADDRESS REMOTE SYSTEM"/>
    <d v="2005-03-09T00:00:00"/>
    <d v="2005-05-01T00:00:00"/>
    <s v="50507XFER"/>
  </r>
  <r>
    <n v="0"/>
    <n v="-0.02"/>
    <n v="-8.768436000000001E-3"/>
    <n v="-1.1231563999999999E-2"/>
    <d v="2023-12-01T00:00:00"/>
    <s v="BH Colorado Electric Oper Co"/>
    <s v="Regulated Electric (122)"/>
    <s v="WPC Sub 30386 Midway #2 WAPA"/>
    <x v="130"/>
    <n v="135300"/>
    <x v="306"/>
    <n v="9742100"/>
    <s v="OTHER"/>
    <d v="2002-12-12T00:00:00"/>
    <d v="2002-01-01T00:00:00"/>
    <s v="10012708"/>
  </r>
  <r>
    <n v="2"/>
    <n v="7680.18"/>
    <n v="4620.0555184134"/>
    <n v="3060.1244815866003"/>
    <d v="2023-12-01T00:00:00"/>
    <s v="BH Colorado Electric Oper Co"/>
    <s v="Regulated Electric (122)"/>
    <s v="WPC Sub 30386 Midway #2 WAPA"/>
    <x v="130"/>
    <n v="135300"/>
    <x v="91"/>
    <n v="9822149"/>
    <s v="SCADA EQUIPMENT- RTU"/>
    <d v="1994-07-01T00:00:00"/>
    <d v="1994-07-01T00:00:00"/>
    <s v="WCDXFER"/>
  </r>
  <r>
    <n v="0"/>
    <n v="0"/>
    <n v="0"/>
    <n v="0"/>
    <d v="2023-12-01T00:00:00"/>
    <s v="BH Colorado Electric Oper Co"/>
    <s v="Regulated Electric (122)"/>
    <s v="WPC Sub 30386 Midway #2 WAPA"/>
    <x v="130"/>
    <n v="135300"/>
    <x v="91"/>
    <n v="9974327"/>
    <s v="SCADA EQUIPMENT- RTU"/>
    <d v="1994-07-01T00:00:00"/>
    <d v="1994-07-01T00:00:00"/>
    <s v="CPR Conversion"/>
  </r>
  <r>
    <n v="1"/>
    <n v="74382.53"/>
    <n v="18959.838376066702"/>
    <n v="55422.691623933293"/>
    <d v="2023-12-01T00:00:00"/>
    <s v="BH Colorado Electric Oper Co"/>
    <s v="Regulated Electric (122)"/>
    <s v="WPC Sub 30386 Midway #2 WAPA"/>
    <x v="130"/>
    <n v="135300"/>
    <x v="151"/>
    <n v="11276905"/>
    <s v="CCVT 115KV  VOLTAGE INST TRNSF"/>
    <d v="2011-12-08T00:00:00"/>
    <d v="2011-12-01T00:00:00"/>
    <s v="10042323"/>
  </r>
  <r>
    <n v="0"/>
    <n v="0"/>
    <n v="0"/>
    <n v="0"/>
    <d v="2023-12-01T00:00:00"/>
    <s v="BH Colorado Electric Oper Co"/>
    <s v="Regulated Electric (122)"/>
    <s v="WPC Sub 30399 Spare Equipment"/>
    <x v="131"/>
    <n v="135300"/>
    <x v="198"/>
    <n v="9822106"/>
    <s v="AIRBRK-1PH-ELEC-45001-69000V- &lt;=600AMPS"/>
    <d v="1979-07-01T00:00:00"/>
    <d v="1979-07-01T00:00:00"/>
    <s v="WCDXFER"/>
  </r>
  <r>
    <n v="0"/>
    <n v="0"/>
    <n v="0"/>
    <n v="0"/>
    <d v="2023-12-01T00:00:00"/>
    <s v="BH Colorado Electric Oper Co"/>
    <s v="Regulated Electric (122)"/>
    <s v="WPC Sub 30399 Spare Equipment"/>
    <x v="131"/>
    <n v="135300"/>
    <x v="198"/>
    <n v="9724141"/>
    <s v="AIRBRK-1PH-ELEC-45001-69000V- &lt;=600AMPS"/>
    <d v="1979-07-01T00:00:00"/>
    <d v="1979-07-01T00:00:00"/>
    <s v="CPR Conversion"/>
  </r>
  <r>
    <n v="0"/>
    <n v="0"/>
    <n v="0"/>
    <n v="0"/>
    <d v="2023-12-01T00:00:00"/>
    <s v="BH Colorado Electric Oper Co"/>
    <s v="Regulated Electric (122)"/>
    <s v="WPC Sub 30399 Spare Equipment"/>
    <x v="131"/>
    <n v="135300"/>
    <x v="139"/>
    <n v="9974326"/>
    <s v="ARRESTER - 23,000-69,000 VOLTS"/>
    <d v="1943-07-01T00:00:00"/>
    <d v="1943-07-01T00:00:00"/>
    <s v="CPR Conversion"/>
  </r>
  <r>
    <n v="0"/>
    <n v="0"/>
    <n v="0"/>
    <n v="0"/>
    <d v="2023-12-01T00:00:00"/>
    <s v="BH Colorado Electric Oper Co"/>
    <s v="Regulated Electric (122)"/>
    <s v="WPC Sub 30399 Spare Equipment"/>
    <x v="131"/>
    <n v="135300"/>
    <x v="139"/>
    <n v="9821880"/>
    <s v="ARRESTER - 23,000-69,000 VOLTS"/>
    <d v="1943-07-01T00:00:00"/>
    <d v="1943-07-01T00:00:00"/>
    <s v="WCDXFER"/>
  </r>
  <r>
    <n v="0"/>
    <n v="0"/>
    <n v="0"/>
    <n v="0"/>
    <d v="2023-12-01T00:00:00"/>
    <s v="BH Colorado Electric Oper Co"/>
    <s v="Regulated Electric (122)"/>
    <s v="WPC Sub 30399 Spare Equipment"/>
    <x v="131"/>
    <n v="135300"/>
    <x v="110"/>
    <n v="9974325"/>
    <s v="ARRESTER - 69,001-146,000 VOLTS"/>
    <d v="1975-07-01T00:00:00"/>
    <d v="1975-07-01T00:00:00"/>
    <s v="CPR Conversion"/>
  </r>
  <r>
    <n v="0"/>
    <n v="0"/>
    <n v="0"/>
    <n v="0"/>
    <d v="2023-12-01T00:00:00"/>
    <s v="BH Colorado Electric Oper Co"/>
    <s v="Regulated Electric (122)"/>
    <s v="WPC Sub 30399 Spare Equipment"/>
    <x v="131"/>
    <n v="135300"/>
    <x v="110"/>
    <n v="9821876"/>
    <s v="ARRESTER - 69,001-146,000 VOLTS"/>
    <d v="1975-07-01T00:00:00"/>
    <d v="1975-07-01T00:00:00"/>
    <s v="WCDXFER"/>
  </r>
  <r>
    <n v="0"/>
    <n v="0"/>
    <n v="0"/>
    <n v="0"/>
    <d v="2023-12-01T00:00:00"/>
    <s v="BH Colorado Electric Oper Co"/>
    <s v="Regulated Electric (122)"/>
    <s v="WPC Sub 30399 Spare Equipment"/>
    <x v="131"/>
    <n v="135300"/>
    <x v="222"/>
    <n v="9974322"/>
    <s v="CARR CURR EQ-COUPLING CAPACITOR 161KV"/>
    <d v="1961-07-01T00:00:00"/>
    <d v="1961-07-01T00:00:00"/>
    <s v="CPR Conversion"/>
  </r>
  <r>
    <n v="0"/>
    <n v="0"/>
    <n v="0"/>
    <n v="0"/>
    <d v="2023-12-01T00:00:00"/>
    <s v="BH Colorado Electric Oper Co"/>
    <s v="Regulated Electric (122)"/>
    <s v="WPC Sub 30399 Spare Equipment"/>
    <x v="131"/>
    <n v="135300"/>
    <x v="222"/>
    <n v="9821953"/>
    <s v="CARR CURR EQ-COUPLING CAPACITOR 161KV"/>
    <d v="1961-07-01T00:00:00"/>
    <d v="1961-07-01T00:00:00"/>
    <s v="WCDXFER"/>
  </r>
  <r>
    <n v="0"/>
    <n v="0"/>
    <n v="0"/>
    <n v="0"/>
    <d v="2023-12-01T00:00:00"/>
    <s v="BH Colorado Electric Oper Co"/>
    <s v="Regulated Electric (122)"/>
    <s v="WPC Sub 30399 Spare Equipment"/>
    <x v="131"/>
    <n v="135300"/>
    <x v="222"/>
    <n v="9701177"/>
    <s v="CARR CURR EQ-CPLNG CAP-161KV"/>
    <d v="1975-07-01T00:00:00"/>
    <d v="1975-07-01T00:00:00"/>
    <s v="CPR Conversion"/>
  </r>
  <r>
    <n v="0"/>
    <n v="0"/>
    <n v="0"/>
    <n v="0"/>
    <d v="2023-12-01T00:00:00"/>
    <s v="BH Colorado Electric Oper Co"/>
    <s v="Regulated Electric (122)"/>
    <s v="WPC Sub 30399 Spare Equipment"/>
    <x v="131"/>
    <n v="135300"/>
    <x v="222"/>
    <n v="9821952"/>
    <s v="CARR CURR EQ-CPLNG CAP-161KV"/>
    <d v="1975-07-01T00:00:00"/>
    <d v="1975-07-01T00:00:00"/>
    <s v="WCDXFER"/>
  </r>
  <r>
    <n v="0"/>
    <n v="0"/>
    <n v="0"/>
    <n v="0"/>
    <d v="2023-12-01T00:00:00"/>
    <s v="BH Colorado Electric Oper Co"/>
    <s v="Regulated Electric (122)"/>
    <s v="WPC Sub 30399 Spare Equipment"/>
    <x v="131"/>
    <n v="135300"/>
    <x v="3"/>
    <n v="9767854"/>
    <s v="Spare Substation Equipment"/>
    <d v="2000-01-01T00:00:00"/>
    <d v="2000-01-01T00:00:00"/>
    <s v="7105399132"/>
  </r>
  <r>
    <n v="0"/>
    <n v="0"/>
    <n v="0"/>
    <n v="0"/>
    <d v="2023-12-01T00:00:00"/>
    <s v="BH Colorado Electric Oper Co"/>
    <s v="Regulated Electric (122)"/>
    <s v="WPC Sub 30399 Spare Equipment"/>
    <x v="131"/>
    <n v="135300"/>
    <x v="3"/>
    <n v="9829738"/>
    <s v="Spare Substation Equipment"/>
    <d v="2000-02-01T00:00:00"/>
    <d v="2000-02-01T00:00:00"/>
    <s v="7105399132"/>
  </r>
  <r>
    <n v="0"/>
    <n v="0"/>
    <n v="0"/>
    <n v="0"/>
    <d v="2023-12-01T00:00:00"/>
    <s v="BH Colorado Electric Oper Co"/>
    <s v="Regulated Electric (122)"/>
    <s v="WPC Sub 30399 Spare Equipment"/>
    <x v="131"/>
    <n v="135300"/>
    <x v="229"/>
    <n v="9974323"/>
    <s v="CARR CURR EQ-LINE TUNER"/>
    <d v="1961-07-01T00:00:00"/>
    <d v="1961-07-01T00:00:00"/>
    <s v="CPR Conversion"/>
  </r>
  <r>
    <n v="0"/>
    <n v="0"/>
    <n v="0"/>
    <n v="0"/>
    <d v="2023-12-01T00:00:00"/>
    <s v="BH Colorado Electric Oper Co"/>
    <s v="Regulated Electric (122)"/>
    <s v="WPC Sub 30399 Spare Equipment"/>
    <x v="131"/>
    <n v="135300"/>
    <x v="229"/>
    <n v="9821971"/>
    <s v="CARR CURR EQ-LINE TUNER"/>
    <d v="1961-07-01T00:00:00"/>
    <d v="1961-07-01T00:00:00"/>
    <s v="WCDXFER"/>
  </r>
  <r>
    <n v="0"/>
    <n v="0"/>
    <n v="0"/>
    <n v="0"/>
    <d v="2023-12-01T00:00:00"/>
    <s v="BH Colorado Electric Oper Co"/>
    <s v="Regulated Electric (122)"/>
    <s v="WPC Sub 30399 Spare Equipment"/>
    <x v="131"/>
    <n v="135300"/>
    <x v="377"/>
    <n v="9761175"/>
    <s v="VACUUM CIRCUIT RECLOSERS"/>
    <d v="2000-03-01T00:00:00"/>
    <d v="2000-01-01T00:00:00"/>
    <s v="7105399132"/>
  </r>
  <r>
    <n v="0"/>
    <n v="0"/>
    <n v="0"/>
    <n v="0"/>
    <d v="2023-12-01T00:00:00"/>
    <s v="BH Colorado Electric Oper Co"/>
    <s v="Regulated Electric (122)"/>
    <s v="WPC Sub 30399 Spare Equipment"/>
    <x v="131"/>
    <n v="135300"/>
    <x v="377"/>
    <n v="9833530"/>
    <s v="VACUUM CIRCUIT RECLOSERS"/>
    <d v="2000-03-01T00:00:00"/>
    <d v="2000-01-01T00:00:00"/>
    <s v="7105399132"/>
  </r>
  <r>
    <n v="0"/>
    <n v="0"/>
    <n v="0"/>
    <n v="0"/>
    <d v="2023-12-01T00:00:00"/>
    <s v="BH Colorado Electric Oper Co"/>
    <s v="Regulated Electric (122)"/>
    <s v="WPC Sub 30399 Spare Equipment"/>
    <x v="131"/>
    <n v="135300"/>
    <x v="172"/>
    <n v="9709878"/>
    <s v="PANELS-BUS DIFFERENTIAL RELAY"/>
    <d v="1962-07-01T00:00:00"/>
    <d v="1962-07-01T00:00:00"/>
    <s v="CPR Conversion"/>
  </r>
  <r>
    <n v="0"/>
    <n v="0"/>
    <n v="0"/>
    <n v="0"/>
    <d v="2023-12-01T00:00:00"/>
    <s v="BH Colorado Electric Oper Co"/>
    <s v="Regulated Electric (122)"/>
    <s v="WPC Sub 30399 Spare Equipment"/>
    <x v="131"/>
    <n v="135300"/>
    <x v="172"/>
    <n v="9822032"/>
    <s v="PANELS-BUS DIFFERENTIAL RELAY"/>
    <d v="1961-07-01T00:00:00"/>
    <d v="1961-07-01T00:00:00"/>
    <s v="WCDXFER"/>
  </r>
  <r>
    <n v="0"/>
    <n v="0"/>
    <n v="0"/>
    <n v="0"/>
    <d v="2023-12-01T00:00:00"/>
    <s v="BH Colorado Electric Oper Co"/>
    <s v="Regulated Electric (122)"/>
    <s v="WPC Sub 30399 Spare Equipment"/>
    <x v="131"/>
    <n v="135300"/>
    <x v="172"/>
    <n v="9822035"/>
    <s v="BUS DIFFERENTIAL RELAY"/>
    <d v="1958-07-01T00:00:00"/>
    <d v="1958-07-01T00:00:00"/>
    <s v="WCDXFER"/>
  </r>
  <r>
    <n v="0"/>
    <n v="0"/>
    <n v="0"/>
    <n v="0"/>
    <d v="2023-12-01T00:00:00"/>
    <s v="BH Colorado Electric Oper Co"/>
    <s v="Regulated Electric (122)"/>
    <s v="WPC Sub 30399 Spare Equipment"/>
    <x v="131"/>
    <n v="135300"/>
    <x v="172"/>
    <n v="9974320"/>
    <s v="PANELS-BUS DIFFERENTIAL RELAY"/>
    <d v="1961-07-01T00:00:00"/>
    <d v="1961-07-01T00:00:00"/>
    <s v="CPR Conversion"/>
  </r>
  <r>
    <n v="0"/>
    <n v="0"/>
    <n v="0"/>
    <n v="0"/>
    <d v="2023-12-01T00:00:00"/>
    <s v="BH Colorado Electric Oper Co"/>
    <s v="Regulated Electric (122)"/>
    <s v="WPC Sub 30399 Spare Equipment"/>
    <x v="131"/>
    <n v="135300"/>
    <x v="172"/>
    <n v="9974319"/>
    <s v="PANELS-BUS DIFFERENTIAL RELAY"/>
    <d v="1967-07-01T00:00:00"/>
    <d v="1967-07-01T00:00:00"/>
    <s v="CPR Conversion"/>
  </r>
  <r>
    <n v="0"/>
    <n v="0"/>
    <n v="0"/>
    <n v="0"/>
    <d v="2023-12-01T00:00:00"/>
    <s v="BH Colorado Electric Oper Co"/>
    <s v="Regulated Electric (122)"/>
    <s v="WPC Sub 30399 Spare Equipment"/>
    <x v="131"/>
    <n v="135300"/>
    <x v="172"/>
    <n v="9822033"/>
    <s v="PANELS-BUS DIFFERENTIAL RELAY"/>
    <d v="1962-07-01T00:00:00"/>
    <d v="1962-07-01T00:00:00"/>
    <s v="WCDXFER"/>
  </r>
  <r>
    <n v="0"/>
    <n v="0"/>
    <n v="0"/>
    <n v="0"/>
    <d v="2023-12-01T00:00:00"/>
    <s v="BH Colorado Electric Oper Co"/>
    <s v="Regulated Electric (122)"/>
    <s v="WPC Sub 30399 Spare Equipment"/>
    <x v="131"/>
    <n v="135300"/>
    <x v="172"/>
    <n v="9974321"/>
    <s v="BUS DIFFERENTIAL RELAY"/>
    <d v="1958-07-01T00:00:00"/>
    <d v="1958-07-01T00:00:00"/>
    <s v="CPR Conversion"/>
  </r>
  <r>
    <n v="0"/>
    <n v="0"/>
    <n v="0"/>
    <n v="0"/>
    <d v="2023-12-01T00:00:00"/>
    <s v="BH Colorado Electric Oper Co"/>
    <s v="Regulated Electric (122)"/>
    <s v="WPC Sub 30399 Spare Equipment"/>
    <x v="131"/>
    <n v="135300"/>
    <x v="172"/>
    <n v="9822034"/>
    <s v="PANELS-BUS DIFFERENTIAL RELAY"/>
    <d v="1967-07-01T00:00:00"/>
    <d v="1967-07-01T00:00:00"/>
    <s v="WCDXFER"/>
  </r>
  <r>
    <n v="0"/>
    <n v="0"/>
    <n v="0"/>
    <n v="0"/>
    <d v="2023-12-01T00:00:00"/>
    <s v="BH Colorado Electric Oper Co"/>
    <s v="Regulated Electric (122)"/>
    <s v="WPC Sub 30399 Spare Equipment"/>
    <x v="131"/>
    <n v="135300"/>
    <x v="351"/>
    <n v="9974318"/>
    <s v="TELEMETERING EQ - RECEIVER"/>
    <d v="1963-07-01T00:00:00"/>
    <d v="1963-07-01T00:00:00"/>
    <s v="CPR Conversion"/>
  </r>
  <r>
    <n v="0"/>
    <n v="0"/>
    <n v="0"/>
    <n v="0"/>
    <d v="2023-12-01T00:00:00"/>
    <s v="BH Colorado Electric Oper Co"/>
    <s v="Regulated Electric (122)"/>
    <s v="WPC Sub 30399 Spare Equipment"/>
    <x v="131"/>
    <n v="135300"/>
    <x v="351"/>
    <n v="9822141"/>
    <s v="TELEMETERING EQ - RECEIVER"/>
    <d v="1963-07-01T00:00:00"/>
    <d v="1963-07-01T00:00:00"/>
    <s v="WCDXFER"/>
  </r>
  <r>
    <n v="0"/>
    <n v="0"/>
    <n v="0"/>
    <n v="0"/>
    <d v="2023-12-01T00:00:00"/>
    <s v="BH Colorado Electric Oper Co"/>
    <s v="Regulated Electric (122)"/>
    <s v="WPC Sub 30399 Spare Equipment"/>
    <x v="131"/>
    <n v="135300"/>
    <x v="351"/>
    <n v="9974316"/>
    <s v="TELEMETERING-RECEIVER"/>
    <d v="1980-07-01T00:00:00"/>
    <d v="1980-07-01T00:00:00"/>
    <s v="CPR Conversion"/>
  </r>
  <r>
    <n v="0"/>
    <n v="0"/>
    <n v="0"/>
    <n v="0"/>
    <d v="2023-12-01T00:00:00"/>
    <s v="BH Colorado Electric Oper Co"/>
    <s v="Regulated Electric (122)"/>
    <s v="WPC Sub 30399 Spare Equipment"/>
    <x v="131"/>
    <n v="135300"/>
    <x v="351"/>
    <n v="9822140"/>
    <s v="TELEMETERING-RECEIVER"/>
    <d v="1980-07-01T00:00:00"/>
    <d v="1980-07-01T00:00:00"/>
    <s v="WCDXFER"/>
  </r>
  <r>
    <n v="0"/>
    <n v="0"/>
    <n v="0"/>
    <n v="0"/>
    <d v="2023-12-01T00:00:00"/>
    <s v="BH Colorado Electric Oper Co"/>
    <s v="Regulated Electric (122)"/>
    <s v="WPC Sub 30399 Spare Equipment"/>
    <x v="131"/>
    <n v="135300"/>
    <x v="351"/>
    <n v="9822175"/>
    <s v="TELEMETERING-RECEIVER"/>
    <d v="1964-07-01T00:00:00"/>
    <d v="1964-07-01T00:00:00"/>
    <s v="WCDXFER"/>
  </r>
  <r>
    <n v="0"/>
    <n v="0"/>
    <n v="0"/>
    <n v="0"/>
    <d v="2023-12-01T00:00:00"/>
    <s v="BH Colorado Electric Oper Co"/>
    <s v="Regulated Electric (122)"/>
    <s v="WPC Sub 30399 Spare Equipment"/>
    <x v="131"/>
    <n v="135300"/>
    <x v="351"/>
    <n v="9697422"/>
    <s v="TELEMETERING-RECEIVER"/>
    <d v="1964-07-01T00:00:00"/>
    <d v="1964-07-01T00:00:00"/>
    <s v="CPR Conversion"/>
  </r>
  <r>
    <n v="0"/>
    <n v="0"/>
    <n v="0"/>
    <n v="0"/>
    <d v="2023-12-01T00:00:00"/>
    <s v="BH Colorado Electric Oper Co"/>
    <s v="Regulated Electric (122)"/>
    <s v="WPC Sub 30399 Spare Equipment"/>
    <x v="131"/>
    <n v="135300"/>
    <x v="351"/>
    <n v="9822174"/>
    <s v="TELEMETERING-RECEIVER"/>
    <d v="1958-07-01T00:00:00"/>
    <d v="1958-07-01T00:00:00"/>
    <s v="WCDXFER"/>
  </r>
  <r>
    <n v="0"/>
    <n v="0"/>
    <n v="0"/>
    <n v="0"/>
    <d v="2023-12-01T00:00:00"/>
    <s v="BH Colorado Electric Oper Co"/>
    <s v="Regulated Electric (122)"/>
    <s v="WPC Sub 30399 Spare Equipment"/>
    <x v="131"/>
    <n v="135300"/>
    <x v="351"/>
    <n v="9974317"/>
    <s v="TELEMETERING-RECEIVER"/>
    <d v="1958-07-01T00:00:00"/>
    <d v="1958-07-01T00:00:00"/>
    <s v="CPR Conversion"/>
  </r>
  <r>
    <n v="0"/>
    <n v="0"/>
    <n v="0"/>
    <n v="0"/>
    <d v="2023-12-01T00:00:00"/>
    <s v="BH Colorado Electric Oper Co"/>
    <s v="Regulated Electric (122)"/>
    <s v="WPC Sub 30399 Spare Equipment"/>
    <x v="131"/>
    <n v="135300"/>
    <x v="182"/>
    <n v="9822187"/>
    <s v="TRANSF, POTNTL, 1PH, 35001-69KV"/>
    <d v="1978-07-01T00:00:00"/>
    <d v="1978-07-01T00:00:00"/>
    <s v="WCDXFER"/>
  </r>
  <r>
    <n v="0"/>
    <n v="0"/>
    <n v="0"/>
    <n v="0"/>
    <d v="2023-12-01T00:00:00"/>
    <s v="BH Colorado Electric Oper Co"/>
    <s v="Regulated Electric (122)"/>
    <s v="WPC Sub 30399 Spare Equipment"/>
    <x v="131"/>
    <n v="135300"/>
    <x v="182"/>
    <n v="9974313"/>
    <s v="TRANSF, POTNTL, 1PH, 35001-69KV"/>
    <d v="1978-07-01T00:00:00"/>
    <d v="1978-07-01T00:00:00"/>
    <s v="CPR Conversion"/>
  </r>
  <r>
    <n v="0"/>
    <n v="0"/>
    <n v="0"/>
    <n v="0"/>
    <d v="2023-12-01T00:00:00"/>
    <s v="BH Colorado Electric Oper Co"/>
    <s v="Regulated Electric (122)"/>
    <s v="WPC Sub 30399 Spare Equipment"/>
    <x v="131"/>
    <n v="135300"/>
    <x v="182"/>
    <n v="9974312"/>
    <s v="TRANSF, POTNTL, 1PH, 35001-69"/>
    <d v="1979-07-01T00:00:00"/>
    <d v="1979-07-01T00:00:00"/>
    <s v="CPR Conversion"/>
  </r>
  <r>
    <n v="0"/>
    <n v="0"/>
    <n v="0"/>
    <n v="0"/>
    <d v="2023-12-01T00:00:00"/>
    <s v="BH Colorado Electric Oper Co"/>
    <s v="Regulated Electric (122)"/>
    <s v="WPC Sub 30399 Spare Equipment"/>
    <x v="131"/>
    <n v="135300"/>
    <x v="182"/>
    <n v="9822188"/>
    <s v="TRANSF, POTNTL, 1PH, 35001-69"/>
    <d v="1979-07-01T00:00:00"/>
    <d v="1979-07-01T00:00:00"/>
    <s v="WCDXFER"/>
  </r>
  <r>
    <n v="0"/>
    <n v="0"/>
    <n v="0"/>
    <n v="0"/>
    <d v="2023-12-01T00:00:00"/>
    <s v="BH Colorado Electric Oper Co"/>
    <s v="Regulated Electric (122)"/>
    <s v="WPC Sub 30399 Spare Equipment"/>
    <x v="131"/>
    <n v="135300"/>
    <x v="245"/>
    <n v="9689909"/>
    <s v="TRANSF, POTNTL, 1PH, 69001-161KV"/>
    <d v="1959-07-01T00:00:00"/>
    <d v="1959-07-01T00:00:00"/>
    <s v="WCDXFER"/>
  </r>
  <r>
    <n v="0"/>
    <n v="0"/>
    <n v="0"/>
    <n v="0"/>
    <d v="2023-12-01T00:00:00"/>
    <s v="BH Colorado Electric Oper Co"/>
    <s v="Regulated Electric (122)"/>
    <s v="WPC Sub 30399 Spare Equipment"/>
    <x v="131"/>
    <n v="135300"/>
    <x v="245"/>
    <n v="9706632"/>
    <s v="TRANSF, POTNTL, 1PH, 69001-161KV"/>
    <d v="1959-07-01T00:00:00"/>
    <d v="1959-07-01T00:00:00"/>
    <s v="CPR Conversion"/>
  </r>
  <r>
    <n v="0"/>
    <n v="0"/>
    <n v="0"/>
    <n v="0"/>
    <d v="2023-12-01T00:00:00"/>
    <s v="BH Colorado Electric Oper Co"/>
    <s v="Regulated Electric (122)"/>
    <s v="WPC Sub 30399 Spare Equipment"/>
    <x v="131"/>
    <n v="135300"/>
    <x v="250"/>
    <n v="9822162"/>
    <s v="TX.-CURRENT, WINDOW TYPE"/>
    <d v="1967-07-01T00:00:00"/>
    <d v="1967-07-01T00:00:00"/>
    <s v="WCDXFER"/>
  </r>
  <r>
    <n v="0"/>
    <n v="0"/>
    <n v="0"/>
    <n v="0"/>
    <d v="2023-12-01T00:00:00"/>
    <s v="BH Colorado Electric Oper Co"/>
    <s v="Regulated Electric (122)"/>
    <s v="WPC Sub 30399 Spare Equipment"/>
    <x v="131"/>
    <n v="135300"/>
    <x v="250"/>
    <n v="9974315"/>
    <s v="TX.-CURRENT, WINDOW TYPE"/>
    <d v="1967-07-01T00:00:00"/>
    <d v="1967-07-01T00:00:00"/>
    <s v="CPR Conversion"/>
  </r>
  <r>
    <n v="0"/>
    <n v="0"/>
    <n v="0"/>
    <n v="0"/>
    <d v="2023-12-01T00:00:00"/>
    <s v="BH Colorado Electric Oper Co"/>
    <s v="Regulated Electric (122)"/>
    <s v="WPC Sub 30399 Spare Equipment"/>
    <x v="131"/>
    <n v="135300"/>
    <x v="250"/>
    <n v="9693315"/>
    <s v="TX., CURR.-WIND.TYPE-100-600A"/>
    <d v="1950-07-01T00:00:00"/>
    <d v="1950-07-01T00:00:00"/>
    <s v="CPR Conversion"/>
  </r>
  <r>
    <n v="0"/>
    <n v="0"/>
    <n v="0"/>
    <n v="0"/>
    <d v="2023-12-01T00:00:00"/>
    <s v="BH Colorado Electric Oper Co"/>
    <s v="Regulated Electric (122)"/>
    <s v="WPC Sub 30399 Spare Equipment"/>
    <x v="131"/>
    <n v="135300"/>
    <x v="250"/>
    <n v="9822163"/>
    <s v="TX., CURR.-WIND.TYPE-100-600A"/>
    <d v="1950-07-01T00:00:00"/>
    <d v="1950-07-01T00:00:00"/>
    <s v="WCDXFER"/>
  </r>
  <r>
    <n v="0"/>
    <n v="0"/>
    <n v="0"/>
    <n v="0"/>
    <d v="2023-12-01T00:00:00"/>
    <s v="BH Colorado Electric Oper Co"/>
    <s v="Regulated Electric (122)"/>
    <s v="WPC Sub 30399 Spare Equipment"/>
    <x v="131"/>
    <n v="135300"/>
    <x v="250"/>
    <n v="9822161"/>
    <s v="TX.-CURRENT, WINDOW TYPE"/>
    <d v="1959-07-01T00:00:00"/>
    <d v="1959-07-01T00:00:00"/>
    <s v="WCDXFER"/>
  </r>
  <r>
    <n v="0"/>
    <n v="0"/>
    <n v="0"/>
    <n v="0"/>
    <d v="2023-12-01T00:00:00"/>
    <s v="BH Colorado Electric Oper Co"/>
    <s v="Regulated Electric (122)"/>
    <s v="WPC Sub 30399 Spare Equipment"/>
    <x v="131"/>
    <n v="135300"/>
    <x v="250"/>
    <n v="9974314"/>
    <s v="TX.-CURRENT, WINDOW TYPE"/>
    <d v="1959-07-01T00:00:00"/>
    <d v="1959-07-01T00:00:00"/>
    <s v="CPR Conversion"/>
  </r>
  <r>
    <n v="0"/>
    <n v="0"/>
    <n v="0"/>
    <n v="0"/>
    <d v="2023-12-01T00:00:00"/>
    <s v="BH Colorado Electric Oper Co"/>
    <s v="Regulated Electric (122)"/>
    <s v="WPC Sub 30399 Spare Equipment"/>
    <x v="131"/>
    <n v="135300"/>
    <x v="252"/>
    <n v="9821946"/>
    <s v="CARR CURR EQ-WAVE TRAP-800 AMP"/>
    <d v="1961-07-01T00:00:00"/>
    <d v="1961-07-01T00:00:00"/>
    <s v="WCDXFER"/>
  </r>
  <r>
    <n v="0"/>
    <n v="0"/>
    <n v="0"/>
    <n v="0"/>
    <d v="2023-12-01T00:00:00"/>
    <s v="BH Colorado Electric Oper Co"/>
    <s v="Regulated Electric (122)"/>
    <s v="WPC Sub 30399 Spare Equipment"/>
    <x v="131"/>
    <n v="135300"/>
    <x v="252"/>
    <n v="9974324"/>
    <s v="CARR CURR EQ-WAVE TRAP-800 AMP"/>
    <d v="1961-07-01T00:00:00"/>
    <d v="1961-07-01T00:00:00"/>
    <s v="CPR Conversion"/>
  </r>
  <r>
    <n v="5204"/>
    <n v="38551.050000000003"/>
    <n v="9040.4016439139996"/>
    <n v="29510.648356086003"/>
    <d v="2023-12-01T00:00:00"/>
    <s v="BH Colorado Electric Oper Co"/>
    <s v="Regulated Electric (122)"/>
    <s v="WPC Sub 30415 Blende"/>
    <x v="132"/>
    <n v="135300"/>
    <x v="378"/>
    <n v="11582793"/>
    <s v="CABLE, 795MCM ACSR B"/>
    <d v="2012-03-09T00:00:00"/>
    <d v="2012-01-01T00:00:00"/>
    <s v="10042490"/>
  </r>
  <r>
    <n v="0"/>
    <n v="0"/>
    <n v="0"/>
    <n v="0"/>
    <d v="2023-12-01T00:00:00"/>
    <s v="BH Colorado Electric Oper Co"/>
    <s v="Regulated Electric (122)"/>
    <s v="WPC Sub 30415 Blende"/>
    <x v="132"/>
    <n v="135300"/>
    <x v="3"/>
    <n v="11313967"/>
    <s v="69KV LINE EXTENSION FROM THE BLENDE SUBSTATION TO A SUBSTATION AT THE AMERICAN IRON AND METAL FACILITY. AMERICAN IRON WILL BE REIMBURSING FOR THE MATERIAL AND LABOR TO CONSTRUCT THE LINE EXTENSION 07-27-2011  GC"/>
    <d v="2012-03-09T00:00:00"/>
    <d v="2012-03-01T00:00:00"/>
    <s v="10042490"/>
  </r>
  <r>
    <n v="3"/>
    <n v="54490.76"/>
    <n v="12778.338236756799"/>
    <n v="41712.421763243205"/>
    <d v="2023-12-01T00:00:00"/>
    <s v="BH Colorado Electric Oper Co"/>
    <s v="Regulated Electric (122)"/>
    <s v="WPC Sub 30415 Blende"/>
    <x v="132"/>
    <n v="135300"/>
    <x v="379"/>
    <n v="11582799"/>
    <s v="FUSE: 69 KV, VERTICAL 180 DEG"/>
    <d v="2012-03-09T00:00:00"/>
    <d v="2012-01-01T00:00:00"/>
    <s v="10042490"/>
  </r>
  <r>
    <n v="15"/>
    <n v="40041.74"/>
    <n v="9389.9754253432002"/>
    <n v="30651.764574656798"/>
    <d v="2023-12-01T00:00:00"/>
    <s v="BH Colorado Electric Oper Co"/>
    <s v="Regulated Electric (122)"/>
    <s v="WPC Sub 30415 Blende"/>
    <x v="132"/>
    <n v="135300"/>
    <x v="11"/>
    <n v="11582796"/>
    <s v="INSULATORS:POLYMER"/>
    <d v="2012-03-09T00:00:00"/>
    <d v="2012-01-01T00:00:00"/>
    <s v="10042490"/>
  </r>
  <r>
    <n v="1750"/>
    <n v="3418.87"/>
    <n v="801.74101531159999"/>
    <n v="2617.1289846884001"/>
    <d v="2023-12-01T00:00:00"/>
    <s v="BH Colorado Electric Oper Co"/>
    <s v="Regulated Electric (122)"/>
    <s v="WPC Sub 30415 Blende"/>
    <x v="132"/>
    <n v="135300"/>
    <x v="30"/>
    <n v="11582785"/>
    <s v="STATIC WIRE: 3/8 EHS"/>
    <d v="2012-03-09T00:00:00"/>
    <d v="2012-01-01T00:00:00"/>
    <s v="10042490"/>
  </r>
  <r>
    <n v="3"/>
    <n v="214473.82"/>
    <n v="50295.114527477599"/>
    <n v="164178.70547252242"/>
    <d v="2023-12-01T00:00:00"/>
    <s v="BH Colorado Electric Oper Co"/>
    <s v="Regulated Electric (122)"/>
    <s v="WPC Sub 30415 Blende"/>
    <x v="132"/>
    <n v="135300"/>
    <x v="380"/>
    <n v="11582802"/>
    <s v="69 KV STRUCTURES"/>
    <d v="2012-03-09T00:00:00"/>
    <d v="2012-03-01T00:00:00"/>
    <s v="10042490"/>
  </r>
  <r>
    <n v="1"/>
    <n v="39867.74"/>
    <n v="9349.171611023201"/>
    <n v="30518.568388976797"/>
    <d v="2023-12-01T00:00:00"/>
    <s v="BH Colorado Electric Oper Co"/>
    <s v="Regulated Electric (122)"/>
    <s v="WPC Sub 30415 Blende"/>
    <x v="132"/>
    <n v="135300"/>
    <x v="381"/>
    <n v="11582790"/>
    <s v="PADMOUNT:PRI METERING SPMD"/>
    <d v="2012-03-09T00:00:00"/>
    <d v="2012-01-01T00:00:00"/>
    <s v="10042490"/>
  </r>
  <r>
    <n v="1"/>
    <n v="13775.51"/>
    <n v="-167.55814037480002"/>
    <n v="13943.0681403748"/>
    <d v="2023-12-01T00:00:00"/>
    <s v="BH Colorado Electric Oper Co"/>
    <s v="Regulated Electric (122)"/>
    <s v="WPC Sub 30453 Desert Cove"/>
    <x v="133"/>
    <n v="135001"/>
    <x v="16"/>
    <n v="10562858"/>
    <s v="LAND"/>
    <d v="2002-11-15T00:00:00"/>
    <d v="2002-12-01T00:00:00"/>
    <s v="10017104"/>
  </r>
  <r>
    <n v="1"/>
    <n v="26282.560000000001"/>
    <n v="8554.7895649056009"/>
    <n v="17727.7704350944"/>
    <d v="2023-12-01T00:00:00"/>
    <s v="BH Colorado Electric Oper Co"/>
    <s v="Regulated Electric (122)"/>
    <s v="WPC Sub 30453 Desert Cove"/>
    <x v="133"/>
    <n v="135200"/>
    <x v="113"/>
    <n v="10563065"/>
    <s v="CLEARING &amp; GRADING"/>
    <d v="2003-06-16T00:00:00"/>
    <d v="2003-01-01T00:00:00"/>
    <s v="10010307"/>
  </r>
  <r>
    <n v="1"/>
    <n v="5341.58"/>
    <n v="1738.6469523558001"/>
    <n v="3602.9330476442001"/>
    <d v="2023-12-01T00:00:00"/>
    <s v="BH Colorado Electric Oper Co"/>
    <s v="Regulated Electric (122)"/>
    <s v="WPC Sub 30453 Desert Cove"/>
    <x v="133"/>
    <n v="135200"/>
    <x v="382"/>
    <n v="10563051"/>
    <s v="CULVERTS"/>
    <d v="2003-06-16T00:00:00"/>
    <d v="2003-01-01T00:00:00"/>
    <s v="10010307"/>
  </r>
  <r>
    <n v="1"/>
    <n v="32017.350000000002"/>
    <n v="10421.4236237235"/>
    <n v="21595.926376276504"/>
    <d v="2023-12-01T00:00:00"/>
    <s v="BH Colorado Electric Oper Co"/>
    <s v="Regulated Electric (122)"/>
    <s v="WPC Sub 30453 Desert Cove"/>
    <x v="133"/>
    <n v="135200"/>
    <x v="119"/>
    <n v="10563037"/>
    <s v="FENCE"/>
    <d v="2003-06-16T00:00:00"/>
    <d v="2003-01-01T00:00:00"/>
    <s v="10010307"/>
  </r>
  <r>
    <n v="1"/>
    <n v="26717.62"/>
    <n v="8696.3985538361994"/>
    <n v="18021.2214461638"/>
    <d v="2023-12-01T00:00:00"/>
    <s v="BH Colorado Electric Oper Co"/>
    <s v="Regulated Electric (122)"/>
    <s v="WPC Sub 30453 Desert Cove"/>
    <x v="133"/>
    <n v="135200"/>
    <x v="123"/>
    <n v="10563058"/>
    <s v="LANDSCAPING"/>
    <d v="2003-06-16T00:00:00"/>
    <d v="2003-01-01T00:00:00"/>
    <s v="10010307"/>
  </r>
  <r>
    <n v="1"/>
    <n v="8491.0499999999993"/>
    <n v="2089.6850203515"/>
    <n v="6401.3649796484988"/>
    <d v="2023-12-01T00:00:00"/>
    <s v="BH Colorado Electric Oper Co"/>
    <s v="Regulated Electric (122)"/>
    <s v="WPC Sub 30453 Desert Cove"/>
    <x v="133"/>
    <n v="135200"/>
    <x v="123"/>
    <n v="10563083"/>
    <s v="LANDSCAPING"/>
    <d v="2008-11-09T00:00:00"/>
    <d v="2008-01-01T00:00:00"/>
    <s v="10022382"/>
  </r>
  <r>
    <n v="1"/>
    <n v="4280.68"/>
    <n v="1053.4943114124001"/>
    <n v="3227.1856885876005"/>
    <d v="2023-12-01T00:00:00"/>
    <s v="BH Colorado Electric Oper Co"/>
    <s v="Regulated Electric (122)"/>
    <s v="WPC Sub 30453 Desert Cove"/>
    <x v="133"/>
    <n v="135200"/>
    <x v="4"/>
    <n v="10563076"/>
    <s v="ROADS"/>
    <d v="2008-11-09T00:00:00"/>
    <d v="2008-01-01T00:00:00"/>
    <s v="10022382"/>
  </r>
  <r>
    <n v="1"/>
    <n v="24829.34"/>
    <n v="8081.7766129134006"/>
    <n v="16747.5633870866"/>
    <d v="2023-12-01T00:00:00"/>
    <s v="BH Colorado Electric Oper Co"/>
    <s v="Regulated Electric (122)"/>
    <s v="WPC Sub 30453 Desert Cove"/>
    <x v="133"/>
    <n v="135200"/>
    <x v="128"/>
    <n v="10563044"/>
    <s v="STATION ROCK"/>
    <d v="2003-06-16T00:00:00"/>
    <d v="2003-01-01T00:00:00"/>
    <s v="10010307"/>
  </r>
  <r>
    <n v="2"/>
    <n v="11379.14"/>
    <n v="4756.8229183225994"/>
    <n v="6622.3170816774"/>
    <d v="2023-12-01T00:00:00"/>
    <s v="BH Colorado Electric Oper Co"/>
    <s v="Regulated Electric (122)"/>
    <s v="WPC Sub 30453 Desert Cove"/>
    <x v="133"/>
    <n v="135300"/>
    <x v="157"/>
    <n v="10566323"/>
    <s v="AIRBRK-3PH-MANL-0-15000V-1200-1999A"/>
    <d v="2003-06-16T00:00:00"/>
    <d v="2003-01-01T00:00:00"/>
    <s v="10010307"/>
  </r>
  <r>
    <n v="7"/>
    <n v="63494.6"/>
    <n v="26542.653352514"/>
    <n v="36951.946647485995"/>
    <d v="2023-12-01T00:00:00"/>
    <s v="BH Colorado Electric Oper Co"/>
    <s v="Regulated Electric (122)"/>
    <s v="WPC Sub 30453 Desert Cove"/>
    <x v="133"/>
    <n v="135300"/>
    <x v="254"/>
    <n v="10566232"/>
    <s v="AIRBRK-3PH-MANL-69-170KV- 1200-1999AMPS"/>
    <d v="2003-06-16T00:00:00"/>
    <d v="2003-01-01T00:00:00"/>
    <s v="10010307"/>
  </r>
  <r>
    <n v="3"/>
    <n v="1959.08"/>
    <n v="779.00537789960003"/>
    <n v="1180.0746221003999"/>
    <d v="2023-12-01T00:00:00"/>
    <s v="BH Colorado Electric Oper Co"/>
    <s v="Regulated Electric (122)"/>
    <s v="WPC Sub 30453 Desert Cove"/>
    <x v="133"/>
    <n v="135300"/>
    <x v="74"/>
    <n v="10566406"/>
    <s v="ARRESTER -  0-10,000 VOLTS"/>
    <d v="2004-10-25T00:00:00"/>
    <d v="2004-01-01T00:00:00"/>
    <s v="10020720"/>
  </r>
  <r>
    <n v="3"/>
    <n v="214.14000000000001"/>
    <n v="85.150280551800009"/>
    <n v="128.98971944819999"/>
    <d v="2023-12-01T00:00:00"/>
    <s v="BH Colorado Electric Oper Co"/>
    <s v="Regulated Electric (122)"/>
    <s v="WPC Sub 30453 Desert Cove"/>
    <x v="133"/>
    <n v="135300"/>
    <x v="74"/>
    <n v="10566420"/>
    <s v="ARRESTER -  0-10,000 VOLTS"/>
    <d v="2004-12-20T00:00:00"/>
    <d v="2005-01-01T00:00:00"/>
    <s v="10020678"/>
  </r>
  <r>
    <n v="12"/>
    <n v="2650.36"/>
    <n v="837.70331374720001"/>
    <n v="1812.6566862528002"/>
    <d v="2023-12-01T00:00:00"/>
    <s v="BH Colorado Electric Oper Co"/>
    <s v="Regulated Electric (122)"/>
    <s v="WPC Sub 30453 Desert Cove"/>
    <x v="133"/>
    <n v="135300"/>
    <x v="74"/>
    <n v="10566579"/>
    <s v="ARRESTERS"/>
    <d v="2008-11-09T00:00:00"/>
    <d v="2008-01-01T00:00:00"/>
    <s v="10022382"/>
  </r>
  <r>
    <n v="6"/>
    <n v="5781.05"/>
    <n v="2416.6528517945003"/>
    <n v="3364.3971482054999"/>
    <d v="2023-12-01T00:00:00"/>
    <s v="BH Colorado Electric Oper Co"/>
    <s v="Regulated Electric (122)"/>
    <s v="WPC Sub 30453 Desert Cove"/>
    <x v="133"/>
    <n v="135300"/>
    <x v="110"/>
    <n v="10566330"/>
    <s v="ARRESTER -  69,001-146,000 VOLTS"/>
    <d v="2003-06-16T00:00:00"/>
    <d v="2003-01-01T00:00:00"/>
    <s v="10010307"/>
  </r>
  <r>
    <n v="0"/>
    <n v="53551.4"/>
    <n v="1638.0071960979999"/>
    <n v="51913.392803902003"/>
    <d v="2023-12-01T00:00:00"/>
    <s v="BH Colorado Electric Oper Co"/>
    <s v="Regulated Electric (122)"/>
    <s v="WPC Sub 30453 Desert Cove"/>
    <x v="133"/>
    <n v="135300"/>
    <x v="111"/>
    <n v="36314662"/>
    <s v="Batteries, Storage - Station"/>
    <d v="2022-05-27T00:00:00"/>
    <d v="2022-05-01T00:00:00"/>
    <s v="10079177"/>
  </r>
  <r>
    <n v="2"/>
    <n v="180042.12"/>
    <n v="75263.023627390809"/>
    <n v="104779.09637260919"/>
    <d v="2023-12-01T00:00:00"/>
    <s v="BH Colorado Electric Oper Co"/>
    <s v="Regulated Electric (122)"/>
    <s v="WPC Sub 30453 Desert Cove"/>
    <x v="133"/>
    <n v="135300"/>
    <x v="132"/>
    <n v="10566378"/>
    <s v="BREAKER, GAS - 115-161 KV"/>
    <d v="2003-06-16T00:00:00"/>
    <d v="2003-01-01T00:00:00"/>
    <s v="10010307"/>
  </r>
  <r>
    <n v="1"/>
    <n v="129471.63"/>
    <n v="22441.259365666501"/>
    <n v="107030.37063433351"/>
    <d v="2023-12-01T00:00:00"/>
    <s v="BH Colorado Electric Oper Co"/>
    <s v="Regulated Electric (122)"/>
    <s v="WPC Sub 30453 Desert Cove"/>
    <x v="133"/>
    <n v="135300"/>
    <x v="383"/>
    <n v="13776634"/>
    <s v="Breaker, Vacuum - 15 Kv"/>
    <d v="2015-09-01T00:00:00"/>
    <d v="2015-01-01T00:00:00"/>
    <s v="10051400"/>
  </r>
  <r>
    <n v="1"/>
    <n v="2128.87"/>
    <n v="672.87517678239999"/>
    <n v="1455.9948232175998"/>
    <d v="2023-12-01T00:00:00"/>
    <s v="BH Colorado Electric Oper Co"/>
    <s v="Regulated Electric (122)"/>
    <s v="WPC Sub 30453 Desert Cove"/>
    <x v="133"/>
    <n v="135300"/>
    <x v="10"/>
    <n v="10566586"/>
    <s v="BUS AND STATION CONDUCTOR"/>
    <d v="2008-11-09T00:00:00"/>
    <d v="2008-01-01T00:00:00"/>
    <s v="10022382"/>
  </r>
  <r>
    <n v="539"/>
    <n v="3089.14"/>
    <n v="1228.3605943018001"/>
    <n v="1860.7794056981998"/>
    <d v="2023-12-01T00:00:00"/>
    <s v="BH Colorado Electric Oper Co"/>
    <s v="Regulated Electric (122)"/>
    <s v="WPC Sub 30453 Desert Cove"/>
    <x v="133"/>
    <n v="135300"/>
    <x v="255"/>
    <n v="10566441"/>
    <s v="BUS BAR"/>
    <d v="2004-12-20T00:00:00"/>
    <d v="2005-01-01T00:00:00"/>
    <s v="10020678"/>
  </r>
  <r>
    <n v="1570"/>
    <n v="39841.160000000003"/>
    <n v="16654.803700504399"/>
    <n v="23186.356299495605"/>
    <d v="2023-12-01T00:00:00"/>
    <s v="BH Colorado Electric Oper Co"/>
    <s v="Regulated Electric (122)"/>
    <s v="WPC Sub 30453 Desert Cove"/>
    <x v="133"/>
    <n v="135300"/>
    <x v="255"/>
    <n v="10566385"/>
    <s v="BUS BAR"/>
    <d v="2003-06-16T00:00:00"/>
    <d v="2003-01-01T00:00:00"/>
    <s v="10010307"/>
  </r>
  <r>
    <n v="9"/>
    <n v="14702.130000000001"/>
    <n v="6145.9327270917001"/>
    <n v="8556.1972729083009"/>
    <d v="2023-12-01T00:00:00"/>
    <s v="BH Colorado Electric Oper Co"/>
    <s v="Regulated Electric (122)"/>
    <s v="WPC Sub 30453 Desert Cove"/>
    <x v="133"/>
    <n v="135300"/>
    <x v="256"/>
    <n v="10566169"/>
    <s v="BUS SUPPORT"/>
    <d v="2003-06-16T00:00:00"/>
    <d v="2003-01-01T00:00:00"/>
    <s v="10010307"/>
  </r>
  <r>
    <n v="120"/>
    <n v="6516.41"/>
    <n v="2724.0554587769002"/>
    <n v="3792.3545412230997"/>
    <d v="2023-12-01T00:00:00"/>
    <s v="BH Colorado Electric Oper Co"/>
    <s v="Regulated Electric (122)"/>
    <s v="WPC Sub 30453 Desert Cove"/>
    <x v="133"/>
    <n v="135300"/>
    <x v="112"/>
    <n v="37646139"/>
    <s v="CABLE TRENCH"/>
    <d v="2003-06-16T00:00:00"/>
    <d v="2003-01-01T00:00:00"/>
    <s v="10010307"/>
  </r>
  <r>
    <n v="0"/>
    <n v="0"/>
    <n v="0"/>
    <n v="0"/>
    <d v="2023-12-01T00:00:00"/>
    <s v="BH Colorado Electric Oper Co"/>
    <s v="Regulated Electric (122)"/>
    <s v="WPC Sub 30453 Desert Cove"/>
    <x v="133"/>
    <n v="135300"/>
    <x v="384"/>
    <n v="10566364"/>
    <s v="CABLE TRENCH"/>
    <d v="2003-06-16T00:00:00"/>
    <d v="2003-01-01T00:00:00"/>
    <s v="10010307"/>
  </r>
  <r>
    <n v="2"/>
    <n v="865166.51"/>
    <n v="361665.63404028589"/>
    <n v="503500.87595971412"/>
    <d v="2023-12-01T00:00:00"/>
    <s v="BH Colorado Electric Oper Co"/>
    <s v="Regulated Electric (122)"/>
    <s v="WPC Sub 30453 Desert Cove"/>
    <x v="133"/>
    <n v="135300"/>
    <x v="114"/>
    <n v="10566295"/>
    <s v="CNTL CBL SWITCHGEAR METAL-CLAD"/>
    <d v="2003-06-16T00:00:00"/>
    <d v="2003-01-01T00:00:00"/>
    <s v="10010307"/>
  </r>
  <r>
    <n v="1"/>
    <n v="878777.06"/>
    <n v="277756.40109533124"/>
    <n v="601020.65890466888"/>
    <d v="2023-12-01T00:00:00"/>
    <s v="BH Colorado Electric Oper Co"/>
    <s v="Regulated Electric (122)"/>
    <s v="WPC Sub 30453 Desert Cove"/>
    <x v="133"/>
    <n v="135300"/>
    <x v="114"/>
    <n v="10566669"/>
    <s v="SWITCHGEAR-15KV METALCLAD OUTDOOR"/>
    <d v="2008-11-09T00:00:00"/>
    <d v="2008-01-01T00:00:00"/>
    <s v="10022382"/>
  </r>
  <r>
    <n v="1"/>
    <n v="32292.47"/>
    <n v="7572.7353437596003"/>
    <n v="24719.734656240402"/>
    <d v="2023-12-01T00:00:00"/>
    <s v="BH Colorado Electric Oper Co"/>
    <s v="Regulated Electric (122)"/>
    <s v="WPC Sub 30453 Desert Cove"/>
    <x v="133"/>
    <n v="135300"/>
    <x v="115"/>
    <n v="11907836"/>
    <s v="WPC 30453 COMMUNICATIONS: JMUX"/>
    <d v="2012-10-11T00:00:00"/>
    <d v="2012-01-01T00:00:00"/>
    <s v="10044917"/>
  </r>
  <r>
    <n v="3190"/>
    <n v="2596.08"/>
    <n v="820.5469516416"/>
    <n v="1775.5330483583998"/>
    <d v="2023-12-01T00:00:00"/>
    <s v="BH Colorado Electric Oper Co"/>
    <s v="Regulated Electric (122)"/>
    <s v="WPC Sub 30453 Desert Cove"/>
    <x v="133"/>
    <n v="135300"/>
    <x v="385"/>
    <n v="10566600"/>
    <s v="CABLE, CONTROL COPPER"/>
    <d v="2008-11-09T00:00:00"/>
    <d v="2008-01-01T00:00:00"/>
    <s v="10022382"/>
  </r>
  <r>
    <n v="20596"/>
    <n v="16500.189999999999"/>
    <n v="6897.5759107170998"/>
    <n v="9602.6140892828989"/>
    <d v="2023-12-01T00:00:00"/>
    <s v="BH Colorado Electric Oper Co"/>
    <s v="Regulated Electric (122)"/>
    <s v="WPC Sub 30453 Desert Cove"/>
    <x v="133"/>
    <n v="135300"/>
    <x v="116"/>
    <n v="10566302"/>
    <s v="COND. CONTROL CABLE, OTHER"/>
    <d v="2003-06-16T00:00:00"/>
    <d v="2003-01-01T00:00:00"/>
    <s v="10010307"/>
  </r>
  <r>
    <n v="4908"/>
    <n v="44116.17"/>
    <n v="18441.886515555299"/>
    <n v="25674.283484444699"/>
    <d v="2023-12-01T00:00:00"/>
    <s v="BH Colorado Electric Oper Co"/>
    <s v="Regulated Electric (122)"/>
    <s v="WPC Sub 30453 Desert Cove"/>
    <x v="133"/>
    <n v="135300"/>
    <x v="258"/>
    <n v="10566218"/>
    <s v="COND. PWR CABLE, OTHER"/>
    <d v="2003-06-16T00:00:00"/>
    <d v="2003-01-01T00:00:00"/>
    <s v="10010307"/>
  </r>
  <r>
    <n v="1334"/>
    <n v="17359.830000000002"/>
    <n v="6902.9345046771004"/>
    <n v="10456.8954953229"/>
    <d v="2023-12-01T00:00:00"/>
    <s v="BH Colorado Electric Oper Co"/>
    <s v="Regulated Electric (122)"/>
    <s v="WPC Sub 30453 Desert Cove"/>
    <x v="133"/>
    <n v="135300"/>
    <x v="258"/>
    <n v="10566413"/>
    <s v="COND. PWR CABLE, OTHER"/>
    <d v="2004-12-20T00:00:00"/>
    <d v="2005-01-01T00:00:00"/>
    <s v="10020678"/>
  </r>
  <r>
    <n v="5240"/>
    <n v="53025.21"/>
    <n v="16759.7587230192"/>
    <n v="36265.451276980799"/>
    <d v="2023-12-01T00:00:00"/>
    <s v="BH Colorado Electric Oper Co"/>
    <s v="Regulated Electric (122)"/>
    <s v="WPC Sub 30453 Desert Cove"/>
    <x v="133"/>
    <n v="135300"/>
    <x v="386"/>
    <n v="10566607"/>
    <s v="CABLE, POWER DRAIN WIRE"/>
    <d v="2008-11-09T00:00:00"/>
    <d v="2008-01-01T00:00:00"/>
    <s v="10022382"/>
  </r>
  <r>
    <n v="5"/>
    <n v="8215.09"/>
    <n v="3434.1548120581001"/>
    <n v="4780.9351879419"/>
    <d v="2023-12-01T00:00:00"/>
    <s v="BH Colorado Electric Oper Co"/>
    <s v="Regulated Electric (122)"/>
    <s v="WPC Sub 30453 Desert Cove"/>
    <x v="133"/>
    <n v="135300"/>
    <x v="260"/>
    <n v="10566253"/>
    <s v="CURR/POT TRANS/REAC STAND"/>
    <d v="2003-06-16T00:00:00"/>
    <d v="2003-01-01T00:00:00"/>
    <s v="10010307"/>
  </r>
  <r>
    <n v="2"/>
    <n v="103649.98"/>
    <n v="43328.810467898198"/>
    <n v="60321.169532101798"/>
    <d v="2023-12-01T00:00:00"/>
    <s v="BH Colorado Electric Oper Co"/>
    <s v="Regulated Electric (122)"/>
    <s v="WPC Sub 30453 Desert Cove"/>
    <x v="133"/>
    <n v="135300"/>
    <x v="144"/>
    <n v="10566260"/>
    <s v="DEADEND TOWER"/>
    <d v="2003-06-16T00:00:00"/>
    <d v="2003-01-01T00:00:00"/>
    <s v="10010307"/>
  </r>
  <r>
    <n v="0"/>
    <n v="0"/>
    <n v="0"/>
    <n v="0"/>
    <d v="2023-12-01T00:00:00"/>
    <s v="BH Colorado Electric Oper Co"/>
    <s v="Regulated Electric (122)"/>
    <s v="WPC Sub 30453 Desert Cove"/>
    <x v="133"/>
    <n v="135300"/>
    <x v="3"/>
    <n v="28830343"/>
    <s v="Replace existing door and/or locking mechanisms for Desert Cove Substation to allow for compliance with NERC CIP Low Impact Standards."/>
    <d v="2019-12-16T00:00:00"/>
    <d v="2020-01-01T00:00:00"/>
    <s v="10068547"/>
  </r>
  <r>
    <n v="0"/>
    <n v="0"/>
    <n v="0"/>
    <n v="0"/>
    <d v="2023-12-01T00:00:00"/>
    <s v="BH Colorado Electric Oper Co"/>
    <s v="Regulated Electric (122)"/>
    <s v="WPC Sub 30453 Desert Cove"/>
    <x v="133"/>
    <n v="135300"/>
    <x v="3"/>
    <n v="13659168"/>
    <s v="Desert Cove #1 Feeder 4"/>
    <d v="2015-09-01T00:00:00"/>
    <d v="2015-10-01T00:00:00"/>
    <s v="10051400"/>
  </r>
  <r>
    <n v="0"/>
    <n v="0"/>
    <n v="0"/>
    <n v="0"/>
    <d v="2023-12-01T00:00:00"/>
    <s v="BH Colorado Electric Oper Co"/>
    <s v="Regulated Electric (122)"/>
    <s v="WPC Sub 30453 Desert Cove"/>
    <x v="133"/>
    <n v="135300"/>
    <x v="3"/>
    <n v="29646514"/>
    <s v="Replace existing door and/or locking mechanisms for Desert Cove Substation to allow for compliance with NERC CIP Low Impact Standards."/>
    <d v="2019-12-16T00:00:00"/>
    <d v="2020-07-01T00:00:00"/>
    <s v="10068547"/>
  </r>
  <r>
    <n v="0"/>
    <n v="0"/>
    <n v="0"/>
    <n v="0"/>
    <d v="2023-12-01T00:00:00"/>
    <s v="BH Colorado Electric Oper Co"/>
    <s v="Regulated Electric (122)"/>
    <s v="WPC Sub 30453 Desert Cove"/>
    <x v="133"/>
    <n v="135300"/>
    <x v="3"/>
    <n v="33360410"/>
    <s v="Install test switches on lockout relays at Desert Cove sub to aid in NERC testing."/>
    <d v="2021-06-30T00:00:00"/>
    <d v="2021-06-01T00:00:00"/>
    <s v="10075413"/>
  </r>
  <r>
    <n v="0"/>
    <n v="0"/>
    <n v="0"/>
    <n v="0"/>
    <d v="2023-12-01T00:00:00"/>
    <s v="BH Colorado Electric Oper Co"/>
    <s v="Regulated Electric (122)"/>
    <s v="WPC Sub 30453 Desert Cove"/>
    <x v="133"/>
    <n v="135300"/>
    <x v="3"/>
    <n v="11911011"/>
    <s v="BUILD 36 MILES OF TRANSMISSION (RATTLESNAKE)  SOUTHERN CONNECTOR TRANSMISSION LINE   05-02-2012 GC"/>
    <d v="2012-10-11T00:00:00"/>
    <d v="2013-06-01T00:00:00"/>
    <s v="10044917"/>
  </r>
  <r>
    <n v="0"/>
    <n v="0"/>
    <n v="0"/>
    <n v="0"/>
    <d v="2023-12-01T00:00:00"/>
    <s v="BH Colorado Electric Oper Co"/>
    <s v="Regulated Electric (122)"/>
    <s v="WPC Sub 30453 Desert Cove"/>
    <x v="133"/>
    <n v="135300"/>
    <x v="3"/>
    <n v="28413180"/>
    <s v="Replace existing door and/or locking mechanisms for Desert Cove Substation to allow for compliance with NERC CIP Low Impact Standards."/>
    <d v="2019-12-16T00:00:00"/>
    <d v="2019-12-01T00:00:00"/>
    <s v="10068547"/>
  </r>
  <r>
    <n v="0"/>
    <n v="0"/>
    <n v="0"/>
    <n v="0"/>
    <d v="2023-12-01T00:00:00"/>
    <s v="BH Colorado Electric Oper Co"/>
    <s v="Regulated Electric (122)"/>
    <s v="WPC Sub 30453 Desert Cove"/>
    <x v="133"/>
    <n v="135300"/>
    <x v="3"/>
    <n v="35463132"/>
    <s v="Replace existing 125VDC lead acid (VLA) battery system with new lead acid (VLA) batteries in Unit 1 switchgear building. Replace battery rack and include containment. Replace the charger. Install manual transfer switch (MTS) for battery trailer connectio"/>
    <d v="2022-05-27T00:00:00"/>
    <d v="2022-05-01T00:00:00"/>
    <s v="10079177"/>
  </r>
  <r>
    <n v="1"/>
    <n v="14935.98"/>
    <n v="3502.5572103864001"/>
    <n v="11433.4227896136"/>
    <d v="2023-12-01T00:00:00"/>
    <s v="BH Colorado Electric Oper Co"/>
    <s v="Regulated Electric (122)"/>
    <s v="WPC Sub 30453 Desert Cove"/>
    <x v="133"/>
    <n v="135300"/>
    <x v="329"/>
    <n v="11845608"/>
    <s v="FIBER OPTIC PATCH PANEL"/>
    <d v="2012-10-11T00:00:00"/>
    <d v="2013-01-01T00:00:00"/>
    <s v="10044362"/>
  </r>
  <r>
    <n v="1"/>
    <n v="158279.49"/>
    <n v="50027.638989124804"/>
    <n v="108251.85101087519"/>
    <d v="2023-12-01T00:00:00"/>
    <s v="BH Colorado Electric Oper Co"/>
    <s v="Regulated Electric (122)"/>
    <s v="WPC Sub 30453 Desert Cove"/>
    <x v="133"/>
    <n v="135300"/>
    <x v="120"/>
    <n v="10566641"/>
    <s v="FOUNDATION, OTHER"/>
    <d v="2008-11-09T00:00:00"/>
    <d v="2008-01-01T00:00:00"/>
    <s v="10022382"/>
  </r>
  <r>
    <n v="2"/>
    <n v="3219.66"/>
    <n v="1345.9147595694001"/>
    <n v="1873.7452404305998"/>
    <d v="2023-12-01T00:00:00"/>
    <s v="BH Colorado Electric Oper Co"/>
    <s v="Regulated Electric (122)"/>
    <s v="WPC Sub 30453 Desert Cove"/>
    <x v="133"/>
    <n v="135300"/>
    <x v="227"/>
    <n v="10566211"/>
    <s v="FOUNDATION - BREAKER"/>
    <d v="2003-06-16T00:00:00"/>
    <d v="2003-01-01T00:00:00"/>
    <s v="10010307"/>
  </r>
  <r>
    <n v="1"/>
    <n v="19348.189999999999"/>
    <n v="8088.1256070371001"/>
    <n v="11260.064392962899"/>
    <d v="2023-12-01T00:00:00"/>
    <s v="BH Colorado Electric Oper Co"/>
    <s v="Regulated Electric (122)"/>
    <s v="WPC Sub 30453 Desert Cove"/>
    <x v="133"/>
    <n v="135300"/>
    <x v="122"/>
    <n v="10566281"/>
    <s v="GROUNDING SYSTEMS, STATION"/>
    <d v="2003-06-16T00:00:00"/>
    <d v="2003-01-01T00:00:00"/>
    <s v="10010307"/>
  </r>
  <r>
    <n v="4365"/>
    <n v="58171.41"/>
    <n v="18386.3259792432"/>
    <n v="39785.084020756804"/>
    <d v="2023-12-01T00:00:00"/>
    <s v="BH Colorado Electric Oper Co"/>
    <s v="Regulated Electric (122)"/>
    <s v="WPC Sub 30453 Desert Cove"/>
    <x v="133"/>
    <n v="135300"/>
    <x v="122"/>
    <n v="10566593"/>
    <s v="CABLE UNDERGROUND COPPER 2"/>
    <d v="2008-11-09T00:00:00"/>
    <d v="2008-01-01T00:00:00"/>
    <s v="10022382"/>
  </r>
  <r>
    <n v="2"/>
    <n v="6195.89"/>
    <n v="2590.0684543300999"/>
    <n v="3605.8215456699004"/>
    <d v="2023-12-01T00:00:00"/>
    <s v="BH Colorado Electric Oper Co"/>
    <s v="Regulated Electric (122)"/>
    <s v="WPC Sub 30453 Desert Cove"/>
    <x v="133"/>
    <n v="135300"/>
    <x v="229"/>
    <n v="10566288"/>
    <s v="LINE TUNER"/>
    <d v="2003-06-16T00:00:00"/>
    <d v="2003-01-01T00:00:00"/>
    <s v="10010307"/>
  </r>
  <r>
    <n v="4"/>
    <n v="16.53"/>
    <n v="6.9100373877000001"/>
    <n v="9.6199626123000002"/>
    <d v="2023-12-01T00:00:00"/>
    <s v="BH Colorado Electric Oper Co"/>
    <s v="Regulated Electric (122)"/>
    <s v="WPC Sub 30453 Desert Cove"/>
    <x v="133"/>
    <n v="135300"/>
    <x v="87"/>
    <n v="10566309"/>
    <s v="PIN INSULATORS"/>
    <d v="2003-06-16T00:00:00"/>
    <d v="2003-01-01T00:00:00"/>
    <s v="10010307"/>
  </r>
  <r>
    <n v="21"/>
    <n v="8530.7800000000007"/>
    <n v="3566.1227311702"/>
    <n v="4964.6572688298002"/>
    <d v="2023-12-01T00:00:00"/>
    <s v="BH Colorado Electric Oper Co"/>
    <s v="Regulated Electric (122)"/>
    <s v="WPC Sub 30453 Desert Cove"/>
    <x v="133"/>
    <n v="135300"/>
    <x v="29"/>
    <n v="10566316"/>
    <s v="POST INSULATORS"/>
    <d v="2003-06-16T00:00:00"/>
    <d v="2003-01-01T00:00:00"/>
    <s v="10010307"/>
  </r>
  <r>
    <n v="5"/>
    <n v="27960.959999999999"/>
    <n v="11688.522625286401"/>
    <n v="16272.437374713598"/>
    <d v="2023-12-01T00:00:00"/>
    <s v="BH Colorado Electric Oper Co"/>
    <s v="Regulated Electric (122)"/>
    <s v="WPC Sub 30453 Desert Cove"/>
    <x v="133"/>
    <n v="135300"/>
    <x v="266"/>
    <n v="10566351"/>
    <s v="POTENTIAL DEVICE"/>
    <d v="2003-06-16T00:00:00"/>
    <d v="2003-01-01T00:00:00"/>
    <s v="10010307"/>
  </r>
  <r>
    <n v="6"/>
    <n v="1713.01"/>
    <n v="681.15850419369997"/>
    <n v="1031.8514958063001"/>
    <d v="2023-12-01T00:00:00"/>
    <s v="BH Colorado Electric Oper Co"/>
    <s v="Regulated Electric (122)"/>
    <s v="WPC Sub 30453 Desert Cove"/>
    <x v="133"/>
    <n v="135300"/>
    <x v="267"/>
    <n v="10566427"/>
    <s v="POTHEADS (TERMINATORS)"/>
    <d v="2004-12-20T00:00:00"/>
    <d v="2005-01-01T00:00:00"/>
    <s v="10020678"/>
  </r>
  <r>
    <n v="29"/>
    <n v="3575.14"/>
    <n v="1129.9999340127999"/>
    <n v="2445.1400659871997"/>
    <d v="2023-12-01T00:00:00"/>
    <s v="BH Colorado Electric Oper Co"/>
    <s v="Regulated Electric (122)"/>
    <s v="WPC Sub 30453 Desert Cove"/>
    <x v="133"/>
    <n v="135300"/>
    <x v="267"/>
    <n v="10566648"/>
    <s v="POTHEADS (TERMINATORS)"/>
    <d v="2008-11-09T00:00:00"/>
    <d v="2008-01-01T00:00:00"/>
    <s v="10022382"/>
  </r>
  <r>
    <n v="64"/>
    <n v="13134.7"/>
    <n v="5490.6998231230009"/>
    <n v="7644.0001768769998"/>
    <d v="2023-12-01T00:00:00"/>
    <s v="BH Colorado Electric Oper Co"/>
    <s v="Regulated Electric (122)"/>
    <s v="WPC Sub 30453 Desert Cove"/>
    <x v="133"/>
    <n v="135300"/>
    <x v="267"/>
    <n v="10566225"/>
    <s v="POTHEADS (TERMINATORS)"/>
    <d v="2003-06-16T00:00:00"/>
    <d v="2003-01-01T00:00:00"/>
    <s v="10010307"/>
  </r>
  <r>
    <n v="4060"/>
    <n v="23353.87"/>
    <n v="7381.4931887823996"/>
    <n v="15972.3768112176"/>
    <d v="2023-12-01T00:00:00"/>
    <s v="BH Colorado Electric Oper Co"/>
    <s v="Regulated Electric (122)"/>
    <s v="WPC Sub 30453 Desert Cove"/>
    <x v="133"/>
    <n v="135300"/>
    <x v="268"/>
    <n v="10566628"/>
    <s v="CONDUIT, PVC"/>
    <d v="2008-11-09T00:00:00"/>
    <d v="2008-01-01T00:00:00"/>
    <s v="10022382"/>
  </r>
  <r>
    <n v="2690"/>
    <n v="10439.969999999999"/>
    <n v="4364.2215986973006"/>
    <n v="6075.7484013026988"/>
    <d v="2023-12-01T00:00:00"/>
    <s v="BH Colorado Electric Oper Co"/>
    <s v="Regulated Electric (122)"/>
    <s v="WPC Sub 30453 Desert Cove"/>
    <x v="133"/>
    <n v="135300"/>
    <x v="268"/>
    <n v="10566344"/>
    <s v="PVC CONDUIT"/>
    <d v="2003-06-16T00:00:00"/>
    <d v="2003-01-01T00:00:00"/>
    <s v="10010307"/>
  </r>
  <r>
    <n v="20"/>
    <n v="22843.65"/>
    <n v="9083.5117508505009"/>
    <n v="13760.138249149501"/>
    <d v="2023-12-01T00:00:00"/>
    <s v="BH Colorado Electric Oper Co"/>
    <s v="Regulated Electric (122)"/>
    <s v="WPC Sub 30453 Desert Cove"/>
    <x v="133"/>
    <n v="135300"/>
    <x v="268"/>
    <n v="10566434"/>
    <s v="PVC CONDUIT"/>
    <d v="2004-12-20T00:00:00"/>
    <d v="2005-01-01T00:00:00"/>
    <s v="10020678"/>
  </r>
  <r>
    <n v="1"/>
    <n v="72703.53"/>
    <n v="22979.515236465602"/>
    <n v="49724.014763534396"/>
    <d v="2023-12-01T00:00:00"/>
    <s v="BH Colorado Electric Oper Co"/>
    <s v="Regulated Electric (122)"/>
    <s v="WPC Sub 30453 Desert Cove"/>
    <x v="133"/>
    <n v="135300"/>
    <x v="387"/>
    <n v="10566614"/>
    <s v="CIRCUIT SWITCHER MODEL 2030"/>
    <d v="2008-11-09T00:00:00"/>
    <d v="2008-01-01T00:00:00"/>
    <s v="10022382"/>
  </r>
  <r>
    <n v="1"/>
    <n v="15059.87"/>
    <n v="6295.4788114883004"/>
    <n v="8764.3911885117013"/>
    <d v="2023-12-01T00:00:00"/>
    <s v="BH Colorado Electric Oper Co"/>
    <s v="Regulated Electric (122)"/>
    <s v="WPC Sub 30453 Desert Cove"/>
    <x v="133"/>
    <n v="135300"/>
    <x v="147"/>
    <n v="10566176"/>
    <s v="PWR TRFRMR NBR XXXXXX FOUNDATION--POWER TRANSFORMER - FOUNDATION"/>
    <d v="2003-06-16T00:00:00"/>
    <d v="2003-06-01T00:00:00"/>
    <s v="10010307"/>
  </r>
  <r>
    <n v="1"/>
    <n v="8679.0499999999993"/>
    <n v="3628.1040526144998"/>
    <n v="5050.9459473854995"/>
    <d v="2023-12-01T00:00:00"/>
    <s v="BH Colorado Electric Oper Co"/>
    <s v="Regulated Electric (122)"/>
    <s v="WPC Sub 30453 Desert Cove"/>
    <x v="133"/>
    <n v="135300"/>
    <x v="388"/>
    <n v="10566183"/>
    <s v="PWR TRFRMR NBR 08243 INSTALLATION--POWER TRANSFORMER - INSTALLATION"/>
    <d v="2003-06-16T00:00:00"/>
    <d v="2003-06-01T00:00:00"/>
    <s v="10010307"/>
  </r>
  <r>
    <n v="1"/>
    <n v="11233.29"/>
    <n v="3550.5230449008"/>
    <n v="7682.7669550992014"/>
    <d v="2023-12-01T00:00:00"/>
    <s v="BH Colorado Electric Oper Co"/>
    <s v="Regulated Electric (122)"/>
    <s v="WPC Sub 30453 Desert Cove"/>
    <x v="133"/>
    <n v="135300"/>
    <x v="135"/>
    <n v="10566662"/>
    <s v="PWR TRFRMR NBR 38716 INSTALLATION"/>
    <d v="2008-11-09T00:00:00"/>
    <d v="2008-11-01T00:00:00"/>
    <s v="10022382"/>
  </r>
  <r>
    <n v="1"/>
    <n v="457343.03"/>
    <n v="191183.14799177271"/>
    <n v="266159.88200822729"/>
    <d v="2023-12-01T00:00:00"/>
    <s v="BH Colorado Electric Oper Co"/>
    <s v="Regulated Electric (122)"/>
    <s v="WPC Sub 30453 Desert Cove"/>
    <x v="133"/>
    <n v="135300"/>
    <x v="135"/>
    <n v="10566190"/>
    <s v="PWR TRFRMR NBR 08243"/>
    <d v="2003-06-16T00:00:00"/>
    <d v="2003-06-01T00:00:00"/>
    <s v="10010307"/>
  </r>
  <r>
    <n v="1"/>
    <n v="1360454.31"/>
    <n v="430000.86165225116"/>
    <n v="930453.44834774896"/>
    <d v="2023-12-01T00:00:00"/>
    <s v="BH Colorado Electric Oper Co"/>
    <s v="Regulated Electric (122)"/>
    <s v="WPC Sub 30453 Desert Cove"/>
    <x v="133"/>
    <n v="135300"/>
    <x v="135"/>
    <n v="10566655"/>
    <s v="PWR TRFRMR NBR 38716 &amp; RIGGING"/>
    <d v="2008-11-09T00:00:00"/>
    <d v="2008-11-01T00:00:00"/>
    <s v="10022382"/>
  </r>
  <r>
    <n v="0"/>
    <n v="0"/>
    <n v="0"/>
    <n v="0"/>
    <d v="2023-12-01T00:00:00"/>
    <s v="BH Colorado Electric Oper Co"/>
    <s v="Regulated Electric (122)"/>
    <s v="WPC Sub 30453 Desert Cove"/>
    <x v="133"/>
    <n v="135300"/>
    <x v="389"/>
    <n v="10588697"/>
    <s v="METER, DEM CT 120-480 V 4W 3 PH ELECT"/>
    <d v="2008-11-09T00:00:00"/>
    <d v="2008-01-01T00:00:00"/>
    <s v="10022382"/>
  </r>
  <r>
    <n v="0"/>
    <n v="13126.49"/>
    <n v="669.17914039209995"/>
    <n v="12457.3108596079"/>
    <d v="2023-12-01T00:00:00"/>
    <s v="BH Colorado Electric Oper Co"/>
    <s v="Regulated Electric (122)"/>
    <s v="WPC Sub 30453 Desert Cove"/>
    <x v="133"/>
    <n v="135300"/>
    <x v="149"/>
    <n v="34237257"/>
    <s v="NERC Test Switches"/>
    <d v="2021-06-30T00:00:00"/>
    <d v="2021-06-01T00:00:00"/>
    <s v="10075413"/>
  </r>
  <r>
    <n v="1"/>
    <n v="45918.87"/>
    <n v="19195.469358798298"/>
    <n v="26723.400641201704"/>
    <d v="2023-12-01T00:00:00"/>
    <s v="BH Colorado Electric Oper Co"/>
    <s v="Regulated Electric (122)"/>
    <s v="WPC Sub 30453 Desert Cove"/>
    <x v="133"/>
    <n v="135300"/>
    <x v="91"/>
    <n v="10566371"/>
    <s v="SCADA EQUIP - RTU"/>
    <d v="2003-06-16T00:00:00"/>
    <d v="2003-01-01T00:00:00"/>
    <s v="10010307"/>
  </r>
  <r>
    <n v="0"/>
    <n v="11728.460000000001"/>
    <n v="1076.2351564420001"/>
    <n v="10652.224843558"/>
    <d v="2023-12-01T00:00:00"/>
    <s v="BH Colorado Electric Oper Co"/>
    <s v="Regulated Electric (122)"/>
    <s v="WPC Sub 30453 Desert Cove"/>
    <x v="133"/>
    <n v="135300"/>
    <x v="127"/>
    <n v="33375840"/>
    <s v="SECURITY SYSTEM"/>
    <d v="2019-12-16T00:00:00"/>
    <d v="2019-12-01T00:00:00"/>
    <s v="10068547"/>
  </r>
  <r>
    <n v="423"/>
    <n v="33007.300000000003"/>
    <n v="13798.044589657002"/>
    <n v="19209.255410343001"/>
    <d v="2023-12-01T00:00:00"/>
    <s v="BH Colorado Electric Oper Co"/>
    <s v="Regulated Electric (122)"/>
    <s v="WPC Sub 30453 Desert Cove"/>
    <x v="133"/>
    <n v="135300"/>
    <x v="269"/>
    <n v="10566274"/>
    <s v="STEEL CONDUIT"/>
    <d v="2003-06-16T00:00:00"/>
    <d v="2003-01-01T00:00:00"/>
    <s v="10010307"/>
  </r>
  <r>
    <n v="20"/>
    <n v="10174.27"/>
    <n v="4045.6801387399005"/>
    <n v="6128.5898612600995"/>
    <d v="2023-12-01T00:00:00"/>
    <s v="BH Colorado Electric Oper Co"/>
    <s v="Regulated Electric (122)"/>
    <s v="WPC Sub 30453 Desert Cove"/>
    <x v="133"/>
    <n v="135300"/>
    <x v="269"/>
    <n v="10566448"/>
    <s v="STEEL CONDUIT"/>
    <d v="2004-12-20T00:00:00"/>
    <d v="2005-01-01T00:00:00"/>
    <s v="10020678"/>
  </r>
  <r>
    <n v="175"/>
    <n v="12821.630000000001"/>
    <n v="4052.5520829776001"/>
    <n v="8769.0779170224014"/>
    <d v="2023-12-01T00:00:00"/>
    <s v="BH Colorado Electric Oper Co"/>
    <s v="Regulated Electric (122)"/>
    <s v="WPC Sub 30453 Desert Cove"/>
    <x v="133"/>
    <n v="135300"/>
    <x v="269"/>
    <n v="10566621"/>
    <s v="CONDUIT VENT, CAST ALUMINUM THREADED 6 IN"/>
    <d v="2008-11-09T00:00:00"/>
    <d v="2008-01-01T00:00:00"/>
    <s v="10022382"/>
  </r>
  <r>
    <n v="2"/>
    <n v="5711.9000000000005"/>
    <n v="2387.7460710710002"/>
    <n v="3324.1539289290004"/>
    <d v="2023-12-01T00:00:00"/>
    <s v="BH Colorado Electric Oper Co"/>
    <s v="Regulated Electric (122)"/>
    <s v="WPC Sub 30453 Desert Cove"/>
    <x v="133"/>
    <n v="135300"/>
    <x v="277"/>
    <n v="10566337"/>
    <s v="STRUC-SUPPORTING,OUTDOOR-OTHER"/>
    <d v="2003-06-16T00:00:00"/>
    <d v="2003-01-01T00:00:00"/>
    <s v="10010307"/>
  </r>
  <r>
    <n v="12"/>
    <n v="3990.52"/>
    <n v="1668.1574347468002"/>
    <n v="2322.3625652532"/>
    <d v="2023-12-01T00:00:00"/>
    <s v="BH Colorado Electric Oper Co"/>
    <s v="Regulated Electric (122)"/>
    <s v="WPC Sub 30453 Desert Cove"/>
    <x v="133"/>
    <n v="135300"/>
    <x v="31"/>
    <n v="10566239"/>
    <s v="SUSPENSION INSULATORS"/>
    <d v="2003-06-16T00:00:00"/>
    <d v="2003-01-01T00:00:00"/>
    <s v="10010307"/>
  </r>
  <r>
    <n v="1"/>
    <n v="10050.86"/>
    <n v="4201.5619103774006"/>
    <n v="5849.2980896225999"/>
    <d v="2023-12-01T00:00:00"/>
    <s v="BH Colorado Electric Oper Co"/>
    <s v="Regulated Electric (122)"/>
    <s v="WPC Sub 30453 Desert Cove"/>
    <x v="133"/>
    <n v="135300"/>
    <x v="270"/>
    <n v="10566267"/>
    <s v="SWITCH STAND-15kV"/>
    <d v="2003-06-16T00:00:00"/>
    <d v="2003-01-01T00:00:00"/>
    <s v="10010307"/>
  </r>
  <r>
    <n v="7"/>
    <n v="42783.96"/>
    <n v="17884.9826493564"/>
    <n v="24898.977350643599"/>
    <d v="2023-12-01T00:00:00"/>
    <s v="BH Colorado Electric Oper Co"/>
    <s v="Regulated Electric (122)"/>
    <s v="WPC Sub 30453 Desert Cove"/>
    <x v="133"/>
    <n v="135300"/>
    <x v="270"/>
    <n v="10566246"/>
    <s v="SWITCH STAND"/>
    <d v="2003-06-16T00:00:00"/>
    <d v="2003-01-01T00:00:00"/>
    <s v="10010307"/>
  </r>
  <r>
    <n v="1"/>
    <n v="3731.2400000000002"/>
    <n v="1559.7705930115999"/>
    <n v="2171.4694069884004"/>
    <d v="2023-12-01T00:00:00"/>
    <s v="BH Colorado Electric Oper Co"/>
    <s v="Regulated Electric (122)"/>
    <s v="WPC Sub 30453 Desert Cove"/>
    <x v="133"/>
    <n v="135300"/>
    <x v="244"/>
    <n v="10566197"/>
    <s v="TELEMETER EQ - TRANSMIT/RECEIVE"/>
    <d v="2003-06-16T00:00:00"/>
    <d v="2003-01-01T00:00:00"/>
    <s v="10010307"/>
  </r>
  <r>
    <n v="2"/>
    <n v="1995.8300000000002"/>
    <n v="630.82502176160006"/>
    <n v="1365.0049782384001"/>
    <d v="2023-12-01T00:00:00"/>
    <s v="BH Colorado Electric Oper Co"/>
    <s v="Regulated Electric (122)"/>
    <s v="WPC Sub 30453 Desert Cove"/>
    <x v="133"/>
    <n v="135300"/>
    <x v="251"/>
    <n v="10566676"/>
    <s v="VAULT"/>
    <d v="2008-11-09T00:00:00"/>
    <d v="2008-01-01T00:00:00"/>
    <s v="10022382"/>
  </r>
  <r>
    <n v="2"/>
    <n v="19064.330000000002"/>
    <n v="7969.4635856897003"/>
    <n v="11094.866414310301"/>
    <d v="2023-12-01T00:00:00"/>
    <s v="BH Colorado Electric Oper Co"/>
    <s v="Regulated Electric (122)"/>
    <s v="WPC Sub 30453 Desert Cove"/>
    <x v="133"/>
    <n v="135300"/>
    <x v="390"/>
    <n v="10566204"/>
    <s v="WAVE TRAP"/>
    <d v="2003-06-16T00:00:00"/>
    <d v="2003-01-01T00:00:00"/>
    <s v="10010307"/>
  </r>
  <r>
    <n v="1"/>
    <n v="1532.52"/>
    <n v="-37.7200067112"/>
    <n v="1570.2400067112001"/>
    <d v="2023-12-01T00:00:00"/>
    <s v="BH Colorado Electric Oper Co"/>
    <s v="Regulated Electric (122)"/>
    <s v="WPC Sub 30470 Fountain Valley Pump"/>
    <x v="134"/>
    <n v="135001"/>
    <x v="16"/>
    <n v="10562863"/>
    <s v="LAND - TRACT 64"/>
    <d v="1980-07-01T00:00:00"/>
    <d v="1980-07-01T00:00:00"/>
    <s v="WCDXFER"/>
  </r>
  <r>
    <n v="1"/>
    <n v="1906.52"/>
    <n v="620.55893342520005"/>
    <n v="1285.9610665748"/>
    <d v="2023-12-01T00:00:00"/>
    <s v="BH Colorado Electric Oper Co"/>
    <s v="Regulated Electric (122)"/>
    <s v="WPC Sub 30470 Fountain Valley Pump"/>
    <x v="134"/>
    <n v="135200"/>
    <x v="152"/>
    <n v="10563092"/>
    <s v="WALLS,ENCLOSE/RETAIN,SOUND WALL"/>
    <d v="2003-10-15T00:00:00"/>
    <d v="2003-01-01T00:00:00"/>
    <s v="10018812"/>
  </r>
  <r>
    <n v="2"/>
    <n v="15137.81"/>
    <n v="12810.4629934943"/>
    <n v="2327.347006505699"/>
    <d v="2023-12-01T00:00:00"/>
    <s v="BH Colorado Electric Oper Co"/>
    <s v="Regulated Electric (122)"/>
    <s v="WPC Sub 30470 Fountain Valley Pump"/>
    <x v="134"/>
    <n v="135300"/>
    <x v="391"/>
    <n v="10566737"/>
    <s v="AIRBRK-3PH-ELEC-69-170KV- 1200-1999AMPS"/>
    <d v="1982-07-01T00:00:00"/>
    <d v="1982-07-01T00:00:00"/>
    <s v="WCDXFER"/>
  </r>
  <r>
    <n v="6"/>
    <n v="14585.06"/>
    <n v="12342.694972911801"/>
    <n v="2242.365027088199"/>
    <d v="2023-12-01T00:00:00"/>
    <s v="BH Colorado Electric Oper Co"/>
    <s v="Regulated Electric (122)"/>
    <s v="WPC Sub 30470 Fountain Valley Pump"/>
    <x v="134"/>
    <n v="135300"/>
    <x v="110"/>
    <n v="10566716"/>
    <s v="ARRESTER - 69,001-146,000 VOLTS"/>
    <d v="1982-07-01T00:00:00"/>
    <d v="1982-07-01T00:00:00"/>
    <s v="WCDXFER"/>
  </r>
  <r>
    <n v="1"/>
    <n v="932.9"/>
    <n v="789.47225038700003"/>
    <n v="143.42774961299995"/>
    <d v="2023-12-01T00:00:00"/>
    <s v="BH Colorado Electric Oper Co"/>
    <s v="Regulated Electric (122)"/>
    <s v="WPC Sub 30470 Fountain Valley Pump"/>
    <x v="134"/>
    <n v="135300"/>
    <x v="140"/>
    <n v="10566779"/>
    <s v="BATTERY CHARGER"/>
    <d v="1982-07-01T00:00:00"/>
    <d v="1982-07-01T00:00:00"/>
    <s v="WCDXFER"/>
  </r>
  <r>
    <n v="0"/>
    <n v="19649.28"/>
    <n v="601.02372744959996"/>
    <n v="19048.256272550399"/>
    <d v="2023-12-01T00:00:00"/>
    <s v="BH Colorado Electric Oper Co"/>
    <s v="Regulated Electric (122)"/>
    <s v="WPC Sub 30470 Fountain Valley Pump"/>
    <x v="134"/>
    <n v="135300"/>
    <x v="10"/>
    <n v="37063528"/>
    <s v="BUS"/>
    <d v="2022-12-08T00:00:00"/>
    <d v="2022-01-01T00:00:00"/>
    <s v="10079917"/>
  </r>
  <r>
    <n v="1"/>
    <n v="41930.410000000003"/>
    <n v="35483.862302872301"/>
    <n v="6446.5476971277021"/>
    <d v="2023-12-01T00:00:00"/>
    <s v="BH Colorado Electric Oper Co"/>
    <s v="Regulated Electric (122)"/>
    <s v="WPC Sub 30470 Fountain Valley Pump"/>
    <x v="134"/>
    <n v="135300"/>
    <x v="213"/>
    <n v="10566758"/>
    <s v="COND. PWR CABLE, AL, 251MCM-795MCM"/>
    <d v="1982-07-01T00:00:00"/>
    <d v="1982-07-01T00:00:00"/>
    <s v="WCDXFER"/>
  </r>
  <r>
    <n v="0"/>
    <n v="0"/>
    <n v="0"/>
    <n v="0"/>
    <d v="2023-12-01T00:00:00"/>
    <s v="BH Colorado Electric Oper Co"/>
    <s v="Regulated Electric (122)"/>
    <s v="WPC Sub 30470 Fountain Valley Pump"/>
    <x v="134"/>
    <n v="135300"/>
    <x v="3"/>
    <n v="24489013"/>
    <s v="Replace (3) 115kV bushings at Fountain Valley Substation."/>
    <d v="2018-10-30T00:00:00"/>
    <d v="2018-11-01T00:00:00"/>
    <s v="10057846"/>
  </r>
  <r>
    <n v="0"/>
    <n v="0"/>
    <n v="0"/>
    <n v="0"/>
    <d v="2023-12-01T00:00:00"/>
    <s v="BH Colorado Electric Oper Co"/>
    <s v="Regulated Electric (122)"/>
    <s v="WPC Sub 30470 Fountain Valley Pump"/>
    <x v="134"/>
    <n v="135300"/>
    <x v="3"/>
    <n v="26641254"/>
    <s v="Replace (3) 115kV bushings at Fountain Valley Substation."/>
    <d v="2018-10-30T00:00:00"/>
    <d v="2019-03-01T00:00:00"/>
    <s v="10057846"/>
  </r>
  <r>
    <n v="1"/>
    <n v="217.28"/>
    <n v="135.13669848000001"/>
    <n v="82.143301519999994"/>
    <d v="2023-12-01T00:00:00"/>
    <s v="BH Colorado Electric Oper Co"/>
    <s v="Regulated Electric (122)"/>
    <s v="WPC Sub 30470 Fountain Valley Pump"/>
    <x v="134"/>
    <n v="135300"/>
    <x v="119"/>
    <n v="10566822"/>
    <s v="FENCES, CHAIN LINK"/>
    <d v="1993-07-01T00:00:00"/>
    <d v="1993-07-01T00:00:00"/>
    <s v="WCDXFER"/>
  </r>
  <r>
    <n v="300"/>
    <n v="5542.84"/>
    <n v="4690.6617733251996"/>
    <n v="852.1782266748005"/>
    <d v="2023-12-01T00:00:00"/>
    <s v="BH Colorado Electric Oper Co"/>
    <s v="Regulated Electric (122)"/>
    <s v="WPC Sub 30470 Fountain Valley Pump"/>
    <x v="134"/>
    <n v="135300"/>
    <x v="119"/>
    <n v="10566765"/>
    <s v="FENCE"/>
    <d v="1982-07-01T00:00:00"/>
    <d v="1982-07-01T00:00:00"/>
    <s v="WCDXFER"/>
  </r>
  <r>
    <n v="1"/>
    <n v="9752.9"/>
    <n v="8253.4504349870003"/>
    <n v="1499.4495650129993"/>
    <d v="2023-12-01T00:00:00"/>
    <s v="BH Colorado Electric Oper Co"/>
    <s v="Regulated Electric (122)"/>
    <s v="WPC Sub 30470 Fountain Valley Pump"/>
    <x v="134"/>
    <n v="135300"/>
    <x v="122"/>
    <n v="10566744"/>
    <s v="GROUNDING SYSTEMS, STATION"/>
    <d v="1982-07-01T00:00:00"/>
    <d v="1982-07-01T00:00:00"/>
    <s v="WCDXFER"/>
  </r>
  <r>
    <n v="2"/>
    <n v="26013.850000000002"/>
    <n v="22014.377426015501"/>
    <n v="3999.4725739845017"/>
    <d v="2023-12-01T00:00:00"/>
    <s v="BH Colorado Electric Oper Co"/>
    <s v="Regulated Electric (122)"/>
    <s v="WPC Sub 30470 Fountain Valley Pump"/>
    <x v="134"/>
    <n v="135300"/>
    <x v="147"/>
    <n v="10566786"/>
    <s v="TRANSF, PWR, FOUNDATION-00000-TRANSF, PWR, FOUNDATION"/>
    <d v="1982-07-01T00:00:00"/>
    <d v="1982-07-01T00:00:00"/>
    <s v="WCDXFER"/>
  </r>
  <r>
    <n v="1"/>
    <n v="198266.61000000002"/>
    <n v="167784.31426015831"/>
    <n v="30482.295739841706"/>
    <d v="2023-12-01T00:00:00"/>
    <s v="BH Colorado Electric Oper Co"/>
    <s v="Regulated Electric (122)"/>
    <s v="WPC Sub 30470 Fountain Valley Pump"/>
    <x v="134"/>
    <n v="135300"/>
    <x v="135"/>
    <n v="10566709"/>
    <s v="TX.-POWER-08082-TX.-POWER"/>
    <d v="1982-07-01T00:00:00"/>
    <d v="1982-07-01T00:00:00"/>
    <s v="WCDXFER"/>
  </r>
  <r>
    <n v="1"/>
    <n v="64290.86"/>
    <n v="54406.527948885807"/>
    <n v="9884.3320511141937"/>
    <d v="2023-12-01T00:00:00"/>
    <s v="BH Colorado Electric Oper Co"/>
    <s v="Regulated Electric (122)"/>
    <s v="WPC Sub 30470 Fountain Valley Pump"/>
    <x v="134"/>
    <n v="135300"/>
    <x v="135"/>
    <n v="10566723"/>
    <s v="TX.-POWER-08081-TX.-POWER"/>
    <d v="1982-07-01T00:00:00"/>
    <d v="1982-07-01T00:00:00"/>
    <s v="WCDXFER"/>
  </r>
  <r>
    <n v="1"/>
    <n v="40404.590000000004"/>
    <n v="34192.627927177702"/>
    <n v="6211.9620728223017"/>
    <d v="2023-12-01T00:00:00"/>
    <s v="BH Colorado Electric Oper Co"/>
    <s v="Regulated Electric (122)"/>
    <s v="WPC Sub 30470 Fountain Valley Pump"/>
    <x v="134"/>
    <n v="135300"/>
    <x v="317"/>
    <n v="10566751"/>
    <s v="RECLOSERS-3PH,25001-34500V"/>
    <d v="1982-07-01T00:00:00"/>
    <d v="1982-07-01T00:00:00"/>
    <s v="WCDXFER"/>
  </r>
  <r>
    <n v="1"/>
    <n v="2709.9700000000003"/>
    <n v="1906.5019429787999"/>
    <n v="803.46805702120037"/>
    <d v="2023-12-01T00:00:00"/>
    <s v="BH Colorado Electric Oper Co"/>
    <s v="Regulated Electric (122)"/>
    <s v="WPC Sub 30470 Fountain Valley Pump"/>
    <x v="134"/>
    <n v="135300"/>
    <x v="91"/>
    <n v="10566813"/>
    <s v="SCADA EQUIPMENT- RTU"/>
    <d v="1989-07-01T00:00:00"/>
    <d v="1989-07-01T00:00:00"/>
    <s v="WCDXFER"/>
  </r>
  <r>
    <n v="1"/>
    <n v="15387.83"/>
    <n v="11766.9067969228"/>
    <n v="3620.9232030772"/>
    <d v="2023-12-01T00:00:00"/>
    <s v="BH Colorado Electric Oper Co"/>
    <s v="Regulated Electric (122)"/>
    <s v="WPC Sub 30470 Fountain Valley Pump"/>
    <x v="134"/>
    <n v="135300"/>
    <x v="91"/>
    <n v="10566795"/>
    <s v="SCADA EQUIPMENT- RTU"/>
    <d v="1986-07-01T00:00:00"/>
    <d v="1986-07-01T00:00:00"/>
    <s v="WCDXFER"/>
  </r>
  <r>
    <n v="0"/>
    <n v="4865.29"/>
    <n v="3522.0114550704002"/>
    <n v="1343.2785449295998"/>
    <d v="2023-12-01T00:00:00"/>
    <s v="BH Colorado Electric Oper Co"/>
    <s v="Regulated Electric (122)"/>
    <s v="WPC Sub 30470 Fountain Valley Pump"/>
    <x v="134"/>
    <n v="135300"/>
    <x v="91"/>
    <n v="10566804"/>
    <s v="TELEMETERING-RTU"/>
    <d v="1988-07-01T00:00:00"/>
    <d v="1988-07-01T00:00:00"/>
    <s v="WCDXFER"/>
  </r>
  <r>
    <n v="1"/>
    <n v="22911.54"/>
    <n v="19389.0288815862"/>
    <n v="3522.5111184138004"/>
    <d v="2023-12-01T00:00:00"/>
    <s v="BH Colorado Electric Oper Co"/>
    <s v="Regulated Electric (122)"/>
    <s v="WPC Sub 30470 Fountain Valley Pump"/>
    <x v="134"/>
    <n v="135300"/>
    <x v="370"/>
    <n v="10566772"/>
    <s v="STRUC-HIGH PROF-BAY #2-161KV"/>
    <d v="1982-07-01T00:00:00"/>
    <d v="1982-07-01T00:00:00"/>
    <s v="WCDXFER"/>
  </r>
  <r>
    <n v="2"/>
    <n v="133972.07"/>
    <n v="4097.8800691698998"/>
    <n v="129874.18993083011"/>
    <d v="2023-12-01T00:00:00"/>
    <s v="BH Colorado Electric Oper Co"/>
    <s v="Regulated Electric (122)"/>
    <s v="WPC Sub 30470 Fountain Valley Pump"/>
    <x v="134"/>
    <n v="135300"/>
    <x v="48"/>
    <n v="37063536"/>
    <s v="Switches 115kV"/>
    <d v="2022-12-08T00:00:00"/>
    <d v="2022-01-01T00:00:00"/>
    <s v="10079917"/>
  </r>
  <r>
    <n v="1"/>
    <n v="490.53000000000003"/>
    <n v="415.11397039590003"/>
    <n v="75.416029604100004"/>
    <d v="2023-12-01T00:00:00"/>
    <s v="BH Colorado Electric Oper Co"/>
    <s v="Regulated Electric (122)"/>
    <s v="WPC Sub 30470 Fountain Valley Pump"/>
    <x v="134"/>
    <n v="135300"/>
    <x v="131"/>
    <n v="10566730"/>
    <s v="YARD LIGHTING SYSTEMS"/>
    <d v="1982-07-01T00:00:00"/>
    <d v="1982-07-01T00:00:00"/>
    <s v="WCDXFER"/>
  </r>
  <r>
    <n v="0"/>
    <n v="0"/>
    <n v="0"/>
    <n v="0"/>
    <d v="2023-12-01T00:00:00"/>
    <s v="BH Colorado Electric Oper Co"/>
    <s v="Regulated Electric (122)"/>
    <s v="WPC Sub 30470 Fountain Valley Pump"/>
    <x v="134"/>
    <n v="135301"/>
    <x v="3"/>
    <n v="36460830"/>
    <s v="This WO is for the replacement of the two 115kV MOAB switches at Fountain Valley Substation, 3121 and 3122."/>
    <d v="2022-12-08T00:00:00"/>
    <d v="2022-12-01T00:00:00"/>
    <s v="10079917"/>
  </r>
  <r>
    <n v="0"/>
    <n v="0"/>
    <n v="0"/>
    <n v="0"/>
    <d v="2023-12-01T00:00:00"/>
    <s v="BH Colorado Electric Oper Co"/>
    <s v="Regulated Electric (122)"/>
    <s v="WPC Sub 30470 Fountain Valley Pump"/>
    <x v="134"/>
    <n v="135301"/>
    <x v="3"/>
    <n v="36933426"/>
    <s v="This WO is for the replacement of the two 115kV MOAB switches at Fountain Valley Substation, 3121 and 3122."/>
    <d v="2022-12-08T00:00:00"/>
    <d v="2023-03-01T00:00:00"/>
    <s v="10079917"/>
  </r>
  <r>
    <n v="1"/>
    <n v="29814.45"/>
    <n v="-328.91986972350003"/>
    <n v="30143.369869723501"/>
    <d v="2023-12-01T00:00:00"/>
    <s v="BH Colorado Electric Oper Co"/>
    <s v="Regulated Electric (122)"/>
    <s v="WPC Sub 30518 Northridge"/>
    <x v="135"/>
    <n v="135001"/>
    <x v="16"/>
    <n v="10562868"/>
    <s v="LAND"/>
    <d v="2004-06-01T00:00:00"/>
    <d v="2004-10-01T00:00:00"/>
    <s v="10018982"/>
  </r>
  <r>
    <n v="1"/>
    <n v="1129.3800000000001"/>
    <n v="1031.0799958241998"/>
    <n v="98.300004175800268"/>
    <d v="2023-12-01T00:00:00"/>
    <s v="BH Colorado Electric Oper Co"/>
    <s v="Regulated Electric (122)"/>
    <s v="WPC Sub 30518 Northridge"/>
    <x v="135"/>
    <n v="135200"/>
    <x v="113"/>
    <n v="10563101"/>
    <s v="CLEARING &amp; GRADING"/>
    <d v="1966-07-01T00:00:00"/>
    <d v="1966-07-01T00:00:00"/>
    <s v="WCDXFER"/>
  </r>
  <r>
    <n v="1"/>
    <n v="516.03"/>
    <n v="356.42000136839999"/>
    <n v="159.60999863159998"/>
    <d v="2023-12-01T00:00:00"/>
    <s v="BH Colorado Electric Oper Co"/>
    <s v="Regulated Electric (122)"/>
    <s v="WPC Sub 30518 Northridge"/>
    <x v="135"/>
    <n v="135200"/>
    <x v="152"/>
    <n v="10563132"/>
    <s v="WALLS,ENCLOSE/RETAIN,SOUND WALL"/>
    <d v="1980-07-01T00:00:00"/>
    <d v="1980-07-01T00:00:00"/>
    <s v="WCDXFER"/>
  </r>
  <r>
    <n v="1"/>
    <n v="320"/>
    <n v="246.42200000000003"/>
    <n v="73.577999999999975"/>
    <d v="2023-12-01T00:00:00"/>
    <s v="BH Colorado Electric Oper Co"/>
    <s v="Regulated Electric (122)"/>
    <s v="WPC Sub 30518 Northridge"/>
    <x v="135"/>
    <n v="135200"/>
    <x v="131"/>
    <n v="10563110"/>
    <s v="YARD LIGHTING SYSTEMS"/>
    <d v="1975-07-01T00:00:00"/>
    <d v="1975-07-01T00:00:00"/>
    <s v="WCDXFER"/>
  </r>
  <r>
    <n v="1"/>
    <n v="2713.48"/>
    <n v="2003.4000013720001"/>
    <n v="710.07999862799988"/>
    <d v="2023-12-01T00:00:00"/>
    <s v="BH Colorado Electric Oper Co"/>
    <s v="Regulated Electric (122)"/>
    <s v="WPC Sub 30518 Northridge"/>
    <x v="135"/>
    <n v="135205"/>
    <x v="128"/>
    <n v="37030801"/>
    <s v="STATION ROCK"/>
    <d v="1977-07-01T00:00:00"/>
    <d v="1977-07-01T00:00:00"/>
    <s v="WCDXFER"/>
  </r>
  <r>
    <n v="1"/>
    <n v="19447.57"/>
    <n v="18440.4694195706"/>
    <n v="1007.1005804294"/>
    <d v="2023-12-01T00:00:00"/>
    <s v="BH Colorado Electric Oper Co"/>
    <s v="Regulated Electric (122)"/>
    <s v="WPC Sub 30518 Northridge"/>
    <x v="135"/>
    <n v="135300"/>
    <x v="392"/>
    <n v="10566887"/>
    <s v="AIRBREAK-1PH-MAN-45-69KV-&lt;=600AMPS"/>
    <d v="1977-07-01T00:00:00"/>
    <d v="1977-07-01T00:00:00"/>
    <s v="WCDXFER"/>
  </r>
  <r>
    <n v="1"/>
    <n v="43945.62"/>
    <n v="23747.349516566999"/>
    <n v="20198.270483433003"/>
    <d v="2023-12-01T00:00:00"/>
    <s v="BH Colorado Electric Oper Co"/>
    <s v="Regulated Electric (122)"/>
    <s v="WPC Sub 30518 Northridge"/>
    <x v="135"/>
    <n v="135300"/>
    <x v="393"/>
    <n v="10567061"/>
    <s v="AIRBRK-3PH-MANL-69-170KV- &lt;= 600AMPS"/>
    <d v="1997-12-31T00:00:00"/>
    <d v="2000-01-01T00:00:00"/>
    <s v="WCDXFER"/>
  </r>
  <r>
    <n v="5"/>
    <n v="23034.98"/>
    <n v="21842.103886008401"/>
    <n v="1192.8761139915987"/>
    <d v="2023-12-01T00:00:00"/>
    <s v="BH Colorado Electric Oper Co"/>
    <s v="Regulated Electric (122)"/>
    <s v="WPC Sub 30518 Northridge"/>
    <x v="135"/>
    <n v="135300"/>
    <x v="318"/>
    <n v="10566922"/>
    <s v="AIRBRK-3PH-ELEC-45-69KV- &lt;= 600AMPS"/>
    <d v="1977-07-01T00:00:00"/>
    <d v="1977-07-01T00:00:00"/>
    <s v="WCDXFER"/>
  </r>
  <r>
    <n v="9"/>
    <n v="12313.34"/>
    <n v="11675.688516497201"/>
    <n v="637.65148350279924"/>
    <d v="2023-12-01T00:00:00"/>
    <s v="BH Colorado Electric Oper Co"/>
    <s v="Regulated Electric (122)"/>
    <s v="WPC Sub 30518 Northridge"/>
    <x v="135"/>
    <n v="135300"/>
    <x v="110"/>
    <n v="10566950"/>
    <s v="ARRESTER - 69,001-146,000 VOLTS"/>
    <d v="1977-07-01T00:00:00"/>
    <d v="1977-07-01T00:00:00"/>
    <s v="WCDXFER"/>
  </r>
  <r>
    <n v="0"/>
    <n v="11307.37"/>
    <n v="115.2882484145"/>
    <n v="11192.081751585501"/>
    <d v="2023-12-01T00:00:00"/>
    <s v="BH Colorado Electric Oper Co"/>
    <s v="Regulated Electric (122)"/>
    <s v="WPC Sub 30518 Northridge"/>
    <x v="135"/>
    <n v="135300"/>
    <x v="111"/>
    <n v="37599714"/>
    <s v="Batteries, Storage - Station"/>
    <d v="2023-04-14T00:00:00"/>
    <d v="2023-04-01T00:00:00"/>
    <s v="10081387"/>
  </r>
  <r>
    <n v="0"/>
    <n v="0"/>
    <n v="0"/>
    <n v="0"/>
    <d v="2023-12-01T00:00:00"/>
    <s v="BH Colorado Electric Oper Co"/>
    <s v="Regulated Electric (122)"/>
    <s v="WPC Sub 30518 Northridge"/>
    <x v="135"/>
    <n v="135300"/>
    <x v="108"/>
    <n v="10567200"/>
    <s v="BATTERIES, STORAGE"/>
    <d v="2007-02-22T00:00:00"/>
    <d v="2007-01-01T00:00:00"/>
    <s v="10024515"/>
  </r>
  <r>
    <n v="0"/>
    <n v="9300.380000000001"/>
    <n v="94.825279423000012"/>
    <n v="9205.5547205770017"/>
    <d v="2023-12-01T00:00:00"/>
    <s v="BH Colorado Electric Oper Co"/>
    <s v="Regulated Electric (122)"/>
    <s v="WPC Sub 30518 Northridge"/>
    <x v="135"/>
    <n v="135300"/>
    <x v="140"/>
    <n v="37599669"/>
    <s v="Battery Charger"/>
    <d v="2023-04-14T00:00:00"/>
    <d v="2023-04-01T00:00:00"/>
    <s v="10081387"/>
  </r>
  <r>
    <n v="0"/>
    <n v="0"/>
    <n v="0"/>
    <n v="0"/>
    <d v="2023-12-01T00:00:00"/>
    <s v="BH Colorado Electric Oper Co"/>
    <s v="Regulated Electric (122)"/>
    <s v="WPC Sub 30518 Northridge"/>
    <x v="135"/>
    <n v="135300"/>
    <x v="140"/>
    <n v="10566993"/>
    <s v="BATTERY CHARGER"/>
    <d v="1991-07-01T00:00:00"/>
    <d v="1991-07-01T00:00:00"/>
    <s v="WCDXFER"/>
  </r>
  <r>
    <n v="1439"/>
    <n v="8225.15"/>
    <n v="4444.7094358024997"/>
    <n v="3780.4405641975"/>
    <d v="2023-12-01T00:00:00"/>
    <s v="BH Colorado Electric Oper Co"/>
    <s v="Regulated Electric (122)"/>
    <s v="WPC Sub 30518 Northridge"/>
    <x v="135"/>
    <n v="135300"/>
    <x v="10"/>
    <n v="10567075"/>
    <s v="BUS AND STATION CONDUCTOR"/>
    <d v="1997-12-31T00:00:00"/>
    <d v="2000-01-01T00:00:00"/>
    <s v="WCDXFER"/>
  </r>
  <r>
    <n v="1"/>
    <n v="20673.95"/>
    <n v="7799.1785865069996"/>
    <n v="12874.771413493001"/>
    <d v="2023-12-01T00:00:00"/>
    <s v="BH Colorado Electric Oper Co"/>
    <s v="Regulated Electric (122)"/>
    <s v="WPC Sub 30518 Northridge"/>
    <x v="135"/>
    <n v="135300"/>
    <x v="114"/>
    <n v="10567193"/>
    <s v="Feeder Metering"/>
    <d v="2005-12-09T00:00:00"/>
    <d v="2005-01-01T00:00:00"/>
    <s v="10022279"/>
  </r>
  <r>
    <n v="1"/>
    <n v="368290.74"/>
    <n v="199017.07898295901"/>
    <n v="169273.66101704098"/>
    <d v="2023-12-01T00:00:00"/>
    <s v="BH Colorado Electric Oper Co"/>
    <s v="Regulated Electric (122)"/>
    <s v="WPC Sub 30518 Northridge"/>
    <x v="135"/>
    <n v="135300"/>
    <x v="114"/>
    <n v="10567096"/>
    <s v="CNTL CBL SWITCHGEAR METAL-CLAD"/>
    <d v="1997-12-31T00:00:00"/>
    <d v="2000-01-01T00:00:00"/>
    <s v="WCDXFER"/>
  </r>
  <r>
    <n v="1"/>
    <n v="14755.67"/>
    <n v="13991.5414316686"/>
    <n v="764.12856833139995"/>
    <d v="2023-12-01T00:00:00"/>
    <s v="BH Colorado Electric Oper Co"/>
    <s v="Regulated Electric (122)"/>
    <s v="WPC Sub 30518 Northridge"/>
    <x v="135"/>
    <n v="135300"/>
    <x v="116"/>
    <n v="10566915"/>
    <s v="COND. CONTROL CABLE-COPPER, OTHER"/>
    <d v="1977-07-01T00:00:00"/>
    <d v="1977-07-01T00:00:00"/>
    <s v="WCDXFER"/>
  </r>
  <r>
    <n v="60"/>
    <n v="155.45000000000002"/>
    <n v="58.642993297000004"/>
    <n v="96.807006703000013"/>
    <d v="2023-12-01T00:00:00"/>
    <s v="BH Colorado Electric Oper Co"/>
    <s v="Regulated Electric (122)"/>
    <s v="WPC Sub 30518 Northridge"/>
    <x v="135"/>
    <n v="135300"/>
    <x v="116"/>
    <n v="10567186"/>
    <s v="COND. CONTROL CABLE, OTHER"/>
    <d v="2005-12-09T00:00:00"/>
    <d v="2005-01-01T00:00:00"/>
    <s v="10022279"/>
  </r>
  <r>
    <n v="20"/>
    <n v="31.04"/>
    <n v="16.773406064"/>
    <n v="14.266593936"/>
    <d v="2023-12-01T00:00:00"/>
    <s v="BH Colorado Electric Oper Co"/>
    <s v="Regulated Electric (122)"/>
    <s v="WPC Sub 30518 Northridge"/>
    <x v="135"/>
    <n v="135300"/>
    <x v="394"/>
    <n v="10567103"/>
    <s v="CONDUIT, ENCD-PVC-UNDR 3&quot;"/>
    <d v="1997-12-31T00:00:00"/>
    <d v="2000-01-01T00:00:00"/>
    <s v="WCDXFER"/>
  </r>
  <r>
    <n v="400"/>
    <n v="1426.3600000000001"/>
    <n v="770.77691602599998"/>
    <n v="655.58308397400015"/>
    <d v="2023-12-01T00:00:00"/>
    <s v="BH Colorado Electric Oper Co"/>
    <s v="Regulated Electric (122)"/>
    <s v="WPC Sub 30518 Northridge"/>
    <x v="135"/>
    <n v="135300"/>
    <x v="395"/>
    <n v="10567054"/>
    <s v="CONDUIT, ENCASED-PVC-&gt;4&quot;-6&quot;"/>
    <d v="1997-12-31T00:00:00"/>
    <d v="2000-01-01T00:00:00"/>
    <s v="WCDXFER"/>
  </r>
  <r>
    <n v="120"/>
    <n v="2704.58"/>
    <n v="2564.5221887764001"/>
    <n v="140.05781122359986"/>
    <d v="2023-12-01T00:00:00"/>
    <s v="BH Colorado Electric Oper Co"/>
    <s v="Regulated Electric (122)"/>
    <s v="WPC Sub 30518 Northridge"/>
    <x v="135"/>
    <n v="135300"/>
    <x v="342"/>
    <n v="10566901"/>
    <s v="CONDUIT, NOT ENCD-STL-&gt;4&quot;-6&quot;"/>
    <d v="1977-07-01T00:00:00"/>
    <d v="1977-07-01T00:00:00"/>
    <s v="WCDXFER"/>
  </r>
  <r>
    <n v="40"/>
    <n v="139.17000000000002"/>
    <n v="147.386638551"/>
    <n v="-8.2166385509999884"/>
    <d v="2023-12-01T00:00:00"/>
    <s v="BH Colorado Electric Oper Co"/>
    <s v="Regulated Electric (122)"/>
    <s v="WPC Sub 30518 Northridge"/>
    <x v="135"/>
    <n v="135300"/>
    <x v="218"/>
    <n v="10566849"/>
    <s v="CONDUIT-NOT ENCD, STL-3&quot;-4&quot;"/>
    <d v="1966-07-01T00:00:00"/>
    <d v="1966-07-01T00:00:00"/>
    <s v="WCDXFER"/>
  </r>
  <r>
    <n v="140"/>
    <n v="3138.31"/>
    <n v="2975.7912985598"/>
    <n v="162.51870144019995"/>
    <d v="2023-12-01T00:00:00"/>
    <s v="BH Colorado Electric Oper Co"/>
    <s v="Regulated Electric (122)"/>
    <s v="WPC Sub 30518 Northridge"/>
    <x v="135"/>
    <n v="135300"/>
    <x v="218"/>
    <n v="10566929"/>
    <s v="CONDUIT-NOT ENCD, STL-3&quot;-4&quot;"/>
    <d v="1977-07-01T00:00:00"/>
    <d v="1977-07-01T00:00:00"/>
    <s v="WCDXFER"/>
  </r>
  <r>
    <n v="10"/>
    <n v="32.71"/>
    <n v="17.675841248500003"/>
    <n v="15.034158751499998"/>
    <d v="2023-12-01T00:00:00"/>
    <s v="BH Colorado Electric Oper Co"/>
    <s v="Regulated Electric (122)"/>
    <s v="WPC Sub 30518 Northridge"/>
    <x v="135"/>
    <n v="135300"/>
    <x v="161"/>
    <n v="10567089"/>
    <s v="CONDUIT, NOT ENCD-STL-UNDR 3&quot;"/>
    <d v="1997-12-31T00:00:00"/>
    <d v="2000-01-01T00:00:00"/>
    <s v="WCDXFER"/>
  </r>
  <r>
    <n v="0"/>
    <n v="0"/>
    <n v="0"/>
    <n v="0"/>
    <d v="2023-12-01T00:00:00"/>
    <s v="BH Colorado Electric Oper Co"/>
    <s v="Regulated Electric (122)"/>
    <s v="WPC Sub 30518 Northridge"/>
    <x v="135"/>
    <n v="135300"/>
    <x v="3"/>
    <n v="35113300"/>
    <s v="Repair Northridge Tap Switches"/>
    <d v="2022-02-11T00:00:00"/>
    <d v="2022-03-01T00:00:00"/>
    <s v="10078852"/>
  </r>
  <r>
    <n v="0"/>
    <n v="0"/>
    <n v="0"/>
    <n v="0"/>
    <d v="2023-12-01T00:00:00"/>
    <s v="BH Colorado Electric Oper Co"/>
    <s v="Regulated Electric (122)"/>
    <s v="WPC Sub 30518 Northridge"/>
    <x v="135"/>
    <n v="135300"/>
    <x v="3"/>
    <n v="37079297"/>
    <s v="The Northridge battery replacement includes replacing the existing 48VDC charger and flooded lead acid batteries. Additions will include an outdoor rated, fused, double throw manual transfer switch."/>
    <d v="2023-04-14T00:00:00"/>
    <d v="2023-04-01T00:00:00"/>
    <s v="10081387"/>
  </r>
  <r>
    <n v="0"/>
    <n v="0"/>
    <n v="0"/>
    <n v="0"/>
    <d v="2023-12-01T00:00:00"/>
    <s v="BH Colorado Electric Oper Co"/>
    <s v="Regulated Electric (122)"/>
    <s v="WPC Sub 30518 Northridge"/>
    <x v="135"/>
    <n v="135300"/>
    <x v="3"/>
    <n v="37229952"/>
    <s v="Replace old M-0067E LTC control unit on XFMR 1 at Northridge substation"/>
    <d v="2023-05-17T00:00:00"/>
    <d v="2023-05-01T00:00:00"/>
    <s v="10081824"/>
  </r>
  <r>
    <n v="500"/>
    <n v="1245.2"/>
    <n v="1318.71698156"/>
    <n v="-73.516981559999977"/>
    <d v="2023-12-01T00:00:00"/>
    <s v="BH Colorado Electric Oper Co"/>
    <s v="Regulated Electric (122)"/>
    <s v="WPC Sub 30518 Northridge"/>
    <x v="135"/>
    <n v="135300"/>
    <x v="119"/>
    <n v="10566835"/>
    <s v="FENCE"/>
    <d v="1966-07-01T00:00:00"/>
    <d v="1966-07-01T00:00:00"/>
    <s v="WCDXFER"/>
  </r>
  <r>
    <n v="16"/>
    <n v="491.84000000000003"/>
    <n v="466.36985902719999"/>
    <n v="25.470140972800039"/>
    <d v="2023-12-01T00:00:00"/>
    <s v="BH Colorado Electric Oper Co"/>
    <s v="Regulated Electric (122)"/>
    <s v="WPC Sub 30518 Northridge"/>
    <x v="135"/>
    <n v="135300"/>
    <x v="119"/>
    <n v="10566908"/>
    <s v="FENCES, CHAIN LINK"/>
    <d v="1977-07-01T00:00:00"/>
    <d v="1977-07-01T00:00:00"/>
    <s v="WCDXFER"/>
  </r>
  <r>
    <n v="1"/>
    <n v="217.28"/>
    <n v="135.13669848000001"/>
    <n v="82.143301519999994"/>
    <d v="2023-12-01T00:00:00"/>
    <s v="BH Colorado Electric Oper Co"/>
    <s v="Regulated Electric (122)"/>
    <s v="WPC Sub 30518 Northridge"/>
    <x v="135"/>
    <n v="135300"/>
    <x v="119"/>
    <n v="10567002"/>
    <s v="FENCES, CHAIN LINK"/>
    <d v="1993-07-01T00:00:00"/>
    <d v="1993-07-01T00:00:00"/>
    <s v="WCDXFER"/>
  </r>
  <r>
    <n v="1"/>
    <n v="3238.98"/>
    <n v="1420.039441764"/>
    <n v="1818.940558236"/>
    <d v="2023-12-01T00:00:00"/>
    <s v="BH Colorado Electric Oper Co"/>
    <s v="Regulated Electric (122)"/>
    <s v="WPC Sub 30518 Northridge"/>
    <x v="135"/>
    <n v="135300"/>
    <x v="227"/>
    <n v="10567159"/>
    <s v="FOUNDATION"/>
    <d v="2002-11-25T00:00:00"/>
    <d v="2002-01-01T00:00:00"/>
    <s v="10017123"/>
  </r>
  <r>
    <n v="1"/>
    <n v="408.41"/>
    <n v="220.69673874349999"/>
    <n v="187.71326125650003"/>
    <d v="2023-12-01T00:00:00"/>
    <s v="BH Colorado Electric Oper Co"/>
    <s v="Regulated Electric (122)"/>
    <s v="WPC Sub 30518 Northridge"/>
    <x v="135"/>
    <n v="135300"/>
    <x v="122"/>
    <n v="10567082"/>
    <s v="GROUNDING SYSTEMS, STATION"/>
    <d v="1997-12-31T00:00:00"/>
    <d v="2000-01-01T00:00:00"/>
    <s v="WCDXFER"/>
  </r>
  <r>
    <n v="1"/>
    <n v="3028.38"/>
    <n v="2871.5540697804004"/>
    <n v="156.82593021959974"/>
    <d v="2023-12-01T00:00:00"/>
    <s v="BH Colorado Electric Oper Co"/>
    <s v="Regulated Electric (122)"/>
    <s v="WPC Sub 30518 Northridge"/>
    <x v="135"/>
    <n v="135300"/>
    <x v="122"/>
    <n v="10566894"/>
    <s v="GROUNDING SYSTEMS, STATION"/>
    <d v="1977-07-01T00:00:00"/>
    <d v="1977-07-01T00:00:00"/>
    <s v="WCDXFER"/>
  </r>
  <r>
    <n v="0"/>
    <n v="243.14000000000001"/>
    <n v="111.5559168214"/>
    <n v="131.5840831786"/>
    <d v="2023-12-01T00:00:00"/>
    <s v="BH Colorado Electric Oper Co"/>
    <s v="Regulated Electric (122)"/>
    <s v="WPC Sub 30518 Northridge"/>
    <x v="135"/>
    <n v="135300"/>
    <x v="122"/>
    <n v="10567139"/>
    <s v="GROUNDING SYSTEMS, STATION"/>
    <d v="2001-06-01T00:00:00"/>
    <d v="2002-01-01T00:00:00"/>
    <s v="10012774"/>
  </r>
  <r>
    <n v="2"/>
    <n v="2551.4700000000003"/>
    <n v="1118.6200700460001"/>
    <n v="1432.8499299540001"/>
    <d v="2023-12-01T00:00:00"/>
    <s v="BH Colorado Electric Oper Co"/>
    <s v="Regulated Electric (122)"/>
    <s v="WPC Sub 30518 Northridge"/>
    <x v="135"/>
    <n v="135300"/>
    <x v="331"/>
    <n v="12818249"/>
    <s v="SCADA Radio MDS 9710B"/>
    <d v="2002-09-30T00:00:00"/>
    <d v="2002-12-01T00:00:00"/>
    <s v="50507XFER"/>
  </r>
  <r>
    <n v="1"/>
    <n v="8081.89"/>
    <n v="3543.2767612019998"/>
    <n v="4538.6132387980006"/>
    <d v="2023-12-01T00:00:00"/>
    <s v="BH Colorado Electric Oper Co"/>
    <s v="Regulated Electric (122)"/>
    <s v="WPC Sub 30518 Northridge"/>
    <x v="135"/>
    <n v="135300"/>
    <x v="90"/>
    <n v="10567166"/>
    <s v="OTHER INTERRUPTIVE DEV 115-161 KV"/>
    <d v="2002-11-25T00:00:00"/>
    <d v="2002-01-01T00:00:00"/>
    <s v="10017123"/>
  </r>
  <r>
    <n v="2"/>
    <n v="2146.35"/>
    <n v="1291.1489264505001"/>
    <n v="855.20107354949982"/>
    <d v="2023-12-01T00:00:00"/>
    <s v="BH Colorado Electric Oper Co"/>
    <s v="Regulated Electric (122)"/>
    <s v="WPC Sub 30518 Northridge"/>
    <x v="135"/>
    <n v="135300"/>
    <x v="290"/>
    <n v="10567013"/>
    <s v="CIRCUIT BREAKER CONTROL PANEL"/>
    <d v="1994-07-01T00:00:00"/>
    <d v="1994-07-01T00:00:00"/>
    <s v="WCDXFER"/>
  </r>
  <r>
    <n v="12"/>
    <n v="1777.15"/>
    <n v="960.3369390025"/>
    <n v="816.81306099750009"/>
    <d v="2023-12-01T00:00:00"/>
    <s v="BH Colorado Electric Oper Co"/>
    <s v="Regulated Electric (122)"/>
    <s v="WPC Sub 30518 Northridge"/>
    <x v="135"/>
    <n v="135300"/>
    <x v="267"/>
    <n v="10567068"/>
    <s v="POTHEADS (TERMINATORS)"/>
    <d v="1997-12-31T00:00:00"/>
    <d v="2000-01-01T00:00:00"/>
    <s v="WCDXFER"/>
  </r>
  <r>
    <n v="40"/>
    <n v="28.3"/>
    <n v="12.984422333000001"/>
    <n v="15.315577666999999"/>
    <d v="2023-12-01T00:00:00"/>
    <s v="BH Colorado Electric Oper Co"/>
    <s v="Regulated Electric (122)"/>
    <s v="WPC Sub 30518 Northridge"/>
    <x v="135"/>
    <n v="135300"/>
    <x v="268"/>
    <n v="10567146"/>
    <s v="PVC CONDUIT"/>
    <d v="2001-06-01T00:00:00"/>
    <d v="2002-01-01T00:00:00"/>
    <s v="10012774"/>
  </r>
  <r>
    <n v="40"/>
    <n v="1966.99"/>
    <n v="862.37129638199997"/>
    <n v="1104.6187036179999"/>
    <d v="2023-12-01T00:00:00"/>
    <s v="BH Colorado Electric Oper Co"/>
    <s v="Regulated Electric (122)"/>
    <s v="WPC Sub 30518 Northridge"/>
    <x v="135"/>
    <n v="135300"/>
    <x v="268"/>
    <n v="10567173"/>
    <s v="PVC CONDUIT"/>
    <d v="2002-11-25T00:00:00"/>
    <d v="2002-01-01T00:00:00"/>
    <s v="10017123"/>
  </r>
  <r>
    <n v="1"/>
    <n v="56192.630000000005"/>
    <n v="53282.671054545397"/>
    <n v="2909.9589454546076"/>
    <d v="2023-12-01T00:00:00"/>
    <s v="BH Colorado Electric Oper Co"/>
    <s v="Regulated Electric (122)"/>
    <s v="WPC Sub 30518 Northridge"/>
    <x v="135"/>
    <n v="135300"/>
    <x v="135"/>
    <n v="10566957"/>
    <s v="TX.-POWER-08091-TX.-POWER"/>
    <d v="1977-07-01T00:00:00"/>
    <d v="1977-07-01T00:00:00"/>
    <s v="WCDXFER"/>
  </r>
  <r>
    <n v="1"/>
    <n v="153879.6"/>
    <n v="145910.880284568"/>
    <n v="7968.719715432002"/>
    <d v="2023-12-01T00:00:00"/>
    <s v="BH Colorado Electric Oper Co"/>
    <s v="Regulated Electric (122)"/>
    <s v="WPC Sub 30518 Northridge"/>
    <x v="135"/>
    <n v="135300"/>
    <x v="135"/>
    <n v="10566880"/>
    <s v="TX.-POWER-08090-TX.-POWER"/>
    <d v="1977-07-01T00:00:00"/>
    <d v="1977-07-01T00:00:00"/>
    <s v="WCDXFER"/>
  </r>
  <r>
    <n v="1"/>
    <n v="404721.7"/>
    <n v="218703.65389859499"/>
    <n v="186018.04610140502"/>
    <d v="2023-12-01T00:00:00"/>
    <s v="BH Colorado Electric Oper Co"/>
    <s v="Regulated Electric (122)"/>
    <s v="WPC Sub 30518 Northridge"/>
    <x v="135"/>
    <n v="135300"/>
    <x v="135"/>
    <n v="10567047"/>
    <s v="POWER TRANSFORMER NBR 08401-08401-"/>
    <d v="1997-12-31T00:00:00"/>
    <d v="1998-11-01T00:00:00"/>
    <s v="WCDXFER"/>
  </r>
  <r>
    <n v="3"/>
    <n v="57819.950000000004"/>
    <n v="26528.5742075245"/>
    <n v="31291.375792475505"/>
    <d v="2023-12-01T00:00:00"/>
    <s v="BH Colorado Electric Oper Co"/>
    <s v="Regulated Electric (122)"/>
    <s v="WPC Sub 30518 Northridge"/>
    <x v="135"/>
    <n v="135300"/>
    <x v="171"/>
    <n v="10567132"/>
    <s v="REGULATOR, FEEDER VOLTAGE"/>
    <d v="2001-06-01T00:00:00"/>
    <d v="2002-01-01T00:00:00"/>
    <s v="10012774"/>
  </r>
  <r>
    <n v="1"/>
    <n v="4581.4800000000005"/>
    <n v="2756.0150877324004"/>
    <n v="1825.4649122676001"/>
    <d v="2023-12-01T00:00:00"/>
    <s v="BH Colorado Electric Oper Co"/>
    <s v="Regulated Electric (122)"/>
    <s v="WPC Sub 30518 Northridge"/>
    <x v="135"/>
    <n v="135300"/>
    <x v="239"/>
    <n v="10567020"/>
    <s v="MISCELLANEOUS RELAY"/>
    <d v="1994-07-01T00:00:00"/>
    <d v="1994-07-01T00:00:00"/>
    <s v="WCDXFER"/>
  </r>
  <r>
    <n v="0"/>
    <n v="4788.84"/>
    <n v="3466.6688597183997"/>
    <n v="1322.1711402816004"/>
    <d v="2023-12-01T00:00:00"/>
    <s v="BH Colorado Electric Oper Co"/>
    <s v="Regulated Electric (122)"/>
    <s v="WPC Sub 30518 Northridge"/>
    <x v="135"/>
    <n v="135300"/>
    <x v="91"/>
    <n v="10566975"/>
    <s v="TELEMETERING-RTU"/>
    <d v="1988-07-01T00:00:00"/>
    <d v="1988-07-01T00:00:00"/>
    <s v="WCDXFER"/>
  </r>
  <r>
    <n v="1"/>
    <n v="2972.7000000000003"/>
    <n v="2091.3361867079998"/>
    <n v="881.36381329200049"/>
    <d v="2023-12-01T00:00:00"/>
    <s v="BH Colorado Electric Oper Co"/>
    <s v="Regulated Electric (122)"/>
    <s v="WPC Sub 30518 Northridge"/>
    <x v="135"/>
    <n v="135300"/>
    <x v="91"/>
    <n v="10566984"/>
    <s v="SCADA EQUIPMENT- RTU"/>
    <d v="1989-07-01T00:00:00"/>
    <d v="1989-07-01T00:00:00"/>
    <s v="WCDXFER"/>
  </r>
  <r>
    <n v="1"/>
    <n v="15153.550000000001"/>
    <n v="11587.755420518"/>
    <n v="3565.7945794820007"/>
    <d v="2023-12-01T00:00:00"/>
    <s v="BH Colorado Electric Oper Co"/>
    <s v="Regulated Electric (122)"/>
    <s v="WPC Sub 30518 Northridge"/>
    <x v="135"/>
    <n v="135300"/>
    <x v="91"/>
    <n v="10566966"/>
    <s v="SCADA EQUIPMENT- RTU"/>
    <d v="1986-07-01T00:00:00"/>
    <d v="1986-07-01T00:00:00"/>
    <s v="WCDXFER"/>
  </r>
  <r>
    <n v="30"/>
    <n v="74.600000000000009"/>
    <n v="34.227487845999995"/>
    <n v="40.372512154000013"/>
    <d v="2023-12-01T00:00:00"/>
    <s v="BH Colorado Electric Oper Co"/>
    <s v="Regulated Electric (122)"/>
    <s v="WPC Sub 30518 Northridge"/>
    <x v="135"/>
    <n v="135300"/>
    <x v="269"/>
    <n v="10567125"/>
    <s v="STEEL CONDUIT"/>
    <d v="2001-06-01T00:00:00"/>
    <d v="2002-01-01T00:00:00"/>
    <s v="10012774"/>
  </r>
  <r>
    <n v="1"/>
    <n v="967.22"/>
    <n v="1030.8900034048002"/>
    <n v="-63.670003404800127"/>
    <d v="2023-12-01T00:00:00"/>
    <s v="BH Colorado Electric Oper Co"/>
    <s v="Regulated Electric (122)"/>
    <s v="WPC Sub 30518 Northridge"/>
    <x v="135"/>
    <n v="135300"/>
    <x v="175"/>
    <n v="10566842"/>
    <s v="STRUC-HIGH PROF-BAY #1-161KV"/>
    <d v="1956-07-01T00:00:00"/>
    <d v="1956-07-01T00:00:00"/>
    <s v="WCDXFER"/>
  </r>
  <r>
    <n v="1"/>
    <n v="26524.45"/>
    <n v="25150.870216480998"/>
    <n v="1373.5797835190024"/>
    <d v="2023-12-01T00:00:00"/>
    <s v="BH Colorado Electric Oper Co"/>
    <s v="Regulated Electric (122)"/>
    <s v="WPC Sub 30518 Northridge"/>
    <x v="135"/>
    <n v="135300"/>
    <x v="175"/>
    <n v="10566943"/>
    <s v="STRUC-HIGH PROF-BAY #1-161KV"/>
    <d v="1977-07-01T00:00:00"/>
    <d v="1977-07-01T00:00:00"/>
    <s v="WCDXFER"/>
  </r>
  <r>
    <n v="2"/>
    <n v="3969.6600000000003"/>
    <n v="3764.0894896427999"/>
    <n v="205.57051035720042"/>
    <d v="2023-12-01T00:00:00"/>
    <s v="BH Colorado Electric Oper Co"/>
    <s v="Regulated Electric (122)"/>
    <s v="WPC Sub 30518 Northridge"/>
    <x v="135"/>
    <n v="135300"/>
    <x v="396"/>
    <n v="10566936"/>
    <s v="STRUC-HIGH PROF-BAY #2-69KV"/>
    <d v="1977-07-01T00:00:00"/>
    <d v="1977-07-01T00:00:00"/>
    <s v="WCDXFER"/>
  </r>
  <r>
    <n v="2"/>
    <n v="4821.99"/>
    <n v="2605.7086438965002"/>
    <n v="2216.2813561034995"/>
    <d v="2023-12-01T00:00:00"/>
    <s v="BH Colorado Electric Oper Co"/>
    <s v="Regulated Electric (122)"/>
    <s v="WPC Sub 30518 Northridge"/>
    <x v="135"/>
    <n v="135300"/>
    <x v="277"/>
    <n v="10567110"/>
    <s v="FOUNDATION, SWITCHGEAR"/>
    <d v="1997-12-31T00:00:00"/>
    <d v="2000-01-01T00:00:00"/>
    <s v="23557246"/>
  </r>
  <r>
    <n v="0"/>
    <n v="0"/>
    <n v="0"/>
    <n v="0"/>
    <d v="2023-12-01T00:00:00"/>
    <s v="BH Colorado Electric Oper Co"/>
    <s v="Regulated Electric (122)"/>
    <s v="WPC Sub 30540 Pueblo Belmont"/>
    <x v="136"/>
    <n v="135300"/>
    <x v="3"/>
    <n v="9808688"/>
    <s v="Inst 69KV Ckt Breakers-Belmont"/>
    <d v="2001-07-13T00:00:00"/>
    <d v="2001-10-01T00:00:00"/>
    <s v="10005774"/>
  </r>
  <r>
    <n v="0"/>
    <n v="0"/>
    <n v="0"/>
    <n v="0"/>
    <d v="2023-12-01T00:00:00"/>
    <s v="BH Colorado Electric Oper Co"/>
    <s v="Regulated Electric (122)"/>
    <s v="WPC Sub 30540 Pueblo Belmont"/>
    <x v="136"/>
    <n v="135300"/>
    <x v="3"/>
    <n v="9808074"/>
    <s v="Inst 69KV Ckt Breakers-Belmont"/>
    <d v="1999-07-13T00:00:00"/>
    <d v="2001-08-01T00:00:00"/>
    <s v="10005774"/>
  </r>
  <r>
    <n v="0"/>
    <n v="0"/>
    <n v="0"/>
    <n v="0"/>
    <d v="2023-12-01T00:00:00"/>
    <s v="BH Colorado Electric Oper Co"/>
    <s v="Regulated Electric (122)"/>
    <s v="WPC Sub 30540 Pueblo Belmont"/>
    <x v="136"/>
    <n v="135600"/>
    <x v="3"/>
    <n v="9808687"/>
    <s v="Inst 69KV Ckt Breakers-Belmont"/>
    <d v="2001-07-13T00:00:00"/>
    <d v="2001-10-01T00:00:00"/>
    <s v="10005774"/>
  </r>
  <r>
    <n v="0"/>
    <n v="0"/>
    <n v="0"/>
    <n v="0"/>
    <d v="2023-12-01T00:00:00"/>
    <s v="BH Colorado Electric Oper Co"/>
    <s v="Regulated Electric (122)"/>
    <s v="WPC Sub 30540 Pueblo Belmont"/>
    <x v="136"/>
    <n v="135600"/>
    <x v="3"/>
    <n v="9808072"/>
    <s v="Inst 69KV Ckt Breakers-Belmont"/>
    <d v="1999-07-13T00:00:00"/>
    <d v="2001-08-01T00:00:00"/>
    <s v="10005774"/>
  </r>
  <r>
    <n v="0"/>
    <n v="0"/>
    <n v="0"/>
    <n v="0"/>
    <d v="2023-12-01T00:00:00"/>
    <s v="BH Colorado Electric Oper Co"/>
    <s v="Regulated Electric (122)"/>
    <s v="WPC Sub 30571 Pueblo Hyde Park"/>
    <x v="137"/>
    <n v="135300"/>
    <x v="3"/>
    <n v="28830370"/>
    <s v="Replace existing door and/or locking mechanisms for Hyde Park to allow for compliance with NERC CIP Low Impact Standards"/>
    <d v="2019-12-16T00:00:00"/>
    <d v="2020-01-01T00:00:00"/>
    <s v="10068559"/>
  </r>
  <r>
    <n v="0"/>
    <n v="0"/>
    <n v="0"/>
    <n v="0"/>
    <d v="2023-12-01T00:00:00"/>
    <s v="BH Colorado Electric Oper Co"/>
    <s v="Regulated Electric (122)"/>
    <s v="WPC Sub 30571 Pueblo Hyde Park"/>
    <x v="137"/>
    <n v="135300"/>
    <x v="3"/>
    <n v="29646570"/>
    <s v="Replace existing door and/or locking mechanisms for Hyde Park to allow for compliance with NERC CIP Low Impact Standards"/>
    <d v="2019-12-16T00:00:00"/>
    <d v="2020-07-01T00:00:00"/>
    <s v="10068559"/>
  </r>
  <r>
    <n v="0"/>
    <n v="0"/>
    <n v="0"/>
    <n v="0"/>
    <d v="2023-12-01T00:00:00"/>
    <s v="BH Colorado Electric Oper Co"/>
    <s v="Regulated Electric (122)"/>
    <s v="WPC Sub 30571 Pueblo Hyde Park"/>
    <x v="137"/>
    <n v="135300"/>
    <x v="3"/>
    <n v="33333037"/>
    <s v="Install test switches on lockout relays at Hyde Park to aid in NERC testing."/>
    <d v="2021-06-16T00:00:00"/>
    <d v="2021-06-01T00:00:00"/>
    <s v="10075418"/>
  </r>
  <r>
    <n v="0"/>
    <n v="0"/>
    <n v="0"/>
    <n v="0"/>
    <d v="2023-12-01T00:00:00"/>
    <s v="BH Colorado Electric Oper Co"/>
    <s v="Regulated Electric (122)"/>
    <s v="WPC Sub 30571 Pueblo Hyde Park"/>
    <x v="137"/>
    <n v="135300"/>
    <x v="3"/>
    <n v="28413207"/>
    <s v="Replace existing door and/or locking mechanisms for Hyde Park to allow for compliance with NERC CIP Low Impact Standards"/>
    <d v="2019-12-16T00:00:00"/>
    <d v="2019-12-01T00:00:00"/>
    <s v="10068559"/>
  </r>
  <r>
    <n v="0"/>
    <n v="0"/>
    <n v="0"/>
    <n v="0"/>
    <d v="2023-12-01T00:00:00"/>
    <s v="BH Colorado Electric Oper Co"/>
    <s v="Regulated Electric (122)"/>
    <s v="WPC Sub 30571 Pueblo Hyde Park"/>
    <x v="137"/>
    <n v="135300"/>
    <x v="149"/>
    <n v="34237262"/>
    <s v="NERC Test Switch"/>
    <d v="2021-06-16T00:00:00"/>
    <d v="2021-06-01T00:00:00"/>
    <s v="10075418"/>
  </r>
  <r>
    <n v="0"/>
    <n v="0"/>
    <n v="0"/>
    <n v="0"/>
    <d v="2023-12-01T00:00:00"/>
    <s v="BH Colorado Electric Oper Co"/>
    <s v="Regulated Electric (122)"/>
    <s v="WPC Sub 30571 Pueblo Hyde Park"/>
    <x v="137"/>
    <n v="135301"/>
    <x v="3"/>
    <n v="35434611"/>
    <s v="Install DME equipment at Hyde Park substation for PRC-002 compliance."/>
    <d v="2022-05-19T00:00:00"/>
    <d v="2022-05-01T00:00:00"/>
    <s v="10077633"/>
  </r>
  <r>
    <n v="1"/>
    <n v="12507.04"/>
    <n v="-251.19001558560001"/>
    <n v="12758.230015585601"/>
    <d v="2023-12-01T00:00:00"/>
    <s v="BH Colorado Electric Oper Co"/>
    <s v="Regulated Electric (122)"/>
    <s v="WPC Sub 30572 Pueblo Hyde Park 2"/>
    <x v="138"/>
    <n v="135001"/>
    <x v="16"/>
    <n v="10562873"/>
    <s v="LAND - TRACT 75"/>
    <d v="1988-07-01T00:00:00"/>
    <d v="1988-07-01T00:00:00"/>
    <s v="WCDXFER"/>
  </r>
  <r>
    <n v="1"/>
    <n v="319906.17"/>
    <n v="99047.835199215901"/>
    <n v="220858.33480078407"/>
    <d v="2023-12-01T00:00:00"/>
    <s v="BH Colorado Electric Oper Co"/>
    <s v="Regulated Electric (122)"/>
    <s v="WPC Sub 30572 Pueblo Hyde Park 2"/>
    <x v="138"/>
    <n v="135200"/>
    <x v="194"/>
    <n v="10563177"/>
    <s v="BUILDING - OTHER"/>
    <d v="2004-04-26T00:00:00"/>
    <d v="2004-07-01T00:00:00"/>
    <s v="10018661"/>
  </r>
  <r>
    <n v="1"/>
    <n v="42804.66"/>
    <n v="13252.976363158201"/>
    <n v="29551.683636841801"/>
    <d v="2023-12-01T00:00:00"/>
    <s v="BH Colorado Electric Oper Co"/>
    <s v="Regulated Electric (122)"/>
    <s v="WPC Sub 30572 Pueblo Hyde Park 2"/>
    <x v="138"/>
    <n v="135200"/>
    <x v="113"/>
    <n v="10563170"/>
    <s v="CLEARING &amp; GRADING"/>
    <d v="2004-04-26T00:00:00"/>
    <d v="2004-01-01T00:00:00"/>
    <s v="10018661"/>
  </r>
  <r>
    <n v="1"/>
    <n v="30145.7"/>
    <n v="9333.5690448389996"/>
    <n v="20812.130955161003"/>
    <d v="2023-12-01T00:00:00"/>
    <s v="BH Colorado Electric Oper Co"/>
    <s v="Regulated Electric (122)"/>
    <s v="WPC Sub 30572 Pueblo Hyde Park 2"/>
    <x v="138"/>
    <n v="135200"/>
    <x v="119"/>
    <n v="10563149"/>
    <s v="FENCE"/>
    <d v="2004-04-26T00:00:00"/>
    <d v="2004-01-01T00:00:00"/>
    <s v="10018661"/>
  </r>
  <r>
    <n v="1"/>
    <n v="8402.92"/>
    <n v="2601.6723445883999"/>
    <n v="5801.2476554116001"/>
    <d v="2023-12-01T00:00:00"/>
    <s v="BH Colorado Electric Oper Co"/>
    <s v="Regulated Electric (122)"/>
    <s v="WPC Sub 30572 Pueblo Hyde Park 2"/>
    <x v="138"/>
    <n v="135200"/>
    <x v="123"/>
    <n v="10563163"/>
    <s v="LANDSCAPING"/>
    <d v="2004-04-26T00:00:00"/>
    <d v="2004-01-01T00:00:00"/>
    <s v="10018661"/>
  </r>
  <r>
    <n v="0"/>
    <n v="5481.84"/>
    <n v="391.67565899280004"/>
    <n v="5090.1643410072002"/>
    <d v="2023-12-01T00:00:00"/>
    <s v="BH Colorado Electric Oper Co"/>
    <s v="Regulated Electric (122)"/>
    <s v="WPC Sub 30572 Pueblo Hyde Park 2"/>
    <x v="138"/>
    <n v="135200"/>
    <x v="127"/>
    <n v="33375712"/>
    <s v="SECURITY SYSTEM"/>
    <d v="2019-12-16T00:00:00"/>
    <d v="2019-12-01T00:00:00"/>
    <s v="10068559"/>
  </r>
  <r>
    <n v="1"/>
    <n v="23554.75"/>
    <n v="7292.9102810325003"/>
    <n v="16261.8397189675"/>
    <d v="2023-12-01T00:00:00"/>
    <s v="BH Colorado Electric Oper Co"/>
    <s v="Regulated Electric (122)"/>
    <s v="WPC Sub 30572 Pueblo Hyde Park 2"/>
    <x v="138"/>
    <n v="135200"/>
    <x v="128"/>
    <n v="10563156"/>
    <s v="STATION ROCK"/>
    <d v="2004-04-26T00:00:00"/>
    <d v="2004-01-01T00:00:00"/>
    <s v="10018661"/>
  </r>
  <r>
    <n v="2"/>
    <n v="9800.7900000000009"/>
    <n v="3897.1701603123001"/>
    <n v="5903.6198396877007"/>
    <d v="2023-12-01T00:00:00"/>
    <s v="BH Colorado Electric Oper Co"/>
    <s v="Regulated Electric (122)"/>
    <s v="WPC Sub 30572 Pueblo Hyde Park 2"/>
    <x v="138"/>
    <n v="135300"/>
    <x v="325"/>
    <n v="10567339"/>
    <s v="AIRBRK-3PH-MANL-15-45KV- &gt;=2000A"/>
    <d v="2004-04-26T00:00:00"/>
    <d v="2004-01-01T00:00:00"/>
    <s v="10018661"/>
  </r>
  <r>
    <n v="7"/>
    <n v="46925.88"/>
    <n v="18659.5304340156"/>
    <n v="28266.349565984397"/>
    <d v="2023-12-01T00:00:00"/>
    <s v="BH Colorado Electric Oper Co"/>
    <s v="Regulated Electric (122)"/>
    <s v="WPC Sub 30572 Pueblo Hyde Park 2"/>
    <x v="138"/>
    <n v="135300"/>
    <x v="254"/>
    <n v="10567423"/>
    <s v="AIRBRK-3PH-MANL-69-170KV- 1200-1999AMPS"/>
    <d v="2004-04-26T00:00:00"/>
    <d v="2004-01-01T00:00:00"/>
    <s v="10018661"/>
  </r>
  <r>
    <n v="25"/>
    <n v="2794.23"/>
    <n v="1111.0930626050999"/>
    <n v="1683.1369373949001"/>
    <d v="2023-12-01T00:00:00"/>
    <s v="BH Colorado Electric Oper Co"/>
    <s v="Regulated Electric (122)"/>
    <s v="WPC Sub 30572 Pueblo Hyde Park 2"/>
    <x v="138"/>
    <n v="135300"/>
    <x v="74"/>
    <n v="10567346"/>
    <s v="ARRESTER -  0-10,000 VOLTS"/>
    <d v="2004-04-26T00:00:00"/>
    <d v="2004-01-01T00:00:00"/>
    <s v="10020718"/>
  </r>
  <r>
    <n v="6"/>
    <n v="11026.74"/>
    <n v="4384.6549200138006"/>
    <n v="6642.0850799861992"/>
    <d v="2023-12-01T00:00:00"/>
    <s v="BH Colorado Electric Oper Co"/>
    <s v="Regulated Electric (122)"/>
    <s v="WPC Sub 30572 Pueblo Hyde Park 2"/>
    <x v="138"/>
    <n v="135300"/>
    <x v="110"/>
    <n v="10567290"/>
    <s v="ARRESTER -  69,001-146,000 VOLTS"/>
    <d v="2004-04-26T00:00:00"/>
    <d v="2004-01-01T00:00:00"/>
    <s v="10018661"/>
  </r>
  <r>
    <n v="1"/>
    <n v="17743.48"/>
    <n v="7055.4884653276004"/>
    <n v="10687.991534672399"/>
    <d v="2023-12-01T00:00:00"/>
    <s v="BH Colorado Electric Oper Co"/>
    <s v="Regulated Electric (122)"/>
    <s v="WPC Sub 30572 Pueblo Hyde Park 2"/>
    <x v="138"/>
    <n v="135300"/>
    <x v="108"/>
    <n v="10567332"/>
    <s v="BATTERIES, STORAGE"/>
    <d v="2004-04-26T00:00:00"/>
    <d v="2004-01-01T00:00:00"/>
    <s v="10018661"/>
  </r>
  <r>
    <n v="2"/>
    <n v="160434.76999999999"/>
    <n v="63795.020434124905"/>
    <n v="96639.749565875085"/>
    <d v="2023-12-01T00:00:00"/>
    <s v="BH Colorado Electric Oper Co"/>
    <s v="Regulated Electric (122)"/>
    <s v="WPC Sub 30572 Pueblo Hyde Park 2"/>
    <x v="138"/>
    <n v="135300"/>
    <x v="132"/>
    <n v="10567437"/>
    <s v="BREAKER, GAS - 115-161 KV"/>
    <d v="2004-04-26T00:00:00"/>
    <d v="2004-01-01T00:00:00"/>
    <s v="10018661"/>
  </r>
  <r>
    <n v="0"/>
    <n v="34964.31"/>
    <n v="13903.1512365747"/>
    <n v="21061.158763425297"/>
    <d v="2023-12-01T00:00:00"/>
    <s v="BH Colorado Electric Oper Co"/>
    <s v="Regulated Electric (122)"/>
    <s v="WPC Sub 30572 Pueblo Hyde Park 2"/>
    <x v="138"/>
    <n v="135300"/>
    <x v="255"/>
    <n v="10567311"/>
    <s v="BUS BAR"/>
    <d v="2004-04-26T00:00:00"/>
    <d v="2004-01-01T00:00:00"/>
    <s v="10018661"/>
  </r>
  <r>
    <n v="27"/>
    <n v="30754.959999999999"/>
    <n v="12229.3521638152"/>
    <n v="18525.607836184798"/>
    <d v="2023-12-01T00:00:00"/>
    <s v="BH Colorado Electric Oper Co"/>
    <s v="Regulated Electric (122)"/>
    <s v="WPC Sub 30572 Pueblo Hyde Park 2"/>
    <x v="138"/>
    <n v="135300"/>
    <x v="256"/>
    <n v="10567318"/>
    <s v="BUS SUPPORT"/>
    <d v="2004-04-26T00:00:00"/>
    <d v="2004-01-01T00:00:00"/>
    <s v="10018661"/>
  </r>
  <r>
    <n v="140"/>
    <n v="38806"/>
    <n v="15430.75458622"/>
    <n v="23375.245413780001"/>
    <d v="2023-12-01T00:00:00"/>
    <s v="BH Colorado Electric Oper Co"/>
    <s v="Regulated Electric (122)"/>
    <s v="WPC Sub 30572 Pueblo Hyde Park 2"/>
    <x v="138"/>
    <n v="135300"/>
    <x v="112"/>
    <n v="37646146"/>
    <s v="CABLE TRENCH"/>
    <d v="2004-04-26T00:00:00"/>
    <d v="2004-01-01T00:00:00"/>
    <s v="10018661"/>
  </r>
  <r>
    <n v="0"/>
    <n v="0"/>
    <n v="0"/>
    <n v="0"/>
    <d v="2023-12-01T00:00:00"/>
    <s v="BH Colorado Electric Oper Co"/>
    <s v="Regulated Electric (122)"/>
    <s v="WPC Sub 30572 Pueblo Hyde Park 2"/>
    <x v="138"/>
    <n v="135300"/>
    <x v="384"/>
    <n v="10567325"/>
    <s v="CABLE TRENCH"/>
    <d v="2004-04-26T00:00:00"/>
    <d v="2004-01-01T00:00:00"/>
    <s v="10018661"/>
  </r>
  <r>
    <n v="1"/>
    <n v="534466.02"/>
    <n v="212524.1970131874"/>
    <n v="321941.82298681262"/>
    <d v="2023-12-01T00:00:00"/>
    <s v="BH Colorado Electric Oper Co"/>
    <s v="Regulated Electric (122)"/>
    <s v="WPC Sub 30572 Pueblo Hyde Park 2"/>
    <x v="138"/>
    <n v="135300"/>
    <x v="114"/>
    <n v="10567416"/>
    <s v="CNTL CBL SWITCHGEAR METAL-CLAD"/>
    <d v="2004-04-26T00:00:00"/>
    <d v="2004-01-01T00:00:00"/>
    <s v="10018661"/>
  </r>
  <r>
    <n v="13500"/>
    <n v="19580.75"/>
    <n v="7786.0575133775001"/>
    <n v="11794.6924866225"/>
    <d v="2023-12-01T00:00:00"/>
    <s v="BH Colorado Electric Oper Co"/>
    <s v="Regulated Electric (122)"/>
    <s v="WPC Sub 30572 Pueblo Hyde Park 2"/>
    <x v="138"/>
    <n v="135300"/>
    <x v="116"/>
    <n v="10567430"/>
    <s v="COND. CONTROL CABLE, OTHER"/>
    <d v="2004-04-26T00:00:00"/>
    <d v="2004-01-01T00:00:00"/>
    <s v="10018661"/>
  </r>
  <r>
    <n v="8104"/>
    <n v="72165.600000000006"/>
    <n v="28695.811554072003"/>
    <n v="43469.788445928003"/>
    <d v="2023-12-01T00:00:00"/>
    <s v="BH Colorado Electric Oper Co"/>
    <s v="Regulated Electric (122)"/>
    <s v="WPC Sub 30572 Pueblo Hyde Park 2"/>
    <x v="138"/>
    <n v="135300"/>
    <x v="258"/>
    <n v="10567353"/>
    <s v="COND. PWR CABLE, OTHER"/>
    <d v="2004-04-26T00:00:00"/>
    <d v="2004-01-01T00:00:00"/>
    <s v="10018661"/>
  </r>
  <r>
    <n v="5"/>
    <n v="5893.7300000000005"/>
    <n v="2343.5731904201002"/>
    <n v="3550.1568095799003"/>
    <d v="2023-12-01T00:00:00"/>
    <s v="BH Colorado Electric Oper Co"/>
    <s v="Regulated Electric (122)"/>
    <s v="WPC Sub 30572 Pueblo Hyde Park 2"/>
    <x v="138"/>
    <n v="135300"/>
    <x v="260"/>
    <n v="10567360"/>
    <s v="CURR/POT TRANS/REAC STAND"/>
    <d v="2004-04-26T00:00:00"/>
    <d v="2004-01-01T00:00:00"/>
    <s v="10018661"/>
  </r>
  <r>
    <n v="1"/>
    <n v="20851.09"/>
    <n v="8291.1934403233008"/>
    <n v="12559.896559676699"/>
    <d v="2023-12-01T00:00:00"/>
    <s v="BH Colorado Electric Oper Co"/>
    <s v="Regulated Electric (122)"/>
    <s v="WPC Sub 30572 Pueblo Hyde Park 2"/>
    <x v="138"/>
    <n v="135300"/>
    <x v="122"/>
    <n v="10567367"/>
    <s v="GROUNDING SYSTEMS, STATION"/>
    <d v="2004-04-26T00:00:00"/>
    <d v="2004-01-01T00:00:00"/>
    <s v="10018661"/>
  </r>
  <r>
    <n v="3"/>
    <n v="6164.28"/>
    <n v="2451.1542514236003"/>
    <n v="3713.1257485763995"/>
    <d v="2023-12-01T00:00:00"/>
    <s v="BH Colorado Electric Oper Co"/>
    <s v="Regulated Electric (122)"/>
    <s v="WPC Sub 30572 Pueblo Hyde Park 2"/>
    <x v="138"/>
    <n v="135300"/>
    <x v="397"/>
    <n v="10567374"/>
    <s v="INTERRUPTING DEVICE STAND"/>
    <d v="2004-04-26T00:00:00"/>
    <d v="2004-01-01T00:00:00"/>
    <s v="10018661"/>
  </r>
  <r>
    <n v="1"/>
    <n v="56853.56"/>
    <n v="22607.156927097203"/>
    <n v="34246.403072902795"/>
    <d v="2023-12-01T00:00:00"/>
    <s v="BH Colorado Electric Oper Co"/>
    <s v="Regulated Electric (122)"/>
    <s v="WPC Sub 30572 Pueblo Hyde Park 2"/>
    <x v="138"/>
    <n v="135300"/>
    <x v="90"/>
    <n v="10567402"/>
    <s v="CIRCUIT SWITCHER"/>
    <d v="2004-04-26T00:00:00"/>
    <d v="2004-01-01T00:00:00"/>
    <s v="10018661"/>
  </r>
  <r>
    <n v="1"/>
    <n v="61620.49"/>
    <n v="1884.8210513092999"/>
    <n v="59735.668948690698"/>
    <d v="2023-12-01T00:00:00"/>
    <s v="BH Colorado Electric Oper Co"/>
    <s v="Regulated Electric (122)"/>
    <s v="WPC Sub 30572 Pueblo Hyde Park 2"/>
    <x v="138"/>
    <n v="135300"/>
    <x v="236"/>
    <n v="36014237"/>
    <s v="Panel - DME(Disturbance Monitoring Equipment)"/>
    <d v="2022-05-19T00:00:00"/>
    <d v="2022-05-01T00:00:00"/>
    <s v="10077633"/>
  </r>
  <r>
    <n v="1"/>
    <n v="5564.31"/>
    <n v="1304.8567359708002"/>
    <n v="4259.4532640292"/>
    <d v="2023-12-01T00:00:00"/>
    <s v="BH Colorado Electric Oper Co"/>
    <s v="Regulated Electric (122)"/>
    <s v="WPC Sub 30572 Pueblo Hyde Park 2"/>
    <x v="138"/>
    <n v="135300"/>
    <x v="398"/>
    <n v="35443463"/>
    <s v="HYDE PARK HEAT PUMP"/>
    <d v="2012-04-01T00:00:00"/>
    <d v="2012-11-01T00:00:00"/>
    <s v="10043031"/>
  </r>
  <r>
    <n v="1"/>
    <n v="5567.46"/>
    <n v="1305.5954257127999"/>
    <n v="4261.8645742872004"/>
    <d v="2023-12-01T00:00:00"/>
    <s v="BH Colorado Electric Oper Co"/>
    <s v="Regulated Electric (122)"/>
    <s v="WPC Sub 30572 Pueblo Hyde Park 2"/>
    <x v="138"/>
    <n v="135300"/>
    <x v="398"/>
    <n v="35443474"/>
    <s v="HYDE PARK AIRCONDITIONER"/>
    <d v="2012-04-01T00:00:00"/>
    <d v="2012-11-01T00:00:00"/>
    <s v="10043031"/>
  </r>
  <r>
    <n v="27"/>
    <n v="9176.57"/>
    <n v="3648.9563369909001"/>
    <n v="5527.6136630090996"/>
    <d v="2023-12-01T00:00:00"/>
    <s v="BH Colorado Electric Oper Co"/>
    <s v="Regulated Electric (122)"/>
    <s v="WPC Sub 30572 Pueblo Hyde Park 2"/>
    <x v="138"/>
    <n v="135300"/>
    <x v="29"/>
    <n v="10567381"/>
    <s v="POST INSULATORS"/>
    <d v="2004-04-26T00:00:00"/>
    <d v="2004-01-01T00:00:00"/>
    <s v="10018661"/>
  </r>
  <r>
    <n v="5"/>
    <n v="28397.690000000002"/>
    <n v="11292.0111633653"/>
    <n v="17105.678836634703"/>
    <d v="2023-12-01T00:00:00"/>
    <s v="BH Colorado Electric Oper Co"/>
    <s v="Regulated Electric (122)"/>
    <s v="WPC Sub 30572 Pueblo Hyde Park 2"/>
    <x v="138"/>
    <n v="135300"/>
    <x v="266"/>
    <n v="10567388"/>
    <s v="POTENTIAL DEVICE - CCVT"/>
    <d v="2004-04-26T00:00:00"/>
    <d v="2004-01-01T00:00:00"/>
    <s v="10018661"/>
  </r>
  <r>
    <n v="62"/>
    <n v="12464.95"/>
    <n v="4956.5424001314996"/>
    <n v="7508.4075998685012"/>
    <d v="2023-12-01T00:00:00"/>
    <s v="BH Colorado Electric Oper Co"/>
    <s v="Regulated Electric (122)"/>
    <s v="WPC Sub 30572 Pueblo Hyde Park 2"/>
    <x v="138"/>
    <n v="135300"/>
    <x v="267"/>
    <n v="10567395"/>
    <s v="POTHEADS (TERMINATORS)"/>
    <d v="2004-04-26T00:00:00"/>
    <d v="2004-01-01T00:00:00"/>
    <s v="10018661"/>
  </r>
  <r>
    <n v="2810"/>
    <n v="35989.620000000003"/>
    <n v="14310.8538337194"/>
    <n v="21678.766166280602"/>
    <d v="2023-12-01T00:00:00"/>
    <s v="BH Colorado Electric Oper Co"/>
    <s v="Regulated Electric (122)"/>
    <s v="WPC Sub 30572 Pueblo Hyde Park 2"/>
    <x v="138"/>
    <n v="135300"/>
    <x v="268"/>
    <n v="10567409"/>
    <s v="PVC CONDUIT"/>
    <d v="2004-04-26T00:00:00"/>
    <d v="2004-01-01T00:00:00"/>
    <s v="10018661"/>
  </r>
  <r>
    <n v="1"/>
    <n v="3956.85"/>
    <n v="1573.3953843345"/>
    <n v="2383.4546156654997"/>
    <d v="2023-12-01T00:00:00"/>
    <s v="BH Colorado Electric Oper Co"/>
    <s v="Regulated Electric (122)"/>
    <s v="WPC Sub 30572 Pueblo Hyde Park 2"/>
    <x v="138"/>
    <n v="135300"/>
    <x v="369"/>
    <n v="10567479"/>
    <s v="PWR TRFRMR NBR 08403 BUSHING-08403-POWER TRANSFORMER 08403 - BUSHING"/>
    <d v="2004-04-26T00:00:00"/>
    <d v="2004-07-01T00:00:00"/>
    <s v="10018661"/>
  </r>
  <r>
    <n v="1"/>
    <n v="6299.42"/>
    <n v="2504.8911007453999"/>
    <n v="3794.5288992546002"/>
    <d v="2023-12-01T00:00:00"/>
    <s v="BH Colorado Electric Oper Co"/>
    <s v="Regulated Electric (122)"/>
    <s v="WPC Sub 30572 Pueblo Hyde Park 2"/>
    <x v="138"/>
    <n v="135300"/>
    <x v="369"/>
    <n v="10567472"/>
    <s v="PWR TRFRMR NBR 08403 BUSHING-08403-POWER TRANSFORMER 08403 - BUSHING"/>
    <d v="2004-04-26T00:00:00"/>
    <d v="2004-07-01T00:00:00"/>
    <s v="10018661"/>
  </r>
  <r>
    <n v="1"/>
    <n v="11433.2"/>
    <n v="4546.2790118840003"/>
    <n v="6886.9209881160004"/>
    <d v="2023-12-01T00:00:00"/>
    <s v="BH Colorado Electric Oper Co"/>
    <s v="Regulated Electric (122)"/>
    <s v="WPC Sub 30572 Pueblo Hyde Park 2"/>
    <x v="138"/>
    <n v="135300"/>
    <x v="147"/>
    <n v="10567465"/>
    <s v="PWR TRFRMR NBR 08403 FOUNDATION--POWER TRANSFORMER  - FOUNDATION"/>
    <d v="2004-04-26T00:00:00"/>
    <d v="2004-07-01T00:00:00"/>
    <s v="10018661"/>
  </r>
  <r>
    <n v="1"/>
    <n v="10619.960000000001"/>
    <n v="4222.9035838651998"/>
    <n v="6397.0564161348011"/>
    <d v="2023-12-01T00:00:00"/>
    <s v="BH Colorado Electric Oper Co"/>
    <s v="Regulated Electric (122)"/>
    <s v="WPC Sub 30572 Pueblo Hyde Park 2"/>
    <x v="138"/>
    <n v="135300"/>
    <x v="388"/>
    <n v="10567458"/>
    <s v="PWR TRFRMR NBR 08403 INSTALLATION-08403-POWER TRANSFORMER 08403 - INSTALLAT"/>
    <d v="2004-04-26T00:00:00"/>
    <d v="2004-07-01T00:00:00"/>
    <s v="10018661"/>
  </r>
  <r>
    <n v="1"/>
    <n v="534627.47"/>
    <n v="212588.39572802393"/>
    <n v="322039.07427197602"/>
    <d v="2023-12-01T00:00:00"/>
    <s v="BH Colorado Electric Oper Co"/>
    <s v="Regulated Electric (122)"/>
    <s v="WPC Sub 30572 Pueblo Hyde Park 2"/>
    <x v="138"/>
    <n v="135300"/>
    <x v="135"/>
    <n v="10567269"/>
    <s v="POWER TRANSFORMER 08403-08403-POWER TRANSFORMER 08403"/>
    <d v="2004-04-26T00:00:00"/>
    <d v="2004-07-01T00:00:00"/>
    <s v="10018661"/>
  </r>
  <r>
    <n v="0"/>
    <n v="11794.12"/>
    <n v="601.25586377479999"/>
    <n v="11192.8641362252"/>
    <d v="2023-12-01T00:00:00"/>
    <s v="BH Colorado Electric Oper Co"/>
    <s v="Regulated Electric (122)"/>
    <s v="WPC Sub 30572 Pueblo Hyde Park 2"/>
    <x v="138"/>
    <n v="135300"/>
    <x v="149"/>
    <n v="35443497"/>
    <s v="NERC Test Switch"/>
    <d v="2021-06-16T00:00:00"/>
    <d v="2021-06-01T00:00:00"/>
    <s v="10075418"/>
  </r>
  <r>
    <n v="1"/>
    <n v="34709.199999999997"/>
    <n v="13801.709712004002"/>
    <n v="20907.490287995995"/>
    <d v="2023-12-01T00:00:00"/>
    <s v="BH Colorado Electric Oper Co"/>
    <s v="Regulated Electric (122)"/>
    <s v="WPC Sub 30572 Pueblo Hyde Park 2"/>
    <x v="138"/>
    <n v="135300"/>
    <x v="91"/>
    <n v="10567444"/>
    <s v="SCADA EQUIP - RTU"/>
    <d v="2004-04-26T00:00:00"/>
    <d v="2004-01-01T00:00:00"/>
    <s v="10018661"/>
  </r>
  <r>
    <n v="440"/>
    <n v="38163.14"/>
    <n v="15175.128783681801"/>
    <n v="22988.011216318198"/>
    <d v="2023-12-01T00:00:00"/>
    <s v="BH Colorado Electric Oper Co"/>
    <s v="Regulated Electric (122)"/>
    <s v="WPC Sub 30572 Pueblo Hyde Park 2"/>
    <x v="138"/>
    <n v="135300"/>
    <x v="269"/>
    <n v="10567283"/>
    <s v="STEEL CONDUIT"/>
    <d v="2004-04-26T00:00:00"/>
    <d v="2004-01-01T00:00:00"/>
    <s v="10018661"/>
  </r>
  <r>
    <n v="3"/>
    <n v="92281.77"/>
    <n v="36694.772603514903"/>
    <n v="55586.997396485101"/>
    <d v="2023-12-01T00:00:00"/>
    <s v="BH Colorado Electric Oper Co"/>
    <s v="Regulated Electric (122)"/>
    <s v="WPC Sub 30572 Pueblo Hyde Park 2"/>
    <x v="138"/>
    <n v="135300"/>
    <x v="277"/>
    <n v="10567451"/>
    <s v="STATIC MAST"/>
    <d v="2004-04-26T00:00:00"/>
    <d v="2004-01-01T00:00:00"/>
    <s v="10018661"/>
  </r>
  <r>
    <n v="6"/>
    <n v="3110.7200000000003"/>
    <n v="1236.9416303263999"/>
    <n v="1873.7783696736003"/>
    <d v="2023-12-01T00:00:00"/>
    <s v="BH Colorado Electric Oper Co"/>
    <s v="Regulated Electric (122)"/>
    <s v="WPC Sub 30572 Pueblo Hyde Park 2"/>
    <x v="138"/>
    <n v="135300"/>
    <x v="31"/>
    <n v="10567304"/>
    <s v="SUSPENSION INSULATORS"/>
    <d v="2004-04-26T00:00:00"/>
    <d v="2004-01-01T00:00:00"/>
    <s v="10018661"/>
  </r>
  <r>
    <n v="7"/>
    <n v="19951.14"/>
    <n v="7933.3387892417995"/>
    <n v="12017.8012107582"/>
    <d v="2023-12-01T00:00:00"/>
    <s v="BH Colorado Electric Oper Co"/>
    <s v="Regulated Electric (122)"/>
    <s v="WPC Sub 30572 Pueblo Hyde Park 2"/>
    <x v="138"/>
    <n v="135300"/>
    <x v="270"/>
    <n v="10567276"/>
    <s v="SWITCH STAND"/>
    <d v="2004-04-26T00:00:00"/>
    <d v="2004-01-01T00:00:00"/>
    <s v="10018661"/>
  </r>
  <r>
    <n v="2"/>
    <n v="12269.17"/>
    <n v="4878.6927600529007"/>
    <n v="7390.4772399470994"/>
    <d v="2023-12-01T00:00:00"/>
    <s v="BH Colorado Electric Oper Co"/>
    <s v="Regulated Electric (122)"/>
    <s v="WPC Sub 30572 Pueblo Hyde Park 2"/>
    <x v="138"/>
    <n v="135300"/>
    <x v="270"/>
    <n v="10567297"/>
    <s v="SWITCH STAND - 15kV"/>
    <d v="2004-04-26T00:00:00"/>
    <d v="2004-01-01T00:00:00"/>
    <s v="10018661"/>
  </r>
  <r>
    <n v="12"/>
    <n v="4365.6499999999996"/>
    <n v="1735.9499499905"/>
    <n v="2629.7000500094996"/>
    <d v="2023-12-01T00:00:00"/>
    <s v="BH Colorado Electric Oper Co"/>
    <s v="Regulated Electric (122)"/>
    <s v="WPC Sub 30572 Pueblo Hyde Park 2"/>
    <x v="138"/>
    <n v="135300"/>
    <x v="399"/>
    <n v="35443486"/>
    <s v="SWITCHES - 7501 - 15000V"/>
    <d v="2004-04-26T00:00:00"/>
    <d v="2004-01-01T00:00:00"/>
    <s v="10019172"/>
  </r>
  <r>
    <n v="1"/>
    <n v="11155.37"/>
    <n v="3630.9949589637004"/>
    <n v="7524.3750410363009"/>
    <d v="2023-12-01T00:00:00"/>
    <s v="BH Colorado Electric Oper Co"/>
    <s v="Regulated Electric (122)"/>
    <s v="WPC Sub 30592 Pueblo Plant 115/13"/>
    <x v="139"/>
    <n v="135200"/>
    <x v="152"/>
    <n v="10563186"/>
    <s v="WALLS,ENCLOSE/RETAIN,SOUND WALL"/>
    <d v="2003-10-08T00:00:00"/>
    <d v="2003-01-01T00:00:00"/>
    <s v="10018815"/>
  </r>
  <r>
    <n v="1"/>
    <n v="3963.37"/>
    <n v="1227.1198726599002"/>
    <n v="2736.2501273400994"/>
    <d v="2023-12-01T00:00:00"/>
    <s v="BH Colorado Electric Oper Co"/>
    <s v="Regulated Electric (122)"/>
    <s v="WPC Sub 30592 Pueblo Plant 115/13"/>
    <x v="139"/>
    <n v="135200"/>
    <x v="152"/>
    <n v="10563195"/>
    <s v="WALLS,ENCLOSE/RETAIN,SOUND WALL"/>
    <d v="2004-12-03T00:00:00"/>
    <d v="2004-01-01T00:00:00"/>
    <s v="10020795"/>
  </r>
  <r>
    <n v="0"/>
    <n v="0"/>
    <n v="0"/>
    <n v="0"/>
    <d v="2023-12-01T00:00:00"/>
    <s v="BH Colorado Electric Oper Co"/>
    <s v="Regulated Electric (122)"/>
    <s v="WPC Sub 30592 Pueblo Plant 115/13"/>
    <x v="139"/>
    <n v="135300"/>
    <x v="3"/>
    <n v="29646593"/>
    <s v="Replace existing door and/or locking mechanisms for the Pueblo Communications Site to allow for compliance with NERC CIP Low Impact Standards"/>
    <d v="2019-12-16T00:00:00"/>
    <d v="2020-07-01T00:00:00"/>
    <s v="10069450"/>
  </r>
  <r>
    <n v="0"/>
    <n v="0"/>
    <n v="0"/>
    <n v="0"/>
    <d v="2023-12-01T00:00:00"/>
    <s v="BH Colorado Electric Oper Co"/>
    <s v="Regulated Electric (122)"/>
    <s v="WPC Sub 30592 Pueblo Plant 115/13"/>
    <x v="139"/>
    <n v="135300"/>
    <x v="3"/>
    <n v="28413227"/>
    <s v="Replace existing door and/or locking mechanisms for the Pueblo Communications Site to allow for compliance with NERC CIP Low Impact Standards"/>
    <d v="2019-12-16T00:00:00"/>
    <d v="2019-12-01T00:00:00"/>
    <s v="10069450"/>
  </r>
  <r>
    <n v="6"/>
    <n v="3433.19"/>
    <n v="945.11638637090005"/>
    <n v="2488.0736136290998"/>
    <d v="2023-12-01T00:00:00"/>
    <s v="BH Colorado Electric Oper Co"/>
    <s v="Regulated Electric (122)"/>
    <s v="WPC Sub 30610 Greenhorn"/>
    <x v="140"/>
    <n v="135300"/>
    <x v="74"/>
    <n v="11874014"/>
    <s v="ARRESTER: 115 KV 70 MCOV"/>
    <d v="2010-04-15T00:00:00"/>
    <d v="2010-01-01T00:00:00"/>
    <s v="10026635"/>
  </r>
  <r>
    <n v="1"/>
    <n v="9608.2199999999993"/>
    <n v="1665.3884489010002"/>
    <n v="7942.8315510989996"/>
    <d v="2023-12-01T00:00:00"/>
    <s v="BH Colorado Electric Oper Co"/>
    <s v="Regulated Electric (122)"/>
    <s v="WPC Sub 30610 Greenhorn"/>
    <x v="140"/>
    <n v="135300"/>
    <x v="140"/>
    <n v="13533101"/>
    <s v="Battery Charger"/>
    <d v="2015-07-27T00:00:00"/>
    <d v="2015-07-01T00:00:00"/>
    <s v="10049998"/>
  </r>
  <r>
    <n v="3"/>
    <n v="100617.06"/>
    <n v="27698.680281156601"/>
    <n v="72918.379718843396"/>
    <d v="2023-12-01T00:00:00"/>
    <s v="BH Colorado Electric Oper Co"/>
    <s v="Regulated Electric (122)"/>
    <s v="WPC Sub 30610 Greenhorn"/>
    <x v="140"/>
    <n v="135300"/>
    <x v="132"/>
    <n v="11874007"/>
    <s v="BREAKER, GAS-115-161 KV"/>
    <d v="2010-04-15T00:00:00"/>
    <d v="2010-01-01T00:00:00"/>
    <s v="10026635"/>
  </r>
  <r>
    <n v="0"/>
    <n v="4971.96"/>
    <n v="0"/>
    <n v="4971.96"/>
    <d v="2023-12-01T00:00:00"/>
    <s v="BH Colorado Electric Oper Co"/>
    <s v="Regulated Electric (122)"/>
    <s v="WPC Sub 30610 Greenhorn"/>
    <x v="140"/>
    <n v="135300"/>
    <x v="10"/>
    <n v="32803797"/>
    <s v="BUS"/>
    <d v="2021-03-03T00:00:00"/>
    <d v="2021-01-01T00:00:00"/>
    <s v="10066394"/>
  </r>
  <r>
    <n v="71"/>
    <n v="6635.02"/>
    <n v="1826.5421156122"/>
    <n v="4808.4778843878003"/>
    <d v="2023-12-01T00:00:00"/>
    <s v="BH Colorado Electric Oper Co"/>
    <s v="Regulated Electric (122)"/>
    <s v="WPC Sub 30610 Greenhorn"/>
    <x v="140"/>
    <n v="135300"/>
    <x v="255"/>
    <n v="11874021"/>
    <s v="BUS BAR"/>
    <d v="2010-04-15T00:00:00"/>
    <d v="2010-01-01T00:00:00"/>
    <s v="10026635"/>
  </r>
  <r>
    <n v="0"/>
    <n v="22692.98"/>
    <n v="0"/>
    <n v="22692.98"/>
    <d v="2023-12-01T00:00:00"/>
    <s v="BH Colorado Electric Oper Co"/>
    <s v="Regulated Electric (122)"/>
    <s v="WPC Sub 30610 Greenhorn"/>
    <x v="140"/>
    <n v="135300"/>
    <x v="112"/>
    <n v="32803813"/>
    <s v="Cable Trench"/>
    <d v="2021-03-03T00:00:00"/>
    <d v="2021-01-01T00:00:00"/>
    <s v="10066394"/>
  </r>
  <r>
    <n v="0"/>
    <n v="111043.31"/>
    <n v="0"/>
    <n v="111043.31"/>
    <d v="2023-12-01T00:00:00"/>
    <s v="BH Colorado Electric Oper Co"/>
    <s v="Regulated Electric (122)"/>
    <s v="WPC Sub 30610 Greenhorn"/>
    <x v="140"/>
    <n v="135300"/>
    <x v="257"/>
    <n v="32803834"/>
    <s v="Circuit Switcher"/>
    <d v="2021-03-03T00:00:00"/>
    <d v="2021-01-01T00:00:00"/>
    <s v="10066394"/>
  </r>
  <r>
    <n v="1"/>
    <n v="8712"/>
    <n v="2043.0047721599999"/>
    <n v="6668.9952278399996"/>
    <d v="2023-12-01T00:00:00"/>
    <s v="BH Colorado Electric Oper Co"/>
    <s v="Regulated Electric (122)"/>
    <s v="WPC Sub 30610 Greenhorn"/>
    <x v="140"/>
    <n v="135300"/>
    <x v="115"/>
    <n v="11907833"/>
    <s v="WPC 30610 COMMUNICATIONS: JMUX"/>
    <d v="2012-10-11T00:00:00"/>
    <d v="2012-01-01T00:00:00"/>
    <s v="10044917"/>
  </r>
  <r>
    <n v="0"/>
    <n v="4686.07"/>
    <n v="0"/>
    <n v="4686.07"/>
    <d v="2023-12-01T00:00:00"/>
    <s v="BH Colorado Electric Oper Co"/>
    <s v="Regulated Electric (122)"/>
    <s v="WPC Sub 30610 Greenhorn"/>
    <x v="140"/>
    <n v="135300"/>
    <x v="116"/>
    <n v="32803807"/>
    <s v="CONTROL CABLE"/>
    <d v="2021-03-03T00:00:00"/>
    <d v="2021-01-01T00:00:00"/>
    <s v="10066394"/>
  </r>
  <r>
    <n v="0"/>
    <n v="10353.52"/>
    <n v="0"/>
    <n v="10353.52"/>
    <d v="2023-12-01T00:00:00"/>
    <s v="BH Colorado Electric Oper Co"/>
    <s v="Regulated Electric (122)"/>
    <s v="WPC Sub 30610 Greenhorn"/>
    <x v="140"/>
    <n v="135300"/>
    <x v="117"/>
    <n v="32803828"/>
    <s v="STATION CONDUIT"/>
    <d v="2021-03-03T00:00:00"/>
    <d v="2021-01-01T00:00:00"/>
    <s v="10066394"/>
  </r>
  <r>
    <n v="0"/>
    <n v="0"/>
    <n v="0"/>
    <n v="0"/>
    <d v="2023-12-01T00:00:00"/>
    <s v="BH Colorado Electric Oper Co"/>
    <s v="Regulated Electric (122)"/>
    <s v="WPC Sub 30610 Greenhorn"/>
    <x v="140"/>
    <n v="135300"/>
    <x v="3"/>
    <n v="28830352"/>
    <s v="Replace existing door and/or locking mechanisms for Greenhorn Substation to allow for compliance with NERC CIP Low Impact Standards."/>
    <d v="2019-12-16T00:00:00"/>
    <d v="2020-01-01T00:00:00"/>
    <s v="10068552"/>
  </r>
  <r>
    <n v="0"/>
    <n v="0"/>
    <n v="0"/>
    <n v="0"/>
    <d v="2023-12-01T00:00:00"/>
    <s v="BH Colorado Electric Oper Co"/>
    <s v="Regulated Electric (122)"/>
    <s v="WPC Sub 30610 Greenhorn"/>
    <x v="140"/>
    <n v="135300"/>
    <x v="3"/>
    <n v="28413189"/>
    <s v="Replace existing door and/or locking mechanisms for Greenhorn Substation to allow for compliance with NERC CIP Low Impact Standards."/>
    <d v="2019-12-16T00:00:00"/>
    <d v="2019-12-01T00:00:00"/>
    <s v="10068552"/>
  </r>
  <r>
    <n v="0"/>
    <n v="0"/>
    <n v="0"/>
    <n v="0"/>
    <d v="2023-12-01T00:00:00"/>
    <s v="BH Colorado Electric Oper Co"/>
    <s v="Regulated Electric (122)"/>
    <s v="WPC Sub 30610 Greenhorn"/>
    <x v="140"/>
    <n v="135300"/>
    <x v="3"/>
    <n v="11911003"/>
    <s v="BUILD 36 MILES OF TRANSMISSION (RATTLESNAKE)  SOUTHERN CONNECTOR TRANSMISSION LINE   05-02-2012 GC"/>
    <d v="2012-10-11T00:00:00"/>
    <d v="2013-06-01T00:00:00"/>
    <s v="10044917"/>
  </r>
  <r>
    <n v="0"/>
    <n v="0"/>
    <n v="0"/>
    <n v="0"/>
    <d v="2023-12-01T00:00:00"/>
    <s v="BH Colorado Electric Oper Co"/>
    <s v="Regulated Electric (122)"/>
    <s v="WPC Sub 30610 Greenhorn"/>
    <x v="140"/>
    <n v="135300"/>
    <x v="3"/>
    <n v="29646543"/>
    <s v="Replace existing door and/or locking mechanisms for Greenhorn Substation to allow for compliance with NERC CIP Low Impact Standards."/>
    <d v="2019-12-16T00:00:00"/>
    <d v="2020-07-01T00:00:00"/>
    <s v="10068552"/>
  </r>
  <r>
    <n v="0"/>
    <n v="1081.97"/>
    <n v="0"/>
    <n v="1081.97"/>
    <d v="2023-12-01T00:00:00"/>
    <s v="BH Colorado Electric Oper Co"/>
    <s v="Regulated Electric (122)"/>
    <s v="WPC Sub 30610 Greenhorn"/>
    <x v="140"/>
    <n v="135300"/>
    <x v="119"/>
    <n v="32803840"/>
    <s v="Fence"/>
    <d v="2021-03-03T00:00:00"/>
    <d v="2021-03-01T00:00:00"/>
    <s v="10066394"/>
  </r>
  <r>
    <n v="1"/>
    <n v="37153.770000000004"/>
    <n v="8712.7329446435997"/>
    <n v="28441.037055356406"/>
    <d v="2023-12-01T00:00:00"/>
    <s v="BH Colorado Electric Oper Co"/>
    <s v="Regulated Electric (122)"/>
    <s v="WPC Sub 30610 Greenhorn"/>
    <x v="140"/>
    <n v="135300"/>
    <x v="329"/>
    <n v="11845625"/>
    <s v="FIBER OPTIC PATCH PANEL"/>
    <d v="2012-10-11T00:00:00"/>
    <d v="2013-01-01T00:00:00"/>
    <s v="10044362"/>
  </r>
  <r>
    <n v="0"/>
    <n v="160000"/>
    <n v="44046.097600000001"/>
    <n v="115953.90239999999"/>
    <d v="2023-12-01T00:00:00"/>
    <s v="BH Colorado Electric Oper Co"/>
    <s v="Regulated Electric (122)"/>
    <s v="WPC Sub 30610 Greenhorn"/>
    <x v="140"/>
    <n v="135300"/>
    <x v="133"/>
    <n v="11874028"/>
    <s v="FOUNDATION, EQUIPMENT"/>
    <d v="2010-04-15T00:00:00"/>
    <d v="2010-05-01T00:00:00"/>
    <s v="10026635"/>
  </r>
  <r>
    <n v="0"/>
    <n v="3506.8"/>
    <n v="0"/>
    <n v="3506.8"/>
    <d v="2023-12-01T00:00:00"/>
    <s v="BH Colorado Electric Oper Co"/>
    <s v="Regulated Electric (122)"/>
    <s v="WPC Sub 30610 Greenhorn"/>
    <x v="140"/>
    <n v="135300"/>
    <x v="122"/>
    <n v="32803819"/>
    <s v="Grounding Systems, Station"/>
    <d v="2021-03-03T00:00:00"/>
    <d v="2021-01-01T00:00:00"/>
    <s v="10066394"/>
  </r>
  <r>
    <n v="2"/>
    <n v="3889.53"/>
    <n v="1070.7413624883"/>
    <n v="2818.7886375117005"/>
    <d v="2023-12-01T00:00:00"/>
    <s v="BH Colorado Electric Oper Co"/>
    <s v="Regulated Electric (122)"/>
    <s v="WPC Sub 30610 Greenhorn"/>
    <x v="140"/>
    <n v="135300"/>
    <x v="229"/>
    <n v="11874035"/>
    <s v="LINE TUNER"/>
    <d v="2010-04-15T00:00:00"/>
    <d v="2010-01-01T00:00:00"/>
    <s v="10026635"/>
  </r>
  <r>
    <n v="1"/>
    <n v="9993.44"/>
    <n v="1732.1584581520001"/>
    <n v="8261.2815418480004"/>
    <d v="2023-12-01T00:00:00"/>
    <s v="BH Colorado Electric Oper Co"/>
    <s v="Regulated Electric (122)"/>
    <s v="WPC Sub 30610 Greenhorn"/>
    <x v="140"/>
    <n v="135300"/>
    <x v="264"/>
    <n v="13533106"/>
    <s v="Panel - Transformer Differential"/>
    <d v="2015-07-27T00:00:00"/>
    <d v="2015-07-01T00:00:00"/>
    <s v="10049998"/>
  </r>
  <r>
    <n v="0"/>
    <n v="9926.4500000000007"/>
    <n v="506.04337322050003"/>
    <n v="9420.4066267795006"/>
    <d v="2023-12-01T00:00:00"/>
    <s v="BH Colorado Electric Oper Co"/>
    <s v="Regulated Electric (122)"/>
    <s v="WPC Sub 30610 Greenhorn"/>
    <x v="140"/>
    <n v="135300"/>
    <x v="149"/>
    <n v="34237233"/>
    <s v="NERC Test Switch"/>
    <d v="2021-07-20T00:00:00"/>
    <d v="2021-07-01T00:00:00"/>
    <s v="10075392"/>
  </r>
  <r>
    <n v="0"/>
    <n v="140000"/>
    <n v="38540.335399999996"/>
    <n v="101459.6646"/>
    <d v="2023-12-01T00:00:00"/>
    <s v="BH Colorado Electric Oper Co"/>
    <s v="Regulated Electric (122)"/>
    <s v="WPC Sub 30610 Greenhorn"/>
    <x v="140"/>
    <n v="135300"/>
    <x v="93"/>
    <n v="11874042"/>
    <s v="STRUCTURE-STEEL"/>
    <d v="2010-04-15T00:00:00"/>
    <d v="2010-05-01T00:00:00"/>
    <s v="10026635"/>
  </r>
  <r>
    <n v="8"/>
    <n v="42431.25"/>
    <n v="11680.818617437499"/>
    <n v="30750.431382562499"/>
    <d v="2023-12-01T00:00:00"/>
    <s v="BH Colorado Electric Oper Co"/>
    <s v="Regulated Electric (122)"/>
    <s v="WPC Sub 30610 Greenhorn"/>
    <x v="140"/>
    <n v="135300"/>
    <x v="150"/>
    <n v="11874049"/>
    <s v="SWITCH:3 PH 115KV GANG"/>
    <d v="2010-04-15T00:00:00"/>
    <d v="2010-01-01T00:00:00"/>
    <s v="10026635"/>
  </r>
  <r>
    <n v="2"/>
    <n v="11315.01"/>
    <n v="3114.8877175311"/>
    <n v="8200.1222824688994"/>
    <d v="2023-12-01T00:00:00"/>
    <s v="BH Colorado Electric Oper Co"/>
    <s v="Regulated Electric (122)"/>
    <s v="WPC Sub 30610 Greenhorn"/>
    <x v="140"/>
    <n v="135300"/>
    <x v="390"/>
    <n v="11874056"/>
    <s v="WAVE TRAP"/>
    <d v="2010-04-15T00:00:00"/>
    <d v="2010-01-01T00:00:00"/>
    <s v="10026635"/>
  </r>
  <r>
    <n v="1"/>
    <n v="1.1000000000000001"/>
    <n v="-1.7873988E-2"/>
    <n v="1.1178739880000002"/>
    <d v="2023-12-01T00:00:00"/>
    <s v="BH Colorado Electric Oper Co"/>
    <s v="Regulated Electric (122)"/>
    <s v="WPC Sub 30615 Pueblo Mem Airport"/>
    <x v="141"/>
    <n v="135002"/>
    <x v="17"/>
    <n v="10562878"/>
    <s v="LAND RIGHTS"/>
    <d v="1990-07-01T00:00:00"/>
    <d v="1990-07-01T00:00:00"/>
    <s v="WCDXFER"/>
  </r>
  <r>
    <n v="1"/>
    <n v="2427.83"/>
    <n v="1291.3699633768001"/>
    <n v="1136.4600366231998"/>
    <d v="2023-12-01T00:00:00"/>
    <s v="BH Colorado Electric Oper Co"/>
    <s v="Regulated Electric (122)"/>
    <s v="WPC Sub 30615 Pueblo Mem Airport"/>
    <x v="141"/>
    <n v="135200"/>
    <x v="113"/>
    <n v="10563213"/>
    <s v="CLEARING &amp; GRADING"/>
    <d v="1990-07-01T00:00:00"/>
    <d v="1990-07-01T00:00:00"/>
    <s v="WCDXFER"/>
  </r>
  <r>
    <n v="1"/>
    <n v="3857.23"/>
    <n v="1316.7452280164"/>
    <n v="2540.4847719835998"/>
    <d v="2023-12-01T00:00:00"/>
    <s v="BH Colorado Electric Oper Co"/>
    <s v="Regulated Electric (122)"/>
    <s v="WPC Sub 30615 Pueblo Mem Airport"/>
    <x v="141"/>
    <n v="135200"/>
    <x v="152"/>
    <n v="10563222"/>
    <s v="OIL CONTAINMENT BURMING"/>
    <d v="2002-06-17T00:00:00"/>
    <d v="2002-01-01T00:00:00"/>
    <s v="10016226"/>
  </r>
  <r>
    <n v="1"/>
    <n v="7503.62"/>
    <n v="3991.1976887152"/>
    <n v="3512.4223112847999"/>
    <d v="2023-12-01T00:00:00"/>
    <s v="BH Colorado Electric Oper Co"/>
    <s v="Regulated Electric (122)"/>
    <s v="WPC Sub 30615 Pueblo Mem Airport"/>
    <x v="141"/>
    <n v="135200"/>
    <x v="131"/>
    <n v="10563206"/>
    <s v="YARD LIGHTING SYSTEMS"/>
    <d v="1990-07-01T00:00:00"/>
    <d v="1990-07-01T00:00:00"/>
    <s v="WCDXFER"/>
  </r>
  <r>
    <n v="1"/>
    <n v="23624.93"/>
    <n v="12766.4479421255"/>
    <n v="10858.4820578745"/>
    <d v="2023-12-01T00:00:00"/>
    <s v="BH Colorado Electric Oper Co"/>
    <s v="Regulated Electric (122)"/>
    <s v="WPC Sub 30615 Pueblo Mem Airport"/>
    <x v="141"/>
    <n v="135300"/>
    <x v="400"/>
    <n v="10567778"/>
    <s v="AIR MAGNETIC - 69 KV"/>
    <d v="1997-07-01T00:00:00"/>
    <d v="1997-07-01T00:00:00"/>
    <s v="WCDXFER"/>
  </r>
  <r>
    <n v="1"/>
    <n v="8571.61"/>
    <n v="5855.4581950513002"/>
    <n v="2716.1518049487004"/>
    <d v="2023-12-01T00:00:00"/>
    <s v="BH Colorado Electric Oper Co"/>
    <s v="Regulated Electric (122)"/>
    <s v="WPC Sub 30615 Pueblo Mem Airport"/>
    <x v="141"/>
    <n v="135300"/>
    <x v="153"/>
    <n v="10567660"/>
    <s v="AIRBREAK-1PH-MAN-0-15000V-&lt;=600AMPS"/>
    <d v="1990-07-01T00:00:00"/>
    <d v="1990-07-01T00:00:00"/>
    <s v="WCDXFER"/>
  </r>
  <r>
    <n v="3"/>
    <n v="2111.4700000000003"/>
    <n v="925.71447804600007"/>
    <n v="1185.7555219540002"/>
    <d v="2023-12-01T00:00:00"/>
    <s v="BH Colorado Electric Oper Co"/>
    <s v="Regulated Electric (122)"/>
    <s v="WPC Sub 30615 Pueblo Mem Airport"/>
    <x v="141"/>
    <n v="135300"/>
    <x v="155"/>
    <n v="10567941"/>
    <s v="AIRBRK-1PH-MAN-0-15000V-1200-1999A"/>
    <d v="2002-06-11T00:00:00"/>
    <d v="2002-01-01T00:00:00"/>
    <s v="10014094"/>
  </r>
  <r>
    <n v="3"/>
    <n v="14629.73"/>
    <n v="9993.8952448708988"/>
    <n v="4635.8347551291008"/>
    <d v="2023-12-01T00:00:00"/>
    <s v="BH Colorado Electric Oper Co"/>
    <s v="Regulated Electric (122)"/>
    <s v="WPC Sub 30615 Pueblo Mem Airport"/>
    <x v="141"/>
    <n v="135300"/>
    <x v="392"/>
    <n v="10567618"/>
    <s v="AIRBREAK-1PH-MAN-45-69KV-&lt;=600AMPS"/>
    <d v="1990-07-01T00:00:00"/>
    <d v="1990-07-01T00:00:00"/>
    <s v="WCDXFER"/>
  </r>
  <r>
    <n v="2"/>
    <n v="5613.1900000000005"/>
    <n v="5975.0844837903996"/>
    <n v="-361.89448379039914"/>
    <d v="2023-12-01T00:00:00"/>
    <s v="BH Colorado Electric Oper Co"/>
    <s v="Regulated Electric (122)"/>
    <s v="WPC Sub 30615 Pueblo Mem Airport"/>
    <x v="141"/>
    <n v="135300"/>
    <x v="392"/>
    <n v="10567499"/>
    <s v="SWITCH,1PH,MAN,45001-69K,&lt;600"/>
    <d v="1958-07-01T00:00:00"/>
    <d v="1958-07-01T00:00:00"/>
    <s v="WCDXFER"/>
  </r>
  <r>
    <n v="4"/>
    <n v="41798.01"/>
    <n v="28553.1539805633"/>
    <n v="13244.856019436702"/>
    <d v="2023-12-01T00:00:00"/>
    <s v="BH Colorado Electric Oper Co"/>
    <s v="Regulated Electric (122)"/>
    <s v="WPC Sub 30615 Pueblo Mem Airport"/>
    <x v="141"/>
    <n v="135300"/>
    <x v="401"/>
    <n v="10567632"/>
    <s v="AIRBRK-1PH-MAN-69-170KV- 1200-1999AMPS"/>
    <d v="1990-07-01T00:00:00"/>
    <d v="1990-07-01T00:00:00"/>
    <s v="WCDXFER"/>
  </r>
  <r>
    <n v="5"/>
    <n v="41390.58"/>
    <n v="11394.3345400038"/>
    <n v="29996.2454599962"/>
    <d v="2023-12-01T00:00:00"/>
    <s v="BH Colorado Electric Oper Co"/>
    <s v="Regulated Electric (122)"/>
    <s v="WPC Sub 30615 Pueblo Mem Airport"/>
    <x v="141"/>
    <n v="135300"/>
    <x v="157"/>
    <n v="11100010"/>
    <s v="115 KV 3 PH, 1200 AMP 550KV BIL"/>
    <d v="2010-04-15T00:00:00"/>
    <d v="2010-01-01T00:00:00"/>
    <s v="10026453"/>
  </r>
  <r>
    <n v="2"/>
    <n v="66456.39"/>
    <n v="29135.930125301998"/>
    <n v="37320.459874698005"/>
    <d v="2023-12-01T00:00:00"/>
    <s v="BH Colorado Electric Oper Co"/>
    <s v="Regulated Electric (122)"/>
    <s v="WPC Sub 30615 Pueblo Mem Airport"/>
    <x v="141"/>
    <n v="135300"/>
    <x v="254"/>
    <n v="10567976"/>
    <s v="AIRBRK-3PH-MANL-69-170KV- 1200-1999AMPS"/>
    <d v="2002-07-01T00:00:00"/>
    <d v="2002-01-01T00:00:00"/>
    <s v="10009212"/>
  </r>
  <r>
    <n v="2"/>
    <n v="3768.61"/>
    <n v="3988.5516948289001"/>
    <n v="-219.94169482889993"/>
    <d v="2023-12-01T00:00:00"/>
    <s v="BH Colorado Electric Oper Co"/>
    <s v="Regulated Electric (122)"/>
    <s v="WPC Sub 30615 Pueblo Mem Airport"/>
    <x v="141"/>
    <n v="135300"/>
    <x v="318"/>
    <n v="10567506"/>
    <s v="AIRBRK-3PH-ELEC-45-69KV- &lt;= 600AMPS"/>
    <d v="1967-07-01T00:00:00"/>
    <d v="1967-07-01T00:00:00"/>
    <s v="WCDXFER"/>
  </r>
  <r>
    <n v="0"/>
    <n v="0"/>
    <n v="0"/>
    <n v="0"/>
    <d v="2023-12-01T00:00:00"/>
    <s v="BH Colorado Electric Oper Co"/>
    <s v="Regulated Electric (122)"/>
    <s v="WPC Sub 30615 Pueblo Mem Airport"/>
    <x v="141"/>
    <n v="135300"/>
    <x v="402"/>
    <n v="11100019"/>
    <s v="115 KV ARRESTER"/>
    <d v="2010-04-15T00:00:00"/>
    <d v="2010-01-01T00:00:00"/>
    <s v="10026453"/>
  </r>
  <r>
    <n v="3"/>
    <n v="427.99"/>
    <n v="231.27738599650002"/>
    <n v="196.71261400349999"/>
    <d v="2023-12-01T00:00:00"/>
    <s v="BH Colorado Electric Oper Co"/>
    <s v="Regulated Electric (122)"/>
    <s v="WPC Sub 30615 Pueblo Mem Airport"/>
    <x v="141"/>
    <n v="135300"/>
    <x v="139"/>
    <n v="10567841"/>
    <s v="ARRESTER - 23,000-69,000 VOLTS"/>
    <d v="1997-07-01T00:00:00"/>
    <d v="1997-07-01T00:00:00"/>
    <s v="WCDXFER"/>
  </r>
  <r>
    <n v="3"/>
    <n v="27231.03"/>
    <n v="7496.3787820532998"/>
    <n v="19734.651217946699"/>
    <d v="2023-12-01T00:00:00"/>
    <s v="BH Colorado Electric Oper Co"/>
    <s v="Regulated Electric (122)"/>
    <s v="WPC Sub 30615 Pueblo Mem Airport"/>
    <x v="141"/>
    <n v="135300"/>
    <x v="110"/>
    <n v="11457866"/>
    <s v="115 KV ARRESTER"/>
    <d v="2010-04-15T00:00:00"/>
    <d v="2010-01-01T00:00:00"/>
    <s v="10026453"/>
  </r>
  <r>
    <n v="9"/>
    <n v="14650.16"/>
    <n v="6422.9495174880003"/>
    <n v="8227.2104825120005"/>
    <d v="2023-12-01T00:00:00"/>
    <s v="BH Colorado Electric Oper Co"/>
    <s v="Regulated Electric (122)"/>
    <s v="WPC Sub 30615 Pueblo Mem Airport"/>
    <x v="141"/>
    <n v="135300"/>
    <x v="110"/>
    <n v="10568102"/>
    <s v="ARRESTER - 69,001-146,000 VOLTS"/>
    <d v="2002-07-01T00:00:00"/>
    <d v="2002-01-01T00:00:00"/>
    <s v="10009212"/>
  </r>
  <r>
    <n v="0"/>
    <n v="0"/>
    <n v="0"/>
    <n v="0"/>
    <d v="2023-12-01T00:00:00"/>
    <s v="BH Colorado Electric Oper Co"/>
    <s v="Regulated Electric (122)"/>
    <s v="WPC Sub 30615 Pueblo Mem Airport"/>
    <x v="141"/>
    <n v="135300"/>
    <x v="108"/>
    <n v="10567646"/>
    <s v="BATTERIES, STORAGE"/>
    <d v="1990-07-01T00:00:00"/>
    <d v="1990-07-01T00:00:00"/>
    <s v="WCDXFER"/>
  </r>
  <r>
    <n v="1"/>
    <n v="16777.41"/>
    <n v="3250.1410047365998"/>
    <n v="13527.268995263399"/>
    <d v="2023-12-01T00:00:00"/>
    <s v="BH Colorado Electric Oper Co"/>
    <s v="Regulated Electric (122)"/>
    <s v="WPC Sub 30615 Pueblo Mem Airport"/>
    <x v="141"/>
    <n v="135300"/>
    <x v="108"/>
    <n v="12458881"/>
    <s v="BATTERIES"/>
    <d v="2014-02-07T00:00:00"/>
    <d v="2014-02-01T00:00:00"/>
    <s v="10048613"/>
  </r>
  <r>
    <n v="1"/>
    <n v="4085.67"/>
    <n v="2791.0124100111002"/>
    <n v="1294.6575899888999"/>
    <d v="2023-12-01T00:00:00"/>
    <s v="BH Colorado Electric Oper Co"/>
    <s v="Regulated Electric (122)"/>
    <s v="WPC Sub 30615 Pueblo Mem Airport"/>
    <x v="141"/>
    <n v="135300"/>
    <x v="140"/>
    <n v="10567604"/>
    <s v="BATTERY CHARGER"/>
    <d v="1990-07-01T00:00:00"/>
    <d v="1990-07-01T00:00:00"/>
    <s v="WCDXFER"/>
  </r>
  <r>
    <n v="1"/>
    <n v="514802.92"/>
    <n v="141719.12286928119"/>
    <n v="373083.79713071883"/>
    <d v="2023-12-01T00:00:00"/>
    <s v="BH Colorado Electric Oper Co"/>
    <s v="Regulated Electric (122)"/>
    <s v="WPC Sub 30615 Pueblo Mem Airport"/>
    <x v="141"/>
    <n v="135300"/>
    <x v="132"/>
    <n v="11100016"/>
    <s v="115 KV GAS BREAKER"/>
    <d v="2010-04-15T00:00:00"/>
    <d v="2010-01-01T00:00:00"/>
    <s v="10026453"/>
  </r>
  <r>
    <n v="2"/>
    <n v="141235.28"/>
    <n v="61920.625681104"/>
    <n v="79314.654318896006"/>
    <d v="2023-12-01T00:00:00"/>
    <s v="BH Colorado Electric Oper Co"/>
    <s v="Regulated Electric (122)"/>
    <s v="WPC Sub 30615 Pueblo Mem Airport"/>
    <x v="141"/>
    <n v="135300"/>
    <x v="132"/>
    <n v="10568053"/>
    <s v="GAS - 115-161 KV"/>
    <d v="2002-07-01T00:00:00"/>
    <d v="2002-01-01T00:00:00"/>
    <s v="10009212"/>
  </r>
  <r>
    <n v="1"/>
    <n v="135094.33000000002"/>
    <n v="59228.299328394001"/>
    <n v="75866.030671606015"/>
    <d v="2023-12-01T00:00:00"/>
    <s v="BH Colorado Electric Oper Co"/>
    <s v="Regulated Electric (122)"/>
    <s v="WPC Sub 30615 Pueblo Mem Airport"/>
    <x v="141"/>
    <n v="135300"/>
    <x v="194"/>
    <n v="10568109"/>
    <s v="BUILDING - OTHER"/>
    <d v="2002-07-01T00:00:00"/>
    <d v="2002-10-01T00:00:00"/>
    <s v="10009212"/>
  </r>
  <r>
    <n v="1"/>
    <n v="16550.16"/>
    <n v="8943.3812533560013"/>
    <n v="7606.7787466439986"/>
    <d v="2023-12-01T00:00:00"/>
    <s v="BH Colorado Electric Oper Co"/>
    <s v="Regulated Electric (122)"/>
    <s v="WPC Sub 30615 Pueblo Mem Airport"/>
    <x v="141"/>
    <n v="135300"/>
    <x v="194"/>
    <n v="10567785"/>
    <s v="FOUNDATION FOR TRSF."/>
    <d v="1997-07-01T00:00:00"/>
    <d v="1997-07-01T00:00:00"/>
    <s v="WCDXFER"/>
  </r>
  <r>
    <n v="1"/>
    <n v="14397.2"/>
    <n v="3963.3779772919997"/>
    <n v="10433.822022708002"/>
    <d v="2023-12-01T00:00:00"/>
    <s v="BH Colorado Electric Oper Co"/>
    <s v="Regulated Electric (122)"/>
    <s v="WPC Sub 30615 Pueblo Mem Airport"/>
    <x v="141"/>
    <n v="135300"/>
    <x v="10"/>
    <n v="11099996"/>
    <s v="BUS AND STATION CONDUCTOR"/>
    <d v="2010-04-15T00:00:00"/>
    <d v="2010-01-01T00:00:00"/>
    <s v="10026453"/>
  </r>
  <r>
    <n v="1"/>
    <n v="7528.42"/>
    <n v="3300.623447556"/>
    <n v="4227.7965524440006"/>
    <d v="2023-12-01T00:00:00"/>
    <s v="BH Colorado Electric Oper Co"/>
    <s v="Regulated Electric (122)"/>
    <s v="WPC Sub 30615 Pueblo Mem Airport"/>
    <x v="141"/>
    <n v="135300"/>
    <x v="256"/>
    <n v="10567948"/>
    <s v="BUS SUPPORT"/>
    <d v="2002-07-01T00:00:00"/>
    <d v="2002-01-01T00:00:00"/>
    <s v="10009212"/>
  </r>
  <r>
    <n v="1"/>
    <n v="21381.39"/>
    <n v="8066.0579636574003"/>
    <n v="13315.332036342599"/>
    <d v="2023-12-01T00:00:00"/>
    <s v="BH Colorado Electric Oper Co"/>
    <s v="Regulated Electric (122)"/>
    <s v="WPC Sub 30615 Pueblo Mem Airport"/>
    <x v="141"/>
    <n v="135300"/>
    <x v="114"/>
    <n v="10568147"/>
    <s v="Feeder Metering"/>
    <d v="2005-12-12T00:00:00"/>
    <d v="2005-01-01T00:00:00"/>
    <s v="10022280"/>
  </r>
  <r>
    <n v="1"/>
    <n v="34497.61"/>
    <n v="8793.3162526278993"/>
    <n v="25704.293747372103"/>
    <d v="2023-12-01T00:00:00"/>
    <s v="BH Colorado Electric Oper Co"/>
    <s v="Regulated Electric (122)"/>
    <s v="WPC Sub 30615 Pueblo Mem Airport"/>
    <x v="141"/>
    <n v="135300"/>
    <x v="115"/>
    <n v="11100051"/>
    <s v="GE JUMX COMMUNICATION EQUIPMENT"/>
    <d v="2011-03-02T00:00:00"/>
    <d v="2011-01-01T00:00:00"/>
    <s v="10040951"/>
  </r>
  <r>
    <n v="1000"/>
    <n v="24603.34"/>
    <n v="10786.640608812"/>
    <n v="13816.699391188"/>
    <d v="2023-12-01T00:00:00"/>
    <s v="BH Colorado Electric Oper Co"/>
    <s v="Regulated Electric (122)"/>
    <s v="WPC Sub 30615 Pueblo Mem Airport"/>
    <x v="141"/>
    <n v="135300"/>
    <x v="116"/>
    <n v="10567990"/>
    <s v="COND. CONTROL CABLE, OTHER"/>
    <d v="2002-07-01T00:00:00"/>
    <d v="2002-01-01T00:00:00"/>
    <s v="10009212"/>
  </r>
  <r>
    <n v="950"/>
    <n v="6263.9800000000005"/>
    <n v="3384.9317047930003"/>
    <n v="2879.0482952070001"/>
    <d v="2023-12-01T00:00:00"/>
    <s v="BH Colorado Electric Oper Co"/>
    <s v="Regulated Electric (122)"/>
    <s v="WPC Sub 30615 Pueblo Mem Airport"/>
    <x v="141"/>
    <n v="135300"/>
    <x v="211"/>
    <n v="10567813"/>
    <s v="COND. CONTROL CABLE-COPPER, 4c/6"/>
    <d v="1997-07-01T00:00:00"/>
    <d v="1997-07-01T00:00:00"/>
    <s v="WCDXFER"/>
  </r>
  <r>
    <n v="950"/>
    <n v="6870.54"/>
    <n v="3712.7048098890004"/>
    <n v="3157.8351901109995"/>
    <d v="2023-12-01T00:00:00"/>
    <s v="BH Colorado Electric Oper Co"/>
    <s v="Regulated Electric (122)"/>
    <s v="WPC Sub 30615 Pueblo Mem Airport"/>
    <x v="141"/>
    <n v="135300"/>
    <x v="212"/>
    <n v="10567834"/>
    <s v="COND. CONTROL CABLE-COPPER, 12c/12"/>
    <d v="1997-07-01T00:00:00"/>
    <d v="1997-07-01T00:00:00"/>
    <s v="WCDXFER"/>
  </r>
  <r>
    <n v="474"/>
    <n v="10016.300000000001"/>
    <n v="4391.3642753399999"/>
    <n v="5624.9357246600011"/>
    <d v="2023-12-01T00:00:00"/>
    <s v="BH Colorado Electric Oper Co"/>
    <s v="Regulated Electric (122)"/>
    <s v="WPC Sub 30615 Pueblo Mem Airport"/>
    <x v="141"/>
    <n v="135300"/>
    <x v="328"/>
    <n v="10567997"/>
    <s v="COND. PWR CABLE, AL, 796MCM-2000MCM"/>
    <d v="2002-06-11T00:00:00"/>
    <d v="2002-01-01T00:00:00"/>
    <s v="10014094"/>
  </r>
  <r>
    <n v="688"/>
    <n v="12650.67"/>
    <n v="5030.3917982079001"/>
    <n v="7620.2782017920999"/>
    <d v="2023-12-01T00:00:00"/>
    <s v="BH Colorado Electric Oper Co"/>
    <s v="Regulated Electric (122)"/>
    <s v="WPC Sub 30615 Pueblo Mem Airport"/>
    <x v="141"/>
    <n v="135300"/>
    <x v="258"/>
    <n v="10568154"/>
    <s v="COND. PWR CABLE, OTHER"/>
    <d v="2004-11-05T00:00:00"/>
    <d v="2004-01-01T00:00:00"/>
    <s v="10018497"/>
  </r>
  <r>
    <n v="140"/>
    <n v="2743.92"/>
    <n v="1482.7604499720001"/>
    <n v="1261.159550028"/>
    <d v="2023-12-01T00:00:00"/>
    <s v="BH Colorado Electric Oper Co"/>
    <s v="Regulated Electric (122)"/>
    <s v="WPC Sub 30615 Pueblo Mem Airport"/>
    <x v="141"/>
    <n v="135300"/>
    <x v="394"/>
    <n v="10567792"/>
    <s v="CONDUIT, ENCD-PVC-UNDR 3&quot;"/>
    <d v="1997-07-01T00:00:00"/>
    <d v="1997-07-01T00:00:00"/>
    <s v="WCDXFER"/>
  </r>
  <r>
    <n v="60"/>
    <n v="1106.55"/>
    <n v="597.95787629250003"/>
    <n v="508.59212370749992"/>
    <d v="2023-12-01T00:00:00"/>
    <s v="BH Colorado Electric Oper Co"/>
    <s v="Regulated Electric (122)"/>
    <s v="WPC Sub 30615 Pueblo Mem Airport"/>
    <x v="141"/>
    <n v="135300"/>
    <x v="395"/>
    <n v="10567764"/>
    <s v="CONDUIT, ENCASED-PVC-&gt;4&quot;-6&quot;"/>
    <d v="1997-07-01T00:00:00"/>
    <d v="1997-07-01T00:00:00"/>
    <s v="WCDXFER"/>
  </r>
  <r>
    <n v="10"/>
    <n v="192.67000000000002"/>
    <n v="104.11508203450001"/>
    <n v="88.55491796550001"/>
    <d v="2023-12-01T00:00:00"/>
    <s v="BH Colorado Electric Oper Co"/>
    <s v="Regulated Electric (122)"/>
    <s v="WPC Sub 30615 Pueblo Mem Airport"/>
    <x v="141"/>
    <n v="135300"/>
    <x v="403"/>
    <n v="10567799"/>
    <s v="CONDUIT-ENC COND-STEEL-UNDR 3&quot;"/>
    <d v="1997-07-01T00:00:00"/>
    <d v="1997-07-01T00:00:00"/>
    <s v="WCDXFER"/>
  </r>
  <r>
    <n v="230"/>
    <n v="1678.82"/>
    <n v="736.03128627599995"/>
    <n v="942.78871372399999"/>
    <d v="2023-12-01T00:00:00"/>
    <s v="BH Colorado Electric Oper Co"/>
    <s v="Regulated Electric (122)"/>
    <s v="WPC Sub 30615 Pueblo Mem Airport"/>
    <x v="141"/>
    <n v="135300"/>
    <x v="216"/>
    <n v="10568011"/>
    <s v="CONDUIT, NOT ENCSD PLASTIC &gt;4&quot;- 6&quot;"/>
    <d v="2002-06-11T00:00:00"/>
    <d v="2002-01-01T00:00:00"/>
    <s v="10014094"/>
  </r>
  <r>
    <n v="1100"/>
    <n v="12210.32"/>
    <n v="5353.2704729760007"/>
    <n v="6857.049527023999"/>
    <d v="2023-12-01T00:00:00"/>
    <s v="BH Colorado Electric Oper Co"/>
    <s v="Regulated Electric (122)"/>
    <s v="WPC Sub 30615 Pueblo Mem Airport"/>
    <x v="141"/>
    <n v="135300"/>
    <x v="259"/>
    <n v="10567962"/>
    <s v="CONDUIT, NOT ENCSD PLASTIC 2.25-4&quot;"/>
    <d v="2002-07-01T00:00:00"/>
    <d v="2002-01-01T00:00:00"/>
    <s v="10009212"/>
  </r>
  <r>
    <n v="1"/>
    <n v="17580.670000000002"/>
    <n v="12009.7482533611"/>
    <n v="5570.9217466389018"/>
    <d v="2023-12-01T00:00:00"/>
    <s v="BH Colorado Electric Oper Co"/>
    <s v="Regulated Electric (122)"/>
    <s v="WPC Sub 30615 Pueblo Mem Airport"/>
    <x v="141"/>
    <n v="135300"/>
    <x v="217"/>
    <n v="10567625"/>
    <s v="CONDUIT, NOT ENCD-PVC-UNDR 3&quot;"/>
    <d v="1990-07-01T00:00:00"/>
    <d v="1990-07-01T00:00:00"/>
    <s v="WCDXFER"/>
  </r>
  <r>
    <n v="118"/>
    <n v="6232.5"/>
    <n v="2732.4638685"/>
    <n v="3500.0361315"/>
    <d v="2023-12-01T00:00:00"/>
    <s v="BH Colorado Electric Oper Co"/>
    <s v="Regulated Electric (122)"/>
    <s v="WPC Sub 30615 Pueblo Mem Airport"/>
    <x v="141"/>
    <n v="135300"/>
    <x v="404"/>
    <n v="10568025"/>
    <s v="CONDUIT, NOT ENCSD STEEL 2.25&quot;-4&quot;"/>
    <d v="2002-07-01T00:00:00"/>
    <d v="2002-01-01T00:00:00"/>
    <s v="10009212"/>
  </r>
  <r>
    <n v="1"/>
    <n v="9830.69"/>
    <n v="5312.3117029415007"/>
    <n v="4518.3782970584998"/>
    <d v="2023-12-01T00:00:00"/>
    <s v="BH Colorado Electric Oper Co"/>
    <s v="Regulated Electric (122)"/>
    <s v="WPC Sub 30615 Pueblo Mem Airport"/>
    <x v="141"/>
    <n v="135300"/>
    <x v="405"/>
    <n v="10567848"/>
    <s v="CONTROL CUBICLES-MAIN SWTBRD"/>
    <d v="1997-07-01T00:00:00"/>
    <d v="1997-07-01T00:00:00"/>
    <s v="WCDXFER"/>
  </r>
  <r>
    <n v="3"/>
    <n v="23018.41"/>
    <n v="12438.696452243501"/>
    <n v="10579.713547756499"/>
    <d v="2023-12-01T00:00:00"/>
    <s v="BH Colorado Electric Oper Co"/>
    <s v="Regulated Electric (122)"/>
    <s v="WPC Sub 30615 Pueblo Mem Airport"/>
    <x v="141"/>
    <n v="135300"/>
    <x v="162"/>
    <n v="10567820"/>
    <s v="CTRL CUB-SWITCHGEAR, METALCLAD"/>
    <d v="1997-07-01T00:00:00"/>
    <d v="1997-07-01T00:00:00"/>
    <s v="WCDXFER"/>
  </r>
  <r>
    <n v="3"/>
    <n v="10199.99"/>
    <n v="4471.8979757820007"/>
    <n v="5728.0920242179991"/>
    <d v="2023-12-01T00:00:00"/>
    <s v="BH Colorado Electric Oper Co"/>
    <s v="Regulated Electric (122)"/>
    <s v="WPC Sub 30615 Pueblo Mem Airport"/>
    <x v="141"/>
    <n v="135300"/>
    <x v="260"/>
    <n v="10568032"/>
    <s v="CURR/POT TRANS/REAC STAND"/>
    <d v="2002-07-01T00:00:00"/>
    <d v="2002-01-01T00:00:00"/>
    <s v="10009212"/>
  </r>
  <r>
    <n v="0"/>
    <n v="0"/>
    <n v="0"/>
    <n v="0"/>
    <d v="2023-12-01T00:00:00"/>
    <s v="BH Colorado Electric Oper Co"/>
    <s v="Regulated Electric (122)"/>
    <s v="WPC Sub 30615 Pueblo Mem Airport"/>
    <x v="141"/>
    <n v="135300"/>
    <x v="3"/>
    <n v="9876606"/>
    <s v="INST/CHANGE UNDERFREQUENCY REL"/>
    <d v="1998-12-30T00:00:00"/>
    <d v="1999-03-01T00:00:00"/>
    <s v="23558231"/>
  </r>
  <r>
    <n v="0"/>
    <n v="0"/>
    <n v="0"/>
    <n v="0"/>
    <d v="2023-12-01T00:00:00"/>
    <s v="BH Colorado Electric Oper Co"/>
    <s v="Regulated Electric (122)"/>
    <s v="WPC Sub 30615 Pueblo Mem Airport"/>
    <x v="141"/>
    <n v="135300"/>
    <x v="3"/>
    <n v="29108639"/>
    <s v="Replace existing door and/or locking mechanisms for Airport Memorial Substation to allow for compliance with NERC CIP Low Impact Standards."/>
    <d v="2019-12-16T00:00:00"/>
    <d v="2020-03-01T00:00:00"/>
    <s v="10068542"/>
  </r>
  <r>
    <n v="0"/>
    <n v="0"/>
    <n v="0"/>
    <n v="0"/>
    <d v="2023-12-01T00:00:00"/>
    <s v="BH Colorado Electric Oper Co"/>
    <s v="Regulated Electric (122)"/>
    <s v="WPC Sub 30615 Pueblo Mem Airport"/>
    <x v="141"/>
    <n v="135300"/>
    <x v="3"/>
    <n v="36953991"/>
    <s v="Replacement of the existing LTC at Airport Memorial Substation in CO"/>
    <d v="2023-03-29T00:00:00"/>
    <d v="2023-03-01T00:00:00"/>
    <s v="10081633"/>
  </r>
  <r>
    <n v="0"/>
    <n v="0"/>
    <n v="0"/>
    <n v="0"/>
    <d v="2023-12-01T00:00:00"/>
    <s v="BH Colorado Electric Oper Co"/>
    <s v="Regulated Electric (122)"/>
    <s v="WPC Sub 30615 Pueblo Mem Airport"/>
    <x v="141"/>
    <n v="135300"/>
    <x v="3"/>
    <n v="9812959"/>
    <s v="Inv-Add PCB's &amp; Line Relaying"/>
    <d v="2002-07-01T00:00:00"/>
    <d v="2002-11-01T00:00:00"/>
    <s v="10009212"/>
  </r>
  <r>
    <n v="0"/>
    <n v="0"/>
    <n v="0"/>
    <n v="0"/>
    <d v="2023-12-01T00:00:00"/>
    <s v="BH Colorado Electric Oper Co"/>
    <s v="Regulated Electric (122)"/>
    <s v="WPC Sub 30615 Pueblo Mem Airport"/>
    <x v="141"/>
    <n v="135300"/>
    <x v="3"/>
    <n v="12422974"/>
    <s v="REPLACE 130 VDC 100 AH BATTERIES SYSTEM"/>
    <d v="2014-02-07T00:00:00"/>
    <d v="2014-04-01T00:00:00"/>
    <s v="10048613"/>
  </r>
  <r>
    <n v="0"/>
    <n v="0"/>
    <n v="0"/>
    <n v="0"/>
    <d v="2023-12-01T00:00:00"/>
    <s v="BH Colorado Electric Oper Co"/>
    <s v="Regulated Electric (122)"/>
    <s v="WPC Sub 30615 Pueblo Mem Airport"/>
    <x v="141"/>
    <n v="135300"/>
    <x v="3"/>
    <n v="12317835"/>
    <s v="REPLACE 130 VDC 100 AH BATTERIES SYSTEM"/>
    <d v="2014-02-07T00:00:00"/>
    <d v="2014-02-01T00:00:00"/>
    <s v="10048613"/>
  </r>
  <r>
    <n v="0"/>
    <n v="0"/>
    <n v="0"/>
    <n v="0"/>
    <d v="2023-12-01T00:00:00"/>
    <s v="BH Colorado Electric Oper Co"/>
    <s v="Regulated Electric (122)"/>
    <s v="WPC Sub 30615 Pueblo Mem Airport"/>
    <x v="141"/>
    <n v="135300"/>
    <x v="3"/>
    <n v="9812491"/>
    <s v="Inv-Add PCB's &amp; Line Relaying"/>
    <d v="2002-07-01T00:00:00"/>
    <d v="2002-10-01T00:00:00"/>
    <s v="10009212"/>
  </r>
  <r>
    <n v="0"/>
    <n v="0"/>
    <n v="0"/>
    <n v="0"/>
    <d v="2023-12-01T00:00:00"/>
    <s v="BH Colorado Electric Oper Co"/>
    <s v="Regulated Electric (122)"/>
    <s v="WPC Sub 30615 Pueblo Mem Airport"/>
    <x v="141"/>
    <n v="135300"/>
    <x v="3"/>
    <n v="10338063"/>
    <s v="Mem Airport-Reader Line Breake"/>
    <d v="2010-04-15T00:00:00"/>
    <d v="2010-05-01T00:00:00"/>
    <s v="10026453"/>
  </r>
  <r>
    <n v="1"/>
    <n v="217.28"/>
    <n v="135.13669848000001"/>
    <n v="82.143301519999994"/>
    <d v="2023-12-01T00:00:00"/>
    <s v="BH Colorado Electric Oper Co"/>
    <s v="Regulated Electric (122)"/>
    <s v="WPC Sub 30615 Pueblo Mem Airport"/>
    <x v="141"/>
    <n v="135300"/>
    <x v="119"/>
    <n v="10567704"/>
    <s v="FENCES, CHAIN LINK"/>
    <d v="1993-07-01T00:00:00"/>
    <d v="1993-07-01T00:00:00"/>
    <s v="WCDXFER"/>
  </r>
  <r>
    <n v="960"/>
    <n v="13607.27"/>
    <n v="9295.4299873390992"/>
    <n v="4311.8400126609013"/>
    <d v="2023-12-01T00:00:00"/>
    <s v="BH Colorado Electric Oper Co"/>
    <s v="Regulated Electric (122)"/>
    <s v="WPC Sub 30615 Pueblo Mem Airport"/>
    <x v="141"/>
    <n v="135300"/>
    <x v="119"/>
    <n v="10567597"/>
    <s v="FENCE"/>
    <d v="1990-07-01T00:00:00"/>
    <d v="1990-07-01T00:00:00"/>
    <s v="WCDXFER"/>
  </r>
  <r>
    <n v="1"/>
    <n v="18516.43"/>
    <n v="4342.1894918923999"/>
    <n v="14174.240508107599"/>
    <d v="2023-12-01T00:00:00"/>
    <s v="BH Colorado Electric Oper Co"/>
    <s v="Regulated Electric (122)"/>
    <s v="WPC Sub 30615 Pueblo Mem Airport"/>
    <x v="141"/>
    <n v="135300"/>
    <x v="329"/>
    <n v="11845613"/>
    <s v="FIBER OPTIC PATCH PANEL"/>
    <d v="2012-10-11T00:00:00"/>
    <d v="2013-01-01T00:00:00"/>
    <s v="10044362"/>
  </r>
  <r>
    <n v="1"/>
    <n v="66844.13"/>
    <n v="18401.394212294301"/>
    <n v="48442.735787705707"/>
    <d v="2023-12-01T00:00:00"/>
    <s v="BH Colorado Electric Oper Co"/>
    <s v="Regulated Electric (122)"/>
    <s v="WPC Sub 30615 Pueblo Mem Airport"/>
    <x v="141"/>
    <n v="135300"/>
    <x v="120"/>
    <n v="11100022"/>
    <s v="FOUNDATION"/>
    <d v="2010-04-15T00:00:00"/>
    <d v="2010-05-01T00:00:00"/>
    <s v="10026453"/>
  </r>
  <r>
    <n v="2"/>
    <n v="9704.8700000000008"/>
    <n v="4254.8265741659998"/>
    <n v="5450.043425834001"/>
    <d v="2023-12-01T00:00:00"/>
    <s v="BH Colorado Electric Oper Co"/>
    <s v="Regulated Electric (122)"/>
    <s v="WPC Sub 30615 Pueblo Mem Airport"/>
    <x v="141"/>
    <n v="135300"/>
    <x v="227"/>
    <n v="10568046"/>
    <s v="FOUNDATION"/>
    <d v="2002-07-01T00:00:00"/>
    <d v="2002-01-01T00:00:00"/>
    <s v="10009212"/>
  </r>
  <r>
    <n v="1"/>
    <n v="8990.130000000001"/>
    <n v="2474.8758963543"/>
    <n v="6515.2541036457005"/>
    <d v="2023-12-01T00:00:00"/>
    <s v="BH Colorado Electric Oper Co"/>
    <s v="Regulated Electric (122)"/>
    <s v="WPC Sub 30615 Pueblo Mem Airport"/>
    <x v="141"/>
    <n v="135300"/>
    <x v="122"/>
    <n v="11100007"/>
    <s v="GROUNDING SYSTEMS, STATION"/>
    <d v="2010-04-15T00:00:00"/>
    <d v="2010-01-01T00:00:00"/>
    <s v="10026453"/>
  </r>
  <r>
    <n v="1"/>
    <n v="15639.94"/>
    <n v="10683.9922538602"/>
    <n v="4955.9477461398001"/>
    <d v="2023-12-01T00:00:00"/>
    <s v="BH Colorado Electric Oper Co"/>
    <s v="Regulated Electric (122)"/>
    <s v="WPC Sub 30615 Pueblo Mem Airport"/>
    <x v="141"/>
    <n v="135300"/>
    <x v="122"/>
    <n v="10567611"/>
    <s v="GROUNDING SYSTEMS, STATION"/>
    <d v="1990-07-01T00:00:00"/>
    <d v="1990-07-01T00:00:00"/>
    <s v="WCDXFER"/>
  </r>
  <r>
    <n v="35"/>
    <n v="21806.799999999999"/>
    <n v="14896.712025844001"/>
    <n v="6910.0879741559984"/>
    <d v="2023-12-01T00:00:00"/>
    <s v="BH Colorado Electric Oper Co"/>
    <s v="Regulated Electric (122)"/>
    <s v="WPC Sub 30615 Pueblo Mem Airport"/>
    <x v="141"/>
    <n v="135300"/>
    <x v="101"/>
    <n v="10567653"/>
    <s v="HIGH PROFILE STRUCT-FOUNDATION"/>
    <d v="1990-07-01T00:00:00"/>
    <d v="1990-07-01T00:00:00"/>
    <s v="WCDXFER"/>
  </r>
  <r>
    <n v="8"/>
    <n v="8141.88"/>
    <n v="3569.5776849840004"/>
    <n v="4572.3023150159997"/>
    <d v="2023-12-01T00:00:00"/>
    <s v="BH Colorado Electric Oper Co"/>
    <s v="Regulated Electric (122)"/>
    <s v="WPC Sub 30615 Pueblo Mem Airport"/>
    <x v="141"/>
    <n v="135300"/>
    <x v="284"/>
    <n v="10568067"/>
    <s v="INSULATORS-POST-115KV"/>
    <d v="2002-07-01T00:00:00"/>
    <d v="2002-01-01T00:00:00"/>
    <s v="10009212"/>
  </r>
  <r>
    <n v="1"/>
    <n v="14555.15"/>
    <n v="6381.29506227"/>
    <n v="8173.8549377299996"/>
    <d v="2023-12-01T00:00:00"/>
    <s v="BH Colorado Electric Oper Co"/>
    <s v="Regulated Electric (122)"/>
    <s v="WPC Sub 30615 Pueblo Mem Airport"/>
    <x v="141"/>
    <n v="135300"/>
    <x v="229"/>
    <n v="10568095"/>
    <s v="CARR CURR EQ-LINE TUNER"/>
    <d v="2002-07-01T00:00:00"/>
    <d v="2002-01-01T00:00:00"/>
    <s v="10009212"/>
  </r>
  <r>
    <n v="2"/>
    <n v="37304.300000000003"/>
    <n v="10269.430241873"/>
    <n v="27034.869758127003"/>
    <d v="2023-12-01T00:00:00"/>
    <s v="BH Colorado Electric Oper Co"/>
    <s v="Regulated Electric (122)"/>
    <s v="WPC Sub 30615 Pueblo Mem Airport"/>
    <x v="141"/>
    <n v="135300"/>
    <x v="229"/>
    <n v="11100004"/>
    <s v="LINE TUNER- 115KV UNIT"/>
    <d v="2010-04-15T00:00:00"/>
    <d v="2010-01-01T00:00:00"/>
    <s v="10026453"/>
  </r>
  <r>
    <n v="4"/>
    <n v="19719.95"/>
    <n v="13471.1381914835"/>
    <n v="6248.8118085165006"/>
    <d v="2023-12-01T00:00:00"/>
    <s v="BH Colorado Electric Oper Co"/>
    <s v="Regulated Electric (122)"/>
    <s v="WPC Sub 30615 Pueblo Mem Airport"/>
    <x v="141"/>
    <n v="135300"/>
    <x v="261"/>
    <n v="10567681"/>
    <s v="LOW PROF- SWITCH STAND - LOW"/>
    <d v="1990-07-01T00:00:00"/>
    <d v="1990-07-01T00:00:00"/>
    <s v="WCDXFER"/>
  </r>
  <r>
    <n v="2"/>
    <n v="12795.77"/>
    <n v="8741.0762165440992"/>
    <n v="4054.6937834559012"/>
    <d v="2023-12-01T00:00:00"/>
    <s v="BH Colorado Electric Oper Co"/>
    <s v="Regulated Electric (122)"/>
    <s v="WPC Sub 30615 Pueblo Mem Airport"/>
    <x v="141"/>
    <n v="135300"/>
    <x v="287"/>
    <n v="10567639"/>
    <s v="LOW PROFILE STR-LIGHTNING MAST"/>
    <d v="1990-07-01T00:00:00"/>
    <d v="1990-07-01T00:00:00"/>
    <s v="WCDXFER"/>
  </r>
  <r>
    <n v="15"/>
    <n v="43137.41"/>
    <n v="29468.1280293653"/>
    <n v="13669.281970634704"/>
    <d v="2023-12-01T00:00:00"/>
    <s v="BH Colorado Electric Oper Co"/>
    <s v="Regulated Electric (122)"/>
    <s v="WPC Sub 30615 Pueblo Mem Airport"/>
    <x v="141"/>
    <n v="135300"/>
    <x v="232"/>
    <n v="10567667"/>
    <s v="LOW PROFILE STRUCT-BUS SUPPORT-1PH"/>
    <d v="1990-07-01T00:00:00"/>
    <d v="1990-07-01T00:00:00"/>
    <s v="WCDXFER"/>
  </r>
  <r>
    <n v="1"/>
    <n v="1275.73"/>
    <n v="559.30784291400005"/>
    <n v="716.42215708599997"/>
    <d v="2023-12-01T00:00:00"/>
    <s v="BH Colorado Electric Oper Co"/>
    <s v="Regulated Electric (122)"/>
    <s v="WPC Sub 30615 Pueblo Mem Airport"/>
    <x v="141"/>
    <n v="135300"/>
    <x v="331"/>
    <n v="12818392"/>
    <s v="SCADA Radio MDS 9710B"/>
    <d v="2002-09-30T00:00:00"/>
    <d v="2002-12-01T00:00:00"/>
    <s v="50507XFER"/>
  </r>
  <r>
    <n v="48"/>
    <n v="20325.84"/>
    <n v="5180.9832397176006"/>
    <n v="15144.856760282401"/>
    <d v="2023-12-01T00:00:00"/>
    <s v="BH Colorado Electric Oper Co"/>
    <s v="Regulated Electric (122)"/>
    <s v="WPC Sub 30615 Pueblo Mem Airport"/>
    <x v="141"/>
    <n v="135300"/>
    <x v="72"/>
    <n v="11100056"/>
    <s v="FIBER OPTIC AND CONTROL WIRING"/>
    <d v="2011-03-02T00:00:00"/>
    <d v="2011-01-01T00:00:00"/>
    <s v="10040951"/>
  </r>
  <r>
    <n v="2"/>
    <n v="7131.84"/>
    <n v="4871.9191579871995"/>
    <n v="2259.9208420128007"/>
    <d v="2023-12-01T00:00:00"/>
    <s v="BH Colorado Electric Oper Co"/>
    <s v="Regulated Electric (122)"/>
    <s v="WPC Sub 30615 Pueblo Mem Airport"/>
    <x v="141"/>
    <n v="135300"/>
    <x v="234"/>
    <n v="10567674"/>
    <s v="OTHER LOW PROFILE STRUCTURE"/>
    <d v="1990-07-01T00:00:00"/>
    <d v="1990-07-01T00:00:00"/>
    <s v="WCDXFER"/>
  </r>
  <r>
    <n v="2"/>
    <n v="20260.95"/>
    <n v="8882.8421687099999"/>
    <n v="11378.107831290001"/>
    <d v="2023-12-01T00:00:00"/>
    <s v="BH Colorado Electric Oper Co"/>
    <s v="Regulated Electric (122)"/>
    <s v="WPC Sub 30615 Pueblo Mem Airport"/>
    <x v="141"/>
    <n v="135300"/>
    <x v="290"/>
    <n v="10567983"/>
    <s v="CIRCUIT BREAKER CONTROL PANEL"/>
    <d v="2002-07-01T00:00:00"/>
    <d v="2002-01-01T00:00:00"/>
    <s v="10009212"/>
  </r>
  <r>
    <n v="0"/>
    <n v="0"/>
    <n v="0"/>
    <n v="0"/>
    <d v="2023-12-01T00:00:00"/>
    <s v="BH Colorado Electric Oper Co"/>
    <s v="Regulated Electric (122)"/>
    <s v="WPC Sub 30615 Pueblo Mem Airport"/>
    <x v="141"/>
    <n v="135300"/>
    <x v="290"/>
    <n v="10567715"/>
    <s v="CIRCUIT BREAKER CONTROL PANEL"/>
    <d v="1994-07-01T00:00:00"/>
    <d v="1994-07-01T00:00:00"/>
    <s v="WCDXFER"/>
  </r>
  <r>
    <n v="0"/>
    <n v="0"/>
    <n v="0"/>
    <n v="0"/>
    <d v="2023-12-01T00:00:00"/>
    <s v="BH Colorado Electric Oper Co"/>
    <s v="Regulated Electric (122)"/>
    <s v="WPC Sub 30615 Pueblo Mem Airport"/>
    <x v="141"/>
    <n v="135300"/>
    <x v="235"/>
    <n v="10568074"/>
    <s v="LINE PANEL"/>
    <d v="2002-07-01T00:00:00"/>
    <d v="2002-01-01T00:00:00"/>
    <s v="10009212"/>
  </r>
  <r>
    <n v="2"/>
    <n v="25707.72"/>
    <n v="11270.824876295999"/>
    <n v="14436.895123704002"/>
    <d v="2023-12-01T00:00:00"/>
    <s v="BH Colorado Electric Oper Co"/>
    <s v="Regulated Electric (122)"/>
    <s v="WPC Sub 30615 Pueblo Mem Airport"/>
    <x v="141"/>
    <n v="135300"/>
    <x v="236"/>
    <n v="10568088"/>
    <s v="OTHER PANELS"/>
    <d v="2002-07-01T00:00:00"/>
    <d v="2002-01-01T00:00:00"/>
    <s v="10009212"/>
  </r>
  <r>
    <n v="3"/>
    <n v="47028.58"/>
    <n v="12946.4089041838"/>
    <n v="34082.1710958162"/>
    <d v="2023-12-01T00:00:00"/>
    <s v="BH Colorado Electric Oper Co"/>
    <s v="Regulated Electric (122)"/>
    <s v="WPC Sub 30615 Pueblo Mem Airport"/>
    <x v="141"/>
    <n v="135300"/>
    <x v="292"/>
    <n v="11100031"/>
    <s v="RELAY PANELS"/>
    <d v="2010-04-15T00:00:00"/>
    <d v="2010-05-01T00:00:00"/>
    <s v="10026453"/>
  </r>
  <r>
    <n v="1"/>
    <n v="36414.99"/>
    <n v="9282.0494928861008"/>
    <n v="27132.940507113897"/>
    <d v="2023-12-01T00:00:00"/>
    <s v="BH Colorado Electric Oper Co"/>
    <s v="Regulated Electric (122)"/>
    <s v="WPC Sub 30615 Pueblo Mem Airport"/>
    <x v="141"/>
    <n v="135300"/>
    <x v="292"/>
    <n v="11100059"/>
    <s v="PANEL-REALY BREAKER 9637"/>
    <d v="2011-03-02T00:00:00"/>
    <d v="2011-06-01T00:00:00"/>
    <s v="10040951"/>
  </r>
  <r>
    <n v="5"/>
    <n v="50938.020000000004"/>
    <n v="22332.338416836003"/>
    <n v="28605.681583164001"/>
    <d v="2023-12-01T00:00:00"/>
    <s v="BH Colorado Electric Oper Co"/>
    <s v="Regulated Electric (122)"/>
    <s v="WPC Sub 30615 Pueblo Mem Airport"/>
    <x v="141"/>
    <n v="135300"/>
    <x v="266"/>
    <n v="10568018"/>
    <s v="CARR CURR EQ-POTENTIAL DEVICE"/>
    <d v="2002-07-01T00:00:00"/>
    <d v="2002-01-01T00:00:00"/>
    <s v="10009212"/>
  </r>
  <r>
    <n v="9"/>
    <n v="3494.39"/>
    <n v="1389.5035437443"/>
    <n v="2104.8864562557001"/>
    <d v="2023-12-01T00:00:00"/>
    <s v="BH Colorado Electric Oper Co"/>
    <s v="Regulated Electric (122)"/>
    <s v="WPC Sub 30615 Pueblo Mem Airport"/>
    <x v="141"/>
    <n v="135300"/>
    <x v="267"/>
    <n v="10568126"/>
    <s v="POTHEADS (TERMINATORS)"/>
    <d v="2004-11-05T00:00:00"/>
    <d v="2004-01-01T00:00:00"/>
    <s v="10018497"/>
  </r>
  <r>
    <n v="120"/>
    <n v="1540.67"/>
    <n v="612.62950750790003"/>
    <n v="928.04049249210004"/>
    <d v="2023-12-01T00:00:00"/>
    <s v="BH Colorado Electric Oper Co"/>
    <s v="Regulated Electric (122)"/>
    <s v="WPC Sub 30615 Pueblo Mem Airport"/>
    <x v="141"/>
    <n v="135300"/>
    <x v="268"/>
    <n v="10568133"/>
    <s v="PVC CONDUIT"/>
    <d v="2004-11-05T00:00:00"/>
    <d v="2004-01-01T00:00:00"/>
    <s v="10018497"/>
  </r>
  <r>
    <n v="1"/>
    <n v="2743.51"/>
    <n v="1874.1529435783"/>
    <n v="869.35705642170024"/>
    <d v="2023-12-01T00:00:00"/>
    <s v="BH Colorado Electric Oper Co"/>
    <s v="Regulated Electric (122)"/>
    <s v="WPC Sub 30615 Pueblo Mem Airport"/>
    <x v="141"/>
    <n v="135300"/>
    <x v="147"/>
    <n v="10567688"/>
    <s v="TRANSF, PWR, FOUNDATION-00000-TRANSF, PWR, FOUNDATION"/>
    <d v="1990-07-01T00:00:00"/>
    <d v="1990-07-01T00:00:00"/>
    <s v="WCDXFER"/>
  </r>
  <r>
    <n v="1"/>
    <n v="18.86"/>
    <n v="10.191573400999999"/>
    <n v="8.668426599"/>
    <d v="2023-12-01T00:00:00"/>
    <s v="BH Colorado Electric Oper Co"/>
    <s v="Regulated Electric (122)"/>
    <s v="WPC Sub 30615 Pueblo Mem Airport"/>
    <x v="141"/>
    <n v="135300"/>
    <x v="135"/>
    <n v="10567757"/>
    <s v="POWER TRANSFORMER-08241-TX.-POWER"/>
    <d v="1997-07-01T00:00:00"/>
    <d v="1997-07-01T00:00:00"/>
    <s v="WCDXFER"/>
  </r>
  <r>
    <n v="1"/>
    <n v="80213.83"/>
    <n v="79331.319046616598"/>
    <n v="882.51095338340383"/>
    <d v="2023-12-01T00:00:00"/>
    <s v="BH Colorado Electric Oper Co"/>
    <s v="Regulated Electric (122)"/>
    <s v="WPC Sub 30615 Pueblo Mem Airport"/>
    <x v="141"/>
    <n v="135300"/>
    <x v="135"/>
    <n v="10567519"/>
    <s v="TX.-POWER-08145-TX.-POWER"/>
    <d v="1975-07-01T00:00:00"/>
    <d v="1975-07-01T00:00:00"/>
    <s v="WCDXFER"/>
  </r>
  <r>
    <n v="1"/>
    <n v="533343.07000000007"/>
    <n v="288208.11483667447"/>
    <n v="245134.95516332559"/>
    <d v="2023-12-01T00:00:00"/>
    <s v="BH Colorado Electric Oper Co"/>
    <s v="Regulated Electric (122)"/>
    <s v="WPC Sub 30615 Pueblo Mem Airport"/>
    <x v="141"/>
    <n v="135300"/>
    <x v="135"/>
    <n v="10567771"/>
    <s v="POWER TRANSFORMER-08241-TX.-POWER"/>
    <d v="1997-07-01T00:00:00"/>
    <d v="1997-07-01T00:00:00"/>
    <s v="WCDXFER"/>
  </r>
  <r>
    <n v="1"/>
    <n v="60892.22"/>
    <n v="60222.285013404398"/>
    <n v="669.93498659560282"/>
    <d v="2023-12-01T00:00:00"/>
    <s v="BH Colorado Electric Oper Co"/>
    <s v="Regulated Electric (122)"/>
    <s v="WPC Sub 30615 Pueblo Mem Airport"/>
    <x v="141"/>
    <n v="135300"/>
    <x v="135"/>
    <n v="10567526"/>
    <s v="TX.-POWER-08144-TX.-POWER"/>
    <d v="1975-07-01T00:00:00"/>
    <d v="1975-07-01T00:00:00"/>
    <s v="WCDXFER"/>
  </r>
  <r>
    <n v="1"/>
    <n v="53446.58"/>
    <n v="36510.552260131401"/>
    <n v="16936.027739868601"/>
    <d v="2023-12-01T00:00:00"/>
    <s v="BH Colorado Electric Oper Co"/>
    <s v="Regulated Electric (122)"/>
    <s v="WPC Sub 30615 Pueblo Mem Airport"/>
    <x v="141"/>
    <n v="135300"/>
    <x v="238"/>
    <n v="10567695"/>
    <s v="RECT BUS BAR, ALUM, UNDER 3&quot;"/>
    <d v="1990-07-01T00:00:00"/>
    <d v="1990-07-01T00:00:00"/>
    <s v="WCDXFER"/>
  </r>
  <r>
    <n v="2"/>
    <n v="31345.82"/>
    <n v="13742.690826876"/>
    <n v="17603.129173123998"/>
    <d v="2023-12-01T00:00:00"/>
    <s v="BH Colorado Electric Oper Co"/>
    <s v="Regulated Electric (122)"/>
    <s v="WPC Sub 30615 Pueblo Mem Airport"/>
    <x v="141"/>
    <n v="135300"/>
    <x v="173"/>
    <n v="10568060"/>
    <s v="IMPEDANCE RELAY"/>
    <d v="2002-07-01T00:00:00"/>
    <d v="2002-01-01T00:00:00"/>
    <s v="10009212"/>
  </r>
  <r>
    <n v="2"/>
    <n v="3299.94"/>
    <n v="1783.2227321790001"/>
    <n v="1516.717267821"/>
    <d v="2023-12-01T00:00:00"/>
    <s v="BH Colorado Electric Oper Co"/>
    <s v="Regulated Electric (122)"/>
    <s v="WPC Sub 30615 Pueblo Mem Airport"/>
    <x v="141"/>
    <n v="135300"/>
    <x v="239"/>
    <n v="10567806"/>
    <s v="MISCELLANEOUS RELAY"/>
    <d v="1997-07-01T00:00:00"/>
    <d v="1997-07-01T00:00:00"/>
    <s v="WCDXFER"/>
  </r>
  <r>
    <n v="10"/>
    <n v="39846.57"/>
    <n v="17469.604943225997"/>
    <n v="22376.965056774003"/>
    <d v="2023-12-01T00:00:00"/>
    <s v="BH Colorado Electric Oper Co"/>
    <s v="Regulated Electric (122)"/>
    <s v="WPC Sub 30615 Pueblo Mem Airport"/>
    <x v="141"/>
    <n v="135300"/>
    <x v="239"/>
    <n v="10568081"/>
    <s v="MISCELLANEOUS RELAY"/>
    <d v="2002-07-01T00:00:00"/>
    <d v="2002-01-01T00:00:00"/>
    <s v="10009212"/>
  </r>
  <r>
    <n v="1"/>
    <n v="4581.4800000000005"/>
    <n v="2756.0150877324004"/>
    <n v="1825.4649122676001"/>
    <d v="2023-12-01T00:00:00"/>
    <s v="BH Colorado Electric Oper Co"/>
    <s v="Regulated Electric (122)"/>
    <s v="WPC Sub 30615 Pueblo Mem Airport"/>
    <x v="141"/>
    <n v="135300"/>
    <x v="239"/>
    <n v="10567722"/>
    <s v="MISCELLANEOUS RELAY"/>
    <d v="1994-07-01T00:00:00"/>
    <d v="1994-07-01T00:00:00"/>
    <s v="WCDXFER"/>
  </r>
  <r>
    <n v="0"/>
    <n v="0"/>
    <n v="0"/>
    <n v="0"/>
    <d v="2023-12-01T00:00:00"/>
    <s v="BH Colorado Electric Oper Co"/>
    <s v="Regulated Electric (122)"/>
    <s v="WPC Sub 30615 Pueblo Mem Airport"/>
    <x v="141"/>
    <n v="135300"/>
    <x v="239"/>
    <n v="10567857"/>
    <s v="SERIES OR MULTIPLE RELAY"/>
    <d v="1998-12-30T00:00:00"/>
    <d v="1999-01-01T00:00:00"/>
    <s v="23558231"/>
  </r>
  <r>
    <n v="1"/>
    <n v="13008.91"/>
    <n v="7029.7593389185004"/>
    <n v="5979.1506610814995"/>
    <d v="2023-12-01T00:00:00"/>
    <s v="BH Colorado Electric Oper Co"/>
    <s v="Regulated Electric (122)"/>
    <s v="WPC Sub 30615 Pueblo Mem Airport"/>
    <x v="141"/>
    <n v="135300"/>
    <x v="174"/>
    <n v="10567827"/>
    <s v="TRANSFORMER DIFFERENTIAL RELAY"/>
    <d v="1997-07-01T00:00:00"/>
    <d v="1997-07-01T00:00:00"/>
    <s v="WCDXFER"/>
  </r>
  <r>
    <n v="1"/>
    <n v="15491.82"/>
    <n v="11846.426822671199"/>
    <n v="3645.3931773288004"/>
    <d v="2023-12-01T00:00:00"/>
    <s v="BH Colorado Electric Oper Co"/>
    <s v="Regulated Electric (122)"/>
    <s v="WPC Sub 30615 Pueblo Mem Airport"/>
    <x v="141"/>
    <n v="135300"/>
    <x v="91"/>
    <n v="10567533"/>
    <s v="SCADA EQUIPMENT- RTU"/>
    <d v="1986-07-01T00:00:00"/>
    <d v="1986-07-01T00:00:00"/>
    <s v="WCDXFER"/>
  </r>
  <r>
    <n v="1"/>
    <n v="2964.32"/>
    <n v="2085.4407390527999"/>
    <n v="878.87926094720024"/>
    <d v="2023-12-01T00:00:00"/>
    <s v="BH Colorado Electric Oper Co"/>
    <s v="Regulated Electric (122)"/>
    <s v="WPC Sub 30615 Pueblo Mem Airport"/>
    <x v="141"/>
    <n v="135300"/>
    <x v="91"/>
    <n v="10567551"/>
    <s v="SCADA EQUIPMENT- RTU"/>
    <d v="1989-07-01T00:00:00"/>
    <d v="1989-07-01T00:00:00"/>
    <s v="WCDXFER"/>
  </r>
  <r>
    <n v="1"/>
    <n v="44829.54"/>
    <n v="19654.247619972"/>
    <n v="25175.292380028"/>
    <d v="2023-12-01T00:00:00"/>
    <s v="BH Colorado Electric Oper Co"/>
    <s v="Regulated Electric (122)"/>
    <s v="WPC Sub 30615 Pueblo Mem Airport"/>
    <x v="141"/>
    <n v="135300"/>
    <x v="91"/>
    <n v="10567934"/>
    <s v="SCADA EQUIPMENT- RTU"/>
    <d v="2002-07-01T00:00:00"/>
    <d v="2002-01-01T00:00:00"/>
    <s v="10009212"/>
  </r>
  <r>
    <n v="0"/>
    <n v="4899.22"/>
    <n v="3546.5735775072003"/>
    <n v="1352.6464224928"/>
    <d v="2023-12-01T00:00:00"/>
    <s v="BH Colorado Electric Oper Co"/>
    <s v="Regulated Electric (122)"/>
    <s v="WPC Sub 30615 Pueblo Mem Airport"/>
    <x v="141"/>
    <n v="135300"/>
    <x v="91"/>
    <n v="10567542"/>
    <s v="TELEMETERING-RTU"/>
    <d v="1988-07-01T00:00:00"/>
    <d v="1988-07-01T00:00:00"/>
    <s v="WCDXFER"/>
  </r>
  <r>
    <n v="0"/>
    <n v="5268.24"/>
    <n v="483.42792664800004"/>
    <n v="4784.812073352"/>
    <d v="2023-12-01T00:00:00"/>
    <s v="BH Colorado Electric Oper Co"/>
    <s v="Regulated Electric (122)"/>
    <s v="WPC Sub 30615 Pueblo Mem Airport"/>
    <x v="141"/>
    <n v="135300"/>
    <x v="127"/>
    <n v="33375814"/>
    <s v="SECURITY SYSTEM"/>
    <d v="2019-12-16T00:00:00"/>
    <d v="2020-03-01T00:00:00"/>
    <s v="10068542"/>
  </r>
  <r>
    <n v="1"/>
    <n v="7675.92"/>
    <n v="3365.2906630560001"/>
    <n v="4310.629336944"/>
    <d v="2023-12-01T00:00:00"/>
    <s v="BH Colorado Electric Oper Co"/>
    <s v="Regulated Electric (122)"/>
    <s v="WPC Sub 30615 Pueblo Mem Airport"/>
    <x v="141"/>
    <n v="135300"/>
    <x v="128"/>
    <n v="10567927"/>
    <s v="STATION ROCK"/>
    <d v="2002-07-01T00:00:00"/>
    <d v="2002-01-01T00:00:00"/>
    <s v="10009212"/>
  </r>
  <r>
    <n v="20"/>
    <n v="5068.01"/>
    <n v="2015.2352355437001"/>
    <n v="3052.7747644563001"/>
    <d v="2023-12-01T00:00:00"/>
    <s v="BH Colorado Electric Oper Co"/>
    <s v="Regulated Electric (122)"/>
    <s v="WPC Sub 30615 Pueblo Mem Airport"/>
    <x v="141"/>
    <n v="135300"/>
    <x v="269"/>
    <n v="10568140"/>
    <s v="STEEL CONDUIT"/>
    <d v="2004-11-05T00:00:00"/>
    <d v="2004-01-01T00:00:00"/>
    <s v="10018497"/>
  </r>
  <r>
    <n v="10"/>
    <n v="842.02"/>
    <n v="369.15992403600001"/>
    <n v="472.86007596399998"/>
    <d v="2023-12-01T00:00:00"/>
    <s v="BH Colorado Electric Oper Co"/>
    <s v="Regulated Electric (122)"/>
    <s v="WPC Sub 30615 Pueblo Mem Airport"/>
    <x v="141"/>
    <n v="135300"/>
    <x v="269"/>
    <n v="10567955"/>
    <s v="STEEL CONDUIT"/>
    <d v="2002-06-11T00:00:00"/>
    <d v="2002-01-01T00:00:00"/>
    <s v="10014094"/>
  </r>
  <r>
    <n v="1"/>
    <n v="900"/>
    <n v="967.80247199999997"/>
    <n v="-67.802471999999966"/>
    <d v="2023-12-01T00:00:00"/>
    <s v="BH Colorado Electric Oper Co"/>
    <s v="Regulated Electric (122)"/>
    <s v="WPC Sub 30615 Pueblo Mem Airport"/>
    <x v="141"/>
    <n v="135300"/>
    <x v="396"/>
    <n v="10567492"/>
    <s v="STRUC-HIGH PROF-BAY #2-69KV"/>
    <d v="1942-07-01T00:00:00"/>
    <d v="1942-07-01T00:00:00"/>
    <s v="WCDXFER"/>
  </r>
  <r>
    <n v="2"/>
    <n v="51354.96"/>
    <n v="35081.719932256798"/>
    <n v="16273.240067743202"/>
    <d v="2023-12-01T00:00:00"/>
    <s v="BH Colorado Electric Oper Co"/>
    <s v="Regulated Electric (122)"/>
    <s v="WPC Sub 30615 Pueblo Mem Airport"/>
    <x v="141"/>
    <n v="135300"/>
    <x v="396"/>
    <n v="10567590"/>
    <s v="STRUC-HIGH PROF-BAY #2-69KV"/>
    <d v="1990-07-01T00:00:00"/>
    <d v="1990-07-01T00:00:00"/>
    <s v="WCDXFER"/>
  </r>
  <r>
    <n v="3"/>
    <n v="36930.79"/>
    <n v="10166.6073799069"/>
    <n v="26764.182620093103"/>
    <d v="2023-12-01T00:00:00"/>
    <s v="BH Colorado Electric Oper Co"/>
    <s v="Regulated Electric (122)"/>
    <s v="WPC Sub 30615 Pueblo Mem Airport"/>
    <x v="141"/>
    <n v="135300"/>
    <x v="93"/>
    <n v="11100028"/>
    <s v="STEEL STRUCTURES"/>
    <d v="2010-04-15T00:00:00"/>
    <d v="2010-05-01T00:00:00"/>
    <s v="10026453"/>
  </r>
  <r>
    <n v="1"/>
    <n v="1828.96"/>
    <n v="913.74000278400001"/>
    <n v="915.21999721600002"/>
    <d v="2023-12-01T00:00:00"/>
    <s v="BH Colorado Electric Oper Co"/>
    <s v="Regulated Electric (122)"/>
    <s v="WPC Sub 30615 Pueblo Mem Airport"/>
    <x v="141"/>
    <n v="135300"/>
    <x v="80"/>
    <n v="10567866"/>
    <s v="SWITCHES - NOT AVAILABLE"/>
    <d v="1999-12-31T00:00:00"/>
    <d v="2001-01-01T00:00:00"/>
    <s v="23550102"/>
  </r>
  <r>
    <n v="1"/>
    <n v="61056.6"/>
    <n v="16808.156017026002"/>
    <n v="44248.443982974"/>
    <d v="2023-12-01T00:00:00"/>
    <s v="BH Colorado Electric Oper Co"/>
    <s v="Regulated Electric (122)"/>
    <s v="WPC Sub 30615 Pueblo Mem Airport"/>
    <x v="141"/>
    <n v="135300"/>
    <x v="150"/>
    <n v="11100013"/>
    <s v="115 KV 3 PHASE-GOAB SWITCH 1200 AMP"/>
    <d v="2010-04-15T00:00:00"/>
    <d v="2010-01-01T00:00:00"/>
    <s v="10026453"/>
  </r>
  <r>
    <n v="1"/>
    <n v="7573.35"/>
    <n v="2084.8532078684998"/>
    <n v="5488.4967921315001"/>
    <d v="2023-12-01T00:00:00"/>
    <s v="BH Colorado Electric Oper Co"/>
    <s v="Regulated Electric (122)"/>
    <s v="WPC Sub 30615 Pueblo Mem Airport"/>
    <x v="141"/>
    <n v="135300"/>
    <x v="151"/>
    <n v="11100025"/>
    <s v="115 KV-POTENTIAL TRANSFORMER CCVT"/>
    <d v="2010-04-15T00:00:00"/>
    <d v="2010-05-01T00:00:00"/>
    <s v="10026453"/>
  </r>
  <r>
    <n v="2"/>
    <n v="29190.07"/>
    <n v="12797.563031525999"/>
    <n v="16392.506968474001"/>
    <d v="2023-12-01T00:00:00"/>
    <s v="BH Colorado Electric Oper Co"/>
    <s v="Regulated Electric (122)"/>
    <s v="WPC Sub 30615 Pueblo Mem Airport"/>
    <x v="141"/>
    <n v="135300"/>
    <x v="246"/>
    <n v="10567969"/>
    <s v="CARR CURR EQ-TRANS/REC COMBINED"/>
    <d v="2002-07-01T00:00:00"/>
    <d v="2002-01-01T00:00:00"/>
    <s v="10009212"/>
  </r>
  <r>
    <n v="45"/>
    <n v="6419.32"/>
    <n v="2814.3698291760002"/>
    <n v="3604.9501708239995"/>
    <d v="2023-12-01T00:00:00"/>
    <s v="BH Colorado Electric Oper Co"/>
    <s v="Regulated Electric (122)"/>
    <s v="WPC Sub 30615 Pueblo Mem Airport"/>
    <x v="141"/>
    <n v="135300"/>
    <x v="298"/>
    <n v="10568004"/>
    <s v="TUBULAR BUS, ALUM , UNDER 3&quot;"/>
    <d v="2002-07-01T00:00:00"/>
    <d v="2002-01-01T00:00:00"/>
    <s v="10009212"/>
  </r>
  <r>
    <n v="2"/>
    <n v="104156.45"/>
    <n v="28673.032264809499"/>
    <n v="75483.417735190495"/>
    <d v="2023-12-01T00:00:00"/>
    <s v="BH Colorado Electric Oper Co"/>
    <s v="Regulated Electric (122)"/>
    <s v="WPC Sub 30615 Pueblo Mem Airport"/>
    <x v="141"/>
    <n v="135300"/>
    <x v="390"/>
    <n v="11100001"/>
    <s v="WAVE TRAP"/>
    <d v="2010-04-15T00:00:00"/>
    <d v="2010-01-01T00:00:00"/>
    <s v="10026453"/>
  </r>
  <r>
    <n v="1"/>
    <n v="23577.82"/>
    <n v="10337.030284476001"/>
    <n v="13240.789715523999"/>
    <d v="2023-12-01T00:00:00"/>
    <s v="BH Colorado Electric Oper Co"/>
    <s v="Regulated Electric (122)"/>
    <s v="WPC Sub 30615 Pueblo Mem Airport"/>
    <x v="141"/>
    <n v="135300"/>
    <x v="252"/>
    <n v="10568039"/>
    <s v="CARR CURR EQ-WAVE TRAP-800 AMP"/>
    <d v="2002-07-01T00:00:00"/>
    <d v="2002-01-01T00:00:00"/>
    <s v="10009212"/>
  </r>
  <r>
    <n v="0"/>
    <n v="0"/>
    <n v="0"/>
    <n v="0"/>
    <d v="2023-12-01T00:00:00"/>
    <s v="BH Colorado Electric Oper Co"/>
    <s v="Regulated Electric (122)"/>
    <s v="WPC Sub 30615 Pueblo Mem Airport"/>
    <x v="141"/>
    <n v="135600"/>
    <x v="406"/>
    <n v="9878386"/>
    <s v="INSULATORS-POST-15KV"/>
    <d v="1997-12-16T00:00:00"/>
    <d v="1998-01-01T00:00:00"/>
    <s v="23557216"/>
  </r>
  <r>
    <n v="0"/>
    <n v="0"/>
    <n v="0"/>
    <n v="0"/>
    <d v="2023-12-01T00:00:00"/>
    <s v="BH Colorado Electric Oper Co"/>
    <s v="Regulated Electric (122)"/>
    <s v="WPC Sub 30615 Pueblo Mem Airport"/>
    <x v="141"/>
    <n v="135600"/>
    <x v="31"/>
    <n v="9878385"/>
    <s v="SUSPENSION INSULATORS"/>
    <d v="1997-12-16T00:00:00"/>
    <d v="1998-01-01T00:00:00"/>
    <s v="23557216"/>
  </r>
  <r>
    <n v="3"/>
    <n v="2124.67"/>
    <n v="844.85031558790001"/>
    <n v="1279.8196844121001"/>
    <d v="2023-12-01T00:00:00"/>
    <s v="BH Colorado Electric Oper Co"/>
    <s v="Regulated Electric (122)"/>
    <s v="WPC Sub 30616 PDA Substation"/>
    <x v="142"/>
    <n v="135300"/>
    <x v="74"/>
    <n v="10568299"/>
    <s v="ARRESTER -  0-10,000 VOLTS"/>
    <d v="2004-10-27T00:00:00"/>
    <d v="2004-01-01T00:00:00"/>
    <s v="10020722"/>
  </r>
  <r>
    <n v="3"/>
    <n v="569.41999999999996"/>
    <n v="226.42324064540003"/>
    <n v="342.99675935459993"/>
    <d v="2023-12-01T00:00:00"/>
    <s v="BH Colorado Electric Oper Co"/>
    <s v="Regulated Electric (122)"/>
    <s v="WPC Sub 30616 PDA Substation"/>
    <x v="142"/>
    <n v="135300"/>
    <x v="110"/>
    <n v="10568306"/>
    <s v="ARRESTER -  115KV"/>
    <d v="2004-08-01T00:00:00"/>
    <d v="2004-01-01T00:00:00"/>
    <s v="10016447"/>
  </r>
  <r>
    <n v="600"/>
    <n v="1138.8700000000001"/>
    <n v="452.85841044190005"/>
    <n v="686.01158955810001"/>
    <d v="2023-12-01T00:00:00"/>
    <s v="BH Colorado Electric Oper Co"/>
    <s v="Regulated Electric (122)"/>
    <s v="WPC Sub 30616 PDA Substation"/>
    <x v="142"/>
    <n v="135300"/>
    <x v="255"/>
    <n v="10568313"/>
    <s v="BUS BAR-alum 2&quot; and 4&quot;"/>
    <d v="2004-08-01T00:00:00"/>
    <d v="2004-01-01T00:00:00"/>
    <s v="10016447"/>
  </r>
  <r>
    <n v="9"/>
    <n v="1138.8700000000001"/>
    <n v="452.85841044190005"/>
    <n v="686.01158955810001"/>
    <d v="2023-12-01T00:00:00"/>
    <s v="BH Colorado Electric Oper Co"/>
    <s v="Regulated Electric (122)"/>
    <s v="WPC Sub 30616 PDA Substation"/>
    <x v="142"/>
    <n v="135300"/>
    <x v="256"/>
    <n v="10568201"/>
    <s v="BUS SUPPORT"/>
    <d v="2004-08-01T00:00:00"/>
    <d v="2004-01-01T00:00:00"/>
    <s v="10016447"/>
  </r>
  <r>
    <n v="2"/>
    <n v="5694.32"/>
    <n v="2264.2801230584"/>
    <n v="3430.0398769415997"/>
    <d v="2023-12-01T00:00:00"/>
    <s v="BH Colorado Electric Oper Co"/>
    <s v="Regulated Electric (122)"/>
    <s v="WPC Sub 30616 PDA Substation"/>
    <x v="142"/>
    <n v="135300"/>
    <x v="203"/>
    <n v="10568278"/>
    <s v="15kv 2400mvar Capacitors"/>
    <d v="2004-08-01T00:00:00"/>
    <d v="2004-01-01T00:00:00"/>
    <s v="10016447"/>
  </r>
  <r>
    <n v="1"/>
    <n v="37582.410000000003"/>
    <n v="14944.208253071702"/>
    <n v="22638.201746928302"/>
    <d v="2023-12-01T00:00:00"/>
    <s v="BH Colorado Electric Oper Co"/>
    <s v="Regulated Electric (122)"/>
    <s v="WPC Sub 30616 PDA Substation"/>
    <x v="142"/>
    <n v="135300"/>
    <x v="205"/>
    <n v="10568292"/>
    <s v="15kv switchgear, 4 feeder breakers,2 main,1 tie,8 relay panels"/>
    <d v="2004-08-01T00:00:00"/>
    <d v="2004-01-01T00:00:00"/>
    <s v="10016447"/>
  </r>
  <r>
    <n v="2500"/>
    <n v="5694.17"/>
    <n v="2264.2204773029002"/>
    <n v="3429.9495226970998"/>
    <d v="2023-12-01T00:00:00"/>
    <s v="BH Colorado Electric Oper Co"/>
    <s v="Regulated Electric (122)"/>
    <s v="WPC Sub 30616 PDA Substation"/>
    <x v="142"/>
    <n v="135300"/>
    <x v="116"/>
    <n v="10568208"/>
    <s v="COND. CONTROL CABLE"/>
    <d v="2004-08-01T00:00:00"/>
    <d v="2004-01-01T00:00:00"/>
    <s v="10016447"/>
  </r>
  <r>
    <n v="540"/>
    <n v="2220.7800000000002"/>
    <n v="883.06733932860004"/>
    <n v="1337.7126606714"/>
    <d v="2023-12-01T00:00:00"/>
    <s v="BH Colorado Electric Oper Co"/>
    <s v="Regulated Electric (122)"/>
    <s v="WPC Sub 30616 PDA Substation"/>
    <x v="142"/>
    <n v="135300"/>
    <x v="258"/>
    <n v="10568215"/>
    <s v="COND. PWR CABLE, Underground, CU"/>
    <d v="2004-08-01T00:00:00"/>
    <d v="2004-01-01T00:00:00"/>
    <s v="10016447"/>
  </r>
  <r>
    <n v="1"/>
    <n v="3416.6"/>
    <n v="1358.571254942"/>
    <n v="2058.0287450579999"/>
    <d v="2023-12-01T00:00:00"/>
    <s v="BH Colorado Electric Oper Co"/>
    <s v="Regulated Electric (122)"/>
    <s v="WPC Sub 30616 PDA Substation"/>
    <x v="142"/>
    <n v="135300"/>
    <x v="144"/>
    <n v="10568222"/>
    <s v="DEADEND TOWER"/>
    <d v="2004-08-01T00:00:00"/>
    <d v="2004-01-01T00:00:00"/>
    <s v="10016447"/>
  </r>
  <r>
    <n v="0"/>
    <n v="0"/>
    <n v="0"/>
    <n v="0"/>
    <d v="2023-12-01T00:00:00"/>
    <s v="BH Colorado Electric Oper Co"/>
    <s v="Regulated Electric (122)"/>
    <s v="WPC Sub 30616 PDA Substation"/>
    <x v="142"/>
    <n v="135300"/>
    <x v="3"/>
    <n v="10664186"/>
    <s v="PDA UNIT # 2"/>
    <d v="2010-05-01T00:00:00"/>
    <d v="2010-05-01T00:00:00"/>
    <s v="10027065"/>
  </r>
  <r>
    <n v="645"/>
    <n v="1708.27"/>
    <n v="679.27369831989995"/>
    <n v="1028.9963016801"/>
    <d v="2023-12-01T00:00:00"/>
    <s v="BH Colorado Electric Oper Co"/>
    <s v="Regulated Electric (122)"/>
    <s v="WPC Sub 30616 PDA Substation"/>
    <x v="142"/>
    <n v="135300"/>
    <x v="119"/>
    <n v="10568229"/>
    <s v="FENCE"/>
    <d v="2004-08-01T00:00:00"/>
    <d v="2004-01-01T00:00:00"/>
    <s v="10016447"/>
  </r>
  <r>
    <n v="1"/>
    <n v="1138.8700000000001"/>
    <n v="452.85841044190005"/>
    <n v="686.01158955810001"/>
    <d v="2023-12-01T00:00:00"/>
    <s v="BH Colorado Electric Oper Co"/>
    <s v="Regulated Electric (122)"/>
    <s v="WPC Sub 30616 PDA Substation"/>
    <x v="142"/>
    <n v="135300"/>
    <x v="122"/>
    <n v="10568236"/>
    <s v="GROUNDING SYSTEMS, STATION"/>
    <d v="2004-08-01T00:00:00"/>
    <d v="2004-01-01T00:00:00"/>
    <s v="10016447"/>
  </r>
  <r>
    <n v="1"/>
    <n v="1138.8700000000001"/>
    <n v="452.85841044190005"/>
    <n v="686.01158955810001"/>
    <d v="2023-12-01T00:00:00"/>
    <s v="BH Colorado Electric Oper Co"/>
    <s v="Regulated Electric (122)"/>
    <s v="WPC Sub 30616 PDA Substation"/>
    <x v="142"/>
    <n v="135300"/>
    <x v="275"/>
    <n v="10568327"/>
    <s v="STATIC MAST"/>
    <d v="2004-08-01T00:00:00"/>
    <d v="2004-01-01T00:00:00"/>
    <s v="10016447"/>
  </r>
  <r>
    <n v="1"/>
    <n v="5694.32"/>
    <n v="2264.2801230584"/>
    <n v="3430.0398769415997"/>
    <d v="2023-12-01T00:00:00"/>
    <s v="BH Colorado Electric Oper Co"/>
    <s v="Regulated Electric (122)"/>
    <s v="WPC Sub 30616 PDA Substation"/>
    <x v="142"/>
    <n v="135300"/>
    <x v="407"/>
    <n v="10568271"/>
    <s v="115kv CIRCUIT SWITCHER S&amp;C MOEL 2030 BREAKER"/>
    <d v="2004-08-01T00:00:00"/>
    <d v="2004-01-01T00:00:00"/>
    <s v="10016447"/>
  </r>
  <r>
    <n v="9"/>
    <n v="56.95"/>
    <n v="22.645505171500002"/>
    <n v="34.304494828499998"/>
    <d v="2023-12-01T00:00:00"/>
    <s v="BH Colorado Electric Oper Co"/>
    <s v="Regulated Electric (122)"/>
    <s v="WPC Sub 30616 PDA Substation"/>
    <x v="142"/>
    <n v="135300"/>
    <x v="29"/>
    <n v="10568243"/>
    <s v="POST INSULATORS 115kv"/>
    <d v="2004-08-01T00:00:00"/>
    <d v="2004-01-01T00:00:00"/>
    <s v="10016447"/>
  </r>
  <r>
    <n v="12"/>
    <n v="1138.8700000000001"/>
    <n v="452.85841044190005"/>
    <n v="686.01158955810001"/>
    <d v="2023-12-01T00:00:00"/>
    <s v="BH Colorado Electric Oper Co"/>
    <s v="Regulated Electric (122)"/>
    <s v="WPC Sub 30616 PDA Substation"/>
    <x v="142"/>
    <n v="135300"/>
    <x v="267"/>
    <n v="10568250"/>
    <s v="POTHEADS (TERMINATORS) 15kv"/>
    <d v="2004-08-01T00:00:00"/>
    <d v="2004-01-01T00:00:00"/>
    <s v="10016447"/>
  </r>
  <r>
    <n v="1500"/>
    <n v="1138.8700000000001"/>
    <n v="452.85841044190005"/>
    <n v="686.01158955810001"/>
    <d v="2023-12-01T00:00:00"/>
    <s v="BH Colorado Electric Oper Co"/>
    <s v="Regulated Electric (122)"/>
    <s v="WPC Sub 30616 PDA Substation"/>
    <x v="142"/>
    <n v="135300"/>
    <x v="268"/>
    <n v="10568257"/>
    <s v="PVC CONDUIT-2&quot; and 6&quot;"/>
    <d v="2004-08-01T00:00:00"/>
    <d v="2004-01-01T00:00:00"/>
    <s v="10016447"/>
  </r>
  <r>
    <n v="1"/>
    <n v="3416.6"/>
    <n v="1358.571254942"/>
    <n v="2058.0287450579999"/>
    <d v="2023-12-01T00:00:00"/>
    <s v="BH Colorado Electric Oper Co"/>
    <s v="Regulated Electric (122)"/>
    <s v="WPC Sub 30616 PDA Substation"/>
    <x v="142"/>
    <n v="135300"/>
    <x v="147"/>
    <n v="10568320"/>
    <s v="PWR TRFRMR NBR XXXXXX FOUNDATION"/>
    <d v="2004-08-01T00:00:00"/>
    <d v="2004-12-01T00:00:00"/>
    <s v="10016447"/>
  </r>
  <r>
    <n v="1"/>
    <n v="38060.26"/>
    <n v="15134.219748176201"/>
    <n v="22926.040251823801"/>
    <d v="2023-12-01T00:00:00"/>
    <s v="BH Colorado Electric Oper Co"/>
    <s v="Regulated Electric (122)"/>
    <s v="WPC Sub 30616 PDA Substation"/>
    <x v="142"/>
    <n v="135300"/>
    <x v="135"/>
    <n v="10568285"/>
    <s v="PWR TRFRMR NBR 08406"/>
    <d v="2004-08-01T00:00:00"/>
    <d v="2004-12-01T00:00:00"/>
    <s v="10016447"/>
  </r>
  <r>
    <n v="2"/>
    <n v="1138.8700000000001"/>
    <n v="452.85841044190005"/>
    <n v="686.01158955810001"/>
    <d v="2023-12-01T00:00:00"/>
    <s v="BH Colorado Electric Oper Co"/>
    <s v="Regulated Electric (122)"/>
    <s v="WPC Sub 30616 PDA Substation"/>
    <x v="142"/>
    <n v="135300"/>
    <x v="270"/>
    <n v="10568334"/>
    <s v="SWITCH STAND"/>
    <d v="2004-08-01T00:00:00"/>
    <d v="2004-01-01T00:00:00"/>
    <s v="10016447"/>
  </r>
  <r>
    <n v="2"/>
    <n v="1138.8700000000001"/>
    <n v="452.85841044190005"/>
    <n v="686.01158955810001"/>
    <d v="2023-12-01T00:00:00"/>
    <s v="BH Colorado Electric Oper Co"/>
    <s v="Regulated Electric (122)"/>
    <s v="WPC Sub 30616 PDA Substation"/>
    <x v="142"/>
    <n v="135300"/>
    <x v="80"/>
    <n v="10568264"/>
    <s v="115KV 3PHASE GANG OPERATED ELEC SWITCH"/>
    <d v="2004-08-01T00:00:00"/>
    <d v="2004-01-01T00:00:00"/>
    <s v="10016447"/>
  </r>
  <r>
    <n v="1"/>
    <n v="12420.66"/>
    <n v="-115.940029737"/>
    <n v="12536.600029736999"/>
    <d v="2023-12-01T00:00:00"/>
    <s v="BH Colorado Electric Oper Co"/>
    <s v="Regulated Electric (122)"/>
    <s v="WPC Sub 30619 Pueblo Airport Ind Pk"/>
    <x v="143"/>
    <n v="135001"/>
    <x v="16"/>
    <n v="10562888"/>
    <s v="LAND"/>
    <d v="2007-11-27T00:00:00"/>
    <d v="2007-11-01T00:00:00"/>
    <s v="10024252"/>
  </r>
  <r>
    <n v="1"/>
    <n v="1769.71"/>
    <n v="-36.5399987395"/>
    <n v="1806.2499987395001"/>
    <d v="2023-12-01T00:00:00"/>
    <s v="BH Colorado Electric Oper Co"/>
    <s v="Regulated Electric (122)"/>
    <s v="WPC Sub 30619 Pueblo Airport Ind Pk"/>
    <x v="143"/>
    <n v="135001"/>
    <x v="16"/>
    <n v="10562885"/>
    <s v="LAND - TRACT 84"/>
    <d v="1987-07-01T00:00:00"/>
    <d v="1987-07-01T00:00:00"/>
    <s v="WCDXFER"/>
  </r>
  <r>
    <n v="1"/>
    <n v="673.16"/>
    <n v="390.12058166039998"/>
    <n v="283.03941833959999"/>
    <d v="2023-12-01T00:00:00"/>
    <s v="BH Colorado Electric Oper Co"/>
    <s v="Regulated Electric (122)"/>
    <s v="WPC Sub 30619 Pueblo Airport Ind Pk"/>
    <x v="143"/>
    <n v="135200"/>
    <x v="113"/>
    <n v="10563240"/>
    <s v="CLEARING &amp; GRADING"/>
    <d v="1987-07-01T00:00:00"/>
    <d v="1987-07-01T00:00:00"/>
    <s v="WCDXFER"/>
  </r>
  <r>
    <n v="1"/>
    <n v="4561.5"/>
    <n v="2209.0000225949998"/>
    <n v="2352.4999774050002"/>
    <d v="2023-12-01T00:00:00"/>
    <s v="BH Colorado Electric Oper Co"/>
    <s v="Regulated Electric (122)"/>
    <s v="WPC Sub 30619 Pueblo Airport Ind Pk"/>
    <x v="143"/>
    <n v="135200"/>
    <x v="128"/>
    <n v="10563260"/>
    <s v="STATION ROCK"/>
    <d v="1993-07-01T00:00:00"/>
    <d v="1993-07-01T00:00:00"/>
    <s v="WCDXFER"/>
  </r>
  <r>
    <n v="1"/>
    <n v="18626.29"/>
    <n v="9315.8983381877988"/>
    <n v="9310.3916618122021"/>
    <d v="2023-12-01T00:00:00"/>
    <s v="BH Colorado Electric Oper Co"/>
    <s v="Regulated Electric (122)"/>
    <s v="WPC Sub 30619 Pueblo Airport Ind Pk"/>
    <x v="143"/>
    <n v="135200"/>
    <x v="195"/>
    <n v="10563249"/>
    <s v="WALKS, DRIVES, CURBS, ROADS, ETC."/>
    <d v="1992-07-01T00:00:00"/>
    <d v="1992-07-01T00:00:00"/>
    <s v="WCDXFER"/>
  </r>
  <r>
    <n v="1"/>
    <n v="4206.9800000000005"/>
    <n v="1436.1396233464002"/>
    <n v="2770.8403766536003"/>
    <d v="2023-12-01T00:00:00"/>
    <s v="BH Colorado Electric Oper Co"/>
    <s v="Regulated Electric (122)"/>
    <s v="WPC Sub 30619 Pueblo Airport Ind Pk"/>
    <x v="143"/>
    <n v="135200"/>
    <x v="152"/>
    <n v="10563269"/>
    <s v="OIL CONTAINMENT BURM"/>
    <d v="2002-06-17T00:00:00"/>
    <d v="2002-01-01T00:00:00"/>
    <s v="10016227"/>
  </r>
  <r>
    <n v="1"/>
    <n v="1265.58"/>
    <n v="733.44941134020007"/>
    <n v="532.13058865979986"/>
    <d v="2023-12-01T00:00:00"/>
    <s v="BH Colorado Electric Oper Co"/>
    <s v="Regulated Electric (122)"/>
    <s v="WPC Sub 30619 Pueblo Airport Ind Pk"/>
    <x v="143"/>
    <n v="135200"/>
    <x v="131"/>
    <n v="10563233"/>
    <s v="YARD LIGHTING SYSTEMS"/>
    <d v="1987-07-01T00:00:00"/>
    <d v="1987-07-01T00:00:00"/>
    <s v="WCDXFER"/>
  </r>
  <r>
    <n v="1"/>
    <n v="2612.88"/>
    <n v="1784.9166736104"/>
    <n v="827.96332638960007"/>
    <d v="2023-12-01T00:00:00"/>
    <s v="BH Colorado Electric Oper Co"/>
    <s v="Regulated Electric (122)"/>
    <s v="WPC Sub 30619 Pueblo Airport Ind Pk"/>
    <x v="143"/>
    <n v="135300"/>
    <x v="153"/>
    <n v="10568596"/>
    <s v="AIRBREAK-1PH-MAN-0-15000V-&lt;=600AMPS"/>
    <d v="1990-07-01T00:00:00"/>
    <d v="1990-07-01T00:00:00"/>
    <s v="WCDXFER"/>
  </r>
  <r>
    <n v="7"/>
    <n v="1750.75"/>
    <n v="660.46458999499998"/>
    <n v="1090.2854100049999"/>
    <d v="2023-12-01T00:00:00"/>
    <s v="BH Colorado Electric Oper Co"/>
    <s v="Regulated Electric (122)"/>
    <s v="WPC Sub 30619 Pueblo Airport Ind Pk"/>
    <x v="143"/>
    <n v="135300"/>
    <x v="153"/>
    <n v="10569244"/>
    <s v="AIRBRK-1PH-MAN-0-15000V-&lt;=600AMPS"/>
    <d v="2005-12-09T00:00:00"/>
    <d v="2006-01-01T00:00:00"/>
    <s v="10020259"/>
  </r>
  <r>
    <n v="3"/>
    <n v="23146.080000000002"/>
    <n v="17227.569015878402"/>
    <n v="5918.5109841215999"/>
    <d v="2023-12-01T00:00:00"/>
    <s v="BH Colorado Electric Oper Co"/>
    <s v="Regulated Electric (122)"/>
    <s v="WPC Sub 30619 Pueblo Airport Ind Pk"/>
    <x v="143"/>
    <n v="135300"/>
    <x v="401"/>
    <n v="10568430"/>
    <s v="AIRBRK-1PH-MAN-69-170KV- 1200-1999AMPS"/>
    <d v="1987-07-01T00:00:00"/>
    <d v="1987-07-01T00:00:00"/>
    <s v="WCDXFER"/>
  </r>
  <r>
    <n v="7"/>
    <n v="56633.15"/>
    <n v="35222.8319013375"/>
    <n v="21410.318098662501"/>
    <d v="2023-12-01T00:00:00"/>
    <s v="BH Colorado Electric Oper Co"/>
    <s v="Regulated Electric (122)"/>
    <s v="WPC Sub 30619 Pueblo Airport Ind Pk"/>
    <x v="143"/>
    <n v="135300"/>
    <x v="401"/>
    <n v="10568699"/>
    <s v="SWITCH,1PH,MAN,69001-170K,1200"/>
    <d v="1993-07-01T00:00:00"/>
    <d v="1993-07-01T00:00:00"/>
    <s v="WCDXFER"/>
  </r>
  <r>
    <n v="1"/>
    <n v="12730.14"/>
    <n v="5581.1708930519999"/>
    <n v="7148.9691069479995"/>
    <d v="2023-12-01T00:00:00"/>
    <s v="BH Colorado Electric Oper Co"/>
    <s v="Regulated Electric (122)"/>
    <s v="WPC Sub 30619 Pueblo Airport Ind Pk"/>
    <x v="143"/>
    <n v="135300"/>
    <x v="254"/>
    <n v="10568994"/>
    <s v="AIRBRK-3PH-MANL-69-170KV- 1200-1999AMPS"/>
    <d v="2002-07-01T00:00:00"/>
    <d v="2002-01-01T00:00:00"/>
    <s v="10009214"/>
  </r>
  <r>
    <n v="1"/>
    <n v="10380.460000000001"/>
    <n v="3915.9938642636002"/>
    <n v="6464.4661357364002"/>
    <d v="2023-12-01T00:00:00"/>
    <s v="BH Colorado Electric Oper Co"/>
    <s v="Regulated Electric (122)"/>
    <s v="WPC Sub 30619 Pueblo Airport Ind Pk"/>
    <x v="143"/>
    <n v="135300"/>
    <x v="254"/>
    <n v="10569251"/>
    <s v="AIRBRK-3PH-MANL-69-170KV- 1200-1999AMPS"/>
    <d v="2005-12-09T00:00:00"/>
    <d v="2006-01-01T00:00:00"/>
    <s v="10020259"/>
  </r>
  <r>
    <n v="2"/>
    <n v="1163.8399999999999"/>
    <n v="866.24317912319998"/>
    <n v="297.59682087679994"/>
    <d v="2023-12-01T00:00:00"/>
    <s v="BH Colorado Electric Oper Co"/>
    <s v="Regulated Electric (122)"/>
    <s v="WPC Sub 30619 Pueblo Airport Ind Pk"/>
    <x v="143"/>
    <n v="135300"/>
    <x v="254"/>
    <n v="10568507"/>
    <s v="AIRBRK-3PH-MANL-69-170KV- 1200-1999AMPS"/>
    <d v="1987-07-01T00:00:00"/>
    <d v="1987-07-01T00:00:00"/>
    <s v="WCDXFER"/>
  </r>
  <r>
    <n v="9"/>
    <n v="606.28"/>
    <n v="228.71710502480002"/>
    <n v="377.56289497519992"/>
    <d v="2023-12-01T00:00:00"/>
    <s v="BH Colorado Electric Oper Co"/>
    <s v="Regulated Electric (122)"/>
    <s v="WPC Sub 30619 Pueblo Airport Ind Pk"/>
    <x v="143"/>
    <n v="135300"/>
    <x v="74"/>
    <n v="10569258"/>
    <s v="ARRESTER -  0-10,000 VOLTS"/>
    <d v="2005-12-09T00:00:00"/>
    <d v="2006-01-01T00:00:00"/>
    <s v="10020259"/>
  </r>
  <r>
    <n v="6"/>
    <n v="9309.83"/>
    <n v="5790.2231664675001"/>
    <n v="3519.6068335324999"/>
    <d v="2023-12-01T00:00:00"/>
    <s v="BH Colorado Electric Oper Co"/>
    <s v="Regulated Electric (122)"/>
    <s v="WPC Sub 30619 Pueblo Airport Ind Pk"/>
    <x v="143"/>
    <n v="135300"/>
    <x v="110"/>
    <n v="10568650"/>
    <s v="ARRESTER - 69,001-146,000 VOLTS"/>
    <d v="1993-07-01T00:00:00"/>
    <d v="1993-07-01T00:00:00"/>
    <s v="WCDXFER"/>
  </r>
  <r>
    <n v="3"/>
    <n v="5537.32"/>
    <n v="4121.4133219535997"/>
    <n v="1415.9066780464"/>
    <d v="2023-12-01T00:00:00"/>
    <s v="BH Colorado Electric Oper Co"/>
    <s v="Regulated Electric (122)"/>
    <s v="WPC Sub 30619 Pueblo Airport Ind Pk"/>
    <x v="143"/>
    <n v="135300"/>
    <x v="110"/>
    <n v="10568500"/>
    <s v="ARRESTERS"/>
    <d v="1987-07-01T00:00:00"/>
    <d v="1987-07-01T00:00:00"/>
    <s v="WCDXFER"/>
  </r>
  <r>
    <n v="8"/>
    <n v="3436.6"/>
    <n v="1366.5240223420001"/>
    <n v="2070.0759776579998"/>
    <d v="2023-12-01T00:00:00"/>
    <s v="BH Colorado Electric Oper Co"/>
    <s v="Regulated Electric (122)"/>
    <s v="WPC Sub 30619 Pueblo Airport Ind Pk"/>
    <x v="143"/>
    <n v="135300"/>
    <x v="108"/>
    <n v="10569017"/>
    <s v="BATTERIES, STORAGE"/>
    <d v="2004-11-22T00:00:00"/>
    <d v="2004-01-01T00:00:00"/>
    <s v="10020671"/>
  </r>
  <r>
    <n v="1"/>
    <n v="1914.04"/>
    <n v="1424.6151486192002"/>
    <n v="489.42485138079974"/>
    <d v="2023-12-01T00:00:00"/>
    <s v="BH Colorado Electric Oper Co"/>
    <s v="Regulated Electric (122)"/>
    <s v="WPC Sub 30619 Pueblo Airport Ind Pk"/>
    <x v="143"/>
    <n v="135300"/>
    <x v="140"/>
    <n v="10568479"/>
    <s v="BATTERY CHARGER"/>
    <d v="1987-07-01T00:00:00"/>
    <d v="1987-07-01T00:00:00"/>
    <s v="WCDXFER"/>
  </r>
  <r>
    <n v="2"/>
    <n v="215876.38"/>
    <n v="94644.911097083997"/>
    <n v="121231.46890291601"/>
    <d v="2023-12-01T00:00:00"/>
    <s v="BH Colorado Electric Oper Co"/>
    <s v="Regulated Electric (122)"/>
    <s v="WPC Sub 30619 Pueblo Airport Ind Pk"/>
    <x v="143"/>
    <n v="135300"/>
    <x v="132"/>
    <n v="10568889"/>
    <s v="GAS - 115-161 KV"/>
    <d v="2002-07-01T00:00:00"/>
    <d v="2002-01-01T00:00:00"/>
    <s v="10009214"/>
  </r>
  <r>
    <n v="1"/>
    <n v="12821.65"/>
    <n v="6928.5677145775007"/>
    <n v="5893.0822854224989"/>
    <d v="2023-12-01T00:00:00"/>
    <s v="BH Colorado Electric Oper Co"/>
    <s v="Regulated Electric (122)"/>
    <s v="WPC Sub 30619 Pueblo Airport Ind Pk"/>
    <x v="143"/>
    <n v="135300"/>
    <x v="158"/>
    <n v="10568756"/>
    <s v="OIL - 15 KV"/>
    <d v="1997-07-01T00:00:00"/>
    <d v="1997-07-01T00:00:00"/>
    <s v="WCDXFER"/>
  </r>
  <r>
    <n v="1"/>
    <n v="206760.21"/>
    <n v="90648.183436578009"/>
    <n v="116112.02656342198"/>
    <d v="2023-12-01T00:00:00"/>
    <s v="BH Colorado Electric Oper Co"/>
    <s v="Regulated Electric (122)"/>
    <s v="WPC Sub 30619 Pueblo Airport Ind Pk"/>
    <x v="143"/>
    <n v="135300"/>
    <x v="194"/>
    <n v="10568910"/>
    <s v="CONTROL BUILDING"/>
    <d v="2002-07-01T00:00:00"/>
    <d v="2002-10-01T00:00:00"/>
    <s v="10009214"/>
  </r>
  <r>
    <n v="1"/>
    <n v="1407.78"/>
    <n v="617.20144160400002"/>
    <n v="790.57855839599995"/>
    <d v="2023-12-01T00:00:00"/>
    <s v="BH Colorado Electric Oper Co"/>
    <s v="Regulated Electric (122)"/>
    <s v="WPC Sub 30619 Pueblo Airport Ind Pk"/>
    <x v="143"/>
    <n v="135300"/>
    <x v="194"/>
    <n v="10568903"/>
    <s v="BUILDING FOUNDATION"/>
    <d v="2002-07-01T00:00:00"/>
    <d v="2002-10-01T00:00:00"/>
    <s v="10009214"/>
  </r>
  <r>
    <n v="200"/>
    <n v="12036.84"/>
    <n v="4540.8576869544004"/>
    <n v="7495.9823130455998"/>
    <d v="2023-12-01T00:00:00"/>
    <s v="BH Colorado Electric Oper Co"/>
    <s v="Regulated Electric (122)"/>
    <s v="WPC Sub 30619 Pueblo Airport Ind Pk"/>
    <x v="143"/>
    <n v="135300"/>
    <x v="255"/>
    <n v="10569265"/>
    <s v="BUS BAR"/>
    <d v="2005-12-09T00:00:00"/>
    <d v="2006-01-01T00:00:00"/>
    <s v="10020259"/>
  </r>
  <r>
    <n v="25"/>
    <n v="12897.39"/>
    <n v="4865.4973002174002"/>
    <n v="8031.8926997825993"/>
    <d v="2023-12-01T00:00:00"/>
    <s v="BH Colorado Electric Oper Co"/>
    <s v="Regulated Electric (122)"/>
    <s v="WPC Sub 30619 Pueblo Airport Ind Pk"/>
    <x v="143"/>
    <n v="135300"/>
    <x v="112"/>
    <n v="37646153"/>
    <s v="CABLE TRENCH"/>
    <d v="2005-12-09T00:00:00"/>
    <d v="2006-01-01T00:00:00"/>
    <s v="10020259"/>
  </r>
  <r>
    <n v="0"/>
    <n v="0"/>
    <n v="0"/>
    <n v="0"/>
    <d v="2023-12-01T00:00:00"/>
    <s v="BH Colorado Electric Oper Co"/>
    <s v="Regulated Electric (122)"/>
    <s v="WPC Sub 30619 Pueblo Airport Ind Pk"/>
    <x v="143"/>
    <n v="135300"/>
    <x v="384"/>
    <n v="10569272"/>
    <s v="CABLE TRENCH"/>
    <d v="2005-12-09T00:00:00"/>
    <d v="2006-01-01T00:00:00"/>
    <s v="10020259"/>
  </r>
  <r>
    <n v="0"/>
    <n v="26610.05"/>
    <n v="18720.543780102002"/>
    <n v="7889.5062198979977"/>
    <d v="2023-12-01T00:00:00"/>
    <s v="BH Colorado Electric Oper Co"/>
    <s v="Regulated Electric (122)"/>
    <s v="WPC Sub 30619 Pueblo Airport Ind Pk"/>
    <x v="143"/>
    <n v="135300"/>
    <x v="204"/>
    <n v="10568559"/>
    <s v="CAPACITOR BANKS-FOUNDATION"/>
    <d v="1989-07-01T00:00:00"/>
    <d v="1989-07-01T00:00:00"/>
    <s v="WCDXFER"/>
  </r>
  <r>
    <n v="1"/>
    <n v="984442.22"/>
    <n v="371377.5394579852"/>
    <n v="613064.68054201477"/>
    <d v="2023-12-01T00:00:00"/>
    <s v="BH Colorado Electric Oper Co"/>
    <s v="Regulated Electric (122)"/>
    <s v="WPC Sub 30619 Pueblo Airport Ind Pk"/>
    <x v="143"/>
    <n v="135300"/>
    <x v="114"/>
    <n v="10569286"/>
    <s v="CNTL CBL SWITCHGEAR METAL-CLAD"/>
    <d v="2005-12-09T00:00:00"/>
    <d v="2006-01-01T00:00:00"/>
    <s v="10020259"/>
  </r>
  <r>
    <n v="1"/>
    <n v="54325.91"/>
    <n v="13847.478342464901"/>
    <n v="40478.431657535104"/>
    <d v="2023-12-01T00:00:00"/>
    <s v="BH Colorado Electric Oper Co"/>
    <s v="Regulated Electric (122)"/>
    <s v="WPC Sub 30619 Pueblo Airport Ind Pk"/>
    <x v="143"/>
    <n v="135300"/>
    <x v="115"/>
    <n v="11100034"/>
    <s v="JMUX SONET MULTIPLEXER AND STAND"/>
    <d v="2011-04-20T00:00:00"/>
    <d v="2011-01-01T00:00:00"/>
    <s v="10040950"/>
  </r>
  <r>
    <n v="14886"/>
    <n v="17170.670000000002"/>
    <n v="7527.9960486059999"/>
    <n v="9642.6739513940011"/>
    <d v="2023-12-01T00:00:00"/>
    <s v="BH Colorado Electric Oper Co"/>
    <s v="Regulated Electric (122)"/>
    <s v="WPC Sub 30619 Pueblo Airport Ind Pk"/>
    <x v="143"/>
    <n v="135300"/>
    <x v="116"/>
    <n v="10568987"/>
    <s v="COND. CONTROL CABLE, OTHER"/>
    <d v="2002-07-01T00:00:00"/>
    <d v="2002-01-01T00:00:00"/>
    <s v="10009214"/>
  </r>
  <r>
    <n v="5882"/>
    <n v="5121.3900000000003"/>
    <n v="1932.0272720574001"/>
    <n v="3189.3627279426"/>
    <d v="2023-12-01T00:00:00"/>
    <s v="BH Colorado Electric Oper Co"/>
    <s v="Regulated Electric (122)"/>
    <s v="WPC Sub 30619 Pueblo Airport Ind Pk"/>
    <x v="143"/>
    <n v="135300"/>
    <x v="116"/>
    <n v="10569293"/>
    <s v="COND. CONTROL CABLE, OTHER"/>
    <d v="2005-12-09T00:00:00"/>
    <d v="2006-01-01T00:00:00"/>
    <s v="10020259"/>
  </r>
  <r>
    <n v="148"/>
    <n v="125.06"/>
    <n v="54.829030308"/>
    <n v="70.230969692000002"/>
    <d v="2023-12-01T00:00:00"/>
    <s v="BH Colorado Electric Oper Co"/>
    <s v="Regulated Electric (122)"/>
    <s v="WPC Sub 30619 Pueblo Airport Ind Pk"/>
    <x v="143"/>
    <n v="135300"/>
    <x v="213"/>
    <n v="10568868"/>
    <s v="COND. PWR CABLE, AL, 251MCM-795MCM"/>
    <d v="2002-07-01T00:00:00"/>
    <d v="2002-01-01T00:00:00"/>
    <s v="10009214"/>
  </r>
  <r>
    <n v="374"/>
    <n v="2387.04"/>
    <n v="1679.3161540415999"/>
    <n v="707.72384595840003"/>
    <d v="2023-12-01T00:00:00"/>
    <s v="BH Colorado Electric Oper Co"/>
    <s v="Regulated Electric (122)"/>
    <s v="WPC Sub 30619 Pueblo Airport Ind Pk"/>
    <x v="143"/>
    <n v="135300"/>
    <x v="214"/>
    <n v="10568545"/>
    <s v="COND. PWR CABLE, AL, OTHER"/>
    <d v="1989-07-01T00:00:00"/>
    <d v="1989-07-01T00:00:00"/>
    <s v="WCDXFER"/>
  </r>
  <r>
    <n v="21917"/>
    <n v="62535.01"/>
    <n v="23591.1236555666"/>
    <n v="38943.886344433398"/>
    <d v="2023-12-01T00:00:00"/>
    <s v="BH Colorado Electric Oper Co"/>
    <s v="Regulated Electric (122)"/>
    <s v="WPC Sub 30619 Pueblo Airport Ind Pk"/>
    <x v="143"/>
    <n v="135300"/>
    <x v="258"/>
    <n v="10569300"/>
    <s v="COND. PWR CABLE, OTHER"/>
    <d v="2005-12-09T00:00:00"/>
    <d v="2006-01-01T00:00:00"/>
    <s v="10020259"/>
  </r>
  <r>
    <n v="790"/>
    <n v="4380.5"/>
    <n v="2992.4173665650001"/>
    <n v="1388.0826334349999"/>
    <d v="2023-12-01T00:00:00"/>
    <s v="BH Colorado Electric Oper Co"/>
    <s v="Regulated Electric (122)"/>
    <s v="WPC Sub 30619 Pueblo Airport Ind Pk"/>
    <x v="143"/>
    <n v="135300"/>
    <x v="216"/>
    <n v="10568603"/>
    <s v="CONDUIT-NOT ENC COND-PLS-&gt;4&quot;- 6&quot;"/>
    <d v="1990-07-01T00:00:00"/>
    <d v="1990-07-01T00:00:00"/>
    <s v="WCDXFER"/>
  </r>
  <r>
    <n v="130"/>
    <n v="1073.58"/>
    <n v="470.680876044"/>
    <n v="602.89912395599993"/>
    <d v="2023-12-01T00:00:00"/>
    <s v="BH Colorado Electric Oper Co"/>
    <s v="Regulated Electric (122)"/>
    <s v="WPC Sub 30619 Pueblo Airport Ind Pk"/>
    <x v="143"/>
    <n v="135300"/>
    <x v="408"/>
    <n v="10568924"/>
    <s v="CONDUIT, NOT ENCSD STEEL 2&quot;&amp;UNDER"/>
    <d v="2002-07-01T00:00:00"/>
    <d v="2002-01-01T00:00:00"/>
    <s v="10009214"/>
  </r>
  <r>
    <n v="50"/>
    <n v="800.88"/>
    <n v="351.12325118400003"/>
    <n v="449.75674881599997"/>
    <d v="2023-12-01T00:00:00"/>
    <s v="BH Colorado Electric Oper Co"/>
    <s v="Regulated Electric (122)"/>
    <s v="WPC Sub 30619 Pueblo Airport Ind Pk"/>
    <x v="143"/>
    <n v="135300"/>
    <x v="218"/>
    <n v="10568861"/>
    <s v="CONDUIT, NOT ENCSD STEEL 3&quot;-4&quot;"/>
    <d v="2002-07-01T00:00:00"/>
    <d v="2002-01-01T00:00:00"/>
    <s v="10009214"/>
  </r>
  <r>
    <n v="1"/>
    <n v="726.24"/>
    <n v="540.53860187520002"/>
    <n v="185.70139812479999"/>
    <d v="2023-12-01T00:00:00"/>
    <s v="BH Colorado Electric Oper Co"/>
    <s v="Regulated Electric (122)"/>
    <s v="WPC Sub 30619 Pueblo Airport Ind Pk"/>
    <x v="143"/>
    <n v="135300"/>
    <x v="161"/>
    <n v="10568416"/>
    <s v="CONDUIT, NOT ENCD-STL-UNDR 3&quot;"/>
    <d v="1987-07-01T00:00:00"/>
    <d v="1987-07-01T00:00:00"/>
    <s v="WCDXFER"/>
  </r>
  <r>
    <n v="9"/>
    <n v="265334.09999999998"/>
    <n v="197487.50198806799"/>
    <n v="67846.598011931987"/>
    <d v="2023-12-01T00:00:00"/>
    <s v="BH Colorado Electric Oper Co"/>
    <s v="Regulated Electric (122)"/>
    <s v="WPC Sub 30619 Pueblo Airport Ind Pk"/>
    <x v="143"/>
    <n v="135300"/>
    <x v="162"/>
    <n v="10568437"/>
    <s v="CTRL CUB-SWITCHGEAR, METALCLAD"/>
    <d v="1987-07-01T00:00:00"/>
    <d v="1987-07-01T00:00:00"/>
    <s v="WCDXFER"/>
  </r>
  <r>
    <n v="2"/>
    <n v="2056.4900000000002"/>
    <n v="1446.7695881196"/>
    <n v="609.72041188040021"/>
    <d v="2023-12-01T00:00:00"/>
    <s v="BH Colorado Electric Oper Co"/>
    <s v="Regulated Electric (122)"/>
    <s v="WPC Sub 30619 Pueblo Airport Ind Pk"/>
    <x v="143"/>
    <n v="135300"/>
    <x v="162"/>
    <n v="10568552"/>
    <s v="CTRL CUB-SWITCHGEAR, METALCLAD"/>
    <d v="1989-07-01T00:00:00"/>
    <d v="1989-07-01T00:00:00"/>
    <s v="WCDXFER"/>
  </r>
  <r>
    <n v="5"/>
    <n v="11899.87"/>
    <n v="5217.1624251659996"/>
    <n v="6682.7075748340012"/>
    <d v="2023-12-01T00:00:00"/>
    <s v="BH Colorado Electric Oper Co"/>
    <s v="Regulated Electric (122)"/>
    <s v="WPC Sub 30619 Pueblo Airport Ind Pk"/>
    <x v="143"/>
    <n v="135300"/>
    <x v="260"/>
    <n v="10568959"/>
    <s v="CURR/POT TRANS/REAC STAND"/>
    <d v="2002-07-01T00:00:00"/>
    <d v="2002-01-01T00:00:00"/>
    <s v="10009214"/>
  </r>
  <r>
    <n v="0"/>
    <n v="0"/>
    <n v="0"/>
    <n v="0"/>
    <d v="2023-12-01T00:00:00"/>
    <s v="BH Colorado Electric Oper Co"/>
    <s v="Regulated Electric (122)"/>
    <s v="WPC Sub 30619 Pueblo Airport Ind Pk"/>
    <x v="143"/>
    <n v="135300"/>
    <x v="409"/>
    <n v="10569307"/>
    <s v="CUTOUTS, 0-15,000 VOLTS"/>
    <d v="2005-12-09T00:00:00"/>
    <d v="2006-01-01T00:00:00"/>
    <s v="10020259"/>
  </r>
  <r>
    <n v="1"/>
    <n v="67.08"/>
    <n v="25.3057059528"/>
    <n v="41.774294047200002"/>
    <d v="2023-12-01T00:00:00"/>
    <s v="BH Colorado Electric Oper Co"/>
    <s v="Regulated Electric (122)"/>
    <s v="WPC Sub 30619 Pueblo Airport Ind Pk"/>
    <x v="143"/>
    <n v="135300"/>
    <x v="76"/>
    <n v="10888557"/>
    <s v="Cutouts, 7,501-15,000 Volts"/>
    <d v="2005-12-09T00:00:00"/>
    <d v="2006-01-01T00:00:00"/>
    <s v="10020259"/>
  </r>
  <r>
    <n v="0"/>
    <n v="0"/>
    <n v="0"/>
    <n v="0"/>
    <d v="2023-12-01T00:00:00"/>
    <s v="BH Colorado Electric Oper Co"/>
    <s v="Regulated Electric (122)"/>
    <s v="WPC Sub 30619 Pueblo Airport Ind Pk"/>
    <x v="143"/>
    <n v="135300"/>
    <x v="3"/>
    <n v="9814033"/>
    <s v="Inv-Add PCB's &amp; Line Relaying"/>
    <d v="2002-07-01T00:00:00"/>
    <d v="2003-02-01T00:00:00"/>
    <s v="10009214"/>
  </r>
  <r>
    <n v="0"/>
    <n v="0"/>
    <n v="0"/>
    <n v="0"/>
    <d v="2023-12-01T00:00:00"/>
    <s v="BH Colorado Electric Oper Co"/>
    <s v="Regulated Electric (122)"/>
    <s v="WPC Sub 30619 Pueblo Airport Ind Pk"/>
    <x v="143"/>
    <n v="135300"/>
    <x v="3"/>
    <n v="9719216"/>
    <s v="AIRPORT INDUSTRIAL SUB. FEEDER"/>
    <d v="1997-04-01T00:00:00"/>
    <d v="1999-03-01T00:00:00"/>
    <s v="23557059"/>
  </r>
  <r>
    <n v="0"/>
    <n v="0"/>
    <n v="0"/>
    <n v="0"/>
    <d v="2023-12-01T00:00:00"/>
    <s v="BH Colorado Electric Oper Co"/>
    <s v="Regulated Electric (122)"/>
    <s v="WPC Sub 30619 Pueblo Airport Ind Pk"/>
    <x v="143"/>
    <n v="135300"/>
    <x v="3"/>
    <n v="9813530"/>
    <s v="Inv-Add PCB's &amp; Line Relaying"/>
    <d v="2002-07-01T00:00:00"/>
    <d v="2003-01-01T00:00:00"/>
    <s v="10009214"/>
  </r>
  <r>
    <n v="0"/>
    <n v="0"/>
    <n v="0"/>
    <n v="0"/>
    <d v="2023-12-01T00:00:00"/>
    <s v="BH Colorado Electric Oper Co"/>
    <s v="Regulated Electric (122)"/>
    <s v="WPC Sub 30619 Pueblo Airport Ind Pk"/>
    <x v="143"/>
    <n v="135300"/>
    <x v="3"/>
    <n v="9814376"/>
    <s v="Inv-Add PCB's &amp; Line Relaying"/>
    <d v="2002-07-01T00:00:00"/>
    <d v="2003-03-01T00:00:00"/>
    <s v="10009214"/>
  </r>
  <r>
    <n v="0"/>
    <n v="0"/>
    <n v="0"/>
    <n v="0"/>
    <d v="2023-12-01T00:00:00"/>
    <s v="BH Colorado Electric Oper Co"/>
    <s v="Regulated Electric (122)"/>
    <s v="WPC Sub 30619 Pueblo Airport Ind Pk"/>
    <x v="143"/>
    <n v="135300"/>
    <x v="3"/>
    <n v="9813340"/>
    <s v="Inv-Add PCB's &amp; Line Relaying"/>
    <d v="2002-07-01T00:00:00"/>
    <d v="2002-12-01T00:00:00"/>
    <s v="10009214"/>
  </r>
  <r>
    <n v="0"/>
    <n v="0"/>
    <n v="0"/>
    <n v="0"/>
    <d v="2023-12-01T00:00:00"/>
    <s v="BH Colorado Electric Oper Co"/>
    <s v="Regulated Electric (122)"/>
    <s v="WPC Sub 30619 Pueblo Airport Ind Pk"/>
    <x v="143"/>
    <n v="135300"/>
    <x v="3"/>
    <n v="9812958"/>
    <s v="Inv-Add PCB's &amp; Line Relaying"/>
    <d v="2002-07-01T00:00:00"/>
    <d v="2002-11-01T00:00:00"/>
    <s v="10009214"/>
  </r>
  <r>
    <n v="0"/>
    <n v="0"/>
    <n v="0"/>
    <n v="0"/>
    <d v="2023-12-01T00:00:00"/>
    <s v="BH Colorado Electric Oper Co"/>
    <s v="Regulated Electric (122)"/>
    <s v="WPC Sub 30619 Pueblo Airport Ind Pk"/>
    <x v="143"/>
    <n v="135300"/>
    <x v="3"/>
    <n v="28830331"/>
    <s v="Replace existing door and/or locking mechanisms for Airport Industrial Substation to allow for compliance with NERC CIP Low Impact Standards."/>
    <d v="2019-12-16T00:00:00"/>
    <d v="2020-01-01T00:00:00"/>
    <s v="10068543"/>
  </r>
  <r>
    <n v="0"/>
    <n v="0"/>
    <n v="0"/>
    <n v="0"/>
    <d v="2023-12-01T00:00:00"/>
    <s v="BH Colorado Electric Oper Co"/>
    <s v="Regulated Electric (122)"/>
    <s v="WPC Sub 30619 Pueblo Airport Ind Pk"/>
    <x v="143"/>
    <n v="135300"/>
    <x v="3"/>
    <n v="9815498"/>
    <s v="Inv-Add PCB's &amp; Line Relaying"/>
    <d v="2002-07-01T00:00:00"/>
    <d v="2003-08-01T00:00:00"/>
    <s v="10009214"/>
  </r>
  <r>
    <n v="0"/>
    <n v="0"/>
    <n v="0"/>
    <n v="0"/>
    <d v="2023-12-01T00:00:00"/>
    <s v="BH Colorado Electric Oper Co"/>
    <s v="Regulated Electric (122)"/>
    <s v="WPC Sub 30619 Pueblo Airport Ind Pk"/>
    <x v="143"/>
    <n v="135300"/>
    <x v="3"/>
    <n v="28413171"/>
    <s v="Replace existing door and/or locking mechanisms for Airport Industrial Substation to allow for compliance with NERC CIP Low Impact Standards."/>
    <d v="2019-12-16T00:00:00"/>
    <d v="2019-12-01T00:00:00"/>
    <s v="10068543"/>
  </r>
  <r>
    <n v="0"/>
    <n v="0"/>
    <n v="0"/>
    <n v="0"/>
    <d v="2023-12-01T00:00:00"/>
    <s v="BH Colorado Electric Oper Co"/>
    <s v="Regulated Electric (122)"/>
    <s v="WPC Sub 30619 Pueblo Airport Ind Pk"/>
    <x v="143"/>
    <n v="135300"/>
    <x v="3"/>
    <n v="9812490"/>
    <s v="Inv-Add PCB's &amp; Line Relaying"/>
    <d v="2002-07-01T00:00:00"/>
    <d v="2002-10-01T00:00:00"/>
    <s v="10009214"/>
  </r>
  <r>
    <n v="0"/>
    <n v="0"/>
    <n v="0"/>
    <n v="0"/>
    <d v="2023-12-01T00:00:00"/>
    <s v="BH Colorado Electric Oper Co"/>
    <s v="Regulated Electric (122)"/>
    <s v="WPC Sub 30619 Pueblo Airport Ind Pk"/>
    <x v="143"/>
    <n v="135300"/>
    <x v="3"/>
    <n v="29646496"/>
    <s v="Replace existing door and/or locking mechanisms for Airport Industrial Substation to allow for compliance with NERC CIP Low Impact Standards."/>
    <d v="2019-12-16T00:00:00"/>
    <d v="2020-07-01T00:00:00"/>
    <s v="10068543"/>
  </r>
  <r>
    <n v="1160"/>
    <n v="12645.28"/>
    <n v="9411.8500378944009"/>
    <n v="3233.4299621055998"/>
    <d v="2023-12-01T00:00:00"/>
    <s v="BH Colorado Electric Oper Co"/>
    <s v="Regulated Electric (122)"/>
    <s v="WPC Sub 30619 Pueblo Airport Ind Pk"/>
    <x v="143"/>
    <n v="135300"/>
    <x v="119"/>
    <n v="10568451"/>
    <s v="FENCE"/>
    <d v="1987-07-01T00:00:00"/>
    <d v="1987-07-01T00:00:00"/>
    <s v="WCDXFER"/>
  </r>
  <r>
    <n v="1"/>
    <n v="217.28"/>
    <n v="135.13669848000001"/>
    <n v="82.143301519999994"/>
    <d v="2023-12-01T00:00:00"/>
    <s v="BH Colorado Electric Oper Co"/>
    <s v="Regulated Electric (122)"/>
    <s v="WPC Sub 30619 Pueblo Airport Ind Pk"/>
    <x v="143"/>
    <n v="135300"/>
    <x v="119"/>
    <n v="10568636"/>
    <s v="FENCES, CHAIN LINK"/>
    <d v="1993-07-01T00:00:00"/>
    <d v="1993-07-01T00:00:00"/>
    <s v="WCDXFER"/>
  </r>
  <r>
    <n v="1"/>
    <n v="8278.86"/>
    <n v="5149.0142101350002"/>
    <n v="3129.8457898650004"/>
    <d v="2023-12-01T00:00:00"/>
    <s v="BH Colorado Electric Oper Co"/>
    <s v="Regulated Electric (122)"/>
    <s v="WPC Sub 30619 Pueblo Airport Ind Pk"/>
    <x v="143"/>
    <n v="135300"/>
    <x v="122"/>
    <n v="10568678"/>
    <s v="STATION GROUNDING SYSTEMS"/>
    <d v="1993-07-01T00:00:00"/>
    <d v="1993-07-01T00:00:00"/>
    <s v="WCDXFER"/>
  </r>
  <r>
    <n v="1"/>
    <n v="912.19"/>
    <n v="399.92398174200002"/>
    <n v="512.26601825800003"/>
    <d v="2023-12-01T00:00:00"/>
    <s v="BH Colorado Electric Oper Co"/>
    <s v="Regulated Electric (122)"/>
    <s v="WPC Sub 30619 Pueblo Airport Ind Pk"/>
    <x v="143"/>
    <n v="135300"/>
    <x v="122"/>
    <n v="10568917"/>
    <s v="GROUNDING SYSTEMS, STATION"/>
    <d v="2002-07-01T00:00:00"/>
    <d v="2002-01-01T00:00:00"/>
    <s v="10009214"/>
  </r>
  <r>
    <n v="1"/>
    <n v="11059.18"/>
    <n v="8231.3198048663999"/>
    <n v="2827.8601951336004"/>
    <d v="2023-12-01T00:00:00"/>
    <s v="BH Colorado Electric Oper Co"/>
    <s v="Regulated Electric (122)"/>
    <s v="WPC Sub 30619 Pueblo Airport Ind Pk"/>
    <x v="143"/>
    <n v="135300"/>
    <x v="122"/>
    <n v="10568402"/>
    <s v="GROUNDING SYSTEMS, STATION"/>
    <d v="1987-07-01T00:00:00"/>
    <d v="1987-07-01T00:00:00"/>
    <s v="WCDXFER"/>
  </r>
  <r>
    <n v="474"/>
    <n v="1386.1100000000001"/>
    <n v="946.88269283629995"/>
    <n v="439.22730716370017"/>
    <d v="2023-12-01T00:00:00"/>
    <s v="BH Colorado Electric Oper Co"/>
    <s v="Regulated Electric (122)"/>
    <s v="WPC Sub 30619 Pueblo Airport Ind Pk"/>
    <x v="143"/>
    <n v="135300"/>
    <x v="122"/>
    <n v="10568582"/>
    <s v="STATION GROUNDING SYSTEMS"/>
    <d v="1990-07-01T00:00:00"/>
    <d v="1990-07-01T00:00:00"/>
    <s v="WCDXFER"/>
  </r>
  <r>
    <n v="1"/>
    <n v="8904.36"/>
    <n v="3359.1400694375998"/>
    <n v="5545.2199305624008"/>
    <d v="2023-12-01T00:00:00"/>
    <s v="BH Colorado Electric Oper Co"/>
    <s v="Regulated Electric (122)"/>
    <s v="WPC Sub 30619 Pueblo Airport Ind Pk"/>
    <x v="143"/>
    <n v="135300"/>
    <x v="122"/>
    <n v="10569314"/>
    <s v="GROUNDING SYSTEMS, STATION"/>
    <d v="2005-12-09T00:00:00"/>
    <d v="2006-01-01T00:00:00"/>
    <s v="10020259"/>
  </r>
  <r>
    <n v="2674"/>
    <n v="14898.630000000001"/>
    <n v="10177.586839407901"/>
    <n v="4721.0431605921003"/>
    <d v="2023-12-01T00:00:00"/>
    <s v="BH Colorado Electric Oper Co"/>
    <s v="Regulated Electric (122)"/>
    <s v="WPC Sub 30619 Pueblo Airport Ind Pk"/>
    <x v="143"/>
    <n v="135300"/>
    <x v="406"/>
    <n v="10568589"/>
    <s v="INSULATORS-POST-15KV"/>
    <d v="1990-07-01T00:00:00"/>
    <d v="1990-07-01T00:00:00"/>
    <s v="WCDXFER"/>
  </r>
  <r>
    <n v="9"/>
    <n v="7982.89"/>
    <n v="4964.9364825524999"/>
    <n v="3017.9535174475004"/>
    <d v="2023-12-01T00:00:00"/>
    <s v="BH Colorado Electric Oper Co"/>
    <s v="Regulated Electric (122)"/>
    <s v="WPC Sub 30619 Pueblo Airport Ind Pk"/>
    <x v="143"/>
    <n v="135300"/>
    <x v="284"/>
    <n v="10568692"/>
    <s v="INSULATORS-POST-161KV"/>
    <d v="1993-07-01T00:00:00"/>
    <d v="1993-07-01T00:00:00"/>
    <s v="WCDXFER"/>
  </r>
  <r>
    <n v="1"/>
    <n v="30628.600000000002"/>
    <n v="22796.789795927998"/>
    <n v="7831.8102040720041"/>
    <d v="2023-12-01T00:00:00"/>
    <s v="BH Colorado Electric Oper Co"/>
    <s v="Regulated Electric (122)"/>
    <s v="WPC Sub 30619 Pueblo Airport Ind Pk"/>
    <x v="143"/>
    <n v="135300"/>
    <x v="284"/>
    <n v="10568472"/>
    <s v="INSULATORS-POST-161KV"/>
    <d v="1987-07-01T00:00:00"/>
    <d v="1987-07-01T00:00:00"/>
    <s v="WCDXFER"/>
  </r>
  <r>
    <n v="1"/>
    <n v="5132.7300000000005"/>
    <n v="2250.3007255140001"/>
    <n v="2882.4292744860004"/>
    <d v="2023-12-01T00:00:00"/>
    <s v="BH Colorado Electric Oper Co"/>
    <s v="Regulated Electric (122)"/>
    <s v="WPC Sub 30619 Pueblo Airport Ind Pk"/>
    <x v="143"/>
    <n v="135300"/>
    <x v="229"/>
    <n v="10568973"/>
    <s v="CARR CURR EQ-LINE TUNER"/>
    <d v="2002-07-01T00:00:00"/>
    <d v="2002-01-01T00:00:00"/>
    <s v="10009214"/>
  </r>
  <r>
    <n v="1"/>
    <n v="1957.77"/>
    <n v="1457.1632774196"/>
    <n v="500.60672258039995"/>
    <d v="2023-12-01T00:00:00"/>
    <s v="BH Colorado Electric Oper Co"/>
    <s v="Regulated Electric (122)"/>
    <s v="WPC Sub 30619 Pueblo Airport Ind Pk"/>
    <x v="143"/>
    <n v="135300"/>
    <x v="230"/>
    <n v="10568486"/>
    <s v="LOW PROF- SWITCH STAND - HIGH"/>
    <d v="1987-07-01T00:00:00"/>
    <d v="1987-07-01T00:00:00"/>
    <s v="WCDXFER"/>
  </r>
  <r>
    <n v="7"/>
    <n v="19296.62"/>
    <n v="12001.479743295"/>
    <n v="7295.140256704999"/>
    <d v="2023-12-01T00:00:00"/>
    <s v="BH Colorado Electric Oper Co"/>
    <s v="Regulated Electric (122)"/>
    <s v="WPC Sub 30619 Pueblo Airport Ind Pk"/>
    <x v="143"/>
    <n v="135300"/>
    <x v="230"/>
    <n v="10568720"/>
    <s v="LOW PROF- SWITCH STAND - HIGH"/>
    <d v="1993-07-01T00:00:00"/>
    <d v="1993-07-01T00:00:00"/>
    <s v="WCDXFER"/>
  </r>
  <r>
    <n v="3"/>
    <n v="5111.4800000000005"/>
    <n v="3804.4616830703999"/>
    <n v="1307.0183169296006"/>
    <d v="2023-12-01T00:00:00"/>
    <s v="BH Colorado Electric Oper Co"/>
    <s v="Regulated Electric (122)"/>
    <s v="WPC Sub 30619 Pueblo Airport Ind Pk"/>
    <x v="143"/>
    <n v="135300"/>
    <x v="261"/>
    <n v="10568444"/>
    <s v="LOW PROF- SWITCH STAND - LOW"/>
    <d v="1987-07-01T00:00:00"/>
    <d v="1987-07-01T00:00:00"/>
    <s v="WCDXFER"/>
  </r>
  <r>
    <n v="1"/>
    <n v="4188.97"/>
    <n v="1836.535767546"/>
    <n v="2352.4342324540003"/>
    <d v="2023-12-01T00:00:00"/>
    <s v="BH Colorado Electric Oper Co"/>
    <s v="Regulated Electric (122)"/>
    <s v="WPC Sub 30619 Pueblo Airport Ind Pk"/>
    <x v="143"/>
    <n v="135300"/>
    <x v="261"/>
    <n v="10568945"/>
    <s v="LOW PROF- SWITCH STAND - LOW"/>
    <d v="2002-07-01T00:00:00"/>
    <d v="2002-01-01T00:00:00"/>
    <s v="10009214"/>
  </r>
  <r>
    <n v="14"/>
    <n v="8696.4699999999993"/>
    <n v="5408.7456012074999"/>
    <n v="3287.7243987924994"/>
    <d v="2023-12-01T00:00:00"/>
    <s v="BH Colorado Electric Oper Co"/>
    <s v="Regulated Electric (122)"/>
    <s v="WPC Sub 30619 Pueblo Airport Ind Pk"/>
    <x v="143"/>
    <n v="135300"/>
    <x v="261"/>
    <n v="10568713"/>
    <s v="LOW PROF- SWITCH STAND - LOW"/>
    <d v="1993-07-01T00:00:00"/>
    <d v="1993-07-01T00:00:00"/>
    <s v="WCDXFER"/>
  </r>
  <r>
    <n v="2"/>
    <n v="5274.62"/>
    <n v="3280.5354037950001"/>
    <n v="1994.0845962049998"/>
    <d v="2023-12-01T00:00:00"/>
    <s v="BH Colorado Electric Oper Co"/>
    <s v="Regulated Electric (122)"/>
    <s v="WPC Sub 30619 Pueblo Airport Ind Pk"/>
    <x v="143"/>
    <n v="135300"/>
    <x v="231"/>
    <n v="10568671"/>
    <s v="LOW PROF-CURR/POT TRANS/REAC STAND"/>
    <d v="1993-07-01T00:00:00"/>
    <d v="1993-07-01T00:00:00"/>
    <s v="WCDXFER"/>
  </r>
  <r>
    <n v="2"/>
    <n v="6817.5"/>
    <n v="5074.2480698999998"/>
    <n v="1743.2519301000002"/>
    <d v="2023-12-01T00:00:00"/>
    <s v="BH Colorado Electric Oper Co"/>
    <s v="Regulated Electric (122)"/>
    <s v="WPC Sub 30619 Pueblo Airport Ind Pk"/>
    <x v="143"/>
    <n v="135300"/>
    <x v="231"/>
    <n v="10568409"/>
    <s v="LOW PROF-CURR/POT TRANS/REAC STAND"/>
    <d v="1987-07-01T00:00:00"/>
    <d v="1987-07-01T00:00:00"/>
    <s v="WCDXFER"/>
  </r>
  <r>
    <n v="2"/>
    <n v="17411.599999999999"/>
    <n v="12959.410002768"/>
    <n v="4452.1899972319989"/>
    <d v="2023-12-01T00:00:00"/>
    <s v="BH Colorado Electric Oper Co"/>
    <s v="Regulated Electric (122)"/>
    <s v="WPC Sub 30619 Pueblo Airport Ind Pk"/>
    <x v="143"/>
    <n v="135300"/>
    <x v="285"/>
    <n v="10568465"/>
    <s v="LOW PROF-DEADEND TWR-HIGH TENSION"/>
    <d v="1987-07-01T00:00:00"/>
    <d v="1987-07-01T00:00:00"/>
    <s v="WCDXFER"/>
  </r>
  <r>
    <n v="2"/>
    <n v="24712.39"/>
    <n v="15369.803001427501"/>
    <n v="9342.5869985724985"/>
    <d v="2023-12-01T00:00:00"/>
    <s v="BH Colorado Electric Oper Co"/>
    <s v="Regulated Electric (122)"/>
    <s v="WPC Sub 30619 Pueblo Airport Ind Pk"/>
    <x v="143"/>
    <n v="135300"/>
    <x v="285"/>
    <n v="10568664"/>
    <s v="STRUC/OUTDR-LOW-DEAD END HIGH"/>
    <d v="1993-07-01T00:00:00"/>
    <d v="1993-07-01T00:00:00"/>
    <s v="WCDXFER"/>
  </r>
  <r>
    <n v="3"/>
    <n v="4544.99"/>
    <n v="3382.8246036252003"/>
    <n v="1162.1653963747995"/>
    <d v="2023-12-01T00:00:00"/>
    <s v="BH Colorado Electric Oper Co"/>
    <s v="Regulated Electric (122)"/>
    <s v="WPC Sub 30619 Pueblo Airport Ind Pk"/>
    <x v="143"/>
    <n v="135300"/>
    <x v="232"/>
    <n v="10568458"/>
    <s v="LOW PROFILE STRUCT-BUS SUPPORT-1PH"/>
    <d v="1987-07-01T00:00:00"/>
    <d v="1987-07-01T00:00:00"/>
    <s v="WCDXFER"/>
  </r>
  <r>
    <n v="6"/>
    <n v="4669.67"/>
    <n v="2904.2884149075003"/>
    <n v="1765.3815850924998"/>
    <d v="2023-12-01T00:00:00"/>
    <s v="BH Colorado Electric Oper Co"/>
    <s v="Regulated Electric (122)"/>
    <s v="WPC Sub 30619 Pueblo Airport Ind Pk"/>
    <x v="143"/>
    <n v="135300"/>
    <x v="232"/>
    <n v="10568685"/>
    <s v="STRUC/OUTDR-LOW-BUS SUPPORT-1"/>
    <d v="1993-07-01T00:00:00"/>
    <d v="1993-07-01T00:00:00"/>
    <s v="WCDXFER"/>
  </r>
  <r>
    <n v="10"/>
    <n v="7192.05"/>
    <n v="4473.0757193624995"/>
    <n v="2718.9742806375007"/>
    <d v="2023-12-01T00:00:00"/>
    <s v="BH Colorado Electric Oper Co"/>
    <s v="Regulated Electric (122)"/>
    <s v="WPC Sub 30619 Pueblo Airport Ind Pk"/>
    <x v="143"/>
    <n v="135300"/>
    <x v="233"/>
    <n v="10568657"/>
    <s v="LOW PROFILE STRUCTURE-FOUNDATION"/>
    <d v="1993-07-01T00:00:00"/>
    <d v="1993-07-01T00:00:00"/>
    <s v="WCDXFER"/>
  </r>
  <r>
    <n v="1"/>
    <n v="4185.53"/>
    <n v="1578.9772128298"/>
    <n v="2606.5527871701997"/>
    <d v="2023-12-01T00:00:00"/>
    <s v="BH Colorado Electric Oper Co"/>
    <s v="Regulated Electric (122)"/>
    <s v="WPC Sub 30619 Pueblo Airport Ind Pk"/>
    <x v="143"/>
    <n v="135300"/>
    <x v="354"/>
    <n v="12818403"/>
    <s v="MULTIPLE ADDRESS MASTER SYSTEM"/>
    <d v="2005-12-09T00:00:00"/>
    <d v="2006-03-01T00:00:00"/>
    <s v="50507XFER"/>
  </r>
  <r>
    <n v="1"/>
    <n v="1275.73"/>
    <n v="559.30784291400005"/>
    <n v="716.42215708599997"/>
    <d v="2023-12-01T00:00:00"/>
    <s v="BH Colorado Electric Oper Co"/>
    <s v="Regulated Electric (122)"/>
    <s v="WPC Sub 30619 Pueblo Airport Ind Pk"/>
    <x v="143"/>
    <n v="135300"/>
    <x v="331"/>
    <n v="12818414"/>
    <s v="SCADA Radio MDS 9710B"/>
    <d v="2002-09-30T00:00:00"/>
    <d v="2002-12-01T00:00:00"/>
    <s v="50507XFER"/>
  </r>
  <r>
    <n v="1"/>
    <n v="63071.35"/>
    <n v="23793.456129190999"/>
    <n v="39277.893870808999"/>
    <d v="2023-12-01T00:00:00"/>
    <s v="BH Colorado Electric Oper Co"/>
    <s v="Regulated Electric (122)"/>
    <s v="WPC Sub 30619 Pueblo Airport Ind Pk"/>
    <x v="143"/>
    <n v="135300"/>
    <x v="90"/>
    <n v="10569279"/>
    <s v="Circuit Switcher"/>
    <d v="2005-12-09T00:00:00"/>
    <d v="2006-01-01T00:00:00"/>
    <s v="10020259"/>
  </r>
  <r>
    <n v="1"/>
    <n v="14925.4"/>
    <n v="8065.3928758900001"/>
    <n v="6860.0071241099995"/>
    <d v="2023-12-01T00:00:00"/>
    <s v="BH Colorado Electric Oper Co"/>
    <s v="Regulated Electric (122)"/>
    <s v="WPC Sub 30619 Pueblo Airport Ind Pk"/>
    <x v="143"/>
    <n v="135300"/>
    <x v="290"/>
    <n v="10568749"/>
    <s v="CIRCUIT BREAKER CONTROL PANEL"/>
    <d v="1997-04-01T00:00:00"/>
    <d v="1999-01-01T00:00:00"/>
    <s v="23557059"/>
  </r>
  <r>
    <n v="2"/>
    <n v="23033.55"/>
    <n v="10098.41045139"/>
    <n v="12935.139548609999"/>
    <d v="2023-12-01T00:00:00"/>
    <s v="BH Colorado Electric Oper Co"/>
    <s v="Regulated Electric (122)"/>
    <s v="WPC Sub 30619 Pueblo Airport Ind Pk"/>
    <x v="143"/>
    <n v="135300"/>
    <x v="290"/>
    <n v="10568896"/>
    <s v="CIRCUIT BREAKER CONTROL PANEL"/>
    <d v="2002-07-01T00:00:00"/>
    <d v="2002-01-01T00:00:00"/>
    <s v="10009214"/>
  </r>
  <r>
    <n v="1"/>
    <n v="21077.21"/>
    <n v="5372.5047402719001"/>
    <n v="15704.7052597281"/>
    <d v="2023-12-01T00:00:00"/>
    <s v="BH Colorado Electric Oper Co"/>
    <s v="Regulated Electric (122)"/>
    <s v="WPC Sub 30619 Pueblo Airport Ind Pk"/>
    <x v="143"/>
    <n v="135300"/>
    <x v="332"/>
    <n v="11100042"/>
    <s v="PANEL - FIBER OPTIC PATCH"/>
    <d v="2011-04-20T00:00:00"/>
    <d v="2011-06-01T00:00:00"/>
    <s v="10040950"/>
  </r>
  <r>
    <n v="2"/>
    <n v="23033.55"/>
    <n v="10098.41045139"/>
    <n v="12935.139548609999"/>
    <d v="2023-12-01T00:00:00"/>
    <s v="BH Colorado Electric Oper Co"/>
    <s v="Regulated Electric (122)"/>
    <s v="WPC Sub 30619 Pueblo Airport Ind Pk"/>
    <x v="143"/>
    <n v="135300"/>
    <x v="235"/>
    <n v="10568938"/>
    <s v="LINE PANEL"/>
    <d v="2002-07-01T00:00:00"/>
    <d v="2002-01-01T00:00:00"/>
    <s v="10009214"/>
  </r>
  <r>
    <n v="2"/>
    <n v="20815.12"/>
    <n v="9125.8023776160007"/>
    <n v="11689.317622383998"/>
    <d v="2023-12-01T00:00:00"/>
    <s v="BH Colorado Electric Oper Co"/>
    <s v="Regulated Electric (122)"/>
    <s v="WPC Sub 30619 Pueblo Airport Ind Pk"/>
    <x v="143"/>
    <n v="135300"/>
    <x v="236"/>
    <n v="10569008"/>
    <s v="OTHER PANELS"/>
    <d v="2002-07-01T00:00:00"/>
    <d v="2002-01-01T00:00:00"/>
    <s v="10009214"/>
  </r>
  <r>
    <n v="1"/>
    <n v="25725.29"/>
    <n v="6557.2835527030993"/>
    <n v="19168.006447296902"/>
    <d v="2023-12-01T00:00:00"/>
    <s v="BH Colorado Electric Oper Co"/>
    <s v="Regulated Electric (122)"/>
    <s v="WPC Sub 30619 Pueblo Airport Ind Pk"/>
    <x v="143"/>
    <n v="135300"/>
    <x v="292"/>
    <n v="11100039"/>
    <s v="PANEL RELAYS"/>
    <d v="2011-04-20T00:00:00"/>
    <d v="2011-06-01T00:00:00"/>
    <s v="10040950"/>
  </r>
  <r>
    <n v="1"/>
    <n v="2228.1799999999998"/>
    <n v="477.08225977640001"/>
    <n v="1751.0977402235999"/>
    <d v="2023-12-01T00:00:00"/>
    <s v="BH Colorado Electric Oper Co"/>
    <s v="Regulated Electric (122)"/>
    <s v="WPC Sub 30619 Pueblo Airport Ind Pk"/>
    <x v="143"/>
    <n v="135300"/>
    <x v="292"/>
    <n v="12116044"/>
    <s v="CSR 115-1 AIP REPLACE"/>
    <d v="2013-10-29T00:00:00"/>
    <d v="2013-10-01T00:00:00"/>
    <s v="10042290"/>
  </r>
  <r>
    <n v="3"/>
    <n v="409.53000000000003"/>
    <n v="179.546879754"/>
    <n v="229.98312024600003"/>
    <d v="2023-12-01T00:00:00"/>
    <s v="BH Colorado Electric Oper Co"/>
    <s v="Regulated Electric (122)"/>
    <s v="WPC Sub 30619 Pueblo Airport Ind Pk"/>
    <x v="143"/>
    <n v="135300"/>
    <x v="29"/>
    <n v="10569001"/>
    <s v="POST INSULATORS"/>
    <d v="2002-07-01T00:00:00"/>
    <d v="2002-01-01T00:00:00"/>
    <s v="10009214"/>
  </r>
  <r>
    <n v="6"/>
    <n v="55307.76"/>
    <n v="24248.127693168"/>
    <n v="31059.632306832002"/>
    <d v="2023-12-01T00:00:00"/>
    <s v="BH Colorado Electric Oper Co"/>
    <s v="Regulated Electric (122)"/>
    <s v="WPC Sub 30619 Pueblo Airport Ind Pk"/>
    <x v="143"/>
    <n v="135300"/>
    <x v="410"/>
    <n v="10568854"/>
    <s v="CARR CURR EQ-POTENT DEV-161KV"/>
    <d v="2002-07-01T00:00:00"/>
    <d v="2002-01-01T00:00:00"/>
    <s v="10009214"/>
  </r>
  <r>
    <n v="1"/>
    <n v="58.81"/>
    <n v="25.783586058000001"/>
    <n v="33.026413942000005"/>
    <d v="2023-12-01T00:00:00"/>
    <s v="BH Colorado Electric Oper Co"/>
    <s v="Regulated Electric (122)"/>
    <s v="WPC Sub 30619 Pueblo Airport Ind Pk"/>
    <x v="143"/>
    <n v="135300"/>
    <x v="267"/>
    <n v="10568980"/>
    <s v="POTHEADS (TERMINATORS)"/>
    <d v="2002-07-01T00:00:00"/>
    <d v="2002-01-01T00:00:00"/>
    <s v="10009214"/>
  </r>
  <r>
    <n v="19"/>
    <n v="2828.81"/>
    <n v="1067.1591242746001"/>
    <n v="1761.6508757253998"/>
    <d v="2023-12-01T00:00:00"/>
    <s v="BH Colorado Electric Oper Co"/>
    <s v="Regulated Electric (122)"/>
    <s v="WPC Sub 30619 Pueblo Airport Ind Pk"/>
    <x v="143"/>
    <n v="135300"/>
    <x v="267"/>
    <n v="10569321"/>
    <s v="POTHEADS (TERMINATORS)"/>
    <d v="2005-12-09T00:00:00"/>
    <d v="2006-01-01T00:00:00"/>
    <s v="10020259"/>
  </r>
  <r>
    <n v="8071"/>
    <n v="52883.16"/>
    <n v="19949.995480245601"/>
    <n v="32933.164519754398"/>
    <d v="2023-12-01T00:00:00"/>
    <s v="BH Colorado Electric Oper Co"/>
    <s v="Regulated Electric (122)"/>
    <s v="WPC Sub 30619 Pueblo Airport Ind Pk"/>
    <x v="143"/>
    <n v="135300"/>
    <x v="268"/>
    <n v="10569328"/>
    <s v="PVC CONDUIT"/>
    <d v="2005-12-09T00:00:00"/>
    <d v="2006-01-01T00:00:00"/>
    <s v="10020259"/>
  </r>
  <r>
    <n v="1"/>
    <n v="3569.8"/>
    <n v="2656.9931441040003"/>
    <n v="912.80685589599989"/>
    <d v="2023-12-01T00:00:00"/>
    <s v="BH Colorado Electric Oper Co"/>
    <s v="Regulated Electric (122)"/>
    <s v="WPC Sub 30619 Pueblo Airport Ind Pk"/>
    <x v="143"/>
    <n v="135300"/>
    <x v="147"/>
    <n v="10568493"/>
    <s v="TRANSF, PWR, FOUNDATION-00000-TRANSF, PWR, FOUNDATION"/>
    <d v="1987-07-01T00:00:00"/>
    <d v="1987-07-01T00:00:00"/>
    <s v="WCDXFER"/>
  </r>
  <r>
    <n v="1"/>
    <n v="34052.660000000003"/>
    <n v="12846.2522491156"/>
    <n v="21206.407750884406"/>
    <d v="2023-12-01T00:00:00"/>
    <s v="BH Colorado Electric Oper Co"/>
    <s v="Regulated Electric (122)"/>
    <s v="WPC Sub 30619 Pueblo Airport Ind Pk"/>
    <x v="143"/>
    <n v="135300"/>
    <x v="147"/>
    <n v="10569349"/>
    <s v="PWR TRFRMR NBR XXXXXX FOUNDATION"/>
    <d v="2005-12-09T00:00:00"/>
    <d v="2006-03-01T00:00:00"/>
    <s v="10020259"/>
  </r>
  <r>
    <n v="1"/>
    <n v="1973.05"/>
    <n v="744.3265225130001"/>
    <n v="1228.7234774869999"/>
    <d v="2023-12-01T00:00:00"/>
    <s v="BH Colorado Electric Oper Co"/>
    <s v="Regulated Electric (122)"/>
    <s v="WPC Sub 30619 Pueblo Airport Ind Pk"/>
    <x v="143"/>
    <n v="135300"/>
    <x v="388"/>
    <n v="10569342"/>
    <s v="PWR TRFRMR NBR 08404 INSTALLATION"/>
    <d v="2005-12-09T00:00:00"/>
    <d v="2006-03-01T00:00:00"/>
    <s v="10020259"/>
  </r>
  <r>
    <n v="1"/>
    <n v="11547.62"/>
    <n v="12347.0029552142"/>
    <n v="-799.38295521419968"/>
    <d v="2023-12-01T00:00:00"/>
    <s v="BH Colorado Electric Oper Co"/>
    <s v="Regulated Electric (122)"/>
    <s v="WPC Sub 30619 Pueblo Airport Ind Pk"/>
    <x v="143"/>
    <n v="135300"/>
    <x v="135"/>
    <n v="10568343"/>
    <s v="POWER TRANSFORMER-08107-POWER TRANSFORMER"/>
    <d v="1951-07-01T00:00:00"/>
    <d v="1951-07-01T00:00:00"/>
    <s v="WCDXFER"/>
  </r>
  <r>
    <n v="1"/>
    <n v="316908.89"/>
    <n v="235874.48821659721"/>
    <n v="81034.401783402805"/>
    <d v="2023-12-01T00:00:00"/>
    <s v="BH Colorado Electric Oper Co"/>
    <s v="Regulated Electric (122)"/>
    <s v="WPC Sub 30619 Pueblo Airport Ind Pk"/>
    <x v="143"/>
    <n v="135300"/>
    <x v="135"/>
    <n v="10568514"/>
    <s v="TX.-POWER-08146-TX.-POWER"/>
    <d v="1987-07-01T00:00:00"/>
    <d v="1987-07-01T00:00:00"/>
    <s v="WCDXFER"/>
  </r>
  <r>
    <n v="0"/>
    <n v="334.69"/>
    <n v="353.541280374"/>
    <n v="-18.851280373999998"/>
    <d v="2023-12-01T00:00:00"/>
    <s v="BH Colorado Electric Oper Co"/>
    <s v="Regulated Electric (122)"/>
    <s v="WPC Sub 30619 Pueblo Airport Ind Pk"/>
    <x v="143"/>
    <n v="135300"/>
    <x v="135"/>
    <n v="10568352"/>
    <s v="POWER TRANSFORMER-08107-POWER TRANSFORMER"/>
    <d v="1970-07-01T00:00:00"/>
    <d v="1970-07-01T00:00:00"/>
    <s v="WCDXFER"/>
  </r>
  <r>
    <n v="1"/>
    <n v="735334.87"/>
    <n v="277402.6236890342"/>
    <n v="457932.2463109658"/>
    <d v="2023-12-01T00:00:00"/>
    <s v="BH Colorado Electric Oper Co"/>
    <s v="Regulated Electric (122)"/>
    <s v="WPC Sub 30619 Pueblo Airport Ind Pk"/>
    <x v="143"/>
    <n v="135300"/>
    <x v="135"/>
    <n v="10569335"/>
    <s v="PWR TRFRMR NBR 08404"/>
    <d v="2005-12-09T00:00:00"/>
    <d v="2006-03-01T00:00:00"/>
    <s v="10020259"/>
  </r>
  <r>
    <n v="1"/>
    <n v="35412.32"/>
    <n v="26357.3005369536"/>
    <n v="9055.0194630463993"/>
    <d v="2023-12-01T00:00:00"/>
    <s v="BH Colorado Electric Oper Co"/>
    <s v="Regulated Electric (122)"/>
    <s v="WPC Sub 30619 Pueblo Airport Ind Pk"/>
    <x v="143"/>
    <n v="135300"/>
    <x v="317"/>
    <n v="10568423"/>
    <s v="RECLOSERS-3PH,25001-34500V"/>
    <d v="1987-07-01T00:00:00"/>
    <d v="1987-07-01T00:00:00"/>
    <s v="WCDXFER"/>
  </r>
  <r>
    <n v="3"/>
    <n v="1947.7"/>
    <n v="734.76331968199997"/>
    <n v="1212.9366803180001"/>
    <d v="2023-12-01T00:00:00"/>
    <s v="BH Colorado Electric Oper Co"/>
    <s v="Regulated Electric (122)"/>
    <s v="WPC Sub 30619 Pueblo Airport Ind Pk"/>
    <x v="143"/>
    <n v="135300"/>
    <x v="187"/>
    <n v="10569356"/>
    <s v="RELAY - BREAKER FAILURE"/>
    <d v="2005-12-09T00:00:00"/>
    <d v="2006-01-01T00:00:00"/>
    <s v="10020259"/>
  </r>
  <r>
    <n v="2"/>
    <n v="32788.520000000004"/>
    <n v="14375.201957736001"/>
    <n v="18413.318042264003"/>
    <d v="2023-12-01T00:00:00"/>
    <s v="BH Colorado Electric Oper Co"/>
    <s v="Regulated Electric (122)"/>
    <s v="WPC Sub 30619 Pueblo Airport Ind Pk"/>
    <x v="143"/>
    <n v="135300"/>
    <x v="173"/>
    <n v="10568931"/>
    <s v="IMPEDANCE RELAY"/>
    <d v="2002-07-01T00:00:00"/>
    <d v="2002-01-01T00:00:00"/>
    <s v="10009214"/>
  </r>
  <r>
    <n v="0"/>
    <n v="0"/>
    <n v="0"/>
    <n v="0"/>
    <d v="2023-12-01T00:00:00"/>
    <s v="BH Colorado Electric Oper Co"/>
    <s v="Regulated Electric (122)"/>
    <s v="WPC Sub 30619 Pueblo Airport Ind Pk"/>
    <x v="143"/>
    <n v="135300"/>
    <x v="239"/>
    <n v="10568729"/>
    <s v="MISCELLANEOUS RELAY"/>
    <d v="1994-07-01T00:00:00"/>
    <d v="1994-07-01T00:00:00"/>
    <s v="WCDXFER"/>
  </r>
  <r>
    <n v="1"/>
    <n v="1225.8800000000001"/>
    <n v="637.4440662848001"/>
    <n v="588.43593371520001"/>
    <d v="2023-12-01T00:00:00"/>
    <s v="BH Colorado Electric Oper Co"/>
    <s v="Regulated Electric (122)"/>
    <s v="WPC Sub 30619 Pueblo Airport Ind Pk"/>
    <x v="143"/>
    <n v="135300"/>
    <x v="239"/>
    <n v="10568765"/>
    <s v="SERIES OR MULTIPLE RELAY"/>
    <d v="1998-12-30T00:00:00"/>
    <d v="1999-01-01T00:00:00"/>
    <s v="23558231"/>
  </r>
  <r>
    <n v="11"/>
    <n v="32016.06"/>
    <n v="14036.538654108001"/>
    <n v="17979.521345892001"/>
    <d v="2023-12-01T00:00:00"/>
    <s v="BH Colorado Electric Oper Co"/>
    <s v="Regulated Electric (122)"/>
    <s v="WPC Sub 30619 Pueblo Airport Ind Pk"/>
    <x v="143"/>
    <n v="135300"/>
    <x v="239"/>
    <n v="10568952"/>
    <s v="MISCELLANEOUS RELAY"/>
    <d v="2002-07-01T00:00:00"/>
    <d v="2002-01-01T00:00:00"/>
    <s v="10009214"/>
  </r>
  <r>
    <n v="1"/>
    <n v="7982.33"/>
    <n v="4476.2676376998006"/>
    <n v="3506.0623623001993"/>
    <d v="2023-12-01T00:00:00"/>
    <s v="BH Colorado Electric Oper Co"/>
    <s v="Regulated Electric (122)"/>
    <s v="WPC Sub 30619 Pueblo Airport Ind Pk"/>
    <x v="143"/>
    <n v="135300"/>
    <x v="174"/>
    <n v="10568738"/>
    <s v="TRANSFORMER DIFFERENTIAL RELAY"/>
    <d v="1996-07-01T00:00:00"/>
    <d v="1996-07-01T00:00:00"/>
    <s v="WCDXFER"/>
  </r>
  <r>
    <n v="0"/>
    <n v="37817.74"/>
    <n v="1927.9215346046001"/>
    <n v="35889.818465395401"/>
    <d v="2023-12-01T00:00:00"/>
    <s v="BH Colorado Electric Oper Co"/>
    <s v="Regulated Electric (122)"/>
    <s v="WPC Sub 30619 Pueblo Airport Ind Pk"/>
    <x v="143"/>
    <n v="135300"/>
    <x v="149"/>
    <n v="34237240"/>
    <s v="NERC Test Switch"/>
    <d v="2021-07-01T00:00:00"/>
    <d v="2021-07-01T00:00:00"/>
    <s v="10075410"/>
  </r>
  <r>
    <n v="1"/>
    <n v="2756.35"/>
    <n v="1939.130924154"/>
    <n v="817.2190758459999"/>
    <d v="2023-12-01T00:00:00"/>
    <s v="BH Colorado Electric Oper Co"/>
    <s v="Regulated Electric (122)"/>
    <s v="WPC Sub 30619 Pueblo Airport Ind Pk"/>
    <x v="143"/>
    <n v="135300"/>
    <x v="91"/>
    <n v="10568538"/>
    <s v="SCADA EQUIPMENT- RTU"/>
    <d v="1989-07-01T00:00:00"/>
    <d v="1989-07-01T00:00:00"/>
    <s v="WCDXFER"/>
  </r>
  <r>
    <n v="1"/>
    <n v="49189.1"/>
    <n v="21565.573762380001"/>
    <n v="27623.526237619997"/>
    <d v="2023-12-01T00:00:00"/>
    <s v="BH Colorado Electric Oper Co"/>
    <s v="Regulated Electric (122)"/>
    <s v="WPC Sub 30619 Pueblo Airport Ind Pk"/>
    <x v="143"/>
    <n v="135300"/>
    <x v="91"/>
    <n v="10568966"/>
    <s v="SCADA EQUIPMENT- RTU"/>
    <d v="2002-07-01T00:00:00"/>
    <d v="2002-01-01T00:00:00"/>
    <s v="10009214"/>
  </r>
  <r>
    <n v="2"/>
    <n v="2140.46"/>
    <n v="938.42432602800011"/>
    <n v="1202.035673972"/>
    <d v="2023-12-01T00:00:00"/>
    <s v="BH Colorado Electric Oper Co"/>
    <s v="Regulated Electric (122)"/>
    <s v="WPC Sub 30619 Pueblo Airport Ind Pk"/>
    <x v="143"/>
    <n v="135300"/>
    <x v="376"/>
    <n v="10568847"/>
    <s v="SCADA EQUIPMENT- TRANSDUCER"/>
    <d v="2002-07-01T00:00:00"/>
    <d v="2002-01-01T00:00:00"/>
    <s v="10009214"/>
  </r>
  <r>
    <n v="0"/>
    <n v="11294.25"/>
    <n v="1036.3908744750001"/>
    <n v="10257.859125524999"/>
    <d v="2023-12-01T00:00:00"/>
    <s v="BH Colorado Electric Oper Co"/>
    <s v="Regulated Electric (122)"/>
    <s v="WPC Sub 30619 Pueblo Airport Ind Pk"/>
    <x v="143"/>
    <n v="135300"/>
    <x v="127"/>
    <n v="33375768"/>
    <s v="SECURITY SYSTEM"/>
    <d v="2019-12-16T00:00:00"/>
    <d v="2019-12-01T00:00:00"/>
    <s v="10068543"/>
  </r>
  <r>
    <n v="73"/>
    <n v="10434.23"/>
    <n v="3936.2784171717999"/>
    <n v="6497.9515828282001"/>
    <d v="2023-12-01T00:00:00"/>
    <s v="BH Colorado Electric Oper Co"/>
    <s v="Regulated Electric (122)"/>
    <s v="WPC Sub 30619 Pueblo Airport Ind Pk"/>
    <x v="143"/>
    <n v="135300"/>
    <x v="269"/>
    <n v="10569370"/>
    <s v="STEEL CONDUIT"/>
    <d v="2005-12-09T00:00:00"/>
    <d v="2006-01-01T00:00:00"/>
    <s v="10020259"/>
  </r>
  <r>
    <n v="1"/>
    <n v="12543.24"/>
    <n v="4731.8953955784"/>
    <n v="7811.3446044215998"/>
    <d v="2023-12-01T00:00:00"/>
    <s v="BH Colorado Electric Oper Co"/>
    <s v="Regulated Electric (122)"/>
    <s v="WPC Sub 30619 Pueblo Airport Ind Pk"/>
    <x v="143"/>
    <n v="135300"/>
    <x v="277"/>
    <n v="10569363"/>
    <s v="Static Mast"/>
    <d v="2005-12-09T00:00:00"/>
    <d v="2006-01-01T00:00:00"/>
    <s v="10020259"/>
  </r>
  <r>
    <n v="2"/>
    <n v="20170.89"/>
    <n v="12545.229565552501"/>
    <n v="7625.6604344474981"/>
    <d v="2023-12-01T00:00:00"/>
    <s v="BH Colorado Electric Oper Co"/>
    <s v="Regulated Electric (122)"/>
    <s v="WPC Sub 30619 Pueblo Airport Ind Pk"/>
    <x v="143"/>
    <n v="135300"/>
    <x v="176"/>
    <n v="10568643"/>
    <s v="STRUCTURES-SUPPORTING,OUTDOOR"/>
    <d v="1993-07-01T00:00:00"/>
    <d v="1993-07-01T00:00:00"/>
    <s v="WCDXFER"/>
  </r>
  <r>
    <n v="17"/>
    <n v="10074.92"/>
    <n v="7498.7375672016005"/>
    <n v="2576.1824327983995"/>
    <d v="2023-12-01T00:00:00"/>
    <s v="BH Colorado Electric Oper Co"/>
    <s v="Regulated Electric (122)"/>
    <s v="WPC Sub 30619 Pueblo Airport Ind Pk"/>
    <x v="143"/>
    <n v="135300"/>
    <x v="176"/>
    <n v="10568395"/>
    <s v="STRUCTURES-SUPPORTING,OUTDOOR"/>
    <d v="1987-07-01T00:00:00"/>
    <d v="1987-07-01T00:00:00"/>
    <s v="WCDXFER"/>
  </r>
  <r>
    <n v="2"/>
    <n v="321.93"/>
    <n v="141.14113007400002"/>
    <n v="180.78886992599999"/>
    <d v="2023-12-01T00:00:00"/>
    <s v="BH Colorado Electric Oper Co"/>
    <s v="Regulated Electric (122)"/>
    <s v="WPC Sub 30619 Pueblo Airport Ind Pk"/>
    <x v="143"/>
    <n v="135300"/>
    <x v="31"/>
    <n v="10568840"/>
    <s v="SUSPENSION INSULATORS"/>
    <d v="2002-07-01T00:00:00"/>
    <d v="2002-01-01T00:00:00"/>
    <s v="10009214"/>
  </r>
  <r>
    <n v="1"/>
    <n v="13429.09"/>
    <n v="5066.0793493393994"/>
    <n v="8363.0106506606007"/>
    <d v="2023-12-01T00:00:00"/>
    <s v="BH Colorado Electric Oper Co"/>
    <s v="Regulated Electric (122)"/>
    <s v="WPC Sub 30619 Pueblo Airport Ind Pk"/>
    <x v="143"/>
    <n v="135300"/>
    <x v="270"/>
    <n v="10569377"/>
    <s v="SWITCH STAND"/>
    <d v="2005-12-09T00:00:00"/>
    <d v="2006-01-01T00:00:00"/>
    <s v="10020259"/>
  </r>
  <r>
    <n v="1"/>
    <n v="1799.43"/>
    <n v="788.909339574"/>
    <n v="1010.5206604260001"/>
    <d v="2023-12-01T00:00:00"/>
    <s v="BH Colorado Electric Oper Co"/>
    <s v="Regulated Electric (122)"/>
    <s v="WPC Sub 30619 Pueblo Airport Ind Pk"/>
    <x v="143"/>
    <n v="135300"/>
    <x v="180"/>
    <n v="10568833"/>
    <s v="TRANSF, POTNTL, 1PH, 13001-25KV"/>
    <d v="2002-07-01T00:00:00"/>
    <d v="2002-01-01T00:00:00"/>
    <s v="10009214"/>
  </r>
  <r>
    <n v="2"/>
    <n v="664.42"/>
    <n v="467.4287984568"/>
    <n v="196.99120154319996"/>
    <d v="2023-12-01T00:00:00"/>
    <s v="BH Colorado Electric Oper Co"/>
    <s v="Regulated Electric (122)"/>
    <s v="WPC Sub 30619 Pueblo Airport Ind Pk"/>
    <x v="143"/>
    <n v="135300"/>
    <x v="180"/>
    <n v="10568531"/>
    <s v="TRANSF, POTNTL, 1PH, 13001-25KV"/>
    <d v="1989-07-01T00:00:00"/>
    <d v="1989-07-01T00:00:00"/>
    <s v="WCDXFER"/>
  </r>
  <r>
    <n v="2"/>
    <n v="18331.189999999999"/>
    <n v="8036.7933159419999"/>
    <n v="10294.396684058"/>
    <d v="2023-12-01T00:00:00"/>
    <s v="BH Colorado Electric Oper Co"/>
    <s v="Regulated Electric (122)"/>
    <s v="WPC Sub 30619 Pueblo Airport Ind Pk"/>
    <x v="143"/>
    <n v="135300"/>
    <x v="245"/>
    <n v="10568826"/>
    <s v="TRANSF, POTNTL, 1PH, 69001-161KV"/>
    <d v="2002-07-01T00:00:00"/>
    <d v="2002-01-01T00:00:00"/>
    <s v="10009214"/>
  </r>
  <r>
    <n v="1"/>
    <n v="10454.370000000001"/>
    <n v="4583.423713266"/>
    <n v="5870.9462867340008"/>
    <d v="2023-12-01T00:00:00"/>
    <s v="BH Colorado Electric Oper Co"/>
    <s v="Regulated Electric (122)"/>
    <s v="WPC Sub 30619 Pueblo Airport Ind Pk"/>
    <x v="143"/>
    <n v="135300"/>
    <x v="246"/>
    <n v="10568875"/>
    <s v="CARR CURR EQ-TRANS/REC COMBINED"/>
    <d v="2002-07-01T00:00:00"/>
    <d v="2002-01-01T00:00:00"/>
    <s v="10009214"/>
  </r>
  <r>
    <n v="1"/>
    <n v="14419.54"/>
    <n v="8968.1932492650012"/>
    <n v="5451.3467507349997"/>
    <d v="2023-12-01T00:00:00"/>
    <s v="BH Colorado Electric Oper Co"/>
    <s v="Regulated Electric (122)"/>
    <s v="WPC Sub 30619 Pueblo Airport Ind Pk"/>
    <x v="143"/>
    <n v="135300"/>
    <x v="298"/>
    <n v="10568706"/>
    <s v="TUBULAR BUS, ALUM , UNDER 3&quot;"/>
    <d v="1993-07-01T00:00:00"/>
    <d v="1993-07-01T00:00:00"/>
    <s v="WCDXFER"/>
  </r>
  <r>
    <n v="1"/>
    <n v="23577.82"/>
    <n v="10337.030284476001"/>
    <n v="13240.789715523999"/>
    <d v="2023-12-01T00:00:00"/>
    <s v="BH Colorado Electric Oper Co"/>
    <s v="Regulated Electric (122)"/>
    <s v="WPC Sub 30619 Pueblo Airport Ind Pk"/>
    <x v="143"/>
    <n v="135300"/>
    <x v="252"/>
    <n v="10568882"/>
    <s v="CARR CURR EQ-WAVE TRAP-800 AMP"/>
    <d v="2002-07-01T00:00:00"/>
    <d v="2002-01-01T00:00:00"/>
    <s v="10009212"/>
  </r>
  <r>
    <n v="0"/>
    <n v="0"/>
    <n v="0"/>
    <n v="0"/>
    <d v="2023-12-01T00:00:00"/>
    <s v="BH Colorado Electric Oper Co"/>
    <s v="Regulated Electric (122)"/>
    <s v="WPC Sub 30619 Pueblo Airport Ind Pk"/>
    <x v="143"/>
    <n v="135301"/>
    <x v="3"/>
    <n v="33478444"/>
    <s v="Install test switches on lockout relays at the Airport Industrial sub to aid in NERC testing."/>
    <d v="2021-07-01T00:00:00"/>
    <d v="2021-07-01T00:00:00"/>
    <s v="10075410"/>
  </r>
  <r>
    <n v="0"/>
    <n v="0"/>
    <n v="0"/>
    <n v="0"/>
    <d v="2023-12-01T00:00:00"/>
    <s v="BH Colorado Electric Oper Co"/>
    <s v="Regulated Electric (122)"/>
    <s v="WPC Sub 30619 Pueblo Airport Ind Pk"/>
    <x v="143"/>
    <n v="135800"/>
    <x v="3"/>
    <n v="12088968"/>
    <s v="AIP REPLACE 115-1 CSR"/>
    <d v="2013-10-29T00:00:00"/>
    <d v="2013-10-01T00:00:00"/>
    <s v="10042290"/>
  </r>
  <r>
    <n v="1"/>
    <n v="1836"/>
    <n v="-61.806075839999998"/>
    <n v="1897.8060758399999"/>
    <d v="2023-12-01T00:00:00"/>
    <s v="BH Colorado Electric Oper Co"/>
    <s v="Regulated Electric (122)"/>
    <s v="WPC Sub 30695 Burnt Mill Sub"/>
    <x v="144"/>
    <n v="135001"/>
    <x v="16"/>
    <n v="10562893"/>
    <s v="LAND - TRACT 30"/>
    <d v="1964-07-01T00:00:00"/>
    <d v="1964-07-01T00:00:00"/>
    <s v="CPR Conversion"/>
  </r>
  <r>
    <n v="1"/>
    <n v="26476.33"/>
    <n v="7356.7093471137996"/>
    <n v="19119.620652886202"/>
    <d v="2023-12-01T00:00:00"/>
    <s v="BH Colorado Electric Oper Co"/>
    <s v="Regulated Electric (122)"/>
    <s v="WPC Sub 30695 Burnt Mill Sub"/>
    <x v="144"/>
    <n v="135200"/>
    <x v="119"/>
    <n v="10563287"/>
    <s v="FENCE"/>
    <d v="2006-12-14T00:00:00"/>
    <d v="2006-01-01T00:00:00"/>
    <s v="10020263"/>
  </r>
  <r>
    <n v="1"/>
    <n v="65507.41"/>
    <n v="18201.879771562599"/>
    <n v="47305.530228437405"/>
    <d v="2023-12-01T00:00:00"/>
    <s v="BH Colorado Electric Oper Co"/>
    <s v="Regulated Electric (122)"/>
    <s v="WPC Sub 30695 Burnt Mill Sub"/>
    <x v="144"/>
    <n v="135200"/>
    <x v="128"/>
    <n v="10563280"/>
    <s v="STATION ROCK"/>
    <d v="2006-12-14T00:00:00"/>
    <d v="2006-01-01T00:00:00"/>
    <s v="10020263"/>
  </r>
  <r>
    <n v="2"/>
    <n v="15503.4"/>
    <n v="5532.46503183"/>
    <n v="9970.9349681700005"/>
    <d v="2023-12-01T00:00:00"/>
    <s v="BH Colorado Electric Oper Co"/>
    <s v="Regulated Electric (122)"/>
    <s v="WPC Sub 30695 Burnt Mill Sub"/>
    <x v="144"/>
    <n v="135300"/>
    <x v="325"/>
    <n v="10569463"/>
    <s v="AIRBRK-3PH-MANL-15-45KV- &gt;=2000A"/>
    <d v="2006-12-14T00:00:00"/>
    <d v="2006-01-01T00:00:00"/>
    <s v="10020263"/>
  </r>
  <r>
    <n v="15"/>
    <n v="97746.790000000008"/>
    <n v="34881.425858110495"/>
    <n v="62865.364141889513"/>
    <d v="2023-12-01T00:00:00"/>
    <s v="BH Colorado Electric Oper Co"/>
    <s v="Regulated Electric (122)"/>
    <s v="WPC Sub 30695 Burnt Mill Sub"/>
    <x v="144"/>
    <n v="135300"/>
    <x v="254"/>
    <n v="10569505"/>
    <s v="AIRBRK-3PH-MANL-69-170KV- 1200-1999AMPS"/>
    <d v="2006-12-14T00:00:00"/>
    <d v="2006-01-01T00:00:00"/>
    <s v="10020263"/>
  </r>
  <r>
    <n v="14"/>
    <n v="12708.89"/>
    <n v="4535.2303055055008"/>
    <n v="8173.6596944944986"/>
    <d v="2023-12-01T00:00:00"/>
    <s v="BH Colorado Electric Oper Co"/>
    <s v="Regulated Electric (122)"/>
    <s v="WPC Sub 30695 Burnt Mill Sub"/>
    <x v="144"/>
    <n v="135300"/>
    <x v="74"/>
    <n v="10569470"/>
    <s v="ARRESTER -  0-10,000 VOLTS"/>
    <d v="2006-12-14T00:00:00"/>
    <d v="2006-01-01T00:00:00"/>
    <s v="10020263"/>
  </r>
  <r>
    <n v="6"/>
    <n v="8116.8"/>
    <n v="2896.5202581600001"/>
    <n v="5220.2797418400005"/>
    <d v="2023-12-01T00:00:00"/>
    <s v="BH Colorado Electric Oper Co"/>
    <s v="Regulated Electric (122)"/>
    <s v="WPC Sub 30695 Burnt Mill Sub"/>
    <x v="144"/>
    <n v="135300"/>
    <x v="110"/>
    <n v="10569456"/>
    <s v="ARRESTER -  69,001-146,000 VOLTS"/>
    <d v="2006-12-14T00:00:00"/>
    <d v="2006-01-01T00:00:00"/>
    <s v="10020263"/>
  </r>
  <r>
    <n v="1"/>
    <n v="31273.62"/>
    <n v="2232.0292202838"/>
    <n v="29041.5907797162"/>
    <d v="2023-12-01T00:00:00"/>
    <s v="BH Colorado Electric Oper Co"/>
    <s v="Regulated Electric (122)"/>
    <s v="WPC Sub 30695 Burnt Mill Sub"/>
    <x v="144"/>
    <n v="135300"/>
    <x v="111"/>
    <n v="31725719"/>
    <s v="Batteries, Storage - Station"/>
    <d v="2020-06-29T00:00:00"/>
    <d v="2020-07-01T00:00:00"/>
    <s v="10069636"/>
  </r>
  <r>
    <n v="2"/>
    <n v="210497.11000000002"/>
    <n v="75116.935664194505"/>
    <n v="135380.17433580552"/>
    <d v="2023-12-01T00:00:00"/>
    <s v="BH Colorado Electric Oper Co"/>
    <s v="Regulated Electric (122)"/>
    <s v="WPC Sub 30695 Burnt Mill Sub"/>
    <x v="144"/>
    <n v="135300"/>
    <x v="132"/>
    <n v="10569498"/>
    <s v="BREAKER, GAS - 115-161 KV"/>
    <d v="2006-12-14T00:00:00"/>
    <d v="2006-01-01T00:00:00"/>
    <s v="10020263"/>
  </r>
  <r>
    <n v="5350"/>
    <n v="54659.98"/>
    <n v="19505.684429901001"/>
    <n v="35154.295570098999"/>
    <d v="2023-12-01T00:00:00"/>
    <s v="BH Colorado Electric Oper Co"/>
    <s v="Regulated Electric (122)"/>
    <s v="WPC Sub 30695 Burnt Mill Sub"/>
    <x v="144"/>
    <n v="135300"/>
    <x v="255"/>
    <n v="10569519"/>
    <s v="BUS BAR"/>
    <d v="2006-12-14T00:00:00"/>
    <d v="2006-01-01T00:00:00"/>
    <s v="10020263"/>
  </r>
  <r>
    <n v="12"/>
    <n v="110998.7"/>
    <n v="39610.435538564998"/>
    <n v="71388.264461434999"/>
    <d v="2023-12-01T00:00:00"/>
    <s v="BH Colorado Electric Oper Co"/>
    <s v="Regulated Electric (122)"/>
    <s v="WPC Sub 30695 Burnt Mill Sub"/>
    <x v="144"/>
    <n v="135300"/>
    <x v="256"/>
    <n v="10569477"/>
    <s v="BUS SUPPORT"/>
    <d v="2006-12-14T00:00:00"/>
    <d v="2006-01-01T00:00:00"/>
    <s v="10020263"/>
  </r>
  <r>
    <n v="89"/>
    <n v="8027.24"/>
    <n v="2864.5603288379998"/>
    <n v="5162.679671162"/>
    <d v="2023-12-01T00:00:00"/>
    <s v="BH Colorado Electric Oper Co"/>
    <s v="Regulated Electric (122)"/>
    <s v="WPC Sub 30695 Burnt Mill Sub"/>
    <x v="144"/>
    <n v="135300"/>
    <x v="313"/>
    <n v="10569484"/>
    <s v="CABLE TRAY"/>
    <d v="2006-12-14T00:00:00"/>
    <d v="2006-01-01T00:00:00"/>
    <s v="10020263"/>
  </r>
  <r>
    <n v="1"/>
    <n v="1181686.25"/>
    <n v="421690.5876594375"/>
    <n v="759995.66234056256"/>
    <d v="2023-12-01T00:00:00"/>
    <s v="BH Colorado Electric Oper Co"/>
    <s v="Regulated Electric (122)"/>
    <s v="WPC Sub 30695 Burnt Mill Sub"/>
    <x v="144"/>
    <n v="135300"/>
    <x v="114"/>
    <n v="10569581"/>
    <s v="CNTL CBL SWITCHGEAR METAL-CLAD"/>
    <d v="2006-12-14T00:00:00"/>
    <d v="2006-01-01T00:00:00"/>
    <s v="10020263"/>
  </r>
  <r>
    <n v="1"/>
    <n v="7082.05"/>
    <n v="1660.7738689939999"/>
    <n v="5421.2761310060005"/>
    <d v="2023-12-01T00:00:00"/>
    <s v="BH Colorado Electric Oper Co"/>
    <s v="Regulated Electric (122)"/>
    <s v="WPC Sub 30695 Burnt Mill Sub"/>
    <x v="144"/>
    <n v="135300"/>
    <x v="115"/>
    <n v="11907839"/>
    <s v="WPC 30695 COMMUNICATIONS: JMUX"/>
    <d v="2012-10-11T00:00:00"/>
    <d v="2012-01-01T00:00:00"/>
    <s v="10044917"/>
  </r>
  <r>
    <n v="18740"/>
    <n v="72435.44"/>
    <n v="25848.945319428003"/>
    <n v="46586.494680571996"/>
    <d v="2023-12-01T00:00:00"/>
    <s v="BH Colorado Electric Oper Co"/>
    <s v="Regulated Electric (122)"/>
    <s v="WPC Sub 30695 Burnt Mill Sub"/>
    <x v="144"/>
    <n v="135300"/>
    <x v="116"/>
    <n v="10569595"/>
    <s v="COND. CONTROL CABLE, OTHER"/>
    <d v="2006-12-14T00:00:00"/>
    <d v="2006-01-01T00:00:00"/>
    <s v="10020263"/>
  </r>
  <r>
    <n v="25808"/>
    <n v="243981.16"/>
    <n v="87065.88465274201"/>
    <n v="156915.27534725799"/>
    <d v="2023-12-01T00:00:00"/>
    <s v="BH Colorado Electric Oper Co"/>
    <s v="Regulated Electric (122)"/>
    <s v="WPC Sub 30695 Burnt Mill Sub"/>
    <x v="144"/>
    <n v="135300"/>
    <x v="258"/>
    <n v="10569602"/>
    <s v="COND. PWR CABLE, OTHER"/>
    <d v="2006-12-14T00:00:00"/>
    <d v="2006-01-01T00:00:00"/>
    <s v="10020263"/>
  </r>
  <r>
    <n v="4"/>
    <n v="381289.26"/>
    <n v="136064.95981283701"/>
    <n v="245224.300187163"/>
    <d v="2023-12-01T00:00:00"/>
    <s v="BH Colorado Electric Oper Co"/>
    <s v="Regulated Electric (122)"/>
    <s v="WPC Sub 30695 Burnt Mill Sub"/>
    <x v="144"/>
    <n v="135300"/>
    <x v="144"/>
    <n v="10569526"/>
    <s v="DEADEND TOWER"/>
    <d v="2006-12-14T00:00:00"/>
    <d v="2006-01-01T00:00:00"/>
    <s v="10020263"/>
  </r>
  <r>
    <n v="0"/>
    <n v="0"/>
    <n v="0"/>
    <n v="0"/>
    <d v="2023-12-01T00:00:00"/>
    <s v="BH Colorado Electric Oper Co"/>
    <s v="Regulated Electric (122)"/>
    <s v="WPC Sub 30695 Burnt Mill Sub"/>
    <x v="144"/>
    <n v="135300"/>
    <x v="3"/>
    <n v="11911014"/>
    <s v="BUILD 36 MILES OF TRANSMISSION (RATTLESNAKE)  SOUTHERN CONNECTOR TRANSMISSION LINE   05-02-2012 GC"/>
    <d v="2012-10-11T00:00:00"/>
    <d v="2013-06-01T00:00:00"/>
    <s v="10044917"/>
  </r>
  <r>
    <n v="0"/>
    <n v="0"/>
    <n v="0"/>
    <n v="0"/>
    <d v="2023-12-01T00:00:00"/>
    <s v="BH Colorado Electric Oper Co"/>
    <s v="Regulated Electric (122)"/>
    <s v="WPC Sub 30695 Burnt Mill Sub"/>
    <x v="144"/>
    <n v="135300"/>
    <x v="3"/>
    <n v="28413177"/>
    <s v="Replace existing door and/or locking mechanisms for Burnt Mill Substation to allow for compliance with NERC CIP Low Impact Standards."/>
    <d v="2019-12-16T00:00:00"/>
    <d v="2019-12-01T00:00:00"/>
    <s v="10068546"/>
  </r>
  <r>
    <n v="0"/>
    <n v="0"/>
    <n v="0"/>
    <n v="0"/>
    <d v="2023-12-01T00:00:00"/>
    <s v="BH Colorado Electric Oper Co"/>
    <s v="Regulated Electric (122)"/>
    <s v="WPC Sub 30695 Burnt Mill Sub"/>
    <x v="144"/>
    <n v="135300"/>
    <x v="3"/>
    <n v="29646681"/>
    <s v="Replacing the ALCAD 200 Ah battery bank with a Enersys CC-05M 100Ah Battery bank solution. Also installing a DC manual transfer switch, DC bus bar and wall penetration for backup DC capabilities."/>
    <d v="2020-06-29T00:00:00"/>
    <d v="2020-07-01T00:00:00"/>
    <s v="10069636"/>
  </r>
  <r>
    <n v="0"/>
    <n v="0"/>
    <n v="0"/>
    <n v="0"/>
    <d v="2023-12-01T00:00:00"/>
    <s v="BH Colorado Electric Oper Co"/>
    <s v="Regulated Electric (122)"/>
    <s v="WPC Sub 30695 Burnt Mill Sub"/>
    <x v="144"/>
    <n v="135300"/>
    <x v="3"/>
    <n v="29646510"/>
    <s v="Replace existing door and/or locking mechanisms for Burnt Mill Substation to allow for compliance with NERC CIP Low Impact Standards."/>
    <d v="2019-12-16T00:00:00"/>
    <d v="2020-07-01T00:00:00"/>
    <s v="10068546"/>
  </r>
  <r>
    <n v="0"/>
    <n v="0"/>
    <n v="0"/>
    <n v="0"/>
    <d v="2023-12-01T00:00:00"/>
    <s v="BH Colorado Electric Oper Co"/>
    <s v="Regulated Electric (122)"/>
    <s v="WPC Sub 30695 Burnt Mill Sub"/>
    <x v="144"/>
    <n v="135300"/>
    <x v="3"/>
    <n v="28830340"/>
    <s v="Replace existing door and/or locking mechanisms for Burnt Mill Substation to allow for compliance with NERC CIP Low Impact Standards."/>
    <d v="2019-12-16T00:00:00"/>
    <d v="2020-01-01T00:00:00"/>
    <s v="10068546"/>
  </r>
  <r>
    <n v="0"/>
    <n v="0"/>
    <n v="0"/>
    <n v="0"/>
    <d v="2023-12-01T00:00:00"/>
    <s v="BH Colorado Electric Oper Co"/>
    <s v="Regulated Electric (122)"/>
    <s v="WPC Sub 30695 Burnt Mill Sub"/>
    <x v="144"/>
    <n v="135300"/>
    <x v="3"/>
    <n v="30577515"/>
    <s v="Replacing the ALCAD 200 Ah battery bank with a Enersys CC-05M 100Ah Battery bank solution. Also installing a DC manual transfer switch, DC bus bar and wall penetration for backup DC capabilities."/>
    <d v="2020-06-29T00:00:00"/>
    <d v="2020-12-01T00:00:00"/>
    <s v="10069636"/>
  </r>
  <r>
    <n v="1"/>
    <n v="36140.1"/>
    <n v="8475.0225856680008"/>
    <n v="27665.077414331998"/>
    <d v="2023-12-01T00:00:00"/>
    <s v="BH Colorado Electric Oper Co"/>
    <s v="Regulated Electric (122)"/>
    <s v="WPC Sub 30695 Burnt Mill Sub"/>
    <x v="144"/>
    <n v="135300"/>
    <x v="329"/>
    <n v="11845622"/>
    <s v="FIBER OPTIC PATCH PANEL"/>
    <d v="2012-10-11T00:00:00"/>
    <d v="2013-01-01T00:00:00"/>
    <s v="10044362"/>
  </r>
  <r>
    <n v="1"/>
    <n v="80434.36"/>
    <n v="28703.399516081998"/>
    <n v="51730.960483918003"/>
    <d v="2023-12-01T00:00:00"/>
    <s v="BH Colorado Electric Oper Co"/>
    <s v="Regulated Electric (122)"/>
    <s v="WPC Sub 30695 Burnt Mill Sub"/>
    <x v="144"/>
    <n v="135300"/>
    <x v="122"/>
    <n v="10569533"/>
    <s v="GROUNDING SYSTEMS, STATION"/>
    <d v="2006-12-14T00:00:00"/>
    <d v="2006-01-01T00:00:00"/>
    <s v="10020263"/>
  </r>
  <r>
    <n v="2"/>
    <n v="26252.39"/>
    <n v="9368.2953208305007"/>
    <n v="16884.094679169499"/>
    <d v="2023-12-01T00:00:00"/>
    <s v="BH Colorado Electric Oper Co"/>
    <s v="Regulated Electric (122)"/>
    <s v="WPC Sub 30695 Burnt Mill Sub"/>
    <x v="144"/>
    <n v="135300"/>
    <x v="275"/>
    <n v="10569540"/>
    <s v="LIGHTNING MAST"/>
    <d v="2006-12-14T00:00:00"/>
    <d v="2006-01-01T00:00:00"/>
    <s v="10020263"/>
  </r>
  <r>
    <n v="2"/>
    <n v="9386.7800000000007"/>
    <n v="3349.7189075609999"/>
    <n v="6037.0610924390003"/>
    <d v="2023-12-01T00:00:00"/>
    <s v="BH Colorado Electric Oper Co"/>
    <s v="Regulated Electric (122)"/>
    <s v="WPC Sub 30695 Burnt Mill Sub"/>
    <x v="144"/>
    <n v="135300"/>
    <x v="229"/>
    <n v="10569547"/>
    <s v="LINE TUNER"/>
    <d v="2006-12-14T00:00:00"/>
    <d v="2006-01-01T00:00:00"/>
    <s v="10020263"/>
  </r>
  <r>
    <n v="1"/>
    <n v="81285.84"/>
    <n v="29007.254368908001"/>
    <n v="52278.585631091992"/>
    <d v="2023-12-01T00:00:00"/>
    <s v="BH Colorado Electric Oper Co"/>
    <s v="Regulated Electric (122)"/>
    <s v="WPC Sub 30695 Burnt Mill Sub"/>
    <x v="144"/>
    <n v="135300"/>
    <x v="90"/>
    <n v="10569491"/>
    <s v="Circuit Switcher"/>
    <d v="2006-12-14T00:00:00"/>
    <d v="2006-01-01T00:00:00"/>
    <s v="10020263"/>
  </r>
  <r>
    <n v="2"/>
    <n v="69994.61"/>
    <n v="12132.1342537255"/>
    <n v="57862.475746274504"/>
    <d v="2023-12-01T00:00:00"/>
    <s v="BH Colorado Electric Oper Co"/>
    <s v="Regulated Electric (122)"/>
    <s v="WPC Sub 30695 Burnt Mill Sub"/>
    <x v="144"/>
    <n v="135300"/>
    <x v="265"/>
    <n v="13776651"/>
    <s v="RELAY: SEL 311L 421"/>
    <d v="2015-04-30T00:00:00"/>
    <d v="2015-04-01T00:00:00"/>
    <s v="10049752"/>
  </r>
  <r>
    <n v="34"/>
    <n v="14560.76"/>
    <n v="5196.0792817619995"/>
    <n v="9364.6807182379998"/>
    <d v="2023-12-01T00:00:00"/>
    <s v="BH Colorado Electric Oper Co"/>
    <s v="Regulated Electric (122)"/>
    <s v="WPC Sub 30695 Burnt Mill Sub"/>
    <x v="144"/>
    <n v="135300"/>
    <x v="29"/>
    <n v="10569554"/>
    <s v="POST INSULATORS - 115KV"/>
    <d v="2006-12-14T00:00:00"/>
    <d v="2006-01-01T00:00:00"/>
    <s v="10020263"/>
  </r>
  <r>
    <n v="5"/>
    <n v="43620.61"/>
    <n v="15566.230600519499"/>
    <n v="28054.379399480502"/>
    <d v="2023-12-01T00:00:00"/>
    <s v="BH Colorado Electric Oper Co"/>
    <s v="Regulated Electric (122)"/>
    <s v="WPC Sub 30695 Burnt Mill Sub"/>
    <x v="144"/>
    <n v="135300"/>
    <x v="266"/>
    <n v="10569567"/>
    <s v="POTENTIAL DEVICE - CCVT"/>
    <d v="2006-12-14T00:00:00"/>
    <d v="2006-01-01T00:00:00"/>
    <s v="10020263"/>
  </r>
  <r>
    <n v="54"/>
    <n v="12013.39"/>
    <n v="4287.0376877805002"/>
    <n v="7726.3523122194993"/>
    <d v="2023-12-01T00:00:00"/>
    <s v="BH Colorado Electric Oper Co"/>
    <s v="Regulated Electric (122)"/>
    <s v="WPC Sub 30695 Burnt Mill Sub"/>
    <x v="144"/>
    <n v="135300"/>
    <x v="267"/>
    <n v="10569574"/>
    <s v="POTHEADS (TERMINATORS)"/>
    <d v="2006-12-14T00:00:00"/>
    <d v="2006-01-01T00:00:00"/>
    <s v="10020263"/>
  </r>
  <r>
    <n v="5750"/>
    <n v="28012.06"/>
    <n v="9996.2422706969992"/>
    <n v="18015.817729303002"/>
    <d v="2023-12-01T00:00:00"/>
    <s v="BH Colorado Electric Oper Co"/>
    <s v="Regulated Electric (122)"/>
    <s v="WPC Sub 30695 Burnt Mill Sub"/>
    <x v="144"/>
    <n v="135300"/>
    <x v="268"/>
    <n v="10569588"/>
    <s v="PVC CONDUIT"/>
    <d v="2006-12-14T00:00:00"/>
    <d v="2006-01-01T00:00:00"/>
    <s v="10020263"/>
  </r>
  <r>
    <n v="1"/>
    <n v="37055.43"/>
    <n v="13223.4136198785"/>
    <n v="23832.016380121502"/>
    <d v="2023-12-01T00:00:00"/>
    <s v="BH Colorado Electric Oper Co"/>
    <s v="Regulated Electric (122)"/>
    <s v="WPC Sub 30695 Burnt Mill Sub"/>
    <x v="144"/>
    <n v="135300"/>
    <x v="147"/>
    <n v="10569630"/>
    <s v="PWR TRFRMR NBR XXXXXX FOUNDATION"/>
    <d v="2006-12-14T00:00:00"/>
    <d v="2006-12-01T00:00:00"/>
    <s v="10020263"/>
  </r>
  <r>
    <n v="1"/>
    <n v="3941.4900000000002"/>
    <n v="1406.5402168754999"/>
    <n v="2534.9497831245003"/>
    <d v="2023-12-01T00:00:00"/>
    <s v="BH Colorado Electric Oper Co"/>
    <s v="Regulated Electric (122)"/>
    <s v="WPC Sub 30695 Burnt Mill Sub"/>
    <x v="144"/>
    <n v="135300"/>
    <x v="388"/>
    <n v="10569637"/>
    <s v="PWR TRFRMR NBR 08405 INSTALLATION"/>
    <d v="2006-12-14T00:00:00"/>
    <d v="2006-12-01T00:00:00"/>
    <s v="10020263"/>
  </r>
  <r>
    <n v="1"/>
    <n v="955537.74"/>
    <n v="340988.37243081297"/>
    <n v="614549.36756918696"/>
    <d v="2023-12-01T00:00:00"/>
    <s v="BH Colorado Electric Oper Co"/>
    <s v="Regulated Electric (122)"/>
    <s v="WPC Sub 30695 Burnt Mill Sub"/>
    <x v="144"/>
    <n v="135300"/>
    <x v="135"/>
    <n v="10569512"/>
    <s v="POWER TRANSFORMER 08405"/>
    <d v="2006-12-14T00:00:00"/>
    <d v="2006-12-01T00:00:00"/>
    <s v="10020263"/>
  </r>
  <r>
    <n v="0"/>
    <n v="10713.36"/>
    <n v="546.15948631439994"/>
    <n v="10167.200513685601"/>
    <d v="2023-12-01T00:00:00"/>
    <s v="BH Colorado Electric Oper Co"/>
    <s v="Regulated Electric (122)"/>
    <s v="WPC Sub 30695 Burnt Mill Sub"/>
    <x v="144"/>
    <n v="135300"/>
    <x v="149"/>
    <n v="34237252"/>
    <s v="NERC Test Switch"/>
    <d v="2021-07-20T00:00:00"/>
    <d v="2021-07-01T00:00:00"/>
    <s v="10075412"/>
  </r>
  <r>
    <n v="1"/>
    <n v="16562.2"/>
    <n v="3546.1819973560005"/>
    <n v="13016.018002643999"/>
    <d v="2023-12-01T00:00:00"/>
    <s v="BH Colorado Electric Oper Co"/>
    <s v="Regulated Electric (122)"/>
    <s v="WPC Sub 30695 Burnt Mill Sub"/>
    <x v="144"/>
    <n v="135300"/>
    <x v="126"/>
    <n v="12301525"/>
    <s v="Scada Equip - Server/Router"/>
    <d v="2013-07-01T00:00:00"/>
    <d v="2013-01-01T00:00:00"/>
    <s v="10047856"/>
  </r>
  <r>
    <n v="0"/>
    <n v="10796.73"/>
    <n v="990.73709597100003"/>
    <n v="9805.992904028999"/>
    <d v="2023-12-01T00:00:00"/>
    <s v="BH Colorado Electric Oper Co"/>
    <s v="Regulated Electric (122)"/>
    <s v="WPC Sub 30695 Burnt Mill Sub"/>
    <x v="144"/>
    <n v="135300"/>
    <x v="127"/>
    <n v="33375831"/>
    <s v="SECURITY SYSTEM"/>
    <d v="2019-12-16T00:00:00"/>
    <d v="2019-12-01T00:00:00"/>
    <s v="10068546"/>
  </r>
  <r>
    <n v="457"/>
    <n v="20090.55"/>
    <n v="7169.4122157225002"/>
    <n v="12921.1377842775"/>
    <d v="2023-12-01T00:00:00"/>
    <s v="BH Colorado Electric Oper Co"/>
    <s v="Regulated Electric (122)"/>
    <s v="WPC Sub 30695 Burnt Mill Sub"/>
    <x v="144"/>
    <n v="135300"/>
    <x v="269"/>
    <n v="10569609"/>
    <s v="STEEL CONDUIT"/>
    <d v="2006-12-14T00:00:00"/>
    <d v="2006-01-01T00:00:00"/>
    <s v="10020263"/>
  </r>
  <r>
    <n v="12"/>
    <n v="1893.1100000000001"/>
    <n v="675.56567439450009"/>
    <n v="1217.5443256055"/>
    <d v="2023-12-01T00:00:00"/>
    <s v="BH Colorado Electric Oper Co"/>
    <s v="Regulated Electric (122)"/>
    <s v="WPC Sub 30695 Burnt Mill Sub"/>
    <x v="144"/>
    <n v="135300"/>
    <x v="31"/>
    <n v="10569616"/>
    <s v="SUSPENSION INSULATORS"/>
    <d v="2006-12-14T00:00:00"/>
    <d v="2006-01-01T00:00:00"/>
    <s v="10020263"/>
  </r>
  <r>
    <n v="3"/>
    <n v="76173.919999999998"/>
    <n v="27183.040412904"/>
    <n v="48990.879587096002"/>
    <d v="2023-12-01T00:00:00"/>
    <s v="BH Colorado Electric Oper Co"/>
    <s v="Regulated Electric (122)"/>
    <s v="WPC Sub 30695 Burnt Mill Sub"/>
    <x v="144"/>
    <n v="135300"/>
    <x v="270"/>
    <n v="10569623"/>
    <s v="SWITCH STAND"/>
    <d v="2006-12-14T00:00:00"/>
    <d v="2006-01-01T00:00:00"/>
    <s v="10020263"/>
  </r>
  <r>
    <n v="1"/>
    <n v="4761.79"/>
    <n v="1699.2683323604999"/>
    <n v="3062.5216676395003"/>
    <d v="2023-12-01T00:00:00"/>
    <s v="BH Colorado Electric Oper Co"/>
    <s v="Regulated Electric (122)"/>
    <s v="WPC Sub 30695 Burnt Mill Sub"/>
    <x v="144"/>
    <n v="135300"/>
    <x v="244"/>
    <n v="10569449"/>
    <s v="TELEMETER EQ - TRANSMIT/RECEIVE"/>
    <d v="2006-12-14T00:00:00"/>
    <d v="2006-01-01T00:00:00"/>
    <s v="10020263"/>
  </r>
  <r>
    <n v="2"/>
    <n v="30872.04"/>
    <n v="11016.840290598"/>
    <n v="19855.199709402001"/>
    <d v="2023-12-01T00:00:00"/>
    <s v="BH Colorado Electric Oper Co"/>
    <s v="Regulated Electric (122)"/>
    <s v="WPC Sub 30695 Burnt Mill Sub"/>
    <x v="144"/>
    <n v="135300"/>
    <x v="390"/>
    <n v="10569442"/>
    <s v="WAVE TRAP"/>
    <d v="2006-12-14T00:00:00"/>
    <d v="2006-01-01T00:00:00"/>
    <s v="10020263"/>
  </r>
  <r>
    <n v="0"/>
    <n v="0"/>
    <n v="0"/>
    <n v="0"/>
    <d v="2023-12-01T00:00:00"/>
    <s v="BH Colorado Electric Oper Co"/>
    <s v="Regulated Electric (122)"/>
    <s v="WPC Sub 30698 Mobile Regulator"/>
    <x v="145"/>
    <n v="135300"/>
    <x v="239"/>
    <n v="9969001"/>
    <s v="MISCELLANEOUS RELAY"/>
    <d v="1997-09-01T00:00:00"/>
    <d v="1998-01-01T00:00:00"/>
    <s v="23556036"/>
  </r>
  <r>
    <n v="0"/>
    <n v="0"/>
    <n v="0"/>
    <n v="0"/>
    <d v="2023-12-01T00:00:00"/>
    <s v="BH Colorado Electric Oper Co"/>
    <s v="Regulated Electric (122)"/>
    <s v="WPC Sub 30698 Mobile Regulator"/>
    <x v="145"/>
    <n v="135300"/>
    <x v="239"/>
    <n v="9761152"/>
    <s v="MISCELLANEOUS RELAY"/>
    <d v="1997-09-01T00:00:00"/>
    <d v="1998-01-01T00:00:00"/>
    <s v="23556036"/>
  </r>
  <r>
    <n v="0"/>
    <n v="0"/>
    <n v="0"/>
    <n v="0"/>
    <d v="2023-12-01T00:00:00"/>
    <s v="BH Colorado Electric Oper Co"/>
    <s v="Regulated Electric (122)"/>
    <s v="WPC Sub 30698 Mobile Regulator"/>
    <x v="145"/>
    <n v="135300"/>
    <x v="174"/>
    <n v="9761153"/>
    <s v="TRANSFORMER DIFFERENTIAL RELAY"/>
    <d v="1997-09-01T00:00:00"/>
    <d v="1998-01-01T00:00:00"/>
    <s v="23556036"/>
  </r>
  <r>
    <n v="0"/>
    <n v="0"/>
    <n v="0"/>
    <n v="0"/>
    <d v="2023-12-01T00:00:00"/>
    <s v="BH Colorado Electric Oper Co"/>
    <s v="Regulated Electric (122)"/>
    <s v="WPC Sub 30698 Mobile Regulator"/>
    <x v="145"/>
    <n v="135300"/>
    <x v="174"/>
    <n v="9969002"/>
    <s v="TRANSFORMER DIFFERENTIAL RELAY"/>
    <d v="1997-09-01T00:00:00"/>
    <d v="1998-01-01T00:00:00"/>
    <s v="23556036"/>
  </r>
  <r>
    <n v="0"/>
    <n v="0"/>
    <n v="0"/>
    <n v="0"/>
    <d v="2023-12-01T00:00:00"/>
    <s v="BH Colorado Electric Oper Co"/>
    <s v="Regulated Electric (122)"/>
    <s v="WPC Sub 30700 Pueblo Reservoir"/>
    <x v="146"/>
    <n v="135300"/>
    <x v="3"/>
    <n v="28830346"/>
    <s v="Replace existing door and/or locking mechanisms for Pueblo Reservoir Substation to allow for compliance with NERC CIP Low Impact Standards."/>
    <d v="2019-12-16T00:00:00"/>
    <d v="2020-01-01T00:00:00"/>
    <s v="10068548"/>
  </r>
  <r>
    <n v="0"/>
    <n v="0"/>
    <n v="0"/>
    <n v="0"/>
    <d v="2023-12-01T00:00:00"/>
    <s v="BH Colorado Electric Oper Co"/>
    <s v="Regulated Electric (122)"/>
    <s v="WPC Sub 30700 Pueblo Reservoir"/>
    <x v="146"/>
    <n v="135300"/>
    <x v="3"/>
    <n v="28413183"/>
    <s v="Replace existing door and/or locking mechanisms for Pueblo Reservoir Substation to allow for compliance with NERC CIP Low Impact Standards."/>
    <d v="2019-12-16T00:00:00"/>
    <d v="2019-12-01T00:00:00"/>
    <s v="10068548"/>
  </r>
  <r>
    <n v="0"/>
    <n v="0"/>
    <n v="0"/>
    <n v="0"/>
    <d v="2023-12-01T00:00:00"/>
    <s v="BH Colorado Electric Oper Co"/>
    <s v="Regulated Electric (122)"/>
    <s v="WPC Sub 30700 Pueblo Reservoir"/>
    <x v="146"/>
    <n v="135300"/>
    <x v="3"/>
    <n v="29646519"/>
    <s v="Replace existing door and/or locking mechanisms for Pueblo Reservoir Substation to allow for compliance with NERC CIP Low Impact Standards."/>
    <d v="2019-12-16T00:00:00"/>
    <d v="2020-07-01T00:00:00"/>
    <s v="10068548"/>
  </r>
  <r>
    <n v="0"/>
    <n v="0"/>
    <n v="0"/>
    <n v="0"/>
    <d v="2023-12-01T00:00:00"/>
    <s v="BH Colorado Electric Oper Co"/>
    <s v="Regulated Electric (122)"/>
    <s v="WPC Sub 40320 Lajunta"/>
    <x v="147"/>
    <n v="135001"/>
    <x v="16"/>
    <n v="9868945"/>
    <s v="LAND - TRACT 20"/>
    <d v="1955-07-01T00:00:00"/>
    <d v="1955-07-01T00:00:00"/>
    <s v="CPR Conversion"/>
  </r>
  <r>
    <n v="0"/>
    <n v="0"/>
    <n v="0"/>
    <n v="0"/>
    <d v="2023-12-01T00:00:00"/>
    <s v="BH Colorado Electric Oper Co"/>
    <s v="Regulated Electric (122)"/>
    <s v="WPC Sub 40320 Lajunta"/>
    <x v="147"/>
    <n v="135001"/>
    <x v="16"/>
    <n v="9868946"/>
    <s v="LAND - TRACT 19"/>
    <d v="1953-07-01T00:00:00"/>
    <d v="1953-07-01T00:00:00"/>
    <s v="CPR Conversion"/>
  </r>
  <r>
    <n v="0"/>
    <n v="0"/>
    <n v="0"/>
    <n v="0"/>
    <d v="2023-12-01T00:00:00"/>
    <s v="BH Colorado Electric Oper Co"/>
    <s v="Regulated Electric (122)"/>
    <s v="WPC Sub 40320 Lajunta"/>
    <x v="147"/>
    <n v="135001"/>
    <x v="16"/>
    <n v="9868944"/>
    <s v="LAND - TRACT 21 : 27654 U.S. Highway 50"/>
    <d v="1959-07-01T00:00:00"/>
    <d v="1959-07-01T00:00:00"/>
    <s v="CPR Conversion"/>
  </r>
  <r>
    <n v="0"/>
    <n v="0"/>
    <n v="0"/>
    <n v="0"/>
    <d v="2023-12-01T00:00:00"/>
    <s v="BH Colorado Electric Oper Co"/>
    <s v="Regulated Electric (122)"/>
    <s v="WPC Sub 40320 Lajunta"/>
    <x v="147"/>
    <n v="135200"/>
    <x v="194"/>
    <n v="9974311"/>
    <s v="CONTROL BUILDING STRUCTURE - #"/>
    <d v="1959-07-01T00:00:00"/>
    <d v="1959-07-01T00:00:00"/>
    <s v="CPR Conversion"/>
  </r>
  <r>
    <n v="0"/>
    <n v="0"/>
    <n v="0"/>
    <n v="0"/>
    <d v="2023-12-01T00:00:00"/>
    <s v="BH Colorado Electric Oper Co"/>
    <s v="Regulated Electric (122)"/>
    <s v="WPC Sub 40320 Lajunta"/>
    <x v="147"/>
    <n v="135200"/>
    <x v="194"/>
    <n v="9974308"/>
    <s v="BUILDINGS-OTHER #1"/>
    <d v="1975-07-01T00:00:00"/>
    <d v="1975-07-01T00:00:00"/>
    <s v="CPR Conversion"/>
  </r>
  <r>
    <n v="0"/>
    <n v="0"/>
    <n v="0"/>
    <n v="0"/>
    <d v="2023-12-01T00:00:00"/>
    <s v="BH Colorado Electric Oper Co"/>
    <s v="Regulated Electric (122)"/>
    <s v="WPC Sub 40320 Lajunta"/>
    <x v="147"/>
    <n v="135200"/>
    <x v="194"/>
    <n v="9974309"/>
    <s v="BUILDINGS-OTHER #1"/>
    <d v="1973-07-01T00:00:00"/>
    <d v="1973-07-01T00:00:00"/>
    <s v="CPR Conversion"/>
  </r>
  <r>
    <n v="0"/>
    <n v="0"/>
    <n v="0"/>
    <n v="0"/>
    <d v="2023-12-01T00:00:00"/>
    <s v="BH Colorado Electric Oper Co"/>
    <s v="Regulated Electric (122)"/>
    <s v="WPC Sub 40320 Lajunta"/>
    <x v="147"/>
    <n v="135200"/>
    <x v="194"/>
    <n v="9974310"/>
    <s v="HEATING EQUIPMENT-BUILDING #1"/>
    <d v="1959-07-01T00:00:00"/>
    <d v="1959-07-01T00:00:00"/>
    <s v="CPR Conversion"/>
  </r>
  <r>
    <n v="0"/>
    <n v="0"/>
    <n v="0"/>
    <n v="0"/>
    <d v="2023-12-01T00:00:00"/>
    <s v="BH Colorado Electric Oper Co"/>
    <s v="Regulated Electric (122)"/>
    <s v="WPC Sub 40320 Lajunta"/>
    <x v="147"/>
    <n v="135200"/>
    <x v="119"/>
    <n v="9861265"/>
    <s v="FENCE"/>
    <d v="1996-07-01T00:00:00"/>
    <d v="1996-07-01T00:00:00"/>
    <s v="CPR Conversion"/>
  </r>
  <r>
    <n v="0"/>
    <n v="0"/>
    <n v="0"/>
    <n v="0"/>
    <d v="2023-12-01T00:00:00"/>
    <s v="BH Colorado Electric Oper Co"/>
    <s v="Regulated Electric (122)"/>
    <s v="WPC Sub 40320 Lajunta"/>
    <x v="147"/>
    <n v="135200"/>
    <x v="128"/>
    <n v="9974307"/>
    <s v="STATION ROCK"/>
    <d v="1970-07-01T00:00:00"/>
    <d v="1970-07-01T00:00:00"/>
    <s v="CPR Conversion"/>
  </r>
  <r>
    <n v="0"/>
    <n v="0"/>
    <n v="0"/>
    <n v="0"/>
    <d v="2023-12-01T00:00:00"/>
    <s v="BH Colorado Electric Oper Co"/>
    <s v="Regulated Electric (122)"/>
    <s v="WPC Sub 40320 Lajunta"/>
    <x v="147"/>
    <n v="135200"/>
    <x v="128"/>
    <n v="9974306"/>
    <s v="STRUCTURES-STATION ROCK"/>
    <d v="1975-07-01T00:00:00"/>
    <d v="1975-07-01T00:00:00"/>
    <s v="CPR Conversion"/>
  </r>
  <r>
    <n v="0"/>
    <n v="0"/>
    <n v="0"/>
    <n v="0"/>
    <d v="2023-12-01T00:00:00"/>
    <s v="BH Colorado Electric Oper Co"/>
    <s v="Regulated Electric (122)"/>
    <s v="WPC Sub 40320 Lajunta"/>
    <x v="147"/>
    <n v="135300"/>
    <x v="312"/>
    <n v="9974343"/>
    <s v="AIRBREAK-1PH-ELEC-0-15000V-&lt;=600AMPS"/>
    <d v="1970-07-01T00:00:00"/>
    <d v="1970-07-01T00:00:00"/>
    <s v="CPR Conversion"/>
  </r>
  <r>
    <n v="0"/>
    <n v="0"/>
    <n v="0"/>
    <n v="0"/>
    <d v="2023-12-01T00:00:00"/>
    <s v="BH Colorado Electric Oper Co"/>
    <s v="Regulated Electric (122)"/>
    <s v="WPC Sub 40320 Lajunta"/>
    <x v="147"/>
    <n v="135300"/>
    <x v="312"/>
    <n v="9822111"/>
    <s v="AIRBREAK-1PH-ELEC-0-15000V-&lt;=600AMPS"/>
    <d v="1970-07-01T00:00:00"/>
    <d v="1970-07-01T00:00:00"/>
    <s v="WCDXFER"/>
  </r>
  <r>
    <n v="0"/>
    <n v="0"/>
    <n v="0"/>
    <n v="0"/>
    <d v="2023-12-01T00:00:00"/>
    <s v="BH Colorado Electric Oper Co"/>
    <s v="Regulated Electric (122)"/>
    <s v="WPC Sub 40320 Lajunta"/>
    <x v="147"/>
    <n v="135300"/>
    <x v="110"/>
    <n v="9821875"/>
    <s v="ARRESTER - 69,001-146,000 VOLTS"/>
    <d v="1959-07-01T00:00:00"/>
    <d v="1959-07-01T00:00:00"/>
    <s v="WCDXFER"/>
  </r>
  <r>
    <n v="0"/>
    <n v="0"/>
    <n v="0"/>
    <n v="0"/>
    <d v="2023-12-01T00:00:00"/>
    <s v="BH Colorado Electric Oper Co"/>
    <s v="Regulated Electric (122)"/>
    <s v="WPC Sub 40320 Lajunta"/>
    <x v="147"/>
    <n v="135300"/>
    <x v="110"/>
    <n v="9974305"/>
    <s v="ARRESTER - 69,001-146,000 VOLTS"/>
    <d v="1959-07-01T00:00:00"/>
    <d v="1959-07-01T00:00:00"/>
    <s v="CPR Conversion"/>
  </r>
  <r>
    <n v="0"/>
    <n v="0"/>
    <n v="0"/>
    <n v="0"/>
    <d v="2023-12-01T00:00:00"/>
    <s v="BH Colorado Electric Oper Co"/>
    <s v="Regulated Electric (122)"/>
    <s v="WPC Sub 40320 Lajunta"/>
    <x v="147"/>
    <n v="135300"/>
    <x v="108"/>
    <n v="9974304"/>
    <s v="BATTERIES, STORAGE"/>
    <d v="1989-07-01T00:00:00"/>
    <d v="1989-07-01T00:00:00"/>
    <s v="CPR Conversion"/>
  </r>
  <r>
    <n v="0"/>
    <n v="0"/>
    <n v="0"/>
    <n v="0"/>
    <d v="2023-12-01T00:00:00"/>
    <s v="BH Colorado Electric Oper Co"/>
    <s v="Regulated Electric (122)"/>
    <s v="WPC Sub 40320 Lajunta"/>
    <x v="147"/>
    <n v="135300"/>
    <x v="108"/>
    <n v="9821900"/>
    <s v="BATTERIES, STORAGE"/>
    <d v="1996-07-01T00:00:00"/>
    <d v="1996-07-01T00:00:00"/>
    <s v="WCDXFER"/>
  </r>
  <r>
    <n v="0"/>
    <n v="0"/>
    <n v="0"/>
    <n v="0"/>
    <d v="2023-12-01T00:00:00"/>
    <s v="BH Colorado Electric Oper Co"/>
    <s v="Regulated Electric (122)"/>
    <s v="WPC Sub 40320 Lajunta"/>
    <x v="147"/>
    <n v="135300"/>
    <x v="108"/>
    <n v="10564671"/>
    <s v="BATTERIES, STORAGE"/>
    <d v="1996-07-01T00:00:00"/>
    <d v="1996-07-01T00:00:00"/>
    <s v="WCDXFER"/>
  </r>
  <r>
    <n v="0"/>
    <n v="0"/>
    <n v="0"/>
    <n v="0"/>
    <d v="2023-12-01T00:00:00"/>
    <s v="BH Colorado Electric Oper Co"/>
    <s v="Regulated Electric (122)"/>
    <s v="WPC Sub 40320 Lajunta"/>
    <x v="147"/>
    <n v="135300"/>
    <x v="108"/>
    <n v="9749214"/>
    <s v="BATTERIES, STORAGE"/>
    <d v="2005-12-09T00:00:00"/>
    <d v="2006-01-01T00:00:00"/>
    <s v="10022521"/>
  </r>
  <r>
    <n v="0"/>
    <n v="0"/>
    <n v="0"/>
    <n v="0"/>
    <d v="2023-12-01T00:00:00"/>
    <s v="BH Colorado Electric Oper Co"/>
    <s v="Regulated Electric (122)"/>
    <s v="WPC Sub 40320 Lajunta"/>
    <x v="147"/>
    <n v="135300"/>
    <x v="108"/>
    <n v="9861266"/>
    <s v="BATTERIES, STORAGE"/>
    <d v="1996-07-01T00:00:00"/>
    <d v="1996-07-01T00:00:00"/>
    <s v="CPR Conversion"/>
  </r>
  <r>
    <n v="0"/>
    <n v="0"/>
    <n v="0"/>
    <n v="0"/>
    <d v="2023-12-01T00:00:00"/>
    <s v="BH Colorado Electric Oper Co"/>
    <s v="Regulated Electric (122)"/>
    <s v="WPC Sub 40320 Lajunta"/>
    <x v="147"/>
    <n v="135300"/>
    <x v="108"/>
    <n v="9821899"/>
    <s v="BATTERIES, STORAGE"/>
    <d v="1989-07-01T00:00:00"/>
    <d v="1989-07-01T00:00:00"/>
    <s v="WCDXFER"/>
  </r>
  <r>
    <n v="0"/>
    <n v="0"/>
    <n v="0"/>
    <n v="0"/>
    <d v="2023-12-01T00:00:00"/>
    <s v="BH Colorado Electric Oper Co"/>
    <s v="Regulated Electric (122)"/>
    <s v="WPC Sub 40320 Lajunta"/>
    <x v="147"/>
    <n v="135300"/>
    <x v="140"/>
    <n v="9688277"/>
    <s v="BATTERY CHARGER"/>
    <d v="2005-12-13T00:00:00"/>
    <d v="2006-01-01T00:00:00"/>
    <s v="10022656"/>
  </r>
  <r>
    <n v="0"/>
    <n v="0"/>
    <n v="0"/>
    <n v="0"/>
    <d v="2023-12-01T00:00:00"/>
    <s v="BH Colorado Electric Oper Co"/>
    <s v="Regulated Electric (122)"/>
    <s v="WPC Sub 40320 Lajunta"/>
    <x v="147"/>
    <n v="135300"/>
    <x v="140"/>
    <n v="9821871"/>
    <s v="BATTERY CHARGER"/>
    <d v="1989-07-01T00:00:00"/>
    <d v="1989-07-01T00:00:00"/>
    <s v="WCDXFER"/>
  </r>
  <r>
    <n v="0"/>
    <n v="0"/>
    <n v="0"/>
    <n v="0"/>
    <d v="2023-12-01T00:00:00"/>
    <s v="BH Colorado Electric Oper Co"/>
    <s v="Regulated Electric (122)"/>
    <s v="WPC Sub 40320 Lajunta"/>
    <x v="147"/>
    <n v="135300"/>
    <x v="140"/>
    <n v="9974303"/>
    <s v="BATTERY CHARGER"/>
    <d v="1989-07-01T00:00:00"/>
    <d v="1989-07-01T00:00:00"/>
    <s v="CPR Conversion"/>
  </r>
  <r>
    <n v="0"/>
    <n v="0"/>
    <n v="0"/>
    <n v="0"/>
    <d v="2023-12-01T00:00:00"/>
    <s v="BH Colorado Electric Oper Co"/>
    <s v="Regulated Electric (122)"/>
    <s v="WPC Sub 40320 Lajunta"/>
    <x v="147"/>
    <n v="135300"/>
    <x v="201"/>
    <n v="9822078"/>
    <s v="OIL - 161 KV"/>
    <d v="1959-07-01T00:00:00"/>
    <d v="1959-07-01T00:00:00"/>
    <s v="WCDXFER"/>
  </r>
  <r>
    <n v="0"/>
    <n v="0"/>
    <n v="0"/>
    <n v="0"/>
    <d v="2023-12-01T00:00:00"/>
    <s v="BH Colorado Electric Oper Co"/>
    <s v="Regulated Electric (122)"/>
    <s v="WPC Sub 40320 Lajunta"/>
    <x v="147"/>
    <n v="135300"/>
    <x v="201"/>
    <n v="9724146"/>
    <s v="OIL - 161 KV"/>
    <d v="1959-07-01T00:00:00"/>
    <d v="1959-07-01T00:00:00"/>
    <s v="CPR Conversion"/>
  </r>
  <r>
    <n v="0"/>
    <n v="0"/>
    <n v="0"/>
    <n v="0"/>
    <d v="2023-12-01T00:00:00"/>
    <s v="BH Colorado Electric Oper Co"/>
    <s v="Regulated Electric (122)"/>
    <s v="WPC Sub 40320 Lajunta"/>
    <x v="147"/>
    <n v="135300"/>
    <x v="280"/>
    <n v="9822083"/>
    <s v="OIL - 69 KV"/>
    <d v="1959-07-01T00:00:00"/>
    <d v="1959-07-01T00:00:00"/>
    <s v="WCDXFER"/>
  </r>
  <r>
    <n v="0"/>
    <n v="0"/>
    <n v="0"/>
    <n v="0"/>
    <d v="2023-12-01T00:00:00"/>
    <s v="BH Colorado Electric Oper Co"/>
    <s v="Regulated Electric (122)"/>
    <s v="WPC Sub 40320 Lajunta"/>
    <x v="147"/>
    <n v="135300"/>
    <x v="280"/>
    <n v="9974376"/>
    <s v="OIL - 69 KV"/>
    <d v="1959-07-01T00:00:00"/>
    <d v="1959-07-01T00:00:00"/>
    <s v="CPR Conversion"/>
  </r>
  <r>
    <n v="0"/>
    <n v="0"/>
    <n v="0"/>
    <n v="0"/>
    <d v="2023-12-01T00:00:00"/>
    <s v="BH Colorado Electric Oper Co"/>
    <s v="Regulated Electric (122)"/>
    <s v="WPC Sub 40320 Lajunta"/>
    <x v="147"/>
    <n v="135300"/>
    <x v="207"/>
    <n v="9822138"/>
    <s v="COMBO-ELEC-45-69KV- &lt;= 600AMPS"/>
    <d v="1959-07-01T00:00:00"/>
    <d v="1959-07-01T00:00:00"/>
    <s v="WCDXFER"/>
  </r>
  <r>
    <n v="0"/>
    <n v="0"/>
    <n v="0"/>
    <n v="0"/>
    <d v="2023-12-01T00:00:00"/>
    <s v="BH Colorado Electric Oper Co"/>
    <s v="Regulated Electric (122)"/>
    <s v="WPC Sub 40320 Lajunta"/>
    <x v="147"/>
    <n v="135300"/>
    <x v="207"/>
    <n v="9974342"/>
    <s v="COMBO-ELEC-45-69KV- &lt;= 600AMPS"/>
    <d v="1959-07-01T00:00:00"/>
    <d v="1959-07-01T00:00:00"/>
    <s v="CPR Conversion"/>
  </r>
  <r>
    <n v="0"/>
    <n v="0"/>
    <n v="0"/>
    <n v="0"/>
    <d v="2023-12-01T00:00:00"/>
    <s v="BH Colorado Electric Oper Co"/>
    <s v="Regulated Electric (122)"/>
    <s v="WPC Sub 40320 Lajunta"/>
    <x v="147"/>
    <n v="135300"/>
    <x v="209"/>
    <n v="9822129"/>
    <s v="COMBO-ELEC-69-170KV- &lt;= 600AMPS"/>
    <d v="1959-07-01T00:00:00"/>
    <d v="1959-07-01T00:00:00"/>
    <s v="WCDXFER"/>
  </r>
  <r>
    <n v="0"/>
    <n v="0"/>
    <n v="0"/>
    <n v="0"/>
    <d v="2023-12-01T00:00:00"/>
    <s v="BH Colorado Electric Oper Co"/>
    <s v="Regulated Electric (122)"/>
    <s v="WPC Sub 40320 Lajunta"/>
    <x v="147"/>
    <n v="135300"/>
    <x v="209"/>
    <n v="9974341"/>
    <s v="COMBO-ELEC-69-170KV- &lt;= 600AMPS"/>
    <d v="1959-07-01T00:00:00"/>
    <d v="1959-07-01T00:00:00"/>
    <s v="CPR Conversion"/>
  </r>
  <r>
    <n v="0"/>
    <n v="0"/>
    <n v="0"/>
    <n v="0"/>
    <d v="2023-12-01T00:00:00"/>
    <s v="BH Colorado Electric Oper Co"/>
    <s v="Regulated Electric (122)"/>
    <s v="WPC Sub 40320 Lajunta"/>
    <x v="147"/>
    <n v="135300"/>
    <x v="209"/>
    <n v="9822128"/>
    <s v="SWITCH,COMBO,ELEC,69001-170K,"/>
    <d v="1970-07-01T00:00:00"/>
    <d v="1970-07-01T00:00:00"/>
    <s v="WCDXFER"/>
  </r>
  <r>
    <n v="0"/>
    <n v="0"/>
    <n v="0"/>
    <n v="0"/>
    <d v="2023-12-01T00:00:00"/>
    <s v="BH Colorado Electric Oper Co"/>
    <s v="Regulated Electric (122)"/>
    <s v="WPC Sub 40320 Lajunta"/>
    <x v="147"/>
    <n v="135300"/>
    <x v="209"/>
    <n v="9974340"/>
    <s v="SWITCH,COMBO,ELEC,69001-170K,"/>
    <d v="1970-07-01T00:00:00"/>
    <d v="1970-07-01T00:00:00"/>
    <s v="CPR Conversion"/>
  </r>
  <r>
    <n v="0"/>
    <n v="0"/>
    <n v="0"/>
    <n v="0"/>
    <d v="2023-12-01T00:00:00"/>
    <s v="BH Colorado Electric Oper Co"/>
    <s v="Regulated Electric (122)"/>
    <s v="WPC Sub 40320 Lajunta"/>
    <x v="147"/>
    <n v="135300"/>
    <x v="116"/>
    <n v="9711185"/>
    <s v="COND. CONTROL CABLE, OTHER"/>
    <d v="2005-12-13T00:00:00"/>
    <d v="2006-01-01T00:00:00"/>
    <s v="10022656"/>
  </r>
  <r>
    <n v="0"/>
    <n v="0"/>
    <n v="0"/>
    <n v="0"/>
    <d v="2023-12-01T00:00:00"/>
    <s v="BH Colorado Electric Oper Co"/>
    <s v="Regulated Electric (122)"/>
    <s v="WPC Sub 40320 Lajunta"/>
    <x v="147"/>
    <n v="135300"/>
    <x v="213"/>
    <n v="9821906"/>
    <s v="COND. PWR CABLE, AL, 251MCM-795MCM"/>
    <d v="1970-07-01T00:00:00"/>
    <d v="1970-07-01T00:00:00"/>
    <s v="WCDXFER"/>
  </r>
  <r>
    <n v="0"/>
    <n v="0"/>
    <n v="0"/>
    <n v="0"/>
    <d v="2023-12-01T00:00:00"/>
    <s v="BH Colorado Electric Oper Co"/>
    <s v="Regulated Electric (122)"/>
    <s v="WPC Sub 40320 Lajunta"/>
    <x v="147"/>
    <n v="135300"/>
    <x v="213"/>
    <n v="9706633"/>
    <s v="COND. PWR CABLE, AL, 251MCM-795MCM"/>
    <d v="1970-07-01T00:00:00"/>
    <d v="1970-07-01T00:00:00"/>
    <s v="CPR Conversion"/>
  </r>
  <r>
    <n v="0"/>
    <n v="0"/>
    <n v="0"/>
    <n v="0"/>
    <d v="2023-12-01T00:00:00"/>
    <s v="BH Colorado Electric Oper Co"/>
    <s v="Regulated Electric (122)"/>
    <s v="WPC Sub 40320 Lajunta"/>
    <x v="147"/>
    <n v="135300"/>
    <x v="214"/>
    <n v="9974357"/>
    <s v="COND. PWR CABLE, AL, OTHER"/>
    <d v="1970-07-01T00:00:00"/>
    <d v="1970-07-01T00:00:00"/>
    <s v="CPR Conversion"/>
  </r>
  <r>
    <n v="0"/>
    <n v="0"/>
    <n v="0"/>
    <n v="0"/>
    <d v="2023-12-01T00:00:00"/>
    <s v="BH Colorado Electric Oper Co"/>
    <s v="Regulated Electric (122)"/>
    <s v="WPC Sub 40320 Lajunta"/>
    <x v="147"/>
    <n v="135300"/>
    <x v="214"/>
    <n v="9821915"/>
    <s v="COND. PWR CABLE, AL, OTHER"/>
    <d v="1970-07-01T00:00:00"/>
    <d v="1970-07-01T00:00:00"/>
    <s v="WCDXFER"/>
  </r>
  <r>
    <n v="0"/>
    <n v="0"/>
    <n v="0"/>
    <n v="0"/>
    <d v="2023-12-01T00:00:00"/>
    <s v="BH Colorado Electric Oper Co"/>
    <s v="Regulated Electric (122)"/>
    <s v="WPC Sub 40320 Lajunta"/>
    <x v="147"/>
    <n v="135300"/>
    <x v="214"/>
    <n v="9974354"/>
    <s v="COND. PWR CABLE, AL, OTHER"/>
    <d v="1982-07-01T00:00:00"/>
    <d v="1982-07-01T00:00:00"/>
    <s v="CPR Conversion"/>
  </r>
  <r>
    <n v="0"/>
    <n v="0"/>
    <n v="0"/>
    <n v="0"/>
    <d v="2023-12-01T00:00:00"/>
    <s v="BH Colorado Electric Oper Co"/>
    <s v="Regulated Electric (122)"/>
    <s v="WPC Sub 40320 Lajunta"/>
    <x v="147"/>
    <n v="135300"/>
    <x v="214"/>
    <n v="9821916"/>
    <s v="COND. PWR CABLE, AL, OTHER"/>
    <d v="1982-07-01T00:00:00"/>
    <d v="1982-07-01T00:00:00"/>
    <s v="WCDXFER"/>
  </r>
  <r>
    <n v="0"/>
    <n v="0"/>
    <n v="0"/>
    <n v="0"/>
    <d v="2023-12-01T00:00:00"/>
    <s v="BH Colorado Electric Oper Co"/>
    <s v="Regulated Electric (122)"/>
    <s v="WPC Sub 40320 Lajunta"/>
    <x v="147"/>
    <n v="135300"/>
    <x v="215"/>
    <n v="9974375"/>
    <s v="CONDUIT-NOT ENCD, PVC-3&quot;-4&quot;"/>
    <d v="1969-07-01T00:00:00"/>
    <d v="1969-07-01T00:00:00"/>
    <s v="CPR Conversion"/>
  </r>
  <r>
    <n v="0"/>
    <n v="0"/>
    <n v="0"/>
    <n v="0"/>
    <d v="2023-12-01T00:00:00"/>
    <s v="BH Colorado Electric Oper Co"/>
    <s v="Regulated Electric (122)"/>
    <s v="WPC Sub 40320 Lajunta"/>
    <x v="147"/>
    <n v="135300"/>
    <x v="215"/>
    <n v="9821960"/>
    <s v="CONDUIT-NOT ENCD, PVC-3&quot;-4&quot;"/>
    <d v="1969-07-01T00:00:00"/>
    <d v="1969-07-01T00:00:00"/>
    <s v="WCDXFER"/>
  </r>
  <r>
    <n v="0"/>
    <n v="0"/>
    <n v="0"/>
    <n v="0"/>
    <d v="2023-12-01T00:00:00"/>
    <s v="BH Colorado Electric Oper Co"/>
    <s v="Regulated Electric (122)"/>
    <s v="WPC Sub 40320 Lajunta"/>
    <x v="147"/>
    <n v="135300"/>
    <x v="342"/>
    <n v="9974372"/>
    <s v="CONDUIT, NOT ENCD-STL-&gt;4&quot;-6&quot;"/>
    <d v="1959-07-01T00:00:00"/>
    <d v="1959-07-01T00:00:00"/>
    <s v="CPR Conversion"/>
  </r>
  <r>
    <n v="0"/>
    <n v="0"/>
    <n v="0"/>
    <n v="0"/>
    <d v="2023-12-01T00:00:00"/>
    <s v="BH Colorado Electric Oper Co"/>
    <s v="Regulated Electric (122)"/>
    <s v="WPC Sub 40320 Lajunta"/>
    <x v="147"/>
    <n v="135300"/>
    <x v="342"/>
    <n v="9821985"/>
    <s v="CONDUIT, NOT ENCD-STL-&gt;4&quot;-6&quot;"/>
    <d v="1959-07-01T00:00:00"/>
    <d v="1959-07-01T00:00:00"/>
    <s v="WCDXFER"/>
  </r>
  <r>
    <n v="0"/>
    <n v="0"/>
    <n v="0"/>
    <n v="0"/>
    <d v="2023-12-01T00:00:00"/>
    <s v="BH Colorado Electric Oper Co"/>
    <s v="Regulated Electric (122)"/>
    <s v="WPC Sub 40320 Lajunta"/>
    <x v="147"/>
    <n v="135300"/>
    <x v="218"/>
    <n v="9821988"/>
    <s v="CONDUIT-NOT ENCD, STL-3&quot;-4&quot;"/>
    <d v="1969-07-01T00:00:00"/>
    <d v="1969-07-01T00:00:00"/>
    <s v="WCDXFER"/>
  </r>
  <r>
    <n v="0"/>
    <n v="0"/>
    <n v="0"/>
    <n v="0"/>
    <d v="2023-12-01T00:00:00"/>
    <s v="BH Colorado Electric Oper Co"/>
    <s v="Regulated Electric (122)"/>
    <s v="WPC Sub 40320 Lajunta"/>
    <x v="147"/>
    <n v="135300"/>
    <x v="218"/>
    <n v="9974373"/>
    <s v="CONDUIT-NOT ENCD, STL-3&quot;-4&quot;"/>
    <d v="1959-07-01T00:00:00"/>
    <d v="1959-07-01T00:00:00"/>
    <s v="CPR Conversion"/>
  </r>
  <r>
    <n v="0"/>
    <n v="0"/>
    <n v="0"/>
    <n v="0"/>
    <d v="2023-12-01T00:00:00"/>
    <s v="BH Colorado Electric Oper Co"/>
    <s v="Regulated Electric (122)"/>
    <s v="WPC Sub 40320 Lajunta"/>
    <x v="147"/>
    <n v="135300"/>
    <x v="218"/>
    <n v="9974374"/>
    <s v="CONDUIT-NOT ENCD, STL-3&quot;-4&quot;"/>
    <d v="1969-07-01T00:00:00"/>
    <d v="1969-07-01T00:00:00"/>
    <s v="CPR Conversion"/>
  </r>
  <r>
    <n v="0"/>
    <n v="0"/>
    <n v="0"/>
    <n v="0"/>
    <d v="2023-12-01T00:00:00"/>
    <s v="BH Colorado Electric Oper Co"/>
    <s v="Regulated Electric (122)"/>
    <s v="WPC Sub 40320 Lajunta"/>
    <x v="147"/>
    <n v="135300"/>
    <x v="218"/>
    <n v="9821987"/>
    <s v="CONDUIT-NOT ENCD, STL-3&quot;-4&quot;"/>
    <d v="1959-07-01T00:00:00"/>
    <d v="1959-07-01T00:00:00"/>
    <s v="WCDXFER"/>
  </r>
  <r>
    <n v="0"/>
    <n v="0"/>
    <n v="0"/>
    <n v="0"/>
    <d v="2023-12-01T00:00:00"/>
    <s v="BH Colorado Electric Oper Co"/>
    <s v="Regulated Electric (122)"/>
    <s v="WPC Sub 40320 Lajunta"/>
    <x v="147"/>
    <n v="135300"/>
    <x v="220"/>
    <n v="9821924"/>
    <s v="CARR CURR EQ-COUPLING CAPACITOR 69KV"/>
    <d v="1953-07-01T00:00:00"/>
    <d v="1953-07-01T00:00:00"/>
    <s v="WCDXFER"/>
  </r>
  <r>
    <n v="0"/>
    <n v="0"/>
    <n v="0"/>
    <n v="0"/>
    <d v="2023-12-01T00:00:00"/>
    <s v="BH Colorado Electric Oper Co"/>
    <s v="Regulated Electric (122)"/>
    <s v="WPC Sub 40320 Lajunta"/>
    <x v="147"/>
    <n v="135300"/>
    <x v="220"/>
    <n v="9821959"/>
    <s v="CARR CURR EQ-CPLNG CAP-69KV"/>
    <d v="1961-07-01T00:00:00"/>
    <d v="1961-07-01T00:00:00"/>
    <s v="WCDXFER"/>
  </r>
  <r>
    <n v="0"/>
    <n v="0"/>
    <n v="0"/>
    <n v="0"/>
    <d v="2023-12-01T00:00:00"/>
    <s v="BH Colorado Electric Oper Co"/>
    <s v="Regulated Electric (122)"/>
    <s v="WPC Sub 40320 Lajunta"/>
    <x v="147"/>
    <n v="135300"/>
    <x v="220"/>
    <n v="9974378"/>
    <s v="CARR CURR EQ-COUPLING CAPACITOR 69KV"/>
    <d v="1953-07-01T00:00:00"/>
    <d v="1953-07-01T00:00:00"/>
    <s v="CPR Conversion"/>
  </r>
  <r>
    <n v="0"/>
    <n v="0"/>
    <n v="0"/>
    <n v="0"/>
    <d v="2023-12-01T00:00:00"/>
    <s v="BH Colorado Electric Oper Co"/>
    <s v="Regulated Electric (122)"/>
    <s v="WPC Sub 40320 Lajunta"/>
    <x v="147"/>
    <n v="135300"/>
    <x v="220"/>
    <n v="9728056"/>
    <s v="CARR CURR EQ-CPLNG CAP-69KV"/>
    <d v="1961-07-01T00:00:00"/>
    <d v="1961-07-01T00:00:00"/>
    <s v="CPR Conversion"/>
  </r>
  <r>
    <n v="0"/>
    <n v="0"/>
    <n v="0"/>
    <n v="0"/>
    <d v="2023-12-01T00:00:00"/>
    <s v="BH Colorado Electric Oper Co"/>
    <s v="Regulated Electric (122)"/>
    <s v="WPC Sub 40320 Lajunta"/>
    <x v="147"/>
    <n v="135300"/>
    <x v="221"/>
    <n v="9821950"/>
    <s v="CARR CURR EQ-CPLNG CAP PT-161KV"/>
    <d v="1959-07-01T00:00:00"/>
    <d v="1959-07-01T00:00:00"/>
    <s v="WCDXFER"/>
  </r>
  <r>
    <n v="0"/>
    <n v="0"/>
    <n v="0"/>
    <n v="0"/>
    <d v="2023-12-01T00:00:00"/>
    <s v="BH Colorado Electric Oper Co"/>
    <s v="Regulated Electric (122)"/>
    <s v="WPC Sub 40320 Lajunta"/>
    <x v="147"/>
    <n v="135300"/>
    <x v="221"/>
    <n v="9974293"/>
    <s v="CARR CURR EQ-CPLNG CAP PT-161KV"/>
    <d v="1959-07-01T00:00:00"/>
    <d v="1959-07-01T00:00:00"/>
    <s v="CPR Conversion"/>
  </r>
  <r>
    <n v="0"/>
    <n v="0"/>
    <n v="0"/>
    <n v="0"/>
    <d v="2023-12-01T00:00:00"/>
    <s v="BH Colorado Electric Oper Co"/>
    <s v="Regulated Electric (122)"/>
    <s v="WPC Sub 40320 Lajunta"/>
    <x v="147"/>
    <n v="135300"/>
    <x v="411"/>
    <n v="9974365"/>
    <s v="CTRL CUB-CUBICLE-AUXILLIARY"/>
    <d v="1967-07-01T00:00:00"/>
    <d v="1967-07-01T00:00:00"/>
    <s v="CPR Conversion"/>
  </r>
  <r>
    <n v="0"/>
    <n v="0"/>
    <n v="0"/>
    <n v="0"/>
    <d v="2023-12-01T00:00:00"/>
    <s v="BH Colorado Electric Oper Co"/>
    <s v="Regulated Electric (122)"/>
    <s v="WPC Sub 40320 Lajunta"/>
    <x v="147"/>
    <n v="135300"/>
    <x v="411"/>
    <n v="9821983"/>
    <s v="CTRL CUB-CUBICLE-AUXILLIARY"/>
    <d v="1967-07-01T00:00:00"/>
    <d v="1967-07-01T00:00:00"/>
    <s v="WCDXFER"/>
  </r>
  <r>
    <n v="0"/>
    <n v="0"/>
    <n v="0"/>
    <n v="0"/>
    <d v="2023-12-01T00:00:00"/>
    <s v="BH Colorado Electric Oper Co"/>
    <s v="Regulated Electric (122)"/>
    <s v="WPC Sub 40320 Lajunta"/>
    <x v="147"/>
    <n v="135300"/>
    <x v="412"/>
    <n v="9974367"/>
    <s v="CTRL CUB-RELAY-MAIN/TIE-BREAKER"/>
    <d v="1994-07-01T00:00:00"/>
    <d v="1994-07-01T00:00:00"/>
    <s v="CPR Conversion"/>
  </r>
  <r>
    <n v="0"/>
    <n v="0"/>
    <n v="0"/>
    <n v="0"/>
    <d v="2023-12-01T00:00:00"/>
    <s v="BH Colorado Electric Oper Co"/>
    <s v="Regulated Electric (122)"/>
    <s v="WPC Sub 40320 Lajunta"/>
    <x v="147"/>
    <n v="135300"/>
    <x v="412"/>
    <n v="9821982"/>
    <s v="CTRL CUB-RELAY-MAIN/TIE-BREAKER"/>
    <d v="1994-07-01T00:00:00"/>
    <d v="1994-07-01T00:00:00"/>
    <s v="WCDXFER"/>
  </r>
  <r>
    <n v="0"/>
    <n v="0"/>
    <n v="0"/>
    <n v="0"/>
    <d v="2023-12-01T00:00:00"/>
    <s v="BH Colorado Electric Oper Co"/>
    <s v="Regulated Electric (122)"/>
    <s v="WPC Sub 40320 Lajunta"/>
    <x v="147"/>
    <n v="135300"/>
    <x v="3"/>
    <n v="9748843"/>
    <s v="Repl Battery Charger-LaJunta"/>
    <d v="2005-12-13T00:00:00"/>
    <d v="2006-10-01T00:00:00"/>
    <s v="10022656"/>
  </r>
  <r>
    <n v="0"/>
    <n v="0"/>
    <n v="0"/>
    <n v="0"/>
    <d v="2023-12-01T00:00:00"/>
    <s v="BH Colorado Electric Oper Co"/>
    <s v="Regulated Electric (122)"/>
    <s v="WPC Sub 40320 Lajunta"/>
    <x v="147"/>
    <n v="135300"/>
    <x v="3"/>
    <n v="9760356"/>
    <s v="Inv-LaJunta 115KV Line Relays"/>
    <d v="1999-11-30T00:00:00"/>
    <d v="1999-12-01T00:00:00"/>
    <s v="10005475"/>
  </r>
  <r>
    <n v="0"/>
    <n v="0"/>
    <n v="0"/>
    <n v="0"/>
    <d v="2023-12-01T00:00:00"/>
    <s v="BH Colorado Electric Oper Co"/>
    <s v="Regulated Electric (122)"/>
    <s v="WPC Sub 40320 Lajunta"/>
    <x v="147"/>
    <n v="135300"/>
    <x v="3"/>
    <n v="12422983"/>
    <s v="REPLACE SELECT BUSHINGS ON 69KV BREAKERS"/>
    <d v="2014-02-12T00:00:00"/>
    <d v="2014-04-01T00:00:00"/>
    <s v="10048797"/>
  </r>
  <r>
    <n v="0"/>
    <n v="0"/>
    <n v="0"/>
    <n v="0"/>
    <d v="2023-12-01T00:00:00"/>
    <s v="BH Colorado Electric Oper Co"/>
    <s v="Regulated Electric (122)"/>
    <s v="WPC Sub 40320 Lajunta"/>
    <x v="147"/>
    <n v="135300"/>
    <x v="3"/>
    <n v="9754573"/>
    <s v="Repl Battery Syst-LaJunta Sub"/>
    <d v="2005-12-09T00:00:00"/>
    <d v="2006-02-01T00:00:00"/>
    <s v="10022521"/>
  </r>
  <r>
    <n v="0"/>
    <n v="0"/>
    <n v="0"/>
    <n v="0"/>
    <d v="2023-12-01T00:00:00"/>
    <s v="BH Colorado Electric Oper Co"/>
    <s v="Regulated Electric (122)"/>
    <s v="WPC Sub 40320 Lajunta"/>
    <x v="147"/>
    <n v="135300"/>
    <x v="3"/>
    <n v="12317841"/>
    <s v="REPLACE SELECT BUSHINGS ON 69KV BREAKERS"/>
    <d v="2014-02-12T00:00:00"/>
    <d v="2014-02-01T00:00:00"/>
    <s v="10048797"/>
  </r>
  <r>
    <n v="0"/>
    <n v="0"/>
    <n v="0"/>
    <n v="0"/>
    <d v="2023-12-01T00:00:00"/>
    <s v="BH Colorado Electric Oper Co"/>
    <s v="Regulated Electric (122)"/>
    <s v="WPC Sub 40320 Lajunta"/>
    <x v="147"/>
    <n v="135300"/>
    <x v="119"/>
    <n v="9822013"/>
    <s v="FENCES, CHAIN LINK"/>
    <d v="1993-07-01T00:00:00"/>
    <d v="1993-07-01T00:00:00"/>
    <s v="WCDXFER"/>
  </r>
  <r>
    <n v="0"/>
    <n v="0"/>
    <n v="0"/>
    <n v="0"/>
    <d v="2023-12-01T00:00:00"/>
    <s v="BH Colorado Electric Oper Co"/>
    <s v="Regulated Electric (122)"/>
    <s v="WPC Sub 40320 Lajunta"/>
    <x v="147"/>
    <n v="135300"/>
    <x v="119"/>
    <n v="9974362"/>
    <s v="FENCES, CHAIN LINK"/>
    <d v="1993-07-01T00:00:00"/>
    <d v="1993-07-01T00:00:00"/>
    <s v="CPR Conversion"/>
  </r>
  <r>
    <n v="0"/>
    <n v="0"/>
    <n v="0"/>
    <n v="0"/>
    <d v="2023-12-01T00:00:00"/>
    <s v="BH Colorado Electric Oper Co"/>
    <s v="Regulated Electric (122)"/>
    <s v="WPC Sub 40320 Lajunta"/>
    <x v="147"/>
    <n v="135300"/>
    <x v="119"/>
    <n v="9821978"/>
    <s v="FENCE"/>
    <d v="1959-07-01T00:00:00"/>
    <d v="1959-07-01T00:00:00"/>
    <s v="WCDXFER"/>
  </r>
  <r>
    <n v="0"/>
    <n v="0"/>
    <n v="0"/>
    <n v="0"/>
    <d v="2023-12-01T00:00:00"/>
    <s v="BH Colorado Electric Oper Co"/>
    <s v="Regulated Electric (122)"/>
    <s v="WPC Sub 40320 Lajunta"/>
    <x v="147"/>
    <n v="135300"/>
    <x v="119"/>
    <n v="9974364"/>
    <s v="FENCE"/>
    <d v="1959-07-01T00:00:00"/>
    <d v="1959-07-01T00:00:00"/>
    <s v="CPR Conversion"/>
  </r>
  <r>
    <n v="0"/>
    <n v="0"/>
    <n v="0"/>
    <n v="0"/>
    <d v="2023-12-01T00:00:00"/>
    <s v="BH Colorado Electric Oper Co"/>
    <s v="Regulated Electric (122)"/>
    <s v="WPC Sub 40320 Lajunta"/>
    <x v="147"/>
    <n v="135300"/>
    <x v="119"/>
    <n v="9822012"/>
    <s v="FENCES, CHAIN LINK"/>
    <d v="1970-07-01T00:00:00"/>
    <d v="1970-07-01T00:00:00"/>
    <s v="WCDXFER"/>
  </r>
  <r>
    <n v="0"/>
    <n v="0"/>
    <n v="0"/>
    <n v="0"/>
    <d v="2023-12-01T00:00:00"/>
    <s v="BH Colorado Electric Oper Co"/>
    <s v="Regulated Electric (122)"/>
    <s v="WPC Sub 40320 Lajunta"/>
    <x v="147"/>
    <n v="135300"/>
    <x v="119"/>
    <n v="9974363"/>
    <s v="FENCES, CHAIN LINK"/>
    <d v="1970-07-01T00:00:00"/>
    <d v="1970-07-01T00:00:00"/>
    <s v="CPR Conversion"/>
  </r>
  <r>
    <n v="0"/>
    <n v="0"/>
    <n v="0"/>
    <n v="0"/>
    <d v="2023-12-01T00:00:00"/>
    <s v="BH Colorado Electric Oper Co"/>
    <s v="Regulated Electric (122)"/>
    <s v="WPC Sub 40320 Lajunta"/>
    <x v="147"/>
    <n v="135300"/>
    <x v="227"/>
    <n v="9974361"/>
    <s v="FOUNDATION"/>
    <d v="1959-07-01T00:00:00"/>
    <d v="1959-07-01T00:00:00"/>
    <s v="CPR Conversion"/>
  </r>
  <r>
    <n v="0"/>
    <n v="0"/>
    <n v="0"/>
    <n v="0"/>
    <d v="2023-12-01T00:00:00"/>
    <s v="BH Colorado Electric Oper Co"/>
    <s v="Regulated Electric (122)"/>
    <s v="WPC Sub 40320 Lajunta"/>
    <x v="147"/>
    <n v="135300"/>
    <x v="227"/>
    <n v="9822058"/>
    <s v="FOUNDATION"/>
    <d v="1959-07-01T00:00:00"/>
    <d v="1959-07-01T00:00:00"/>
    <s v="WCDXFER"/>
  </r>
  <r>
    <n v="0"/>
    <n v="0"/>
    <n v="0"/>
    <n v="0"/>
    <d v="2023-12-01T00:00:00"/>
    <s v="BH Colorado Electric Oper Co"/>
    <s v="Regulated Electric (122)"/>
    <s v="WPC Sub 40320 Lajunta"/>
    <x v="147"/>
    <n v="135300"/>
    <x v="122"/>
    <n v="9821999"/>
    <s v="GROUNDING SYSTEMS, STATION"/>
    <d v="1969-07-01T00:00:00"/>
    <d v="1969-07-01T00:00:00"/>
    <s v="WCDXFER"/>
  </r>
  <r>
    <n v="0"/>
    <n v="0"/>
    <n v="0"/>
    <n v="0"/>
    <d v="2023-12-01T00:00:00"/>
    <s v="BH Colorado Electric Oper Co"/>
    <s v="Regulated Electric (122)"/>
    <s v="WPC Sub 40320 Lajunta"/>
    <x v="147"/>
    <n v="135300"/>
    <x v="122"/>
    <n v="9974358"/>
    <s v="STATION GROUNDING SYSTEMS"/>
    <d v="1970-07-01T00:00:00"/>
    <d v="1970-07-01T00:00:00"/>
    <s v="CPR Conversion"/>
  </r>
  <r>
    <n v="0"/>
    <n v="0"/>
    <n v="0"/>
    <n v="0"/>
    <d v="2023-12-01T00:00:00"/>
    <s v="BH Colorado Electric Oper Co"/>
    <s v="Regulated Electric (122)"/>
    <s v="WPC Sub 40320 Lajunta"/>
    <x v="147"/>
    <n v="135300"/>
    <x v="122"/>
    <n v="9821998"/>
    <s v="STATION GROUNDING SYSTEMS"/>
    <d v="1970-07-01T00:00:00"/>
    <d v="1970-07-01T00:00:00"/>
    <s v="WCDXFER"/>
  </r>
  <r>
    <n v="0"/>
    <n v="0"/>
    <n v="0"/>
    <n v="0"/>
    <d v="2023-12-01T00:00:00"/>
    <s v="BH Colorado Electric Oper Co"/>
    <s v="Regulated Electric (122)"/>
    <s v="WPC Sub 40320 Lajunta"/>
    <x v="147"/>
    <n v="135300"/>
    <x v="122"/>
    <n v="9974359"/>
    <s v="GROUNDING SYSTEMS, STATION"/>
    <d v="1969-07-01T00:00:00"/>
    <d v="1969-07-01T00:00:00"/>
    <s v="CPR Conversion"/>
  </r>
  <r>
    <n v="0"/>
    <n v="0"/>
    <n v="0"/>
    <n v="0"/>
    <d v="2023-12-01T00:00:00"/>
    <s v="BH Colorado Electric Oper Co"/>
    <s v="Regulated Electric (122)"/>
    <s v="WPC Sub 40320 Lajunta"/>
    <x v="147"/>
    <n v="135300"/>
    <x v="229"/>
    <n v="9821970"/>
    <s v="CARR CURR EQ-LINE TUNER"/>
    <d v="1961-07-01T00:00:00"/>
    <d v="1961-07-01T00:00:00"/>
    <s v="WCDXFER"/>
  </r>
  <r>
    <n v="0"/>
    <n v="0"/>
    <n v="0"/>
    <n v="0"/>
    <d v="2023-12-01T00:00:00"/>
    <s v="BH Colorado Electric Oper Co"/>
    <s v="Regulated Electric (122)"/>
    <s v="WPC Sub 40320 Lajunta"/>
    <x v="147"/>
    <n v="135300"/>
    <x v="229"/>
    <n v="9821968"/>
    <s v="LINE TUNER"/>
    <d v="1972-07-01T00:00:00"/>
    <d v="1972-07-01T00:00:00"/>
    <s v="WCDXFER"/>
  </r>
  <r>
    <n v="0"/>
    <n v="0"/>
    <n v="0"/>
    <n v="0"/>
    <d v="2023-12-01T00:00:00"/>
    <s v="BH Colorado Electric Oper Co"/>
    <s v="Regulated Electric (122)"/>
    <s v="WPC Sub 40320 Lajunta"/>
    <x v="147"/>
    <n v="135300"/>
    <x v="229"/>
    <n v="9974294"/>
    <s v="LINE TUNER"/>
    <d v="1973-07-01T00:00:00"/>
    <d v="1973-07-01T00:00:00"/>
    <s v="CPR Conversion"/>
  </r>
  <r>
    <n v="0"/>
    <n v="0"/>
    <n v="0"/>
    <n v="0"/>
    <d v="2023-12-01T00:00:00"/>
    <s v="BH Colorado Electric Oper Co"/>
    <s v="Regulated Electric (122)"/>
    <s v="WPC Sub 40320 Lajunta"/>
    <x v="147"/>
    <n v="135300"/>
    <x v="229"/>
    <n v="9821969"/>
    <s v="LINE TUNER"/>
    <d v="1973-07-01T00:00:00"/>
    <d v="1973-07-01T00:00:00"/>
    <s v="WCDXFER"/>
  </r>
  <r>
    <n v="0"/>
    <n v="0"/>
    <n v="0"/>
    <n v="0"/>
    <d v="2023-12-01T00:00:00"/>
    <s v="BH Colorado Electric Oper Co"/>
    <s v="Regulated Electric (122)"/>
    <s v="WPC Sub 40320 Lajunta"/>
    <x v="147"/>
    <n v="135300"/>
    <x v="229"/>
    <n v="9974296"/>
    <s v="CARR CURR EQ-LINE TUNER"/>
    <d v="1961-07-01T00:00:00"/>
    <d v="1961-07-01T00:00:00"/>
    <s v="CPR Conversion"/>
  </r>
  <r>
    <n v="0"/>
    <n v="0"/>
    <n v="0"/>
    <n v="0"/>
    <d v="2023-12-01T00:00:00"/>
    <s v="BH Colorado Electric Oper Co"/>
    <s v="Regulated Electric (122)"/>
    <s v="WPC Sub 40320 Lajunta"/>
    <x v="147"/>
    <n v="135300"/>
    <x v="229"/>
    <n v="9974295"/>
    <s v="LINE TUNER"/>
    <d v="1972-07-01T00:00:00"/>
    <d v="1972-07-01T00:00:00"/>
    <s v="CPR Conversion"/>
  </r>
  <r>
    <n v="0"/>
    <n v="0"/>
    <n v="0"/>
    <n v="0"/>
    <d v="2023-12-01T00:00:00"/>
    <s v="BH Colorado Electric Oper Co"/>
    <s v="Regulated Electric (122)"/>
    <s v="WPC Sub 40320 Lajunta"/>
    <x v="147"/>
    <n v="135300"/>
    <x v="287"/>
    <n v="9822086"/>
    <s v="LOW PROFILE STR-LIGHTNING MAST"/>
    <d v="1959-07-01T00:00:00"/>
    <d v="1959-07-01T00:00:00"/>
    <s v="WCDXFER"/>
  </r>
  <r>
    <n v="0"/>
    <n v="0"/>
    <n v="0"/>
    <n v="0"/>
    <d v="2023-12-01T00:00:00"/>
    <s v="BH Colorado Electric Oper Co"/>
    <s v="Regulated Electric (122)"/>
    <s v="WPC Sub 40320 Lajunta"/>
    <x v="147"/>
    <n v="135300"/>
    <x v="287"/>
    <n v="9974351"/>
    <s v="STRUC/OUTDR-LOW-LIGHTNING MAST"/>
    <d v="1970-07-01T00:00:00"/>
    <d v="1970-07-01T00:00:00"/>
    <s v="CPR Conversion"/>
  </r>
  <r>
    <n v="0"/>
    <n v="0"/>
    <n v="0"/>
    <n v="0"/>
    <d v="2023-12-01T00:00:00"/>
    <s v="BH Colorado Electric Oper Co"/>
    <s v="Regulated Electric (122)"/>
    <s v="WPC Sub 40320 Lajunta"/>
    <x v="147"/>
    <n v="135300"/>
    <x v="287"/>
    <n v="9822121"/>
    <s v="STRUC/OUTDR-LOW-LIGHTNING MAST"/>
    <d v="1970-07-01T00:00:00"/>
    <d v="1970-07-01T00:00:00"/>
    <s v="WCDXFER"/>
  </r>
  <r>
    <n v="0"/>
    <n v="0"/>
    <n v="0"/>
    <n v="0"/>
    <d v="2023-12-01T00:00:00"/>
    <s v="BH Colorado Electric Oper Co"/>
    <s v="Regulated Electric (122)"/>
    <s v="WPC Sub 40320 Lajunta"/>
    <x v="147"/>
    <n v="135300"/>
    <x v="287"/>
    <n v="9974352"/>
    <s v="LOW PROFILE STR-LIGHTNING MAST"/>
    <d v="1959-07-01T00:00:00"/>
    <d v="1959-07-01T00:00:00"/>
    <s v="CPR Conversion"/>
  </r>
  <r>
    <n v="0"/>
    <n v="0"/>
    <n v="0"/>
    <n v="0"/>
    <d v="2023-12-01T00:00:00"/>
    <s v="BH Colorado Electric Oper Co"/>
    <s v="Regulated Electric (122)"/>
    <s v="WPC Sub 40320 Lajunta"/>
    <x v="147"/>
    <n v="135300"/>
    <x v="232"/>
    <n v="9822091"/>
    <s v="LOW PROFILE STRUCT-BUS SUPPORT-1PH"/>
    <d v="1982-07-01T00:00:00"/>
    <d v="1982-07-01T00:00:00"/>
    <s v="WCDXFER"/>
  </r>
  <r>
    <n v="0"/>
    <n v="0"/>
    <n v="0"/>
    <n v="0"/>
    <d v="2023-12-01T00:00:00"/>
    <s v="BH Colorado Electric Oper Co"/>
    <s v="Regulated Electric (122)"/>
    <s v="WPC Sub 40320 Lajunta"/>
    <x v="147"/>
    <n v="135300"/>
    <x v="232"/>
    <n v="9974350"/>
    <s v="LOW PROFILE STRUCT-BUS SUPPORT-1PH"/>
    <d v="1982-07-01T00:00:00"/>
    <d v="1982-07-01T00:00:00"/>
    <s v="CPR Conversion"/>
  </r>
  <r>
    <n v="0"/>
    <n v="0"/>
    <n v="0"/>
    <n v="0"/>
    <d v="2023-12-01T00:00:00"/>
    <s v="BH Colorado Electric Oper Co"/>
    <s v="Regulated Electric (122)"/>
    <s v="WPC Sub 40320 Lajunta"/>
    <x v="147"/>
    <n v="135300"/>
    <x v="233"/>
    <n v="9822098"/>
    <s v="LOW PROFILE STRUCTURE-FOUNDATION"/>
    <d v="1970-07-01T00:00:00"/>
    <d v="1970-07-01T00:00:00"/>
    <s v="WCDXFER"/>
  </r>
  <r>
    <n v="0"/>
    <n v="0"/>
    <n v="0"/>
    <n v="0"/>
    <d v="2023-12-01T00:00:00"/>
    <s v="BH Colorado Electric Oper Co"/>
    <s v="Regulated Electric (122)"/>
    <s v="WPC Sub 40320 Lajunta"/>
    <x v="147"/>
    <n v="135300"/>
    <x v="233"/>
    <n v="9701178"/>
    <s v="LOW PROFILE STRUCTURE-FOUNDATION"/>
    <d v="1970-07-01T00:00:00"/>
    <d v="1970-07-01T00:00:00"/>
    <s v="CPR Conversion"/>
  </r>
  <r>
    <n v="0"/>
    <n v="0"/>
    <n v="0"/>
    <n v="0"/>
    <d v="2023-12-01T00:00:00"/>
    <s v="BH Colorado Electric Oper Co"/>
    <s v="Regulated Electric (122)"/>
    <s v="WPC Sub 40320 Lajunta"/>
    <x v="147"/>
    <n v="135300"/>
    <x v="234"/>
    <n v="9822114"/>
    <s v="OTHER LOW PROFILE STRUCTURE"/>
    <d v="1961-07-01T00:00:00"/>
    <d v="1961-07-01T00:00:00"/>
    <s v="WCDXFER"/>
  </r>
  <r>
    <n v="0"/>
    <n v="0"/>
    <n v="0"/>
    <n v="0"/>
    <d v="2023-12-01T00:00:00"/>
    <s v="BH Colorado Electric Oper Co"/>
    <s v="Regulated Electric (122)"/>
    <s v="WPC Sub 40320 Lajunta"/>
    <x v="147"/>
    <n v="135300"/>
    <x v="234"/>
    <n v="9974349"/>
    <s v="OTHER LOW PROFILE STRUCTURE"/>
    <d v="1961-07-01T00:00:00"/>
    <d v="1961-07-01T00:00:00"/>
    <s v="CPR Conversion"/>
  </r>
  <r>
    <n v="0"/>
    <n v="0"/>
    <n v="0"/>
    <n v="0"/>
    <d v="2023-12-01T00:00:00"/>
    <s v="BH Colorado Electric Oper Co"/>
    <s v="Regulated Electric (122)"/>
    <s v="WPC Sub 40320 Lajunta"/>
    <x v="147"/>
    <n v="135300"/>
    <x v="235"/>
    <n v="9822023"/>
    <s v="PANELS, LINE PANEL"/>
    <d v="1970-07-01T00:00:00"/>
    <d v="1970-07-01T00:00:00"/>
    <s v="WCDXFER"/>
  </r>
  <r>
    <n v="0"/>
    <n v="0"/>
    <n v="0"/>
    <n v="0"/>
    <d v="2023-12-01T00:00:00"/>
    <s v="BH Colorado Electric Oper Co"/>
    <s v="Regulated Electric (122)"/>
    <s v="WPC Sub 40320 Lajunta"/>
    <x v="147"/>
    <n v="135300"/>
    <x v="235"/>
    <n v="9974370"/>
    <s v="PANELS, LINE PANEL"/>
    <d v="1961-07-01T00:00:00"/>
    <d v="1961-07-01T00:00:00"/>
    <s v="CPR Conversion"/>
  </r>
  <r>
    <n v="0"/>
    <n v="0"/>
    <n v="0"/>
    <n v="0"/>
    <d v="2023-12-01T00:00:00"/>
    <s v="BH Colorado Electric Oper Co"/>
    <s v="Regulated Electric (122)"/>
    <s v="WPC Sub 40320 Lajunta"/>
    <x v="147"/>
    <n v="135300"/>
    <x v="235"/>
    <n v="9822021"/>
    <s v="PANELS, LINE PANEL"/>
    <d v="1962-07-01T00:00:00"/>
    <d v="1962-07-01T00:00:00"/>
    <s v="WCDXFER"/>
  </r>
  <r>
    <n v="0"/>
    <n v="0"/>
    <n v="0"/>
    <n v="0"/>
    <d v="2023-12-01T00:00:00"/>
    <s v="BH Colorado Electric Oper Co"/>
    <s v="Regulated Electric (122)"/>
    <s v="WPC Sub 40320 Lajunta"/>
    <x v="147"/>
    <n v="135300"/>
    <x v="235"/>
    <n v="9724145"/>
    <s v="PANELS, LINE PANEL"/>
    <d v="1970-07-01T00:00:00"/>
    <d v="1970-07-01T00:00:00"/>
    <s v="CPR Conversion"/>
  </r>
  <r>
    <n v="0"/>
    <n v="0"/>
    <n v="0"/>
    <n v="0"/>
    <d v="2023-12-01T00:00:00"/>
    <s v="BH Colorado Electric Oper Co"/>
    <s v="Regulated Electric (122)"/>
    <s v="WPC Sub 40320 Lajunta"/>
    <x v="147"/>
    <n v="135300"/>
    <x v="235"/>
    <n v="9974369"/>
    <s v="PANELS, LINE PANEL"/>
    <d v="1962-07-01T00:00:00"/>
    <d v="1962-07-01T00:00:00"/>
    <s v="CPR Conversion"/>
  </r>
  <r>
    <n v="0"/>
    <n v="0"/>
    <n v="0"/>
    <n v="0"/>
    <d v="2023-12-01T00:00:00"/>
    <s v="BH Colorado Electric Oper Co"/>
    <s v="Regulated Electric (122)"/>
    <s v="WPC Sub 40320 Lajunta"/>
    <x v="147"/>
    <n v="135300"/>
    <x v="235"/>
    <n v="9822020"/>
    <s v="PANELS, LINE PANEL"/>
    <d v="1961-07-01T00:00:00"/>
    <d v="1961-07-01T00:00:00"/>
    <s v="WCDXFER"/>
  </r>
  <r>
    <n v="0"/>
    <n v="0"/>
    <n v="0"/>
    <n v="0"/>
    <d v="2023-12-01T00:00:00"/>
    <s v="BH Colorado Electric Oper Co"/>
    <s v="Regulated Electric (122)"/>
    <s v="WPC Sub 40320 Lajunta"/>
    <x v="147"/>
    <n v="135300"/>
    <x v="235"/>
    <n v="9822022"/>
    <s v="LINE PANEL"/>
    <d v="1959-07-01T00:00:00"/>
    <d v="1959-07-01T00:00:00"/>
    <s v="WCDXFER"/>
  </r>
  <r>
    <n v="0"/>
    <n v="0"/>
    <n v="0"/>
    <n v="0"/>
    <d v="2023-12-01T00:00:00"/>
    <s v="BH Colorado Electric Oper Co"/>
    <s v="Regulated Electric (122)"/>
    <s v="WPC Sub 40320 Lajunta"/>
    <x v="147"/>
    <n v="135300"/>
    <x v="235"/>
    <n v="9974371"/>
    <s v="LINE PANEL"/>
    <d v="1959-07-01T00:00:00"/>
    <d v="1959-07-01T00:00:00"/>
    <s v="CPR Conversion"/>
  </r>
  <r>
    <n v="0"/>
    <n v="0"/>
    <n v="0"/>
    <n v="0"/>
    <d v="2023-12-01T00:00:00"/>
    <s v="BH Colorado Electric Oper Co"/>
    <s v="Regulated Electric (122)"/>
    <s v="WPC Sub 40320 Lajunta"/>
    <x v="147"/>
    <n v="135300"/>
    <x v="236"/>
    <n v="9724140"/>
    <s v="OTHER PANELS"/>
    <d v="1978-07-01T00:00:00"/>
    <d v="1978-07-01T00:00:00"/>
    <s v="CPR Conversion"/>
  </r>
  <r>
    <n v="0"/>
    <n v="0"/>
    <n v="0"/>
    <n v="0"/>
    <d v="2023-12-01T00:00:00"/>
    <s v="BH Colorado Electric Oper Co"/>
    <s v="Regulated Electric (122)"/>
    <s v="WPC Sub 40320 Lajunta"/>
    <x v="147"/>
    <n v="135300"/>
    <x v="236"/>
    <n v="9822044"/>
    <s v="OTHER PANELS"/>
    <d v="1994-07-01T00:00:00"/>
    <d v="1994-07-01T00:00:00"/>
    <s v="WCDXFER"/>
  </r>
  <r>
    <n v="0"/>
    <n v="0"/>
    <n v="0"/>
    <n v="0"/>
    <d v="2023-12-01T00:00:00"/>
    <s v="BH Colorado Electric Oper Co"/>
    <s v="Regulated Electric (122)"/>
    <s v="WPC Sub 40320 Lajunta"/>
    <x v="147"/>
    <n v="135300"/>
    <x v="236"/>
    <n v="9974348"/>
    <s v="OTHER PANELS"/>
    <d v="1959-07-01T00:00:00"/>
    <d v="1959-07-01T00:00:00"/>
    <s v="CPR Conversion"/>
  </r>
  <r>
    <n v="0"/>
    <n v="0"/>
    <n v="0"/>
    <n v="0"/>
    <d v="2023-12-01T00:00:00"/>
    <s v="BH Colorado Electric Oper Co"/>
    <s v="Regulated Electric (122)"/>
    <s v="WPC Sub 40320 Lajunta"/>
    <x v="147"/>
    <n v="135300"/>
    <x v="236"/>
    <n v="9974368"/>
    <s v="OTHER PANELS"/>
    <d v="1994-07-01T00:00:00"/>
    <d v="1994-07-01T00:00:00"/>
    <s v="CPR Conversion"/>
  </r>
  <r>
    <n v="0"/>
    <n v="0"/>
    <n v="0"/>
    <n v="0"/>
    <d v="2023-12-01T00:00:00"/>
    <s v="BH Colorado Electric Oper Co"/>
    <s v="Regulated Electric (122)"/>
    <s v="WPC Sub 40320 Lajunta"/>
    <x v="147"/>
    <n v="135300"/>
    <x v="236"/>
    <n v="9822043"/>
    <s v="OTHER PANELS"/>
    <d v="1978-07-01T00:00:00"/>
    <d v="1978-07-01T00:00:00"/>
    <s v="WCDXFER"/>
  </r>
  <r>
    <n v="0"/>
    <n v="0"/>
    <n v="0"/>
    <n v="0"/>
    <d v="2023-12-01T00:00:00"/>
    <s v="BH Colorado Electric Oper Co"/>
    <s v="Regulated Electric (122)"/>
    <s v="WPC Sub 40320 Lajunta"/>
    <x v="147"/>
    <n v="135300"/>
    <x v="236"/>
    <n v="9822042"/>
    <s v="OTHER PANELS"/>
    <d v="1959-07-01T00:00:00"/>
    <d v="1959-07-01T00:00:00"/>
    <s v="WCDXFER"/>
  </r>
  <r>
    <n v="0"/>
    <n v="0"/>
    <n v="0"/>
    <n v="0"/>
    <d v="2023-12-01T00:00:00"/>
    <s v="BH Colorado Electric Oper Co"/>
    <s v="Regulated Electric (122)"/>
    <s v="WPC Sub 40320 Lajunta"/>
    <x v="147"/>
    <n v="135300"/>
    <x v="236"/>
    <n v="9822041"/>
    <s v="PANEL, INSTRUMENT, GAUGE-OTHE"/>
    <d v="1973-07-01T00:00:00"/>
    <d v="1973-07-01T00:00:00"/>
    <s v="WCDXFER"/>
  </r>
  <r>
    <n v="0"/>
    <n v="0"/>
    <n v="0"/>
    <n v="0"/>
    <d v="2023-12-01T00:00:00"/>
    <s v="BH Colorado Electric Oper Co"/>
    <s v="Regulated Electric (122)"/>
    <s v="WPC Sub 40320 Lajunta"/>
    <x v="147"/>
    <n v="135300"/>
    <x v="236"/>
    <n v="9822039"/>
    <s v="PANEL, INSTRUMENT, GAUGE-OTHE"/>
    <d v="1969-07-01T00:00:00"/>
    <d v="1969-07-01T00:00:00"/>
    <s v="WCDXFER"/>
  </r>
  <r>
    <n v="0"/>
    <n v="0"/>
    <n v="0"/>
    <n v="0"/>
    <d v="2023-12-01T00:00:00"/>
    <s v="BH Colorado Electric Oper Co"/>
    <s v="Regulated Electric (122)"/>
    <s v="WPC Sub 40320 Lajunta"/>
    <x v="147"/>
    <n v="135300"/>
    <x v="236"/>
    <n v="9974346"/>
    <s v="PANEL, INSTRUMENT, GAUGE-OTHE"/>
    <d v="1973-07-01T00:00:00"/>
    <d v="1973-07-01T00:00:00"/>
    <s v="CPR Conversion"/>
  </r>
  <r>
    <n v="0"/>
    <n v="0"/>
    <n v="0"/>
    <n v="0"/>
    <d v="2023-12-01T00:00:00"/>
    <s v="BH Colorado Electric Oper Co"/>
    <s v="Regulated Electric (122)"/>
    <s v="WPC Sub 40320 Lajunta"/>
    <x v="147"/>
    <n v="135300"/>
    <x v="236"/>
    <n v="9724143"/>
    <s v="PANEL, INSTRUMENT, GAUGE-OTHE"/>
    <d v="1969-07-01T00:00:00"/>
    <d v="1969-07-01T00:00:00"/>
    <s v="CPR Conversion"/>
  </r>
  <r>
    <n v="0"/>
    <n v="0"/>
    <n v="0"/>
    <n v="0"/>
    <d v="2023-12-01T00:00:00"/>
    <s v="BH Colorado Electric Oper Co"/>
    <s v="Regulated Electric (122)"/>
    <s v="WPC Sub 40320 Lajunta"/>
    <x v="147"/>
    <n v="135300"/>
    <x v="236"/>
    <n v="9822040"/>
    <s v="PANEL, INSTRUMENT, GAUGE-OTHE"/>
    <d v="1970-07-01T00:00:00"/>
    <d v="1970-07-01T00:00:00"/>
    <s v="WCDXFER"/>
  </r>
  <r>
    <n v="0"/>
    <n v="0"/>
    <n v="0"/>
    <n v="0"/>
    <d v="2023-12-01T00:00:00"/>
    <s v="BH Colorado Electric Oper Co"/>
    <s v="Regulated Electric (122)"/>
    <s v="WPC Sub 40320 Lajunta"/>
    <x v="147"/>
    <n v="135300"/>
    <x v="236"/>
    <n v="9974347"/>
    <s v="PANEL, INSTRUMENT, GAUGE-OTHE"/>
    <d v="1970-07-01T00:00:00"/>
    <d v="1970-07-01T00:00:00"/>
    <s v="CPR Conversion"/>
  </r>
  <r>
    <n v="0"/>
    <n v="0"/>
    <n v="0"/>
    <n v="0"/>
    <d v="2023-12-01T00:00:00"/>
    <s v="BH Colorado Electric Oper Co"/>
    <s v="Regulated Electric (122)"/>
    <s v="WPC Sub 40320 Lajunta"/>
    <x v="147"/>
    <n v="135300"/>
    <x v="147"/>
    <n v="9870189"/>
    <s v="TRANSF, PWR, FOUNDATION"/>
    <d v="1970-07-01T00:00:00"/>
    <d v="1970-07-01T00:00:00"/>
    <s v="CPR Conversion"/>
  </r>
  <r>
    <n v="0"/>
    <n v="0"/>
    <n v="0"/>
    <n v="0"/>
    <d v="2023-12-01T00:00:00"/>
    <s v="BH Colorado Electric Oper Co"/>
    <s v="Regulated Electric (122)"/>
    <s v="WPC Sub 40320 Lajunta"/>
    <x v="147"/>
    <n v="135300"/>
    <x v="147"/>
    <n v="9870190"/>
    <s v="TRANSF, PWR, FOUNDATION"/>
    <d v="1959-07-01T00:00:00"/>
    <d v="1959-07-01T00:00:00"/>
    <s v="CPR Conversion"/>
  </r>
  <r>
    <n v="0"/>
    <n v="0"/>
    <n v="0"/>
    <n v="0"/>
    <d v="2023-12-01T00:00:00"/>
    <s v="BH Colorado Electric Oper Co"/>
    <s v="Regulated Electric (122)"/>
    <s v="WPC Sub 40320 Lajunta"/>
    <x v="147"/>
    <n v="135300"/>
    <x v="147"/>
    <n v="9822181"/>
    <s v="TRANSF, PWR, FOUNDATION-00000-TRANSF, PWR, FOUNDATION"/>
    <d v="1970-07-01T00:00:00"/>
    <d v="1970-07-01T00:00:00"/>
    <s v="WCDXFER"/>
  </r>
  <r>
    <n v="0"/>
    <n v="0"/>
    <n v="0"/>
    <n v="0"/>
    <d v="2023-12-01T00:00:00"/>
    <s v="BH Colorado Electric Oper Co"/>
    <s v="Regulated Electric (122)"/>
    <s v="WPC Sub 40320 Lajunta"/>
    <x v="147"/>
    <n v="135300"/>
    <x v="147"/>
    <n v="9822180"/>
    <s v="TRANSF, PWR, FOUNDATION-00000-TRANSF, PWR, FOUNDATION"/>
    <d v="1959-07-01T00:00:00"/>
    <d v="1959-07-01T00:00:00"/>
    <s v="WCDXFER"/>
  </r>
  <r>
    <n v="0"/>
    <n v="0"/>
    <n v="0"/>
    <n v="0"/>
    <d v="2023-12-01T00:00:00"/>
    <s v="BH Colorado Electric Oper Co"/>
    <s v="Regulated Electric (122)"/>
    <s v="WPC Sub 40320 Lajunta"/>
    <x v="147"/>
    <n v="135300"/>
    <x v="135"/>
    <n v="9822199"/>
    <s v="TX.-POWER-08027-TX.-POWER"/>
    <d v="1959-07-01T00:00:00"/>
    <d v="1959-07-01T00:00:00"/>
    <s v="WCDXFER"/>
  </r>
  <r>
    <n v="0"/>
    <n v="0"/>
    <n v="0"/>
    <n v="0"/>
    <d v="2023-12-01T00:00:00"/>
    <s v="BH Colorado Electric Oper Co"/>
    <s v="Regulated Electric (122)"/>
    <s v="WPC Sub 40320 Lajunta"/>
    <x v="147"/>
    <n v="135300"/>
    <x v="135"/>
    <n v="9870187"/>
    <s v="TX.-POWER"/>
    <d v="1959-07-01T00:00:00"/>
    <d v="1959-07-01T00:00:00"/>
    <s v="CPR Conversion"/>
  </r>
  <r>
    <n v="0"/>
    <n v="0"/>
    <n v="0"/>
    <n v="0"/>
    <d v="2023-12-01T00:00:00"/>
    <s v="BH Colorado Electric Oper Co"/>
    <s v="Regulated Electric (122)"/>
    <s v="WPC Sub 40320 Lajunta"/>
    <x v="147"/>
    <n v="135300"/>
    <x v="135"/>
    <n v="9822200"/>
    <s v="TX.-POWER-08027-TX.-POWER"/>
    <d v="1969-07-01T00:00:00"/>
    <d v="1969-07-01T00:00:00"/>
    <s v="WCDXFER"/>
  </r>
  <r>
    <n v="0"/>
    <n v="0"/>
    <n v="0"/>
    <n v="0"/>
    <d v="2023-12-01T00:00:00"/>
    <s v="BH Colorado Electric Oper Co"/>
    <s v="Regulated Electric (122)"/>
    <s v="WPC Sub 40320 Lajunta"/>
    <x v="147"/>
    <n v="135300"/>
    <x v="135"/>
    <n v="9822205"/>
    <s v="TX.-POWER-08026-TX.-POWER"/>
    <d v="1973-07-01T00:00:00"/>
    <d v="1973-07-01T00:00:00"/>
    <s v="WCDXFER"/>
  </r>
  <r>
    <n v="0"/>
    <n v="0"/>
    <n v="0"/>
    <n v="0"/>
    <d v="2023-12-01T00:00:00"/>
    <s v="BH Colorado Electric Oper Co"/>
    <s v="Regulated Electric (122)"/>
    <s v="WPC Sub 40320 Lajunta"/>
    <x v="147"/>
    <n v="135300"/>
    <x v="135"/>
    <n v="9870182"/>
    <s v="TX.-POWER"/>
    <d v="1969-07-01T00:00:00"/>
    <d v="1969-07-01T00:00:00"/>
    <s v="CPR Conversion"/>
  </r>
  <r>
    <n v="0"/>
    <n v="0"/>
    <n v="0"/>
    <n v="0"/>
    <d v="2023-12-01T00:00:00"/>
    <s v="BH Colorado Electric Oper Co"/>
    <s v="Regulated Electric (122)"/>
    <s v="WPC Sub 40320 Lajunta"/>
    <x v="147"/>
    <n v="135300"/>
    <x v="135"/>
    <n v="9689910"/>
    <s v="TX.-POWER-08025-TX.-POWER"/>
    <d v="1970-07-01T00:00:00"/>
    <d v="1970-07-01T00:00:00"/>
    <s v="WCDXFER"/>
  </r>
  <r>
    <n v="0"/>
    <n v="0"/>
    <n v="0"/>
    <n v="0"/>
    <d v="2023-12-01T00:00:00"/>
    <s v="BH Colorado Electric Oper Co"/>
    <s v="Regulated Electric (122)"/>
    <s v="WPC Sub 40320 Lajunta"/>
    <x v="147"/>
    <n v="135300"/>
    <x v="135"/>
    <n v="9822206"/>
    <s v="TX.-POWER-08025-TX.-POWER"/>
    <d v="1981-07-01T00:00:00"/>
    <d v="1981-07-01T00:00:00"/>
    <s v="WCDXFER"/>
  </r>
  <r>
    <n v="0"/>
    <n v="0"/>
    <n v="0"/>
    <n v="0"/>
    <d v="2023-12-01T00:00:00"/>
    <s v="BH Colorado Electric Oper Co"/>
    <s v="Regulated Electric (122)"/>
    <s v="WPC Sub 40320 Lajunta"/>
    <x v="147"/>
    <n v="135300"/>
    <x v="135"/>
    <n v="9870181"/>
    <s v="TX.-POWER"/>
    <d v="1970-07-01T00:00:00"/>
    <d v="1970-07-01T00:00:00"/>
    <s v="CPR Conversion"/>
  </r>
  <r>
    <n v="0"/>
    <n v="0"/>
    <n v="0"/>
    <n v="0"/>
    <d v="2023-12-01T00:00:00"/>
    <s v="BH Colorado Electric Oper Co"/>
    <s v="Regulated Electric (122)"/>
    <s v="WPC Sub 40320 Lajunta"/>
    <x v="147"/>
    <n v="135300"/>
    <x v="135"/>
    <n v="9870183"/>
    <s v="TX.-POWER"/>
    <d v="1959-07-01T00:00:00"/>
    <d v="1959-07-01T00:00:00"/>
    <s v="CPR Conversion"/>
  </r>
  <r>
    <n v="0"/>
    <n v="0"/>
    <n v="0"/>
    <n v="0"/>
    <d v="2023-12-01T00:00:00"/>
    <s v="BH Colorado Electric Oper Co"/>
    <s v="Regulated Electric (122)"/>
    <s v="WPC Sub 40320 Lajunta"/>
    <x v="147"/>
    <n v="135300"/>
    <x v="135"/>
    <n v="9870186"/>
    <s v="TX.-POWER"/>
    <d v="1970-07-01T00:00:00"/>
    <d v="1970-07-01T00:00:00"/>
    <s v="CPR Conversion"/>
  </r>
  <r>
    <n v="0"/>
    <n v="0"/>
    <n v="0"/>
    <n v="0"/>
    <d v="2023-12-01T00:00:00"/>
    <s v="BH Colorado Electric Oper Co"/>
    <s v="Regulated Electric (122)"/>
    <s v="WPC Sub 40320 Lajunta"/>
    <x v="147"/>
    <n v="135300"/>
    <x v="135"/>
    <n v="9870188"/>
    <s v="TX.-POWER"/>
    <d v="1959-07-01T00:00:00"/>
    <d v="1959-07-01T00:00:00"/>
    <s v="CPR Conversion"/>
  </r>
  <r>
    <n v="0"/>
    <n v="0"/>
    <n v="0"/>
    <n v="0"/>
    <d v="2023-12-01T00:00:00"/>
    <s v="BH Colorado Electric Oper Co"/>
    <s v="Regulated Electric (122)"/>
    <s v="WPC Sub 40320 Lajunta"/>
    <x v="147"/>
    <n v="135300"/>
    <x v="135"/>
    <n v="9704831"/>
    <s v="TX.-POWER"/>
    <d v="1969-07-01T00:00:00"/>
    <d v="1969-07-01T00:00:00"/>
    <s v="CPR Conversion"/>
  </r>
  <r>
    <n v="0"/>
    <n v="0"/>
    <n v="0"/>
    <n v="0"/>
    <d v="2023-12-01T00:00:00"/>
    <s v="BH Colorado Electric Oper Co"/>
    <s v="Regulated Electric (122)"/>
    <s v="WPC Sub 40320 Lajunta"/>
    <x v="147"/>
    <n v="135300"/>
    <x v="135"/>
    <n v="9822204"/>
    <s v="TX.-POWER-08026-TX.-POWER"/>
    <d v="1969-07-01T00:00:00"/>
    <d v="1969-07-01T00:00:00"/>
    <s v="WCDXFER"/>
  </r>
  <r>
    <n v="0"/>
    <n v="0"/>
    <n v="0"/>
    <n v="0"/>
    <d v="2023-12-01T00:00:00"/>
    <s v="BH Colorado Electric Oper Co"/>
    <s v="Regulated Electric (122)"/>
    <s v="WPC Sub 40320 Lajunta"/>
    <x v="147"/>
    <n v="135300"/>
    <x v="135"/>
    <n v="9822207"/>
    <s v="TX.-POWER-00000-TX.-POWER"/>
    <d v="1959-07-01T00:00:00"/>
    <d v="1959-07-01T00:00:00"/>
    <s v="WCDXFER"/>
  </r>
  <r>
    <n v="0"/>
    <n v="0"/>
    <n v="0"/>
    <n v="0"/>
    <d v="2023-12-01T00:00:00"/>
    <s v="BH Colorado Electric Oper Co"/>
    <s v="Regulated Electric (122)"/>
    <s v="WPC Sub 40320 Lajunta"/>
    <x v="147"/>
    <n v="135300"/>
    <x v="135"/>
    <n v="9718859"/>
    <s v="TX.-POWER"/>
    <d v="1981-07-01T00:00:00"/>
    <d v="1981-07-01T00:00:00"/>
    <s v="CPR Conversion"/>
  </r>
  <r>
    <n v="0"/>
    <n v="0"/>
    <n v="0"/>
    <n v="0"/>
    <d v="2023-12-01T00:00:00"/>
    <s v="BH Colorado Electric Oper Co"/>
    <s v="Regulated Electric (122)"/>
    <s v="WPC Sub 40320 Lajunta"/>
    <x v="147"/>
    <n v="135300"/>
    <x v="135"/>
    <n v="9870184"/>
    <s v="TX.-POWER"/>
    <d v="1973-07-01T00:00:00"/>
    <d v="1973-07-01T00:00:00"/>
    <s v="CPR Conversion"/>
  </r>
  <r>
    <n v="0"/>
    <n v="0"/>
    <n v="0"/>
    <n v="0"/>
    <d v="2023-12-01T00:00:00"/>
    <s v="BH Colorado Electric Oper Co"/>
    <s v="Regulated Electric (122)"/>
    <s v="WPC Sub 40320 Lajunta"/>
    <x v="147"/>
    <n v="135300"/>
    <x v="135"/>
    <n v="9822201"/>
    <s v="TX.-POWER-08027-TX.-POWER"/>
    <d v="1970-07-01T00:00:00"/>
    <d v="1970-07-01T00:00:00"/>
    <s v="WCDXFER"/>
  </r>
  <r>
    <n v="0"/>
    <n v="0"/>
    <n v="0"/>
    <n v="0"/>
    <d v="2023-12-01T00:00:00"/>
    <s v="BH Colorado Electric Oper Co"/>
    <s v="Regulated Electric (122)"/>
    <s v="WPC Sub 40320 Lajunta"/>
    <x v="147"/>
    <n v="135300"/>
    <x v="135"/>
    <n v="9822202"/>
    <s v="TX.-POWER-08026-TX.-POWER"/>
    <d v="1942-07-01T00:00:00"/>
    <d v="1942-07-01T00:00:00"/>
    <s v="WCDXFER"/>
  </r>
  <r>
    <n v="0"/>
    <n v="0"/>
    <n v="0"/>
    <n v="0"/>
    <d v="2023-12-01T00:00:00"/>
    <s v="BH Colorado Electric Oper Co"/>
    <s v="Regulated Electric (122)"/>
    <s v="WPC Sub 40320 Lajunta"/>
    <x v="147"/>
    <n v="135300"/>
    <x v="135"/>
    <n v="9822203"/>
    <s v="TX.-POWER-08025-TX.-POWER"/>
    <d v="1959-07-01T00:00:00"/>
    <d v="1959-07-01T00:00:00"/>
    <s v="WCDXFER"/>
  </r>
  <r>
    <n v="0"/>
    <n v="0"/>
    <n v="0"/>
    <n v="0"/>
    <d v="2023-12-01T00:00:00"/>
    <s v="BH Colorado Electric Oper Co"/>
    <s v="Regulated Electric (122)"/>
    <s v="WPC Sub 40320 Lajunta"/>
    <x v="147"/>
    <n v="135300"/>
    <x v="135"/>
    <n v="9870185"/>
    <s v="TX.-POWER"/>
    <d v="1942-07-01T00:00:00"/>
    <d v="1942-07-01T00:00:00"/>
    <s v="CPR Conversion"/>
  </r>
  <r>
    <n v="0"/>
    <n v="0"/>
    <n v="0"/>
    <n v="0"/>
    <d v="2023-12-01T00:00:00"/>
    <s v="BH Colorado Electric Oper Co"/>
    <s v="Regulated Electric (122)"/>
    <s v="WPC Sub 40320 Lajunta"/>
    <x v="147"/>
    <n v="135300"/>
    <x v="170"/>
    <n v="9974355"/>
    <s v="RECT BUS BAR, COPPER, UNDER 3&quot;"/>
    <d v="1970-07-01T00:00:00"/>
    <d v="1970-07-01T00:00:00"/>
    <s v="CPR Conversion"/>
  </r>
  <r>
    <n v="0"/>
    <n v="0"/>
    <n v="0"/>
    <n v="0"/>
    <d v="2023-12-01T00:00:00"/>
    <s v="BH Colorado Electric Oper Co"/>
    <s v="Regulated Electric (122)"/>
    <s v="WPC Sub 40320 Lajunta"/>
    <x v="147"/>
    <n v="135300"/>
    <x v="170"/>
    <n v="9821895"/>
    <s v="RECT BUS BAR, COPPER, UNDER 3&quot;"/>
    <d v="1970-07-01T00:00:00"/>
    <d v="1970-07-01T00:00:00"/>
    <s v="WCDXFER"/>
  </r>
  <r>
    <n v="0"/>
    <n v="0"/>
    <n v="0"/>
    <n v="0"/>
    <d v="2023-12-01T00:00:00"/>
    <s v="BH Colorado Electric Oper Co"/>
    <s v="Regulated Electric (122)"/>
    <s v="WPC Sub 40320 Lajunta"/>
    <x v="147"/>
    <n v="135300"/>
    <x v="171"/>
    <n v="9697423"/>
    <s v="REGULATOR"/>
    <d v="1970-07-01T00:00:00"/>
    <d v="1970-07-01T00:00:00"/>
    <s v="CPR Conversion"/>
  </r>
  <r>
    <n v="0"/>
    <n v="0"/>
    <n v="0"/>
    <n v="0"/>
    <d v="2023-12-01T00:00:00"/>
    <s v="BH Colorado Electric Oper Co"/>
    <s v="Regulated Electric (122)"/>
    <s v="WPC Sub 40320 Lajunta"/>
    <x v="147"/>
    <n v="135300"/>
    <x v="171"/>
    <n v="9822071"/>
    <s v="REGULATOR, FEEDER VOLTAGE"/>
    <d v="1959-07-01T00:00:00"/>
    <d v="1959-07-01T00:00:00"/>
    <s v="WCDXFER"/>
  </r>
  <r>
    <n v="0"/>
    <n v="0"/>
    <n v="0"/>
    <n v="0"/>
    <d v="2023-12-01T00:00:00"/>
    <s v="BH Colorado Electric Oper Co"/>
    <s v="Regulated Electric (122)"/>
    <s v="WPC Sub 40320 Lajunta"/>
    <x v="147"/>
    <n v="135300"/>
    <x v="171"/>
    <n v="9724144"/>
    <s v="REGULATOR, FEEDER VOLTAGE"/>
    <d v="1959-07-01T00:00:00"/>
    <d v="1959-07-01T00:00:00"/>
    <s v="CPR Conversion"/>
  </r>
  <r>
    <n v="0"/>
    <n v="0"/>
    <n v="0"/>
    <n v="0"/>
    <d v="2023-12-01T00:00:00"/>
    <s v="BH Colorado Electric Oper Co"/>
    <s v="Regulated Electric (122)"/>
    <s v="WPC Sub 40320 Lajunta"/>
    <x v="147"/>
    <n v="135300"/>
    <x v="171"/>
    <n v="9822072"/>
    <s v="REGULATOR"/>
    <d v="1970-07-01T00:00:00"/>
    <d v="1970-07-01T00:00:00"/>
    <s v="WCDXFER"/>
  </r>
  <r>
    <n v="0"/>
    <n v="0"/>
    <n v="0"/>
    <n v="0"/>
    <d v="2023-12-01T00:00:00"/>
    <s v="BH Colorado Electric Oper Co"/>
    <s v="Regulated Electric (122)"/>
    <s v="WPC Sub 40320 Lajunta"/>
    <x v="147"/>
    <n v="135300"/>
    <x v="356"/>
    <n v="9693316"/>
    <s v="REGULATOR, FOUNDATION"/>
    <d v="1959-07-01T00:00:00"/>
    <d v="1959-07-01T00:00:00"/>
    <s v="CPR Conversion"/>
  </r>
  <r>
    <n v="0"/>
    <n v="0"/>
    <n v="0"/>
    <n v="0"/>
    <d v="2023-12-01T00:00:00"/>
    <s v="BH Colorado Electric Oper Co"/>
    <s v="Regulated Electric (122)"/>
    <s v="WPC Sub 40320 Lajunta"/>
    <x v="147"/>
    <n v="135300"/>
    <x v="356"/>
    <n v="9822076"/>
    <s v="REGULATOR, FOUNDATION"/>
    <d v="1970-07-01T00:00:00"/>
    <d v="1970-07-01T00:00:00"/>
    <s v="WCDXFER"/>
  </r>
  <r>
    <n v="0"/>
    <n v="0"/>
    <n v="0"/>
    <n v="0"/>
    <d v="2023-12-01T00:00:00"/>
    <s v="BH Colorado Electric Oper Co"/>
    <s v="Regulated Electric (122)"/>
    <s v="WPC Sub 40320 Lajunta"/>
    <x v="147"/>
    <n v="135300"/>
    <x v="356"/>
    <n v="9974360"/>
    <s v="REGULATOR, FOUNDATION"/>
    <d v="1970-07-01T00:00:00"/>
    <d v="1970-07-01T00:00:00"/>
    <s v="CPR Conversion"/>
  </r>
  <r>
    <n v="0"/>
    <n v="0"/>
    <n v="0"/>
    <n v="0"/>
    <d v="2023-12-01T00:00:00"/>
    <s v="BH Colorado Electric Oper Co"/>
    <s v="Regulated Electric (122)"/>
    <s v="WPC Sub 40320 Lajunta"/>
    <x v="147"/>
    <n v="135300"/>
    <x v="356"/>
    <n v="9822075"/>
    <s v="REGULATOR, FOUNDATION"/>
    <d v="1959-07-01T00:00:00"/>
    <d v="1959-07-01T00:00:00"/>
    <s v="WCDXFER"/>
  </r>
  <r>
    <n v="0"/>
    <n v="0"/>
    <n v="0"/>
    <n v="0"/>
    <d v="2023-12-01T00:00:00"/>
    <s v="BH Colorado Electric Oper Co"/>
    <s v="Regulated Electric (122)"/>
    <s v="WPC Sub 40320 Lajunta"/>
    <x v="147"/>
    <n v="135300"/>
    <x v="173"/>
    <n v="9806554"/>
    <s v="IMPEDANCE RELAY"/>
    <d v="1901-12-31T00:00:00"/>
    <d v="2001-01-01T00:00:00"/>
    <s v="23550102"/>
  </r>
  <r>
    <n v="0"/>
    <n v="0"/>
    <n v="0"/>
    <n v="0"/>
    <d v="2023-12-01T00:00:00"/>
    <s v="BH Colorado Electric Oper Co"/>
    <s v="Regulated Electric (122)"/>
    <s v="WPC Sub 40320 Lajunta"/>
    <x v="147"/>
    <n v="135300"/>
    <x v="173"/>
    <n v="9969007"/>
    <s v="IMPEDANCE RELAY"/>
    <d v="1999-11-30T00:00:00"/>
    <d v="1999-01-01T00:00:00"/>
    <s v="10005475"/>
  </r>
  <r>
    <n v="0"/>
    <n v="0"/>
    <n v="0"/>
    <n v="0"/>
    <d v="2023-12-01T00:00:00"/>
    <s v="BH Colorado Electric Oper Co"/>
    <s v="Regulated Electric (122)"/>
    <s v="WPC Sub 40320 Lajunta"/>
    <x v="147"/>
    <n v="135300"/>
    <x v="173"/>
    <n v="9718337"/>
    <s v="IMPEDANCE RELAY"/>
    <d v="1996-07-01T00:00:00"/>
    <d v="1996-07-01T00:00:00"/>
    <s v="CPR Conversion"/>
  </r>
  <r>
    <n v="0"/>
    <n v="0"/>
    <n v="0"/>
    <n v="0"/>
    <d v="2023-12-01T00:00:00"/>
    <s v="BH Colorado Electric Oper Co"/>
    <s v="Regulated Electric (122)"/>
    <s v="WPC Sub 40320 Lajunta"/>
    <x v="147"/>
    <n v="135300"/>
    <x v="173"/>
    <n v="9806967"/>
    <s v="IMPEDANCE RELAY"/>
    <d v="1999-12-31T00:00:00"/>
    <d v="2001-01-01T00:00:00"/>
    <s v="23550102"/>
  </r>
  <r>
    <n v="0"/>
    <n v="0"/>
    <n v="0"/>
    <n v="0"/>
    <d v="2023-12-01T00:00:00"/>
    <s v="BH Colorado Electric Oper Co"/>
    <s v="Regulated Electric (122)"/>
    <s v="WPC Sub 40320 Lajunta"/>
    <x v="147"/>
    <n v="135300"/>
    <x v="173"/>
    <n v="9761157"/>
    <s v="IMPEDANCE RELAY"/>
    <d v="1999-11-30T00:00:00"/>
    <d v="1999-01-01T00:00:00"/>
    <s v="10005475"/>
  </r>
  <r>
    <n v="0"/>
    <n v="0"/>
    <n v="0"/>
    <n v="0"/>
    <d v="2023-12-01T00:00:00"/>
    <s v="BH Colorado Electric Oper Co"/>
    <s v="Regulated Electric (122)"/>
    <s v="WPC Sub 40320 Lajunta"/>
    <x v="147"/>
    <n v="135300"/>
    <x v="173"/>
    <n v="10564678"/>
    <s v="IMPEDANCE RELAY"/>
    <d v="1996-12-06T00:00:00"/>
    <d v="1996-07-01T00:00:00"/>
    <s v="WCDXFER"/>
  </r>
  <r>
    <n v="0"/>
    <n v="0"/>
    <n v="0"/>
    <n v="0"/>
    <d v="2023-12-01T00:00:00"/>
    <s v="BH Colorado Electric Oper Co"/>
    <s v="Regulated Electric (122)"/>
    <s v="WPC Sub 40320 Lajunta"/>
    <x v="147"/>
    <n v="135300"/>
    <x v="173"/>
    <n v="9822067"/>
    <s v="IMPEDANCE RELAY"/>
    <d v="1996-12-06T00:00:00"/>
    <d v="1996-07-01T00:00:00"/>
    <s v="WCDXFER"/>
  </r>
  <r>
    <n v="0"/>
    <n v="0"/>
    <n v="0"/>
    <n v="0"/>
    <d v="2023-12-01T00:00:00"/>
    <s v="BH Colorado Electric Oper Co"/>
    <s v="Regulated Electric (122)"/>
    <s v="WPC Sub 40320 Lajunta"/>
    <x v="147"/>
    <n v="135300"/>
    <x v="239"/>
    <n v="9969006"/>
    <s v="MISCELLANEOUS RELAY"/>
    <d v="1999-11-30T00:00:00"/>
    <d v="1999-01-01T00:00:00"/>
    <s v="10005475"/>
  </r>
  <r>
    <n v="0"/>
    <n v="0"/>
    <n v="0"/>
    <n v="0"/>
    <d v="2023-12-01T00:00:00"/>
    <s v="BH Colorado Electric Oper Co"/>
    <s v="Regulated Electric (122)"/>
    <s v="WPC Sub 40320 Lajunta"/>
    <x v="147"/>
    <n v="135300"/>
    <x v="239"/>
    <n v="9974366"/>
    <s v="MISCELLANEOUS RELAY"/>
    <d v="1979-07-01T00:00:00"/>
    <d v="1979-07-01T00:00:00"/>
    <s v="CPR Conversion"/>
  </r>
  <r>
    <n v="0"/>
    <n v="0"/>
    <n v="0"/>
    <n v="0"/>
    <d v="2023-12-01T00:00:00"/>
    <s v="BH Colorado Electric Oper Co"/>
    <s v="Regulated Electric (122)"/>
    <s v="WPC Sub 40320 Lajunta"/>
    <x v="147"/>
    <n v="135300"/>
    <x v="239"/>
    <n v="9974353"/>
    <s v="MISCELLANEOUS RELAY"/>
    <d v="1973-07-01T00:00:00"/>
    <d v="1973-07-01T00:00:00"/>
    <s v="CPR Conversion"/>
  </r>
  <r>
    <n v="0"/>
    <n v="0"/>
    <n v="0"/>
    <n v="0"/>
    <d v="2023-12-01T00:00:00"/>
    <s v="BH Colorado Electric Oper Co"/>
    <s v="Regulated Electric (122)"/>
    <s v="WPC Sub 40320 Lajunta"/>
    <x v="147"/>
    <n v="135300"/>
    <x v="239"/>
    <n v="9801040"/>
    <s v="MISCELLANEOUS RELAY"/>
    <d v="1999-11-30T00:00:00"/>
    <d v="1999-01-01T00:00:00"/>
    <s v="WCDXFER"/>
  </r>
  <r>
    <n v="0"/>
    <n v="0"/>
    <n v="0"/>
    <n v="0"/>
    <d v="2023-12-01T00:00:00"/>
    <s v="BH Colorado Electric Oper Co"/>
    <s v="Regulated Electric (122)"/>
    <s v="WPC Sub 40320 Lajunta"/>
    <x v="147"/>
    <n v="135300"/>
    <x v="91"/>
    <n v="9822147"/>
    <s v="SCADA EQUIPMENT- RTU"/>
    <d v="1988-07-01T00:00:00"/>
    <d v="1988-07-01T00:00:00"/>
    <s v="WCDXFER"/>
  </r>
  <r>
    <n v="0"/>
    <n v="0"/>
    <n v="0"/>
    <n v="0"/>
    <d v="2023-12-01T00:00:00"/>
    <s v="BH Colorado Electric Oper Co"/>
    <s v="Regulated Electric (122)"/>
    <s v="WPC Sub 40320 Lajunta"/>
    <x v="147"/>
    <n v="135300"/>
    <x v="91"/>
    <n v="9861264"/>
    <s v="SCADA EQUIPMENT- RTU"/>
    <d v="1996-07-01T00:00:00"/>
    <d v="1996-07-01T00:00:00"/>
    <s v="CPR Conversion"/>
  </r>
  <r>
    <n v="0"/>
    <n v="0"/>
    <n v="0"/>
    <n v="0"/>
    <d v="2023-12-01T00:00:00"/>
    <s v="BH Colorado Electric Oper Co"/>
    <s v="Regulated Electric (122)"/>
    <s v="WPC Sub 40320 Lajunta"/>
    <x v="147"/>
    <n v="135300"/>
    <x v="91"/>
    <n v="9974344"/>
    <s v="SCADA EQUIPMENT- RTU"/>
    <d v="1988-07-01T00:00:00"/>
    <d v="1988-07-01T00:00:00"/>
    <s v="CPR Conversion"/>
  </r>
  <r>
    <n v="0"/>
    <n v="0"/>
    <n v="0"/>
    <n v="0"/>
    <d v="2023-12-01T00:00:00"/>
    <s v="BH Colorado Electric Oper Co"/>
    <s v="Regulated Electric (122)"/>
    <s v="WPC Sub 40320 Lajunta"/>
    <x v="147"/>
    <n v="135300"/>
    <x v="91"/>
    <n v="9974421"/>
    <s v="SCADA EQUIPMENT- RTU"/>
    <d v="1987-07-01T00:00:00"/>
    <d v="1987-07-01T00:00:00"/>
    <s v="CPR Conversion"/>
  </r>
  <r>
    <n v="0"/>
    <n v="0"/>
    <n v="0"/>
    <n v="0"/>
    <d v="2023-12-01T00:00:00"/>
    <s v="BH Colorado Electric Oper Co"/>
    <s v="Regulated Electric (122)"/>
    <s v="WPC Sub 40320 Lajunta"/>
    <x v="147"/>
    <n v="135300"/>
    <x v="91"/>
    <n v="9822146"/>
    <s v="SCADA EQUIPMENT- RTU"/>
    <d v="1987-07-01T00:00:00"/>
    <d v="1987-07-01T00:00:00"/>
    <s v="WCDXFER"/>
  </r>
  <r>
    <n v="0"/>
    <n v="0"/>
    <n v="0"/>
    <n v="0"/>
    <d v="2023-12-01T00:00:00"/>
    <s v="BH Colorado Electric Oper Co"/>
    <s v="Regulated Electric (122)"/>
    <s v="WPC Sub 40320 Lajunta"/>
    <x v="147"/>
    <n v="135300"/>
    <x v="91"/>
    <n v="9822148"/>
    <s v="SCADA EQUIPMENT- RTU"/>
    <d v="1996-07-01T00:00:00"/>
    <d v="1996-07-01T00:00:00"/>
    <s v="WCDXFER"/>
  </r>
  <r>
    <n v="0"/>
    <n v="0"/>
    <n v="0"/>
    <n v="0"/>
    <d v="2023-12-01T00:00:00"/>
    <s v="BH Colorado Electric Oper Co"/>
    <s v="Regulated Electric (122)"/>
    <s v="WPC Sub 40320 Lajunta"/>
    <x v="147"/>
    <n v="135300"/>
    <x v="91"/>
    <n v="10564699"/>
    <s v="SCADA EQUIPMENT- RTU"/>
    <d v="1996-07-01T00:00:00"/>
    <d v="1996-07-01T00:00:00"/>
    <s v="WCDXFER"/>
  </r>
  <r>
    <n v="0"/>
    <n v="0"/>
    <n v="0"/>
    <n v="0"/>
    <d v="2023-12-01T00:00:00"/>
    <s v="BH Colorado Electric Oper Co"/>
    <s v="Regulated Electric (122)"/>
    <s v="WPC Sub 40320 Lajunta"/>
    <x v="147"/>
    <n v="135300"/>
    <x v="376"/>
    <n v="9861020"/>
    <s v="SCADA EQUIPMENT- TRANSDUCER"/>
    <d v="1996-07-01T00:00:00"/>
    <d v="1996-07-01T00:00:00"/>
    <s v="CPR Conversion"/>
  </r>
  <r>
    <n v="0"/>
    <n v="0"/>
    <n v="0"/>
    <n v="0"/>
    <d v="2023-12-01T00:00:00"/>
    <s v="BH Colorado Electric Oper Co"/>
    <s v="Regulated Electric (122)"/>
    <s v="WPC Sub 40320 Lajunta"/>
    <x v="147"/>
    <n v="135300"/>
    <x v="376"/>
    <n v="9822122"/>
    <s v="SCADA EQUIPMENT- TRANSDUCER"/>
    <d v="1996-07-01T00:00:00"/>
    <d v="1996-07-01T00:00:00"/>
    <s v="WCDXFER"/>
  </r>
  <r>
    <n v="0"/>
    <n v="0"/>
    <n v="0"/>
    <n v="0"/>
    <d v="2023-12-01T00:00:00"/>
    <s v="BH Colorado Electric Oper Co"/>
    <s v="Regulated Electric (122)"/>
    <s v="WPC Sub 40320 Lajunta"/>
    <x v="147"/>
    <n v="135300"/>
    <x v="376"/>
    <n v="10564685"/>
    <s v="SCADA EQUIPMENT- TRANSDUCER"/>
    <d v="1996-07-01T00:00:00"/>
    <d v="1996-07-01T00:00:00"/>
    <s v="WCDXFER"/>
  </r>
  <r>
    <n v="0"/>
    <n v="0"/>
    <n v="0"/>
    <n v="0"/>
    <d v="2023-12-01T00:00:00"/>
    <s v="BH Colorado Electric Oper Co"/>
    <s v="Regulated Electric (122)"/>
    <s v="WPC Sub 40320 Lajunta"/>
    <x v="147"/>
    <n v="135300"/>
    <x v="277"/>
    <n v="9808767"/>
    <s v="STRUC SUPPORTING-RADIO ANTENNA"/>
    <d v="2001-11-01T00:00:00"/>
    <d v="2001-01-01T00:00:00"/>
    <s v="7105824131"/>
  </r>
  <r>
    <n v="0"/>
    <n v="0"/>
    <n v="0"/>
    <n v="0"/>
    <d v="2023-12-01T00:00:00"/>
    <s v="BH Colorado Electric Oper Co"/>
    <s v="Regulated Electric (122)"/>
    <s v="WPC Sub 40320 Lajunta"/>
    <x v="147"/>
    <n v="135300"/>
    <x v="399"/>
    <n v="9806969"/>
    <s v="SWITCHES, 7501 - 15000V"/>
    <d v="2000-07-06T00:00:00"/>
    <d v="2001-01-01T00:00:00"/>
    <s v="10010097"/>
  </r>
  <r>
    <n v="0"/>
    <n v="0"/>
    <n v="0"/>
    <n v="0"/>
    <d v="2023-12-01T00:00:00"/>
    <s v="BH Colorado Electric Oper Co"/>
    <s v="Regulated Electric (122)"/>
    <s v="WPC Sub 40320 Lajunta"/>
    <x v="147"/>
    <n v="135300"/>
    <x v="399"/>
    <n v="9801814"/>
    <s v="SWITCHES, 7501 - 15000V"/>
    <d v="2000-07-06T00:00:00"/>
    <d v="2001-01-01T00:00:00"/>
    <s v="10010097"/>
  </r>
  <r>
    <n v="0"/>
    <n v="0"/>
    <n v="0"/>
    <n v="0"/>
    <d v="2023-12-01T00:00:00"/>
    <s v="BH Colorado Electric Oper Co"/>
    <s v="Regulated Electric (122)"/>
    <s v="WPC Sub 40320 Lajunta"/>
    <x v="147"/>
    <n v="135300"/>
    <x v="413"/>
    <n v="9822143"/>
    <s v="TELEMETERING EQ.- TRANSMITTER"/>
    <d v="1980-07-01T00:00:00"/>
    <d v="1980-07-01T00:00:00"/>
    <s v="WCDXFER"/>
  </r>
  <r>
    <n v="0"/>
    <n v="0"/>
    <n v="0"/>
    <n v="0"/>
    <d v="2023-12-01T00:00:00"/>
    <s v="BH Colorado Electric Oper Co"/>
    <s v="Regulated Electric (122)"/>
    <s v="WPC Sub 40320 Lajunta"/>
    <x v="147"/>
    <n v="135300"/>
    <x v="413"/>
    <n v="9974345"/>
    <s v="TELEMETERING EQ.- TRANSMITTER"/>
    <d v="1980-07-01T00:00:00"/>
    <d v="1980-07-01T00:00:00"/>
    <s v="CPR Conversion"/>
  </r>
  <r>
    <n v="0"/>
    <n v="0"/>
    <n v="0"/>
    <n v="0"/>
    <d v="2023-12-01T00:00:00"/>
    <s v="BH Colorado Electric Oper Co"/>
    <s v="Regulated Electric (122)"/>
    <s v="WPC Sub 40320 Lajunta"/>
    <x v="147"/>
    <n v="135300"/>
    <x v="182"/>
    <n v="9822186"/>
    <s v="TRANSF, POTNTL, 1PH, 35001-69KV"/>
    <d v="1991-07-01T00:00:00"/>
    <d v="1991-07-01T00:00:00"/>
    <s v="WCDXFER"/>
  </r>
  <r>
    <n v="0"/>
    <n v="0"/>
    <n v="0"/>
    <n v="0"/>
    <d v="2023-12-01T00:00:00"/>
    <s v="BH Colorado Electric Oper Co"/>
    <s v="Regulated Electric (122)"/>
    <s v="WPC Sub 40320 Lajunta"/>
    <x v="147"/>
    <n v="135300"/>
    <x v="182"/>
    <n v="9974339"/>
    <s v="TRANSF, POTNTL, 1PH, 35001-69KV"/>
    <d v="1991-07-01T00:00:00"/>
    <d v="1991-07-01T00:00:00"/>
    <s v="CPR Conversion"/>
  </r>
  <r>
    <n v="0"/>
    <n v="0"/>
    <n v="0"/>
    <n v="0"/>
    <d v="2023-12-01T00:00:00"/>
    <s v="BH Colorado Electric Oper Co"/>
    <s v="Regulated Electric (122)"/>
    <s v="WPC Sub 40320 Lajunta"/>
    <x v="147"/>
    <n v="135300"/>
    <x v="245"/>
    <n v="9974337"/>
    <s v="TRANSF, POTNTL, 1PH, 69001-161KV"/>
    <d v="1959-07-01T00:00:00"/>
    <d v="1959-07-01T00:00:00"/>
    <s v="CPR Conversion"/>
  </r>
  <r>
    <n v="0"/>
    <n v="0"/>
    <n v="0"/>
    <n v="0"/>
    <d v="2023-12-01T00:00:00"/>
    <s v="BH Colorado Electric Oper Co"/>
    <s v="Regulated Electric (122)"/>
    <s v="WPC Sub 40320 Lajunta"/>
    <x v="147"/>
    <n v="135300"/>
    <x v="245"/>
    <n v="9822183"/>
    <s v="TRANSF, POTNTL, 1PH, 69001-161KV"/>
    <d v="1959-07-01T00:00:00"/>
    <d v="1959-07-01T00:00:00"/>
    <s v="WCDXFER"/>
  </r>
  <r>
    <n v="0"/>
    <n v="0"/>
    <n v="0"/>
    <n v="0"/>
    <d v="2023-12-01T00:00:00"/>
    <s v="BH Colorado Electric Oper Co"/>
    <s v="Regulated Electric (122)"/>
    <s v="WPC Sub 40320 Lajunta"/>
    <x v="147"/>
    <n v="135300"/>
    <x v="245"/>
    <n v="9822184"/>
    <s v="TRANSF, POTNTL, 1PH, 69001-16"/>
    <d v="1982-07-01T00:00:00"/>
    <d v="1982-07-01T00:00:00"/>
    <s v="WCDXFER"/>
  </r>
  <r>
    <n v="0"/>
    <n v="0"/>
    <n v="0"/>
    <n v="0"/>
    <d v="2023-12-01T00:00:00"/>
    <s v="BH Colorado Electric Oper Co"/>
    <s v="Regulated Electric (122)"/>
    <s v="WPC Sub 40320 Lajunta"/>
    <x v="147"/>
    <n v="135300"/>
    <x v="245"/>
    <n v="9974423"/>
    <s v="TRANSF, POTNTL, 1PH, 69001-16"/>
    <d v="1982-07-01T00:00:00"/>
    <d v="1982-07-01T00:00:00"/>
    <s v="CPR Conversion"/>
  </r>
  <r>
    <n v="0"/>
    <n v="0"/>
    <n v="0"/>
    <n v="0"/>
    <d v="2023-12-01T00:00:00"/>
    <s v="BH Colorado Electric Oper Co"/>
    <s v="Regulated Electric (122)"/>
    <s v="WPC Sub 40320 Lajunta"/>
    <x v="147"/>
    <n v="135300"/>
    <x v="246"/>
    <n v="9968972"/>
    <s v="CARR CURR EQ-TRANS/REC COMBINED"/>
    <d v="1999-11-30T00:00:00"/>
    <d v="1999-01-01T00:00:00"/>
    <s v="10005475"/>
  </r>
  <r>
    <n v="0"/>
    <n v="0"/>
    <n v="0"/>
    <n v="0"/>
    <d v="2023-12-01T00:00:00"/>
    <s v="BH Colorado Electric Oper Co"/>
    <s v="Regulated Electric (122)"/>
    <s v="WPC Sub 40320 Lajunta"/>
    <x v="147"/>
    <n v="135300"/>
    <x v="246"/>
    <n v="9974301"/>
    <s v="CARR CURR EQ-TRAN/REC COMB"/>
    <d v="1972-07-01T00:00:00"/>
    <d v="1972-07-01T00:00:00"/>
    <s v="CPR Conversion"/>
  </r>
  <r>
    <n v="0"/>
    <n v="0"/>
    <n v="0"/>
    <n v="0"/>
    <d v="2023-12-01T00:00:00"/>
    <s v="BH Colorado Electric Oper Co"/>
    <s v="Regulated Electric (122)"/>
    <s v="WPC Sub 40320 Lajunta"/>
    <x v="147"/>
    <n v="135300"/>
    <x v="246"/>
    <n v="9821928"/>
    <s v="CARR CURR EQ-TRANS/REC COMBINED"/>
    <d v="1996-07-01T00:00:00"/>
    <d v="1996-07-01T00:00:00"/>
    <s v="WCDXFER"/>
  </r>
  <r>
    <n v="0"/>
    <n v="0"/>
    <n v="0"/>
    <n v="0"/>
    <d v="2023-12-01T00:00:00"/>
    <s v="BH Colorado Electric Oper Co"/>
    <s v="Regulated Electric (122)"/>
    <s v="WPC Sub 40320 Lajunta"/>
    <x v="147"/>
    <n v="135300"/>
    <x v="246"/>
    <n v="9821929"/>
    <s v="CARR CURR EQ-TRAN/REC COMB"/>
    <d v="1972-07-01T00:00:00"/>
    <d v="1972-07-01T00:00:00"/>
    <s v="WCDXFER"/>
  </r>
  <r>
    <n v="0"/>
    <n v="0"/>
    <n v="0"/>
    <n v="0"/>
    <d v="2023-12-01T00:00:00"/>
    <s v="BH Colorado Electric Oper Co"/>
    <s v="Regulated Electric (122)"/>
    <s v="WPC Sub 40320 Lajunta"/>
    <x v="147"/>
    <n v="135300"/>
    <x v="246"/>
    <n v="9761158"/>
    <s v="CARR CURR EQ-TRANS/REC COMBINED"/>
    <d v="1999-11-30T00:00:00"/>
    <d v="1999-01-01T00:00:00"/>
    <s v="10005475"/>
  </r>
  <r>
    <n v="0"/>
    <n v="0"/>
    <n v="0"/>
    <n v="0"/>
    <d v="2023-12-01T00:00:00"/>
    <s v="BH Colorado Electric Oper Co"/>
    <s v="Regulated Electric (122)"/>
    <s v="WPC Sub 40320 Lajunta"/>
    <x v="147"/>
    <n v="135300"/>
    <x v="246"/>
    <n v="9821930"/>
    <s v="CARR CURR EQ-TRAN/REC COMB"/>
    <d v="1973-07-01T00:00:00"/>
    <d v="1973-07-01T00:00:00"/>
    <s v="WCDXFER"/>
  </r>
  <r>
    <n v="0"/>
    <n v="0"/>
    <n v="0"/>
    <n v="0"/>
    <d v="2023-12-01T00:00:00"/>
    <s v="BH Colorado Electric Oper Co"/>
    <s v="Regulated Electric (122)"/>
    <s v="WPC Sub 40320 Lajunta"/>
    <x v="147"/>
    <n v="135300"/>
    <x v="246"/>
    <n v="9974299"/>
    <s v="CARR CURR EQ-TRAN/REC COMB"/>
    <d v="1978-07-01T00:00:00"/>
    <d v="1978-07-01T00:00:00"/>
    <s v="CPR Conversion"/>
  </r>
  <r>
    <n v="0"/>
    <n v="0"/>
    <n v="0"/>
    <n v="0"/>
    <d v="2023-12-01T00:00:00"/>
    <s v="BH Colorado Electric Oper Co"/>
    <s v="Regulated Electric (122)"/>
    <s v="WPC Sub 40320 Lajunta"/>
    <x v="147"/>
    <n v="135300"/>
    <x v="246"/>
    <n v="10564692"/>
    <s v="CARR CURR EQ-TRANS/REC COMBINED"/>
    <d v="1996-07-01T00:00:00"/>
    <d v="1996-07-01T00:00:00"/>
    <s v="WCDXFER"/>
  </r>
  <r>
    <n v="0"/>
    <n v="0"/>
    <n v="0"/>
    <n v="0"/>
    <d v="2023-12-01T00:00:00"/>
    <s v="BH Colorado Electric Oper Co"/>
    <s v="Regulated Electric (122)"/>
    <s v="WPC Sub 40320 Lajunta"/>
    <x v="147"/>
    <n v="135300"/>
    <x v="246"/>
    <n v="9974300"/>
    <s v="CARR CURR EQ-TRAN/REC COMB"/>
    <d v="1973-07-01T00:00:00"/>
    <d v="1973-07-01T00:00:00"/>
    <s v="CPR Conversion"/>
  </r>
  <r>
    <n v="0"/>
    <n v="0"/>
    <n v="0"/>
    <n v="0"/>
    <d v="2023-12-01T00:00:00"/>
    <s v="BH Colorado Electric Oper Co"/>
    <s v="Regulated Electric (122)"/>
    <s v="WPC Sub 40320 Lajunta"/>
    <x v="147"/>
    <n v="135300"/>
    <x v="246"/>
    <n v="9821927"/>
    <s v="CARR CURR EQ-TRANS/REC COMBINED"/>
    <d v="1961-07-01T00:00:00"/>
    <d v="1961-07-01T00:00:00"/>
    <s v="WCDXFER"/>
  </r>
  <r>
    <n v="0"/>
    <n v="0"/>
    <n v="0"/>
    <n v="0"/>
    <d v="2023-12-01T00:00:00"/>
    <s v="BH Colorado Electric Oper Co"/>
    <s v="Regulated Electric (122)"/>
    <s v="WPC Sub 40320 Lajunta"/>
    <x v="147"/>
    <n v="135300"/>
    <x v="246"/>
    <n v="9821931"/>
    <s v="CARR CURR EQ-TRAN/REC COMB"/>
    <d v="1978-07-01T00:00:00"/>
    <d v="1978-07-01T00:00:00"/>
    <s v="WCDXFER"/>
  </r>
  <r>
    <n v="0"/>
    <n v="0"/>
    <n v="0"/>
    <n v="0"/>
    <d v="2023-12-01T00:00:00"/>
    <s v="BH Colorado Electric Oper Co"/>
    <s v="Regulated Electric (122)"/>
    <s v="WPC Sub 40320 Lajunta"/>
    <x v="147"/>
    <n v="135300"/>
    <x v="246"/>
    <n v="9861019"/>
    <s v="CARR CURR EQ-TRANS/REC COMBINED"/>
    <d v="1996-07-01T00:00:00"/>
    <d v="1996-07-01T00:00:00"/>
    <s v="CPR Conversion"/>
  </r>
  <r>
    <n v="0"/>
    <n v="0"/>
    <n v="0"/>
    <n v="0"/>
    <d v="2023-12-01T00:00:00"/>
    <s v="BH Colorado Electric Oper Co"/>
    <s v="Regulated Electric (122)"/>
    <s v="WPC Sub 40320 Lajunta"/>
    <x v="147"/>
    <n v="135300"/>
    <x v="246"/>
    <n v="9974302"/>
    <s v="CARR CURR EQ-TRANS/REC COMBINED"/>
    <d v="1961-07-01T00:00:00"/>
    <d v="1961-07-01T00:00:00"/>
    <s v="CPR Conversion"/>
  </r>
  <r>
    <n v="0"/>
    <n v="0"/>
    <n v="0"/>
    <n v="0"/>
    <d v="2023-12-01T00:00:00"/>
    <s v="BH Colorado Electric Oper Co"/>
    <s v="Regulated Electric (122)"/>
    <s v="WPC Sub 40320 Lajunta"/>
    <x v="147"/>
    <n v="135300"/>
    <x v="298"/>
    <n v="9821890"/>
    <s v="TUBULAR BUS, ALUM , UNDER 3&quot;"/>
    <d v="1959-07-01T00:00:00"/>
    <d v="1959-07-01T00:00:00"/>
    <s v="WCDXFER"/>
  </r>
  <r>
    <n v="0"/>
    <n v="0"/>
    <n v="0"/>
    <n v="0"/>
    <d v="2023-12-01T00:00:00"/>
    <s v="BH Colorado Electric Oper Co"/>
    <s v="Regulated Electric (122)"/>
    <s v="WPC Sub 40320 Lajunta"/>
    <x v="147"/>
    <n v="135300"/>
    <x v="298"/>
    <n v="9709879"/>
    <s v="TUBULAR BUS, ALUM , UNDER 3&quot;"/>
    <d v="1959-07-01T00:00:00"/>
    <d v="1959-07-01T00:00:00"/>
    <s v="CPR Conversion"/>
  </r>
  <r>
    <n v="0"/>
    <n v="0"/>
    <n v="0"/>
    <n v="0"/>
    <d v="2023-12-01T00:00:00"/>
    <s v="BH Colorado Electric Oper Co"/>
    <s v="Regulated Electric (122)"/>
    <s v="WPC Sub 40320 Lajunta"/>
    <x v="147"/>
    <n v="135300"/>
    <x v="299"/>
    <n v="9974356"/>
    <s v="TUBULAR BUS, ALUM , 3&quot; TO 4&quot;"/>
    <d v="1959-07-01T00:00:00"/>
    <d v="1959-07-01T00:00:00"/>
    <s v="CPR Conversion"/>
  </r>
  <r>
    <n v="0"/>
    <n v="0"/>
    <n v="0"/>
    <n v="0"/>
    <d v="2023-12-01T00:00:00"/>
    <s v="BH Colorado Electric Oper Co"/>
    <s v="Regulated Electric (122)"/>
    <s v="WPC Sub 40320 Lajunta"/>
    <x v="147"/>
    <n v="135300"/>
    <x v="299"/>
    <n v="9821889"/>
    <s v="TUBULAR BUS, ALUM , 3&quot; TO 4&quot;"/>
    <d v="1959-07-01T00:00:00"/>
    <d v="1959-07-01T00:00:00"/>
    <s v="WCDXFER"/>
  </r>
  <r>
    <n v="0"/>
    <n v="0"/>
    <n v="0"/>
    <n v="0"/>
    <d v="2023-12-01T00:00:00"/>
    <s v="BH Colorado Electric Oper Co"/>
    <s v="Regulated Electric (122)"/>
    <s v="WPC Sub 40320 Lajunta"/>
    <x v="147"/>
    <n v="135300"/>
    <x v="250"/>
    <n v="9974338"/>
    <s v="TX., CURR.-WIND.TYPE-100-600A"/>
    <d v="1960-07-01T00:00:00"/>
    <d v="1960-07-01T00:00:00"/>
    <s v="CPR Conversion"/>
  </r>
  <r>
    <n v="0"/>
    <n v="0"/>
    <n v="0"/>
    <n v="0"/>
    <d v="2023-12-01T00:00:00"/>
    <s v="BH Colorado Electric Oper Co"/>
    <s v="Regulated Electric (122)"/>
    <s v="WPC Sub 40320 Lajunta"/>
    <x v="147"/>
    <n v="135300"/>
    <x v="250"/>
    <n v="9822160"/>
    <s v="TX., CURR.-WIND.TYPE-100-600A"/>
    <d v="1960-07-01T00:00:00"/>
    <d v="1960-07-01T00:00:00"/>
    <s v="WCDXFER"/>
  </r>
  <r>
    <n v="0"/>
    <n v="0"/>
    <n v="0"/>
    <n v="0"/>
    <d v="2023-12-01T00:00:00"/>
    <s v="BH Colorado Electric Oper Co"/>
    <s v="Regulated Electric (122)"/>
    <s v="WPC Sub 40320 Lajunta"/>
    <x v="147"/>
    <n v="135300"/>
    <x v="252"/>
    <n v="9821945"/>
    <s v="CARR CURR EQ-WAVE TRAP-800 AMP"/>
    <d v="1973-07-01T00:00:00"/>
    <d v="1973-07-01T00:00:00"/>
    <s v="WCDXFER"/>
  </r>
  <r>
    <n v="0"/>
    <n v="0"/>
    <n v="0"/>
    <n v="0"/>
    <d v="2023-12-01T00:00:00"/>
    <s v="BH Colorado Electric Oper Co"/>
    <s v="Regulated Electric (122)"/>
    <s v="WPC Sub 40320 Lajunta"/>
    <x v="147"/>
    <n v="135300"/>
    <x v="252"/>
    <n v="9974298"/>
    <s v="CARR CURR EQ-WAVE TRAP-800 AMP"/>
    <d v="1959-07-01T00:00:00"/>
    <d v="1959-07-01T00:00:00"/>
    <s v="CPR Conversion"/>
  </r>
  <r>
    <n v="0"/>
    <n v="0"/>
    <n v="0"/>
    <n v="0"/>
    <d v="2023-12-01T00:00:00"/>
    <s v="BH Colorado Electric Oper Co"/>
    <s v="Regulated Electric (122)"/>
    <s v="WPC Sub 40320 Lajunta"/>
    <x v="147"/>
    <n v="135300"/>
    <x v="252"/>
    <n v="9974377"/>
    <s v="CARR CURR EQ-WAVE TRAP-800 AMP"/>
    <d v="1961-07-01T00:00:00"/>
    <d v="1961-07-01T00:00:00"/>
    <s v="CPR Conversion"/>
  </r>
  <r>
    <n v="0"/>
    <n v="0"/>
    <n v="0"/>
    <n v="0"/>
    <d v="2023-12-01T00:00:00"/>
    <s v="BH Colorado Electric Oper Co"/>
    <s v="Regulated Electric (122)"/>
    <s v="WPC Sub 40320 Lajunta"/>
    <x v="147"/>
    <n v="135300"/>
    <x v="252"/>
    <n v="9821944"/>
    <s v="CARR CURR EQ-WAVE TRAP-800 AMP"/>
    <d v="1961-07-01T00:00:00"/>
    <d v="1961-07-01T00:00:00"/>
    <s v="WCDXFER"/>
  </r>
  <r>
    <n v="0"/>
    <n v="0"/>
    <n v="0"/>
    <n v="0"/>
    <d v="2023-12-01T00:00:00"/>
    <s v="BH Colorado Electric Oper Co"/>
    <s v="Regulated Electric (122)"/>
    <s v="WPC Sub 40320 Lajunta"/>
    <x v="147"/>
    <n v="135300"/>
    <x v="252"/>
    <n v="9821943"/>
    <s v="CARR CURR EQ-WAVE TRAP-800 AMP"/>
    <d v="1959-07-01T00:00:00"/>
    <d v="1959-07-01T00:00:00"/>
    <s v="WCDXFER"/>
  </r>
  <r>
    <n v="0"/>
    <n v="0"/>
    <n v="0"/>
    <n v="0"/>
    <d v="2023-12-01T00:00:00"/>
    <s v="BH Colorado Electric Oper Co"/>
    <s v="Regulated Electric (122)"/>
    <s v="WPC Sub 40320 Lajunta"/>
    <x v="147"/>
    <n v="135300"/>
    <x v="252"/>
    <n v="9974297"/>
    <s v="CARR CURR EQ-WAVE TRAP-800 AMP"/>
    <d v="1973-07-01T00:00:00"/>
    <d v="1973-07-01T00:00:00"/>
    <s v="CPR Conversion"/>
  </r>
  <r>
    <n v="0"/>
    <n v="0"/>
    <n v="0"/>
    <n v="0"/>
    <d v="2023-12-01T00:00:00"/>
    <s v="BH Colorado Electric Oper Co"/>
    <s v="Regulated Electric (122)"/>
    <s v="WPC Sub 40320 Lajunta"/>
    <x v="147"/>
    <n v="135300"/>
    <x v="131"/>
    <n v="9974422"/>
    <s v="YARD LIGHTING SYSTEMS"/>
    <d v="1970-07-01T00:00:00"/>
    <d v="1970-07-01T00:00:00"/>
    <s v="CPR Conversion"/>
  </r>
  <r>
    <n v="0"/>
    <n v="0"/>
    <n v="0"/>
    <n v="0"/>
    <d v="2023-12-01T00:00:00"/>
    <s v="BH Colorado Electric Oper Co"/>
    <s v="Regulated Electric (122)"/>
    <s v="WPC Sub 40320 Lajunta"/>
    <x v="147"/>
    <n v="135300"/>
    <x v="131"/>
    <n v="9822069"/>
    <s v="YARD LIGHTING SYSTEMS"/>
    <d v="1970-07-01T00:00:00"/>
    <d v="1970-07-01T00:00:00"/>
    <s v="WCDXFER"/>
  </r>
  <r>
    <n v="0"/>
    <n v="0"/>
    <n v="0"/>
    <n v="0"/>
    <d v="2023-12-01T00:00:00"/>
    <s v="BH Colorado Electric Oper Co"/>
    <s v="Regulated Electric (122)"/>
    <s v="WPC Sub 40335 Rocky Ford"/>
    <x v="148"/>
    <n v="135200"/>
    <x v="194"/>
    <n v="9769106"/>
    <s v="FOUNDATION"/>
    <d v="1994-07-01T00:00:00"/>
    <d v="1994-07-01T00:00:00"/>
    <s v="CPR Conversion"/>
  </r>
  <r>
    <n v="0"/>
    <n v="0"/>
    <n v="0"/>
    <n v="0"/>
    <d v="2023-12-01T00:00:00"/>
    <s v="BH Colorado Electric Oper Co"/>
    <s v="Regulated Electric (122)"/>
    <s v="WPC Sub 40335 Rocky Ford"/>
    <x v="148"/>
    <n v="135300"/>
    <x v="312"/>
    <n v="9724153"/>
    <s v="AIRBREAK-1PH-ELEC-0-15000V-&lt;=600AMPS"/>
    <d v="1965-07-01T00:00:00"/>
    <d v="1965-07-01T00:00:00"/>
    <s v="CPR Conversion"/>
  </r>
  <r>
    <n v="0"/>
    <n v="0"/>
    <n v="0"/>
    <n v="0"/>
    <d v="2023-12-01T00:00:00"/>
    <s v="BH Colorado Electric Oper Co"/>
    <s v="Regulated Electric (122)"/>
    <s v="WPC Sub 40335 Rocky Ford"/>
    <x v="148"/>
    <n v="135300"/>
    <x v="312"/>
    <n v="9822108"/>
    <s v="SWITCH,1PH,ELEC,0-15K,&lt;600"/>
    <d v="1962-07-01T00:00:00"/>
    <d v="1962-07-01T00:00:00"/>
    <s v="WCDXFER"/>
  </r>
  <r>
    <n v="0"/>
    <n v="0"/>
    <n v="0"/>
    <n v="0"/>
    <d v="2023-12-01T00:00:00"/>
    <s v="BH Colorado Electric Oper Co"/>
    <s v="Regulated Electric (122)"/>
    <s v="WPC Sub 40335 Rocky Ford"/>
    <x v="148"/>
    <n v="135300"/>
    <x v="312"/>
    <n v="9974460"/>
    <s v="AIRBREAK-1PH-ELEC-0-15000V-&lt;=600AMPS"/>
    <d v="1951-07-01T00:00:00"/>
    <d v="1951-07-01T00:00:00"/>
    <s v="CPR Conversion"/>
  </r>
  <r>
    <n v="0"/>
    <n v="0"/>
    <n v="0"/>
    <n v="0"/>
    <d v="2023-12-01T00:00:00"/>
    <s v="BH Colorado Electric Oper Co"/>
    <s v="Regulated Electric (122)"/>
    <s v="WPC Sub 40335 Rocky Ford"/>
    <x v="148"/>
    <n v="135300"/>
    <x v="312"/>
    <n v="9822110"/>
    <s v="AIRBREAK-1PH-ELEC-0-15000V-&lt;=600AMPS"/>
    <d v="1965-07-01T00:00:00"/>
    <d v="1965-07-01T00:00:00"/>
    <s v="WCDXFER"/>
  </r>
  <r>
    <n v="0"/>
    <n v="0"/>
    <n v="0"/>
    <n v="0"/>
    <d v="2023-12-01T00:00:00"/>
    <s v="BH Colorado Electric Oper Co"/>
    <s v="Regulated Electric (122)"/>
    <s v="WPC Sub 40335 Rocky Ford"/>
    <x v="148"/>
    <n v="135300"/>
    <x v="312"/>
    <n v="9822109"/>
    <s v="AIRBREAK-1PH-ELEC-0-15000V-&lt;=600AMPS"/>
    <d v="1951-07-01T00:00:00"/>
    <d v="1951-07-01T00:00:00"/>
    <s v="WCDXFER"/>
  </r>
  <r>
    <n v="0"/>
    <n v="0"/>
    <n v="0"/>
    <n v="0"/>
    <d v="2023-12-01T00:00:00"/>
    <s v="BH Colorado Electric Oper Co"/>
    <s v="Regulated Electric (122)"/>
    <s v="WPC Sub 40335 Rocky Ford"/>
    <x v="148"/>
    <n v="135300"/>
    <x v="312"/>
    <n v="9974459"/>
    <s v="SWITCH,1PH,ELEC,0-15K,&lt;600"/>
    <d v="1962-07-01T00:00:00"/>
    <d v="1962-07-01T00:00:00"/>
    <s v="CPR Conversion"/>
  </r>
  <r>
    <n v="0"/>
    <n v="0"/>
    <n v="0"/>
    <n v="0"/>
    <d v="2023-12-01T00:00:00"/>
    <s v="BH Colorado Electric Oper Co"/>
    <s v="Regulated Electric (122)"/>
    <s v="WPC Sub 40335 Rocky Ford"/>
    <x v="148"/>
    <n v="135300"/>
    <x v="338"/>
    <n v="9822107"/>
    <s v="AIRBRK-1PH-ELEC-0-15000V-1200-1999A"/>
    <d v="1964-07-01T00:00:00"/>
    <d v="1964-07-01T00:00:00"/>
    <s v="WCDXFER"/>
  </r>
  <r>
    <n v="0"/>
    <n v="0"/>
    <n v="0"/>
    <n v="0"/>
    <d v="2023-12-01T00:00:00"/>
    <s v="BH Colorado Electric Oper Co"/>
    <s v="Regulated Electric (122)"/>
    <s v="WPC Sub 40335 Rocky Ford"/>
    <x v="148"/>
    <n v="135300"/>
    <x v="338"/>
    <n v="9974458"/>
    <s v="AIRBRK-1PH-ELEC-0-15000V-1200-1999A"/>
    <d v="1964-07-01T00:00:00"/>
    <d v="1964-07-01T00:00:00"/>
    <s v="CPR Conversion"/>
  </r>
  <r>
    <n v="0"/>
    <n v="0"/>
    <n v="0"/>
    <n v="0"/>
    <d v="2023-12-01T00:00:00"/>
    <s v="BH Colorado Electric Oper Co"/>
    <s v="Regulated Electric (122)"/>
    <s v="WPC Sub 40335 Rocky Ford"/>
    <x v="148"/>
    <n v="135300"/>
    <x v="139"/>
    <n v="9821879"/>
    <s v="ARRESTER - 23,000-69,000 VOLTS"/>
    <d v="1951-07-01T00:00:00"/>
    <d v="1951-07-01T00:00:00"/>
    <s v="WCDXFER"/>
  </r>
  <r>
    <n v="0"/>
    <n v="0"/>
    <n v="0"/>
    <n v="0"/>
    <d v="2023-12-01T00:00:00"/>
    <s v="BH Colorado Electric Oper Co"/>
    <s v="Regulated Electric (122)"/>
    <s v="WPC Sub 40335 Rocky Ford"/>
    <x v="148"/>
    <n v="135300"/>
    <x v="139"/>
    <n v="9974420"/>
    <s v="ARRESTER - 23,000-69,000 VOLTS"/>
    <d v="1951-07-01T00:00:00"/>
    <d v="1951-07-01T00:00:00"/>
    <s v="CPR Conversion"/>
  </r>
  <r>
    <n v="0"/>
    <n v="0"/>
    <n v="0"/>
    <n v="0"/>
    <d v="2023-12-01T00:00:00"/>
    <s v="BH Colorado Electric Oper Co"/>
    <s v="Regulated Electric (122)"/>
    <s v="WPC Sub 40335 Rocky Ford"/>
    <x v="148"/>
    <n v="135300"/>
    <x v="108"/>
    <n v="9821898"/>
    <s v="BATTERIES, STORAGE"/>
    <d v="1994-07-01T00:00:00"/>
    <d v="1994-07-01T00:00:00"/>
    <s v="WCDXFER"/>
  </r>
  <r>
    <n v="0"/>
    <n v="0"/>
    <n v="0"/>
    <n v="0"/>
    <d v="2023-12-01T00:00:00"/>
    <s v="BH Colorado Electric Oper Co"/>
    <s v="Regulated Electric (122)"/>
    <s v="WPC Sub 40335 Rocky Ford"/>
    <x v="148"/>
    <n v="135300"/>
    <x v="108"/>
    <n v="9769110"/>
    <s v="BATTERIES, STORAGE"/>
    <d v="1994-07-01T00:00:00"/>
    <d v="1994-07-01T00:00:00"/>
    <s v="CPR Conversion"/>
  </r>
  <r>
    <n v="0"/>
    <n v="0"/>
    <n v="0"/>
    <n v="0"/>
    <d v="2023-12-01T00:00:00"/>
    <s v="BH Colorado Electric Oper Co"/>
    <s v="Regulated Electric (122)"/>
    <s v="WPC Sub 40335 Rocky Ford"/>
    <x v="148"/>
    <n v="135300"/>
    <x v="140"/>
    <n v="9821870"/>
    <s v="BATTERY CHARGER"/>
    <d v="1994-07-01T00:00:00"/>
    <d v="1994-07-01T00:00:00"/>
    <s v="WCDXFER"/>
  </r>
  <r>
    <n v="0"/>
    <n v="0"/>
    <n v="0"/>
    <n v="0"/>
    <d v="2023-12-01T00:00:00"/>
    <s v="BH Colorado Electric Oper Co"/>
    <s v="Regulated Electric (122)"/>
    <s v="WPC Sub 40335 Rocky Ford"/>
    <x v="148"/>
    <n v="135300"/>
    <x v="140"/>
    <n v="9769111"/>
    <s v="BATTERY CHARGER"/>
    <d v="1994-07-01T00:00:00"/>
    <d v="1994-07-01T00:00:00"/>
    <s v="CPR Conversion"/>
  </r>
  <r>
    <n v="0"/>
    <n v="0"/>
    <n v="0"/>
    <n v="0"/>
    <d v="2023-12-01T00:00:00"/>
    <s v="BH Colorado Electric Oper Co"/>
    <s v="Regulated Electric (122)"/>
    <s v="WPC Sub 40335 Rocky Ford"/>
    <x v="148"/>
    <n v="135300"/>
    <x v="158"/>
    <n v="9974411"/>
    <s v="OIL - 15 KV"/>
    <d v="1964-07-01T00:00:00"/>
    <d v="1964-07-01T00:00:00"/>
    <s v="CPR Conversion"/>
  </r>
  <r>
    <n v="0"/>
    <n v="0"/>
    <n v="0"/>
    <n v="0"/>
    <d v="2023-12-01T00:00:00"/>
    <s v="BH Colorado Electric Oper Co"/>
    <s v="Regulated Electric (122)"/>
    <s v="WPC Sub 40335 Rocky Ford"/>
    <x v="148"/>
    <n v="135300"/>
    <x v="158"/>
    <n v="9822053"/>
    <s v="OIL - 15 KV"/>
    <d v="1964-07-01T00:00:00"/>
    <d v="1964-07-01T00:00:00"/>
    <s v="WCDXFER"/>
  </r>
  <r>
    <n v="0"/>
    <n v="0"/>
    <n v="0"/>
    <n v="0"/>
    <d v="2023-12-01T00:00:00"/>
    <s v="BH Colorado Electric Oper Co"/>
    <s v="Regulated Electric (122)"/>
    <s v="WPC Sub 40335 Rocky Ford"/>
    <x v="148"/>
    <n v="135300"/>
    <x v="158"/>
    <n v="9974414"/>
    <s v="OIL - 15 KV"/>
    <d v="1951-07-01T00:00:00"/>
    <d v="1951-07-01T00:00:00"/>
    <s v="CPR Conversion"/>
  </r>
  <r>
    <n v="0"/>
    <n v="0"/>
    <n v="0"/>
    <n v="0"/>
    <d v="2023-12-01T00:00:00"/>
    <s v="BH Colorado Electric Oper Co"/>
    <s v="Regulated Electric (122)"/>
    <s v="WPC Sub 40335 Rocky Ford"/>
    <x v="148"/>
    <n v="135300"/>
    <x v="158"/>
    <n v="9822051"/>
    <s v="PWR CIRC BREAK-OIL-15KV"/>
    <d v="1970-07-01T00:00:00"/>
    <d v="1970-07-01T00:00:00"/>
    <s v="WCDXFER"/>
  </r>
  <r>
    <n v="0"/>
    <n v="0"/>
    <n v="0"/>
    <n v="0"/>
    <d v="2023-12-01T00:00:00"/>
    <s v="BH Colorado Electric Oper Co"/>
    <s v="Regulated Electric (122)"/>
    <s v="WPC Sub 40335 Rocky Ford"/>
    <x v="148"/>
    <n v="135300"/>
    <x v="158"/>
    <n v="9822052"/>
    <s v="OIL - 15 KV"/>
    <d v="1951-07-01T00:00:00"/>
    <d v="1951-07-01T00:00:00"/>
    <s v="WCDXFER"/>
  </r>
  <r>
    <n v="0"/>
    <n v="0"/>
    <n v="0"/>
    <n v="0"/>
    <d v="2023-12-01T00:00:00"/>
    <s v="BH Colorado Electric Oper Co"/>
    <s v="Regulated Electric (122)"/>
    <s v="WPC Sub 40335 Rocky Ford"/>
    <x v="148"/>
    <n v="135300"/>
    <x v="158"/>
    <n v="9974413"/>
    <s v="PWR CIRC BREAK-OIL-15KV"/>
    <d v="1970-07-01T00:00:00"/>
    <d v="1970-07-01T00:00:00"/>
    <s v="CPR Conversion"/>
  </r>
  <r>
    <n v="0"/>
    <n v="0"/>
    <n v="0"/>
    <n v="0"/>
    <d v="2023-12-01T00:00:00"/>
    <s v="BH Colorado Electric Oper Co"/>
    <s v="Regulated Electric (122)"/>
    <s v="WPC Sub 40335 Rocky Ford"/>
    <x v="148"/>
    <n v="135300"/>
    <x v="280"/>
    <n v="9724149"/>
    <s v="OIL - 69 KV"/>
    <d v="1950-07-01T00:00:00"/>
    <d v="1950-07-01T00:00:00"/>
    <s v="CPR Conversion"/>
  </r>
  <r>
    <n v="0"/>
    <n v="0"/>
    <n v="0"/>
    <n v="0"/>
    <d v="2023-12-01T00:00:00"/>
    <s v="BH Colorado Electric Oper Co"/>
    <s v="Regulated Electric (122)"/>
    <s v="WPC Sub 40335 Rocky Ford"/>
    <x v="148"/>
    <n v="135300"/>
    <x v="280"/>
    <n v="9822082"/>
    <s v="OIL - 69 KV"/>
    <d v="1979-07-01T00:00:00"/>
    <d v="1979-07-01T00:00:00"/>
    <s v="WCDXFER"/>
  </r>
  <r>
    <n v="0"/>
    <n v="0"/>
    <n v="0"/>
    <n v="0"/>
    <d v="2023-12-01T00:00:00"/>
    <s v="BH Colorado Electric Oper Co"/>
    <s v="Regulated Electric (122)"/>
    <s v="WPC Sub 40335 Rocky Ford"/>
    <x v="148"/>
    <n v="135300"/>
    <x v="280"/>
    <n v="9822081"/>
    <s v="OIL - 69 KV"/>
    <d v="1950-07-01T00:00:00"/>
    <d v="1950-07-01T00:00:00"/>
    <s v="WCDXFER"/>
  </r>
  <r>
    <n v="0"/>
    <n v="0"/>
    <n v="0"/>
    <n v="0"/>
    <d v="2023-12-01T00:00:00"/>
    <s v="BH Colorado Electric Oper Co"/>
    <s v="Regulated Electric (122)"/>
    <s v="WPC Sub 40335 Rocky Ford"/>
    <x v="148"/>
    <n v="135300"/>
    <x v="280"/>
    <n v="9974410"/>
    <s v="PWR CIRC BREAK-OIL, 69KV"/>
    <d v="1951-07-01T00:00:00"/>
    <d v="1951-07-01T00:00:00"/>
    <s v="CPR Conversion"/>
  </r>
  <r>
    <n v="0"/>
    <n v="0"/>
    <n v="0"/>
    <n v="0"/>
    <d v="2023-12-01T00:00:00"/>
    <s v="BH Colorado Electric Oper Co"/>
    <s v="Regulated Electric (122)"/>
    <s v="WPC Sub 40335 Rocky Ford"/>
    <x v="148"/>
    <n v="135300"/>
    <x v="280"/>
    <n v="9822080"/>
    <s v="PWR CIRC BREAK-OIL, 69KV"/>
    <d v="1951-07-01T00:00:00"/>
    <d v="1951-07-01T00:00:00"/>
    <s v="WCDXFER"/>
  </r>
  <r>
    <n v="0"/>
    <n v="0"/>
    <n v="0"/>
    <n v="0"/>
    <d v="2023-12-01T00:00:00"/>
    <s v="BH Colorado Electric Oper Co"/>
    <s v="Regulated Electric (122)"/>
    <s v="WPC Sub 40335 Rocky Ford"/>
    <x v="148"/>
    <n v="135300"/>
    <x v="280"/>
    <n v="9974412"/>
    <s v="OIL - 69 KV"/>
    <d v="1979-07-01T00:00:00"/>
    <d v="1979-07-01T00:00:00"/>
    <s v="CPR Conversion"/>
  </r>
  <r>
    <n v="0"/>
    <n v="0"/>
    <n v="0"/>
    <n v="0"/>
    <d v="2023-12-01T00:00:00"/>
    <s v="BH Colorado Electric Oper Co"/>
    <s v="Regulated Electric (122)"/>
    <s v="WPC Sub 40335 Rocky Ford"/>
    <x v="148"/>
    <n v="135300"/>
    <x v="206"/>
    <n v="9822105"/>
    <s v="COMBO-ELEC-15-45KV- &lt;= 600AMPS"/>
    <d v="1951-07-01T00:00:00"/>
    <d v="1951-07-01T00:00:00"/>
    <s v="WCDXFER"/>
  </r>
  <r>
    <n v="0"/>
    <n v="0"/>
    <n v="0"/>
    <n v="0"/>
    <d v="2023-12-01T00:00:00"/>
    <s v="BH Colorado Electric Oper Co"/>
    <s v="Regulated Electric (122)"/>
    <s v="WPC Sub 40335 Rocky Ford"/>
    <x v="148"/>
    <n v="135300"/>
    <x v="206"/>
    <n v="9974461"/>
    <s v="COMBO-ELEC-15-45KV- &lt;= 600AMPS"/>
    <d v="1951-07-01T00:00:00"/>
    <d v="1951-07-01T00:00:00"/>
    <s v="CPR Conversion"/>
  </r>
  <r>
    <n v="0"/>
    <n v="0"/>
    <n v="0"/>
    <n v="0"/>
    <d v="2023-12-01T00:00:00"/>
    <s v="BH Colorado Electric Oper Co"/>
    <s v="Regulated Electric (122)"/>
    <s v="WPC Sub 40335 Rocky Ford"/>
    <x v="148"/>
    <n v="135300"/>
    <x v="340"/>
    <n v="9822104"/>
    <s v="COMBO-ELEC-15-45KV- 1200-1999AMPS"/>
    <d v="1951-07-01T00:00:00"/>
    <d v="1951-07-01T00:00:00"/>
    <s v="WCDXFER"/>
  </r>
  <r>
    <n v="0"/>
    <n v="0"/>
    <n v="0"/>
    <n v="0"/>
    <d v="2023-12-01T00:00:00"/>
    <s v="BH Colorado Electric Oper Co"/>
    <s v="Regulated Electric (122)"/>
    <s v="WPC Sub 40335 Rocky Ford"/>
    <x v="148"/>
    <n v="135300"/>
    <x v="340"/>
    <n v="9974457"/>
    <s v="COMBO-ELEC-15-45KV- 1200-1999AMPS"/>
    <d v="1951-07-01T00:00:00"/>
    <d v="1951-07-01T00:00:00"/>
    <s v="CPR Conversion"/>
  </r>
  <r>
    <n v="0"/>
    <n v="0"/>
    <n v="0"/>
    <n v="0"/>
    <d v="2023-12-01T00:00:00"/>
    <s v="BH Colorado Electric Oper Co"/>
    <s v="Regulated Electric (122)"/>
    <s v="WPC Sub 40335 Rocky Ford"/>
    <x v="148"/>
    <n v="135300"/>
    <x v="209"/>
    <n v="9822127"/>
    <s v="COMBO-ELEC-69-170KV- &lt;= 600AMPS"/>
    <d v="1950-07-01T00:00:00"/>
    <d v="1950-07-01T00:00:00"/>
    <s v="WCDXFER"/>
  </r>
  <r>
    <n v="0"/>
    <n v="0"/>
    <n v="0"/>
    <n v="0"/>
    <d v="2023-12-01T00:00:00"/>
    <s v="BH Colorado Electric Oper Co"/>
    <s v="Regulated Electric (122)"/>
    <s v="WPC Sub 40335 Rocky Ford"/>
    <x v="148"/>
    <n v="135300"/>
    <x v="209"/>
    <n v="9822126"/>
    <s v="SWITCH,COMBO,ELEC,69001-170K,"/>
    <d v="1951-07-01T00:00:00"/>
    <d v="1951-07-01T00:00:00"/>
    <s v="WCDXFER"/>
  </r>
  <r>
    <n v="0"/>
    <n v="0"/>
    <n v="0"/>
    <n v="0"/>
    <d v="2023-12-01T00:00:00"/>
    <s v="BH Colorado Electric Oper Co"/>
    <s v="Regulated Electric (122)"/>
    <s v="WPC Sub 40335 Rocky Ford"/>
    <x v="148"/>
    <n v="135300"/>
    <x v="209"/>
    <n v="9974455"/>
    <s v="SWITCH,COMBO,ELEC,69001-170K,"/>
    <d v="1951-07-01T00:00:00"/>
    <d v="1951-07-01T00:00:00"/>
    <s v="CPR Conversion"/>
  </r>
  <r>
    <n v="0"/>
    <n v="0"/>
    <n v="0"/>
    <n v="0"/>
    <d v="2023-12-01T00:00:00"/>
    <s v="BH Colorado Electric Oper Co"/>
    <s v="Regulated Electric (122)"/>
    <s v="WPC Sub 40335 Rocky Ford"/>
    <x v="148"/>
    <n v="135300"/>
    <x v="209"/>
    <n v="9974456"/>
    <s v="COMBO-ELEC-69-170KV- &lt;= 600AMPS"/>
    <d v="1950-07-01T00:00:00"/>
    <d v="1950-07-01T00:00:00"/>
    <s v="CPR Conversion"/>
  </r>
  <r>
    <n v="0"/>
    <n v="0"/>
    <n v="0"/>
    <n v="0"/>
    <d v="2023-12-01T00:00:00"/>
    <s v="BH Colorado Electric Oper Co"/>
    <s v="Regulated Electric (122)"/>
    <s v="WPC Sub 40335 Rocky Ford"/>
    <x v="148"/>
    <n v="135300"/>
    <x v="116"/>
    <n v="9709880"/>
    <s v="COND. CONTROL CABLE-COPPER, OTHER"/>
    <d v="1965-07-01T00:00:00"/>
    <d v="1965-07-01T00:00:00"/>
    <s v="CPR Conversion"/>
  </r>
  <r>
    <n v="0"/>
    <n v="0"/>
    <n v="0"/>
    <n v="0"/>
    <d v="2023-12-01T00:00:00"/>
    <s v="BH Colorado Electric Oper Co"/>
    <s v="Regulated Electric (122)"/>
    <s v="WPC Sub 40335 Rocky Ford"/>
    <x v="148"/>
    <n v="135300"/>
    <x v="116"/>
    <n v="9821887"/>
    <s v="COND. CONTROL CABLE-COPPER, OTHER"/>
    <d v="1994-07-01T00:00:00"/>
    <d v="1994-07-01T00:00:00"/>
    <s v="WCDXFER"/>
  </r>
  <r>
    <n v="0"/>
    <n v="0"/>
    <n v="0"/>
    <n v="0"/>
    <d v="2023-12-01T00:00:00"/>
    <s v="BH Colorado Electric Oper Co"/>
    <s v="Regulated Electric (122)"/>
    <s v="WPC Sub 40335 Rocky Ford"/>
    <x v="148"/>
    <n v="135300"/>
    <x v="116"/>
    <n v="9821919"/>
    <s v="CONTROL CABLE-COPPER, OTHER"/>
    <d v="1971-07-01T00:00:00"/>
    <d v="1971-07-01T00:00:00"/>
    <s v="WCDXFER"/>
  </r>
  <r>
    <n v="0"/>
    <n v="0"/>
    <n v="0"/>
    <n v="0"/>
    <d v="2023-12-01T00:00:00"/>
    <s v="BH Colorado Electric Oper Co"/>
    <s v="Regulated Electric (122)"/>
    <s v="WPC Sub 40335 Rocky Ford"/>
    <x v="148"/>
    <n v="135300"/>
    <x v="116"/>
    <n v="9821920"/>
    <s v="COND. CONTROL CABLE-COPPER, OTHER"/>
    <d v="1936-07-01T00:00:00"/>
    <d v="1936-07-01T00:00:00"/>
    <s v="WCDXFER"/>
  </r>
  <r>
    <n v="0"/>
    <n v="0"/>
    <n v="0"/>
    <n v="0"/>
    <d v="2023-12-01T00:00:00"/>
    <s v="BH Colorado Electric Oper Co"/>
    <s v="Regulated Electric (122)"/>
    <s v="WPC Sub 40335 Rocky Ford"/>
    <x v="148"/>
    <n v="135300"/>
    <x v="116"/>
    <n v="9724147"/>
    <s v="COND. CONTROL CABLE-COPPER, OTHER"/>
    <d v="1951-07-01T00:00:00"/>
    <d v="1951-07-01T00:00:00"/>
    <s v="CPR Conversion"/>
  </r>
  <r>
    <n v="0"/>
    <n v="0"/>
    <n v="0"/>
    <n v="0"/>
    <d v="2023-12-01T00:00:00"/>
    <s v="BH Colorado Electric Oper Co"/>
    <s v="Regulated Electric (122)"/>
    <s v="WPC Sub 40335 Rocky Ford"/>
    <x v="148"/>
    <n v="135300"/>
    <x v="116"/>
    <n v="9769105"/>
    <s v="COND. CONTROL CABLE-COPPER, OTHER"/>
    <d v="1994-07-01T00:00:00"/>
    <d v="1994-07-01T00:00:00"/>
    <s v="CPR Conversion"/>
  </r>
  <r>
    <n v="0"/>
    <n v="0"/>
    <n v="0"/>
    <n v="0"/>
    <d v="2023-12-01T00:00:00"/>
    <s v="BH Colorado Electric Oper Co"/>
    <s v="Regulated Electric (122)"/>
    <s v="WPC Sub 40335 Rocky Ford"/>
    <x v="148"/>
    <n v="135300"/>
    <x v="116"/>
    <n v="9821922"/>
    <s v="COND. CONTROL CABLE-COPPER, OTHER"/>
    <d v="1965-07-01T00:00:00"/>
    <d v="1965-07-01T00:00:00"/>
    <s v="WCDXFER"/>
  </r>
  <r>
    <n v="0"/>
    <n v="0"/>
    <n v="0"/>
    <n v="0"/>
    <d v="2023-12-01T00:00:00"/>
    <s v="BH Colorado Electric Oper Co"/>
    <s v="Regulated Electric (122)"/>
    <s v="WPC Sub 40335 Rocky Ford"/>
    <x v="148"/>
    <n v="135300"/>
    <x v="116"/>
    <n v="9974389"/>
    <s v="COND. CONTROL CABLE-COPPER, OTHER"/>
    <d v="1936-07-01T00:00:00"/>
    <d v="1936-07-01T00:00:00"/>
    <s v="CPR Conversion"/>
  </r>
  <r>
    <n v="0"/>
    <n v="0"/>
    <n v="0"/>
    <n v="0"/>
    <d v="2023-12-01T00:00:00"/>
    <s v="BH Colorado Electric Oper Co"/>
    <s v="Regulated Electric (122)"/>
    <s v="WPC Sub 40335 Rocky Ford"/>
    <x v="148"/>
    <n v="135300"/>
    <x v="116"/>
    <n v="9974380"/>
    <s v="CONTROL CABLE-COPPER, OTHER"/>
    <d v="1971-07-01T00:00:00"/>
    <d v="1971-07-01T00:00:00"/>
    <s v="CPR Conversion"/>
  </r>
  <r>
    <n v="0"/>
    <n v="0"/>
    <n v="0"/>
    <n v="0"/>
    <d v="2023-12-01T00:00:00"/>
    <s v="BH Colorado Electric Oper Co"/>
    <s v="Regulated Electric (122)"/>
    <s v="WPC Sub 40335 Rocky Ford"/>
    <x v="148"/>
    <n v="135300"/>
    <x v="116"/>
    <n v="9821921"/>
    <s v="COND. CONTROL CABLE-COPPER, OTHER"/>
    <d v="1951-07-01T00:00:00"/>
    <d v="1951-07-01T00:00:00"/>
    <s v="WCDXFER"/>
  </r>
  <r>
    <n v="0"/>
    <n v="0"/>
    <n v="0"/>
    <n v="0"/>
    <d v="2023-12-01T00:00:00"/>
    <s v="BH Colorado Electric Oper Co"/>
    <s v="Regulated Electric (122)"/>
    <s v="WPC Sub 40335 Rocky Ford"/>
    <x v="148"/>
    <n v="135300"/>
    <x v="160"/>
    <n v="9974388"/>
    <s v="COND. PWR CABLE, AL, 250MCM OR LESS"/>
    <d v="1951-07-01T00:00:00"/>
    <d v="1951-07-01T00:00:00"/>
    <s v="CPR Conversion"/>
  </r>
  <r>
    <n v="0"/>
    <n v="0"/>
    <n v="0"/>
    <n v="0"/>
    <d v="2023-12-01T00:00:00"/>
    <s v="BH Colorado Electric Oper Co"/>
    <s v="Regulated Electric (122)"/>
    <s v="WPC Sub 40335 Rocky Ford"/>
    <x v="148"/>
    <n v="135300"/>
    <x v="160"/>
    <n v="9821908"/>
    <s v="COND. PWR CABLE, AL, 250MCM OR LESS"/>
    <d v="1951-07-01T00:00:00"/>
    <d v="1951-07-01T00:00:00"/>
    <s v="WCDXFER"/>
  </r>
  <r>
    <n v="0"/>
    <n v="0"/>
    <n v="0"/>
    <n v="0"/>
    <d v="2023-12-01T00:00:00"/>
    <s v="BH Colorado Electric Oper Co"/>
    <s v="Regulated Electric (122)"/>
    <s v="WPC Sub 40335 Rocky Ford"/>
    <x v="148"/>
    <n v="135300"/>
    <x v="160"/>
    <n v="9821909"/>
    <s v="COND. PWR CABLE, AL, 250MCM OR LESS"/>
    <d v="1962-07-01T00:00:00"/>
    <d v="1962-07-01T00:00:00"/>
    <s v="WCDXFER"/>
  </r>
  <r>
    <n v="0"/>
    <n v="0"/>
    <n v="0"/>
    <n v="0"/>
    <d v="2023-12-01T00:00:00"/>
    <s v="BH Colorado Electric Oper Co"/>
    <s v="Regulated Electric (122)"/>
    <s v="WPC Sub 40335 Rocky Ford"/>
    <x v="148"/>
    <n v="135300"/>
    <x v="160"/>
    <n v="9974385"/>
    <s v="COND. PWR CABLE, AL, 250MCM OR LESS"/>
    <d v="1962-07-01T00:00:00"/>
    <d v="1962-07-01T00:00:00"/>
    <s v="CPR Conversion"/>
  </r>
  <r>
    <n v="0"/>
    <n v="0"/>
    <n v="0"/>
    <n v="0"/>
    <d v="2023-12-01T00:00:00"/>
    <s v="BH Colorado Electric Oper Co"/>
    <s v="Regulated Electric (122)"/>
    <s v="WPC Sub 40335 Rocky Ford"/>
    <x v="148"/>
    <n v="135300"/>
    <x v="213"/>
    <n v="9821905"/>
    <s v="COND. PWR CABLE, AL, 251MCM-795MCM"/>
    <d v="1964-07-01T00:00:00"/>
    <d v="1964-07-01T00:00:00"/>
    <s v="WCDXFER"/>
  </r>
  <r>
    <n v="0"/>
    <n v="0"/>
    <n v="0"/>
    <n v="0"/>
    <d v="2023-12-01T00:00:00"/>
    <s v="BH Colorado Electric Oper Co"/>
    <s v="Regulated Electric (122)"/>
    <s v="WPC Sub 40335 Rocky Ford"/>
    <x v="148"/>
    <n v="135300"/>
    <x v="213"/>
    <n v="9706634"/>
    <s v="COND. PWR CABLE, AL, 251MCM-795MCM"/>
    <d v="1951-07-01T00:00:00"/>
    <d v="1951-07-01T00:00:00"/>
    <s v="CPR Conversion"/>
  </r>
  <r>
    <n v="0"/>
    <n v="0"/>
    <n v="0"/>
    <n v="0"/>
    <d v="2023-12-01T00:00:00"/>
    <s v="BH Colorado Electric Oper Co"/>
    <s v="Regulated Electric (122)"/>
    <s v="WPC Sub 40335 Rocky Ford"/>
    <x v="148"/>
    <n v="135300"/>
    <x v="213"/>
    <n v="9974382"/>
    <s v="COND. PWR CABLE, AL, 251MCM-795MCM"/>
    <d v="1964-07-01T00:00:00"/>
    <d v="1964-07-01T00:00:00"/>
    <s v="CPR Conversion"/>
  </r>
  <r>
    <n v="0"/>
    <n v="0"/>
    <n v="0"/>
    <n v="0"/>
    <d v="2023-12-01T00:00:00"/>
    <s v="BH Colorado Electric Oper Co"/>
    <s v="Regulated Electric (122)"/>
    <s v="WPC Sub 40335 Rocky Ford"/>
    <x v="148"/>
    <n v="135300"/>
    <x v="213"/>
    <n v="9821941"/>
    <s v="COND. PWR CABLE, AL, 251MCM-795MCM"/>
    <d v="1951-07-01T00:00:00"/>
    <d v="1951-07-01T00:00:00"/>
    <s v="WCDXFER"/>
  </r>
  <r>
    <n v="0"/>
    <n v="0"/>
    <n v="0"/>
    <n v="0"/>
    <d v="2023-12-01T00:00:00"/>
    <s v="BH Colorado Electric Oper Co"/>
    <s v="Regulated Electric (122)"/>
    <s v="WPC Sub 40335 Rocky Ford"/>
    <x v="148"/>
    <n v="135300"/>
    <x v="214"/>
    <n v="9821910"/>
    <s v="COND. PWR CABLE, AL, OTHER"/>
    <d v="1951-07-01T00:00:00"/>
    <d v="1951-07-01T00:00:00"/>
    <s v="WCDXFER"/>
  </r>
  <r>
    <n v="0"/>
    <n v="0"/>
    <n v="0"/>
    <n v="0"/>
    <d v="2023-12-01T00:00:00"/>
    <s v="BH Colorado Electric Oper Co"/>
    <s v="Regulated Electric (122)"/>
    <s v="WPC Sub 40335 Rocky Ford"/>
    <x v="148"/>
    <n v="135300"/>
    <x v="214"/>
    <n v="9821913"/>
    <s v="BUS/CNDCTR-PWR CBLE-OTHER"/>
    <d v="1954-07-01T00:00:00"/>
    <d v="1954-07-01T00:00:00"/>
    <s v="WCDXFER"/>
  </r>
  <r>
    <n v="0"/>
    <n v="0"/>
    <n v="0"/>
    <n v="0"/>
    <d v="2023-12-01T00:00:00"/>
    <s v="BH Colorado Electric Oper Co"/>
    <s v="Regulated Electric (122)"/>
    <s v="WPC Sub 40335 Rocky Ford"/>
    <x v="148"/>
    <n v="135300"/>
    <x v="214"/>
    <n v="9821912"/>
    <s v="COND. PWR CABLE, AL, OTHER"/>
    <d v="1965-07-01T00:00:00"/>
    <d v="1965-07-01T00:00:00"/>
    <s v="WCDXFER"/>
  </r>
  <r>
    <n v="0"/>
    <n v="0"/>
    <n v="0"/>
    <n v="0"/>
    <d v="2023-12-01T00:00:00"/>
    <s v="BH Colorado Electric Oper Co"/>
    <s v="Regulated Electric (122)"/>
    <s v="WPC Sub 40335 Rocky Ford"/>
    <x v="148"/>
    <n v="135300"/>
    <x v="214"/>
    <n v="9974381"/>
    <s v="COND. PWR CABLE, AL, OTHER"/>
    <d v="1965-07-01T00:00:00"/>
    <d v="1965-07-01T00:00:00"/>
    <s v="CPR Conversion"/>
  </r>
  <r>
    <n v="0"/>
    <n v="0"/>
    <n v="0"/>
    <n v="0"/>
    <d v="2023-12-01T00:00:00"/>
    <s v="BH Colorado Electric Oper Co"/>
    <s v="Regulated Electric (122)"/>
    <s v="WPC Sub 40335 Rocky Ford"/>
    <x v="148"/>
    <n v="135300"/>
    <x v="214"/>
    <n v="9974387"/>
    <s v="COND. PWR CABLE, AL, OTHER"/>
    <d v="1951-07-01T00:00:00"/>
    <d v="1951-07-01T00:00:00"/>
    <s v="CPR Conversion"/>
  </r>
  <r>
    <n v="0"/>
    <n v="0"/>
    <n v="0"/>
    <n v="0"/>
    <d v="2023-12-01T00:00:00"/>
    <s v="BH Colorado Electric Oper Co"/>
    <s v="Regulated Electric (122)"/>
    <s v="WPC Sub 40335 Rocky Ford"/>
    <x v="148"/>
    <n v="135300"/>
    <x v="214"/>
    <n v="9821914"/>
    <s v="BUS/CNDCTR-PWR CBLE-OTHER"/>
    <d v="1963-07-01T00:00:00"/>
    <d v="1963-07-01T00:00:00"/>
    <s v="WCDXFER"/>
  </r>
  <r>
    <n v="0"/>
    <n v="0"/>
    <n v="0"/>
    <n v="0"/>
    <d v="2023-12-01T00:00:00"/>
    <s v="BH Colorado Electric Oper Co"/>
    <s v="Regulated Electric (122)"/>
    <s v="WPC Sub 40335 Rocky Ford"/>
    <x v="148"/>
    <n v="135300"/>
    <x v="214"/>
    <n v="9974384"/>
    <s v="COND. PWR CABLE, AL, OTHER"/>
    <d v="1962-07-01T00:00:00"/>
    <d v="1962-07-01T00:00:00"/>
    <s v="CPR Conversion"/>
  </r>
  <r>
    <n v="0"/>
    <n v="0"/>
    <n v="0"/>
    <n v="0"/>
    <d v="2023-12-01T00:00:00"/>
    <s v="BH Colorado Electric Oper Co"/>
    <s v="Regulated Electric (122)"/>
    <s v="WPC Sub 40335 Rocky Ford"/>
    <x v="148"/>
    <n v="135300"/>
    <x v="214"/>
    <n v="9974383"/>
    <s v="BUS/CNDCTR-PWR CBLE-OTHER"/>
    <d v="1963-07-01T00:00:00"/>
    <d v="1963-07-01T00:00:00"/>
    <s v="CPR Conversion"/>
  </r>
  <r>
    <n v="0"/>
    <n v="0"/>
    <n v="0"/>
    <n v="0"/>
    <d v="2023-12-01T00:00:00"/>
    <s v="BH Colorado Electric Oper Co"/>
    <s v="Regulated Electric (122)"/>
    <s v="WPC Sub 40335 Rocky Ford"/>
    <x v="148"/>
    <n v="135300"/>
    <x v="214"/>
    <n v="9821911"/>
    <s v="COND. PWR CABLE, AL, OTHER"/>
    <d v="1962-07-01T00:00:00"/>
    <d v="1962-07-01T00:00:00"/>
    <s v="WCDXFER"/>
  </r>
  <r>
    <n v="0"/>
    <n v="0"/>
    <n v="0"/>
    <n v="0"/>
    <d v="2023-12-01T00:00:00"/>
    <s v="BH Colorado Electric Oper Co"/>
    <s v="Regulated Electric (122)"/>
    <s v="WPC Sub 40335 Rocky Ford"/>
    <x v="148"/>
    <n v="135300"/>
    <x v="214"/>
    <n v="9974386"/>
    <s v="BUS/CNDCTR-PWR CBLE-OTHER"/>
    <d v="1954-07-01T00:00:00"/>
    <d v="1954-07-01T00:00:00"/>
    <s v="CPR Conversion"/>
  </r>
  <r>
    <n v="0"/>
    <n v="0"/>
    <n v="0"/>
    <n v="0"/>
    <d v="2023-12-01T00:00:00"/>
    <s v="BH Colorado Electric Oper Co"/>
    <s v="Regulated Electric (122)"/>
    <s v="WPC Sub 40335 Rocky Ford"/>
    <x v="148"/>
    <n v="135300"/>
    <x v="215"/>
    <n v="9974409"/>
    <s v="CONDUIT-NOT ENCD, PVC-3&quot;-4&quot;"/>
    <d v="1971-07-01T00:00:00"/>
    <d v="1971-07-01T00:00:00"/>
    <s v="CPR Conversion"/>
  </r>
  <r>
    <n v="0"/>
    <n v="0"/>
    <n v="0"/>
    <n v="0"/>
    <d v="2023-12-01T00:00:00"/>
    <s v="BH Colorado Electric Oper Co"/>
    <s v="Regulated Electric (122)"/>
    <s v="WPC Sub 40335 Rocky Ford"/>
    <x v="148"/>
    <n v="135300"/>
    <x v="215"/>
    <n v="9821995"/>
    <s v="CONDUIT-NOT ENCD, PVC-3&quot;-4&quot;"/>
    <d v="1971-07-01T00:00:00"/>
    <d v="1971-07-01T00:00:00"/>
    <s v="WCDXFER"/>
  </r>
  <r>
    <n v="0"/>
    <n v="0"/>
    <n v="0"/>
    <n v="0"/>
    <d v="2023-12-01T00:00:00"/>
    <s v="BH Colorado Electric Oper Co"/>
    <s v="Regulated Electric (122)"/>
    <s v="WPC Sub 40335 Rocky Ford"/>
    <x v="148"/>
    <n v="135300"/>
    <x v="217"/>
    <n v="9974408"/>
    <s v="CONDUIT, NOT ENCD-PVC-UNDR 3&quot;"/>
    <d v="1951-07-01T00:00:00"/>
    <d v="1951-07-01T00:00:00"/>
    <s v="CPR Conversion"/>
  </r>
  <r>
    <n v="0"/>
    <n v="0"/>
    <n v="0"/>
    <n v="0"/>
    <d v="2023-12-01T00:00:00"/>
    <s v="BH Colorado Electric Oper Co"/>
    <s v="Regulated Electric (122)"/>
    <s v="WPC Sub 40335 Rocky Ford"/>
    <x v="148"/>
    <n v="135300"/>
    <x v="217"/>
    <n v="9821963"/>
    <s v="CONDUIT, NOT ENCD-PVC-UNDR 3&quot;"/>
    <d v="1951-07-01T00:00:00"/>
    <d v="1951-07-01T00:00:00"/>
    <s v="WCDXFER"/>
  </r>
  <r>
    <n v="0"/>
    <n v="0"/>
    <n v="0"/>
    <n v="0"/>
    <d v="2023-12-01T00:00:00"/>
    <s v="BH Colorado Electric Oper Co"/>
    <s v="Regulated Electric (122)"/>
    <s v="WPC Sub 40335 Rocky Ford"/>
    <x v="148"/>
    <n v="135300"/>
    <x v="218"/>
    <n v="9821986"/>
    <s v="CONDUIT-NOT ENCD, STL-3&quot;-4&quot;"/>
    <d v="1951-07-01T00:00:00"/>
    <d v="1951-07-01T00:00:00"/>
    <s v="WCDXFER"/>
  </r>
  <r>
    <n v="0"/>
    <n v="0"/>
    <n v="0"/>
    <n v="0"/>
    <d v="2023-12-01T00:00:00"/>
    <s v="BH Colorado Electric Oper Co"/>
    <s v="Regulated Electric (122)"/>
    <s v="WPC Sub 40335 Rocky Ford"/>
    <x v="148"/>
    <n v="135300"/>
    <x v="218"/>
    <n v="9974405"/>
    <s v="CONDUIT-NOT ENCD, STL-3&quot;-4&quot;"/>
    <d v="1951-07-01T00:00:00"/>
    <d v="1951-07-01T00:00:00"/>
    <s v="CPR Conversion"/>
  </r>
  <r>
    <n v="0"/>
    <n v="0"/>
    <n v="0"/>
    <n v="0"/>
    <d v="2023-12-01T00:00:00"/>
    <s v="BH Colorado Electric Oper Co"/>
    <s v="Regulated Electric (122)"/>
    <s v="WPC Sub 40335 Rocky Ford"/>
    <x v="148"/>
    <n v="135300"/>
    <x v="161"/>
    <n v="9974407"/>
    <s v="CONDUIT, NOT ENCD-STL-UNDR 3&quot;"/>
    <d v="1951-07-01T00:00:00"/>
    <d v="1951-07-01T00:00:00"/>
    <s v="CPR Conversion"/>
  </r>
  <r>
    <n v="0"/>
    <n v="0"/>
    <n v="0"/>
    <n v="0"/>
    <d v="2023-12-01T00:00:00"/>
    <s v="BH Colorado Electric Oper Co"/>
    <s v="Regulated Electric (122)"/>
    <s v="WPC Sub 40335 Rocky Ford"/>
    <x v="148"/>
    <n v="135300"/>
    <x v="161"/>
    <n v="9821991"/>
    <s v="CONDUIT, NOT ENCD-STL-UNDR 3&quot;"/>
    <d v="1951-07-01T00:00:00"/>
    <d v="1951-07-01T00:00:00"/>
    <s v="WCDXFER"/>
  </r>
  <r>
    <n v="0"/>
    <n v="0"/>
    <n v="0"/>
    <n v="0"/>
    <d v="2023-12-01T00:00:00"/>
    <s v="BH Colorado Electric Oper Co"/>
    <s v="Regulated Electric (122)"/>
    <s v="WPC Sub 40335 Rocky Ford"/>
    <x v="148"/>
    <n v="135300"/>
    <x v="161"/>
    <n v="9974406"/>
    <s v="CONDUIT, NOT ENCD-STL-UNDR 3&quot;"/>
    <d v="1962-07-01T00:00:00"/>
    <d v="1962-07-01T00:00:00"/>
    <s v="CPR Conversion"/>
  </r>
  <r>
    <n v="0"/>
    <n v="0"/>
    <n v="0"/>
    <n v="0"/>
    <d v="2023-12-01T00:00:00"/>
    <s v="BH Colorado Electric Oper Co"/>
    <s v="Regulated Electric (122)"/>
    <s v="WPC Sub 40335 Rocky Ford"/>
    <x v="148"/>
    <n v="135300"/>
    <x v="161"/>
    <n v="9821992"/>
    <s v="CONDUIT, NOT ENCD-STL-UNDR 3&quot;"/>
    <d v="1962-07-01T00:00:00"/>
    <d v="1962-07-01T00:00:00"/>
    <s v="WCDXFER"/>
  </r>
  <r>
    <n v="0"/>
    <n v="0"/>
    <n v="0"/>
    <n v="0"/>
    <d v="2023-12-01T00:00:00"/>
    <s v="BH Colorado Electric Oper Co"/>
    <s v="Regulated Electric (122)"/>
    <s v="WPC Sub 40335 Rocky Ford"/>
    <x v="148"/>
    <n v="135300"/>
    <x v="220"/>
    <n v="9821957"/>
    <s v="CARR CURR EQ-CPLNG CAP-69KV"/>
    <d v="1973-07-01T00:00:00"/>
    <d v="1973-07-01T00:00:00"/>
    <s v="WCDXFER"/>
  </r>
  <r>
    <n v="0"/>
    <n v="0"/>
    <n v="0"/>
    <n v="0"/>
    <d v="2023-12-01T00:00:00"/>
    <s v="BH Colorado Electric Oper Co"/>
    <s v="Regulated Electric (122)"/>
    <s v="WPC Sub 40335 Rocky Ford"/>
    <x v="148"/>
    <n v="135300"/>
    <x v="220"/>
    <n v="9821958"/>
    <s v="CARR CURR EQ-COUPLING CAPACITOR 69KV"/>
    <d v="1953-07-01T00:00:00"/>
    <d v="1953-07-01T00:00:00"/>
    <s v="WCDXFER"/>
  </r>
  <r>
    <n v="0"/>
    <n v="0"/>
    <n v="0"/>
    <n v="0"/>
    <d v="2023-12-01T00:00:00"/>
    <s v="BH Colorado Electric Oper Co"/>
    <s v="Regulated Electric (122)"/>
    <s v="WPC Sub 40335 Rocky Ford"/>
    <x v="148"/>
    <n v="135300"/>
    <x v="220"/>
    <n v="9974417"/>
    <s v="CARR CURR EQ-COUPLING CAPACITOR 69KV"/>
    <d v="1953-07-01T00:00:00"/>
    <d v="1953-07-01T00:00:00"/>
    <s v="CPR Conversion"/>
  </r>
  <r>
    <n v="0"/>
    <n v="0"/>
    <n v="0"/>
    <n v="0"/>
    <d v="2023-12-01T00:00:00"/>
    <s v="BH Colorado Electric Oper Co"/>
    <s v="Regulated Electric (122)"/>
    <s v="WPC Sub 40335 Rocky Ford"/>
    <x v="148"/>
    <n v="135300"/>
    <x v="220"/>
    <n v="9974416"/>
    <s v="CARR CURR EQ-CPLNG CAP-69KV"/>
    <d v="1973-07-01T00:00:00"/>
    <d v="1973-07-01T00:00:00"/>
    <s v="CPR Conversion"/>
  </r>
  <r>
    <n v="0"/>
    <n v="0"/>
    <n v="0"/>
    <n v="0"/>
    <d v="2023-12-01T00:00:00"/>
    <s v="BH Colorado Electric Oper Co"/>
    <s v="Regulated Electric (122)"/>
    <s v="WPC Sub 40335 Rocky Ford"/>
    <x v="148"/>
    <n v="135300"/>
    <x v="3"/>
    <n v="11313952"/>
    <s v="INSTALL 2 6 MVAR, 69KV CAPACITOR BANKS IN ROCKY FORD SUBSTATION"/>
    <d v="2012-02-24T00:00:00"/>
    <d v="2012-03-01T00:00:00"/>
    <s v="10040158"/>
  </r>
  <r>
    <n v="0"/>
    <n v="0"/>
    <n v="0"/>
    <n v="0"/>
    <d v="2023-12-01T00:00:00"/>
    <s v="BH Colorado Electric Oper Co"/>
    <s v="Regulated Electric (122)"/>
    <s v="WPC Sub 40335 Rocky Ford"/>
    <x v="148"/>
    <n v="135300"/>
    <x v="3"/>
    <n v="11941506"/>
    <s v="INSTALL 2 6 MVAR, 69KV CAPACITOR BANKS IN ROCKY FORD SUBSTATION"/>
    <d v="2012-02-24T00:00:00"/>
    <d v="2013-07-01T00:00:00"/>
    <s v="10040158"/>
  </r>
  <r>
    <n v="0"/>
    <n v="0"/>
    <n v="0"/>
    <n v="0"/>
    <d v="2023-12-01T00:00:00"/>
    <s v="BH Colorado Electric Oper Co"/>
    <s v="Regulated Electric (122)"/>
    <s v="WPC Sub 40335 Rocky Ford"/>
    <x v="148"/>
    <n v="135300"/>
    <x v="119"/>
    <n v="9974393"/>
    <s v="FENCES, CHAIN LINK"/>
    <d v="1951-07-01T00:00:00"/>
    <d v="1951-07-01T00:00:00"/>
    <s v="CPR Conversion"/>
  </r>
  <r>
    <n v="0"/>
    <n v="0"/>
    <n v="0"/>
    <n v="0"/>
    <d v="2023-12-01T00:00:00"/>
    <s v="BH Colorado Electric Oper Co"/>
    <s v="Regulated Electric (122)"/>
    <s v="WPC Sub 40335 Rocky Ford"/>
    <x v="148"/>
    <n v="135300"/>
    <x v="119"/>
    <n v="9974395"/>
    <s v="FENCE"/>
    <d v="1976-07-01T00:00:00"/>
    <d v="1976-07-01T00:00:00"/>
    <s v="CPR Conversion"/>
  </r>
  <r>
    <n v="0"/>
    <n v="0"/>
    <n v="0"/>
    <n v="0"/>
    <d v="2023-12-01T00:00:00"/>
    <s v="BH Colorado Electric Oper Co"/>
    <s v="Regulated Electric (122)"/>
    <s v="WPC Sub 40335 Rocky Ford"/>
    <x v="148"/>
    <n v="135300"/>
    <x v="119"/>
    <n v="9822008"/>
    <s v="FENCES, CHAIN LINK"/>
    <d v="1951-07-01T00:00:00"/>
    <d v="1951-07-01T00:00:00"/>
    <s v="WCDXFER"/>
  </r>
  <r>
    <n v="0"/>
    <n v="0"/>
    <n v="0"/>
    <n v="0"/>
    <d v="2023-12-01T00:00:00"/>
    <s v="BH Colorado Electric Oper Co"/>
    <s v="Regulated Electric (122)"/>
    <s v="WPC Sub 40335 Rocky Ford"/>
    <x v="148"/>
    <n v="135300"/>
    <x v="119"/>
    <n v="9974392"/>
    <s v="FENCES, CHAIN LINK"/>
    <d v="1993-07-01T00:00:00"/>
    <d v="1993-07-01T00:00:00"/>
    <s v="CPR Conversion"/>
  </r>
  <r>
    <n v="0"/>
    <n v="0"/>
    <n v="0"/>
    <n v="0"/>
    <d v="2023-12-01T00:00:00"/>
    <s v="BH Colorado Electric Oper Co"/>
    <s v="Regulated Electric (122)"/>
    <s v="WPC Sub 40335 Rocky Ford"/>
    <x v="148"/>
    <n v="135300"/>
    <x v="119"/>
    <n v="9822011"/>
    <s v="FENCE"/>
    <d v="1976-07-01T00:00:00"/>
    <d v="1976-07-01T00:00:00"/>
    <s v="WCDXFER"/>
  </r>
  <r>
    <n v="0"/>
    <n v="0"/>
    <n v="0"/>
    <n v="0"/>
    <d v="2023-12-01T00:00:00"/>
    <s v="BH Colorado Electric Oper Co"/>
    <s v="Regulated Electric (122)"/>
    <s v="WPC Sub 40335 Rocky Ford"/>
    <x v="148"/>
    <n v="135300"/>
    <x v="119"/>
    <n v="9974394"/>
    <s v="FENCES, CHAIN LINK"/>
    <d v="1989-07-01T00:00:00"/>
    <d v="1989-07-01T00:00:00"/>
    <s v="CPR Conversion"/>
  </r>
  <r>
    <n v="0"/>
    <n v="0"/>
    <n v="0"/>
    <n v="0"/>
    <d v="2023-12-01T00:00:00"/>
    <s v="BH Colorado Electric Oper Co"/>
    <s v="Regulated Electric (122)"/>
    <s v="WPC Sub 40335 Rocky Ford"/>
    <x v="148"/>
    <n v="135300"/>
    <x v="119"/>
    <n v="9822010"/>
    <s v="FENCES, CHAIN LINK"/>
    <d v="1993-07-01T00:00:00"/>
    <d v="1993-07-01T00:00:00"/>
    <s v="WCDXFER"/>
  </r>
  <r>
    <n v="0"/>
    <n v="0"/>
    <n v="0"/>
    <n v="0"/>
    <d v="2023-12-01T00:00:00"/>
    <s v="BH Colorado Electric Oper Co"/>
    <s v="Regulated Electric (122)"/>
    <s v="WPC Sub 40335 Rocky Ford"/>
    <x v="148"/>
    <n v="135300"/>
    <x v="119"/>
    <n v="9822009"/>
    <s v="FENCES, CHAIN LINK"/>
    <d v="1989-07-01T00:00:00"/>
    <d v="1989-07-01T00:00:00"/>
    <s v="WCDXFER"/>
  </r>
  <r>
    <n v="0"/>
    <n v="0"/>
    <n v="0"/>
    <n v="0"/>
    <d v="2023-12-01T00:00:00"/>
    <s v="BH Colorado Electric Oper Co"/>
    <s v="Regulated Electric (122)"/>
    <s v="WPC Sub 40335 Rocky Ford"/>
    <x v="148"/>
    <n v="135300"/>
    <x v="227"/>
    <n v="9701179"/>
    <s v="PWR CIRC BREAKERS-FOUNDATION"/>
    <d v="1979-07-01T00:00:00"/>
    <d v="1979-07-01T00:00:00"/>
    <s v="CPR Conversion"/>
  </r>
  <r>
    <n v="0"/>
    <n v="0"/>
    <n v="0"/>
    <n v="0"/>
    <d v="2023-12-01T00:00:00"/>
    <s v="BH Colorado Electric Oper Co"/>
    <s v="Regulated Electric (122)"/>
    <s v="WPC Sub 40335 Rocky Ford"/>
    <x v="148"/>
    <n v="135300"/>
    <x v="227"/>
    <n v="9822057"/>
    <s v="FOUNDATION"/>
    <d v="1964-07-01T00:00:00"/>
    <d v="1964-07-01T00:00:00"/>
    <s v="WCDXFER"/>
  </r>
  <r>
    <n v="0"/>
    <n v="0"/>
    <n v="0"/>
    <n v="0"/>
    <d v="2023-12-01T00:00:00"/>
    <s v="BH Colorado Electric Oper Co"/>
    <s v="Regulated Electric (122)"/>
    <s v="WPC Sub 40335 Rocky Ford"/>
    <x v="148"/>
    <n v="135300"/>
    <x v="227"/>
    <n v="9693317"/>
    <s v="FOUNDATION"/>
    <d v="1964-07-01T00:00:00"/>
    <d v="1964-07-01T00:00:00"/>
    <s v="CPR Conversion"/>
  </r>
  <r>
    <n v="0"/>
    <n v="0"/>
    <n v="0"/>
    <n v="0"/>
    <d v="2023-12-01T00:00:00"/>
    <s v="BH Colorado Electric Oper Co"/>
    <s v="Regulated Electric (122)"/>
    <s v="WPC Sub 40335 Rocky Ford"/>
    <x v="148"/>
    <n v="135300"/>
    <x v="227"/>
    <n v="9822056"/>
    <s v="PWR CIRC BREAKERS-FOUNDATION"/>
    <d v="1979-07-01T00:00:00"/>
    <d v="1979-07-01T00:00:00"/>
    <s v="WCDXFER"/>
  </r>
  <r>
    <n v="0"/>
    <n v="0"/>
    <n v="0"/>
    <n v="0"/>
    <d v="2023-12-01T00:00:00"/>
    <s v="BH Colorado Electric Oper Co"/>
    <s v="Regulated Electric (122)"/>
    <s v="WPC Sub 40335 Rocky Ford"/>
    <x v="148"/>
    <n v="135300"/>
    <x v="122"/>
    <n v="9821997"/>
    <s v="GROUNDING SYSTEMS, STATION"/>
    <d v="1951-07-01T00:00:00"/>
    <d v="1951-07-01T00:00:00"/>
    <s v="WCDXFER"/>
  </r>
  <r>
    <n v="0"/>
    <n v="0"/>
    <n v="0"/>
    <n v="0"/>
    <d v="2023-12-01T00:00:00"/>
    <s v="BH Colorado Electric Oper Co"/>
    <s v="Regulated Electric (122)"/>
    <s v="WPC Sub 40335 Rocky Ford"/>
    <x v="148"/>
    <n v="135300"/>
    <x v="122"/>
    <n v="9974390"/>
    <s v="GROUNDING SYSTEMS, STATION"/>
    <d v="1951-07-01T00:00:00"/>
    <d v="1951-07-01T00:00:00"/>
    <s v="CPR Conversion"/>
  </r>
  <r>
    <n v="0"/>
    <n v="0"/>
    <n v="0"/>
    <n v="0"/>
    <d v="2023-12-01T00:00:00"/>
    <s v="BH Colorado Electric Oper Co"/>
    <s v="Regulated Electric (122)"/>
    <s v="WPC Sub 40335 Rocky Ford"/>
    <x v="148"/>
    <n v="135300"/>
    <x v="229"/>
    <n v="9821967"/>
    <s v="CARR CURR EQ-LINE TUNER"/>
    <d v="1973-07-01T00:00:00"/>
    <d v="1973-07-01T00:00:00"/>
    <s v="WCDXFER"/>
  </r>
  <r>
    <n v="0"/>
    <n v="0"/>
    <n v="0"/>
    <n v="0"/>
    <d v="2023-12-01T00:00:00"/>
    <s v="BH Colorado Electric Oper Co"/>
    <s v="Regulated Electric (122)"/>
    <s v="WPC Sub 40335 Rocky Ford"/>
    <x v="148"/>
    <n v="135300"/>
    <x v="229"/>
    <n v="9974415"/>
    <s v="CARR CURR EQ-LINE TUNER"/>
    <d v="1973-07-01T00:00:00"/>
    <d v="1973-07-01T00:00:00"/>
    <s v="CPR Conversion"/>
  </r>
  <r>
    <n v="0"/>
    <n v="0"/>
    <n v="0"/>
    <n v="0"/>
    <d v="2023-12-01T00:00:00"/>
    <s v="BH Colorado Electric Oper Co"/>
    <s v="Regulated Electric (122)"/>
    <s v="WPC Sub 40335 Rocky Ford"/>
    <x v="148"/>
    <n v="135300"/>
    <x v="232"/>
    <n v="9822090"/>
    <s v="LOW PROFILE STRUCT-BUS SUPPORT-1PH"/>
    <d v="1925-07-01T00:00:00"/>
    <d v="1925-07-01T00:00:00"/>
    <s v="WCDXFER"/>
  </r>
  <r>
    <n v="0"/>
    <n v="0"/>
    <n v="0"/>
    <n v="0"/>
    <d v="2023-12-01T00:00:00"/>
    <s v="BH Colorado Electric Oper Co"/>
    <s v="Regulated Electric (122)"/>
    <s v="WPC Sub 40335 Rocky Ford"/>
    <x v="148"/>
    <n v="135300"/>
    <x v="232"/>
    <n v="9822089"/>
    <s v="STRUC/OUTDR-LOW-BUS SUPPORT-1"/>
    <d v="1954-07-01T00:00:00"/>
    <d v="1954-07-01T00:00:00"/>
    <s v="WCDXFER"/>
  </r>
  <r>
    <n v="0"/>
    <n v="0"/>
    <n v="0"/>
    <n v="0"/>
    <d v="2023-12-01T00:00:00"/>
    <s v="BH Colorado Electric Oper Co"/>
    <s v="Regulated Electric (122)"/>
    <s v="WPC Sub 40335 Rocky Ford"/>
    <x v="148"/>
    <n v="135300"/>
    <x v="232"/>
    <n v="9822088"/>
    <s v="STRUC/OUTDR-LOW-BUS SUPPORT-1"/>
    <d v="1951-07-01T00:00:00"/>
    <d v="1951-07-01T00:00:00"/>
    <s v="WCDXFER"/>
  </r>
  <r>
    <n v="0"/>
    <n v="0"/>
    <n v="0"/>
    <n v="0"/>
    <d v="2023-12-01T00:00:00"/>
    <s v="BH Colorado Electric Oper Co"/>
    <s v="Regulated Electric (122)"/>
    <s v="WPC Sub 40335 Rocky Ford"/>
    <x v="148"/>
    <n v="135300"/>
    <x v="232"/>
    <n v="9974379"/>
    <s v="LOW PROFILE STRUCT-BUS SUPPORT-1PH"/>
    <d v="1925-07-01T00:00:00"/>
    <d v="1925-07-01T00:00:00"/>
    <s v="CPR Conversion"/>
  </r>
  <r>
    <n v="0"/>
    <n v="0"/>
    <n v="0"/>
    <n v="0"/>
    <d v="2023-12-01T00:00:00"/>
    <s v="BH Colorado Electric Oper Co"/>
    <s v="Regulated Electric (122)"/>
    <s v="WPC Sub 40335 Rocky Ford"/>
    <x v="148"/>
    <n v="135300"/>
    <x v="232"/>
    <n v="9974465"/>
    <s v="STRUC/OUTDR-LOW-BUS SUPPORT-1"/>
    <d v="1954-07-01T00:00:00"/>
    <d v="1954-07-01T00:00:00"/>
    <s v="CPR Conversion"/>
  </r>
  <r>
    <n v="0"/>
    <n v="0"/>
    <n v="0"/>
    <n v="0"/>
    <d v="2023-12-01T00:00:00"/>
    <s v="BH Colorado Electric Oper Co"/>
    <s v="Regulated Electric (122)"/>
    <s v="WPC Sub 40335 Rocky Ford"/>
    <x v="148"/>
    <n v="135300"/>
    <x v="232"/>
    <n v="9974466"/>
    <s v="STRUC/OUTDR-LOW-BUS SUPPORT-1"/>
    <d v="1951-07-01T00:00:00"/>
    <d v="1951-07-01T00:00:00"/>
    <s v="CPR Conversion"/>
  </r>
  <r>
    <n v="0"/>
    <n v="0"/>
    <n v="0"/>
    <n v="0"/>
    <d v="2023-12-01T00:00:00"/>
    <s v="BH Colorado Electric Oper Co"/>
    <s v="Regulated Electric (122)"/>
    <s v="WPC Sub 40335 Rocky Ford"/>
    <x v="148"/>
    <n v="135300"/>
    <x v="290"/>
    <n v="9974399"/>
    <s v="CIRCUIT BREAKER CONTROL PANEL"/>
    <d v="1937-07-01T00:00:00"/>
    <d v="1937-07-01T00:00:00"/>
    <s v="CPR Conversion"/>
  </r>
  <r>
    <n v="0"/>
    <n v="0"/>
    <n v="0"/>
    <n v="0"/>
    <d v="2023-12-01T00:00:00"/>
    <s v="BH Colorado Electric Oper Co"/>
    <s v="Regulated Electric (122)"/>
    <s v="WPC Sub 40335 Rocky Ford"/>
    <x v="148"/>
    <n v="135300"/>
    <x v="290"/>
    <n v="9724148"/>
    <s v="PANELS, CRCT BRKR CNTRL PANEL"/>
    <d v="1950-07-01T00:00:00"/>
    <d v="1950-07-01T00:00:00"/>
    <s v="CPR Conversion"/>
  </r>
  <r>
    <n v="0"/>
    <n v="0"/>
    <n v="0"/>
    <n v="0"/>
    <d v="2023-12-01T00:00:00"/>
    <s v="BH Colorado Electric Oper Co"/>
    <s v="Regulated Electric (122)"/>
    <s v="WPC Sub 40335 Rocky Ford"/>
    <x v="148"/>
    <n v="135300"/>
    <x v="290"/>
    <n v="9822017"/>
    <s v="CIRCUIT BREAKER CONTROL PANEL"/>
    <d v="1994-07-01T00:00:00"/>
    <d v="1994-07-01T00:00:00"/>
    <s v="WCDXFER"/>
  </r>
  <r>
    <n v="0"/>
    <n v="0"/>
    <n v="0"/>
    <n v="0"/>
    <d v="2023-12-01T00:00:00"/>
    <s v="BH Colorado Electric Oper Co"/>
    <s v="Regulated Electric (122)"/>
    <s v="WPC Sub 40335 Rocky Ford"/>
    <x v="148"/>
    <n v="135300"/>
    <x v="290"/>
    <n v="9822015"/>
    <s v="PANELS, CRCT BRKR CNTRL PANEL"/>
    <d v="1964-07-01T00:00:00"/>
    <d v="1964-07-01T00:00:00"/>
    <s v="WCDXFER"/>
  </r>
  <r>
    <n v="0"/>
    <n v="0"/>
    <n v="0"/>
    <n v="0"/>
    <d v="2023-12-01T00:00:00"/>
    <s v="BH Colorado Electric Oper Co"/>
    <s v="Regulated Electric (122)"/>
    <s v="WPC Sub 40335 Rocky Ford"/>
    <x v="148"/>
    <n v="135300"/>
    <x v="290"/>
    <n v="9974398"/>
    <s v="PANELS, CRCT BRKR CNTRL PANEL"/>
    <d v="1951-07-01T00:00:00"/>
    <d v="1951-07-01T00:00:00"/>
    <s v="CPR Conversion"/>
  </r>
  <r>
    <n v="0"/>
    <n v="0"/>
    <n v="0"/>
    <n v="0"/>
    <d v="2023-12-01T00:00:00"/>
    <s v="BH Colorado Electric Oper Co"/>
    <s v="Regulated Electric (122)"/>
    <s v="WPC Sub 40335 Rocky Ford"/>
    <x v="148"/>
    <n v="135300"/>
    <x v="290"/>
    <n v="9769109"/>
    <s v="CIRCUIT BREAKER CONTROL PANEL"/>
    <d v="1994-07-01T00:00:00"/>
    <d v="1994-07-01T00:00:00"/>
    <s v="CPR Conversion"/>
  </r>
  <r>
    <n v="0"/>
    <n v="0"/>
    <n v="0"/>
    <n v="0"/>
    <d v="2023-12-01T00:00:00"/>
    <s v="BH Colorado Electric Oper Co"/>
    <s v="Regulated Electric (122)"/>
    <s v="WPC Sub 40335 Rocky Ford"/>
    <x v="148"/>
    <n v="135300"/>
    <x v="290"/>
    <n v="9822016"/>
    <s v="CIRCUIT BREAKER CONTROL PANEL"/>
    <d v="1937-07-01T00:00:00"/>
    <d v="1937-07-01T00:00:00"/>
    <s v="WCDXFER"/>
  </r>
  <r>
    <n v="0"/>
    <n v="0"/>
    <n v="0"/>
    <n v="0"/>
    <d v="2023-12-01T00:00:00"/>
    <s v="BH Colorado Electric Oper Co"/>
    <s v="Regulated Electric (122)"/>
    <s v="WPC Sub 40335 Rocky Ford"/>
    <x v="148"/>
    <n v="135300"/>
    <x v="290"/>
    <n v="9974397"/>
    <s v="PANELS, CRCT BRKR CNTRL PANEL"/>
    <d v="1964-07-01T00:00:00"/>
    <d v="1964-07-01T00:00:00"/>
    <s v="CPR Conversion"/>
  </r>
  <r>
    <n v="0"/>
    <n v="0"/>
    <n v="0"/>
    <n v="0"/>
    <d v="2023-12-01T00:00:00"/>
    <s v="BH Colorado Electric Oper Co"/>
    <s v="Regulated Electric (122)"/>
    <s v="WPC Sub 40335 Rocky Ford"/>
    <x v="148"/>
    <n v="135300"/>
    <x v="290"/>
    <n v="9822014"/>
    <s v="PANELS, CRCT BRKR CNTRL PANEL"/>
    <d v="1951-07-01T00:00:00"/>
    <d v="1951-07-01T00:00:00"/>
    <s v="WCDXFER"/>
  </r>
  <r>
    <n v="0"/>
    <n v="0"/>
    <n v="0"/>
    <n v="0"/>
    <d v="2023-12-01T00:00:00"/>
    <s v="BH Colorado Electric Oper Co"/>
    <s v="Regulated Electric (122)"/>
    <s v="WPC Sub 40335 Rocky Ford"/>
    <x v="148"/>
    <n v="135300"/>
    <x v="290"/>
    <n v="9822049"/>
    <s v="PANELS, CRCT BRKR CNTRL PANEL"/>
    <d v="1950-07-01T00:00:00"/>
    <d v="1950-07-01T00:00:00"/>
    <s v="WCDXFER"/>
  </r>
  <r>
    <n v="0"/>
    <n v="0"/>
    <n v="0"/>
    <n v="0"/>
    <d v="2023-12-01T00:00:00"/>
    <s v="BH Colorado Electric Oper Co"/>
    <s v="Regulated Electric (122)"/>
    <s v="WPC Sub 40335 Rocky Ford"/>
    <x v="148"/>
    <n v="135300"/>
    <x v="235"/>
    <n v="9822019"/>
    <s v="LINE PANEL"/>
    <d v="1994-07-01T00:00:00"/>
    <d v="1994-07-01T00:00:00"/>
    <s v="WCDXFER"/>
  </r>
  <r>
    <n v="0"/>
    <n v="0"/>
    <n v="0"/>
    <n v="0"/>
    <d v="2023-12-01T00:00:00"/>
    <s v="BH Colorado Electric Oper Co"/>
    <s v="Regulated Electric (122)"/>
    <s v="WPC Sub 40335 Rocky Ford"/>
    <x v="148"/>
    <n v="135300"/>
    <x v="235"/>
    <n v="9974404"/>
    <s v="LINE PANEL"/>
    <d v="1951-07-01T00:00:00"/>
    <d v="1951-07-01T00:00:00"/>
    <s v="CPR Conversion"/>
  </r>
  <r>
    <n v="0"/>
    <n v="0"/>
    <n v="0"/>
    <n v="0"/>
    <d v="2023-12-01T00:00:00"/>
    <s v="BH Colorado Electric Oper Co"/>
    <s v="Regulated Electric (122)"/>
    <s v="WPC Sub 40335 Rocky Ford"/>
    <x v="148"/>
    <n v="135300"/>
    <x v="235"/>
    <n v="9822018"/>
    <s v="LINE PANEL"/>
    <d v="1951-07-01T00:00:00"/>
    <d v="1951-07-01T00:00:00"/>
    <s v="WCDXFER"/>
  </r>
  <r>
    <n v="0"/>
    <n v="0"/>
    <n v="0"/>
    <n v="0"/>
    <d v="2023-12-01T00:00:00"/>
    <s v="BH Colorado Electric Oper Co"/>
    <s v="Regulated Electric (122)"/>
    <s v="WPC Sub 40335 Rocky Ford"/>
    <x v="148"/>
    <n v="135300"/>
    <x v="235"/>
    <n v="9974400"/>
    <s v="LINE PANEL"/>
    <d v="1994-07-01T00:00:00"/>
    <d v="1994-07-01T00:00:00"/>
    <s v="CPR Conversion"/>
  </r>
  <r>
    <n v="0"/>
    <n v="0"/>
    <n v="0"/>
    <n v="0"/>
    <d v="2023-12-01T00:00:00"/>
    <s v="BH Colorado Electric Oper Co"/>
    <s v="Regulated Electric (122)"/>
    <s v="WPC Sub 40335 Rocky Ford"/>
    <x v="148"/>
    <n v="135300"/>
    <x v="236"/>
    <n v="9822038"/>
    <s v="OTHER PANELS"/>
    <d v="1994-07-01T00:00:00"/>
    <d v="1994-07-01T00:00:00"/>
    <s v="WCDXFER"/>
  </r>
  <r>
    <n v="0"/>
    <n v="0"/>
    <n v="0"/>
    <n v="0"/>
    <d v="2023-12-01T00:00:00"/>
    <s v="BH Colorado Electric Oper Co"/>
    <s v="Regulated Electric (122)"/>
    <s v="WPC Sub 40335 Rocky Ford"/>
    <x v="148"/>
    <n v="135300"/>
    <x v="236"/>
    <n v="9822037"/>
    <s v="OTHER PANELS"/>
    <d v="1967-07-01T00:00:00"/>
    <d v="1967-07-01T00:00:00"/>
    <s v="WCDXFER"/>
  </r>
  <r>
    <n v="0"/>
    <n v="0"/>
    <n v="0"/>
    <n v="0"/>
    <d v="2023-12-01T00:00:00"/>
    <s v="BH Colorado Electric Oper Co"/>
    <s v="Regulated Electric (122)"/>
    <s v="WPC Sub 40335 Rocky Ford"/>
    <x v="148"/>
    <n v="135300"/>
    <x v="236"/>
    <n v="9974464"/>
    <s v="OTHER PANELS"/>
    <d v="1967-07-01T00:00:00"/>
    <d v="1967-07-01T00:00:00"/>
    <s v="CPR Conversion"/>
  </r>
  <r>
    <n v="0"/>
    <n v="0"/>
    <n v="0"/>
    <n v="0"/>
    <d v="2023-12-01T00:00:00"/>
    <s v="BH Colorado Electric Oper Co"/>
    <s v="Regulated Electric (122)"/>
    <s v="WPC Sub 40335 Rocky Ford"/>
    <x v="148"/>
    <n v="135300"/>
    <x v="236"/>
    <n v="9974401"/>
    <s v="OTHER PANELS"/>
    <d v="1994-07-01T00:00:00"/>
    <d v="1994-07-01T00:00:00"/>
    <s v="CPR Conversion"/>
  </r>
  <r>
    <n v="0"/>
    <n v="0"/>
    <n v="0"/>
    <n v="0"/>
    <d v="2023-12-01T00:00:00"/>
    <s v="BH Colorado Electric Oper Co"/>
    <s v="Regulated Electric (122)"/>
    <s v="WPC Sub 40335 Rocky Ford"/>
    <x v="148"/>
    <n v="135300"/>
    <x v="387"/>
    <n v="9878113"/>
    <s v="PWR CRCT BKR- 4160V, 600A"/>
    <d v="1997-11-24T00:00:00"/>
    <d v="1998-01-01T00:00:00"/>
    <s v="23556039"/>
  </r>
  <r>
    <n v="0"/>
    <n v="0"/>
    <n v="0"/>
    <n v="0"/>
    <d v="2023-12-01T00:00:00"/>
    <s v="BH Colorado Electric Oper Co"/>
    <s v="Regulated Electric (122)"/>
    <s v="WPC Sub 40335 Rocky Ford"/>
    <x v="148"/>
    <n v="135300"/>
    <x v="387"/>
    <n v="9821885"/>
    <s v="PWR CRCT BKR- 4160V, 600A"/>
    <d v="1997-11-24T00:00:00"/>
    <d v="1998-01-01T00:00:00"/>
    <s v="23556039"/>
  </r>
  <r>
    <n v="0"/>
    <n v="0"/>
    <n v="0"/>
    <n v="0"/>
    <d v="2023-12-01T00:00:00"/>
    <s v="BH Colorado Electric Oper Co"/>
    <s v="Regulated Electric (122)"/>
    <s v="WPC Sub 40335 Rocky Ford"/>
    <x v="148"/>
    <n v="135300"/>
    <x v="147"/>
    <n v="9822179"/>
    <s v="TRANSF, PWR, FOUNDATION-00000-TRANSF, PWR, FOUNDATION"/>
    <d v="1964-07-01T00:00:00"/>
    <d v="1964-07-01T00:00:00"/>
    <s v="WCDXFER"/>
  </r>
  <r>
    <n v="0"/>
    <n v="0"/>
    <n v="0"/>
    <n v="0"/>
    <d v="2023-12-01T00:00:00"/>
    <s v="BH Colorado Electric Oper Co"/>
    <s v="Regulated Electric (122)"/>
    <s v="WPC Sub 40335 Rocky Ford"/>
    <x v="148"/>
    <n v="135300"/>
    <x v="147"/>
    <n v="9870180"/>
    <s v="TRANSF, PWR, FOUNDATION"/>
    <d v="1964-07-01T00:00:00"/>
    <d v="1964-07-01T00:00:00"/>
    <s v="CPR Conversion"/>
  </r>
  <r>
    <n v="0"/>
    <n v="0"/>
    <n v="0"/>
    <n v="0"/>
    <d v="2023-12-01T00:00:00"/>
    <s v="BH Colorado Electric Oper Co"/>
    <s v="Regulated Electric (122)"/>
    <s v="WPC Sub 40335 Rocky Ford"/>
    <x v="148"/>
    <n v="135300"/>
    <x v="135"/>
    <n v="9822225"/>
    <s v="TX.-POWER-08031-TX.-POWER"/>
    <d v="1951-07-01T00:00:00"/>
    <d v="1951-07-01T00:00:00"/>
    <s v="WCDXFER"/>
  </r>
  <r>
    <n v="0"/>
    <n v="0"/>
    <n v="0"/>
    <n v="0"/>
    <d v="2023-12-01T00:00:00"/>
    <s v="BH Colorado Electric Oper Co"/>
    <s v="Regulated Electric (122)"/>
    <s v="WPC Sub 40335 Rocky Ford"/>
    <x v="148"/>
    <n v="135300"/>
    <x v="135"/>
    <n v="9822226"/>
    <s v="TX.-POWER-08032-TX.-POWER"/>
    <d v="1951-07-01T00:00:00"/>
    <d v="1951-07-01T00:00:00"/>
    <s v="WCDXFER"/>
  </r>
  <r>
    <n v="0"/>
    <n v="0"/>
    <n v="0"/>
    <n v="0"/>
    <d v="2023-12-01T00:00:00"/>
    <s v="BH Colorado Electric Oper Co"/>
    <s v="Regulated Electric (122)"/>
    <s v="WPC Sub 40335 Rocky Ford"/>
    <x v="148"/>
    <n v="135300"/>
    <x v="135"/>
    <n v="9708896"/>
    <s v="TX.-POWER"/>
    <d v="1970-07-01T00:00:00"/>
    <d v="1970-07-01T00:00:00"/>
    <s v="CPR Conversion"/>
  </r>
  <r>
    <n v="0"/>
    <n v="0"/>
    <n v="0"/>
    <n v="0"/>
    <d v="2023-12-01T00:00:00"/>
    <s v="BH Colorado Electric Oper Co"/>
    <s v="Regulated Electric (122)"/>
    <s v="WPC Sub 40335 Rocky Ford"/>
    <x v="148"/>
    <n v="135300"/>
    <x v="135"/>
    <n v="9822197"/>
    <s v="TX.-POWER-08031-TX.-POWER"/>
    <d v="1970-07-01T00:00:00"/>
    <d v="1970-07-01T00:00:00"/>
    <s v="WCDXFER"/>
  </r>
  <r>
    <n v="0"/>
    <n v="0"/>
    <n v="0"/>
    <n v="0"/>
    <d v="2023-12-01T00:00:00"/>
    <s v="BH Colorado Electric Oper Co"/>
    <s v="Regulated Electric (122)"/>
    <s v="WPC Sub 40335 Rocky Ford"/>
    <x v="148"/>
    <n v="135300"/>
    <x v="135"/>
    <n v="9822224"/>
    <s v="TX.-POWER-08035-TX.-POWER"/>
    <d v="1965-07-01T00:00:00"/>
    <d v="1965-07-01T00:00:00"/>
    <s v="WCDXFER"/>
  </r>
  <r>
    <n v="0"/>
    <n v="0"/>
    <n v="0"/>
    <n v="0"/>
    <d v="2023-12-01T00:00:00"/>
    <s v="BH Colorado Electric Oper Co"/>
    <s v="Regulated Electric (122)"/>
    <s v="WPC Sub 40335 Rocky Ford"/>
    <x v="148"/>
    <n v="135300"/>
    <x v="135"/>
    <n v="9870175"/>
    <s v="TX.-POWER"/>
    <d v="1951-07-01T00:00:00"/>
    <d v="1951-07-01T00:00:00"/>
    <s v="CPR Conversion"/>
  </r>
  <r>
    <n v="0"/>
    <n v="0"/>
    <n v="0"/>
    <n v="0"/>
    <d v="2023-12-01T00:00:00"/>
    <s v="BH Colorado Electric Oper Co"/>
    <s v="Regulated Electric (122)"/>
    <s v="WPC Sub 40335 Rocky Ford"/>
    <x v="148"/>
    <n v="135300"/>
    <x v="135"/>
    <n v="9822193"/>
    <s v="TX.-POWER-08028-TX.-POWER"/>
    <d v="1954-07-01T00:00:00"/>
    <d v="1954-07-01T00:00:00"/>
    <s v="WCDXFER"/>
  </r>
  <r>
    <n v="0"/>
    <n v="0"/>
    <n v="0"/>
    <n v="0"/>
    <d v="2023-12-01T00:00:00"/>
    <s v="BH Colorado Electric Oper Co"/>
    <s v="Regulated Electric (122)"/>
    <s v="WPC Sub 40335 Rocky Ford"/>
    <x v="148"/>
    <n v="135300"/>
    <x v="135"/>
    <n v="9822194"/>
    <s v="TX.-POWER-08028-TX.-POWER"/>
    <d v="1962-07-01T00:00:00"/>
    <d v="1962-07-01T00:00:00"/>
    <s v="WCDXFER"/>
  </r>
  <r>
    <n v="0"/>
    <n v="0"/>
    <n v="0"/>
    <n v="0"/>
    <d v="2023-12-01T00:00:00"/>
    <s v="BH Colorado Electric Oper Co"/>
    <s v="Regulated Electric (122)"/>
    <s v="WPC Sub 40335 Rocky Ford"/>
    <x v="148"/>
    <n v="135300"/>
    <x v="135"/>
    <n v="9870176"/>
    <s v="TX.-POWER"/>
    <d v="1964-07-01T00:00:00"/>
    <d v="1964-07-01T00:00:00"/>
    <s v="CPR Conversion"/>
  </r>
  <r>
    <n v="0"/>
    <n v="0"/>
    <n v="0"/>
    <n v="0"/>
    <d v="2023-12-01T00:00:00"/>
    <s v="BH Colorado Electric Oper Co"/>
    <s v="Regulated Electric (122)"/>
    <s v="WPC Sub 40335 Rocky Ford"/>
    <x v="148"/>
    <n v="135300"/>
    <x v="135"/>
    <n v="9870178"/>
    <s v="TX.-POWER"/>
    <d v="1962-07-01T00:00:00"/>
    <d v="1962-07-01T00:00:00"/>
    <s v="CPR Conversion"/>
  </r>
  <r>
    <n v="0"/>
    <n v="0"/>
    <n v="0"/>
    <n v="0"/>
    <d v="2023-12-01T00:00:00"/>
    <s v="BH Colorado Electric Oper Co"/>
    <s v="Regulated Electric (122)"/>
    <s v="WPC Sub 40335 Rocky Ford"/>
    <x v="148"/>
    <n v="135300"/>
    <x v="135"/>
    <n v="9822196"/>
    <s v="TX.-POWER-08028-TX.-POWER"/>
    <d v="1970-07-01T00:00:00"/>
    <d v="1970-07-01T00:00:00"/>
    <s v="WCDXFER"/>
  </r>
  <r>
    <n v="0"/>
    <n v="0"/>
    <n v="0"/>
    <n v="0"/>
    <d v="2023-12-01T00:00:00"/>
    <s v="BH Colorado Electric Oper Co"/>
    <s v="Regulated Electric (122)"/>
    <s v="WPC Sub 40335 Rocky Ford"/>
    <x v="148"/>
    <n v="135300"/>
    <x v="135"/>
    <n v="9822195"/>
    <s v="TX.-POWER-08030-TX.-POWER"/>
    <d v="1964-07-01T00:00:00"/>
    <d v="1964-07-01T00:00:00"/>
    <s v="WCDXFER"/>
  </r>
  <r>
    <n v="0"/>
    <n v="0"/>
    <n v="0"/>
    <n v="0"/>
    <d v="2023-12-01T00:00:00"/>
    <s v="BH Colorado Electric Oper Co"/>
    <s v="Regulated Electric (122)"/>
    <s v="WPC Sub 40335 Rocky Ford"/>
    <x v="148"/>
    <n v="135300"/>
    <x v="135"/>
    <n v="9822198"/>
    <s v="TX.-POWER-08032-TX.-POWER"/>
    <d v="1970-07-01T00:00:00"/>
    <d v="1970-07-01T00:00:00"/>
    <s v="WCDXFER"/>
  </r>
  <r>
    <n v="0"/>
    <n v="0"/>
    <n v="0"/>
    <n v="0"/>
    <d v="2023-12-01T00:00:00"/>
    <s v="BH Colorado Electric Oper Co"/>
    <s v="Regulated Electric (122)"/>
    <s v="WPC Sub 40335 Rocky Ford"/>
    <x v="148"/>
    <n v="135300"/>
    <x v="135"/>
    <n v="9870172"/>
    <s v="TX.-POWER"/>
    <d v="1965-07-01T00:00:00"/>
    <d v="1965-07-01T00:00:00"/>
    <s v="CPR Conversion"/>
  </r>
  <r>
    <n v="0"/>
    <n v="0"/>
    <n v="0"/>
    <n v="0"/>
    <d v="2023-12-01T00:00:00"/>
    <s v="BH Colorado Electric Oper Co"/>
    <s v="Regulated Electric (122)"/>
    <s v="WPC Sub 40335 Rocky Ford"/>
    <x v="148"/>
    <n v="135300"/>
    <x v="135"/>
    <n v="9870173"/>
    <s v="TX.-POWER"/>
    <d v="1964-07-01T00:00:00"/>
    <d v="1964-07-01T00:00:00"/>
    <s v="CPR Conversion"/>
  </r>
  <r>
    <n v="0"/>
    <n v="0"/>
    <n v="0"/>
    <n v="0"/>
    <d v="2023-12-01T00:00:00"/>
    <s v="BH Colorado Electric Oper Co"/>
    <s v="Regulated Electric (122)"/>
    <s v="WPC Sub 40335 Rocky Ford"/>
    <x v="148"/>
    <n v="135300"/>
    <x v="135"/>
    <n v="9870177"/>
    <s v="TX.-POWER"/>
    <d v="1970-07-01T00:00:00"/>
    <d v="1970-07-01T00:00:00"/>
    <s v="CPR Conversion"/>
  </r>
  <r>
    <n v="0"/>
    <n v="0"/>
    <n v="0"/>
    <n v="0"/>
    <d v="2023-12-01T00:00:00"/>
    <s v="BH Colorado Electric Oper Co"/>
    <s v="Regulated Electric (122)"/>
    <s v="WPC Sub 40335 Rocky Ford"/>
    <x v="148"/>
    <n v="135300"/>
    <x v="135"/>
    <n v="9718858"/>
    <s v="TX.-POWER"/>
    <d v="1951-07-01T00:00:00"/>
    <d v="1951-07-01T00:00:00"/>
    <s v="CPR Conversion"/>
  </r>
  <r>
    <n v="0"/>
    <n v="0"/>
    <n v="0"/>
    <n v="0"/>
    <d v="2023-12-01T00:00:00"/>
    <s v="BH Colorado Electric Oper Co"/>
    <s v="Regulated Electric (122)"/>
    <s v="WPC Sub 40335 Rocky Ford"/>
    <x v="148"/>
    <n v="135300"/>
    <x v="135"/>
    <n v="9822223"/>
    <s v="TX.-POWER-08034-TX.-POWER"/>
    <d v="1964-07-01T00:00:00"/>
    <d v="1964-07-01T00:00:00"/>
    <s v="WCDXFER"/>
  </r>
  <r>
    <n v="0"/>
    <n v="0"/>
    <n v="0"/>
    <n v="0"/>
    <d v="2023-12-01T00:00:00"/>
    <s v="BH Colorado Electric Oper Co"/>
    <s v="Regulated Electric (122)"/>
    <s v="WPC Sub 40335 Rocky Ford"/>
    <x v="148"/>
    <n v="135300"/>
    <x v="135"/>
    <n v="9870174"/>
    <s v="TX.-POWER"/>
    <d v="1970-07-01T00:00:00"/>
    <d v="1970-07-01T00:00:00"/>
    <s v="CPR Conversion"/>
  </r>
  <r>
    <n v="0"/>
    <n v="0"/>
    <n v="0"/>
    <n v="0"/>
    <d v="2023-12-01T00:00:00"/>
    <s v="BH Colorado Electric Oper Co"/>
    <s v="Regulated Electric (122)"/>
    <s v="WPC Sub 40335 Rocky Ford"/>
    <x v="148"/>
    <n v="135300"/>
    <x v="135"/>
    <n v="9870179"/>
    <s v="TX.-POWER"/>
    <d v="1954-07-01T00:00:00"/>
    <d v="1954-07-01T00:00:00"/>
    <s v="CPR Conversion"/>
  </r>
  <r>
    <n v="0"/>
    <n v="0"/>
    <n v="0"/>
    <n v="0"/>
    <d v="2023-12-01T00:00:00"/>
    <s v="BH Colorado Electric Oper Co"/>
    <s v="Regulated Electric (122)"/>
    <s v="WPC Sub 40335 Rocky Ford"/>
    <x v="148"/>
    <n v="135300"/>
    <x v="296"/>
    <n v="9821938"/>
    <s v="CARRIER CURR.EQ-RECEIVERS"/>
    <d v="1953-07-01T00:00:00"/>
    <d v="1953-07-01T00:00:00"/>
    <s v="WCDXFER"/>
  </r>
  <r>
    <n v="0"/>
    <n v="0"/>
    <n v="0"/>
    <n v="0"/>
    <d v="2023-12-01T00:00:00"/>
    <s v="BH Colorado Electric Oper Co"/>
    <s v="Regulated Electric (122)"/>
    <s v="WPC Sub 40335 Rocky Ford"/>
    <x v="148"/>
    <n v="135300"/>
    <x v="296"/>
    <n v="9974419"/>
    <s v="CARRIER CURR.EQ-RECEIVERS"/>
    <d v="1953-07-01T00:00:00"/>
    <d v="1953-07-01T00:00:00"/>
    <s v="CPR Conversion"/>
  </r>
  <r>
    <n v="0"/>
    <n v="0"/>
    <n v="0"/>
    <n v="0"/>
    <d v="2023-12-01T00:00:00"/>
    <s v="BH Colorado Electric Oper Co"/>
    <s v="Regulated Electric (122)"/>
    <s v="WPC Sub 40335 Rocky Ford"/>
    <x v="148"/>
    <n v="135300"/>
    <x v="296"/>
    <n v="9974418"/>
    <s v="CARR CURR EQ-RECEIVER"/>
    <d v="1973-07-01T00:00:00"/>
    <d v="1973-07-01T00:00:00"/>
    <s v="CPR Conversion"/>
  </r>
  <r>
    <n v="0"/>
    <n v="0"/>
    <n v="0"/>
    <n v="0"/>
    <d v="2023-12-01T00:00:00"/>
    <s v="BH Colorado Electric Oper Co"/>
    <s v="Regulated Electric (122)"/>
    <s v="WPC Sub 40335 Rocky Ford"/>
    <x v="148"/>
    <n v="135300"/>
    <x v="296"/>
    <n v="9821939"/>
    <s v="CARR CURR EQ-RECEIVER"/>
    <d v="1973-07-01T00:00:00"/>
    <d v="1973-07-01T00:00:00"/>
    <s v="WCDXFER"/>
  </r>
  <r>
    <n v="0"/>
    <n v="0"/>
    <n v="0"/>
    <n v="0"/>
    <d v="2023-12-01T00:00:00"/>
    <s v="BH Colorado Electric Oper Co"/>
    <s v="Regulated Electric (122)"/>
    <s v="WPC Sub 40335 Rocky Ford"/>
    <x v="148"/>
    <n v="135300"/>
    <x v="171"/>
    <n v="9822070"/>
    <s v="REGULATOR, FEEDER VOLTAGE"/>
    <d v="1965-07-01T00:00:00"/>
    <d v="1965-07-01T00:00:00"/>
    <s v="WCDXFER"/>
  </r>
  <r>
    <n v="0"/>
    <n v="0"/>
    <n v="0"/>
    <n v="0"/>
    <d v="2023-12-01T00:00:00"/>
    <s v="BH Colorado Electric Oper Co"/>
    <s v="Regulated Electric (122)"/>
    <s v="WPC Sub 40335 Rocky Ford"/>
    <x v="148"/>
    <n v="135300"/>
    <x v="171"/>
    <n v="9697424"/>
    <s v="REGULATOR, FEEDER VOLTAGE"/>
    <d v="1965-07-01T00:00:00"/>
    <d v="1965-07-01T00:00:00"/>
    <s v="CPR Conversion"/>
  </r>
  <r>
    <n v="0"/>
    <n v="0"/>
    <n v="0"/>
    <n v="0"/>
    <d v="2023-12-01T00:00:00"/>
    <s v="BH Colorado Electric Oper Co"/>
    <s v="Regulated Electric (122)"/>
    <s v="WPC Sub 40335 Rocky Ford"/>
    <x v="148"/>
    <n v="135300"/>
    <x v="356"/>
    <n v="9974391"/>
    <s v="REGULATOR, FOUNDATION"/>
    <d v="1965-07-01T00:00:00"/>
    <d v="1965-07-01T00:00:00"/>
    <s v="CPR Conversion"/>
  </r>
  <r>
    <n v="0"/>
    <n v="0"/>
    <n v="0"/>
    <n v="0"/>
    <d v="2023-12-01T00:00:00"/>
    <s v="BH Colorado Electric Oper Co"/>
    <s v="Regulated Electric (122)"/>
    <s v="WPC Sub 40335 Rocky Ford"/>
    <x v="148"/>
    <n v="135300"/>
    <x v="356"/>
    <n v="9822074"/>
    <s v="REGULATOR, FOUNDATION"/>
    <d v="1965-07-01T00:00:00"/>
    <d v="1965-07-01T00:00:00"/>
    <s v="WCDXFER"/>
  </r>
  <r>
    <n v="0"/>
    <n v="0"/>
    <n v="0"/>
    <n v="0"/>
    <d v="2023-12-01T00:00:00"/>
    <s v="BH Colorado Electric Oper Co"/>
    <s v="Regulated Electric (122)"/>
    <s v="WPC Sub 40335 Rocky Ford"/>
    <x v="148"/>
    <n v="135300"/>
    <x v="187"/>
    <n v="9698338"/>
    <s v="BREAKER FAILURE RELAY"/>
    <d v="1994-07-01T00:00:00"/>
    <d v="1994-07-01T00:00:00"/>
    <s v="CPR Conversion"/>
  </r>
  <r>
    <n v="0"/>
    <n v="0"/>
    <n v="0"/>
    <n v="0"/>
    <d v="2023-12-01T00:00:00"/>
    <s v="BH Colorado Electric Oper Co"/>
    <s v="Regulated Electric (122)"/>
    <s v="WPC Sub 40335 Rocky Ford"/>
    <x v="148"/>
    <n v="135300"/>
    <x v="187"/>
    <n v="9822036"/>
    <s v="BREAKER FAILURE RELAY"/>
    <d v="1994-07-01T00:00:00"/>
    <d v="1994-07-01T00:00:00"/>
    <s v="WCDXFER"/>
  </r>
  <r>
    <n v="0"/>
    <n v="0"/>
    <n v="0"/>
    <n v="0"/>
    <d v="2023-12-01T00:00:00"/>
    <s v="BH Colorado Electric Oper Co"/>
    <s v="Regulated Electric (122)"/>
    <s v="WPC Sub 40335 Rocky Ford"/>
    <x v="148"/>
    <n v="135300"/>
    <x v="173"/>
    <n v="9822066"/>
    <s v="IMPEDANCE RELAY"/>
    <d v="1979-07-01T00:00:00"/>
    <d v="1979-07-01T00:00:00"/>
    <s v="WCDXFER"/>
  </r>
  <r>
    <n v="0"/>
    <n v="0"/>
    <n v="0"/>
    <n v="0"/>
    <d v="2023-12-01T00:00:00"/>
    <s v="BH Colorado Electric Oper Co"/>
    <s v="Regulated Electric (122)"/>
    <s v="WPC Sub 40335 Rocky Ford"/>
    <x v="148"/>
    <n v="135300"/>
    <x v="173"/>
    <n v="9974396"/>
    <s v="IMPEDANCE RELAY"/>
    <d v="1979-07-01T00:00:00"/>
    <d v="1979-07-01T00:00:00"/>
    <s v="CPR Conversion"/>
  </r>
  <r>
    <n v="0"/>
    <n v="0"/>
    <n v="0"/>
    <n v="0"/>
    <d v="2023-12-01T00:00:00"/>
    <s v="BH Colorado Electric Oper Co"/>
    <s v="Regulated Electric (122)"/>
    <s v="WPC Sub 40335 Rocky Ford"/>
    <x v="148"/>
    <n v="135300"/>
    <x v="239"/>
    <n v="9769107"/>
    <s v="MISCELLANEOUS RELAY"/>
    <d v="1994-07-01T00:00:00"/>
    <d v="1994-07-01T00:00:00"/>
    <s v="CPR Conversion"/>
  </r>
  <r>
    <n v="0"/>
    <n v="0"/>
    <n v="0"/>
    <n v="0"/>
    <d v="2023-12-01T00:00:00"/>
    <s v="BH Colorado Electric Oper Co"/>
    <s v="Regulated Electric (122)"/>
    <s v="WPC Sub 40335 Rocky Ford"/>
    <x v="148"/>
    <n v="135300"/>
    <x v="239"/>
    <n v="9822062"/>
    <s v="MISCELLANEOUS RELAY"/>
    <d v="1994-07-01T00:00:00"/>
    <d v="1994-07-01T00:00:00"/>
    <s v="WCDXFER"/>
  </r>
  <r>
    <n v="0"/>
    <n v="0"/>
    <n v="0"/>
    <n v="0"/>
    <d v="2023-12-01T00:00:00"/>
    <s v="BH Colorado Electric Oper Co"/>
    <s v="Regulated Electric (122)"/>
    <s v="WPC Sub 40335 Rocky Ford"/>
    <x v="148"/>
    <n v="135300"/>
    <x v="241"/>
    <n v="9822065"/>
    <s v="OVERCURRENT RELAY"/>
    <d v="1984-07-01T00:00:00"/>
    <d v="1984-07-01T00:00:00"/>
    <s v="WCDXFER"/>
  </r>
  <r>
    <n v="0"/>
    <n v="0"/>
    <n v="0"/>
    <n v="0"/>
    <d v="2023-12-01T00:00:00"/>
    <s v="BH Colorado Electric Oper Co"/>
    <s v="Regulated Electric (122)"/>
    <s v="WPC Sub 40335 Rocky Ford"/>
    <x v="148"/>
    <n v="135300"/>
    <x v="241"/>
    <n v="9974403"/>
    <s v="OVERCURRENT RELAY"/>
    <d v="1984-07-01T00:00:00"/>
    <d v="1984-07-01T00:00:00"/>
    <s v="CPR Conversion"/>
  </r>
  <r>
    <n v="0"/>
    <n v="0"/>
    <n v="0"/>
    <n v="0"/>
    <d v="2023-12-01T00:00:00"/>
    <s v="BH Colorado Electric Oper Co"/>
    <s v="Regulated Electric (122)"/>
    <s v="WPC Sub 40335 Rocky Ford"/>
    <x v="148"/>
    <n v="135300"/>
    <x v="414"/>
    <n v="9822064"/>
    <s v="RECLOSING RELAY"/>
    <d v="1984-07-01T00:00:00"/>
    <d v="1984-07-01T00:00:00"/>
    <s v="WCDXFER"/>
  </r>
  <r>
    <n v="0"/>
    <n v="0"/>
    <n v="0"/>
    <n v="0"/>
    <d v="2023-12-01T00:00:00"/>
    <s v="BH Colorado Electric Oper Co"/>
    <s v="Regulated Electric (122)"/>
    <s v="WPC Sub 40335 Rocky Ford"/>
    <x v="148"/>
    <n v="135300"/>
    <x v="414"/>
    <n v="9974402"/>
    <s v="RECLOSING RELAY"/>
    <d v="1984-07-01T00:00:00"/>
    <d v="1984-07-01T00:00:00"/>
    <s v="CPR Conversion"/>
  </r>
  <r>
    <n v="0"/>
    <n v="0"/>
    <n v="0"/>
    <n v="0"/>
    <d v="2023-12-01T00:00:00"/>
    <s v="BH Colorado Electric Oper Co"/>
    <s v="Regulated Electric (122)"/>
    <s v="WPC Sub 40335 Rocky Ford"/>
    <x v="148"/>
    <n v="135300"/>
    <x v="174"/>
    <n v="9822063"/>
    <s v="TRANSFORMER DIFFERENTIAL RELAY"/>
    <d v="1994-07-01T00:00:00"/>
    <d v="1994-07-01T00:00:00"/>
    <s v="WCDXFER"/>
  </r>
  <r>
    <n v="0"/>
    <n v="0"/>
    <n v="0"/>
    <n v="0"/>
    <d v="2023-12-01T00:00:00"/>
    <s v="BH Colorado Electric Oper Co"/>
    <s v="Regulated Electric (122)"/>
    <s v="WPC Sub 40335 Rocky Ford"/>
    <x v="148"/>
    <n v="135300"/>
    <x v="174"/>
    <n v="9769108"/>
    <s v="TRANSFORMER DIFFERENTIAL RELAY"/>
    <d v="1994-07-01T00:00:00"/>
    <d v="1994-07-01T00:00:00"/>
    <s v="CPR Conversion"/>
  </r>
  <r>
    <n v="0"/>
    <n v="0"/>
    <n v="0"/>
    <n v="0"/>
    <d v="2023-12-01T00:00:00"/>
    <s v="BH Colorado Electric Oper Co"/>
    <s v="Regulated Electric (122)"/>
    <s v="WPC Sub 40335 Rocky Ford"/>
    <x v="148"/>
    <n v="135300"/>
    <x v="91"/>
    <n v="9974463"/>
    <s v="SCADA EQUIPMENT- RTU"/>
    <d v="1987-07-01T00:00:00"/>
    <d v="1987-07-01T00:00:00"/>
    <s v="CPR Conversion"/>
  </r>
  <r>
    <n v="0"/>
    <n v="0"/>
    <n v="0"/>
    <n v="0"/>
    <d v="2023-12-01T00:00:00"/>
    <s v="BH Colorado Electric Oper Co"/>
    <s v="Regulated Electric (122)"/>
    <s v="WPC Sub 40335 Rocky Ford"/>
    <x v="148"/>
    <n v="135300"/>
    <x v="91"/>
    <n v="9822144"/>
    <s v="TELEMETERING-RTU"/>
    <d v="1988-07-01T00:00:00"/>
    <d v="1988-07-01T00:00:00"/>
    <s v="WCDXFER"/>
  </r>
  <r>
    <n v="0"/>
    <n v="0"/>
    <n v="0"/>
    <n v="0"/>
    <d v="2023-12-01T00:00:00"/>
    <s v="BH Colorado Electric Oper Co"/>
    <s v="Regulated Electric (122)"/>
    <s v="WPC Sub 40335 Rocky Ford"/>
    <x v="148"/>
    <n v="135300"/>
    <x v="91"/>
    <n v="9974462"/>
    <s v="TELEMETERING-RTU"/>
    <d v="1988-07-01T00:00:00"/>
    <d v="1988-07-01T00:00:00"/>
    <s v="CPR Conversion"/>
  </r>
  <r>
    <n v="0"/>
    <n v="0"/>
    <n v="0"/>
    <n v="0"/>
    <d v="2023-12-01T00:00:00"/>
    <s v="BH Colorado Electric Oper Co"/>
    <s v="Regulated Electric (122)"/>
    <s v="WPC Sub 40335 Rocky Ford"/>
    <x v="148"/>
    <n v="135300"/>
    <x v="91"/>
    <n v="9822145"/>
    <s v="SCADA EQUIPMENT- RTU"/>
    <d v="1987-07-01T00:00:00"/>
    <d v="1987-07-01T00:00:00"/>
    <s v="WCDXFER"/>
  </r>
  <r>
    <n v="0"/>
    <n v="0"/>
    <n v="0"/>
    <n v="0"/>
    <d v="2023-12-01T00:00:00"/>
    <s v="BH Colorado Electric Oper Co"/>
    <s v="Regulated Electric (122)"/>
    <s v="WPC Sub 40335 Rocky Ford"/>
    <x v="148"/>
    <n v="135300"/>
    <x v="399"/>
    <n v="9801815"/>
    <s v="SWITCHES, 7501 - 15000V"/>
    <d v="2000-07-06T00:00:00"/>
    <d v="2001-01-01T00:00:00"/>
    <s v="10010097"/>
  </r>
  <r>
    <n v="0"/>
    <n v="0"/>
    <n v="0"/>
    <n v="0"/>
    <d v="2023-12-01T00:00:00"/>
    <s v="BH Colorado Electric Oper Co"/>
    <s v="Regulated Electric (122)"/>
    <s v="WPC Sub 40335 Rocky Ford"/>
    <x v="148"/>
    <n v="135300"/>
    <x v="399"/>
    <n v="9806970"/>
    <s v="SWITCHES, 7501 - 15000V"/>
    <d v="2000-07-06T00:00:00"/>
    <d v="2001-01-01T00:00:00"/>
    <s v="10010097"/>
  </r>
  <r>
    <n v="0"/>
    <n v="0"/>
    <n v="0"/>
    <n v="0"/>
    <d v="2023-12-01T00:00:00"/>
    <s v="BH Colorado Electric Oper Co"/>
    <s v="Regulated Electric (122)"/>
    <s v="WPC Sub 40335 Rocky Ford"/>
    <x v="148"/>
    <n v="135300"/>
    <x v="179"/>
    <n v="9701180"/>
    <s v="TRANSF, POTNTL, 1PH, 2401-13KV"/>
    <d v="1965-07-01T00:00:00"/>
    <d v="1965-07-01T00:00:00"/>
    <s v="CPR Conversion"/>
  </r>
  <r>
    <n v="0"/>
    <n v="0"/>
    <n v="0"/>
    <n v="0"/>
    <d v="2023-12-01T00:00:00"/>
    <s v="BH Colorado Electric Oper Co"/>
    <s v="Regulated Electric (122)"/>
    <s v="WPC Sub 40335 Rocky Ford"/>
    <x v="148"/>
    <n v="135300"/>
    <x v="179"/>
    <n v="9822190"/>
    <s v="TRANSF, POTNTL, 1PH, 2401-13KV"/>
    <d v="1965-07-01T00:00:00"/>
    <d v="1965-07-01T00:00:00"/>
    <s v="WCDXFER"/>
  </r>
  <r>
    <n v="0"/>
    <n v="0"/>
    <n v="0"/>
    <n v="0"/>
    <d v="2023-12-01T00:00:00"/>
    <s v="BH Colorado Electric Oper Co"/>
    <s v="Regulated Electric (122)"/>
    <s v="WPC Sub 40335 Rocky Ford"/>
    <x v="148"/>
    <n v="135300"/>
    <x v="182"/>
    <n v="9822185"/>
    <s v="TRANSF, POTNTL, 1PH, 35001-69KV"/>
    <d v="1951-07-01T00:00:00"/>
    <d v="1951-07-01T00:00:00"/>
    <s v="WCDXFER"/>
  </r>
  <r>
    <n v="0"/>
    <n v="0"/>
    <n v="0"/>
    <n v="0"/>
    <d v="2023-12-01T00:00:00"/>
    <s v="BH Colorado Electric Oper Co"/>
    <s v="Regulated Electric (122)"/>
    <s v="WPC Sub 40335 Rocky Ford"/>
    <x v="148"/>
    <n v="135300"/>
    <x v="182"/>
    <n v="9974449"/>
    <s v="TRANSF, POTNTL, 1PH, 35001-69KV"/>
    <d v="1951-07-01T00:00:00"/>
    <d v="1951-07-01T00:00:00"/>
    <s v="CPR Conversion"/>
  </r>
  <r>
    <n v="0"/>
    <n v="0"/>
    <n v="0"/>
    <n v="0"/>
    <d v="2023-12-01T00:00:00"/>
    <s v="BH Colorado Electric Oper Co"/>
    <s v="Regulated Electric (122)"/>
    <s v="WPC Sub 40335 Rocky Ford"/>
    <x v="148"/>
    <n v="135300"/>
    <x v="249"/>
    <n v="9822164"/>
    <s v="TX.-CURRENT, WINDOW TYPE &lt;100A"/>
    <d v="1965-07-01T00:00:00"/>
    <d v="1965-07-01T00:00:00"/>
    <s v="WCDXFER"/>
  </r>
  <r>
    <n v="0"/>
    <n v="0"/>
    <n v="0"/>
    <n v="0"/>
    <d v="2023-12-01T00:00:00"/>
    <s v="BH Colorado Electric Oper Co"/>
    <s v="Regulated Electric (122)"/>
    <s v="WPC Sub 40335 Rocky Ford"/>
    <x v="148"/>
    <n v="135300"/>
    <x v="249"/>
    <n v="9974453"/>
    <s v="TX.-CURRENT, WINDOW TYPE &lt;100A"/>
    <d v="1965-07-01T00:00:00"/>
    <d v="1965-07-01T00:00:00"/>
    <s v="CPR Conversion"/>
  </r>
  <r>
    <n v="0"/>
    <n v="0"/>
    <n v="0"/>
    <n v="0"/>
    <d v="2023-12-01T00:00:00"/>
    <s v="BH Colorado Electric Oper Co"/>
    <s v="Regulated Electric (122)"/>
    <s v="WPC Sub 40335 Rocky Ford"/>
    <x v="148"/>
    <n v="135300"/>
    <x v="249"/>
    <n v="9822165"/>
    <s v="TX., CURR.-WIND.TYPE- &lt; 100A"/>
    <d v="1959-07-01T00:00:00"/>
    <d v="1959-07-01T00:00:00"/>
    <s v="WCDXFER"/>
  </r>
  <r>
    <n v="0"/>
    <n v="0"/>
    <n v="0"/>
    <n v="0"/>
    <d v="2023-12-01T00:00:00"/>
    <s v="BH Colorado Electric Oper Co"/>
    <s v="Regulated Electric (122)"/>
    <s v="WPC Sub 40335 Rocky Ford"/>
    <x v="148"/>
    <n v="135300"/>
    <x v="249"/>
    <n v="9974454"/>
    <s v="TX., CURR.-WIND.TYPE- &lt; 100A"/>
    <d v="1959-07-01T00:00:00"/>
    <d v="1959-07-01T00:00:00"/>
    <s v="CPR Conversion"/>
  </r>
  <r>
    <n v="0"/>
    <n v="0"/>
    <n v="0"/>
    <n v="0"/>
    <d v="2023-12-01T00:00:00"/>
    <s v="BH Colorado Electric Oper Co"/>
    <s v="Regulated Electric (122)"/>
    <s v="WPC Sub 40335 Rocky Ford"/>
    <x v="148"/>
    <n v="135300"/>
    <x v="250"/>
    <n v="9693318"/>
    <s v="TX.-CURRENT, WINDOW TYPE"/>
    <d v="1951-07-01T00:00:00"/>
    <d v="1951-07-01T00:00:00"/>
    <s v="CPR Conversion"/>
  </r>
  <r>
    <n v="0"/>
    <n v="0"/>
    <n v="0"/>
    <n v="0"/>
    <d v="2023-12-01T00:00:00"/>
    <s v="BH Colorado Electric Oper Co"/>
    <s v="Regulated Electric (122)"/>
    <s v="WPC Sub 40335 Rocky Ford"/>
    <x v="148"/>
    <n v="135300"/>
    <x v="250"/>
    <n v="9822192"/>
    <s v="TX.-CURRENT, WINDOW TYPE"/>
    <d v="1963-07-01T00:00:00"/>
    <d v="1963-07-01T00:00:00"/>
    <s v="WCDXFER"/>
  </r>
  <r>
    <n v="0"/>
    <n v="0"/>
    <n v="0"/>
    <n v="0"/>
    <d v="2023-12-01T00:00:00"/>
    <s v="BH Colorado Electric Oper Co"/>
    <s v="Regulated Electric (122)"/>
    <s v="WPC Sub 40335 Rocky Ford"/>
    <x v="148"/>
    <n v="135300"/>
    <x v="250"/>
    <n v="9822191"/>
    <s v="TX.-CURRENT, WINDOW TYPE"/>
    <d v="1951-07-01T00:00:00"/>
    <d v="1951-07-01T00:00:00"/>
    <s v="WCDXFER"/>
  </r>
  <r>
    <n v="0"/>
    <n v="0"/>
    <n v="0"/>
    <n v="0"/>
    <d v="2023-12-01T00:00:00"/>
    <s v="BH Colorado Electric Oper Co"/>
    <s v="Regulated Electric (122)"/>
    <s v="WPC Sub 40335 Rocky Ford"/>
    <x v="148"/>
    <n v="135300"/>
    <x v="250"/>
    <n v="9974451"/>
    <s v="TX.-CURRENT, WINDOW TYPE"/>
    <d v="1963-07-01T00:00:00"/>
    <d v="1963-07-01T00:00:00"/>
    <s v="CPR Conversion"/>
  </r>
  <r>
    <n v="0"/>
    <n v="0"/>
    <n v="0"/>
    <n v="0"/>
    <d v="2023-12-01T00:00:00"/>
    <s v="BH Colorado Electric Oper Co"/>
    <s v="Regulated Electric (122)"/>
    <s v="WPC Sub 40335 Rocky Ford"/>
    <x v="148"/>
    <n v="135300"/>
    <x v="250"/>
    <n v="9974452"/>
    <s v="TX., CURR.-WIND.TYPE-100-600A"/>
    <d v="1991-07-01T00:00:00"/>
    <d v="1991-07-01T00:00:00"/>
    <s v="CPR Conversion"/>
  </r>
  <r>
    <n v="0"/>
    <n v="0"/>
    <n v="0"/>
    <n v="0"/>
    <d v="2023-12-01T00:00:00"/>
    <s v="BH Colorado Electric Oper Co"/>
    <s v="Regulated Electric (122)"/>
    <s v="WPC Sub 40335 Rocky Ford"/>
    <x v="148"/>
    <n v="135300"/>
    <x v="250"/>
    <n v="9822159"/>
    <s v="TX., CURR.-WIND.TYPE-100-600A"/>
    <d v="1991-07-01T00:00:00"/>
    <d v="1991-07-01T00:00:00"/>
    <s v="WCDXFER"/>
  </r>
  <r>
    <n v="0"/>
    <n v="0"/>
    <n v="0"/>
    <n v="0"/>
    <d v="2023-12-01T00:00:00"/>
    <s v="BH Colorado Electric Oper Co"/>
    <s v="Regulated Electric (122)"/>
    <s v="WPC Sub 40335 Rocky Ford"/>
    <x v="148"/>
    <n v="135300"/>
    <x v="250"/>
    <n v="9974450"/>
    <s v="TX.-CURRENT, WINDOW TYPE"/>
    <d v="1965-07-01T00:00:00"/>
    <d v="1965-07-01T00:00:00"/>
    <s v="CPR Conversion"/>
  </r>
  <r>
    <n v="0"/>
    <n v="0"/>
    <n v="0"/>
    <n v="0"/>
    <d v="2023-12-01T00:00:00"/>
    <s v="BH Colorado Electric Oper Co"/>
    <s v="Regulated Electric (122)"/>
    <s v="WPC Sub 40335 Rocky Ford"/>
    <x v="148"/>
    <n v="135300"/>
    <x v="250"/>
    <n v="9822158"/>
    <s v="TX.-CURRENT, WINDOW TYPE"/>
    <d v="1965-07-01T00:00:00"/>
    <d v="1965-07-01T00:00:00"/>
    <s v="WCDXFER"/>
  </r>
  <r>
    <n v="0"/>
    <n v="0"/>
    <n v="0"/>
    <n v="0"/>
    <d v="2023-12-01T00:00:00"/>
    <s v="BH Colorado Electric Oper Co"/>
    <s v="Regulated Electric (122)"/>
    <s v="WPC Sub 40335 Rocky Ford"/>
    <x v="148"/>
    <n v="135300"/>
    <x v="131"/>
    <n v="9822103"/>
    <s v="YRD.LGHTG.SYSTS.-STR&amp;IMPRV."/>
    <d v="1951-07-01T00:00:00"/>
    <d v="1951-07-01T00:00:00"/>
    <s v="WCDXFER"/>
  </r>
  <r>
    <n v="0"/>
    <n v="0"/>
    <n v="0"/>
    <n v="0"/>
    <d v="2023-12-01T00:00:00"/>
    <s v="BH Colorado Electric Oper Co"/>
    <s v="Regulated Electric (122)"/>
    <s v="WPC Sub 40335 Rocky Ford"/>
    <x v="148"/>
    <n v="135300"/>
    <x v="131"/>
    <n v="9974447"/>
    <s v="YRD.LGHTG.SYSTS.-STR&amp;IMPRV."/>
    <d v="1951-07-01T00:00:00"/>
    <d v="1951-07-01T00:00:00"/>
    <s v="CPR Conversion"/>
  </r>
  <r>
    <n v="0"/>
    <n v="0"/>
    <n v="0"/>
    <n v="0"/>
    <d v="2023-12-01T00:00:00"/>
    <s v="BH Colorado Electric Oper Co"/>
    <s v="Regulated Electric (122)"/>
    <s v="WPC Sub 40335 Rocky Ford"/>
    <x v="148"/>
    <n v="135300"/>
    <x v="131"/>
    <n v="9822068"/>
    <s v="YARD LIGHTING SYSTEMS"/>
    <d v="1953-07-01T00:00:00"/>
    <d v="1953-07-01T00:00:00"/>
    <s v="WCDXFER"/>
  </r>
  <r>
    <n v="0"/>
    <n v="0"/>
    <n v="0"/>
    <n v="0"/>
    <d v="2023-12-01T00:00:00"/>
    <s v="BH Colorado Electric Oper Co"/>
    <s v="Regulated Electric (122)"/>
    <s v="WPC Sub 40335 Rocky Ford"/>
    <x v="148"/>
    <n v="135300"/>
    <x v="131"/>
    <n v="9974448"/>
    <s v="YARD LIGHTING SYSTEMS"/>
    <d v="1953-07-01T00:00:00"/>
    <d v="1953-07-01T00:00:00"/>
    <s v="CPR Conversion"/>
  </r>
  <r>
    <n v="0"/>
    <n v="0"/>
    <n v="0"/>
    <n v="0"/>
    <d v="2023-12-01T00:00:00"/>
    <s v="BH Colorado Electric Oper Co"/>
    <s v="Regulated Electric (122)"/>
    <s v="WPC Sub 40335 Rocky Ford"/>
    <x v="148"/>
    <n v="135800"/>
    <x v="415"/>
    <n v="9736260"/>
    <s v="CABLE UG, 15 KV 1000 MCM"/>
    <d v="2008-11-13T00:00:00"/>
    <d v="2008-01-01T00:00:00"/>
    <s v="10026628"/>
  </r>
  <r>
    <n v="0"/>
    <n v="29995.920000000002"/>
    <n v="-25.455137630399999"/>
    <n v="30021.375137630403"/>
    <d v="2023-12-01T00:00:00"/>
    <s v="BH Colorado Electric Oper Co"/>
    <s v="Regulated Electric (122)"/>
    <s v="WPC Sub 40370 South Fowler Sub"/>
    <x v="149"/>
    <n v="135001"/>
    <x v="16"/>
    <n v="36490572"/>
    <s v="Land &amp; Easement: Land-6.887 acres &amp; Easement-13.83 acres, SE 1/4 of S32 T22S R59W Otero County Parcel # 435000000106"/>
    <d v="2022-04-20T00:00:00"/>
    <d v="2022-04-01T00:00:00"/>
    <s v="10067128"/>
  </r>
  <r>
    <n v="0"/>
    <n v="57154.85"/>
    <n v="-12.115685102999999"/>
    <n v="57166.965685103001"/>
    <d v="2023-12-01T00:00:00"/>
    <s v="BH Colorado Electric Oper Co"/>
    <s v="Regulated Electric (122)"/>
    <s v="WPC Sub 40370 South Fowler Sub"/>
    <x v="149"/>
    <n v="135003"/>
    <x v="102"/>
    <n v="36493327"/>
    <s v="Depreciable Right-Of-Ways"/>
    <d v="2022-04-20T00:00:00"/>
    <d v="2022-04-01T00:00:00"/>
    <s v="10067128"/>
  </r>
  <r>
    <n v="0"/>
    <n v="14948.11"/>
    <n v="-3.1687003578000001"/>
    <n v="14951.278700357801"/>
    <d v="2023-12-01T00:00:00"/>
    <s v="BH Colorado Electric Oper Co"/>
    <s v="Regulated Electric (122)"/>
    <s v="WPC Sub 40370 South Fowler Sub"/>
    <x v="149"/>
    <n v="135003"/>
    <x v="102"/>
    <n v="36490585"/>
    <s v="Depreciable Right-Of-Ways"/>
    <d v="2022-04-20T00:00:00"/>
    <d v="2022-04-01T00:00:00"/>
    <s v="10067128"/>
  </r>
  <r>
    <n v="0"/>
    <n v="302334.5"/>
    <n v="7200.5677593199998"/>
    <n v="295133.93224067998"/>
    <d v="2023-12-01T00:00:00"/>
    <s v="BH Colorado Electric Oper Co"/>
    <s v="Regulated Electric (122)"/>
    <s v="WPC Sub 40370 South Fowler Sub"/>
    <x v="149"/>
    <n v="135205"/>
    <x v="113"/>
    <n v="36490538"/>
    <s v="Clearing &amp; Grading"/>
    <d v="2022-04-20T00:00:00"/>
    <d v="2022-04-01T00:00:00"/>
    <s v="10067128"/>
  </r>
  <r>
    <n v="0"/>
    <n v="12628.1"/>
    <n v="300.75790133599997"/>
    <n v="12327.342098664001"/>
    <d v="2023-12-01T00:00:00"/>
    <s v="BH Colorado Electric Oper Co"/>
    <s v="Regulated Electric (122)"/>
    <s v="WPC Sub 40370 South Fowler Sub"/>
    <x v="149"/>
    <n v="135205"/>
    <x v="123"/>
    <n v="36490578"/>
    <s v="Landscaping"/>
    <d v="2022-04-20T00:00:00"/>
    <d v="2022-04-01T00:00:00"/>
    <s v="10067128"/>
  </r>
  <r>
    <n v="0"/>
    <n v="41704.239999999998"/>
    <n v="993.25153421439995"/>
    <n v="40710.988465785595"/>
    <d v="2023-12-01T00:00:00"/>
    <s v="BH Colorado Electric Oper Co"/>
    <s v="Regulated Electric (122)"/>
    <s v="WPC Sub 40370 South Fowler Sub"/>
    <x v="149"/>
    <n v="135205"/>
    <x v="128"/>
    <n v="36490582"/>
    <s v="Station Rock"/>
    <d v="2022-04-20T00:00:00"/>
    <d v="2022-04-01T00:00:00"/>
    <s v="10067128"/>
  </r>
  <r>
    <n v="1"/>
    <n v="5533.81"/>
    <n v="169.26580074169999"/>
    <n v="5364.5441992583001"/>
    <d v="2023-12-01T00:00:00"/>
    <s v="BH Colorado Electric Oper Co"/>
    <s v="Regulated Electric (122)"/>
    <s v="WPC Sub 40370 South Fowler Sub"/>
    <x v="149"/>
    <n v="135300"/>
    <x v="110"/>
    <n v="36490496"/>
    <s v="Arrester -  69,001-146,000 Volts"/>
    <d v="2022-04-20T00:00:00"/>
    <d v="2022-01-01T00:00:00"/>
    <s v="10067128"/>
  </r>
  <r>
    <n v="0"/>
    <n v="16345.57"/>
    <n v="499.97126656490002"/>
    <n v="15845.598733435099"/>
    <d v="2023-12-01T00:00:00"/>
    <s v="BH Colorado Electric Oper Co"/>
    <s v="Regulated Electric (122)"/>
    <s v="WPC Sub 40370 South Fowler Sub"/>
    <x v="149"/>
    <n v="135300"/>
    <x v="111"/>
    <n v="36490535"/>
    <s v="Batteries, Storage - Station"/>
    <d v="2022-04-20T00:00:00"/>
    <d v="2022-04-01T00:00:00"/>
    <s v="10067128"/>
  </r>
  <r>
    <n v="0"/>
    <n v="0"/>
    <n v="0"/>
    <n v="0"/>
    <d v="2023-12-01T00:00:00"/>
    <s v="BH Colorado Electric Oper Co"/>
    <s v="Regulated Electric (122)"/>
    <s v="WPC Sub 40370 South Fowler Sub"/>
    <x v="149"/>
    <n v="135300"/>
    <x v="108"/>
    <n v="9974446"/>
    <s v="BATTERIES, STORAGE"/>
    <d v="1990-07-01T00:00:00"/>
    <d v="1990-07-01T00:00:00"/>
    <s v="CPR Conversion"/>
  </r>
  <r>
    <n v="0"/>
    <n v="0"/>
    <n v="0"/>
    <n v="0"/>
    <d v="2023-12-01T00:00:00"/>
    <s v="BH Colorado Electric Oper Co"/>
    <s v="Regulated Electric (122)"/>
    <s v="WPC Sub 40370 South Fowler Sub"/>
    <x v="149"/>
    <n v="135300"/>
    <x v="108"/>
    <n v="9821897"/>
    <s v="BATTERIES, STORAGE"/>
    <d v="1990-07-01T00:00:00"/>
    <d v="1990-07-01T00:00:00"/>
    <s v="WCDXFER"/>
  </r>
  <r>
    <n v="0"/>
    <n v="0"/>
    <n v="0"/>
    <n v="0"/>
    <d v="2023-12-01T00:00:00"/>
    <s v="BH Colorado Electric Oper Co"/>
    <s v="Regulated Electric (122)"/>
    <s v="WPC Sub 40370 South Fowler Sub"/>
    <x v="149"/>
    <n v="135300"/>
    <x v="140"/>
    <n v="9821869"/>
    <s v="BATTERY CHARGER"/>
    <d v="1983-07-01T00:00:00"/>
    <d v="1983-07-01T00:00:00"/>
    <s v="WCDXFER"/>
  </r>
  <r>
    <n v="0"/>
    <n v="0"/>
    <n v="0"/>
    <n v="0"/>
    <d v="2023-12-01T00:00:00"/>
    <s v="BH Colorado Electric Oper Co"/>
    <s v="Regulated Electric (122)"/>
    <s v="WPC Sub 40370 South Fowler Sub"/>
    <x v="149"/>
    <n v="135300"/>
    <x v="140"/>
    <n v="9821904"/>
    <s v="BATTERY CHARGERS"/>
    <d v="1990-07-01T00:00:00"/>
    <d v="1990-07-01T00:00:00"/>
    <s v="WCDXFER"/>
  </r>
  <r>
    <n v="0"/>
    <n v="0"/>
    <n v="0"/>
    <n v="0"/>
    <d v="2023-12-01T00:00:00"/>
    <s v="BH Colorado Electric Oper Co"/>
    <s v="Regulated Electric (122)"/>
    <s v="WPC Sub 40370 South Fowler Sub"/>
    <x v="149"/>
    <n v="135300"/>
    <x v="140"/>
    <n v="9724152"/>
    <s v="BATTERY CHARGER"/>
    <d v="1983-07-01T00:00:00"/>
    <d v="1983-07-01T00:00:00"/>
    <s v="CPR Conversion"/>
  </r>
  <r>
    <n v="0"/>
    <n v="0"/>
    <n v="0"/>
    <n v="0"/>
    <d v="2023-12-01T00:00:00"/>
    <s v="BH Colorado Electric Oper Co"/>
    <s v="Regulated Electric (122)"/>
    <s v="WPC Sub 40370 South Fowler Sub"/>
    <x v="149"/>
    <n v="135300"/>
    <x v="140"/>
    <n v="9697425"/>
    <s v="BATTERY CHARGERS"/>
    <d v="1990-07-01T00:00:00"/>
    <d v="1990-07-01T00:00:00"/>
    <s v="CPR Conversion"/>
  </r>
  <r>
    <n v="1"/>
    <n v="105929.17"/>
    <n v="3240.1159024169001"/>
    <n v="102689.0540975831"/>
    <d v="2023-12-01T00:00:00"/>
    <s v="BH Colorado Electric Oper Co"/>
    <s v="Regulated Electric (122)"/>
    <s v="WPC Sub 40370 South Fowler Sub"/>
    <x v="149"/>
    <n v="135300"/>
    <x v="6"/>
    <n v="36490529"/>
    <s v="Breaker, 115 KV"/>
    <d v="2022-04-20T00:00:00"/>
    <d v="2022-01-01T00:00:00"/>
    <s v="10067128"/>
  </r>
  <r>
    <n v="0"/>
    <n v="66983.92"/>
    <n v="2048.8753418744"/>
    <n v="64935.044658125596"/>
    <d v="2023-12-01T00:00:00"/>
    <s v="BH Colorado Electric Oper Co"/>
    <s v="Regulated Electric (122)"/>
    <s v="WPC Sub 40370 South Fowler Sub"/>
    <x v="149"/>
    <n v="135300"/>
    <x v="10"/>
    <n v="36490503"/>
    <s v="Bus"/>
    <d v="2022-04-20T00:00:00"/>
    <d v="2022-01-01T00:00:00"/>
    <s v="10067128"/>
  </r>
  <r>
    <n v="0"/>
    <n v="22392.32"/>
    <n v="684.92665546239994"/>
    <n v="21707.393344537599"/>
    <d v="2023-12-01T00:00:00"/>
    <s v="BH Colorado Electric Oper Co"/>
    <s v="Regulated Electric (122)"/>
    <s v="WPC Sub 40370 South Fowler Sub"/>
    <x v="149"/>
    <n v="135300"/>
    <x v="112"/>
    <n v="36490510"/>
    <s v="Cable Trench"/>
    <d v="2022-04-20T00:00:00"/>
    <d v="2022-01-01T00:00:00"/>
    <s v="10067128"/>
  </r>
  <r>
    <n v="0"/>
    <n v="0"/>
    <n v="0"/>
    <n v="0"/>
    <d v="2023-12-01T00:00:00"/>
    <s v="BH Colorado Electric Oper Co"/>
    <s v="Regulated Electric (122)"/>
    <s v="WPC Sub 40370 South Fowler Sub"/>
    <x v="149"/>
    <n v="135300"/>
    <x v="207"/>
    <n v="9974437"/>
    <s v="SWITCH,COMBO,ELEC,45001-69K,&lt;"/>
    <d v="1983-07-01T00:00:00"/>
    <d v="1983-07-01T00:00:00"/>
    <s v="CPR Conversion"/>
  </r>
  <r>
    <n v="0"/>
    <n v="0"/>
    <n v="0"/>
    <n v="0"/>
    <d v="2023-12-01T00:00:00"/>
    <s v="BH Colorado Electric Oper Co"/>
    <s v="Regulated Electric (122)"/>
    <s v="WPC Sub 40370 South Fowler Sub"/>
    <x v="149"/>
    <n v="135300"/>
    <x v="207"/>
    <n v="9822137"/>
    <s v="COMBO-ELEC-45-69KV- &lt;= 600AMPS"/>
    <d v="1936-07-01T00:00:00"/>
    <d v="1936-07-01T00:00:00"/>
    <s v="WCDXFER"/>
  </r>
  <r>
    <n v="0"/>
    <n v="0"/>
    <n v="0"/>
    <n v="0"/>
    <d v="2023-12-01T00:00:00"/>
    <s v="BH Colorado Electric Oper Co"/>
    <s v="Regulated Electric (122)"/>
    <s v="WPC Sub 40370 South Fowler Sub"/>
    <x v="149"/>
    <n v="135300"/>
    <x v="207"/>
    <n v="9822136"/>
    <s v="SWITCH,COMBO,ELEC,45001-69K,&lt;"/>
    <d v="1983-07-01T00:00:00"/>
    <d v="1983-07-01T00:00:00"/>
    <s v="WCDXFER"/>
  </r>
  <r>
    <n v="0"/>
    <n v="0"/>
    <n v="0"/>
    <n v="0"/>
    <d v="2023-12-01T00:00:00"/>
    <s v="BH Colorado Electric Oper Co"/>
    <s v="Regulated Electric (122)"/>
    <s v="WPC Sub 40370 South Fowler Sub"/>
    <x v="149"/>
    <n v="135300"/>
    <x v="207"/>
    <n v="9974438"/>
    <s v="COMBO-ELEC-45-69KV- &lt;= 600AMPS"/>
    <d v="1936-07-01T00:00:00"/>
    <d v="1936-07-01T00:00:00"/>
    <s v="CPR Conversion"/>
  </r>
  <r>
    <n v="0"/>
    <n v="7475.08"/>
    <n v="228.64453275560001"/>
    <n v="7246.4354672443997"/>
    <d v="2023-12-01T00:00:00"/>
    <s v="BH Colorado Electric Oper Co"/>
    <s v="Regulated Electric (122)"/>
    <s v="WPC Sub 40370 South Fowler Sub"/>
    <x v="149"/>
    <n v="135300"/>
    <x v="116"/>
    <n v="36490507"/>
    <s v="Station Conductor"/>
    <d v="2022-04-20T00:00:00"/>
    <d v="2022-01-01T00:00:00"/>
    <s v="10067128"/>
  </r>
  <r>
    <n v="0"/>
    <n v="36141.590000000004"/>
    <n v="1105.4834140363"/>
    <n v="35036.106585963702"/>
    <d v="2023-12-01T00:00:00"/>
    <s v="BH Colorado Electric Oper Co"/>
    <s v="Regulated Electric (122)"/>
    <s v="WPC Sub 40370 South Fowler Sub"/>
    <x v="149"/>
    <n v="135300"/>
    <x v="117"/>
    <n v="36490532"/>
    <s v="Station Conduit"/>
    <d v="2022-04-20T00:00:00"/>
    <d v="2022-01-01T00:00:00"/>
    <s v="10067128"/>
  </r>
  <r>
    <n v="0"/>
    <n v="219485.57"/>
    <n v="6713.5302363648998"/>
    <n v="212772.03976363511"/>
    <d v="2023-12-01T00:00:00"/>
    <s v="BH Colorado Electric Oper Co"/>
    <s v="Regulated Electric (122)"/>
    <s v="WPC Sub 40370 South Fowler Sub"/>
    <x v="149"/>
    <n v="135300"/>
    <x v="118"/>
    <n v="36490615"/>
    <s v="Control Building w/ Relay &amp; Control Panels"/>
    <d v="2022-04-20T00:00:00"/>
    <d v="2022-04-01T00:00:00"/>
    <s v="10067128"/>
  </r>
  <r>
    <n v="0"/>
    <n v="6125.24"/>
    <n v="187.3562072668"/>
    <n v="5937.8837927331997"/>
    <d v="2023-12-01T00:00:00"/>
    <s v="BH Colorado Electric Oper Co"/>
    <s v="Regulated Electric (122)"/>
    <s v="WPC Sub 40370 South Fowler Sub"/>
    <x v="149"/>
    <n v="135300"/>
    <x v="118"/>
    <n v="36490612"/>
    <s v="HVAC - Control Building"/>
    <d v="2022-04-20T00:00:00"/>
    <d v="2022-04-01T00:00:00"/>
    <s v="10067128"/>
  </r>
  <r>
    <n v="0"/>
    <n v="0"/>
    <n v="0"/>
    <n v="0"/>
    <d v="2023-12-01T00:00:00"/>
    <s v="BH Colorado Electric Oper Co"/>
    <s v="Regulated Electric (122)"/>
    <s v="WPC Sub 40370 South Fowler Sub"/>
    <x v="149"/>
    <n v="135300"/>
    <x v="3"/>
    <n v="35285346"/>
    <s v="Construct a new 115/69 kV substation at the South Fowler Tap 115 kV structure and add an 80 MVA 115/69 kV transformer.  This WO will cover the  115 kV terminals, bus structures, relay/control, and sectionalizing switches in the new substation. In additio"/>
    <d v="2022-04-20T00:00:00"/>
    <d v="2022-04-01T00:00:00"/>
    <s v="10067128"/>
  </r>
  <r>
    <n v="0"/>
    <n v="28159.89"/>
    <n v="861.34260656729998"/>
    <n v="27298.547393432698"/>
    <d v="2023-12-01T00:00:00"/>
    <s v="BH Colorado Electric Oper Co"/>
    <s v="Regulated Electric (122)"/>
    <s v="WPC Sub 40370 South Fowler Sub"/>
    <x v="149"/>
    <n v="135300"/>
    <x v="119"/>
    <n v="36490543"/>
    <s v="Fence"/>
    <d v="2022-04-20T00:00:00"/>
    <d v="2022-04-01T00:00:00"/>
    <s v="10067128"/>
  </r>
  <r>
    <n v="0"/>
    <n v="0"/>
    <n v="0"/>
    <n v="0"/>
    <d v="2023-12-01T00:00:00"/>
    <s v="BH Colorado Electric Oper Co"/>
    <s v="Regulated Electric (122)"/>
    <s v="WPC Sub 40370 South Fowler Sub"/>
    <x v="149"/>
    <n v="135300"/>
    <x v="119"/>
    <n v="9822007"/>
    <s v="FENCE"/>
    <d v="1983-07-01T00:00:00"/>
    <d v="1983-07-01T00:00:00"/>
    <s v="WCDXFER"/>
  </r>
  <r>
    <n v="0"/>
    <n v="0"/>
    <n v="0"/>
    <n v="0"/>
    <d v="2023-12-01T00:00:00"/>
    <s v="BH Colorado Electric Oper Co"/>
    <s v="Regulated Electric (122)"/>
    <s v="WPC Sub 40370 South Fowler Sub"/>
    <x v="149"/>
    <n v="135300"/>
    <x v="119"/>
    <n v="9974445"/>
    <s v="FENCE"/>
    <d v="1983-07-01T00:00:00"/>
    <d v="1983-07-01T00:00:00"/>
    <s v="CPR Conversion"/>
  </r>
  <r>
    <n v="0"/>
    <n v="5677.53"/>
    <n v="173.6618463021"/>
    <n v="5503.8681536979002"/>
    <d v="2023-12-01T00:00:00"/>
    <s v="BH Colorado Electric Oper Co"/>
    <s v="Regulated Electric (122)"/>
    <s v="WPC Sub 40370 South Fowler Sub"/>
    <x v="149"/>
    <n v="135300"/>
    <x v="120"/>
    <n v="36490559"/>
    <s v="Foundation, High Switch"/>
    <d v="2022-04-20T00:00:00"/>
    <d v="2022-04-01T00:00:00"/>
    <s v="10067128"/>
  </r>
  <r>
    <n v="0"/>
    <n v="22710.13"/>
    <n v="694.64769108409996"/>
    <n v="22015.4823089159"/>
    <d v="2023-12-01T00:00:00"/>
    <s v="BH Colorado Electric Oper Co"/>
    <s v="Regulated Electric (122)"/>
    <s v="WPC Sub 40370 South Fowler Sub"/>
    <x v="149"/>
    <n v="135300"/>
    <x v="120"/>
    <n v="36490565"/>
    <s v="Foundation, Low Switch"/>
    <d v="2022-04-20T00:00:00"/>
    <d v="2022-04-01T00:00:00"/>
    <s v="10067128"/>
  </r>
  <r>
    <n v="0"/>
    <n v="5556.37"/>
    <n v="169.95585632090001"/>
    <n v="5386.4141436790997"/>
    <d v="2023-12-01T00:00:00"/>
    <s v="BH Colorado Electric Oper Co"/>
    <s v="Regulated Electric (122)"/>
    <s v="WPC Sub 40370 South Fowler Sub"/>
    <x v="149"/>
    <n v="135300"/>
    <x v="120"/>
    <n v="36490552"/>
    <s v="Foundation, Breaker"/>
    <d v="2022-04-20T00:00:00"/>
    <d v="2022-04-01T00:00:00"/>
    <s v="10067128"/>
  </r>
  <r>
    <n v="0"/>
    <n v="25485.99"/>
    <n v="779.55450314430004"/>
    <n v="24706.435496855702"/>
    <d v="2023-12-01T00:00:00"/>
    <s v="BH Colorado Electric Oper Co"/>
    <s v="Regulated Electric (122)"/>
    <s v="WPC Sub 40370 South Fowler Sub"/>
    <x v="149"/>
    <n v="135300"/>
    <x v="120"/>
    <n v="36490549"/>
    <s v="Foundation, A Frame"/>
    <d v="2022-04-20T00:00:00"/>
    <d v="2022-04-01T00:00:00"/>
    <s v="10067128"/>
  </r>
  <r>
    <n v="0"/>
    <n v="25267.25"/>
    <n v="772.86377808250006"/>
    <n v="24494.386221917499"/>
    <d v="2023-12-01T00:00:00"/>
    <s v="BH Colorado Electric Oper Co"/>
    <s v="Regulated Electric (122)"/>
    <s v="WPC Sub 40370 South Fowler Sub"/>
    <x v="149"/>
    <n v="135300"/>
    <x v="120"/>
    <n v="36490555"/>
    <s v="Foundation, High Bus"/>
    <d v="2022-04-20T00:00:00"/>
    <d v="2022-04-01T00:00:00"/>
    <s v="10067128"/>
  </r>
  <r>
    <n v="0"/>
    <n v="17032.59"/>
    <n v="520.98553890630001"/>
    <n v="16511.604461093699"/>
    <d v="2023-12-01T00:00:00"/>
    <s v="BH Colorado Electric Oper Co"/>
    <s v="Regulated Electric (122)"/>
    <s v="WPC Sub 40370 South Fowler Sub"/>
    <x v="149"/>
    <n v="135300"/>
    <x v="120"/>
    <n v="36490562"/>
    <s v="Foundation, Low Bus"/>
    <d v="2022-04-20T00:00:00"/>
    <d v="2022-04-01T00:00:00"/>
    <s v="10067128"/>
  </r>
  <r>
    <n v="0"/>
    <n v="7876.25"/>
    <n v="240.91534821249999"/>
    <n v="7635.3346517874998"/>
    <d v="2023-12-01T00:00:00"/>
    <s v="BH Colorado Electric Oper Co"/>
    <s v="Regulated Electric (122)"/>
    <s v="WPC Sub 40370 South Fowler Sub"/>
    <x v="149"/>
    <n v="135300"/>
    <x v="120"/>
    <n v="36490568"/>
    <s v="Foundation, Shield Mast"/>
    <d v="2022-04-20T00:00:00"/>
    <d v="2022-04-01T00:00:00"/>
    <s v="10067128"/>
  </r>
  <r>
    <n v="0"/>
    <n v="20321.82"/>
    <n v="621.59509177740006"/>
    <n v="19700.224908222601"/>
    <d v="2023-12-01T00:00:00"/>
    <s v="BH Colorado Electric Oper Co"/>
    <s v="Regulated Electric (122)"/>
    <s v="WPC Sub 40370 South Fowler Sub"/>
    <x v="149"/>
    <n v="135300"/>
    <x v="121"/>
    <n v="36490546"/>
    <s v="Foundation, Switchgear"/>
    <d v="2022-04-20T00:00:00"/>
    <d v="2022-04-01T00:00:00"/>
    <s v="10067128"/>
  </r>
  <r>
    <n v="0"/>
    <n v="0"/>
    <n v="0"/>
    <n v="0"/>
    <d v="2023-12-01T00:00:00"/>
    <s v="BH Colorado Electric Oper Co"/>
    <s v="Regulated Electric (122)"/>
    <s v="WPC Sub 40370 South Fowler Sub"/>
    <x v="149"/>
    <n v="135300"/>
    <x v="122"/>
    <n v="9821996"/>
    <s v="GROUNDING SYSTEMS, STATION"/>
    <d v="1983-07-01T00:00:00"/>
    <d v="1983-07-01T00:00:00"/>
    <s v="WCDXFER"/>
  </r>
  <r>
    <n v="0"/>
    <n v="0"/>
    <n v="0"/>
    <n v="0"/>
    <d v="2023-12-01T00:00:00"/>
    <s v="BH Colorado Electric Oper Co"/>
    <s v="Regulated Electric (122)"/>
    <s v="WPC Sub 40370 South Fowler Sub"/>
    <x v="149"/>
    <n v="135300"/>
    <x v="122"/>
    <n v="9974443"/>
    <s v="GROUNDING SYSTEMS, STATION"/>
    <d v="1983-07-01T00:00:00"/>
    <d v="1983-07-01T00:00:00"/>
    <s v="CPR Conversion"/>
  </r>
  <r>
    <n v="0"/>
    <n v="91304.81"/>
    <n v="2792.7922672117002"/>
    <n v="88512.017732788299"/>
    <d v="2023-12-01T00:00:00"/>
    <s v="BH Colorado Electric Oper Co"/>
    <s v="Regulated Electric (122)"/>
    <s v="WPC Sub 40370 South Fowler Sub"/>
    <x v="149"/>
    <n v="135300"/>
    <x v="122"/>
    <n v="36490513"/>
    <s v="Grounding Systems, Station"/>
    <d v="2022-04-20T00:00:00"/>
    <d v="2022-01-01T00:00:00"/>
    <s v="10067128"/>
  </r>
  <r>
    <n v="0"/>
    <n v="0"/>
    <n v="0"/>
    <n v="0"/>
    <d v="2023-12-01T00:00:00"/>
    <s v="BH Colorado Electric Oper Co"/>
    <s v="Regulated Electric (122)"/>
    <s v="WPC Sub 40370 South Fowler Sub"/>
    <x v="149"/>
    <n v="135300"/>
    <x v="230"/>
    <n v="9822117"/>
    <s v="LOW PROF- SWITCH STAND - HIGH"/>
    <d v="1983-07-01T00:00:00"/>
    <d v="1983-07-01T00:00:00"/>
    <s v="WCDXFER"/>
  </r>
  <r>
    <n v="0"/>
    <n v="0"/>
    <n v="0"/>
    <n v="0"/>
    <d v="2023-12-01T00:00:00"/>
    <s v="BH Colorado Electric Oper Co"/>
    <s v="Regulated Electric (122)"/>
    <s v="WPC Sub 40370 South Fowler Sub"/>
    <x v="149"/>
    <n v="135300"/>
    <x v="230"/>
    <n v="9974441"/>
    <s v="LOW PROF- SWITCH STAND - HIGH"/>
    <d v="1983-07-01T00:00:00"/>
    <d v="1983-07-01T00:00:00"/>
    <s v="CPR Conversion"/>
  </r>
  <r>
    <n v="0"/>
    <n v="0"/>
    <n v="0"/>
    <n v="0"/>
    <d v="2023-12-01T00:00:00"/>
    <s v="BH Colorado Electric Oper Co"/>
    <s v="Regulated Electric (122)"/>
    <s v="WPC Sub 40370 South Fowler Sub"/>
    <x v="149"/>
    <n v="135300"/>
    <x v="233"/>
    <n v="9974444"/>
    <s v="LOW PROFILE STRUCTURE-FOUNDATION"/>
    <d v="1983-07-01T00:00:00"/>
    <d v="1983-07-01T00:00:00"/>
    <s v="CPR Conversion"/>
  </r>
  <r>
    <n v="0"/>
    <n v="0"/>
    <n v="0"/>
    <n v="0"/>
    <d v="2023-12-01T00:00:00"/>
    <s v="BH Colorado Electric Oper Co"/>
    <s v="Regulated Electric (122)"/>
    <s v="WPC Sub 40370 South Fowler Sub"/>
    <x v="149"/>
    <n v="135300"/>
    <x v="233"/>
    <n v="9822097"/>
    <s v="LOW PROFILE STRUCTURE-FOUNDATION"/>
    <d v="1983-07-01T00:00:00"/>
    <d v="1983-07-01T00:00:00"/>
    <s v="WCDXFER"/>
  </r>
  <r>
    <n v="0"/>
    <n v="0"/>
    <n v="0"/>
    <n v="0"/>
    <d v="2023-12-01T00:00:00"/>
    <s v="BH Colorado Electric Oper Co"/>
    <s v="Regulated Electric (122)"/>
    <s v="WPC Sub 40370 South Fowler Sub"/>
    <x v="149"/>
    <n v="135300"/>
    <x v="81"/>
    <n v="9974442"/>
    <s v="POLE, WOOD, 30' TO 40'"/>
    <d v="1967-07-01T00:00:00"/>
    <d v="1967-07-01T00:00:00"/>
    <s v="CPR Conversion"/>
  </r>
  <r>
    <n v="0"/>
    <n v="0"/>
    <n v="0"/>
    <n v="0"/>
    <d v="2023-12-01T00:00:00"/>
    <s v="BH Colorado Electric Oper Co"/>
    <s v="Regulated Electric (122)"/>
    <s v="WPC Sub 40370 South Fowler Sub"/>
    <x v="149"/>
    <n v="135300"/>
    <x v="81"/>
    <n v="9822386"/>
    <s v="POLE, WOOD, 30' TO 40'"/>
    <d v="1967-07-01T00:00:00"/>
    <d v="1967-07-01T00:00:00"/>
    <s v="WCDXFER"/>
  </r>
  <r>
    <n v="0"/>
    <n v="0"/>
    <n v="0"/>
    <n v="0"/>
    <d v="2023-12-01T00:00:00"/>
    <s v="BH Colorado Electric Oper Co"/>
    <s v="Regulated Electric (122)"/>
    <s v="WPC Sub 40370 South Fowler Sub"/>
    <x v="149"/>
    <n v="135300"/>
    <x v="238"/>
    <n v="9706635"/>
    <s v="RECT BUS BAR, ALUM, UNDER 3&quot;"/>
    <d v="1983-07-01T00:00:00"/>
    <d v="1983-07-01T00:00:00"/>
    <s v="CPR Conversion"/>
  </r>
  <r>
    <n v="0"/>
    <n v="0"/>
    <n v="0"/>
    <n v="0"/>
    <d v="2023-12-01T00:00:00"/>
    <s v="BH Colorado Electric Oper Co"/>
    <s v="Regulated Electric (122)"/>
    <s v="WPC Sub 40370 South Fowler Sub"/>
    <x v="149"/>
    <n v="135300"/>
    <x v="238"/>
    <n v="9821896"/>
    <s v="RECT BUS BAR, ALUM, UNDER 3&quot;"/>
    <d v="1983-07-01T00:00:00"/>
    <d v="1983-07-01T00:00:00"/>
    <s v="WCDXFER"/>
  </r>
  <r>
    <n v="0"/>
    <n v="4163.71"/>
    <n v="127.3577710847"/>
    <n v="4036.3522289153002"/>
    <d v="2023-12-01T00:00:00"/>
    <s v="BH Colorado Electric Oper Co"/>
    <s v="Regulated Electric (122)"/>
    <s v="WPC Sub 40370 South Fowler Sub"/>
    <x v="149"/>
    <n v="135300"/>
    <x v="125"/>
    <n v="36490521"/>
    <s v="Scada Equip - Not Available"/>
    <d v="2022-04-20T00:00:00"/>
    <d v="2022-01-01T00:00:00"/>
    <s v="10067128"/>
  </r>
  <r>
    <n v="0"/>
    <n v="1381.55"/>
    <n v="42.258257333499998"/>
    <n v="1339.2917426664999"/>
    <d v="2023-12-01T00:00:00"/>
    <s v="BH Colorado Electric Oper Co"/>
    <s v="Regulated Electric (122)"/>
    <s v="WPC Sub 40370 South Fowler Sub"/>
    <x v="149"/>
    <n v="135300"/>
    <x v="127"/>
    <n v="36490609"/>
    <s v="Locks"/>
    <d v="2022-04-20T00:00:00"/>
    <d v="2022-04-01T00:00:00"/>
    <s v="10067128"/>
  </r>
  <r>
    <n v="0"/>
    <n v="18232.54"/>
    <n v="557.68909352780008"/>
    <n v="17674.850906472202"/>
    <d v="2023-12-01T00:00:00"/>
    <s v="BH Colorado Electric Oper Co"/>
    <s v="Regulated Electric (122)"/>
    <s v="WPC Sub 40370 South Fowler Sub"/>
    <x v="149"/>
    <n v="135300"/>
    <x v="13"/>
    <n v="36490592"/>
    <s v="Steel, High 3Ph Bus"/>
    <d v="2022-04-20T00:00:00"/>
    <d v="2022-04-01T00:00:00"/>
    <s v="10067128"/>
  </r>
  <r>
    <n v="0"/>
    <n v="23934.41"/>
    <n v="732.09544128369998"/>
    <n v="23202.314558716302"/>
    <d v="2023-12-01T00:00:00"/>
    <s v="BH Colorado Electric Oper Co"/>
    <s v="Regulated Electric (122)"/>
    <s v="WPC Sub 40370 South Fowler Sub"/>
    <x v="149"/>
    <n v="135300"/>
    <x v="13"/>
    <n v="36490602"/>
    <s v="Steel, Low Switch"/>
    <d v="2022-04-20T00:00:00"/>
    <d v="2022-04-01T00:00:00"/>
    <s v="10067128"/>
  </r>
  <r>
    <n v="0"/>
    <n v="82258.58"/>
    <n v="2516.0900738506002"/>
    <n v="79742.489926149399"/>
    <d v="2023-12-01T00:00:00"/>
    <s v="BH Colorado Electric Oper Co"/>
    <s v="Regulated Electric (122)"/>
    <s v="WPC Sub 40370 South Fowler Sub"/>
    <x v="149"/>
    <n v="135300"/>
    <x v="13"/>
    <n v="36490588"/>
    <s v="Steel, A Frame DE"/>
    <d v="2022-04-20T00:00:00"/>
    <d v="2022-04-01T00:00:00"/>
    <s v="10067128"/>
  </r>
  <r>
    <n v="0"/>
    <n v="7002.5"/>
    <n v="214.189458925"/>
    <n v="6788.3105410750004"/>
    <d v="2023-12-01T00:00:00"/>
    <s v="BH Colorado Electric Oper Co"/>
    <s v="Regulated Electric (122)"/>
    <s v="WPC Sub 40370 South Fowler Sub"/>
    <x v="149"/>
    <n v="135300"/>
    <x v="13"/>
    <n v="36490595"/>
    <s v="Steel, High Switch"/>
    <d v="2022-04-20T00:00:00"/>
    <d v="2022-04-01T00:00:00"/>
    <s v="10067128"/>
  </r>
  <r>
    <n v="0"/>
    <n v="7888.46"/>
    <n v="241.2888224422"/>
    <n v="7647.1711775577996"/>
    <d v="2023-12-01T00:00:00"/>
    <s v="BH Colorado Electric Oper Co"/>
    <s v="Regulated Electric (122)"/>
    <s v="WPC Sub 40370 South Fowler Sub"/>
    <x v="149"/>
    <n v="135300"/>
    <x v="13"/>
    <n v="36490598"/>
    <s v="Steel, Low Bus"/>
    <d v="2022-04-20T00:00:00"/>
    <d v="2022-04-01T00:00:00"/>
    <s v="10067128"/>
  </r>
  <r>
    <n v="0"/>
    <n v="14905.300000000001"/>
    <n v="455.91690712100001"/>
    <n v="14449.383092879001"/>
    <d v="2023-12-01T00:00:00"/>
    <s v="BH Colorado Electric Oper Co"/>
    <s v="Regulated Electric (122)"/>
    <s v="WPC Sub 40370 South Fowler Sub"/>
    <x v="149"/>
    <n v="135300"/>
    <x v="13"/>
    <n v="36490606"/>
    <s v="Steel - Shield Mast"/>
    <d v="2022-04-20T00:00:00"/>
    <d v="2022-04-01T00:00:00"/>
    <s v="10067128"/>
  </r>
  <r>
    <n v="6"/>
    <n v="148786.95000000001"/>
    <n v="4551.0312482114996"/>
    <n v="144235.9187517885"/>
    <d v="2023-12-01T00:00:00"/>
    <s v="BH Colorado Electric Oper Co"/>
    <s v="Regulated Electric (122)"/>
    <s v="WPC Sub 40370 South Fowler Sub"/>
    <x v="149"/>
    <n v="135300"/>
    <x v="48"/>
    <n v="36490517"/>
    <s v="Switches 115kV"/>
    <d v="2022-04-20T00:00:00"/>
    <d v="2022-01-01T00:00:00"/>
    <s v="10067128"/>
  </r>
  <r>
    <n v="0"/>
    <n v="0"/>
    <n v="0"/>
    <n v="0"/>
    <d v="2023-12-01T00:00:00"/>
    <s v="BH Colorado Electric Oper Co"/>
    <s v="Regulated Electric (122)"/>
    <s v="WPC Sub 40370 South Fowler Sub"/>
    <x v="149"/>
    <n v="135300"/>
    <x v="351"/>
    <n v="9822172"/>
    <s v="TELEMETERING-RECEIVER"/>
    <d v="1979-07-01T00:00:00"/>
    <d v="1979-07-01T00:00:00"/>
    <s v="WCDXFER"/>
  </r>
  <r>
    <n v="0"/>
    <n v="0"/>
    <n v="0"/>
    <n v="0"/>
    <d v="2023-12-01T00:00:00"/>
    <s v="BH Colorado Electric Oper Co"/>
    <s v="Regulated Electric (122)"/>
    <s v="WPC Sub 40370 South Fowler Sub"/>
    <x v="149"/>
    <n v="135300"/>
    <x v="351"/>
    <n v="9974439"/>
    <s v="TELEMETERING-RECEIVER"/>
    <d v="1979-07-01T00:00:00"/>
    <d v="1979-07-01T00:00:00"/>
    <s v="CPR Conversion"/>
  </r>
  <r>
    <n v="0"/>
    <n v="0"/>
    <n v="0"/>
    <n v="0"/>
    <d v="2023-12-01T00:00:00"/>
    <s v="BH Colorado Electric Oper Co"/>
    <s v="Regulated Electric (122)"/>
    <s v="WPC Sub 40370 South Fowler Sub"/>
    <x v="149"/>
    <n v="135300"/>
    <x v="351"/>
    <n v="9822173"/>
    <s v="TELEMETERING EQ - RECEIVER"/>
    <d v="1967-07-01T00:00:00"/>
    <d v="1967-07-01T00:00:00"/>
    <s v="WCDXFER"/>
  </r>
  <r>
    <n v="0"/>
    <n v="0"/>
    <n v="0"/>
    <n v="0"/>
    <d v="2023-12-01T00:00:00"/>
    <s v="BH Colorado Electric Oper Co"/>
    <s v="Regulated Electric (122)"/>
    <s v="WPC Sub 40370 South Fowler Sub"/>
    <x v="149"/>
    <n v="135300"/>
    <x v="351"/>
    <n v="9974440"/>
    <s v="TELEMETERING EQ - RECEIVER"/>
    <d v="1967-07-01T00:00:00"/>
    <d v="1967-07-01T00:00:00"/>
    <s v="CPR Conversion"/>
  </r>
  <r>
    <n v="1"/>
    <n v="43161.13"/>
    <n v="1320.1940851541001"/>
    <n v="41840.935914845897"/>
    <d v="2023-12-01T00:00:00"/>
    <s v="BH Colorado Electric Oper Co"/>
    <s v="Regulated Electric (122)"/>
    <s v="WPC Sub 40370 South Fowler Sub"/>
    <x v="149"/>
    <n v="135300"/>
    <x v="129"/>
    <n v="36490525"/>
    <s v="CVT"/>
    <d v="2022-04-20T00:00:00"/>
    <d v="2022-01-01T00:00:00"/>
    <s v="10067128"/>
  </r>
  <r>
    <n v="1"/>
    <n v="16057.36"/>
    <n v="491.15562301520004"/>
    <n v="15566.204376984801"/>
    <d v="2023-12-01T00:00:00"/>
    <s v="BH Colorado Electric Oper Co"/>
    <s v="Regulated Electric (122)"/>
    <s v="WPC Sub 40370 South Fowler Sub"/>
    <x v="149"/>
    <n v="135300"/>
    <x v="130"/>
    <n v="36490620"/>
    <s v="Transformer, Station Service"/>
    <d v="2022-04-20T00:00:00"/>
    <d v="2022-04-01T00:00:00"/>
    <s v="10067128"/>
  </r>
  <r>
    <n v="0"/>
    <n v="10030.73"/>
    <n v="306.81565602609999"/>
    <n v="9723.9143439739"/>
    <d v="2023-12-01T00:00:00"/>
    <s v="BH Colorado Electric Oper Co"/>
    <s v="Regulated Electric (122)"/>
    <s v="WPC Sub 40370 South Fowler Sub"/>
    <x v="149"/>
    <n v="135300"/>
    <x v="131"/>
    <n v="36490575"/>
    <s v="Yard Lighting Systems"/>
    <d v="2022-04-20T00:00:00"/>
    <d v="2022-04-01T00:00:00"/>
    <s v="10067128"/>
  </r>
  <r>
    <n v="0"/>
    <n v="0"/>
    <n v="0"/>
    <n v="0"/>
    <d v="2023-12-01T00:00:00"/>
    <s v="BH Colorado Electric Oper Co"/>
    <s v="Regulated Electric (122)"/>
    <s v="WPC Sub 40509 Manzanola"/>
    <x v="150"/>
    <n v="135300"/>
    <x v="377"/>
    <n v="9761176"/>
    <s v="VACUUM CIRCUIT RECLOSERS"/>
    <d v="2000-03-01T00:00:00"/>
    <d v="2000-01-01T00:00:00"/>
    <s v="7105399132"/>
  </r>
  <r>
    <n v="0"/>
    <n v="0"/>
    <n v="0"/>
    <n v="0"/>
    <d v="2023-12-01T00:00:00"/>
    <s v="BH Colorado Electric Oper Co"/>
    <s v="Regulated Electric (122)"/>
    <s v="WPC Sub 40509 Manzanola"/>
    <x v="150"/>
    <n v="135300"/>
    <x v="377"/>
    <n v="9765697"/>
    <s v="VACUUM CIRCUIT RECLOSERS"/>
    <d v="2000-03-01T00:00:00"/>
    <d v="2000-01-01T00:00:00"/>
    <s v="7105399132"/>
  </r>
  <r>
    <n v="0"/>
    <n v="0"/>
    <n v="0"/>
    <n v="0"/>
    <d v="2023-12-01T00:00:00"/>
    <s v="BH Colorado Electric Oper Co"/>
    <s v="Regulated Electric (122)"/>
    <s v="WPC Sub 40509 Manzanola"/>
    <x v="150"/>
    <n v="135600"/>
    <x v="3"/>
    <n v="9747509"/>
    <s v="Arrestor &amp; Switch-Manzanola"/>
    <d v="2006-12-20T00:00:00"/>
    <d v="2006-12-01T00:00:00"/>
    <s v="10020975"/>
  </r>
  <r>
    <n v="0"/>
    <n v="0"/>
    <n v="0"/>
    <n v="0"/>
    <d v="2023-12-01T00:00:00"/>
    <s v="BH Colorado Electric Oper Co"/>
    <s v="Regulated Electric (122)"/>
    <s v="WPC Sub 40528  Manzanola REA"/>
    <x v="151"/>
    <n v="135300"/>
    <x v="416"/>
    <n v="9761156"/>
    <s v="RECLOSERS-1 PHASE-2400-15000V"/>
    <d v="1997-07-31T00:00:00"/>
    <d v="2000-01-01T00:00:00"/>
    <s v="23550097"/>
  </r>
  <r>
    <n v="0"/>
    <n v="0"/>
    <n v="0"/>
    <n v="0"/>
    <d v="2023-12-01T00:00:00"/>
    <s v="BH Colorado Electric Oper Co"/>
    <s v="Regulated Electric (122)"/>
    <s v="WPC Sub 40528  Manzanola REA"/>
    <x v="151"/>
    <n v="135300"/>
    <x v="416"/>
    <n v="9973785"/>
    <s v="RECLOSERS-1 PHASE-2400-15000V"/>
    <d v="1997-07-31T00:00:00"/>
    <d v="2000-01-01T00:00:00"/>
    <s v="23550097"/>
  </r>
  <r>
    <n v="0"/>
    <n v="0"/>
    <n v="0"/>
    <n v="0"/>
    <d v="2023-12-01T00:00:00"/>
    <s v="BH Colorado Electric Oper Co"/>
    <s v="Regulated Electric (122)"/>
    <s v="WPC Sub 40528  Manzanola REA"/>
    <x v="151"/>
    <n v="135300"/>
    <x v="377"/>
    <n v="9761177"/>
    <s v="VACUUM CIRCUIT RECLOSERS"/>
    <d v="2000-03-01T00:00:00"/>
    <d v="2000-01-01T00:00:00"/>
    <s v="7105399132"/>
  </r>
  <r>
    <n v="0"/>
    <n v="0"/>
    <n v="0"/>
    <n v="0"/>
    <d v="2023-12-01T00:00:00"/>
    <s v="BH Colorado Electric Oper Co"/>
    <s v="Regulated Electric (122)"/>
    <s v="WPC Sub 40528  Manzanola REA"/>
    <x v="151"/>
    <n v="135300"/>
    <x v="377"/>
    <n v="9765696"/>
    <s v="VACUUM CIRCUIT RECLOSERS"/>
    <d v="2000-03-01T00:00:00"/>
    <d v="2000-01-01T00:00:00"/>
    <s v="7105399132"/>
  </r>
  <r>
    <n v="0"/>
    <n v="0"/>
    <n v="0"/>
    <n v="0"/>
    <d v="2023-12-01T00:00:00"/>
    <s v="BH Colorado Electric Oper Co"/>
    <s v="Regulated Electric (122)"/>
    <s v="WPC Sub 40529 Ordway 13.8"/>
    <x v="152"/>
    <n v="135300"/>
    <x v="3"/>
    <n v="24489010"/>
    <s v="Replace (3) 25kV Bushings at Ordway Substation"/>
    <d v="2018-06-12T00:00:00"/>
    <d v="2018-11-01T00:00:00"/>
    <s v="10057844"/>
  </r>
  <r>
    <n v="1"/>
    <n v="1632535.02"/>
    <n v="324011.39669097663"/>
    <n v="1308523.6233090234"/>
    <d v="2023-12-01T00:00:00"/>
    <s v="BH Colorado Electric Oper Co"/>
    <s v="Regulated Electric (122)"/>
    <s v="WPC Sub 40671 BACULITE MESA"/>
    <x v="153"/>
    <n v="135200"/>
    <x v="4"/>
    <n v="20534542"/>
    <s v="SHARED-PETE JIMINEZ TURNING LANE/SITE ACCESS"/>
    <d v="2011-04-20T00:00:00"/>
    <d v="2011-04-01T00:00:00"/>
    <s v="50507XFER"/>
  </r>
  <r>
    <n v="1"/>
    <n v="3398854.22"/>
    <n v="620609.09588207642"/>
    <n v="2778245.1241179239"/>
    <d v="2023-12-01T00:00:00"/>
    <s v="BH Colorado Electric Oper Co"/>
    <s v="Regulated Electric (122)"/>
    <s v="WPC Sub 40671 BACULITE MESA"/>
    <x v="153"/>
    <n v="135200"/>
    <x v="4"/>
    <n v="20534549"/>
    <s v="SHARED-ROAD PAGS SITE ACCESS"/>
    <d v="2012-01-01T00:00:00"/>
    <d v="2012-01-01T00:00:00"/>
    <s v="50507XFER"/>
  </r>
  <r>
    <n v="0"/>
    <n v="0"/>
    <n v="0"/>
    <n v="0"/>
    <d v="2023-12-01T00:00:00"/>
    <s v="BH Colorado Electric Oper Co"/>
    <s v="Regulated Electric (122)"/>
    <s v="WPC Sub 40671 BACULITE MESA"/>
    <x v="153"/>
    <n v="135300"/>
    <x v="2"/>
    <n v="20726314"/>
    <s v="A dummy retirement unit"/>
    <d v="2016-12-29T00:00:00"/>
    <d v="2016-12-01T00:00:00"/>
    <s v="10051316"/>
  </r>
  <r>
    <n v="0"/>
    <n v="0"/>
    <n v="0"/>
    <n v="0"/>
    <d v="2023-12-01T00:00:00"/>
    <s v="BH Colorado Electric Oper Co"/>
    <s v="Regulated Electric (122)"/>
    <s v="WPC Sub 40671 BACULITE MESA"/>
    <x v="153"/>
    <n v="135300"/>
    <x v="2"/>
    <n v="20726227"/>
    <s v="A dummy retirement unit"/>
    <d v="2016-12-29T00:00:00"/>
    <d v="2016-12-01T00:00:00"/>
    <s v="10030027"/>
  </r>
  <r>
    <n v="0"/>
    <n v="0"/>
    <n v="0"/>
    <n v="0"/>
    <d v="2023-12-01T00:00:00"/>
    <s v="BH Colorado Electric Oper Co"/>
    <s v="Regulated Electric (122)"/>
    <s v="WPC Sub 40671 BACULITE MESA"/>
    <x v="153"/>
    <n v="135300"/>
    <x v="2"/>
    <n v="20726213"/>
    <s v="A dummy retirement unit"/>
    <d v="2016-12-29T00:00:00"/>
    <d v="2016-12-01T00:00:00"/>
    <s v="10030022"/>
  </r>
  <r>
    <n v="0"/>
    <n v="0"/>
    <n v="0"/>
    <n v="0"/>
    <d v="2023-12-01T00:00:00"/>
    <s v="BH Colorado Electric Oper Co"/>
    <s v="Regulated Electric (122)"/>
    <s v="WPC Sub 40671 BACULITE MESA"/>
    <x v="153"/>
    <n v="135300"/>
    <x v="2"/>
    <n v="11499636"/>
    <s v="A dummy retirement unit"/>
    <d v="2011-04-20T00:00:00"/>
    <d v="2011-04-20T00:00:00"/>
    <s v="10027441"/>
  </r>
  <r>
    <n v="0"/>
    <n v="0"/>
    <n v="0"/>
    <n v="0"/>
    <d v="2023-12-01T00:00:00"/>
    <s v="BH Colorado Electric Oper Co"/>
    <s v="Regulated Electric (122)"/>
    <s v="WPC Sub 40671 BACULITE MESA"/>
    <x v="153"/>
    <n v="135300"/>
    <x v="2"/>
    <n v="20726335"/>
    <s v="A dummy retirement unit"/>
    <d v="2016-12-29T00:00:00"/>
    <d v="2016-12-01T00:00:00"/>
    <s v="10055055"/>
  </r>
  <r>
    <n v="15"/>
    <n v="41818.959999999999"/>
    <n v="10659.5019375544"/>
    <n v="31159.458062445599"/>
    <d v="2023-12-01T00:00:00"/>
    <s v="BH Colorado Electric Oper Co"/>
    <s v="Regulated Electric (122)"/>
    <s v="WPC Sub 40671 BACULITE MESA"/>
    <x v="153"/>
    <n v="135300"/>
    <x v="5"/>
    <n v="20534528"/>
    <s v="PAGS (T): ARRESTORS 96KV, VSTAR ANSI"/>
    <d v="2011-04-20T00:00:00"/>
    <d v="2011-01-01T00:00:00"/>
    <s v="50507XFER"/>
  </r>
  <r>
    <n v="0"/>
    <n v="56735.97"/>
    <n v="4049.3023475103"/>
    <n v="52686.667652489705"/>
    <d v="2023-12-01T00:00:00"/>
    <s v="BH Colorado Electric Oper Co"/>
    <s v="Regulated Electric (122)"/>
    <s v="WPC Sub 40671 BACULITE MESA"/>
    <x v="153"/>
    <n v="135300"/>
    <x v="108"/>
    <n v="31725708"/>
    <s v="Batteries, Storage"/>
    <d v="2020-02-21T00:00:00"/>
    <d v="2020-02-01T00:00:00"/>
    <s v="10068608"/>
  </r>
  <r>
    <n v="14"/>
    <n v="2154880.25"/>
    <n v="549271.19660729752"/>
    <n v="1605609.0533927025"/>
    <d v="2023-12-01T00:00:00"/>
    <s v="BH Colorado Electric Oper Co"/>
    <s v="Regulated Electric (122)"/>
    <s v="WPC Sub 40671 BACULITE MESA"/>
    <x v="153"/>
    <n v="135300"/>
    <x v="6"/>
    <n v="20534493"/>
    <s v="115KV CIRCUIT BREAKERS"/>
    <d v="2011-04-20T00:00:00"/>
    <d v="2011-01-01T00:00:00"/>
    <s v="50507XFER"/>
  </r>
  <r>
    <n v="1"/>
    <n v="286590.96000000002"/>
    <n v="43830.599520016804"/>
    <n v="242760.36047998321"/>
    <d v="2023-12-01T00:00:00"/>
    <s v="BH Colorado Electric Oper Co"/>
    <s v="Regulated Electric (122)"/>
    <s v="WPC Sub 40671 BACULITE MESA"/>
    <x v="153"/>
    <n v="135300"/>
    <x v="6"/>
    <n v="20725526"/>
    <s v="115kV SF6 Circuit Breaker"/>
    <d v="2016-12-29T00:00:00"/>
    <d v="2016-01-01T00:00:00"/>
    <s v="10030024"/>
  </r>
  <r>
    <n v="1"/>
    <n v="1986224.06"/>
    <n v="506281.34262514341"/>
    <n v="1479942.7173748566"/>
    <d v="2023-12-01T00:00:00"/>
    <s v="BH Colorado Electric Oper Co"/>
    <s v="Regulated Electric (122)"/>
    <s v="WPC Sub 40671 BACULITE MESA"/>
    <x v="153"/>
    <n v="135300"/>
    <x v="8"/>
    <n v="20534577"/>
    <s v="SWITCHYARD CONTROL BUILDING-13 PANELS"/>
    <d v="2011-04-20T00:00:00"/>
    <d v="2011-04-01T00:00:00"/>
    <s v="50507XFER"/>
  </r>
  <r>
    <n v="1"/>
    <n v="1951771.06"/>
    <n v="497499.39730047341"/>
    <n v="1454271.6626995266"/>
    <d v="2023-12-01T00:00:00"/>
    <s v="BH Colorado Electric Oper Co"/>
    <s v="Regulated Electric (122)"/>
    <s v="WPC Sub 40671 BACULITE MESA"/>
    <x v="153"/>
    <n v="135300"/>
    <x v="9"/>
    <n v="20534584"/>
    <s v="SWITCHYARD STEEL STRUCTURE"/>
    <d v="2011-04-20T00:00:00"/>
    <d v="2011-04-01T00:00:00"/>
    <s v="50507XFER"/>
  </r>
  <r>
    <n v="1"/>
    <n v="394634.97000000003"/>
    <n v="100591.0292207583"/>
    <n v="294043.94077924173"/>
    <d v="2023-12-01T00:00:00"/>
    <s v="BH Colorado Electric Oper Co"/>
    <s v="Regulated Electric (122)"/>
    <s v="WPC Sub 40671 BACULITE MESA"/>
    <x v="153"/>
    <n v="135300"/>
    <x v="10"/>
    <n v="20534500"/>
    <s v="Bus and Station Conductor"/>
    <d v="2011-04-20T00:00:00"/>
    <d v="2011-01-01T00:00:00"/>
    <s v="50507XFER"/>
  </r>
  <r>
    <n v="0"/>
    <n v="124180.92"/>
    <n v="18991.960432203599"/>
    <n v="105188.9595677964"/>
    <d v="2023-12-01T00:00:00"/>
    <s v="BH Colorado Electric Oper Co"/>
    <s v="Regulated Electric (122)"/>
    <s v="WPC Sub 40671 BACULITE MESA"/>
    <x v="153"/>
    <n v="135300"/>
    <x v="143"/>
    <n v="20725521"/>
    <s v="1 Lot Switchyard Control and Protection"/>
    <d v="2016-12-29T00:00:00"/>
    <d v="2016-12-01T00:00:00"/>
    <s v="10030023"/>
  </r>
  <r>
    <n v="0"/>
    <n v="0"/>
    <n v="0"/>
    <n v="0"/>
    <d v="2023-12-01T00:00:00"/>
    <s v="BH Colorado Electric Oper Co"/>
    <s v="Regulated Electric (122)"/>
    <s v="WPC Sub 40671 BACULITE MESA"/>
    <x v="153"/>
    <n v="135300"/>
    <x v="3"/>
    <n v="11249546"/>
    <s v="BACULITE MESA SUBSTATION"/>
    <d v="2011-04-20T00:00:00"/>
    <d v="2012-01-01T00:00:00"/>
    <s v="10027441"/>
  </r>
  <r>
    <n v="0"/>
    <n v="0"/>
    <n v="0"/>
    <n v="0"/>
    <d v="2023-12-01T00:00:00"/>
    <s v="BH Colorado Electric Oper Co"/>
    <s v="Regulated Electric (122)"/>
    <s v="WPC Sub 40671 BACULITE MESA"/>
    <x v="153"/>
    <n v="135300"/>
    <x v="3"/>
    <n v="28979792"/>
    <s v="Replacing the ALCAD 240 Ah battery bank with a Enersys EC-07M 290Ah Battery bank solution. Also installing a DC manual transfer switch and wall penetration for backup DC capabilities."/>
    <d v="2020-02-21T00:00:00"/>
    <d v="2020-02-01T00:00:00"/>
    <s v="10068608"/>
  </r>
  <r>
    <n v="0"/>
    <n v="0"/>
    <n v="0"/>
    <n v="0"/>
    <d v="2023-12-01T00:00:00"/>
    <s v="BH Colorado Electric Oper Co"/>
    <s v="Regulated Electric (122)"/>
    <s v="WPC Sub 40671 BACULITE MESA"/>
    <x v="153"/>
    <n v="135300"/>
    <x v="3"/>
    <n v="29083402"/>
    <s v="Replacing the ALCAD 240 Ah battery bank with a Enersys EC-07M 290Ah Battery bank solution. Also installing a DC manual transfer switch and wall penetration for backup DC capabilities."/>
    <d v="2020-02-21T00:00:00"/>
    <d v="2020-03-01T00:00:00"/>
    <s v="10068608"/>
  </r>
  <r>
    <n v="0"/>
    <n v="0"/>
    <n v="0"/>
    <n v="0"/>
    <d v="2023-12-01T00:00:00"/>
    <s v="BH Colorado Electric Oper Co"/>
    <s v="Regulated Electric (122)"/>
    <s v="WPC Sub 40671 BACULITE MESA"/>
    <x v="153"/>
    <n v="135300"/>
    <x v="3"/>
    <n v="29101039"/>
    <s v="Replacing the ALCAD 240 Ah battery bank with a Enersys EC-07M 290Ah Battery bank solution. Also installing a DC manual transfer switch and wall penetration for backup DC capabilities."/>
    <d v="2020-02-21T00:00:00"/>
    <d v="2020-03-01T00:00:00"/>
    <s v="10068608"/>
  </r>
  <r>
    <n v="0"/>
    <n v="0"/>
    <n v="0"/>
    <n v="0"/>
    <d v="2023-12-01T00:00:00"/>
    <s v="BH Colorado Electric Oper Co"/>
    <s v="Regulated Electric (122)"/>
    <s v="WPC Sub 40671 BACULITE MESA"/>
    <x v="153"/>
    <n v="135300"/>
    <x v="3"/>
    <n v="28979789"/>
    <s v="Replace existing door and/or locking mechanisms for Baculite Mesa Substation to allow for compliance with NERC CIP Low Impact Standards."/>
    <d v="2019-12-16T00:00:00"/>
    <d v="2020-02-01T00:00:00"/>
    <s v="10068545"/>
  </r>
  <r>
    <n v="0"/>
    <n v="0"/>
    <n v="0"/>
    <n v="0"/>
    <d v="2023-12-01T00:00:00"/>
    <s v="BH Colorado Electric Oper Co"/>
    <s v="Regulated Electric (122)"/>
    <s v="WPC Sub 40671 BACULITE MESA"/>
    <x v="153"/>
    <n v="135300"/>
    <x v="3"/>
    <n v="28830337"/>
    <s v="Replace existing door and/or locking mechanisms for Baculite Mesa Substation to allow for compliance with NERC CIP Low Impact Standards."/>
    <d v="2019-12-16T00:00:00"/>
    <d v="2020-01-01T00:00:00"/>
    <s v="10068545"/>
  </r>
  <r>
    <n v="0"/>
    <n v="0"/>
    <n v="0"/>
    <n v="0"/>
    <d v="2023-12-01T00:00:00"/>
    <s v="BH Colorado Electric Oper Co"/>
    <s v="Regulated Electric (122)"/>
    <s v="WPC Sub 40671 BACULITE MESA"/>
    <x v="153"/>
    <n v="135300"/>
    <x v="3"/>
    <n v="28425986"/>
    <s v="Replace existing door and/or locking mechanisms for Baculite Mesa Substation to allow for compliance with NERC CIP Low Impact Standards."/>
    <d v="2019-12-16T00:00:00"/>
    <d v="2019-12-01T00:00:00"/>
    <s v="10068545"/>
  </r>
  <r>
    <n v="0"/>
    <n v="0"/>
    <n v="0"/>
    <n v="0"/>
    <d v="2023-12-01T00:00:00"/>
    <s v="BH Colorado Electric Oper Co"/>
    <s v="Regulated Electric (122)"/>
    <s v="WPC Sub 40671 BACULITE MESA"/>
    <x v="153"/>
    <n v="135300"/>
    <x v="3"/>
    <n v="30577496"/>
    <s v="Replacing the ALCAD 240 Ah battery bank with a Enersys EC-07M 290Ah Battery bank solution. Also installing a DC manual transfer switch and wall penetration for backup DC capabilities."/>
    <d v="2020-02-21T00:00:00"/>
    <d v="2020-12-01T00:00:00"/>
    <s v="10068608"/>
  </r>
  <r>
    <n v="0"/>
    <n v="0"/>
    <n v="0"/>
    <n v="0"/>
    <d v="2023-12-01T00:00:00"/>
    <s v="BH Colorado Electric Oper Co"/>
    <s v="Regulated Electric (122)"/>
    <s v="WPC Sub 40671 BACULITE MESA"/>
    <x v="153"/>
    <n v="135300"/>
    <x v="3"/>
    <n v="29646505"/>
    <s v="Replace existing door and/or locking mechanisms for Baculite Mesa Substation to allow for compliance with NERC CIP Low Impact Standards."/>
    <d v="2019-12-16T00:00:00"/>
    <d v="2020-07-01T00:00:00"/>
    <s v="10068545"/>
  </r>
  <r>
    <n v="65"/>
    <n v="65046.25"/>
    <n v="16580.054308037499"/>
    <n v="48466.195691962501"/>
    <d v="2023-12-01T00:00:00"/>
    <s v="BH Colorado Electric Oper Co"/>
    <s v="Regulated Electric (122)"/>
    <s v="WPC Sub 40671 BACULITE MESA"/>
    <x v="153"/>
    <n v="135300"/>
    <x v="11"/>
    <n v="20534535"/>
    <s v="PAGS: (T) INSULATORS"/>
    <d v="2011-04-20T00:00:00"/>
    <d v="2011-01-01T00:00:00"/>
    <s v="50507XFER"/>
  </r>
  <r>
    <n v="1"/>
    <n v="113162.47"/>
    <n v="3461.3649724979"/>
    <n v="109701.1050275021"/>
    <d v="2023-12-01T00:00:00"/>
    <s v="BH Colorado Electric Oper Co"/>
    <s v="Regulated Electric (122)"/>
    <s v="WPC Sub 40671 BACULITE MESA"/>
    <x v="153"/>
    <n v="135300"/>
    <x v="236"/>
    <n v="35944596"/>
    <s v="Panel - DME (Disturbance Monitoring Equip)"/>
    <d v="2022-05-17T00:00:00"/>
    <d v="2022-05-01T00:00:00"/>
    <s v="10077631"/>
  </r>
  <r>
    <n v="0"/>
    <n v="7078.57"/>
    <n v="649.54869533900001"/>
    <n v="6429.0213046609997"/>
    <d v="2023-12-01T00:00:00"/>
    <s v="BH Colorado Electric Oper Co"/>
    <s v="Regulated Electric (122)"/>
    <s v="WPC Sub 40671 BACULITE MESA"/>
    <x v="153"/>
    <n v="135300"/>
    <x v="127"/>
    <n v="33375819"/>
    <s v="SECURITY SYSTEM"/>
    <d v="2019-12-16T00:00:00"/>
    <d v="2019-12-01T00:00:00"/>
    <s v="10068545"/>
  </r>
  <r>
    <n v="1"/>
    <n v="193299.46"/>
    <n v="49271.3345429494"/>
    <n v="144028.1254570506"/>
    <d v="2023-12-01T00:00:00"/>
    <s v="BH Colorado Electric Oper Co"/>
    <s v="Regulated Electric (122)"/>
    <s v="WPC Sub 40671 BACULITE MESA"/>
    <x v="153"/>
    <n v="135300"/>
    <x v="12"/>
    <n v="20534591"/>
    <s v="TRANSFORMER: SERVICE SSVT 550-100"/>
    <d v="2011-04-20T00:00:00"/>
    <d v="2011-04-01T00:00:00"/>
    <s v="50507XFER"/>
  </r>
  <r>
    <n v="1"/>
    <n v="88088.95"/>
    <n v="13472.132859978501"/>
    <n v="74616.817140021492"/>
    <d v="2023-12-01T00:00:00"/>
    <s v="BH Colorado Electric Oper Co"/>
    <s v="Regulated Electric (122)"/>
    <s v="WPC Sub 40671 BACULITE MESA"/>
    <x v="153"/>
    <n v="135300"/>
    <x v="93"/>
    <n v="20726079"/>
    <s v="Tubular Steel Take-Off Structure"/>
    <d v="2016-12-29T00:00:00"/>
    <d v="2016-12-01T00:00:00"/>
    <s v="10030025"/>
  </r>
  <r>
    <n v="2"/>
    <n v="211759.81"/>
    <n v="53976.811116085897"/>
    <n v="157782.99888391409"/>
    <d v="2023-12-01T00:00:00"/>
    <s v="BH Colorado Electric Oper Co"/>
    <s v="Regulated Electric (122)"/>
    <s v="WPC Sub 40671 BACULITE MESA"/>
    <x v="153"/>
    <n v="135300"/>
    <x v="13"/>
    <n v="20534507"/>
    <s v="DOUBLE CIRCUIT DEADEND 85 FT"/>
    <d v="2011-04-20T00:00:00"/>
    <d v="2011-04-01T00:00:00"/>
    <s v="50507XFER"/>
  </r>
  <r>
    <n v="1"/>
    <n v="96672.960000000006"/>
    <n v="24641.588514614403"/>
    <n v="72031.371485385607"/>
    <d v="2023-12-01T00:00:00"/>
    <s v="BH Colorado Electric Oper Co"/>
    <s v="Regulated Electric (122)"/>
    <s v="WPC Sub 40671 BACULITE MESA"/>
    <x v="153"/>
    <n v="135300"/>
    <x v="13"/>
    <n v="20534563"/>
    <s v="SINGLE CIRCUIT DEADEND-75 FT"/>
    <d v="2011-04-20T00:00:00"/>
    <d v="2011-04-01T00:00:00"/>
    <s v="50507XFER"/>
  </r>
  <r>
    <n v="1"/>
    <n v="46034.74"/>
    <n v="11734.0890405886"/>
    <n v="34300.650959411396"/>
    <d v="2023-12-01T00:00:00"/>
    <s v="BH Colorado Electric Oper Co"/>
    <s v="Regulated Electric (122)"/>
    <s v="WPC Sub 40671 BACULITE MESA"/>
    <x v="153"/>
    <n v="135300"/>
    <x v="13"/>
    <n v="20534556"/>
    <s v="SINGLE CIRCUIT DEADEND 70 FT"/>
    <d v="2011-04-20T00:00:00"/>
    <d v="2011-04-01T00:00:00"/>
    <s v="50507XFER"/>
  </r>
  <r>
    <n v="2"/>
    <n v="105879.91"/>
    <n v="26988.406832524903"/>
    <n v="78891.503167475108"/>
    <d v="2023-12-01T00:00:00"/>
    <s v="BH Colorado Electric Oper Co"/>
    <s v="Regulated Electric (122)"/>
    <s v="WPC Sub 40671 BACULITE MESA"/>
    <x v="153"/>
    <n v="135300"/>
    <x v="13"/>
    <n v="20534570"/>
    <s v="SINGLE CIRCUIT DEADEND-80 FT"/>
    <d v="2011-04-20T00:00:00"/>
    <d v="2011-04-01T00:00:00"/>
    <s v="50507XFER"/>
  </r>
  <r>
    <n v="410"/>
    <n v="904262.82000000007"/>
    <n v="230493.32842921981"/>
    <n v="673769.49157078029"/>
    <d v="2023-12-01T00:00:00"/>
    <s v="BH Colorado Electric Oper Co"/>
    <s v="Regulated Electric (122)"/>
    <s v="WPC Sub 40671 BACULITE MESA"/>
    <x v="153"/>
    <n v="135300"/>
    <x v="14"/>
    <n v="20534521"/>
    <s v="PAGS (T): 115KV DISCONNECT SWITCHES"/>
    <d v="2011-04-20T00:00:00"/>
    <d v="2011-01-01T00:00:00"/>
    <s v="50507XFER"/>
  </r>
  <r>
    <n v="28"/>
    <n v="549353.77"/>
    <n v="140028.29280589032"/>
    <n v="409325.4771941097"/>
    <d v="2023-12-01T00:00:00"/>
    <s v="BH Colorado Electric Oper Co"/>
    <s v="Regulated Electric (122)"/>
    <s v="WPC Sub 40671 BACULITE MESA"/>
    <x v="153"/>
    <n v="135300"/>
    <x v="15"/>
    <n v="20534514"/>
    <s v="PAGS (T): 115KV CAP. VOLTAGE TRANSFORMER"/>
    <d v="2011-04-20T00:00:00"/>
    <d v="2011-01-01T00:00:00"/>
    <s v="50507XFER"/>
  </r>
  <r>
    <n v="1"/>
    <n v="35258.42"/>
    <n v="5392.3462440286003"/>
    <n v="29866.073755971396"/>
    <d v="2023-12-01T00:00:00"/>
    <s v="BH Colorado Electric Oper Co"/>
    <s v="Regulated Electric (122)"/>
    <s v="WPC Sub 40671 BACULITE MESA"/>
    <x v="153"/>
    <n v="135300"/>
    <x v="15"/>
    <n v="20725508"/>
    <s v="Capacitor Voltage Transformer (CVT) sn 5061883-001"/>
    <d v="2016-12-29T00:00:00"/>
    <d v="2016-12-01T00:00:00"/>
    <s v="10030021"/>
  </r>
  <r>
    <n v="1"/>
    <n v="35258.42"/>
    <n v="5392.3462440286003"/>
    <n v="29866.073755971396"/>
    <d v="2023-12-01T00:00:00"/>
    <s v="BH Colorado Electric Oper Co"/>
    <s v="Regulated Electric (122)"/>
    <s v="WPC Sub 40671 BACULITE MESA"/>
    <x v="153"/>
    <n v="135300"/>
    <x v="15"/>
    <n v="20725513"/>
    <s v="Capacitor Voltage Transformer (CVT) sn 5061883-002"/>
    <d v="2016-12-29T00:00:00"/>
    <d v="2016-12-01T00:00:00"/>
    <s v="10030021"/>
  </r>
  <r>
    <n v="1"/>
    <n v="35258.43"/>
    <n v="5392.3477734069002"/>
    <n v="29866.082226593098"/>
    <d v="2023-12-01T00:00:00"/>
    <s v="BH Colorado Electric Oper Co"/>
    <s v="Regulated Electric (122)"/>
    <s v="WPC Sub 40671 BACULITE MESA"/>
    <x v="153"/>
    <n v="135300"/>
    <x v="15"/>
    <n v="20725516"/>
    <s v="Capacitor Voltage Transformer (CVT) sn 5061883-003"/>
    <d v="2016-12-29T00:00:00"/>
    <d v="2016-12-01T00:00:00"/>
    <s v="10030021"/>
  </r>
  <r>
    <n v="1"/>
    <n v="1045531.06"/>
    <n v="207507.94003450981"/>
    <n v="838023.11996549019"/>
    <d v="2023-12-01T00:00:00"/>
    <s v="BH Colorado Electric Oper Co"/>
    <s v="Regulated Electric (122)"/>
    <s v="WPC Sub 40672 NYBERG"/>
    <x v="154"/>
    <n v="135200"/>
    <x v="8"/>
    <n v="11545262"/>
    <s v="BUILDING:STATION CONTROL"/>
    <d v="2011-03-04T00:00:00"/>
    <d v="2011-07-01T00:00:00"/>
    <s v="10027650"/>
  </r>
  <r>
    <n v="1"/>
    <n v="10678.2"/>
    <n v="2119.3165560060002"/>
    <n v="8558.8834439940001"/>
    <d v="2023-12-01T00:00:00"/>
    <s v="BH Colorado Electric Oper Co"/>
    <s v="Regulated Electric (122)"/>
    <s v="WPC Sub 40672 NYBERG"/>
    <x v="154"/>
    <n v="135200"/>
    <x v="119"/>
    <n v="11545256"/>
    <s v="FENCE"/>
    <d v="2011-03-04T00:00:00"/>
    <d v="2011-07-01T00:00:00"/>
    <s v="10027650"/>
  </r>
  <r>
    <n v="9"/>
    <n v="6006.47"/>
    <n v="1531.0275196432999"/>
    <n v="4475.4424803566999"/>
    <d v="2023-12-01T00:00:00"/>
    <s v="BH Colorado Electric Oper Co"/>
    <s v="Regulated Electric (122)"/>
    <s v="WPC Sub 40672 NYBERG"/>
    <x v="154"/>
    <n v="135300"/>
    <x v="74"/>
    <n v="11545219"/>
    <s v="ARRESTORS"/>
    <d v="2011-03-04T00:00:00"/>
    <d v="2011-01-01T00:00:00"/>
    <s v="10027650"/>
  </r>
  <r>
    <n v="3"/>
    <n v="2638.63"/>
    <n v="403.54634637290002"/>
    <n v="2235.0836536270999"/>
    <d v="2023-12-01T00:00:00"/>
    <s v="BH Colorado Electric Oper Co"/>
    <s v="Regulated Electric (122)"/>
    <s v="WPC Sub 40672 NYBERG"/>
    <x v="154"/>
    <n v="135300"/>
    <x v="110"/>
    <n v="25466436"/>
    <s v="Arrester -  69,001-146,000 Volts"/>
    <d v="2016-01-14T00:00:00"/>
    <d v="2016-01-01T00:00:00"/>
    <s v="10051574"/>
  </r>
  <r>
    <n v="1"/>
    <n v="98983.7"/>
    <n v="15138.352283371001"/>
    <n v="83845.347716628996"/>
    <d v="2023-12-01T00:00:00"/>
    <s v="BH Colorado Electric Oper Co"/>
    <s v="Regulated Electric (122)"/>
    <s v="WPC Sub 40672 NYBERG"/>
    <x v="154"/>
    <n v="135300"/>
    <x v="6"/>
    <n v="25466453"/>
    <s v="Breaker, 115 KV"/>
    <d v="2016-01-14T00:00:00"/>
    <d v="2016-01-01T00:00:00"/>
    <s v="10051574"/>
  </r>
  <r>
    <n v="3"/>
    <n v="385539.56"/>
    <n v="98272.642046188397"/>
    <n v="287266.91795381159"/>
    <d v="2023-12-01T00:00:00"/>
    <s v="BH Colorado Electric Oper Co"/>
    <s v="Regulated Electric (122)"/>
    <s v="WPC Sub 40672 NYBERG"/>
    <x v="154"/>
    <n v="135300"/>
    <x v="6"/>
    <n v="11545238"/>
    <s v="BREAKER: 115 KV 2000 AMP 40KA"/>
    <d v="2011-03-04T00:00:00"/>
    <d v="2011-01-01T00:00:00"/>
    <s v="10027650"/>
  </r>
  <r>
    <n v="3950"/>
    <n v="60632.1"/>
    <n v="15454.903408119"/>
    <n v="45177.196591881002"/>
    <d v="2023-12-01T00:00:00"/>
    <s v="BH Colorado Electric Oper Co"/>
    <s v="Regulated Electric (122)"/>
    <s v="WPC Sub 40672 NYBERG"/>
    <x v="154"/>
    <n v="135300"/>
    <x v="10"/>
    <n v="11545226"/>
    <s v="BUS AND STATION CONDUCTOR"/>
    <d v="2011-03-04T00:00:00"/>
    <d v="2011-01-01T00:00:00"/>
    <s v="10027650"/>
  </r>
  <r>
    <n v="1"/>
    <n v="74438.23"/>
    <n v="11384.4213652409"/>
    <n v="63053.808634759094"/>
    <d v="2023-12-01T00:00:00"/>
    <s v="BH Colorado Electric Oper Co"/>
    <s v="Regulated Electric (122)"/>
    <s v="WPC Sub 40672 NYBERG"/>
    <x v="154"/>
    <n v="135300"/>
    <x v="112"/>
    <n v="25466441"/>
    <s v="Cable Trench"/>
    <d v="2016-01-14T00:00:00"/>
    <d v="2016-01-01T00:00:00"/>
    <s v="10051574"/>
  </r>
  <r>
    <n v="1"/>
    <n v="56941.440000000002"/>
    <n v="14514.1674974016"/>
    <n v="42427.272502598404"/>
    <d v="2023-12-01T00:00:00"/>
    <s v="BH Colorado Electric Oper Co"/>
    <s v="Regulated Electric (122)"/>
    <s v="WPC Sub 40672 NYBERG"/>
    <x v="154"/>
    <n v="135300"/>
    <x v="113"/>
    <n v="11545253"/>
    <s v="CLEARING AND GRADING"/>
    <d v="2011-03-04T00:00:00"/>
    <d v="2011-07-01T00:00:00"/>
    <s v="10027650"/>
  </r>
  <r>
    <n v="1"/>
    <n v="214746.54"/>
    <n v="32842.8698276082"/>
    <n v="181903.67017239181"/>
    <d v="2023-12-01T00:00:00"/>
    <s v="BH Colorado Electric Oper Co"/>
    <s v="Regulated Electric (122)"/>
    <s v="WPC Sub 40672 NYBERG"/>
    <x v="154"/>
    <n v="135300"/>
    <x v="115"/>
    <n v="25466450"/>
    <s v="Communications - JMUX Equip"/>
    <d v="2016-01-14T00:00:00"/>
    <d v="2016-01-01T00:00:00"/>
    <s v="10051574"/>
  </r>
  <r>
    <n v="9375"/>
    <n v="89077.74"/>
    <n v="22705.5943553586"/>
    <n v="66372.145644641409"/>
    <d v="2023-12-01T00:00:00"/>
    <s v="BH Colorado Electric Oper Co"/>
    <s v="Regulated Electric (122)"/>
    <s v="WPC Sub 40672 NYBERG"/>
    <x v="154"/>
    <n v="135300"/>
    <x v="117"/>
    <n v="11545241"/>
    <s v="CONDUIT AND FITTINGS"/>
    <d v="2011-03-04T00:00:00"/>
    <d v="2011-01-01T00:00:00"/>
    <s v="10027650"/>
  </r>
  <r>
    <n v="0"/>
    <n v="0"/>
    <n v="0"/>
    <n v="0"/>
    <d v="2023-12-01T00:00:00"/>
    <s v="BH Colorado Electric Oper Co"/>
    <s v="Regulated Electric (122)"/>
    <s v="WPC Sub 40672 NYBERG"/>
    <x v="154"/>
    <n v="135300"/>
    <x v="3"/>
    <n v="29646547"/>
    <s v="Replace existing door and/or locking mechanisms for Nyberg Substation to allow for compliance with NERC CIP Low Impact Standards."/>
    <d v="2019-12-16T00:00:00"/>
    <d v="2020-07-01T00:00:00"/>
    <s v="10068553"/>
  </r>
  <r>
    <n v="0"/>
    <n v="0"/>
    <n v="0"/>
    <n v="0"/>
    <d v="2023-12-01T00:00:00"/>
    <s v="BH Colorado Electric Oper Co"/>
    <s v="Regulated Electric (122)"/>
    <s v="WPC Sub 40672 NYBERG"/>
    <x v="154"/>
    <n v="135300"/>
    <x v="3"/>
    <n v="28830355"/>
    <s v="Replace existing door and/or locking mechanisms for Nyberg Substation to allow for compliance with NERC CIP Low Impact Standards."/>
    <d v="2019-12-16T00:00:00"/>
    <d v="2020-01-01T00:00:00"/>
    <s v="10068553"/>
  </r>
  <r>
    <n v="0"/>
    <n v="0"/>
    <n v="0"/>
    <n v="0"/>
    <d v="2023-12-01T00:00:00"/>
    <s v="BH Colorado Electric Oper Co"/>
    <s v="Regulated Electric (122)"/>
    <s v="WPC Sub 40672 NYBERG"/>
    <x v="154"/>
    <n v="135300"/>
    <x v="3"/>
    <n v="10950968"/>
    <s v="NYBERG SUBSTATION"/>
    <d v="2011-03-04T00:00:00"/>
    <d v="2011-07-01T00:00:00"/>
    <s v="10027650"/>
  </r>
  <r>
    <n v="0"/>
    <n v="0"/>
    <n v="0"/>
    <n v="0"/>
    <d v="2023-12-01T00:00:00"/>
    <s v="BH Colorado Electric Oper Co"/>
    <s v="Regulated Electric (122)"/>
    <s v="WPC Sub 40672 NYBERG"/>
    <x v="154"/>
    <n v="135300"/>
    <x v="3"/>
    <n v="28413192"/>
    <s v="Replace existing door and/or locking mechanisms for Nyberg Substation to allow for compliance with NERC CIP Low Impact Standards."/>
    <d v="2019-12-16T00:00:00"/>
    <d v="2019-12-01T00:00:00"/>
    <s v="10068553"/>
  </r>
  <r>
    <n v="0"/>
    <n v="0"/>
    <n v="0"/>
    <n v="0"/>
    <d v="2023-12-01T00:00:00"/>
    <s v="BH Colorado Electric Oper Co"/>
    <s v="Regulated Electric (122)"/>
    <s v="WPC Sub 40672 NYBERG"/>
    <x v="154"/>
    <n v="135300"/>
    <x v="3"/>
    <n v="11315054"/>
    <s v="NYBERG SUBSTATION"/>
    <d v="2011-03-04T00:00:00"/>
    <d v="2012-03-01T00:00:00"/>
    <s v="10027650"/>
  </r>
  <r>
    <n v="0"/>
    <n v="0"/>
    <n v="0"/>
    <n v="0"/>
    <d v="2023-12-01T00:00:00"/>
    <s v="BH Colorado Electric Oper Co"/>
    <s v="Regulated Electric (122)"/>
    <s v="WPC Sub 40672 NYBERG"/>
    <x v="154"/>
    <n v="135300"/>
    <x v="3"/>
    <n v="14696728"/>
    <s v="Nyberg Line Terminal"/>
    <d v="2016-01-14T00:00:00"/>
    <d v="2016-04-01T00:00:00"/>
    <s v="10051574"/>
  </r>
  <r>
    <n v="6"/>
    <n v="66516.759999999995"/>
    <n v="10172.9289330308"/>
    <n v="56343.831066969193"/>
    <d v="2023-12-01T00:00:00"/>
    <s v="BH Colorado Electric Oper Co"/>
    <s v="Regulated Electric (122)"/>
    <s v="WPC Sub 40672 NYBERG"/>
    <x v="154"/>
    <n v="135300"/>
    <x v="120"/>
    <n v="25466456"/>
    <s v="Foundation, Other"/>
    <d v="2016-01-14T00:00:00"/>
    <d v="2016-04-01T00:00:00"/>
    <s v="10051574"/>
  </r>
  <r>
    <n v="50"/>
    <n v="249288.98"/>
    <n v="63542.8610687822"/>
    <n v="185746.11893121782"/>
    <d v="2023-12-01T00:00:00"/>
    <s v="BH Colorado Electric Oper Co"/>
    <s v="Regulated Electric (122)"/>
    <s v="WPC Sub 40672 NYBERG"/>
    <x v="154"/>
    <n v="135300"/>
    <x v="120"/>
    <n v="11545259"/>
    <s v="FOUNDATIONS"/>
    <d v="2011-03-04T00:00:00"/>
    <d v="2011-07-01T00:00:00"/>
    <s v="10027650"/>
  </r>
  <r>
    <n v="1"/>
    <n v="80306.66"/>
    <n v="20469.877726957398"/>
    <n v="59836.782273042605"/>
    <d v="2023-12-01T00:00:00"/>
    <s v="BH Colorado Electric Oper Co"/>
    <s v="Regulated Electric (122)"/>
    <s v="WPC Sub 40672 NYBERG"/>
    <x v="154"/>
    <n v="135300"/>
    <x v="122"/>
    <n v="11545232"/>
    <s v="GROUNDING SYSTEM STATION"/>
    <d v="2011-03-04T00:00:00"/>
    <d v="2011-01-01T00:00:00"/>
    <s v="10027650"/>
  </r>
  <r>
    <n v="1"/>
    <n v="22392.03"/>
    <n v="3424.5884774949"/>
    <n v="18967.441522505098"/>
    <d v="2023-12-01T00:00:00"/>
    <s v="BH Colorado Electric Oper Co"/>
    <s v="Regulated Electric (122)"/>
    <s v="WPC Sub 40672 NYBERG"/>
    <x v="154"/>
    <n v="135300"/>
    <x v="122"/>
    <n v="25466444"/>
    <s v="Grounding Systems, Station"/>
    <d v="2016-01-14T00:00:00"/>
    <d v="2016-01-01T00:00:00"/>
    <s v="10051574"/>
  </r>
  <r>
    <n v="48"/>
    <n v="22424.18"/>
    <n v="5715.8425307101998"/>
    <n v="16708.3374692898"/>
    <d v="2023-12-01T00:00:00"/>
    <s v="BH Colorado Electric Oper Co"/>
    <s v="Regulated Electric (122)"/>
    <s v="WPC Sub 40672 NYBERG"/>
    <x v="154"/>
    <n v="135300"/>
    <x v="11"/>
    <n v="11545247"/>
    <s v="INSULATORS"/>
    <d v="2011-03-04T00:00:00"/>
    <d v="2011-01-01T00:00:00"/>
    <s v="10027650"/>
  </r>
  <r>
    <n v="1"/>
    <n v="9897.33"/>
    <n v="2522.7936876386998"/>
    <n v="7374.5363123613006"/>
    <d v="2023-12-01T00:00:00"/>
    <s v="BH Colorado Electric Oper Co"/>
    <s v="Regulated Electric (122)"/>
    <s v="WPC Sub 40672 NYBERG"/>
    <x v="154"/>
    <n v="135300"/>
    <x v="417"/>
    <n v="11545244"/>
    <s v="LINE TRAP"/>
    <d v="2011-03-04T00:00:00"/>
    <d v="2011-01-01T00:00:00"/>
    <s v="10027650"/>
  </r>
  <r>
    <n v="1"/>
    <n v="3926.09"/>
    <n v="1000.7461678151"/>
    <n v="2925.3438321849003"/>
    <d v="2023-12-01T00:00:00"/>
    <s v="BH Colorado Electric Oper Co"/>
    <s v="Regulated Electric (122)"/>
    <s v="WPC Sub 40672 NYBERG"/>
    <x v="154"/>
    <n v="135300"/>
    <x v="229"/>
    <n v="11545229"/>
    <s v="LINE TUNING UNIT"/>
    <d v="2011-03-04T00:00:00"/>
    <d v="2011-01-01T00:00:00"/>
    <s v="10027650"/>
  </r>
  <r>
    <n v="1"/>
    <n v="76152.540000000008"/>
    <n v="19411.007535330598"/>
    <n v="56741.532464669406"/>
    <d v="2023-12-01T00:00:00"/>
    <s v="BH Colorado Electric Oper Co"/>
    <s v="Regulated Electric (122)"/>
    <s v="WPC Sub 40672 NYBERG"/>
    <x v="154"/>
    <n v="135300"/>
    <x v="292"/>
    <n v="11545277"/>
    <s v="PANEL # 3"/>
    <d v="2011-03-04T00:00:00"/>
    <d v="2011-07-01T00:00:00"/>
    <s v="10027650"/>
  </r>
  <r>
    <n v="1"/>
    <n v="76152.570000000007"/>
    <n v="19411.015182222302"/>
    <n v="56741.554817777709"/>
    <d v="2023-12-01T00:00:00"/>
    <s v="BH Colorado Electric Oper Co"/>
    <s v="Regulated Electric (122)"/>
    <s v="WPC Sub 40672 NYBERG"/>
    <x v="154"/>
    <n v="135300"/>
    <x v="292"/>
    <n v="11545271"/>
    <s v="PANEL # 4"/>
    <d v="2011-03-04T00:00:00"/>
    <d v="2011-07-01T00:00:00"/>
    <s v="10027650"/>
  </r>
  <r>
    <n v="1"/>
    <n v="50768.35"/>
    <n v="12940.6691412565"/>
    <n v="37827.680858743501"/>
    <d v="2023-12-01T00:00:00"/>
    <s v="BH Colorado Electric Oper Co"/>
    <s v="Regulated Electric (122)"/>
    <s v="WPC Sub 40672 NYBERG"/>
    <x v="154"/>
    <n v="135300"/>
    <x v="292"/>
    <n v="11545274"/>
    <s v="PANEL # 1"/>
    <d v="2011-03-04T00:00:00"/>
    <d v="2011-07-01T00:00:00"/>
    <s v="10027650"/>
  </r>
  <r>
    <n v="1"/>
    <n v="76152.570000000007"/>
    <n v="19411.015182222302"/>
    <n v="56741.554817777709"/>
    <d v="2023-12-01T00:00:00"/>
    <s v="BH Colorado Electric Oper Co"/>
    <s v="Regulated Electric (122)"/>
    <s v="WPC Sub 40672 NYBERG"/>
    <x v="154"/>
    <n v="135300"/>
    <x v="292"/>
    <n v="11545280"/>
    <s v="PANEL # 2"/>
    <d v="2011-03-04T00:00:00"/>
    <d v="2011-07-01T00:00:00"/>
    <s v="10027650"/>
  </r>
  <r>
    <n v="1"/>
    <n v="52895.770000000004"/>
    <n v="8089.7642799791001"/>
    <n v="44806.005720020905"/>
    <d v="2023-12-01T00:00:00"/>
    <s v="BH Colorado Electric Oper Co"/>
    <s v="Regulated Electric (122)"/>
    <s v="WPC Sub 40672 NYBERG"/>
    <x v="154"/>
    <n v="135300"/>
    <x v="149"/>
    <n v="25466465"/>
    <s v="RELAY AND CONTROL"/>
    <d v="2016-01-14T00:00:00"/>
    <d v="2016-04-01T00:00:00"/>
    <s v="10051574"/>
  </r>
  <r>
    <n v="1"/>
    <n v="16562.2"/>
    <n v="3546.1819973560005"/>
    <n v="13016.018002643999"/>
    <d v="2023-12-01T00:00:00"/>
    <s v="BH Colorado Electric Oper Co"/>
    <s v="Regulated Electric (122)"/>
    <s v="WPC Sub 40672 NYBERG"/>
    <x v="154"/>
    <n v="135300"/>
    <x v="126"/>
    <n v="12301510"/>
    <s v="Scada Equip - Server/Router"/>
    <d v="2013-07-01T00:00:00"/>
    <d v="2013-01-01T00:00:00"/>
    <s v="10047856"/>
  </r>
  <r>
    <n v="0"/>
    <n v="7028.4800000000005"/>
    <n v="644.95230169600006"/>
    <n v="6383.5276983040003"/>
    <d v="2023-12-01T00:00:00"/>
    <s v="BH Colorado Electric Oper Co"/>
    <s v="Regulated Electric (122)"/>
    <s v="WPC Sub 40672 NYBERG"/>
    <x v="154"/>
    <n v="135300"/>
    <x v="127"/>
    <n v="33375674"/>
    <s v="SECURITY SYSTEM"/>
    <d v="2019-12-16T00:00:00"/>
    <d v="2019-12-01T00:00:00"/>
    <s v="10068553"/>
  </r>
  <r>
    <n v="1"/>
    <n v="9477.7100000000009"/>
    <n v="1449.5004007693001"/>
    <n v="8028.2095992307004"/>
    <d v="2023-12-01T00:00:00"/>
    <s v="BH Colorado Electric Oper Co"/>
    <s v="Regulated Electric (122)"/>
    <s v="WPC Sub 40672 NYBERG"/>
    <x v="154"/>
    <n v="135300"/>
    <x v="128"/>
    <n v="25466459"/>
    <s v="Station Rock"/>
    <d v="2016-01-14T00:00:00"/>
    <d v="2016-04-01T00:00:00"/>
    <s v="10051574"/>
  </r>
  <r>
    <n v="29"/>
    <n v="341857.60000000003"/>
    <n v="87138.268134063997"/>
    <n v="254719.33186593605"/>
    <d v="2023-12-01T00:00:00"/>
    <s v="BH Colorado Electric Oper Co"/>
    <s v="Regulated Electric (122)"/>
    <s v="WPC Sub 40672 NYBERG"/>
    <x v="154"/>
    <n v="135300"/>
    <x v="93"/>
    <n v="11545268"/>
    <s v="STRUCTURE: STEEL"/>
    <d v="2011-03-04T00:00:00"/>
    <d v="2011-07-01T00:00:00"/>
    <s v="10027650"/>
  </r>
  <r>
    <n v="1"/>
    <n v="194614.17"/>
    <n v="29763.868847051101"/>
    <n v="164850.3011529489"/>
    <d v="2023-12-01T00:00:00"/>
    <s v="BH Colorado Electric Oper Co"/>
    <s v="Regulated Electric (122)"/>
    <s v="WPC Sub 40672 NYBERG"/>
    <x v="154"/>
    <n v="135300"/>
    <x v="93"/>
    <n v="25466462"/>
    <s v="Structure - Steel"/>
    <d v="2016-01-14T00:00:00"/>
    <d v="2016-04-01T00:00:00"/>
    <s v="10051574"/>
  </r>
  <r>
    <n v="3"/>
    <n v="84843.16"/>
    <n v="12975.728780742802"/>
    <n v="71867.431219257196"/>
    <d v="2023-12-01T00:00:00"/>
    <s v="BH Colorado Electric Oper Co"/>
    <s v="Regulated Electric (122)"/>
    <s v="WPC Sub 40672 NYBERG"/>
    <x v="154"/>
    <n v="135300"/>
    <x v="418"/>
    <n v="25466447"/>
    <s v="Switches - 15001-25000v"/>
    <d v="2016-01-14T00:00:00"/>
    <d v="2016-01-01T00:00:00"/>
    <s v="10051574"/>
  </r>
  <r>
    <n v="11"/>
    <n v="163916.24"/>
    <n v="41781.657838373605"/>
    <n v="122134.58216162639"/>
    <d v="2023-12-01T00:00:00"/>
    <s v="BH Colorado Electric Oper Co"/>
    <s v="Regulated Electric (122)"/>
    <s v="WPC Sub 40672 NYBERG"/>
    <x v="154"/>
    <n v="135300"/>
    <x v="14"/>
    <n v="11545235"/>
    <s v="SWITCHES: DISCONNECT 2000 AMP VB"/>
    <d v="2011-03-04T00:00:00"/>
    <d v="2011-01-01T00:00:00"/>
    <s v="10027650"/>
  </r>
  <r>
    <n v="3"/>
    <n v="28281.06"/>
    <n v="4325.2439464997997"/>
    <n v="23955.816053500203"/>
    <d v="2023-12-01T00:00:00"/>
    <s v="BH Colorado Electric Oper Co"/>
    <s v="Regulated Electric (122)"/>
    <s v="WPC Sub 40672 NYBERG"/>
    <x v="154"/>
    <n v="135300"/>
    <x v="371"/>
    <n v="25466468"/>
    <s v="Transf, Coupling Capacitive Voltage"/>
    <d v="2016-01-14T00:00:00"/>
    <d v="2016-04-01T00:00:00"/>
    <s v="10051574"/>
  </r>
  <r>
    <n v="2"/>
    <n v="227517.49"/>
    <n v="57993.386862861102"/>
    <n v="169524.10313713888"/>
    <d v="2023-12-01T00:00:00"/>
    <s v="BH Colorado Electric Oper Co"/>
    <s v="Regulated Electric (122)"/>
    <s v="WPC Sub 40672 NYBERG"/>
    <x v="154"/>
    <n v="135300"/>
    <x v="419"/>
    <n v="11545265"/>
    <s v="TRANSFORMERS: CCVT"/>
    <d v="2011-03-04T00:00:00"/>
    <d v="2011-07-01T00:00:00"/>
    <s v="10027650"/>
  </r>
  <r>
    <n v="9"/>
    <n v="103639.73"/>
    <n v="26417.3930375747"/>
    <n v="77222.336962425295"/>
    <d v="2023-12-01T00:00:00"/>
    <s v="BH Colorado Electric Oper Co"/>
    <s v="Regulated Electric (122)"/>
    <s v="WPC Sub 40672 NYBERG"/>
    <x v="154"/>
    <n v="135300"/>
    <x v="15"/>
    <n v="11545250"/>
    <s v="TRANSFORMER: VOLTAGE CAPACITOR 115 KV"/>
    <d v="2011-03-04T00:00:00"/>
    <d v="2011-01-01T00:00:00"/>
    <s v="10027650"/>
  </r>
  <r>
    <n v="1"/>
    <n v="32449.18"/>
    <n v="8271.1788404601994"/>
    <n v="24178.001159539803"/>
    <d v="2023-12-01T00:00:00"/>
    <s v="BH Colorado Electric Oper Co"/>
    <s v="Regulated Electric (122)"/>
    <s v="WPC Sub 40672 NYBERG"/>
    <x v="154"/>
    <n v="135300"/>
    <x v="361"/>
    <n v="11545283"/>
    <s v="TRENCH"/>
    <d v="2011-03-04T00:00:00"/>
    <d v="2011-07-01T00:00:00"/>
    <s v="10027650"/>
  </r>
  <r>
    <n v="1"/>
    <n v="438986.63"/>
    <n v="80156.157903300613"/>
    <n v="358830.47209669941"/>
    <d v="2023-12-01T00:00:00"/>
    <s v="BH Colorado Electric Oper Co"/>
    <s v="Regulated Electric (122)"/>
    <s v="WPC Sub 40673 RATTLESNAKE BUTTE SUB"/>
    <x v="155"/>
    <n v="135200"/>
    <x v="8"/>
    <n v="18890383"/>
    <s v="CONTROL BUILDING"/>
    <d v="2012-10-11T00:00:00"/>
    <d v="2013-01-01T00:00:00"/>
    <s v="50507XFER"/>
  </r>
  <r>
    <n v="1"/>
    <n v="56410.15"/>
    <n v="10300.133493243002"/>
    <n v="46110.016506756998"/>
    <d v="2023-12-01T00:00:00"/>
    <s v="BH Colorado Electric Oper Co"/>
    <s v="Regulated Electric (122)"/>
    <s v="WPC Sub 40673 RATTLESNAKE BUTTE SUB"/>
    <x v="155"/>
    <n v="135200"/>
    <x v="119"/>
    <n v="18890394"/>
    <s v="STATION FENCING"/>
    <d v="2012-10-11T00:00:00"/>
    <d v="2013-01-01T00:00:00"/>
    <s v="50507XFER"/>
  </r>
  <r>
    <n v="0"/>
    <n v="6378.16"/>
    <n v="455.71742720720005"/>
    <n v="5922.4425727928001"/>
    <d v="2023-12-01T00:00:00"/>
    <s v="BH Colorado Electric Oper Co"/>
    <s v="Regulated Electric (122)"/>
    <s v="WPC Sub 40673 RATTLESNAKE BUTTE SUB"/>
    <x v="155"/>
    <n v="135200"/>
    <x v="127"/>
    <n v="33375748"/>
    <s v="SECURITY SYSTEM"/>
    <d v="2019-12-16T00:00:00"/>
    <d v="2019-12-01T00:00:00"/>
    <s v="10069346"/>
  </r>
  <r>
    <n v="9"/>
    <n v="2695.44"/>
    <n v="632.09329465920007"/>
    <n v="2063.3467053407999"/>
    <d v="2023-12-01T00:00:00"/>
    <s v="BH Colorado Electric Oper Co"/>
    <s v="Regulated Electric (122)"/>
    <s v="WPC Sub 40673 RATTLESNAKE BUTTE SUB"/>
    <x v="155"/>
    <n v="135300"/>
    <x v="74"/>
    <n v="12010323"/>
    <s v="ARRESTER: STATION CLASS 30KV, 24.4 POLYMER"/>
    <d v="2012-10-11T00:00:00"/>
    <d v="2013-01-01T00:00:00"/>
    <s v="10044528"/>
  </r>
  <r>
    <n v="3"/>
    <n v="5151.24"/>
    <n v="472.69169074799998"/>
    <n v="4678.5483092519999"/>
    <d v="2023-12-01T00:00:00"/>
    <s v="BH Colorado Electric Oper Co"/>
    <s v="Regulated Electric (122)"/>
    <s v="WPC Sub 40673 RATTLESNAKE BUTTE SUB"/>
    <x v="155"/>
    <n v="135300"/>
    <x v="110"/>
    <n v="30235209"/>
    <s v="LIGHTNING ARRESTER 96KV"/>
    <d v="2019-06-27T00:00:00"/>
    <d v="2019-01-01T00:00:00"/>
    <s v="10061887"/>
  </r>
  <r>
    <n v="3"/>
    <n v="15873.880000000001"/>
    <n v="2427.7167608804002"/>
    <n v="13446.1632391196"/>
    <d v="2023-12-01T00:00:00"/>
    <s v="BH Colorado Electric Oper Co"/>
    <s v="Regulated Electric (122)"/>
    <s v="WPC Sub 40673 RATTLESNAKE BUTTE SUB"/>
    <x v="155"/>
    <n v="135300"/>
    <x v="110"/>
    <n v="20845292"/>
    <s v="Arrester -  69,001-146,000 Volts"/>
    <d v="2016-09-01T00:00:00"/>
    <d v="2016-01-01T00:00:00"/>
    <s v="10052395"/>
  </r>
  <r>
    <n v="2"/>
    <n v="389260.28"/>
    <n v="59532.6225283924"/>
    <n v="329727.65747160761"/>
    <d v="2023-12-01T00:00:00"/>
    <s v="BH Colorado Electric Oper Co"/>
    <s v="Regulated Electric (122)"/>
    <s v="WPC Sub 40673 RATTLESNAKE BUTTE SUB"/>
    <x v="155"/>
    <n v="135300"/>
    <x v="6"/>
    <n v="20845308"/>
    <s v="Breaker, 115 KV"/>
    <d v="2016-09-01T00:00:00"/>
    <d v="2016-01-01T00:00:00"/>
    <s v="10052395"/>
  </r>
  <r>
    <n v="1"/>
    <n v="68054.22"/>
    <n v="6244.838973594"/>
    <n v="61809.381026406001"/>
    <d v="2023-12-01T00:00:00"/>
    <s v="BH Colorado Electric Oper Co"/>
    <s v="Regulated Electric (122)"/>
    <s v="WPC Sub 40673 RATTLESNAKE BUTTE SUB"/>
    <x v="155"/>
    <n v="135300"/>
    <x v="6"/>
    <n v="30235243"/>
    <s v="CIRCUIT BREAKER 115KV"/>
    <d v="2019-06-27T00:00:00"/>
    <d v="2019-01-01T00:00:00"/>
    <s v="10061887"/>
  </r>
  <r>
    <n v="1"/>
    <n v="24155.15"/>
    <n v="5664.4957211020001"/>
    <n v="18490.654278898"/>
    <d v="2023-12-01T00:00:00"/>
    <s v="BH Colorado Electric Oper Co"/>
    <s v="Regulated Electric (122)"/>
    <s v="WPC Sub 40673 RATTLESNAKE BUTTE SUB"/>
    <x v="155"/>
    <n v="135300"/>
    <x v="6"/>
    <n v="12010348"/>
    <s v="BREAKER: 115KV 650 KV 1200 A CIRCUIT BREAKER"/>
    <d v="2012-10-11T00:00:00"/>
    <d v="2013-01-01T00:00:00"/>
    <s v="10044528"/>
  </r>
  <r>
    <n v="1"/>
    <n v="24158.78"/>
    <n v="5665.3469730903998"/>
    <n v="18493.433026909599"/>
    <d v="2023-12-01T00:00:00"/>
    <s v="BH Colorado Electric Oper Co"/>
    <s v="Regulated Electric (122)"/>
    <s v="WPC Sub 40673 RATTLESNAKE BUTTE SUB"/>
    <x v="155"/>
    <n v="135300"/>
    <x v="420"/>
    <n v="12010354"/>
    <s v="BREAKER: 13.8 KV CIRCUIT BREAKERS"/>
    <d v="2012-10-11T00:00:00"/>
    <d v="2013-01-01T00:00:00"/>
    <s v="10044528"/>
  </r>
  <r>
    <n v="2"/>
    <n v="48310.23"/>
    <n v="11328.9750268764"/>
    <n v="36981.254973123607"/>
    <d v="2023-12-01T00:00:00"/>
    <s v="BH Colorado Electric Oper Co"/>
    <s v="Regulated Electric (122)"/>
    <s v="WPC Sub 40673 RATTLESNAKE BUTTE SUB"/>
    <x v="155"/>
    <n v="135300"/>
    <x v="142"/>
    <n v="12010351"/>
    <s v="BREAKER: 34.5 200 KV 1200 A CIRCUIT BREAKER"/>
    <d v="2012-10-11T00:00:00"/>
    <d v="2013-01-01T00:00:00"/>
    <s v="10044528"/>
  </r>
  <r>
    <n v="0"/>
    <n v="0"/>
    <n v="0"/>
    <n v="0"/>
    <d v="2023-12-01T00:00:00"/>
    <s v="BH Colorado Electric Oper Co"/>
    <s v="Regulated Electric (122)"/>
    <s v="WPC Sub 40673 RATTLESNAKE BUTTE SUB"/>
    <x v="155"/>
    <n v="135300"/>
    <x v="8"/>
    <n v="12010369"/>
    <s v="CONTROL BUILDING"/>
    <d v="2012-10-11T00:00:00"/>
    <d v="2013-01-01T00:00:00"/>
    <s v="10044528"/>
  </r>
  <r>
    <n v="800"/>
    <n v="11703.01"/>
    <n v="2744.4106150867997"/>
    <n v="8958.599384913201"/>
    <d v="2023-12-01T00:00:00"/>
    <s v="BH Colorado Electric Oper Co"/>
    <s v="Regulated Electric (122)"/>
    <s v="WPC Sub 40673 RATTLESNAKE BUTTE SUB"/>
    <x v="155"/>
    <n v="135300"/>
    <x v="10"/>
    <n v="12010332"/>
    <s v="BUS: TUBING AND CONDUCTOR"/>
    <d v="2012-10-11T00:00:00"/>
    <d v="2013-01-01T00:00:00"/>
    <s v="10044528"/>
  </r>
  <r>
    <n v="1"/>
    <n v="31069.65"/>
    <n v="2851.0349720550003"/>
    <n v="28218.615027945001"/>
    <d v="2023-12-01T00:00:00"/>
    <s v="BH Colorado Electric Oper Co"/>
    <s v="Regulated Electric (122)"/>
    <s v="WPC Sub 40673 RATTLESNAKE BUTTE SUB"/>
    <x v="155"/>
    <n v="135300"/>
    <x v="10"/>
    <n v="30235214"/>
    <s v="BUS"/>
    <d v="2019-06-27T00:00:00"/>
    <d v="2019-01-01T00:00:00"/>
    <s v="10061887"/>
  </r>
  <r>
    <n v="680"/>
    <n v="181771.39"/>
    <n v="27799.7219426837"/>
    <n v="153971.6680573163"/>
    <d v="2023-12-01T00:00:00"/>
    <s v="BH Colorado Electric Oper Co"/>
    <s v="Regulated Electric (122)"/>
    <s v="WPC Sub 40673 RATTLESNAKE BUTTE SUB"/>
    <x v="155"/>
    <n v="135300"/>
    <x v="256"/>
    <n v="20845320"/>
    <s v="Bus Support"/>
    <d v="2016-09-01T00:00:00"/>
    <d v="2016-09-01T00:00:00"/>
    <s v="10052395"/>
  </r>
  <r>
    <n v="1"/>
    <n v="81327.23"/>
    <n v="7462.8062083209998"/>
    <n v="73864.423791679001"/>
    <d v="2023-12-01T00:00:00"/>
    <s v="BH Colorado Electric Oper Co"/>
    <s v="Regulated Electric (122)"/>
    <s v="WPC Sub 40673 RATTLESNAKE BUTTE SUB"/>
    <x v="155"/>
    <n v="135300"/>
    <x v="112"/>
    <n v="30235217"/>
    <s v="Cable Trench"/>
    <d v="2019-06-27T00:00:00"/>
    <d v="2019-01-01T00:00:00"/>
    <s v="10061887"/>
  </r>
  <r>
    <n v="1"/>
    <n v="40871.79"/>
    <n v="3750.5058042330002"/>
    <n v="37121.284195767003"/>
    <d v="2023-12-01T00:00:00"/>
    <s v="BH Colorado Electric Oper Co"/>
    <s v="Regulated Electric (122)"/>
    <s v="WPC Sub 40673 RATTLESNAKE BUTTE SUB"/>
    <x v="155"/>
    <n v="135300"/>
    <x v="115"/>
    <n v="30235235"/>
    <s v="Communications - JMUX Equip"/>
    <d v="2019-06-27T00:00:00"/>
    <d v="2019-01-01T00:00:00"/>
    <s v="10061887"/>
  </r>
  <r>
    <n v="2"/>
    <n v="13886.77"/>
    <n v="2123.8124695091001"/>
    <n v="11762.957530490901"/>
    <d v="2023-12-01T00:00:00"/>
    <s v="BH Colorado Electric Oper Co"/>
    <s v="Regulated Electric (122)"/>
    <s v="WPC Sub 40673 RATTLESNAKE BUTTE SUB"/>
    <x v="155"/>
    <n v="135300"/>
    <x v="115"/>
    <n v="20845947"/>
    <s v="Communications - JMUX Equip"/>
    <d v="2016-11-07T00:00:00"/>
    <d v="2016-01-01T00:00:00"/>
    <s v="10053818"/>
  </r>
  <r>
    <n v="1"/>
    <n v="8922.65"/>
    <n v="818.76645515500002"/>
    <n v="8103.883544845"/>
    <d v="2023-12-01T00:00:00"/>
    <s v="BH Colorado Electric Oper Co"/>
    <s v="Regulated Electric (122)"/>
    <s v="WPC Sub 40673 RATTLESNAKE BUTTE SUB"/>
    <x v="155"/>
    <n v="135300"/>
    <x v="281"/>
    <n v="30235249"/>
    <s v="GRID ROUTER"/>
    <d v="2019-06-27T00:00:00"/>
    <d v="2019-01-01T00:00:00"/>
    <s v="10061887"/>
  </r>
  <r>
    <n v="0"/>
    <n v="66790.570000000007"/>
    <n v="6128.8830377390004"/>
    <n v="60661.68696226101"/>
    <d v="2023-12-01T00:00:00"/>
    <s v="BH Colorado Electric Oper Co"/>
    <s v="Regulated Electric (122)"/>
    <s v="WPC Sub 40673 RATTLESNAKE BUTTE SUB"/>
    <x v="155"/>
    <n v="135300"/>
    <x v="258"/>
    <n v="30235238"/>
    <s v="STATION CONDUCTOR"/>
    <d v="2019-06-27T00:00:00"/>
    <d v="2019-01-01T00:00:00"/>
    <s v="10061887"/>
  </r>
  <r>
    <n v="0"/>
    <n v="6258.07"/>
    <n v="574.25739998899996"/>
    <n v="5683.8126000109996"/>
    <d v="2023-12-01T00:00:00"/>
    <s v="BH Colorado Electric Oper Co"/>
    <s v="Regulated Electric (122)"/>
    <s v="WPC Sub 40673 RATTLESNAKE BUTTE SUB"/>
    <x v="155"/>
    <n v="135300"/>
    <x v="117"/>
    <n v="30235246"/>
    <s v="STATION CONDUIT"/>
    <d v="2019-06-27T00:00:00"/>
    <d v="2019-01-01T00:00:00"/>
    <s v="10061887"/>
  </r>
  <r>
    <n v="9"/>
    <n v="188324.39"/>
    <n v="44162.950813145202"/>
    <n v="144161.43918685481"/>
    <d v="2023-12-01T00:00:00"/>
    <s v="BH Colorado Electric Oper Co"/>
    <s v="Regulated Electric (122)"/>
    <s v="WPC Sub 40673 RATTLESNAKE BUTTE SUB"/>
    <x v="155"/>
    <n v="135300"/>
    <x v="421"/>
    <n v="12010366"/>
    <s v="CCVT:115KV"/>
    <d v="2012-10-11T00:00:00"/>
    <d v="2013-01-01T00:00:00"/>
    <s v="10044528"/>
  </r>
  <r>
    <n v="1"/>
    <n v="93375.73"/>
    <n v="14280.681520865901"/>
    <n v="79095.0484791341"/>
    <d v="2023-12-01T00:00:00"/>
    <s v="BH Colorado Electric Oper Co"/>
    <s v="Regulated Electric (122)"/>
    <s v="WPC Sub 40673 RATTLESNAKE BUTTE SUB"/>
    <x v="155"/>
    <n v="135300"/>
    <x v="144"/>
    <n v="20845323"/>
    <s v="Deadend Tower"/>
    <d v="2016-09-01T00:00:00"/>
    <d v="2016-09-01T00:00:00"/>
    <s v="10052395"/>
  </r>
  <r>
    <n v="0"/>
    <n v="0"/>
    <n v="0"/>
    <n v="0"/>
    <d v="2023-12-01T00:00:00"/>
    <s v="BH Colorado Electric Oper Co"/>
    <s v="Regulated Electric (122)"/>
    <s v="WPC Sub 40673 RATTLESNAKE BUTTE SUB"/>
    <x v="155"/>
    <n v="135300"/>
    <x v="3"/>
    <n v="29778359"/>
    <s v="Replacement for failed B phase CCVT( reader Line)"/>
    <d v="2019-12-16T00:00:00"/>
    <d v="2020-08-01T00:00:00"/>
    <s v="10068184"/>
  </r>
  <r>
    <n v="0"/>
    <n v="0"/>
    <n v="0"/>
    <n v="0"/>
    <d v="2023-12-01T00:00:00"/>
    <s v="BH Colorado Electric Oper Co"/>
    <s v="Regulated Electric (122)"/>
    <s v="WPC Sub 40673 RATTLESNAKE BUTTE SUB"/>
    <x v="155"/>
    <n v="135300"/>
    <x v="3"/>
    <n v="28413153"/>
    <s v="Replacement for failed B phase CCVT( reader Line)"/>
    <d v="2019-12-16T00:00:00"/>
    <d v="2019-12-01T00:00:00"/>
    <s v="10068184"/>
  </r>
  <r>
    <n v="0"/>
    <n v="0"/>
    <n v="0"/>
    <n v="0"/>
    <d v="2023-12-01T00:00:00"/>
    <s v="BH Colorado Electric Oper Co"/>
    <s v="Regulated Electric (122)"/>
    <s v="WPC Sub 40673 RATTLESNAKE BUTTE SUB"/>
    <x v="155"/>
    <n v="135300"/>
    <x v="3"/>
    <n v="27329643"/>
    <s v="Rattlesnake Butte 115kv Terminal Addition for Busch Ranch II Wind Farm"/>
    <d v="2019-06-27T00:00:00"/>
    <d v="2019-06-01T00:00:00"/>
    <s v="10061887"/>
  </r>
  <r>
    <n v="0"/>
    <n v="0"/>
    <n v="0"/>
    <n v="0"/>
    <d v="2023-12-01T00:00:00"/>
    <s v="BH Colorado Electric Oper Co"/>
    <s v="Regulated Electric (122)"/>
    <s v="WPC Sub 40673 RATTLESNAKE BUTTE SUB"/>
    <x v="155"/>
    <n v="135300"/>
    <x v="3"/>
    <n v="28413224"/>
    <s v="Replace existing door and/or locking mechanisms for Rattlesnake Substation to allow for compliance with NERC CIP Low Impact Standards"/>
    <d v="2019-12-16T00:00:00"/>
    <d v="2019-12-01T00:00:00"/>
    <s v="10069346"/>
  </r>
  <r>
    <n v="0"/>
    <n v="0"/>
    <n v="0"/>
    <n v="0"/>
    <d v="2023-12-01T00:00:00"/>
    <s v="BH Colorado Electric Oper Co"/>
    <s v="Regulated Electric (122)"/>
    <s v="WPC Sub 40673 RATTLESNAKE BUTTE SUB"/>
    <x v="155"/>
    <n v="135300"/>
    <x v="3"/>
    <n v="28830388"/>
    <s v="Replace existing door and/or locking mechanisms for Rattlesnake Substation to allow for compliance with NERC CIP Low Impact Standards"/>
    <d v="2019-12-16T00:00:00"/>
    <d v="2020-01-01T00:00:00"/>
    <s v="10069346"/>
  </r>
  <r>
    <n v="0"/>
    <n v="0"/>
    <n v="0"/>
    <n v="0"/>
    <d v="2023-12-01T00:00:00"/>
    <s v="BH Colorado Electric Oper Co"/>
    <s v="Regulated Electric (122)"/>
    <s v="WPC Sub 40673 RATTLESNAKE BUTTE SUB"/>
    <x v="155"/>
    <n v="135300"/>
    <x v="3"/>
    <n v="11766944"/>
    <s v="CONSTRUCT RATTLESNAKE BUTTE SUBSTATION IN HUERFANO COUNTY  03-01-2012 GC"/>
    <d v="2012-10-11T00:00:00"/>
    <d v="2013-01-01T00:00:00"/>
    <s v="10044528"/>
  </r>
  <r>
    <n v="0"/>
    <n v="0"/>
    <n v="0"/>
    <n v="0"/>
    <d v="2023-12-01T00:00:00"/>
    <s v="BH Colorado Electric Oper Co"/>
    <s v="Regulated Electric (122)"/>
    <s v="WPC Sub 40673 RATTLESNAKE BUTTE SUB"/>
    <x v="155"/>
    <n v="135300"/>
    <x v="3"/>
    <n v="11849106"/>
    <s v="CONSTRUCT RATTLESNAKE BUTTE SUBSTATION IN HUERFANO COUNTY  03-01-2012 GC"/>
    <d v="2012-10-11T00:00:00"/>
    <d v="2013-04-01T00:00:00"/>
    <s v="10044528"/>
  </r>
  <r>
    <n v="0"/>
    <n v="0"/>
    <n v="0"/>
    <n v="0"/>
    <d v="2023-12-01T00:00:00"/>
    <s v="BH Colorado Electric Oper Co"/>
    <s v="Regulated Electric (122)"/>
    <s v="WPC Sub 40673 RATTLESNAKE BUTTE SUB"/>
    <x v="155"/>
    <n v="135300"/>
    <x v="3"/>
    <n v="17941213"/>
    <s v="115kV Interconnection at Rattlesnake Butte for Peak View Wind Farm"/>
    <d v="2016-09-01T00:00:00"/>
    <d v="2016-09-01T00:00:00"/>
    <s v="10052395"/>
  </r>
  <r>
    <n v="0"/>
    <n v="0"/>
    <n v="0"/>
    <n v="0"/>
    <d v="2023-12-01T00:00:00"/>
    <s v="BH Colorado Electric Oper Co"/>
    <s v="Regulated Electric (122)"/>
    <s v="WPC Sub 40673 RATTLESNAKE BUTTE SUB"/>
    <x v="155"/>
    <n v="135300"/>
    <x v="3"/>
    <n v="20295017"/>
    <s v="115kV Interconnection at Rattlesnake Butte for Peak View Wind Farm"/>
    <d v="2016-09-01T00:00:00"/>
    <d v="2017-08-01T00:00:00"/>
    <s v="10052395"/>
  </r>
  <r>
    <n v="0"/>
    <n v="0"/>
    <n v="0"/>
    <n v="0"/>
    <d v="2023-12-01T00:00:00"/>
    <s v="BH Colorado Electric Oper Co"/>
    <s v="Regulated Electric (122)"/>
    <s v="WPC Sub 40673 RATTLESNAKE BUTTE SUB"/>
    <x v="155"/>
    <n v="135300"/>
    <x v="3"/>
    <n v="29532765"/>
    <s v="Replace existing door and/or locking mechanisms for Rattlesnake Substation to allow for compliance with NERC CIP Low Impact Standards"/>
    <d v="2019-12-16T00:00:00"/>
    <d v="2020-06-01T00:00:00"/>
    <s v="10069346"/>
  </r>
  <r>
    <n v="0"/>
    <n v="0"/>
    <n v="0"/>
    <n v="0"/>
    <d v="2023-12-01T00:00:00"/>
    <s v="BH Colorado Electric Oper Co"/>
    <s v="Regulated Electric (122)"/>
    <s v="WPC Sub 40673 RATTLESNAKE BUTTE SUB"/>
    <x v="155"/>
    <n v="135300"/>
    <x v="3"/>
    <n v="27213826"/>
    <s v="This PMU is serving the purpose for both Peakview and Busch Ranch I"/>
    <d v="2019-05-03T00:00:00"/>
    <d v="2019-05-01T00:00:00"/>
    <s v="10066732"/>
  </r>
  <r>
    <n v="0"/>
    <n v="0"/>
    <n v="0"/>
    <n v="0"/>
    <d v="2023-12-01T00:00:00"/>
    <s v="BH Colorado Electric Oper Co"/>
    <s v="Regulated Electric (122)"/>
    <s v="WPC Sub 40673 RATTLESNAKE BUTTE SUB"/>
    <x v="155"/>
    <n v="135300"/>
    <x v="119"/>
    <n v="12010360"/>
    <s v="STATION FENCING"/>
    <d v="2012-10-11T00:00:00"/>
    <d v="2013-01-01T00:00:00"/>
    <s v="10044528"/>
  </r>
  <r>
    <n v="2"/>
    <n v="8429.5300000000007"/>
    <n v="773.51643253099996"/>
    <n v="7656.0135674690009"/>
    <d v="2023-12-01T00:00:00"/>
    <s v="BH Colorado Electric Oper Co"/>
    <s v="Regulated Electric (122)"/>
    <s v="WPC Sub 40673 RATTLESNAKE BUTTE SUB"/>
    <x v="155"/>
    <n v="135300"/>
    <x v="133"/>
    <n v="30235261"/>
    <s v="Foundation, CTPT"/>
    <d v="2019-06-27T00:00:00"/>
    <d v="2019-06-01T00:00:00"/>
    <s v="10061887"/>
  </r>
  <r>
    <n v="3"/>
    <n v="12644.300000000001"/>
    <n v="1160.2751076100001"/>
    <n v="11484.024892390002"/>
    <d v="2023-12-01T00:00:00"/>
    <s v="BH Colorado Electric Oper Co"/>
    <s v="Regulated Electric (122)"/>
    <s v="WPC Sub 40673 RATTLESNAKE BUTTE SUB"/>
    <x v="155"/>
    <n v="135300"/>
    <x v="133"/>
    <n v="30235264"/>
    <s v="Foundation, CVT"/>
    <d v="2019-06-27T00:00:00"/>
    <d v="2019-06-01T00:00:00"/>
    <s v="10061887"/>
  </r>
  <r>
    <n v="32"/>
    <n v="358562.79"/>
    <n v="54837.815021345697"/>
    <n v="303724.9749786543"/>
    <d v="2023-12-01T00:00:00"/>
    <s v="BH Colorado Electric Oper Co"/>
    <s v="Regulated Electric (122)"/>
    <s v="WPC Sub 40673 RATTLESNAKE BUTTE SUB"/>
    <x v="155"/>
    <n v="135300"/>
    <x v="133"/>
    <n v="20845314"/>
    <s v="Foundation, Equipment"/>
    <d v="2016-09-01T00:00:00"/>
    <d v="2016-09-01T00:00:00"/>
    <s v="10052395"/>
  </r>
  <r>
    <n v="1"/>
    <n v="7005.62"/>
    <n v="642.85460637400001"/>
    <n v="6362.7653936259994"/>
    <d v="2023-12-01T00:00:00"/>
    <s v="BH Colorado Electric Oper Co"/>
    <s v="Regulated Electric (122)"/>
    <s v="WPC Sub 40673 RATTLESNAKE BUTTE SUB"/>
    <x v="155"/>
    <n v="135300"/>
    <x v="133"/>
    <n v="30235258"/>
    <s v="Foundation, Circuit Breaker"/>
    <d v="2019-06-27T00:00:00"/>
    <d v="2019-06-01T00:00:00"/>
    <s v="10061887"/>
  </r>
  <r>
    <n v="1"/>
    <n v="4214.76"/>
    <n v="386.75775745200002"/>
    <n v="3828.0022425480001"/>
    <d v="2023-12-01T00:00:00"/>
    <s v="BH Colorado Electric Oper Co"/>
    <s v="Regulated Electric (122)"/>
    <s v="WPC Sub 40673 RATTLESNAKE BUTTE SUB"/>
    <x v="155"/>
    <n v="135300"/>
    <x v="133"/>
    <n v="30235255"/>
    <s v="Foundation, Bus"/>
    <d v="2019-06-27T00:00:00"/>
    <d v="2019-06-01T00:00:00"/>
    <s v="10061887"/>
  </r>
  <r>
    <n v="2"/>
    <n v="19046.189999999999"/>
    <n v="1747.7298191130001"/>
    <n v="17298.460180886999"/>
    <d v="2023-12-01T00:00:00"/>
    <s v="BH Colorado Electric Oper Co"/>
    <s v="Regulated Electric (122)"/>
    <s v="WPC Sub 40673 RATTLESNAKE BUTTE SUB"/>
    <x v="155"/>
    <n v="135300"/>
    <x v="133"/>
    <n v="30235267"/>
    <s v="Foundation, HFrame"/>
    <d v="2019-06-27T00:00:00"/>
    <d v="2019-06-01T00:00:00"/>
    <s v="10061887"/>
  </r>
  <r>
    <n v="1"/>
    <n v="163614.01999999999"/>
    <n v="38368.253403613598"/>
    <n v="125245.76659638638"/>
    <d v="2023-12-01T00:00:00"/>
    <s v="BH Colorado Electric Oper Co"/>
    <s v="Regulated Electric (122)"/>
    <s v="WPC Sub 40673 RATTLESNAKE BUTTE SUB"/>
    <x v="155"/>
    <n v="135300"/>
    <x v="122"/>
    <n v="12010335"/>
    <s v="STATION GROUNDING SYSTEM"/>
    <d v="2012-10-11T00:00:00"/>
    <d v="2013-01-01T00:00:00"/>
    <s v="10044528"/>
  </r>
  <r>
    <n v="1"/>
    <n v="22896.43"/>
    <n v="2101.0382371610003"/>
    <n v="20795.391762839001"/>
    <d v="2023-12-01T00:00:00"/>
    <s v="BH Colorado Electric Oper Co"/>
    <s v="Regulated Electric (122)"/>
    <s v="WPC Sub 40673 RATTLESNAKE BUTTE SUB"/>
    <x v="155"/>
    <n v="135300"/>
    <x v="122"/>
    <n v="30235220"/>
    <s v="GROUND GRID"/>
    <d v="2019-06-27T00:00:00"/>
    <d v="2019-01-01T00:00:00"/>
    <s v="10061887"/>
  </r>
  <r>
    <n v="30"/>
    <n v="33615.25"/>
    <n v="5141.0433899074997"/>
    <n v="28474.2066100925"/>
    <d v="2023-12-01T00:00:00"/>
    <s v="BH Colorado Electric Oper Co"/>
    <s v="Regulated Electric (122)"/>
    <s v="WPC Sub 40673 RATTLESNAKE BUTTE SUB"/>
    <x v="155"/>
    <n v="135300"/>
    <x v="68"/>
    <n v="20845305"/>
    <s v="Insulator, 115KV"/>
    <d v="2016-09-01T00:00:00"/>
    <d v="2016-01-01T00:00:00"/>
    <s v="10052395"/>
  </r>
  <r>
    <n v="3"/>
    <n v="56949.86"/>
    <n v="8709.7880072038006"/>
    <n v="48240.071992796198"/>
    <d v="2023-12-01T00:00:00"/>
    <s v="BH Colorado Electric Oper Co"/>
    <s v="Regulated Electric (122)"/>
    <s v="WPC Sub 40673 RATTLESNAKE BUTTE SUB"/>
    <x v="155"/>
    <n v="135300"/>
    <x v="145"/>
    <n v="20845332"/>
    <s v="METERING PACKAGE (CT/VT)"/>
    <d v="2016-09-01T00:00:00"/>
    <d v="2016-09-01T00:00:00"/>
    <s v="10052395"/>
  </r>
  <r>
    <n v="1"/>
    <n v="74700.58"/>
    <n v="11424.5446049414"/>
    <n v="63276.0353950586"/>
    <d v="2023-12-01T00:00:00"/>
    <s v="BH Colorado Electric Oper Co"/>
    <s v="Regulated Electric (122)"/>
    <s v="WPC Sub 40673 RATTLESNAKE BUTTE SUB"/>
    <x v="155"/>
    <n v="135300"/>
    <x v="134"/>
    <n v="20845317"/>
    <s v="Metering - Primary (Substation)"/>
    <d v="2016-09-01T00:00:00"/>
    <d v="2016-09-01T00:00:00"/>
    <s v="10052395"/>
  </r>
  <r>
    <n v="1"/>
    <n v="42903.67"/>
    <n v="10061.111404175601"/>
    <n v="32842.558595824397"/>
    <d v="2023-12-01T00:00:00"/>
    <s v="BH Colorado Electric Oper Co"/>
    <s v="Regulated Electric (122)"/>
    <s v="WPC Sub 40673 RATTLESNAKE BUTTE SUB"/>
    <x v="155"/>
    <n v="135300"/>
    <x v="305"/>
    <n v="12010363"/>
    <s v="STRUCTURE: H FRAME DEADEND"/>
    <d v="2012-10-11T00:00:00"/>
    <d v="2013-01-01T00:00:00"/>
    <s v="10044528"/>
  </r>
  <r>
    <n v="0"/>
    <n v="48658.54"/>
    <n v="4465.0390084579994"/>
    <n v="44193.500991542001"/>
    <d v="2023-12-01T00:00:00"/>
    <s v="BH Colorado Electric Oper Co"/>
    <s v="Regulated Electric (122)"/>
    <s v="WPC Sub 40673 RATTLESNAKE BUTTE SUB"/>
    <x v="155"/>
    <n v="135300"/>
    <x v="292"/>
    <n v="30235288"/>
    <s v="Panel - Relay"/>
    <d v="2019-06-27T00:00:00"/>
    <d v="2019-06-01T00:00:00"/>
    <s v="10061887"/>
  </r>
  <r>
    <n v="5"/>
    <n v="9557.9600000000009"/>
    <n v="877.06421609200004"/>
    <n v="8680.8957839080012"/>
    <d v="2023-12-01T00:00:00"/>
    <s v="BH Colorado Electric Oper Co"/>
    <s v="Regulated Electric (122)"/>
    <s v="WPC Sub 40673 RATTLESNAKE BUTTE SUB"/>
    <x v="155"/>
    <n v="135300"/>
    <x v="124"/>
    <n v="30235285"/>
    <s v="OPERATING PLATFORM"/>
    <d v="2019-06-27T00:00:00"/>
    <d v="2019-06-01T00:00:00"/>
    <s v="10061887"/>
  </r>
  <r>
    <n v="1"/>
    <n v="11205.09"/>
    <n v="1713.6821495547001"/>
    <n v="9491.4078504452991"/>
    <d v="2023-12-01T00:00:00"/>
    <s v="BH Colorado Electric Oper Co"/>
    <s v="Regulated Electric (122)"/>
    <s v="WPC Sub 40673 RATTLESNAKE BUTTE SUB"/>
    <x v="155"/>
    <n v="135300"/>
    <x v="265"/>
    <n v="20845311"/>
    <s v="Pnls,Instr,Gauge,Relay&amp;Control-Othr"/>
    <d v="2016-09-01T00:00:00"/>
    <d v="2016-09-01T00:00:00"/>
    <s v="10052395"/>
  </r>
  <r>
    <n v="3"/>
    <n v="198936.97"/>
    <n v="30424.988498575098"/>
    <n v="168511.98150142492"/>
    <d v="2023-12-01T00:00:00"/>
    <s v="BH Colorado Electric Oper Co"/>
    <s v="Regulated Electric (122)"/>
    <s v="WPC Sub 40673 RATTLESNAKE BUTTE SUB"/>
    <x v="155"/>
    <n v="135300"/>
    <x v="266"/>
    <n v="20845299"/>
    <s v="Potential Device - Ccvt"/>
    <d v="2016-09-01T00:00:00"/>
    <d v="2016-01-01T00:00:00"/>
    <s v="10052395"/>
  </r>
  <r>
    <n v="3"/>
    <n v="88788.09"/>
    <n v="20821.222633261201"/>
    <n v="67966.867366738792"/>
    <d v="2023-12-01T00:00:00"/>
    <s v="BH Colorado Electric Oper Co"/>
    <s v="Regulated Electric (122)"/>
    <s v="WPC Sub 40673 RATTLESNAKE BUTTE SUB"/>
    <x v="155"/>
    <n v="135300"/>
    <x v="148"/>
    <n v="12010357"/>
    <s v="REACTOR: SINGLE PHASE SHUNT"/>
    <d v="2012-10-11T00:00:00"/>
    <d v="2013-01-01T00:00:00"/>
    <s v="10044528"/>
  </r>
  <r>
    <n v="1"/>
    <n v="37903.300000000003"/>
    <n v="8888.5012374439993"/>
    <n v="29014.798762556005"/>
    <d v="2023-12-01T00:00:00"/>
    <s v="BH Colorado Electric Oper Co"/>
    <s v="Regulated Electric (122)"/>
    <s v="WPC Sub 40673 RATTLESNAKE BUTTE SUB"/>
    <x v="155"/>
    <n v="135300"/>
    <x v="240"/>
    <n v="12010384"/>
    <s v="RELAY PANEL # 2"/>
    <d v="2012-10-11T00:00:00"/>
    <d v="2013-01-01T00:00:00"/>
    <s v="10044528"/>
  </r>
  <r>
    <n v="1"/>
    <n v="101808.73"/>
    <n v="23874.623649856399"/>
    <n v="77934.1063501436"/>
    <d v="2023-12-01T00:00:00"/>
    <s v="BH Colorado Electric Oper Co"/>
    <s v="Regulated Electric (122)"/>
    <s v="WPC Sub 40673 RATTLESNAKE BUTTE SUB"/>
    <x v="155"/>
    <n v="135300"/>
    <x v="240"/>
    <n v="12010381"/>
    <s v="RELAY PANEL # 1"/>
    <d v="2012-10-11T00:00:00"/>
    <d v="2013-01-01T00:00:00"/>
    <s v="10044528"/>
  </r>
  <r>
    <n v="1"/>
    <n v="18791.79"/>
    <n v="4406.7627005772001"/>
    <n v="14385.0272994228"/>
    <d v="2023-12-01T00:00:00"/>
    <s v="BH Colorado Electric Oper Co"/>
    <s v="Regulated Electric (122)"/>
    <s v="WPC Sub 40673 RATTLESNAKE BUTTE SUB"/>
    <x v="155"/>
    <n v="135300"/>
    <x v="240"/>
    <n v="12010387"/>
    <s v="RELAY PANEL # 6"/>
    <d v="2012-10-11T00:00:00"/>
    <d v="2013-01-01T00:00:00"/>
    <s v="10044528"/>
  </r>
  <r>
    <n v="1"/>
    <n v="39404.639999999999"/>
    <n v="9240.572493715199"/>
    <n v="30164.067506284802"/>
    <d v="2023-12-01T00:00:00"/>
    <s v="BH Colorado Electric Oper Co"/>
    <s v="Regulated Electric (122)"/>
    <s v="WPC Sub 40673 RATTLESNAKE BUTTE SUB"/>
    <x v="155"/>
    <n v="135300"/>
    <x v="240"/>
    <n v="12010375"/>
    <s v="RELAY PANEL # 5"/>
    <d v="2012-10-11T00:00:00"/>
    <d v="2013-01-01T00:00:00"/>
    <s v="10044528"/>
  </r>
  <r>
    <n v="1"/>
    <n v="13508.050000000001"/>
    <n v="3167.7009426740001"/>
    <n v="10340.349057326001"/>
    <d v="2023-12-01T00:00:00"/>
    <s v="BH Colorado Electric Oper Co"/>
    <s v="Regulated Electric (122)"/>
    <s v="WPC Sub 40673 RATTLESNAKE BUTTE SUB"/>
    <x v="155"/>
    <n v="135300"/>
    <x v="240"/>
    <n v="12010372"/>
    <s v="RELAY PANEL # 4"/>
    <d v="2012-10-11T00:00:00"/>
    <d v="2013-01-01T00:00:00"/>
    <s v="10044528"/>
  </r>
  <r>
    <n v="0"/>
    <n v="6609.55"/>
    <n v="606.51015378499994"/>
    <n v="6003.0398462150006"/>
    <d v="2023-12-01T00:00:00"/>
    <s v="BH Colorado Electric Oper Co"/>
    <s v="Regulated Electric (122)"/>
    <s v="WPC Sub 40673 RATTLESNAKE BUTTE SUB"/>
    <x v="155"/>
    <n v="135300"/>
    <x v="240"/>
    <n v="34776012"/>
    <s v="Relay - Other CCVT Protection"/>
    <d v="2019-12-16T00:00:00"/>
    <d v="2019-12-01T00:00:00"/>
    <s v="10068184"/>
  </r>
  <r>
    <n v="1"/>
    <n v="43045.29"/>
    <n v="10094.321956957199"/>
    <n v="32950.968043042798"/>
    <d v="2023-12-01T00:00:00"/>
    <s v="BH Colorado Electric Oper Co"/>
    <s v="Regulated Electric (122)"/>
    <s v="WPC Sub 40673 RATTLESNAKE BUTTE SUB"/>
    <x v="155"/>
    <n v="135300"/>
    <x v="240"/>
    <n v="12010378"/>
    <s v="RELAY PANEL # 3"/>
    <d v="2012-10-11T00:00:00"/>
    <d v="2013-01-01T00:00:00"/>
    <s v="10044528"/>
  </r>
  <r>
    <n v="1"/>
    <n v="143820.55000000002"/>
    <n v="21995.602826406503"/>
    <n v="121824.94717359351"/>
    <d v="2023-12-01T00:00:00"/>
    <s v="BH Colorado Electric Oper Co"/>
    <s v="Regulated Electric (122)"/>
    <s v="WPC Sub 40673 RATTLESNAKE BUTTE SUB"/>
    <x v="155"/>
    <n v="135300"/>
    <x v="149"/>
    <n v="20845329"/>
    <s v="RELAY AND CONTROL"/>
    <d v="2016-09-01T00:00:00"/>
    <d v="2016-09-01T00:00:00"/>
    <s v="10052395"/>
  </r>
  <r>
    <n v="1"/>
    <n v="83917.400000000009"/>
    <n v="7700.4872009800001"/>
    <n v="76216.912799020007"/>
    <d v="2023-12-01T00:00:00"/>
    <s v="BH Colorado Electric Oper Co"/>
    <s v="Regulated Electric (122)"/>
    <s v="WPC Sub 40673 RATTLESNAKE BUTTE SUB"/>
    <x v="155"/>
    <n v="135300"/>
    <x v="125"/>
    <n v="27945136"/>
    <s v="Wind Farm PMU (Phasor Measurement Unit) for Peakview &amp; Busch Ranch 1"/>
    <d v="2019-05-03T00:00:00"/>
    <d v="2019-01-01T00:00:00"/>
    <s v="10066732"/>
  </r>
  <r>
    <n v="3"/>
    <n v="13590.82"/>
    <n v="1247.1303384140001"/>
    <n v="12343.689661585999"/>
    <d v="2023-12-01T00:00:00"/>
    <s v="BH Colorado Electric Oper Co"/>
    <s v="Regulated Electric (122)"/>
    <s v="WPC Sub 40673 RATTLESNAKE BUTTE SUB"/>
    <x v="155"/>
    <n v="135300"/>
    <x v="93"/>
    <n v="30235277"/>
    <s v="STEEL 115KV CVT STR"/>
    <d v="2019-06-27T00:00:00"/>
    <d v="2019-06-01T00:00:00"/>
    <s v="10061887"/>
  </r>
  <r>
    <n v="1"/>
    <n v="18654.07"/>
    <n v="1711.747829189"/>
    <n v="16942.322170811"/>
    <d v="2023-12-01T00:00:00"/>
    <s v="BH Colorado Electric Oper Co"/>
    <s v="Regulated Electric (122)"/>
    <s v="WPC Sub 40673 RATTLESNAKE BUTTE SUB"/>
    <x v="155"/>
    <n v="135300"/>
    <x v="93"/>
    <n v="30235282"/>
    <s v="STEEL 115KV HFRAME DE"/>
    <d v="2019-06-27T00:00:00"/>
    <d v="2019-06-01T00:00:00"/>
    <s v="10061887"/>
  </r>
  <r>
    <n v="650"/>
    <n v="298802.31"/>
    <n v="45698.176890387302"/>
    <n v="253104.13310961268"/>
    <d v="2023-12-01T00:00:00"/>
    <s v="BH Colorado Electric Oper Co"/>
    <s v="Regulated Electric (122)"/>
    <s v="WPC Sub 40673 RATTLESNAKE BUTTE SUB"/>
    <x v="155"/>
    <n v="135300"/>
    <x v="93"/>
    <n v="20845326"/>
    <s v="Structure - Steel"/>
    <d v="2016-09-01T00:00:00"/>
    <d v="2016-09-01T00:00:00"/>
    <s v="10052395"/>
  </r>
  <r>
    <n v="1"/>
    <n v="6306.87"/>
    <n v="578.73541974900002"/>
    <n v="5728.1345802509995"/>
    <d v="2023-12-01T00:00:00"/>
    <s v="BH Colorado Electric Oper Co"/>
    <s v="Regulated Electric (122)"/>
    <s v="WPC Sub 40673 RATTLESNAKE BUTTE SUB"/>
    <x v="155"/>
    <n v="135300"/>
    <x v="93"/>
    <n v="30235273"/>
    <s v="STEEL 115KV 3PH METERING UNIT SUPP"/>
    <d v="2019-06-27T00:00:00"/>
    <d v="2019-06-01T00:00:00"/>
    <s v="10061887"/>
  </r>
  <r>
    <n v="1"/>
    <n v="9771.2000000000007"/>
    <n v="896.63169424"/>
    <n v="8874.5683057599999"/>
    <d v="2023-12-01T00:00:00"/>
    <s v="BH Colorado Electric Oper Co"/>
    <s v="Regulated Electric (122)"/>
    <s v="WPC Sub 40673 RATTLESNAKE BUTTE SUB"/>
    <x v="155"/>
    <n v="135300"/>
    <x v="93"/>
    <n v="30235270"/>
    <s v="STEEL 115KV 3PH LOW BUS STR"/>
    <d v="2019-06-27T00:00:00"/>
    <d v="2019-06-01T00:00:00"/>
    <s v="10061887"/>
  </r>
  <r>
    <n v="4"/>
    <n v="75704.650000000009"/>
    <n v="6946.8630865550003"/>
    <n v="68757.786913445016"/>
    <d v="2023-12-01T00:00:00"/>
    <s v="BH Colorado Electric Oper Co"/>
    <s v="Regulated Electric (122)"/>
    <s v="WPC Sub 40673 RATTLESNAKE BUTTE SUB"/>
    <x v="155"/>
    <n v="135300"/>
    <x v="80"/>
    <n v="30235223"/>
    <s v="SWITCH 115KV"/>
    <d v="2019-06-27T00:00:00"/>
    <d v="2019-01-01T00:00:00"/>
    <s v="10061887"/>
  </r>
  <r>
    <n v="5"/>
    <n v="21314.25"/>
    <n v="4998.2913756899998"/>
    <n v="16315.95862431"/>
    <d v="2023-12-01T00:00:00"/>
    <s v="BH Colorado Electric Oper Co"/>
    <s v="Regulated Electric (122)"/>
    <s v="WPC Sub 40673 RATTLESNAKE BUTTE SUB"/>
    <x v="155"/>
    <n v="135300"/>
    <x v="80"/>
    <n v="12010338"/>
    <s v="SWITCH: 13.8 KV 110KV 1200 A DISCONNECT"/>
    <d v="2012-10-11T00:00:00"/>
    <d v="2013-01-01T00:00:00"/>
    <s v="10044528"/>
  </r>
  <r>
    <n v="7"/>
    <n v="43761.62"/>
    <n v="10262.304694381601"/>
    <n v="33499.315305618402"/>
    <d v="2023-12-01T00:00:00"/>
    <s v="BH Colorado Electric Oper Co"/>
    <s v="Regulated Electric (122)"/>
    <s v="WPC Sub 40673 RATTLESNAKE BUTTE SUB"/>
    <x v="155"/>
    <n v="135300"/>
    <x v="14"/>
    <n v="12010343"/>
    <s v="SWITCH: 1200 A W/AUX 138 KV"/>
    <d v="2012-10-11T00:00:00"/>
    <d v="2013-01-01T00:00:00"/>
    <s v="10044528"/>
  </r>
  <r>
    <n v="4"/>
    <n v="202314.08000000002"/>
    <n v="30941.476373646401"/>
    <n v="171372.60362635361"/>
    <d v="2023-12-01T00:00:00"/>
    <s v="BH Colorado Electric Oper Co"/>
    <s v="Regulated Electric (122)"/>
    <s v="WPC Sub 40673 RATTLESNAKE BUTTE SUB"/>
    <x v="155"/>
    <n v="135300"/>
    <x v="14"/>
    <n v="20845302"/>
    <s v="Switches-Disconnect &gt;= 115kv"/>
    <d v="2016-09-01T00:00:00"/>
    <d v="2016-01-01T00:00:00"/>
    <s v="10052395"/>
  </r>
  <r>
    <n v="1"/>
    <n v="3001.5"/>
    <n v="275.42574404999999"/>
    <n v="2726.07425595"/>
    <d v="2023-12-01T00:00:00"/>
    <s v="BH Colorado Electric Oper Co"/>
    <s v="Regulated Electric (122)"/>
    <s v="WPC Sub 40673 RATTLESNAKE BUTTE SUB"/>
    <x v="155"/>
    <n v="135300"/>
    <x v="422"/>
    <n v="30235226"/>
    <s v="SEL ETHERNET SWITCH"/>
    <d v="2019-06-27T00:00:00"/>
    <d v="2019-01-01T00:00:00"/>
    <s v="10061887"/>
  </r>
  <r>
    <n v="2"/>
    <n v="100352.61"/>
    <n v="9208.6264456470017"/>
    <n v="91143.983554353006"/>
    <d v="2023-12-01T00:00:00"/>
    <s v="BH Colorado Electric Oper Co"/>
    <s v="Regulated Electric (122)"/>
    <s v="WPC Sub 40673 RATTLESNAKE BUTTE SUB"/>
    <x v="155"/>
    <n v="135300"/>
    <x v="129"/>
    <n v="30235229"/>
    <s v="CTPT"/>
    <d v="2019-06-27T00:00:00"/>
    <d v="2019-01-01T00:00:00"/>
    <s v="10061887"/>
  </r>
  <r>
    <n v="1"/>
    <n v="23310.420000000002"/>
    <n v="5466.4025827656005"/>
    <n v="17844.017417234401"/>
    <d v="2023-12-01T00:00:00"/>
    <s v="BH Colorado Electric Oper Co"/>
    <s v="Regulated Electric (122)"/>
    <s v="WPC Sub 40673 RATTLESNAKE BUTTE SUB"/>
    <x v="155"/>
    <n v="135300"/>
    <x v="361"/>
    <n v="12010390"/>
    <s v="TRENCH"/>
    <d v="2012-10-11T00:00:00"/>
    <d v="2013-01-01T00:00:00"/>
    <s v="10044528"/>
  </r>
  <r>
    <n v="0"/>
    <n v="512.62"/>
    <n v="47.039395274"/>
    <n v="465.58060472599999"/>
    <d v="2023-12-01T00:00:00"/>
    <s v="BH Colorado Electric Oper Co"/>
    <s v="Regulated Electric (122)"/>
    <s v="WPC Sub 40673 RATTLESNAKE BUTTE SUB"/>
    <x v="155"/>
    <n v="135300"/>
    <x v="131"/>
    <n v="30235252"/>
    <s v="Yard Lighting Systems"/>
    <d v="2019-06-27T00:00:00"/>
    <d v="2019-06-01T00:00:00"/>
    <s v="10061887"/>
  </r>
  <r>
    <n v="1"/>
    <n v="12.56"/>
    <n v="-0.39294575440000001"/>
    <n v="12.9529457544"/>
    <d v="2023-12-01T00:00:00"/>
    <s v="BH Colorado Electric Oper Co"/>
    <s v="Regulated Electric (122)"/>
    <s v="WPC Transmission Line #  235 DNU"/>
    <x v="156"/>
    <n v="135002"/>
    <x v="17"/>
    <n v="9870002"/>
    <s v="T-LIN S36 T23 R57"/>
    <d v="1959-07-01T00:00:00"/>
    <d v="1959-07-01T00:00:00"/>
    <s v="CPR Conversion"/>
  </r>
  <r>
    <n v="2"/>
    <n v="218.49"/>
    <n v="-6.8355667101000002"/>
    <n v="225.32556671010002"/>
    <d v="2023-12-01T00:00:00"/>
    <s v="BH Colorado Electric Oper Co"/>
    <s v="Regulated Electric (122)"/>
    <s v="WPC Transmission Line #  235 DNU"/>
    <x v="156"/>
    <n v="135002"/>
    <x v="17"/>
    <n v="9870074"/>
    <s v="T-LIN S24 T22 R58"/>
    <d v="1959-07-01T00:00:00"/>
    <d v="1959-07-01T00:00:00"/>
    <s v="CPR Conversion"/>
  </r>
  <r>
    <n v="4"/>
    <n v="1577.46"/>
    <n v="-49.351609055400004"/>
    <n v="1626.8116090554001"/>
    <d v="2023-12-01T00:00:00"/>
    <s v="BH Colorado Electric Oper Co"/>
    <s v="Regulated Electric (122)"/>
    <s v="WPC Transmission Line #  235 DNU"/>
    <x v="156"/>
    <n v="135002"/>
    <x v="17"/>
    <n v="9718849"/>
    <s v="T-LIN S04 T23 R55"/>
    <d v="1959-07-01T00:00:00"/>
    <d v="1959-07-01T00:00:00"/>
    <s v="CPR Conversion"/>
  </r>
  <r>
    <n v="2"/>
    <n v="189.88"/>
    <n v="-5.9404888412000005"/>
    <n v="195.82048884119999"/>
    <d v="2023-12-01T00:00:00"/>
    <s v="BH Colorado Electric Oper Co"/>
    <s v="Regulated Electric (122)"/>
    <s v="WPC Transmission Line #  235 DNU"/>
    <x v="156"/>
    <n v="135002"/>
    <x v="17"/>
    <n v="9696126"/>
    <s v="T-LIN S08 T22 R58"/>
    <d v="1959-07-01T00:00:00"/>
    <d v="1959-07-01T00:00:00"/>
    <s v="CPR Conversion"/>
  </r>
  <r>
    <n v="1"/>
    <n v="600"/>
    <n v="-14.697113999999999"/>
    <n v="614.69711400000006"/>
    <d v="2023-12-01T00:00:00"/>
    <s v="BH Colorado Electric Oper Co"/>
    <s v="Regulated Electric (122)"/>
    <s v="WPC Transmission Line #  235 DNU"/>
    <x v="156"/>
    <n v="135002"/>
    <x v="17"/>
    <n v="9870064"/>
    <s v="T-LIN S31 T20 R61"/>
    <d v="1973-07-01T00:00:00"/>
    <d v="1973-07-01T00:00:00"/>
    <s v="CPR Conversion"/>
  </r>
  <r>
    <n v="1"/>
    <n v="409.09000000000003"/>
    <n v="-10.0207372771"/>
    <n v="419.11073727710004"/>
    <d v="2023-12-01T00:00:00"/>
    <s v="BH Colorado Electric Oper Co"/>
    <s v="Regulated Electric (122)"/>
    <s v="WPC Transmission Line #  235 DNU"/>
    <x v="156"/>
    <n v="135002"/>
    <x v="17"/>
    <n v="9870061"/>
    <s v="T-LIN S07 T20 R61"/>
    <d v="1973-07-01T00:00:00"/>
    <d v="1973-07-01T00:00:00"/>
    <s v="CPR Conversion"/>
  </r>
  <r>
    <n v="1"/>
    <n v="94.08"/>
    <n v="-2.9433388992"/>
    <n v="97.023338899199999"/>
    <d v="2023-12-01T00:00:00"/>
    <s v="BH Colorado Electric Oper Co"/>
    <s v="Regulated Electric (122)"/>
    <s v="WPC Transmission Line #  235 DNU"/>
    <x v="156"/>
    <n v="135002"/>
    <x v="17"/>
    <n v="9870066"/>
    <s v="T-LIN S21 T23 R55"/>
    <d v="1959-07-01T00:00:00"/>
    <d v="1959-07-01T00:00:00"/>
    <s v="CPR Conversion"/>
  </r>
  <r>
    <n v="2"/>
    <n v="123.43"/>
    <n v="-3.8615680307"/>
    <n v="127.29156803070001"/>
    <d v="2023-12-01T00:00:00"/>
    <s v="BH Colorado Electric Oper Co"/>
    <s v="Regulated Electric (122)"/>
    <s v="WPC Transmission Line #  235 DNU"/>
    <x v="156"/>
    <n v="135002"/>
    <x v="17"/>
    <n v="9691241"/>
    <s v="T-LIN S24 T22 R57"/>
    <d v="1959-07-01T00:00:00"/>
    <d v="1959-07-01T00:00:00"/>
    <s v="CPR Conversion"/>
  </r>
  <r>
    <n v="1"/>
    <n v="48.59"/>
    <n v="-1.5201619591"/>
    <n v="50.110161959100004"/>
    <d v="2023-12-01T00:00:00"/>
    <s v="BH Colorado Electric Oper Co"/>
    <s v="Regulated Electric (122)"/>
    <s v="WPC Transmission Line #  235 DNU"/>
    <x v="156"/>
    <n v="135002"/>
    <x v="17"/>
    <n v="9870059"/>
    <s v="T-LIN S02 T22 R59"/>
    <d v="1959-07-01T00:00:00"/>
    <d v="1959-07-01T00:00:00"/>
    <s v="CPR Conversion"/>
  </r>
  <r>
    <n v="1"/>
    <n v="470.13"/>
    <n v="-14.708247413700001"/>
    <n v="484.8382474137"/>
    <d v="2023-12-01T00:00:00"/>
    <s v="BH Colorado Electric Oper Co"/>
    <s v="Regulated Electric (122)"/>
    <s v="WPC Transmission Line #  235 DNU"/>
    <x v="156"/>
    <n v="135002"/>
    <x v="17"/>
    <n v="9870003"/>
    <s v="T-LIN S25 T21 R60"/>
    <d v="1959-07-01T00:00:00"/>
    <d v="1959-07-01T00:00:00"/>
    <s v="CPR Conversion"/>
  </r>
  <r>
    <n v="1"/>
    <n v="1022.7900000000001"/>
    <n v="-31.998486317100003"/>
    <n v="1054.7884863171"/>
    <d v="2023-12-01T00:00:00"/>
    <s v="BH Colorado Electric Oper Co"/>
    <s v="Regulated Electric (122)"/>
    <s v="WPC Transmission Line #  235 DNU"/>
    <x v="156"/>
    <n v="135002"/>
    <x v="17"/>
    <n v="9870080"/>
    <s v="T-LIN S30 T20 R62"/>
    <d v="1959-07-01T00:00:00"/>
    <d v="1959-07-01T00:00:00"/>
    <s v="CPR Conversion"/>
  </r>
  <r>
    <n v="1"/>
    <n v="95.7"/>
    <n v="-2.9940213930000001"/>
    <n v="98.694021393"/>
    <d v="2023-12-01T00:00:00"/>
    <s v="BH Colorado Electric Oper Co"/>
    <s v="Regulated Electric (122)"/>
    <s v="WPC Transmission Line #  235 DNU"/>
    <x v="156"/>
    <n v="135002"/>
    <x v="17"/>
    <n v="9870011"/>
    <s v="T-LIN S23 T20 R64"/>
    <d v="1959-07-01T00:00:00"/>
    <d v="1959-07-01T00:00:00"/>
    <s v="CPR Conversion"/>
  </r>
  <r>
    <n v="1"/>
    <n v="1203.43"/>
    <n v="-37.649897230699999"/>
    <n v="1241.0798972307"/>
    <d v="2023-12-01T00:00:00"/>
    <s v="BH Colorado Electric Oper Co"/>
    <s v="Regulated Electric (122)"/>
    <s v="WPC Transmission Line #  235 DNU"/>
    <x v="156"/>
    <n v="135002"/>
    <x v="17"/>
    <n v="9699857"/>
    <s v="T-LIN S03 T21 R60"/>
    <d v="1959-07-01T00:00:00"/>
    <d v="1959-07-01T00:00:00"/>
    <s v="CPR Conversion"/>
  </r>
  <r>
    <n v="1"/>
    <n v="5689.82"/>
    <n v="-139.37322196580001"/>
    <n v="5829.1932219658001"/>
    <d v="2023-12-01T00:00:00"/>
    <s v="BH Colorado Electric Oper Co"/>
    <s v="Regulated Electric (122)"/>
    <s v="WPC Transmission Line #  235 DNU"/>
    <x v="156"/>
    <n v="135002"/>
    <x v="17"/>
    <n v="9870062"/>
    <s v="T-LIN S07 T19 R61"/>
    <d v="1973-07-01T00:00:00"/>
    <d v="1973-07-01T00:00:00"/>
    <s v="CPR Conversion"/>
  </r>
  <r>
    <n v="1"/>
    <n v="717.75"/>
    <n v="-22.455160447499999"/>
    <n v="740.20516044750002"/>
    <d v="2023-12-01T00:00:00"/>
    <s v="BH Colorado Electric Oper Co"/>
    <s v="Regulated Electric (122)"/>
    <s v="WPC Transmission Line #  235 DNU"/>
    <x v="156"/>
    <n v="135002"/>
    <x v="17"/>
    <n v="9870001"/>
    <s v="T-LIN S31 T20 R61"/>
    <d v="1959-07-01T00:00:00"/>
    <d v="1959-07-01T00:00:00"/>
    <s v="CPR Conversion"/>
  </r>
  <r>
    <n v="1"/>
    <n v="97.36"/>
    <n v="-3.0459553064000002"/>
    <n v="100.4059553064"/>
    <d v="2023-12-01T00:00:00"/>
    <s v="BH Colorado Electric Oper Co"/>
    <s v="Regulated Electric (122)"/>
    <s v="WPC Transmission Line #  235 DNU"/>
    <x v="156"/>
    <n v="135002"/>
    <x v="17"/>
    <n v="9870073"/>
    <s v="T-LIN S13 T22 R58"/>
    <d v="1959-07-01T00:00:00"/>
    <d v="1959-07-01T00:00:00"/>
    <s v="CPR Conversion"/>
  </r>
  <r>
    <n v="1"/>
    <n v="41.87"/>
    <n v="-1.3099234663000001"/>
    <n v="43.179923466299996"/>
    <d v="2023-12-01T00:00:00"/>
    <s v="BH Colorado Electric Oper Co"/>
    <s v="Regulated Electric (122)"/>
    <s v="WPC Transmission Line #  235 DNU"/>
    <x v="156"/>
    <n v="135002"/>
    <x v="17"/>
    <n v="9870136"/>
    <s v="LAND RIGHTS"/>
    <d v="1959-07-01T00:00:00"/>
    <d v="1959-07-01T00:00:00"/>
    <s v="CPR Conversion"/>
  </r>
  <r>
    <n v="2"/>
    <n v="267.78000000000003"/>
    <n v="-8.3776285122000012"/>
    <n v="276.15762851220001"/>
    <d v="2023-12-01T00:00:00"/>
    <s v="BH Colorado Electric Oper Co"/>
    <s v="Regulated Electric (122)"/>
    <s v="WPC Transmission Line #  235 DNU"/>
    <x v="156"/>
    <n v="135002"/>
    <x v="17"/>
    <n v="9870069"/>
    <s v="T-LIN S23 T22 R57"/>
    <d v="1959-07-01T00:00:00"/>
    <d v="1959-07-01T00:00:00"/>
    <s v="CPR Conversion"/>
  </r>
  <r>
    <n v="1"/>
    <n v="436.33"/>
    <n v="-13.6507978517"/>
    <n v="449.9807978517"/>
    <d v="2023-12-01T00:00:00"/>
    <s v="BH Colorado Electric Oper Co"/>
    <s v="Regulated Electric (122)"/>
    <s v="WPC Transmission Line #  235 DNU"/>
    <x v="156"/>
    <n v="135002"/>
    <x v="17"/>
    <n v="9870068"/>
    <s v="T-LIN S19 T22 R56"/>
    <d v="1959-07-01T00:00:00"/>
    <d v="1959-07-01T00:00:00"/>
    <s v="CPR Conversion"/>
  </r>
  <r>
    <n v="1"/>
    <n v="63.160000000000004"/>
    <n v="-1.9759915483999999"/>
    <n v="65.1359915484"/>
    <d v="2023-12-01T00:00:00"/>
    <s v="BH Colorado Electric Oper Co"/>
    <s v="Regulated Electric (122)"/>
    <s v="WPC Transmission Line #  235 DNU"/>
    <x v="156"/>
    <n v="135002"/>
    <x v="17"/>
    <n v="9870009"/>
    <s v="T-LIN S14 T20 R64"/>
    <d v="1959-07-01T00:00:00"/>
    <d v="1959-07-01T00:00:00"/>
    <s v="CPR Conversion"/>
  </r>
  <r>
    <n v="2"/>
    <n v="265.75"/>
    <n v="-8.3141189675000007"/>
    <n v="274.06411896750001"/>
    <d v="2023-12-01T00:00:00"/>
    <s v="BH Colorado Electric Oper Co"/>
    <s v="Regulated Electric (122)"/>
    <s v="WPC Transmission Line #  235 DNU"/>
    <x v="156"/>
    <n v="135002"/>
    <x v="17"/>
    <n v="9727122"/>
    <s v="T-LIN S28 T23 R55"/>
    <d v="1959-07-01T00:00:00"/>
    <d v="1959-07-01T00:00:00"/>
    <s v="CPR Conversion"/>
  </r>
  <r>
    <n v="1"/>
    <n v="514.39"/>
    <n v="-16.092943201099999"/>
    <n v="530.48294320109994"/>
    <d v="2023-12-01T00:00:00"/>
    <s v="BH Colorado Electric Oper Co"/>
    <s v="Regulated Electric (122)"/>
    <s v="WPC Transmission Line #  235 DNU"/>
    <x v="156"/>
    <n v="135002"/>
    <x v="17"/>
    <n v="9708892"/>
    <s v="T-LIN S08 T19 R64"/>
    <d v="1959-07-01T00:00:00"/>
    <d v="1959-07-01T00:00:00"/>
    <s v="CPR Conversion"/>
  </r>
  <r>
    <n v="1"/>
    <n v="29.25"/>
    <n v="-0.91510058250000004"/>
    <n v="30.165100582499999"/>
    <d v="2023-12-01T00:00:00"/>
    <s v="BH Colorado Electric Oper Co"/>
    <s v="Regulated Electric (122)"/>
    <s v="WPC Transmission Line #  235 DNU"/>
    <x v="156"/>
    <n v="135002"/>
    <x v="17"/>
    <n v="9870005"/>
    <s v="T-LIN S10 T22 R58"/>
    <d v="1959-07-01T00:00:00"/>
    <d v="1959-07-01T00:00:00"/>
    <s v="CPR Conversion"/>
  </r>
  <r>
    <n v="1"/>
    <n v="2392.9700000000003"/>
    <n v="-74.865239005299998"/>
    <n v="2467.8352390053001"/>
    <d v="2023-12-01T00:00:00"/>
    <s v="BH Colorado Electric Oper Co"/>
    <s v="Regulated Electric (122)"/>
    <s v="WPC Transmission Line #  235 DNU"/>
    <x v="156"/>
    <n v="135002"/>
    <x v="17"/>
    <n v="9870079"/>
    <s v="T-LIN S09 T20 R05"/>
    <d v="1959-07-01T00:00:00"/>
    <d v="1959-07-01T00:00:00"/>
    <s v="CPR Conversion"/>
  </r>
  <r>
    <n v="2"/>
    <n v="85.06"/>
    <n v="-2.6611437794000001"/>
    <n v="87.721143779400009"/>
    <d v="2023-12-01T00:00:00"/>
    <s v="BH Colorado Electric Oper Co"/>
    <s v="Regulated Electric (122)"/>
    <s v="WPC Transmission Line #  235 DNU"/>
    <x v="156"/>
    <n v="135002"/>
    <x v="17"/>
    <n v="9870077"/>
    <s v="T-LIN S04 T24 R55"/>
    <d v="1959-07-01T00:00:00"/>
    <d v="1959-07-01T00:00:00"/>
    <s v="CPR Conversion"/>
  </r>
  <r>
    <n v="1"/>
    <n v="47.85"/>
    <n v="-1.4970106965000001"/>
    <n v="49.3470106965"/>
    <d v="2023-12-01T00:00:00"/>
    <s v="BH Colorado Electric Oper Co"/>
    <s v="Regulated Electric (122)"/>
    <s v="WPC Transmission Line #  235 DNU"/>
    <x v="156"/>
    <n v="135002"/>
    <x v="17"/>
    <n v="9870076"/>
    <s v="T-LIN S20 T22 R58"/>
    <d v="1959-07-01T00:00:00"/>
    <d v="1959-07-01T00:00:00"/>
    <s v="CPR Conversion"/>
  </r>
  <r>
    <n v="2"/>
    <n v="157.58000000000001"/>
    <n v="-4.9299675142000003"/>
    <n v="162.50996751420001"/>
    <d v="2023-12-01T00:00:00"/>
    <s v="BH Colorado Electric Oper Co"/>
    <s v="Regulated Electric (122)"/>
    <s v="WPC Transmission Line #  235 DNU"/>
    <x v="156"/>
    <n v="135002"/>
    <x v="17"/>
    <n v="9870067"/>
    <s v="T-LIN S20 T22 R56"/>
    <d v="1959-07-01T00:00:00"/>
    <d v="1959-07-01T00:00:00"/>
    <s v="CPR Conversion"/>
  </r>
  <r>
    <n v="2"/>
    <n v="731.15"/>
    <n v="-22.874386013500001"/>
    <n v="754.02438601350002"/>
    <d v="2023-12-01T00:00:00"/>
    <s v="BH Colorado Electric Oper Co"/>
    <s v="Regulated Electric (122)"/>
    <s v="WPC Transmission Line #  235 DNU"/>
    <x v="156"/>
    <n v="135002"/>
    <x v="17"/>
    <n v="9870016"/>
    <s v="T-LIN S07 T20 R64"/>
    <d v="1959-07-01T00:00:00"/>
    <d v="1959-07-01T00:00:00"/>
    <s v="CPR Conversion"/>
  </r>
  <r>
    <n v="1"/>
    <n v="252.65"/>
    <n v="-7.9042790485000003"/>
    <n v="260.55427904850001"/>
    <d v="2023-12-01T00:00:00"/>
    <s v="BH Colorado Electric Oper Co"/>
    <s v="Regulated Electric (122)"/>
    <s v="WPC Transmission Line #  235 DNU"/>
    <x v="156"/>
    <n v="135002"/>
    <x v="17"/>
    <n v="9870013"/>
    <s v="T-LIN S09 T20 R64"/>
    <d v="1959-07-01T00:00:00"/>
    <d v="1959-07-01T00:00:00"/>
    <s v="CPR Conversion"/>
  </r>
  <r>
    <n v="1"/>
    <n v="65.790000000000006"/>
    <n v="-2.0582723870999997"/>
    <n v="67.84827238710001"/>
    <d v="2023-12-01T00:00:00"/>
    <s v="BH Colorado Electric Oper Co"/>
    <s v="Regulated Electric (122)"/>
    <s v="WPC Transmission Line #  235 DNU"/>
    <x v="156"/>
    <n v="135002"/>
    <x v="17"/>
    <n v="9870012"/>
    <s v="T-LIN S32 T20 R62"/>
    <d v="1959-07-01T00:00:00"/>
    <d v="1959-07-01T00:00:00"/>
    <s v="CPR Conversion"/>
  </r>
  <r>
    <n v="1"/>
    <n v="1734.57"/>
    <n v="-54.266872389299998"/>
    <n v="1788.8368723893"/>
    <d v="2023-12-01T00:00:00"/>
    <s v="BH Colorado Electric Oper Co"/>
    <s v="Regulated Electric (122)"/>
    <s v="WPC Transmission Line #  235 DNU"/>
    <x v="156"/>
    <n v="135002"/>
    <x v="17"/>
    <n v="9870004"/>
    <s v="T-LIN S25 T20 R63"/>
    <d v="1959-07-01T00:00:00"/>
    <d v="1959-07-01T00:00:00"/>
    <s v="CPR Conversion"/>
  </r>
  <r>
    <n v="4"/>
    <n v="221.85"/>
    <n v="-6.9406859565000003"/>
    <n v="228.7906859565"/>
    <d v="2023-12-01T00:00:00"/>
    <s v="BH Colorado Electric Oper Co"/>
    <s v="Regulated Electric (122)"/>
    <s v="WPC Transmission Line #  235 DNU"/>
    <x v="156"/>
    <n v="135002"/>
    <x v="17"/>
    <n v="9869998"/>
    <s v="T-LIN S33 T23 R55"/>
    <d v="1959-07-01T00:00:00"/>
    <d v="1959-07-01T00:00:00"/>
    <s v="CPR Conversion"/>
  </r>
  <r>
    <n v="1"/>
    <n v="741.67"/>
    <n v="-23.203509368300001"/>
    <n v="764.87350936830001"/>
    <d v="2023-12-01T00:00:00"/>
    <s v="BH Colorado Electric Oper Co"/>
    <s v="Regulated Electric (122)"/>
    <s v="WPC Transmission Line #  235 DNU"/>
    <x v="156"/>
    <n v="135002"/>
    <x v="17"/>
    <n v="9870078"/>
    <s v="T-LIN S32 T20 R65"/>
    <d v="1959-07-01T00:00:00"/>
    <d v="1959-07-01T00:00:00"/>
    <s v="CPR Conversion"/>
  </r>
  <r>
    <n v="2"/>
    <n v="188.37"/>
    <n v="-5.8932477512999997"/>
    <n v="194.26324775130001"/>
    <d v="2023-12-01T00:00:00"/>
    <s v="BH Colorado Electric Oper Co"/>
    <s v="Regulated Electric (122)"/>
    <s v="WPC Transmission Line #  235 DNU"/>
    <x v="156"/>
    <n v="135002"/>
    <x v="17"/>
    <n v="9870075"/>
    <s v="T-LIN S07 T22 R58"/>
    <d v="1959-07-01T00:00:00"/>
    <d v="1959-07-01T00:00:00"/>
    <s v="CPR Conversion"/>
  </r>
  <r>
    <n v="2"/>
    <n v="91.65"/>
    <n v="-2.8673151584999998"/>
    <n v="94.517315158500011"/>
    <d v="2023-12-01T00:00:00"/>
    <s v="BH Colorado Electric Oper Co"/>
    <s v="Regulated Electric (122)"/>
    <s v="WPC Transmission Line #  235 DNU"/>
    <x v="156"/>
    <n v="135002"/>
    <x v="17"/>
    <n v="9870006"/>
    <s v="T-LIN S14 T22 R58"/>
    <d v="1959-07-01T00:00:00"/>
    <d v="1959-07-01T00:00:00"/>
    <s v="CPR Conversion"/>
  </r>
  <r>
    <n v="2"/>
    <n v="419.34000000000003"/>
    <n v="-13.1192573766"/>
    <n v="432.45925737660002"/>
    <d v="2023-12-01T00:00:00"/>
    <s v="BH Colorado Electric Oper Co"/>
    <s v="Regulated Electric (122)"/>
    <s v="WPC Transmission Line #  235 DNU"/>
    <x v="156"/>
    <n v="135002"/>
    <x v="17"/>
    <n v="9870072"/>
    <s v="T-LIN S19 T22 R57"/>
    <d v="1959-07-01T00:00:00"/>
    <d v="1959-07-01T00:00:00"/>
    <s v="CPR Conversion"/>
  </r>
  <r>
    <n v="4"/>
    <n v="465.41"/>
    <n v="-14.560579900900001"/>
    <n v="479.97057990090002"/>
    <d v="2023-12-01T00:00:00"/>
    <s v="BH Colorado Electric Oper Co"/>
    <s v="Regulated Electric (122)"/>
    <s v="WPC Transmission Line #  235 DNU"/>
    <x v="156"/>
    <n v="135002"/>
    <x v="17"/>
    <n v="9718842"/>
    <s v="T-LIN S11 T22 R59"/>
    <d v="1959-07-01T00:00:00"/>
    <d v="1959-07-01T00:00:00"/>
    <s v="CPR Conversion"/>
  </r>
  <r>
    <n v="3"/>
    <n v="374.24"/>
    <n v="-11.708281777600002"/>
    <n v="385.94828177760002"/>
    <d v="2023-12-01T00:00:00"/>
    <s v="BH Colorado Electric Oper Co"/>
    <s v="Regulated Electric (122)"/>
    <s v="WPC Transmission Line #  235 DNU"/>
    <x v="156"/>
    <n v="135002"/>
    <x v="17"/>
    <n v="9704826"/>
    <s v="T-LIN S03 T22 R59"/>
    <d v="1959-07-01T00:00:00"/>
    <d v="1959-07-01T00:00:00"/>
    <s v="CPR Conversion"/>
  </r>
  <r>
    <n v="1"/>
    <n v="2165.69"/>
    <n v="-53.048988031100002"/>
    <n v="2218.7389880311002"/>
    <d v="2023-12-01T00:00:00"/>
    <s v="BH Colorado Electric Oper Co"/>
    <s v="Regulated Electric (122)"/>
    <s v="WPC Transmission Line #  235 DNU"/>
    <x v="156"/>
    <n v="135002"/>
    <x v="17"/>
    <n v="9870063"/>
    <s v="T-LIN S30 T20 R61"/>
    <d v="1973-07-01T00:00:00"/>
    <d v="1973-07-01T00:00:00"/>
    <s v="CPR Conversion"/>
  </r>
  <r>
    <n v="1"/>
    <n v="317.01"/>
    <n v="-9.9178131849"/>
    <n v="326.9278131849"/>
    <d v="2023-12-01T00:00:00"/>
    <s v="BH Colorado Electric Oper Co"/>
    <s v="Regulated Electric (122)"/>
    <s v="WPC Transmission Line #  235 DNU"/>
    <x v="156"/>
    <n v="135002"/>
    <x v="17"/>
    <n v="9870008"/>
    <s v="T-LIN S04 T20 R61"/>
    <d v="1959-07-01T00:00:00"/>
    <d v="1959-07-01T00:00:00"/>
    <s v="CPR Conversion"/>
  </r>
  <r>
    <n v="1"/>
    <n v="220.11"/>
    <n v="-6.8862492039000003"/>
    <n v="226.99624920390002"/>
    <d v="2023-12-01T00:00:00"/>
    <s v="BH Colorado Electric Oper Co"/>
    <s v="Regulated Electric (122)"/>
    <s v="WPC Transmission Line #  235 DNU"/>
    <x v="156"/>
    <n v="135002"/>
    <x v="17"/>
    <n v="9870007"/>
    <s v="T-LIN S18 T21 R60"/>
    <d v="1959-07-01T00:00:00"/>
    <d v="1959-07-01T00:00:00"/>
    <s v="CPR Conversion"/>
  </r>
  <r>
    <n v="1"/>
    <n v="155.79"/>
    <n v="-4.8739664870999997"/>
    <n v="160.6639664871"/>
    <d v="2023-12-01T00:00:00"/>
    <s v="BH Colorado Electric Oper Co"/>
    <s v="Regulated Electric (122)"/>
    <s v="WPC Transmission Line #  235 DNU"/>
    <x v="156"/>
    <n v="135002"/>
    <x v="17"/>
    <n v="9870014"/>
    <s v="T-LIN S11 T20 R64"/>
    <d v="1959-07-01T00:00:00"/>
    <d v="1959-07-01T00:00:00"/>
    <s v="CPR Conversion"/>
  </r>
  <r>
    <n v="2"/>
    <n v="46.64"/>
    <n v="-1.4591552535999999"/>
    <n v="48.099155253600003"/>
    <d v="2023-12-01T00:00:00"/>
    <s v="BH Colorado Electric Oper Co"/>
    <s v="Regulated Electric (122)"/>
    <s v="WPC Transmission Line #  235 DNU"/>
    <x v="156"/>
    <n v="135002"/>
    <x v="17"/>
    <n v="9870070"/>
    <s v="T-LIN S22 T22 R57"/>
    <d v="1959-07-01T00:00:00"/>
    <d v="1959-07-01T00:00:00"/>
    <s v="CPR Conversion"/>
  </r>
  <r>
    <n v="1"/>
    <n v="62.92"/>
    <n v="-1.8158951096"/>
    <n v="64.735895109600008"/>
    <d v="2023-12-01T00:00:00"/>
    <s v="BH Colorado Electric Oper Co"/>
    <s v="Regulated Electric (122)"/>
    <s v="WPC Transmission Line #  235 DNU"/>
    <x v="156"/>
    <n v="135002"/>
    <x v="17"/>
    <n v="9870065"/>
    <s v="T-LIN S11 T20 R65"/>
    <d v="1964-07-01T00:00:00"/>
    <d v="1964-07-01T00:00:00"/>
    <s v="CPR Conversion"/>
  </r>
  <r>
    <n v="2"/>
    <n v="419.5"/>
    <n v="-13.124263055"/>
    <n v="432.62426305500003"/>
    <d v="2023-12-01T00:00:00"/>
    <s v="BH Colorado Electric Oper Co"/>
    <s v="Regulated Electric (122)"/>
    <s v="WPC Transmission Line #  235 DNU"/>
    <x v="156"/>
    <n v="135002"/>
    <x v="17"/>
    <n v="9870010"/>
    <s v="T-LIN S10 T20 R64"/>
    <d v="1959-07-01T00:00:00"/>
    <d v="1959-07-01T00:00:00"/>
    <s v="CPR Conversion"/>
  </r>
  <r>
    <n v="2"/>
    <n v="220.73000000000002"/>
    <n v="-6.9056462077000003"/>
    <n v="227.63564620770001"/>
    <d v="2023-12-01T00:00:00"/>
    <s v="BH Colorado Electric Oper Co"/>
    <s v="Regulated Electric (122)"/>
    <s v="WPC Transmission Line #  235 DNU"/>
    <x v="156"/>
    <n v="135002"/>
    <x v="17"/>
    <n v="9870000"/>
    <s v="T-LIN S09 T22 R58"/>
    <d v="1959-07-01T00:00:00"/>
    <d v="1959-07-01T00:00:00"/>
    <s v="CPR Conversion"/>
  </r>
  <r>
    <n v="1"/>
    <n v="1430.33"/>
    <n v="-44.748574911700004"/>
    <n v="1475.0785749116999"/>
    <d v="2023-12-01T00:00:00"/>
    <s v="BH Colorado Electric Oper Co"/>
    <s v="Regulated Electric (122)"/>
    <s v="WPC Transmission Line #  235 DNU"/>
    <x v="156"/>
    <n v="135002"/>
    <x v="17"/>
    <n v="9869997"/>
    <s v="T-LIN S12 T22 R59"/>
    <d v="1959-07-01T00:00:00"/>
    <d v="1959-07-01T00:00:00"/>
    <s v="CPR Conversion"/>
  </r>
  <r>
    <n v="1"/>
    <n v="65.790000000000006"/>
    <n v="-2.0582723870999997"/>
    <n v="67.84827238710001"/>
    <d v="2023-12-01T00:00:00"/>
    <s v="BH Colorado Electric Oper Co"/>
    <s v="Regulated Electric (122)"/>
    <s v="WPC Transmission Line #  235 DNU"/>
    <x v="156"/>
    <n v="135002"/>
    <x v="17"/>
    <n v="9870015"/>
    <s v="T-LIN S12 T20 R65"/>
    <d v="1959-07-01T00:00:00"/>
    <d v="1959-07-01T00:00:00"/>
    <s v="CPR Conversion"/>
  </r>
  <r>
    <n v="1"/>
    <n v="96.89"/>
    <n v="-3.0312511261000004"/>
    <n v="99.921251126100003"/>
    <d v="2023-12-01T00:00:00"/>
    <s v="BH Colorado Electric Oper Co"/>
    <s v="Regulated Electric (122)"/>
    <s v="WPC Transmission Line #  235 DNU"/>
    <x v="156"/>
    <n v="135002"/>
    <x v="17"/>
    <n v="9691244"/>
    <s v="T-LIN S29 T22 R59"/>
    <d v="1959-07-01T00:00:00"/>
    <d v="1959-07-01T00:00:00"/>
    <s v="CPR Conversion"/>
  </r>
  <r>
    <n v="2"/>
    <n v="239.24"/>
    <n v="-7.4847406276000008"/>
    <n v="246.7247406276"/>
    <d v="2023-12-01T00:00:00"/>
    <s v="BH Colorado Electric Oper Co"/>
    <s v="Regulated Electric (122)"/>
    <s v="WPC Transmission Line #  235 DNU"/>
    <x v="156"/>
    <n v="135002"/>
    <x v="17"/>
    <n v="9691242"/>
    <s v="T-LIN S21 T20 R65"/>
    <d v="1959-07-01T00:00:00"/>
    <d v="1959-07-01T00:00:00"/>
    <s v="CPR Conversion"/>
  </r>
  <r>
    <n v="1"/>
    <n v="156.71"/>
    <n v="-4.9027491379000008"/>
    <n v="161.61274913790001"/>
    <d v="2023-12-01T00:00:00"/>
    <s v="BH Colorado Electric Oper Co"/>
    <s v="Regulated Electric (122)"/>
    <s v="WPC Transmission Line #  235 DNU"/>
    <x v="156"/>
    <n v="135002"/>
    <x v="17"/>
    <n v="9718843"/>
    <s v="T-LIN S31 T21 R59"/>
    <d v="1959-07-01T00:00:00"/>
    <d v="1959-07-01T00:00:00"/>
    <s v="CPR Conversion"/>
  </r>
  <r>
    <n v="2"/>
    <n v="95.92"/>
    <n v="-3.0009042008"/>
    <n v="98.920904200799995"/>
    <d v="2023-12-01T00:00:00"/>
    <s v="BH Colorado Electric Oper Co"/>
    <s v="Regulated Electric (122)"/>
    <s v="WPC Transmission Line #  235 DNU"/>
    <x v="156"/>
    <n v="135002"/>
    <x v="17"/>
    <n v="9869999"/>
    <s v="T-LIN S04 T22 R59"/>
    <d v="1959-07-01T00:00:00"/>
    <d v="1959-07-01T00:00:00"/>
    <s v="CPR Conversion"/>
  </r>
  <r>
    <n v="1"/>
    <n v="47.37"/>
    <n v="-1.4819936613"/>
    <n v="48.8519936613"/>
    <d v="2023-12-01T00:00:00"/>
    <s v="BH Colorado Electric Oper Co"/>
    <s v="Regulated Electric (122)"/>
    <s v="WPC Transmission Line #  235 DNU"/>
    <x v="156"/>
    <n v="135002"/>
    <x v="17"/>
    <n v="9870071"/>
    <s v="T-LIN S20 T22 R57"/>
    <d v="1959-07-01T00:00:00"/>
    <d v="1959-07-01T00:00:00"/>
    <s v="CPR Conversion"/>
  </r>
  <r>
    <n v="1"/>
    <n v="236.32"/>
    <n v="-7.3933869968000003"/>
    <n v="243.71338699679998"/>
    <d v="2023-12-01T00:00:00"/>
    <s v="BH Colorado Electric Oper Co"/>
    <s v="Regulated Electric (122)"/>
    <s v="WPC Transmission Line #  235 DNU"/>
    <x v="156"/>
    <n v="135002"/>
    <x v="17"/>
    <n v="9870060"/>
    <s v="T-LIN S21 T22 R57"/>
    <d v="1959-07-01T00:00:00"/>
    <d v="1959-07-01T00:00:00"/>
    <s v="CPR Conversion"/>
  </r>
  <r>
    <n v="2"/>
    <n v="168.64000000000001"/>
    <n v="-5.2759850336000005"/>
    <n v="173.91598503360001"/>
    <d v="2023-12-01T00:00:00"/>
    <s v="BH Colorado Electric Oper Co"/>
    <s v="Regulated Electric (122)"/>
    <s v="WPC Transmission Line #  235 DNU"/>
    <x v="156"/>
    <n v="135002"/>
    <x v="17"/>
    <n v="9718848"/>
    <s v="T-LIN S33 T22 R55"/>
    <d v="1959-07-01T00:00:00"/>
    <d v="1959-07-01T00:00:00"/>
    <s v="CPR Conversion"/>
  </r>
  <r>
    <n v="0"/>
    <n v="0"/>
    <n v="0"/>
    <n v="0"/>
    <d v="2023-12-01T00:00:00"/>
    <s v="BH Colorado Electric Oper Co"/>
    <s v="Regulated Electric (122)"/>
    <s v="WPC Transmission Line #  235 DNU"/>
    <x v="156"/>
    <n v="135500"/>
    <x v="32"/>
    <n v="9802745"/>
    <s v="CROSSARM ASSEMBLIES, WOOD"/>
    <d v="1959-07-01T00:00:00"/>
    <d v="1959-07-01T00:00:00"/>
    <s v="WCDXFER"/>
  </r>
  <r>
    <n v="0"/>
    <n v="0"/>
    <n v="0"/>
    <n v="0"/>
    <d v="2023-12-01T00:00:00"/>
    <s v="BH Colorado Electric Oper Co"/>
    <s v="Regulated Electric (122)"/>
    <s v="WPC Transmission Line #  235 DNU"/>
    <x v="156"/>
    <n v="135500"/>
    <x v="32"/>
    <n v="9802382"/>
    <s v="CROSSARM ASSEMBLIES, WOOD"/>
    <d v="1959-07-01T00:00:00"/>
    <d v="1959-07-01T00:00:00"/>
    <s v="WCDXFER"/>
  </r>
  <r>
    <n v="0"/>
    <n v="0"/>
    <n v="0"/>
    <n v="0"/>
    <d v="2023-12-01T00:00:00"/>
    <s v="BH Colorado Electric Oper Co"/>
    <s v="Regulated Electric (122)"/>
    <s v="WPC Transmission Line #  235 DNU"/>
    <x v="156"/>
    <n v="135500"/>
    <x v="32"/>
    <n v="9802401"/>
    <s v="CROSSARM ASSEMBLIES, WOOD"/>
    <d v="1975-07-01T00:00:00"/>
    <d v="1975-07-01T00:00:00"/>
    <s v="WCDXFER"/>
  </r>
  <r>
    <n v="0"/>
    <n v="0"/>
    <n v="0"/>
    <n v="0"/>
    <d v="2023-12-01T00:00:00"/>
    <s v="BH Colorado Electric Oper Co"/>
    <s v="Regulated Electric (122)"/>
    <s v="WPC Transmission Line #  235 DNU"/>
    <x v="156"/>
    <n v="135500"/>
    <x v="32"/>
    <n v="9802399"/>
    <s v="CROSSARM ASSEMBLIES, WOOD"/>
    <d v="1959-07-01T00:00:00"/>
    <d v="1959-07-01T00:00:00"/>
    <s v="WCDXFER"/>
  </r>
  <r>
    <n v="0"/>
    <n v="0"/>
    <n v="0"/>
    <n v="0"/>
    <d v="2023-12-01T00:00:00"/>
    <s v="BH Colorado Electric Oper Co"/>
    <s v="Regulated Electric (122)"/>
    <s v="WPC Transmission Line #  235 DNU"/>
    <x v="156"/>
    <n v="135500"/>
    <x v="32"/>
    <n v="9802886"/>
    <s v="CROSSARM ASSEMBLIES, WOOD"/>
    <d v="1988-07-01T00:00:00"/>
    <d v="1988-07-01T00:00:00"/>
    <s v="WCDXFER"/>
  </r>
  <r>
    <n v="0"/>
    <n v="0"/>
    <n v="0"/>
    <n v="0"/>
    <d v="2023-12-01T00:00:00"/>
    <s v="BH Colorado Electric Oper Co"/>
    <s v="Regulated Electric (122)"/>
    <s v="WPC Transmission Line #  235 DNU"/>
    <x v="156"/>
    <n v="135500"/>
    <x v="32"/>
    <n v="9802884"/>
    <s v="CROSSARM ASSEMBLIES, WOOD"/>
    <d v="1977-07-01T00:00:00"/>
    <d v="1977-07-01T00:00:00"/>
    <s v="WCDXFER"/>
  </r>
  <r>
    <n v="0"/>
    <n v="0"/>
    <n v="0"/>
    <n v="0"/>
    <d v="2023-12-01T00:00:00"/>
    <s v="BH Colorado Electric Oper Co"/>
    <s v="Regulated Electric (122)"/>
    <s v="WPC Transmission Line #  235 DNU"/>
    <x v="156"/>
    <n v="135500"/>
    <x v="32"/>
    <n v="9802883"/>
    <s v="CROSSARM ASSEMBLIES, WOOD"/>
    <d v="1973-07-01T00:00:00"/>
    <d v="1973-07-01T00:00:00"/>
    <s v="WCDXFER"/>
  </r>
  <r>
    <n v="0"/>
    <n v="0"/>
    <n v="0"/>
    <n v="0"/>
    <d v="2023-12-01T00:00:00"/>
    <s v="BH Colorado Electric Oper Co"/>
    <s v="Regulated Electric (122)"/>
    <s v="WPC Transmission Line #  235 DNU"/>
    <x v="156"/>
    <n v="135500"/>
    <x v="32"/>
    <n v="9802783"/>
    <s v="CROSSARM ASSEMBLIES, WOOD"/>
    <d v="1959-07-01T00:00:00"/>
    <d v="1959-07-01T00:00:00"/>
    <s v="WCDXFER"/>
  </r>
  <r>
    <n v="0"/>
    <n v="0"/>
    <n v="0"/>
    <n v="0"/>
    <d v="2023-12-01T00:00:00"/>
    <s v="BH Colorado Electric Oper Co"/>
    <s v="Regulated Electric (122)"/>
    <s v="WPC Transmission Line #  235 DNU"/>
    <x v="156"/>
    <n v="135500"/>
    <x v="32"/>
    <n v="9802746"/>
    <s v="CROSSARM ASSEMBLIES, WOOD"/>
    <d v="1964-07-01T00:00:00"/>
    <d v="1964-07-01T00:00:00"/>
    <s v="WCDXFER"/>
  </r>
  <r>
    <n v="0"/>
    <n v="0"/>
    <n v="0"/>
    <n v="0"/>
    <d v="2023-12-01T00:00:00"/>
    <s v="BH Colorado Electric Oper Co"/>
    <s v="Regulated Electric (122)"/>
    <s v="WPC Transmission Line #  235 DNU"/>
    <x v="156"/>
    <n v="135500"/>
    <x v="32"/>
    <n v="9802452"/>
    <s v="CROSSARM ASSEMBLIES, WOOD"/>
    <d v="1962-07-01T00:00:00"/>
    <d v="1962-07-01T00:00:00"/>
    <s v="WCDXFER"/>
  </r>
  <r>
    <n v="0"/>
    <n v="0"/>
    <n v="0"/>
    <n v="0"/>
    <d v="2023-12-01T00:00:00"/>
    <s v="BH Colorado Electric Oper Co"/>
    <s v="Regulated Electric (122)"/>
    <s v="WPC Transmission Line #  235 DNU"/>
    <x v="156"/>
    <n v="135500"/>
    <x v="32"/>
    <n v="9802818"/>
    <s v="CROSSARM ASSEMBLIES, WOOD"/>
    <d v="1959-07-01T00:00:00"/>
    <d v="1959-07-01T00:00:00"/>
    <s v="WCDXFER"/>
  </r>
  <r>
    <n v="0"/>
    <n v="0"/>
    <n v="0"/>
    <n v="0"/>
    <d v="2023-12-01T00:00:00"/>
    <s v="BH Colorado Electric Oper Co"/>
    <s v="Regulated Electric (122)"/>
    <s v="WPC Transmission Line #  235 DNU"/>
    <x v="156"/>
    <n v="135500"/>
    <x v="32"/>
    <n v="9802454"/>
    <s v="CROSSARM ASSEMBLIES, WOOD"/>
    <d v="1986-07-01T00:00:00"/>
    <d v="1986-07-01T00:00:00"/>
    <s v="WCDXFER"/>
  </r>
  <r>
    <n v="0"/>
    <n v="0"/>
    <n v="0"/>
    <n v="0"/>
    <d v="2023-12-01T00:00:00"/>
    <s v="BH Colorado Electric Oper Co"/>
    <s v="Regulated Electric (122)"/>
    <s v="WPC Transmission Line #  235 DNU"/>
    <x v="156"/>
    <n v="135500"/>
    <x v="32"/>
    <n v="9802453"/>
    <s v="CROSSARM ASSEMBLIES, WOOD"/>
    <d v="1967-07-01T00:00:00"/>
    <d v="1967-07-01T00:00:00"/>
    <s v="WCDXFER"/>
  </r>
  <r>
    <n v="0"/>
    <n v="0"/>
    <n v="0"/>
    <n v="0"/>
    <d v="2023-12-01T00:00:00"/>
    <s v="BH Colorado Electric Oper Co"/>
    <s v="Regulated Electric (122)"/>
    <s v="WPC Transmission Line #  235 DNU"/>
    <x v="156"/>
    <n v="135500"/>
    <x v="32"/>
    <n v="9802400"/>
    <s v="CROSSARM ASSEMBLIES, WOOD"/>
    <d v="1967-07-01T00:00:00"/>
    <d v="1967-07-01T00:00:00"/>
    <s v="WCDXFER"/>
  </r>
  <r>
    <n v="0"/>
    <n v="0"/>
    <n v="0"/>
    <n v="0"/>
    <d v="2023-12-01T00:00:00"/>
    <s v="BH Colorado Electric Oper Co"/>
    <s v="Regulated Electric (122)"/>
    <s v="WPC Transmission Line #  235 DNU"/>
    <x v="156"/>
    <n v="135500"/>
    <x v="32"/>
    <n v="9802885"/>
    <s v="CROSSARM ASSEMBLIES, WOOD"/>
    <d v="1987-07-01T00:00:00"/>
    <d v="1987-07-01T00:00:00"/>
    <s v="WCDXFER"/>
  </r>
  <r>
    <n v="0"/>
    <n v="0"/>
    <n v="0"/>
    <n v="0"/>
    <d v="2023-12-01T00:00:00"/>
    <s v="BH Colorado Electric Oper Co"/>
    <s v="Regulated Electric (122)"/>
    <s v="WPC Transmission Line #  235 DNU"/>
    <x v="156"/>
    <n v="135500"/>
    <x v="32"/>
    <n v="9802707"/>
    <s v="CROSSARM ASSEMBLIES, WOOD"/>
    <d v="1959-07-01T00:00:00"/>
    <d v="1959-07-01T00:00:00"/>
    <s v="WCDXFER"/>
  </r>
  <r>
    <n v="0"/>
    <n v="0"/>
    <n v="0"/>
    <n v="0"/>
    <d v="2023-12-01T00:00:00"/>
    <s v="BH Colorado Electric Oper Co"/>
    <s v="Regulated Electric (122)"/>
    <s v="WPC Transmission Line #  235 DNU"/>
    <x v="156"/>
    <n v="135500"/>
    <x v="32"/>
    <n v="9802451"/>
    <s v="CROSSARM ASSEMBLIES, WOOD"/>
    <d v="1959-07-01T00:00:00"/>
    <d v="1959-07-01T00:00:00"/>
    <s v="WCDXFER"/>
  </r>
  <r>
    <n v="0"/>
    <n v="0"/>
    <n v="0"/>
    <n v="0"/>
    <d v="2023-12-01T00:00:00"/>
    <s v="BH Colorado Electric Oper Co"/>
    <s v="Regulated Electric (122)"/>
    <s v="WPC Transmission Line #  235 DNU"/>
    <x v="156"/>
    <n v="135500"/>
    <x v="32"/>
    <n v="9802568"/>
    <s v="CROSSARM ASSEMBLIES, WOOD"/>
    <d v="1975-07-01T00:00:00"/>
    <d v="1975-07-01T00:00:00"/>
    <s v="WCDXFER"/>
  </r>
  <r>
    <n v="0"/>
    <n v="0"/>
    <n v="0"/>
    <n v="0"/>
    <d v="2023-12-01T00:00:00"/>
    <s v="BH Colorado Electric Oper Co"/>
    <s v="Regulated Electric (122)"/>
    <s v="WPC Transmission Line #  235 DNU"/>
    <x v="156"/>
    <n v="135500"/>
    <x v="32"/>
    <n v="9802567"/>
    <s v="CROSSARM ASSEMBLIES, WOOD"/>
    <d v="1959-07-01T00:00:00"/>
    <d v="1959-07-01T00:00:00"/>
    <s v="WCDXFER"/>
  </r>
  <r>
    <n v="0"/>
    <n v="0"/>
    <n v="0"/>
    <n v="0"/>
    <d v="2023-12-01T00:00:00"/>
    <s v="BH Colorado Electric Oper Co"/>
    <s v="Regulated Electric (122)"/>
    <s v="WPC Transmission Line #  235 DNU"/>
    <x v="156"/>
    <n v="135500"/>
    <x v="32"/>
    <n v="9802383"/>
    <s v="CROSSARM ASSEMBLIES, WOOD"/>
    <d v="1966-07-01T00:00:00"/>
    <d v="1966-07-01T00:00:00"/>
    <s v="WCDXFER"/>
  </r>
  <r>
    <n v="0"/>
    <n v="0"/>
    <n v="0"/>
    <n v="0"/>
    <d v="2023-12-01T00:00:00"/>
    <s v="BH Colorado Electric Oper Co"/>
    <s v="Regulated Electric (122)"/>
    <s v="WPC Transmission Line #  235 DNU"/>
    <x v="156"/>
    <n v="135500"/>
    <x v="34"/>
    <n v="9803352"/>
    <s v="POLE, WOOD"/>
    <d v="1959-07-01T00:00:00"/>
    <d v="1959-07-01T00:00:00"/>
    <s v="WCDXFER"/>
  </r>
  <r>
    <n v="0"/>
    <n v="0"/>
    <n v="0"/>
    <n v="0"/>
    <d v="2023-12-01T00:00:00"/>
    <s v="BH Colorado Electric Oper Co"/>
    <s v="Regulated Electric (122)"/>
    <s v="WPC Transmission Line #  235 DNU"/>
    <x v="156"/>
    <n v="135500"/>
    <x v="34"/>
    <n v="9803319"/>
    <s v="POLE, WOOD"/>
    <d v="1964-07-01T00:00:00"/>
    <d v="1964-07-01T00:00:00"/>
    <s v="WCDXFER"/>
  </r>
  <r>
    <n v="0"/>
    <n v="0"/>
    <n v="0"/>
    <n v="0"/>
    <d v="2023-12-01T00:00:00"/>
    <s v="BH Colorado Electric Oper Co"/>
    <s v="Regulated Electric (122)"/>
    <s v="WPC Transmission Line #  235 DNU"/>
    <x v="156"/>
    <n v="135500"/>
    <x v="34"/>
    <n v="9802992"/>
    <s v="POLE, WOOD"/>
    <d v="1967-07-01T00:00:00"/>
    <d v="1967-07-01T00:00:00"/>
    <s v="WCDXFER"/>
  </r>
  <r>
    <n v="0"/>
    <n v="0"/>
    <n v="0"/>
    <n v="0"/>
    <d v="2023-12-01T00:00:00"/>
    <s v="BH Colorado Electric Oper Co"/>
    <s v="Regulated Electric (122)"/>
    <s v="WPC Transmission Line #  235 DNU"/>
    <x v="156"/>
    <n v="135500"/>
    <x v="34"/>
    <n v="9802938"/>
    <s v="POLE, WOOD"/>
    <d v="1959-07-01T00:00:00"/>
    <d v="1959-07-01T00:00:00"/>
    <s v="WCDXFER"/>
  </r>
  <r>
    <n v="0"/>
    <n v="0"/>
    <n v="0"/>
    <n v="0"/>
    <d v="2023-12-01T00:00:00"/>
    <s v="BH Colorado Electric Oper Co"/>
    <s v="Regulated Electric (122)"/>
    <s v="WPC Transmission Line #  235 DNU"/>
    <x v="156"/>
    <n v="135500"/>
    <x v="34"/>
    <n v="9803106"/>
    <s v="POLE, WOOD"/>
    <d v="1975-07-01T00:00:00"/>
    <d v="1975-07-01T00:00:00"/>
    <s v="WCDXFER"/>
  </r>
  <r>
    <n v="0"/>
    <n v="0"/>
    <n v="0"/>
    <n v="0"/>
    <d v="2023-12-01T00:00:00"/>
    <s v="BH Colorado Electric Oper Co"/>
    <s v="Regulated Electric (122)"/>
    <s v="WPC Transmission Line #  235 DNU"/>
    <x v="156"/>
    <n v="135500"/>
    <x v="34"/>
    <n v="9802921"/>
    <s v="POLE, WOOD"/>
    <d v="1959-07-01T00:00:00"/>
    <d v="1959-07-01T00:00:00"/>
    <s v="WCDXFER"/>
  </r>
  <r>
    <n v="0"/>
    <n v="0"/>
    <n v="0"/>
    <n v="0"/>
    <d v="2023-12-01T00:00:00"/>
    <s v="BH Colorado Electric Oper Co"/>
    <s v="Regulated Electric (122)"/>
    <s v="WPC Transmission Line #  235 DNU"/>
    <x v="156"/>
    <n v="135500"/>
    <x v="34"/>
    <n v="9802991"/>
    <s v="POLE, WOOD"/>
    <d v="1962-07-01T00:00:00"/>
    <d v="1962-07-01T00:00:00"/>
    <s v="WCDXFER"/>
  </r>
  <r>
    <n v="0"/>
    <n v="0"/>
    <n v="0"/>
    <n v="0"/>
    <d v="2023-12-01T00:00:00"/>
    <s v="BH Colorado Electric Oper Co"/>
    <s v="Regulated Electric (122)"/>
    <s v="WPC Transmission Line #  235 DNU"/>
    <x v="156"/>
    <n v="135500"/>
    <x v="34"/>
    <n v="9803318"/>
    <s v="POLE, WOOD"/>
    <d v="1959-07-01T00:00:00"/>
    <d v="1959-07-01T00:00:00"/>
    <s v="WCDXFER"/>
  </r>
  <r>
    <n v="0"/>
    <n v="0"/>
    <n v="0"/>
    <n v="0"/>
    <d v="2023-12-01T00:00:00"/>
    <s v="BH Colorado Electric Oper Co"/>
    <s v="Regulated Electric (122)"/>
    <s v="WPC Transmission Line #  235 DNU"/>
    <x v="156"/>
    <n v="135500"/>
    <x v="34"/>
    <n v="9803245"/>
    <s v="POLE, WOOD"/>
    <d v="1959-07-01T00:00:00"/>
    <d v="1959-07-01T00:00:00"/>
    <s v="WCDXFER"/>
  </r>
  <r>
    <n v="0"/>
    <n v="0"/>
    <n v="0"/>
    <n v="0"/>
    <d v="2023-12-01T00:00:00"/>
    <s v="BH Colorado Electric Oper Co"/>
    <s v="Regulated Electric (122)"/>
    <s v="WPC Transmission Line #  235 DNU"/>
    <x v="156"/>
    <n v="135500"/>
    <x v="34"/>
    <n v="9803499"/>
    <s v="POLE, WOOD"/>
    <d v="1977-07-01T00:00:00"/>
    <d v="1977-07-01T00:00:00"/>
    <s v="WCDXFER"/>
  </r>
  <r>
    <n v="0"/>
    <n v="0"/>
    <n v="0"/>
    <n v="0"/>
    <d v="2023-12-01T00:00:00"/>
    <s v="BH Colorado Electric Oper Co"/>
    <s v="Regulated Electric (122)"/>
    <s v="WPC Transmission Line #  235 DNU"/>
    <x v="156"/>
    <n v="135500"/>
    <x v="34"/>
    <n v="9802993"/>
    <s v="POLE, WOOD"/>
    <d v="1986-07-01T00:00:00"/>
    <d v="1986-07-01T00:00:00"/>
    <s v="WCDXFER"/>
  </r>
  <r>
    <n v="0"/>
    <n v="0"/>
    <n v="0"/>
    <n v="0"/>
    <d v="2023-12-01T00:00:00"/>
    <s v="BH Colorado Electric Oper Co"/>
    <s v="Regulated Electric (122)"/>
    <s v="WPC Transmission Line #  235 DNU"/>
    <x v="156"/>
    <n v="135500"/>
    <x v="34"/>
    <n v="9802940"/>
    <s v="POLE, WOOD"/>
    <d v="1975-07-01T00:00:00"/>
    <d v="1975-07-01T00:00:00"/>
    <s v="WCDXFER"/>
  </r>
  <r>
    <n v="0"/>
    <n v="0"/>
    <n v="0"/>
    <n v="0"/>
    <d v="2023-12-01T00:00:00"/>
    <s v="BH Colorado Electric Oper Co"/>
    <s v="Regulated Electric (122)"/>
    <s v="WPC Transmission Line #  235 DNU"/>
    <x v="156"/>
    <n v="135500"/>
    <x v="34"/>
    <n v="9802922"/>
    <s v="POLE, WOOD"/>
    <d v="1966-07-01T00:00:00"/>
    <d v="1966-07-01T00:00:00"/>
    <s v="WCDXFER"/>
  </r>
  <r>
    <n v="0"/>
    <n v="0"/>
    <n v="0"/>
    <n v="0"/>
    <d v="2023-12-01T00:00:00"/>
    <s v="BH Colorado Electric Oper Co"/>
    <s v="Regulated Electric (122)"/>
    <s v="WPC Transmission Line #  235 DNU"/>
    <x v="156"/>
    <n v="135500"/>
    <x v="34"/>
    <n v="9803388"/>
    <s v="POLE, WOOD"/>
    <d v="1959-07-01T00:00:00"/>
    <d v="1959-07-01T00:00:00"/>
    <s v="WCDXFER"/>
  </r>
  <r>
    <n v="0"/>
    <n v="0"/>
    <n v="0"/>
    <n v="0"/>
    <d v="2023-12-01T00:00:00"/>
    <s v="BH Colorado Electric Oper Co"/>
    <s v="Regulated Electric (122)"/>
    <s v="WPC Transmission Line #  235 DNU"/>
    <x v="156"/>
    <n v="135500"/>
    <x v="34"/>
    <n v="9803501"/>
    <s v="POLE, WOOD"/>
    <d v="1988-07-01T00:00:00"/>
    <d v="1988-07-01T00:00:00"/>
    <s v="WCDXFER"/>
  </r>
  <r>
    <n v="0"/>
    <n v="0"/>
    <n v="0"/>
    <n v="0"/>
    <d v="2023-12-01T00:00:00"/>
    <s v="BH Colorado Electric Oper Co"/>
    <s v="Regulated Electric (122)"/>
    <s v="WPC Transmission Line #  235 DNU"/>
    <x v="156"/>
    <n v="135500"/>
    <x v="34"/>
    <n v="9802939"/>
    <s v="POLE, WOOD"/>
    <d v="1967-07-01T00:00:00"/>
    <d v="1967-07-01T00:00:00"/>
    <s v="WCDXFER"/>
  </r>
  <r>
    <n v="0"/>
    <n v="0"/>
    <n v="0"/>
    <n v="0"/>
    <d v="2023-12-01T00:00:00"/>
    <s v="BH Colorado Electric Oper Co"/>
    <s v="Regulated Electric (122)"/>
    <s v="WPC Transmission Line #  235 DNU"/>
    <x v="156"/>
    <n v="135500"/>
    <x v="34"/>
    <n v="9804933"/>
    <s v="POLE, WOOD"/>
    <d v="1973-07-01T00:00:00"/>
    <d v="1973-07-01T00:00:00"/>
    <s v="WCDXFER"/>
  </r>
  <r>
    <n v="0"/>
    <n v="0"/>
    <n v="0"/>
    <n v="0"/>
    <d v="2023-12-01T00:00:00"/>
    <s v="BH Colorado Electric Oper Co"/>
    <s v="Regulated Electric (122)"/>
    <s v="WPC Transmission Line #  235 DNU"/>
    <x v="156"/>
    <n v="135500"/>
    <x v="34"/>
    <n v="9803105"/>
    <s v="POLE, WOOD"/>
    <d v="1959-07-01T00:00:00"/>
    <d v="1959-07-01T00:00:00"/>
    <s v="WCDXFER"/>
  </r>
  <r>
    <n v="0"/>
    <n v="0"/>
    <n v="0"/>
    <n v="0"/>
    <d v="2023-12-01T00:00:00"/>
    <s v="BH Colorado Electric Oper Co"/>
    <s v="Regulated Electric (122)"/>
    <s v="WPC Transmission Line #  235 DNU"/>
    <x v="156"/>
    <n v="135500"/>
    <x v="34"/>
    <n v="9804939"/>
    <s v="POLE, WOOD"/>
    <d v="1973-07-01T00:00:00"/>
    <d v="1973-07-01T00:00:00"/>
    <s v="WCDXFER"/>
  </r>
  <r>
    <n v="0"/>
    <n v="0"/>
    <n v="0"/>
    <n v="0"/>
    <d v="2023-12-01T00:00:00"/>
    <s v="BH Colorado Electric Oper Co"/>
    <s v="Regulated Electric (122)"/>
    <s v="WPC Transmission Line #  235 DNU"/>
    <x v="156"/>
    <n v="135500"/>
    <x v="34"/>
    <n v="9803500"/>
    <s v="POLE, WOOD"/>
    <d v="1987-07-01T00:00:00"/>
    <d v="1987-07-01T00:00:00"/>
    <s v="WCDXFER"/>
  </r>
  <r>
    <n v="0"/>
    <n v="0"/>
    <n v="0"/>
    <n v="0"/>
    <d v="2023-12-01T00:00:00"/>
    <s v="BH Colorado Electric Oper Co"/>
    <s v="Regulated Electric (122)"/>
    <s v="WPC Transmission Line #  235 DNU"/>
    <x v="156"/>
    <n v="135500"/>
    <x v="34"/>
    <n v="9802990"/>
    <s v="POLE, WOOD"/>
    <d v="1959-07-01T00:00:00"/>
    <d v="1959-07-01T00:00:00"/>
    <s v="WCDXFER"/>
  </r>
  <r>
    <n v="0"/>
    <n v="0"/>
    <n v="0"/>
    <n v="0"/>
    <d v="2023-12-01T00:00:00"/>
    <s v="BH Colorado Electric Oper Co"/>
    <s v="Regulated Electric (122)"/>
    <s v="WPC Transmission Line #  235 DNU"/>
    <x v="156"/>
    <n v="135500"/>
    <x v="51"/>
    <n v="9974681"/>
    <s v="WOOD 1 POLE 50'"/>
    <d v="1959-07-01T00:00:00"/>
    <d v="1959-07-01T00:00:00"/>
    <s v="CPR Conversion"/>
  </r>
  <r>
    <n v="0"/>
    <n v="0"/>
    <n v="0"/>
    <n v="0"/>
    <d v="2023-12-01T00:00:00"/>
    <s v="BH Colorado Electric Oper Co"/>
    <s v="Regulated Electric (122)"/>
    <s v="WPC Transmission Line #  235 DNU"/>
    <x v="156"/>
    <n v="135500"/>
    <x v="51"/>
    <n v="9974680"/>
    <s v="WOOD 1 POLE 50'"/>
    <d v="1966-07-01T00:00:00"/>
    <d v="1966-07-01T00:00:00"/>
    <s v="CPR Conversion"/>
  </r>
  <r>
    <n v="0"/>
    <n v="0"/>
    <n v="0"/>
    <n v="0"/>
    <d v="2023-12-01T00:00:00"/>
    <s v="BH Colorado Electric Oper Co"/>
    <s v="Regulated Electric (122)"/>
    <s v="WPC Transmission Line #  235 DNU"/>
    <x v="156"/>
    <n v="135500"/>
    <x v="52"/>
    <n v="9724170"/>
    <s v="WOOD 1 POLE 55'"/>
    <d v="1959-07-01T00:00:00"/>
    <d v="1959-07-01T00:00:00"/>
    <s v="CPR Conversion"/>
  </r>
  <r>
    <n v="0"/>
    <n v="0"/>
    <n v="0"/>
    <n v="0"/>
    <d v="2023-12-01T00:00:00"/>
    <s v="BH Colorado Electric Oper Co"/>
    <s v="Regulated Electric (122)"/>
    <s v="WPC Transmission Line #  235 DNU"/>
    <x v="156"/>
    <n v="135500"/>
    <x v="52"/>
    <n v="9974679"/>
    <s v="WOOD 1 POLE 55'"/>
    <d v="1967-07-01T00:00:00"/>
    <d v="1967-07-01T00:00:00"/>
    <s v="CPR Conversion"/>
  </r>
  <r>
    <n v="0"/>
    <n v="0"/>
    <n v="0"/>
    <n v="0"/>
    <d v="2023-12-01T00:00:00"/>
    <s v="BH Colorado Electric Oper Co"/>
    <s v="Regulated Electric (122)"/>
    <s v="WPC Transmission Line #  235 DNU"/>
    <x v="156"/>
    <n v="135500"/>
    <x v="52"/>
    <n v="9974678"/>
    <s v="WOOD 1 POLE 55'"/>
    <d v="1975-07-01T00:00:00"/>
    <d v="1975-07-01T00:00:00"/>
    <s v="CPR Conversion"/>
  </r>
  <r>
    <n v="0"/>
    <n v="0"/>
    <n v="0"/>
    <n v="0"/>
    <d v="2023-12-01T00:00:00"/>
    <s v="BH Colorado Electric Oper Co"/>
    <s v="Regulated Electric (122)"/>
    <s v="WPC Transmission Line #  235 DNU"/>
    <x v="156"/>
    <n v="135500"/>
    <x v="53"/>
    <n v="9728061"/>
    <s v="WOOD 1 POLE 60'"/>
    <d v="1967-07-01T00:00:00"/>
    <d v="1967-07-01T00:00:00"/>
    <s v="CPR Conversion"/>
  </r>
  <r>
    <n v="0"/>
    <n v="0"/>
    <n v="0"/>
    <n v="0"/>
    <d v="2023-12-01T00:00:00"/>
    <s v="BH Colorado Electric Oper Co"/>
    <s v="Regulated Electric (122)"/>
    <s v="WPC Transmission Line #  235 DNU"/>
    <x v="156"/>
    <n v="135500"/>
    <x v="53"/>
    <n v="9974676"/>
    <s v="WOOD 1 POLE 60'"/>
    <d v="1962-07-01T00:00:00"/>
    <d v="1962-07-01T00:00:00"/>
    <s v="CPR Conversion"/>
  </r>
  <r>
    <n v="0"/>
    <n v="0"/>
    <n v="0"/>
    <n v="0"/>
    <d v="2023-12-01T00:00:00"/>
    <s v="BH Colorado Electric Oper Co"/>
    <s v="Regulated Electric (122)"/>
    <s v="WPC Transmission Line #  235 DNU"/>
    <x v="156"/>
    <n v="135500"/>
    <x v="53"/>
    <n v="9974675"/>
    <s v="WOOD 1 POLE 60'"/>
    <d v="1986-07-01T00:00:00"/>
    <d v="1986-07-01T00:00:00"/>
    <s v="CPR Conversion"/>
  </r>
  <r>
    <n v="0"/>
    <n v="0"/>
    <n v="0"/>
    <n v="0"/>
    <d v="2023-12-01T00:00:00"/>
    <s v="BH Colorado Electric Oper Co"/>
    <s v="Regulated Electric (122)"/>
    <s v="WPC Transmission Line #  235 DNU"/>
    <x v="156"/>
    <n v="135500"/>
    <x v="53"/>
    <n v="9974677"/>
    <s v="WOOD 1 POLE 60'"/>
    <d v="1959-07-01T00:00:00"/>
    <d v="1959-07-01T00:00:00"/>
    <s v="CPR Conversion"/>
  </r>
  <r>
    <n v="0"/>
    <n v="0"/>
    <n v="0"/>
    <n v="0"/>
    <d v="2023-12-01T00:00:00"/>
    <s v="BH Colorado Electric Oper Co"/>
    <s v="Regulated Electric (122)"/>
    <s v="WPC Transmission Line #  235 DNU"/>
    <x v="156"/>
    <n v="135500"/>
    <x v="54"/>
    <n v="9697430"/>
    <s v="WOOD 1 POLE 65'"/>
    <d v="1959-07-01T00:00:00"/>
    <d v="1959-07-01T00:00:00"/>
    <s v="CPR Conversion"/>
  </r>
  <r>
    <n v="0"/>
    <n v="0"/>
    <n v="0"/>
    <n v="0"/>
    <d v="2023-12-01T00:00:00"/>
    <s v="BH Colorado Electric Oper Co"/>
    <s v="Regulated Electric (122)"/>
    <s v="WPC Transmission Line #  235 DNU"/>
    <x v="156"/>
    <n v="135500"/>
    <x v="54"/>
    <n v="9974674"/>
    <s v="WOOD 1 POLE 65'"/>
    <d v="1975-07-01T00:00:00"/>
    <d v="1975-07-01T00:00:00"/>
    <s v="CPR Conversion"/>
  </r>
  <r>
    <n v="0"/>
    <n v="0"/>
    <n v="0"/>
    <n v="0"/>
    <d v="2023-12-01T00:00:00"/>
    <s v="BH Colorado Electric Oper Co"/>
    <s v="Regulated Electric (122)"/>
    <s v="WPC Transmission Line #  235 DNU"/>
    <x v="156"/>
    <n v="135500"/>
    <x v="55"/>
    <n v="9974673"/>
    <s v="WOOD 1 POLE 70'"/>
    <d v="1959-07-01T00:00:00"/>
    <d v="1959-07-01T00:00:00"/>
    <s v="CPR Conversion"/>
  </r>
  <r>
    <n v="0"/>
    <n v="0"/>
    <n v="0"/>
    <n v="0"/>
    <d v="2023-12-01T00:00:00"/>
    <s v="BH Colorado Electric Oper Co"/>
    <s v="Regulated Electric (122)"/>
    <s v="WPC Transmission Line #  235 DNU"/>
    <x v="156"/>
    <n v="135500"/>
    <x v="56"/>
    <n v="9974671"/>
    <s v="WOOD 1 POLE 75'"/>
    <d v="1964-07-01T00:00:00"/>
    <d v="1964-07-01T00:00:00"/>
    <s v="CPR Conversion"/>
  </r>
  <r>
    <n v="0"/>
    <n v="0"/>
    <n v="0"/>
    <n v="0"/>
    <d v="2023-12-01T00:00:00"/>
    <s v="BH Colorado Electric Oper Co"/>
    <s v="Regulated Electric (122)"/>
    <s v="WPC Transmission Line #  235 DNU"/>
    <x v="156"/>
    <n v="135500"/>
    <x v="56"/>
    <n v="9974672"/>
    <s v="WOOD 1 POLE 75'"/>
    <d v="1959-07-01T00:00:00"/>
    <d v="1959-07-01T00:00:00"/>
    <s v="CPR Conversion"/>
  </r>
  <r>
    <n v="0"/>
    <n v="0"/>
    <n v="0"/>
    <n v="0"/>
    <d v="2023-12-01T00:00:00"/>
    <s v="BH Colorado Electric Oper Co"/>
    <s v="Regulated Electric (122)"/>
    <s v="WPC Transmission Line #  235 DNU"/>
    <x v="156"/>
    <n v="135500"/>
    <x v="57"/>
    <n v="9974670"/>
    <s v="WOOD 1 POLE 80'"/>
    <d v="1959-07-01T00:00:00"/>
    <d v="1959-07-01T00:00:00"/>
    <s v="CPR Conversion"/>
  </r>
  <r>
    <n v="0"/>
    <n v="0"/>
    <n v="0"/>
    <n v="0"/>
    <d v="2023-12-01T00:00:00"/>
    <s v="BH Colorado Electric Oper Co"/>
    <s v="Regulated Electric (122)"/>
    <s v="WPC Transmission Line #  235 DNU"/>
    <x v="156"/>
    <n v="135500"/>
    <x v="60"/>
    <n v="9974669"/>
    <s v="WOOD 1 POLE 95'"/>
    <d v="1959-07-01T00:00:00"/>
    <d v="1959-07-01T00:00:00"/>
    <s v="CPR Conversion"/>
  </r>
  <r>
    <n v="0"/>
    <n v="0"/>
    <n v="0"/>
    <n v="0"/>
    <d v="2023-12-01T00:00:00"/>
    <s v="BH Colorado Electric Oper Co"/>
    <s v="Regulated Electric (122)"/>
    <s v="WPC Transmission Line #  235 DNU"/>
    <x v="156"/>
    <n v="135500"/>
    <x v="423"/>
    <n v="9974667"/>
    <s v="WOOD 2 POLES 70'"/>
    <d v="1987-07-01T00:00:00"/>
    <d v="1987-07-01T00:00:00"/>
    <s v="CPR Conversion"/>
  </r>
  <r>
    <n v="0"/>
    <n v="0"/>
    <n v="0"/>
    <n v="0"/>
    <d v="2023-12-01T00:00:00"/>
    <s v="BH Colorado Electric Oper Co"/>
    <s v="Regulated Electric (122)"/>
    <s v="WPC Transmission Line #  235 DNU"/>
    <x v="156"/>
    <n v="135500"/>
    <x v="423"/>
    <n v="9974666"/>
    <s v="WOOD 2 POLES 70'"/>
    <d v="1988-07-01T00:00:00"/>
    <d v="1988-07-01T00:00:00"/>
    <s v="CPR Conversion"/>
  </r>
  <r>
    <n v="0"/>
    <n v="0"/>
    <n v="0"/>
    <n v="0"/>
    <d v="2023-12-01T00:00:00"/>
    <s v="BH Colorado Electric Oper Co"/>
    <s v="Regulated Electric (122)"/>
    <s v="WPC Transmission Line #  235 DNU"/>
    <x v="156"/>
    <n v="135500"/>
    <x v="423"/>
    <n v="9974668"/>
    <s v="WOOD 2 POLES 70'"/>
    <d v="1973-07-01T00:00:00"/>
    <d v="1973-07-01T00:00:00"/>
    <s v="CPR Conversion"/>
  </r>
  <r>
    <n v="0"/>
    <n v="0"/>
    <n v="0"/>
    <n v="0"/>
    <d v="2023-12-01T00:00:00"/>
    <s v="BH Colorado Electric Oper Co"/>
    <s v="Regulated Electric (122)"/>
    <s v="WPC Transmission Line #  235 DNU"/>
    <x v="156"/>
    <n v="135500"/>
    <x v="423"/>
    <n v="9974665"/>
    <s v="WOOD 2 POLES 70'"/>
    <d v="1977-07-01T00:00:00"/>
    <d v="1977-07-01T00:00:00"/>
    <s v="CPR Conversion"/>
  </r>
  <r>
    <n v="0"/>
    <n v="0"/>
    <n v="0"/>
    <n v="0"/>
    <d v="2023-12-01T00:00:00"/>
    <s v="BH Colorado Electric Oper Co"/>
    <s v="Regulated Electric (122)"/>
    <s v="WPC Transmission Line #  235 DNU"/>
    <x v="156"/>
    <n v="135500"/>
    <x v="424"/>
    <n v="9724169"/>
    <s v="WOOD 3 POLES 70'"/>
    <d v="1973-07-01T00:00:00"/>
    <d v="1973-07-01T00:00:00"/>
    <s v="CPR Conversion"/>
  </r>
  <r>
    <n v="0"/>
    <n v="0"/>
    <n v="0"/>
    <n v="0"/>
    <d v="2023-12-01T00:00:00"/>
    <s v="BH Colorado Electric Oper Co"/>
    <s v="Regulated Electric (122)"/>
    <s v="WPC Transmission Line #  235 DNU"/>
    <x v="156"/>
    <n v="135600"/>
    <x v="35"/>
    <n v="9693324"/>
    <s v="TRANSMISSION LINES-CONDUCTOR"/>
    <d v="1965-07-01T00:00:00"/>
    <d v="1965-07-01T00:00:00"/>
    <s v="CPR Conversion"/>
  </r>
  <r>
    <n v="0"/>
    <n v="0"/>
    <n v="0"/>
    <n v="0"/>
    <d v="2023-12-01T00:00:00"/>
    <s v="BH Colorado Electric Oper Co"/>
    <s v="Regulated Electric (122)"/>
    <s v="WPC Transmission Line #  235 DNU"/>
    <x v="156"/>
    <n v="135600"/>
    <x v="35"/>
    <n v="9974664"/>
    <s v="CONDUCTOR, OVERHEAD"/>
    <d v="1959-07-01T00:00:00"/>
    <d v="1959-07-01T00:00:00"/>
    <s v="CPR Conversion"/>
  </r>
  <r>
    <n v="0"/>
    <n v="0"/>
    <n v="0"/>
    <n v="0"/>
    <d v="2023-12-01T00:00:00"/>
    <s v="BH Colorado Electric Oper Co"/>
    <s v="Regulated Electric (122)"/>
    <s v="WPC Transmission Line #  235 DNU"/>
    <x v="156"/>
    <n v="135600"/>
    <x v="35"/>
    <n v="9974663"/>
    <s v="TRANSMISSION LINES-CONDUCTOR"/>
    <d v="1973-07-01T00:00:00"/>
    <d v="1973-07-01T00:00:00"/>
    <s v="CPR Conversion"/>
  </r>
  <r>
    <n v="0"/>
    <n v="0"/>
    <n v="0"/>
    <n v="0"/>
    <d v="2023-12-01T00:00:00"/>
    <s v="BH Colorado Electric Oper Co"/>
    <s v="Regulated Electric (122)"/>
    <s v="WPC Transmission Line #  235 DNU"/>
    <x v="156"/>
    <n v="135600"/>
    <x v="35"/>
    <n v="9697429"/>
    <s v="TRANSMISSION LINES-CONDUCTOR"/>
    <d v="1975-07-01T00:00:00"/>
    <d v="1975-07-01T00:00:00"/>
    <s v="CPR Conversion"/>
  </r>
  <r>
    <n v="0"/>
    <n v="0"/>
    <n v="0"/>
    <n v="0"/>
    <d v="2023-12-01T00:00:00"/>
    <s v="BH Colorado Electric Oper Co"/>
    <s v="Regulated Electric (122)"/>
    <s v="WPC Transmission Line #  235 DNU"/>
    <x v="156"/>
    <n v="135600"/>
    <x v="30"/>
    <n v="9974662"/>
    <s v="STATIC WIRE (TRANSMISSION LINES)"/>
    <d v="1959-07-01T00:00:00"/>
    <d v="1959-07-01T00:00:00"/>
    <s v="CPR Conversion"/>
  </r>
  <r>
    <n v="0"/>
    <n v="0"/>
    <n v="0"/>
    <n v="0"/>
    <d v="2023-12-01T00:00:00"/>
    <s v="BH Colorado Electric Oper Co"/>
    <s v="Regulated Electric (122)"/>
    <s v="WPC Transmission Line #  235 DNU"/>
    <x v="156"/>
    <n v="135600"/>
    <x v="30"/>
    <n v="9974747"/>
    <s v="STATIC WIRE (TRANSMISSION LINE"/>
    <d v="1965-07-01T00:00:00"/>
    <d v="1965-07-01T00:00:00"/>
    <s v="CPR Conversion"/>
  </r>
  <r>
    <n v="0"/>
    <n v="0"/>
    <n v="0"/>
    <n v="0"/>
    <d v="2023-12-01T00:00:00"/>
    <s v="BH Colorado Electric Oper Co"/>
    <s v="Regulated Electric (122)"/>
    <s v="WPC Transmission Line #  235 DNU"/>
    <x v="156"/>
    <n v="135600"/>
    <x v="30"/>
    <n v="9974748"/>
    <s v="STATIC WIRE (TRANSMISSION LINE"/>
    <d v="1973-07-01T00:00:00"/>
    <d v="1973-07-01T00:00:00"/>
    <s v="CPR Conversion"/>
  </r>
  <r>
    <n v="8"/>
    <n v="28577.02"/>
    <n v="-519.78998871179999"/>
    <n v="29096.809988711801"/>
    <d v="2023-12-01T00:00:00"/>
    <s v="BH Colorado Electric Oper Co"/>
    <s v="Regulated Electric (122)"/>
    <s v="WPC Transmission Line #  238 DNU"/>
    <x v="157"/>
    <n v="135002"/>
    <x v="17"/>
    <n v="9870058"/>
    <s v="T-LIN S23 T20 R64"/>
    <d v="1986-07-01T00:00:00"/>
    <d v="1986-07-01T00:00:00"/>
    <s v="CPR Conversion"/>
  </r>
  <r>
    <n v="0"/>
    <n v="0"/>
    <n v="0"/>
    <n v="0"/>
    <d v="2023-12-01T00:00:00"/>
    <s v="BH Colorado Electric Oper Co"/>
    <s v="Regulated Electric (122)"/>
    <s v="WPC Transmission Line #  238 DNU"/>
    <x v="157"/>
    <n v="135500"/>
    <x v="32"/>
    <n v="9802754"/>
    <s v="CROSSARM ASSEMBLIES, WOOD"/>
    <d v="1986-07-01T00:00:00"/>
    <d v="1986-07-01T00:00:00"/>
    <s v="WCDXFER"/>
  </r>
  <r>
    <n v="0"/>
    <n v="0"/>
    <n v="0"/>
    <n v="0"/>
    <d v="2023-12-01T00:00:00"/>
    <s v="BH Colorado Electric Oper Co"/>
    <s v="Regulated Electric (122)"/>
    <s v="WPC Transmission Line #  238 DNU"/>
    <x v="157"/>
    <n v="135500"/>
    <x v="34"/>
    <n v="9803292"/>
    <s v="POLE, WOOD"/>
    <d v="1986-07-01T00:00:00"/>
    <d v="1986-07-01T00:00:00"/>
    <s v="WCDXFER"/>
  </r>
  <r>
    <n v="0"/>
    <n v="0"/>
    <n v="0"/>
    <n v="0"/>
    <d v="2023-12-01T00:00:00"/>
    <s v="BH Colorado Electric Oper Co"/>
    <s v="Regulated Electric (122)"/>
    <s v="WPC Transmission Line #  238 DNU"/>
    <x v="157"/>
    <n v="135500"/>
    <x v="55"/>
    <n v="9974741"/>
    <s v="WOOD 1 POLE 70'"/>
    <d v="1986-07-01T00:00:00"/>
    <d v="1986-07-01T00:00:00"/>
    <s v="CPR Conversion"/>
  </r>
  <r>
    <n v="0"/>
    <n v="0"/>
    <n v="0"/>
    <n v="0"/>
    <d v="2023-12-01T00:00:00"/>
    <s v="BH Colorado Electric Oper Co"/>
    <s v="Regulated Electric (122)"/>
    <s v="WPC Transmission Line #  238 DNU"/>
    <x v="157"/>
    <n v="135600"/>
    <x v="35"/>
    <n v="9724175"/>
    <s v="CONDUCTOR, OVERHEAD"/>
    <d v="1986-07-01T00:00:00"/>
    <d v="1986-07-01T00:00:00"/>
    <s v="CPR Conversion"/>
  </r>
  <r>
    <n v="0"/>
    <n v="0"/>
    <n v="0"/>
    <n v="0"/>
    <d v="2023-12-01T00:00:00"/>
    <s v="BH Colorado Electric Oper Co"/>
    <s v="Regulated Electric (122)"/>
    <s v="WPC Transmission Line #  238 DNU"/>
    <x v="157"/>
    <n v="135600"/>
    <x v="30"/>
    <n v="9974740"/>
    <s v="STATIC WIRE (TRANSMISSION LINES)"/>
    <d v="1986-07-01T00:00:00"/>
    <d v="1986-07-01T00:00:00"/>
    <s v="CPR Conversion"/>
  </r>
  <r>
    <n v="1"/>
    <n v="15957.52"/>
    <n v="-419.79782971920002"/>
    <n v="16377.317829719201"/>
    <d v="2023-12-01T00:00:00"/>
    <s v="BH Colorado Electric Oper Co"/>
    <s v="Regulated Electric (122)"/>
    <s v="WPC Transmission Line #  280"/>
    <x v="158"/>
    <n v="135001"/>
    <x v="16"/>
    <n v="9869904"/>
    <s v="LAND - TRACT 40"/>
    <d v="1977-07-01T00:00:00"/>
    <d v="1977-07-01T00:00:00"/>
    <s v="CPR Conversion"/>
  </r>
  <r>
    <n v="1"/>
    <n v="5141.72"/>
    <n v="-135.2643078012"/>
    <n v="5276.9843078012"/>
    <d v="2023-12-01T00:00:00"/>
    <s v="BH Colorado Electric Oper Co"/>
    <s v="Regulated Electric (122)"/>
    <s v="WPC Transmission Line #  280"/>
    <x v="158"/>
    <n v="135001"/>
    <x v="16"/>
    <n v="9869905"/>
    <s v="LAND - TRACT 39"/>
    <d v="1977-07-01T00:00:00"/>
    <d v="1977-07-01T00:00:00"/>
    <s v="CPR Conversion"/>
  </r>
  <r>
    <n v="1"/>
    <n v="6217.96"/>
    <n v="-163.57717949159999"/>
    <n v="6381.5371794916"/>
    <d v="2023-12-01T00:00:00"/>
    <s v="BH Colorado Electric Oper Co"/>
    <s v="Regulated Electric (122)"/>
    <s v="WPC Transmission Line #  280"/>
    <x v="158"/>
    <n v="135001"/>
    <x v="16"/>
    <n v="9718834"/>
    <s v="LAND - TRACT 43"/>
    <d v="1977-07-01T00:00:00"/>
    <d v="1977-07-01T00:00:00"/>
    <s v="CPR Conversion"/>
  </r>
  <r>
    <n v="1"/>
    <n v="467.43"/>
    <n v="-12.296779170300001"/>
    <n v="479.72677917030001"/>
    <d v="2023-12-01T00:00:00"/>
    <s v="BH Colorado Electric Oper Co"/>
    <s v="Regulated Electric (122)"/>
    <s v="WPC Transmission Line #  280"/>
    <x v="158"/>
    <n v="135001"/>
    <x v="16"/>
    <n v="9869903"/>
    <s v="LAND - TRACT 41"/>
    <d v="1977-07-01T00:00:00"/>
    <d v="1977-07-01T00:00:00"/>
    <s v="CPR Conversion"/>
  </r>
  <r>
    <n v="1"/>
    <n v="1889.91"/>
    <n v="-49.718259251100001"/>
    <n v="1939.6282592511002"/>
    <d v="2023-12-01T00:00:00"/>
    <s v="BH Colorado Electric Oper Co"/>
    <s v="Regulated Electric (122)"/>
    <s v="WPC Transmission Line #  280"/>
    <x v="158"/>
    <n v="135001"/>
    <x v="16"/>
    <n v="9869902"/>
    <s v="LAND - TRACT 44"/>
    <d v="1977-07-01T00:00:00"/>
    <d v="1977-07-01T00:00:00"/>
    <s v="CPR Conversion"/>
  </r>
  <r>
    <n v="1"/>
    <n v="10935.53"/>
    <n v="-287.68328417129999"/>
    <n v="11223.213284171301"/>
    <d v="2023-12-01T00:00:00"/>
    <s v="BH Colorado Electric Oper Co"/>
    <s v="Regulated Electric (122)"/>
    <s v="WPC Transmission Line #  280"/>
    <x v="158"/>
    <n v="135001"/>
    <x v="16"/>
    <n v="9691238"/>
    <s v="LAND - TRACT 42"/>
    <d v="1977-07-01T00:00:00"/>
    <d v="1977-07-01T00:00:00"/>
    <s v="CPR Conversion"/>
  </r>
  <r>
    <n v="3"/>
    <n v="329.43"/>
    <n v="-10.306378970700001"/>
    <n v="339.7363789707"/>
    <d v="2023-12-01T00:00:00"/>
    <s v="BH Colorado Electric Oper Co"/>
    <s v="Regulated Electric (122)"/>
    <s v="WPC Transmission Line #  280"/>
    <x v="158"/>
    <n v="135002"/>
    <x v="17"/>
    <n v="9870089"/>
    <s v="T-LIN S05 T21 R65"/>
    <d v="1959-07-01T00:00:00"/>
    <d v="1959-07-01T00:00:00"/>
    <s v="CPR Conversion"/>
  </r>
  <r>
    <n v="5"/>
    <n v="306"/>
    <n v="-10.16668782"/>
    <n v="316.16668781999999"/>
    <d v="2023-12-01T00:00:00"/>
    <s v="BH Colorado Electric Oper Co"/>
    <s v="Regulated Electric (122)"/>
    <s v="WPC Transmission Line #  280"/>
    <x v="158"/>
    <n v="135002"/>
    <x v="17"/>
    <n v="9870092"/>
    <s v="T-LIN S33 T20 R65"/>
    <d v="1955-07-01T00:00:00"/>
    <d v="1955-07-01T00:00:00"/>
    <s v="CPR Conversion"/>
  </r>
  <r>
    <n v="2"/>
    <n v="253.55"/>
    <n v="-7.932435989500001"/>
    <n v="261.4824359895"/>
    <d v="2023-12-01T00:00:00"/>
    <s v="BH Colorado Electric Oper Co"/>
    <s v="Regulated Electric (122)"/>
    <s v="WPC Transmission Line #  280"/>
    <x v="158"/>
    <n v="135002"/>
    <x v="17"/>
    <n v="9870091"/>
    <s v="T-LIN S33 T20 R65"/>
    <d v="1959-07-01T00:00:00"/>
    <d v="1959-07-01T00:00:00"/>
    <s v="CPR Conversion"/>
  </r>
  <r>
    <n v="1"/>
    <n v="179.72"/>
    <n v="-5.6226282628000002"/>
    <n v="185.34262826279999"/>
    <d v="2023-12-01T00:00:00"/>
    <s v="BH Colorado Electric Oper Co"/>
    <s v="Regulated Electric (122)"/>
    <s v="WPC Transmission Line #  280"/>
    <x v="158"/>
    <n v="135002"/>
    <x v="17"/>
    <n v="9718850"/>
    <s v="T-LIN S04 T21 R65"/>
    <d v="1959-07-01T00:00:00"/>
    <d v="1959-07-01T00:00:00"/>
    <s v="CPR Conversion"/>
  </r>
  <r>
    <n v="2"/>
    <n v="176.08"/>
    <n v="-5.5087490792000002"/>
    <n v="181.5887490792"/>
    <d v="2023-12-01T00:00:00"/>
    <s v="BH Colorado Electric Oper Co"/>
    <s v="Regulated Electric (122)"/>
    <s v="WPC Transmission Line #  280"/>
    <x v="158"/>
    <n v="135002"/>
    <x v="17"/>
    <n v="9870090"/>
    <s v="T-LIN S32 T20 R65"/>
    <d v="1959-07-01T00:00:00"/>
    <d v="1959-07-01T00:00:00"/>
    <s v="CPR Conversion"/>
  </r>
  <r>
    <n v="1"/>
    <n v="179.69"/>
    <n v="-5.6216896981"/>
    <n v="185.3116896981"/>
    <d v="2023-12-01T00:00:00"/>
    <s v="BH Colorado Electric Oper Co"/>
    <s v="Regulated Electric (122)"/>
    <s v="WPC Transmission Line #  280"/>
    <x v="158"/>
    <n v="135002"/>
    <x v="17"/>
    <n v="9708894"/>
    <s v="T-LIN S09 T21 R65"/>
    <d v="1959-07-01T00:00:00"/>
    <d v="1959-07-01T00:00:00"/>
    <s v="CPR Conversion"/>
  </r>
  <r>
    <n v="2"/>
    <n v="29.75"/>
    <n v="22.205658825"/>
    <n v="7.5443411749999996"/>
    <d v="2023-12-01T00:00:00"/>
    <s v="BH Colorado Electric Oper Co"/>
    <s v="Regulated Electric (122)"/>
    <s v="WPC Transmission Line #  280"/>
    <x v="158"/>
    <n v="135500"/>
    <x v="32"/>
    <n v="9801855"/>
    <s v="CROSSARM ASSEMBLIES, WOOD"/>
    <d v="1960-07-01T00:00:00"/>
    <d v="1960-07-01T00:00:00"/>
    <s v="WCDXFER"/>
  </r>
  <r>
    <n v="1"/>
    <n v="41.480000000000004"/>
    <n v="29.498355160800003"/>
    <n v="11.981644839200001"/>
    <d v="2023-12-01T00:00:00"/>
    <s v="BH Colorado Electric Oper Co"/>
    <s v="Regulated Electric (122)"/>
    <s v="WPC Transmission Line #  280"/>
    <x v="158"/>
    <n v="135500"/>
    <x v="32"/>
    <n v="9802762"/>
    <s v="CROSSARM ASSEMBLIES, WOOD"/>
    <d v="1963-07-01T00:00:00"/>
    <d v="1963-07-01T00:00:00"/>
    <s v="WCDXFER"/>
  </r>
  <r>
    <n v="3"/>
    <n v="382"/>
    <n v="231.24560235999999"/>
    <n v="150.75439764000001"/>
    <d v="2023-12-01T00:00:00"/>
    <s v="BH Colorado Electric Oper Co"/>
    <s v="Regulated Electric (122)"/>
    <s v="WPC Transmission Line #  280"/>
    <x v="158"/>
    <n v="135500"/>
    <x v="32"/>
    <n v="9802729"/>
    <s v="CROSSARM ASSEMBLIES, WOOD"/>
    <d v="1972-07-01T00:00:00"/>
    <d v="1972-07-01T00:00:00"/>
    <s v="WCDXFER"/>
  </r>
  <r>
    <n v="11"/>
    <n v="193.9"/>
    <n v="156.12466182599999"/>
    <n v="37.775338174000012"/>
    <d v="2023-12-01T00:00:00"/>
    <s v="BH Colorado Electric Oper Co"/>
    <s v="Regulated Electric (122)"/>
    <s v="WPC Transmission Line #  280"/>
    <x v="158"/>
    <n v="135500"/>
    <x v="32"/>
    <n v="9802671"/>
    <s v="CROSSARM ASSEMBLIES, WOOD"/>
    <d v="1955-07-01T00:00:00"/>
    <d v="1955-07-01T00:00:00"/>
    <s v="WCDXFER"/>
  </r>
  <r>
    <n v="4"/>
    <n v="82.81"/>
    <n v="66.677066765399999"/>
    <n v="16.132933234600003"/>
    <d v="2023-12-01T00:00:00"/>
    <s v="BH Colorado Electric Oper Co"/>
    <s v="Regulated Electric (122)"/>
    <s v="WPC Transmission Line #  280"/>
    <x v="158"/>
    <n v="135500"/>
    <x v="32"/>
    <n v="9802796"/>
    <s v="CROSSARM ASSEMBLIES, WOOD"/>
    <d v="1955-07-01T00:00:00"/>
    <d v="1955-07-01T00:00:00"/>
    <s v="WCDXFER"/>
  </r>
  <r>
    <n v="1"/>
    <n v="151.5"/>
    <n v="88.149673544999999"/>
    <n v="63.350326455000001"/>
    <d v="2023-12-01T00:00:00"/>
    <s v="BH Colorado Electric Oper Co"/>
    <s v="Regulated Electric (122)"/>
    <s v="WPC Transmission Line #  280"/>
    <x v="158"/>
    <n v="135500"/>
    <x v="32"/>
    <n v="9802640"/>
    <s v="CROSSARM ASSEMBLIES, WOOD"/>
    <d v="1974-07-01T00:00:00"/>
    <d v="1974-07-01T00:00:00"/>
    <s v="WCDXFER"/>
  </r>
  <r>
    <n v="2"/>
    <n v="184.54"/>
    <n v="111.71220800920001"/>
    <n v="72.82779199079998"/>
    <d v="2023-12-01T00:00:00"/>
    <s v="BH Colorado Electric Oper Co"/>
    <s v="Regulated Electric (122)"/>
    <s v="WPC Transmission Line #  280"/>
    <x v="158"/>
    <n v="135500"/>
    <x v="32"/>
    <n v="9802541"/>
    <s v="CROSSARM ASSEMBLIES, WOOD"/>
    <d v="1972-07-01T00:00:00"/>
    <d v="1972-07-01T00:00:00"/>
    <s v="WCDXFER"/>
  </r>
  <r>
    <n v="11"/>
    <n v="297.60000000000002"/>
    <n v="222.13122912"/>
    <n v="75.468770880000022"/>
    <d v="2023-12-01T00:00:00"/>
    <s v="BH Colorado Electric Oper Co"/>
    <s v="Regulated Electric (122)"/>
    <s v="WPC Transmission Line #  280"/>
    <x v="158"/>
    <n v="135500"/>
    <x v="32"/>
    <n v="9802637"/>
    <s v="CROSSARM ASSEMBLIES, WOOD"/>
    <d v="1960-07-01T00:00:00"/>
    <d v="1960-07-01T00:00:00"/>
    <s v="WCDXFER"/>
  </r>
  <r>
    <n v="2"/>
    <n v="94.59"/>
    <n v="71.714671276500013"/>
    <n v="22.87532872349999"/>
    <d v="2023-12-01T00:00:00"/>
    <s v="BH Colorado Electric Oper Co"/>
    <s v="Regulated Electric (122)"/>
    <s v="WPC Transmission Line #  280"/>
    <x v="158"/>
    <n v="135500"/>
    <x v="32"/>
    <n v="9802797"/>
    <s v="CROSSARM ASSEMBLIES, WOOD"/>
    <d v="1959-07-01T00:00:00"/>
    <d v="1959-07-01T00:00:00"/>
    <s v="WCDXFER"/>
  </r>
  <r>
    <n v="1"/>
    <n v="43.730000000000004"/>
    <n v="25.9581577364"/>
    <n v="17.771842263600004"/>
    <d v="2023-12-01T00:00:00"/>
    <s v="BH Colorado Electric Oper Co"/>
    <s v="Regulated Electric (122)"/>
    <s v="WPC Transmission Line #  280"/>
    <x v="158"/>
    <n v="135500"/>
    <x v="32"/>
    <n v="9802730"/>
    <s v="CROSSARM ASSEMBLIES, WOOD"/>
    <d v="1973-07-01T00:00:00"/>
    <d v="1973-07-01T00:00:00"/>
    <s v="WCDXFER"/>
  </r>
  <r>
    <n v="3"/>
    <n v="272.26"/>
    <n v="174.41489626879999"/>
    <n v="97.845103731199998"/>
    <d v="2023-12-01T00:00:00"/>
    <s v="BH Colorado Electric Oper Co"/>
    <s v="Regulated Electric (122)"/>
    <s v="WPC Transmission Line #  280"/>
    <x v="158"/>
    <n v="135500"/>
    <x v="32"/>
    <n v="9802728"/>
    <s v="CROSSARM ASSEMBLIES, WOOD"/>
    <d v="1969-07-01T00:00:00"/>
    <d v="1969-07-01T00:00:00"/>
    <s v="WCDXFER"/>
  </r>
  <r>
    <n v="3"/>
    <n v="85.27"/>
    <n v="57.6324888372"/>
    <n v="27.637511162799996"/>
    <d v="2023-12-01T00:00:00"/>
    <s v="BH Colorado Electric Oper Co"/>
    <s v="Regulated Electric (122)"/>
    <s v="WPC Transmission Line #  280"/>
    <x v="158"/>
    <n v="135500"/>
    <x v="32"/>
    <n v="9802540"/>
    <s v="CROSSARM ASSEMBLIES, WOOD"/>
    <d v="1966-07-01T00:00:00"/>
    <d v="1966-07-01T00:00:00"/>
    <s v="WCDXFER"/>
  </r>
  <r>
    <n v="1"/>
    <n v="32.67"/>
    <n v="23.233154848200002"/>
    <n v="9.4368451518000001"/>
    <d v="2023-12-01T00:00:00"/>
    <s v="BH Colorado Electric Oper Co"/>
    <s v="Regulated Electric (122)"/>
    <s v="WPC Transmission Line #  280"/>
    <x v="158"/>
    <n v="135500"/>
    <x v="32"/>
    <n v="9802539"/>
    <s v="CROSSARM ASSEMBLIES, WOOD"/>
    <d v="1963-07-01T00:00:00"/>
    <d v="1963-07-01T00:00:00"/>
    <s v="WCDXFER"/>
  </r>
  <r>
    <n v="85"/>
    <n v="2949.85"/>
    <n v="2236.4681579974999"/>
    <n v="713.38184200249998"/>
    <d v="2023-12-01T00:00:00"/>
    <s v="BH Colorado Electric Oper Co"/>
    <s v="Regulated Electric (122)"/>
    <s v="WPC Transmission Line #  280"/>
    <x v="158"/>
    <n v="135500"/>
    <x v="32"/>
    <n v="9802537"/>
    <s v="CROSSARM ASSEMBLIES, WOOD"/>
    <d v="1959-07-01T00:00:00"/>
    <d v="1959-07-01T00:00:00"/>
    <s v="WCDXFER"/>
  </r>
  <r>
    <n v="39"/>
    <n v="674.18000000000006"/>
    <n v="542.83715580120008"/>
    <n v="131.34284419879998"/>
    <d v="2023-12-01T00:00:00"/>
    <s v="BH Colorado Electric Oper Co"/>
    <s v="Regulated Electric (122)"/>
    <s v="WPC Transmission Line #  280"/>
    <x v="158"/>
    <n v="135500"/>
    <x v="32"/>
    <n v="9802536"/>
    <s v="CROSSARM ASSEMBLIES, WOOD"/>
    <d v="1955-07-01T00:00:00"/>
    <d v="1955-07-01T00:00:00"/>
    <s v="WCDXFER"/>
  </r>
  <r>
    <n v="10"/>
    <n v="260.10000000000002"/>
    <n v="197.198287335"/>
    <n v="62.901712665000019"/>
    <d v="2023-12-01T00:00:00"/>
    <s v="BH Colorado Electric Oper Co"/>
    <s v="Regulated Electric (122)"/>
    <s v="WPC Transmission Line #  280"/>
    <x v="158"/>
    <n v="135500"/>
    <x v="32"/>
    <n v="9801906"/>
    <s v="CROSSARM ASSEMBLIES, WOOD"/>
    <d v="1959-07-01T00:00:00"/>
    <d v="1959-07-01T00:00:00"/>
    <s v="WCDXFER"/>
  </r>
  <r>
    <n v="3"/>
    <n v="332.08"/>
    <n v="181.50924611120001"/>
    <n v="150.57075388879997"/>
    <d v="2023-12-01T00:00:00"/>
    <s v="BH Colorado Electric Oper Co"/>
    <s v="Regulated Electric (122)"/>
    <s v="WPC Transmission Line #  280"/>
    <x v="158"/>
    <n v="135500"/>
    <x v="32"/>
    <n v="9802731"/>
    <s v="CROSSARM ASSEMBLIES, WOOD"/>
    <d v="1977-07-01T00:00:00"/>
    <d v="1977-07-01T00:00:00"/>
    <s v="WCDXFER"/>
  </r>
  <r>
    <n v="3"/>
    <n v="88.25"/>
    <n v="65.870567774999998"/>
    <n v="22.379432225000002"/>
    <d v="2023-12-01T00:00:00"/>
    <s v="BH Colorado Electric Oper Co"/>
    <s v="Regulated Electric (122)"/>
    <s v="WPC Transmission Line #  280"/>
    <x v="158"/>
    <n v="135500"/>
    <x v="32"/>
    <n v="9802761"/>
    <s v="CROSSARM ASSEMBLIES, WOOD"/>
    <d v="1960-07-01T00:00:00"/>
    <d v="1960-07-01T00:00:00"/>
    <s v="WCDXFER"/>
  </r>
  <r>
    <n v="3"/>
    <n v="276.22000000000003"/>
    <n v="176.95174703360001"/>
    <n v="99.268252966400013"/>
    <d v="2023-12-01T00:00:00"/>
    <s v="BH Colorado Electric Oper Co"/>
    <s v="Regulated Electric (122)"/>
    <s v="WPC Transmission Line #  280"/>
    <x v="158"/>
    <n v="135500"/>
    <x v="32"/>
    <n v="9802639"/>
    <s v="CROSSARM ASSEMBLIES, WOOD"/>
    <d v="1969-07-01T00:00:00"/>
    <d v="1969-07-01T00:00:00"/>
    <s v="WCDXFER"/>
  </r>
  <r>
    <n v="2"/>
    <n v="428.32"/>
    <n v="208.9390533248"/>
    <n v="219.38094667519999"/>
    <d v="2023-12-01T00:00:00"/>
    <s v="BH Colorado Electric Oper Co"/>
    <s v="Regulated Electric (122)"/>
    <s v="WPC Transmission Line #  280"/>
    <x v="158"/>
    <n v="135500"/>
    <x v="32"/>
    <n v="9802543"/>
    <s v="CROSSARM ASSEMBLIES, WOOD"/>
    <d v="1982-07-01T00:00:00"/>
    <d v="1982-07-01T00:00:00"/>
    <s v="WCDXFER"/>
  </r>
  <r>
    <n v="43"/>
    <n v="1088.76"/>
    <n v="812.65993621199993"/>
    <n v="276.10006378800006"/>
    <d v="2023-12-01T00:00:00"/>
    <s v="BH Colorado Electric Oper Co"/>
    <s v="Regulated Electric (122)"/>
    <s v="WPC Transmission Line #  280"/>
    <x v="158"/>
    <n v="135500"/>
    <x v="32"/>
    <n v="9802538"/>
    <s v="CROSSARM ASSEMBLIES, WOOD"/>
    <d v="1960-07-01T00:00:00"/>
    <d v="1960-07-01T00:00:00"/>
    <s v="WCDXFER"/>
  </r>
  <r>
    <n v="2"/>
    <n v="17.53"/>
    <n v="14.1148288902"/>
    <n v="3.415171109800001"/>
    <d v="2023-12-01T00:00:00"/>
    <s v="BH Colorado Electric Oper Co"/>
    <s v="Regulated Electric (122)"/>
    <s v="WPC Transmission Line #  280"/>
    <x v="158"/>
    <n v="135500"/>
    <x v="32"/>
    <n v="9801866"/>
    <s v="CROSSARM ASSEMBLIES, WOOD"/>
    <d v="1955-07-01T00:00:00"/>
    <d v="1955-07-01T00:00:00"/>
    <s v="WCDXFER"/>
  </r>
  <r>
    <n v="1"/>
    <n v="369.83"/>
    <n v="184.75424969220001"/>
    <n v="185.07575030779998"/>
    <d v="2023-12-01T00:00:00"/>
    <s v="BH Colorado Electric Oper Co"/>
    <s v="Regulated Electric (122)"/>
    <s v="WPC Transmission Line #  280"/>
    <x v="158"/>
    <n v="135500"/>
    <x v="32"/>
    <n v="9802764"/>
    <s v="CROSSARM ASSEMBLIES, WOOD"/>
    <d v="1981-07-01T00:00:00"/>
    <d v="1981-07-01T00:00:00"/>
    <s v="WCDXFER"/>
  </r>
  <r>
    <n v="1"/>
    <n v="98.76"/>
    <n v="67.910787170399999"/>
    <n v="30.849212829600006"/>
    <d v="2023-12-01T00:00:00"/>
    <s v="BH Colorado Electric Oper Co"/>
    <s v="Regulated Electric (122)"/>
    <s v="WPC Transmission Line #  280"/>
    <x v="158"/>
    <n v="135500"/>
    <x v="32"/>
    <n v="9802727"/>
    <s v="CROSSARM ASSEMBLIES, WOOD"/>
    <d v="1965-07-01T00:00:00"/>
    <d v="1965-07-01T00:00:00"/>
    <s v="WCDXFER"/>
  </r>
  <r>
    <n v="1"/>
    <n v="20.64"/>
    <n v="15.648491544000001"/>
    <n v="4.991508456"/>
    <d v="2023-12-01T00:00:00"/>
    <s v="BH Colorado Electric Oper Co"/>
    <s v="Regulated Electric (122)"/>
    <s v="WPC Transmission Line #  280"/>
    <x v="158"/>
    <n v="135500"/>
    <x v="32"/>
    <n v="9801854"/>
    <s v="CROSSARM ASSEMBLIES, WOOD"/>
    <d v="1959-07-01T00:00:00"/>
    <d v="1959-07-01T00:00:00"/>
    <s v="WCDXFER"/>
  </r>
  <r>
    <n v="2"/>
    <n v="62.83"/>
    <n v="46.896858621"/>
    <n v="15.933141378999998"/>
    <d v="2023-12-01T00:00:00"/>
    <s v="BH Colorado Electric Oper Co"/>
    <s v="Regulated Electric (122)"/>
    <s v="WPC Transmission Line #  280"/>
    <x v="158"/>
    <n v="135500"/>
    <x v="32"/>
    <n v="9802798"/>
    <s v="CROSSARM ASSEMBLIES, WOOD"/>
    <d v="1960-07-01T00:00:00"/>
    <d v="1960-07-01T00:00:00"/>
    <s v="WCDXFER"/>
  </r>
  <r>
    <n v="2"/>
    <n v="304.86"/>
    <n v="166.6312598454"/>
    <n v="138.22874015460002"/>
    <d v="2023-12-01T00:00:00"/>
    <s v="BH Colorado Electric Oper Co"/>
    <s v="Regulated Electric (122)"/>
    <s v="WPC Transmission Line #  280"/>
    <x v="158"/>
    <n v="135500"/>
    <x v="32"/>
    <n v="9802811"/>
    <s v="CROSSARM ASSEMBLIES, WOOD"/>
    <d v="1977-07-01T00:00:00"/>
    <d v="1977-07-01T00:00:00"/>
    <s v="WCDXFER"/>
  </r>
  <r>
    <n v="2"/>
    <n v="39.380000000000003"/>
    <n v="31.708041169199998"/>
    <n v="7.6719588308000048"/>
    <d v="2023-12-01T00:00:00"/>
    <s v="BH Colorado Electric Oper Co"/>
    <s v="Regulated Electric (122)"/>
    <s v="WPC Transmission Line #  280"/>
    <x v="158"/>
    <n v="135500"/>
    <x v="32"/>
    <n v="9802759"/>
    <s v="CROSSARM ASSEMBLIES, WOOD"/>
    <d v="1955-07-01T00:00:00"/>
    <d v="1955-07-01T00:00:00"/>
    <s v="WCDXFER"/>
  </r>
  <r>
    <n v="1"/>
    <n v="19.100000000000001"/>
    <n v="12.235820608000001"/>
    <n v="6.8641793920000005"/>
    <d v="2023-12-01T00:00:00"/>
    <s v="BH Colorado Electric Oper Co"/>
    <s v="Regulated Electric (122)"/>
    <s v="WPC Transmission Line #  280"/>
    <x v="158"/>
    <n v="135500"/>
    <x v="32"/>
    <n v="9801867"/>
    <s v="CROSSARM ASSEMBLIES, WOOD"/>
    <d v="1969-07-01T00:00:00"/>
    <d v="1969-07-01T00:00:00"/>
    <s v="WCDXFER"/>
  </r>
  <r>
    <n v="1"/>
    <n v="17.57"/>
    <n v="11.255673721599999"/>
    <n v="6.3143262784000012"/>
    <d v="2023-12-01T00:00:00"/>
    <s v="BH Colorado Electric Oper Co"/>
    <s v="Regulated Electric (122)"/>
    <s v="WPC Transmission Line #  280"/>
    <x v="158"/>
    <n v="135500"/>
    <x v="32"/>
    <n v="9801861"/>
    <s v="CROSSARM ASSEMBLIES, WOOD"/>
    <d v="1969-07-01T00:00:00"/>
    <d v="1969-07-01T00:00:00"/>
    <s v="WCDXFER"/>
  </r>
  <r>
    <n v="1"/>
    <n v="45.15"/>
    <n v="32.108262668999998"/>
    <n v="13.041737331"/>
    <d v="2023-12-01T00:00:00"/>
    <s v="BH Colorado Electric Oper Co"/>
    <s v="Regulated Electric (122)"/>
    <s v="WPC Transmission Line #  280"/>
    <x v="158"/>
    <n v="135500"/>
    <x v="32"/>
    <n v="9802763"/>
    <s v="CROSSARM ASSEMBLIES, WOOD"/>
    <d v="1963-07-01T00:00:00"/>
    <d v="1963-07-01T00:00:00"/>
    <s v="WCDXFER"/>
  </r>
  <r>
    <n v="25"/>
    <n v="903.96"/>
    <n v="685.34934186600003"/>
    <n v="218.610658134"/>
    <d v="2023-12-01T00:00:00"/>
    <s v="BH Colorado Electric Oper Co"/>
    <s v="Regulated Electric (122)"/>
    <s v="WPC Transmission Line #  280"/>
    <x v="158"/>
    <n v="135500"/>
    <x v="32"/>
    <n v="9802672"/>
    <s v="CROSSARM ASSEMBLIES, WOOD"/>
    <d v="1959-07-01T00:00:00"/>
    <d v="1959-07-01T00:00:00"/>
    <s v="WCDXFER"/>
  </r>
  <r>
    <n v="2"/>
    <n v="71.25"/>
    <n v="50.669185275000004"/>
    <n v="20.580814724999996"/>
    <d v="2023-12-01T00:00:00"/>
    <s v="BH Colorado Electric Oper Co"/>
    <s v="Regulated Electric (122)"/>
    <s v="WPC Transmission Line #  280"/>
    <x v="158"/>
    <n v="135500"/>
    <x v="32"/>
    <n v="9802638"/>
    <s v="CROSSARM ASSEMBLIES, WOOD"/>
    <d v="1963-07-01T00:00:00"/>
    <d v="1963-07-01T00:00:00"/>
    <s v="WCDXFER"/>
  </r>
  <r>
    <n v="5"/>
    <n v="202.43"/>
    <n v="153.47500694050001"/>
    <n v="48.954993059499998"/>
    <d v="2023-12-01T00:00:00"/>
    <s v="BH Colorado Electric Oper Co"/>
    <s v="Regulated Electric (122)"/>
    <s v="WPC Transmission Line #  280"/>
    <x v="158"/>
    <n v="135500"/>
    <x v="32"/>
    <n v="9802760"/>
    <s v="CROSSARM ASSEMBLIES, WOOD"/>
    <d v="1959-07-01T00:00:00"/>
    <d v="1959-07-01T00:00:00"/>
    <s v="WCDXFER"/>
  </r>
  <r>
    <n v="1"/>
    <n v="73.239999999999995"/>
    <n v="40.031730863600004"/>
    <n v="33.208269136399991"/>
    <d v="2023-12-01T00:00:00"/>
    <s v="BH Colorado Electric Oper Co"/>
    <s v="Regulated Electric (122)"/>
    <s v="WPC Transmission Line #  280"/>
    <x v="158"/>
    <n v="135500"/>
    <x v="32"/>
    <n v="9802542"/>
    <s v="CROSSARM ASSEMBLIES, WOOD"/>
    <d v="1977-07-01T00:00:00"/>
    <d v="1977-07-01T00:00:00"/>
    <s v="WCDXFER"/>
  </r>
  <r>
    <n v="4"/>
    <n v="112.34"/>
    <n v="85.172070739000006"/>
    <n v="27.167929260999998"/>
    <d v="2023-12-01T00:00:00"/>
    <s v="BH Colorado Electric Oper Co"/>
    <s v="Regulated Electric (122)"/>
    <s v="WPC Transmission Line #  280"/>
    <x v="158"/>
    <n v="135500"/>
    <x v="32"/>
    <n v="9801962"/>
    <s v="CROSSARM ASSEMBLIES, WOOD"/>
    <d v="1959-07-01T00:00:00"/>
    <d v="1959-07-01T00:00:00"/>
    <s v="WCDXFER"/>
  </r>
  <r>
    <n v="1"/>
    <n v="406.38"/>
    <n v="288.99569841480002"/>
    <n v="117.38430158519998"/>
    <d v="2023-12-01T00:00:00"/>
    <s v="BH Colorado Electric Oper Co"/>
    <s v="Regulated Electric (122)"/>
    <s v="WPC Transmission Line #  280"/>
    <x v="158"/>
    <n v="135500"/>
    <x v="34"/>
    <n v="9803328"/>
    <s v="POLE, WOOD"/>
    <d v="1963-07-01T00:00:00"/>
    <d v="1963-07-01T00:00:00"/>
    <s v="WCDXFER"/>
  </r>
  <r>
    <n v="3"/>
    <n v="3437.98"/>
    <n v="2081.1983141404003"/>
    <n v="1356.7816858595997"/>
    <d v="2023-12-01T00:00:00"/>
    <s v="BH Colorado Electric Oper Co"/>
    <s v="Regulated Electric (122)"/>
    <s v="WPC Transmission Line #  280"/>
    <x v="158"/>
    <n v="135500"/>
    <x v="34"/>
    <n v="9803267"/>
    <s v="POLE, WOOD"/>
    <d v="1972-07-01T00:00:00"/>
    <d v="1972-07-01T00:00:00"/>
    <s v="WCDXFER"/>
  </r>
  <r>
    <n v="11"/>
    <n v="2678.37"/>
    <n v="1999.1586698190001"/>
    <n v="679.21133018099977"/>
    <d v="2023-12-01T00:00:00"/>
    <s v="BH Colorado Electric Oper Co"/>
    <s v="Regulated Electric (122)"/>
    <s v="WPC Transmission Line #  280"/>
    <x v="158"/>
    <n v="135500"/>
    <x v="34"/>
    <n v="9803211"/>
    <s v="POLE, WOOD"/>
    <d v="1960-07-01T00:00:00"/>
    <d v="1960-07-01T00:00:00"/>
    <s v="WCDXFER"/>
  </r>
  <r>
    <n v="1"/>
    <n v="3328.4300000000003"/>
    <n v="1662.7682646162"/>
    <n v="1665.6617353838003"/>
    <d v="2023-12-01T00:00:00"/>
    <s v="BH Colorado Electric Oper Co"/>
    <s v="Regulated Electric (122)"/>
    <s v="WPC Transmission Line #  280"/>
    <x v="158"/>
    <n v="135500"/>
    <x v="34"/>
    <n v="9803329"/>
    <s v="POLE, WOOD"/>
    <d v="1981-07-01T00:00:00"/>
    <d v="1981-07-01T00:00:00"/>
    <s v="WCDXFER"/>
  </r>
  <r>
    <n v="10"/>
    <n v="2340.9"/>
    <n v="1774.7845860150001"/>
    <n v="566.11541398500003"/>
    <d v="2023-12-01T00:00:00"/>
    <s v="BH Colorado Electric Oper Co"/>
    <s v="Regulated Electric (122)"/>
    <s v="WPC Transmission Line #  280"/>
    <x v="158"/>
    <n v="135500"/>
    <x v="34"/>
    <n v="9802215"/>
    <s v="POLE, WOOD"/>
    <d v="1959-07-01T00:00:00"/>
    <d v="1959-07-01T00:00:00"/>
    <s v="WCDXFER"/>
  </r>
  <r>
    <n v="27"/>
    <n v="21075.89"/>
    <n v="12015.1956496033"/>
    <n v="9060.6943503966995"/>
    <d v="2023-12-01T00:00:00"/>
    <s v="BH Colorado Electric Oper Co"/>
    <s v="Regulated Electric (122)"/>
    <s v="WPC Transmission Line #  280"/>
    <x v="158"/>
    <n v="135500"/>
    <x v="34"/>
    <n v="9804937"/>
    <s v="POLE, WOOD"/>
    <d v="1975-07-01T00:00:00"/>
    <d v="1975-07-01T00:00:00"/>
    <s v="WCDXFER"/>
  </r>
  <r>
    <n v="3"/>
    <n v="2988.73"/>
    <n v="1633.5886808297"/>
    <n v="1355.1413191703"/>
    <d v="2023-12-01T00:00:00"/>
    <s v="BH Colorado Electric Oper Co"/>
    <s v="Regulated Electric (122)"/>
    <s v="WPC Transmission Line #  280"/>
    <x v="158"/>
    <n v="135500"/>
    <x v="34"/>
    <n v="9803269"/>
    <s v="POLE, WOOD"/>
    <d v="1977-07-01T00:00:00"/>
    <d v="1977-07-01T00:00:00"/>
    <s v="WCDXFER"/>
  </r>
  <r>
    <n v="3"/>
    <n v="2486.02"/>
    <n v="1592.5913480576"/>
    <n v="893.42865194239994"/>
    <d v="2023-12-01T00:00:00"/>
    <s v="BH Colorado Electric Oper Co"/>
    <s v="Regulated Electric (122)"/>
    <s v="WPC Transmission Line #  280"/>
    <x v="158"/>
    <n v="135500"/>
    <x v="34"/>
    <n v="9803177"/>
    <s v="POLE, WOOD"/>
    <d v="1969-07-01T00:00:00"/>
    <d v="1969-07-01T00:00:00"/>
    <s v="WCDXFER"/>
  </r>
  <r>
    <n v="1"/>
    <n v="294.03000000000003"/>
    <n v="209.09839363380001"/>
    <n v="84.931606366200015"/>
    <d v="2023-12-01T00:00:00"/>
    <s v="BH Colorado Electric Oper Co"/>
    <s v="Regulated Electric (122)"/>
    <s v="WPC Transmission Line #  280"/>
    <x v="158"/>
    <n v="135500"/>
    <x v="34"/>
    <n v="9803078"/>
    <s v="POLE, WOOD"/>
    <d v="1963-07-01T00:00:00"/>
    <d v="1963-07-01T00:00:00"/>
    <s v="WCDXFER"/>
  </r>
  <r>
    <n v="39"/>
    <n v="6067.64"/>
    <n v="4885.5505058376002"/>
    <n v="1182.0894941624001"/>
    <d v="2023-12-01T00:00:00"/>
    <s v="BH Colorado Electric Oper Co"/>
    <s v="Regulated Electric (122)"/>
    <s v="WPC Transmission Line #  280"/>
    <x v="158"/>
    <n v="135500"/>
    <x v="34"/>
    <n v="9803075"/>
    <s v="POLE, WOOD"/>
    <d v="1955-07-01T00:00:00"/>
    <d v="1955-07-01T00:00:00"/>
    <s v="WCDXFER"/>
  </r>
  <r>
    <n v="1"/>
    <n v="171.86"/>
    <n v="110.09676071680001"/>
    <n v="61.763239283200008"/>
    <d v="2023-12-01T00:00:00"/>
    <s v="BH Colorado Electric Oper Co"/>
    <s v="Regulated Electric (122)"/>
    <s v="WPC Transmission Line #  280"/>
    <x v="158"/>
    <n v="135500"/>
    <x v="34"/>
    <n v="9802176"/>
    <s v="POLE, WOOD"/>
    <d v="1969-07-01T00:00:00"/>
    <d v="1969-07-01T00:00:00"/>
    <s v="WCDXFER"/>
  </r>
  <r>
    <n v="2"/>
    <n v="157.80000000000001"/>
    <n v="127.05761545199999"/>
    <n v="30.742384548000018"/>
    <d v="2023-12-01T00:00:00"/>
    <s v="BH Colorado Electric Oper Co"/>
    <s v="Regulated Electric (122)"/>
    <s v="WPC Transmission Line #  280"/>
    <x v="158"/>
    <n v="135500"/>
    <x v="34"/>
    <n v="9802175"/>
    <s v="POLE, WOOD"/>
    <d v="1955-07-01T00:00:00"/>
    <d v="1955-07-01T00:00:00"/>
    <s v="WCDXFER"/>
  </r>
  <r>
    <n v="1"/>
    <n v="373.31"/>
    <n v="265.47808498260002"/>
    <n v="107.83191501739998"/>
    <d v="2023-12-01T00:00:00"/>
    <s v="BH Colorado Electric Oper Co"/>
    <s v="Regulated Electric (122)"/>
    <s v="WPC Transmission Line #  280"/>
    <x v="158"/>
    <n v="135500"/>
    <x v="34"/>
    <n v="9803300"/>
    <s v="POLE, WOOD"/>
    <d v="1963-07-01T00:00:00"/>
    <d v="1963-07-01T00:00:00"/>
    <s v="WCDXFER"/>
  </r>
  <r>
    <n v="2"/>
    <n v="641.28"/>
    <n v="456.04400186880002"/>
    <n v="185.23599813119995"/>
    <d v="2023-12-01T00:00:00"/>
    <s v="BH Colorado Electric Oper Co"/>
    <s v="Regulated Electric (122)"/>
    <s v="WPC Transmission Line #  280"/>
    <x v="158"/>
    <n v="135500"/>
    <x v="34"/>
    <n v="9803212"/>
    <s v="POLE, WOOD"/>
    <d v="1963-07-01T00:00:00"/>
    <d v="1963-07-01T00:00:00"/>
    <s v="WCDXFER"/>
  </r>
  <r>
    <n v="25"/>
    <n v="8135.62"/>
    <n v="6168.1289135269999"/>
    <n v="1967.491086473"/>
    <d v="2023-12-01T00:00:00"/>
    <s v="BH Colorado Electric Oper Co"/>
    <s v="Regulated Electric (122)"/>
    <s v="WPC Transmission Line #  280"/>
    <x v="158"/>
    <n v="135500"/>
    <x v="34"/>
    <n v="9803210"/>
    <s v="POLE, WOOD"/>
    <d v="1959-07-01T00:00:00"/>
    <d v="1959-07-01T00:00:00"/>
    <s v="WCDXFER"/>
  </r>
  <r>
    <n v="2"/>
    <n v="3854.91"/>
    <n v="1880.4661142424"/>
    <n v="1974.4438857575999"/>
    <d v="2023-12-01T00:00:00"/>
    <s v="BH Colorado Electric Oper Co"/>
    <s v="Regulated Electric (122)"/>
    <s v="WPC Transmission Line #  280"/>
    <x v="158"/>
    <n v="135500"/>
    <x v="34"/>
    <n v="9803082"/>
    <s v="POLE, WOOD"/>
    <d v="1982-07-01T00:00:00"/>
    <d v="1982-07-01T00:00:00"/>
    <s v="WCDXFER"/>
  </r>
  <r>
    <n v="43"/>
    <n v="9798.83"/>
    <n v="7313.9319618210002"/>
    <n v="2484.8980381789997"/>
    <d v="2023-12-01T00:00:00"/>
    <s v="BH Colorado Electric Oper Co"/>
    <s v="Regulated Electric (122)"/>
    <s v="WPC Transmission Line #  280"/>
    <x v="158"/>
    <n v="135500"/>
    <x v="34"/>
    <n v="9803077"/>
    <s v="POLE, WOOD"/>
    <d v="1960-07-01T00:00:00"/>
    <d v="1960-07-01T00:00:00"/>
    <s v="WCDXFER"/>
  </r>
  <r>
    <n v="85"/>
    <n v="26548.63"/>
    <n v="20128.198258710498"/>
    <n v="6420.4317412895034"/>
    <d v="2023-12-01T00:00:00"/>
    <s v="BH Colorado Electric Oper Co"/>
    <s v="Regulated Electric (122)"/>
    <s v="WPC Transmission Line #  280"/>
    <x v="158"/>
    <n v="135500"/>
    <x v="34"/>
    <n v="9803076"/>
    <s v="POLE, WOOD"/>
    <d v="1959-07-01T00:00:00"/>
    <d v="1959-07-01T00:00:00"/>
    <s v="WCDXFER"/>
  </r>
  <r>
    <n v="4"/>
    <n v="745.31000000000006"/>
    <n v="600.10970451540004"/>
    <n v="145.20029548460002"/>
    <d v="2023-12-01T00:00:00"/>
    <s v="BH Colorado Electric Oper Co"/>
    <s v="Regulated Electric (122)"/>
    <s v="WPC Transmission Line #  280"/>
    <x v="158"/>
    <n v="135500"/>
    <x v="34"/>
    <n v="9803325"/>
    <s v="POLE, WOOD"/>
    <d v="1955-07-01T00:00:00"/>
    <d v="1955-07-01T00:00:00"/>
    <s v="WCDXFER"/>
  </r>
  <r>
    <n v="2"/>
    <n v="354.45"/>
    <n v="285.39652596299999"/>
    <n v="69.053474037000001"/>
    <d v="2023-12-01T00:00:00"/>
    <s v="BH Colorado Electric Oper Co"/>
    <s v="Regulated Electric (122)"/>
    <s v="WPC Transmission Line #  280"/>
    <x v="158"/>
    <n v="135500"/>
    <x v="34"/>
    <n v="9803297"/>
    <s v="POLE, WOOD"/>
    <d v="1955-07-01T00:00:00"/>
    <d v="1955-07-01T00:00:00"/>
    <s v="WCDXFER"/>
  </r>
  <r>
    <n v="11"/>
    <n v="1745.0900000000001"/>
    <n v="1405.1139046206001"/>
    <n v="339.97609537940002"/>
    <d v="2023-12-01T00:00:00"/>
    <s v="BH Colorado Electric Oper Co"/>
    <s v="Regulated Electric (122)"/>
    <s v="WPC Transmission Line #  280"/>
    <x v="158"/>
    <n v="135500"/>
    <x v="34"/>
    <n v="9803209"/>
    <s v="POLE, WOOD"/>
    <d v="1955-07-01T00:00:00"/>
    <d v="1955-07-01T00:00:00"/>
    <s v="WCDXFER"/>
  </r>
  <r>
    <n v="4"/>
    <n v="1011.0500000000001"/>
    <n v="766.54105501749996"/>
    <n v="244.50894498250011"/>
    <d v="2023-12-01T00:00:00"/>
    <s v="BH Colorado Electric Oper Co"/>
    <s v="Regulated Electric (122)"/>
    <s v="WPC Transmission Line #  280"/>
    <x v="158"/>
    <n v="135500"/>
    <x v="34"/>
    <n v="9802271"/>
    <s v="POLE, WOOD"/>
    <d v="1959-07-01T00:00:00"/>
    <d v="1959-07-01T00:00:00"/>
    <s v="WCDXFER"/>
  </r>
  <r>
    <n v="2"/>
    <n v="267.77"/>
    <n v="199.86585759900001"/>
    <n v="67.904142400999973"/>
    <d v="2023-12-01T00:00:00"/>
    <s v="BH Colorado Electric Oper Co"/>
    <s v="Regulated Electric (122)"/>
    <s v="WPC Transmission Line #  280"/>
    <x v="158"/>
    <n v="135500"/>
    <x v="34"/>
    <n v="9802164"/>
    <s v="POLE, WOOD"/>
    <d v="1960-07-01T00:00:00"/>
    <d v="1960-07-01T00:00:00"/>
    <s v="WCDXFER"/>
  </r>
  <r>
    <n v="6"/>
    <n v="5366.39"/>
    <n v="3059.3358468882998"/>
    <n v="2307.0541531117005"/>
    <d v="2023-12-01T00:00:00"/>
    <s v="BH Colorado Electric Oper Co"/>
    <s v="Regulated Electric (122)"/>
    <s v="WPC Transmission Line #  280"/>
    <x v="158"/>
    <n v="135500"/>
    <x v="34"/>
    <n v="9804935"/>
    <s v="POLE, WOOD"/>
    <d v="1975-07-01T00:00:00"/>
    <d v="1975-07-01T00:00:00"/>
    <s v="WCDXFER"/>
  </r>
  <r>
    <n v="2"/>
    <n v="2743.78"/>
    <n v="1499.7032019242001"/>
    <n v="1244.0767980758001"/>
    <d v="2023-12-01T00:00:00"/>
    <s v="BH Colorado Electric Oper Co"/>
    <s v="Regulated Electric (122)"/>
    <s v="WPC Transmission Line #  280"/>
    <x v="158"/>
    <n v="135500"/>
    <x v="34"/>
    <n v="9803373"/>
    <s v="POLE, WOOD"/>
    <d v="1977-07-01T00:00:00"/>
    <d v="1977-07-01T00:00:00"/>
    <s v="WCDXFER"/>
  </r>
  <r>
    <n v="3"/>
    <n v="2450.33"/>
    <n v="1569.7276602304"/>
    <n v="880.60233976959989"/>
    <d v="2023-12-01T00:00:00"/>
    <s v="BH Colorado Electric Oper Co"/>
    <s v="Regulated Electric (122)"/>
    <s v="WPC Transmission Line #  280"/>
    <x v="158"/>
    <n v="135500"/>
    <x v="34"/>
    <n v="9803302"/>
    <s v="POLE, WOOD"/>
    <d v="1969-07-01T00:00:00"/>
    <d v="1969-07-01T00:00:00"/>
    <s v="WCDXFER"/>
  </r>
  <r>
    <n v="3"/>
    <n v="794.25"/>
    <n v="592.83510997500002"/>
    <n v="201.41489002499998"/>
    <d v="2023-12-01T00:00:00"/>
    <s v="BH Colorado Electric Oper Co"/>
    <s v="Regulated Electric (122)"/>
    <s v="WPC Transmission Line #  280"/>
    <x v="158"/>
    <n v="135500"/>
    <x v="34"/>
    <n v="9803299"/>
    <s v="POLE, WOOD"/>
    <d v="1960-07-01T00:00:00"/>
    <d v="1960-07-01T00:00:00"/>
    <s v="WCDXFER"/>
  </r>
  <r>
    <n v="1"/>
    <n v="393.55"/>
    <n v="233.61154761400002"/>
    <n v="159.93845238599999"/>
    <d v="2023-12-01T00:00:00"/>
    <s v="BH Colorado Electric Oper Co"/>
    <s v="Regulated Electric (122)"/>
    <s v="WPC Transmission Line #  280"/>
    <x v="158"/>
    <n v="135500"/>
    <x v="34"/>
    <n v="9803268"/>
    <s v="POLE, WOOD"/>
    <d v="1973-07-01T00:00:00"/>
    <d v="1973-07-01T00:00:00"/>
    <s v="WCDXFER"/>
  </r>
  <r>
    <n v="1"/>
    <n v="659.17"/>
    <n v="360.29104360130003"/>
    <n v="298.87895639869993"/>
    <d v="2023-12-01T00:00:00"/>
    <s v="BH Colorado Electric Oper Co"/>
    <s v="Regulated Electric (122)"/>
    <s v="WPC Transmission Line #  280"/>
    <x v="158"/>
    <n v="135500"/>
    <x v="34"/>
    <n v="9803081"/>
    <s v="POLE, WOOD"/>
    <d v="1977-07-01T00:00:00"/>
    <d v="1977-07-01T00:00:00"/>
    <s v="WCDXFER"/>
  </r>
  <r>
    <n v="2"/>
    <n v="565.45000000000005"/>
    <n v="422.056799415"/>
    <n v="143.39320058500005"/>
    <d v="2023-12-01T00:00:00"/>
    <s v="BH Colorado Electric Oper Co"/>
    <s v="Regulated Electric (122)"/>
    <s v="WPC Transmission Line #  280"/>
    <x v="158"/>
    <n v="135500"/>
    <x v="34"/>
    <n v="9803327"/>
    <s v="POLE, WOOD"/>
    <d v="1960-07-01T00:00:00"/>
    <d v="1960-07-01T00:00:00"/>
    <s v="WCDXFER"/>
  </r>
  <r>
    <n v="1"/>
    <n v="888.81000000000006"/>
    <n v="611.17645549739996"/>
    <n v="277.6335445026001"/>
    <d v="2023-12-01T00:00:00"/>
    <s v="BH Colorado Electric Oper Co"/>
    <s v="Regulated Electric (122)"/>
    <s v="WPC Transmission Line #  280"/>
    <x v="158"/>
    <n v="135500"/>
    <x v="34"/>
    <n v="9803301"/>
    <s v="POLE, WOOD"/>
    <d v="1965-07-01T00:00:00"/>
    <d v="1965-07-01T00:00:00"/>
    <s v="WCDXFER"/>
  </r>
  <r>
    <n v="5"/>
    <n v="1821.8400000000001"/>
    <n v="1381.2523175639999"/>
    <n v="440.58768243600025"/>
    <d v="2023-12-01T00:00:00"/>
    <s v="BH Colorado Electric Oper Co"/>
    <s v="Regulated Electric (122)"/>
    <s v="WPC Transmission Line #  280"/>
    <x v="158"/>
    <n v="135500"/>
    <x v="34"/>
    <n v="9803298"/>
    <s v="POLE, WOOD"/>
    <d v="1959-07-01T00:00:00"/>
    <d v="1959-07-01T00:00:00"/>
    <s v="WCDXFER"/>
  </r>
  <r>
    <n v="3"/>
    <n v="767.44"/>
    <n v="518.69915835840004"/>
    <n v="248.74084164160001"/>
    <d v="2023-12-01T00:00:00"/>
    <s v="BH Colorado Electric Oper Co"/>
    <s v="Regulated Electric (122)"/>
    <s v="WPC Transmission Line #  280"/>
    <x v="158"/>
    <n v="135500"/>
    <x v="34"/>
    <n v="9803079"/>
    <s v="POLE, WOOD"/>
    <d v="1966-07-01T00:00:00"/>
    <d v="1966-07-01T00:00:00"/>
    <s v="WCDXFER"/>
  </r>
  <r>
    <n v="2"/>
    <n v="1660.8600000000001"/>
    <n v="1005.4098720828"/>
    <n v="655.45012791720012"/>
    <d v="2023-12-01T00:00:00"/>
    <s v="BH Colorado Electric Oper Co"/>
    <s v="Regulated Electric (122)"/>
    <s v="WPC Transmission Line #  280"/>
    <x v="158"/>
    <n v="135500"/>
    <x v="34"/>
    <n v="9803080"/>
    <s v="POLE, WOOD"/>
    <d v="1972-07-01T00:00:00"/>
    <d v="1972-07-01T00:00:00"/>
    <s v="WCDXFER"/>
  </r>
  <r>
    <n v="1"/>
    <n v="185.77"/>
    <n v="140.84400552950001"/>
    <n v="44.925994470500001"/>
    <d v="2023-12-01T00:00:00"/>
    <s v="BH Colorado Electric Oper Co"/>
    <s v="Regulated Electric (122)"/>
    <s v="WPC Transmission Line #  280"/>
    <x v="158"/>
    <n v="135500"/>
    <x v="34"/>
    <n v="9802163"/>
    <s v="POLE, WOOD"/>
    <d v="1959-07-01T00:00:00"/>
    <d v="1959-07-01T00:00:00"/>
    <s v="WCDXFER"/>
  </r>
  <r>
    <n v="1"/>
    <n v="158.12"/>
    <n v="101.29465730560001"/>
    <n v="56.825342694399993"/>
    <d v="2023-12-01T00:00:00"/>
    <s v="BH Colorado Electric Oper Co"/>
    <s v="Regulated Electric (122)"/>
    <s v="WPC Transmission Line #  280"/>
    <x v="158"/>
    <n v="135500"/>
    <x v="34"/>
    <n v="9802134"/>
    <s v="POLE, WOOD"/>
    <d v="1969-07-01T00:00:00"/>
    <d v="1969-07-01T00:00:00"/>
    <s v="WCDXFER"/>
  </r>
  <r>
    <n v="1"/>
    <n v="1363.53"/>
    <n v="793.36451728589998"/>
    <n v="570.16548271409999"/>
    <d v="2023-12-01T00:00:00"/>
    <s v="BH Colorado Electric Oper Co"/>
    <s v="Regulated Electric (122)"/>
    <s v="WPC Transmission Line #  280"/>
    <x v="158"/>
    <n v="135500"/>
    <x v="34"/>
    <n v="9803178"/>
    <s v="POLE, WOOD"/>
    <d v="1974-07-01T00:00:00"/>
    <d v="1974-07-01T00:00:00"/>
    <s v="WCDXFER"/>
  </r>
  <r>
    <n v="2"/>
    <n v="851.29"/>
    <n v="645.41687822149993"/>
    <n v="205.87312177850004"/>
    <d v="2023-12-01T00:00:00"/>
    <s v="BH Colorado Electric Oper Co"/>
    <s v="Regulated Electric (122)"/>
    <s v="WPC Transmission Line #  280"/>
    <x v="158"/>
    <n v="135500"/>
    <x v="34"/>
    <n v="9803326"/>
    <s v="POLE, WOOD"/>
    <d v="1959-07-01T00:00:00"/>
    <d v="1959-07-01T00:00:00"/>
    <s v="WCDXFER"/>
  </r>
  <r>
    <n v="0"/>
    <n v="0"/>
    <n v="0"/>
    <n v="0"/>
    <d v="2023-12-01T00:00:00"/>
    <s v="BH Colorado Electric Oper Co"/>
    <s v="Regulated Electric (122)"/>
    <s v="WPC Transmission Line #  280"/>
    <x v="158"/>
    <n v="135500"/>
    <x v="425"/>
    <n v="9706650"/>
    <s v="WOOD 1 POLE 30'"/>
    <d v="1969-07-01T00:00:00"/>
    <d v="1969-07-01T00:00:00"/>
    <s v="CPR Conversion"/>
  </r>
  <r>
    <n v="0"/>
    <n v="0"/>
    <n v="0"/>
    <n v="0"/>
    <d v="2023-12-01T00:00:00"/>
    <s v="BH Colorado Electric Oper Co"/>
    <s v="Regulated Electric (122)"/>
    <s v="WPC Transmission Line #  280"/>
    <x v="158"/>
    <n v="135500"/>
    <x v="94"/>
    <n v="9974970"/>
    <s v="WOOD 1 POLE 35'"/>
    <d v="1960-07-01T00:00:00"/>
    <d v="1960-07-01T00:00:00"/>
    <s v="CPR Conversion"/>
  </r>
  <r>
    <n v="0"/>
    <n v="0"/>
    <n v="0"/>
    <n v="0"/>
    <d v="2023-12-01T00:00:00"/>
    <s v="BH Colorado Electric Oper Co"/>
    <s v="Regulated Electric (122)"/>
    <s v="WPC Transmission Line #  280"/>
    <x v="158"/>
    <n v="135500"/>
    <x v="94"/>
    <n v="9724195"/>
    <s v="WOOD 1 POLE 35'"/>
    <d v="1959-07-01T00:00:00"/>
    <d v="1959-07-01T00:00:00"/>
    <s v="CPR Conversion"/>
  </r>
  <r>
    <n v="0"/>
    <n v="0"/>
    <n v="0"/>
    <n v="0"/>
    <d v="2023-12-01T00:00:00"/>
    <s v="BH Colorado Electric Oper Co"/>
    <s v="Regulated Electric (122)"/>
    <s v="WPC Transmission Line #  280"/>
    <x v="158"/>
    <n v="135500"/>
    <x v="426"/>
    <n v="9724202"/>
    <s v="WOOD 1 POLE 40'"/>
    <d v="1969-07-01T00:00:00"/>
    <d v="1969-07-01T00:00:00"/>
    <s v="CPR Conversion"/>
  </r>
  <r>
    <n v="0"/>
    <n v="0"/>
    <n v="0"/>
    <n v="0"/>
    <d v="2023-12-01T00:00:00"/>
    <s v="BH Colorado Electric Oper Co"/>
    <s v="Regulated Electric (122)"/>
    <s v="WPC Transmission Line #  280"/>
    <x v="158"/>
    <n v="135500"/>
    <x v="426"/>
    <n v="9974969"/>
    <s v="WOOD 1 POLE 40'"/>
    <d v="1955-07-01T00:00:00"/>
    <d v="1955-07-01T00:00:00"/>
    <s v="CPR Conversion"/>
  </r>
  <r>
    <n v="0"/>
    <n v="0"/>
    <n v="0"/>
    <n v="0"/>
    <d v="2023-12-01T00:00:00"/>
    <s v="BH Colorado Electric Oper Co"/>
    <s v="Regulated Electric (122)"/>
    <s v="WPC Transmission Line #  280"/>
    <x v="158"/>
    <n v="135500"/>
    <x v="51"/>
    <n v="9975055"/>
    <s v="WOOD 1 POLE 50'"/>
    <d v="1959-07-01T00:00:00"/>
    <d v="1959-07-01T00:00:00"/>
    <s v="CPR Conversion"/>
  </r>
  <r>
    <n v="0"/>
    <n v="0"/>
    <n v="0"/>
    <n v="0"/>
    <d v="2023-12-01T00:00:00"/>
    <s v="BH Colorado Electric Oper Co"/>
    <s v="Regulated Electric (122)"/>
    <s v="WPC Transmission Line #  280"/>
    <x v="158"/>
    <n v="135500"/>
    <x v="52"/>
    <n v="9975054"/>
    <s v="WOOD 1 POLE 55'"/>
    <d v="1959-07-01T00:00:00"/>
    <d v="1959-07-01T00:00:00"/>
    <s v="CPR Conversion"/>
  </r>
  <r>
    <n v="0"/>
    <n v="0"/>
    <n v="0"/>
    <n v="0"/>
    <d v="2023-12-01T00:00:00"/>
    <s v="BH Colorado Electric Oper Co"/>
    <s v="Regulated Electric (122)"/>
    <s v="WPC Transmission Line #  280"/>
    <x v="158"/>
    <n v="135500"/>
    <x v="53"/>
    <n v="9975052"/>
    <s v="WOOD 1 POLE 60'"/>
    <d v="1959-07-01T00:00:00"/>
    <d v="1959-07-01T00:00:00"/>
    <s v="CPR Conversion"/>
  </r>
  <r>
    <n v="0"/>
    <n v="0"/>
    <n v="0"/>
    <n v="0"/>
    <d v="2023-12-01T00:00:00"/>
    <s v="BH Colorado Electric Oper Co"/>
    <s v="Regulated Electric (122)"/>
    <s v="WPC Transmission Line #  280"/>
    <x v="158"/>
    <n v="135500"/>
    <x v="53"/>
    <n v="9975046"/>
    <s v="WOOD 1 POLE 60'"/>
    <d v="1982-07-01T00:00:00"/>
    <d v="1982-07-01T00:00:00"/>
    <s v="CPR Conversion"/>
  </r>
  <r>
    <n v="0"/>
    <n v="0"/>
    <n v="0"/>
    <n v="0"/>
    <d v="2023-12-01T00:00:00"/>
    <s v="BH Colorado Electric Oper Co"/>
    <s v="Regulated Electric (122)"/>
    <s v="WPC Transmission Line #  280"/>
    <x v="158"/>
    <n v="135500"/>
    <x v="53"/>
    <n v="9975048"/>
    <s v="WOOD 1 POLE 60'"/>
    <d v="1972-07-01T00:00:00"/>
    <d v="1972-07-01T00:00:00"/>
    <s v="CPR Conversion"/>
  </r>
  <r>
    <n v="0"/>
    <n v="0"/>
    <n v="0"/>
    <n v="0"/>
    <d v="2023-12-01T00:00:00"/>
    <s v="BH Colorado Electric Oper Co"/>
    <s v="Regulated Electric (122)"/>
    <s v="WPC Transmission Line #  280"/>
    <x v="158"/>
    <n v="135500"/>
    <x v="53"/>
    <n v="9975053"/>
    <s v="WOOD 1 POLE 60'"/>
    <d v="1955-07-01T00:00:00"/>
    <d v="1955-07-01T00:00:00"/>
    <s v="CPR Conversion"/>
  </r>
  <r>
    <n v="0"/>
    <n v="0"/>
    <n v="0"/>
    <n v="0"/>
    <d v="2023-12-01T00:00:00"/>
    <s v="BH Colorado Electric Oper Co"/>
    <s v="Regulated Electric (122)"/>
    <s v="WPC Transmission Line #  280"/>
    <x v="158"/>
    <n v="135500"/>
    <x v="53"/>
    <n v="9975050"/>
    <s v="WOOD 1 POLE 60'"/>
    <d v="1963-07-01T00:00:00"/>
    <d v="1963-07-01T00:00:00"/>
    <s v="CPR Conversion"/>
  </r>
  <r>
    <n v="0"/>
    <n v="0"/>
    <n v="0"/>
    <n v="0"/>
    <d v="2023-12-01T00:00:00"/>
    <s v="BH Colorado Electric Oper Co"/>
    <s v="Regulated Electric (122)"/>
    <s v="WPC Transmission Line #  280"/>
    <x v="158"/>
    <n v="135500"/>
    <x v="53"/>
    <n v="9975047"/>
    <s v="WOOD 1 POLE 60'"/>
    <d v="1977-07-01T00:00:00"/>
    <d v="1977-07-01T00:00:00"/>
    <s v="CPR Conversion"/>
  </r>
  <r>
    <n v="0"/>
    <n v="0"/>
    <n v="0"/>
    <n v="0"/>
    <d v="2023-12-01T00:00:00"/>
    <s v="BH Colorado Electric Oper Co"/>
    <s v="Regulated Electric (122)"/>
    <s v="WPC Transmission Line #  280"/>
    <x v="158"/>
    <n v="135500"/>
    <x v="53"/>
    <n v="9975049"/>
    <s v="WOOD 1 POLE 60'"/>
    <d v="1966-07-01T00:00:00"/>
    <d v="1966-07-01T00:00:00"/>
    <s v="CPR Conversion"/>
  </r>
  <r>
    <n v="0"/>
    <n v="0"/>
    <n v="0"/>
    <n v="0"/>
    <d v="2023-12-01T00:00:00"/>
    <s v="BH Colorado Electric Oper Co"/>
    <s v="Regulated Electric (122)"/>
    <s v="WPC Transmission Line #  280"/>
    <x v="158"/>
    <n v="135500"/>
    <x v="53"/>
    <n v="9975051"/>
    <s v="WOOD 1 POLE 60'"/>
    <d v="1960-07-01T00:00:00"/>
    <d v="1960-07-01T00:00:00"/>
    <s v="CPR Conversion"/>
  </r>
  <r>
    <n v="0"/>
    <n v="0"/>
    <n v="0"/>
    <n v="0"/>
    <d v="2023-12-01T00:00:00"/>
    <s v="BH Colorado Electric Oper Co"/>
    <s v="Regulated Electric (122)"/>
    <s v="WPC Transmission Line #  280"/>
    <x v="158"/>
    <n v="135500"/>
    <x v="54"/>
    <n v="9975041"/>
    <s v="WOOD 1 POLE 65'"/>
    <d v="1974-07-01T00:00:00"/>
    <d v="1974-07-01T00:00:00"/>
    <s v="CPR Conversion"/>
  </r>
  <r>
    <n v="0"/>
    <n v="0"/>
    <n v="0"/>
    <n v="0"/>
    <d v="2023-12-01T00:00:00"/>
    <s v="BH Colorado Electric Oper Co"/>
    <s v="Regulated Electric (122)"/>
    <s v="WPC Transmission Line #  280"/>
    <x v="158"/>
    <n v="135500"/>
    <x v="54"/>
    <n v="9975044"/>
    <s v="WOOD 1 POLE 65'"/>
    <d v="1959-07-01T00:00:00"/>
    <d v="1959-07-01T00:00:00"/>
    <s v="CPR Conversion"/>
  </r>
  <r>
    <n v="0"/>
    <n v="0"/>
    <n v="0"/>
    <n v="0"/>
    <d v="2023-12-01T00:00:00"/>
    <s v="BH Colorado Electric Oper Co"/>
    <s v="Regulated Electric (122)"/>
    <s v="WPC Transmission Line #  280"/>
    <x v="158"/>
    <n v="135500"/>
    <x v="54"/>
    <n v="9975042"/>
    <s v="WOOD 1 POLE 65'"/>
    <d v="1963-07-01T00:00:00"/>
    <d v="1963-07-01T00:00:00"/>
    <s v="CPR Conversion"/>
  </r>
  <r>
    <n v="0"/>
    <n v="0"/>
    <n v="0"/>
    <n v="0"/>
    <d v="2023-12-01T00:00:00"/>
    <s v="BH Colorado Electric Oper Co"/>
    <s v="Regulated Electric (122)"/>
    <s v="WPC Transmission Line #  280"/>
    <x v="158"/>
    <n v="135500"/>
    <x v="54"/>
    <n v="9724201"/>
    <s v="WOOD 1 POLE 65'"/>
    <d v="1969-07-01T00:00:00"/>
    <d v="1969-07-01T00:00:00"/>
    <s v="CPR Conversion"/>
  </r>
  <r>
    <n v="0"/>
    <n v="0"/>
    <n v="0"/>
    <n v="0"/>
    <d v="2023-12-01T00:00:00"/>
    <s v="BH Colorado Electric Oper Co"/>
    <s v="Regulated Electric (122)"/>
    <s v="WPC Transmission Line #  280"/>
    <x v="158"/>
    <n v="135500"/>
    <x v="54"/>
    <n v="9975043"/>
    <s v="WOOD 1 POLE 65'"/>
    <d v="1960-07-01T00:00:00"/>
    <d v="1960-07-01T00:00:00"/>
    <s v="CPR Conversion"/>
  </r>
  <r>
    <n v="0"/>
    <n v="0"/>
    <n v="0"/>
    <n v="0"/>
    <d v="2023-12-01T00:00:00"/>
    <s v="BH Colorado Electric Oper Co"/>
    <s v="Regulated Electric (122)"/>
    <s v="WPC Transmission Line #  280"/>
    <x v="158"/>
    <n v="135500"/>
    <x v="54"/>
    <n v="9975045"/>
    <s v="WOOD 1 POLE 65'"/>
    <d v="1955-07-01T00:00:00"/>
    <d v="1955-07-01T00:00:00"/>
    <s v="CPR Conversion"/>
  </r>
  <r>
    <n v="0"/>
    <n v="0"/>
    <n v="0"/>
    <n v="0"/>
    <d v="2023-12-01T00:00:00"/>
    <s v="BH Colorado Electric Oper Co"/>
    <s v="Regulated Electric (122)"/>
    <s v="WPC Transmission Line #  280"/>
    <x v="158"/>
    <n v="135500"/>
    <x v="55"/>
    <n v="9975035"/>
    <s v="WOOD 1 POLE 70'"/>
    <d v="1972-07-01T00:00:00"/>
    <d v="1972-07-01T00:00:00"/>
    <s v="CPR Conversion"/>
  </r>
  <r>
    <n v="0"/>
    <n v="0"/>
    <n v="0"/>
    <n v="0"/>
    <d v="2023-12-01T00:00:00"/>
    <s v="BH Colorado Electric Oper Co"/>
    <s v="Regulated Electric (122)"/>
    <s v="WPC Transmission Line #  280"/>
    <x v="158"/>
    <n v="135500"/>
    <x v="55"/>
    <n v="9975037"/>
    <s v="WOOD 1 POLE 70'"/>
    <d v="1965-07-01T00:00:00"/>
    <d v="1965-07-01T00:00:00"/>
    <s v="CPR Conversion"/>
  </r>
  <r>
    <n v="0"/>
    <n v="0"/>
    <n v="0"/>
    <n v="0"/>
    <d v="2023-12-01T00:00:00"/>
    <s v="BH Colorado Electric Oper Co"/>
    <s v="Regulated Electric (122)"/>
    <s v="WPC Transmission Line #  280"/>
    <x v="158"/>
    <n v="135500"/>
    <x v="55"/>
    <n v="9975034"/>
    <s v="WOOD 1 POLE 70'"/>
    <d v="1973-07-01T00:00:00"/>
    <d v="1973-07-01T00:00:00"/>
    <s v="CPR Conversion"/>
  </r>
  <r>
    <n v="0"/>
    <n v="0"/>
    <n v="0"/>
    <n v="0"/>
    <d v="2023-12-01T00:00:00"/>
    <s v="BH Colorado Electric Oper Co"/>
    <s v="Regulated Electric (122)"/>
    <s v="WPC Transmission Line #  280"/>
    <x v="158"/>
    <n v="135500"/>
    <x v="55"/>
    <n v="9693337"/>
    <s v="WOOD 1 POLE 70'"/>
    <d v="1960-07-01T00:00:00"/>
    <d v="1960-07-01T00:00:00"/>
    <s v="CPR Conversion"/>
  </r>
  <r>
    <n v="0"/>
    <n v="0"/>
    <n v="0"/>
    <n v="0"/>
    <d v="2023-12-01T00:00:00"/>
    <s v="BH Colorado Electric Oper Co"/>
    <s v="Regulated Electric (122)"/>
    <s v="WPC Transmission Line #  280"/>
    <x v="158"/>
    <n v="135500"/>
    <x v="55"/>
    <n v="9975036"/>
    <s v="WOOD 1 POLE 70'"/>
    <d v="1969-07-01T00:00:00"/>
    <d v="1969-07-01T00:00:00"/>
    <s v="CPR Conversion"/>
  </r>
  <r>
    <n v="0"/>
    <n v="0"/>
    <n v="0"/>
    <n v="0"/>
    <d v="2023-12-01T00:00:00"/>
    <s v="BH Colorado Electric Oper Co"/>
    <s v="Regulated Electric (122)"/>
    <s v="WPC Transmission Line #  280"/>
    <x v="158"/>
    <n v="135500"/>
    <x v="55"/>
    <n v="9975039"/>
    <s v="WOOD 1 POLE 70'"/>
    <d v="1959-07-01T00:00:00"/>
    <d v="1959-07-01T00:00:00"/>
    <s v="CPR Conversion"/>
  </r>
  <r>
    <n v="0"/>
    <n v="0"/>
    <n v="0"/>
    <n v="0"/>
    <d v="2023-12-01T00:00:00"/>
    <s v="BH Colorado Electric Oper Co"/>
    <s v="Regulated Electric (122)"/>
    <s v="WPC Transmission Line #  280"/>
    <x v="158"/>
    <n v="135500"/>
    <x v="55"/>
    <n v="9975038"/>
    <s v="WOOD 1 POLE 70'"/>
    <d v="1963-07-01T00:00:00"/>
    <d v="1963-07-01T00:00:00"/>
    <s v="CPR Conversion"/>
  </r>
  <r>
    <n v="0"/>
    <n v="0"/>
    <n v="0"/>
    <n v="0"/>
    <d v="2023-12-01T00:00:00"/>
    <s v="BH Colorado Electric Oper Co"/>
    <s v="Regulated Electric (122)"/>
    <s v="WPC Transmission Line #  280"/>
    <x v="158"/>
    <n v="135500"/>
    <x v="55"/>
    <n v="9975040"/>
    <s v="WOOD 1 POLE 70'"/>
    <d v="1955-07-01T00:00:00"/>
    <d v="1955-07-01T00:00:00"/>
    <s v="CPR Conversion"/>
  </r>
  <r>
    <n v="0"/>
    <n v="0"/>
    <n v="0"/>
    <n v="0"/>
    <d v="2023-12-01T00:00:00"/>
    <s v="BH Colorado Electric Oper Co"/>
    <s v="Regulated Electric (122)"/>
    <s v="WPC Transmission Line #  280"/>
    <x v="158"/>
    <n v="135500"/>
    <x v="55"/>
    <n v="9975033"/>
    <s v="WOOD 1 POLE 70'"/>
    <d v="1977-07-01T00:00:00"/>
    <d v="1977-07-01T00:00:00"/>
    <s v="CPR Conversion"/>
  </r>
  <r>
    <n v="0"/>
    <n v="0"/>
    <n v="0"/>
    <n v="0"/>
    <d v="2023-12-01T00:00:00"/>
    <s v="BH Colorado Electric Oper Co"/>
    <s v="Regulated Electric (122)"/>
    <s v="WPC Transmission Line #  280"/>
    <x v="158"/>
    <n v="135500"/>
    <x v="56"/>
    <n v="9975029"/>
    <s v="WOOD 1 POLE 75'"/>
    <d v="1981-07-01T00:00:00"/>
    <d v="1981-07-01T00:00:00"/>
    <s v="CPR Conversion"/>
  </r>
  <r>
    <n v="0"/>
    <n v="0"/>
    <n v="0"/>
    <n v="0"/>
    <d v="2023-12-01T00:00:00"/>
    <s v="BH Colorado Electric Oper Co"/>
    <s v="Regulated Electric (122)"/>
    <s v="WPC Transmission Line #  280"/>
    <x v="158"/>
    <n v="135500"/>
    <x v="56"/>
    <n v="9975032"/>
    <s v="WOOD 1 POLE 75'"/>
    <d v="1955-07-01T00:00:00"/>
    <d v="1955-07-01T00:00:00"/>
    <s v="CPR Conversion"/>
  </r>
  <r>
    <n v="0"/>
    <n v="0"/>
    <n v="0"/>
    <n v="0"/>
    <d v="2023-12-01T00:00:00"/>
    <s v="BH Colorado Electric Oper Co"/>
    <s v="Regulated Electric (122)"/>
    <s v="WPC Transmission Line #  280"/>
    <x v="158"/>
    <n v="135500"/>
    <x v="56"/>
    <n v="9724200"/>
    <s v="WOOD 1 POLE 75'"/>
    <d v="1960-07-01T00:00:00"/>
    <d v="1960-07-01T00:00:00"/>
    <s v="CPR Conversion"/>
  </r>
  <r>
    <n v="0"/>
    <n v="0"/>
    <n v="0"/>
    <n v="0"/>
    <d v="2023-12-01T00:00:00"/>
    <s v="BH Colorado Electric Oper Co"/>
    <s v="Regulated Electric (122)"/>
    <s v="WPC Transmission Line #  280"/>
    <x v="158"/>
    <n v="135500"/>
    <x v="56"/>
    <n v="9975030"/>
    <s v="WOOD 1 POLE 75'"/>
    <d v="1963-07-01T00:00:00"/>
    <d v="1963-07-01T00:00:00"/>
    <s v="CPR Conversion"/>
  </r>
  <r>
    <n v="0"/>
    <n v="0"/>
    <n v="0"/>
    <n v="0"/>
    <d v="2023-12-01T00:00:00"/>
    <s v="BH Colorado Electric Oper Co"/>
    <s v="Regulated Electric (122)"/>
    <s v="WPC Transmission Line #  280"/>
    <x v="158"/>
    <n v="135500"/>
    <x v="56"/>
    <n v="9975031"/>
    <s v="WOOD 1 POLE 75'"/>
    <d v="1959-07-01T00:00:00"/>
    <d v="1959-07-01T00:00:00"/>
    <s v="CPR Conversion"/>
  </r>
  <r>
    <n v="0"/>
    <n v="0"/>
    <n v="0"/>
    <n v="0"/>
    <d v="2023-12-01T00:00:00"/>
    <s v="BH Colorado Electric Oper Co"/>
    <s v="Regulated Electric (122)"/>
    <s v="WPC Transmission Line #  280"/>
    <x v="158"/>
    <n v="135500"/>
    <x v="57"/>
    <n v="9697437"/>
    <s v="WOOD 1 POLE 80'"/>
    <d v="1977-07-01T00:00:00"/>
    <d v="1977-07-01T00:00:00"/>
    <s v="CPR Conversion"/>
  </r>
  <r>
    <n v="0"/>
    <n v="0"/>
    <n v="0"/>
    <n v="0"/>
    <d v="2023-12-01T00:00:00"/>
    <s v="BH Colorado Electric Oper Co"/>
    <s v="Regulated Electric (122)"/>
    <s v="WPC Transmission Line #  280"/>
    <x v="158"/>
    <n v="135500"/>
    <x v="424"/>
    <n v="9975028"/>
    <s v="WOOD 3 POLES 70'"/>
    <d v="1975-07-01T00:00:00"/>
    <d v="1975-07-01T00:00:00"/>
    <s v="CPR Conversion"/>
  </r>
  <r>
    <n v="0"/>
    <n v="0"/>
    <n v="0"/>
    <n v="0"/>
    <d v="2023-12-01T00:00:00"/>
    <s v="BH Colorado Electric Oper Co"/>
    <s v="Regulated Electric (122)"/>
    <s v="WPC Transmission Line #  280"/>
    <x v="158"/>
    <n v="135500"/>
    <x v="427"/>
    <n v="9701193"/>
    <s v="WOOD 3 POLES 75'"/>
    <d v="1975-07-01T00:00:00"/>
    <d v="1975-07-01T00:00:00"/>
    <s v="CPR Conversion"/>
  </r>
  <r>
    <n v="2319"/>
    <n v="1782.52"/>
    <n v="1419.5802650155999"/>
    <n v="362.93973498440005"/>
    <d v="2023-12-01T00:00:00"/>
    <s v="BH Colorado Electric Oper Co"/>
    <s v="Regulated Electric (122)"/>
    <s v="WPC Transmission Line #  280"/>
    <x v="158"/>
    <n v="135600"/>
    <x v="35"/>
    <n v="9706652"/>
    <s v="TRANSMISSION LINES-CONDUCTOR"/>
    <d v="1969-07-01T00:00:00"/>
    <d v="1969-07-01T00:00:00"/>
    <s v="CPR Conversion"/>
  </r>
  <r>
    <n v="50544"/>
    <n v="16023.27"/>
    <n v="16038.76450209"/>
    <n v="-15.494502089999514"/>
    <d v="2023-12-01T00:00:00"/>
    <s v="BH Colorado Electric Oper Co"/>
    <s v="Regulated Electric (122)"/>
    <s v="WPC Transmission Line #  280"/>
    <x v="158"/>
    <n v="135600"/>
    <x v="35"/>
    <n v="9975027"/>
    <s v="CONDUCTOR, OVERHEAD"/>
    <d v="1955-07-01T00:00:00"/>
    <d v="1955-07-01T00:00:00"/>
    <s v="CPR Conversion"/>
  </r>
  <r>
    <n v="2100"/>
    <n v="1434.07"/>
    <n v="1246.850010395"/>
    <n v="187.21998960499991"/>
    <d v="2023-12-01T00:00:00"/>
    <s v="BH Colorado Electric Oper Co"/>
    <s v="Regulated Electric (122)"/>
    <s v="WPC Transmission Line #  280"/>
    <x v="158"/>
    <n v="135600"/>
    <x v="35"/>
    <n v="9975023"/>
    <s v="TRANSMISSION LINES-CONDUCTOR"/>
    <d v="1964-07-01T00:00:00"/>
    <d v="1964-07-01T00:00:00"/>
    <s v="CPR Conversion"/>
  </r>
  <r>
    <n v="101616"/>
    <n v="43181.41"/>
    <n v="40699.176304771499"/>
    <n v="2482.2336952285041"/>
    <d v="2023-12-01T00:00:00"/>
    <s v="BH Colorado Electric Oper Co"/>
    <s v="Regulated Electric (122)"/>
    <s v="WPC Transmission Line #  280"/>
    <x v="158"/>
    <n v="135600"/>
    <x v="35"/>
    <n v="9975026"/>
    <s v="TRANSMISSION LINES-CONDUCTOR"/>
    <d v="1959-07-01T00:00:00"/>
    <d v="1959-07-01T00:00:00"/>
    <s v="CPR Conversion"/>
  </r>
  <r>
    <n v="11880"/>
    <n v="6753.13"/>
    <n v="5970.2066162943001"/>
    <n v="782.92338370569996"/>
    <d v="2023-12-01T00:00:00"/>
    <s v="BH Colorado Electric Oper Co"/>
    <s v="Regulated Electric (122)"/>
    <s v="WPC Transmission Line #  280"/>
    <x v="158"/>
    <n v="135600"/>
    <x v="35"/>
    <n v="9975024"/>
    <s v="TRANSMISSION LINES-CONDUCTOR"/>
    <d v="1963-07-01T00:00:00"/>
    <d v="1963-07-01T00:00:00"/>
    <s v="CPR Conversion"/>
  </r>
  <r>
    <n v="3470"/>
    <n v="3073.7000000000003"/>
    <n v="2313.1241232679999"/>
    <n v="760.57587673200032"/>
    <d v="2023-12-01T00:00:00"/>
    <s v="BH Colorado Electric Oper Co"/>
    <s v="Regulated Electric (122)"/>
    <s v="WPC Transmission Line #  280"/>
    <x v="158"/>
    <n v="135600"/>
    <x v="35"/>
    <n v="9975022"/>
    <s v="TRANSMISSION LINES-CONDUCTOR"/>
    <d v="1972-07-01T00:00:00"/>
    <d v="1972-07-01T00:00:00"/>
    <s v="CPR Conversion"/>
  </r>
  <r>
    <n v="46527"/>
    <n v="18200.28"/>
    <n v="16888.101146943598"/>
    <n v="1312.1788530564008"/>
    <d v="2023-12-01T00:00:00"/>
    <s v="BH Colorado Electric Oper Co"/>
    <s v="Regulated Electric (122)"/>
    <s v="WPC Transmission Line #  280"/>
    <x v="158"/>
    <n v="135600"/>
    <x v="35"/>
    <n v="9975025"/>
    <s v="TRANSMISSION LINES-CONDUCTOR"/>
    <d v="1960-07-01T00:00:00"/>
    <d v="1960-07-01T00:00:00"/>
    <s v="CPR Conversion"/>
  </r>
  <r>
    <n v="15580"/>
    <n v="8163.34"/>
    <n v="5785.4707324912006"/>
    <n v="2377.8692675087996"/>
    <d v="2023-12-01T00:00:00"/>
    <s v="BH Colorado Electric Oper Co"/>
    <s v="Regulated Electric (122)"/>
    <s v="WPC Transmission Line #  280"/>
    <x v="158"/>
    <n v="135600"/>
    <x v="35"/>
    <n v="9975021"/>
    <s v="TRANSMISSION LINES-CONDUCTOR"/>
    <d v="1975-07-01T00:00:00"/>
    <d v="1975-07-01T00:00:00"/>
    <s v="CPR Conversion"/>
  </r>
  <r>
    <n v="46354"/>
    <n v="5180.33"/>
    <n v="4882.5446873294995"/>
    <n v="297.78531267050039"/>
    <d v="2023-12-01T00:00:00"/>
    <s v="BH Colorado Electric Oper Co"/>
    <s v="Regulated Electric (122)"/>
    <s v="WPC Transmission Line #  280"/>
    <x v="158"/>
    <n v="135600"/>
    <x v="30"/>
    <n v="9975020"/>
    <s v="STATIC WIRE (TRANSMISSION LINE"/>
    <d v="1959-07-01T00:00:00"/>
    <d v="1959-07-01T00:00:00"/>
    <s v="CPR Conversion"/>
  </r>
  <r>
    <n v="1180"/>
    <n v="479.07"/>
    <n v="360.52587231479998"/>
    <n v="118.54412768520001"/>
    <d v="2023-12-01T00:00:00"/>
    <s v="BH Colorado Electric Oper Co"/>
    <s v="Regulated Electric (122)"/>
    <s v="WPC Transmission Line #  280"/>
    <x v="158"/>
    <n v="135600"/>
    <x v="30"/>
    <n v="9975017"/>
    <s v="STATIC WIRE (TRANSMISSION LINE"/>
    <d v="1972-07-01T00:00:00"/>
    <d v="1972-07-01T00:00:00"/>
    <s v="CPR Conversion"/>
  </r>
  <r>
    <n v="3959"/>
    <n v="826.9"/>
    <n v="731.03343945899996"/>
    <n v="95.866560541000013"/>
    <d v="2023-12-01T00:00:00"/>
    <s v="BH Colorado Electric Oper Co"/>
    <s v="Regulated Electric (122)"/>
    <s v="WPC Transmission Line #  280"/>
    <x v="158"/>
    <n v="135600"/>
    <x v="30"/>
    <n v="9975018"/>
    <s v="STATIC WIRE (TRANSMISSION LINE"/>
    <d v="1963-07-01T00:00:00"/>
    <d v="1963-07-01T00:00:00"/>
    <s v="CPR Conversion"/>
  </r>
  <r>
    <n v="15630"/>
    <n v="1704.23"/>
    <n v="1581.3607602551001"/>
    <n v="122.86923974489991"/>
    <d v="2023-12-01T00:00:00"/>
    <s v="BH Colorado Electric Oper Co"/>
    <s v="Regulated Electric (122)"/>
    <s v="WPC Transmission Line #  280"/>
    <x v="158"/>
    <n v="135600"/>
    <x v="30"/>
    <n v="9975019"/>
    <s v="STATIC WIRE (TRANSMISSION LINE"/>
    <d v="1960-07-01T00:00:00"/>
    <d v="1960-07-01T00:00:00"/>
    <s v="CPR Conversion"/>
  </r>
  <r>
    <n v="12400"/>
    <n v="5413.4400000000005"/>
    <n v="3836.5789838592"/>
    <n v="1576.8610161408005"/>
    <d v="2023-12-01T00:00:00"/>
    <s v="BH Colorado Electric Oper Co"/>
    <s v="Regulated Electric (122)"/>
    <s v="WPC Transmission Line #  280"/>
    <x v="158"/>
    <n v="135600"/>
    <x v="30"/>
    <n v="9975016"/>
    <s v="STATIC WIRE (TRANSMISSION LINE"/>
    <d v="1975-07-01T00:00:00"/>
    <d v="1975-07-01T00:00:00"/>
    <s v="CPR Conversion"/>
  </r>
  <r>
    <n v="17415"/>
    <n v="2022.29"/>
    <n v="2024.2455544300001"/>
    <n v="-1.9555544300001202"/>
    <d v="2023-12-01T00:00:00"/>
    <s v="BH Colorado Electric Oper Co"/>
    <s v="Regulated Electric (122)"/>
    <s v="WPC Transmission Line #  280"/>
    <x v="158"/>
    <n v="135600"/>
    <x v="30"/>
    <n v="9724199"/>
    <s v="STATIC WIRE (TRANSMISSION LINES)"/>
    <d v="1955-07-01T00:00:00"/>
    <d v="1955-07-01T00:00:00"/>
    <s v="CPR Conversion"/>
  </r>
  <r>
    <n v="1180"/>
    <n v="335.96"/>
    <n v="267.55502649880003"/>
    <n v="68.404973501199947"/>
    <d v="2023-12-01T00:00:00"/>
    <s v="BH Colorado Electric Oper Co"/>
    <s v="Regulated Electric (122)"/>
    <s v="WPC Transmission Line #  280"/>
    <x v="158"/>
    <n v="135600"/>
    <x v="30"/>
    <n v="9709890"/>
    <s v="STATIC WIRE (TRANSMISSION LINE"/>
    <d v="1969-07-01T00:00:00"/>
    <d v="1969-07-01T00:00:00"/>
    <s v="CPR Conversion"/>
  </r>
  <r>
    <n v="0"/>
    <n v="0"/>
    <n v="0"/>
    <n v="0"/>
    <d v="2023-12-01T00:00:00"/>
    <s v="BH Colorado Electric Oper Co"/>
    <s v="Regulated Electric (122)"/>
    <s v="X - DNU - Retired Line"/>
    <x v="159"/>
    <n v="135500"/>
    <x v="70"/>
    <n v="9801955"/>
    <s v="CROSSARM ASSEMBLIES, STEEL"/>
    <d v="1989-07-01T00:00:00"/>
    <d v="1989-07-01T00:00:00"/>
    <s v="WCDXFER"/>
  </r>
  <r>
    <n v="0"/>
    <n v="0"/>
    <n v="0"/>
    <n v="0"/>
    <d v="2023-12-01T00:00:00"/>
    <s v="BH Colorado Electric Oper Co"/>
    <s v="Regulated Electric (122)"/>
    <s v="X - DNU - Retired Line"/>
    <x v="159"/>
    <n v="135500"/>
    <x v="70"/>
    <n v="9801956"/>
    <s v="CROSSARM ASSEMBLIES, STEEL"/>
    <d v="1989-07-01T00:00:00"/>
    <d v="1989-07-01T00:00:00"/>
    <s v="WCDXFER"/>
  </r>
  <r>
    <n v="0"/>
    <n v="0"/>
    <n v="0"/>
    <n v="0"/>
    <d v="2023-12-01T00:00:00"/>
    <s v="BH Colorado Electric Oper Co"/>
    <s v="Regulated Electric (122)"/>
    <s v="X - DNU - Retired Line"/>
    <x v="159"/>
    <n v="135500"/>
    <x v="70"/>
    <n v="9801954"/>
    <s v="CROSSARM ASSEMBLIES, STEEL"/>
    <d v="1989-07-01T00:00:00"/>
    <d v="1989-07-01T00:00:00"/>
    <s v="WCDXFER"/>
  </r>
  <r>
    <n v="0"/>
    <n v="0"/>
    <n v="0"/>
    <n v="0"/>
    <d v="2023-12-01T00:00:00"/>
    <s v="BH Colorado Electric Oper Co"/>
    <s v="Regulated Electric (122)"/>
    <s v="X - DNU - Retired Line"/>
    <x v="159"/>
    <n v="135500"/>
    <x v="32"/>
    <n v="9802878"/>
    <s v="CROSSARM ASSEMBLIES, WOOD"/>
    <d v="1989-07-01T00:00:00"/>
    <d v="1989-07-01T00:00:00"/>
    <s v="WCDXFER"/>
  </r>
  <r>
    <n v="0"/>
    <n v="0"/>
    <n v="0"/>
    <n v="0"/>
    <d v="2023-12-01T00:00:00"/>
    <s v="BH Colorado Electric Oper Co"/>
    <s v="Regulated Electric (122)"/>
    <s v="X - DNU - Retired Line"/>
    <x v="159"/>
    <n v="135500"/>
    <x v="32"/>
    <n v="9802877"/>
    <s v="CROSSARM ASSEMBLIES, WOOD"/>
    <d v="1984-07-01T00:00:00"/>
    <d v="1984-07-01T00:00:00"/>
    <s v="WCDXFER"/>
  </r>
  <r>
    <n v="0"/>
    <n v="0"/>
    <n v="0"/>
    <n v="0"/>
    <d v="2023-12-01T00:00:00"/>
    <s v="BH Colorado Electric Oper Co"/>
    <s v="Regulated Electric (122)"/>
    <s v="X - DNU - Retired Line"/>
    <x v="159"/>
    <n v="135500"/>
    <x v="33"/>
    <n v="9802263"/>
    <s v="POLE, STEEL"/>
    <d v="1989-07-01T00:00:00"/>
    <d v="1989-07-01T00:00:00"/>
    <s v="WCDXFER"/>
  </r>
  <r>
    <n v="0"/>
    <n v="0"/>
    <n v="0"/>
    <n v="0"/>
    <d v="2023-12-01T00:00:00"/>
    <s v="BH Colorado Electric Oper Co"/>
    <s v="Regulated Electric (122)"/>
    <s v="X - DNU - Retired Line"/>
    <x v="159"/>
    <n v="135500"/>
    <x v="33"/>
    <n v="9802264"/>
    <s v="POLE, STEEL"/>
    <d v="1989-07-01T00:00:00"/>
    <d v="1989-07-01T00:00:00"/>
    <s v="WCDXFER"/>
  </r>
  <r>
    <n v="0"/>
    <n v="0"/>
    <n v="0"/>
    <n v="0"/>
    <d v="2023-12-01T00:00:00"/>
    <s v="BH Colorado Electric Oper Co"/>
    <s v="Regulated Electric (122)"/>
    <s v="X - DNU - Retired Line"/>
    <x v="159"/>
    <n v="135500"/>
    <x v="33"/>
    <n v="9802265"/>
    <s v="POLE, STEEL"/>
    <d v="1989-07-01T00:00:00"/>
    <d v="1989-07-01T00:00:00"/>
    <s v="WCDXFER"/>
  </r>
  <r>
    <n v="0"/>
    <n v="0"/>
    <n v="0"/>
    <n v="0"/>
    <d v="2023-12-01T00:00:00"/>
    <s v="BH Colorado Electric Oper Co"/>
    <s v="Regulated Electric (122)"/>
    <s v="X - DNU - Retired Line"/>
    <x v="159"/>
    <n v="135500"/>
    <x v="34"/>
    <n v="9804930"/>
    <s v="POLE, WOOD"/>
    <d v="1984-07-01T00:00:00"/>
    <d v="1984-07-01T00:00:00"/>
    <s v="WCDXFER"/>
  </r>
  <r>
    <n v="0"/>
    <n v="0"/>
    <n v="0"/>
    <n v="0"/>
    <d v="2023-12-01T00:00:00"/>
    <s v="BH Colorado Electric Oper Co"/>
    <s v="Regulated Electric (122)"/>
    <s v="X - DNU - Retired Line"/>
    <x v="159"/>
    <n v="135500"/>
    <x v="34"/>
    <n v="9804931"/>
    <s v="POLE, WOOD"/>
    <d v="1989-07-01T00:00:00"/>
    <d v="1989-07-01T00:00:00"/>
    <s v="WCDXFER"/>
  </r>
  <r>
    <n v="0"/>
    <n v="0"/>
    <n v="0"/>
    <n v="0"/>
    <d v="2023-12-01T00:00:00"/>
    <s v="BH Colorado Electric Oper Co"/>
    <s v="Regulated Electric (122)"/>
    <s v="X - DNU - Retired Line"/>
    <x v="159"/>
    <n v="135500"/>
    <x v="428"/>
    <n v="9975064"/>
    <s v="STEEL 1 POLE 65'"/>
    <d v="1989-07-01T00:00:00"/>
    <d v="1989-07-01T00:00:00"/>
    <s v="CPR Conversion"/>
  </r>
  <r>
    <n v="0"/>
    <n v="0"/>
    <n v="0"/>
    <n v="0"/>
    <d v="2023-12-01T00:00:00"/>
    <s v="BH Colorado Electric Oper Co"/>
    <s v="Regulated Electric (122)"/>
    <s v="X - DNU - Retired Line"/>
    <x v="159"/>
    <n v="135500"/>
    <x v="429"/>
    <n v="9975063"/>
    <s v="STEEL 1 POLE 70'"/>
    <d v="1989-07-01T00:00:00"/>
    <d v="1989-07-01T00:00:00"/>
    <s v="CPR Conversion"/>
  </r>
  <r>
    <n v="0"/>
    <n v="0"/>
    <n v="0"/>
    <n v="0"/>
    <d v="2023-12-01T00:00:00"/>
    <s v="BH Colorado Electric Oper Co"/>
    <s v="Regulated Electric (122)"/>
    <s v="X - DNU - Retired Line"/>
    <x v="159"/>
    <n v="135500"/>
    <x v="50"/>
    <n v="9975062"/>
    <s v="STEEL 1 POLE 75'"/>
    <d v="1989-07-01T00:00:00"/>
    <d v="1989-07-01T00:00:00"/>
    <s v="CPR Conversion"/>
  </r>
  <r>
    <n v="0"/>
    <n v="0"/>
    <n v="0"/>
    <n v="0"/>
    <d v="2023-12-01T00:00:00"/>
    <s v="BH Colorado Electric Oper Co"/>
    <s v="Regulated Electric (122)"/>
    <s v="X - DNU - Retired Line"/>
    <x v="159"/>
    <n v="135500"/>
    <x v="423"/>
    <n v="9975060"/>
    <s v="WOOD 2 POLES 70'"/>
    <d v="1989-07-01T00:00:00"/>
    <d v="1989-07-01T00:00:00"/>
    <s v="CPR Conversion"/>
  </r>
  <r>
    <n v="0"/>
    <n v="0"/>
    <n v="0"/>
    <n v="0"/>
    <d v="2023-12-01T00:00:00"/>
    <s v="BH Colorado Electric Oper Co"/>
    <s v="Regulated Electric (122)"/>
    <s v="X - DNU - Retired Line"/>
    <x v="159"/>
    <n v="135500"/>
    <x v="423"/>
    <n v="9975061"/>
    <s v="WOOD 2 POLES 70'"/>
    <d v="1984-07-01T00:00:00"/>
    <d v="1984-07-01T00:00:00"/>
    <s v="CPR Conversion"/>
  </r>
  <r>
    <n v="0"/>
    <n v="0"/>
    <n v="0"/>
    <n v="0"/>
    <d v="2023-12-01T00:00:00"/>
    <s v="BH Colorado Electric Oper Co"/>
    <s v="Regulated Electric (122)"/>
    <s v="X - DNU - Retired Line"/>
    <x v="159"/>
    <n v="135600"/>
    <x v="35"/>
    <n v="9975058"/>
    <s v="TRANSMISSION LINES-CONDUCTOR"/>
    <d v="1993-07-01T00:00:00"/>
    <d v="1993-07-01T00:00:00"/>
    <s v="CPR Conversion"/>
  </r>
  <r>
    <n v="0"/>
    <n v="0"/>
    <n v="0"/>
    <n v="0"/>
    <d v="2023-12-01T00:00:00"/>
    <s v="BH Colorado Electric Oper Co"/>
    <s v="Regulated Electric (122)"/>
    <s v="X - DNU - Retired Line"/>
    <x v="159"/>
    <n v="135600"/>
    <x v="35"/>
    <n v="9975059"/>
    <s v="CONDUCTOR, OVERHEAD"/>
    <d v="1989-07-01T00:00:00"/>
    <d v="1989-07-01T00:00:00"/>
    <s v="CPR Conversion"/>
  </r>
  <r>
    <n v="0"/>
    <n v="0"/>
    <n v="0"/>
    <n v="0"/>
    <d v="2023-12-01T00:00:00"/>
    <s v="BH Colorado Electric Oper Co"/>
    <s v="Regulated Electric (122)"/>
    <s v="X - DNU - Retired Line"/>
    <x v="159"/>
    <n v="135600"/>
    <x v="30"/>
    <n v="9693338"/>
    <s v="STATIC WIRE (TRANSMISSION LINES)"/>
    <d v="1993-07-01T00:00:00"/>
    <d v="1993-07-01T00:00:00"/>
    <s v="CPR Conversion"/>
  </r>
  <r>
    <n v="0"/>
    <n v="0"/>
    <n v="0"/>
    <n v="0"/>
    <d v="2023-12-01T00:00:00"/>
    <s v="BH Colorado Electric Oper Co"/>
    <s v="Regulated Electric (122)"/>
    <s v="X - DNU - Retired Line"/>
    <x v="160"/>
    <n v="135500"/>
    <x v="32"/>
    <n v="9808216"/>
    <s v="CROSSARM ASSEMBLIES, WOOD"/>
    <d v="2001-09-01T00:00:00"/>
    <d v="2001-01-01T00:00:00"/>
    <s v="7105716131"/>
  </r>
  <r>
    <n v="0"/>
    <n v="0"/>
    <n v="0"/>
    <n v="0"/>
    <d v="2023-12-01T00:00:00"/>
    <s v="BH Colorado Electric Oper Co"/>
    <s v="Regulated Electric (122)"/>
    <s v="X - DNU - Retired Line"/>
    <x v="160"/>
    <n v="135500"/>
    <x v="34"/>
    <n v="9808217"/>
    <s v="POLE, WOOD"/>
    <d v="2001-09-01T00:00:00"/>
    <d v="2001-01-01T00:00:00"/>
    <s v="7105716131"/>
  </r>
  <r>
    <n v="0"/>
    <n v="0"/>
    <n v="0"/>
    <n v="0"/>
    <d v="2023-12-01T00:00:00"/>
    <s v="BH Colorado Electric Oper Co"/>
    <s v="Regulated Electric (122)"/>
    <s v="X - DNU - Retired Line"/>
    <x v="160"/>
    <n v="135600"/>
    <x v="31"/>
    <n v="9808218"/>
    <s v="SUSPENSION INSULATORS"/>
    <d v="2001-09-01T00:00:00"/>
    <d v="2001-01-01T00:00:00"/>
    <s v="7105716131"/>
  </r>
  <r>
    <n v="0"/>
    <n v="0"/>
    <n v="0"/>
    <n v="0"/>
    <d v="2023-12-01T00:00:00"/>
    <s v="BH Colorado Electric Oper Co"/>
    <s v="Regulated Electric (122)"/>
    <s v="X - DNU - Retired Line"/>
    <x v="161"/>
    <n v="135002"/>
    <x v="17"/>
    <n v="9870157"/>
    <s v="T-LIN S09 T24 R55"/>
    <d v="1962-07-01T00:00:00"/>
    <d v="1962-07-01T00:00:00"/>
    <s v="CPR Conversion"/>
  </r>
  <r>
    <n v="0"/>
    <n v="0"/>
    <n v="0"/>
    <n v="0"/>
    <d v="2023-12-01T00:00:00"/>
    <s v="BH Colorado Electric Oper Co"/>
    <s v="Regulated Electric (122)"/>
    <s v="X - DNU - Retired Line"/>
    <x v="161"/>
    <n v="135002"/>
    <x v="17"/>
    <n v="9704830"/>
    <s v="T-LIN S05 T24 R50"/>
    <d v="1962-07-01T00:00:00"/>
    <d v="1962-07-01T00:00:00"/>
    <s v="CPR Conversion"/>
  </r>
  <r>
    <n v="0"/>
    <n v="0"/>
    <n v="0"/>
    <n v="0"/>
    <d v="2023-12-01T00:00:00"/>
    <s v="BH Colorado Electric Oper Co"/>
    <s v="Regulated Electric (122)"/>
    <s v="X - DNU - Retired Line"/>
    <x v="161"/>
    <n v="135002"/>
    <x v="17"/>
    <n v="9870153"/>
    <s v="T-LIN S03 T24 R54"/>
    <d v="1962-07-01T00:00:00"/>
    <d v="1962-07-01T00:00:00"/>
    <s v="CPR Conversion"/>
  </r>
  <r>
    <n v="0"/>
    <n v="0"/>
    <n v="0"/>
    <n v="0"/>
    <d v="2023-12-01T00:00:00"/>
    <s v="BH Colorado Electric Oper Co"/>
    <s v="Regulated Electric (122)"/>
    <s v="X - DNU - Retired Line"/>
    <x v="161"/>
    <n v="135002"/>
    <x v="17"/>
    <n v="9870155"/>
    <s v="T-LIN S15 T24 R55"/>
    <d v="1962-07-01T00:00:00"/>
    <d v="1962-07-01T00:00:00"/>
    <s v="CPR Conversion"/>
  </r>
  <r>
    <n v="0"/>
    <n v="0"/>
    <n v="0"/>
    <n v="0"/>
    <d v="2023-12-01T00:00:00"/>
    <s v="BH Colorado Electric Oper Co"/>
    <s v="Regulated Electric (122)"/>
    <s v="X - DNU - Retired Line"/>
    <x v="161"/>
    <n v="135002"/>
    <x v="17"/>
    <n v="9869958"/>
    <s v="T-LIN S32 T19 R67"/>
    <d v="1954-07-01T00:00:00"/>
    <d v="1954-07-01T00:00:00"/>
    <s v="CPR Conversion"/>
  </r>
  <r>
    <n v="0"/>
    <n v="0"/>
    <n v="0"/>
    <n v="0"/>
    <d v="2023-12-01T00:00:00"/>
    <s v="BH Colorado Electric Oper Co"/>
    <s v="Regulated Electric (122)"/>
    <s v="X - DNU - Retired Line"/>
    <x v="161"/>
    <n v="135002"/>
    <x v="17"/>
    <n v="9870033"/>
    <s v="T-LIN S24 T17 R68"/>
    <d v="1954-07-01T00:00:00"/>
    <d v="1954-07-01T00:00:00"/>
    <s v="CPR Conversion"/>
  </r>
  <r>
    <n v="0"/>
    <n v="0"/>
    <n v="0"/>
    <n v="0"/>
    <d v="2023-12-01T00:00:00"/>
    <s v="BH Colorado Electric Oper Co"/>
    <s v="Regulated Electric (122)"/>
    <s v="X - DNU - Retired Line"/>
    <x v="161"/>
    <n v="135002"/>
    <x v="17"/>
    <n v="9718839"/>
    <s v="T-LIN S16 T20 R66"/>
    <d v="1954-07-01T00:00:00"/>
    <d v="1954-07-01T00:00:00"/>
    <s v="CPR Conversion"/>
  </r>
  <r>
    <n v="0"/>
    <n v="0"/>
    <n v="0"/>
    <n v="0"/>
    <d v="2023-12-01T00:00:00"/>
    <s v="BH Colorado Electric Oper Co"/>
    <s v="Regulated Electric (122)"/>
    <s v="X - DNU - Retired Line"/>
    <x v="161"/>
    <n v="135002"/>
    <x v="17"/>
    <n v="9704825"/>
    <s v="T-LIN S10 T19 R70"/>
    <d v="1954-07-01T00:00:00"/>
    <d v="1954-07-01T00:00:00"/>
    <s v="CPR Conversion"/>
  </r>
  <r>
    <n v="0"/>
    <n v="0"/>
    <n v="0"/>
    <n v="0"/>
    <d v="2023-12-01T00:00:00"/>
    <s v="BH Colorado Electric Oper Co"/>
    <s v="Regulated Electric (122)"/>
    <s v="X - DNU - Retired Line"/>
    <x v="161"/>
    <n v="135002"/>
    <x v="17"/>
    <n v="9708891"/>
    <s v="T-LIN S29 T19 R69"/>
    <d v="1954-07-01T00:00:00"/>
    <d v="1954-07-01T00:00:00"/>
    <s v="CPR Conversion"/>
  </r>
  <r>
    <n v="0"/>
    <n v="0"/>
    <n v="0"/>
    <n v="0"/>
    <d v="2023-12-01T00:00:00"/>
    <s v="BH Colorado Electric Oper Co"/>
    <s v="Regulated Electric (122)"/>
    <s v="X - DNU - Retired Line"/>
    <x v="161"/>
    <n v="135002"/>
    <x v="17"/>
    <n v="9869952"/>
    <s v="T-LIN S18 T19 R69"/>
    <d v="1954-07-01T00:00:00"/>
    <d v="1954-07-01T00:00:00"/>
    <s v="CPR Conversion"/>
  </r>
  <r>
    <n v="0"/>
    <n v="0"/>
    <n v="0"/>
    <n v="0"/>
    <d v="2023-12-01T00:00:00"/>
    <s v="BH Colorado Electric Oper Co"/>
    <s v="Regulated Electric (122)"/>
    <s v="X - DNU - Retired Line"/>
    <x v="161"/>
    <n v="135002"/>
    <x v="17"/>
    <n v="9870037"/>
    <s v="T-LIN S27 T19 R68"/>
    <d v="1954-07-01T00:00:00"/>
    <d v="1954-07-01T00:00:00"/>
    <s v="CPR Conversion"/>
  </r>
  <r>
    <n v="0"/>
    <n v="0"/>
    <n v="0"/>
    <n v="0"/>
    <d v="2023-12-01T00:00:00"/>
    <s v="BH Colorado Electric Oper Co"/>
    <s v="Regulated Electric (122)"/>
    <s v="X - DNU - Retired Line"/>
    <x v="161"/>
    <n v="135002"/>
    <x v="17"/>
    <n v="9870036"/>
    <s v="T-LIN S19 T19 R69"/>
    <d v="1954-07-01T00:00:00"/>
    <d v="1954-07-01T00:00:00"/>
    <s v="CPR Conversion"/>
  </r>
  <r>
    <n v="0"/>
    <n v="0"/>
    <n v="0"/>
    <n v="0"/>
    <d v="2023-12-01T00:00:00"/>
    <s v="BH Colorado Electric Oper Co"/>
    <s v="Regulated Electric (122)"/>
    <s v="X - DNU - Retired Line"/>
    <x v="161"/>
    <n v="135002"/>
    <x v="17"/>
    <n v="9869959"/>
    <s v="T-LIN S17 T20 R66"/>
    <d v="1954-07-01T00:00:00"/>
    <d v="1954-07-01T00:00:00"/>
    <s v="CPR Conversion"/>
  </r>
  <r>
    <n v="0"/>
    <n v="0"/>
    <n v="0"/>
    <n v="0"/>
    <d v="2023-12-01T00:00:00"/>
    <s v="BH Colorado Electric Oper Co"/>
    <s v="Regulated Electric (122)"/>
    <s v="X - DNU - Retired Line"/>
    <x v="161"/>
    <n v="135002"/>
    <x v="17"/>
    <n v="9869954"/>
    <s v="T-LIN S36 T19 R68"/>
    <d v="1954-07-01T00:00:00"/>
    <d v="1954-07-01T00:00:00"/>
    <s v="CPR Conversion"/>
  </r>
  <r>
    <n v="0"/>
    <n v="0"/>
    <n v="0"/>
    <n v="0"/>
    <d v="2023-12-01T00:00:00"/>
    <s v="BH Colorado Electric Oper Co"/>
    <s v="Regulated Electric (122)"/>
    <s v="X - DNU - Retired Line"/>
    <x v="161"/>
    <n v="135002"/>
    <x v="17"/>
    <n v="9869953"/>
    <s v="T-LIN S25 T19 R68"/>
    <d v="1954-07-01T00:00:00"/>
    <d v="1954-07-01T00:00:00"/>
    <s v="CPR Conversion"/>
  </r>
  <r>
    <n v="0"/>
    <n v="0"/>
    <n v="0"/>
    <n v="0"/>
    <d v="2023-12-01T00:00:00"/>
    <s v="BH Colorado Electric Oper Co"/>
    <s v="Regulated Electric (122)"/>
    <s v="X - DNU - Retired Line"/>
    <x v="161"/>
    <n v="135002"/>
    <x v="17"/>
    <n v="9869955"/>
    <s v="T-LIN S13 T19 R70"/>
    <d v="1954-07-01T00:00:00"/>
    <d v="1954-07-01T00:00:00"/>
    <s v="CPR Conversion"/>
  </r>
  <r>
    <n v="0"/>
    <n v="0"/>
    <n v="0"/>
    <n v="0"/>
    <d v="2023-12-01T00:00:00"/>
    <s v="BH Colorado Electric Oper Co"/>
    <s v="Regulated Electric (122)"/>
    <s v="X - DNU - Retired Line"/>
    <x v="161"/>
    <n v="135002"/>
    <x v="17"/>
    <n v="9870032"/>
    <s v="T-LIN S19 T20 R65"/>
    <d v="1954-07-01T00:00:00"/>
    <d v="1954-07-01T00:00:00"/>
    <s v="CPR Conversion"/>
  </r>
  <r>
    <n v="0"/>
    <n v="0"/>
    <n v="0"/>
    <n v="0"/>
    <d v="2023-12-01T00:00:00"/>
    <s v="BH Colorado Electric Oper Co"/>
    <s v="Regulated Electric (122)"/>
    <s v="X - DNU - Retired Line"/>
    <x v="161"/>
    <n v="135002"/>
    <x v="17"/>
    <n v="9869956"/>
    <s v="T-LIN S07 T20 R66"/>
    <d v="1954-07-01T00:00:00"/>
    <d v="1954-07-01T00:00:00"/>
    <s v="CPR Conversion"/>
  </r>
  <r>
    <n v="0"/>
    <n v="0"/>
    <n v="0"/>
    <n v="0"/>
    <d v="2023-12-01T00:00:00"/>
    <s v="BH Colorado Electric Oper Co"/>
    <s v="Regulated Electric (122)"/>
    <s v="X - DNU - Retired Line"/>
    <x v="161"/>
    <n v="135002"/>
    <x v="17"/>
    <n v="9708893"/>
    <s v="T-LIN S05 T19 R70"/>
    <d v="1954-07-01T00:00:00"/>
    <d v="1954-07-01T00:00:00"/>
    <s v="CPR Conversion"/>
  </r>
  <r>
    <n v="0"/>
    <n v="0"/>
    <n v="0"/>
    <n v="0"/>
    <d v="2023-12-01T00:00:00"/>
    <s v="BH Colorado Electric Oper Co"/>
    <s v="Regulated Electric (122)"/>
    <s v="X - DNU - Retired Line"/>
    <x v="161"/>
    <n v="135002"/>
    <x v="17"/>
    <n v="9870154"/>
    <s v="T-LIN S04 T24 R54"/>
    <d v="1962-07-01T00:00:00"/>
    <d v="1962-07-01T00:00:00"/>
    <s v="CPR Conversion"/>
  </r>
  <r>
    <n v="0"/>
    <n v="0"/>
    <n v="0"/>
    <n v="0"/>
    <d v="2023-12-01T00:00:00"/>
    <s v="BH Colorado Electric Oper Co"/>
    <s v="Regulated Electric (122)"/>
    <s v="X - DNU - Retired Line"/>
    <x v="161"/>
    <n v="135002"/>
    <x v="17"/>
    <n v="9718856"/>
    <s v="T-LIN S14 T24 R55"/>
    <d v="1962-07-01T00:00:00"/>
    <d v="1962-07-01T00:00:00"/>
    <s v="CPR Conversion"/>
  </r>
  <r>
    <n v="0"/>
    <n v="0"/>
    <n v="0"/>
    <n v="0"/>
    <d v="2023-12-01T00:00:00"/>
    <s v="BH Colorado Electric Oper Co"/>
    <s v="Regulated Electric (122)"/>
    <s v="X - DNU - Retired Line"/>
    <x v="161"/>
    <n v="135002"/>
    <x v="17"/>
    <n v="9869951"/>
    <s v="T-LIN S19 T19 R68"/>
    <d v="1954-07-01T00:00:00"/>
    <d v="1954-07-01T00:00:00"/>
    <s v="CPR Conversion"/>
  </r>
  <r>
    <n v="0"/>
    <n v="0"/>
    <n v="0"/>
    <n v="0"/>
    <d v="2023-12-01T00:00:00"/>
    <s v="BH Colorado Electric Oper Co"/>
    <s v="Regulated Electric (122)"/>
    <s v="X - DNU - Retired Line"/>
    <x v="161"/>
    <n v="135002"/>
    <x v="17"/>
    <n v="9870158"/>
    <s v="T-LIN S15 T24 R55"/>
    <d v="1961-07-01T00:00:00"/>
    <d v="1961-07-01T00:00:00"/>
    <s v="CPR Conversion"/>
  </r>
  <r>
    <n v="0"/>
    <n v="0"/>
    <n v="0"/>
    <n v="0"/>
    <d v="2023-12-01T00:00:00"/>
    <s v="BH Colorado Electric Oper Co"/>
    <s v="Regulated Electric (122)"/>
    <s v="X - DNU - Retired Line"/>
    <x v="161"/>
    <n v="135002"/>
    <x v="17"/>
    <n v="9870035"/>
    <s v="T-LIN S04 T19 R70"/>
    <d v="1954-07-01T00:00:00"/>
    <d v="1954-07-01T00:00:00"/>
    <s v="CPR Conversion"/>
  </r>
  <r>
    <n v="0"/>
    <n v="0"/>
    <n v="0"/>
    <n v="0"/>
    <d v="2023-12-01T00:00:00"/>
    <s v="BH Colorado Electric Oper Co"/>
    <s v="Regulated Electric (122)"/>
    <s v="X - DNU - Retired Line"/>
    <x v="161"/>
    <n v="135002"/>
    <x v="17"/>
    <n v="9870034"/>
    <s v="T-LIN S20 T19 R69"/>
    <d v="1954-07-01T00:00:00"/>
    <d v="1954-07-01T00:00:00"/>
    <s v="CPR Conversion"/>
  </r>
  <r>
    <n v="0"/>
    <n v="0"/>
    <n v="0"/>
    <n v="0"/>
    <d v="2023-12-01T00:00:00"/>
    <s v="BH Colorado Electric Oper Co"/>
    <s v="Regulated Electric (122)"/>
    <s v="X - DNU - Retired Line"/>
    <x v="161"/>
    <n v="135002"/>
    <x v="17"/>
    <n v="9869957"/>
    <s v="T-LIN S20 T20 R65"/>
    <d v="1954-07-01T00:00:00"/>
    <d v="1954-07-01T00:00:00"/>
    <s v="CPR Conversion"/>
  </r>
  <r>
    <n v="0"/>
    <n v="0"/>
    <n v="0"/>
    <n v="0"/>
    <d v="2023-12-01T00:00:00"/>
    <s v="BH Colorado Electric Oper Co"/>
    <s v="Regulated Electric (122)"/>
    <s v="X - DNU - Retired Line"/>
    <x v="161"/>
    <n v="135002"/>
    <x v="17"/>
    <n v="9870156"/>
    <s v="T-LIN S16 T24 R55"/>
    <d v="1962-07-01T00:00:00"/>
    <d v="1962-07-01T00:00:00"/>
    <s v="CPR Conversion"/>
  </r>
  <r>
    <n v="0"/>
    <n v="0"/>
    <n v="0"/>
    <n v="0"/>
    <d v="2023-12-01T00:00:00"/>
    <s v="BH Colorado Electric Oper Co"/>
    <s v="Regulated Electric (122)"/>
    <s v="X - DNU - Retired Line"/>
    <x v="161"/>
    <n v="135500"/>
    <x v="32"/>
    <n v="9802591"/>
    <s v="CROSSARM ASSEMBLIES, WOOD"/>
    <d v="1961-07-01T00:00:00"/>
    <d v="1961-07-01T00:00:00"/>
    <s v="WCDXFER"/>
  </r>
  <r>
    <n v="0"/>
    <n v="0"/>
    <n v="0"/>
    <n v="0"/>
    <d v="2023-12-01T00:00:00"/>
    <s v="BH Colorado Electric Oper Co"/>
    <s v="Regulated Electric (122)"/>
    <s v="X - DNU - Retired Line"/>
    <x v="161"/>
    <n v="135500"/>
    <x v="32"/>
    <n v="9802866"/>
    <s v="CROSSARM ASSEMBLIES, WOOD"/>
    <d v="1987-07-01T00:00:00"/>
    <d v="1987-07-01T00:00:00"/>
    <s v="WCDXFER"/>
  </r>
  <r>
    <n v="0"/>
    <n v="0"/>
    <n v="0"/>
    <n v="0"/>
    <d v="2023-12-01T00:00:00"/>
    <s v="BH Colorado Electric Oper Co"/>
    <s v="Regulated Electric (122)"/>
    <s v="X - DNU - Retired Line"/>
    <x v="161"/>
    <n v="135500"/>
    <x v="32"/>
    <n v="9802423"/>
    <s v="CROSSARM ASSEMBLIES, WOOD"/>
    <d v="1978-07-01T00:00:00"/>
    <d v="1978-07-01T00:00:00"/>
    <s v="WCDXFER"/>
  </r>
  <r>
    <n v="0"/>
    <n v="0"/>
    <n v="0"/>
    <n v="0"/>
    <d v="2023-12-01T00:00:00"/>
    <s v="BH Colorado Electric Oper Co"/>
    <s v="Regulated Electric (122)"/>
    <s v="X - DNU - Retired Line"/>
    <x v="161"/>
    <n v="135500"/>
    <x v="32"/>
    <n v="9802455"/>
    <s v="CROSSARM ASSEMBLIES, WOOD"/>
    <d v="1954-07-01T00:00:00"/>
    <d v="1954-07-01T00:00:00"/>
    <s v="WCDXFER"/>
  </r>
  <r>
    <n v="0"/>
    <n v="0"/>
    <n v="0"/>
    <n v="0"/>
    <d v="2023-12-01T00:00:00"/>
    <s v="BH Colorado Electric Oper Co"/>
    <s v="Regulated Electric (122)"/>
    <s v="X - DNU - Retired Line"/>
    <x v="161"/>
    <n v="135500"/>
    <x v="32"/>
    <n v="9802367"/>
    <s v="CROSSARM ASSEMBLIES, WOOD"/>
    <d v="1958-07-01T00:00:00"/>
    <d v="1958-07-01T00:00:00"/>
    <s v="WCDXFER"/>
  </r>
  <r>
    <n v="0"/>
    <n v="0"/>
    <n v="0"/>
    <n v="0"/>
    <d v="2023-12-01T00:00:00"/>
    <s v="BH Colorado Electric Oper Co"/>
    <s v="Regulated Electric (122)"/>
    <s v="X - DNU - Retired Line"/>
    <x v="161"/>
    <n v="135500"/>
    <x v="32"/>
    <n v="9802369"/>
    <s v="CROSSARM ASSEMBLIES, WOOD"/>
    <d v="1966-07-01T00:00:00"/>
    <d v="1966-07-01T00:00:00"/>
    <s v="WCDXFER"/>
  </r>
  <r>
    <n v="0"/>
    <n v="0"/>
    <n v="0"/>
    <n v="0"/>
    <d v="2023-12-01T00:00:00"/>
    <s v="BH Colorado Electric Oper Co"/>
    <s v="Regulated Electric (122)"/>
    <s v="X - DNU - Retired Line"/>
    <x v="161"/>
    <n v="135500"/>
    <x v="32"/>
    <n v="9802569"/>
    <s v="CROSSARM ASSEMBLIES, WOOD"/>
    <d v="1954-07-01T00:00:00"/>
    <d v="1954-07-01T00:00:00"/>
    <s v="WCDXFER"/>
  </r>
  <r>
    <n v="0"/>
    <n v="0"/>
    <n v="0"/>
    <n v="0"/>
    <d v="2023-12-01T00:00:00"/>
    <s v="BH Colorado Electric Oper Co"/>
    <s v="Regulated Electric (122)"/>
    <s v="X - DNU - Retired Line"/>
    <x v="161"/>
    <n v="135500"/>
    <x v="32"/>
    <n v="9802749"/>
    <s v="CROSSARM ASSEMBLIES, WOOD"/>
    <d v="1954-07-01T00:00:00"/>
    <d v="1954-07-01T00:00:00"/>
    <s v="WCDXFER"/>
  </r>
  <r>
    <n v="0"/>
    <n v="0"/>
    <n v="0"/>
    <n v="0"/>
    <d v="2023-12-01T00:00:00"/>
    <s v="BH Colorado Electric Oper Co"/>
    <s v="Regulated Electric (122)"/>
    <s v="X - DNU - Retired Line"/>
    <x v="161"/>
    <n v="135500"/>
    <x v="32"/>
    <n v="9802456"/>
    <s v="CROSSARM ASSEMBLIES, WOOD"/>
    <d v="1958-07-01T00:00:00"/>
    <d v="1958-07-01T00:00:00"/>
    <s v="WCDXFER"/>
  </r>
  <r>
    <n v="0"/>
    <n v="0"/>
    <n v="0"/>
    <n v="0"/>
    <d v="2023-12-01T00:00:00"/>
    <s v="BH Colorado Electric Oper Co"/>
    <s v="Regulated Electric (122)"/>
    <s v="X - DNU - Retired Line"/>
    <x v="161"/>
    <n v="135500"/>
    <x v="32"/>
    <n v="9802422"/>
    <s v="CROSSARM ASSEMBLIES, WOOD"/>
    <d v="1960-07-01T00:00:00"/>
    <d v="1960-07-01T00:00:00"/>
    <s v="WCDXFER"/>
  </r>
  <r>
    <n v="0"/>
    <n v="0"/>
    <n v="0"/>
    <n v="0"/>
    <d v="2023-12-01T00:00:00"/>
    <s v="BH Colorado Electric Oper Co"/>
    <s v="Regulated Electric (122)"/>
    <s v="X - DNU - Retired Line"/>
    <x v="161"/>
    <n v="135500"/>
    <x v="32"/>
    <n v="9802421"/>
    <s v="CROSSARM ASSEMBLIES, WOOD"/>
    <d v="1959-07-01T00:00:00"/>
    <d v="1959-07-01T00:00:00"/>
    <s v="WCDXFER"/>
  </r>
  <r>
    <n v="0"/>
    <n v="0"/>
    <n v="0"/>
    <n v="0"/>
    <d v="2023-12-01T00:00:00"/>
    <s v="BH Colorado Electric Oper Co"/>
    <s v="Regulated Electric (122)"/>
    <s v="X - DNU - Retired Line"/>
    <x v="161"/>
    <n v="135500"/>
    <x v="32"/>
    <n v="9802402"/>
    <s v="CROSSARM ASSEMBLIES, WOOD"/>
    <d v="1954-07-01T00:00:00"/>
    <d v="1954-07-01T00:00:00"/>
    <s v="WCDXFER"/>
  </r>
  <r>
    <n v="0"/>
    <n v="0"/>
    <n v="0"/>
    <n v="0"/>
    <d v="2023-12-01T00:00:00"/>
    <s v="BH Colorado Electric Oper Co"/>
    <s v="Regulated Electric (122)"/>
    <s v="X - DNU - Retired Line"/>
    <x v="161"/>
    <n v="135500"/>
    <x v="32"/>
    <n v="9802384"/>
    <s v="CROSSARM ASSEMBLIES, WOOD"/>
    <d v="1954-07-01T00:00:00"/>
    <d v="1954-07-01T00:00:00"/>
    <s v="WCDXFER"/>
  </r>
  <r>
    <n v="0"/>
    <n v="0"/>
    <n v="0"/>
    <n v="0"/>
    <d v="2023-12-01T00:00:00"/>
    <s v="BH Colorado Electric Oper Co"/>
    <s v="Regulated Electric (122)"/>
    <s v="X - DNU - Retired Line"/>
    <x v="161"/>
    <n v="135500"/>
    <x v="32"/>
    <n v="9802388"/>
    <s v="CROSSARM ASSEMBLIES, WOOD"/>
    <d v="1977-07-01T00:00:00"/>
    <d v="1977-07-01T00:00:00"/>
    <s v="WCDXFER"/>
  </r>
  <r>
    <n v="0"/>
    <n v="0"/>
    <n v="0"/>
    <n v="0"/>
    <d v="2023-12-01T00:00:00"/>
    <s v="BH Colorado Electric Oper Co"/>
    <s v="Regulated Electric (122)"/>
    <s v="X - DNU - Retired Line"/>
    <x v="161"/>
    <n v="135500"/>
    <x v="32"/>
    <n v="9802368"/>
    <s v="CROSSARM ASSEMBLIES, WOOD"/>
    <d v="1965-07-01T00:00:00"/>
    <d v="1965-07-01T00:00:00"/>
    <s v="WCDXFER"/>
  </r>
  <r>
    <n v="0"/>
    <n v="0"/>
    <n v="0"/>
    <n v="0"/>
    <d v="2023-12-01T00:00:00"/>
    <s v="BH Colorado Electric Oper Co"/>
    <s v="Regulated Electric (122)"/>
    <s v="X - DNU - Retired Line"/>
    <x v="161"/>
    <n v="135500"/>
    <x v="32"/>
    <n v="9802349"/>
    <s v="CROSSARM ASSEMBLIES, WOOD"/>
    <d v="1966-07-01T00:00:00"/>
    <d v="1966-07-01T00:00:00"/>
    <s v="WCDXFER"/>
  </r>
  <r>
    <n v="0"/>
    <n v="0"/>
    <n v="0"/>
    <n v="0"/>
    <d v="2023-12-01T00:00:00"/>
    <s v="BH Colorado Electric Oper Co"/>
    <s v="Regulated Electric (122)"/>
    <s v="X - DNU - Retired Line"/>
    <x v="161"/>
    <n v="135500"/>
    <x v="32"/>
    <n v="9802708"/>
    <s v="CROSSARM ASSEMBLIES, WOOD"/>
    <d v="1954-07-01T00:00:00"/>
    <d v="1954-07-01T00:00:00"/>
    <s v="WCDXFER"/>
  </r>
  <r>
    <n v="0"/>
    <n v="0"/>
    <n v="0"/>
    <n v="0"/>
    <d v="2023-12-01T00:00:00"/>
    <s v="BH Colorado Electric Oper Co"/>
    <s v="Regulated Electric (122)"/>
    <s v="X - DNU - Retired Line"/>
    <x v="161"/>
    <n v="135500"/>
    <x v="32"/>
    <n v="9802570"/>
    <s v="CROSSARM ASSEMBLIES, WOOD"/>
    <d v="1967-07-01T00:00:00"/>
    <d v="1967-07-01T00:00:00"/>
    <s v="WCDXFER"/>
  </r>
  <r>
    <n v="0"/>
    <n v="0"/>
    <n v="0"/>
    <n v="0"/>
    <d v="2023-12-01T00:00:00"/>
    <s v="BH Colorado Electric Oper Co"/>
    <s v="Regulated Electric (122)"/>
    <s v="X - DNU - Retired Line"/>
    <x v="161"/>
    <n v="135500"/>
    <x v="32"/>
    <n v="9802571"/>
    <s v="CROSSARM ASSEMBLIES, WOOD"/>
    <d v="1986-07-01T00:00:00"/>
    <d v="1986-07-01T00:00:00"/>
    <s v="WCDXFER"/>
  </r>
  <r>
    <n v="0"/>
    <n v="0"/>
    <n v="0"/>
    <n v="0"/>
    <d v="2023-12-01T00:00:00"/>
    <s v="BH Colorado Electric Oper Co"/>
    <s v="Regulated Electric (122)"/>
    <s v="X - DNU - Retired Line"/>
    <x v="161"/>
    <n v="135500"/>
    <x v="32"/>
    <n v="9802776"/>
    <s v="CROSSARM ASSEMBLIES, WOOD"/>
    <d v="1961-07-01T00:00:00"/>
    <d v="1961-07-01T00:00:00"/>
    <s v="WCDXFER"/>
  </r>
  <r>
    <n v="0"/>
    <n v="0"/>
    <n v="0"/>
    <n v="0"/>
    <d v="2023-12-01T00:00:00"/>
    <s v="BH Colorado Electric Oper Co"/>
    <s v="Regulated Electric (122)"/>
    <s v="X - DNU - Retired Line"/>
    <x v="161"/>
    <n v="135500"/>
    <x v="32"/>
    <n v="9802867"/>
    <s v="CROSSARM ASSEMBLIES, WOOD"/>
    <d v="1991-07-01T00:00:00"/>
    <d v="1991-07-01T00:00:00"/>
    <s v="WCDXFER"/>
  </r>
  <r>
    <n v="0"/>
    <n v="0"/>
    <n v="0"/>
    <n v="0"/>
    <d v="2023-12-01T00:00:00"/>
    <s v="BH Colorado Electric Oper Co"/>
    <s v="Regulated Electric (122)"/>
    <s v="X - DNU - Retired Line"/>
    <x v="161"/>
    <n v="135500"/>
    <x v="32"/>
    <n v="9802700"/>
    <s v="CROSSARM ASSEMBLIES, WOOD"/>
    <d v="1961-07-01T00:00:00"/>
    <d v="1961-07-01T00:00:00"/>
    <s v="WCDXFER"/>
  </r>
  <r>
    <n v="0"/>
    <n v="0"/>
    <n v="0"/>
    <n v="0"/>
    <d v="2023-12-01T00:00:00"/>
    <s v="BH Colorado Electric Oper Co"/>
    <s v="Regulated Electric (122)"/>
    <s v="X - DNU - Retired Line"/>
    <x v="161"/>
    <n v="135500"/>
    <x v="32"/>
    <n v="9802474"/>
    <s v="CROSSARM ASSEMBLIES, WOOD"/>
    <d v="1961-07-01T00:00:00"/>
    <d v="1961-07-01T00:00:00"/>
    <s v="WCDXFER"/>
  </r>
  <r>
    <n v="0"/>
    <n v="0"/>
    <n v="0"/>
    <n v="0"/>
    <d v="2023-12-01T00:00:00"/>
    <s v="BH Colorado Electric Oper Co"/>
    <s v="Regulated Electric (122)"/>
    <s v="X - DNU - Retired Line"/>
    <x v="161"/>
    <n v="135500"/>
    <x v="32"/>
    <n v="9802784"/>
    <s v="CROSSARM ASSEMBLIES, WOOD"/>
    <d v="1954-07-01T00:00:00"/>
    <d v="1954-07-01T00:00:00"/>
    <s v="WCDXFER"/>
  </r>
  <r>
    <n v="0"/>
    <n v="0"/>
    <n v="0"/>
    <n v="0"/>
    <d v="2023-12-01T00:00:00"/>
    <s v="BH Colorado Electric Oper Co"/>
    <s v="Regulated Electric (122)"/>
    <s v="X - DNU - Retired Line"/>
    <x v="161"/>
    <n v="135500"/>
    <x v="34"/>
    <n v="9802927"/>
    <s v="POLE, WOOD"/>
    <d v="1977-07-01T00:00:00"/>
    <d v="1977-07-01T00:00:00"/>
    <s v="WCDXFER"/>
  </r>
  <r>
    <n v="0"/>
    <n v="0"/>
    <n v="0"/>
    <n v="0"/>
    <d v="2023-12-01T00:00:00"/>
    <s v="BH Colorado Electric Oper Co"/>
    <s v="Regulated Electric (122)"/>
    <s v="X - DNU - Retired Line"/>
    <x v="161"/>
    <n v="135500"/>
    <x v="34"/>
    <n v="9803514"/>
    <s v="POLE, WOOD"/>
    <d v="1991-07-01T00:00:00"/>
    <d v="1991-07-01T00:00:00"/>
    <s v="WCDXFER"/>
  </r>
  <r>
    <n v="0"/>
    <n v="0"/>
    <n v="0"/>
    <n v="0"/>
    <d v="2023-12-01T00:00:00"/>
    <s v="BH Colorado Electric Oper Co"/>
    <s v="Regulated Electric (122)"/>
    <s v="X - DNU - Retired Line"/>
    <x v="161"/>
    <n v="135500"/>
    <x v="34"/>
    <n v="9802923"/>
    <s v="POLE, WOOD"/>
    <d v="1954-07-01T00:00:00"/>
    <d v="1954-07-01T00:00:00"/>
    <s v="WCDXFER"/>
  </r>
  <r>
    <n v="0"/>
    <n v="0"/>
    <n v="0"/>
    <n v="0"/>
    <d v="2023-12-01T00:00:00"/>
    <s v="BH Colorado Electric Oper Co"/>
    <s v="Regulated Electric (122)"/>
    <s v="X - DNU - Retired Line"/>
    <x v="161"/>
    <n v="135500"/>
    <x v="34"/>
    <n v="9803109"/>
    <s v="POLE, WOOD"/>
    <d v="1986-07-01T00:00:00"/>
    <d v="1986-07-01T00:00:00"/>
    <s v="WCDXFER"/>
  </r>
  <r>
    <n v="0"/>
    <n v="0"/>
    <n v="0"/>
    <n v="0"/>
    <d v="2023-12-01T00:00:00"/>
    <s v="BH Colorado Electric Oper Co"/>
    <s v="Regulated Electric (122)"/>
    <s v="X - DNU - Retired Line"/>
    <x v="161"/>
    <n v="135500"/>
    <x v="34"/>
    <n v="9802908"/>
    <s v="POLE, WOOD"/>
    <d v="1966-07-01T00:00:00"/>
    <d v="1966-07-01T00:00:00"/>
    <s v="WCDXFER"/>
  </r>
  <r>
    <n v="0"/>
    <n v="0"/>
    <n v="0"/>
    <n v="0"/>
    <d v="2023-12-01T00:00:00"/>
    <s v="BH Colorado Electric Oper Co"/>
    <s v="Regulated Electric (122)"/>
    <s v="X - DNU - Retired Line"/>
    <x v="161"/>
    <n v="135500"/>
    <x v="34"/>
    <n v="9803108"/>
    <s v="POLE, WOOD"/>
    <d v="1967-07-01T00:00:00"/>
    <d v="1967-07-01T00:00:00"/>
    <s v="WCDXFER"/>
  </r>
  <r>
    <n v="0"/>
    <n v="0"/>
    <n v="0"/>
    <n v="0"/>
    <d v="2023-12-01T00:00:00"/>
    <s v="BH Colorado Electric Oper Co"/>
    <s v="Regulated Electric (122)"/>
    <s v="X - DNU - Retired Line"/>
    <x v="161"/>
    <n v="135500"/>
    <x v="34"/>
    <n v="9803107"/>
    <s v="POLE, WOOD"/>
    <d v="1954-07-01T00:00:00"/>
    <d v="1954-07-01T00:00:00"/>
    <s v="WCDXFER"/>
  </r>
  <r>
    <n v="0"/>
    <n v="0"/>
    <n v="0"/>
    <n v="0"/>
    <d v="2023-12-01T00:00:00"/>
    <s v="BH Colorado Electric Oper Co"/>
    <s v="Regulated Electric (122)"/>
    <s v="X - DNU - Retired Line"/>
    <x v="161"/>
    <n v="135500"/>
    <x v="34"/>
    <n v="9802941"/>
    <s v="POLE, WOOD"/>
    <d v="1954-07-01T00:00:00"/>
    <d v="1954-07-01T00:00:00"/>
    <s v="WCDXFER"/>
  </r>
  <r>
    <n v="0"/>
    <n v="0"/>
    <n v="0"/>
    <n v="0"/>
    <d v="2023-12-01T00:00:00"/>
    <s v="BH Colorado Electric Oper Co"/>
    <s v="Regulated Electric (122)"/>
    <s v="X - DNU - Retired Line"/>
    <x v="161"/>
    <n v="135500"/>
    <x v="34"/>
    <n v="9802907"/>
    <s v="POLE, WOOD"/>
    <d v="1965-07-01T00:00:00"/>
    <d v="1965-07-01T00:00:00"/>
    <s v="WCDXFER"/>
  </r>
  <r>
    <n v="0"/>
    <n v="0"/>
    <n v="0"/>
    <n v="0"/>
    <d v="2023-12-01T00:00:00"/>
    <s v="BH Colorado Electric Oper Co"/>
    <s v="Regulated Electric (122)"/>
    <s v="X - DNU - Retired Line"/>
    <x v="161"/>
    <n v="135500"/>
    <x v="34"/>
    <n v="9803238"/>
    <s v="POLE, WOOD"/>
    <d v="1961-07-01T00:00:00"/>
    <d v="1961-07-01T00:00:00"/>
    <s v="WCDXFER"/>
  </r>
  <r>
    <n v="0"/>
    <n v="0"/>
    <n v="0"/>
    <n v="0"/>
    <d v="2023-12-01T00:00:00"/>
    <s v="BH Colorado Electric Oper Co"/>
    <s v="Regulated Electric (122)"/>
    <s v="X - DNU - Retired Line"/>
    <x v="161"/>
    <n v="135500"/>
    <x v="34"/>
    <n v="9695212"/>
    <s v="POLE, WOOD"/>
    <d v="1987-07-01T00:00:00"/>
    <d v="1987-07-01T00:00:00"/>
    <s v="WCDXFER"/>
  </r>
  <r>
    <n v="0"/>
    <n v="0"/>
    <n v="0"/>
    <n v="0"/>
    <d v="2023-12-01T00:00:00"/>
    <s v="BH Colorado Electric Oper Co"/>
    <s v="Regulated Electric (122)"/>
    <s v="X - DNU - Retired Line"/>
    <x v="161"/>
    <n v="135500"/>
    <x v="34"/>
    <n v="9802961"/>
    <s v="POLE, WOOD"/>
    <d v="1960-07-01T00:00:00"/>
    <d v="1960-07-01T00:00:00"/>
    <s v="WCDXFER"/>
  </r>
  <r>
    <n v="0"/>
    <n v="0"/>
    <n v="0"/>
    <n v="0"/>
    <d v="2023-12-01T00:00:00"/>
    <s v="BH Colorado Electric Oper Co"/>
    <s v="Regulated Electric (122)"/>
    <s v="X - DNU - Retired Line"/>
    <x v="161"/>
    <n v="135500"/>
    <x v="34"/>
    <n v="9803313"/>
    <s v="POLE, WOOD"/>
    <d v="1961-07-01T00:00:00"/>
    <d v="1961-07-01T00:00:00"/>
    <s v="WCDXFER"/>
  </r>
  <r>
    <n v="0"/>
    <n v="0"/>
    <n v="0"/>
    <n v="0"/>
    <d v="2023-12-01T00:00:00"/>
    <s v="BH Colorado Electric Oper Co"/>
    <s v="Regulated Electric (122)"/>
    <s v="X - DNU - Retired Line"/>
    <x v="161"/>
    <n v="135500"/>
    <x v="34"/>
    <n v="9803129"/>
    <s v="POLE, WOOD"/>
    <d v="1961-07-01T00:00:00"/>
    <d v="1961-07-01T00:00:00"/>
    <s v="WCDXFER"/>
  </r>
  <r>
    <n v="0"/>
    <n v="0"/>
    <n v="0"/>
    <n v="0"/>
    <d v="2023-12-01T00:00:00"/>
    <s v="BH Colorado Electric Oper Co"/>
    <s v="Regulated Electric (122)"/>
    <s v="X - DNU - Retired Line"/>
    <x v="161"/>
    <n v="135500"/>
    <x v="34"/>
    <n v="9802996"/>
    <s v="POLE, WOOD"/>
    <d v="1959-07-01T00:00:00"/>
    <d v="1959-07-01T00:00:00"/>
    <s v="WCDXFER"/>
  </r>
  <r>
    <n v="0"/>
    <n v="0"/>
    <n v="0"/>
    <n v="0"/>
    <d v="2023-12-01T00:00:00"/>
    <s v="BH Colorado Electric Oper Co"/>
    <s v="Regulated Electric (122)"/>
    <s v="X - DNU - Retired Line"/>
    <x v="161"/>
    <n v="135500"/>
    <x v="34"/>
    <n v="9803320"/>
    <s v="POLE, WOOD"/>
    <d v="1954-07-01T00:00:00"/>
    <d v="1954-07-01T00:00:00"/>
    <s v="WCDXFER"/>
  </r>
  <r>
    <n v="0"/>
    <n v="0"/>
    <n v="0"/>
    <n v="0"/>
    <d v="2023-12-01T00:00:00"/>
    <s v="BH Colorado Electric Oper Co"/>
    <s v="Regulated Electric (122)"/>
    <s v="X - DNU - Retired Line"/>
    <x v="161"/>
    <n v="135500"/>
    <x v="34"/>
    <n v="9803246"/>
    <s v="POLE, WOOD"/>
    <d v="1954-07-01T00:00:00"/>
    <d v="1954-07-01T00:00:00"/>
    <s v="WCDXFER"/>
  </r>
  <r>
    <n v="0"/>
    <n v="0"/>
    <n v="0"/>
    <n v="0"/>
    <d v="2023-12-01T00:00:00"/>
    <s v="BH Colorado Electric Oper Co"/>
    <s v="Regulated Electric (122)"/>
    <s v="X - DNU - Retired Line"/>
    <x v="161"/>
    <n v="135500"/>
    <x v="34"/>
    <n v="9802995"/>
    <s v="POLE, WOOD"/>
    <d v="1958-07-01T00:00:00"/>
    <d v="1958-07-01T00:00:00"/>
    <s v="WCDXFER"/>
  </r>
  <r>
    <n v="0"/>
    <n v="0"/>
    <n v="0"/>
    <n v="0"/>
    <d v="2023-12-01T00:00:00"/>
    <s v="BH Colorado Electric Oper Co"/>
    <s v="Regulated Electric (122)"/>
    <s v="X - DNU - Retired Line"/>
    <x v="161"/>
    <n v="135500"/>
    <x v="34"/>
    <n v="9802962"/>
    <s v="POLE, WOOD"/>
    <d v="1978-07-01T00:00:00"/>
    <d v="1978-07-01T00:00:00"/>
    <s v="WCDXFER"/>
  </r>
  <r>
    <n v="0"/>
    <n v="0"/>
    <n v="0"/>
    <n v="0"/>
    <d v="2023-12-01T00:00:00"/>
    <s v="BH Colorado Electric Oper Co"/>
    <s v="Regulated Electric (122)"/>
    <s v="X - DNU - Retired Line"/>
    <x v="161"/>
    <n v="135500"/>
    <x v="34"/>
    <n v="9802942"/>
    <s v="POLE, WOOD"/>
    <d v="1958-07-01T00:00:00"/>
    <d v="1958-07-01T00:00:00"/>
    <s v="WCDXFER"/>
  </r>
  <r>
    <n v="0"/>
    <n v="0"/>
    <n v="0"/>
    <n v="0"/>
    <d v="2023-12-01T00:00:00"/>
    <s v="BH Colorado Electric Oper Co"/>
    <s v="Regulated Electric (122)"/>
    <s v="X - DNU - Retired Line"/>
    <x v="161"/>
    <n v="135500"/>
    <x v="34"/>
    <n v="9802924"/>
    <s v="POLE, WOOD"/>
    <d v="1966-07-01T00:00:00"/>
    <d v="1966-07-01T00:00:00"/>
    <s v="WCDXFER"/>
  </r>
  <r>
    <n v="0"/>
    <n v="0"/>
    <n v="0"/>
    <n v="0"/>
    <d v="2023-12-01T00:00:00"/>
    <s v="BH Colorado Electric Oper Co"/>
    <s v="Regulated Electric (122)"/>
    <s v="X - DNU - Retired Line"/>
    <x v="161"/>
    <n v="135500"/>
    <x v="34"/>
    <n v="9803013"/>
    <s v="POLE, WOOD"/>
    <d v="1961-07-01T00:00:00"/>
    <d v="1961-07-01T00:00:00"/>
    <s v="WCDXFER"/>
  </r>
  <r>
    <n v="0"/>
    <n v="0"/>
    <n v="0"/>
    <n v="0"/>
    <d v="2023-12-01T00:00:00"/>
    <s v="BH Colorado Electric Oper Co"/>
    <s v="Regulated Electric (122)"/>
    <s v="X - DNU - Retired Line"/>
    <x v="161"/>
    <n v="135500"/>
    <x v="34"/>
    <n v="9802994"/>
    <s v="POLE, WOOD"/>
    <d v="1954-07-01T00:00:00"/>
    <d v="1954-07-01T00:00:00"/>
    <s v="WCDXFER"/>
  </r>
  <r>
    <n v="0"/>
    <n v="0"/>
    <n v="0"/>
    <n v="0"/>
    <d v="2023-12-01T00:00:00"/>
    <s v="BH Colorado Electric Oper Co"/>
    <s v="Regulated Electric (122)"/>
    <s v="X - DNU - Retired Line"/>
    <x v="161"/>
    <n v="135500"/>
    <x v="34"/>
    <n v="9803353"/>
    <s v="POLE, WOOD"/>
    <d v="1954-07-01T00:00:00"/>
    <d v="1954-07-01T00:00:00"/>
    <s v="WCDXFER"/>
  </r>
  <r>
    <n v="0"/>
    <n v="0"/>
    <n v="0"/>
    <n v="0"/>
    <d v="2023-12-01T00:00:00"/>
    <s v="BH Colorado Electric Oper Co"/>
    <s v="Regulated Electric (122)"/>
    <s v="X - DNU - Retired Line"/>
    <x v="161"/>
    <n v="135500"/>
    <x v="51"/>
    <n v="9974651"/>
    <s v="WOOD 1 POLE 50'"/>
    <d v="1954-07-01T00:00:00"/>
    <d v="1954-07-01T00:00:00"/>
    <s v="CPR Conversion"/>
  </r>
  <r>
    <n v="0"/>
    <n v="0"/>
    <n v="0"/>
    <n v="0"/>
    <d v="2023-12-01T00:00:00"/>
    <s v="BH Colorado Electric Oper Co"/>
    <s v="Regulated Electric (122)"/>
    <s v="X - DNU - Retired Line"/>
    <x v="161"/>
    <n v="135500"/>
    <x v="51"/>
    <n v="9974650"/>
    <s v="WOOD 1 POLE 50'"/>
    <d v="1966-07-01T00:00:00"/>
    <d v="1966-07-01T00:00:00"/>
    <s v="CPR Conversion"/>
  </r>
  <r>
    <n v="0"/>
    <n v="0"/>
    <n v="0"/>
    <n v="0"/>
    <d v="2023-12-01T00:00:00"/>
    <s v="BH Colorado Electric Oper Co"/>
    <s v="Regulated Electric (122)"/>
    <s v="X - DNU - Retired Line"/>
    <x v="161"/>
    <n v="135500"/>
    <x v="52"/>
    <n v="9975174"/>
    <s v="WOOD 1 POLE 55'"/>
    <d v="1977-07-01T00:00:00"/>
    <d v="1977-07-01T00:00:00"/>
    <s v="CPR Conversion"/>
  </r>
  <r>
    <n v="0"/>
    <n v="0"/>
    <n v="0"/>
    <n v="0"/>
    <d v="2023-12-01T00:00:00"/>
    <s v="BH Colorado Electric Oper Co"/>
    <s v="Regulated Electric (122)"/>
    <s v="X - DNU - Retired Line"/>
    <x v="161"/>
    <n v="135500"/>
    <x v="52"/>
    <n v="9974648"/>
    <s v="WOOD 1 POLE 55'"/>
    <d v="1965-07-01T00:00:00"/>
    <d v="1965-07-01T00:00:00"/>
    <s v="CPR Conversion"/>
  </r>
  <r>
    <n v="0"/>
    <n v="0"/>
    <n v="0"/>
    <n v="0"/>
    <d v="2023-12-01T00:00:00"/>
    <s v="BH Colorado Electric Oper Co"/>
    <s v="Regulated Electric (122)"/>
    <s v="X - DNU - Retired Line"/>
    <x v="161"/>
    <n v="135500"/>
    <x v="52"/>
    <n v="9974649"/>
    <s v="WOOD 1 POLE 55'"/>
    <d v="1954-07-01T00:00:00"/>
    <d v="1954-07-01T00:00:00"/>
    <s v="CPR Conversion"/>
  </r>
  <r>
    <n v="0"/>
    <n v="0"/>
    <n v="0"/>
    <n v="0"/>
    <d v="2023-12-01T00:00:00"/>
    <s v="BH Colorado Electric Oper Co"/>
    <s v="Regulated Electric (122)"/>
    <s v="X - DNU - Retired Line"/>
    <x v="161"/>
    <n v="135500"/>
    <x v="52"/>
    <n v="9974647"/>
    <s v="WOOD 1 POLE 55'"/>
    <d v="1966-07-01T00:00:00"/>
    <d v="1966-07-01T00:00:00"/>
    <s v="CPR Conversion"/>
  </r>
  <r>
    <n v="0"/>
    <n v="0"/>
    <n v="0"/>
    <n v="0"/>
    <d v="2023-12-01T00:00:00"/>
    <s v="BH Colorado Electric Oper Co"/>
    <s v="Regulated Electric (122)"/>
    <s v="X - DNU - Retired Line"/>
    <x v="161"/>
    <n v="135500"/>
    <x v="52"/>
    <n v="9706640"/>
    <s v="WOOD 1 POLE 55'"/>
    <d v="1958-07-01T00:00:00"/>
    <d v="1958-07-01T00:00:00"/>
    <s v="CPR Conversion"/>
  </r>
  <r>
    <n v="0"/>
    <n v="0"/>
    <n v="0"/>
    <n v="0"/>
    <d v="2023-12-01T00:00:00"/>
    <s v="BH Colorado Electric Oper Co"/>
    <s v="Regulated Electric (122)"/>
    <s v="X - DNU - Retired Line"/>
    <x v="161"/>
    <n v="135500"/>
    <x v="53"/>
    <n v="9975173"/>
    <s v="WOOD 1 POLE 60'"/>
    <d v="1961-07-01T00:00:00"/>
    <d v="1961-07-01T00:00:00"/>
    <s v="CPR Conversion"/>
  </r>
  <r>
    <n v="0"/>
    <n v="0"/>
    <n v="0"/>
    <n v="0"/>
    <d v="2023-12-01T00:00:00"/>
    <s v="BH Colorado Electric Oper Co"/>
    <s v="Regulated Electric (122)"/>
    <s v="X - DNU - Retired Line"/>
    <x v="161"/>
    <n v="135500"/>
    <x v="53"/>
    <n v="9974644"/>
    <s v="WOOD 1 POLE 60'"/>
    <d v="1959-07-01T00:00:00"/>
    <d v="1959-07-01T00:00:00"/>
    <s v="CPR Conversion"/>
  </r>
  <r>
    <n v="0"/>
    <n v="0"/>
    <n v="0"/>
    <n v="0"/>
    <d v="2023-12-01T00:00:00"/>
    <s v="BH Colorado Electric Oper Co"/>
    <s v="Regulated Electric (122)"/>
    <s v="X - DNU - Retired Line"/>
    <x v="161"/>
    <n v="135500"/>
    <x v="53"/>
    <n v="9974637"/>
    <s v="WOOD 1 POLE 60'"/>
    <d v="1978-07-01T00:00:00"/>
    <d v="1978-07-01T00:00:00"/>
    <s v="CPR Conversion"/>
  </r>
  <r>
    <n v="0"/>
    <n v="0"/>
    <n v="0"/>
    <n v="0"/>
    <d v="2023-12-01T00:00:00"/>
    <s v="BH Colorado Electric Oper Co"/>
    <s v="Regulated Electric (122)"/>
    <s v="X - DNU - Retired Line"/>
    <x v="161"/>
    <n v="135500"/>
    <x v="53"/>
    <n v="9974645"/>
    <s v="WOOD 1 POLE 60'"/>
    <d v="1958-07-01T00:00:00"/>
    <d v="1958-07-01T00:00:00"/>
    <s v="CPR Conversion"/>
  </r>
  <r>
    <n v="0"/>
    <n v="0"/>
    <n v="0"/>
    <n v="0"/>
    <d v="2023-12-01T00:00:00"/>
    <s v="BH Colorado Electric Oper Co"/>
    <s v="Regulated Electric (122)"/>
    <s v="X - DNU - Retired Line"/>
    <x v="161"/>
    <n v="135500"/>
    <x v="53"/>
    <n v="9974643"/>
    <s v="WOOD 1 POLE 60'"/>
    <d v="1960-07-01T00:00:00"/>
    <d v="1960-07-01T00:00:00"/>
    <s v="CPR Conversion"/>
  </r>
  <r>
    <n v="0"/>
    <n v="0"/>
    <n v="0"/>
    <n v="0"/>
    <d v="2023-12-01T00:00:00"/>
    <s v="BH Colorado Electric Oper Co"/>
    <s v="Regulated Electric (122)"/>
    <s v="X - DNU - Retired Line"/>
    <x v="161"/>
    <n v="135500"/>
    <x v="53"/>
    <n v="9974646"/>
    <s v="WOOD 1 POLE 60'"/>
    <d v="1954-07-01T00:00:00"/>
    <d v="1954-07-01T00:00:00"/>
    <s v="CPR Conversion"/>
  </r>
  <r>
    <n v="0"/>
    <n v="0"/>
    <n v="0"/>
    <n v="0"/>
    <d v="2023-12-01T00:00:00"/>
    <s v="BH Colorado Electric Oper Co"/>
    <s v="Regulated Electric (122)"/>
    <s v="X - DNU - Retired Line"/>
    <x v="161"/>
    <n v="135500"/>
    <x v="54"/>
    <n v="9974641"/>
    <s v="WOOD 1 POLE 65'"/>
    <d v="1986-07-01T00:00:00"/>
    <d v="1986-07-01T00:00:00"/>
    <s v="CPR Conversion"/>
  </r>
  <r>
    <n v="0"/>
    <n v="0"/>
    <n v="0"/>
    <n v="0"/>
    <d v="2023-12-01T00:00:00"/>
    <s v="BH Colorado Electric Oper Co"/>
    <s v="Regulated Electric (122)"/>
    <s v="X - DNU - Retired Line"/>
    <x v="161"/>
    <n v="135500"/>
    <x v="54"/>
    <n v="9724167"/>
    <s v="WOOD 1 POLE 65'"/>
    <d v="1967-07-01T00:00:00"/>
    <d v="1967-07-01T00:00:00"/>
    <s v="CPR Conversion"/>
  </r>
  <r>
    <n v="0"/>
    <n v="0"/>
    <n v="0"/>
    <n v="0"/>
    <d v="2023-12-01T00:00:00"/>
    <s v="BH Colorado Electric Oper Co"/>
    <s v="Regulated Electric (122)"/>
    <s v="X - DNU - Retired Line"/>
    <x v="161"/>
    <n v="135500"/>
    <x v="54"/>
    <n v="9975172"/>
    <s v="WOOD 1 POLE 65'"/>
    <d v="1961-07-01T00:00:00"/>
    <d v="1961-07-01T00:00:00"/>
    <s v="CPR Conversion"/>
  </r>
  <r>
    <n v="0"/>
    <n v="0"/>
    <n v="0"/>
    <n v="0"/>
    <d v="2023-12-01T00:00:00"/>
    <s v="BH Colorado Electric Oper Co"/>
    <s v="Regulated Electric (122)"/>
    <s v="X - DNU - Retired Line"/>
    <x v="161"/>
    <n v="135500"/>
    <x v="54"/>
    <n v="9974642"/>
    <s v="WOOD 1 POLE 65'"/>
    <d v="1954-07-01T00:00:00"/>
    <d v="1954-07-01T00:00:00"/>
    <s v="CPR Conversion"/>
  </r>
  <r>
    <n v="0"/>
    <n v="0"/>
    <n v="0"/>
    <n v="0"/>
    <d v="2023-12-01T00:00:00"/>
    <s v="BH Colorado Electric Oper Co"/>
    <s v="Regulated Electric (122)"/>
    <s v="X - DNU - Retired Line"/>
    <x v="161"/>
    <n v="135500"/>
    <x v="55"/>
    <n v="9974640"/>
    <s v="WOOD 1 POLE 70'"/>
    <d v="1954-07-01T00:00:00"/>
    <d v="1954-07-01T00:00:00"/>
    <s v="CPR Conversion"/>
  </r>
  <r>
    <n v="0"/>
    <n v="0"/>
    <n v="0"/>
    <n v="0"/>
    <d v="2023-12-01T00:00:00"/>
    <s v="BH Colorado Electric Oper Co"/>
    <s v="Regulated Electric (122)"/>
    <s v="X - DNU - Retired Line"/>
    <x v="161"/>
    <n v="135500"/>
    <x v="55"/>
    <n v="9709893"/>
    <s v="WOOD 1 POLE 70'"/>
    <d v="1961-07-01T00:00:00"/>
    <d v="1961-07-01T00:00:00"/>
    <s v="CPR Conversion"/>
  </r>
  <r>
    <n v="0"/>
    <n v="0"/>
    <n v="0"/>
    <n v="0"/>
    <d v="2023-12-01T00:00:00"/>
    <s v="BH Colorado Electric Oper Co"/>
    <s v="Regulated Electric (122)"/>
    <s v="X - DNU - Retired Line"/>
    <x v="161"/>
    <n v="135500"/>
    <x v="56"/>
    <n v="9975171"/>
    <s v="WOOD 1 POLE 75'"/>
    <d v="1961-07-01T00:00:00"/>
    <d v="1961-07-01T00:00:00"/>
    <s v="CPR Conversion"/>
  </r>
  <r>
    <n v="0"/>
    <n v="0"/>
    <n v="0"/>
    <n v="0"/>
    <d v="2023-12-01T00:00:00"/>
    <s v="BH Colorado Electric Oper Co"/>
    <s v="Regulated Electric (122)"/>
    <s v="X - DNU - Retired Line"/>
    <x v="161"/>
    <n v="135500"/>
    <x v="56"/>
    <n v="9974639"/>
    <s v="WOOD 1 POLE 75'"/>
    <d v="1954-07-01T00:00:00"/>
    <d v="1954-07-01T00:00:00"/>
    <s v="CPR Conversion"/>
  </r>
  <r>
    <n v="0"/>
    <n v="0"/>
    <n v="0"/>
    <n v="0"/>
    <d v="2023-12-01T00:00:00"/>
    <s v="BH Colorado Electric Oper Co"/>
    <s v="Regulated Electric (122)"/>
    <s v="X - DNU - Retired Line"/>
    <x v="161"/>
    <n v="135500"/>
    <x v="57"/>
    <n v="9974638"/>
    <s v="WOOD 1 POLE 80'"/>
    <d v="1954-07-01T00:00:00"/>
    <d v="1954-07-01T00:00:00"/>
    <s v="CPR Conversion"/>
  </r>
  <r>
    <n v="0"/>
    <n v="0"/>
    <n v="0"/>
    <n v="0"/>
    <d v="2023-12-01T00:00:00"/>
    <s v="BH Colorado Electric Oper Co"/>
    <s v="Regulated Electric (122)"/>
    <s v="X - DNU - Retired Line"/>
    <x v="161"/>
    <n v="135500"/>
    <x v="430"/>
    <n v="9709884"/>
    <s v="WOOD 2 POLES 65'"/>
    <d v="1987-07-01T00:00:00"/>
    <d v="1987-07-01T00:00:00"/>
    <s v="CPR Conversion"/>
  </r>
  <r>
    <n v="0"/>
    <n v="0"/>
    <n v="0"/>
    <n v="0"/>
    <d v="2023-12-01T00:00:00"/>
    <s v="BH Colorado Electric Oper Co"/>
    <s v="Regulated Electric (122)"/>
    <s v="X - DNU - Retired Line"/>
    <x v="161"/>
    <n v="135500"/>
    <x v="430"/>
    <n v="9974636"/>
    <s v="WOOD 2 POLES 65'"/>
    <d v="1991-07-01T00:00:00"/>
    <d v="1991-07-01T00:00:00"/>
    <s v="CPR Conversion"/>
  </r>
  <r>
    <n v="0"/>
    <n v="0"/>
    <n v="0"/>
    <n v="0"/>
    <d v="2023-12-01T00:00:00"/>
    <s v="BH Colorado Electric Oper Co"/>
    <s v="Regulated Electric (122)"/>
    <s v="X - DNU - Retired Line"/>
    <x v="161"/>
    <n v="135600"/>
    <x v="35"/>
    <n v="9975170"/>
    <s v="CONDUCTOR, OVERHEAD"/>
    <d v="1961-07-01T00:00:00"/>
    <d v="1961-07-01T00:00:00"/>
    <s v="CPR Conversion"/>
  </r>
  <r>
    <n v="0"/>
    <n v="0"/>
    <n v="0"/>
    <n v="0"/>
    <d v="2023-12-01T00:00:00"/>
    <s v="BH Colorado Electric Oper Co"/>
    <s v="Regulated Electric (122)"/>
    <s v="X - DNU - Retired Line"/>
    <x v="161"/>
    <n v="135600"/>
    <x v="35"/>
    <n v="9974635"/>
    <s v="CONDUCTOR, OVERHEAD"/>
    <d v="1954-07-01T00:00:00"/>
    <d v="1954-07-01T00:00:00"/>
    <s v="CPR Conversion"/>
  </r>
  <r>
    <n v="0"/>
    <n v="0"/>
    <n v="0"/>
    <n v="0"/>
    <d v="2023-12-01T00:00:00"/>
    <s v="BH Colorado Electric Oper Co"/>
    <s v="Regulated Electric (122)"/>
    <s v="X - DNU - Retired Line"/>
    <x v="161"/>
    <n v="135600"/>
    <x v="30"/>
    <n v="9975169"/>
    <s v="STATIC WIRE (TRANSMISSION LINES)"/>
    <d v="1961-07-01T00:00:00"/>
    <d v="1961-07-01T00:00:00"/>
    <s v="CPR Conversion"/>
  </r>
  <r>
    <n v="0"/>
    <n v="0"/>
    <n v="0"/>
    <n v="0"/>
    <d v="2023-12-01T00:00:00"/>
    <s v="BH Colorado Electric Oper Co"/>
    <s v="Regulated Electric (122)"/>
    <s v="X - DNU - Retired Line"/>
    <x v="161"/>
    <n v="135600"/>
    <x v="30"/>
    <n v="9974634"/>
    <s v="STATIC WIRE (TRANSMISSION LINES)"/>
    <d v="1954-07-01T00:00:00"/>
    <d v="1954-07-01T00:00:00"/>
    <s v="CPR Conversion"/>
  </r>
  <r>
    <n v="0"/>
    <n v="0"/>
    <n v="0"/>
    <n v="0"/>
    <d v="2023-12-01T00:00:00"/>
    <s v="BH Colorado Electric Oper Co"/>
    <s v="Regulated Electric (122)"/>
    <s v="X - DNU - Retired Line"/>
    <x v="161"/>
    <n v="135600"/>
    <x v="48"/>
    <n v="9974633"/>
    <s v="SWITCHES - OVER 34.5KV"/>
    <d v="1954-07-01T00:00:00"/>
    <d v="1954-07-01T00:00:00"/>
    <s v="CPR Conversion"/>
  </r>
  <r>
    <n v="0"/>
    <n v="0"/>
    <n v="0"/>
    <n v="0"/>
    <d v="2023-12-01T00:00:00"/>
    <s v="BH Colorado Electric Oper Co"/>
    <s v="Regulated Electric (122)"/>
    <s v="X - DNU - RETIRED LINE"/>
    <x v="161"/>
    <n v="135001"/>
    <x v="16"/>
    <n v="9718780"/>
    <s v="LAND - TRACT 36"/>
    <d v="1937-07-01T00:00:00"/>
    <d v="1937-07-01T00:00:00"/>
    <s v="CPR Conversion"/>
  </r>
  <r>
    <n v="0"/>
    <n v="0"/>
    <n v="0"/>
    <n v="0"/>
    <d v="2023-12-01T00:00:00"/>
    <s v="BH Colorado Electric Oper Co"/>
    <s v="Regulated Electric (122)"/>
    <s v="X - DNU - RETIRED LINE"/>
    <x v="161"/>
    <n v="135001"/>
    <x v="16"/>
    <n v="9868943"/>
    <s v="LAND - TRACT 22"/>
    <d v="1967-07-01T00:00:00"/>
    <d v="1967-07-01T00:00:00"/>
    <s v="CPR Conversion"/>
  </r>
  <r>
    <n v="0"/>
    <n v="0"/>
    <n v="0"/>
    <n v="0"/>
    <d v="2023-12-01T00:00:00"/>
    <s v="BH Colorado Electric Oper Co"/>
    <s v="Regulated Electric (122)"/>
    <s v="X - DNU - RETIRED LINE"/>
    <x v="161"/>
    <n v="135001"/>
    <x v="16"/>
    <n v="9868933"/>
    <s v="LAND - TRACT 37"/>
    <d v="1977-07-01T00:00:00"/>
    <d v="1977-07-01T00:00:00"/>
    <s v="CPR Conversion"/>
  </r>
  <r>
    <n v="0"/>
    <n v="0"/>
    <n v="0"/>
    <n v="0"/>
    <d v="2023-12-01T00:00:00"/>
    <s v="BH Colorado Electric Oper Co"/>
    <s v="Regulated Electric (122)"/>
    <s v="X - DNU - RETIRED LINE"/>
    <x v="161"/>
    <n v="135002"/>
    <x v="17"/>
    <n v="9869988"/>
    <s v="T-LIN S15 T18 R70"/>
    <d v="1967-07-01T00:00:00"/>
    <d v="1967-07-01T00:00:00"/>
    <s v="CPR Conversion"/>
  </r>
  <r>
    <n v="0"/>
    <n v="0"/>
    <n v="0"/>
    <n v="0"/>
    <d v="2023-12-01T00:00:00"/>
    <s v="BH Colorado Electric Oper Co"/>
    <s v="Regulated Electric (122)"/>
    <s v="X - DNU - RETIRED LINE"/>
    <x v="161"/>
    <n v="135002"/>
    <x v="17"/>
    <n v="9718852"/>
    <s v="T-LIN S16 T21 R64"/>
    <d v="1938-07-01T00:00:00"/>
    <d v="1938-07-01T00:00:00"/>
    <s v="CPR Conversion"/>
  </r>
  <r>
    <n v="0"/>
    <n v="0"/>
    <n v="0"/>
    <n v="0"/>
    <d v="2023-12-01T00:00:00"/>
    <s v="BH Colorado Electric Oper Co"/>
    <s v="Regulated Electric (122)"/>
    <s v="X - DNU - RETIRED LINE"/>
    <x v="161"/>
    <n v="135002"/>
    <x v="17"/>
    <n v="9869994"/>
    <s v="T-LIN S23 T18 R70"/>
    <d v="1967-07-01T00:00:00"/>
    <d v="1967-07-01T00:00:00"/>
    <s v="CPR Conversion"/>
  </r>
  <r>
    <n v="0"/>
    <n v="0"/>
    <n v="0"/>
    <n v="0"/>
    <d v="2023-12-01T00:00:00"/>
    <s v="BH Colorado Electric Oper Co"/>
    <s v="Regulated Electric (122)"/>
    <s v="X - DNU - RETIRED LINE"/>
    <x v="161"/>
    <n v="135002"/>
    <x v="17"/>
    <n v="9869986"/>
    <s v="T-LIN S21 T18 R70"/>
    <d v="1968-07-01T00:00:00"/>
    <d v="1968-07-01T00:00:00"/>
    <s v="CPR Conversion"/>
  </r>
  <r>
    <n v="0"/>
    <n v="0"/>
    <n v="0"/>
    <n v="0"/>
    <d v="2023-12-01T00:00:00"/>
    <s v="BH Colorado Electric Oper Co"/>
    <s v="Regulated Electric (122)"/>
    <s v="X - DNU - RETIRED LINE"/>
    <x v="161"/>
    <n v="135002"/>
    <x v="17"/>
    <n v="9869906"/>
    <s v="T-LIN S21 T18 R70"/>
    <d v="1967-07-01T00:00:00"/>
    <d v="1967-07-01T00:00:00"/>
    <s v="CPR Conversion"/>
  </r>
  <r>
    <n v="0"/>
    <n v="0"/>
    <n v="0"/>
    <n v="0"/>
    <d v="2023-12-01T00:00:00"/>
    <s v="BH Colorado Electric Oper Co"/>
    <s v="Regulated Electric (122)"/>
    <s v="X - DNU - RETIRED LINE"/>
    <x v="161"/>
    <n v="135002"/>
    <x v="17"/>
    <n v="9870109"/>
    <s v="T-LIN S16 T21 R64"/>
    <d v="1937-07-01T00:00:00"/>
    <d v="1937-07-01T00:00:00"/>
    <s v="CPR Conversion"/>
  </r>
  <r>
    <n v="0"/>
    <n v="0"/>
    <n v="0"/>
    <n v="0"/>
    <d v="2023-12-01T00:00:00"/>
    <s v="BH Colorado Electric Oper Co"/>
    <s v="Regulated Electric (122)"/>
    <s v="X - DNU - RETIRED LINE"/>
    <x v="161"/>
    <n v="135002"/>
    <x v="17"/>
    <n v="9869991"/>
    <s v="T-LIN S07 T19 R69"/>
    <d v="1967-07-01T00:00:00"/>
    <d v="1967-07-01T00:00:00"/>
    <s v="CPR Conversion"/>
  </r>
  <r>
    <n v="0"/>
    <n v="0"/>
    <n v="0"/>
    <n v="0"/>
    <d v="2023-12-01T00:00:00"/>
    <s v="BH Colorado Electric Oper Co"/>
    <s v="Regulated Electric (122)"/>
    <s v="X - DNU - RETIRED LINE"/>
    <x v="161"/>
    <n v="135002"/>
    <x v="17"/>
    <n v="9869979"/>
    <s v="T-LIN S19 T15 R69"/>
    <d v="1978-07-01T00:00:00"/>
    <d v="1978-07-01T00:00:00"/>
    <s v="CPR Conversion"/>
  </r>
  <r>
    <n v="0"/>
    <n v="0"/>
    <n v="0"/>
    <n v="0"/>
    <d v="2023-12-01T00:00:00"/>
    <s v="BH Colorado Electric Oper Co"/>
    <s v="Regulated Electric (122)"/>
    <s v="X - DNU - RETIRED LINE"/>
    <x v="161"/>
    <n v="135002"/>
    <x v="17"/>
    <n v="9870086"/>
    <s v="T-LIN S18 T20 R64"/>
    <d v="1959-07-01T00:00:00"/>
    <d v="1959-07-01T00:00:00"/>
    <s v="CPR Conversion"/>
  </r>
  <r>
    <n v="0"/>
    <n v="0"/>
    <n v="0"/>
    <n v="0"/>
    <d v="2023-12-01T00:00:00"/>
    <s v="BH Colorado Electric Oper Co"/>
    <s v="Regulated Electric (122)"/>
    <s v="X - DNU - RETIRED LINE"/>
    <x v="161"/>
    <n v="135002"/>
    <x v="17"/>
    <n v="9870084"/>
    <s v="T-LIN S07 T20 R64"/>
    <d v="1966-07-01T00:00:00"/>
    <d v="1966-07-01T00:00:00"/>
    <s v="CPR Conversion"/>
  </r>
  <r>
    <n v="0"/>
    <n v="0"/>
    <n v="0"/>
    <n v="0"/>
    <d v="2023-12-01T00:00:00"/>
    <s v="BH Colorado Electric Oper Co"/>
    <s v="Regulated Electric (122)"/>
    <s v="X - DNU - RETIRED LINE"/>
    <x v="161"/>
    <n v="135002"/>
    <x v="17"/>
    <n v="9718841"/>
    <s v="T-LIN S21 T17 R70"/>
    <d v="1968-07-01T00:00:00"/>
    <d v="1968-07-01T00:00:00"/>
    <s v="CPR Conversion"/>
  </r>
  <r>
    <n v="0"/>
    <n v="0"/>
    <n v="0"/>
    <n v="0"/>
    <d v="2023-12-01T00:00:00"/>
    <s v="BH Colorado Electric Oper Co"/>
    <s v="Regulated Electric (122)"/>
    <s v="X - DNU - RETIRED LINE"/>
    <x v="161"/>
    <n v="135002"/>
    <x v="17"/>
    <n v="9869985"/>
    <s v="T-LIN S03 T18 R70"/>
    <d v="1968-07-01T00:00:00"/>
    <d v="1968-07-01T00:00:00"/>
    <s v="CPR Conversion"/>
  </r>
  <r>
    <n v="0"/>
    <n v="0"/>
    <n v="0"/>
    <n v="0"/>
    <d v="2023-12-01T00:00:00"/>
    <s v="BH Colorado Electric Oper Co"/>
    <s v="Regulated Electric (122)"/>
    <s v="X - DNU - RETIRED LINE"/>
    <x v="161"/>
    <n v="135002"/>
    <x v="17"/>
    <n v="9869980"/>
    <s v="T-LIN S30 T15 R69"/>
    <d v="1978-07-01T00:00:00"/>
    <d v="1978-07-01T00:00:00"/>
    <s v="CPR Conversion"/>
  </r>
  <r>
    <n v="0"/>
    <n v="0"/>
    <n v="0"/>
    <n v="0"/>
    <d v="2023-12-01T00:00:00"/>
    <s v="BH Colorado Electric Oper Co"/>
    <s v="Regulated Electric (122)"/>
    <s v="X - DNU - RETIRED LINE"/>
    <x v="161"/>
    <n v="135002"/>
    <x v="17"/>
    <n v="9869978"/>
    <s v="T-LIN S13 T15 R70"/>
    <d v="1978-07-01T00:00:00"/>
    <d v="1978-07-01T00:00:00"/>
    <s v="CPR Conversion"/>
  </r>
  <r>
    <n v="0"/>
    <n v="0"/>
    <n v="0"/>
    <n v="0"/>
    <d v="2023-12-01T00:00:00"/>
    <s v="BH Colorado Electric Oper Co"/>
    <s v="Regulated Electric (122)"/>
    <s v="X - DNU - RETIRED LINE"/>
    <x v="161"/>
    <n v="135002"/>
    <x v="17"/>
    <n v="9869909"/>
    <s v="T-LIN S21 T18 R70"/>
    <d v="1965-07-01T00:00:00"/>
    <d v="1965-07-01T00:00:00"/>
    <s v="CPR Conversion"/>
  </r>
  <r>
    <n v="0"/>
    <n v="0"/>
    <n v="0"/>
    <n v="0"/>
    <d v="2023-12-01T00:00:00"/>
    <s v="BH Colorado Electric Oper Co"/>
    <s v="Regulated Electric (122)"/>
    <s v="X - DNU - RETIRED LINE"/>
    <x v="161"/>
    <n v="135002"/>
    <x v="17"/>
    <n v="9870097"/>
    <s v="T-LIN S19 T19 R68"/>
    <d v="1937-07-01T00:00:00"/>
    <d v="1937-07-01T00:00:00"/>
    <s v="CPR Conversion"/>
  </r>
  <r>
    <n v="0"/>
    <n v="0"/>
    <n v="0"/>
    <n v="0"/>
    <d v="2023-12-01T00:00:00"/>
    <s v="BH Colorado Electric Oper Co"/>
    <s v="Regulated Electric (122)"/>
    <s v="X - DNU - RETIRED LINE"/>
    <x v="161"/>
    <n v="135002"/>
    <x v="17"/>
    <n v="9870094"/>
    <s v="T-LIN S36 T19 R68"/>
    <d v="1962-07-01T00:00:00"/>
    <d v="1962-07-01T00:00:00"/>
    <s v="CPR Conversion"/>
  </r>
  <r>
    <n v="0"/>
    <n v="0"/>
    <n v="0"/>
    <n v="0"/>
    <d v="2023-12-01T00:00:00"/>
    <s v="BH Colorado Electric Oper Co"/>
    <s v="Regulated Electric (122)"/>
    <s v="X - DNU - RETIRED LINE"/>
    <x v="161"/>
    <n v="135002"/>
    <x v="17"/>
    <n v="9870093"/>
    <s v="T-LIN S17 T19 R69"/>
    <d v="1971-07-01T00:00:00"/>
    <d v="1971-07-01T00:00:00"/>
    <s v="CPR Conversion"/>
  </r>
  <r>
    <n v="0"/>
    <n v="0"/>
    <n v="0"/>
    <n v="0"/>
    <d v="2023-12-01T00:00:00"/>
    <s v="BH Colorado Electric Oper Co"/>
    <s v="Regulated Electric (122)"/>
    <s v="X - DNU - RETIRED LINE"/>
    <x v="161"/>
    <n v="135002"/>
    <x v="17"/>
    <n v="9704828"/>
    <s v="T-LIN S07 T20 R64"/>
    <d v="1943-07-01T00:00:00"/>
    <d v="1943-07-01T00:00:00"/>
    <s v="CPR Conversion"/>
  </r>
  <r>
    <n v="0"/>
    <n v="0"/>
    <n v="0"/>
    <n v="0"/>
    <d v="2023-12-01T00:00:00"/>
    <s v="BH Colorado Electric Oper Co"/>
    <s v="Regulated Electric (122)"/>
    <s v="X - DNU - RETIRED LINE"/>
    <x v="161"/>
    <n v="135002"/>
    <x v="17"/>
    <n v="9869992"/>
    <s v="T-LIN S25 T18 R70"/>
    <d v="1967-07-01T00:00:00"/>
    <d v="1967-07-01T00:00:00"/>
    <s v="CPR Conversion"/>
  </r>
  <r>
    <n v="0"/>
    <n v="0"/>
    <n v="0"/>
    <n v="0"/>
    <d v="2023-12-01T00:00:00"/>
    <s v="BH Colorado Electric Oper Co"/>
    <s v="Regulated Electric (122)"/>
    <s v="X - DNU - RETIRED LINE"/>
    <x v="161"/>
    <n v="135002"/>
    <x v="17"/>
    <n v="9869990"/>
    <s v="T-LIN S18 T19 R69"/>
    <d v="1967-07-01T00:00:00"/>
    <d v="1967-07-01T00:00:00"/>
    <s v="CPR Conversion"/>
  </r>
  <r>
    <n v="0"/>
    <n v="0"/>
    <n v="0"/>
    <n v="0"/>
    <d v="2023-12-01T00:00:00"/>
    <s v="BH Colorado Electric Oper Co"/>
    <s v="Regulated Electric (122)"/>
    <s v="X - DNU - RETIRED LINE"/>
    <x v="161"/>
    <n v="135002"/>
    <x v="17"/>
    <n v="9869987"/>
    <s v="T-LIN S15 T18 R70"/>
    <d v="1968-07-01T00:00:00"/>
    <d v="1968-07-01T00:00:00"/>
    <s v="CPR Conversion"/>
  </r>
  <r>
    <n v="0"/>
    <n v="0"/>
    <n v="0"/>
    <n v="0"/>
    <d v="2023-12-01T00:00:00"/>
    <s v="BH Colorado Electric Oper Co"/>
    <s v="Regulated Electric (122)"/>
    <s v="X - DNU - RETIRED LINE"/>
    <x v="161"/>
    <n v="135002"/>
    <x v="17"/>
    <n v="9869977"/>
    <s v="T-LIN S24 T15 R70"/>
    <d v="1978-07-01T00:00:00"/>
    <d v="1978-07-01T00:00:00"/>
    <s v="CPR Conversion"/>
  </r>
  <r>
    <n v="0"/>
    <n v="0"/>
    <n v="0"/>
    <n v="0"/>
    <d v="2023-12-01T00:00:00"/>
    <s v="BH Colorado Electric Oper Co"/>
    <s v="Regulated Electric (122)"/>
    <s v="X - DNU - RETIRED LINE"/>
    <x v="161"/>
    <n v="135002"/>
    <x v="17"/>
    <n v="9869976"/>
    <s v="T-LIN S25 T15 R70"/>
    <d v="1978-07-01T00:00:00"/>
    <d v="1978-07-01T00:00:00"/>
    <s v="CPR Conversion"/>
  </r>
  <r>
    <n v="0"/>
    <n v="0"/>
    <n v="0"/>
    <n v="0"/>
    <d v="2023-12-01T00:00:00"/>
    <s v="BH Colorado Electric Oper Co"/>
    <s v="Regulated Electric (122)"/>
    <s v="X - DNU - RETIRED LINE"/>
    <x v="161"/>
    <n v="135002"/>
    <x v="17"/>
    <n v="9869908"/>
    <s v="T-LIN S29 T18 R70"/>
    <d v="1965-07-01T00:00:00"/>
    <d v="1965-07-01T00:00:00"/>
    <s v="CPR Conversion"/>
  </r>
  <r>
    <n v="0"/>
    <n v="0"/>
    <n v="0"/>
    <n v="0"/>
    <d v="2023-12-01T00:00:00"/>
    <s v="BH Colorado Electric Oper Co"/>
    <s v="Regulated Electric (122)"/>
    <s v="X - DNU - RETIRED LINE"/>
    <x v="161"/>
    <n v="135002"/>
    <x v="17"/>
    <n v="9870107"/>
    <s v="T-LIN S19 T20 R64"/>
    <d v="1966-07-01T00:00:00"/>
    <d v="1966-07-01T00:00:00"/>
    <s v="CPR Conversion"/>
  </r>
  <r>
    <n v="0"/>
    <n v="0"/>
    <n v="0"/>
    <n v="0"/>
    <d v="2023-12-01T00:00:00"/>
    <s v="BH Colorado Electric Oper Co"/>
    <s v="Regulated Electric (122)"/>
    <s v="X - DNU - RETIRED LINE"/>
    <x v="161"/>
    <n v="135002"/>
    <x v="17"/>
    <n v="9869984"/>
    <s v="T-LIN S16 T18 R70"/>
    <d v="1968-07-01T00:00:00"/>
    <d v="1968-07-01T00:00:00"/>
    <s v="CPR Conversion"/>
  </r>
  <r>
    <n v="0"/>
    <n v="0"/>
    <n v="0"/>
    <n v="0"/>
    <d v="2023-12-01T00:00:00"/>
    <s v="BH Colorado Electric Oper Co"/>
    <s v="Regulated Electric (122)"/>
    <s v="X - DNU - RETIRED LINE"/>
    <x v="161"/>
    <n v="135002"/>
    <x v="17"/>
    <n v="9869996"/>
    <s v="T-LIN S20 T18 R70"/>
    <d v="1967-07-01T00:00:00"/>
    <d v="1967-07-01T00:00:00"/>
    <s v="CPR Conversion"/>
  </r>
  <r>
    <n v="0"/>
    <n v="0"/>
    <n v="0"/>
    <n v="0"/>
    <d v="2023-12-01T00:00:00"/>
    <s v="BH Colorado Electric Oper Co"/>
    <s v="Regulated Electric (122)"/>
    <s v="X - DNU - RETIRED LINE"/>
    <x v="161"/>
    <n v="135002"/>
    <x v="17"/>
    <n v="9870083"/>
    <s v="T-LIN S28 T20 R64"/>
    <d v="1968-07-01T00:00:00"/>
    <d v="1968-07-01T00:00:00"/>
    <s v="CPR Conversion"/>
  </r>
  <r>
    <n v="0"/>
    <n v="0"/>
    <n v="0"/>
    <n v="0"/>
    <d v="2023-12-01T00:00:00"/>
    <s v="BH Colorado Electric Oper Co"/>
    <s v="Regulated Electric (122)"/>
    <s v="X - DNU - RETIRED LINE"/>
    <x v="161"/>
    <n v="135002"/>
    <x v="17"/>
    <n v="9870095"/>
    <s v="T-LIN S20 T20 R65"/>
    <d v="1958-07-01T00:00:00"/>
    <d v="1958-07-01T00:00:00"/>
    <s v="CPR Conversion"/>
  </r>
  <r>
    <n v="0"/>
    <n v="0"/>
    <n v="0"/>
    <n v="0"/>
    <d v="2023-12-01T00:00:00"/>
    <s v="BH Colorado Electric Oper Co"/>
    <s v="Regulated Electric (122)"/>
    <s v="X - DNU - RETIRED LINE"/>
    <x v="161"/>
    <n v="135002"/>
    <x v="17"/>
    <n v="9869983"/>
    <s v="T-LIN S10 T18 R70"/>
    <d v="1968-07-01T00:00:00"/>
    <d v="1968-07-01T00:00:00"/>
    <s v="CPR Conversion"/>
  </r>
  <r>
    <n v="0"/>
    <n v="0"/>
    <n v="0"/>
    <n v="0"/>
    <d v="2023-12-01T00:00:00"/>
    <s v="BH Colorado Electric Oper Co"/>
    <s v="Regulated Electric (122)"/>
    <s v="X - DNU - RETIRED LINE"/>
    <x v="161"/>
    <n v="135002"/>
    <x v="17"/>
    <n v="9870085"/>
    <s v="T-LIN S07 T20 R64"/>
    <d v="1959-07-01T00:00:00"/>
    <d v="1959-07-01T00:00:00"/>
    <s v="CPR Conversion"/>
  </r>
  <r>
    <n v="0"/>
    <n v="0"/>
    <n v="0"/>
    <n v="0"/>
    <d v="2023-12-01T00:00:00"/>
    <s v="BH Colorado Electric Oper Co"/>
    <s v="Regulated Electric (122)"/>
    <s v="X - DNU - RETIRED LINE"/>
    <x v="161"/>
    <n v="135002"/>
    <x v="17"/>
    <n v="9870082"/>
    <s v="T-LIN S27 T20 R64"/>
    <d v="1968-07-01T00:00:00"/>
    <d v="1968-07-01T00:00:00"/>
    <s v="CPR Conversion"/>
  </r>
  <r>
    <n v="0"/>
    <n v="0"/>
    <n v="0"/>
    <n v="0"/>
    <d v="2023-12-01T00:00:00"/>
    <s v="BH Colorado Electric Oper Co"/>
    <s v="Regulated Electric (122)"/>
    <s v="X - DNU - RETIRED LINE"/>
    <x v="161"/>
    <n v="135002"/>
    <x v="17"/>
    <n v="9870088"/>
    <s v="T-LIN S07 T20 R64"/>
    <d v="1942-07-01T00:00:00"/>
    <d v="1942-07-01T00:00:00"/>
    <s v="CPR Conversion"/>
  </r>
  <r>
    <n v="0"/>
    <n v="0"/>
    <n v="0"/>
    <n v="0"/>
    <d v="2023-12-01T00:00:00"/>
    <s v="BH Colorado Electric Oper Co"/>
    <s v="Regulated Electric (122)"/>
    <s v="X - DNU - RETIRED LINE"/>
    <x v="161"/>
    <n v="135002"/>
    <x v="17"/>
    <n v="9869907"/>
    <s v="T-LIN S29 T18 R70"/>
    <d v="1967-07-01T00:00:00"/>
    <d v="1967-07-01T00:00:00"/>
    <s v="CPR Conversion"/>
  </r>
  <r>
    <n v="0"/>
    <n v="0"/>
    <n v="0"/>
    <n v="0"/>
    <d v="2023-12-01T00:00:00"/>
    <s v="BH Colorado Electric Oper Co"/>
    <s v="Regulated Electric (122)"/>
    <s v="X - DNU - RETIRED LINE"/>
    <x v="161"/>
    <n v="135002"/>
    <x v="17"/>
    <n v="9870108"/>
    <s v="T-LIN S31 T20 R64"/>
    <d v="1966-07-01T00:00:00"/>
    <d v="1966-07-01T00:00:00"/>
    <s v="CPR Conversion"/>
  </r>
  <r>
    <n v="0"/>
    <n v="0"/>
    <n v="0"/>
    <n v="0"/>
    <d v="2023-12-01T00:00:00"/>
    <s v="BH Colorado Electric Oper Co"/>
    <s v="Regulated Electric (122)"/>
    <s v="X - DNU - RETIRED LINE"/>
    <x v="161"/>
    <n v="135002"/>
    <x v="17"/>
    <n v="9699859"/>
    <s v="T-LIN S19 T19 R68"/>
    <d v="1974-07-01T00:00:00"/>
    <d v="1974-07-01T00:00:00"/>
    <s v="CPR Conversion"/>
  </r>
  <r>
    <n v="0"/>
    <n v="0"/>
    <n v="0"/>
    <n v="0"/>
    <d v="2023-12-01T00:00:00"/>
    <s v="BH Colorado Electric Oper Co"/>
    <s v="Regulated Electric (122)"/>
    <s v="X - DNU - RETIRED LINE"/>
    <x v="161"/>
    <n v="135002"/>
    <x v="17"/>
    <n v="9696128"/>
    <s v="T-LIN S24 T19 R69"/>
    <d v="1956-07-01T00:00:00"/>
    <d v="1956-07-01T00:00:00"/>
    <s v="CPR Conversion"/>
  </r>
  <r>
    <n v="0"/>
    <n v="0"/>
    <n v="0"/>
    <n v="0"/>
    <d v="2023-12-01T00:00:00"/>
    <s v="BH Colorado Electric Oper Co"/>
    <s v="Regulated Electric (122)"/>
    <s v="X - DNU - RETIRED LINE"/>
    <x v="161"/>
    <n v="135002"/>
    <x v="17"/>
    <n v="9870106"/>
    <s v="T-LIN S16 T21 R64"/>
    <d v="1977-07-01T00:00:00"/>
    <d v="1977-07-01T00:00:00"/>
    <s v="CPR Conversion"/>
  </r>
  <r>
    <n v="0"/>
    <n v="0"/>
    <n v="0"/>
    <n v="0"/>
    <d v="2023-12-01T00:00:00"/>
    <s v="BH Colorado Electric Oper Co"/>
    <s v="Regulated Electric (122)"/>
    <s v="X - DNU - RETIRED LINE"/>
    <x v="161"/>
    <n v="135002"/>
    <x v="17"/>
    <n v="9869989"/>
    <s v="T-LIN S17 T19 R69"/>
    <d v="1967-07-01T00:00:00"/>
    <d v="1967-07-01T00:00:00"/>
    <s v="CPR Conversion"/>
  </r>
  <r>
    <n v="0"/>
    <n v="0"/>
    <n v="0"/>
    <n v="0"/>
    <d v="2023-12-01T00:00:00"/>
    <s v="BH Colorado Electric Oper Co"/>
    <s v="Regulated Electric (122)"/>
    <s v="X - DNU - RETIRED LINE"/>
    <x v="161"/>
    <n v="135002"/>
    <x v="17"/>
    <n v="9869982"/>
    <s v="T-LIN S16 T17 R70"/>
    <d v="1968-07-01T00:00:00"/>
    <d v="1968-07-01T00:00:00"/>
    <s v="CPR Conversion"/>
  </r>
  <r>
    <n v="0"/>
    <n v="0"/>
    <n v="0"/>
    <n v="0"/>
    <d v="2023-12-01T00:00:00"/>
    <s v="BH Colorado Electric Oper Co"/>
    <s v="Regulated Electric (122)"/>
    <s v="X - DNU - RETIRED LINE"/>
    <x v="161"/>
    <n v="135002"/>
    <x v="17"/>
    <n v="9869981"/>
    <s v="T-LIN S27 T17 R70"/>
    <d v="1968-07-01T00:00:00"/>
    <d v="1968-07-01T00:00:00"/>
    <s v="CPR Conversion"/>
  </r>
  <r>
    <n v="0"/>
    <n v="0"/>
    <n v="0"/>
    <n v="0"/>
    <d v="2023-12-01T00:00:00"/>
    <s v="BH Colorado Electric Oper Co"/>
    <s v="Regulated Electric (122)"/>
    <s v="X - DNU - RETIRED LINE"/>
    <x v="161"/>
    <n v="135002"/>
    <x v="17"/>
    <n v="9869995"/>
    <s v="T-LIN S22 T18 R70"/>
    <d v="1967-07-01T00:00:00"/>
    <d v="1967-07-01T00:00:00"/>
    <s v="CPR Conversion"/>
  </r>
  <r>
    <n v="0"/>
    <n v="0"/>
    <n v="0"/>
    <n v="0"/>
    <d v="2023-12-01T00:00:00"/>
    <s v="BH Colorado Electric Oper Co"/>
    <s v="Regulated Electric (122)"/>
    <s v="X - DNU - RETIRED LINE"/>
    <x v="161"/>
    <n v="135002"/>
    <x v="17"/>
    <n v="9869993"/>
    <s v="T-LIN S24 T18 R70"/>
    <d v="1967-07-01T00:00:00"/>
    <d v="1967-07-01T00:00:00"/>
    <s v="CPR Conversion"/>
  </r>
  <r>
    <n v="0"/>
    <n v="0"/>
    <n v="0"/>
    <n v="0"/>
    <d v="2023-12-01T00:00:00"/>
    <s v="BH Colorado Electric Oper Co"/>
    <s v="Regulated Electric (122)"/>
    <s v="X - DNU - RETIRED LINE"/>
    <x v="161"/>
    <n v="135002"/>
    <x v="17"/>
    <n v="9870087"/>
    <s v="T-LIN S26 T20 R64"/>
    <d v="1959-07-01T00:00:00"/>
    <d v="1959-07-01T00:00:00"/>
    <s v="CPR Conversion"/>
  </r>
  <r>
    <n v="0"/>
    <n v="0"/>
    <n v="0"/>
    <n v="0"/>
    <d v="2023-12-01T00:00:00"/>
    <s v="BH Colorado Electric Oper Co"/>
    <s v="Regulated Electric (122)"/>
    <s v="X - DNU - RETIRED LINE"/>
    <x v="161"/>
    <n v="135002"/>
    <x v="17"/>
    <n v="9870096"/>
    <s v="T-LIN S19 T20 R65"/>
    <d v="1958-07-01T00:00:00"/>
    <d v="1958-07-01T00:00:00"/>
    <s v="CPR Conversion"/>
  </r>
  <r>
    <n v="0"/>
    <n v="0"/>
    <n v="0"/>
    <n v="0"/>
    <d v="2023-12-01T00:00:00"/>
    <s v="BH Colorado Electric Oper Co"/>
    <s v="Regulated Electric (122)"/>
    <s v="X - DNU - RETIRED LINE"/>
    <x v="161"/>
    <n v="135500"/>
    <x v="19"/>
    <n v="9807825"/>
    <s v="ANCHORS"/>
    <d v="2001-02-15T00:00:00"/>
    <d v="2001-01-01T00:00:00"/>
    <s v="10009471"/>
  </r>
  <r>
    <n v="0"/>
    <n v="0"/>
    <n v="0"/>
    <n v="0"/>
    <d v="2023-12-01T00:00:00"/>
    <s v="BH Colorado Electric Oper Co"/>
    <s v="Regulated Electric (122)"/>
    <s v="X - DNU - RETIRED LINE"/>
    <x v="161"/>
    <n v="135500"/>
    <x v="32"/>
    <n v="9802675"/>
    <s v="CROSSARM ASSEMBLIES, WOOD"/>
    <d v="1975-07-01T00:00:00"/>
    <d v="1975-07-01T00:00:00"/>
    <s v="WCDXFER"/>
  </r>
  <r>
    <n v="0"/>
    <n v="0"/>
    <n v="0"/>
    <n v="0"/>
    <d v="2023-12-01T00:00:00"/>
    <s v="BH Colorado Electric Oper Co"/>
    <s v="Regulated Electric (122)"/>
    <s v="X - DNU - RETIRED LINE"/>
    <x v="161"/>
    <n v="135500"/>
    <x v="32"/>
    <n v="9802580"/>
    <s v="CROSSARM ASSEMBLIES, WOOD"/>
    <d v="1977-07-01T00:00:00"/>
    <d v="1977-07-01T00:00:00"/>
    <s v="WCDXFER"/>
  </r>
  <r>
    <n v="0"/>
    <n v="0"/>
    <n v="0"/>
    <n v="0"/>
    <d v="2023-12-01T00:00:00"/>
    <s v="BH Colorado Electric Oper Co"/>
    <s v="Regulated Electric (122)"/>
    <s v="X - DNU - RETIRED LINE"/>
    <x v="161"/>
    <n v="135500"/>
    <x v="32"/>
    <n v="9802429"/>
    <s v="CROSSARM ASSEMBLIES, WOOD"/>
    <d v="1972-07-01T00:00:00"/>
    <d v="1972-07-01T00:00:00"/>
    <s v="WCDXFER"/>
  </r>
  <r>
    <n v="0"/>
    <n v="0"/>
    <n v="0"/>
    <n v="0"/>
    <d v="2023-12-01T00:00:00"/>
    <s v="BH Colorado Electric Oper Co"/>
    <s v="Regulated Electric (122)"/>
    <s v="X - DNU - RETIRED LINE"/>
    <x v="161"/>
    <n v="135500"/>
    <x v="32"/>
    <n v="9802653"/>
    <s v="CROSSARM ASSEMBLIES, WOOD"/>
    <d v="1937-07-01T00:00:00"/>
    <d v="1937-07-01T00:00:00"/>
    <s v="WCDXFER"/>
  </r>
  <r>
    <n v="0"/>
    <n v="0"/>
    <n v="0"/>
    <n v="0"/>
    <d v="2023-12-01T00:00:00"/>
    <s v="BH Colorado Electric Oper Co"/>
    <s v="Regulated Electric (122)"/>
    <s v="X - DNU - RETIRED LINE"/>
    <x v="161"/>
    <n v="135500"/>
    <x v="32"/>
    <n v="9802608"/>
    <s v="CROSSARM ASSEMBLIES, WOOD"/>
    <d v="1967-07-01T00:00:00"/>
    <d v="1967-07-01T00:00:00"/>
    <s v="WCDXFER"/>
  </r>
  <r>
    <n v="0"/>
    <n v="0"/>
    <n v="0"/>
    <n v="0"/>
    <d v="2023-12-01T00:00:00"/>
    <s v="BH Colorado Electric Oper Co"/>
    <s v="Regulated Electric (122)"/>
    <s v="X - DNU - RETIRED LINE"/>
    <x v="161"/>
    <n v="135500"/>
    <x v="32"/>
    <n v="9801902"/>
    <s v="CROSSARM ASSEMBLIES, WOOD"/>
    <d v="1978-07-01T00:00:00"/>
    <d v="1978-07-01T00:00:00"/>
    <s v="WCDXFER"/>
  </r>
  <r>
    <n v="0"/>
    <n v="0"/>
    <n v="0"/>
    <n v="0"/>
    <d v="2023-12-01T00:00:00"/>
    <s v="BH Colorado Electric Oper Co"/>
    <s v="Regulated Electric (122)"/>
    <s v="X - DNU - RETIRED LINE"/>
    <x v="161"/>
    <n v="135500"/>
    <x v="32"/>
    <n v="9801901"/>
    <s v="CROSSARM ASSEMBLIES, WOOD"/>
    <d v="1968-07-01T00:00:00"/>
    <d v="1968-07-01T00:00:00"/>
    <s v="WCDXFER"/>
  </r>
  <r>
    <n v="0"/>
    <n v="0"/>
    <n v="0"/>
    <n v="0"/>
    <d v="2023-12-01T00:00:00"/>
    <s v="BH Colorado Electric Oper Co"/>
    <s v="Regulated Electric (122)"/>
    <s v="X - DNU - RETIRED LINE"/>
    <x v="161"/>
    <n v="135500"/>
    <x v="32"/>
    <n v="9801885"/>
    <s v="CROSSARM ASSEMBLIES, WOOD"/>
    <d v="1966-07-01T00:00:00"/>
    <d v="1966-07-01T00:00:00"/>
    <s v="WCDXFER"/>
  </r>
  <r>
    <n v="0"/>
    <n v="0"/>
    <n v="0"/>
    <n v="0"/>
    <d v="2023-12-01T00:00:00"/>
    <s v="BH Colorado Electric Oper Co"/>
    <s v="Regulated Electric (122)"/>
    <s v="X - DNU - RETIRED LINE"/>
    <x v="161"/>
    <n v="135500"/>
    <x v="32"/>
    <n v="9801864"/>
    <s v="CROSSARM ASSEMBLIES, WOOD"/>
    <d v="1992-07-01T00:00:00"/>
    <d v="1992-07-01T00:00:00"/>
    <s v="WCDXFER"/>
  </r>
  <r>
    <n v="0"/>
    <n v="0"/>
    <n v="0"/>
    <n v="0"/>
    <d v="2023-12-01T00:00:00"/>
    <s v="BH Colorado Electric Oper Co"/>
    <s v="Regulated Electric (122)"/>
    <s v="X - DNU - RETIRED LINE"/>
    <x v="161"/>
    <n v="135500"/>
    <x v="32"/>
    <n v="9801837"/>
    <s v="CROSSARM ASSEMBLIES, WOOD"/>
    <d v="1967-07-01T00:00:00"/>
    <d v="1967-07-01T00:00:00"/>
    <s v="WCDXFER"/>
  </r>
  <r>
    <n v="0"/>
    <n v="0"/>
    <n v="0"/>
    <n v="0"/>
    <d v="2023-12-01T00:00:00"/>
    <s v="BH Colorado Electric Oper Co"/>
    <s v="Regulated Electric (122)"/>
    <s v="X - DNU - RETIRED LINE"/>
    <x v="161"/>
    <n v="135500"/>
    <x v="32"/>
    <n v="9802735"/>
    <s v="CROSSARM ASSEMBLIES, WOOD"/>
    <d v="1962-07-01T00:00:00"/>
    <d v="1962-07-01T00:00:00"/>
    <s v="WCDXFER"/>
  </r>
  <r>
    <n v="0"/>
    <n v="0"/>
    <n v="0"/>
    <n v="0"/>
    <d v="2023-12-01T00:00:00"/>
    <s v="BH Colorado Electric Oper Co"/>
    <s v="Regulated Electric (122)"/>
    <s v="X - DNU - RETIRED LINE"/>
    <x v="161"/>
    <n v="135500"/>
    <x v="32"/>
    <n v="9802882"/>
    <s v="CROSSARM ASSEMBLIES, WOOD"/>
    <d v="1977-07-01T00:00:00"/>
    <d v="1977-07-01T00:00:00"/>
    <s v="WCDXFER"/>
  </r>
  <r>
    <n v="0"/>
    <n v="0"/>
    <n v="0"/>
    <n v="0"/>
    <d v="2023-12-01T00:00:00"/>
    <s v="BH Colorado Electric Oper Co"/>
    <s v="Regulated Electric (122)"/>
    <s v="X - DNU - RETIRED LINE"/>
    <x v="161"/>
    <n v="135500"/>
    <x v="32"/>
    <n v="9802527"/>
    <s v="CROSSARM ASSEMBLIES, WOOD"/>
    <d v="1977-07-01T00:00:00"/>
    <d v="1977-07-01T00:00:00"/>
    <s v="WCDXFER"/>
  </r>
  <r>
    <n v="0"/>
    <n v="0"/>
    <n v="0"/>
    <n v="0"/>
    <d v="2023-12-01T00:00:00"/>
    <s v="BH Colorado Electric Oper Co"/>
    <s v="Regulated Electric (122)"/>
    <s v="X - DNU - RETIRED LINE"/>
    <x v="161"/>
    <n v="135500"/>
    <x v="32"/>
    <n v="9802645"/>
    <s v="CROSSARM ASSEMBLIES, WOOD"/>
    <d v="1967-07-01T00:00:00"/>
    <d v="1967-07-01T00:00:00"/>
    <s v="WCDXFER"/>
  </r>
  <r>
    <n v="0"/>
    <n v="0"/>
    <n v="0"/>
    <n v="0"/>
    <d v="2023-12-01T00:00:00"/>
    <s v="BH Colorado Electric Oper Co"/>
    <s v="Regulated Electric (122)"/>
    <s v="X - DNU - RETIRED LINE"/>
    <x v="161"/>
    <n v="135500"/>
    <x v="32"/>
    <n v="9801966"/>
    <s v="CROSSARM ASSEMBLIES, WOOD"/>
    <d v="1956-07-01T00:00:00"/>
    <d v="1956-07-01T00:00:00"/>
    <s v="WCDXFER"/>
  </r>
  <r>
    <n v="0"/>
    <n v="0"/>
    <n v="0"/>
    <n v="0"/>
    <d v="2023-12-01T00:00:00"/>
    <s v="BH Colorado Electric Oper Co"/>
    <s v="Regulated Electric (122)"/>
    <s v="X - DNU - RETIRED LINE"/>
    <x v="161"/>
    <n v="135500"/>
    <x v="32"/>
    <n v="9801891"/>
    <s v="CROSSARM ASSEMBLIES, WOOD"/>
    <d v="1977-07-01T00:00:00"/>
    <d v="1977-07-01T00:00:00"/>
    <s v="WCDXFER"/>
  </r>
  <r>
    <n v="0"/>
    <n v="0"/>
    <n v="0"/>
    <n v="0"/>
    <d v="2023-12-01T00:00:00"/>
    <s v="BH Colorado Electric Oper Co"/>
    <s v="Regulated Electric (122)"/>
    <s v="X - DNU - RETIRED LINE"/>
    <x v="161"/>
    <n v="135500"/>
    <x v="32"/>
    <n v="9802612"/>
    <s v="CROSSARM ASSEMBLIES, WOOD"/>
    <d v="1992-07-01T00:00:00"/>
    <d v="1992-07-01T00:00:00"/>
    <s v="WCDXFER"/>
  </r>
  <r>
    <n v="0"/>
    <n v="0"/>
    <n v="0"/>
    <n v="0"/>
    <d v="2023-12-01T00:00:00"/>
    <s v="BH Colorado Electric Oper Co"/>
    <s v="Regulated Electric (122)"/>
    <s v="X - DNU - RETIRED LINE"/>
    <x v="161"/>
    <n v="135500"/>
    <x v="32"/>
    <n v="9802486"/>
    <s v="CROSSARM ASSEMBLIES, WOOD"/>
    <d v="1966-07-01T00:00:00"/>
    <d v="1966-07-01T00:00:00"/>
    <s v="WCDXFER"/>
  </r>
  <r>
    <n v="0"/>
    <n v="0"/>
    <n v="0"/>
    <n v="0"/>
    <d v="2023-12-01T00:00:00"/>
    <s v="BH Colorado Electric Oper Co"/>
    <s v="Regulated Electric (122)"/>
    <s v="X - DNU - RETIRED LINE"/>
    <x v="161"/>
    <n v="135500"/>
    <x v="32"/>
    <n v="9801899"/>
    <s v="CROSSARM ASSEMBLIES, WOOD"/>
    <d v="1966-07-01T00:00:00"/>
    <d v="1966-07-01T00:00:00"/>
    <s v="WCDXFER"/>
  </r>
  <r>
    <n v="0"/>
    <n v="0"/>
    <n v="0"/>
    <n v="0"/>
    <d v="2023-12-01T00:00:00"/>
    <s v="BH Colorado Electric Oper Co"/>
    <s v="Regulated Electric (122)"/>
    <s v="X - DNU - RETIRED LINE"/>
    <x v="161"/>
    <n v="135500"/>
    <x v="32"/>
    <n v="9801863"/>
    <s v="CROSSARM ASSEMBLIES, WOOD"/>
    <d v="1978-07-01T00:00:00"/>
    <d v="1978-07-01T00:00:00"/>
    <s v="WCDXFER"/>
  </r>
  <r>
    <n v="0"/>
    <n v="0"/>
    <n v="0"/>
    <n v="0"/>
    <d v="2023-12-01T00:00:00"/>
    <s v="BH Colorado Electric Oper Co"/>
    <s v="Regulated Electric (122)"/>
    <s v="X - DNU - RETIRED LINE"/>
    <x v="161"/>
    <n v="135500"/>
    <x v="32"/>
    <n v="9801889"/>
    <s v="CROSSARM ASSEMBLIES, WOOD"/>
    <d v="1992-07-01T00:00:00"/>
    <d v="1992-07-01T00:00:00"/>
    <s v="WCDXFER"/>
  </r>
  <r>
    <n v="0"/>
    <n v="0"/>
    <n v="0"/>
    <n v="0"/>
    <d v="2023-12-01T00:00:00"/>
    <s v="BH Colorado Electric Oper Co"/>
    <s v="Regulated Electric (122)"/>
    <s v="X - DNU - RETIRED LINE"/>
    <x v="161"/>
    <n v="135500"/>
    <x v="32"/>
    <n v="9801851"/>
    <s v="CROSSARM ASSEMBLIES, WOOD"/>
    <d v="1992-07-01T00:00:00"/>
    <d v="1992-07-01T00:00:00"/>
    <s v="WCDXFER"/>
  </r>
  <r>
    <n v="0"/>
    <n v="0"/>
    <n v="0"/>
    <n v="0"/>
    <d v="2023-12-01T00:00:00"/>
    <s v="BH Colorado Electric Oper Co"/>
    <s v="Regulated Electric (122)"/>
    <s v="X - DNU - RETIRED LINE"/>
    <x v="161"/>
    <n v="135500"/>
    <x v="32"/>
    <n v="9801900"/>
    <s v="CROSSARM ASSEMBLIES, WOOD"/>
    <d v="1967-07-01T00:00:00"/>
    <d v="1967-07-01T00:00:00"/>
    <s v="WCDXFER"/>
  </r>
  <r>
    <n v="0"/>
    <n v="0"/>
    <n v="0"/>
    <n v="0"/>
    <d v="2023-12-01T00:00:00"/>
    <s v="BH Colorado Electric Oper Co"/>
    <s v="Regulated Electric (122)"/>
    <s v="X - DNU - RETIRED LINE"/>
    <x v="161"/>
    <n v="135500"/>
    <x v="32"/>
    <n v="9802740"/>
    <s v="CROSSARM ASSEMBLIES, WOOD"/>
    <d v="1937-07-01T00:00:00"/>
    <d v="1937-07-01T00:00:00"/>
    <s v="WCDXFER"/>
  </r>
  <r>
    <n v="0"/>
    <n v="0"/>
    <n v="0"/>
    <n v="0"/>
    <d v="2023-12-01T00:00:00"/>
    <s v="BH Colorado Electric Oper Co"/>
    <s v="Regulated Electric (122)"/>
    <s v="X - DNU - RETIRED LINE"/>
    <x v="161"/>
    <n v="135500"/>
    <x v="32"/>
    <n v="9802829"/>
    <s v="CROSSARM ASSEMBLIES, WOOD"/>
    <d v="1978-07-01T00:00:00"/>
    <d v="1978-07-01T00:00:00"/>
    <s v="WCDXFER"/>
  </r>
  <r>
    <n v="0"/>
    <n v="0"/>
    <n v="0"/>
    <n v="0"/>
    <d v="2023-12-01T00:00:00"/>
    <s v="BH Colorado Electric Oper Co"/>
    <s v="Regulated Electric (122)"/>
    <s v="X - DNU - RETIRED LINE"/>
    <x v="161"/>
    <n v="135500"/>
    <x v="32"/>
    <n v="9802744"/>
    <s v="CROSSARM ASSEMBLIES, WOOD"/>
    <d v="1965-07-01T00:00:00"/>
    <d v="1965-07-01T00:00:00"/>
    <s v="WCDXFER"/>
  </r>
  <r>
    <n v="0"/>
    <n v="0"/>
    <n v="0"/>
    <n v="0"/>
    <d v="2023-12-01T00:00:00"/>
    <s v="BH Colorado Electric Oper Co"/>
    <s v="Regulated Electric (122)"/>
    <s v="X - DNU - RETIRED LINE"/>
    <x v="161"/>
    <n v="135500"/>
    <x v="32"/>
    <n v="9802710"/>
    <s v="CROSSARM ASSEMBLIES, WOOD"/>
    <d v="1972-07-01T00:00:00"/>
    <d v="1972-07-01T00:00:00"/>
    <s v="WCDXFER"/>
  </r>
  <r>
    <n v="0"/>
    <n v="0"/>
    <n v="0"/>
    <n v="0"/>
    <d v="2023-12-01T00:00:00"/>
    <s v="BH Colorado Electric Oper Co"/>
    <s v="Regulated Electric (122)"/>
    <s v="X - DNU - RETIRED LINE"/>
    <x v="161"/>
    <n v="135500"/>
    <x v="32"/>
    <n v="9802709"/>
    <s v="CROSSARM ASSEMBLIES, WOOD"/>
    <d v="1969-07-01T00:00:00"/>
    <d v="1969-07-01T00:00:00"/>
    <s v="WCDXFER"/>
  </r>
  <r>
    <n v="0"/>
    <n v="0"/>
    <n v="0"/>
    <n v="0"/>
    <d v="2023-12-01T00:00:00"/>
    <s v="BH Colorado Electric Oper Co"/>
    <s v="Regulated Electric (122)"/>
    <s v="X - DNU - RETIRED LINE"/>
    <x v="161"/>
    <n v="135500"/>
    <x v="32"/>
    <n v="9801871"/>
    <s v="CROSSARM ASSEMBLIES, WOOD"/>
    <d v="1973-07-01T00:00:00"/>
    <d v="1973-07-01T00:00:00"/>
    <s v="WCDXFER"/>
  </r>
  <r>
    <n v="0"/>
    <n v="0"/>
    <n v="0"/>
    <n v="0"/>
    <d v="2023-12-01T00:00:00"/>
    <s v="BH Colorado Electric Oper Co"/>
    <s v="Regulated Electric (122)"/>
    <s v="X - DNU - RETIRED LINE"/>
    <x v="161"/>
    <n v="135500"/>
    <x v="32"/>
    <n v="9802566"/>
    <s v="CROSSARM ASSEMBLIES, WOOD"/>
    <d v="1977-07-01T00:00:00"/>
    <d v="1977-07-01T00:00:00"/>
    <s v="WCDXFER"/>
  </r>
  <r>
    <n v="0"/>
    <n v="0"/>
    <n v="0"/>
    <n v="0"/>
    <d v="2023-12-01T00:00:00"/>
    <s v="BH Colorado Electric Oper Co"/>
    <s v="Regulated Electric (122)"/>
    <s v="X - DNU - RETIRED LINE"/>
    <x v="161"/>
    <n v="135500"/>
    <x v="32"/>
    <n v="9802448"/>
    <s v="CROSSARM ASSEMBLIES, WOOD"/>
    <d v="1960-07-01T00:00:00"/>
    <d v="1960-07-01T00:00:00"/>
    <s v="WCDXFER"/>
  </r>
  <r>
    <n v="0"/>
    <n v="0"/>
    <n v="0"/>
    <n v="0"/>
    <d v="2023-12-01T00:00:00"/>
    <s v="BH Colorado Electric Oper Co"/>
    <s v="Regulated Electric (122)"/>
    <s v="X - DNU - RETIRED LINE"/>
    <x v="161"/>
    <n v="135500"/>
    <x v="32"/>
    <n v="9802396"/>
    <s v="CROSSARM ASSEMBLIES, WOOD"/>
    <d v="1956-07-01T00:00:00"/>
    <d v="1956-07-01T00:00:00"/>
    <s v="WCDXFER"/>
  </r>
  <r>
    <n v="0"/>
    <n v="0"/>
    <n v="0"/>
    <n v="0"/>
    <d v="2023-12-01T00:00:00"/>
    <s v="BH Colorado Electric Oper Co"/>
    <s v="Regulated Electric (122)"/>
    <s v="X - DNU - RETIRED LINE"/>
    <x v="161"/>
    <n v="135500"/>
    <x v="32"/>
    <n v="9802575"/>
    <s v="CROSSARM ASSEMBLIES, WOOD"/>
    <d v="1967-07-01T00:00:00"/>
    <d v="1967-07-01T00:00:00"/>
    <s v="WCDXFER"/>
  </r>
  <r>
    <n v="0"/>
    <n v="0"/>
    <n v="0"/>
    <n v="0"/>
    <d v="2023-12-01T00:00:00"/>
    <s v="BH Colorado Electric Oper Co"/>
    <s v="Regulated Electric (122)"/>
    <s v="X - DNU - RETIRED LINE"/>
    <x v="161"/>
    <n v="135500"/>
    <x v="32"/>
    <n v="9802432"/>
    <s v="CROSSARM ASSEMBLIES, WOOD"/>
    <d v="1990-07-01T00:00:00"/>
    <d v="1990-07-01T00:00:00"/>
    <s v="WCDXFER"/>
  </r>
  <r>
    <n v="0"/>
    <n v="0"/>
    <n v="0"/>
    <n v="0"/>
    <d v="2023-12-01T00:00:00"/>
    <s v="BH Colorado Electric Oper Co"/>
    <s v="Regulated Electric (122)"/>
    <s v="X - DNU - RETIRED LINE"/>
    <x v="161"/>
    <n v="135500"/>
    <x v="32"/>
    <n v="9801909"/>
    <s v="CROSSARM ASSEMBLIES, WOOD"/>
    <d v="1960-07-01T00:00:00"/>
    <d v="1960-07-01T00:00:00"/>
    <s v="WCDXFER"/>
  </r>
  <r>
    <n v="0"/>
    <n v="0"/>
    <n v="0"/>
    <n v="0"/>
    <d v="2023-12-01T00:00:00"/>
    <s v="BH Colorado Electric Oper Co"/>
    <s v="Regulated Electric (122)"/>
    <s v="X - DNU - RETIRED LINE"/>
    <x v="161"/>
    <n v="135500"/>
    <x v="32"/>
    <n v="9803334"/>
    <s v="CROSSARM ASSEMBLIES, WOOD"/>
    <d v="1963-07-01T00:00:00"/>
    <d v="1963-07-01T00:00:00"/>
    <s v="WCDXFER"/>
  </r>
  <r>
    <n v="0"/>
    <n v="0"/>
    <n v="0"/>
    <n v="0"/>
    <d v="2023-12-01T00:00:00"/>
    <s v="BH Colorado Electric Oper Co"/>
    <s v="Regulated Electric (122)"/>
    <s v="X - DNU - RETIRED LINE"/>
    <x v="161"/>
    <n v="135500"/>
    <x v="32"/>
    <n v="9802647"/>
    <s v="CROSSARM ASSEMBLIES, WOOD"/>
    <d v="1974-07-01T00:00:00"/>
    <d v="1974-07-01T00:00:00"/>
    <s v="WCDXFER"/>
  </r>
  <r>
    <n v="0"/>
    <n v="0"/>
    <n v="0"/>
    <n v="0"/>
    <d v="2023-12-01T00:00:00"/>
    <s v="BH Colorado Electric Oper Co"/>
    <s v="Regulated Electric (122)"/>
    <s v="X - DNU - RETIRED LINE"/>
    <x v="161"/>
    <n v="135500"/>
    <x v="32"/>
    <n v="9801938"/>
    <s v="CROSSARM ASSEMBLIES, WOOD"/>
    <d v="1968-07-01T00:00:00"/>
    <d v="1968-07-01T00:00:00"/>
    <s v="WCDXFER"/>
  </r>
  <r>
    <n v="0"/>
    <n v="0"/>
    <n v="0"/>
    <n v="0"/>
    <d v="2023-12-01T00:00:00"/>
    <s v="BH Colorado Electric Oper Co"/>
    <s v="Regulated Electric (122)"/>
    <s v="X - DNU - RETIRED LINE"/>
    <x v="161"/>
    <n v="135500"/>
    <x v="32"/>
    <n v="9801868"/>
    <s v="CROSSARM ASSEMBLIES, WOOD"/>
    <d v="1962-07-01T00:00:00"/>
    <d v="1962-07-01T00:00:00"/>
    <s v="WCDXFER"/>
  </r>
  <r>
    <n v="0"/>
    <n v="0"/>
    <n v="0"/>
    <n v="0"/>
    <d v="2023-12-01T00:00:00"/>
    <s v="BH Colorado Electric Oper Co"/>
    <s v="Regulated Electric (122)"/>
    <s v="X - DNU - RETIRED LINE"/>
    <x v="161"/>
    <n v="135500"/>
    <x v="32"/>
    <n v="9802726"/>
    <s v="CROSSARM ASSEMBLIES, WOOD"/>
    <d v="1967-07-01T00:00:00"/>
    <d v="1967-07-01T00:00:00"/>
    <s v="WCDXFER"/>
  </r>
  <r>
    <n v="0"/>
    <n v="0"/>
    <n v="0"/>
    <n v="0"/>
    <d v="2023-12-01T00:00:00"/>
    <s v="BH Colorado Electric Oper Co"/>
    <s v="Regulated Electric (122)"/>
    <s v="X - DNU - RETIRED LINE"/>
    <x v="161"/>
    <n v="135500"/>
    <x v="32"/>
    <n v="9802609"/>
    <s v="CROSSARM ASSEMBLIES, WOOD"/>
    <d v="1968-07-01T00:00:00"/>
    <d v="1968-07-01T00:00:00"/>
    <s v="WCDXFER"/>
  </r>
  <r>
    <n v="0"/>
    <n v="0"/>
    <n v="0"/>
    <n v="0"/>
    <d v="2023-12-01T00:00:00"/>
    <s v="BH Colorado Electric Oper Co"/>
    <s v="Regulated Electric (122)"/>
    <s v="X - DNU - RETIRED LINE"/>
    <x v="161"/>
    <n v="135500"/>
    <x v="32"/>
    <n v="9802809"/>
    <s v="CROSSARM ASSEMBLIES, WOOD"/>
    <d v="1980-07-01T00:00:00"/>
    <d v="1980-07-01T00:00:00"/>
    <s v="WCDXFER"/>
  </r>
  <r>
    <n v="0"/>
    <n v="0"/>
    <n v="0"/>
    <n v="0"/>
    <d v="2023-12-01T00:00:00"/>
    <s v="BH Colorado Electric Oper Co"/>
    <s v="Regulated Electric (122)"/>
    <s v="X - DNU - RETIRED LINE"/>
    <x v="161"/>
    <n v="135500"/>
    <x v="32"/>
    <n v="9802371"/>
    <s v="CROSSARM ASSEMBLIES, WOOD"/>
    <d v="1967-07-01T00:00:00"/>
    <d v="1967-07-01T00:00:00"/>
    <s v="WCDXFER"/>
  </r>
  <r>
    <n v="0"/>
    <n v="0"/>
    <n v="0"/>
    <n v="0"/>
    <d v="2023-12-01T00:00:00"/>
    <s v="BH Colorado Electric Oper Co"/>
    <s v="Regulated Electric (122)"/>
    <s v="X - DNU - RETIRED LINE"/>
    <x v="161"/>
    <n v="135500"/>
    <x v="32"/>
    <n v="9802607"/>
    <s v="CROSSARM ASSEMBLIES, WOOD"/>
    <d v="1965-07-01T00:00:00"/>
    <d v="1965-07-01T00:00:00"/>
    <s v="WCDXFER"/>
  </r>
  <r>
    <n v="0"/>
    <n v="0"/>
    <n v="0"/>
    <n v="0"/>
    <d v="2023-12-01T00:00:00"/>
    <s v="BH Colorado Electric Oper Co"/>
    <s v="Regulated Electric (122)"/>
    <s v="X - DNU - RETIRED LINE"/>
    <x v="161"/>
    <n v="135500"/>
    <x v="32"/>
    <n v="9801933"/>
    <s v="CROSSARM ASSEMBLIES, WOOD"/>
    <d v="1964-07-01T00:00:00"/>
    <d v="1964-07-01T00:00:00"/>
    <s v="WCDXFER"/>
  </r>
  <r>
    <n v="0"/>
    <n v="0"/>
    <n v="0"/>
    <n v="0"/>
    <d v="2023-12-01T00:00:00"/>
    <s v="BH Colorado Electric Oper Co"/>
    <s v="Regulated Electric (122)"/>
    <s v="X - DNU - RETIRED LINE"/>
    <x v="161"/>
    <n v="135500"/>
    <x v="32"/>
    <n v="9801903"/>
    <s v="CROSSARM ASSEMBLIES, WOOD"/>
    <d v="1979-07-01T00:00:00"/>
    <d v="1979-07-01T00:00:00"/>
    <s v="WCDXFER"/>
  </r>
  <r>
    <n v="0"/>
    <n v="0"/>
    <n v="0"/>
    <n v="0"/>
    <d v="2023-12-01T00:00:00"/>
    <s v="BH Colorado Electric Oper Co"/>
    <s v="Regulated Electric (122)"/>
    <s v="X - DNU - RETIRED LINE"/>
    <x v="161"/>
    <n v="135500"/>
    <x v="32"/>
    <n v="9801886"/>
    <s v="CROSSARM ASSEMBLIES, WOOD"/>
    <d v="1967-07-01T00:00:00"/>
    <d v="1967-07-01T00:00:00"/>
    <s v="WCDXFER"/>
  </r>
  <r>
    <n v="0"/>
    <n v="0"/>
    <n v="0"/>
    <n v="0"/>
    <d v="2023-12-01T00:00:00"/>
    <s v="BH Colorado Electric Oper Co"/>
    <s v="Regulated Electric (122)"/>
    <s v="X - DNU - RETIRED LINE"/>
    <x v="161"/>
    <n v="135500"/>
    <x v="32"/>
    <n v="9801963"/>
    <s v="CROSSARM ASSEMBLIES, WOOD"/>
    <d v="1936-07-01T00:00:00"/>
    <d v="1936-07-01T00:00:00"/>
    <s v="WCDXFER"/>
  </r>
  <r>
    <n v="0"/>
    <n v="0"/>
    <n v="0"/>
    <n v="0"/>
    <d v="2023-12-01T00:00:00"/>
    <s v="BH Colorado Electric Oper Co"/>
    <s v="Regulated Electric (122)"/>
    <s v="X - DNU - RETIRED LINE"/>
    <x v="161"/>
    <n v="135500"/>
    <x v="32"/>
    <n v="9801883"/>
    <s v="CROSSARM ASSEMBLIES, WOOD"/>
    <d v="1964-07-01T00:00:00"/>
    <d v="1964-07-01T00:00:00"/>
    <s v="WCDXFER"/>
  </r>
  <r>
    <n v="0"/>
    <n v="0"/>
    <n v="0"/>
    <n v="0"/>
    <d v="2023-12-01T00:00:00"/>
    <s v="BH Colorado Electric Oper Co"/>
    <s v="Regulated Electric (122)"/>
    <s v="X - DNU - RETIRED LINE"/>
    <x v="161"/>
    <n v="135500"/>
    <x v="32"/>
    <n v="9802781"/>
    <s v="CROSSARM ASSEMBLIES, WOOD"/>
    <d v="1965-07-01T00:00:00"/>
    <d v="1965-07-01T00:00:00"/>
    <s v="WCDXFER"/>
  </r>
  <r>
    <n v="0"/>
    <n v="0"/>
    <n v="0"/>
    <n v="0"/>
    <d v="2023-12-01T00:00:00"/>
    <s v="BH Colorado Electric Oper Co"/>
    <s v="Regulated Electric (122)"/>
    <s v="X - DNU - RETIRED LINE"/>
    <x v="161"/>
    <n v="135500"/>
    <x v="32"/>
    <n v="9801898"/>
    <s v="CROSSARM ASSEMBLIES, WOOD"/>
    <d v="1968-07-01T00:00:00"/>
    <d v="1968-07-01T00:00:00"/>
    <s v="WCDXFER"/>
  </r>
  <r>
    <n v="0"/>
    <n v="0"/>
    <n v="0"/>
    <n v="0"/>
    <d v="2023-12-01T00:00:00"/>
    <s v="BH Colorado Electric Oper Co"/>
    <s v="Regulated Electric (122)"/>
    <s v="X - DNU - RETIRED LINE"/>
    <x v="161"/>
    <n v="135500"/>
    <x v="32"/>
    <n v="9802447"/>
    <s v="CROSSARM ASSEMBLIES, WOOD"/>
    <d v="1958-07-01T00:00:00"/>
    <d v="1958-07-01T00:00:00"/>
    <s v="WCDXFER"/>
  </r>
  <r>
    <n v="0"/>
    <n v="0"/>
    <n v="0"/>
    <n v="0"/>
    <d v="2023-12-01T00:00:00"/>
    <s v="BH Colorado Electric Oper Co"/>
    <s v="Regulated Electric (122)"/>
    <s v="X - DNU - RETIRED LINE"/>
    <x v="161"/>
    <n v="135500"/>
    <x v="32"/>
    <n v="9801850"/>
    <s v="CROSSARM ASSEMBLIES, WOOD"/>
    <d v="1967-07-01T00:00:00"/>
    <d v="1967-07-01T00:00:00"/>
    <s v="WCDXFER"/>
  </r>
  <r>
    <n v="0"/>
    <n v="0"/>
    <n v="0"/>
    <n v="0"/>
    <d v="2023-12-01T00:00:00"/>
    <s v="BH Colorado Electric Oper Co"/>
    <s v="Regulated Electric (122)"/>
    <s v="X - DNU - RETIRED LINE"/>
    <x v="161"/>
    <n v="135500"/>
    <x v="32"/>
    <n v="9802488"/>
    <s v="CROSSARM ASSEMBLIES, WOOD"/>
    <d v="1968-07-01T00:00:00"/>
    <d v="1968-07-01T00:00:00"/>
    <s v="WCDXFER"/>
  </r>
  <r>
    <n v="0"/>
    <n v="0"/>
    <n v="0"/>
    <n v="0"/>
    <d v="2023-12-01T00:00:00"/>
    <s v="BH Colorado Electric Oper Co"/>
    <s v="Regulated Electric (122)"/>
    <s v="X - DNU - RETIRED LINE"/>
    <x v="161"/>
    <n v="135500"/>
    <x v="32"/>
    <n v="9802846"/>
    <s v="CROSSARM ASSEMBLIES, WOOD"/>
    <d v="1976-07-01T00:00:00"/>
    <d v="1976-07-01T00:00:00"/>
    <s v="WCDXFER"/>
  </r>
  <r>
    <n v="0"/>
    <n v="0"/>
    <n v="0"/>
    <n v="0"/>
    <d v="2023-12-01T00:00:00"/>
    <s v="BH Colorado Electric Oper Co"/>
    <s v="Regulated Electric (122)"/>
    <s v="X - DNU - RETIRED LINE"/>
    <x v="161"/>
    <n v="135500"/>
    <x v="32"/>
    <n v="9802713"/>
    <s v="CROSSARM ASSEMBLIES, WOOD"/>
    <d v="1977-07-01T00:00:00"/>
    <d v="1977-07-01T00:00:00"/>
    <s v="WCDXFER"/>
  </r>
  <r>
    <n v="0"/>
    <n v="0"/>
    <n v="0"/>
    <n v="0"/>
    <d v="2023-12-01T00:00:00"/>
    <s v="BH Colorado Electric Oper Co"/>
    <s v="Regulated Electric (122)"/>
    <s v="X - DNU - RETIRED LINE"/>
    <x v="161"/>
    <n v="135500"/>
    <x v="32"/>
    <n v="9802711"/>
    <s v="CROSSARM ASSEMBLIES, WOOD"/>
    <d v="1973-07-01T00:00:00"/>
    <d v="1973-07-01T00:00:00"/>
    <s v="WCDXFER"/>
  </r>
  <r>
    <n v="0"/>
    <n v="0"/>
    <n v="0"/>
    <n v="0"/>
    <d v="2023-12-01T00:00:00"/>
    <s v="BH Colorado Electric Oper Co"/>
    <s v="Regulated Electric (122)"/>
    <s v="X - DNU - RETIRED LINE"/>
    <x v="161"/>
    <n v="135500"/>
    <x v="32"/>
    <n v="9802494"/>
    <s v="CROSSARM ASSEMBLIES, WOOD"/>
    <d v="1986-07-01T00:00:00"/>
    <d v="1986-07-01T00:00:00"/>
    <s v="WCDXFER"/>
  </r>
  <r>
    <n v="0"/>
    <n v="0"/>
    <n v="0"/>
    <n v="0"/>
    <d v="2023-12-01T00:00:00"/>
    <s v="BH Colorado Electric Oper Co"/>
    <s v="Regulated Electric (122)"/>
    <s v="X - DNU - RETIRED LINE"/>
    <x v="161"/>
    <n v="135500"/>
    <x v="32"/>
    <n v="9801828"/>
    <s v="CROSSARM ASSEMBLIES, WOOD"/>
    <d v="1954-07-01T00:00:00"/>
    <d v="1954-07-01T00:00:00"/>
    <s v="WCDXFER"/>
  </r>
  <r>
    <n v="0"/>
    <n v="0"/>
    <n v="0"/>
    <n v="0"/>
    <d v="2023-12-01T00:00:00"/>
    <s v="BH Colorado Electric Oper Co"/>
    <s v="Regulated Electric (122)"/>
    <s v="X - DNU - RETIRED LINE"/>
    <x v="161"/>
    <n v="135500"/>
    <x v="32"/>
    <n v="9802397"/>
    <s v="CROSSARM ASSEMBLIES, WOOD"/>
    <d v="1977-07-01T00:00:00"/>
    <d v="1977-07-01T00:00:00"/>
    <s v="WCDXFER"/>
  </r>
  <r>
    <n v="0"/>
    <n v="0"/>
    <n v="0"/>
    <n v="0"/>
    <d v="2023-12-01T00:00:00"/>
    <s v="BH Colorado Electric Oper Co"/>
    <s v="Regulated Electric (122)"/>
    <s v="X - DNU - RETIRED LINE"/>
    <x v="161"/>
    <n v="135500"/>
    <x v="32"/>
    <n v="9802765"/>
    <s v="CROSSARM ASSEMBLIES, WOOD"/>
    <d v="1968-07-01T00:00:00"/>
    <d v="1968-07-01T00:00:00"/>
    <s v="WCDXFER"/>
  </r>
  <r>
    <n v="0"/>
    <n v="0"/>
    <n v="0"/>
    <n v="0"/>
    <d v="2023-12-01T00:00:00"/>
    <s v="BH Colorado Electric Oper Co"/>
    <s v="Regulated Electric (122)"/>
    <s v="X - DNU - RETIRED LINE"/>
    <x v="161"/>
    <n v="135500"/>
    <x v="32"/>
    <n v="9802737"/>
    <s v="CROSSARM ASSEMBLIES, WOOD"/>
    <d v="1968-07-01T00:00:00"/>
    <d v="1968-07-01T00:00:00"/>
    <s v="WCDXFER"/>
  </r>
  <r>
    <n v="0"/>
    <n v="0"/>
    <n v="0"/>
    <n v="0"/>
    <d v="2023-12-01T00:00:00"/>
    <s v="BH Colorado Electric Oper Co"/>
    <s v="Regulated Electric (122)"/>
    <s v="X - DNU - RETIRED LINE"/>
    <x v="161"/>
    <n v="135500"/>
    <x v="32"/>
    <n v="9802578"/>
    <s v="CROSSARM ASSEMBLIES, WOOD"/>
    <d v="1971-07-01T00:00:00"/>
    <d v="1971-07-01T00:00:00"/>
    <s v="WCDXFER"/>
  </r>
  <r>
    <n v="0"/>
    <n v="0"/>
    <n v="0"/>
    <n v="0"/>
    <d v="2023-12-01T00:00:00"/>
    <s v="BH Colorado Electric Oper Co"/>
    <s v="Regulated Electric (122)"/>
    <s v="X - DNU - RETIRED LINE"/>
    <x v="161"/>
    <n v="135500"/>
    <x v="32"/>
    <n v="9802546"/>
    <s v="CROSSARM ASSEMBLIES, WOOD"/>
    <d v="1967-07-01T00:00:00"/>
    <d v="1967-07-01T00:00:00"/>
    <s v="WCDXFER"/>
  </r>
  <r>
    <n v="0"/>
    <n v="0"/>
    <n v="0"/>
    <n v="0"/>
    <d v="2023-12-01T00:00:00"/>
    <s v="BH Colorado Electric Oper Co"/>
    <s v="Regulated Electric (122)"/>
    <s v="X - DNU - RETIRED LINE"/>
    <x v="161"/>
    <n v="135500"/>
    <x v="32"/>
    <n v="9802513"/>
    <s v="CROSSARM ASSEMBLIES, WOOD"/>
    <d v="1975-07-01T00:00:00"/>
    <d v="1975-07-01T00:00:00"/>
    <s v="WCDXFER"/>
  </r>
  <r>
    <n v="0"/>
    <n v="0"/>
    <n v="0"/>
    <n v="0"/>
    <d v="2023-12-01T00:00:00"/>
    <s v="BH Colorado Electric Oper Co"/>
    <s v="Regulated Electric (122)"/>
    <s v="X - DNU - RETIRED LINE"/>
    <x v="161"/>
    <n v="135500"/>
    <x v="32"/>
    <n v="9801936"/>
    <s v="CROSSARM ASSEMBLIES, WOOD"/>
    <d v="1962-07-01T00:00:00"/>
    <d v="1962-07-01T00:00:00"/>
    <s v="WCDXFER"/>
  </r>
  <r>
    <n v="0"/>
    <n v="0"/>
    <n v="0"/>
    <n v="0"/>
    <d v="2023-12-01T00:00:00"/>
    <s v="BH Colorado Electric Oper Co"/>
    <s v="Regulated Electric (122)"/>
    <s v="X - DNU - RETIRED LINE"/>
    <x v="161"/>
    <n v="135500"/>
    <x v="32"/>
    <n v="9801912"/>
    <s v="CROSSARM ASSEMBLIES, WOOD"/>
    <d v="1974-07-01T00:00:00"/>
    <d v="1974-07-01T00:00:00"/>
    <s v="WCDXFER"/>
  </r>
  <r>
    <n v="0"/>
    <n v="0"/>
    <n v="0"/>
    <n v="0"/>
    <d v="2023-12-01T00:00:00"/>
    <s v="BH Colorado Electric Oper Co"/>
    <s v="Regulated Electric (122)"/>
    <s v="X - DNU - RETIRED LINE"/>
    <x v="161"/>
    <n v="135500"/>
    <x v="32"/>
    <n v="9801910"/>
    <s v="CROSSARM ASSEMBLIES, WOOD"/>
    <d v="1961-07-01T00:00:00"/>
    <d v="1961-07-01T00:00:00"/>
    <s v="WCDXFER"/>
  </r>
  <r>
    <n v="0"/>
    <n v="0"/>
    <n v="0"/>
    <n v="0"/>
    <d v="2023-12-01T00:00:00"/>
    <s v="BH Colorado Electric Oper Co"/>
    <s v="Regulated Electric (122)"/>
    <s v="X - DNU - RETIRED LINE"/>
    <x v="161"/>
    <n v="135500"/>
    <x v="32"/>
    <n v="9802817"/>
    <s v="CROSSARM ASSEMBLIES, WOOD"/>
    <d v="1958-07-01T00:00:00"/>
    <d v="1958-07-01T00:00:00"/>
    <s v="WCDXFER"/>
  </r>
  <r>
    <n v="0"/>
    <n v="0"/>
    <n v="0"/>
    <n v="0"/>
    <d v="2023-12-01T00:00:00"/>
    <s v="BH Colorado Electric Oper Co"/>
    <s v="Regulated Electric (122)"/>
    <s v="X - DNU - RETIRED LINE"/>
    <x v="161"/>
    <n v="135500"/>
    <x v="32"/>
    <n v="9802677"/>
    <s v="CROSSARM ASSEMBLIES, WOOD"/>
    <d v="1978-07-01T00:00:00"/>
    <d v="1978-07-01T00:00:00"/>
    <s v="WCDXFER"/>
  </r>
  <r>
    <n v="0"/>
    <n v="0"/>
    <n v="0"/>
    <n v="0"/>
    <d v="2023-12-01T00:00:00"/>
    <s v="BH Colorado Electric Oper Co"/>
    <s v="Regulated Electric (122)"/>
    <s v="X - DNU - RETIRED LINE"/>
    <x v="161"/>
    <n v="135500"/>
    <x v="32"/>
    <n v="9802673"/>
    <s v="CROSSARM ASSEMBLIES, WOOD"/>
    <d v="1958-07-01T00:00:00"/>
    <d v="1958-07-01T00:00:00"/>
    <s v="WCDXFER"/>
  </r>
  <r>
    <n v="0"/>
    <n v="0"/>
    <n v="0"/>
    <n v="0"/>
    <d v="2023-12-01T00:00:00"/>
    <s v="BH Colorado Electric Oper Co"/>
    <s v="Regulated Electric (122)"/>
    <s v="X - DNU - RETIRED LINE"/>
    <x v="161"/>
    <n v="135500"/>
    <x v="32"/>
    <n v="9802577"/>
    <s v="CROSSARM ASSEMBLIES, WOOD"/>
    <d v="1969-07-01T00:00:00"/>
    <d v="1969-07-01T00:00:00"/>
    <s v="WCDXFER"/>
  </r>
  <r>
    <n v="0"/>
    <n v="0"/>
    <n v="0"/>
    <n v="0"/>
    <d v="2023-12-01T00:00:00"/>
    <s v="BH Colorado Electric Oper Co"/>
    <s v="Regulated Electric (122)"/>
    <s v="X - DNU - RETIRED LINE"/>
    <x v="161"/>
    <n v="135500"/>
    <x v="32"/>
    <n v="9802574"/>
    <s v="CROSSARM ASSEMBLIES, WOOD"/>
    <d v="1966-07-01T00:00:00"/>
    <d v="1966-07-01T00:00:00"/>
    <s v="WCDXFER"/>
  </r>
  <r>
    <n v="0"/>
    <n v="0"/>
    <n v="0"/>
    <n v="0"/>
    <d v="2023-12-01T00:00:00"/>
    <s v="BH Colorado Electric Oper Co"/>
    <s v="Regulated Electric (122)"/>
    <s v="X - DNU - RETIRED LINE"/>
    <x v="161"/>
    <n v="135500"/>
    <x v="32"/>
    <n v="9802573"/>
    <s v="CROSSARM ASSEMBLIES, WOOD"/>
    <d v="1960-07-01T00:00:00"/>
    <d v="1960-07-01T00:00:00"/>
    <s v="WCDXFER"/>
  </r>
  <r>
    <n v="0"/>
    <n v="0"/>
    <n v="0"/>
    <n v="0"/>
    <d v="2023-12-01T00:00:00"/>
    <s v="BH Colorado Electric Oper Co"/>
    <s v="Regulated Electric (122)"/>
    <s v="X - DNU - RETIRED LINE"/>
    <x v="161"/>
    <n v="135500"/>
    <x v="32"/>
    <n v="9802424"/>
    <s v="CROSSARM ASSEMBLIES, WOOD"/>
    <d v="1958-07-01T00:00:00"/>
    <d v="1958-07-01T00:00:00"/>
    <s v="WCDXFER"/>
  </r>
  <r>
    <n v="0"/>
    <n v="0"/>
    <n v="0"/>
    <n v="0"/>
    <d v="2023-12-01T00:00:00"/>
    <s v="BH Colorado Electric Oper Co"/>
    <s v="Regulated Electric (122)"/>
    <s v="X - DNU - RETIRED LINE"/>
    <x v="161"/>
    <n v="135500"/>
    <x v="32"/>
    <n v="9802777"/>
    <s v="CROSSARM ASSEMBLIES, WOOD"/>
    <d v="1965-07-01T00:00:00"/>
    <d v="1965-07-01T00:00:00"/>
    <s v="WCDXFER"/>
  </r>
  <r>
    <n v="0"/>
    <n v="0"/>
    <n v="0"/>
    <n v="0"/>
    <d v="2023-12-01T00:00:00"/>
    <s v="BH Colorado Electric Oper Co"/>
    <s v="Regulated Electric (122)"/>
    <s v="X - DNU - RETIRED LINE"/>
    <x v="161"/>
    <n v="135500"/>
    <x v="32"/>
    <n v="9802691"/>
    <s v="CROSSARM ASSEMBLIES, WOOD"/>
    <d v="1986-07-01T00:00:00"/>
    <d v="1986-07-01T00:00:00"/>
    <s v="WCDXFER"/>
  </r>
  <r>
    <n v="0"/>
    <n v="0"/>
    <n v="0"/>
    <n v="0"/>
    <d v="2023-12-01T00:00:00"/>
    <s v="BH Colorado Electric Oper Co"/>
    <s v="Regulated Electric (122)"/>
    <s v="X - DNU - RETIRED LINE"/>
    <x v="161"/>
    <n v="135500"/>
    <x v="32"/>
    <n v="9802610"/>
    <s v="CROSSARM ASSEMBLIES, WOOD"/>
    <d v="1978-07-01T00:00:00"/>
    <d v="1978-07-01T00:00:00"/>
    <s v="WCDXFER"/>
  </r>
  <r>
    <n v="0"/>
    <n v="0"/>
    <n v="0"/>
    <n v="0"/>
    <d v="2023-12-01T00:00:00"/>
    <s v="BH Colorado Electric Oper Co"/>
    <s v="Regulated Electric (122)"/>
    <s v="X - DNU - RETIRED LINE"/>
    <x v="161"/>
    <n v="135500"/>
    <x v="32"/>
    <n v="9801833"/>
    <s v="CROSSARM ASSEMBLIES, WOOD"/>
    <d v="1965-07-01T00:00:00"/>
    <d v="1965-07-01T00:00:00"/>
    <s v="WCDXFER"/>
  </r>
  <r>
    <n v="0"/>
    <n v="0"/>
    <n v="0"/>
    <n v="0"/>
    <d v="2023-12-01T00:00:00"/>
    <s v="BH Colorado Electric Oper Co"/>
    <s v="Regulated Electric (122)"/>
    <s v="X - DNU - RETIRED LINE"/>
    <x v="161"/>
    <n v="135500"/>
    <x v="32"/>
    <n v="9803335"/>
    <s v="CROSSARM ASSEMBLIES, WOOD"/>
    <d v="1977-07-01T00:00:00"/>
    <d v="1977-07-01T00:00:00"/>
    <s v="WCDXFER"/>
  </r>
  <r>
    <n v="0"/>
    <n v="0"/>
    <n v="0"/>
    <n v="0"/>
    <d v="2023-12-01T00:00:00"/>
    <s v="BH Colorado Electric Oper Co"/>
    <s v="Regulated Electric (122)"/>
    <s v="X - DNU - RETIRED LINE"/>
    <x v="161"/>
    <n v="135500"/>
    <x v="32"/>
    <n v="9801857"/>
    <s v="CROSSARM ASSEMBLIES, WOOD"/>
    <d v="1974-07-01T00:00:00"/>
    <d v="1974-07-01T00:00:00"/>
    <s v="WCDXFER"/>
  </r>
  <r>
    <n v="0"/>
    <n v="0"/>
    <n v="0"/>
    <n v="0"/>
    <d v="2023-12-01T00:00:00"/>
    <s v="BH Colorado Electric Oper Co"/>
    <s v="Regulated Electric (122)"/>
    <s v="X - DNU - RETIRED LINE"/>
    <x v="161"/>
    <n v="135500"/>
    <x v="32"/>
    <n v="9803333"/>
    <s v="CROSSARM ASSEMBLIES, WOOD"/>
    <d v="1956-07-01T00:00:00"/>
    <d v="1956-07-01T00:00:00"/>
    <s v="WCDXFER"/>
  </r>
  <r>
    <n v="0"/>
    <n v="0"/>
    <n v="0"/>
    <n v="0"/>
    <d v="2023-12-01T00:00:00"/>
    <s v="BH Colorado Electric Oper Co"/>
    <s v="Regulated Electric (122)"/>
    <s v="X - DNU - RETIRED LINE"/>
    <x v="161"/>
    <n v="135500"/>
    <x v="32"/>
    <n v="9802493"/>
    <s v="CROSSARM ASSEMBLIES, WOOD"/>
    <d v="1980-07-01T00:00:00"/>
    <d v="1980-07-01T00:00:00"/>
    <s v="WCDXFER"/>
  </r>
  <r>
    <n v="0"/>
    <n v="0"/>
    <n v="0"/>
    <n v="0"/>
    <d v="2023-12-01T00:00:00"/>
    <s v="BH Colorado Electric Oper Co"/>
    <s v="Regulated Electric (122)"/>
    <s v="X - DNU - RETIRED LINE"/>
    <x v="161"/>
    <n v="135500"/>
    <x v="32"/>
    <n v="9802782"/>
    <s v="CROSSARM ASSEMBLIES, WOOD"/>
    <d v="1971-07-01T00:00:00"/>
    <d v="1971-07-01T00:00:00"/>
    <s v="WCDXFER"/>
  </r>
  <r>
    <n v="0"/>
    <n v="0"/>
    <n v="0"/>
    <n v="0"/>
    <d v="2023-12-01T00:00:00"/>
    <s v="BH Colorado Electric Oper Co"/>
    <s v="Regulated Electric (122)"/>
    <s v="X - DNU - RETIRED LINE"/>
    <x v="161"/>
    <n v="135500"/>
    <x v="32"/>
    <n v="9802431"/>
    <s v="CROSSARM ASSEMBLIES, WOOD"/>
    <d v="1977-07-01T00:00:00"/>
    <d v="1977-07-01T00:00:00"/>
    <s v="WCDXFER"/>
  </r>
  <r>
    <n v="0"/>
    <n v="0"/>
    <n v="0"/>
    <n v="0"/>
    <d v="2023-12-01T00:00:00"/>
    <s v="BH Colorado Electric Oper Co"/>
    <s v="Regulated Electric (122)"/>
    <s v="X - DNU - RETIRED LINE"/>
    <x v="161"/>
    <n v="135500"/>
    <x v="32"/>
    <n v="9802350"/>
    <s v="CROSSARM ASSEMBLIES, WOOD"/>
    <d v="1958-07-01T00:00:00"/>
    <d v="1958-07-01T00:00:00"/>
    <s v="WCDXFER"/>
  </r>
  <r>
    <n v="0"/>
    <n v="0"/>
    <n v="0"/>
    <n v="0"/>
    <d v="2023-12-01T00:00:00"/>
    <s v="BH Colorado Electric Oper Co"/>
    <s v="Regulated Electric (122)"/>
    <s v="X - DNU - RETIRED LINE"/>
    <x v="161"/>
    <n v="135500"/>
    <x v="32"/>
    <n v="9802425"/>
    <s v="CROSSARM ASSEMBLIES, WOOD"/>
    <d v="1960-07-01T00:00:00"/>
    <d v="1960-07-01T00:00:00"/>
    <s v="WCDXFER"/>
  </r>
  <r>
    <n v="0"/>
    <n v="0"/>
    <n v="0"/>
    <n v="0"/>
    <d v="2023-12-01T00:00:00"/>
    <s v="BH Colorado Electric Oper Co"/>
    <s v="Regulated Electric (122)"/>
    <s v="X - DNU - RETIRED LINE"/>
    <x v="161"/>
    <n v="135500"/>
    <x v="32"/>
    <n v="9802641"/>
    <s v="CROSSARM ASSEMBLIES, WOOD"/>
    <d v="1960-07-01T00:00:00"/>
    <d v="1960-07-01T00:00:00"/>
    <s v="WCDXFER"/>
  </r>
  <r>
    <n v="0"/>
    <n v="0"/>
    <n v="0"/>
    <n v="0"/>
    <d v="2023-12-01T00:00:00"/>
    <s v="BH Colorado Electric Oper Co"/>
    <s v="Regulated Electric (122)"/>
    <s v="X - DNU - RETIRED LINE"/>
    <x v="161"/>
    <n v="135500"/>
    <x v="32"/>
    <n v="9802848"/>
    <s v="CROSSARM ASSEMBLIES, WOOD"/>
    <d v="1978-07-01T00:00:00"/>
    <d v="1978-07-01T00:00:00"/>
    <s v="WCDXFER"/>
  </r>
  <r>
    <n v="0"/>
    <n v="0"/>
    <n v="0"/>
    <n v="0"/>
    <d v="2023-12-01T00:00:00"/>
    <s v="BH Colorado Electric Oper Co"/>
    <s v="Regulated Electric (122)"/>
    <s v="X - DNU - RETIRED LINE"/>
    <x v="161"/>
    <n v="135500"/>
    <x v="32"/>
    <n v="9802812"/>
    <s v="CROSSARM ASSEMBLIES, WOOD"/>
    <d v="1979-07-01T00:00:00"/>
    <d v="1979-07-01T00:00:00"/>
    <s v="WCDXFER"/>
  </r>
  <r>
    <n v="0"/>
    <n v="0"/>
    <n v="0"/>
    <n v="0"/>
    <d v="2023-12-01T00:00:00"/>
    <s v="BH Colorado Electric Oper Co"/>
    <s v="Regulated Electric (122)"/>
    <s v="X - DNU - RETIRED LINE"/>
    <x v="161"/>
    <n v="135500"/>
    <x v="32"/>
    <n v="9802743"/>
    <s v="CROSSARM ASSEMBLIES, WOOD"/>
    <d v="1962-07-01T00:00:00"/>
    <d v="1962-07-01T00:00:00"/>
    <s v="WCDXFER"/>
  </r>
  <r>
    <n v="0"/>
    <n v="0"/>
    <n v="0"/>
    <n v="0"/>
    <d v="2023-12-01T00:00:00"/>
    <s v="BH Colorado Electric Oper Co"/>
    <s v="Regulated Electric (122)"/>
    <s v="X - DNU - RETIRED LINE"/>
    <x v="161"/>
    <n v="135500"/>
    <x v="32"/>
    <n v="9802620"/>
    <s v="CROSSARM ASSEMBLIES, WOOD"/>
    <d v="1965-07-01T00:00:00"/>
    <d v="1965-07-01T00:00:00"/>
    <s v="WCDXFER"/>
  </r>
  <r>
    <n v="0"/>
    <n v="0"/>
    <n v="0"/>
    <n v="0"/>
    <d v="2023-12-01T00:00:00"/>
    <s v="BH Colorado Electric Oper Co"/>
    <s v="Regulated Electric (122)"/>
    <s v="X - DNU - RETIRED LINE"/>
    <x v="161"/>
    <n v="135500"/>
    <x v="32"/>
    <n v="9802526"/>
    <s v="CROSSARM ASSEMBLIES, WOOD"/>
    <d v="1971-07-01T00:00:00"/>
    <d v="1971-07-01T00:00:00"/>
    <s v="WCDXFER"/>
  </r>
  <r>
    <n v="0"/>
    <n v="0"/>
    <n v="0"/>
    <n v="0"/>
    <d v="2023-12-01T00:00:00"/>
    <s v="BH Colorado Electric Oper Co"/>
    <s v="Regulated Electric (122)"/>
    <s v="X - DNU - RETIRED LINE"/>
    <x v="161"/>
    <n v="135500"/>
    <x v="32"/>
    <n v="9802712"/>
    <s v="CROSSARM ASSEMBLIES, WOOD"/>
    <d v="1976-07-01T00:00:00"/>
    <d v="1976-07-01T00:00:00"/>
    <s v="WCDXFER"/>
  </r>
  <r>
    <n v="0"/>
    <n v="0"/>
    <n v="0"/>
    <n v="0"/>
    <d v="2023-12-01T00:00:00"/>
    <s v="BH Colorado Electric Oper Co"/>
    <s v="Regulated Electric (122)"/>
    <s v="X - DNU - RETIRED LINE"/>
    <x v="161"/>
    <n v="135500"/>
    <x v="32"/>
    <n v="9802524"/>
    <s v="CROSSARM ASSEMBLIES, WOOD"/>
    <d v="1966-07-01T00:00:00"/>
    <d v="1966-07-01T00:00:00"/>
    <s v="WCDXFER"/>
  </r>
  <r>
    <n v="0"/>
    <n v="0"/>
    <n v="0"/>
    <n v="0"/>
    <d v="2023-12-01T00:00:00"/>
    <s v="BH Colorado Electric Oper Co"/>
    <s v="Regulated Electric (122)"/>
    <s v="X - DNU - RETIRED LINE"/>
    <x v="161"/>
    <n v="135500"/>
    <x v="32"/>
    <n v="9802623"/>
    <s v="CROSSARM ASSEMBLIES, WOOD"/>
    <d v="1979-07-01T00:00:00"/>
    <d v="1979-07-01T00:00:00"/>
    <s v="WCDXFER"/>
  </r>
  <r>
    <n v="0"/>
    <n v="0"/>
    <n v="0"/>
    <n v="0"/>
    <d v="2023-12-01T00:00:00"/>
    <s v="BH Colorado Electric Oper Co"/>
    <s v="Regulated Electric (122)"/>
    <s v="X - DNU - RETIRED LINE"/>
    <x v="161"/>
    <n v="135500"/>
    <x v="32"/>
    <n v="9802446"/>
    <s v="CROSSARM ASSEMBLIES, WOOD"/>
    <d v="1948-07-01T00:00:00"/>
    <d v="1948-07-01T00:00:00"/>
    <s v="WCDXFER"/>
  </r>
  <r>
    <n v="0"/>
    <n v="0"/>
    <n v="0"/>
    <n v="0"/>
    <d v="2023-12-01T00:00:00"/>
    <s v="BH Colorado Electric Oper Co"/>
    <s v="Regulated Electric (122)"/>
    <s v="X - DNU - RETIRED LINE"/>
    <x v="161"/>
    <n v="135500"/>
    <x v="32"/>
    <n v="9802523"/>
    <s v="CROSSARM ASSEMBLIES, WOOD"/>
    <d v="1965-07-01T00:00:00"/>
    <d v="1965-07-01T00:00:00"/>
    <s v="WCDXFER"/>
  </r>
  <r>
    <n v="0"/>
    <n v="0"/>
    <n v="0"/>
    <n v="0"/>
    <d v="2023-12-01T00:00:00"/>
    <s v="BH Colorado Electric Oper Co"/>
    <s v="Regulated Electric (122)"/>
    <s v="X - DNU - RETIRED LINE"/>
    <x v="161"/>
    <n v="135500"/>
    <x v="32"/>
    <n v="9802766"/>
    <s v="CROSSARM ASSEMBLIES, WOOD"/>
    <d v="1972-07-01T00:00:00"/>
    <d v="1972-07-01T00:00:00"/>
    <s v="WCDXFER"/>
  </r>
  <r>
    <n v="0"/>
    <n v="0"/>
    <n v="0"/>
    <n v="0"/>
    <d v="2023-12-01T00:00:00"/>
    <s v="BH Colorado Electric Oper Co"/>
    <s v="Regulated Electric (122)"/>
    <s v="X - DNU - RETIRED LINE"/>
    <x v="161"/>
    <n v="135500"/>
    <x v="32"/>
    <n v="9802525"/>
    <s v="CROSSARM ASSEMBLIES, WOOD"/>
    <d v="1967-07-01T00:00:00"/>
    <d v="1967-07-01T00:00:00"/>
    <s v="WCDXFER"/>
  </r>
  <r>
    <n v="0"/>
    <n v="0"/>
    <n v="0"/>
    <n v="0"/>
    <d v="2023-12-01T00:00:00"/>
    <s v="BH Colorado Electric Oper Co"/>
    <s v="Regulated Electric (122)"/>
    <s v="X - DNU - RETIRED LINE"/>
    <x v="161"/>
    <n v="135500"/>
    <x v="32"/>
    <n v="9801964"/>
    <s v="CROSSARM ASSEMBLIES, WOOD"/>
    <d v="1947-07-01T00:00:00"/>
    <d v="1947-07-01T00:00:00"/>
    <s v="WCDXFER"/>
  </r>
  <r>
    <n v="0"/>
    <n v="0"/>
    <n v="0"/>
    <n v="0"/>
    <d v="2023-12-01T00:00:00"/>
    <s v="BH Colorado Electric Oper Co"/>
    <s v="Regulated Electric (122)"/>
    <s v="X - DNU - RETIRED LINE"/>
    <x v="161"/>
    <n v="135500"/>
    <x v="32"/>
    <n v="9801940"/>
    <s v="CROSSARM ASSEMBLIES, WOOD"/>
    <d v="1974-07-01T00:00:00"/>
    <d v="1974-07-01T00:00:00"/>
    <s v="WCDXFER"/>
  </r>
  <r>
    <n v="0"/>
    <n v="0"/>
    <n v="0"/>
    <n v="0"/>
    <d v="2023-12-01T00:00:00"/>
    <s v="BH Colorado Electric Oper Co"/>
    <s v="Regulated Electric (122)"/>
    <s v="X - DNU - RETIRED LINE"/>
    <x v="161"/>
    <n v="135500"/>
    <x v="32"/>
    <n v="9801939"/>
    <s v="CROSSARM ASSEMBLIES, WOOD"/>
    <d v="1972-07-01T00:00:00"/>
    <d v="1972-07-01T00:00:00"/>
    <s v="WCDXFER"/>
  </r>
  <r>
    <n v="0"/>
    <n v="0"/>
    <n v="0"/>
    <n v="0"/>
    <d v="2023-12-01T00:00:00"/>
    <s v="BH Colorado Electric Oper Co"/>
    <s v="Regulated Electric (122)"/>
    <s v="X - DNU - RETIRED LINE"/>
    <x v="161"/>
    <n v="135500"/>
    <x v="32"/>
    <n v="9802491"/>
    <s v="CROSSARM ASSEMBLIES, WOOD"/>
    <d v="1986-07-01T00:00:00"/>
    <d v="1986-07-01T00:00:00"/>
    <s v="WCDXFER"/>
  </r>
  <r>
    <n v="0"/>
    <n v="0"/>
    <n v="0"/>
    <n v="0"/>
    <d v="2023-12-01T00:00:00"/>
    <s v="BH Colorado Electric Oper Co"/>
    <s v="Regulated Electric (122)"/>
    <s v="X - DNU - RETIRED LINE"/>
    <x v="161"/>
    <n v="135500"/>
    <x v="32"/>
    <n v="9801869"/>
    <s v="CROSSARM ASSEMBLIES, WOOD"/>
    <d v="1974-07-01T00:00:00"/>
    <d v="1974-07-01T00:00:00"/>
    <s v="WCDXFER"/>
  </r>
  <r>
    <n v="0"/>
    <n v="0"/>
    <n v="0"/>
    <n v="0"/>
    <d v="2023-12-01T00:00:00"/>
    <s v="BH Colorado Electric Oper Co"/>
    <s v="Regulated Electric (122)"/>
    <s v="X - DNU - RETIRED LINE"/>
    <x v="161"/>
    <n v="135500"/>
    <x v="32"/>
    <n v="9801862"/>
    <s v="CROSSARM ASSEMBLIES, WOOD"/>
    <d v="1949-07-01T00:00:00"/>
    <d v="1949-07-01T00:00:00"/>
    <s v="WCDXFER"/>
  </r>
  <r>
    <n v="0"/>
    <n v="0"/>
    <n v="0"/>
    <n v="0"/>
    <d v="2023-12-01T00:00:00"/>
    <s v="BH Colorado Electric Oper Co"/>
    <s v="Regulated Electric (122)"/>
    <s v="X - DNU - RETIRED LINE"/>
    <x v="161"/>
    <n v="135500"/>
    <x v="32"/>
    <n v="9801827"/>
    <s v="CROSSARM ASSEMBLIES, WOOD"/>
    <d v="1967-07-01T00:00:00"/>
    <d v="1967-07-01T00:00:00"/>
    <s v="WCDXFER"/>
  </r>
  <r>
    <n v="0"/>
    <n v="0"/>
    <n v="0"/>
    <n v="0"/>
    <d v="2023-12-01T00:00:00"/>
    <s v="BH Colorado Electric Oper Co"/>
    <s v="Regulated Electric (122)"/>
    <s v="X - DNU - RETIRED LINE"/>
    <x v="161"/>
    <n v="135500"/>
    <x v="32"/>
    <n v="9802521"/>
    <s v="CROSSARM ASSEMBLIES, WOOD"/>
    <d v="1960-07-01T00:00:00"/>
    <d v="1960-07-01T00:00:00"/>
    <s v="WCDXFER"/>
  </r>
  <r>
    <n v="0"/>
    <n v="0"/>
    <n v="0"/>
    <n v="0"/>
    <d v="2023-12-01T00:00:00"/>
    <s v="BH Colorado Electric Oper Co"/>
    <s v="Regulated Electric (122)"/>
    <s v="X - DNU - RETIRED LINE"/>
    <x v="161"/>
    <n v="135500"/>
    <x v="32"/>
    <n v="9802624"/>
    <s v="CROSSARM ASSEMBLIES, WOOD"/>
    <d v="1980-07-01T00:00:00"/>
    <d v="1980-07-01T00:00:00"/>
    <s v="WCDXFER"/>
  </r>
  <r>
    <n v="0"/>
    <n v="0"/>
    <n v="0"/>
    <n v="0"/>
    <d v="2023-12-01T00:00:00"/>
    <s v="BH Colorado Electric Oper Co"/>
    <s v="Regulated Electric (122)"/>
    <s v="X - DNU - RETIRED LINE"/>
    <x v="161"/>
    <n v="135500"/>
    <x v="32"/>
    <n v="9802518"/>
    <s v="CROSSARM ASSEMBLIES, WOOD"/>
    <d v="1937-07-01T00:00:00"/>
    <d v="1937-07-01T00:00:00"/>
    <s v="WCDXFER"/>
  </r>
  <r>
    <n v="0"/>
    <n v="0"/>
    <n v="0"/>
    <n v="0"/>
    <d v="2023-12-01T00:00:00"/>
    <s v="BH Colorado Electric Oper Co"/>
    <s v="Regulated Electric (122)"/>
    <s v="X - DNU - RETIRED LINE"/>
    <x v="161"/>
    <n v="135500"/>
    <x v="32"/>
    <n v="9802579"/>
    <s v="CROSSARM ASSEMBLIES, WOOD"/>
    <d v="1974-07-01T00:00:00"/>
    <d v="1974-07-01T00:00:00"/>
    <s v="WCDXFER"/>
  </r>
  <r>
    <n v="0"/>
    <n v="0"/>
    <n v="0"/>
    <n v="0"/>
    <d v="2023-12-01T00:00:00"/>
    <s v="BH Colorado Electric Oper Co"/>
    <s v="Regulated Electric (122)"/>
    <s v="X - DNU - RETIRED LINE"/>
    <x v="161"/>
    <n v="135500"/>
    <x v="32"/>
    <n v="9802904"/>
    <s v="CROSSARM ASSEMBLIES, WOOD"/>
    <d v="1977-07-01T00:00:00"/>
    <d v="1977-07-01T00:00:00"/>
    <s v="WCDXFER"/>
  </r>
  <r>
    <n v="0"/>
    <n v="0"/>
    <n v="0"/>
    <n v="0"/>
    <d v="2023-12-01T00:00:00"/>
    <s v="BH Colorado Electric Oper Co"/>
    <s v="Regulated Electric (122)"/>
    <s v="X - DNU - RETIRED LINE"/>
    <x v="161"/>
    <n v="135500"/>
    <x v="32"/>
    <n v="9802430"/>
    <s v="CROSSARM ASSEMBLIES, WOOD"/>
    <d v="1976-07-01T00:00:00"/>
    <d v="1976-07-01T00:00:00"/>
    <s v="WCDXFER"/>
  </r>
  <r>
    <n v="0"/>
    <n v="0"/>
    <n v="0"/>
    <n v="0"/>
    <d v="2023-12-01T00:00:00"/>
    <s v="BH Colorado Electric Oper Co"/>
    <s v="Regulated Electric (122)"/>
    <s v="X - DNU - RETIRED LINE"/>
    <x v="161"/>
    <n v="135500"/>
    <x v="32"/>
    <n v="9802449"/>
    <s v="CROSSARM ASSEMBLIES, WOOD"/>
    <d v="1962-07-01T00:00:00"/>
    <d v="1962-07-01T00:00:00"/>
    <s v="WCDXFER"/>
  </r>
  <r>
    <n v="0"/>
    <n v="0"/>
    <n v="0"/>
    <n v="0"/>
    <d v="2023-12-01T00:00:00"/>
    <s v="BH Colorado Electric Oper Co"/>
    <s v="Regulated Electric (122)"/>
    <s v="X - DNU - RETIRED LINE"/>
    <x v="161"/>
    <n v="135500"/>
    <x v="32"/>
    <n v="9802732"/>
    <s v="CROSSARM ASSEMBLIES, WOOD"/>
    <d v="1956-07-01T00:00:00"/>
    <d v="1956-07-01T00:00:00"/>
    <s v="WCDXFER"/>
  </r>
  <r>
    <n v="0"/>
    <n v="0"/>
    <n v="0"/>
    <n v="0"/>
    <d v="2023-12-01T00:00:00"/>
    <s v="BH Colorado Electric Oper Co"/>
    <s v="Regulated Electric (122)"/>
    <s v="X - DNU - RETIRED LINE"/>
    <x v="161"/>
    <n v="135500"/>
    <x v="32"/>
    <n v="9801942"/>
    <s v="CROSSARM ASSEMBLIES, WOOD"/>
    <d v="1979-07-01T00:00:00"/>
    <d v="1979-07-01T00:00:00"/>
    <s v="WCDXFER"/>
  </r>
  <r>
    <n v="0"/>
    <n v="0"/>
    <n v="0"/>
    <n v="0"/>
    <d v="2023-12-01T00:00:00"/>
    <s v="BH Colorado Electric Oper Co"/>
    <s v="Regulated Electric (122)"/>
    <s v="X - DNU - RETIRED LINE"/>
    <x v="161"/>
    <n v="135500"/>
    <x v="32"/>
    <n v="9802398"/>
    <s v="CROSSARM ASSEMBLIES, WOOD"/>
    <d v="1986-07-01T00:00:00"/>
    <d v="1986-07-01T00:00:00"/>
    <s v="WCDXFER"/>
  </r>
  <r>
    <n v="0"/>
    <n v="0"/>
    <n v="0"/>
    <n v="0"/>
    <d v="2023-12-01T00:00:00"/>
    <s v="BH Colorado Electric Oper Co"/>
    <s v="Regulated Electric (122)"/>
    <s v="X - DNU - RETIRED LINE"/>
    <x v="161"/>
    <n v="135500"/>
    <x v="32"/>
    <n v="9802395"/>
    <s v="CROSSARM ASSEMBLIES, WOOD"/>
    <d v="1936-07-01T00:00:00"/>
    <d v="1936-07-01T00:00:00"/>
    <s v="WCDXFER"/>
  </r>
  <r>
    <n v="0"/>
    <n v="0"/>
    <n v="0"/>
    <n v="0"/>
    <d v="2023-12-01T00:00:00"/>
    <s v="BH Colorado Electric Oper Co"/>
    <s v="Regulated Electric (122)"/>
    <s v="X - DNU - RETIRED LINE"/>
    <x v="161"/>
    <n v="135500"/>
    <x v="32"/>
    <n v="9807818"/>
    <s v="CROSSARM ASSEMBLIES, WOOD"/>
    <d v="2001-02-15T00:00:00"/>
    <d v="2001-01-01T00:00:00"/>
    <s v="10009471"/>
  </r>
  <r>
    <n v="0"/>
    <n v="0"/>
    <n v="0"/>
    <n v="0"/>
    <d v="2023-12-01T00:00:00"/>
    <s v="BH Colorado Electric Oper Co"/>
    <s v="Regulated Electric (122)"/>
    <s v="X - DNU - RETIRED LINE"/>
    <x v="161"/>
    <n v="135500"/>
    <x v="32"/>
    <n v="9802511"/>
    <s v="CROSSARM ASSEMBLIES, WOOD"/>
    <d v="1968-07-01T00:00:00"/>
    <d v="1968-07-01T00:00:00"/>
    <s v="WCDXFER"/>
  </r>
  <r>
    <n v="0"/>
    <n v="0"/>
    <n v="0"/>
    <n v="0"/>
    <d v="2023-12-01T00:00:00"/>
    <s v="BH Colorado Electric Oper Co"/>
    <s v="Regulated Electric (122)"/>
    <s v="X - DNU - RETIRED LINE"/>
    <x v="161"/>
    <n v="135500"/>
    <x v="32"/>
    <n v="9801965"/>
    <s v="CROSSARM ASSEMBLIES, WOOD"/>
    <d v="1948-07-01T00:00:00"/>
    <d v="1948-07-01T00:00:00"/>
    <s v="WCDXFER"/>
  </r>
  <r>
    <n v="0"/>
    <n v="0"/>
    <n v="0"/>
    <n v="0"/>
    <d v="2023-12-01T00:00:00"/>
    <s v="BH Colorado Electric Oper Co"/>
    <s v="Regulated Electric (122)"/>
    <s v="X - DNU - RETIRED LINE"/>
    <x v="161"/>
    <n v="135500"/>
    <x v="32"/>
    <n v="9801941"/>
    <s v="CROSSARM ASSEMBLIES, WOOD"/>
    <d v="1977-07-01T00:00:00"/>
    <d v="1977-07-01T00:00:00"/>
    <s v="WCDXFER"/>
  </r>
  <r>
    <n v="0"/>
    <n v="0"/>
    <n v="0"/>
    <n v="0"/>
    <d v="2023-12-01T00:00:00"/>
    <s v="BH Colorado Electric Oper Co"/>
    <s v="Regulated Electric (122)"/>
    <s v="X - DNU - RETIRED LINE"/>
    <x v="161"/>
    <n v="135500"/>
    <x v="32"/>
    <n v="9801935"/>
    <s v="CROSSARM ASSEMBLIES, WOOD"/>
    <d v="1961-07-01T00:00:00"/>
    <d v="1961-07-01T00:00:00"/>
    <s v="WCDXFER"/>
  </r>
  <r>
    <n v="0"/>
    <n v="0"/>
    <n v="0"/>
    <n v="0"/>
    <d v="2023-12-01T00:00:00"/>
    <s v="BH Colorado Electric Oper Co"/>
    <s v="Regulated Electric (122)"/>
    <s v="X - DNU - RETIRED LINE"/>
    <x v="161"/>
    <n v="135500"/>
    <x v="32"/>
    <n v="9802646"/>
    <s v="CROSSARM ASSEMBLIES, WOOD"/>
    <d v="1968-07-01T00:00:00"/>
    <d v="1968-07-01T00:00:00"/>
    <s v="WCDXFER"/>
  </r>
  <r>
    <n v="0"/>
    <n v="0"/>
    <n v="0"/>
    <n v="0"/>
    <d v="2023-12-01T00:00:00"/>
    <s v="BH Colorado Electric Oper Co"/>
    <s v="Regulated Electric (122)"/>
    <s v="X - DNU - RETIRED LINE"/>
    <x v="161"/>
    <n v="135500"/>
    <x v="32"/>
    <n v="9802780"/>
    <s v="CROSSARM ASSEMBLIES, WOOD"/>
    <d v="1979-07-01T00:00:00"/>
    <d v="1979-07-01T00:00:00"/>
    <s v="WCDXFER"/>
  </r>
  <r>
    <n v="0"/>
    <n v="0"/>
    <n v="0"/>
    <n v="0"/>
    <d v="2023-12-01T00:00:00"/>
    <s v="BH Colorado Electric Oper Co"/>
    <s v="Regulated Electric (122)"/>
    <s v="X - DNU - RETIRED LINE"/>
    <x v="161"/>
    <n v="135500"/>
    <x v="32"/>
    <n v="9802778"/>
    <s v="CROSSARM ASSEMBLIES, WOOD"/>
    <d v="1967-07-01T00:00:00"/>
    <d v="1967-07-01T00:00:00"/>
    <s v="WCDXFER"/>
  </r>
  <r>
    <n v="0"/>
    <n v="0"/>
    <n v="0"/>
    <n v="0"/>
    <d v="2023-12-01T00:00:00"/>
    <s v="BH Colorado Electric Oper Co"/>
    <s v="Regulated Electric (122)"/>
    <s v="X - DNU - RETIRED LINE"/>
    <x v="161"/>
    <n v="135500"/>
    <x v="32"/>
    <n v="9802692"/>
    <s v="CROSSARM ASSEMBLIES, WOOD"/>
    <d v="1992-07-01T00:00:00"/>
    <d v="1992-07-01T00:00:00"/>
    <s v="WCDXFER"/>
  </r>
  <r>
    <n v="0"/>
    <n v="0"/>
    <n v="0"/>
    <n v="0"/>
    <d v="2023-12-01T00:00:00"/>
    <s v="BH Colorado Electric Oper Co"/>
    <s v="Regulated Electric (122)"/>
    <s v="X - DNU - RETIRED LINE"/>
    <x v="161"/>
    <n v="135500"/>
    <x v="32"/>
    <n v="9802492"/>
    <s v="CROSSARM ASSEMBLIES, WOOD"/>
    <d v="1992-07-01T00:00:00"/>
    <d v="1992-07-01T00:00:00"/>
    <s v="WCDXFER"/>
  </r>
  <r>
    <n v="0"/>
    <n v="0"/>
    <n v="0"/>
    <n v="0"/>
    <d v="2023-12-01T00:00:00"/>
    <s v="BH Colorado Electric Oper Co"/>
    <s v="Regulated Electric (122)"/>
    <s v="X - DNU - RETIRED LINE"/>
    <x v="161"/>
    <n v="135500"/>
    <x v="32"/>
    <n v="9802490"/>
    <s v="CROSSARM ASSEMBLIES, WOOD"/>
    <d v="1978-07-01T00:00:00"/>
    <d v="1978-07-01T00:00:00"/>
    <s v="WCDXFER"/>
  </r>
  <r>
    <n v="0"/>
    <n v="0"/>
    <n v="0"/>
    <n v="0"/>
    <d v="2023-12-01T00:00:00"/>
    <s v="BH Colorado Electric Oper Co"/>
    <s v="Regulated Electric (122)"/>
    <s v="X - DNU - RETIRED LINE"/>
    <x v="161"/>
    <n v="135500"/>
    <x v="32"/>
    <n v="9802487"/>
    <s v="CROSSARM ASSEMBLIES, WOOD"/>
    <d v="1967-07-01T00:00:00"/>
    <d v="1967-07-01T00:00:00"/>
    <s v="WCDXFER"/>
  </r>
  <r>
    <n v="0"/>
    <n v="0"/>
    <n v="0"/>
    <n v="0"/>
    <d v="2023-12-01T00:00:00"/>
    <s v="BH Colorado Electric Oper Co"/>
    <s v="Regulated Electric (122)"/>
    <s v="X - DNU - RETIRED LINE"/>
    <x v="161"/>
    <n v="135500"/>
    <x v="32"/>
    <n v="9801934"/>
    <s v="CROSSARM ASSEMBLIES, WOOD"/>
    <d v="1965-07-01T00:00:00"/>
    <d v="1965-07-01T00:00:00"/>
    <s v="WCDXFER"/>
  </r>
  <r>
    <n v="0"/>
    <n v="0"/>
    <n v="0"/>
    <n v="0"/>
    <d v="2023-12-01T00:00:00"/>
    <s v="BH Colorado Electric Oper Co"/>
    <s v="Regulated Electric (122)"/>
    <s v="X - DNU - RETIRED LINE"/>
    <x v="161"/>
    <n v="135500"/>
    <x v="32"/>
    <n v="9802742"/>
    <s v="CROSSARM ASSEMBLIES, WOOD"/>
    <d v="1960-07-01T00:00:00"/>
    <d v="1960-07-01T00:00:00"/>
    <s v="WCDXFER"/>
  </r>
  <r>
    <n v="0"/>
    <n v="0"/>
    <n v="0"/>
    <n v="0"/>
    <d v="2023-12-01T00:00:00"/>
    <s v="BH Colorado Electric Oper Co"/>
    <s v="Regulated Electric (122)"/>
    <s v="X - DNU - RETIRED LINE"/>
    <x v="161"/>
    <n v="135500"/>
    <x v="32"/>
    <n v="9801905"/>
    <s v="CROSSARM ASSEMBLIES, WOOD"/>
    <d v="1992-07-01T00:00:00"/>
    <d v="1992-07-01T00:00:00"/>
    <s v="WCDXFER"/>
  </r>
  <r>
    <n v="0"/>
    <n v="0"/>
    <n v="0"/>
    <n v="0"/>
    <d v="2023-12-01T00:00:00"/>
    <s v="BH Colorado Electric Oper Co"/>
    <s v="Regulated Electric (122)"/>
    <s v="X - DNU - RETIRED LINE"/>
    <x v="161"/>
    <n v="135500"/>
    <x v="32"/>
    <n v="9801887"/>
    <s v="CROSSARM ASSEMBLIES, WOOD"/>
    <d v="1968-07-01T00:00:00"/>
    <d v="1968-07-01T00:00:00"/>
    <s v="WCDXFER"/>
  </r>
  <r>
    <n v="0"/>
    <n v="0"/>
    <n v="0"/>
    <n v="0"/>
    <d v="2023-12-01T00:00:00"/>
    <s v="BH Colorado Electric Oper Co"/>
    <s v="Regulated Electric (122)"/>
    <s v="X - DNU - RETIRED LINE"/>
    <x v="161"/>
    <n v="135500"/>
    <x v="32"/>
    <n v="9802545"/>
    <s v="CROSSARM ASSEMBLIES, WOOD"/>
    <d v="1963-07-01T00:00:00"/>
    <d v="1963-07-01T00:00:00"/>
    <s v="WCDXFER"/>
  </r>
  <r>
    <n v="0"/>
    <n v="0"/>
    <n v="0"/>
    <n v="0"/>
    <d v="2023-12-01T00:00:00"/>
    <s v="BH Colorado Electric Oper Co"/>
    <s v="Regulated Electric (122)"/>
    <s v="X - DNU - RETIRED LINE"/>
    <x v="161"/>
    <n v="135500"/>
    <x v="32"/>
    <n v="9801888"/>
    <s v="CROSSARM ASSEMBLIES, WOOD"/>
    <d v="1978-07-01T00:00:00"/>
    <d v="1978-07-01T00:00:00"/>
    <s v="WCDXFER"/>
  </r>
  <r>
    <n v="0"/>
    <n v="0"/>
    <n v="0"/>
    <n v="0"/>
    <d v="2023-12-01T00:00:00"/>
    <s v="BH Colorado Electric Oper Co"/>
    <s v="Regulated Electric (122)"/>
    <s v="X - DNU - RETIRED LINE"/>
    <x v="161"/>
    <n v="135500"/>
    <x v="32"/>
    <n v="9802572"/>
    <s v="CROSSARM ASSEMBLIES, WOOD"/>
    <d v="1958-07-01T00:00:00"/>
    <d v="1958-07-01T00:00:00"/>
    <s v="WCDXFER"/>
  </r>
  <r>
    <n v="0"/>
    <n v="0"/>
    <n v="0"/>
    <n v="0"/>
    <d v="2023-12-01T00:00:00"/>
    <s v="BH Colorado Electric Oper Co"/>
    <s v="Regulated Electric (122)"/>
    <s v="X - DNU - RETIRED LINE"/>
    <x v="161"/>
    <n v="135500"/>
    <x v="32"/>
    <n v="9802353"/>
    <s v="CROSSARM ASSEMBLIES, WOOD"/>
    <d v="1958-07-01T00:00:00"/>
    <d v="1958-07-01T00:00:00"/>
    <s v="WCDXFER"/>
  </r>
  <r>
    <n v="0"/>
    <n v="0"/>
    <n v="0"/>
    <n v="0"/>
    <d v="2023-12-01T00:00:00"/>
    <s v="BH Colorado Electric Oper Co"/>
    <s v="Regulated Electric (122)"/>
    <s v="X - DNU - RETIRED LINE"/>
    <x v="161"/>
    <n v="135500"/>
    <x v="32"/>
    <n v="9802706"/>
    <s v="CROSSARM ASSEMBLIES, WOOD"/>
    <d v="1977-07-01T00:00:00"/>
    <d v="1977-07-01T00:00:00"/>
    <s v="WCDXFER"/>
  </r>
  <r>
    <n v="0"/>
    <n v="0"/>
    <n v="0"/>
    <n v="0"/>
    <d v="2023-12-01T00:00:00"/>
    <s v="BH Colorado Electric Oper Co"/>
    <s v="Regulated Electric (122)"/>
    <s v="X - DNU - RETIRED LINE"/>
    <x v="161"/>
    <n v="135500"/>
    <x v="32"/>
    <n v="9802831"/>
    <s v="CROSSARM ASSEMBLIES, WOOD"/>
    <d v="1968-07-01T00:00:00"/>
    <d v="1968-07-01T00:00:00"/>
    <s v="WCDXFER"/>
  </r>
  <r>
    <n v="0"/>
    <n v="0"/>
    <n v="0"/>
    <n v="0"/>
    <d v="2023-12-01T00:00:00"/>
    <s v="BH Colorado Electric Oper Co"/>
    <s v="Regulated Electric (122)"/>
    <s v="X - DNU - RETIRED LINE"/>
    <x v="161"/>
    <n v="135500"/>
    <x v="32"/>
    <n v="9802565"/>
    <s v="CROSSARM ASSEMBLIES, WOOD"/>
    <d v="1962-07-01T00:00:00"/>
    <d v="1962-07-01T00:00:00"/>
    <s v="WCDXFER"/>
  </r>
  <r>
    <n v="0"/>
    <n v="0"/>
    <n v="0"/>
    <n v="0"/>
    <d v="2023-12-01T00:00:00"/>
    <s v="BH Colorado Electric Oper Co"/>
    <s v="Regulated Electric (122)"/>
    <s v="X - DNU - RETIRED LINE"/>
    <x v="161"/>
    <n v="135500"/>
    <x v="32"/>
    <n v="9802380"/>
    <s v="CROSSARM ASSEMBLIES, WOOD"/>
    <d v="1956-07-01T00:00:00"/>
    <d v="1956-07-01T00:00:00"/>
    <s v="WCDXFER"/>
  </r>
  <r>
    <n v="0"/>
    <n v="0"/>
    <n v="0"/>
    <n v="0"/>
    <d v="2023-12-01T00:00:00"/>
    <s v="BH Colorado Electric Oper Co"/>
    <s v="Regulated Electric (122)"/>
    <s v="X - DNU - RETIRED LINE"/>
    <x v="161"/>
    <n v="135500"/>
    <x v="32"/>
    <n v="9801829"/>
    <s v="CROSSARM ASSEMBLIES, WOOD"/>
    <d v="1965-07-01T00:00:00"/>
    <d v="1965-07-01T00:00:00"/>
    <s v="WCDXFER"/>
  </r>
  <r>
    <n v="0"/>
    <n v="0"/>
    <n v="0"/>
    <n v="0"/>
    <d v="2023-12-01T00:00:00"/>
    <s v="BH Colorado Electric Oper Co"/>
    <s v="Regulated Electric (122)"/>
    <s v="X - DNU - RETIRED LINE"/>
    <x v="161"/>
    <n v="135500"/>
    <x v="32"/>
    <n v="9802643"/>
    <s v="CROSSARM ASSEMBLIES, WOOD"/>
    <d v="1962-07-01T00:00:00"/>
    <d v="1962-07-01T00:00:00"/>
    <s v="WCDXFER"/>
  </r>
  <r>
    <n v="0"/>
    <n v="0"/>
    <n v="0"/>
    <n v="0"/>
    <d v="2023-12-01T00:00:00"/>
    <s v="BH Colorado Electric Oper Co"/>
    <s v="Regulated Electric (122)"/>
    <s v="X - DNU - RETIRED LINE"/>
    <x v="161"/>
    <n v="135500"/>
    <x v="32"/>
    <n v="9801908"/>
    <s v="CROSSARM ASSEMBLIES, WOOD"/>
    <d v="1959-07-01T00:00:00"/>
    <d v="1959-07-01T00:00:00"/>
    <s v="WCDXFER"/>
  </r>
  <r>
    <n v="0"/>
    <n v="0"/>
    <n v="0"/>
    <n v="0"/>
    <d v="2023-12-01T00:00:00"/>
    <s v="BH Colorado Electric Oper Co"/>
    <s v="Regulated Electric (122)"/>
    <s v="X - DNU - RETIRED LINE"/>
    <x v="161"/>
    <n v="135500"/>
    <x v="32"/>
    <n v="9802648"/>
    <s v="CROSSARM ASSEMBLIES, WOOD"/>
    <d v="1977-07-01T00:00:00"/>
    <d v="1977-07-01T00:00:00"/>
    <s v="WCDXFER"/>
  </r>
  <r>
    <n v="0"/>
    <n v="0"/>
    <n v="0"/>
    <n v="0"/>
    <d v="2023-12-01T00:00:00"/>
    <s v="BH Colorado Electric Oper Co"/>
    <s v="Regulated Electric (122)"/>
    <s v="X - DNU - RETIRED LINE"/>
    <x v="161"/>
    <n v="135500"/>
    <x v="32"/>
    <n v="9802644"/>
    <s v="CROSSARM ASSEMBLIES, WOOD"/>
    <d v="1963-07-01T00:00:00"/>
    <d v="1963-07-01T00:00:00"/>
    <s v="WCDXFER"/>
  </r>
  <r>
    <n v="0"/>
    <n v="0"/>
    <n v="0"/>
    <n v="0"/>
    <d v="2023-12-01T00:00:00"/>
    <s v="BH Colorado Electric Oper Co"/>
    <s v="Regulated Electric (122)"/>
    <s v="X - DNU - RETIRED LINE"/>
    <x v="161"/>
    <n v="135500"/>
    <x v="32"/>
    <n v="9802676"/>
    <s v="CROSSARM ASSEMBLIES, WOOD"/>
    <d v="1977-07-01T00:00:00"/>
    <d v="1977-07-01T00:00:00"/>
    <s v="WCDXFER"/>
  </r>
  <r>
    <n v="0"/>
    <n v="0"/>
    <n v="0"/>
    <n v="0"/>
    <d v="2023-12-01T00:00:00"/>
    <s v="BH Colorado Electric Oper Co"/>
    <s v="Regulated Electric (122)"/>
    <s v="X - DNU - RETIRED LINE"/>
    <x v="161"/>
    <n v="135500"/>
    <x v="32"/>
    <n v="9801969"/>
    <s v="CROSSARM ASSEMBLIES, WOOD"/>
    <d v="1959-07-01T00:00:00"/>
    <d v="1959-07-01T00:00:00"/>
    <s v="WCDXFER"/>
  </r>
  <r>
    <n v="0"/>
    <n v="0"/>
    <n v="0"/>
    <n v="0"/>
    <d v="2023-12-01T00:00:00"/>
    <s v="BH Colorado Electric Oper Co"/>
    <s v="Regulated Electric (122)"/>
    <s v="X - DNU - RETIRED LINE"/>
    <x v="161"/>
    <n v="135500"/>
    <x v="32"/>
    <n v="9801967"/>
    <s v="CROSSARM ASSEMBLIES, WOOD"/>
    <d v="1957-07-01T00:00:00"/>
    <d v="1957-07-01T00:00:00"/>
    <s v="WCDXFER"/>
  </r>
  <r>
    <n v="0"/>
    <n v="0"/>
    <n v="0"/>
    <n v="0"/>
    <d v="2023-12-01T00:00:00"/>
    <s v="BH Colorado Electric Oper Co"/>
    <s v="Regulated Electric (122)"/>
    <s v="X - DNU - RETIRED LINE"/>
    <x v="161"/>
    <n v="135500"/>
    <x v="32"/>
    <n v="9801937"/>
    <s v="CROSSARM ASSEMBLIES, WOOD"/>
    <d v="1967-07-01T00:00:00"/>
    <d v="1967-07-01T00:00:00"/>
    <s v="WCDXFER"/>
  </r>
  <r>
    <n v="0"/>
    <n v="0"/>
    <n v="0"/>
    <n v="0"/>
    <d v="2023-12-01T00:00:00"/>
    <s v="BH Colorado Electric Oper Co"/>
    <s v="Regulated Electric (122)"/>
    <s v="X - DNU - RETIRED LINE"/>
    <x v="161"/>
    <n v="135500"/>
    <x v="32"/>
    <n v="9802832"/>
    <s v="CROSSARM ASSEMBLIES, WOOD"/>
    <d v="1992-07-01T00:00:00"/>
    <d v="1992-07-01T00:00:00"/>
    <s v="WCDXFER"/>
  </r>
  <r>
    <n v="0"/>
    <n v="0"/>
    <n v="0"/>
    <n v="0"/>
    <d v="2023-12-01T00:00:00"/>
    <s v="BH Colorado Electric Oper Co"/>
    <s v="Regulated Electric (122)"/>
    <s v="X - DNU - RETIRED LINE"/>
    <x v="161"/>
    <n v="135500"/>
    <x v="32"/>
    <n v="9802520"/>
    <s v="CROSSARM ASSEMBLIES, WOOD"/>
    <d v="1954-07-01T00:00:00"/>
    <d v="1954-07-01T00:00:00"/>
    <s v="WCDXFER"/>
  </r>
  <r>
    <n v="0"/>
    <n v="0"/>
    <n v="0"/>
    <n v="0"/>
    <d v="2023-12-01T00:00:00"/>
    <s v="BH Colorado Electric Oper Co"/>
    <s v="Regulated Electric (122)"/>
    <s v="X - DNU - RETIRED LINE"/>
    <x v="161"/>
    <n v="135500"/>
    <x v="32"/>
    <n v="9802450"/>
    <s v="CROSSARM ASSEMBLIES, WOOD"/>
    <d v="1973-07-01T00:00:00"/>
    <d v="1973-07-01T00:00:00"/>
    <s v="WCDXFER"/>
  </r>
  <r>
    <n v="0"/>
    <n v="0"/>
    <n v="0"/>
    <n v="0"/>
    <d v="2023-12-01T00:00:00"/>
    <s v="BH Colorado Electric Oper Co"/>
    <s v="Regulated Electric (122)"/>
    <s v="X - DNU - RETIRED LINE"/>
    <x v="161"/>
    <n v="135500"/>
    <x v="32"/>
    <n v="9802654"/>
    <s v="CROSSARM ASSEMBLIES, WOOD"/>
    <d v="1954-07-01T00:00:00"/>
    <d v="1954-07-01T00:00:00"/>
    <s v="WCDXFER"/>
  </r>
  <r>
    <n v="0"/>
    <n v="0"/>
    <n v="0"/>
    <n v="0"/>
    <d v="2023-12-01T00:00:00"/>
    <s v="BH Colorado Electric Oper Co"/>
    <s v="Regulated Electric (122)"/>
    <s v="X - DNU - RETIRED LINE"/>
    <x v="161"/>
    <n v="135500"/>
    <x v="32"/>
    <n v="9802734"/>
    <s v="CROSSARM ASSEMBLIES, WOOD"/>
    <d v="1961-07-01T00:00:00"/>
    <d v="1961-07-01T00:00:00"/>
    <s v="WCDXFER"/>
  </r>
  <r>
    <n v="0"/>
    <n v="0"/>
    <n v="0"/>
    <n v="0"/>
    <d v="2023-12-01T00:00:00"/>
    <s v="BH Colorado Electric Oper Co"/>
    <s v="Regulated Electric (122)"/>
    <s v="X - DNU - RETIRED LINE"/>
    <x v="161"/>
    <n v="135500"/>
    <x v="32"/>
    <n v="9801856"/>
    <s v="CROSSARM ASSEMBLIES, WOOD"/>
    <d v="1936-07-01T00:00:00"/>
    <d v="1936-07-01T00:00:00"/>
    <s v="WCDXFER"/>
  </r>
  <r>
    <n v="0"/>
    <n v="0"/>
    <n v="0"/>
    <n v="0"/>
    <d v="2023-12-01T00:00:00"/>
    <s v="BH Colorado Electric Oper Co"/>
    <s v="Regulated Electric (122)"/>
    <s v="X - DNU - RETIRED LINE"/>
    <x v="161"/>
    <n v="135500"/>
    <x v="32"/>
    <n v="9802611"/>
    <s v="CROSSARM ASSEMBLIES, WOOD"/>
    <d v="1983-07-01T00:00:00"/>
    <d v="1983-07-01T00:00:00"/>
    <s v="WCDXFER"/>
  </r>
  <r>
    <n v="0"/>
    <n v="0"/>
    <n v="0"/>
    <n v="0"/>
    <d v="2023-12-01T00:00:00"/>
    <s v="BH Colorado Electric Oper Co"/>
    <s v="Regulated Electric (122)"/>
    <s v="X - DNU - RETIRED LINE"/>
    <x v="161"/>
    <n v="135500"/>
    <x v="32"/>
    <n v="9802849"/>
    <s v="CROSSARM ASSEMBLIES, WOOD"/>
    <d v="1979-07-01T00:00:00"/>
    <d v="1979-07-01T00:00:00"/>
    <s v="WCDXFER"/>
  </r>
  <r>
    <n v="0"/>
    <n v="0"/>
    <n v="0"/>
    <n v="0"/>
    <d v="2023-12-01T00:00:00"/>
    <s v="BH Colorado Electric Oper Co"/>
    <s v="Regulated Electric (122)"/>
    <s v="X - DNU - RETIRED LINE"/>
    <x v="161"/>
    <n v="135500"/>
    <x v="32"/>
    <n v="9802522"/>
    <s v="CROSSARM ASSEMBLIES, WOOD"/>
    <d v="1964-07-01T00:00:00"/>
    <d v="1964-07-01T00:00:00"/>
    <s v="WCDXFER"/>
  </r>
  <r>
    <n v="0"/>
    <n v="0"/>
    <n v="0"/>
    <n v="0"/>
    <d v="2023-12-01T00:00:00"/>
    <s v="BH Colorado Electric Oper Co"/>
    <s v="Regulated Electric (122)"/>
    <s v="X - DNU - RETIRED LINE"/>
    <x v="161"/>
    <n v="135500"/>
    <x v="32"/>
    <n v="9802519"/>
    <s v="CROSSARM ASSEMBLIES, WOOD"/>
    <d v="1950-07-01T00:00:00"/>
    <d v="1950-07-01T00:00:00"/>
    <s v="WCDXFER"/>
  </r>
  <r>
    <n v="0"/>
    <n v="0"/>
    <n v="0"/>
    <n v="0"/>
    <d v="2023-12-01T00:00:00"/>
    <s v="BH Colorado Electric Oper Co"/>
    <s v="Regulated Electric (122)"/>
    <s v="X - DNU - RETIRED LINE"/>
    <x v="161"/>
    <n v="135500"/>
    <x v="32"/>
    <n v="9802736"/>
    <s v="CROSSARM ASSEMBLIES, WOOD"/>
    <d v="1963-07-01T00:00:00"/>
    <d v="1963-07-01T00:00:00"/>
    <s v="WCDXFER"/>
  </r>
  <r>
    <n v="0"/>
    <n v="0"/>
    <n v="0"/>
    <n v="0"/>
    <d v="2023-12-01T00:00:00"/>
    <s v="BH Colorado Electric Oper Co"/>
    <s v="Regulated Electric (122)"/>
    <s v="X - DNU - RETIRED LINE"/>
    <x v="161"/>
    <n v="135500"/>
    <x v="32"/>
    <n v="9802544"/>
    <s v="CROSSARM ASSEMBLIES, WOOD"/>
    <d v="1962-07-01T00:00:00"/>
    <d v="1962-07-01T00:00:00"/>
    <s v="WCDXFER"/>
  </r>
  <r>
    <n v="0"/>
    <n v="0"/>
    <n v="0"/>
    <n v="0"/>
    <d v="2023-12-01T00:00:00"/>
    <s v="BH Colorado Electric Oper Co"/>
    <s v="Regulated Electric (122)"/>
    <s v="X - DNU - RETIRED LINE"/>
    <x v="161"/>
    <n v="135500"/>
    <x v="32"/>
    <n v="9801870"/>
    <s v="CROSSARM ASSEMBLIES, WOOD"/>
    <d v="1937-07-01T00:00:00"/>
    <d v="1937-07-01T00:00:00"/>
    <s v="WCDXFER"/>
  </r>
  <r>
    <n v="0"/>
    <n v="0"/>
    <n v="0"/>
    <n v="0"/>
    <d v="2023-12-01T00:00:00"/>
    <s v="BH Colorado Electric Oper Co"/>
    <s v="Regulated Electric (122)"/>
    <s v="X - DNU - RETIRED LINE"/>
    <x v="161"/>
    <n v="135500"/>
    <x v="32"/>
    <n v="9801970"/>
    <s v="CROSSARM ASSEMBLIES, WOOD"/>
    <d v="1960-07-01T00:00:00"/>
    <d v="1960-07-01T00:00:00"/>
    <s v="WCDXFER"/>
  </r>
  <r>
    <n v="0"/>
    <n v="0"/>
    <n v="0"/>
    <n v="0"/>
    <d v="2023-12-01T00:00:00"/>
    <s v="BH Colorado Electric Oper Co"/>
    <s v="Regulated Electric (122)"/>
    <s v="X - DNU - RETIRED LINE"/>
    <x v="161"/>
    <n v="135500"/>
    <x v="32"/>
    <n v="9802810"/>
    <s v="CROSSARM ASSEMBLIES, WOOD"/>
    <d v="1985-07-01T00:00:00"/>
    <d v="1985-07-01T00:00:00"/>
    <s v="WCDXFER"/>
  </r>
  <r>
    <n v="0"/>
    <n v="0"/>
    <n v="0"/>
    <n v="0"/>
    <d v="2023-12-01T00:00:00"/>
    <s v="BH Colorado Electric Oper Co"/>
    <s v="Regulated Electric (122)"/>
    <s v="X - DNU - RETIRED LINE"/>
    <x v="161"/>
    <n v="135500"/>
    <x v="32"/>
    <n v="9802581"/>
    <s v="CROSSARM ASSEMBLIES, WOOD"/>
    <d v="1988-07-01T00:00:00"/>
    <d v="1988-07-01T00:00:00"/>
    <s v="WCDXFER"/>
  </r>
  <r>
    <n v="0"/>
    <n v="0"/>
    <n v="0"/>
    <n v="0"/>
    <d v="2023-12-01T00:00:00"/>
    <s v="BH Colorado Electric Oper Co"/>
    <s v="Regulated Electric (122)"/>
    <s v="X - DNU - RETIRED LINE"/>
    <x v="161"/>
    <n v="135500"/>
    <x v="32"/>
    <n v="9802741"/>
    <s v="CROSSARM ASSEMBLIES, WOOD"/>
    <d v="1954-07-01T00:00:00"/>
    <d v="1954-07-01T00:00:00"/>
    <s v="WCDXFER"/>
  </r>
  <r>
    <n v="0"/>
    <n v="0"/>
    <n v="0"/>
    <n v="0"/>
    <d v="2023-12-01T00:00:00"/>
    <s v="BH Colorado Electric Oper Co"/>
    <s v="Regulated Electric (122)"/>
    <s v="X - DNU - RETIRED LINE"/>
    <x v="161"/>
    <n v="135500"/>
    <x v="32"/>
    <n v="9802576"/>
    <s v="CROSSARM ASSEMBLIES, WOOD"/>
    <d v="1968-07-01T00:00:00"/>
    <d v="1968-07-01T00:00:00"/>
    <s v="WCDXFER"/>
  </r>
  <r>
    <n v="0"/>
    <n v="0"/>
    <n v="0"/>
    <n v="0"/>
    <d v="2023-12-01T00:00:00"/>
    <s v="BH Colorado Electric Oper Co"/>
    <s v="Regulated Electric (122)"/>
    <s v="X - DNU - RETIRED LINE"/>
    <x v="161"/>
    <n v="135500"/>
    <x v="32"/>
    <n v="9802372"/>
    <s v="CROSSARM ASSEMBLIES, WOOD"/>
    <d v="1969-07-01T00:00:00"/>
    <d v="1969-07-01T00:00:00"/>
    <s v="WCDXFER"/>
  </r>
  <r>
    <n v="0"/>
    <n v="0"/>
    <n v="0"/>
    <n v="0"/>
    <d v="2023-12-01T00:00:00"/>
    <s v="BH Colorado Electric Oper Co"/>
    <s v="Regulated Electric (122)"/>
    <s v="X - DNU - RETIRED LINE"/>
    <x v="161"/>
    <n v="135500"/>
    <x v="32"/>
    <n v="9802795"/>
    <s v="CROSSARM ASSEMBLIES, WOOD"/>
    <d v="1978-07-01T00:00:00"/>
    <d v="1978-07-01T00:00:00"/>
    <s v="WCDXFER"/>
  </r>
  <r>
    <n v="0"/>
    <n v="0"/>
    <n v="0"/>
    <n v="0"/>
    <d v="2023-12-01T00:00:00"/>
    <s v="BH Colorado Electric Oper Co"/>
    <s v="Regulated Electric (122)"/>
    <s v="X - DNU - RETIRED LINE"/>
    <x v="161"/>
    <n v="135500"/>
    <x v="32"/>
    <n v="9802847"/>
    <s v="CROSSARM ASSEMBLIES, WOOD"/>
    <d v="1977-07-01T00:00:00"/>
    <d v="1977-07-01T00:00:00"/>
    <s v="WCDXFER"/>
  </r>
  <r>
    <n v="0"/>
    <n v="0"/>
    <n v="0"/>
    <n v="0"/>
    <d v="2023-12-01T00:00:00"/>
    <s v="BH Colorado Electric Oper Co"/>
    <s v="Regulated Electric (122)"/>
    <s v="X - DNU - RETIRED LINE"/>
    <x v="161"/>
    <n v="135500"/>
    <x v="32"/>
    <n v="9802674"/>
    <s v="CROSSARM ASSEMBLIES, WOOD"/>
    <d v="1966-07-01T00:00:00"/>
    <d v="1966-07-01T00:00:00"/>
    <s v="WCDXFER"/>
  </r>
  <r>
    <n v="0"/>
    <n v="0"/>
    <n v="0"/>
    <n v="0"/>
    <d v="2023-12-01T00:00:00"/>
    <s v="BH Colorado Electric Oper Co"/>
    <s v="Regulated Electric (122)"/>
    <s v="X - DNU - RETIRED LINE"/>
    <x v="161"/>
    <n v="135500"/>
    <x v="32"/>
    <n v="9802428"/>
    <s v="CROSSARM ASSEMBLIES, WOOD"/>
    <d v="1968-07-01T00:00:00"/>
    <d v="1968-07-01T00:00:00"/>
    <s v="WCDXFER"/>
  </r>
  <r>
    <n v="0"/>
    <n v="0"/>
    <n v="0"/>
    <n v="0"/>
    <d v="2023-12-01T00:00:00"/>
    <s v="BH Colorado Electric Oper Co"/>
    <s v="Regulated Electric (122)"/>
    <s v="X - DNU - RETIRED LINE"/>
    <x v="161"/>
    <n v="135500"/>
    <x v="32"/>
    <n v="9802370"/>
    <s v="CROSSARM ASSEMBLIES, WOOD"/>
    <d v="1958-07-01T00:00:00"/>
    <d v="1958-07-01T00:00:00"/>
    <s v="WCDXFER"/>
  </r>
  <r>
    <n v="0"/>
    <n v="0"/>
    <n v="0"/>
    <n v="0"/>
    <d v="2023-12-01T00:00:00"/>
    <s v="BH Colorado Electric Oper Co"/>
    <s v="Regulated Electric (122)"/>
    <s v="X - DNU - RETIRED LINE"/>
    <x v="161"/>
    <n v="135500"/>
    <x v="32"/>
    <n v="9801904"/>
    <s v="CROSSARM ASSEMBLIES, WOOD"/>
    <d v="1989-07-01T00:00:00"/>
    <d v="1989-07-01T00:00:00"/>
    <s v="WCDXFER"/>
  </r>
  <r>
    <n v="0"/>
    <n v="0"/>
    <n v="0"/>
    <n v="0"/>
    <d v="2023-12-01T00:00:00"/>
    <s v="BH Colorado Electric Oper Co"/>
    <s v="Regulated Electric (122)"/>
    <s v="X - DNU - RETIRED LINE"/>
    <x v="161"/>
    <n v="135500"/>
    <x v="32"/>
    <n v="9802658"/>
    <s v="CROSSARM ASSEMBLIES, WOOD"/>
    <d v="1993-07-01T00:00:00"/>
    <d v="1993-07-01T00:00:00"/>
    <s v="WCDXFER"/>
  </r>
  <r>
    <n v="0"/>
    <n v="0"/>
    <n v="0"/>
    <n v="0"/>
    <d v="2023-12-01T00:00:00"/>
    <s v="BH Colorado Electric Oper Co"/>
    <s v="Regulated Electric (122)"/>
    <s v="X - DNU - RETIRED LINE"/>
    <x v="161"/>
    <n v="135500"/>
    <x v="32"/>
    <n v="9802779"/>
    <s v="CROSSARM ASSEMBLIES, WOOD"/>
    <d v="1978-07-01T00:00:00"/>
    <d v="1978-07-01T00:00:00"/>
    <s v="WCDXFER"/>
  </r>
  <r>
    <n v="0"/>
    <n v="0"/>
    <n v="0"/>
    <n v="0"/>
    <d v="2023-12-01T00:00:00"/>
    <s v="BH Colorado Electric Oper Co"/>
    <s v="Regulated Electric (122)"/>
    <s v="X - DNU - RETIRED LINE"/>
    <x v="161"/>
    <n v="135500"/>
    <x v="32"/>
    <n v="9802725"/>
    <s v="CROSSARM ASSEMBLIES, WOOD"/>
    <d v="1965-07-01T00:00:00"/>
    <d v="1965-07-01T00:00:00"/>
    <s v="WCDXFER"/>
  </r>
  <r>
    <n v="0"/>
    <n v="0"/>
    <n v="0"/>
    <n v="0"/>
    <d v="2023-12-01T00:00:00"/>
    <s v="BH Colorado Electric Oper Co"/>
    <s v="Regulated Electric (122)"/>
    <s v="X - DNU - RETIRED LINE"/>
    <x v="161"/>
    <n v="135500"/>
    <x v="32"/>
    <n v="9802426"/>
    <s v="CROSSARM ASSEMBLIES, WOOD"/>
    <d v="1962-07-01T00:00:00"/>
    <d v="1962-07-01T00:00:00"/>
    <s v="WCDXFER"/>
  </r>
  <r>
    <n v="0"/>
    <n v="0"/>
    <n v="0"/>
    <n v="0"/>
    <d v="2023-12-01T00:00:00"/>
    <s v="BH Colorado Electric Oper Co"/>
    <s v="Regulated Electric (122)"/>
    <s v="X - DNU - RETIRED LINE"/>
    <x v="161"/>
    <n v="135500"/>
    <x v="32"/>
    <n v="9802489"/>
    <s v="CROSSARM ASSEMBLIES, WOOD"/>
    <d v="1977-07-01T00:00:00"/>
    <d v="1977-07-01T00:00:00"/>
    <s v="WCDXFER"/>
  </r>
  <r>
    <n v="0"/>
    <n v="0"/>
    <n v="0"/>
    <n v="0"/>
    <d v="2023-12-01T00:00:00"/>
    <s v="BH Colorado Electric Oper Co"/>
    <s v="Regulated Electric (122)"/>
    <s v="X - DNU - RETIRED LINE"/>
    <x v="161"/>
    <n v="135500"/>
    <x v="32"/>
    <n v="9801897"/>
    <s v="CROSSARM ASSEMBLIES, WOOD"/>
    <d v="1967-07-01T00:00:00"/>
    <d v="1967-07-01T00:00:00"/>
    <s v="WCDXFER"/>
  </r>
  <r>
    <n v="0"/>
    <n v="0"/>
    <n v="0"/>
    <n v="0"/>
    <d v="2023-12-01T00:00:00"/>
    <s v="BH Colorado Electric Oper Co"/>
    <s v="Regulated Electric (122)"/>
    <s v="X - DNU - RETIRED LINE"/>
    <x v="161"/>
    <n v="135500"/>
    <x v="32"/>
    <n v="9801884"/>
    <s v="CROSSARM ASSEMBLIES, WOOD"/>
    <d v="1965-07-01T00:00:00"/>
    <d v="1965-07-01T00:00:00"/>
    <s v="WCDXFER"/>
  </r>
  <r>
    <n v="0"/>
    <n v="0"/>
    <n v="0"/>
    <n v="0"/>
    <d v="2023-12-01T00:00:00"/>
    <s v="BH Colorado Electric Oper Co"/>
    <s v="Regulated Electric (122)"/>
    <s v="X - DNU - RETIRED LINE"/>
    <x v="161"/>
    <n v="135500"/>
    <x v="32"/>
    <n v="9802714"/>
    <s v="CROSSARM ASSEMBLIES, WOOD"/>
    <d v="1992-07-01T00:00:00"/>
    <d v="1992-07-01T00:00:00"/>
    <s v="WCDXFER"/>
  </r>
  <r>
    <n v="0"/>
    <n v="0"/>
    <n v="0"/>
    <n v="0"/>
    <d v="2023-12-01T00:00:00"/>
    <s v="BH Colorado Electric Oper Co"/>
    <s v="Regulated Electric (122)"/>
    <s v="X - DNU - RETIRED LINE"/>
    <x v="161"/>
    <n v="135500"/>
    <x v="32"/>
    <n v="9802830"/>
    <s v="CROSSARM ASSEMBLIES, WOOD"/>
    <d v="1979-07-01T00:00:00"/>
    <d v="1979-07-01T00:00:00"/>
    <s v="WCDXFER"/>
  </r>
  <r>
    <n v="0"/>
    <n v="0"/>
    <n v="0"/>
    <n v="0"/>
    <d v="2023-12-01T00:00:00"/>
    <s v="BH Colorado Electric Oper Co"/>
    <s v="Regulated Electric (122)"/>
    <s v="X - DNU - RETIRED LINE"/>
    <x v="161"/>
    <n v="135500"/>
    <x v="32"/>
    <n v="9802622"/>
    <s v="CROSSARM ASSEMBLIES, WOOD"/>
    <d v="1976-07-01T00:00:00"/>
    <d v="1976-07-01T00:00:00"/>
    <s v="WCDXFER"/>
  </r>
  <r>
    <n v="0"/>
    <n v="0"/>
    <n v="0"/>
    <n v="0"/>
    <d v="2023-12-01T00:00:00"/>
    <s v="BH Colorado Electric Oper Co"/>
    <s v="Regulated Electric (122)"/>
    <s v="X - DNU - RETIRED LINE"/>
    <x v="161"/>
    <n v="135500"/>
    <x v="32"/>
    <n v="9802621"/>
    <s v="CROSSARM ASSEMBLIES, WOOD"/>
    <d v="1973-07-01T00:00:00"/>
    <d v="1973-07-01T00:00:00"/>
    <s v="WCDXFER"/>
  </r>
  <r>
    <n v="0"/>
    <n v="0"/>
    <n v="0"/>
    <n v="0"/>
    <d v="2023-12-01T00:00:00"/>
    <s v="BH Colorado Electric Oper Co"/>
    <s v="Regulated Electric (122)"/>
    <s v="X - DNU - RETIRED LINE"/>
    <x v="161"/>
    <n v="135500"/>
    <x v="32"/>
    <n v="9802485"/>
    <s v="CROSSARM ASSEMBLIES, WOOD"/>
    <d v="1965-07-01T00:00:00"/>
    <d v="1965-07-01T00:00:00"/>
    <s v="WCDXFER"/>
  </r>
  <r>
    <n v="0"/>
    <n v="0"/>
    <n v="0"/>
    <n v="0"/>
    <d v="2023-12-01T00:00:00"/>
    <s v="BH Colorado Electric Oper Co"/>
    <s v="Regulated Electric (122)"/>
    <s v="X - DNU - RETIRED LINE"/>
    <x v="161"/>
    <n v="135500"/>
    <x v="32"/>
    <n v="9802619"/>
    <s v="CROSSARM ASSEMBLIES, WOOD"/>
    <d v="1963-07-01T00:00:00"/>
    <d v="1963-07-01T00:00:00"/>
    <s v="WCDXFER"/>
  </r>
  <r>
    <n v="0"/>
    <n v="0"/>
    <n v="0"/>
    <n v="0"/>
    <d v="2023-12-01T00:00:00"/>
    <s v="BH Colorado Electric Oper Co"/>
    <s v="Regulated Electric (122)"/>
    <s v="X - DNU - RETIRED LINE"/>
    <x v="161"/>
    <n v="135500"/>
    <x v="32"/>
    <n v="9802880"/>
    <s v="CROSSARM ASSEMBLIES, WOOD"/>
    <d v="1973-07-01T00:00:00"/>
    <d v="1973-07-01T00:00:00"/>
    <s v="WCDXFER"/>
  </r>
  <r>
    <n v="0"/>
    <n v="0"/>
    <n v="0"/>
    <n v="0"/>
    <d v="2023-12-01T00:00:00"/>
    <s v="BH Colorado Electric Oper Co"/>
    <s v="Regulated Electric (122)"/>
    <s v="X - DNU - RETIRED LINE"/>
    <x v="161"/>
    <n v="135500"/>
    <x v="32"/>
    <n v="9802381"/>
    <s v="CROSSARM ASSEMBLIES, WOOD"/>
    <d v="1962-07-01T00:00:00"/>
    <d v="1962-07-01T00:00:00"/>
    <s v="WCDXFER"/>
  </r>
  <r>
    <n v="0"/>
    <n v="0"/>
    <n v="0"/>
    <n v="0"/>
    <d v="2023-12-01T00:00:00"/>
    <s v="BH Colorado Electric Oper Co"/>
    <s v="Regulated Electric (122)"/>
    <s v="X - DNU - RETIRED LINE"/>
    <x v="161"/>
    <n v="135500"/>
    <x v="32"/>
    <n v="9802528"/>
    <s v="CROSSARM ASSEMBLIES, WOOD"/>
    <d v="1979-07-01T00:00:00"/>
    <d v="1979-07-01T00:00:00"/>
    <s v="WCDXFER"/>
  </r>
  <r>
    <n v="0"/>
    <n v="0"/>
    <n v="0"/>
    <n v="0"/>
    <d v="2023-12-01T00:00:00"/>
    <s v="BH Colorado Electric Oper Co"/>
    <s v="Regulated Electric (122)"/>
    <s v="X - DNU - RETIRED LINE"/>
    <x v="161"/>
    <n v="135500"/>
    <x v="32"/>
    <n v="9802427"/>
    <s v="CROSSARM ASSEMBLIES, WOOD"/>
    <d v="1963-07-01T00:00:00"/>
    <d v="1963-07-01T00:00:00"/>
    <s v="WCDXFER"/>
  </r>
  <r>
    <n v="0"/>
    <n v="0"/>
    <n v="0"/>
    <n v="0"/>
    <d v="2023-12-01T00:00:00"/>
    <s v="BH Colorado Electric Oper Co"/>
    <s v="Regulated Electric (122)"/>
    <s v="X - DNU - RETIRED LINE"/>
    <x v="161"/>
    <n v="135500"/>
    <x v="32"/>
    <n v="9802733"/>
    <s v="CROSSARM ASSEMBLIES, WOOD"/>
    <d v="1960-07-01T00:00:00"/>
    <d v="1960-07-01T00:00:00"/>
    <s v="WCDXFER"/>
  </r>
  <r>
    <n v="0"/>
    <n v="0"/>
    <n v="0"/>
    <n v="0"/>
    <d v="2023-12-01T00:00:00"/>
    <s v="BH Colorado Electric Oper Co"/>
    <s v="Regulated Electric (122)"/>
    <s v="X - DNU - RETIRED LINE"/>
    <x v="161"/>
    <n v="135500"/>
    <x v="32"/>
    <n v="9802642"/>
    <s v="CROSSARM ASSEMBLIES, WOOD"/>
    <d v="1961-07-01T00:00:00"/>
    <d v="1961-07-01T00:00:00"/>
    <s v="WCDXFER"/>
  </r>
  <r>
    <n v="0"/>
    <n v="0"/>
    <n v="0"/>
    <n v="0"/>
    <d v="2023-12-01T00:00:00"/>
    <s v="BH Colorado Electric Oper Co"/>
    <s v="Regulated Electric (122)"/>
    <s v="X - DNU - RETIRED LINE"/>
    <x v="161"/>
    <n v="135500"/>
    <x v="32"/>
    <n v="9802445"/>
    <s v="CROSSARM ASSEMBLIES, WOOD"/>
    <d v="1936-07-01T00:00:00"/>
    <d v="1936-07-01T00:00:00"/>
    <s v="WCDXFER"/>
  </r>
  <r>
    <n v="0"/>
    <n v="0"/>
    <n v="0"/>
    <n v="0"/>
    <d v="2023-12-01T00:00:00"/>
    <s v="BH Colorado Electric Oper Co"/>
    <s v="Regulated Electric (122)"/>
    <s v="X - DNU - RETIRED LINE"/>
    <x v="161"/>
    <n v="135500"/>
    <x v="32"/>
    <n v="9802512"/>
    <s v="CROSSARM ASSEMBLIES, WOOD"/>
    <d v="1974-07-01T00:00:00"/>
    <d v="1974-07-01T00:00:00"/>
    <s v="WCDXFER"/>
  </r>
  <r>
    <n v="0"/>
    <n v="0"/>
    <n v="0"/>
    <n v="0"/>
    <d v="2023-12-01T00:00:00"/>
    <s v="BH Colorado Electric Oper Co"/>
    <s v="Regulated Electric (122)"/>
    <s v="X - DNU - RETIRED LINE"/>
    <x v="161"/>
    <n v="135500"/>
    <x v="32"/>
    <n v="9801968"/>
    <s v="CROSSARM ASSEMBLIES, WOOD"/>
    <d v="1958-07-01T00:00:00"/>
    <d v="1958-07-01T00:00:00"/>
    <s v="WCDXFER"/>
  </r>
  <r>
    <n v="0"/>
    <n v="0"/>
    <n v="0"/>
    <n v="0"/>
    <d v="2023-12-01T00:00:00"/>
    <s v="BH Colorado Electric Oper Co"/>
    <s v="Regulated Electric (122)"/>
    <s v="X - DNU - RETIRED LINE"/>
    <x v="161"/>
    <n v="135500"/>
    <x v="32"/>
    <n v="9801911"/>
    <s v="CROSSARM ASSEMBLIES, WOOD"/>
    <d v="1962-07-01T00:00:00"/>
    <d v="1962-07-01T00:00:00"/>
    <s v="WCDXFER"/>
  </r>
  <r>
    <n v="0"/>
    <n v="0"/>
    <n v="0"/>
    <n v="0"/>
    <d v="2023-12-01T00:00:00"/>
    <s v="BH Colorado Electric Oper Co"/>
    <s v="Regulated Electric (122)"/>
    <s v="X - DNU - RETIRED LINE"/>
    <x v="161"/>
    <n v="135500"/>
    <x v="32"/>
    <n v="9801907"/>
    <s v="CROSSARM ASSEMBLIES, WOOD"/>
    <d v="1958-07-01T00:00:00"/>
    <d v="1958-07-01T00:00:00"/>
    <s v="WCDXFER"/>
  </r>
  <r>
    <n v="0"/>
    <n v="0"/>
    <n v="0"/>
    <n v="0"/>
    <d v="2023-12-01T00:00:00"/>
    <s v="BH Colorado Electric Oper Co"/>
    <s v="Regulated Electric (122)"/>
    <s v="X - DNU - RETIRED LINE"/>
    <x v="161"/>
    <n v="135500"/>
    <x v="36"/>
    <n v="12233597"/>
    <s v="Crossarm, Wood"/>
    <d v="2009-07-30T00:00:00"/>
    <d v="2009-01-01T00:00:00"/>
    <s v="10011185"/>
  </r>
  <r>
    <n v="0"/>
    <n v="0"/>
    <n v="0"/>
    <n v="0"/>
    <d v="2023-12-01T00:00:00"/>
    <s v="BH Colorado Electric Oper Co"/>
    <s v="Regulated Electric (122)"/>
    <s v="X - DNU - RETIRED LINE"/>
    <x v="161"/>
    <n v="135500"/>
    <x v="3"/>
    <n v="9806528"/>
    <s v="Inv-Rebld Belmont to Blende Ln"/>
    <d v="2001-02-15T00:00:00"/>
    <d v="2001-04-01T00:00:00"/>
    <s v="10009471"/>
  </r>
  <r>
    <n v="0"/>
    <n v="0"/>
    <n v="0"/>
    <n v="0"/>
    <d v="2023-12-01T00:00:00"/>
    <s v="BH Colorado Electric Oper Co"/>
    <s v="Regulated Electric (122)"/>
    <s v="X - DNU - RETIRED LINE"/>
    <x v="161"/>
    <n v="135500"/>
    <x v="3"/>
    <n v="9806915"/>
    <s v="Inv-Rebld Belmont to Blende Ln"/>
    <d v="2001-02-15T00:00:00"/>
    <d v="2001-05-01T00:00:00"/>
    <s v="10009471"/>
  </r>
  <r>
    <n v="0"/>
    <n v="0"/>
    <n v="0"/>
    <n v="0"/>
    <d v="2023-12-01T00:00:00"/>
    <s v="BH Colorado Electric Oper Co"/>
    <s v="Regulated Electric (122)"/>
    <s v="X - DNU - RETIRED LINE"/>
    <x v="161"/>
    <n v="135500"/>
    <x v="21"/>
    <n v="9807821"/>
    <s v="GUYS"/>
    <d v="2001-02-15T00:00:00"/>
    <d v="2001-01-01T00:00:00"/>
    <s v="10009471"/>
  </r>
  <r>
    <n v="0"/>
    <n v="0"/>
    <n v="0"/>
    <n v="0"/>
    <d v="2023-12-01T00:00:00"/>
    <s v="BH Colorado Electric Oper Co"/>
    <s v="Regulated Electric (122)"/>
    <s v="X - DNU - RETIRED LINE"/>
    <x v="161"/>
    <n v="135500"/>
    <x v="34"/>
    <n v="9803389"/>
    <s v="POLE, WOOD"/>
    <d v="1958-07-01T00:00:00"/>
    <d v="1958-07-01T00:00:00"/>
    <s v="WCDXFER"/>
  </r>
  <r>
    <n v="0"/>
    <n v="0"/>
    <n v="0"/>
    <n v="0"/>
    <d v="2023-12-01T00:00:00"/>
    <s v="BH Colorado Electric Oper Co"/>
    <s v="Regulated Electric (122)"/>
    <s v="X - DNU - RETIRED LINE"/>
    <x v="161"/>
    <n v="135500"/>
    <x v="34"/>
    <n v="9803113"/>
    <s v="POLE, WOOD"/>
    <d v="1967-07-01T00:00:00"/>
    <d v="1967-07-01T00:00:00"/>
    <s v="WCDXFER"/>
  </r>
  <r>
    <n v="0"/>
    <n v="0"/>
    <n v="0"/>
    <n v="0"/>
    <d v="2023-12-01T00:00:00"/>
    <s v="BH Colorado Electric Oper Co"/>
    <s v="Regulated Electric (122)"/>
    <s v="X - DNU - RETIRED LINE"/>
    <x v="161"/>
    <n v="135500"/>
    <x v="34"/>
    <n v="9803110"/>
    <s v="POLE, WOOD"/>
    <d v="1958-07-01T00:00:00"/>
    <d v="1958-07-01T00:00:00"/>
    <s v="WCDXFER"/>
  </r>
  <r>
    <n v="0"/>
    <n v="0"/>
    <n v="0"/>
    <n v="0"/>
    <d v="2023-12-01T00:00:00"/>
    <s v="BH Colorado Electric Oper Co"/>
    <s v="Regulated Electric (122)"/>
    <s v="X - DNU - RETIRED LINE"/>
    <x v="161"/>
    <n v="135500"/>
    <x v="34"/>
    <n v="9802889"/>
    <s v="POLE, WOOD"/>
    <d v="1958-07-01T00:00:00"/>
    <d v="1958-07-01T00:00:00"/>
    <s v="WCDXFER"/>
  </r>
  <r>
    <n v="0"/>
    <n v="0"/>
    <n v="0"/>
    <n v="0"/>
    <d v="2023-12-01T00:00:00"/>
    <s v="BH Colorado Electric Oper Co"/>
    <s v="Regulated Electric (122)"/>
    <s v="X - DNU - RETIRED LINE"/>
    <x v="161"/>
    <n v="135500"/>
    <x v="34"/>
    <n v="9803119"/>
    <s v="POLE, WOOD"/>
    <d v="1988-07-01T00:00:00"/>
    <d v="1988-07-01T00:00:00"/>
    <s v="WCDXFER"/>
  </r>
  <r>
    <n v="0"/>
    <n v="0"/>
    <n v="0"/>
    <n v="0"/>
    <d v="2023-12-01T00:00:00"/>
    <s v="BH Colorado Electric Oper Co"/>
    <s v="Regulated Electric (122)"/>
    <s v="X - DNU - RETIRED LINE"/>
    <x v="161"/>
    <n v="135500"/>
    <x v="34"/>
    <n v="9803365"/>
    <s v="POLE, WOOD"/>
    <d v="1968-07-01T00:00:00"/>
    <d v="1968-07-01T00:00:00"/>
    <s v="WCDXFER"/>
  </r>
  <r>
    <n v="0"/>
    <n v="0"/>
    <n v="0"/>
    <n v="0"/>
    <d v="2023-12-01T00:00:00"/>
    <s v="BH Colorado Electric Oper Co"/>
    <s v="Regulated Electric (122)"/>
    <s v="X - DNU - RETIRED LINE"/>
    <x v="161"/>
    <n v="135500"/>
    <x v="34"/>
    <n v="9803265"/>
    <s v="POLE, WOOD"/>
    <d v="1986-07-01T00:00:00"/>
    <d v="1986-07-01T00:00:00"/>
    <s v="WCDXFER"/>
  </r>
  <r>
    <n v="0"/>
    <n v="0"/>
    <n v="0"/>
    <n v="0"/>
    <d v="2023-12-01T00:00:00"/>
    <s v="BH Colorado Electric Oper Co"/>
    <s v="Regulated Electric (122)"/>
    <s v="X - DNU - RETIRED LINE"/>
    <x v="161"/>
    <n v="135500"/>
    <x v="34"/>
    <n v="9803029"/>
    <s v="POLE, WOOD"/>
    <d v="1978-07-01T00:00:00"/>
    <d v="1978-07-01T00:00:00"/>
    <s v="WCDXFER"/>
  </r>
  <r>
    <n v="0"/>
    <n v="0"/>
    <n v="0"/>
    <n v="0"/>
    <d v="2023-12-01T00:00:00"/>
    <s v="BH Colorado Electric Oper Co"/>
    <s v="Regulated Electric (122)"/>
    <s v="X - DNU - RETIRED LINE"/>
    <x v="161"/>
    <n v="135500"/>
    <x v="34"/>
    <n v="9802226"/>
    <s v="POLE, WOOD"/>
    <d v="1979-07-01T00:00:00"/>
    <d v="1979-07-01T00:00:00"/>
    <s v="WCDXFER"/>
  </r>
  <r>
    <n v="0"/>
    <n v="0"/>
    <n v="0"/>
    <n v="0"/>
    <d v="2023-12-01T00:00:00"/>
    <s v="BH Colorado Electric Oper Co"/>
    <s v="Regulated Electric (122)"/>
    <s v="X - DNU - RETIRED LINE"/>
    <x v="161"/>
    <n v="135500"/>
    <x v="34"/>
    <n v="9802194"/>
    <s v="POLE, WOOD"/>
    <d v="1992-07-01T00:00:00"/>
    <d v="1992-07-01T00:00:00"/>
    <s v="WCDXFER"/>
  </r>
  <r>
    <n v="0"/>
    <n v="0"/>
    <n v="0"/>
    <n v="0"/>
    <d v="2023-12-01T00:00:00"/>
    <s v="BH Colorado Electric Oper Co"/>
    <s v="Regulated Electric (122)"/>
    <s v="X - DNU - RETIRED LINE"/>
    <x v="161"/>
    <n v="135500"/>
    <x v="34"/>
    <n v="9803381"/>
    <s v="POLE, WOOD"/>
    <d v="1956-07-01T00:00:00"/>
    <d v="1956-07-01T00:00:00"/>
    <s v="WCDXFER"/>
  </r>
  <r>
    <n v="0"/>
    <n v="0"/>
    <n v="0"/>
    <n v="0"/>
    <d v="2023-12-01T00:00:00"/>
    <s v="BH Colorado Electric Oper Co"/>
    <s v="Regulated Electric (122)"/>
    <s v="X - DNU - RETIRED LINE"/>
    <x v="161"/>
    <n v="135500"/>
    <x v="34"/>
    <n v="9803033"/>
    <s v="POLE, WOOD"/>
    <d v="1986-07-01T00:00:00"/>
    <d v="1986-07-01T00:00:00"/>
    <s v="WCDXFER"/>
  </r>
  <r>
    <n v="0"/>
    <n v="0"/>
    <n v="0"/>
    <n v="0"/>
    <d v="2023-12-01T00:00:00"/>
    <s v="BH Colorado Electric Oper Co"/>
    <s v="Regulated Electric (122)"/>
    <s v="X - DNU - RETIRED LINE"/>
    <x v="161"/>
    <n v="135500"/>
    <x v="34"/>
    <n v="9802143"/>
    <s v="POLE, WOOD"/>
    <d v="1967-07-01T00:00:00"/>
    <d v="1967-07-01T00:00:00"/>
    <s v="WCDXFER"/>
  </r>
  <r>
    <n v="0"/>
    <n v="0"/>
    <n v="0"/>
    <n v="0"/>
    <d v="2023-12-01T00:00:00"/>
    <s v="BH Colorado Electric Oper Co"/>
    <s v="Regulated Electric (122)"/>
    <s v="X - DNU - RETIRED LINE"/>
    <x v="161"/>
    <n v="135500"/>
    <x v="34"/>
    <n v="9802274"/>
    <s v="POLE, WOOD"/>
    <d v="1948-07-01T00:00:00"/>
    <d v="1948-07-01T00:00:00"/>
    <s v="WCDXFER"/>
  </r>
  <r>
    <n v="0"/>
    <n v="0"/>
    <n v="0"/>
    <n v="0"/>
    <d v="2023-12-01T00:00:00"/>
    <s v="BH Colorado Electric Oper Co"/>
    <s v="Regulated Electric (122)"/>
    <s v="X - DNU - RETIRED LINE"/>
    <x v="161"/>
    <n v="135500"/>
    <x v="34"/>
    <n v="9803191"/>
    <s v="POLE, WOOD"/>
    <d v="1937-07-01T00:00:00"/>
    <d v="1937-07-01T00:00:00"/>
    <s v="WCDXFER"/>
  </r>
  <r>
    <n v="0"/>
    <n v="0"/>
    <n v="0"/>
    <n v="0"/>
    <d v="2023-12-01T00:00:00"/>
    <s v="BH Colorado Electric Oper Co"/>
    <s v="Regulated Electric (122)"/>
    <s v="X - DNU - RETIRED LINE"/>
    <x v="161"/>
    <n v="135500"/>
    <x v="34"/>
    <n v="9803283"/>
    <s v="POLE, WOOD"/>
    <d v="1969-07-01T00:00:00"/>
    <d v="1969-07-01T00:00:00"/>
    <s v="WCDXFER"/>
  </r>
  <r>
    <n v="0"/>
    <n v="0"/>
    <n v="0"/>
    <n v="0"/>
    <d v="2023-12-01T00:00:00"/>
    <s v="BH Colorado Electric Oper Co"/>
    <s v="Regulated Electric (122)"/>
    <s v="X - DNU - RETIRED LINE"/>
    <x v="161"/>
    <n v="135500"/>
    <x v="34"/>
    <n v="9802225"/>
    <s v="POLE, WOOD"/>
    <d v="1978-07-01T00:00:00"/>
    <d v="1978-07-01T00:00:00"/>
    <s v="WCDXFER"/>
  </r>
  <r>
    <n v="0"/>
    <n v="0"/>
    <n v="0"/>
    <n v="0"/>
    <d v="2023-12-01T00:00:00"/>
    <s v="BH Colorado Electric Oper Co"/>
    <s v="Regulated Electric (122)"/>
    <s v="X - DNU - RETIRED LINE"/>
    <x v="161"/>
    <n v="135500"/>
    <x v="34"/>
    <n v="9803366"/>
    <s v="POLE, WOOD"/>
    <d v="1992-07-01T00:00:00"/>
    <d v="1992-07-01T00:00:00"/>
    <s v="WCDXFER"/>
  </r>
  <r>
    <n v="0"/>
    <n v="0"/>
    <n v="0"/>
    <n v="0"/>
    <d v="2023-12-01T00:00:00"/>
    <s v="BH Colorado Electric Oper Co"/>
    <s v="Regulated Electric (122)"/>
    <s v="X - DNU - RETIRED LINE"/>
    <x v="161"/>
    <n v="135500"/>
    <x v="34"/>
    <n v="9803266"/>
    <s v="POLE, WOOD"/>
    <d v="1992-07-01T00:00:00"/>
    <d v="1992-07-01T00:00:00"/>
    <s v="WCDXFER"/>
  </r>
  <r>
    <n v="0"/>
    <n v="0"/>
    <n v="0"/>
    <n v="0"/>
    <d v="2023-12-01T00:00:00"/>
    <s v="BH Colorado Electric Oper Co"/>
    <s v="Regulated Electric (122)"/>
    <s v="X - DNU - RETIRED LINE"/>
    <x v="161"/>
    <n v="135500"/>
    <x v="34"/>
    <n v="9803263"/>
    <s v="POLE, WOOD"/>
    <d v="1965-07-01T00:00:00"/>
    <d v="1965-07-01T00:00:00"/>
    <s v="WCDXFER"/>
  </r>
  <r>
    <n v="0"/>
    <n v="0"/>
    <n v="0"/>
    <n v="0"/>
    <d v="2023-12-01T00:00:00"/>
    <s v="BH Colorado Electric Oper Co"/>
    <s v="Regulated Electric (122)"/>
    <s v="X - DNU - RETIRED LINE"/>
    <x v="161"/>
    <n v="135500"/>
    <x v="34"/>
    <n v="9803025"/>
    <s v="POLE, WOOD"/>
    <d v="1966-07-01T00:00:00"/>
    <d v="1966-07-01T00:00:00"/>
    <s v="WCDXFER"/>
  </r>
  <r>
    <n v="0"/>
    <n v="0"/>
    <n v="0"/>
    <n v="0"/>
    <d v="2023-12-01T00:00:00"/>
    <s v="BH Colorado Electric Oper Co"/>
    <s v="Regulated Electric (122)"/>
    <s v="X - DNU - RETIRED LINE"/>
    <x v="161"/>
    <n v="135500"/>
    <x v="34"/>
    <n v="9802204"/>
    <s v="POLE, WOOD"/>
    <d v="1992-07-01T00:00:00"/>
    <d v="1992-07-01T00:00:00"/>
    <s v="WCDXFER"/>
  </r>
  <r>
    <n v="0"/>
    <n v="0"/>
    <n v="0"/>
    <n v="0"/>
    <d v="2023-12-01T00:00:00"/>
    <s v="BH Colorado Electric Oper Co"/>
    <s v="Regulated Electric (122)"/>
    <s v="X - DNU - RETIRED LINE"/>
    <x v="161"/>
    <n v="135500"/>
    <x v="34"/>
    <n v="9802193"/>
    <s v="POLE, WOOD"/>
    <d v="1978-07-01T00:00:00"/>
    <d v="1978-07-01T00:00:00"/>
    <s v="WCDXFER"/>
  </r>
  <r>
    <n v="0"/>
    <n v="0"/>
    <n v="0"/>
    <n v="0"/>
    <d v="2023-12-01T00:00:00"/>
    <s v="BH Colorado Electric Oper Co"/>
    <s v="Regulated Electric (122)"/>
    <s v="X - DNU - RETIRED LINE"/>
    <x v="161"/>
    <n v="135500"/>
    <x v="34"/>
    <n v="9802188"/>
    <s v="POLE, WOOD"/>
    <d v="1964-07-01T00:00:00"/>
    <d v="1964-07-01T00:00:00"/>
    <s v="WCDXFER"/>
  </r>
  <r>
    <n v="0"/>
    <n v="0"/>
    <n v="0"/>
    <n v="0"/>
    <d v="2023-12-01T00:00:00"/>
    <s v="BH Colorado Electric Oper Co"/>
    <s v="Regulated Electric (122)"/>
    <s v="X - DNU - RETIRED LINE"/>
    <x v="161"/>
    <n v="135500"/>
    <x v="34"/>
    <n v="9802140"/>
    <s v="POLE, WOOD"/>
    <d v="1965-07-01T00:00:00"/>
    <d v="1965-07-01T00:00:00"/>
    <s v="WCDXFER"/>
  </r>
  <r>
    <n v="0"/>
    <n v="0"/>
    <n v="0"/>
    <n v="0"/>
    <d v="2023-12-01T00:00:00"/>
    <s v="BH Colorado Electric Oper Co"/>
    <s v="Regulated Electric (122)"/>
    <s v="X - DNU - RETIRED LINE"/>
    <x v="161"/>
    <n v="135500"/>
    <x v="34"/>
    <n v="9807819"/>
    <s v="POLE, WOOD"/>
    <d v="2001-02-15T00:00:00"/>
    <d v="2001-01-01T00:00:00"/>
    <s v="10009471"/>
  </r>
  <r>
    <n v="0"/>
    <n v="0"/>
    <n v="0"/>
    <n v="0"/>
    <d v="2023-12-01T00:00:00"/>
    <s v="BH Colorado Electric Oper Co"/>
    <s v="Regulated Electric (122)"/>
    <s v="X - DNU - RETIRED LINE"/>
    <x v="161"/>
    <n v="135500"/>
    <x v="34"/>
    <n v="9803342"/>
    <s v="POLE, WOOD"/>
    <d v="1979-07-01T00:00:00"/>
    <d v="1979-07-01T00:00:00"/>
    <s v="WCDXFER"/>
  </r>
  <r>
    <n v="0"/>
    <n v="0"/>
    <n v="0"/>
    <n v="0"/>
    <d v="2023-12-01T00:00:00"/>
    <s v="BH Colorado Electric Oper Co"/>
    <s v="Regulated Electric (122)"/>
    <s v="X - DNU - RETIRED LINE"/>
    <x v="161"/>
    <n v="135500"/>
    <x v="34"/>
    <n v="9803251"/>
    <s v="POLE, WOOD"/>
    <d v="1977-07-01T00:00:00"/>
    <d v="1977-07-01T00:00:00"/>
    <s v="WCDXFER"/>
  </r>
  <r>
    <n v="0"/>
    <n v="0"/>
    <n v="0"/>
    <n v="0"/>
    <d v="2023-12-01T00:00:00"/>
    <s v="BH Colorado Electric Oper Co"/>
    <s v="Regulated Electric (122)"/>
    <s v="X - DNU - RETIRED LINE"/>
    <x v="161"/>
    <n v="135500"/>
    <x v="34"/>
    <n v="9803194"/>
    <s v="POLE, WOOD"/>
    <d v="1965-07-01T00:00:00"/>
    <d v="1965-07-01T00:00:00"/>
    <s v="WCDXFER"/>
  </r>
  <r>
    <n v="0"/>
    <n v="0"/>
    <n v="0"/>
    <n v="0"/>
    <d v="2023-12-01T00:00:00"/>
    <s v="BH Colorado Electric Oper Co"/>
    <s v="Regulated Electric (122)"/>
    <s v="X - DNU - RETIRED LINE"/>
    <x v="161"/>
    <n v="135500"/>
    <x v="34"/>
    <n v="9803284"/>
    <s v="POLE, WOOD"/>
    <d v="1972-07-01T00:00:00"/>
    <d v="1972-07-01T00:00:00"/>
    <s v="WCDXFER"/>
  </r>
  <r>
    <n v="0"/>
    <n v="0"/>
    <n v="0"/>
    <n v="0"/>
    <d v="2023-12-01T00:00:00"/>
    <s v="BH Colorado Electric Oper Co"/>
    <s v="Regulated Electric (122)"/>
    <s v="X - DNU - RETIRED LINE"/>
    <x v="161"/>
    <n v="135500"/>
    <x v="34"/>
    <n v="9803067"/>
    <s v="POLE, WOOD"/>
    <d v="1979-07-01T00:00:00"/>
    <d v="1979-07-01T00:00:00"/>
    <s v="WCDXFER"/>
  </r>
  <r>
    <n v="0"/>
    <n v="0"/>
    <n v="0"/>
    <n v="0"/>
    <d v="2023-12-01T00:00:00"/>
    <s v="BH Colorado Electric Oper Co"/>
    <s v="Regulated Electric (122)"/>
    <s v="X - DNU - RETIRED LINE"/>
    <x v="161"/>
    <n v="135500"/>
    <x v="34"/>
    <n v="9803066"/>
    <s v="POLE, WOOD"/>
    <d v="1977-07-01T00:00:00"/>
    <d v="1977-07-01T00:00:00"/>
    <s v="WCDXFER"/>
  </r>
  <r>
    <n v="0"/>
    <n v="0"/>
    <n v="0"/>
    <n v="0"/>
    <d v="2023-12-01T00:00:00"/>
    <s v="BH Colorado Electric Oper Co"/>
    <s v="Regulated Electric (122)"/>
    <s v="X - DNU - RETIRED LINE"/>
    <x v="161"/>
    <n v="135500"/>
    <x v="34"/>
    <n v="9803064"/>
    <s v="POLE, WOOD"/>
    <d v="1967-07-01T00:00:00"/>
    <d v="1967-07-01T00:00:00"/>
    <s v="WCDXFER"/>
  </r>
  <r>
    <n v="0"/>
    <n v="0"/>
    <n v="0"/>
    <n v="0"/>
    <d v="2023-12-01T00:00:00"/>
    <s v="BH Colorado Electric Oper Co"/>
    <s v="Regulated Electric (122)"/>
    <s v="X - DNU - RETIRED LINE"/>
    <x v="161"/>
    <n v="135500"/>
    <x v="34"/>
    <n v="9802179"/>
    <s v="POLE, WOOD"/>
    <d v="1937-07-01T00:00:00"/>
    <d v="1937-07-01T00:00:00"/>
    <s v="WCDXFER"/>
  </r>
  <r>
    <n v="0"/>
    <n v="0"/>
    <n v="0"/>
    <n v="0"/>
    <d v="2023-12-01T00:00:00"/>
    <s v="BH Colorado Electric Oper Co"/>
    <s v="Regulated Electric (122)"/>
    <s v="X - DNU - RETIRED LINE"/>
    <x v="161"/>
    <n v="135500"/>
    <x v="34"/>
    <n v="9803503"/>
    <s v="POLE, WOOD"/>
    <d v="1973-07-01T00:00:00"/>
    <d v="1973-07-01T00:00:00"/>
    <s v="WCDXFER"/>
  </r>
  <r>
    <n v="0"/>
    <n v="0"/>
    <n v="0"/>
    <n v="0"/>
    <d v="2023-12-01T00:00:00"/>
    <s v="BH Colorado Electric Oper Co"/>
    <s v="Regulated Electric (122)"/>
    <s v="X - DNU - RETIRED LINE"/>
    <x v="161"/>
    <n v="135500"/>
    <x v="34"/>
    <n v="9802934"/>
    <s v="POLE, WOOD"/>
    <d v="1936-07-01T00:00:00"/>
    <d v="1936-07-01T00:00:00"/>
    <s v="WCDXFER"/>
  </r>
  <r>
    <n v="0"/>
    <n v="0"/>
    <n v="0"/>
    <n v="0"/>
    <d v="2023-12-01T00:00:00"/>
    <s v="BH Colorado Electric Oper Co"/>
    <s v="Regulated Electric (122)"/>
    <s v="X - DNU - RETIRED LINE"/>
    <x v="161"/>
    <n v="135500"/>
    <x v="34"/>
    <n v="9803348"/>
    <s v="POLE, WOOD"/>
    <d v="1971-07-01T00:00:00"/>
    <d v="1971-07-01T00:00:00"/>
    <s v="WCDXFER"/>
  </r>
  <r>
    <n v="0"/>
    <n v="0"/>
    <n v="0"/>
    <n v="0"/>
    <d v="2023-12-01T00:00:00"/>
    <s v="BH Colorado Electric Oper Co"/>
    <s v="Regulated Electric (122)"/>
    <s v="X - DNU - RETIRED LINE"/>
    <x v="161"/>
    <n v="135500"/>
    <x v="34"/>
    <n v="9803275"/>
    <s v="POLE, WOOD"/>
    <d v="1968-07-01T00:00:00"/>
    <d v="1968-07-01T00:00:00"/>
    <s v="WCDXFER"/>
  </r>
  <r>
    <n v="0"/>
    <n v="0"/>
    <n v="0"/>
    <n v="0"/>
    <d v="2023-12-01T00:00:00"/>
    <s v="BH Colorado Electric Oper Co"/>
    <s v="Regulated Electric (122)"/>
    <s v="X - DNU - RETIRED LINE"/>
    <x v="161"/>
    <n v="135500"/>
    <x v="34"/>
    <n v="9803186"/>
    <s v="POLE, WOOD"/>
    <d v="1977-07-01T00:00:00"/>
    <d v="1977-07-01T00:00:00"/>
    <s v="WCDXFER"/>
  </r>
  <r>
    <n v="0"/>
    <n v="0"/>
    <n v="0"/>
    <n v="0"/>
    <d v="2023-12-01T00:00:00"/>
    <s v="BH Colorado Electric Oper Co"/>
    <s v="Regulated Electric (122)"/>
    <s v="X - DNU - RETIRED LINE"/>
    <x v="161"/>
    <n v="135500"/>
    <x v="34"/>
    <n v="9803184"/>
    <s v="POLE, WOOD"/>
    <d v="1968-07-01T00:00:00"/>
    <d v="1968-07-01T00:00:00"/>
    <s v="WCDXFER"/>
  </r>
  <r>
    <n v="0"/>
    <n v="0"/>
    <n v="0"/>
    <n v="0"/>
    <d v="2023-12-01T00:00:00"/>
    <s v="BH Colorado Electric Oper Co"/>
    <s v="Regulated Electric (122)"/>
    <s v="X - DNU - RETIRED LINE"/>
    <x v="161"/>
    <n v="135500"/>
    <x v="34"/>
    <n v="9803148"/>
    <s v="POLE, WOOD"/>
    <d v="1978-07-01T00:00:00"/>
    <d v="1978-07-01T00:00:00"/>
    <s v="WCDXFER"/>
  </r>
  <r>
    <n v="0"/>
    <n v="0"/>
    <n v="0"/>
    <n v="0"/>
    <d v="2023-12-01T00:00:00"/>
    <s v="BH Colorado Electric Oper Co"/>
    <s v="Regulated Electric (122)"/>
    <s v="X - DNU - RETIRED LINE"/>
    <x v="161"/>
    <n v="135500"/>
    <x v="34"/>
    <n v="9803183"/>
    <s v="POLE, WOOD"/>
    <d v="1967-07-01T00:00:00"/>
    <d v="1967-07-01T00:00:00"/>
    <s v="WCDXFER"/>
  </r>
  <r>
    <n v="0"/>
    <n v="0"/>
    <n v="0"/>
    <n v="0"/>
    <d v="2023-12-01T00:00:00"/>
    <s v="BH Colorado Electric Oper Co"/>
    <s v="Regulated Electric (122)"/>
    <s v="X - DNU - RETIRED LINE"/>
    <x v="161"/>
    <n v="135500"/>
    <x v="34"/>
    <n v="9803185"/>
    <s v="POLE, WOOD"/>
    <d v="1974-07-01T00:00:00"/>
    <d v="1974-07-01T00:00:00"/>
    <s v="WCDXFER"/>
  </r>
  <r>
    <n v="0"/>
    <n v="0"/>
    <n v="0"/>
    <n v="0"/>
    <d v="2023-12-01T00:00:00"/>
    <s v="BH Colorado Electric Oper Co"/>
    <s v="Regulated Electric (122)"/>
    <s v="X - DNU - RETIRED LINE"/>
    <x v="161"/>
    <n v="135500"/>
    <x v="34"/>
    <n v="9803085"/>
    <s v="POLE, WOOD"/>
    <d v="1967-07-01T00:00:00"/>
    <d v="1967-07-01T00:00:00"/>
    <s v="WCDXFER"/>
  </r>
  <r>
    <n v="0"/>
    <n v="0"/>
    <n v="0"/>
    <n v="0"/>
    <d v="2023-12-01T00:00:00"/>
    <s v="BH Colorado Electric Oper Co"/>
    <s v="Regulated Electric (122)"/>
    <s v="X - DNU - RETIRED LINE"/>
    <x v="161"/>
    <n v="135500"/>
    <x v="34"/>
    <n v="9802250"/>
    <s v="POLE, WOOD"/>
    <d v="1977-07-01T00:00:00"/>
    <d v="1977-07-01T00:00:00"/>
    <s v="WCDXFER"/>
  </r>
  <r>
    <n v="0"/>
    <n v="0"/>
    <n v="0"/>
    <n v="0"/>
    <d v="2023-12-01T00:00:00"/>
    <s v="BH Colorado Electric Oper Co"/>
    <s v="Regulated Electric (122)"/>
    <s v="X - DNU - RETIRED LINE"/>
    <x v="161"/>
    <n v="135500"/>
    <x v="34"/>
    <n v="9802249"/>
    <s v="POLE, WOOD"/>
    <d v="1974-07-01T00:00:00"/>
    <d v="1974-07-01T00:00:00"/>
    <s v="WCDXFER"/>
  </r>
  <r>
    <n v="0"/>
    <n v="0"/>
    <n v="0"/>
    <n v="0"/>
    <d v="2023-12-01T00:00:00"/>
    <s v="BH Colorado Electric Oper Co"/>
    <s v="Regulated Electric (122)"/>
    <s v="X - DNU - RETIRED LINE"/>
    <x v="161"/>
    <n v="135500"/>
    <x v="34"/>
    <n v="9802248"/>
    <s v="POLE, WOOD"/>
    <d v="1972-07-01T00:00:00"/>
    <d v="1972-07-01T00:00:00"/>
    <s v="WCDXFER"/>
  </r>
  <r>
    <n v="0"/>
    <n v="0"/>
    <n v="0"/>
    <n v="0"/>
    <d v="2023-12-01T00:00:00"/>
    <s v="BH Colorado Electric Oper Co"/>
    <s v="Regulated Electric (122)"/>
    <s v="X - DNU - RETIRED LINE"/>
    <x v="161"/>
    <n v="135500"/>
    <x v="34"/>
    <n v="9802221"/>
    <s v="POLE, WOOD"/>
    <d v="1974-07-01T00:00:00"/>
    <d v="1974-07-01T00:00:00"/>
    <s v="WCDXFER"/>
  </r>
  <r>
    <n v="0"/>
    <n v="0"/>
    <n v="0"/>
    <n v="0"/>
    <d v="2023-12-01T00:00:00"/>
    <s v="BH Colorado Electric Oper Co"/>
    <s v="Regulated Electric (122)"/>
    <s v="X - DNU - RETIRED LINE"/>
    <x v="161"/>
    <n v="135500"/>
    <x v="34"/>
    <n v="9802200"/>
    <s v="POLE, WOOD"/>
    <d v="1977-07-01T00:00:00"/>
    <d v="1977-07-01T00:00:00"/>
    <s v="WCDXFER"/>
  </r>
  <r>
    <n v="0"/>
    <n v="0"/>
    <n v="0"/>
    <n v="0"/>
    <d v="2023-12-01T00:00:00"/>
    <s v="BH Colorado Electric Oper Co"/>
    <s v="Regulated Electric (122)"/>
    <s v="X - DNU - RETIRED LINE"/>
    <x v="161"/>
    <n v="135500"/>
    <x v="34"/>
    <n v="9802165"/>
    <s v="POLE, WOOD"/>
    <d v="1936-07-01T00:00:00"/>
    <d v="1936-07-01T00:00:00"/>
    <s v="WCDXFER"/>
  </r>
  <r>
    <n v="0"/>
    <n v="0"/>
    <n v="0"/>
    <n v="0"/>
    <d v="2023-12-01T00:00:00"/>
    <s v="BH Colorado Electric Oper Co"/>
    <s v="Regulated Electric (122)"/>
    <s v="X - DNU - RETIRED LINE"/>
    <x v="161"/>
    <n v="135500"/>
    <x v="34"/>
    <n v="9803145"/>
    <s v="POLE, WOOD"/>
    <d v="1965-07-01T00:00:00"/>
    <d v="1965-07-01T00:00:00"/>
    <s v="WCDXFER"/>
  </r>
  <r>
    <n v="0"/>
    <n v="0"/>
    <n v="0"/>
    <n v="0"/>
    <d v="2023-12-01T00:00:00"/>
    <s v="BH Colorado Electric Oper Co"/>
    <s v="Regulated Electric (122)"/>
    <s v="X - DNU - RETIRED LINE"/>
    <x v="161"/>
    <n v="135500"/>
    <x v="34"/>
    <n v="9803285"/>
    <s v="POLE, WOOD"/>
    <d v="1978-07-01T00:00:00"/>
    <d v="1978-07-01T00:00:00"/>
    <s v="WCDXFER"/>
  </r>
  <r>
    <n v="0"/>
    <n v="0"/>
    <n v="0"/>
    <n v="0"/>
    <d v="2023-12-01T00:00:00"/>
    <s v="BH Colorado Electric Oper Co"/>
    <s v="Regulated Electric (122)"/>
    <s v="X - DNU - RETIRED LINE"/>
    <x v="161"/>
    <n v="135500"/>
    <x v="34"/>
    <n v="9803248"/>
    <s v="POLE, WOOD"/>
    <d v="1966-07-01T00:00:00"/>
    <d v="1966-07-01T00:00:00"/>
    <s v="WCDXFER"/>
  </r>
  <r>
    <n v="0"/>
    <n v="0"/>
    <n v="0"/>
    <n v="0"/>
    <d v="2023-12-01T00:00:00"/>
    <s v="BH Colorado Electric Oper Co"/>
    <s v="Regulated Electric (122)"/>
    <s v="X - DNU - RETIRED LINE"/>
    <x v="161"/>
    <n v="135500"/>
    <x v="34"/>
    <n v="9802966"/>
    <s v="POLE, WOOD"/>
    <d v="1963-07-01T00:00:00"/>
    <d v="1963-07-01T00:00:00"/>
    <s v="WCDXFER"/>
  </r>
  <r>
    <n v="0"/>
    <n v="0"/>
    <n v="0"/>
    <n v="0"/>
    <d v="2023-12-01T00:00:00"/>
    <s v="BH Colorado Electric Oper Co"/>
    <s v="Regulated Electric (122)"/>
    <s v="X - DNU - RETIRED LINE"/>
    <x v="161"/>
    <n v="135500"/>
    <x v="34"/>
    <n v="9804968"/>
    <s v="POLE, WOOD"/>
    <d v="1965-07-01T00:00:00"/>
    <d v="1965-07-01T00:00:00"/>
    <s v="WCDXFER"/>
  </r>
  <r>
    <n v="0"/>
    <n v="0"/>
    <n v="0"/>
    <n v="0"/>
    <d v="2023-12-01T00:00:00"/>
    <s v="BH Colorado Electric Oper Co"/>
    <s v="Regulated Electric (122)"/>
    <s v="X - DNU - RETIRED LINE"/>
    <x v="161"/>
    <n v="135500"/>
    <x v="34"/>
    <n v="9803264"/>
    <s v="POLE, WOOD"/>
    <d v="1967-07-01T00:00:00"/>
    <d v="1967-07-01T00:00:00"/>
    <s v="WCDXFER"/>
  </r>
  <r>
    <n v="0"/>
    <n v="0"/>
    <n v="0"/>
    <n v="0"/>
    <d v="2023-12-01T00:00:00"/>
    <s v="BH Colorado Electric Oper Co"/>
    <s v="Regulated Electric (122)"/>
    <s v="X - DNU - RETIRED LINE"/>
    <x v="161"/>
    <n v="135500"/>
    <x v="34"/>
    <n v="9803147"/>
    <s v="POLE, WOOD"/>
    <d v="1968-07-01T00:00:00"/>
    <d v="1968-07-01T00:00:00"/>
    <s v="WCDXFER"/>
  </r>
  <r>
    <n v="0"/>
    <n v="0"/>
    <n v="0"/>
    <n v="0"/>
    <d v="2023-12-01T00:00:00"/>
    <s v="BH Colorado Electric Oper Co"/>
    <s v="Regulated Electric (122)"/>
    <s v="X - DNU - RETIRED LINE"/>
    <x v="161"/>
    <n v="135500"/>
    <x v="34"/>
    <n v="9803027"/>
    <s v="POLE, WOOD"/>
    <d v="1968-07-01T00:00:00"/>
    <d v="1968-07-01T00:00:00"/>
    <s v="WCDXFER"/>
  </r>
  <r>
    <n v="0"/>
    <n v="0"/>
    <n v="0"/>
    <n v="0"/>
    <d v="2023-12-01T00:00:00"/>
    <s v="BH Colorado Electric Oper Co"/>
    <s v="Regulated Electric (122)"/>
    <s v="X - DNU - RETIRED LINE"/>
    <x v="161"/>
    <n v="135500"/>
    <x v="34"/>
    <n v="9802203"/>
    <s v="POLE, WOOD"/>
    <d v="1978-07-01T00:00:00"/>
    <d v="1978-07-01T00:00:00"/>
    <s v="WCDXFER"/>
  </r>
  <r>
    <n v="0"/>
    <n v="0"/>
    <n v="0"/>
    <n v="0"/>
    <d v="2023-12-01T00:00:00"/>
    <s v="BH Colorado Electric Oper Co"/>
    <s v="Regulated Electric (122)"/>
    <s v="X - DNU - RETIRED LINE"/>
    <x v="161"/>
    <n v="135500"/>
    <x v="34"/>
    <n v="9802191"/>
    <s v="POLE, WOOD"/>
    <d v="1967-07-01T00:00:00"/>
    <d v="1967-07-01T00:00:00"/>
    <s v="WCDXFER"/>
  </r>
  <r>
    <n v="0"/>
    <n v="0"/>
    <n v="0"/>
    <n v="0"/>
    <d v="2023-12-01T00:00:00"/>
    <s v="BH Colorado Electric Oper Co"/>
    <s v="Regulated Electric (122)"/>
    <s v="X - DNU - RETIRED LINE"/>
    <x v="161"/>
    <n v="135500"/>
    <x v="34"/>
    <n v="9803196"/>
    <s v="POLE, WOOD"/>
    <d v="1993-07-01T00:00:00"/>
    <d v="1993-07-01T00:00:00"/>
    <s v="WCDXFER"/>
  </r>
  <r>
    <n v="0"/>
    <n v="0"/>
    <n v="0"/>
    <n v="0"/>
    <d v="2023-12-01T00:00:00"/>
    <s v="BH Colorado Electric Oper Co"/>
    <s v="Regulated Electric (122)"/>
    <s v="X - DNU - RETIRED LINE"/>
    <x v="161"/>
    <n v="135500"/>
    <x v="34"/>
    <n v="9803410"/>
    <s v="POLE, WOOD"/>
    <d v="1978-07-01T00:00:00"/>
    <d v="1978-07-01T00:00:00"/>
    <s v="WCDXFER"/>
  </r>
  <r>
    <n v="0"/>
    <n v="0"/>
    <n v="0"/>
    <n v="0"/>
    <d v="2023-12-01T00:00:00"/>
    <s v="BH Colorado Electric Oper Co"/>
    <s v="Regulated Electric (122)"/>
    <s v="X - DNU - RETIRED LINE"/>
    <x v="161"/>
    <n v="135500"/>
    <x v="34"/>
    <n v="9803279"/>
    <s v="POLE, WOOD"/>
    <d v="1954-07-01T00:00:00"/>
    <d v="1954-07-01T00:00:00"/>
    <s v="WCDXFER"/>
  </r>
  <r>
    <n v="0"/>
    <n v="0"/>
    <n v="0"/>
    <n v="0"/>
    <d v="2023-12-01T00:00:00"/>
    <s v="BH Colorado Electric Oper Co"/>
    <s v="Regulated Electric (122)"/>
    <s v="X - DNU - RETIRED LINE"/>
    <x v="161"/>
    <n v="135500"/>
    <x v="34"/>
    <n v="9803162"/>
    <s v="POLE, WOOD"/>
    <d v="1980-07-01T00:00:00"/>
    <d v="1980-07-01T00:00:00"/>
    <s v="WCDXFER"/>
  </r>
  <r>
    <n v="0"/>
    <n v="0"/>
    <n v="0"/>
    <n v="0"/>
    <d v="2023-12-01T00:00:00"/>
    <s v="BH Colorado Electric Oper Co"/>
    <s v="Regulated Electric (122)"/>
    <s v="X - DNU - RETIRED LINE"/>
    <x v="161"/>
    <n v="135500"/>
    <x v="34"/>
    <n v="9803063"/>
    <s v="POLE, WOOD"/>
    <d v="1966-07-01T00:00:00"/>
    <d v="1966-07-01T00:00:00"/>
    <s v="WCDXFER"/>
  </r>
  <r>
    <n v="0"/>
    <n v="0"/>
    <n v="0"/>
    <n v="0"/>
    <d v="2023-12-01T00:00:00"/>
    <s v="BH Colorado Electric Oper Co"/>
    <s v="Regulated Electric (122)"/>
    <s v="X - DNU - RETIRED LINE"/>
    <x v="161"/>
    <n v="135500"/>
    <x v="34"/>
    <n v="9802136"/>
    <s v="POLE, WOOD"/>
    <d v="1967-07-01T00:00:00"/>
    <d v="1967-07-01T00:00:00"/>
    <s v="WCDXFER"/>
  </r>
  <r>
    <n v="0"/>
    <n v="0"/>
    <n v="0"/>
    <n v="0"/>
    <d v="2023-12-01T00:00:00"/>
    <s v="BH Colorado Electric Oper Co"/>
    <s v="Regulated Electric (122)"/>
    <s v="X - DNU - RETIRED LINE"/>
    <x v="161"/>
    <n v="135500"/>
    <x v="34"/>
    <n v="9802180"/>
    <s v="POLE, WOOD"/>
    <d v="1973-07-01T00:00:00"/>
    <d v="1973-07-01T00:00:00"/>
    <s v="WCDXFER"/>
  </r>
  <r>
    <n v="0"/>
    <n v="0"/>
    <n v="0"/>
    <n v="0"/>
    <d v="2023-12-01T00:00:00"/>
    <s v="BH Colorado Electric Oper Co"/>
    <s v="Regulated Electric (122)"/>
    <s v="X - DNU - RETIRED LINE"/>
    <x v="161"/>
    <n v="135500"/>
    <x v="34"/>
    <n v="9802985"/>
    <s v="POLE, WOOD"/>
    <d v="1948-07-01T00:00:00"/>
    <d v="1948-07-01T00:00:00"/>
    <s v="WCDXFER"/>
  </r>
  <r>
    <n v="0"/>
    <n v="0"/>
    <n v="0"/>
    <n v="0"/>
    <d v="2023-12-01T00:00:00"/>
    <s v="BH Colorado Electric Oper Co"/>
    <s v="Regulated Electric (122)"/>
    <s v="X - DNU - RETIRED LINE"/>
    <x v="161"/>
    <n v="135500"/>
    <x v="34"/>
    <n v="9803272"/>
    <s v="POLE, WOOD"/>
    <d v="1961-07-01T00:00:00"/>
    <d v="1961-07-01T00:00:00"/>
    <s v="WCDXFER"/>
  </r>
  <r>
    <n v="0"/>
    <n v="0"/>
    <n v="0"/>
    <n v="0"/>
    <d v="2023-12-01T00:00:00"/>
    <s v="BH Colorado Electric Oper Co"/>
    <s v="Regulated Electric (122)"/>
    <s v="X - DNU - RETIRED LINE"/>
    <x v="161"/>
    <n v="135500"/>
    <x v="34"/>
    <n v="9804932"/>
    <s v="POLE, WOOD"/>
    <d v="1977-07-01T00:00:00"/>
    <d v="1977-07-01T00:00:00"/>
    <s v="WCDXFER"/>
  </r>
  <r>
    <n v="0"/>
    <n v="0"/>
    <n v="0"/>
    <n v="0"/>
    <d v="2023-12-01T00:00:00"/>
    <s v="BH Colorado Electric Oper Co"/>
    <s v="Regulated Electric (122)"/>
    <s v="X - DNU - RETIRED LINE"/>
    <x v="161"/>
    <n v="135500"/>
    <x v="34"/>
    <n v="9803182"/>
    <s v="POLE, WOOD"/>
    <d v="1963-07-01T00:00:00"/>
    <d v="1963-07-01T00:00:00"/>
    <s v="WCDXFER"/>
  </r>
  <r>
    <n v="0"/>
    <n v="0"/>
    <n v="0"/>
    <n v="0"/>
    <d v="2023-12-01T00:00:00"/>
    <s v="BH Colorado Electric Oper Co"/>
    <s v="Regulated Electric (122)"/>
    <s v="X - DNU - RETIRED LINE"/>
    <x v="161"/>
    <n v="135500"/>
    <x v="34"/>
    <n v="9803031"/>
    <s v="POLE, WOOD"/>
    <d v="1992-07-01T00:00:00"/>
    <d v="1992-07-01T00:00:00"/>
    <s v="WCDXFER"/>
  </r>
  <r>
    <n v="0"/>
    <n v="0"/>
    <n v="0"/>
    <n v="0"/>
    <d v="2023-12-01T00:00:00"/>
    <s v="BH Colorado Electric Oper Co"/>
    <s v="Regulated Electric (122)"/>
    <s v="X - DNU - RETIRED LINE"/>
    <x v="161"/>
    <n v="135500"/>
    <x v="34"/>
    <n v="9802243"/>
    <s v="POLE, WOOD"/>
    <d v="1960-07-01T00:00:00"/>
    <d v="1960-07-01T00:00:00"/>
    <s v="WCDXFER"/>
  </r>
  <r>
    <n v="0"/>
    <n v="0"/>
    <n v="0"/>
    <n v="0"/>
    <d v="2023-12-01T00:00:00"/>
    <s v="BH Colorado Electric Oper Co"/>
    <s v="Regulated Electric (122)"/>
    <s v="X - DNU - RETIRED LINE"/>
    <x v="161"/>
    <n v="135500"/>
    <x v="34"/>
    <n v="9802201"/>
    <s v="POLE, WOOD"/>
    <d v="1967-07-01T00:00:00"/>
    <d v="1967-07-01T00:00:00"/>
    <s v="WCDXFER"/>
  </r>
  <r>
    <n v="0"/>
    <n v="0"/>
    <n v="0"/>
    <n v="0"/>
    <d v="2023-12-01T00:00:00"/>
    <s v="BH Colorado Electric Oper Co"/>
    <s v="Regulated Electric (122)"/>
    <s v="X - DNU - RETIRED LINE"/>
    <x v="161"/>
    <n v="135500"/>
    <x v="34"/>
    <n v="9803112"/>
    <s v="POLE, WOOD"/>
    <d v="1966-07-01T00:00:00"/>
    <d v="1966-07-01T00:00:00"/>
    <s v="WCDXFER"/>
  </r>
  <r>
    <n v="0"/>
    <n v="0"/>
    <n v="0"/>
    <n v="0"/>
    <d v="2023-12-01T00:00:00"/>
    <s v="BH Colorado Electric Oper Co"/>
    <s v="Regulated Electric (122)"/>
    <s v="X - DNU - RETIRED LINE"/>
    <x v="161"/>
    <n v="135500"/>
    <x v="34"/>
    <n v="9802968"/>
    <s v="POLE, WOOD"/>
    <d v="1972-07-01T00:00:00"/>
    <d v="1972-07-01T00:00:00"/>
    <s v="WCDXFER"/>
  </r>
  <r>
    <n v="0"/>
    <n v="0"/>
    <n v="0"/>
    <n v="0"/>
    <d v="2023-12-01T00:00:00"/>
    <s v="BH Colorado Electric Oper Co"/>
    <s v="Regulated Electric (122)"/>
    <s v="X - DNU - RETIRED LINE"/>
    <x v="161"/>
    <n v="135500"/>
    <x v="34"/>
    <n v="9802971"/>
    <s v="POLE, WOOD"/>
    <d v="1990-07-01T00:00:00"/>
    <d v="1990-07-01T00:00:00"/>
    <s v="WCDXFER"/>
  </r>
  <r>
    <n v="0"/>
    <n v="0"/>
    <n v="0"/>
    <n v="0"/>
    <d v="2023-12-01T00:00:00"/>
    <s v="BH Colorado Electric Oper Co"/>
    <s v="Regulated Electric (122)"/>
    <s v="X - DNU - RETIRED LINE"/>
    <x v="161"/>
    <n v="135500"/>
    <x v="34"/>
    <n v="9803150"/>
    <s v="POLE, WOOD"/>
    <d v="1992-07-01T00:00:00"/>
    <d v="1992-07-01T00:00:00"/>
    <s v="WCDXFER"/>
  </r>
  <r>
    <n v="0"/>
    <n v="0"/>
    <n v="0"/>
    <n v="0"/>
    <d v="2023-12-01T00:00:00"/>
    <s v="BH Colorado Electric Oper Co"/>
    <s v="Regulated Electric (122)"/>
    <s v="X - DNU - RETIRED LINE"/>
    <x v="161"/>
    <n v="135500"/>
    <x v="34"/>
    <n v="9803149"/>
    <s v="POLE, WOOD"/>
    <d v="1983-07-01T00:00:00"/>
    <d v="1983-07-01T00:00:00"/>
    <s v="WCDXFER"/>
  </r>
  <r>
    <n v="0"/>
    <n v="0"/>
    <n v="0"/>
    <n v="0"/>
    <d v="2023-12-01T00:00:00"/>
    <s v="BH Colorado Electric Oper Co"/>
    <s v="Regulated Electric (122)"/>
    <s v="X - DNU - RETIRED LINE"/>
    <x v="161"/>
    <n v="135500"/>
    <x v="34"/>
    <n v="9802223"/>
    <s v="POLE, WOOD"/>
    <d v="1967-07-01T00:00:00"/>
    <d v="1967-07-01T00:00:00"/>
    <s v="WCDXFER"/>
  </r>
  <r>
    <n v="0"/>
    <n v="0"/>
    <n v="0"/>
    <n v="0"/>
    <d v="2023-12-01T00:00:00"/>
    <s v="BH Colorado Electric Oper Co"/>
    <s v="Regulated Electric (122)"/>
    <s v="X - DNU - RETIRED LINE"/>
    <x v="161"/>
    <n v="135500"/>
    <x v="34"/>
    <n v="9802181"/>
    <s v="POLE, WOOD"/>
    <d v="1967-07-01T00:00:00"/>
    <d v="1967-07-01T00:00:00"/>
    <s v="WCDXFER"/>
  </r>
  <r>
    <n v="0"/>
    <n v="0"/>
    <n v="0"/>
    <n v="0"/>
    <d v="2023-12-01T00:00:00"/>
    <s v="BH Colorado Electric Oper Co"/>
    <s v="Regulated Electric (122)"/>
    <s v="X - DNU - RETIRED LINE"/>
    <x v="161"/>
    <n v="135500"/>
    <x v="34"/>
    <n v="9803375"/>
    <s v="POLE, WOOD"/>
    <d v="1979-07-01T00:00:00"/>
    <d v="1979-07-01T00:00:00"/>
    <s v="WCDXFER"/>
  </r>
  <r>
    <n v="0"/>
    <n v="0"/>
    <n v="0"/>
    <n v="0"/>
    <d v="2023-12-01T00:00:00"/>
    <s v="BH Colorado Electric Oper Co"/>
    <s v="Regulated Electric (122)"/>
    <s v="X - DNU - RETIRED LINE"/>
    <x v="161"/>
    <n v="135500"/>
    <x v="34"/>
    <n v="9802970"/>
    <s v="POLE, WOOD"/>
    <d v="1977-07-01T00:00:00"/>
    <d v="1977-07-01T00:00:00"/>
    <s v="WCDXFER"/>
  </r>
  <r>
    <n v="0"/>
    <n v="0"/>
    <n v="0"/>
    <n v="0"/>
    <d v="2023-12-01T00:00:00"/>
    <s v="BH Colorado Electric Oper Co"/>
    <s v="Regulated Electric (122)"/>
    <s v="X - DNU - RETIRED LINE"/>
    <x v="161"/>
    <n v="135500"/>
    <x v="34"/>
    <n v="9802965"/>
    <s v="POLE, WOOD"/>
    <d v="1962-07-01T00:00:00"/>
    <d v="1962-07-01T00:00:00"/>
    <s v="WCDXFER"/>
  </r>
  <r>
    <n v="0"/>
    <n v="0"/>
    <n v="0"/>
    <n v="0"/>
    <d v="2023-12-01T00:00:00"/>
    <s v="BH Colorado Electric Oper Co"/>
    <s v="Regulated Electric (122)"/>
    <s v="X - DNU - RETIRED LINE"/>
    <x v="161"/>
    <n v="135500"/>
    <x v="34"/>
    <n v="9803193"/>
    <s v="POLE, WOOD"/>
    <d v="1963-07-01T00:00:00"/>
    <d v="1963-07-01T00:00:00"/>
    <s v="WCDXFER"/>
  </r>
  <r>
    <n v="0"/>
    <n v="0"/>
    <n v="0"/>
    <n v="0"/>
    <d v="2023-12-01T00:00:00"/>
    <s v="BH Colorado Electric Oper Co"/>
    <s v="Regulated Electric (122)"/>
    <s v="X - DNU - RETIRED LINE"/>
    <x v="161"/>
    <n v="135500"/>
    <x v="34"/>
    <n v="9802964"/>
    <s v="POLE, WOOD"/>
    <d v="1960-07-01T00:00:00"/>
    <d v="1960-07-01T00:00:00"/>
    <s v="WCDXFER"/>
  </r>
  <r>
    <n v="0"/>
    <n v="0"/>
    <n v="0"/>
    <n v="0"/>
    <d v="2023-12-01T00:00:00"/>
    <s v="BH Colorado Electric Oper Co"/>
    <s v="Regulated Electric (122)"/>
    <s v="X - DNU - RETIRED LINE"/>
    <x v="161"/>
    <n v="135500"/>
    <x v="34"/>
    <n v="9803115"/>
    <s v="POLE, WOOD"/>
    <d v="1969-07-01T00:00:00"/>
    <d v="1969-07-01T00:00:00"/>
    <s v="WCDXFER"/>
  </r>
  <r>
    <n v="0"/>
    <n v="0"/>
    <n v="0"/>
    <n v="0"/>
    <d v="2023-12-01T00:00:00"/>
    <s v="BH Colorado Electric Oper Co"/>
    <s v="Regulated Electric (122)"/>
    <s v="X - DNU - RETIRED LINE"/>
    <x v="161"/>
    <n v="135500"/>
    <x v="34"/>
    <n v="9803161"/>
    <s v="POLE, WOOD"/>
    <d v="1979-07-01T00:00:00"/>
    <d v="1979-07-01T00:00:00"/>
    <s v="WCDXFER"/>
  </r>
  <r>
    <n v="0"/>
    <n v="0"/>
    <n v="0"/>
    <n v="0"/>
    <d v="2023-12-01T00:00:00"/>
    <s v="BH Colorado Electric Oper Co"/>
    <s v="Regulated Electric (122)"/>
    <s v="X - DNU - RETIRED LINE"/>
    <x v="161"/>
    <n v="135500"/>
    <x v="34"/>
    <n v="9803059"/>
    <s v="POLE, WOOD"/>
    <d v="1954-07-01T00:00:00"/>
    <d v="1954-07-01T00:00:00"/>
    <s v="WCDXFER"/>
  </r>
  <r>
    <n v="0"/>
    <n v="0"/>
    <n v="0"/>
    <n v="0"/>
    <d v="2023-12-01T00:00:00"/>
    <s v="BH Colorado Electric Oper Co"/>
    <s v="Regulated Electric (122)"/>
    <s v="X - DNU - RETIRED LINE"/>
    <x v="161"/>
    <n v="135500"/>
    <x v="34"/>
    <n v="9803408"/>
    <s v="POLE, WOOD"/>
    <d v="1976-07-01T00:00:00"/>
    <d v="1976-07-01T00:00:00"/>
    <s v="WCDXFER"/>
  </r>
  <r>
    <n v="0"/>
    <n v="0"/>
    <n v="0"/>
    <n v="0"/>
    <d v="2023-12-01T00:00:00"/>
    <s v="BH Colorado Electric Oper Co"/>
    <s v="Regulated Electric (122)"/>
    <s v="X - DNU - RETIRED LINE"/>
    <x v="161"/>
    <n v="135500"/>
    <x v="34"/>
    <n v="9803382"/>
    <s v="POLE, WOOD"/>
    <d v="1963-07-01T00:00:00"/>
    <d v="1963-07-01T00:00:00"/>
    <s v="WCDXFER"/>
  </r>
  <r>
    <n v="0"/>
    <n v="0"/>
    <n v="0"/>
    <n v="0"/>
    <d v="2023-12-01T00:00:00"/>
    <s v="BH Colorado Electric Oper Co"/>
    <s v="Regulated Electric (122)"/>
    <s v="X - DNU - RETIRED LINE"/>
    <x v="161"/>
    <n v="135500"/>
    <x v="34"/>
    <n v="9803250"/>
    <s v="POLE, WOOD"/>
    <d v="1976-07-01T00:00:00"/>
    <d v="1976-07-01T00:00:00"/>
    <s v="WCDXFER"/>
  </r>
  <r>
    <n v="0"/>
    <n v="0"/>
    <n v="0"/>
    <n v="0"/>
    <d v="2023-12-01T00:00:00"/>
    <s v="BH Colorado Electric Oper Co"/>
    <s v="Regulated Electric (122)"/>
    <s v="X - DNU - RETIRED LINE"/>
    <x v="161"/>
    <n v="135500"/>
    <x v="34"/>
    <n v="9803280"/>
    <s v="POLE, WOOD"/>
    <d v="1960-07-01T00:00:00"/>
    <d v="1960-07-01T00:00:00"/>
    <s v="WCDXFER"/>
  </r>
  <r>
    <n v="0"/>
    <n v="0"/>
    <n v="0"/>
    <n v="0"/>
    <d v="2023-12-01T00:00:00"/>
    <s v="BH Colorado Electric Oper Co"/>
    <s v="Regulated Electric (122)"/>
    <s v="X - DNU - RETIRED LINE"/>
    <x v="161"/>
    <n v="135500"/>
    <x v="34"/>
    <n v="9803249"/>
    <s v="POLE, WOOD"/>
    <d v="1973-07-01T00:00:00"/>
    <d v="1973-07-01T00:00:00"/>
    <s v="WCDXFER"/>
  </r>
  <r>
    <n v="0"/>
    <n v="0"/>
    <n v="0"/>
    <n v="0"/>
    <d v="2023-12-01T00:00:00"/>
    <s v="BH Colorado Electric Oper Co"/>
    <s v="Regulated Electric (122)"/>
    <s v="X - DNU - RETIRED LINE"/>
    <x v="161"/>
    <n v="135500"/>
    <x v="34"/>
    <n v="9803159"/>
    <s v="POLE, WOOD"/>
    <d v="1973-07-01T00:00:00"/>
    <d v="1973-07-01T00:00:00"/>
    <s v="WCDXFER"/>
  </r>
  <r>
    <n v="0"/>
    <n v="0"/>
    <n v="0"/>
    <n v="0"/>
    <d v="2023-12-01T00:00:00"/>
    <s v="BH Colorado Electric Oper Co"/>
    <s v="Regulated Electric (122)"/>
    <s v="X - DNU - RETIRED LINE"/>
    <x v="161"/>
    <n v="135500"/>
    <x v="34"/>
    <n v="9803068"/>
    <s v="POLE, WOOD"/>
    <d v="1980-07-01T00:00:00"/>
    <d v="1980-07-01T00:00:00"/>
    <s v="WCDXFER"/>
  </r>
  <r>
    <n v="0"/>
    <n v="0"/>
    <n v="0"/>
    <n v="0"/>
    <d v="2023-12-01T00:00:00"/>
    <s v="BH Colorado Electric Oper Co"/>
    <s v="Regulated Electric (122)"/>
    <s v="X - DNU - RETIRED LINE"/>
    <x v="161"/>
    <n v="135500"/>
    <x v="34"/>
    <n v="9803281"/>
    <s v="POLE, WOOD"/>
    <d v="1962-07-01T00:00:00"/>
    <d v="1962-07-01T00:00:00"/>
    <s v="WCDXFER"/>
  </r>
  <r>
    <n v="0"/>
    <n v="0"/>
    <n v="0"/>
    <n v="0"/>
    <d v="2023-12-01T00:00:00"/>
    <s v="BH Colorado Electric Oper Co"/>
    <s v="Regulated Electric (122)"/>
    <s v="X - DNU - RETIRED LINE"/>
    <x v="161"/>
    <n v="135500"/>
    <x v="34"/>
    <n v="9802251"/>
    <s v="POLE, WOOD"/>
    <d v="1979-07-01T00:00:00"/>
    <d v="1979-07-01T00:00:00"/>
    <s v="WCDXFER"/>
  </r>
  <r>
    <n v="0"/>
    <n v="0"/>
    <n v="0"/>
    <n v="0"/>
    <d v="2023-12-01T00:00:00"/>
    <s v="BH Colorado Electric Oper Co"/>
    <s v="Regulated Electric (122)"/>
    <s v="X - DNU - RETIRED LINE"/>
    <x v="161"/>
    <n v="135500"/>
    <x v="34"/>
    <n v="9802137"/>
    <s v="POLE, WOOD"/>
    <d v="1954-07-01T00:00:00"/>
    <d v="1954-07-01T00:00:00"/>
    <s v="WCDXFER"/>
  </r>
  <r>
    <n v="0"/>
    <n v="0"/>
    <n v="0"/>
    <n v="0"/>
    <d v="2023-12-01T00:00:00"/>
    <s v="BH Colorado Electric Oper Co"/>
    <s v="Regulated Electric (122)"/>
    <s v="X - DNU - RETIRED LINE"/>
    <x v="161"/>
    <n v="135500"/>
    <x v="34"/>
    <n v="9803140"/>
    <s v="POLE, WOOD"/>
    <d v="1977-07-01T00:00:00"/>
    <d v="1977-07-01T00:00:00"/>
    <s v="WCDXFER"/>
  </r>
  <r>
    <n v="0"/>
    <n v="0"/>
    <n v="0"/>
    <n v="0"/>
    <d v="2023-12-01T00:00:00"/>
    <s v="BH Colorado Electric Oper Co"/>
    <s v="Regulated Electric (122)"/>
    <s v="X - DNU - RETIRED LINE"/>
    <x v="161"/>
    <n v="135500"/>
    <x v="34"/>
    <n v="9803139"/>
    <s v="POLE, WOOD"/>
    <d v="1962-07-01T00:00:00"/>
    <d v="1962-07-01T00:00:00"/>
    <s v="WCDXFER"/>
  </r>
  <r>
    <n v="0"/>
    <n v="0"/>
    <n v="0"/>
    <n v="0"/>
    <d v="2023-12-01T00:00:00"/>
    <s v="BH Colorado Electric Oper Co"/>
    <s v="Regulated Electric (122)"/>
    <s v="X - DNU - RETIRED LINE"/>
    <x v="161"/>
    <n v="135500"/>
    <x v="34"/>
    <n v="9802935"/>
    <s v="POLE, WOOD"/>
    <d v="1956-07-01T00:00:00"/>
    <d v="1956-07-01T00:00:00"/>
    <s v="WCDXFER"/>
  </r>
  <r>
    <n v="0"/>
    <n v="0"/>
    <n v="0"/>
    <n v="0"/>
    <d v="2023-12-01T00:00:00"/>
    <s v="BH Colorado Electric Oper Co"/>
    <s v="Regulated Electric (122)"/>
    <s v="X - DNU - RETIRED LINE"/>
    <x v="161"/>
    <n v="135500"/>
    <x v="34"/>
    <n v="9802984"/>
    <s v="POLE, WOOD"/>
    <d v="1936-07-01T00:00:00"/>
    <d v="1936-07-01T00:00:00"/>
    <s v="WCDXFER"/>
  </r>
  <r>
    <n v="0"/>
    <n v="0"/>
    <n v="0"/>
    <n v="0"/>
    <d v="2023-12-01T00:00:00"/>
    <s v="BH Colorado Electric Oper Co"/>
    <s v="Regulated Electric (122)"/>
    <s v="X - DNU - RETIRED LINE"/>
    <x v="161"/>
    <n v="135500"/>
    <x v="34"/>
    <n v="9802192"/>
    <s v="POLE, WOOD"/>
    <d v="1968-07-01T00:00:00"/>
    <d v="1968-07-01T00:00:00"/>
    <s v="WCDXFER"/>
  </r>
  <r>
    <n v="0"/>
    <n v="0"/>
    <n v="0"/>
    <n v="0"/>
    <d v="2023-12-01T00:00:00"/>
    <s v="BH Colorado Electric Oper Co"/>
    <s v="Regulated Electric (122)"/>
    <s v="X - DNU - RETIRED LINE"/>
    <x v="161"/>
    <n v="135500"/>
    <x v="34"/>
    <n v="9802987"/>
    <s v="POLE, WOOD"/>
    <d v="1960-07-01T00:00:00"/>
    <d v="1960-07-01T00:00:00"/>
    <s v="WCDXFER"/>
  </r>
  <r>
    <n v="0"/>
    <n v="0"/>
    <n v="0"/>
    <n v="0"/>
    <d v="2023-12-01T00:00:00"/>
    <s v="BH Colorado Electric Oper Co"/>
    <s v="Regulated Electric (122)"/>
    <s v="X - DNU - RETIRED LINE"/>
    <x v="161"/>
    <n v="135500"/>
    <x v="34"/>
    <n v="9803273"/>
    <s v="POLE, WOOD"/>
    <d v="1962-07-01T00:00:00"/>
    <d v="1962-07-01T00:00:00"/>
    <s v="WCDXFER"/>
  </r>
  <r>
    <n v="0"/>
    <n v="0"/>
    <n v="0"/>
    <n v="0"/>
    <d v="2023-12-01T00:00:00"/>
    <s v="BH Colorado Electric Oper Co"/>
    <s v="Regulated Electric (122)"/>
    <s v="X - DNU - RETIRED LINE"/>
    <x v="161"/>
    <n v="135500"/>
    <x v="34"/>
    <n v="9803180"/>
    <s v="POLE, WOOD"/>
    <d v="1961-07-01T00:00:00"/>
    <d v="1961-07-01T00:00:00"/>
    <s v="WCDXFER"/>
  </r>
  <r>
    <n v="0"/>
    <n v="0"/>
    <n v="0"/>
    <n v="0"/>
    <d v="2023-12-01T00:00:00"/>
    <s v="BH Colorado Electric Oper Co"/>
    <s v="Regulated Electric (122)"/>
    <s v="X - DNU - RETIRED LINE"/>
    <x v="161"/>
    <n v="135500"/>
    <x v="34"/>
    <n v="9803308"/>
    <s v="POLE, WOOD"/>
    <d v="1965-07-01T00:00:00"/>
    <d v="1965-07-01T00:00:00"/>
    <s v="WCDXFER"/>
  </r>
  <r>
    <n v="0"/>
    <n v="0"/>
    <n v="0"/>
    <n v="0"/>
    <d v="2023-12-01T00:00:00"/>
    <s v="BH Colorado Electric Oper Co"/>
    <s v="Regulated Electric (122)"/>
    <s v="X - DNU - RETIRED LINE"/>
    <x v="161"/>
    <n v="135500"/>
    <x v="34"/>
    <n v="9803058"/>
    <s v="POLE, WOOD"/>
    <d v="1950-07-01T00:00:00"/>
    <d v="1950-07-01T00:00:00"/>
    <s v="WCDXFER"/>
  </r>
  <r>
    <n v="0"/>
    <n v="0"/>
    <n v="0"/>
    <n v="0"/>
    <d v="2023-12-01T00:00:00"/>
    <s v="BH Colorado Electric Oper Co"/>
    <s v="Regulated Electric (122)"/>
    <s v="X - DNU - RETIRED LINE"/>
    <x v="161"/>
    <n v="135500"/>
    <x v="34"/>
    <n v="9802245"/>
    <s v="POLE, WOOD"/>
    <d v="1962-07-01T00:00:00"/>
    <d v="1962-07-01T00:00:00"/>
    <s v="WCDXFER"/>
  </r>
  <r>
    <n v="0"/>
    <n v="0"/>
    <n v="0"/>
    <n v="0"/>
    <d v="2023-12-01T00:00:00"/>
    <s v="BH Colorado Electric Oper Co"/>
    <s v="Regulated Electric (122)"/>
    <s v="X - DNU - RETIRED LINE"/>
    <x v="161"/>
    <n v="135500"/>
    <x v="34"/>
    <n v="9802242"/>
    <s v="POLE, WOOD"/>
    <d v="1959-07-01T00:00:00"/>
    <d v="1959-07-01T00:00:00"/>
    <s v="WCDXFER"/>
  </r>
  <r>
    <n v="0"/>
    <n v="0"/>
    <n v="0"/>
    <n v="0"/>
    <d v="2023-12-01T00:00:00"/>
    <s v="BH Colorado Electric Oper Co"/>
    <s v="Regulated Electric (122)"/>
    <s v="X - DNU - RETIRED LINE"/>
    <x v="161"/>
    <n v="135500"/>
    <x v="34"/>
    <n v="9802272"/>
    <s v="POLE, WOOD"/>
    <d v="1936-07-01T00:00:00"/>
    <d v="1936-07-01T00:00:00"/>
    <s v="WCDXFER"/>
  </r>
  <r>
    <n v="0"/>
    <n v="0"/>
    <n v="0"/>
    <n v="0"/>
    <d v="2023-12-01T00:00:00"/>
    <s v="BH Colorado Electric Oper Co"/>
    <s v="Regulated Electric (122)"/>
    <s v="X - DNU - RETIRED LINE"/>
    <x v="161"/>
    <n v="135500"/>
    <x v="34"/>
    <n v="9802936"/>
    <s v="POLE, WOOD"/>
    <d v="1977-07-01T00:00:00"/>
    <d v="1977-07-01T00:00:00"/>
    <s v="WCDXFER"/>
  </r>
  <r>
    <n v="0"/>
    <n v="0"/>
    <n v="0"/>
    <n v="0"/>
    <d v="2023-12-01T00:00:00"/>
    <s v="BH Colorado Electric Oper Co"/>
    <s v="Regulated Electric (122)"/>
    <s v="X - DNU - RETIRED LINE"/>
    <x v="161"/>
    <n v="135500"/>
    <x v="34"/>
    <n v="9803355"/>
    <s v="POLE, WOOD"/>
    <d v="1985-07-01T00:00:00"/>
    <d v="1985-07-01T00:00:00"/>
    <s v="WCDXFER"/>
  </r>
  <r>
    <n v="0"/>
    <n v="0"/>
    <n v="0"/>
    <n v="0"/>
    <d v="2023-12-01T00:00:00"/>
    <s v="BH Colorado Electric Oper Co"/>
    <s v="Regulated Electric (122)"/>
    <s v="X - DNU - RETIRED LINE"/>
    <x v="161"/>
    <n v="135500"/>
    <x v="34"/>
    <n v="9804923"/>
    <s v="POLE, WOOD"/>
    <d v="1977-07-01T00:00:00"/>
    <d v="1977-07-01T00:00:00"/>
    <s v="WCDXFER"/>
  </r>
  <r>
    <n v="0"/>
    <n v="0"/>
    <n v="0"/>
    <n v="0"/>
    <d v="2023-12-01T00:00:00"/>
    <s v="BH Colorado Electric Oper Co"/>
    <s v="Regulated Electric (122)"/>
    <s v="X - DNU - RETIRED LINE"/>
    <x v="161"/>
    <n v="135500"/>
    <x v="34"/>
    <n v="9803354"/>
    <s v="POLE, WOOD"/>
    <d v="1980-07-01T00:00:00"/>
    <d v="1980-07-01T00:00:00"/>
    <s v="WCDXFER"/>
  </r>
  <r>
    <n v="0"/>
    <n v="0"/>
    <n v="0"/>
    <n v="0"/>
    <d v="2023-12-01T00:00:00"/>
    <s v="BH Colorado Electric Oper Co"/>
    <s v="Regulated Electric (122)"/>
    <s v="X - DNU - RETIRED LINE"/>
    <x v="161"/>
    <n v="135500"/>
    <x v="34"/>
    <n v="9803111"/>
    <s v="POLE, WOOD"/>
    <d v="1960-07-01T00:00:00"/>
    <d v="1960-07-01T00:00:00"/>
    <s v="WCDXFER"/>
  </r>
  <r>
    <n v="0"/>
    <n v="0"/>
    <n v="0"/>
    <n v="0"/>
    <d v="2023-12-01T00:00:00"/>
    <s v="BH Colorado Electric Oper Co"/>
    <s v="Regulated Electric (122)"/>
    <s v="X - DNU - RETIRED LINE"/>
    <x v="161"/>
    <n v="135500"/>
    <x v="34"/>
    <n v="9802909"/>
    <s v="POLE, WOOD"/>
    <d v="1958-07-01T00:00:00"/>
    <d v="1958-07-01T00:00:00"/>
    <s v="WCDXFER"/>
  </r>
  <r>
    <n v="0"/>
    <n v="0"/>
    <n v="0"/>
    <n v="0"/>
    <d v="2023-12-01T00:00:00"/>
    <s v="BH Colorado Electric Oper Co"/>
    <s v="Regulated Electric (122)"/>
    <s v="X - DNU - RETIRED LINE"/>
    <x v="161"/>
    <n v="135500"/>
    <x v="34"/>
    <n v="9802986"/>
    <s v="POLE, WOOD"/>
    <d v="1958-07-01T00:00:00"/>
    <d v="1958-07-01T00:00:00"/>
    <s v="WCDXFER"/>
  </r>
  <r>
    <n v="0"/>
    <n v="0"/>
    <n v="0"/>
    <n v="0"/>
    <d v="2023-12-01T00:00:00"/>
    <s v="BH Colorado Electric Oper Co"/>
    <s v="Regulated Electric (122)"/>
    <s v="X - DNU - RETIRED LINE"/>
    <x v="161"/>
    <n v="135500"/>
    <x v="34"/>
    <n v="9802988"/>
    <s v="POLE, WOOD"/>
    <d v="1962-07-01T00:00:00"/>
    <d v="1962-07-01T00:00:00"/>
    <s v="WCDXFER"/>
  </r>
  <r>
    <n v="0"/>
    <n v="0"/>
    <n v="0"/>
    <n v="0"/>
    <d v="2023-12-01T00:00:00"/>
    <s v="BH Colorado Electric Oper Co"/>
    <s v="Regulated Electric (122)"/>
    <s v="X - DNU - RETIRED LINE"/>
    <x v="161"/>
    <n v="135500"/>
    <x v="34"/>
    <n v="9810193"/>
    <s v="POLE, WOOD"/>
    <d v="2002-05-01T00:00:00"/>
    <d v="2002-01-01T00:00:00"/>
    <s v="5105204113"/>
  </r>
  <r>
    <n v="0"/>
    <n v="0"/>
    <n v="0"/>
    <n v="0"/>
    <d v="2023-12-01T00:00:00"/>
    <s v="BH Colorado Electric Oper Co"/>
    <s v="Regulated Electric (122)"/>
    <s v="X - DNU - RETIRED LINE"/>
    <x v="161"/>
    <n v="135500"/>
    <x v="34"/>
    <n v="9803270"/>
    <s v="POLE, WOOD"/>
    <d v="1956-07-01T00:00:00"/>
    <d v="1956-07-01T00:00:00"/>
    <s v="WCDXFER"/>
  </r>
  <r>
    <n v="0"/>
    <n v="0"/>
    <n v="0"/>
    <n v="0"/>
    <d v="2023-12-01T00:00:00"/>
    <s v="BH Colorado Electric Oper Co"/>
    <s v="Regulated Electric (122)"/>
    <s v="X - DNU - RETIRED LINE"/>
    <x v="161"/>
    <n v="135500"/>
    <x v="34"/>
    <n v="9803181"/>
    <s v="POLE, WOOD"/>
    <d v="1962-07-01T00:00:00"/>
    <d v="1962-07-01T00:00:00"/>
    <s v="WCDXFER"/>
  </r>
  <r>
    <n v="0"/>
    <n v="0"/>
    <n v="0"/>
    <n v="0"/>
    <d v="2023-12-01T00:00:00"/>
    <s v="BH Colorado Electric Oper Co"/>
    <s v="Regulated Electric (122)"/>
    <s v="X - DNU - RETIRED LINE"/>
    <x v="161"/>
    <n v="135500"/>
    <x v="34"/>
    <n v="9803062"/>
    <s v="POLE, WOOD"/>
    <d v="1965-07-01T00:00:00"/>
    <d v="1965-07-01T00:00:00"/>
    <s v="WCDXFER"/>
  </r>
  <r>
    <n v="0"/>
    <n v="0"/>
    <n v="0"/>
    <n v="0"/>
    <d v="2023-12-01T00:00:00"/>
    <s v="BH Colorado Electric Oper Co"/>
    <s v="Regulated Electric (122)"/>
    <s v="X - DNU - RETIRED LINE"/>
    <x v="161"/>
    <n v="135500"/>
    <x v="34"/>
    <n v="9802275"/>
    <s v="POLE, WOOD"/>
    <d v="1956-07-01T00:00:00"/>
    <d v="1956-07-01T00:00:00"/>
    <s v="WCDXFER"/>
  </r>
  <r>
    <n v="0"/>
    <n v="0"/>
    <n v="0"/>
    <n v="0"/>
    <d v="2023-12-01T00:00:00"/>
    <s v="BH Colorado Electric Oper Co"/>
    <s v="Regulated Electric (122)"/>
    <s v="X - DNU - RETIRED LINE"/>
    <x v="161"/>
    <n v="135500"/>
    <x v="34"/>
    <n v="9802276"/>
    <s v="POLE, WOOD"/>
    <d v="1957-07-01T00:00:00"/>
    <d v="1957-07-01T00:00:00"/>
    <s v="WCDXFER"/>
  </r>
  <r>
    <n v="0"/>
    <n v="0"/>
    <n v="0"/>
    <n v="0"/>
    <d v="2023-12-01T00:00:00"/>
    <s v="BH Colorado Electric Oper Co"/>
    <s v="Regulated Electric (122)"/>
    <s v="X - DNU - RETIRED LINE"/>
    <x v="161"/>
    <n v="135500"/>
    <x v="34"/>
    <n v="9802273"/>
    <s v="POLE, WOOD"/>
    <d v="1947-07-01T00:00:00"/>
    <d v="1947-07-01T00:00:00"/>
    <s v="WCDXFER"/>
  </r>
  <r>
    <n v="0"/>
    <n v="0"/>
    <n v="0"/>
    <n v="0"/>
    <d v="2023-12-01T00:00:00"/>
    <s v="BH Colorado Electric Oper Co"/>
    <s v="Regulated Electric (122)"/>
    <s v="X - DNU - RETIRED LINE"/>
    <x v="161"/>
    <n v="135500"/>
    <x v="34"/>
    <n v="9803052"/>
    <s v="POLE, WOOD"/>
    <d v="1975-07-01T00:00:00"/>
    <d v="1975-07-01T00:00:00"/>
    <s v="WCDXFER"/>
  </r>
  <r>
    <n v="0"/>
    <n v="0"/>
    <n v="0"/>
    <n v="0"/>
    <d v="2023-12-01T00:00:00"/>
    <s v="BH Colorado Electric Oper Co"/>
    <s v="Regulated Electric (122)"/>
    <s v="X - DNU - RETIRED LINE"/>
    <x v="161"/>
    <n v="135500"/>
    <x v="34"/>
    <n v="9802177"/>
    <s v="POLE, WOOD"/>
    <d v="1962-07-01T00:00:00"/>
    <d v="1962-07-01T00:00:00"/>
    <s v="WCDXFER"/>
  </r>
  <r>
    <n v="0"/>
    <n v="0"/>
    <n v="0"/>
    <n v="0"/>
    <d v="2023-12-01T00:00:00"/>
    <s v="BH Colorado Electric Oper Co"/>
    <s v="Regulated Electric (122)"/>
    <s v="X - DNU - RETIRED LINE"/>
    <x v="161"/>
    <n v="135500"/>
    <x v="34"/>
    <n v="9802166"/>
    <s v="POLE, WOOD"/>
    <d v="1974-07-01T00:00:00"/>
    <d v="1974-07-01T00:00:00"/>
    <s v="WCDXFER"/>
  </r>
  <r>
    <n v="0"/>
    <n v="0"/>
    <n v="0"/>
    <n v="0"/>
    <d v="2023-12-01T00:00:00"/>
    <s v="BH Colorado Electric Oper Co"/>
    <s v="Regulated Electric (122)"/>
    <s v="X - DNU - RETIRED LINE"/>
    <x v="161"/>
    <n v="135500"/>
    <x v="34"/>
    <n v="9802189"/>
    <s v="POLE, WOOD"/>
    <d v="1965-07-01T00:00:00"/>
    <d v="1965-07-01T00:00:00"/>
    <s v="WCDXFER"/>
  </r>
  <r>
    <n v="0"/>
    <n v="0"/>
    <n v="0"/>
    <n v="0"/>
    <d v="2023-12-01T00:00:00"/>
    <s v="BH Colorado Electric Oper Co"/>
    <s v="Regulated Electric (122)"/>
    <s v="X - DNU - RETIRED LINE"/>
    <x v="161"/>
    <n v="135500"/>
    <x v="34"/>
    <n v="9803347"/>
    <s v="POLE, WOOD"/>
    <d v="1965-07-01T00:00:00"/>
    <d v="1965-07-01T00:00:00"/>
    <s v="WCDXFER"/>
  </r>
  <r>
    <n v="0"/>
    <n v="0"/>
    <n v="0"/>
    <n v="0"/>
    <d v="2023-12-01T00:00:00"/>
    <s v="BH Colorado Electric Oper Co"/>
    <s v="Regulated Electric (122)"/>
    <s v="X - DNU - RETIRED LINE"/>
    <x v="161"/>
    <n v="135500"/>
    <x v="34"/>
    <n v="9803028"/>
    <s v="POLE, WOOD"/>
    <d v="1977-07-01T00:00:00"/>
    <d v="1977-07-01T00:00:00"/>
    <s v="WCDXFER"/>
  </r>
  <r>
    <n v="0"/>
    <n v="0"/>
    <n v="0"/>
    <n v="0"/>
    <d v="2023-12-01T00:00:00"/>
    <s v="BH Colorado Electric Oper Co"/>
    <s v="Regulated Electric (122)"/>
    <s v="X - DNU - RETIRED LINE"/>
    <x v="161"/>
    <n v="135500"/>
    <x v="34"/>
    <n v="9802256"/>
    <s v="POLE, WOOD"/>
    <d v="1964-07-01T00:00:00"/>
    <d v="1964-07-01T00:00:00"/>
    <s v="WCDXFER"/>
  </r>
  <r>
    <n v="0"/>
    <n v="0"/>
    <n v="0"/>
    <n v="0"/>
    <d v="2023-12-01T00:00:00"/>
    <s v="BH Colorado Electric Oper Co"/>
    <s v="Regulated Electric (122)"/>
    <s v="X - DNU - RETIRED LINE"/>
    <x v="161"/>
    <n v="135500"/>
    <x v="34"/>
    <n v="9802224"/>
    <s v="POLE, WOOD"/>
    <d v="1968-07-01T00:00:00"/>
    <d v="1968-07-01T00:00:00"/>
    <s v="WCDXFER"/>
  </r>
  <r>
    <n v="0"/>
    <n v="0"/>
    <n v="0"/>
    <n v="0"/>
    <d v="2023-12-01T00:00:00"/>
    <s v="BH Colorado Electric Oper Co"/>
    <s v="Regulated Electric (122)"/>
    <s v="X - DNU - RETIRED LINE"/>
    <x v="161"/>
    <n v="135500"/>
    <x v="34"/>
    <n v="9802182"/>
    <s v="POLE, WOOD"/>
    <d v="1992-07-01T00:00:00"/>
    <d v="1992-07-01T00:00:00"/>
    <s v="WCDXFER"/>
  </r>
  <r>
    <n v="0"/>
    <n v="0"/>
    <n v="0"/>
    <n v="0"/>
    <d v="2023-12-01T00:00:00"/>
    <s v="BH Colorado Electric Oper Co"/>
    <s v="Regulated Electric (122)"/>
    <s v="X - DNU - RETIRED LINE"/>
    <x v="161"/>
    <n v="135500"/>
    <x v="34"/>
    <n v="9802190"/>
    <s v="POLE, WOOD"/>
    <d v="1966-07-01T00:00:00"/>
    <d v="1966-07-01T00:00:00"/>
    <s v="WCDXFER"/>
  </r>
  <r>
    <n v="0"/>
    <n v="0"/>
    <n v="0"/>
    <n v="0"/>
    <d v="2023-12-01T00:00:00"/>
    <s v="BH Colorado Electric Oper Co"/>
    <s v="Regulated Electric (122)"/>
    <s v="X - DNU - RETIRED LINE"/>
    <x v="161"/>
    <n v="135500"/>
    <x v="34"/>
    <n v="9803118"/>
    <s v="POLE, WOOD"/>
    <d v="1977-07-01T00:00:00"/>
    <d v="1977-07-01T00:00:00"/>
    <s v="WCDXFER"/>
  </r>
  <r>
    <n v="0"/>
    <n v="0"/>
    <n v="0"/>
    <n v="0"/>
    <d v="2023-12-01T00:00:00"/>
    <s v="BH Colorado Electric Oper Co"/>
    <s v="Regulated Electric (122)"/>
    <s v="X - DNU - RETIRED LINE"/>
    <x v="161"/>
    <n v="135500"/>
    <x v="34"/>
    <n v="9803117"/>
    <s v="POLE, WOOD"/>
    <d v="1974-07-01T00:00:00"/>
    <d v="1974-07-01T00:00:00"/>
    <s v="WCDXFER"/>
  </r>
  <r>
    <n v="0"/>
    <n v="0"/>
    <n v="0"/>
    <n v="0"/>
    <d v="2023-12-01T00:00:00"/>
    <s v="BH Colorado Electric Oper Co"/>
    <s v="Regulated Electric (122)"/>
    <s v="X - DNU - RETIRED LINE"/>
    <x v="161"/>
    <n v="135500"/>
    <x v="34"/>
    <n v="9802135"/>
    <s v="POLE, WOOD"/>
    <d v="1949-07-01T00:00:00"/>
    <d v="1949-07-01T00:00:00"/>
    <s v="WCDXFER"/>
  </r>
  <r>
    <n v="0"/>
    <n v="0"/>
    <n v="0"/>
    <n v="0"/>
    <d v="2023-12-01T00:00:00"/>
    <s v="BH Colorado Electric Oper Co"/>
    <s v="Regulated Electric (122)"/>
    <s v="X - DNU - RETIRED LINE"/>
    <x v="161"/>
    <n v="135500"/>
    <x v="34"/>
    <n v="9803116"/>
    <s v="POLE, WOOD"/>
    <d v="1971-07-01T00:00:00"/>
    <d v="1971-07-01T00:00:00"/>
    <s v="WCDXFER"/>
  </r>
  <r>
    <n v="0"/>
    <n v="0"/>
    <n v="0"/>
    <n v="0"/>
    <d v="2023-12-01T00:00:00"/>
    <s v="BH Colorado Electric Oper Co"/>
    <s v="Regulated Electric (122)"/>
    <s v="X - DNU - RETIRED LINE"/>
    <x v="161"/>
    <n v="135500"/>
    <x v="34"/>
    <n v="9803114"/>
    <s v="POLE, WOOD"/>
    <d v="1968-07-01T00:00:00"/>
    <d v="1968-07-01T00:00:00"/>
    <s v="WCDXFER"/>
  </r>
  <r>
    <n v="0"/>
    <n v="0"/>
    <n v="0"/>
    <n v="0"/>
    <d v="2023-12-01T00:00:00"/>
    <s v="BH Colorado Electric Oper Co"/>
    <s v="Regulated Electric (122)"/>
    <s v="X - DNU - RETIRED LINE"/>
    <x v="161"/>
    <n v="135500"/>
    <x v="34"/>
    <n v="9802969"/>
    <s v="POLE, WOOD"/>
    <d v="1976-07-01T00:00:00"/>
    <d v="1976-07-01T00:00:00"/>
    <s v="WCDXFER"/>
  </r>
  <r>
    <n v="0"/>
    <n v="0"/>
    <n v="0"/>
    <n v="0"/>
    <d v="2023-12-01T00:00:00"/>
    <s v="BH Colorado Electric Oper Co"/>
    <s v="Regulated Electric (122)"/>
    <s v="X - DNU - RETIRED LINE"/>
    <x v="161"/>
    <n v="135500"/>
    <x v="34"/>
    <n v="9802218"/>
    <s v="POLE, WOOD"/>
    <d v="1960-07-01T00:00:00"/>
    <d v="1960-07-01T00:00:00"/>
    <s v="WCDXFER"/>
  </r>
  <r>
    <n v="0"/>
    <n v="0"/>
    <n v="0"/>
    <n v="0"/>
    <d v="2023-12-01T00:00:00"/>
    <s v="BH Colorado Electric Oper Co"/>
    <s v="Regulated Electric (122)"/>
    <s v="X - DNU - RETIRED LINE"/>
    <x v="161"/>
    <n v="135500"/>
    <x v="34"/>
    <n v="9802911"/>
    <s v="POLE, WOOD"/>
    <d v="1969-07-01T00:00:00"/>
    <d v="1969-07-01T00:00:00"/>
    <s v="WCDXFER"/>
  </r>
  <r>
    <n v="0"/>
    <n v="0"/>
    <n v="0"/>
    <n v="0"/>
    <d v="2023-12-01T00:00:00"/>
    <s v="BH Colorado Electric Oper Co"/>
    <s v="Regulated Electric (122)"/>
    <s v="X - DNU - RETIRED LINE"/>
    <x v="161"/>
    <n v="135500"/>
    <x v="34"/>
    <n v="9802910"/>
    <s v="POLE, WOOD"/>
    <d v="1967-07-01T00:00:00"/>
    <d v="1967-07-01T00:00:00"/>
    <s v="WCDXFER"/>
  </r>
  <r>
    <n v="0"/>
    <n v="0"/>
    <n v="0"/>
    <n v="0"/>
    <d v="2023-12-01T00:00:00"/>
    <s v="BH Colorado Electric Oper Co"/>
    <s v="Regulated Electric (122)"/>
    <s v="X - DNU - RETIRED LINE"/>
    <x v="161"/>
    <n v="135500"/>
    <x v="34"/>
    <n v="9802920"/>
    <s v="POLE, WOOD"/>
    <d v="1962-07-01T00:00:00"/>
    <d v="1962-07-01T00:00:00"/>
    <s v="WCDXFER"/>
  </r>
  <r>
    <n v="0"/>
    <n v="0"/>
    <n v="0"/>
    <n v="0"/>
    <d v="2023-12-01T00:00:00"/>
    <s v="BH Colorado Electric Oper Co"/>
    <s v="Regulated Electric (122)"/>
    <s v="X - DNU - RETIRED LINE"/>
    <x v="161"/>
    <n v="135500"/>
    <x v="34"/>
    <n v="9802919"/>
    <s v="POLE, WOOD"/>
    <d v="1956-07-01T00:00:00"/>
    <d v="1956-07-01T00:00:00"/>
    <s v="WCDXFER"/>
  </r>
  <r>
    <n v="0"/>
    <n v="0"/>
    <n v="0"/>
    <n v="0"/>
    <d v="2023-12-01T00:00:00"/>
    <s v="BH Colorado Electric Oper Co"/>
    <s v="Regulated Electric (122)"/>
    <s v="X - DNU - RETIRED LINE"/>
    <x v="161"/>
    <n v="135500"/>
    <x v="34"/>
    <n v="9803247"/>
    <s v="POLE, WOOD"/>
    <d v="1958-07-01T00:00:00"/>
    <d v="1958-07-01T00:00:00"/>
    <s v="WCDXFER"/>
  </r>
  <r>
    <n v="0"/>
    <n v="0"/>
    <n v="0"/>
    <n v="0"/>
    <d v="2023-12-01T00:00:00"/>
    <s v="BH Colorado Electric Oper Co"/>
    <s v="Regulated Electric (122)"/>
    <s v="X - DNU - RETIRED LINE"/>
    <x v="161"/>
    <n v="135500"/>
    <x v="34"/>
    <n v="9802220"/>
    <s v="POLE, WOOD"/>
    <d v="1962-07-01T00:00:00"/>
    <d v="1962-07-01T00:00:00"/>
    <s v="WCDXFER"/>
  </r>
  <r>
    <n v="0"/>
    <n v="0"/>
    <n v="0"/>
    <n v="0"/>
    <d v="2023-12-01T00:00:00"/>
    <s v="BH Colorado Electric Oper Co"/>
    <s v="Regulated Electric (122)"/>
    <s v="X - DNU - RETIRED LINE"/>
    <x v="161"/>
    <n v="135500"/>
    <x v="34"/>
    <n v="9803060"/>
    <s v="POLE, WOOD"/>
    <d v="1960-07-01T00:00:00"/>
    <d v="1960-07-01T00:00:00"/>
    <s v="WCDXFER"/>
  </r>
  <r>
    <n v="0"/>
    <n v="0"/>
    <n v="0"/>
    <n v="0"/>
    <d v="2023-12-01T00:00:00"/>
    <s v="BH Colorado Electric Oper Co"/>
    <s v="Regulated Electric (122)"/>
    <s v="X - DNU - RETIRED LINE"/>
    <x v="161"/>
    <n v="135500"/>
    <x v="34"/>
    <n v="9802937"/>
    <s v="POLE, WOOD"/>
    <d v="1986-07-01T00:00:00"/>
    <d v="1986-07-01T00:00:00"/>
    <s v="WCDXFER"/>
  </r>
  <r>
    <n v="0"/>
    <n v="0"/>
    <n v="0"/>
    <n v="0"/>
    <d v="2023-12-01T00:00:00"/>
    <s v="BH Colorado Electric Oper Co"/>
    <s v="Regulated Electric (122)"/>
    <s v="X - DNU - RETIRED LINE"/>
    <x v="161"/>
    <n v="135500"/>
    <x v="34"/>
    <n v="9803179"/>
    <s v="POLE, WOOD"/>
    <d v="1960-07-01T00:00:00"/>
    <d v="1960-07-01T00:00:00"/>
    <s v="WCDXFER"/>
  </r>
  <r>
    <n v="0"/>
    <n v="0"/>
    <n v="0"/>
    <n v="0"/>
    <d v="2023-12-01T00:00:00"/>
    <s v="BH Colorado Electric Oper Co"/>
    <s v="Regulated Electric (122)"/>
    <s v="X - DNU - RETIRED LINE"/>
    <x v="161"/>
    <n v="135500"/>
    <x v="34"/>
    <n v="9803086"/>
    <s v="POLE, WOOD"/>
    <d v="1968-07-01T00:00:00"/>
    <d v="1968-07-01T00:00:00"/>
    <s v="WCDXFER"/>
  </r>
  <r>
    <n v="0"/>
    <n v="0"/>
    <n v="0"/>
    <n v="0"/>
    <d v="2023-12-01T00:00:00"/>
    <s v="BH Colorado Electric Oper Co"/>
    <s v="Regulated Electric (122)"/>
    <s v="X - DNU - RETIRED LINE"/>
    <x v="161"/>
    <n v="135500"/>
    <x v="34"/>
    <n v="9803084"/>
    <s v="POLE, WOOD"/>
    <d v="1963-07-01T00:00:00"/>
    <d v="1963-07-01T00:00:00"/>
    <s v="WCDXFER"/>
  </r>
  <r>
    <n v="0"/>
    <n v="0"/>
    <n v="0"/>
    <n v="0"/>
    <d v="2023-12-01T00:00:00"/>
    <s v="BH Colorado Electric Oper Co"/>
    <s v="Regulated Electric (122)"/>
    <s v="X - DNU - RETIRED LINE"/>
    <x v="161"/>
    <n v="135500"/>
    <x v="34"/>
    <n v="9803331"/>
    <s v="POLE, WOOD"/>
    <d v="1972-07-01T00:00:00"/>
    <d v="1972-07-01T00:00:00"/>
    <s v="WCDXFER"/>
  </r>
  <r>
    <n v="0"/>
    <n v="0"/>
    <n v="0"/>
    <n v="0"/>
    <d v="2023-12-01T00:00:00"/>
    <s v="BH Colorado Electric Oper Co"/>
    <s v="Regulated Electric (122)"/>
    <s v="X - DNU - RETIRED LINE"/>
    <x v="161"/>
    <n v="135500"/>
    <x v="34"/>
    <n v="9803310"/>
    <s v="POLE, WOOD"/>
    <d v="1978-07-01T00:00:00"/>
    <d v="1978-07-01T00:00:00"/>
    <s v="WCDXFER"/>
  </r>
  <r>
    <n v="0"/>
    <n v="0"/>
    <n v="0"/>
    <n v="0"/>
    <d v="2023-12-01T00:00:00"/>
    <s v="BH Colorado Electric Oper Co"/>
    <s v="Regulated Electric (122)"/>
    <s v="X - DNU - RETIRED LINE"/>
    <x v="161"/>
    <n v="135500"/>
    <x v="34"/>
    <n v="9803030"/>
    <s v="POLE, WOOD"/>
    <d v="1986-07-01T00:00:00"/>
    <d v="1986-07-01T00:00:00"/>
    <s v="WCDXFER"/>
  </r>
  <r>
    <n v="0"/>
    <n v="0"/>
    <n v="0"/>
    <n v="0"/>
    <d v="2023-12-01T00:00:00"/>
    <s v="BH Colorado Electric Oper Co"/>
    <s v="Regulated Electric (122)"/>
    <s v="X - DNU - RETIRED LINE"/>
    <x v="161"/>
    <n v="135500"/>
    <x v="34"/>
    <n v="9803282"/>
    <s v="POLE, WOOD"/>
    <d v="1965-07-01T00:00:00"/>
    <d v="1965-07-01T00:00:00"/>
    <s v="WCDXFER"/>
  </r>
  <r>
    <n v="0"/>
    <n v="0"/>
    <n v="0"/>
    <n v="0"/>
    <d v="2023-12-01T00:00:00"/>
    <s v="BH Colorado Electric Oper Co"/>
    <s v="Regulated Electric (122)"/>
    <s v="X - DNU - RETIRED LINE"/>
    <x v="161"/>
    <n v="135500"/>
    <x v="34"/>
    <n v="9802138"/>
    <s v="POLE, WOOD"/>
    <d v="1965-07-01T00:00:00"/>
    <d v="1965-07-01T00:00:00"/>
    <s v="WCDXFER"/>
  </r>
  <r>
    <n v="0"/>
    <n v="0"/>
    <n v="0"/>
    <n v="0"/>
    <d v="2023-12-01T00:00:00"/>
    <s v="BH Colorado Electric Oper Co"/>
    <s v="Regulated Electric (122)"/>
    <s v="X - DNU - RETIRED LINE"/>
    <x v="161"/>
    <n v="135500"/>
    <x v="34"/>
    <n v="9803278"/>
    <s v="POLE, WOOD"/>
    <d v="1937-07-01T00:00:00"/>
    <d v="1937-07-01T00:00:00"/>
    <s v="WCDXFER"/>
  </r>
  <r>
    <n v="0"/>
    <n v="0"/>
    <n v="0"/>
    <n v="0"/>
    <d v="2023-12-01T00:00:00"/>
    <s v="BH Colorado Electric Oper Co"/>
    <s v="Regulated Electric (122)"/>
    <s v="X - DNU - RETIRED LINE"/>
    <x v="161"/>
    <n v="135500"/>
    <x v="34"/>
    <n v="9802228"/>
    <s v="POLE, WOOD"/>
    <d v="1992-07-01T00:00:00"/>
    <d v="1992-07-01T00:00:00"/>
    <s v="WCDXFER"/>
  </r>
  <r>
    <n v="0"/>
    <n v="0"/>
    <n v="0"/>
    <n v="0"/>
    <d v="2023-12-01T00:00:00"/>
    <s v="BH Colorado Electric Oper Co"/>
    <s v="Regulated Electric (122)"/>
    <s v="X - DNU - RETIRED LINE"/>
    <x v="161"/>
    <n v="135500"/>
    <x v="34"/>
    <n v="9802227"/>
    <s v="POLE, WOOD"/>
    <d v="1989-07-01T00:00:00"/>
    <d v="1989-07-01T00:00:00"/>
    <s v="WCDXFER"/>
  </r>
  <r>
    <n v="0"/>
    <n v="0"/>
    <n v="0"/>
    <n v="0"/>
    <d v="2023-12-01T00:00:00"/>
    <s v="BH Colorado Electric Oper Co"/>
    <s v="Regulated Electric (122)"/>
    <s v="X - DNU - RETIRED LINE"/>
    <x v="161"/>
    <n v="135500"/>
    <x v="34"/>
    <n v="9803330"/>
    <s v="POLE, WOOD"/>
    <d v="1968-07-01T00:00:00"/>
    <d v="1968-07-01T00:00:00"/>
    <s v="WCDXFER"/>
  </r>
  <r>
    <n v="0"/>
    <n v="0"/>
    <n v="0"/>
    <n v="0"/>
    <d v="2023-12-01T00:00:00"/>
    <s v="BH Colorado Electric Oper Co"/>
    <s v="Regulated Electric (122)"/>
    <s v="X - DNU - RETIRED LINE"/>
    <x v="161"/>
    <n v="135500"/>
    <x v="34"/>
    <n v="9802246"/>
    <s v="POLE, WOOD"/>
    <d v="1967-07-01T00:00:00"/>
    <d v="1967-07-01T00:00:00"/>
    <s v="WCDXFER"/>
  </r>
  <r>
    <n v="0"/>
    <n v="0"/>
    <n v="0"/>
    <n v="0"/>
    <d v="2023-12-01T00:00:00"/>
    <s v="BH Colorado Electric Oper Co"/>
    <s v="Regulated Electric (122)"/>
    <s v="X - DNU - RETIRED LINE"/>
    <x v="161"/>
    <n v="135500"/>
    <x v="34"/>
    <n v="9802241"/>
    <s v="POLE, WOOD"/>
    <d v="1958-07-01T00:00:00"/>
    <d v="1958-07-01T00:00:00"/>
    <s v="WCDXFER"/>
  </r>
  <r>
    <n v="0"/>
    <n v="0"/>
    <n v="0"/>
    <n v="0"/>
    <d v="2023-12-01T00:00:00"/>
    <s v="BH Colorado Electric Oper Co"/>
    <s v="Regulated Electric (122)"/>
    <s v="X - DNU - RETIRED LINE"/>
    <x v="161"/>
    <n v="135500"/>
    <x v="34"/>
    <n v="9802217"/>
    <s v="POLE, WOOD"/>
    <d v="1959-07-01T00:00:00"/>
    <d v="1959-07-01T00:00:00"/>
    <s v="WCDXFER"/>
  </r>
  <r>
    <n v="0"/>
    <n v="0"/>
    <n v="0"/>
    <n v="0"/>
    <d v="2023-12-01T00:00:00"/>
    <s v="BH Colorado Electric Oper Co"/>
    <s v="Regulated Electric (122)"/>
    <s v="X - DNU - RETIRED LINE"/>
    <x v="161"/>
    <n v="135500"/>
    <x v="34"/>
    <n v="9803252"/>
    <s v="POLE, WOOD"/>
    <d v="1992-07-01T00:00:00"/>
    <d v="1992-07-01T00:00:00"/>
    <s v="WCDXFER"/>
  </r>
  <r>
    <n v="0"/>
    <n v="0"/>
    <n v="0"/>
    <n v="0"/>
    <d v="2023-12-01T00:00:00"/>
    <s v="BH Colorado Electric Oper Co"/>
    <s v="Regulated Electric (122)"/>
    <s v="X - DNU - RETIRED LINE"/>
    <x v="161"/>
    <n v="135500"/>
    <x v="34"/>
    <n v="9802216"/>
    <s v="POLE, WOOD"/>
    <d v="1958-07-01T00:00:00"/>
    <d v="1958-07-01T00:00:00"/>
    <s v="WCDXFER"/>
  </r>
  <r>
    <n v="0"/>
    <n v="0"/>
    <n v="0"/>
    <n v="0"/>
    <d v="2023-12-01T00:00:00"/>
    <s v="BH Colorado Electric Oper Co"/>
    <s v="Regulated Electric (122)"/>
    <s v="X - DNU - RETIRED LINE"/>
    <x v="161"/>
    <n v="135500"/>
    <x v="34"/>
    <n v="9803213"/>
    <s v="POLE, WOOD"/>
    <d v="1975-07-01T00:00:00"/>
    <d v="1975-07-01T00:00:00"/>
    <s v="WCDXFER"/>
  </r>
  <r>
    <n v="0"/>
    <n v="0"/>
    <n v="0"/>
    <n v="0"/>
    <d v="2023-12-01T00:00:00"/>
    <s v="BH Colorado Electric Oper Co"/>
    <s v="Regulated Electric (122)"/>
    <s v="X - DNU - RETIRED LINE"/>
    <x v="161"/>
    <n v="135500"/>
    <x v="34"/>
    <n v="9802963"/>
    <s v="POLE, WOOD"/>
    <d v="1958-07-01T00:00:00"/>
    <d v="1958-07-01T00:00:00"/>
    <s v="WCDXFER"/>
  </r>
  <r>
    <n v="0"/>
    <n v="0"/>
    <n v="0"/>
    <n v="0"/>
    <d v="2023-12-01T00:00:00"/>
    <s v="BH Colorado Electric Oper Co"/>
    <s v="Regulated Electric (122)"/>
    <s v="X - DNU - RETIRED LINE"/>
    <x v="161"/>
    <n v="135500"/>
    <x v="34"/>
    <n v="9803192"/>
    <s v="POLE, WOOD"/>
    <d v="1954-07-01T00:00:00"/>
    <d v="1954-07-01T00:00:00"/>
    <s v="WCDXFER"/>
  </r>
  <r>
    <n v="0"/>
    <n v="0"/>
    <n v="0"/>
    <n v="0"/>
    <d v="2023-12-01T00:00:00"/>
    <s v="BH Colorado Electric Oper Co"/>
    <s v="Regulated Electric (122)"/>
    <s v="X - DNU - RETIRED LINE"/>
    <x v="161"/>
    <n v="135500"/>
    <x v="34"/>
    <n v="9802967"/>
    <s v="POLE, WOOD"/>
    <d v="1968-07-01T00:00:00"/>
    <d v="1968-07-01T00:00:00"/>
    <s v="WCDXFER"/>
  </r>
  <r>
    <n v="0"/>
    <n v="0"/>
    <n v="0"/>
    <n v="0"/>
    <d v="2023-12-01T00:00:00"/>
    <s v="BH Colorado Electric Oper Co"/>
    <s v="Regulated Electric (122)"/>
    <s v="X - DNU - RETIRED LINE"/>
    <x v="161"/>
    <n v="135500"/>
    <x v="34"/>
    <n v="9802892"/>
    <s v="POLE, WOOD"/>
    <d v="1958-07-01T00:00:00"/>
    <d v="1958-07-01T00:00:00"/>
    <s v="WCDXFER"/>
  </r>
  <r>
    <n v="0"/>
    <n v="0"/>
    <n v="0"/>
    <n v="0"/>
    <d v="2023-12-01T00:00:00"/>
    <s v="BH Colorado Electric Oper Co"/>
    <s v="Regulated Electric (122)"/>
    <s v="X - DNU - RETIRED LINE"/>
    <x v="161"/>
    <n v="135500"/>
    <x v="34"/>
    <n v="9803057"/>
    <s v="POLE, WOOD"/>
    <d v="1937-07-01T00:00:00"/>
    <d v="1937-07-01T00:00:00"/>
    <s v="WCDXFER"/>
  </r>
  <r>
    <n v="0"/>
    <n v="0"/>
    <n v="0"/>
    <n v="0"/>
    <d v="2023-12-01T00:00:00"/>
    <s v="BH Colorado Electric Oper Co"/>
    <s v="Regulated Electric (122)"/>
    <s v="X - DNU - RETIRED LINE"/>
    <x v="161"/>
    <n v="135500"/>
    <x v="34"/>
    <n v="9802258"/>
    <s v="POLE, WOOD"/>
    <d v="1966-07-01T00:00:00"/>
    <d v="1966-07-01T00:00:00"/>
    <s v="WCDXFER"/>
  </r>
  <r>
    <n v="0"/>
    <n v="0"/>
    <n v="0"/>
    <n v="0"/>
    <d v="2023-12-01T00:00:00"/>
    <s v="BH Colorado Electric Oper Co"/>
    <s v="Regulated Electric (122)"/>
    <s v="X - DNU - RETIRED LINE"/>
    <x v="161"/>
    <n v="135500"/>
    <x v="34"/>
    <n v="9802244"/>
    <s v="POLE, WOOD"/>
    <d v="1961-07-01T00:00:00"/>
    <d v="1961-07-01T00:00:00"/>
    <s v="WCDXFER"/>
  </r>
  <r>
    <n v="0"/>
    <n v="0"/>
    <n v="0"/>
    <n v="0"/>
    <d v="2023-12-01T00:00:00"/>
    <s v="BH Colorado Electric Oper Co"/>
    <s v="Regulated Electric (122)"/>
    <s v="X - DNU - RETIRED LINE"/>
    <x v="161"/>
    <n v="135500"/>
    <x v="34"/>
    <n v="9803311"/>
    <s v="POLE, WOOD"/>
    <d v="1979-07-01T00:00:00"/>
    <d v="1979-07-01T00:00:00"/>
    <s v="WCDXFER"/>
  </r>
  <r>
    <n v="0"/>
    <n v="0"/>
    <n v="0"/>
    <n v="0"/>
    <d v="2023-12-01T00:00:00"/>
    <s v="BH Colorado Electric Oper Co"/>
    <s v="Regulated Electric (122)"/>
    <s v="X - DNU - RETIRED LINE"/>
    <x v="161"/>
    <n v="135500"/>
    <x v="34"/>
    <n v="9803309"/>
    <s v="POLE, WOOD"/>
    <d v="1967-07-01T00:00:00"/>
    <d v="1967-07-01T00:00:00"/>
    <s v="WCDXFER"/>
  </r>
  <r>
    <n v="0"/>
    <n v="0"/>
    <n v="0"/>
    <n v="0"/>
    <d v="2023-12-01T00:00:00"/>
    <s v="BH Colorado Electric Oper Co"/>
    <s v="Regulated Electric (122)"/>
    <s v="X - DNU - RETIRED LINE"/>
    <x v="161"/>
    <n v="135500"/>
    <x v="34"/>
    <n v="9803146"/>
    <s v="POLE, WOOD"/>
    <d v="1967-07-01T00:00:00"/>
    <d v="1967-07-01T00:00:00"/>
    <s v="WCDXFER"/>
  </r>
  <r>
    <n v="0"/>
    <n v="0"/>
    <n v="0"/>
    <n v="0"/>
    <d v="2023-12-01T00:00:00"/>
    <s v="BH Colorado Electric Oper Co"/>
    <s v="Regulated Electric (122)"/>
    <s v="X - DNU - RETIRED LINE"/>
    <x v="161"/>
    <n v="135500"/>
    <x v="34"/>
    <n v="9803024"/>
    <s v="POLE, WOOD"/>
    <d v="1965-07-01T00:00:00"/>
    <d v="1965-07-01T00:00:00"/>
    <s v="WCDXFER"/>
  </r>
  <r>
    <n v="0"/>
    <n v="0"/>
    <n v="0"/>
    <n v="0"/>
    <d v="2023-12-01T00:00:00"/>
    <s v="BH Colorado Electric Oper Co"/>
    <s v="Regulated Electric (122)"/>
    <s v="X - DNU - RETIRED LINE"/>
    <x v="161"/>
    <n v="135500"/>
    <x v="34"/>
    <n v="9802257"/>
    <s v="POLE, WOOD"/>
    <d v="1965-07-01T00:00:00"/>
    <d v="1965-07-01T00:00:00"/>
    <s v="WCDXFER"/>
  </r>
  <r>
    <n v="0"/>
    <n v="0"/>
    <n v="0"/>
    <n v="0"/>
    <d v="2023-12-01T00:00:00"/>
    <s v="BH Colorado Electric Oper Co"/>
    <s v="Regulated Electric (122)"/>
    <s v="X - DNU - RETIRED LINE"/>
    <x v="161"/>
    <n v="135500"/>
    <x v="34"/>
    <n v="9802202"/>
    <s v="POLE, WOOD"/>
    <d v="1968-07-01T00:00:00"/>
    <d v="1968-07-01T00:00:00"/>
    <s v="WCDXFER"/>
  </r>
  <r>
    <n v="0"/>
    <n v="0"/>
    <n v="0"/>
    <n v="0"/>
    <d v="2023-12-01T00:00:00"/>
    <s v="BH Colorado Electric Oper Co"/>
    <s v="Regulated Electric (122)"/>
    <s v="X - DNU - RETIRED LINE"/>
    <x v="161"/>
    <n v="135500"/>
    <x v="34"/>
    <n v="9803215"/>
    <s v="POLE, WOOD"/>
    <d v="1978-07-01T00:00:00"/>
    <d v="1978-07-01T00:00:00"/>
    <s v="WCDXFER"/>
  </r>
  <r>
    <n v="0"/>
    <n v="0"/>
    <n v="0"/>
    <n v="0"/>
    <d v="2023-12-01T00:00:00"/>
    <s v="BH Colorado Electric Oper Co"/>
    <s v="Regulated Electric (122)"/>
    <s v="X - DNU - RETIRED LINE"/>
    <x v="161"/>
    <n v="135500"/>
    <x v="34"/>
    <n v="9803383"/>
    <s v="POLE, WOOD"/>
    <d v="1977-07-01T00:00:00"/>
    <d v="1977-07-01T00:00:00"/>
    <s v="WCDXFER"/>
  </r>
  <r>
    <n v="0"/>
    <n v="0"/>
    <n v="0"/>
    <n v="0"/>
    <d v="2023-12-01T00:00:00"/>
    <s v="BH Colorado Electric Oper Co"/>
    <s v="Regulated Electric (122)"/>
    <s v="X - DNU - RETIRED LINE"/>
    <x v="161"/>
    <n v="135500"/>
    <x v="34"/>
    <n v="9803409"/>
    <s v="POLE, WOOD"/>
    <d v="1977-07-01T00:00:00"/>
    <d v="1977-07-01T00:00:00"/>
    <s v="WCDXFER"/>
  </r>
  <r>
    <n v="0"/>
    <n v="0"/>
    <n v="0"/>
    <n v="0"/>
    <d v="2023-12-01T00:00:00"/>
    <s v="BH Colorado Electric Oper Co"/>
    <s v="Regulated Electric (122)"/>
    <s v="X - DNU - RETIRED LINE"/>
    <x v="161"/>
    <n v="135500"/>
    <x v="34"/>
    <n v="9803364"/>
    <s v="POLE, WOOD"/>
    <d v="1979-07-01T00:00:00"/>
    <d v="1979-07-01T00:00:00"/>
    <s v="WCDXFER"/>
  </r>
  <r>
    <n v="0"/>
    <n v="0"/>
    <n v="0"/>
    <n v="0"/>
    <d v="2023-12-01T00:00:00"/>
    <s v="BH Colorado Electric Oper Co"/>
    <s v="Regulated Electric (122)"/>
    <s v="X - DNU - RETIRED LINE"/>
    <x v="161"/>
    <n v="135500"/>
    <x v="34"/>
    <n v="9803160"/>
    <s v="POLE, WOOD"/>
    <d v="1976-07-01T00:00:00"/>
    <d v="1976-07-01T00:00:00"/>
    <s v="WCDXFER"/>
  </r>
  <r>
    <n v="0"/>
    <n v="0"/>
    <n v="0"/>
    <n v="0"/>
    <d v="2023-12-01T00:00:00"/>
    <s v="BH Colorado Electric Oper Co"/>
    <s v="Regulated Electric (122)"/>
    <s v="X - DNU - RETIRED LINE"/>
    <x v="161"/>
    <n v="135500"/>
    <x v="34"/>
    <n v="9803363"/>
    <s v="POLE, WOOD"/>
    <d v="1978-07-01T00:00:00"/>
    <d v="1978-07-01T00:00:00"/>
    <s v="WCDXFER"/>
  </r>
  <r>
    <n v="0"/>
    <n v="0"/>
    <n v="0"/>
    <n v="0"/>
    <d v="2023-12-01T00:00:00"/>
    <s v="BH Colorado Electric Oper Co"/>
    <s v="Regulated Electric (122)"/>
    <s v="X - DNU - RETIRED LINE"/>
    <x v="161"/>
    <n v="135500"/>
    <x v="34"/>
    <n v="9803065"/>
    <s v="POLE, WOOD"/>
    <d v="1971-07-01T00:00:00"/>
    <d v="1971-07-01T00:00:00"/>
    <s v="WCDXFER"/>
  </r>
  <r>
    <n v="0"/>
    <n v="0"/>
    <n v="0"/>
    <n v="0"/>
    <d v="2023-12-01T00:00:00"/>
    <s v="BH Colorado Electric Oper Co"/>
    <s v="Regulated Electric (122)"/>
    <s v="X - DNU - RETIRED LINE"/>
    <x v="161"/>
    <n v="135500"/>
    <x v="34"/>
    <n v="9803061"/>
    <s v="POLE, WOOD"/>
    <d v="1964-07-01T00:00:00"/>
    <d v="1964-07-01T00:00:00"/>
    <s v="WCDXFER"/>
  </r>
  <r>
    <n v="0"/>
    <n v="0"/>
    <n v="0"/>
    <n v="0"/>
    <d v="2023-12-01T00:00:00"/>
    <s v="BH Colorado Electric Oper Co"/>
    <s v="Regulated Electric (122)"/>
    <s v="X - DNU - RETIRED LINE"/>
    <x v="161"/>
    <n v="135500"/>
    <x v="34"/>
    <n v="9803026"/>
    <s v="POLE, WOOD"/>
    <d v="1967-07-01T00:00:00"/>
    <d v="1967-07-01T00:00:00"/>
    <s v="WCDXFER"/>
  </r>
  <r>
    <n v="0"/>
    <n v="0"/>
    <n v="0"/>
    <n v="0"/>
    <d v="2023-12-01T00:00:00"/>
    <s v="BH Colorado Electric Oper Co"/>
    <s v="Regulated Electric (122)"/>
    <s v="X - DNU - RETIRED LINE"/>
    <x v="161"/>
    <n v="135500"/>
    <x v="34"/>
    <n v="9803244"/>
    <s v="POLE, WOOD"/>
    <d v="1977-07-01T00:00:00"/>
    <d v="1977-07-01T00:00:00"/>
    <s v="WCDXFER"/>
  </r>
  <r>
    <n v="0"/>
    <n v="0"/>
    <n v="0"/>
    <n v="0"/>
    <d v="2023-12-01T00:00:00"/>
    <s v="BH Colorado Electric Oper Co"/>
    <s v="Regulated Electric (122)"/>
    <s v="X - DNU - RETIRED LINE"/>
    <x v="161"/>
    <n v="135500"/>
    <x v="34"/>
    <n v="9802989"/>
    <s v="POLE, WOOD"/>
    <d v="1973-07-01T00:00:00"/>
    <d v="1973-07-01T00:00:00"/>
    <s v="WCDXFER"/>
  </r>
  <r>
    <n v="0"/>
    <n v="0"/>
    <n v="0"/>
    <n v="0"/>
    <d v="2023-12-01T00:00:00"/>
    <s v="BH Colorado Electric Oper Co"/>
    <s v="Regulated Electric (122)"/>
    <s v="X - DNU - RETIRED LINE"/>
    <x v="161"/>
    <n v="135500"/>
    <x v="34"/>
    <n v="9803274"/>
    <s v="POLE, WOOD"/>
    <d v="1963-07-01T00:00:00"/>
    <d v="1963-07-01T00:00:00"/>
    <s v="WCDXFER"/>
  </r>
  <r>
    <n v="0"/>
    <n v="0"/>
    <n v="0"/>
    <n v="0"/>
    <d v="2023-12-01T00:00:00"/>
    <s v="BH Colorado Electric Oper Co"/>
    <s v="Regulated Electric (122)"/>
    <s v="X - DNU - RETIRED LINE"/>
    <x v="161"/>
    <n v="135500"/>
    <x v="34"/>
    <n v="9803271"/>
    <s v="POLE, WOOD"/>
    <d v="1960-07-01T00:00:00"/>
    <d v="1960-07-01T00:00:00"/>
    <s v="WCDXFER"/>
  </r>
  <r>
    <n v="0"/>
    <n v="0"/>
    <n v="0"/>
    <n v="0"/>
    <d v="2023-12-01T00:00:00"/>
    <s v="BH Colorado Electric Oper Co"/>
    <s v="Regulated Electric (122)"/>
    <s v="X - DNU - RETIRED LINE"/>
    <x v="161"/>
    <n v="135500"/>
    <x v="34"/>
    <n v="9803083"/>
    <s v="POLE, WOOD"/>
    <d v="1962-07-01T00:00:00"/>
    <d v="1962-07-01T00:00:00"/>
    <s v="WCDXFER"/>
  </r>
  <r>
    <n v="0"/>
    <n v="0"/>
    <n v="0"/>
    <n v="0"/>
    <d v="2023-12-01T00:00:00"/>
    <s v="BH Colorado Electric Oper Co"/>
    <s v="Regulated Electric (122)"/>
    <s v="X - DNU - RETIRED LINE"/>
    <x v="161"/>
    <n v="135500"/>
    <x v="34"/>
    <n v="9803051"/>
    <s v="POLE, WOOD"/>
    <d v="1974-07-01T00:00:00"/>
    <d v="1974-07-01T00:00:00"/>
    <s v="WCDXFER"/>
  </r>
  <r>
    <n v="0"/>
    <n v="0"/>
    <n v="0"/>
    <n v="0"/>
    <d v="2023-12-01T00:00:00"/>
    <s v="BH Colorado Electric Oper Co"/>
    <s v="Regulated Electric (122)"/>
    <s v="X - DNU - RETIRED LINE"/>
    <x v="161"/>
    <n v="135500"/>
    <x v="34"/>
    <n v="9802247"/>
    <s v="POLE, WOOD"/>
    <d v="1968-07-01T00:00:00"/>
    <d v="1968-07-01T00:00:00"/>
    <s v="WCDXFER"/>
  </r>
  <r>
    <n v="0"/>
    <n v="0"/>
    <n v="0"/>
    <n v="0"/>
    <d v="2023-12-01T00:00:00"/>
    <s v="BH Colorado Electric Oper Co"/>
    <s v="Regulated Electric (122)"/>
    <s v="X - DNU - RETIRED LINE"/>
    <x v="161"/>
    <n v="135500"/>
    <x v="34"/>
    <n v="9803214"/>
    <s v="POLE, WOOD"/>
    <d v="1977-07-01T00:00:00"/>
    <d v="1977-07-01T00:00:00"/>
    <s v="WCDXFER"/>
  </r>
  <r>
    <n v="0"/>
    <n v="0"/>
    <n v="0"/>
    <n v="0"/>
    <d v="2023-12-01T00:00:00"/>
    <s v="BH Colorado Electric Oper Co"/>
    <s v="Regulated Electric (122)"/>
    <s v="X - DNU - RETIRED LINE"/>
    <x v="161"/>
    <n v="135500"/>
    <x v="34"/>
    <n v="9802219"/>
    <s v="POLE, WOOD"/>
    <d v="1961-07-01T00:00:00"/>
    <d v="1961-07-01T00:00:00"/>
    <s v="WCDXFER"/>
  </r>
  <r>
    <n v="0"/>
    <n v="0"/>
    <n v="0"/>
    <n v="0"/>
    <d v="2023-12-01T00:00:00"/>
    <s v="BH Colorado Electric Oper Co"/>
    <s v="Regulated Electric (122)"/>
    <s v="X - DNU - RETIRED LINE"/>
    <x v="161"/>
    <n v="135500"/>
    <x v="34"/>
    <n v="9802178"/>
    <s v="POLE, WOOD"/>
    <d v="1974-07-01T00:00:00"/>
    <d v="1974-07-01T00:00:00"/>
    <s v="WCDXFER"/>
  </r>
  <r>
    <n v="0"/>
    <n v="0"/>
    <n v="0"/>
    <n v="0"/>
    <d v="2023-12-01T00:00:00"/>
    <s v="BH Colorado Electric Oper Co"/>
    <s v="Regulated Electric (122)"/>
    <s v="X - DNU - RETIRED LINE"/>
    <x v="161"/>
    <n v="135500"/>
    <x v="431"/>
    <n v="9974424"/>
    <s v="WOOD 1 POLE 25'"/>
    <d v="1967-07-01T00:00:00"/>
    <d v="1967-07-01T00:00:00"/>
    <s v="CPR Conversion"/>
  </r>
  <r>
    <n v="0"/>
    <n v="0"/>
    <n v="0"/>
    <n v="0"/>
    <d v="2023-12-01T00:00:00"/>
    <s v="BH Colorado Electric Oper Co"/>
    <s v="Regulated Electric (122)"/>
    <s v="X - DNU - RETIRED LINE"/>
    <x v="161"/>
    <n v="135500"/>
    <x v="425"/>
    <n v="9974859"/>
    <s v="WOOD 1 POLE 30'"/>
    <d v="1965-07-01T00:00:00"/>
    <d v="1965-07-01T00:00:00"/>
    <s v="CPR Conversion"/>
  </r>
  <r>
    <n v="0"/>
    <n v="0"/>
    <n v="0"/>
    <n v="0"/>
    <d v="2023-12-01T00:00:00"/>
    <s v="BH Colorado Electric Oper Co"/>
    <s v="Regulated Electric (122)"/>
    <s v="X - DNU - RETIRED LINE"/>
    <x v="161"/>
    <n v="135500"/>
    <x v="425"/>
    <n v="9974860"/>
    <s v="WOOD 1 POLE 30'"/>
    <d v="1954-07-01T00:00:00"/>
    <d v="1954-07-01T00:00:00"/>
    <s v="CPR Conversion"/>
  </r>
  <r>
    <n v="0"/>
    <n v="0"/>
    <n v="0"/>
    <n v="0"/>
    <d v="2023-12-01T00:00:00"/>
    <s v="BH Colorado Electric Oper Co"/>
    <s v="Regulated Electric (122)"/>
    <s v="X - DNU - RETIRED LINE"/>
    <x v="161"/>
    <n v="135500"/>
    <x v="425"/>
    <n v="9974945"/>
    <s v="WOOD 1 POLE 30'"/>
    <d v="1967-07-01T00:00:00"/>
    <d v="1967-07-01T00:00:00"/>
    <s v="CPR Conversion"/>
  </r>
  <r>
    <n v="0"/>
    <n v="0"/>
    <n v="0"/>
    <n v="0"/>
    <d v="2023-12-01T00:00:00"/>
    <s v="BH Colorado Electric Oper Co"/>
    <s v="Regulated Electric (122)"/>
    <s v="X - DNU - RETIRED LINE"/>
    <x v="161"/>
    <n v="135500"/>
    <x v="425"/>
    <n v="9974946"/>
    <s v="WOOD 1 POLE 30'"/>
    <d v="1949-07-01T00:00:00"/>
    <d v="1949-07-01T00:00:00"/>
    <s v="CPR Conversion"/>
  </r>
  <r>
    <n v="0"/>
    <n v="0"/>
    <n v="0"/>
    <n v="0"/>
    <d v="2023-12-01T00:00:00"/>
    <s v="BH Colorado Electric Oper Co"/>
    <s v="Regulated Electric (122)"/>
    <s v="X - DNU - RETIRED LINE"/>
    <x v="161"/>
    <n v="135500"/>
    <x v="425"/>
    <n v="9724150"/>
    <s v="WOOD 1 POLE 30'"/>
    <d v="1965-07-01T00:00:00"/>
    <d v="1965-07-01T00:00:00"/>
    <s v="CPR Conversion"/>
  </r>
  <r>
    <n v="0"/>
    <n v="0"/>
    <n v="0"/>
    <n v="0"/>
    <d v="2023-12-01T00:00:00"/>
    <s v="BH Colorado Electric Oper Co"/>
    <s v="Regulated Electric (122)"/>
    <s v="X - DNU - RETIRED LINE"/>
    <x v="161"/>
    <n v="135500"/>
    <x v="94"/>
    <n v="9974944"/>
    <s v="WOOD 1 POLE 35'"/>
    <d v="1936-07-01T00:00:00"/>
    <d v="1936-07-01T00:00:00"/>
    <s v="CPR Conversion"/>
  </r>
  <r>
    <n v="0"/>
    <n v="0"/>
    <n v="0"/>
    <n v="0"/>
    <d v="2023-12-01T00:00:00"/>
    <s v="BH Colorado Electric Oper Co"/>
    <s v="Regulated Electric (122)"/>
    <s v="X - DNU - RETIRED LINE"/>
    <x v="161"/>
    <n v="135500"/>
    <x v="94"/>
    <n v="9974943"/>
    <s v="WOOD 1 POLE 35'"/>
    <d v="1974-07-01T00:00:00"/>
    <d v="1974-07-01T00:00:00"/>
    <s v="CPR Conversion"/>
  </r>
  <r>
    <n v="0"/>
    <n v="0"/>
    <n v="0"/>
    <n v="0"/>
    <d v="2023-12-01T00:00:00"/>
    <s v="BH Colorado Electric Oper Co"/>
    <s v="Regulated Electric (122)"/>
    <s v="X - DNU - RETIRED LINE"/>
    <x v="161"/>
    <n v="135500"/>
    <x v="426"/>
    <n v="9974510"/>
    <s v="WOOD 1 POLE 40'"/>
    <d v="1992-07-01T00:00:00"/>
    <d v="1992-07-01T00:00:00"/>
    <s v="CPR Conversion"/>
  </r>
  <r>
    <n v="0"/>
    <n v="0"/>
    <n v="0"/>
    <n v="0"/>
    <d v="2023-12-01T00:00:00"/>
    <s v="BH Colorado Electric Oper Co"/>
    <s v="Regulated Electric (122)"/>
    <s v="X - DNU - RETIRED LINE"/>
    <x v="161"/>
    <n v="135500"/>
    <x v="426"/>
    <n v="9974511"/>
    <s v="WOOD 1 POLE 40'"/>
    <d v="1967-07-01T00:00:00"/>
    <d v="1967-07-01T00:00:00"/>
    <s v="CPR Conversion"/>
  </r>
  <r>
    <n v="0"/>
    <n v="0"/>
    <n v="0"/>
    <n v="0"/>
    <d v="2023-12-01T00:00:00"/>
    <s v="BH Colorado Electric Oper Co"/>
    <s v="Regulated Electric (122)"/>
    <s v="X - DNU - RETIRED LINE"/>
    <x v="161"/>
    <n v="135500"/>
    <x v="426"/>
    <n v="9709888"/>
    <s v="WOOD 1 POLE 40'"/>
    <d v="1937-07-01T00:00:00"/>
    <d v="1937-07-01T00:00:00"/>
    <s v="CPR Conversion"/>
  </r>
  <r>
    <n v="0"/>
    <n v="0"/>
    <n v="0"/>
    <n v="0"/>
    <d v="2023-12-01T00:00:00"/>
    <s v="BH Colorado Electric Oper Co"/>
    <s v="Regulated Electric (122)"/>
    <s v="X - DNU - RETIRED LINE"/>
    <x v="161"/>
    <n v="135500"/>
    <x v="426"/>
    <n v="9974941"/>
    <s v="WOOD 1 POLE 40'"/>
    <d v="1974-07-01T00:00:00"/>
    <d v="1974-07-01T00:00:00"/>
    <s v="CPR Conversion"/>
  </r>
  <r>
    <n v="0"/>
    <n v="0"/>
    <n v="0"/>
    <n v="0"/>
    <d v="2023-12-01T00:00:00"/>
    <s v="BH Colorado Electric Oper Co"/>
    <s v="Regulated Electric (122)"/>
    <s v="X - DNU - RETIRED LINE"/>
    <x v="161"/>
    <n v="135500"/>
    <x v="426"/>
    <n v="9974942"/>
    <s v="WOOD 1 POLE 40'"/>
    <d v="1962-07-01T00:00:00"/>
    <d v="1962-07-01T00:00:00"/>
    <s v="CPR Conversion"/>
  </r>
  <r>
    <n v="0"/>
    <n v="0"/>
    <n v="0"/>
    <n v="0"/>
    <d v="2023-12-01T00:00:00"/>
    <s v="BH Colorado Electric Oper Co"/>
    <s v="Regulated Electric (122)"/>
    <s v="X - DNU - RETIRED LINE"/>
    <x v="161"/>
    <n v="135500"/>
    <x v="426"/>
    <n v="9724185"/>
    <s v="WOOD 1 POLE 40'"/>
    <d v="1973-07-01T00:00:00"/>
    <d v="1973-07-01T00:00:00"/>
    <s v="CPR Conversion"/>
  </r>
  <r>
    <n v="0"/>
    <n v="0"/>
    <n v="0"/>
    <n v="0"/>
    <d v="2023-12-01T00:00:00"/>
    <s v="BH Colorado Electric Oper Co"/>
    <s v="Regulated Electric (122)"/>
    <s v="X - DNU - RETIRED LINE"/>
    <x v="161"/>
    <n v="135500"/>
    <x v="432"/>
    <n v="12320933"/>
    <s v="Wood 1 Pole 45'"/>
    <d v="2013-10-09T00:00:00"/>
    <d v="2013-11-01T00:00:00"/>
    <s v="60020842"/>
  </r>
  <r>
    <n v="0"/>
    <n v="0"/>
    <n v="0"/>
    <n v="0"/>
    <d v="2023-12-01T00:00:00"/>
    <s v="BH Colorado Electric Oper Co"/>
    <s v="Regulated Electric (122)"/>
    <s v="X - DNU - RETIRED LINE"/>
    <x v="161"/>
    <n v="135500"/>
    <x v="432"/>
    <n v="9974509"/>
    <s v="WOOD 1 POLE 45'"/>
    <d v="1967-07-01T00:00:00"/>
    <d v="1967-07-01T00:00:00"/>
    <s v="CPR Conversion"/>
  </r>
  <r>
    <n v="0"/>
    <n v="0"/>
    <n v="0"/>
    <n v="0"/>
    <d v="2023-12-01T00:00:00"/>
    <s v="BH Colorado Electric Oper Co"/>
    <s v="Regulated Electric (122)"/>
    <s v="X - DNU - RETIRED LINE"/>
    <x v="161"/>
    <n v="135500"/>
    <x v="432"/>
    <n v="9974940"/>
    <s v="WOOD 1 POLE 45'"/>
    <d v="1977-07-01T00:00:00"/>
    <d v="1977-07-01T00:00:00"/>
    <s v="CPR Conversion"/>
  </r>
  <r>
    <n v="0"/>
    <n v="0"/>
    <n v="0"/>
    <n v="0"/>
    <d v="2023-12-01T00:00:00"/>
    <s v="BH Colorado Electric Oper Co"/>
    <s v="Regulated Electric (122)"/>
    <s v="X - DNU - RETIRED LINE"/>
    <x v="161"/>
    <n v="135500"/>
    <x v="432"/>
    <n v="9974508"/>
    <s v="WOOD 1 POLE 45'"/>
    <d v="1968-07-01T00:00:00"/>
    <d v="1968-07-01T00:00:00"/>
    <s v="CPR Conversion"/>
  </r>
  <r>
    <n v="0"/>
    <n v="0"/>
    <n v="0"/>
    <n v="0"/>
    <d v="2023-12-01T00:00:00"/>
    <s v="BH Colorado Electric Oper Co"/>
    <s v="Regulated Electric (122)"/>
    <s v="X - DNU - RETIRED LINE"/>
    <x v="161"/>
    <n v="135500"/>
    <x v="432"/>
    <n v="9975015"/>
    <s v="WOOD 1 POLE 45'"/>
    <d v="1958-07-01T00:00:00"/>
    <d v="1958-07-01T00:00:00"/>
    <s v="CPR Conversion"/>
  </r>
  <r>
    <n v="0"/>
    <n v="0"/>
    <n v="0"/>
    <n v="0"/>
    <d v="2023-12-01T00:00:00"/>
    <s v="BH Colorado Electric Oper Co"/>
    <s v="Regulated Electric (122)"/>
    <s v="X - DNU - RETIRED LINE"/>
    <x v="161"/>
    <n v="135500"/>
    <x v="432"/>
    <n v="9974506"/>
    <s v="WOOD 1 POLE 45'"/>
    <d v="1992-07-01T00:00:00"/>
    <d v="1992-07-01T00:00:00"/>
    <s v="CPR Conversion"/>
  </r>
  <r>
    <n v="0"/>
    <n v="0"/>
    <n v="0"/>
    <n v="0"/>
    <d v="2023-12-01T00:00:00"/>
    <s v="BH Colorado Electric Oper Co"/>
    <s v="Regulated Electric (122)"/>
    <s v="X - DNU - RETIRED LINE"/>
    <x v="161"/>
    <n v="135500"/>
    <x v="432"/>
    <n v="9974507"/>
    <s v="WOOD 1 POLE 45'"/>
    <d v="1978-07-01T00:00:00"/>
    <d v="1978-07-01T00:00:00"/>
    <s v="CPR Conversion"/>
  </r>
  <r>
    <n v="0"/>
    <n v="0"/>
    <n v="0"/>
    <n v="0"/>
    <d v="2023-12-01T00:00:00"/>
    <s v="BH Colorado Electric Oper Co"/>
    <s v="Regulated Electric (122)"/>
    <s v="X - DNU - RETIRED LINE"/>
    <x v="161"/>
    <n v="135500"/>
    <x v="51"/>
    <n v="9974502"/>
    <s v="WOOD 1 POLE 50'"/>
    <d v="1968-07-01T00:00:00"/>
    <d v="1968-07-01T00:00:00"/>
    <s v="CPR Conversion"/>
  </r>
  <r>
    <n v="0"/>
    <n v="0"/>
    <n v="0"/>
    <n v="0"/>
    <d v="2023-12-01T00:00:00"/>
    <s v="BH Colorado Electric Oper Co"/>
    <s v="Regulated Electric (122)"/>
    <s v="X - DNU - RETIRED LINE"/>
    <x v="161"/>
    <n v="135500"/>
    <x v="51"/>
    <n v="9974503"/>
    <s v="WOOD 1 POLE 50'"/>
    <d v="1967-07-01T00:00:00"/>
    <d v="1967-07-01T00:00:00"/>
    <s v="CPR Conversion"/>
  </r>
  <r>
    <n v="0"/>
    <n v="0"/>
    <n v="0"/>
    <n v="0"/>
    <d v="2023-12-01T00:00:00"/>
    <s v="BH Colorado Electric Oper Co"/>
    <s v="Regulated Electric (122)"/>
    <s v="X - DNU - RETIRED LINE"/>
    <x v="161"/>
    <n v="135500"/>
    <x v="51"/>
    <n v="9974504"/>
    <s v="WOOD 1 POLE 50'"/>
    <d v="1966-07-01T00:00:00"/>
    <d v="1966-07-01T00:00:00"/>
    <s v="CPR Conversion"/>
  </r>
  <r>
    <n v="0"/>
    <n v="0"/>
    <n v="0"/>
    <n v="0"/>
    <d v="2023-12-01T00:00:00"/>
    <s v="BH Colorado Electric Oper Co"/>
    <s v="Regulated Electric (122)"/>
    <s v="X - DNU - RETIRED LINE"/>
    <x v="161"/>
    <n v="135500"/>
    <x v="51"/>
    <n v="9974939"/>
    <s v="WOOD 1 POLE 50'"/>
    <d v="1958-07-01T00:00:00"/>
    <d v="1958-07-01T00:00:00"/>
    <s v="CPR Conversion"/>
  </r>
  <r>
    <n v="0"/>
    <n v="0"/>
    <n v="0"/>
    <n v="0"/>
    <d v="2023-12-01T00:00:00"/>
    <s v="BH Colorado Electric Oper Co"/>
    <s v="Regulated Electric (122)"/>
    <s v="X - DNU - RETIRED LINE"/>
    <x v="161"/>
    <n v="135500"/>
    <x v="51"/>
    <n v="9974964"/>
    <s v="WOOD 1 POLE 50'"/>
    <d v="1962-07-01T00:00:00"/>
    <d v="1962-07-01T00:00:00"/>
    <s v="CPR Conversion"/>
  </r>
  <r>
    <n v="0"/>
    <n v="0"/>
    <n v="0"/>
    <n v="0"/>
    <d v="2023-12-01T00:00:00"/>
    <s v="BH Colorado Electric Oper Co"/>
    <s v="Regulated Electric (122)"/>
    <s v="X - DNU - RETIRED LINE"/>
    <x v="161"/>
    <n v="135500"/>
    <x v="51"/>
    <n v="9974500"/>
    <s v="WOOD 1 POLE 50'"/>
    <d v="1992-07-01T00:00:00"/>
    <d v="1992-07-01T00:00:00"/>
    <s v="CPR Conversion"/>
  </r>
  <r>
    <n v="0"/>
    <n v="0"/>
    <n v="0"/>
    <n v="0"/>
    <d v="2023-12-01T00:00:00"/>
    <s v="BH Colorado Electric Oper Co"/>
    <s v="Regulated Electric (122)"/>
    <s v="X - DNU - RETIRED LINE"/>
    <x v="161"/>
    <n v="135500"/>
    <x v="51"/>
    <n v="9706649"/>
    <s v="WOOD 1 POLE 50'"/>
    <d v="1962-07-01T00:00:00"/>
    <d v="1962-07-01T00:00:00"/>
    <s v="CPR Conversion"/>
  </r>
  <r>
    <n v="0"/>
    <n v="0"/>
    <n v="0"/>
    <n v="0"/>
    <d v="2023-12-01T00:00:00"/>
    <s v="BH Colorado Electric Oper Co"/>
    <s v="Regulated Electric (122)"/>
    <s v="X - DNU - RETIRED LINE"/>
    <x v="161"/>
    <n v="135500"/>
    <x v="51"/>
    <n v="9974938"/>
    <s v="WOOD 1 POLE 50'"/>
    <d v="1959-07-01T00:00:00"/>
    <d v="1959-07-01T00:00:00"/>
    <s v="CPR Conversion"/>
  </r>
  <r>
    <n v="0"/>
    <n v="0"/>
    <n v="0"/>
    <n v="0"/>
    <d v="2023-12-01T00:00:00"/>
    <s v="BH Colorado Electric Oper Co"/>
    <s v="Regulated Electric (122)"/>
    <s v="X - DNU - RETIRED LINE"/>
    <x v="161"/>
    <n v="135500"/>
    <x v="51"/>
    <n v="9975014"/>
    <s v="WOOD 1 POLE 50'"/>
    <d v="1958-07-01T00:00:00"/>
    <d v="1958-07-01T00:00:00"/>
    <s v="CPR Conversion"/>
  </r>
  <r>
    <n v="0"/>
    <n v="0"/>
    <n v="0"/>
    <n v="0"/>
    <d v="2023-12-01T00:00:00"/>
    <s v="BH Colorado Electric Oper Co"/>
    <s v="Regulated Electric (122)"/>
    <s v="X - DNU - RETIRED LINE"/>
    <x v="161"/>
    <n v="135500"/>
    <x v="51"/>
    <n v="9974505"/>
    <s v="WOOD 1 POLE 50'"/>
    <d v="1964-07-01T00:00:00"/>
    <d v="1964-07-01T00:00:00"/>
    <s v="CPR Conversion"/>
  </r>
  <r>
    <n v="0"/>
    <n v="0"/>
    <n v="0"/>
    <n v="0"/>
    <d v="2023-12-01T00:00:00"/>
    <s v="BH Colorado Electric Oper Co"/>
    <s v="Regulated Electric (122)"/>
    <s v="X - DNU - RETIRED LINE"/>
    <x v="161"/>
    <n v="135500"/>
    <x v="51"/>
    <n v="9724192"/>
    <s v="WOOD 1 POLE 50'"/>
    <d v="1961-07-01T00:00:00"/>
    <d v="1961-07-01T00:00:00"/>
    <s v="CPR Conversion"/>
  </r>
  <r>
    <n v="0"/>
    <n v="0"/>
    <n v="0"/>
    <n v="0"/>
    <d v="2023-12-01T00:00:00"/>
    <s v="BH Colorado Electric Oper Co"/>
    <s v="Regulated Electric (122)"/>
    <s v="X - DNU - RETIRED LINE"/>
    <x v="161"/>
    <n v="135500"/>
    <x v="51"/>
    <n v="9974937"/>
    <s v="WOOD 1 POLE 50'"/>
    <d v="1960-07-01T00:00:00"/>
    <d v="1960-07-01T00:00:00"/>
    <s v="CPR Conversion"/>
  </r>
  <r>
    <n v="0"/>
    <n v="0"/>
    <n v="0"/>
    <n v="0"/>
    <d v="2023-12-01T00:00:00"/>
    <s v="BH Colorado Electric Oper Co"/>
    <s v="Regulated Electric (122)"/>
    <s v="X - DNU - RETIRED LINE"/>
    <x v="161"/>
    <n v="135500"/>
    <x v="51"/>
    <n v="9706637"/>
    <s v="WOOD 1 POLE 50'"/>
    <d v="1965-07-01T00:00:00"/>
    <d v="1965-07-01T00:00:00"/>
    <s v="CPR Conversion"/>
  </r>
  <r>
    <n v="0"/>
    <n v="0"/>
    <n v="0"/>
    <n v="0"/>
    <d v="2023-12-01T00:00:00"/>
    <s v="BH Colorado Electric Oper Co"/>
    <s v="Regulated Electric (122)"/>
    <s v="X - DNU - RETIRED LINE"/>
    <x v="161"/>
    <n v="135500"/>
    <x v="51"/>
    <n v="9974965"/>
    <s v="WOOD 1 POLE 50'"/>
    <d v="1956-07-01T00:00:00"/>
    <d v="1956-07-01T00:00:00"/>
    <s v="CPR Conversion"/>
  </r>
  <r>
    <n v="0"/>
    <n v="0"/>
    <n v="0"/>
    <n v="0"/>
    <d v="2023-12-01T00:00:00"/>
    <s v="BH Colorado Electric Oper Co"/>
    <s v="Regulated Electric (122)"/>
    <s v="X - DNU - RETIRED LINE"/>
    <x v="161"/>
    <n v="135500"/>
    <x v="51"/>
    <n v="9974936"/>
    <s v="WOOD 1 POLE 50'"/>
    <d v="1974-07-01T00:00:00"/>
    <d v="1974-07-01T00:00:00"/>
    <s v="CPR Conversion"/>
  </r>
  <r>
    <n v="0"/>
    <n v="0"/>
    <n v="0"/>
    <n v="0"/>
    <d v="2023-12-01T00:00:00"/>
    <s v="BH Colorado Electric Oper Co"/>
    <s v="Regulated Electric (122)"/>
    <s v="X - DNU - RETIRED LINE"/>
    <x v="161"/>
    <n v="135500"/>
    <x v="51"/>
    <n v="9974501"/>
    <s v="WOOD 1 POLE 50'"/>
    <d v="1978-07-01T00:00:00"/>
    <d v="1978-07-01T00:00:00"/>
    <s v="CPR Conversion"/>
  </r>
  <r>
    <n v="0"/>
    <n v="0"/>
    <n v="0"/>
    <n v="0"/>
    <d v="2023-12-01T00:00:00"/>
    <s v="BH Colorado Electric Oper Co"/>
    <s v="Regulated Electric (122)"/>
    <s v="X - DNU - RETIRED LINE"/>
    <x v="161"/>
    <n v="135500"/>
    <x v="52"/>
    <n v="9974495"/>
    <s v="WOOD 1 POLE 55'"/>
    <d v="1978-07-01T00:00:00"/>
    <d v="1978-07-01T00:00:00"/>
    <s v="CPR Conversion"/>
  </r>
  <r>
    <n v="0"/>
    <n v="0"/>
    <n v="0"/>
    <n v="0"/>
    <d v="2023-12-01T00:00:00"/>
    <s v="BH Colorado Electric Oper Co"/>
    <s v="Regulated Electric (122)"/>
    <s v="X - DNU - RETIRED LINE"/>
    <x v="161"/>
    <n v="135500"/>
    <x v="52"/>
    <n v="9974498"/>
    <s v="WOOD 1 POLE 55'"/>
    <d v="1966-07-01T00:00:00"/>
    <d v="1966-07-01T00:00:00"/>
    <s v="CPR Conversion"/>
  </r>
  <r>
    <n v="0"/>
    <n v="0"/>
    <n v="0"/>
    <n v="0"/>
    <d v="2023-12-01T00:00:00"/>
    <s v="BH Colorado Electric Oper Co"/>
    <s v="Regulated Electric (122)"/>
    <s v="X - DNU - RETIRED LINE"/>
    <x v="161"/>
    <n v="135500"/>
    <x v="52"/>
    <n v="9974496"/>
    <s v="WOOD 1 POLE 55'"/>
    <d v="1968-07-01T00:00:00"/>
    <d v="1968-07-01T00:00:00"/>
    <s v="CPR Conversion"/>
  </r>
  <r>
    <n v="0"/>
    <n v="0"/>
    <n v="0"/>
    <n v="0"/>
    <d v="2023-12-01T00:00:00"/>
    <s v="BH Colorado Electric Oper Co"/>
    <s v="Regulated Electric (122)"/>
    <s v="X - DNU - RETIRED LINE"/>
    <x v="161"/>
    <n v="135500"/>
    <x v="52"/>
    <n v="9709889"/>
    <s v="WOOD 1 POLE 55'"/>
    <d v="1960-07-01T00:00:00"/>
    <d v="1960-07-01T00:00:00"/>
    <s v="CPR Conversion"/>
  </r>
  <r>
    <n v="0"/>
    <n v="0"/>
    <n v="0"/>
    <n v="0"/>
    <d v="2023-12-01T00:00:00"/>
    <s v="BH Colorado Electric Oper Co"/>
    <s v="Regulated Electric (122)"/>
    <s v="X - DNU - RETIRED LINE"/>
    <x v="161"/>
    <n v="135500"/>
    <x v="52"/>
    <n v="9974928"/>
    <s v="WOOD 1 POLE 55'"/>
    <d v="1961-07-01T00:00:00"/>
    <d v="1961-07-01T00:00:00"/>
    <s v="CPR Conversion"/>
  </r>
  <r>
    <n v="0"/>
    <n v="0"/>
    <n v="0"/>
    <n v="0"/>
    <d v="2023-12-01T00:00:00"/>
    <s v="BH Colorado Electric Oper Co"/>
    <s v="Regulated Electric (122)"/>
    <s v="X - DNU - RETIRED LINE"/>
    <x v="161"/>
    <n v="135500"/>
    <x v="52"/>
    <n v="9975010"/>
    <s v="WOOD 1 POLE 55'"/>
    <d v="1977-07-01T00:00:00"/>
    <d v="1977-07-01T00:00:00"/>
    <s v="CPR Conversion"/>
  </r>
  <r>
    <n v="0"/>
    <n v="0"/>
    <n v="0"/>
    <n v="0"/>
    <d v="2023-12-01T00:00:00"/>
    <s v="BH Colorado Electric Oper Co"/>
    <s v="Regulated Electric (122)"/>
    <s v="X - DNU - RETIRED LINE"/>
    <x v="161"/>
    <n v="135500"/>
    <x v="52"/>
    <n v="9724157"/>
    <s v="WOOD 1 POLE 55'"/>
    <d v="1964-07-01T00:00:00"/>
    <d v="1964-07-01T00:00:00"/>
    <s v="CPR Conversion"/>
  </r>
  <r>
    <n v="0"/>
    <n v="0"/>
    <n v="0"/>
    <n v="0"/>
    <d v="2023-12-01T00:00:00"/>
    <s v="BH Colorado Electric Oper Co"/>
    <s v="Regulated Electric (122)"/>
    <s v="X - DNU - RETIRED LINE"/>
    <x v="161"/>
    <n v="135500"/>
    <x v="52"/>
    <n v="9974494"/>
    <s v="WOOD 1 POLE 55'"/>
    <d v="1979-07-01T00:00:00"/>
    <d v="1979-07-01T00:00:00"/>
    <s v="CPR Conversion"/>
  </r>
  <r>
    <n v="0"/>
    <n v="0"/>
    <n v="0"/>
    <n v="0"/>
    <d v="2023-12-01T00:00:00"/>
    <s v="BH Colorado Electric Oper Co"/>
    <s v="Regulated Electric (122)"/>
    <s v="X - DNU - RETIRED LINE"/>
    <x v="161"/>
    <n v="135500"/>
    <x v="52"/>
    <n v="9974497"/>
    <s v="WOOD 1 POLE 55'"/>
    <d v="1967-07-01T00:00:00"/>
    <d v="1967-07-01T00:00:00"/>
    <s v="CPR Conversion"/>
  </r>
  <r>
    <n v="0"/>
    <n v="0"/>
    <n v="0"/>
    <n v="0"/>
    <d v="2023-12-01T00:00:00"/>
    <s v="BH Colorado Electric Oper Co"/>
    <s v="Regulated Electric (122)"/>
    <s v="X - DNU - RETIRED LINE"/>
    <x v="161"/>
    <n v="135500"/>
    <x v="52"/>
    <n v="9974499"/>
    <s v="WOOD 1 POLE 55'"/>
    <d v="1965-07-01T00:00:00"/>
    <d v="1965-07-01T00:00:00"/>
    <s v="CPR Conversion"/>
  </r>
  <r>
    <n v="0"/>
    <n v="0"/>
    <n v="0"/>
    <n v="0"/>
    <d v="2023-12-01T00:00:00"/>
    <s v="BH Colorado Electric Oper Co"/>
    <s v="Regulated Electric (122)"/>
    <s v="X - DNU - RETIRED LINE"/>
    <x v="161"/>
    <n v="135500"/>
    <x v="52"/>
    <n v="9974858"/>
    <s v="WOOD 1 POLE 55'"/>
    <d v="1979-07-01T00:00:00"/>
    <d v="1979-07-01T00:00:00"/>
    <s v="CPR Conversion"/>
  </r>
  <r>
    <n v="0"/>
    <n v="0"/>
    <n v="0"/>
    <n v="0"/>
    <d v="2023-12-01T00:00:00"/>
    <s v="BH Colorado Electric Oper Co"/>
    <s v="Regulated Electric (122)"/>
    <s v="X - DNU - RETIRED LINE"/>
    <x v="161"/>
    <n v="135500"/>
    <x v="52"/>
    <n v="9974960"/>
    <s v="WOOD 1 POLE 55'"/>
    <d v="1986-07-01T00:00:00"/>
    <d v="1986-07-01T00:00:00"/>
    <s v="CPR Conversion"/>
  </r>
  <r>
    <n v="0"/>
    <n v="0"/>
    <n v="0"/>
    <n v="0"/>
    <d v="2023-12-01T00:00:00"/>
    <s v="BH Colorado Electric Oper Co"/>
    <s v="Regulated Electric (122)"/>
    <s v="X - DNU - RETIRED LINE"/>
    <x v="161"/>
    <n v="135500"/>
    <x v="52"/>
    <n v="9974962"/>
    <s v="WOOD 1 POLE 55'"/>
    <d v="1956-07-01T00:00:00"/>
    <d v="1956-07-01T00:00:00"/>
    <s v="CPR Conversion"/>
  </r>
  <r>
    <n v="0"/>
    <n v="0"/>
    <n v="0"/>
    <n v="0"/>
    <d v="2023-12-01T00:00:00"/>
    <s v="BH Colorado Electric Oper Co"/>
    <s v="Regulated Electric (122)"/>
    <s v="X - DNU - RETIRED LINE"/>
    <x v="161"/>
    <n v="135500"/>
    <x v="52"/>
    <n v="9974931"/>
    <s v="WOOD 1 POLE 55'"/>
    <d v="1957-07-01T00:00:00"/>
    <d v="1957-07-01T00:00:00"/>
    <s v="CPR Conversion"/>
  </r>
  <r>
    <n v="0"/>
    <n v="0"/>
    <n v="0"/>
    <n v="0"/>
    <d v="2023-12-01T00:00:00"/>
    <s v="BH Colorado Electric Oper Co"/>
    <s v="Regulated Electric (122)"/>
    <s v="X - DNU - RETIRED LINE"/>
    <x v="161"/>
    <n v="135500"/>
    <x v="52"/>
    <n v="9974934"/>
    <s v="WOOD 1 POLE 55'"/>
    <d v="1947-07-01T00:00:00"/>
    <d v="1947-07-01T00:00:00"/>
    <s v="CPR Conversion"/>
  </r>
  <r>
    <n v="0"/>
    <n v="0"/>
    <n v="0"/>
    <n v="0"/>
    <d v="2023-12-01T00:00:00"/>
    <s v="BH Colorado Electric Oper Co"/>
    <s v="Regulated Electric (122)"/>
    <s v="X - DNU - RETIRED LINE"/>
    <x v="161"/>
    <n v="135500"/>
    <x v="52"/>
    <n v="9975012"/>
    <s v="WOOD 1 POLE 55'"/>
    <d v="1967-07-01T00:00:00"/>
    <d v="1967-07-01T00:00:00"/>
    <s v="CPR Conversion"/>
  </r>
  <r>
    <n v="0"/>
    <n v="0"/>
    <n v="0"/>
    <n v="0"/>
    <d v="2023-12-01T00:00:00"/>
    <s v="BH Colorado Electric Oper Co"/>
    <s v="Regulated Electric (122)"/>
    <s v="X - DNU - RETIRED LINE"/>
    <x v="161"/>
    <n v="135500"/>
    <x v="52"/>
    <n v="9975013"/>
    <s v="WOOD 1 POLE 55'"/>
    <d v="1958-07-01T00:00:00"/>
    <d v="1958-07-01T00:00:00"/>
    <s v="CPR Conversion"/>
  </r>
  <r>
    <n v="0"/>
    <n v="0"/>
    <n v="0"/>
    <n v="0"/>
    <d v="2023-12-01T00:00:00"/>
    <s v="BH Colorado Electric Oper Co"/>
    <s v="Regulated Electric (122)"/>
    <s v="X - DNU - RETIRED LINE"/>
    <x v="161"/>
    <n v="135500"/>
    <x v="52"/>
    <n v="9974493"/>
    <s v="WOOD 1 POLE 55'"/>
    <d v="1992-07-01T00:00:00"/>
    <d v="1992-07-01T00:00:00"/>
    <s v="CPR Conversion"/>
  </r>
  <r>
    <n v="0"/>
    <n v="0"/>
    <n v="0"/>
    <n v="0"/>
    <d v="2023-12-01T00:00:00"/>
    <s v="BH Colorado Electric Oper Co"/>
    <s v="Regulated Electric (122)"/>
    <s v="X - DNU - RETIRED LINE"/>
    <x v="161"/>
    <n v="135500"/>
    <x v="52"/>
    <n v="9693333"/>
    <s v="WOOD 1 POLE 55'"/>
    <d v="1972-07-01T00:00:00"/>
    <d v="1972-07-01T00:00:00"/>
    <s v="CPR Conversion"/>
  </r>
  <r>
    <n v="0"/>
    <n v="0"/>
    <n v="0"/>
    <n v="0"/>
    <d v="2023-12-01T00:00:00"/>
    <s v="BH Colorado Electric Oper Co"/>
    <s v="Regulated Electric (122)"/>
    <s v="X - DNU - RETIRED LINE"/>
    <x v="161"/>
    <n v="135500"/>
    <x v="52"/>
    <n v="9975011"/>
    <s v="WOOD 1 POLE 55'"/>
    <d v="1969-07-01T00:00:00"/>
    <d v="1969-07-01T00:00:00"/>
    <s v="CPR Conversion"/>
  </r>
  <r>
    <n v="0"/>
    <n v="0"/>
    <n v="0"/>
    <n v="0"/>
    <d v="2023-12-01T00:00:00"/>
    <s v="BH Colorado Electric Oper Co"/>
    <s v="Regulated Electric (122)"/>
    <s v="X - DNU - RETIRED LINE"/>
    <x v="161"/>
    <n v="135500"/>
    <x v="52"/>
    <n v="9974963"/>
    <s v="WOOD 1 POLE 55'"/>
    <d v="1936-07-01T00:00:00"/>
    <d v="1936-07-01T00:00:00"/>
    <s v="CPR Conversion"/>
  </r>
  <r>
    <n v="0"/>
    <n v="0"/>
    <n v="0"/>
    <n v="0"/>
    <d v="2023-12-01T00:00:00"/>
    <s v="BH Colorado Electric Oper Co"/>
    <s v="Regulated Electric (122)"/>
    <s v="X - DNU - RETIRED LINE"/>
    <x v="161"/>
    <n v="135500"/>
    <x v="52"/>
    <n v="9724191"/>
    <s v="WOOD 1 POLE 55'"/>
    <d v="1967-07-01T00:00:00"/>
    <d v="1967-07-01T00:00:00"/>
    <s v="CPR Conversion"/>
  </r>
  <r>
    <n v="0"/>
    <n v="0"/>
    <n v="0"/>
    <n v="0"/>
    <d v="2023-12-01T00:00:00"/>
    <s v="BH Colorado Electric Oper Co"/>
    <s v="Regulated Electric (122)"/>
    <s v="X - DNU - RETIRED LINE"/>
    <x v="161"/>
    <n v="135500"/>
    <x v="52"/>
    <n v="9693319"/>
    <s v="WOOD 1 POLE 55'"/>
    <d v="1989-07-01T00:00:00"/>
    <d v="1989-07-01T00:00:00"/>
    <s v="CPR Conversion"/>
  </r>
  <r>
    <n v="0"/>
    <n v="0"/>
    <n v="0"/>
    <n v="0"/>
    <d v="2023-12-01T00:00:00"/>
    <s v="BH Colorado Electric Oper Co"/>
    <s v="Regulated Electric (122)"/>
    <s v="X - DNU - RETIRED LINE"/>
    <x v="161"/>
    <n v="135500"/>
    <x v="52"/>
    <n v="9974929"/>
    <s v="WOOD 1 POLE 55'"/>
    <d v="1959-07-01T00:00:00"/>
    <d v="1959-07-01T00:00:00"/>
    <s v="CPR Conversion"/>
  </r>
  <r>
    <n v="0"/>
    <n v="0"/>
    <n v="0"/>
    <n v="0"/>
    <d v="2023-12-01T00:00:00"/>
    <s v="BH Colorado Electric Oper Co"/>
    <s v="Regulated Electric (122)"/>
    <s v="X - DNU - RETIRED LINE"/>
    <x v="161"/>
    <n v="135500"/>
    <x v="52"/>
    <n v="9974933"/>
    <s v="WOOD 1 POLE 55'"/>
    <d v="1948-07-01T00:00:00"/>
    <d v="1948-07-01T00:00:00"/>
    <s v="CPR Conversion"/>
  </r>
  <r>
    <n v="0"/>
    <n v="0"/>
    <n v="0"/>
    <n v="0"/>
    <d v="2023-12-01T00:00:00"/>
    <s v="BH Colorado Electric Oper Co"/>
    <s v="Regulated Electric (122)"/>
    <s v="X - DNU - RETIRED LINE"/>
    <x v="161"/>
    <n v="135500"/>
    <x v="52"/>
    <n v="9974927"/>
    <s v="WOOD 1 POLE 55'"/>
    <d v="1962-07-01T00:00:00"/>
    <d v="1962-07-01T00:00:00"/>
    <s v="CPR Conversion"/>
  </r>
  <r>
    <n v="0"/>
    <n v="0"/>
    <n v="0"/>
    <n v="0"/>
    <d v="2023-12-01T00:00:00"/>
    <s v="BH Colorado Electric Oper Co"/>
    <s v="Regulated Electric (122)"/>
    <s v="X - DNU - RETIRED LINE"/>
    <x v="161"/>
    <n v="135500"/>
    <x v="52"/>
    <n v="9974930"/>
    <s v="WOOD 1 POLE 55'"/>
    <d v="1958-07-01T00:00:00"/>
    <d v="1958-07-01T00:00:00"/>
    <s v="CPR Conversion"/>
  </r>
  <r>
    <n v="0"/>
    <n v="0"/>
    <n v="0"/>
    <n v="0"/>
    <d v="2023-12-01T00:00:00"/>
    <s v="BH Colorado Electric Oper Co"/>
    <s v="Regulated Electric (122)"/>
    <s v="X - DNU - RETIRED LINE"/>
    <x v="161"/>
    <n v="135500"/>
    <x v="52"/>
    <n v="9974961"/>
    <s v="WOOD 1 POLE 55'"/>
    <d v="1977-07-01T00:00:00"/>
    <d v="1977-07-01T00:00:00"/>
    <s v="CPR Conversion"/>
  </r>
  <r>
    <n v="0"/>
    <n v="0"/>
    <n v="0"/>
    <n v="0"/>
    <d v="2023-12-01T00:00:00"/>
    <s v="BH Colorado Electric Oper Co"/>
    <s v="Regulated Electric (122)"/>
    <s v="X - DNU - RETIRED LINE"/>
    <x v="161"/>
    <n v="135500"/>
    <x v="52"/>
    <n v="9974935"/>
    <s v="WOOD 1 POLE 55'"/>
    <d v="1936-07-01T00:00:00"/>
    <d v="1936-07-01T00:00:00"/>
    <s v="CPR Conversion"/>
  </r>
  <r>
    <n v="0"/>
    <n v="0"/>
    <n v="0"/>
    <n v="0"/>
    <d v="2023-12-01T00:00:00"/>
    <s v="BH Colorado Electric Oper Co"/>
    <s v="Regulated Electric (122)"/>
    <s v="X - DNU - RETIRED LINE"/>
    <x v="161"/>
    <n v="135500"/>
    <x v="52"/>
    <n v="9974932"/>
    <s v="WOOD 1 POLE 55'"/>
    <d v="1956-07-01T00:00:00"/>
    <d v="1956-07-01T00:00:00"/>
    <s v="CPR Conversion"/>
  </r>
  <r>
    <n v="0"/>
    <n v="0"/>
    <n v="0"/>
    <n v="0"/>
    <d v="2023-12-01T00:00:00"/>
    <s v="BH Colorado Electric Oper Co"/>
    <s v="Regulated Electric (122)"/>
    <s v="X - DNU - RETIRED LINE"/>
    <x v="161"/>
    <n v="135500"/>
    <x v="52"/>
    <n v="9974925"/>
    <s v="WOOD 1 POLE 55'"/>
    <d v="1974-07-01T00:00:00"/>
    <d v="1974-07-01T00:00:00"/>
    <s v="CPR Conversion"/>
  </r>
  <r>
    <n v="0"/>
    <n v="0"/>
    <n v="0"/>
    <n v="0"/>
    <d v="2023-12-01T00:00:00"/>
    <s v="BH Colorado Electric Oper Co"/>
    <s v="Regulated Electric (122)"/>
    <s v="X - DNU - RETIRED LINE"/>
    <x v="161"/>
    <n v="135500"/>
    <x v="52"/>
    <n v="9974926"/>
    <s v="WOOD 1 POLE 55'"/>
    <d v="1968-07-01T00:00:00"/>
    <d v="1968-07-01T00:00:00"/>
    <s v="CPR Conversion"/>
  </r>
  <r>
    <n v="0"/>
    <n v="0"/>
    <n v="0"/>
    <n v="0"/>
    <d v="2023-12-01T00:00:00"/>
    <s v="BH Colorado Electric Oper Co"/>
    <s v="Regulated Electric (122)"/>
    <s v="X - DNU - RETIRED LINE"/>
    <x v="161"/>
    <n v="135500"/>
    <x v="53"/>
    <n v="9975091"/>
    <s v="WOOD 1 POLE 60'"/>
    <d v="1990-07-01T00:00:00"/>
    <d v="1990-07-01T00:00:00"/>
    <s v="CPR Conversion"/>
  </r>
  <r>
    <n v="0"/>
    <n v="0"/>
    <n v="0"/>
    <n v="0"/>
    <d v="2023-12-01T00:00:00"/>
    <s v="BH Colorado Electric Oper Co"/>
    <s v="Regulated Electric (122)"/>
    <s v="X - DNU - RETIRED LINE"/>
    <x v="161"/>
    <n v="135500"/>
    <x v="53"/>
    <n v="9693336"/>
    <s v="WOOD 1 POLE 60'"/>
    <d v="1963-07-01T00:00:00"/>
    <d v="1963-07-01T00:00:00"/>
    <s v="CPR Conversion"/>
  </r>
  <r>
    <n v="0"/>
    <n v="0"/>
    <n v="0"/>
    <n v="0"/>
    <d v="2023-12-01T00:00:00"/>
    <s v="BH Colorado Electric Oper Co"/>
    <s v="Regulated Electric (122)"/>
    <s v="X - DNU - RETIRED LINE"/>
    <x v="161"/>
    <n v="135500"/>
    <x v="53"/>
    <n v="9724198"/>
    <s v="WOOD 1 POLE 60'"/>
    <d v="1967-07-01T00:00:00"/>
    <d v="1967-07-01T00:00:00"/>
    <s v="CPR Conversion"/>
  </r>
  <r>
    <n v="0"/>
    <n v="0"/>
    <n v="0"/>
    <n v="0"/>
    <d v="2023-12-01T00:00:00"/>
    <s v="BH Colorado Electric Oper Co"/>
    <s v="Regulated Electric (122)"/>
    <s v="X - DNU - RETIRED LINE"/>
    <x v="161"/>
    <n v="135500"/>
    <x v="53"/>
    <n v="9975008"/>
    <s v="WOOD 1 POLE 60'"/>
    <d v="1974-07-01T00:00:00"/>
    <d v="1974-07-01T00:00:00"/>
    <s v="CPR Conversion"/>
  </r>
  <r>
    <n v="0"/>
    <n v="0"/>
    <n v="0"/>
    <n v="0"/>
    <d v="2023-12-01T00:00:00"/>
    <s v="BH Colorado Electric Oper Co"/>
    <s v="Regulated Electric (122)"/>
    <s v="X - DNU - RETIRED LINE"/>
    <x v="161"/>
    <n v="135500"/>
    <x v="53"/>
    <n v="9974956"/>
    <s v="WOOD 1 POLE 60'"/>
    <d v="1973-07-01T00:00:00"/>
    <d v="1973-07-01T00:00:00"/>
    <s v="CPR Conversion"/>
  </r>
  <r>
    <n v="0"/>
    <n v="0"/>
    <n v="0"/>
    <n v="0"/>
    <d v="2023-12-01T00:00:00"/>
    <s v="BH Colorado Electric Oper Co"/>
    <s v="Regulated Electric (122)"/>
    <s v="X - DNU - RETIRED LINE"/>
    <x v="161"/>
    <n v="135500"/>
    <x v="53"/>
    <n v="9974957"/>
    <s v="WOOD 1 POLE 60'"/>
    <d v="1962-07-01T00:00:00"/>
    <d v="1962-07-01T00:00:00"/>
    <s v="CPR Conversion"/>
  </r>
  <r>
    <n v="0"/>
    <n v="0"/>
    <n v="0"/>
    <n v="0"/>
    <d v="2023-12-01T00:00:00"/>
    <s v="BH Colorado Electric Oper Co"/>
    <s v="Regulated Electric (122)"/>
    <s v="X - DNU - RETIRED LINE"/>
    <x v="161"/>
    <n v="135500"/>
    <x v="53"/>
    <n v="9975096"/>
    <s v="WOOD 1 POLE 60'"/>
    <d v="1963-07-01T00:00:00"/>
    <d v="1963-07-01T00:00:00"/>
    <s v="CPR Conversion"/>
  </r>
  <r>
    <n v="0"/>
    <n v="0"/>
    <n v="0"/>
    <n v="0"/>
    <d v="2023-12-01T00:00:00"/>
    <s v="BH Colorado Electric Oper Co"/>
    <s v="Regulated Electric (122)"/>
    <s v="X - DNU - RETIRED LINE"/>
    <x v="161"/>
    <n v="135500"/>
    <x v="53"/>
    <n v="9975098"/>
    <s v="WOOD 1 POLE 60'"/>
    <d v="1960-07-01T00:00:00"/>
    <d v="1960-07-01T00:00:00"/>
    <s v="CPR Conversion"/>
  </r>
  <r>
    <n v="0"/>
    <n v="0"/>
    <n v="0"/>
    <n v="0"/>
    <d v="2023-12-01T00:00:00"/>
    <s v="BH Colorado Electric Oper Co"/>
    <s v="Regulated Electric (122)"/>
    <s v="X - DNU - RETIRED LINE"/>
    <x v="161"/>
    <n v="135500"/>
    <x v="53"/>
    <n v="9974492"/>
    <s v="WOOD 1 POLE 60'"/>
    <d v="1964-07-01T00:00:00"/>
    <d v="1964-07-01T00:00:00"/>
    <s v="CPR Conversion"/>
  </r>
  <r>
    <n v="0"/>
    <n v="0"/>
    <n v="0"/>
    <n v="0"/>
    <d v="2023-12-01T00:00:00"/>
    <s v="BH Colorado Electric Oper Co"/>
    <s v="Regulated Electric (122)"/>
    <s v="X - DNU - RETIRED LINE"/>
    <x v="161"/>
    <n v="135500"/>
    <x v="53"/>
    <n v="9974854"/>
    <s v="WOOD 1 POLE 60'"/>
    <d v="1964-07-01T00:00:00"/>
    <d v="1964-07-01T00:00:00"/>
    <s v="CPR Conversion"/>
  </r>
  <r>
    <n v="0"/>
    <n v="0"/>
    <n v="0"/>
    <n v="0"/>
    <d v="2023-12-01T00:00:00"/>
    <s v="BH Colorado Electric Oper Co"/>
    <s v="Regulated Electric (122)"/>
    <s v="X - DNU - RETIRED LINE"/>
    <x v="161"/>
    <n v="135500"/>
    <x v="53"/>
    <n v="9974855"/>
    <s v="WOOD 1 POLE 60'"/>
    <d v="1954-07-01T00:00:00"/>
    <d v="1954-07-01T00:00:00"/>
    <s v="CPR Conversion"/>
  </r>
  <r>
    <n v="0"/>
    <n v="0"/>
    <n v="0"/>
    <n v="0"/>
    <d v="2023-12-01T00:00:00"/>
    <s v="BH Colorado Electric Oper Co"/>
    <s v="Regulated Electric (122)"/>
    <s v="X - DNU - RETIRED LINE"/>
    <x v="161"/>
    <n v="135500"/>
    <x v="53"/>
    <n v="9975097"/>
    <s v="WOOD 1 POLE 60'"/>
    <d v="1962-07-01T00:00:00"/>
    <d v="1962-07-01T00:00:00"/>
    <s v="CPR Conversion"/>
  </r>
  <r>
    <n v="0"/>
    <n v="0"/>
    <n v="0"/>
    <n v="0"/>
    <d v="2023-12-01T00:00:00"/>
    <s v="BH Colorado Electric Oper Co"/>
    <s v="Regulated Electric (122)"/>
    <s v="X - DNU - RETIRED LINE"/>
    <x v="161"/>
    <n v="135500"/>
    <x v="53"/>
    <n v="9975007"/>
    <s v="WOOD 1 POLE 60'"/>
    <d v="1975-07-01T00:00:00"/>
    <d v="1975-07-01T00:00:00"/>
    <s v="CPR Conversion"/>
  </r>
  <r>
    <n v="0"/>
    <n v="0"/>
    <n v="0"/>
    <n v="0"/>
    <d v="2023-12-01T00:00:00"/>
    <s v="BH Colorado Electric Oper Co"/>
    <s v="Regulated Electric (122)"/>
    <s v="X - DNU - RETIRED LINE"/>
    <x v="161"/>
    <n v="135500"/>
    <x v="53"/>
    <n v="9974488"/>
    <s v="WOOD 1 POLE 60'"/>
    <d v="1977-07-01T00:00:00"/>
    <d v="1977-07-01T00:00:00"/>
    <s v="CPR Conversion"/>
  </r>
  <r>
    <n v="0"/>
    <n v="0"/>
    <n v="0"/>
    <n v="0"/>
    <d v="2023-12-01T00:00:00"/>
    <s v="BH Colorado Electric Oper Co"/>
    <s v="Regulated Electric (122)"/>
    <s v="X - DNU - RETIRED LINE"/>
    <x v="161"/>
    <n v="135500"/>
    <x v="53"/>
    <n v="9974490"/>
    <s v="WOOD 1 POLE 60'"/>
    <d v="1966-07-01T00:00:00"/>
    <d v="1966-07-01T00:00:00"/>
    <s v="CPR Conversion"/>
  </r>
  <r>
    <n v="0"/>
    <n v="0"/>
    <n v="0"/>
    <n v="0"/>
    <d v="2023-12-01T00:00:00"/>
    <s v="BH Colorado Electric Oper Co"/>
    <s v="Regulated Electric (122)"/>
    <s v="X - DNU - RETIRED LINE"/>
    <x v="161"/>
    <n v="135500"/>
    <x v="53"/>
    <n v="9724184"/>
    <s v="WOOD 1 POLE 60'"/>
    <d v="1986-07-01T00:00:00"/>
    <d v="1986-07-01T00:00:00"/>
    <s v="CPR Conversion"/>
  </r>
  <r>
    <n v="0"/>
    <n v="0"/>
    <n v="0"/>
    <n v="0"/>
    <d v="2023-12-01T00:00:00"/>
    <s v="BH Colorado Electric Oper Co"/>
    <s v="Regulated Electric (122)"/>
    <s v="X - DNU - RETIRED LINE"/>
    <x v="161"/>
    <n v="135500"/>
    <x v="53"/>
    <n v="9974857"/>
    <s v="WOOD 1 POLE 60'"/>
    <d v="1937-07-01T00:00:00"/>
    <d v="1937-07-01T00:00:00"/>
    <s v="CPR Conversion"/>
  </r>
  <r>
    <n v="0"/>
    <n v="0"/>
    <n v="0"/>
    <n v="0"/>
    <d v="2023-12-01T00:00:00"/>
    <s v="BH Colorado Electric Oper Co"/>
    <s v="Regulated Electric (122)"/>
    <s v="X - DNU - RETIRED LINE"/>
    <x v="161"/>
    <n v="135500"/>
    <x v="53"/>
    <n v="9706646"/>
    <s v="WOOD 1 POLE 60'"/>
    <d v="1960-07-01T00:00:00"/>
    <d v="1960-07-01T00:00:00"/>
    <s v="CPR Conversion"/>
  </r>
  <r>
    <n v="0"/>
    <n v="0"/>
    <n v="0"/>
    <n v="0"/>
    <d v="2023-12-01T00:00:00"/>
    <s v="BH Colorado Electric Oper Co"/>
    <s v="Regulated Electric (122)"/>
    <s v="X - DNU - RETIRED LINE"/>
    <x v="161"/>
    <n v="135500"/>
    <x v="53"/>
    <n v="9974959"/>
    <s v="WOOD 1 POLE 60'"/>
    <d v="1936-07-01T00:00:00"/>
    <d v="1936-07-01T00:00:00"/>
    <s v="CPR Conversion"/>
  </r>
  <r>
    <n v="0"/>
    <n v="0"/>
    <n v="0"/>
    <n v="0"/>
    <d v="2023-12-01T00:00:00"/>
    <s v="BH Colorado Electric Oper Co"/>
    <s v="Regulated Electric (122)"/>
    <s v="X - DNU - RETIRED LINE"/>
    <x v="161"/>
    <n v="135500"/>
    <x v="53"/>
    <n v="9975009"/>
    <s v="WOOD 1 POLE 60'"/>
    <d v="1962-07-01T00:00:00"/>
    <d v="1962-07-01T00:00:00"/>
    <s v="CPR Conversion"/>
  </r>
  <r>
    <n v="0"/>
    <n v="0"/>
    <n v="0"/>
    <n v="0"/>
    <d v="2023-12-01T00:00:00"/>
    <s v="BH Colorado Electric Oper Co"/>
    <s v="Regulated Electric (122)"/>
    <s v="X - DNU - RETIRED LINE"/>
    <x v="161"/>
    <n v="135500"/>
    <x v="53"/>
    <n v="9974848"/>
    <s v="WOOD 1 POLE 60'"/>
    <d v="1979-07-01T00:00:00"/>
    <d v="1979-07-01T00:00:00"/>
    <s v="CPR Conversion"/>
  </r>
  <r>
    <n v="0"/>
    <n v="0"/>
    <n v="0"/>
    <n v="0"/>
    <d v="2023-12-01T00:00:00"/>
    <s v="BH Colorado Electric Oper Co"/>
    <s v="Regulated Electric (122)"/>
    <s v="X - DNU - RETIRED LINE"/>
    <x v="161"/>
    <n v="135500"/>
    <x v="53"/>
    <n v="9974853"/>
    <s v="WOOD 1 POLE 60'"/>
    <d v="1965-07-01T00:00:00"/>
    <d v="1965-07-01T00:00:00"/>
    <s v="CPR Conversion"/>
  </r>
  <r>
    <n v="0"/>
    <n v="0"/>
    <n v="0"/>
    <n v="0"/>
    <d v="2023-12-01T00:00:00"/>
    <s v="BH Colorado Electric Oper Co"/>
    <s v="Regulated Electric (122)"/>
    <s v="X - DNU - RETIRED LINE"/>
    <x v="161"/>
    <n v="135500"/>
    <x v="53"/>
    <n v="9974856"/>
    <s v="WOOD 1 POLE 60'"/>
    <d v="1950-07-01T00:00:00"/>
    <d v="1950-07-01T00:00:00"/>
    <s v="CPR Conversion"/>
  </r>
  <r>
    <n v="0"/>
    <n v="0"/>
    <n v="0"/>
    <n v="0"/>
    <d v="2023-12-01T00:00:00"/>
    <s v="BH Colorado Electric Oper Co"/>
    <s v="Regulated Electric (122)"/>
    <s v="X - DNU - RETIRED LINE"/>
    <x v="161"/>
    <n v="135500"/>
    <x v="53"/>
    <n v="9974914"/>
    <s v="WOOD 1 POLE 60'"/>
    <d v="1980-07-01T00:00:00"/>
    <d v="1980-07-01T00:00:00"/>
    <s v="CPR Conversion"/>
  </r>
  <r>
    <n v="0"/>
    <n v="0"/>
    <n v="0"/>
    <n v="0"/>
    <d v="2023-12-01T00:00:00"/>
    <s v="BH Colorado Electric Oper Co"/>
    <s v="Regulated Electric (122)"/>
    <s v="X - DNU - RETIRED LINE"/>
    <x v="161"/>
    <n v="135500"/>
    <x v="53"/>
    <n v="9974489"/>
    <s v="WOOD 1 POLE 60'"/>
    <d v="1967-07-01T00:00:00"/>
    <d v="1967-07-01T00:00:00"/>
    <s v="CPR Conversion"/>
  </r>
  <r>
    <n v="0"/>
    <n v="0"/>
    <n v="0"/>
    <n v="0"/>
    <d v="2023-12-01T00:00:00"/>
    <s v="BH Colorado Electric Oper Co"/>
    <s v="Regulated Electric (122)"/>
    <s v="X - DNU - RETIRED LINE"/>
    <x v="161"/>
    <n v="135500"/>
    <x v="53"/>
    <n v="9975094"/>
    <s v="WOOD 1 POLE 60'"/>
    <d v="1972-07-01T00:00:00"/>
    <d v="1972-07-01T00:00:00"/>
    <s v="CPR Conversion"/>
  </r>
  <r>
    <n v="0"/>
    <n v="0"/>
    <n v="0"/>
    <n v="0"/>
    <d v="2023-12-01T00:00:00"/>
    <s v="BH Colorado Electric Oper Co"/>
    <s v="Regulated Electric (122)"/>
    <s v="X - DNU - RETIRED LINE"/>
    <x v="161"/>
    <n v="135500"/>
    <x v="53"/>
    <n v="9975095"/>
    <s v="WOOD 1 POLE 60'"/>
    <d v="1968-07-01T00:00:00"/>
    <d v="1968-07-01T00:00:00"/>
    <s v="CPR Conversion"/>
  </r>
  <r>
    <n v="0"/>
    <n v="0"/>
    <n v="0"/>
    <n v="0"/>
    <d v="2023-12-01T00:00:00"/>
    <s v="BH Colorado Electric Oper Co"/>
    <s v="Regulated Electric (122)"/>
    <s v="X - DNU - RETIRED LINE"/>
    <x v="161"/>
    <n v="135500"/>
    <x v="53"/>
    <n v="9974852"/>
    <s v="WOOD 1 POLE 60'"/>
    <d v="1966-07-01T00:00:00"/>
    <d v="1966-07-01T00:00:00"/>
    <s v="CPR Conversion"/>
  </r>
  <r>
    <n v="0"/>
    <n v="0"/>
    <n v="0"/>
    <n v="0"/>
    <d v="2023-12-01T00:00:00"/>
    <s v="BH Colorado Electric Oper Co"/>
    <s v="Regulated Electric (122)"/>
    <s v="X - DNU - RETIRED LINE"/>
    <x v="161"/>
    <n v="135500"/>
    <x v="53"/>
    <n v="9728067"/>
    <s v="WOOD 1 POLE 60'"/>
    <d v="1948-07-01T00:00:00"/>
    <d v="1948-07-01T00:00:00"/>
    <s v="CPR Conversion"/>
  </r>
  <r>
    <n v="0"/>
    <n v="0"/>
    <n v="0"/>
    <n v="0"/>
    <d v="2023-12-01T00:00:00"/>
    <s v="BH Colorado Electric Oper Co"/>
    <s v="Regulated Electric (122)"/>
    <s v="X - DNU - RETIRED LINE"/>
    <x v="161"/>
    <n v="135500"/>
    <x v="53"/>
    <n v="9974958"/>
    <s v="WOOD 1 POLE 60'"/>
    <d v="1960-07-01T00:00:00"/>
    <d v="1960-07-01T00:00:00"/>
    <s v="CPR Conversion"/>
  </r>
  <r>
    <n v="0"/>
    <n v="0"/>
    <n v="0"/>
    <n v="0"/>
    <d v="2023-12-01T00:00:00"/>
    <s v="BH Colorado Electric Oper Co"/>
    <s v="Regulated Electric (122)"/>
    <s v="X - DNU - RETIRED LINE"/>
    <x v="161"/>
    <n v="135500"/>
    <x v="53"/>
    <n v="9724156"/>
    <s v="WOOD 1 POLE 60'"/>
    <d v="1968-07-01T00:00:00"/>
    <d v="1968-07-01T00:00:00"/>
    <s v="CPR Conversion"/>
  </r>
  <r>
    <n v="0"/>
    <n v="0"/>
    <n v="0"/>
    <n v="0"/>
    <d v="2023-12-01T00:00:00"/>
    <s v="BH Colorado Electric Oper Co"/>
    <s v="Regulated Electric (122)"/>
    <s v="X - DNU - RETIRED LINE"/>
    <x v="161"/>
    <n v="135500"/>
    <x v="53"/>
    <n v="9974485"/>
    <s v="WOOD 1 POLE 60'"/>
    <d v="1992-07-01T00:00:00"/>
    <d v="1992-07-01T00:00:00"/>
    <s v="CPR Conversion"/>
  </r>
  <r>
    <n v="0"/>
    <n v="0"/>
    <n v="0"/>
    <n v="0"/>
    <d v="2023-12-01T00:00:00"/>
    <s v="BH Colorado Electric Oper Co"/>
    <s v="Regulated Electric (122)"/>
    <s v="X - DNU - RETIRED LINE"/>
    <x v="161"/>
    <n v="135500"/>
    <x v="53"/>
    <n v="9974486"/>
    <s v="WOOD 1 POLE 60'"/>
    <d v="1986-07-01T00:00:00"/>
    <d v="1986-07-01T00:00:00"/>
    <s v="CPR Conversion"/>
  </r>
  <r>
    <n v="0"/>
    <n v="0"/>
    <n v="0"/>
    <n v="0"/>
    <d v="2023-12-01T00:00:00"/>
    <s v="BH Colorado Electric Oper Co"/>
    <s v="Regulated Electric (122)"/>
    <s v="X - DNU - RETIRED LINE"/>
    <x v="161"/>
    <n v="135500"/>
    <x v="53"/>
    <n v="9974487"/>
    <s v="WOOD 1 POLE 60'"/>
    <d v="1978-07-01T00:00:00"/>
    <d v="1978-07-01T00:00:00"/>
    <s v="CPR Conversion"/>
  </r>
  <r>
    <n v="0"/>
    <n v="0"/>
    <n v="0"/>
    <n v="0"/>
    <d v="2023-12-01T00:00:00"/>
    <s v="BH Colorado Electric Oper Co"/>
    <s v="Regulated Electric (122)"/>
    <s v="X - DNU - RETIRED LINE"/>
    <x v="161"/>
    <n v="135500"/>
    <x v="53"/>
    <n v="9975092"/>
    <s v="WOOD 1 POLE 60'"/>
    <d v="1977-07-01T00:00:00"/>
    <d v="1977-07-01T00:00:00"/>
    <s v="CPR Conversion"/>
  </r>
  <r>
    <n v="0"/>
    <n v="0"/>
    <n v="0"/>
    <n v="0"/>
    <d v="2023-12-01T00:00:00"/>
    <s v="BH Colorado Electric Oper Co"/>
    <s v="Regulated Electric (122)"/>
    <s v="X - DNU - RETIRED LINE"/>
    <x v="161"/>
    <n v="135500"/>
    <x v="53"/>
    <n v="9975099"/>
    <s v="WOOD 1 POLE 60'"/>
    <d v="1958-07-01T00:00:00"/>
    <d v="1958-07-01T00:00:00"/>
    <s v="CPR Conversion"/>
  </r>
  <r>
    <n v="0"/>
    <n v="0"/>
    <n v="0"/>
    <n v="0"/>
    <d v="2023-12-01T00:00:00"/>
    <s v="BH Colorado Electric Oper Co"/>
    <s v="Regulated Electric (122)"/>
    <s v="X - DNU - RETIRED LINE"/>
    <x v="161"/>
    <n v="135500"/>
    <x v="53"/>
    <n v="9974491"/>
    <s v="WOOD 1 POLE 60'"/>
    <d v="1965-07-01T00:00:00"/>
    <d v="1965-07-01T00:00:00"/>
    <s v="CPR Conversion"/>
  </r>
  <r>
    <n v="0"/>
    <n v="0"/>
    <n v="0"/>
    <n v="0"/>
    <d v="2023-12-01T00:00:00"/>
    <s v="BH Colorado Electric Oper Co"/>
    <s v="Regulated Electric (122)"/>
    <s v="X - DNU - RETIRED LINE"/>
    <x v="161"/>
    <n v="135500"/>
    <x v="53"/>
    <n v="9974849"/>
    <s v="WOOD 1 POLE 60'"/>
    <d v="1977-07-01T00:00:00"/>
    <d v="1977-07-01T00:00:00"/>
    <s v="CPR Conversion"/>
  </r>
  <r>
    <n v="0"/>
    <n v="0"/>
    <n v="0"/>
    <n v="0"/>
    <d v="2023-12-01T00:00:00"/>
    <s v="BH Colorado Electric Oper Co"/>
    <s v="Regulated Electric (122)"/>
    <s v="X - DNU - RETIRED LINE"/>
    <x v="161"/>
    <n v="135500"/>
    <x v="53"/>
    <n v="9974850"/>
    <s v="WOOD 1 POLE 60'"/>
    <d v="1971-07-01T00:00:00"/>
    <d v="1971-07-01T00:00:00"/>
    <s v="CPR Conversion"/>
  </r>
  <r>
    <n v="0"/>
    <n v="0"/>
    <n v="0"/>
    <n v="0"/>
    <d v="2023-12-01T00:00:00"/>
    <s v="BH Colorado Electric Oper Co"/>
    <s v="Regulated Electric (122)"/>
    <s v="X - DNU - RETIRED LINE"/>
    <x v="161"/>
    <n v="135500"/>
    <x v="53"/>
    <n v="9974851"/>
    <s v="WOOD 1 POLE 60'"/>
    <d v="1967-07-01T00:00:00"/>
    <d v="1967-07-01T00:00:00"/>
    <s v="CPR Conversion"/>
  </r>
  <r>
    <n v="0"/>
    <n v="0"/>
    <n v="0"/>
    <n v="0"/>
    <d v="2023-12-01T00:00:00"/>
    <s v="BH Colorado Electric Oper Co"/>
    <s v="Regulated Electric (122)"/>
    <s v="X - DNU - RETIRED LINE"/>
    <x v="161"/>
    <n v="135500"/>
    <x v="53"/>
    <n v="9975093"/>
    <s v="WOOD 1 POLE 60'"/>
    <d v="1976-07-01T00:00:00"/>
    <d v="1976-07-01T00:00:00"/>
    <s v="CPR Conversion"/>
  </r>
  <r>
    <n v="0"/>
    <n v="0"/>
    <n v="0"/>
    <n v="0"/>
    <d v="2023-12-01T00:00:00"/>
    <s v="BH Colorado Electric Oper Co"/>
    <s v="Regulated Electric (122)"/>
    <s v="X - DNU - RETIRED LINE"/>
    <x v="161"/>
    <n v="135500"/>
    <x v="53"/>
    <n v="9724194"/>
    <s v="WOOD 1 POLE 60'"/>
    <d v="1958-07-01T00:00:00"/>
    <d v="1958-07-01T00:00:00"/>
    <s v="CPR Conversion"/>
  </r>
  <r>
    <n v="0"/>
    <n v="0"/>
    <n v="0"/>
    <n v="0"/>
    <d v="2023-12-01T00:00:00"/>
    <s v="BH Colorado Electric Oper Co"/>
    <s v="Regulated Electric (122)"/>
    <s v="X - DNU - RETIRED LINE"/>
    <x v="161"/>
    <n v="135500"/>
    <x v="53"/>
    <n v="9728068"/>
    <s v="WOOD 1 POLE 60'"/>
    <d v="1968-07-01T00:00:00"/>
    <d v="1968-07-01T00:00:00"/>
    <s v="CPR Conversion"/>
  </r>
  <r>
    <n v="0"/>
    <n v="0"/>
    <n v="0"/>
    <n v="0"/>
    <d v="2023-12-01T00:00:00"/>
    <s v="BH Colorado Electric Oper Co"/>
    <s v="Regulated Electric (122)"/>
    <s v="X - DNU - RETIRED LINE"/>
    <x v="161"/>
    <n v="135500"/>
    <x v="54"/>
    <n v="9974483"/>
    <s v="WOOD 1 POLE 65'"/>
    <d v="1967-07-01T00:00:00"/>
    <d v="1967-07-01T00:00:00"/>
    <s v="CPR Conversion"/>
  </r>
  <r>
    <n v="0"/>
    <n v="0"/>
    <n v="0"/>
    <n v="0"/>
    <d v="2023-12-01T00:00:00"/>
    <s v="BH Colorado Electric Oper Co"/>
    <s v="Regulated Electric (122)"/>
    <s v="X - DNU - RETIRED LINE"/>
    <x v="161"/>
    <n v="135500"/>
    <x v="54"/>
    <n v="9974484"/>
    <s v="WOOD 1 POLE 65'"/>
    <d v="1965-07-01T00:00:00"/>
    <d v="1965-07-01T00:00:00"/>
    <s v="CPR Conversion"/>
  </r>
  <r>
    <n v="0"/>
    <n v="0"/>
    <n v="0"/>
    <n v="0"/>
    <d v="2023-12-01T00:00:00"/>
    <s v="BH Colorado Electric Oper Co"/>
    <s v="Regulated Electric (122)"/>
    <s v="X - DNU - RETIRED LINE"/>
    <x v="161"/>
    <n v="135500"/>
    <x v="54"/>
    <n v="9728066"/>
    <s v="WOOD 1 POLE 65'"/>
    <d v="1980-07-01T00:00:00"/>
    <d v="1980-07-01T00:00:00"/>
    <s v="CPR Conversion"/>
  </r>
  <r>
    <n v="0"/>
    <n v="0"/>
    <n v="0"/>
    <n v="0"/>
    <d v="2023-12-01T00:00:00"/>
    <s v="BH Colorado Electric Oper Co"/>
    <s v="Regulated Electric (122)"/>
    <s v="X - DNU - RETIRED LINE"/>
    <x v="161"/>
    <n v="135500"/>
    <x v="54"/>
    <n v="9974843"/>
    <s v="WOOD 1 POLE 65'"/>
    <d v="1976-07-01T00:00:00"/>
    <d v="1976-07-01T00:00:00"/>
    <s v="CPR Conversion"/>
  </r>
  <r>
    <n v="0"/>
    <n v="0"/>
    <n v="0"/>
    <n v="0"/>
    <d v="2023-12-01T00:00:00"/>
    <s v="BH Colorado Electric Oper Co"/>
    <s v="Regulated Electric (122)"/>
    <s v="X - DNU - RETIRED LINE"/>
    <x v="161"/>
    <n v="135500"/>
    <x v="54"/>
    <n v="9975001"/>
    <s v="WOOD 1 POLE 65'"/>
    <d v="1974-07-01T00:00:00"/>
    <d v="1974-07-01T00:00:00"/>
    <s v="CPR Conversion"/>
  </r>
  <r>
    <n v="0"/>
    <n v="0"/>
    <n v="0"/>
    <n v="0"/>
    <d v="2023-12-01T00:00:00"/>
    <s v="BH Colorado Electric Oper Co"/>
    <s v="Regulated Electric (122)"/>
    <s v="X - DNU - RETIRED LINE"/>
    <x v="161"/>
    <n v="135500"/>
    <x v="54"/>
    <n v="9724205"/>
    <s v="WOOD 1 POLE 65'"/>
    <d v="1960-07-01T00:00:00"/>
    <d v="1960-07-01T00:00:00"/>
    <s v="CPR Conversion"/>
  </r>
  <r>
    <n v="0"/>
    <n v="0"/>
    <n v="0"/>
    <n v="0"/>
    <d v="2023-12-01T00:00:00"/>
    <s v="BH Colorado Electric Oper Co"/>
    <s v="Regulated Electric (122)"/>
    <s v="X - DNU - RETIRED LINE"/>
    <x v="161"/>
    <n v="135500"/>
    <x v="54"/>
    <n v="9697426"/>
    <s v="WOOD 1 POLE 65'"/>
    <d v="1983-07-01T00:00:00"/>
    <d v="1983-07-01T00:00:00"/>
    <s v="CPR Conversion"/>
  </r>
  <r>
    <n v="0"/>
    <n v="0"/>
    <n v="0"/>
    <n v="0"/>
    <d v="2023-12-01T00:00:00"/>
    <s v="BH Colorado Electric Oper Co"/>
    <s v="Regulated Electric (122)"/>
    <s v="X - DNU - RETIRED LINE"/>
    <x v="161"/>
    <n v="135500"/>
    <x v="54"/>
    <n v="9975083"/>
    <s v="WOOD 1 POLE 65'"/>
    <d v="1988-07-01T00:00:00"/>
    <d v="1988-07-01T00:00:00"/>
    <s v="CPR Conversion"/>
  </r>
  <r>
    <n v="0"/>
    <n v="0"/>
    <n v="0"/>
    <n v="0"/>
    <d v="2023-12-01T00:00:00"/>
    <s v="BH Colorado Electric Oper Co"/>
    <s v="Regulated Electric (122)"/>
    <s v="X - DNU - RETIRED LINE"/>
    <x v="161"/>
    <n v="135500"/>
    <x v="54"/>
    <n v="9975065"/>
    <s v="WOOD 1 POLE 65'"/>
    <d v="1993-07-01T00:00:00"/>
    <d v="1993-07-01T00:00:00"/>
    <s v="CPR Conversion"/>
  </r>
  <r>
    <n v="0"/>
    <n v="0"/>
    <n v="0"/>
    <n v="0"/>
    <d v="2023-12-01T00:00:00"/>
    <s v="BH Colorado Electric Oper Co"/>
    <s v="Regulated Electric (122)"/>
    <s v="X - DNU - RETIRED LINE"/>
    <x v="161"/>
    <n v="135500"/>
    <x v="54"/>
    <n v="9693330"/>
    <s v="WOOD 1 POLE 65'"/>
    <d v="1937-07-01T00:00:00"/>
    <d v="1937-07-01T00:00:00"/>
    <s v="CPR Conversion"/>
  </r>
  <r>
    <n v="0"/>
    <n v="0"/>
    <n v="0"/>
    <n v="0"/>
    <d v="2023-12-01T00:00:00"/>
    <s v="BH Colorado Electric Oper Co"/>
    <s v="Regulated Electric (122)"/>
    <s v="X - DNU - RETIRED LINE"/>
    <x v="161"/>
    <n v="135500"/>
    <x v="54"/>
    <n v="9975084"/>
    <s v="WOOD 1 POLE 65'"/>
    <d v="1977-07-01T00:00:00"/>
    <d v="1977-07-01T00:00:00"/>
    <s v="CPR Conversion"/>
  </r>
  <r>
    <n v="0"/>
    <n v="0"/>
    <n v="0"/>
    <n v="0"/>
    <d v="2023-12-01T00:00:00"/>
    <s v="BH Colorado Electric Oper Co"/>
    <s v="Regulated Electric (122)"/>
    <s v="X - DNU - RETIRED LINE"/>
    <x v="161"/>
    <n v="135500"/>
    <x v="54"/>
    <n v="9975086"/>
    <s v="WOOD 1 POLE 65'"/>
    <d v="1971-07-01T00:00:00"/>
    <d v="1971-07-01T00:00:00"/>
    <s v="CPR Conversion"/>
  </r>
  <r>
    <n v="0"/>
    <n v="0"/>
    <n v="0"/>
    <n v="0"/>
    <d v="2023-12-01T00:00:00"/>
    <s v="BH Colorado Electric Oper Co"/>
    <s v="Regulated Electric (122)"/>
    <s v="X - DNU - RETIRED LINE"/>
    <x v="161"/>
    <n v="135500"/>
    <x v="54"/>
    <n v="9975088"/>
    <s v="WOOD 1 POLE 65'"/>
    <d v="1967-07-01T00:00:00"/>
    <d v="1967-07-01T00:00:00"/>
    <s v="CPR Conversion"/>
  </r>
  <r>
    <n v="0"/>
    <n v="0"/>
    <n v="0"/>
    <n v="0"/>
    <d v="2023-12-01T00:00:00"/>
    <s v="BH Colorado Electric Oper Co"/>
    <s v="Regulated Electric (122)"/>
    <s v="X - DNU - RETIRED LINE"/>
    <x v="161"/>
    <n v="135500"/>
    <x v="54"/>
    <n v="9974481"/>
    <s v="WOOD 1 POLE 65'"/>
    <d v="1978-07-01T00:00:00"/>
    <d v="1978-07-01T00:00:00"/>
    <s v="CPR Conversion"/>
  </r>
  <r>
    <n v="0"/>
    <n v="0"/>
    <n v="0"/>
    <n v="0"/>
    <d v="2023-12-01T00:00:00"/>
    <s v="BH Colorado Electric Oper Co"/>
    <s v="Regulated Electric (122)"/>
    <s v="X - DNU - RETIRED LINE"/>
    <x v="161"/>
    <n v="135500"/>
    <x v="54"/>
    <n v="9974842"/>
    <s v="WOOD 1 POLE 65'"/>
    <d v="1979-07-01T00:00:00"/>
    <d v="1979-07-01T00:00:00"/>
    <s v="CPR Conversion"/>
  </r>
  <r>
    <n v="0"/>
    <n v="0"/>
    <n v="0"/>
    <n v="0"/>
    <d v="2023-12-01T00:00:00"/>
    <s v="BH Colorado Electric Oper Co"/>
    <s v="Regulated Electric (122)"/>
    <s v="X - DNU - RETIRED LINE"/>
    <x v="161"/>
    <n v="135500"/>
    <x v="54"/>
    <n v="9974846"/>
    <s v="WOOD 1 POLE 65'"/>
    <d v="1963-07-01T00:00:00"/>
    <d v="1963-07-01T00:00:00"/>
    <s v="CPR Conversion"/>
  </r>
  <r>
    <n v="0"/>
    <n v="0"/>
    <n v="0"/>
    <n v="0"/>
    <d v="2023-12-01T00:00:00"/>
    <s v="BH Colorado Electric Oper Co"/>
    <s v="Regulated Electric (122)"/>
    <s v="X - DNU - RETIRED LINE"/>
    <x v="161"/>
    <n v="135500"/>
    <x v="54"/>
    <n v="9974847"/>
    <s v="WOOD 1 POLE 65'"/>
    <d v="1954-07-01T00:00:00"/>
    <d v="1954-07-01T00:00:00"/>
    <s v="CPR Conversion"/>
  </r>
  <r>
    <n v="0"/>
    <n v="0"/>
    <n v="0"/>
    <n v="0"/>
    <d v="2023-12-01T00:00:00"/>
    <s v="BH Colorado Electric Oper Co"/>
    <s v="Regulated Electric (122)"/>
    <s v="X - DNU - RETIRED LINE"/>
    <x v="161"/>
    <n v="135500"/>
    <x v="54"/>
    <n v="9706651"/>
    <s v="WOOD 1 POLE 65'"/>
    <d v="1968-07-01T00:00:00"/>
    <d v="1968-07-01T00:00:00"/>
    <s v="CPR Conversion"/>
  </r>
  <r>
    <n v="0"/>
    <n v="0"/>
    <n v="0"/>
    <n v="0"/>
    <d v="2023-12-01T00:00:00"/>
    <s v="BH Colorado Electric Oper Co"/>
    <s v="Regulated Electric (122)"/>
    <s v="X - DNU - RETIRED LINE"/>
    <x v="161"/>
    <n v="135500"/>
    <x v="54"/>
    <n v="9974955"/>
    <s v="WOOD 1 POLE 65'"/>
    <d v="1962-07-01T00:00:00"/>
    <d v="1962-07-01T00:00:00"/>
    <s v="CPR Conversion"/>
  </r>
  <r>
    <n v="0"/>
    <n v="0"/>
    <n v="0"/>
    <n v="0"/>
    <d v="2023-12-01T00:00:00"/>
    <s v="BH Colorado Electric Oper Co"/>
    <s v="Regulated Electric (122)"/>
    <s v="X - DNU - RETIRED LINE"/>
    <x v="161"/>
    <n v="135500"/>
    <x v="54"/>
    <n v="9974845"/>
    <s v="WOOD 1 POLE 65'"/>
    <d v="1965-07-01T00:00:00"/>
    <d v="1965-07-01T00:00:00"/>
    <s v="CPR Conversion"/>
  </r>
  <r>
    <n v="0"/>
    <n v="0"/>
    <n v="0"/>
    <n v="0"/>
    <d v="2023-12-01T00:00:00"/>
    <s v="BH Colorado Electric Oper Co"/>
    <s v="Regulated Electric (122)"/>
    <s v="X - DNU - RETIRED LINE"/>
    <x v="161"/>
    <n v="135500"/>
    <x v="54"/>
    <n v="9975004"/>
    <s v="WOOD 1 POLE 65'"/>
    <d v="1962-07-01T00:00:00"/>
    <d v="1962-07-01T00:00:00"/>
    <s v="CPR Conversion"/>
  </r>
  <r>
    <n v="0"/>
    <n v="0"/>
    <n v="0"/>
    <n v="0"/>
    <d v="2023-12-01T00:00:00"/>
    <s v="BH Colorado Electric Oper Co"/>
    <s v="Regulated Electric (122)"/>
    <s v="X - DNU - RETIRED LINE"/>
    <x v="161"/>
    <n v="135500"/>
    <x v="54"/>
    <n v="9975003"/>
    <s v="WOOD 1 POLE 65'"/>
    <d v="1963-07-01T00:00:00"/>
    <d v="1963-07-01T00:00:00"/>
    <s v="CPR Conversion"/>
  </r>
  <r>
    <n v="0"/>
    <n v="0"/>
    <n v="0"/>
    <n v="0"/>
    <d v="2023-12-01T00:00:00"/>
    <s v="BH Colorado Electric Oper Co"/>
    <s v="Regulated Electric (122)"/>
    <s v="X - DNU - RETIRED LINE"/>
    <x v="161"/>
    <n v="135500"/>
    <x v="54"/>
    <n v="9974844"/>
    <s v="WOOD 1 POLE 65'"/>
    <d v="1973-07-01T00:00:00"/>
    <d v="1973-07-01T00:00:00"/>
    <s v="CPR Conversion"/>
  </r>
  <r>
    <n v="0"/>
    <n v="0"/>
    <n v="0"/>
    <n v="0"/>
    <d v="2023-12-01T00:00:00"/>
    <s v="BH Colorado Electric Oper Co"/>
    <s v="Regulated Electric (122)"/>
    <s v="X - DNU - RETIRED LINE"/>
    <x v="161"/>
    <n v="135500"/>
    <x v="54"/>
    <n v="9975085"/>
    <s v="WOOD 1 POLE 65'"/>
    <d v="1974-07-01T00:00:00"/>
    <d v="1974-07-01T00:00:00"/>
    <s v="CPR Conversion"/>
  </r>
  <r>
    <n v="0"/>
    <n v="0"/>
    <n v="0"/>
    <n v="0"/>
    <d v="2023-12-01T00:00:00"/>
    <s v="BH Colorado Electric Oper Co"/>
    <s v="Regulated Electric (122)"/>
    <s v="X - DNU - RETIRED LINE"/>
    <x v="161"/>
    <n v="135500"/>
    <x v="54"/>
    <n v="9975090"/>
    <s v="WOOD 1 POLE 65'"/>
    <d v="1958-07-01T00:00:00"/>
    <d v="1958-07-01T00:00:00"/>
    <s v="CPR Conversion"/>
  </r>
  <r>
    <n v="0"/>
    <n v="0"/>
    <n v="0"/>
    <n v="0"/>
    <d v="2023-12-01T00:00:00"/>
    <s v="BH Colorado Electric Oper Co"/>
    <s v="Regulated Electric (122)"/>
    <s v="X - DNU - RETIRED LINE"/>
    <x v="161"/>
    <n v="135500"/>
    <x v="54"/>
    <n v="9693334"/>
    <s v="WOOD 1 POLE 65'"/>
    <d v="1977-07-01T00:00:00"/>
    <d v="1977-07-01T00:00:00"/>
    <s v="CPR Conversion"/>
  </r>
  <r>
    <n v="0"/>
    <n v="0"/>
    <n v="0"/>
    <n v="0"/>
    <d v="2023-12-01T00:00:00"/>
    <s v="BH Colorado Electric Oper Co"/>
    <s v="Regulated Electric (122)"/>
    <s v="X - DNU - RETIRED LINE"/>
    <x v="161"/>
    <n v="135500"/>
    <x v="54"/>
    <n v="9974480"/>
    <s v="WOOD 1 POLE 65'"/>
    <d v="1992-07-01T00:00:00"/>
    <d v="1992-07-01T00:00:00"/>
    <s v="CPR Conversion"/>
  </r>
  <r>
    <n v="0"/>
    <n v="0"/>
    <n v="0"/>
    <n v="0"/>
    <d v="2023-12-01T00:00:00"/>
    <s v="BH Colorado Electric Oper Co"/>
    <s v="Regulated Electric (122)"/>
    <s v="X - DNU - RETIRED LINE"/>
    <x v="161"/>
    <n v="135500"/>
    <x v="54"/>
    <n v="9975000"/>
    <s v="WOOD 1 POLE 65'"/>
    <d v="1977-07-01T00:00:00"/>
    <d v="1977-07-01T00:00:00"/>
    <s v="CPR Conversion"/>
  </r>
  <r>
    <n v="0"/>
    <n v="0"/>
    <n v="0"/>
    <n v="0"/>
    <d v="2023-12-01T00:00:00"/>
    <s v="BH Colorado Electric Oper Co"/>
    <s v="Regulated Electric (122)"/>
    <s v="X - DNU - RETIRED LINE"/>
    <x v="161"/>
    <n v="135500"/>
    <x v="54"/>
    <n v="9693339"/>
    <s v="WOOD 1 POLE 65'"/>
    <d v="1969-07-01T00:00:00"/>
    <d v="1969-07-01T00:00:00"/>
    <s v="CPR Conversion"/>
  </r>
  <r>
    <n v="0"/>
    <n v="0"/>
    <n v="0"/>
    <n v="0"/>
    <d v="2023-12-01T00:00:00"/>
    <s v="BH Colorado Electric Oper Co"/>
    <s v="Regulated Electric (122)"/>
    <s v="X - DNU - RETIRED LINE"/>
    <x v="161"/>
    <n v="135500"/>
    <x v="54"/>
    <n v="9975005"/>
    <s v="WOOD 1 POLE 65'"/>
    <d v="1961-07-01T00:00:00"/>
    <d v="1961-07-01T00:00:00"/>
    <s v="CPR Conversion"/>
  </r>
  <r>
    <n v="0"/>
    <n v="0"/>
    <n v="0"/>
    <n v="0"/>
    <d v="2023-12-01T00:00:00"/>
    <s v="BH Colorado Electric Oper Co"/>
    <s v="Regulated Electric (122)"/>
    <s v="X - DNU - RETIRED LINE"/>
    <x v="161"/>
    <n v="135500"/>
    <x v="54"/>
    <n v="9975089"/>
    <s v="WOOD 1 POLE 65'"/>
    <d v="1966-07-01T00:00:00"/>
    <d v="1966-07-01T00:00:00"/>
    <s v="CPR Conversion"/>
  </r>
  <r>
    <n v="0"/>
    <n v="0"/>
    <n v="0"/>
    <n v="0"/>
    <d v="2023-12-01T00:00:00"/>
    <s v="BH Colorado Electric Oper Co"/>
    <s v="Regulated Electric (122)"/>
    <s v="X - DNU - RETIRED LINE"/>
    <x v="161"/>
    <n v="135500"/>
    <x v="54"/>
    <n v="9974482"/>
    <s v="WOOD 1 POLE 65'"/>
    <d v="1968-07-01T00:00:00"/>
    <d v="1968-07-01T00:00:00"/>
    <s v="CPR Conversion"/>
  </r>
  <r>
    <n v="0"/>
    <n v="0"/>
    <n v="0"/>
    <n v="0"/>
    <d v="2023-12-01T00:00:00"/>
    <s v="BH Colorado Electric Oper Co"/>
    <s v="Regulated Electric (122)"/>
    <s v="X - DNU - RETIRED LINE"/>
    <x v="161"/>
    <n v="135500"/>
    <x v="54"/>
    <n v="9975002"/>
    <s v="WOOD 1 POLE 65'"/>
    <d v="1967-07-01T00:00:00"/>
    <d v="1967-07-01T00:00:00"/>
    <s v="CPR Conversion"/>
  </r>
  <r>
    <n v="0"/>
    <n v="0"/>
    <n v="0"/>
    <n v="0"/>
    <d v="2023-12-01T00:00:00"/>
    <s v="BH Colorado Electric Oper Co"/>
    <s v="Regulated Electric (122)"/>
    <s v="X - DNU - RETIRED LINE"/>
    <x v="161"/>
    <n v="135500"/>
    <x v="54"/>
    <n v="9975087"/>
    <s v="WOOD 1 POLE 65'"/>
    <d v="1968-07-01T00:00:00"/>
    <d v="1968-07-01T00:00:00"/>
    <s v="CPR Conversion"/>
  </r>
  <r>
    <n v="0"/>
    <n v="0"/>
    <n v="0"/>
    <n v="0"/>
    <d v="2023-12-01T00:00:00"/>
    <s v="BH Colorado Electric Oper Co"/>
    <s v="Regulated Electric (122)"/>
    <s v="X - DNU - RETIRED LINE"/>
    <x v="161"/>
    <n v="135500"/>
    <x v="54"/>
    <n v="9975006"/>
    <s v="WOOD 1 POLE 65'"/>
    <d v="1960-07-01T00:00:00"/>
    <d v="1960-07-01T00:00:00"/>
    <s v="CPR Conversion"/>
  </r>
  <r>
    <n v="0"/>
    <n v="0"/>
    <n v="0"/>
    <n v="0"/>
    <d v="2023-12-01T00:00:00"/>
    <s v="BH Colorado Electric Oper Co"/>
    <s v="Regulated Electric (122)"/>
    <s v="X - DNU - RETIRED LINE"/>
    <x v="161"/>
    <n v="135500"/>
    <x v="55"/>
    <n v="9701181"/>
    <s v="WOOD 1 POLE 70'"/>
    <d v="1965-07-01T00:00:00"/>
    <d v="1965-07-01T00:00:00"/>
    <s v="CPR Conversion"/>
  </r>
  <r>
    <n v="0"/>
    <n v="0"/>
    <n v="0"/>
    <n v="0"/>
    <d v="2023-12-01T00:00:00"/>
    <s v="BH Colorado Electric Oper Co"/>
    <s v="Regulated Electric (122)"/>
    <s v="X - DNU - RETIRED LINE"/>
    <x v="161"/>
    <n v="135500"/>
    <x v="55"/>
    <n v="9974838"/>
    <s v="WOOD 1 POLE 70'"/>
    <d v="1962-07-01T00:00:00"/>
    <d v="1962-07-01T00:00:00"/>
    <s v="CPR Conversion"/>
  </r>
  <r>
    <n v="0"/>
    <n v="0"/>
    <n v="0"/>
    <n v="0"/>
    <d v="2023-12-01T00:00:00"/>
    <s v="BH Colorado Electric Oper Co"/>
    <s v="Regulated Electric (122)"/>
    <s v="X - DNU - RETIRED LINE"/>
    <x v="161"/>
    <n v="135500"/>
    <x v="55"/>
    <n v="9974924"/>
    <s v="WOOD 1 POLE 70'"/>
    <d v="1973-07-01T00:00:00"/>
    <d v="1973-07-01T00:00:00"/>
    <s v="CPR Conversion"/>
  </r>
  <r>
    <n v="0"/>
    <n v="0"/>
    <n v="0"/>
    <n v="0"/>
    <d v="2023-12-01T00:00:00"/>
    <s v="BH Colorado Electric Oper Co"/>
    <s v="Regulated Electric (122)"/>
    <s v="X - DNU - RETIRED LINE"/>
    <x v="161"/>
    <n v="135500"/>
    <x v="55"/>
    <n v="9975080"/>
    <s v="WOOD 1 POLE 70'"/>
    <d v="1975-07-01T00:00:00"/>
    <d v="1975-07-01T00:00:00"/>
    <s v="CPR Conversion"/>
  </r>
  <r>
    <n v="0"/>
    <n v="0"/>
    <n v="0"/>
    <n v="0"/>
    <d v="2023-12-01T00:00:00"/>
    <s v="BH Colorado Electric Oper Co"/>
    <s v="Regulated Electric (122)"/>
    <s v="X - DNU - RETIRED LINE"/>
    <x v="161"/>
    <n v="135500"/>
    <x v="55"/>
    <n v="9975081"/>
    <s v="WOOD 1 POLE 70'"/>
    <d v="1966-07-01T00:00:00"/>
    <d v="1966-07-01T00:00:00"/>
    <s v="CPR Conversion"/>
  </r>
  <r>
    <n v="0"/>
    <n v="0"/>
    <n v="0"/>
    <n v="0"/>
    <d v="2023-12-01T00:00:00"/>
    <s v="BH Colorado Electric Oper Co"/>
    <s v="Regulated Electric (122)"/>
    <s v="X - DNU - RETIRED LINE"/>
    <x v="161"/>
    <n v="135500"/>
    <x v="55"/>
    <n v="9724155"/>
    <s v="WOOD 1 POLE 70'"/>
    <d v="1992-07-01T00:00:00"/>
    <d v="1992-07-01T00:00:00"/>
    <s v="CPR Conversion"/>
  </r>
  <r>
    <n v="0"/>
    <n v="0"/>
    <n v="0"/>
    <n v="0"/>
    <d v="2023-12-01T00:00:00"/>
    <s v="BH Colorado Electric Oper Co"/>
    <s v="Regulated Electric (122)"/>
    <s v="X - DNU - RETIRED LINE"/>
    <x v="161"/>
    <n v="135500"/>
    <x v="55"/>
    <n v="9697438"/>
    <s v="WOOD 1 POLE 70'"/>
    <d v="1978-07-01T00:00:00"/>
    <d v="1978-07-01T00:00:00"/>
    <s v="CPR Conversion"/>
  </r>
  <r>
    <n v="0"/>
    <n v="0"/>
    <n v="0"/>
    <n v="0"/>
    <d v="2023-12-01T00:00:00"/>
    <s v="BH Colorado Electric Oper Co"/>
    <s v="Regulated Electric (122)"/>
    <s v="X - DNU - RETIRED LINE"/>
    <x v="161"/>
    <n v="135500"/>
    <x v="55"/>
    <n v="9974995"/>
    <s v="WOOD 1 POLE 70'"/>
    <d v="1963-07-01T00:00:00"/>
    <d v="1963-07-01T00:00:00"/>
    <s v="CPR Conversion"/>
  </r>
  <r>
    <n v="0"/>
    <n v="0"/>
    <n v="0"/>
    <n v="0"/>
    <d v="2023-12-01T00:00:00"/>
    <s v="BH Colorado Electric Oper Co"/>
    <s v="Regulated Electric (122)"/>
    <s v="X - DNU - RETIRED LINE"/>
    <x v="161"/>
    <n v="135500"/>
    <x v="55"/>
    <n v="9974999"/>
    <s v="WOOD 1 POLE 70'"/>
    <d v="1956-07-01T00:00:00"/>
    <d v="1956-07-01T00:00:00"/>
    <s v="CPR Conversion"/>
  </r>
  <r>
    <n v="0"/>
    <n v="0"/>
    <n v="0"/>
    <n v="0"/>
    <d v="2023-12-01T00:00:00"/>
    <s v="BH Colorado Electric Oper Co"/>
    <s v="Regulated Electric (122)"/>
    <s v="X - DNU - RETIRED LINE"/>
    <x v="161"/>
    <n v="135500"/>
    <x v="55"/>
    <n v="9975079"/>
    <s v="WOOD 1 POLE 70'"/>
    <d v="1977-07-01T00:00:00"/>
    <d v="1977-07-01T00:00:00"/>
    <s v="CPR Conversion"/>
  </r>
  <r>
    <n v="0"/>
    <n v="0"/>
    <n v="0"/>
    <n v="0"/>
    <d v="2023-12-01T00:00:00"/>
    <s v="BH Colorado Electric Oper Co"/>
    <s v="Regulated Electric (122)"/>
    <s v="X - DNU - RETIRED LINE"/>
    <x v="161"/>
    <n v="135500"/>
    <x v="55"/>
    <n v="9974839"/>
    <s v="WOOD 1 POLE 70'"/>
    <d v="1960-07-01T00:00:00"/>
    <d v="1960-07-01T00:00:00"/>
    <s v="CPR Conversion"/>
  </r>
  <r>
    <n v="0"/>
    <n v="0"/>
    <n v="0"/>
    <n v="0"/>
    <d v="2023-12-01T00:00:00"/>
    <s v="BH Colorado Electric Oper Co"/>
    <s v="Regulated Electric (122)"/>
    <s v="X - DNU - RETIRED LINE"/>
    <x v="161"/>
    <n v="135500"/>
    <x v="55"/>
    <n v="9974836"/>
    <s v="WOOD 1 POLE 70'"/>
    <d v="1969-07-01T00:00:00"/>
    <d v="1969-07-01T00:00:00"/>
    <s v="CPR Conversion"/>
  </r>
  <r>
    <n v="0"/>
    <n v="0"/>
    <n v="0"/>
    <n v="0"/>
    <d v="2023-12-01T00:00:00"/>
    <s v="BH Colorado Electric Oper Co"/>
    <s v="Regulated Electric (122)"/>
    <s v="X - DNU - RETIRED LINE"/>
    <x v="161"/>
    <n v="135500"/>
    <x v="55"/>
    <n v="9974954"/>
    <s v="WOOD 1 POLE 70'"/>
    <d v="1977-07-01T00:00:00"/>
    <d v="1977-07-01T00:00:00"/>
    <s v="CPR Conversion"/>
  </r>
  <r>
    <n v="0"/>
    <n v="0"/>
    <n v="0"/>
    <n v="0"/>
    <d v="2023-12-01T00:00:00"/>
    <s v="BH Colorado Electric Oper Co"/>
    <s v="Regulated Electric (122)"/>
    <s v="X - DNU - RETIRED LINE"/>
    <x v="161"/>
    <n v="135500"/>
    <x v="55"/>
    <n v="9974837"/>
    <s v="WOOD 1 POLE 70'"/>
    <d v="1965-07-01T00:00:00"/>
    <d v="1965-07-01T00:00:00"/>
    <s v="CPR Conversion"/>
  </r>
  <r>
    <n v="0"/>
    <n v="0"/>
    <n v="0"/>
    <n v="0"/>
    <d v="2023-12-01T00:00:00"/>
    <s v="BH Colorado Electric Oper Co"/>
    <s v="Regulated Electric (122)"/>
    <s v="X - DNU - RETIRED LINE"/>
    <x v="161"/>
    <n v="135500"/>
    <x v="55"/>
    <n v="9974923"/>
    <s v="WOOD 1 POLE 70'"/>
    <d v="1976-07-01T00:00:00"/>
    <d v="1976-07-01T00:00:00"/>
    <s v="CPR Conversion"/>
  </r>
  <r>
    <n v="0"/>
    <n v="0"/>
    <n v="0"/>
    <n v="0"/>
    <d v="2023-12-01T00:00:00"/>
    <s v="BH Colorado Electric Oper Co"/>
    <s v="Regulated Electric (122)"/>
    <s v="X - DNU - RETIRED LINE"/>
    <x v="161"/>
    <n v="135500"/>
    <x v="55"/>
    <n v="9974994"/>
    <s v="WOOD 1 POLE 70'"/>
    <d v="1968-07-01T00:00:00"/>
    <d v="1968-07-01T00:00:00"/>
    <s v="CPR Conversion"/>
  </r>
  <r>
    <n v="0"/>
    <n v="0"/>
    <n v="0"/>
    <n v="0"/>
    <d v="2023-12-01T00:00:00"/>
    <s v="BH Colorado Electric Oper Co"/>
    <s v="Regulated Electric (122)"/>
    <s v="X - DNU - RETIRED LINE"/>
    <x v="161"/>
    <n v="135500"/>
    <x v="55"/>
    <n v="9975082"/>
    <s v="WOOD 1 POLE 70'"/>
    <d v="1958-07-01T00:00:00"/>
    <d v="1958-07-01T00:00:00"/>
    <s v="CPR Conversion"/>
  </r>
  <r>
    <n v="0"/>
    <n v="0"/>
    <n v="0"/>
    <n v="0"/>
    <d v="2023-12-01T00:00:00"/>
    <s v="BH Colorado Electric Oper Co"/>
    <s v="Regulated Electric (122)"/>
    <s v="X - DNU - RETIRED LINE"/>
    <x v="161"/>
    <n v="135500"/>
    <x v="55"/>
    <n v="9974996"/>
    <s v="WOOD 1 POLE 70'"/>
    <d v="1962-07-01T00:00:00"/>
    <d v="1962-07-01T00:00:00"/>
    <s v="CPR Conversion"/>
  </r>
  <r>
    <n v="0"/>
    <n v="0"/>
    <n v="0"/>
    <n v="0"/>
    <d v="2023-12-01T00:00:00"/>
    <s v="BH Colorado Electric Oper Co"/>
    <s v="Regulated Electric (122)"/>
    <s v="X - DNU - RETIRED LINE"/>
    <x v="161"/>
    <n v="135500"/>
    <x v="55"/>
    <n v="9974841"/>
    <s v="WOOD 1 POLE 70'"/>
    <d v="1937-07-01T00:00:00"/>
    <d v="1937-07-01T00:00:00"/>
    <s v="CPR Conversion"/>
  </r>
  <r>
    <n v="0"/>
    <n v="0"/>
    <n v="0"/>
    <n v="0"/>
    <d v="2023-12-01T00:00:00"/>
    <s v="BH Colorado Electric Oper Co"/>
    <s v="Regulated Electric (122)"/>
    <s v="X - DNU - RETIRED LINE"/>
    <x v="161"/>
    <n v="135500"/>
    <x v="55"/>
    <n v="9974997"/>
    <s v="WOOD 1 POLE 70'"/>
    <d v="1961-07-01T00:00:00"/>
    <d v="1961-07-01T00:00:00"/>
    <s v="CPR Conversion"/>
  </r>
  <r>
    <n v="0"/>
    <n v="0"/>
    <n v="0"/>
    <n v="0"/>
    <d v="2023-12-01T00:00:00"/>
    <s v="BH Colorado Electric Oper Co"/>
    <s v="Regulated Electric (122)"/>
    <s v="X - DNU - RETIRED LINE"/>
    <x v="161"/>
    <n v="135500"/>
    <x v="55"/>
    <n v="9974922"/>
    <s v="WOOD 1 POLE 70'"/>
    <d v="1977-07-01T00:00:00"/>
    <d v="1977-07-01T00:00:00"/>
    <s v="CPR Conversion"/>
  </r>
  <r>
    <n v="0"/>
    <n v="0"/>
    <n v="0"/>
    <n v="0"/>
    <d v="2023-12-01T00:00:00"/>
    <s v="BH Colorado Electric Oper Co"/>
    <s v="Regulated Electric (122)"/>
    <s v="X - DNU - RETIRED LINE"/>
    <x v="161"/>
    <n v="135500"/>
    <x v="55"/>
    <n v="9974998"/>
    <s v="WOOD 1 POLE 70'"/>
    <d v="1960-07-01T00:00:00"/>
    <d v="1960-07-01T00:00:00"/>
    <s v="CPR Conversion"/>
  </r>
  <r>
    <n v="0"/>
    <n v="0"/>
    <n v="0"/>
    <n v="0"/>
    <d v="2023-12-01T00:00:00"/>
    <s v="BH Colorado Electric Oper Co"/>
    <s v="Regulated Electric (122)"/>
    <s v="X - DNU - RETIRED LINE"/>
    <x v="161"/>
    <n v="135500"/>
    <x v="55"/>
    <n v="9974921"/>
    <s v="WOOD 1 POLE 70'"/>
    <d v="1992-07-01T00:00:00"/>
    <d v="1992-07-01T00:00:00"/>
    <s v="CPR Conversion"/>
  </r>
  <r>
    <n v="0"/>
    <n v="0"/>
    <n v="0"/>
    <n v="0"/>
    <d v="2023-12-01T00:00:00"/>
    <s v="BH Colorado Electric Oper Co"/>
    <s v="Regulated Electric (122)"/>
    <s v="X - DNU - RETIRED LINE"/>
    <x v="161"/>
    <n v="135500"/>
    <x v="55"/>
    <n v="9974479"/>
    <s v="WOOD 1 POLE 70'"/>
    <d v="1967-07-01T00:00:00"/>
    <d v="1967-07-01T00:00:00"/>
    <s v="CPR Conversion"/>
  </r>
  <r>
    <n v="0"/>
    <n v="0"/>
    <n v="0"/>
    <n v="0"/>
    <d v="2023-12-01T00:00:00"/>
    <s v="BH Colorado Electric Oper Co"/>
    <s v="Regulated Electric (122)"/>
    <s v="X - DNU - RETIRED LINE"/>
    <x v="161"/>
    <n v="135500"/>
    <x v="55"/>
    <n v="9724183"/>
    <s v="WOOD 1 POLE 70'"/>
    <d v="1972-07-01T00:00:00"/>
    <d v="1972-07-01T00:00:00"/>
    <s v="CPR Conversion"/>
  </r>
  <r>
    <n v="0"/>
    <n v="0"/>
    <n v="0"/>
    <n v="0"/>
    <d v="2023-12-01T00:00:00"/>
    <s v="BH Colorado Electric Oper Co"/>
    <s v="Regulated Electric (122)"/>
    <s v="X - DNU - RETIRED LINE"/>
    <x v="161"/>
    <n v="135500"/>
    <x v="55"/>
    <n v="9974840"/>
    <s v="WOOD 1 POLE 70'"/>
    <d v="1954-07-01T00:00:00"/>
    <d v="1954-07-01T00:00:00"/>
    <s v="CPR Conversion"/>
  </r>
  <r>
    <n v="0"/>
    <n v="0"/>
    <n v="0"/>
    <n v="0"/>
    <d v="2023-12-01T00:00:00"/>
    <s v="BH Colorado Electric Oper Co"/>
    <s v="Regulated Electric (122)"/>
    <s v="X - DNU - RETIRED LINE"/>
    <x v="161"/>
    <n v="135500"/>
    <x v="55"/>
    <n v="9974478"/>
    <s v="WOOD 1 POLE 70'"/>
    <d v="1986-07-01T00:00:00"/>
    <d v="1986-07-01T00:00:00"/>
    <s v="CPR Conversion"/>
  </r>
  <r>
    <n v="0"/>
    <n v="0"/>
    <n v="0"/>
    <n v="0"/>
    <d v="2023-12-01T00:00:00"/>
    <s v="BH Colorado Electric Oper Co"/>
    <s v="Regulated Electric (122)"/>
    <s v="X - DNU - RETIRED LINE"/>
    <x v="161"/>
    <n v="135500"/>
    <x v="56"/>
    <n v="9974919"/>
    <s v="WOOD 1 POLE 75'"/>
    <d v="1956-07-01T00:00:00"/>
    <d v="1956-07-01T00:00:00"/>
    <s v="CPR Conversion"/>
  </r>
  <r>
    <n v="0"/>
    <n v="0"/>
    <n v="0"/>
    <n v="0"/>
    <d v="2023-12-01T00:00:00"/>
    <s v="BH Colorado Electric Oper Co"/>
    <s v="Regulated Electric (122)"/>
    <s v="X - DNU - RETIRED LINE"/>
    <x v="161"/>
    <n v="135500"/>
    <x v="56"/>
    <n v="9974475"/>
    <s v="WOOD 1 POLE 75'"/>
    <d v="1978-07-01T00:00:00"/>
    <d v="1978-07-01T00:00:00"/>
    <s v="CPR Conversion"/>
  </r>
  <r>
    <n v="0"/>
    <n v="0"/>
    <n v="0"/>
    <n v="0"/>
    <d v="2023-12-01T00:00:00"/>
    <s v="BH Colorado Electric Oper Co"/>
    <s v="Regulated Electric (122)"/>
    <s v="X - DNU - RETIRED LINE"/>
    <x v="161"/>
    <n v="135500"/>
    <x v="56"/>
    <n v="9974476"/>
    <s v="WOOD 1 POLE 75'"/>
    <d v="1967-07-01T00:00:00"/>
    <d v="1967-07-01T00:00:00"/>
    <s v="CPR Conversion"/>
  </r>
  <r>
    <n v="0"/>
    <n v="0"/>
    <n v="0"/>
    <n v="0"/>
    <d v="2023-12-01T00:00:00"/>
    <s v="BH Colorado Electric Oper Co"/>
    <s v="Regulated Electric (122)"/>
    <s v="X - DNU - RETIRED LINE"/>
    <x v="161"/>
    <n v="135500"/>
    <x v="56"/>
    <n v="9974917"/>
    <s v="WOOD 1 POLE 75'"/>
    <d v="1977-07-01T00:00:00"/>
    <d v="1977-07-01T00:00:00"/>
    <s v="CPR Conversion"/>
  </r>
  <r>
    <n v="0"/>
    <n v="0"/>
    <n v="0"/>
    <n v="0"/>
    <d v="2023-12-01T00:00:00"/>
    <s v="BH Colorado Electric Oper Co"/>
    <s v="Regulated Electric (122)"/>
    <s v="X - DNU - RETIRED LINE"/>
    <x v="161"/>
    <n v="135500"/>
    <x v="56"/>
    <n v="9974477"/>
    <s v="WOOD 1 POLE 75'"/>
    <d v="1965-07-01T00:00:00"/>
    <d v="1965-07-01T00:00:00"/>
    <s v="CPR Conversion"/>
  </r>
  <r>
    <n v="0"/>
    <n v="0"/>
    <n v="0"/>
    <n v="0"/>
    <d v="2023-12-01T00:00:00"/>
    <s v="BH Colorado Electric Oper Co"/>
    <s v="Regulated Electric (122)"/>
    <s v="X - DNU - RETIRED LINE"/>
    <x v="161"/>
    <n v="135500"/>
    <x v="56"/>
    <n v="9974918"/>
    <s v="WOOD 1 POLE 75'"/>
    <d v="1963-07-01T00:00:00"/>
    <d v="1963-07-01T00:00:00"/>
    <s v="CPR Conversion"/>
  </r>
  <r>
    <n v="0"/>
    <n v="0"/>
    <n v="0"/>
    <n v="0"/>
    <d v="2023-12-01T00:00:00"/>
    <s v="BH Colorado Electric Oper Co"/>
    <s v="Regulated Electric (122)"/>
    <s v="X - DNU - RETIRED LINE"/>
    <x v="161"/>
    <n v="135500"/>
    <x v="56"/>
    <n v="9974920"/>
    <s v="WOOD 1 POLE 75'"/>
    <d v="1937-07-01T00:00:00"/>
    <d v="1937-07-01T00:00:00"/>
    <s v="CPR Conversion"/>
  </r>
  <r>
    <n v="0"/>
    <n v="0"/>
    <n v="0"/>
    <n v="0"/>
    <d v="2023-12-01T00:00:00"/>
    <s v="BH Colorado Electric Oper Co"/>
    <s v="Regulated Electric (122)"/>
    <s v="X - DNU - RETIRED LINE"/>
    <x v="161"/>
    <n v="135500"/>
    <x v="56"/>
    <n v="9974474"/>
    <s v="WOOD 1 POLE 75'"/>
    <d v="1979-07-01T00:00:00"/>
    <d v="1979-07-01T00:00:00"/>
    <s v="CPR Conversion"/>
  </r>
  <r>
    <n v="0"/>
    <n v="0"/>
    <n v="0"/>
    <n v="0"/>
    <d v="2023-12-01T00:00:00"/>
    <s v="BH Colorado Electric Oper Co"/>
    <s v="Regulated Electric (122)"/>
    <s v="X - DNU - RETIRED LINE"/>
    <x v="161"/>
    <n v="135500"/>
    <x v="56"/>
    <n v="9724204"/>
    <s v="WOOD 1 POLE 75'"/>
    <d v="1978-07-01T00:00:00"/>
    <d v="1978-07-01T00:00:00"/>
    <s v="CPR Conversion"/>
  </r>
  <r>
    <n v="0"/>
    <n v="0"/>
    <n v="0"/>
    <n v="0"/>
    <d v="2023-12-01T00:00:00"/>
    <s v="BH Colorado Electric Oper Co"/>
    <s v="Regulated Electric (122)"/>
    <s v="X - DNU - RETIRED LINE"/>
    <x v="161"/>
    <n v="135500"/>
    <x v="56"/>
    <n v="9724197"/>
    <s v="WOOD 1 POLE 75'"/>
    <d v="1968-07-01T00:00:00"/>
    <d v="1968-07-01T00:00:00"/>
    <s v="CPR Conversion"/>
  </r>
  <r>
    <n v="0"/>
    <n v="0"/>
    <n v="0"/>
    <n v="0"/>
    <d v="2023-12-01T00:00:00"/>
    <s v="BH Colorado Electric Oper Co"/>
    <s v="Regulated Electric (122)"/>
    <s v="X - DNU - RETIRED LINE"/>
    <x v="161"/>
    <n v="135500"/>
    <x v="56"/>
    <n v="9974993"/>
    <s v="WOOD 1 POLE 75'"/>
    <d v="1972-07-01T00:00:00"/>
    <d v="1972-07-01T00:00:00"/>
    <s v="CPR Conversion"/>
  </r>
  <r>
    <n v="0"/>
    <n v="0"/>
    <n v="0"/>
    <n v="0"/>
    <d v="2023-12-01T00:00:00"/>
    <s v="BH Colorado Electric Oper Co"/>
    <s v="Regulated Electric (122)"/>
    <s v="X - DNU - RETIRED LINE"/>
    <x v="161"/>
    <n v="135500"/>
    <x v="57"/>
    <n v="9706636"/>
    <s v="WOOD 1 POLE 80'"/>
    <d v="1965-07-01T00:00:00"/>
    <d v="1965-07-01T00:00:00"/>
    <s v="CPR Conversion"/>
  </r>
  <r>
    <n v="0"/>
    <n v="0"/>
    <n v="0"/>
    <n v="0"/>
    <d v="2023-12-01T00:00:00"/>
    <s v="BH Colorado Electric Oper Co"/>
    <s v="Regulated Electric (122)"/>
    <s v="X - DNU - RETIRED LINE"/>
    <x v="161"/>
    <n v="135500"/>
    <x v="57"/>
    <n v="9974916"/>
    <s v="WOOD 1 POLE 80'"/>
    <d v="1979-07-01T00:00:00"/>
    <d v="1979-07-01T00:00:00"/>
    <s v="CPR Conversion"/>
  </r>
  <r>
    <n v="0"/>
    <n v="0"/>
    <n v="0"/>
    <n v="0"/>
    <d v="2023-12-01T00:00:00"/>
    <s v="BH Colorado Electric Oper Co"/>
    <s v="Regulated Electric (122)"/>
    <s v="X - DNU - RETIRED LINE"/>
    <x v="161"/>
    <n v="135500"/>
    <x v="57"/>
    <n v="9974473"/>
    <s v="WOOD 1 POLE 80'"/>
    <d v="1971-07-01T00:00:00"/>
    <d v="1971-07-01T00:00:00"/>
    <s v="CPR Conversion"/>
  </r>
  <r>
    <n v="0"/>
    <n v="0"/>
    <n v="0"/>
    <n v="0"/>
    <d v="2023-12-01T00:00:00"/>
    <s v="BH Colorado Electric Oper Co"/>
    <s v="Regulated Electric (122)"/>
    <s v="X - DNU - RETIRED LINE"/>
    <x v="161"/>
    <n v="135500"/>
    <x v="57"/>
    <n v="9975077"/>
    <s v="WOOD 1 POLE 80'"/>
    <d v="1985-07-01T00:00:00"/>
    <d v="1985-07-01T00:00:00"/>
    <s v="CPR Conversion"/>
  </r>
  <r>
    <n v="0"/>
    <n v="0"/>
    <n v="0"/>
    <n v="0"/>
    <d v="2023-12-01T00:00:00"/>
    <s v="BH Colorado Electric Oper Co"/>
    <s v="Regulated Electric (122)"/>
    <s v="X - DNU - RETIRED LINE"/>
    <x v="161"/>
    <n v="135500"/>
    <x v="57"/>
    <n v="9975078"/>
    <s v="WOOD 1 POLE 80'"/>
    <d v="1980-07-01T00:00:00"/>
    <d v="1980-07-01T00:00:00"/>
    <s v="CPR Conversion"/>
  </r>
  <r>
    <n v="0"/>
    <n v="0"/>
    <n v="0"/>
    <n v="0"/>
    <d v="2023-12-01T00:00:00"/>
    <s v="BH Colorado Electric Oper Co"/>
    <s v="Regulated Electric (122)"/>
    <s v="X - DNU - RETIRED LINE"/>
    <x v="161"/>
    <n v="135500"/>
    <x v="58"/>
    <n v="9974915"/>
    <s v="WOOD 1 POLE 85'"/>
    <d v="1978-07-01T00:00:00"/>
    <d v="1978-07-01T00:00:00"/>
    <s v="CPR Conversion"/>
  </r>
  <r>
    <n v="0"/>
    <n v="0"/>
    <n v="0"/>
    <n v="0"/>
    <d v="2023-12-01T00:00:00"/>
    <s v="BH Colorado Electric Oper Co"/>
    <s v="Regulated Electric (122)"/>
    <s v="X - DNU - RETIRED LINE"/>
    <x v="161"/>
    <n v="135500"/>
    <x v="58"/>
    <n v="9974471"/>
    <s v="WOOD 1 POLE 85'"/>
    <d v="1992-07-01T00:00:00"/>
    <d v="1992-07-01T00:00:00"/>
    <s v="CPR Conversion"/>
  </r>
  <r>
    <n v="0"/>
    <n v="0"/>
    <n v="0"/>
    <n v="0"/>
    <d v="2023-12-01T00:00:00"/>
    <s v="BH Colorado Electric Oper Co"/>
    <s v="Regulated Electric (122)"/>
    <s v="X - DNU - RETIRED LINE"/>
    <x v="161"/>
    <n v="135500"/>
    <x v="58"/>
    <n v="9974472"/>
    <s v="WOOD 1 POLE 85'"/>
    <d v="1968-07-01T00:00:00"/>
    <d v="1968-07-01T00:00:00"/>
    <s v="CPR Conversion"/>
  </r>
  <r>
    <n v="0"/>
    <n v="0"/>
    <n v="0"/>
    <n v="0"/>
    <d v="2023-12-01T00:00:00"/>
    <s v="BH Colorado Electric Oper Co"/>
    <s v="Regulated Electric (122)"/>
    <s v="X - DNU - RETIRED LINE"/>
    <x v="161"/>
    <n v="135500"/>
    <x v="58"/>
    <n v="9724190"/>
    <s v="WOOD 1 POLE 85'"/>
    <d v="1979-07-01T00:00:00"/>
    <d v="1979-07-01T00:00:00"/>
    <s v="CPR Conversion"/>
  </r>
  <r>
    <n v="0"/>
    <n v="0"/>
    <n v="0"/>
    <n v="0"/>
    <d v="2023-12-01T00:00:00"/>
    <s v="BH Colorado Electric Oper Co"/>
    <s v="Regulated Electric (122)"/>
    <s v="X - DNU - RETIRED LINE"/>
    <x v="161"/>
    <n v="135500"/>
    <x v="60"/>
    <n v="9701194"/>
    <s v="WOOD 1 POLE 95'"/>
    <d v="1958-07-01T00:00:00"/>
    <d v="1958-07-01T00:00:00"/>
    <s v="CPR Conversion"/>
  </r>
  <r>
    <n v="0"/>
    <n v="0"/>
    <n v="0"/>
    <n v="0"/>
    <d v="2023-12-01T00:00:00"/>
    <s v="BH Colorado Electric Oper Co"/>
    <s v="Regulated Electric (122)"/>
    <s v="X - DNU - RETIRED LINE"/>
    <x v="161"/>
    <n v="135500"/>
    <x v="433"/>
    <n v="9697435"/>
    <s v="WOOD 2 POLES 110'"/>
    <d v="1977-07-01T00:00:00"/>
    <d v="1977-07-01T00:00:00"/>
    <s v="CPR Conversion"/>
  </r>
  <r>
    <n v="0"/>
    <n v="0"/>
    <n v="0"/>
    <n v="0"/>
    <d v="2023-12-01T00:00:00"/>
    <s v="BH Colorado Electric Oper Co"/>
    <s v="Regulated Electric (122)"/>
    <s v="X - DNU - RETIRED LINE"/>
    <x v="161"/>
    <n v="135500"/>
    <x v="434"/>
    <n v="9974913"/>
    <s v="WOOD 2 POLES 60'"/>
    <d v="1976-07-01T00:00:00"/>
    <d v="1976-07-01T00:00:00"/>
    <s v="CPR Conversion"/>
  </r>
  <r>
    <n v="0"/>
    <n v="0"/>
    <n v="0"/>
    <n v="0"/>
    <d v="2023-12-01T00:00:00"/>
    <s v="BH Colorado Electric Oper Co"/>
    <s v="Regulated Electric (122)"/>
    <s v="X - DNU - RETIRED LINE"/>
    <x v="161"/>
    <n v="135500"/>
    <x v="434"/>
    <n v="9974910"/>
    <s v="WOOD 2 POLES 60'"/>
    <d v="1979-07-01T00:00:00"/>
    <d v="1979-07-01T00:00:00"/>
    <s v="CPR Conversion"/>
  </r>
  <r>
    <n v="0"/>
    <n v="0"/>
    <n v="0"/>
    <n v="0"/>
    <d v="2023-12-01T00:00:00"/>
    <s v="BH Colorado Electric Oper Co"/>
    <s v="Regulated Electric (122)"/>
    <s v="X - DNU - RETIRED LINE"/>
    <x v="161"/>
    <n v="135500"/>
    <x v="434"/>
    <n v="9974911"/>
    <s v="WOOD 2 POLES 60'"/>
    <d v="1978-07-01T00:00:00"/>
    <d v="1978-07-01T00:00:00"/>
    <s v="CPR Conversion"/>
  </r>
  <r>
    <n v="0"/>
    <n v="0"/>
    <n v="0"/>
    <n v="0"/>
    <d v="2023-12-01T00:00:00"/>
    <s v="BH Colorado Electric Oper Co"/>
    <s v="Regulated Electric (122)"/>
    <s v="X - DNU - RETIRED LINE"/>
    <x v="161"/>
    <n v="135500"/>
    <x v="434"/>
    <n v="9974912"/>
    <s v="WOOD 2 POLES 60'"/>
    <d v="1977-07-01T00:00:00"/>
    <d v="1977-07-01T00:00:00"/>
    <s v="CPR Conversion"/>
  </r>
  <r>
    <n v="0"/>
    <n v="0"/>
    <n v="0"/>
    <n v="0"/>
    <d v="2023-12-01T00:00:00"/>
    <s v="BH Colorado Electric Oper Co"/>
    <s v="Regulated Electric (122)"/>
    <s v="X - DNU - RETIRED LINE"/>
    <x v="161"/>
    <n v="135500"/>
    <x v="423"/>
    <n v="9974992"/>
    <s v="WOOD 2 POLES 70'"/>
    <d v="1977-07-01T00:00:00"/>
    <d v="1977-07-01T00:00:00"/>
    <s v="CPR Conversion"/>
  </r>
  <r>
    <n v="0"/>
    <n v="0"/>
    <n v="0"/>
    <n v="0"/>
    <d v="2023-12-01T00:00:00"/>
    <s v="BH Colorado Electric Oper Co"/>
    <s v="Regulated Electric (122)"/>
    <s v="X - DNU - RETIRED LINE"/>
    <x v="161"/>
    <n v="135500"/>
    <x v="423"/>
    <n v="9974953"/>
    <s v="WOOD 2 POLES 70'"/>
    <d v="1973-07-01T00:00:00"/>
    <d v="1973-07-01T00:00:00"/>
    <s v="CPR Conversion"/>
  </r>
  <r>
    <n v="0"/>
    <n v="0"/>
    <n v="0"/>
    <n v="0"/>
    <d v="2023-12-01T00:00:00"/>
    <s v="BH Colorado Electric Oper Co"/>
    <s v="Regulated Electric (122)"/>
    <s v="X - DNU - RETIRED LINE"/>
    <x v="161"/>
    <n v="135500"/>
    <x v="435"/>
    <n v="9724158"/>
    <s v="WOOD 5 POLES 35'"/>
    <d v="1965-07-01T00:00:00"/>
    <d v="1965-07-01T00:00:00"/>
    <s v="CPR Conversion"/>
  </r>
  <r>
    <n v="0"/>
    <n v="0"/>
    <n v="0"/>
    <n v="0"/>
    <d v="2023-12-01T00:00:00"/>
    <s v="BH Colorado Electric Oper Co"/>
    <s v="Regulated Electric (122)"/>
    <s v="X - DNU - RETIRED LINE"/>
    <x v="161"/>
    <n v="135600"/>
    <x v="74"/>
    <n v="12148243"/>
    <s v="ARRESTER - 0-10,000 VOLTS"/>
    <d v="1995-07-01T00:00:00"/>
    <d v="1995-07-01T00:00:00"/>
    <s v="CPR Conversion"/>
  </r>
  <r>
    <n v="0"/>
    <n v="0"/>
    <n v="0"/>
    <n v="0"/>
    <d v="2023-12-01T00:00:00"/>
    <s v="BH Colorado Electric Oper Co"/>
    <s v="Regulated Electric (122)"/>
    <s v="X - DNU - RETIRED LINE"/>
    <x v="161"/>
    <n v="135600"/>
    <x v="74"/>
    <n v="12320924"/>
    <s v="Arrester -  0-10,000 Volts"/>
    <d v="2013-10-09T00:00:00"/>
    <d v="2013-01-01T00:00:00"/>
    <s v="60020842"/>
  </r>
  <r>
    <n v="0"/>
    <n v="0"/>
    <n v="0"/>
    <n v="0"/>
    <d v="2023-12-01T00:00:00"/>
    <s v="BH Colorado Electric Oper Co"/>
    <s v="Regulated Electric (122)"/>
    <s v="X - DNU - RETIRED LINE"/>
    <x v="161"/>
    <n v="135600"/>
    <x v="436"/>
    <n v="9807824"/>
    <s v="CABLE, OH-QUADRUPLEX-1/0"/>
    <d v="2001-02-15T00:00:00"/>
    <d v="2001-01-01T00:00:00"/>
    <s v="10009471"/>
  </r>
  <r>
    <n v="0"/>
    <n v="0"/>
    <n v="0"/>
    <n v="0"/>
    <d v="2023-12-01T00:00:00"/>
    <s v="BH Colorado Electric Oper Co"/>
    <s v="Regulated Electric (122)"/>
    <s v="X - DNU - RETIRED LINE"/>
    <x v="161"/>
    <n v="135600"/>
    <x v="437"/>
    <n v="9807822"/>
    <s v="CONDUCTOR, OH CU POLY 4"/>
    <d v="2001-02-15T00:00:00"/>
    <d v="2001-01-01T00:00:00"/>
    <s v="10009471"/>
  </r>
  <r>
    <n v="0"/>
    <n v="0"/>
    <n v="0"/>
    <n v="0"/>
    <d v="2023-12-01T00:00:00"/>
    <s v="BH Colorado Electric Oper Co"/>
    <s v="Regulated Electric (122)"/>
    <s v="X - DNU - RETIRED LINE"/>
    <x v="161"/>
    <n v="135600"/>
    <x v="35"/>
    <n v="9975076"/>
    <s v="CONDUCTOR, OVERHEAD"/>
    <d v="1958-07-01T00:00:00"/>
    <d v="1958-07-01T00:00:00"/>
    <s v="CPR Conversion"/>
  </r>
  <r>
    <n v="0"/>
    <n v="0"/>
    <n v="0"/>
    <n v="0"/>
    <d v="2023-12-01T00:00:00"/>
    <s v="BH Colorado Electric Oper Co"/>
    <s v="Regulated Electric (122)"/>
    <s v="X - DNU - RETIRED LINE"/>
    <x v="161"/>
    <n v="135600"/>
    <x v="35"/>
    <n v="9975072"/>
    <s v="TRANSMISSION LINES-CONDUCTOR"/>
    <d v="1968-07-01T00:00:00"/>
    <d v="1968-07-01T00:00:00"/>
    <s v="CPR Conversion"/>
  </r>
  <r>
    <n v="0"/>
    <n v="0"/>
    <n v="0"/>
    <n v="0"/>
    <d v="2023-12-01T00:00:00"/>
    <s v="BH Colorado Electric Oper Co"/>
    <s v="Regulated Electric (122)"/>
    <s v="X - DNU - RETIRED LINE"/>
    <x v="161"/>
    <n v="135600"/>
    <x v="35"/>
    <n v="9975071"/>
    <s v="TRANSMISSION LINES-CONDUCTOR"/>
    <d v="1985-07-01T00:00:00"/>
    <d v="1985-07-01T00:00:00"/>
    <s v="CPR Conversion"/>
  </r>
  <r>
    <n v="0"/>
    <n v="0"/>
    <n v="0"/>
    <n v="0"/>
    <d v="2023-12-01T00:00:00"/>
    <s v="BH Colorado Electric Oper Co"/>
    <s v="Regulated Electric (122)"/>
    <s v="X - DNU - RETIRED LINE"/>
    <x v="161"/>
    <n v="135600"/>
    <x v="35"/>
    <n v="9975074"/>
    <s v="TRANSMISSION LINES-CONDUCTOR"/>
    <d v="1966-07-01T00:00:00"/>
    <d v="1966-07-01T00:00:00"/>
    <s v="CPR Conversion"/>
  </r>
  <r>
    <n v="0"/>
    <n v="0"/>
    <n v="0"/>
    <n v="0"/>
    <d v="2023-12-01T00:00:00"/>
    <s v="BH Colorado Electric Oper Co"/>
    <s v="Regulated Electric (122)"/>
    <s v="X - DNU - RETIRED LINE"/>
    <x v="161"/>
    <n v="135600"/>
    <x v="35"/>
    <n v="9693332"/>
    <s v="TRANSMISSION LINES-CONDUCTOR"/>
    <d v="1954-07-01T00:00:00"/>
    <d v="1954-07-01T00:00:00"/>
    <s v="CPR Conversion"/>
  </r>
  <r>
    <n v="0"/>
    <n v="0"/>
    <n v="0"/>
    <n v="0"/>
    <d v="2023-12-01T00:00:00"/>
    <s v="BH Colorado Electric Oper Co"/>
    <s v="Regulated Electric (122)"/>
    <s v="X - DNU - RETIRED LINE"/>
    <x v="161"/>
    <n v="135600"/>
    <x v="35"/>
    <n v="9974951"/>
    <s v="TRANSMISSION LINES-CONDUCTOR"/>
    <d v="1936-07-01T00:00:00"/>
    <d v="1936-07-01T00:00:00"/>
    <s v="CPR Conversion"/>
  </r>
  <r>
    <n v="0"/>
    <n v="0"/>
    <n v="0"/>
    <n v="0"/>
    <d v="2023-12-01T00:00:00"/>
    <s v="BH Colorado Electric Oper Co"/>
    <s v="Regulated Electric (122)"/>
    <s v="X - DNU - RETIRED LINE"/>
    <x v="161"/>
    <n v="135600"/>
    <x v="35"/>
    <n v="9974985"/>
    <s v="TRANSMISSION LINES-CONDUCTOR"/>
    <d v="1960-07-01T00:00:00"/>
    <d v="1960-07-01T00:00:00"/>
    <s v="CPR Conversion"/>
  </r>
  <r>
    <n v="0"/>
    <n v="0"/>
    <n v="0"/>
    <n v="0"/>
    <d v="2023-12-01T00:00:00"/>
    <s v="BH Colorado Electric Oper Co"/>
    <s v="Regulated Electric (122)"/>
    <s v="X - DNU - RETIRED LINE"/>
    <x v="161"/>
    <n v="135600"/>
    <x v="35"/>
    <n v="9974981"/>
    <s v="TRANSMISSION LINES-CONDUCTOR"/>
    <d v="1936-07-01T00:00:00"/>
    <d v="1936-07-01T00:00:00"/>
    <s v="CPR Conversion"/>
  </r>
  <r>
    <n v="0"/>
    <n v="0"/>
    <n v="0"/>
    <n v="0"/>
    <d v="2023-12-01T00:00:00"/>
    <s v="BH Colorado Electric Oper Co"/>
    <s v="Regulated Electric (122)"/>
    <s v="X - DNU - RETIRED LINE"/>
    <x v="161"/>
    <n v="135600"/>
    <x v="35"/>
    <n v="9974986"/>
    <s v="TRANSMISSION LINES-CONDUCTOR"/>
    <d v="1959-07-01T00:00:00"/>
    <d v="1959-07-01T00:00:00"/>
    <s v="CPR Conversion"/>
  </r>
  <r>
    <n v="0"/>
    <n v="0"/>
    <n v="0"/>
    <n v="0"/>
    <d v="2023-12-01T00:00:00"/>
    <s v="BH Colorado Electric Oper Co"/>
    <s v="Regulated Electric (122)"/>
    <s v="X - DNU - RETIRED LINE"/>
    <x v="161"/>
    <n v="135600"/>
    <x v="35"/>
    <n v="9974906"/>
    <s v="TRANSMISSION LINES-CONDUCTOR"/>
    <d v="1986-07-01T00:00:00"/>
    <d v="1986-07-01T00:00:00"/>
    <s v="CPR Conversion"/>
  </r>
  <r>
    <n v="0"/>
    <n v="0"/>
    <n v="0"/>
    <n v="0"/>
    <d v="2023-12-01T00:00:00"/>
    <s v="BH Colorado Electric Oper Co"/>
    <s v="Regulated Electric (122)"/>
    <s v="X - DNU - RETIRED LINE"/>
    <x v="161"/>
    <n v="135600"/>
    <x v="35"/>
    <n v="9974980"/>
    <s v="TRANSMISSION LINES-CONDUCTOR"/>
    <d v="1963-07-01T00:00:00"/>
    <d v="1963-07-01T00:00:00"/>
    <s v="CPR Conversion"/>
  </r>
  <r>
    <n v="0"/>
    <n v="0"/>
    <n v="0"/>
    <n v="0"/>
    <d v="2023-12-01T00:00:00"/>
    <s v="BH Colorado Electric Oper Co"/>
    <s v="Regulated Electric (122)"/>
    <s v="X - DNU - RETIRED LINE"/>
    <x v="161"/>
    <n v="135600"/>
    <x v="35"/>
    <n v="9975075"/>
    <s v="TRANSMISSION LINES-CONDUCTOR"/>
    <d v="1960-07-01T00:00:00"/>
    <d v="1960-07-01T00:00:00"/>
    <s v="CPR Conversion"/>
  </r>
  <r>
    <n v="0"/>
    <n v="0"/>
    <n v="0"/>
    <n v="0"/>
    <d v="2023-12-01T00:00:00"/>
    <s v="BH Colorado Electric Oper Co"/>
    <s v="Regulated Electric (122)"/>
    <s v="X - DNU - RETIRED LINE"/>
    <x v="161"/>
    <n v="135600"/>
    <x v="35"/>
    <n v="9975073"/>
    <s v="TRANSMISSION LINES-CONDUCTOR"/>
    <d v="1967-07-01T00:00:00"/>
    <d v="1967-07-01T00:00:00"/>
    <s v="CPR Conversion"/>
  </r>
  <r>
    <n v="0"/>
    <n v="0"/>
    <n v="0"/>
    <n v="0"/>
    <d v="2023-12-01T00:00:00"/>
    <s v="BH Colorado Electric Oper Co"/>
    <s v="Regulated Electric (122)"/>
    <s v="X - DNU - RETIRED LINE"/>
    <x v="161"/>
    <n v="135600"/>
    <x v="35"/>
    <n v="9706653"/>
    <s v="TRANSMISSION LINES-CONDUCTOR"/>
    <d v="1969-07-01T00:00:00"/>
    <d v="1969-07-01T00:00:00"/>
    <s v="CPR Conversion"/>
  </r>
  <r>
    <n v="0"/>
    <n v="0"/>
    <n v="0"/>
    <n v="0"/>
    <d v="2023-12-01T00:00:00"/>
    <s v="BH Colorado Electric Oper Co"/>
    <s v="Regulated Electric (122)"/>
    <s v="X - DNU - RETIRED LINE"/>
    <x v="161"/>
    <n v="135600"/>
    <x v="35"/>
    <n v="9974573"/>
    <s v="TRANSMISSION LINES-CONDUCTOR"/>
    <d v="1936-07-01T00:00:00"/>
    <d v="1936-07-01T00:00:00"/>
    <s v="CPR Conversion"/>
  </r>
  <r>
    <n v="0"/>
    <n v="0"/>
    <n v="0"/>
    <n v="0"/>
    <d v="2023-12-01T00:00:00"/>
    <s v="BH Colorado Electric Oper Co"/>
    <s v="Regulated Electric (122)"/>
    <s v="X - DNU - RETIRED LINE"/>
    <x v="161"/>
    <n v="135600"/>
    <x v="35"/>
    <n v="9974908"/>
    <s v="TRANSMISSION LINES-CONDUCTOR"/>
    <d v="1979-07-01T00:00:00"/>
    <d v="1979-07-01T00:00:00"/>
    <s v="CPR Conversion"/>
  </r>
  <r>
    <n v="0"/>
    <n v="0"/>
    <n v="0"/>
    <n v="0"/>
    <d v="2023-12-01T00:00:00"/>
    <s v="BH Colorado Electric Oper Co"/>
    <s v="Regulated Electric (122)"/>
    <s v="X - DNU - RETIRED LINE"/>
    <x v="161"/>
    <n v="135600"/>
    <x v="35"/>
    <n v="9974909"/>
    <s v="CONDUCTOR, OVERHEAD"/>
    <d v="1937-07-01T00:00:00"/>
    <d v="1937-07-01T00:00:00"/>
    <s v="CPR Conversion"/>
  </r>
  <r>
    <n v="0"/>
    <n v="0"/>
    <n v="0"/>
    <n v="0"/>
    <d v="2023-12-01T00:00:00"/>
    <s v="BH Colorado Electric Oper Co"/>
    <s v="Regulated Electric (122)"/>
    <s v="X - DNU - RETIRED LINE"/>
    <x v="161"/>
    <n v="135600"/>
    <x v="35"/>
    <n v="9974907"/>
    <s v="TRANSMISSION LINES-CONDUCTOR"/>
    <d v="1980-07-01T00:00:00"/>
    <d v="1980-07-01T00:00:00"/>
    <s v="CPR Conversion"/>
  </r>
  <r>
    <n v="0"/>
    <n v="0"/>
    <n v="0"/>
    <n v="0"/>
    <d v="2023-12-01T00:00:00"/>
    <s v="BH Colorado Electric Oper Co"/>
    <s v="Regulated Electric (122)"/>
    <s v="X - DNU - RETIRED LINE"/>
    <x v="161"/>
    <n v="135600"/>
    <x v="35"/>
    <n v="9974987"/>
    <s v="TRANSMISSION LINES-CONDUCTOR"/>
    <d v="1958-07-01T00:00:00"/>
    <d v="1958-07-01T00:00:00"/>
    <s v="CPR Conversion"/>
  </r>
  <r>
    <n v="0"/>
    <n v="0"/>
    <n v="0"/>
    <n v="0"/>
    <d v="2023-12-01T00:00:00"/>
    <s v="BH Colorado Electric Oper Co"/>
    <s v="Regulated Electric (122)"/>
    <s v="X - DNU - RETIRED LINE"/>
    <x v="161"/>
    <n v="135600"/>
    <x v="35"/>
    <n v="9974984"/>
    <s v="TRANSMISSION LINES-CONDUCTOR"/>
    <d v="1961-07-01T00:00:00"/>
    <d v="1961-07-01T00:00:00"/>
    <s v="CPR Conversion"/>
  </r>
  <r>
    <n v="0"/>
    <n v="0"/>
    <n v="0"/>
    <n v="0"/>
    <d v="2023-12-01T00:00:00"/>
    <s v="BH Colorado Electric Oper Co"/>
    <s v="Regulated Electric (122)"/>
    <s v="X - DNU - RETIRED LINE"/>
    <x v="161"/>
    <n v="135600"/>
    <x v="35"/>
    <n v="9706648"/>
    <s v="TRANSMISSION LINES-CONDUCTOR"/>
    <d v="1965-07-01T00:00:00"/>
    <d v="1965-07-01T00:00:00"/>
    <s v="CPR Conversion"/>
  </r>
  <r>
    <n v="0"/>
    <n v="0"/>
    <n v="0"/>
    <n v="0"/>
    <d v="2023-12-01T00:00:00"/>
    <s v="BH Colorado Electric Oper Co"/>
    <s v="Regulated Electric (122)"/>
    <s v="X - DNU - RETIRED LINE"/>
    <x v="161"/>
    <n v="135600"/>
    <x v="35"/>
    <n v="9724193"/>
    <s v="TRANSMISSION LINES-CONDUCTOR"/>
    <d v="1974-07-01T00:00:00"/>
    <d v="1974-07-01T00:00:00"/>
    <s v="CPR Conversion"/>
  </r>
  <r>
    <n v="0"/>
    <n v="0"/>
    <n v="0"/>
    <n v="0"/>
    <d v="2023-12-01T00:00:00"/>
    <s v="BH Colorado Electric Oper Co"/>
    <s v="Regulated Electric (122)"/>
    <s v="X - DNU - RETIRED LINE"/>
    <x v="161"/>
    <n v="135600"/>
    <x v="35"/>
    <n v="9701191"/>
    <s v="CONDUCTOR, OVERHEAD"/>
    <d v="1958-07-01T00:00:00"/>
    <d v="1958-07-01T00:00:00"/>
    <s v="CPR Conversion"/>
  </r>
  <r>
    <n v="0"/>
    <n v="0"/>
    <n v="0"/>
    <n v="0"/>
    <d v="2023-12-01T00:00:00"/>
    <s v="BH Colorado Electric Oper Co"/>
    <s v="Regulated Electric (122)"/>
    <s v="X - DNU - RETIRED LINE"/>
    <x v="161"/>
    <n v="135600"/>
    <x v="35"/>
    <n v="9974990"/>
    <s v="TRANSMISSION LINES-CONDUCTOR"/>
    <d v="1962-07-01T00:00:00"/>
    <d v="1962-07-01T00:00:00"/>
    <s v="CPR Conversion"/>
  </r>
  <r>
    <n v="0"/>
    <n v="0"/>
    <n v="0"/>
    <n v="0"/>
    <d v="2023-12-01T00:00:00"/>
    <s v="BH Colorado Electric Oper Co"/>
    <s v="Regulated Electric (122)"/>
    <s v="X - DNU - RETIRED LINE"/>
    <x v="161"/>
    <n v="135600"/>
    <x v="35"/>
    <n v="9974991"/>
    <s v="CONDUCTOR, OVERHEAD"/>
    <d v="1977-07-01T00:00:00"/>
    <d v="1977-07-01T00:00:00"/>
    <s v="CPR Conversion"/>
  </r>
  <r>
    <n v="0"/>
    <n v="0"/>
    <n v="0"/>
    <n v="0"/>
    <d v="2023-12-01T00:00:00"/>
    <s v="BH Colorado Electric Oper Co"/>
    <s v="Regulated Electric (122)"/>
    <s v="X - DNU - RETIRED LINE"/>
    <x v="161"/>
    <n v="135600"/>
    <x v="35"/>
    <n v="9693335"/>
    <s v="TRANSMISSION LINES-CONDUCTOR"/>
    <d v="1939-07-01T00:00:00"/>
    <d v="1939-07-01T00:00:00"/>
    <s v="CPR Conversion"/>
  </r>
  <r>
    <n v="0"/>
    <n v="0"/>
    <n v="0"/>
    <n v="0"/>
    <d v="2023-12-01T00:00:00"/>
    <s v="BH Colorado Electric Oper Co"/>
    <s v="Regulated Electric (122)"/>
    <s v="X - DNU - RETIRED LINE"/>
    <x v="161"/>
    <n v="135600"/>
    <x v="35"/>
    <n v="9974467"/>
    <s v="TRANSMISSION LINES-CONDUCTOR"/>
    <d v="1978-07-01T00:00:00"/>
    <d v="1978-07-01T00:00:00"/>
    <s v="CPR Conversion"/>
  </r>
  <r>
    <n v="0"/>
    <n v="0"/>
    <n v="0"/>
    <n v="0"/>
    <d v="2023-12-01T00:00:00"/>
    <s v="BH Colorado Electric Oper Co"/>
    <s v="Regulated Electric (122)"/>
    <s v="X - DNU - RETIRED LINE"/>
    <x v="161"/>
    <n v="135600"/>
    <x v="35"/>
    <n v="9974468"/>
    <s v="TRANSMISSION LINES-CONDUCTOR"/>
    <d v="1968-07-01T00:00:00"/>
    <d v="1968-07-01T00:00:00"/>
    <s v="CPR Conversion"/>
  </r>
  <r>
    <n v="0"/>
    <n v="0"/>
    <n v="0"/>
    <n v="0"/>
    <d v="2023-12-01T00:00:00"/>
    <s v="BH Colorado Electric Oper Co"/>
    <s v="Regulated Electric (122)"/>
    <s v="X - DNU - RETIRED LINE"/>
    <x v="161"/>
    <n v="135600"/>
    <x v="35"/>
    <n v="9974988"/>
    <s v="TRANSMISSION LINES-CONDUCTOR"/>
    <d v="1974-07-01T00:00:00"/>
    <d v="1974-07-01T00:00:00"/>
    <s v="CPR Conversion"/>
  </r>
  <r>
    <n v="0"/>
    <n v="0"/>
    <n v="0"/>
    <n v="0"/>
    <d v="2023-12-01T00:00:00"/>
    <s v="BH Colorado Electric Oper Co"/>
    <s v="Regulated Electric (122)"/>
    <s v="X - DNU - RETIRED LINE"/>
    <x v="161"/>
    <n v="135600"/>
    <x v="35"/>
    <n v="9974989"/>
    <s v="TRANSMISSION LINES-CONDUCTOR"/>
    <d v="1972-07-01T00:00:00"/>
    <d v="1972-07-01T00:00:00"/>
    <s v="CPR Conversion"/>
  </r>
  <r>
    <n v="0"/>
    <n v="0"/>
    <n v="0"/>
    <n v="0"/>
    <d v="2023-12-01T00:00:00"/>
    <s v="BH Colorado Electric Oper Co"/>
    <s v="Regulated Electric (122)"/>
    <s v="X - DNU - RETIRED LINE"/>
    <x v="161"/>
    <n v="135600"/>
    <x v="35"/>
    <n v="9974470"/>
    <s v="CONDUCTOR, OVERHEAD"/>
    <d v="1965-07-01T00:00:00"/>
    <d v="1965-07-01T00:00:00"/>
    <s v="CPR Conversion"/>
  </r>
  <r>
    <n v="0"/>
    <n v="0"/>
    <n v="0"/>
    <n v="0"/>
    <d v="2023-12-01T00:00:00"/>
    <s v="BH Colorado Electric Oper Co"/>
    <s v="Regulated Electric (122)"/>
    <s v="X - DNU - RETIRED LINE"/>
    <x v="161"/>
    <n v="135600"/>
    <x v="35"/>
    <n v="9974982"/>
    <s v="TRANSMISSION LINES-CONDUCTOR"/>
    <d v="1968-07-01T00:00:00"/>
    <d v="1968-07-01T00:00:00"/>
    <s v="CPR Conversion"/>
  </r>
  <r>
    <n v="0"/>
    <n v="0"/>
    <n v="0"/>
    <n v="0"/>
    <d v="2023-12-01T00:00:00"/>
    <s v="BH Colorado Electric Oper Co"/>
    <s v="Regulated Electric (122)"/>
    <s v="X - DNU - RETIRED LINE"/>
    <x v="161"/>
    <n v="135600"/>
    <x v="35"/>
    <n v="9724196"/>
    <s v="TRANSMISSION LINES-CONDUCTOR"/>
    <d v="1949-07-01T00:00:00"/>
    <d v="1949-07-01T00:00:00"/>
    <s v="CPR Conversion"/>
  </r>
  <r>
    <n v="0"/>
    <n v="0"/>
    <n v="0"/>
    <n v="0"/>
    <d v="2023-12-01T00:00:00"/>
    <s v="BH Colorado Electric Oper Co"/>
    <s v="Regulated Electric (122)"/>
    <s v="X - DNU - RETIRED LINE"/>
    <x v="161"/>
    <n v="135600"/>
    <x v="35"/>
    <n v="9807823"/>
    <s v="CONDUCTOR, OH"/>
    <d v="2001-02-15T00:00:00"/>
    <d v="2001-01-01T00:00:00"/>
    <s v="10009471"/>
  </r>
  <r>
    <n v="0"/>
    <n v="0"/>
    <n v="0"/>
    <n v="0"/>
    <d v="2023-12-01T00:00:00"/>
    <s v="BH Colorado Electric Oper Co"/>
    <s v="Regulated Electric (122)"/>
    <s v="X - DNU - RETIRED LINE"/>
    <x v="161"/>
    <n v="135600"/>
    <x v="35"/>
    <n v="9724154"/>
    <s v="TRANSMISSION LINES-CONDUCTOR"/>
    <d v="1980-07-01T00:00:00"/>
    <d v="1980-07-01T00:00:00"/>
    <s v="CPR Conversion"/>
  </r>
  <r>
    <n v="0"/>
    <n v="0"/>
    <n v="0"/>
    <n v="0"/>
    <d v="2023-12-01T00:00:00"/>
    <s v="BH Colorado Electric Oper Co"/>
    <s v="Regulated Electric (122)"/>
    <s v="X - DNU - RETIRED LINE"/>
    <x v="161"/>
    <n v="135600"/>
    <x v="35"/>
    <n v="9974469"/>
    <s v="TRANSMISSION LINES-CONDUCTOR"/>
    <d v="1967-07-01T00:00:00"/>
    <d v="1967-07-01T00:00:00"/>
    <s v="CPR Conversion"/>
  </r>
  <r>
    <n v="0"/>
    <n v="0"/>
    <n v="0"/>
    <n v="0"/>
    <d v="2023-12-01T00:00:00"/>
    <s v="BH Colorado Electric Oper Co"/>
    <s v="Regulated Electric (122)"/>
    <s v="X - DNU - RETIRED LINE"/>
    <x v="161"/>
    <n v="135600"/>
    <x v="35"/>
    <n v="9724189"/>
    <s v="TRANSMISSION LINES-CONDUCTOR"/>
    <d v="1976-07-01T00:00:00"/>
    <d v="1976-07-01T00:00:00"/>
    <s v="CPR Conversion"/>
  </r>
  <r>
    <n v="0"/>
    <n v="0"/>
    <n v="0"/>
    <n v="0"/>
    <d v="2023-12-01T00:00:00"/>
    <s v="BH Colorado Electric Oper Co"/>
    <s v="Regulated Electric (122)"/>
    <s v="X - DNU - RETIRED LINE"/>
    <x v="161"/>
    <n v="135600"/>
    <x v="35"/>
    <n v="9974952"/>
    <s v="TRANSMISSION LINES-CONDUCTOR"/>
    <d v="1973-07-01T00:00:00"/>
    <d v="1973-07-01T00:00:00"/>
    <s v="CPR Conversion"/>
  </r>
  <r>
    <n v="0"/>
    <n v="0"/>
    <n v="0"/>
    <n v="0"/>
    <d v="2023-12-01T00:00:00"/>
    <s v="BH Colorado Electric Oper Co"/>
    <s v="Regulated Electric (122)"/>
    <s v="X - DNU - RETIRED LINE"/>
    <x v="161"/>
    <n v="135600"/>
    <x v="35"/>
    <n v="9974983"/>
    <s v="TRANSMISSION LINES-CONDUCTOR"/>
    <d v="1967-07-01T00:00:00"/>
    <d v="1967-07-01T00:00:00"/>
    <s v="CPR Conversion"/>
  </r>
  <r>
    <n v="0"/>
    <n v="0"/>
    <n v="0"/>
    <n v="0"/>
    <d v="2023-12-01T00:00:00"/>
    <s v="BH Colorado Electric Oper Co"/>
    <s v="Regulated Electric (122)"/>
    <s v="X - DNU - RETIRED LINE"/>
    <x v="161"/>
    <n v="135600"/>
    <x v="3"/>
    <n v="12150349"/>
    <s v="AIRPORT INDUSTRIAL 61905 EXIT CABLES PAR : ETOR115 AIRPORT INDUSTRIAL EXIT CABLES AIRPORT INDUSTRIAL EXIT CABLES"/>
    <d v="2013-10-09T00:00:00"/>
    <d v="2013-11-01T00:00:00"/>
    <s v="60020842"/>
  </r>
  <r>
    <n v="0"/>
    <n v="0"/>
    <n v="0"/>
    <n v="0"/>
    <d v="2023-12-01T00:00:00"/>
    <s v="BH Colorado Electric Oper Co"/>
    <s v="Regulated Electric (122)"/>
    <s v="X - DNU - RETIRED LINE"/>
    <x v="161"/>
    <n v="135600"/>
    <x v="3"/>
    <n v="9806914"/>
    <s v="Inv-Rebld Belmont to Blende Ln"/>
    <d v="2001-02-15T00:00:00"/>
    <d v="2001-05-01T00:00:00"/>
    <s v="10009471"/>
  </r>
  <r>
    <n v="0"/>
    <n v="0"/>
    <n v="0"/>
    <n v="0"/>
    <d v="2023-12-01T00:00:00"/>
    <s v="BH Colorado Electric Oper Co"/>
    <s v="Regulated Electric (122)"/>
    <s v="X - DNU - RETIRED LINE"/>
    <x v="161"/>
    <n v="135600"/>
    <x v="3"/>
    <n v="12150343"/>
    <s v="Electric Transmission Replace 115kv : ETOR115 AIRPORT INDUSTRIAL EXIT CABLES AIRPORT INDUSTRIAL EXIT CABLES"/>
    <d v="2013-10-04T00:00:00"/>
    <d v="2013-11-01T00:00:00"/>
    <s v="60020797"/>
  </r>
  <r>
    <n v="0"/>
    <n v="0"/>
    <n v="0"/>
    <n v="0"/>
    <d v="2023-12-01T00:00:00"/>
    <s v="BH Colorado Electric Oper Co"/>
    <s v="Regulated Electric (122)"/>
    <s v="X - DNU - RETIRED LINE"/>
    <x v="161"/>
    <n v="135600"/>
    <x v="3"/>
    <n v="9806529"/>
    <s v="Inv-Rebld Belmont to Blende Ln"/>
    <d v="2001-02-15T00:00:00"/>
    <d v="2001-04-01T00:00:00"/>
    <s v="10009471"/>
  </r>
  <r>
    <n v="0"/>
    <n v="0"/>
    <n v="0"/>
    <n v="0"/>
    <d v="2023-12-01T00:00:00"/>
    <s v="BH Colorado Electric Oper Co"/>
    <s v="Regulated Electric (122)"/>
    <s v="X - DNU - RETIRED LINE"/>
    <x v="161"/>
    <n v="135600"/>
    <x v="119"/>
    <n v="9974568"/>
    <s v="FENCE"/>
    <d v="1979-07-01T00:00:00"/>
    <d v="1979-07-01T00:00:00"/>
    <s v="CPR Conversion"/>
  </r>
  <r>
    <n v="0"/>
    <n v="0"/>
    <n v="0"/>
    <n v="0"/>
    <d v="2023-12-01T00:00:00"/>
    <s v="BH Colorado Electric Oper Co"/>
    <s v="Regulated Electric (122)"/>
    <s v="X - DNU - RETIRED LINE"/>
    <x v="161"/>
    <n v="135600"/>
    <x v="29"/>
    <n v="9807820"/>
    <s v="POST INSULATORS"/>
    <d v="2001-02-15T00:00:00"/>
    <d v="2001-01-01T00:00:00"/>
    <s v="10009471"/>
  </r>
  <r>
    <n v="0"/>
    <n v="0"/>
    <n v="0"/>
    <n v="0"/>
    <d v="2023-12-01T00:00:00"/>
    <s v="BH Colorado Electric Oper Co"/>
    <s v="Regulated Electric (122)"/>
    <s v="X - DNU - RETIRED LINE"/>
    <x v="161"/>
    <n v="135600"/>
    <x v="30"/>
    <n v="9709891"/>
    <s v="STATIC WIRE (TRANSMISSION LINE"/>
    <d v="1966-07-01T00:00:00"/>
    <d v="1966-07-01T00:00:00"/>
    <s v="CPR Conversion"/>
  </r>
  <r>
    <n v="0"/>
    <n v="0"/>
    <n v="0"/>
    <n v="0"/>
    <d v="2023-12-01T00:00:00"/>
    <s v="BH Colorado Electric Oper Co"/>
    <s v="Regulated Electric (122)"/>
    <s v="X - DNU - RETIRED LINE"/>
    <x v="161"/>
    <n v="135600"/>
    <x v="30"/>
    <n v="9974572"/>
    <s v="STATIC WIRE (TRANSMISSION LINES)"/>
    <d v="1936-07-01T00:00:00"/>
    <d v="1936-07-01T00:00:00"/>
    <s v="CPR Conversion"/>
  </r>
  <r>
    <n v="0"/>
    <n v="0"/>
    <n v="0"/>
    <n v="0"/>
    <d v="2023-12-01T00:00:00"/>
    <s v="BH Colorado Electric Oper Co"/>
    <s v="Regulated Electric (122)"/>
    <s v="X - DNU - RETIRED LINE"/>
    <x v="161"/>
    <n v="135600"/>
    <x v="30"/>
    <n v="9974976"/>
    <s v="STATIC WIRE (TRANSMISSION LINE"/>
    <d v="1962-07-01T00:00:00"/>
    <d v="1962-07-01T00:00:00"/>
    <s v="CPR Conversion"/>
  </r>
  <r>
    <n v="0"/>
    <n v="0"/>
    <n v="0"/>
    <n v="0"/>
    <d v="2023-12-01T00:00:00"/>
    <s v="BH Colorado Electric Oper Co"/>
    <s v="Regulated Electric (122)"/>
    <s v="X - DNU - RETIRED LINE"/>
    <x v="161"/>
    <n v="135600"/>
    <x v="30"/>
    <n v="9724161"/>
    <s v="STATIC WIRE (TRANSMISSION LINE"/>
    <d v="1968-07-01T00:00:00"/>
    <d v="1968-07-01T00:00:00"/>
    <s v="CPR Conversion"/>
  </r>
  <r>
    <n v="0"/>
    <n v="0"/>
    <n v="0"/>
    <n v="0"/>
    <d v="2023-12-01T00:00:00"/>
    <s v="BH Colorado Electric Oper Co"/>
    <s v="Regulated Electric (122)"/>
    <s v="X - DNU - RETIRED LINE"/>
    <x v="161"/>
    <n v="135600"/>
    <x v="30"/>
    <n v="9709882"/>
    <s v="STATIC WIRE (TRANSMISSION LINE"/>
    <d v="1980-07-01T00:00:00"/>
    <d v="1980-07-01T00:00:00"/>
    <s v="CPR Conversion"/>
  </r>
  <r>
    <n v="0"/>
    <n v="0"/>
    <n v="0"/>
    <n v="0"/>
    <d v="2023-12-01T00:00:00"/>
    <s v="BH Colorado Electric Oper Co"/>
    <s v="Regulated Electric (122)"/>
    <s v="X - DNU - RETIRED LINE"/>
    <x v="161"/>
    <n v="135600"/>
    <x v="30"/>
    <n v="9974905"/>
    <s v="STATIC WIRE (TRANSMISSION LINES)"/>
    <d v="1937-07-01T00:00:00"/>
    <d v="1937-07-01T00:00:00"/>
    <s v="CPR Conversion"/>
  </r>
  <r>
    <n v="0"/>
    <n v="0"/>
    <n v="0"/>
    <n v="0"/>
    <d v="2023-12-01T00:00:00"/>
    <s v="BH Colorado Electric Oper Co"/>
    <s v="Regulated Electric (122)"/>
    <s v="X - DNU - RETIRED LINE"/>
    <x v="161"/>
    <n v="135600"/>
    <x v="30"/>
    <n v="9974971"/>
    <s v="STATIC WIRE (TRANSMISSION LINE"/>
    <d v="1977-07-01T00:00:00"/>
    <d v="1977-07-01T00:00:00"/>
    <s v="CPR Conversion"/>
  </r>
  <r>
    <n v="0"/>
    <n v="0"/>
    <n v="0"/>
    <n v="0"/>
    <d v="2023-12-01T00:00:00"/>
    <s v="BH Colorado Electric Oper Co"/>
    <s v="Regulated Electric (122)"/>
    <s v="X - DNU - RETIRED LINE"/>
    <x v="161"/>
    <n v="135600"/>
    <x v="30"/>
    <n v="9974570"/>
    <s v="STATIC WIRE (TRANSMISSION LINE"/>
    <d v="1967-07-01T00:00:00"/>
    <d v="1967-07-01T00:00:00"/>
    <s v="CPR Conversion"/>
  </r>
  <r>
    <n v="0"/>
    <n v="0"/>
    <n v="0"/>
    <n v="0"/>
    <d v="2023-12-01T00:00:00"/>
    <s v="BH Colorado Electric Oper Co"/>
    <s v="Regulated Electric (122)"/>
    <s v="X - DNU - RETIRED LINE"/>
    <x v="161"/>
    <n v="135600"/>
    <x v="30"/>
    <n v="9974903"/>
    <s v="STATIC WIRE (TRANSMISSION LINE"/>
    <d v="1962-07-01T00:00:00"/>
    <d v="1962-07-01T00:00:00"/>
    <s v="CPR Conversion"/>
  </r>
  <r>
    <n v="0"/>
    <n v="0"/>
    <n v="0"/>
    <n v="0"/>
    <d v="2023-12-01T00:00:00"/>
    <s v="BH Colorado Electric Oper Co"/>
    <s v="Regulated Electric (122)"/>
    <s v="X - DNU - RETIRED LINE"/>
    <x v="161"/>
    <n v="135600"/>
    <x v="30"/>
    <n v="9974898"/>
    <s v="STATIC WIRE (TRANSMISSION LINE"/>
    <d v="1986-07-01T00:00:00"/>
    <d v="1986-07-01T00:00:00"/>
    <s v="CPR Conversion"/>
  </r>
  <r>
    <n v="0"/>
    <n v="0"/>
    <n v="0"/>
    <n v="0"/>
    <d v="2023-12-01T00:00:00"/>
    <s v="BH Colorado Electric Oper Co"/>
    <s v="Regulated Electric (122)"/>
    <s v="X - DNU - RETIRED LINE"/>
    <x v="161"/>
    <n v="135600"/>
    <x v="30"/>
    <n v="9974904"/>
    <s v="STATIC WIRE (TRANSMISSION LINE"/>
    <d v="1961-07-01T00:00:00"/>
    <d v="1961-07-01T00:00:00"/>
    <s v="CPR Conversion"/>
  </r>
  <r>
    <n v="0"/>
    <n v="0"/>
    <n v="0"/>
    <n v="0"/>
    <d v="2023-12-01T00:00:00"/>
    <s v="BH Colorado Electric Oper Co"/>
    <s v="Regulated Electric (122)"/>
    <s v="X - DNU - RETIRED LINE"/>
    <x v="161"/>
    <n v="135600"/>
    <x v="30"/>
    <n v="9974900"/>
    <s v="STATIC WIRE (TRANSMISSION LINE"/>
    <d v="1976-07-01T00:00:00"/>
    <d v="1976-07-01T00:00:00"/>
    <s v="CPR Conversion"/>
  </r>
  <r>
    <n v="0"/>
    <n v="0"/>
    <n v="0"/>
    <n v="0"/>
    <d v="2023-12-01T00:00:00"/>
    <s v="BH Colorado Electric Oper Co"/>
    <s v="Regulated Electric (122)"/>
    <s v="X - DNU - RETIRED LINE"/>
    <x v="161"/>
    <n v="135600"/>
    <x v="30"/>
    <n v="9974899"/>
    <s v="STATIC WIRE (TRANSMISSION LINE"/>
    <d v="1979-07-01T00:00:00"/>
    <d v="1979-07-01T00:00:00"/>
    <s v="CPR Conversion"/>
  </r>
  <r>
    <n v="0"/>
    <n v="0"/>
    <n v="0"/>
    <n v="0"/>
    <d v="2023-12-01T00:00:00"/>
    <s v="BH Colorado Electric Oper Co"/>
    <s v="Regulated Electric (122)"/>
    <s v="X - DNU - RETIRED LINE"/>
    <x v="161"/>
    <n v="135600"/>
    <x v="30"/>
    <n v="9974902"/>
    <s v="STATIC WIRE (TRANSMISSION LINE"/>
    <d v="1963-07-01T00:00:00"/>
    <d v="1963-07-01T00:00:00"/>
    <s v="CPR Conversion"/>
  </r>
  <r>
    <n v="0"/>
    <n v="0"/>
    <n v="0"/>
    <n v="0"/>
    <d v="2023-12-01T00:00:00"/>
    <s v="BH Colorado Electric Oper Co"/>
    <s v="Regulated Electric (122)"/>
    <s v="X - DNU - RETIRED LINE"/>
    <x v="161"/>
    <n v="135600"/>
    <x v="30"/>
    <n v="9974950"/>
    <s v="STATIC WIRE (TRANSMISSION LINES)"/>
    <d v="1952-07-01T00:00:00"/>
    <d v="1952-07-01T00:00:00"/>
    <s v="CPR Conversion"/>
  </r>
  <r>
    <n v="0"/>
    <n v="0"/>
    <n v="0"/>
    <n v="0"/>
    <d v="2023-12-01T00:00:00"/>
    <s v="BH Colorado Electric Oper Co"/>
    <s v="Regulated Electric (122)"/>
    <s v="X - DNU - RETIRED LINE"/>
    <x v="161"/>
    <n v="135600"/>
    <x v="30"/>
    <n v="9974973"/>
    <s v="STATIC WIRE (TRANSMISSION LINE"/>
    <d v="1968-07-01T00:00:00"/>
    <d v="1968-07-01T00:00:00"/>
    <s v="CPR Conversion"/>
  </r>
  <r>
    <n v="0"/>
    <n v="0"/>
    <n v="0"/>
    <n v="0"/>
    <d v="2023-12-01T00:00:00"/>
    <s v="BH Colorado Electric Oper Co"/>
    <s v="Regulated Electric (122)"/>
    <s v="X - DNU - RETIRED LINE"/>
    <x v="161"/>
    <n v="135600"/>
    <x v="30"/>
    <n v="9975070"/>
    <s v="STATIC WIRE (TRANSMISSION LINES)"/>
    <d v="1942-07-01T00:00:00"/>
    <d v="1942-07-01T00:00:00"/>
    <s v="CPR Conversion"/>
  </r>
  <r>
    <n v="0"/>
    <n v="0"/>
    <n v="0"/>
    <n v="0"/>
    <d v="2023-12-01T00:00:00"/>
    <s v="BH Colorado Electric Oper Co"/>
    <s v="Regulated Electric (122)"/>
    <s v="X - DNU - RETIRED LINE"/>
    <x v="161"/>
    <n v="135600"/>
    <x v="30"/>
    <n v="12251277"/>
    <s v="TRANSMISSION LINES-CONDUCTOR"/>
    <d v="2013-10-09T00:00:00"/>
    <d v="2013-01-01T00:00:00"/>
    <s v="60020797"/>
  </r>
  <r>
    <n v="0"/>
    <n v="0"/>
    <n v="0"/>
    <n v="0"/>
    <d v="2023-12-01T00:00:00"/>
    <s v="BH Colorado Electric Oper Co"/>
    <s v="Regulated Electric (122)"/>
    <s v="X - DNU - RETIRED LINE"/>
    <x v="161"/>
    <n v="135600"/>
    <x v="30"/>
    <n v="9974979"/>
    <s v="STATIC WIRE (TRANSMISSION LINES)"/>
    <d v="1958-07-01T00:00:00"/>
    <d v="1958-07-01T00:00:00"/>
    <s v="CPR Conversion"/>
  </r>
  <r>
    <n v="0"/>
    <n v="0"/>
    <n v="0"/>
    <n v="0"/>
    <d v="2023-12-01T00:00:00"/>
    <s v="BH Colorado Electric Oper Co"/>
    <s v="Regulated Electric (122)"/>
    <s v="X - DNU - RETIRED LINE"/>
    <x v="161"/>
    <n v="135600"/>
    <x v="30"/>
    <n v="9974974"/>
    <s v="STATIC WIRE (TRANSMISSION LINE"/>
    <d v="1967-07-01T00:00:00"/>
    <d v="1967-07-01T00:00:00"/>
    <s v="CPR Conversion"/>
  </r>
  <r>
    <n v="0"/>
    <n v="0"/>
    <n v="0"/>
    <n v="0"/>
    <d v="2023-12-01T00:00:00"/>
    <s v="BH Colorado Electric Oper Co"/>
    <s v="Regulated Electric (122)"/>
    <s v="X - DNU - RETIRED LINE"/>
    <x v="161"/>
    <n v="135600"/>
    <x v="30"/>
    <n v="9974569"/>
    <s v="STATIC WIRE (TRANSMISSION LINE"/>
    <d v="1978-07-01T00:00:00"/>
    <d v="1978-07-01T00:00:00"/>
    <s v="CPR Conversion"/>
  </r>
  <r>
    <n v="0"/>
    <n v="0"/>
    <n v="0"/>
    <n v="0"/>
    <d v="2023-12-01T00:00:00"/>
    <s v="BH Colorado Electric Oper Co"/>
    <s v="Regulated Electric (122)"/>
    <s v="X - DNU - RETIRED LINE"/>
    <x v="161"/>
    <n v="135600"/>
    <x v="30"/>
    <n v="9975068"/>
    <s v="STATIC WIRE (TRANSMISSION LINE"/>
    <d v="1969-07-01T00:00:00"/>
    <d v="1969-07-01T00:00:00"/>
    <s v="CPR Conversion"/>
  </r>
  <r>
    <n v="0"/>
    <n v="0"/>
    <n v="0"/>
    <n v="0"/>
    <d v="2023-12-01T00:00:00"/>
    <s v="BH Colorado Electric Oper Co"/>
    <s v="Regulated Electric (122)"/>
    <s v="X - DNU - RETIRED LINE"/>
    <x v="161"/>
    <n v="135600"/>
    <x v="30"/>
    <n v="9974571"/>
    <s v="STATIC WIRE (TRANSMISSION LINE"/>
    <d v="1965-07-01T00:00:00"/>
    <d v="1965-07-01T00:00:00"/>
    <s v="CPR Conversion"/>
  </r>
  <r>
    <n v="0"/>
    <n v="0"/>
    <n v="0"/>
    <n v="0"/>
    <d v="2023-12-01T00:00:00"/>
    <s v="BH Colorado Electric Oper Co"/>
    <s v="Regulated Electric (122)"/>
    <s v="X - DNU - RETIRED LINE"/>
    <x v="161"/>
    <n v="135600"/>
    <x v="30"/>
    <n v="9975069"/>
    <s v="STATIC WIRE (TRANSMISSION LINE"/>
    <d v="1958-07-01T00:00:00"/>
    <d v="1958-07-01T00:00:00"/>
    <s v="CPR Conversion"/>
  </r>
  <r>
    <n v="0"/>
    <n v="0"/>
    <n v="0"/>
    <n v="0"/>
    <d v="2023-12-01T00:00:00"/>
    <s v="BH Colorado Electric Oper Co"/>
    <s v="Regulated Electric (122)"/>
    <s v="X - DNU - RETIRED LINE"/>
    <x v="161"/>
    <n v="135600"/>
    <x v="30"/>
    <n v="9974977"/>
    <s v="STATIC WIRE (TRANSMISSION LINE"/>
    <d v="1960-07-01T00:00:00"/>
    <d v="1960-07-01T00:00:00"/>
    <s v="CPR Conversion"/>
  </r>
  <r>
    <n v="0"/>
    <n v="0"/>
    <n v="0"/>
    <n v="0"/>
    <d v="2023-12-01T00:00:00"/>
    <s v="BH Colorado Electric Oper Co"/>
    <s v="Regulated Electric (122)"/>
    <s v="X - DNU - RETIRED LINE"/>
    <x v="161"/>
    <n v="135600"/>
    <x v="30"/>
    <n v="9974949"/>
    <s v="STATIC WIRE (TRANSMISSION LINE"/>
    <d v="1956-07-01T00:00:00"/>
    <d v="1956-07-01T00:00:00"/>
    <s v="CPR Conversion"/>
  </r>
  <r>
    <n v="0"/>
    <n v="0"/>
    <n v="0"/>
    <n v="0"/>
    <d v="2023-12-01T00:00:00"/>
    <s v="BH Colorado Electric Oper Co"/>
    <s v="Regulated Electric (122)"/>
    <s v="X - DNU - RETIRED LINE"/>
    <x v="161"/>
    <n v="135600"/>
    <x v="30"/>
    <n v="9974975"/>
    <s v="STATIC WIRE (TRANSMISSION LINE"/>
    <d v="1963-07-01T00:00:00"/>
    <d v="1963-07-01T00:00:00"/>
    <s v="CPR Conversion"/>
  </r>
  <r>
    <n v="0"/>
    <n v="0"/>
    <n v="0"/>
    <n v="0"/>
    <d v="2023-12-01T00:00:00"/>
    <s v="BH Colorado Electric Oper Co"/>
    <s v="Regulated Electric (122)"/>
    <s v="X - DNU - RETIRED LINE"/>
    <x v="161"/>
    <n v="135600"/>
    <x v="30"/>
    <n v="9974978"/>
    <s v="STATIC WIRE (TRANSMISSION LINE"/>
    <d v="1959-07-01T00:00:00"/>
    <d v="1959-07-01T00:00:00"/>
    <s v="CPR Conversion"/>
  </r>
  <r>
    <n v="0"/>
    <n v="0"/>
    <n v="0"/>
    <n v="0"/>
    <d v="2023-12-01T00:00:00"/>
    <s v="BH Colorado Electric Oper Co"/>
    <s v="Regulated Electric (122)"/>
    <s v="X - DNU - RETIRED LINE"/>
    <x v="161"/>
    <n v="135600"/>
    <x v="30"/>
    <n v="9701192"/>
    <s v="STATIC WIRE (TRANSMISSION LINE"/>
    <d v="1961-07-01T00:00:00"/>
    <d v="1961-07-01T00:00:00"/>
    <s v="CPR Conversion"/>
  </r>
  <r>
    <n v="0"/>
    <n v="0"/>
    <n v="0"/>
    <n v="0"/>
    <d v="2023-12-01T00:00:00"/>
    <s v="BH Colorado Electric Oper Co"/>
    <s v="Regulated Electric (122)"/>
    <s v="X - DNU - RETIRED LINE"/>
    <x v="161"/>
    <n v="135600"/>
    <x v="30"/>
    <n v="9974901"/>
    <s v="STATIC WIRE (TRANSMISSION LINE"/>
    <d v="1965-07-01T00:00:00"/>
    <d v="1965-07-01T00:00:00"/>
    <s v="CPR Conversion"/>
  </r>
  <r>
    <n v="0"/>
    <n v="0"/>
    <n v="0"/>
    <n v="0"/>
    <d v="2023-12-01T00:00:00"/>
    <s v="BH Colorado Electric Oper Co"/>
    <s v="Regulated Electric (122)"/>
    <s v="X - DNU - RETIRED LINE"/>
    <x v="161"/>
    <n v="135600"/>
    <x v="30"/>
    <n v="9974948"/>
    <s v="STATIC WIRE (TRANSMISSION LINE"/>
    <d v="1962-07-01T00:00:00"/>
    <d v="1962-07-01T00:00:00"/>
    <s v="CPR Conversion"/>
  </r>
  <r>
    <n v="0"/>
    <n v="0"/>
    <n v="0"/>
    <n v="0"/>
    <d v="2023-12-01T00:00:00"/>
    <s v="BH Colorado Electric Oper Co"/>
    <s v="Regulated Electric (122)"/>
    <s v="X - DNU - RETIRED LINE"/>
    <x v="161"/>
    <n v="135600"/>
    <x v="30"/>
    <n v="9974972"/>
    <s v="STATIC WIRE (TRANSMISSION LINE"/>
    <d v="1974-07-01T00:00:00"/>
    <d v="1974-07-01T00:00:00"/>
    <s v="CPR Conversion"/>
  </r>
  <r>
    <n v="0"/>
    <n v="0"/>
    <n v="0"/>
    <n v="0"/>
    <d v="2023-12-01T00:00:00"/>
    <s v="BH Colorado Electric Oper Co"/>
    <s v="Regulated Electric (122)"/>
    <s v="X - DNU - RETIRED LINE"/>
    <x v="161"/>
    <n v="135600"/>
    <x v="30"/>
    <n v="9724203"/>
    <s v="STATIC WIRE (TRANSMISSION LINE"/>
    <d v="1960-07-01T00:00:00"/>
    <d v="1960-07-01T00:00:00"/>
    <s v="CPR Conversion"/>
  </r>
  <r>
    <n v="0"/>
    <n v="0"/>
    <n v="0"/>
    <n v="0"/>
    <d v="2023-12-01T00:00:00"/>
    <s v="BH Colorado Electric Oper Co"/>
    <s v="Regulated Electric (122)"/>
    <s v="X - DNU - RETIRED LINE"/>
    <x v="161"/>
    <n v="135600"/>
    <x v="399"/>
    <n v="12148301"/>
    <s v="Switches - 7501 - 15000v"/>
    <d v="1976-07-01T00:00:00"/>
    <d v="1976-07-01T00:00:00"/>
    <s v="CPR Conversion"/>
  </r>
  <r>
    <n v="0"/>
    <n v="0"/>
    <n v="0"/>
    <n v="0"/>
    <d v="2023-12-01T00:00:00"/>
    <s v="BH Colorado Electric Oper Co"/>
    <s v="Regulated Electric (122)"/>
    <s v="X - DNU - RETIRED LINE"/>
    <x v="161"/>
    <n v="135600"/>
    <x v="399"/>
    <n v="12148294"/>
    <s v="Switches - 7501 - 15000v"/>
    <d v="1960-07-01T00:00:00"/>
    <d v="1960-07-01T00:00:00"/>
    <s v="CPR Conversion"/>
  </r>
  <r>
    <n v="0"/>
    <n v="0"/>
    <n v="0"/>
    <n v="0"/>
    <d v="2023-12-01T00:00:00"/>
    <s v="BH Colorado Electric Oper Co"/>
    <s v="Regulated Electric (122)"/>
    <s v="X - DNU - RETIRED LINE"/>
    <x v="161"/>
    <n v="135600"/>
    <x v="48"/>
    <n v="9974897"/>
    <s v="SWITCHES - OVER 34.5KV"/>
    <d v="1937-07-01T00:00:00"/>
    <d v="1937-07-01T00:00:00"/>
    <s v="CPR Conversion"/>
  </r>
  <r>
    <n v="0"/>
    <n v="0"/>
    <n v="0"/>
    <n v="0"/>
    <d v="2023-12-01T00:00:00"/>
    <s v="BH Colorado Electric Oper Co"/>
    <s v="Regulated Electric (122)"/>
    <s v="X - DNU - RETIRED LINE"/>
    <x v="161"/>
    <n v="135600"/>
    <x v="48"/>
    <n v="9974896"/>
    <s v="SWITCHES-OVER 34500V"/>
    <d v="1980-07-01T00:00:00"/>
    <d v="1980-07-01T00:00:00"/>
    <s v="CPR Conversion"/>
  </r>
  <r>
    <n v="0"/>
    <n v="0"/>
    <n v="0"/>
    <n v="0"/>
    <d v="2023-12-01T00:00:00"/>
    <s v="BH Colorado Electric Oper Co"/>
    <s v="Regulated Electric (122)"/>
    <s v="X - DNU - RETIRED LINE"/>
    <x v="161"/>
    <n v="135600"/>
    <x v="48"/>
    <n v="9974567"/>
    <s v="SWITCHES - OVER 34.5KV"/>
    <d v="1979-07-01T00:00:00"/>
    <d v="1979-07-01T00:00:00"/>
    <s v="CPR Conversion"/>
  </r>
  <r>
    <n v="0"/>
    <n v="0"/>
    <n v="0"/>
    <n v="0"/>
    <d v="2023-12-01T00:00:00"/>
    <s v="BH Colorado Electric Oper Co"/>
    <s v="Regulated Electric (122)"/>
    <s v="X - DNU - RETIRED LINE"/>
    <x v="161"/>
    <n v="135600"/>
    <x v="48"/>
    <n v="9697436"/>
    <s v="SWITCHES - OVER 34.5KV"/>
    <d v="1974-07-01T00:00:00"/>
    <d v="1974-07-01T00:00:00"/>
    <s v="CPR Conversion"/>
  </r>
  <r>
    <n v="0"/>
    <n v="0"/>
    <n v="0"/>
    <n v="0"/>
    <d v="2023-12-01T00:00:00"/>
    <s v="BH Colorado Electric Oper Co"/>
    <s v="Regulated Electric (122)"/>
    <s v="X - DNU - RETIRED LINE"/>
    <x v="161"/>
    <n v="135700"/>
    <x v="3"/>
    <n v="12150346"/>
    <s v="AIRPORT INDUSTRIAL 61905 EXIT CABLES PAR : ETOR115 AIRPORT INDUSTRIAL EXIT CABLES AIRPORT INDUSTRIAL EXIT CABLES"/>
    <d v="2013-10-09T00:00:00"/>
    <d v="2013-11-01T00:00:00"/>
    <s v="60020842"/>
  </r>
  <r>
    <n v="0"/>
    <n v="0"/>
    <n v="0"/>
    <n v="0"/>
    <d v="2023-12-01T00:00:00"/>
    <s v="BH Colorado Electric Oper Co"/>
    <s v="Regulated Electric (122)"/>
    <s v="X - DNU - RETIRED LINE"/>
    <x v="161"/>
    <n v="135001"/>
    <x v="16"/>
    <n v="9699840"/>
    <s v="LAND - TRACT 31"/>
    <d v="1964-07-01T00:00:00"/>
    <d v="1964-07-01T00:00:00"/>
    <s v="CPR Conversion"/>
  </r>
  <r>
    <n v="0"/>
    <n v="0"/>
    <n v="0"/>
    <n v="0"/>
    <d v="2023-12-01T00:00:00"/>
    <s v="BH Colorado Electric Oper Co"/>
    <s v="Regulated Electric (122)"/>
    <s v="X - DNU - RETIRED LINE"/>
    <x v="161"/>
    <n v="135001"/>
    <x v="16"/>
    <n v="9868934"/>
    <s v="LAND - TRACT 34"/>
    <d v="1977-07-01T00:00:00"/>
    <d v="1977-07-01T00:00:00"/>
    <s v="CPR Conversion"/>
  </r>
  <r>
    <n v="1"/>
    <n v="0"/>
    <n v="0"/>
    <n v="0"/>
    <d v="2023-12-01T00:00:00"/>
    <s v="BH Colorado Electric Oper Co"/>
    <s v="Regulated Electric (122)"/>
    <s v="X - DNU - RETIRED LINE"/>
    <x v="161"/>
    <n v="135001"/>
    <x v="16"/>
    <n v="9868937"/>
    <s v="LAND - TRACT 30"/>
    <d v="1964-07-01T00:00:00"/>
    <d v="1964-07-01T00:00:00"/>
    <s v="CPR Conversion"/>
  </r>
  <r>
    <n v="0"/>
    <n v="0"/>
    <n v="0"/>
    <n v="0"/>
    <d v="2023-12-01T00:00:00"/>
    <s v="BH Colorado Electric Oper Co"/>
    <s v="Regulated Electric (122)"/>
    <s v="X - DNU - RETIRED LINE"/>
    <x v="161"/>
    <n v="135001"/>
    <x v="16"/>
    <n v="9868936"/>
    <s v="LAND - TRACT 32"/>
    <d v="1977-07-01T00:00:00"/>
    <d v="1977-07-01T00:00:00"/>
    <s v="CPR Conversion"/>
  </r>
  <r>
    <n v="0"/>
    <n v="0"/>
    <n v="0"/>
    <n v="0"/>
    <d v="2023-12-01T00:00:00"/>
    <s v="BH Colorado Electric Oper Co"/>
    <s v="Regulated Electric (122)"/>
    <s v="X - DNU - RETIRED LINE"/>
    <x v="161"/>
    <n v="135001"/>
    <x v="16"/>
    <n v="9868935"/>
    <s v="LAND - TRACT 33"/>
    <d v="1977-07-01T00:00:00"/>
    <d v="1977-07-01T00:00:00"/>
    <s v="CPR Conversion"/>
  </r>
  <r>
    <n v="0"/>
    <n v="0"/>
    <n v="0"/>
    <n v="0"/>
    <d v="2023-12-01T00:00:00"/>
    <s v="BH Colorado Electric Oper Co"/>
    <s v="Regulated Electric (122)"/>
    <s v="X - DNU - RETIRED LINE"/>
    <x v="161"/>
    <n v="135002"/>
    <x v="17"/>
    <n v="9870026"/>
    <s v="T-LIN S25 T21 R65"/>
    <d v="1964-07-01T00:00:00"/>
    <d v="1964-07-01T00:00:00"/>
    <s v="CPR Conversion"/>
  </r>
  <r>
    <n v="0"/>
    <n v="0"/>
    <n v="0"/>
    <n v="0"/>
    <d v="2023-12-01T00:00:00"/>
    <s v="BH Colorado Electric Oper Co"/>
    <s v="Regulated Electric (122)"/>
    <s v="X - DNU - RETIRED LINE"/>
    <x v="161"/>
    <n v="135002"/>
    <x v="17"/>
    <n v="9870027"/>
    <s v="T-LIN S31 T20 R65"/>
    <d v="1964-07-01T00:00:00"/>
    <d v="1964-07-01T00:00:00"/>
    <s v="CPR Conversion"/>
  </r>
  <r>
    <n v="0"/>
    <n v="0"/>
    <n v="0"/>
    <n v="0"/>
    <d v="2023-12-01T00:00:00"/>
    <s v="BH Colorado Electric Oper Co"/>
    <s v="Regulated Electric (122)"/>
    <s v="X - DNU - RETIRED LINE"/>
    <x v="161"/>
    <n v="135002"/>
    <x v="17"/>
    <n v="9870149"/>
    <s v="T-LIN S21 T23 R56"/>
    <d v="1965-07-01T00:00:00"/>
    <d v="1965-07-01T00:00:00"/>
    <s v="CPR Conversion"/>
  </r>
  <r>
    <n v="0"/>
    <n v="0"/>
    <n v="0"/>
    <n v="0"/>
    <d v="2023-12-01T00:00:00"/>
    <s v="BH Colorado Electric Oper Co"/>
    <s v="Regulated Electric (122)"/>
    <s v="X - DNU - RETIRED LINE"/>
    <x v="161"/>
    <n v="135002"/>
    <x v="17"/>
    <n v="9870148"/>
    <s v="T-LIN S22 T23 R56"/>
    <d v="1965-07-01T00:00:00"/>
    <d v="1965-07-01T00:00:00"/>
    <s v="CPR Conversion"/>
  </r>
  <r>
    <n v="0"/>
    <n v="0"/>
    <n v="0"/>
    <n v="0"/>
    <d v="2023-12-01T00:00:00"/>
    <s v="BH Colorado Electric Oper Co"/>
    <s v="Regulated Electric (122)"/>
    <s v="X - DNU - RETIRED LINE"/>
    <x v="161"/>
    <n v="135002"/>
    <x v="17"/>
    <n v="9870145"/>
    <s v="T-LIN S06 T24 R55"/>
    <d v="1965-07-01T00:00:00"/>
    <d v="1965-07-01T00:00:00"/>
    <s v="CPR Conversion"/>
  </r>
  <r>
    <n v="0"/>
    <n v="0"/>
    <n v="0"/>
    <n v="0"/>
    <d v="2023-12-01T00:00:00"/>
    <s v="BH Colorado Electric Oper Co"/>
    <s v="Regulated Electric (122)"/>
    <s v="X - DNU - RETIRED LINE"/>
    <x v="161"/>
    <n v="135002"/>
    <x v="17"/>
    <n v="9691247"/>
    <s v="T-LIN S35 T23 R56"/>
    <d v="1965-07-01T00:00:00"/>
    <d v="1965-07-01T00:00:00"/>
    <s v="CPR Conversion"/>
  </r>
  <r>
    <n v="0"/>
    <n v="0"/>
    <n v="0"/>
    <n v="0"/>
    <d v="2023-12-01T00:00:00"/>
    <s v="BH Colorado Electric Oper Co"/>
    <s v="Regulated Electric (122)"/>
    <s v="X - DNU - RETIRED LINE"/>
    <x v="161"/>
    <n v="135002"/>
    <x v="17"/>
    <n v="9870028"/>
    <s v="T-LIN S20 T21 R65"/>
    <d v="1964-07-01T00:00:00"/>
    <d v="1964-07-01T00:00:00"/>
    <s v="CPR Conversion"/>
  </r>
  <r>
    <n v="0"/>
    <n v="0"/>
    <n v="0"/>
    <n v="0"/>
    <d v="2023-12-01T00:00:00"/>
    <s v="BH Colorado Electric Oper Co"/>
    <s v="Regulated Electric (122)"/>
    <s v="X - DNU - RETIRED LINE"/>
    <x v="161"/>
    <n v="135002"/>
    <x v="17"/>
    <n v="9718845"/>
    <s v="T-LIN S18 T21 R65"/>
    <d v="1964-07-01T00:00:00"/>
    <d v="1964-07-01T00:00:00"/>
    <s v="CPR Conversion"/>
  </r>
  <r>
    <n v="0"/>
    <n v="0"/>
    <n v="0"/>
    <n v="0"/>
    <d v="2023-12-01T00:00:00"/>
    <s v="BH Colorado Electric Oper Co"/>
    <s v="Regulated Electric (122)"/>
    <s v="X - DNU - RETIRED LINE"/>
    <x v="161"/>
    <n v="135002"/>
    <x v="17"/>
    <n v="9870150"/>
    <s v="T-LIN S17 T25 R56"/>
    <d v="1965-07-01T00:00:00"/>
    <d v="1965-07-01T00:00:00"/>
    <s v="CPR Conversion"/>
  </r>
  <r>
    <n v="0"/>
    <n v="0"/>
    <n v="0"/>
    <n v="0"/>
    <d v="2023-12-01T00:00:00"/>
    <s v="BH Colorado Electric Oper Co"/>
    <s v="Regulated Electric (122)"/>
    <s v="X - DNU - RETIRED LINE"/>
    <x v="161"/>
    <n v="135002"/>
    <x v="17"/>
    <n v="9870031"/>
    <s v="T-LIN S28 T21 R65"/>
    <d v="1964-07-01T00:00:00"/>
    <d v="1964-07-01T00:00:00"/>
    <s v="CPR Conversion"/>
  </r>
  <r>
    <n v="0"/>
    <n v="0"/>
    <n v="0"/>
    <n v="0"/>
    <d v="2023-12-01T00:00:00"/>
    <s v="BH Colorado Electric Oper Co"/>
    <s v="Regulated Electric (122)"/>
    <s v="X - DNU - RETIRED LINE"/>
    <x v="161"/>
    <n v="135002"/>
    <x v="17"/>
    <n v="9870029"/>
    <s v="T-LIN S07 T21 R65"/>
    <d v="1964-07-01T00:00:00"/>
    <d v="1964-07-01T00:00:00"/>
    <s v="CPR Conversion"/>
  </r>
  <r>
    <n v="0"/>
    <n v="0"/>
    <n v="0"/>
    <n v="0"/>
    <d v="2023-12-01T00:00:00"/>
    <s v="BH Colorado Electric Oper Co"/>
    <s v="Regulated Electric (122)"/>
    <s v="X - DNU - RETIRED LINE"/>
    <x v="161"/>
    <n v="135002"/>
    <x v="17"/>
    <n v="9870147"/>
    <s v="T-LIN S04 T24 R55"/>
    <d v="1965-07-01T00:00:00"/>
    <d v="1965-07-01T00:00:00"/>
    <s v="CPR Conversion"/>
  </r>
  <r>
    <n v="0"/>
    <n v="0"/>
    <n v="0"/>
    <n v="0"/>
    <d v="2023-12-01T00:00:00"/>
    <s v="BH Colorado Electric Oper Co"/>
    <s v="Regulated Electric (122)"/>
    <s v="X - DNU - RETIRED LINE"/>
    <x v="161"/>
    <n v="135002"/>
    <x v="17"/>
    <n v="9870143"/>
    <s v="T-LIN S05 T23 R56"/>
    <d v="1965-07-01T00:00:00"/>
    <d v="1965-07-01T00:00:00"/>
    <s v="CPR Conversion"/>
  </r>
  <r>
    <n v="0"/>
    <n v="0"/>
    <n v="0"/>
    <n v="0"/>
    <d v="2023-12-01T00:00:00"/>
    <s v="BH Colorado Electric Oper Co"/>
    <s v="Regulated Electric (122)"/>
    <s v="X - DNU - RETIRED LINE"/>
    <x v="161"/>
    <n v="135002"/>
    <x v="17"/>
    <n v="9870152"/>
    <s v="T-LIN S17 T23 R56"/>
    <d v="1940-07-01T00:00:00"/>
    <d v="1940-07-01T00:00:00"/>
    <s v="CPR Conversion"/>
  </r>
  <r>
    <n v="0"/>
    <n v="0"/>
    <n v="0"/>
    <n v="0"/>
    <d v="2023-12-01T00:00:00"/>
    <s v="BH Colorado Electric Oper Co"/>
    <s v="Regulated Electric (122)"/>
    <s v="X - DNU - RETIRED LINE"/>
    <x v="161"/>
    <n v="135002"/>
    <x v="17"/>
    <n v="9870144"/>
    <s v="T-LIN S01 T24 R56"/>
    <d v="1965-07-01T00:00:00"/>
    <d v="1965-07-01T00:00:00"/>
    <s v="CPR Conversion"/>
  </r>
  <r>
    <n v="0"/>
    <n v="0"/>
    <n v="0"/>
    <n v="0"/>
    <d v="2023-12-01T00:00:00"/>
    <s v="BH Colorado Electric Oper Co"/>
    <s v="Regulated Electric (122)"/>
    <s v="X - DNU - RETIRED LINE"/>
    <x v="161"/>
    <n v="135002"/>
    <x v="17"/>
    <n v="9870142"/>
    <s v="T-LIN S34 T23 R56"/>
    <d v="1965-07-01T00:00:00"/>
    <d v="1965-07-01T00:00:00"/>
    <s v="CPR Conversion"/>
  </r>
  <r>
    <n v="0"/>
    <n v="0"/>
    <n v="0"/>
    <n v="0"/>
    <d v="2023-12-01T00:00:00"/>
    <s v="BH Colorado Electric Oper Co"/>
    <s v="Regulated Electric (122)"/>
    <s v="X - DNU - RETIRED LINE"/>
    <x v="161"/>
    <n v="135002"/>
    <x v="17"/>
    <n v="9870146"/>
    <s v="T-LIN S18 T23 R56"/>
    <d v="1965-07-01T00:00:00"/>
    <d v="1965-07-01T00:00:00"/>
    <s v="CPR Conversion"/>
  </r>
  <r>
    <n v="0"/>
    <n v="0"/>
    <n v="0"/>
    <n v="0"/>
    <d v="2023-12-01T00:00:00"/>
    <s v="BH Colorado Electric Oper Co"/>
    <s v="Regulated Electric (122)"/>
    <s v="X - DNU - RETIRED LINE"/>
    <x v="161"/>
    <n v="135002"/>
    <x v="17"/>
    <n v="9870030"/>
    <s v="T-LIN S06 T21 R65"/>
    <d v="1964-07-01T00:00:00"/>
    <d v="1964-07-01T00:00:00"/>
    <s v="CPR Conversion"/>
  </r>
  <r>
    <n v="0"/>
    <n v="0"/>
    <n v="0"/>
    <n v="0"/>
    <d v="2023-12-01T00:00:00"/>
    <s v="BH Colorado Electric Oper Co"/>
    <s v="Regulated Electric (122)"/>
    <s v="X - DNU - RETIRED LINE"/>
    <x v="161"/>
    <n v="135002"/>
    <x v="17"/>
    <n v="9870151"/>
    <s v="T-LIN S17 T23 R56"/>
    <d v="1965-07-01T00:00:00"/>
    <d v="1965-07-01T00:00:00"/>
    <s v="CPR Conversion"/>
  </r>
  <r>
    <n v="0"/>
    <n v="0"/>
    <n v="0"/>
    <n v="0"/>
    <d v="2023-12-01T00:00:00"/>
    <s v="BH Colorado Electric Oper Co"/>
    <s v="Regulated Electric (122)"/>
    <s v="X - DNU - RETIRED LINE"/>
    <x v="161"/>
    <n v="135500"/>
    <x v="70"/>
    <n v="9801960"/>
    <s v="CROSSARM ASSEMBLIES, STEEL"/>
    <d v="1965-07-01T00:00:00"/>
    <d v="1965-07-01T00:00:00"/>
    <s v="WCDXFER"/>
  </r>
  <r>
    <n v="0"/>
    <n v="0"/>
    <n v="0"/>
    <n v="0"/>
    <d v="2023-12-01T00:00:00"/>
    <s v="BH Colorado Electric Oper Co"/>
    <s v="Regulated Electric (122)"/>
    <s v="X - DNU - RETIRED LINE"/>
    <x v="161"/>
    <n v="135500"/>
    <x v="32"/>
    <n v="9802616"/>
    <s v="CROSSARM ASSEMBLIES, WOOD"/>
    <d v="1964-07-01T00:00:00"/>
    <d v="1964-07-01T00:00:00"/>
    <s v="WCDXFER"/>
  </r>
  <r>
    <n v="0"/>
    <n v="0"/>
    <n v="0"/>
    <n v="0"/>
    <d v="2023-12-01T00:00:00"/>
    <s v="BH Colorado Electric Oper Co"/>
    <s v="Regulated Electric (122)"/>
    <s v="X - DNU - RETIRED LINE"/>
    <x v="161"/>
    <n v="135500"/>
    <x v="32"/>
    <n v="9801890"/>
    <s v="CROSSARM ASSEMBLIES, WOOD"/>
    <d v="1965-07-01T00:00:00"/>
    <d v="1965-07-01T00:00:00"/>
    <s v="WCDXFER"/>
  </r>
  <r>
    <n v="0"/>
    <n v="0"/>
    <n v="0"/>
    <n v="0"/>
    <d v="2023-12-01T00:00:00"/>
    <s v="BH Colorado Electric Oper Co"/>
    <s v="Regulated Electric (122)"/>
    <s v="X - DNU - RETIRED LINE"/>
    <x v="161"/>
    <n v="135500"/>
    <x v="32"/>
    <n v="9802738"/>
    <s v="CROSSARM ASSEMBLIES, WOOD"/>
    <d v="1965-07-01T00:00:00"/>
    <d v="1965-07-01T00:00:00"/>
    <s v="WCDXFER"/>
  </r>
  <r>
    <n v="0"/>
    <n v="0"/>
    <n v="0"/>
    <n v="0"/>
    <d v="2023-12-01T00:00:00"/>
    <s v="BH Colorado Electric Oper Co"/>
    <s v="Regulated Electric (122)"/>
    <s v="X - DNU - RETIRED LINE"/>
    <x v="161"/>
    <n v="135500"/>
    <x v="32"/>
    <n v="9801853"/>
    <s v="CROSSARM ASSEMBLIES, WOOD"/>
    <d v="1965-07-01T00:00:00"/>
    <d v="1965-07-01T00:00:00"/>
    <s v="WCDXFER"/>
  </r>
  <r>
    <n v="0"/>
    <n v="0"/>
    <n v="0"/>
    <n v="0"/>
    <d v="2023-12-01T00:00:00"/>
    <s v="BH Colorado Electric Oper Co"/>
    <s v="Regulated Electric (122)"/>
    <s v="X - DNU - RETIRED LINE"/>
    <x v="161"/>
    <n v="135500"/>
    <x v="32"/>
    <n v="9802747"/>
    <s v="CROSSARM ASSEMBLIES, WOOD"/>
    <d v="1964-07-01T00:00:00"/>
    <d v="1964-07-01T00:00:00"/>
    <s v="WCDXFER"/>
  </r>
  <r>
    <n v="0"/>
    <n v="0"/>
    <n v="0"/>
    <n v="0"/>
    <d v="2023-12-01T00:00:00"/>
    <s v="BH Colorado Electric Oper Co"/>
    <s v="Regulated Electric (122)"/>
    <s v="X - DNU - RETIRED LINE"/>
    <x v="161"/>
    <n v="135500"/>
    <x v="32"/>
    <n v="9802461"/>
    <s v="CROSSARM ASSEMBLIES, WOOD"/>
    <d v="1964-07-01T00:00:00"/>
    <d v="1964-07-01T00:00:00"/>
    <s v="WCDXFER"/>
  </r>
  <r>
    <n v="0"/>
    <n v="0"/>
    <n v="0"/>
    <n v="0"/>
    <d v="2023-12-01T00:00:00"/>
    <s v="BH Colorado Electric Oper Co"/>
    <s v="Regulated Electric (122)"/>
    <s v="X - DNU - RETIRED LINE"/>
    <x v="161"/>
    <n v="135500"/>
    <x v="32"/>
    <n v="9802514"/>
    <s v="CROSSARM ASSEMBLIES, WOOD"/>
    <d v="1965-07-01T00:00:00"/>
    <d v="1965-07-01T00:00:00"/>
    <s v="WCDXFER"/>
  </r>
  <r>
    <n v="0"/>
    <n v="0"/>
    <n v="0"/>
    <n v="0"/>
    <d v="2023-12-01T00:00:00"/>
    <s v="BH Colorado Electric Oper Co"/>
    <s v="Regulated Electric (122)"/>
    <s v="X - DNU - RETIRED LINE"/>
    <x v="161"/>
    <n v="135500"/>
    <x v="32"/>
    <n v="9802618"/>
    <s v="CROSSARM ASSEMBLIES, WOOD"/>
    <d v="1986-07-01T00:00:00"/>
    <d v="1986-07-01T00:00:00"/>
    <s v="WCDXFER"/>
  </r>
  <r>
    <n v="0"/>
    <n v="0"/>
    <n v="0"/>
    <n v="0"/>
    <d v="2023-12-01T00:00:00"/>
    <s v="BH Colorado Electric Oper Co"/>
    <s v="Regulated Electric (122)"/>
    <s v="X - DNU - RETIRED LINE"/>
    <x v="161"/>
    <n v="135500"/>
    <x v="32"/>
    <n v="9802617"/>
    <s v="CROSSARM ASSEMBLIES, WOOD"/>
    <d v="1972-07-01T00:00:00"/>
    <d v="1972-07-01T00:00:00"/>
    <s v="WCDXFER"/>
  </r>
  <r>
    <n v="0"/>
    <n v="0"/>
    <n v="0"/>
    <n v="0"/>
    <d v="2023-12-01T00:00:00"/>
    <s v="BH Colorado Electric Oper Co"/>
    <s v="Regulated Electric (122)"/>
    <s v="X - DNU - RETIRED LINE"/>
    <x v="161"/>
    <n v="135500"/>
    <x v="32"/>
    <n v="9802767"/>
    <s v="CROSSARM ASSEMBLIES, WOOD"/>
    <d v="1965-07-01T00:00:00"/>
    <d v="1965-07-01T00:00:00"/>
    <s v="WCDXFER"/>
  </r>
  <r>
    <n v="0"/>
    <n v="0"/>
    <n v="0"/>
    <n v="0"/>
    <d v="2023-12-01T00:00:00"/>
    <s v="BH Colorado Electric Oper Co"/>
    <s v="Regulated Electric (122)"/>
    <s v="X - DNU - RETIRED LINE"/>
    <x v="161"/>
    <n v="135500"/>
    <x v="32"/>
    <n v="9802649"/>
    <s v="CROSSARM ASSEMBLIES, WOOD"/>
    <d v="1965-07-01T00:00:00"/>
    <d v="1965-07-01T00:00:00"/>
    <s v="WCDXFER"/>
  </r>
  <r>
    <n v="0"/>
    <n v="0"/>
    <n v="0"/>
    <n v="0"/>
    <d v="2023-12-01T00:00:00"/>
    <s v="BH Colorado Electric Oper Co"/>
    <s v="Regulated Electric (122)"/>
    <s v="X - DNU - RETIRED LINE"/>
    <x v="161"/>
    <n v="135500"/>
    <x v="32"/>
    <n v="9802850"/>
    <s v="CROSSARM ASSEMBLIES, WOOD"/>
    <d v="1977-07-01T00:00:00"/>
    <d v="1977-07-01T00:00:00"/>
    <s v="WCDXFER"/>
  </r>
  <r>
    <n v="0"/>
    <n v="0"/>
    <n v="0"/>
    <n v="0"/>
    <d v="2023-12-01T00:00:00"/>
    <s v="BH Colorado Electric Oper Co"/>
    <s v="Regulated Electric (122)"/>
    <s v="X - DNU - RETIRED LINE"/>
    <x v="161"/>
    <n v="135500"/>
    <x v="32"/>
    <n v="9801865"/>
    <s v="CROSSARM ASSEMBLIES, WOOD"/>
    <d v="1965-07-01T00:00:00"/>
    <d v="1965-07-01T00:00:00"/>
    <s v="WCDXFER"/>
  </r>
  <r>
    <n v="0"/>
    <n v="0"/>
    <n v="0"/>
    <n v="0"/>
    <d v="2023-12-01T00:00:00"/>
    <s v="BH Colorado Electric Oper Co"/>
    <s v="Regulated Electric (122)"/>
    <s v="X - DNU - RETIRED LINE"/>
    <x v="161"/>
    <n v="135500"/>
    <x v="32"/>
    <n v="9801961"/>
    <s v="CROSSARM ASSEMBLIES, WOOD"/>
    <d v="1965-07-01T00:00:00"/>
    <d v="1965-07-01T00:00:00"/>
    <s v="WCDXFER"/>
  </r>
  <r>
    <n v="0"/>
    <n v="0"/>
    <n v="0"/>
    <n v="0"/>
    <d v="2023-12-01T00:00:00"/>
    <s v="BH Colorado Electric Oper Co"/>
    <s v="Regulated Electric (122)"/>
    <s v="X - DNU - RETIRED LINE"/>
    <x v="161"/>
    <n v="135500"/>
    <x v="32"/>
    <n v="9802697"/>
    <s v="CROSSARM ASSEMBLIES, WOOD"/>
    <d v="1964-07-01T00:00:00"/>
    <d v="1964-07-01T00:00:00"/>
    <s v="WCDXFER"/>
  </r>
  <r>
    <n v="0"/>
    <n v="0"/>
    <n v="0"/>
    <n v="0"/>
    <d v="2023-12-01T00:00:00"/>
    <s v="BH Colorado Electric Oper Co"/>
    <s v="Regulated Electric (122)"/>
    <s v="X - DNU - RETIRED LINE"/>
    <x v="161"/>
    <n v="135500"/>
    <x v="33"/>
    <n v="9802269"/>
    <s v="POLE, STEEL"/>
    <d v="1965-07-01T00:00:00"/>
    <d v="1965-07-01T00:00:00"/>
    <s v="WCDXFER"/>
  </r>
  <r>
    <n v="0"/>
    <n v="0"/>
    <n v="0"/>
    <n v="0"/>
    <d v="2023-12-01T00:00:00"/>
    <s v="BH Colorado Electric Oper Co"/>
    <s v="Regulated Electric (122)"/>
    <s v="X - DNU - RETIRED LINE"/>
    <x v="161"/>
    <n v="135500"/>
    <x v="34"/>
    <n v="9802199"/>
    <s v="POLE, WOOD"/>
    <d v="1965-07-01T00:00:00"/>
    <d v="1965-07-01T00:00:00"/>
    <s v="WCDXFER"/>
  </r>
  <r>
    <n v="0"/>
    <n v="0"/>
    <n v="0"/>
    <n v="0"/>
    <d v="2023-12-01T00:00:00"/>
    <s v="BH Colorado Electric Oper Co"/>
    <s v="Regulated Electric (122)"/>
    <s v="X - DNU - RETIRED LINE"/>
    <x v="161"/>
    <n v="135500"/>
    <x v="34"/>
    <n v="9803154"/>
    <s v="POLE, WOOD"/>
    <d v="1964-07-01T00:00:00"/>
    <d v="1964-07-01T00:00:00"/>
    <s v="WCDXFER"/>
  </r>
  <r>
    <n v="0"/>
    <n v="0"/>
    <n v="0"/>
    <n v="0"/>
    <d v="2023-12-01T00:00:00"/>
    <s v="BH Colorado Electric Oper Co"/>
    <s v="Regulated Electric (122)"/>
    <s v="X - DNU - RETIRED LINE"/>
    <x v="161"/>
    <n v="135500"/>
    <x v="34"/>
    <n v="9803187"/>
    <s v="POLE, WOOD"/>
    <d v="1965-07-01T00:00:00"/>
    <d v="1965-07-01T00:00:00"/>
    <s v="WCDXFER"/>
  </r>
  <r>
    <n v="0"/>
    <n v="0"/>
    <n v="0"/>
    <n v="0"/>
    <d v="2023-12-01T00:00:00"/>
    <s v="BH Colorado Electric Oper Co"/>
    <s v="Regulated Electric (122)"/>
    <s v="X - DNU - RETIRED LINE"/>
    <x v="161"/>
    <n v="135500"/>
    <x v="34"/>
    <n v="9803155"/>
    <s v="POLE, WOOD"/>
    <d v="1972-07-01T00:00:00"/>
    <d v="1972-07-01T00:00:00"/>
    <s v="WCDXFER"/>
  </r>
  <r>
    <n v="0"/>
    <n v="0"/>
    <n v="0"/>
    <n v="0"/>
    <d v="2023-12-01T00:00:00"/>
    <s v="BH Colorado Electric Oper Co"/>
    <s v="Regulated Electric (122)"/>
    <s v="X - DNU - RETIRED LINE"/>
    <x v="161"/>
    <n v="135500"/>
    <x v="34"/>
    <n v="9803000"/>
    <s v="POLE, WOOD"/>
    <d v="1964-07-01T00:00:00"/>
    <d v="1964-07-01T00:00:00"/>
    <s v="WCDXFER"/>
  </r>
  <r>
    <n v="0"/>
    <n v="0"/>
    <n v="0"/>
    <n v="0"/>
    <d v="2023-12-01T00:00:00"/>
    <s v="BH Colorado Electric Oper Co"/>
    <s v="Regulated Electric (122)"/>
    <s v="X - DNU - RETIRED LINE"/>
    <x v="161"/>
    <n v="135500"/>
    <x v="34"/>
    <n v="9802270"/>
    <s v="POLE, WOOD"/>
    <d v="1965-07-01T00:00:00"/>
    <d v="1965-07-01T00:00:00"/>
    <s v="WCDXFER"/>
  </r>
  <r>
    <n v="0"/>
    <n v="0"/>
    <n v="0"/>
    <n v="0"/>
    <d v="2023-12-01T00:00:00"/>
    <s v="BH Colorado Electric Oper Co"/>
    <s v="Regulated Electric (122)"/>
    <s v="X - DNU - RETIRED LINE"/>
    <x v="161"/>
    <n v="135500"/>
    <x v="34"/>
    <n v="9803156"/>
    <s v="POLE, WOOD"/>
    <d v="1986-07-01T00:00:00"/>
    <d v="1986-07-01T00:00:00"/>
    <s v="WCDXFER"/>
  </r>
  <r>
    <n v="0"/>
    <n v="0"/>
    <n v="0"/>
    <n v="0"/>
    <d v="2023-12-01T00:00:00"/>
    <s v="BH Colorado Electric Oper Co"/>
    <s v="Regulated Electric (122)"/>
    <s v="X - DNU - RETIRED LINE"/>
    <x v="161"/>
    <n v="135500"/>
    <x v="34"/>
    <n v="9803332"/>
    <s v="POLE, WOOD"/>
    <d v="1965-07-01T00:00:00"/>
    <d v="1965-07-01T00:00:00"/>
    <s v="WCDXFER"/>
  </r>
  <r>
    <n v="0"/>
    <n v="0"/>
    <n v="0"/>
    <n v="0"/>
    <d v="2023-12-01T00:00:00"/>
    <s v="BH Colorado Electric Oper Co"/>
    <s v="Regulated Electric (122)"/>
    <s v="X - DNU - RETIRED LINE"/>
    <x v="161"/>
    <n v="135500"/>
    <x v="34"/>
    <n v="9802174"/>
    <s v="POLE, WOOD"/>
    <d v="1965-07-01T00:00:00"/>
    <d v="1965-07-01T00:00:00"/>
    <s v="WCDXFER"/>
  </r>
  <r>
    <n v="0"/>
    <n v="0"/>
    <n v="0"/>
    <n v="0"/>
    <d v="2023-12-01T00:00:00"/>
    <s v="BH Colorado Electric Oper Co"/>
    <s v="Regulated Electric (122)"/>
    <s v="X - DNU - RETIRED LINE"/>
    <x v="161"/>
    <n v="135500"/>
    <x v="34"/>
    <n v="9803377"/>
    <s v="POLE, WOOD"/>
    <d v="1977-07-01T00:00:00"/>
    <d v="1977-07-01T00:00:00"/>
    <s v="WCDXFER"/>
  </r>
  <r>
    <n v="0"/>
    <n v="0"/>
    <n v="0"/>
    <n v="0"/>
    <d v="2023-12-01T00:00:00"/>
    <s v="BH Colorado Electric Oper Co"/>
    <s v="Regulated Electric (122)"/>
    <s v="X - DNU - RETIRED LINE"/>
    <x v="161"/>
    <n v="135500"/>
    <x v="34"/>
    <n v="9802162"/>
    <s v="POLE, WOOD"/>
    <d v="1965-07-01T00:00:00"/>
    <d v="1965-07-01T00:00:00"/>
    <s v="WCDXFER"/>
  </r>
  <r>
    <n v="0"/>
    <n v="0"/>
    <n v="0"/>
    <n v="0"/>
    <d v="2023-12-01T00:00:00"/>
    <s v="BH Colorado Electric Oper Co"/>
    <s v="Regulated Electric (122)"/>
    <s v="X - DNU - RETIRED LINE"/>
    <x v="161"/>
    <n v="135500"/>
    <x v="34"/>
    <n v="9803276"/>
    <s v="POLE, WOOD"/>
    <d v="1965-07-01T00:00:00"/>
    <d v="1965-07-01T00:00:00"/>
    <s v="WCDXFER"/>
  </r>
  <r>
    <n v="0"/>
    <n v="0"/>
    <n v="0"/>
    <n v="0"/>
    <d v="2023-12-01T00:00:00"/>
    <s v="BH Colorado Electric Oper Co"/>
    <s v="Regulated Electric (122)"/>
    <s v="X - DNU - RETIRED LINE"/>
    <x v="161"/>
    <n v="135500"/>
    <x v="34"/>
    <n v="9803053"/>
    <s v="POLE, WOOD"/>
    <d v="1965-07-01T00:00:00"/>
    <d v="1965-07-01T00:00:00"/>
    <s v="WCDXFER"/>
  </r>
  <r>
    <n v="0"/>
    <n v="0"/>
    <n v="0"/>
    <n v="0"/>
    <d v="2023-12-01T00:00:00"/>
    <s v="BH Colorado Electric Oper Co"/>
    <s v="Regulated Electric (122)"/>
    <s v="X - DNU - RETIRED LINE"/>
    <x v="161"/>
    <n v="135500"/>
    <x v="34"/>
    <n v="9803312"/>
    <s v="POLE, WOOD"/>
    <d v="1964-07-01T00:00:00"/>
    <d v="1964-07-01T00:00:00"/>
    <s v="WCDXFER"/>
  </r>
  <r>
    <n v="0"/>
    <n v="0"/>
    <n v="0"/>
    <n v="0"/>
    <d v="2023-12-01T00:00:00"/>
    <s v="BH Colorado Electric Oper Co"/>
    <s v="Regulated Electric (122)"/>
    <s v="X - DNU - RETIRED LINE"/>
    <x v="161"/>
    <n v="135500"/>
    <x v="34"/>
    <n v="9803235"/>
    <s v="POLE, WOOD"/>
    <d v="1964-07-01T00:00:00"/>
    <d v="1964-07-01T00:00:00"/>
    <s v="WCDXFER"/>
  </r>
  <r>
    <n v="0"/>
    <n v="0"/>
    <n v="0"/>
    <n v="0"/>
    <d v="2023-12-01T00:00:00"/>
    <s v="BH Colorado Electric Oper Co"/>
    <s v="Regulated Electric (122)"/>
    <s v="X - DNU - RETIRED LINE"/>
    <x v="161"/>
    <n v="135500"/>
    <x v="438"/>
    <n v="9975161"/>
    <s v="STEEL 1 POLE 25'"/>
    <d v="1965-07-01T00:00:00"/>
    <d v="1965-07-01T00:00:00"/>
    <s v="CPR Conversion"/>
  </r>
  <r>
    <n v="0"/>
    <n v="0"/>
    <n v="0"/>
    <n v="0"/>
    <d v="2023-12-01T00:00:00"/>
    <s v="BH Colorado Electric Oper Co"/>
    <s v="Regulated Electric (122)"/>
    <s v="X - DNU - RETIRED LINE"/>
    <x v="161"/>
    <n v="135500"/>
    <x v="94"/>
    <n v="9975168"/>
    <s v="WOOD 1 POLE 35'"/>
    <d v="1965-07-01T00:00:00"/>
    <d v="1965-07-01T00:00:00"/>
    <s v="CPR Conversion"/>
  </r>
  <r>
    <n v="0"/>
    <n v="0"/>
    <n v="0"/>
    <n v="0"/>
    <d v="2023-12-01T00:00:00"/>
    <s v="BH Colorado Electric Oper Co"/>
    <s v="Regulated Electric (122)"/>
    <s v="X - DNU - RETIRED LINE"/>
    <x v="161"/>
    <n v="135500"/>
    <x v="426"/>
    <n v="9975167"/>
    <s v="WOOD 1 POLE 40'"/>
    <d v="1965-07-01T00:00:00"/>
    <d v="1965-07-01T00:00:00"/>
    <s v="CPR Conversion"/>
  </r>
  <r>
    <n v="0"/>
    <n v="0"/>
    <n v="0"/>
    <n v="0"/>
    <d v="2023-12-01T00:00:00"/>
    <s v="BH Colorado Electric Oper Co"/>
    <s v="Regulated Electric (122)"/>
    <s v="X - DNU - RETIRED LINE"/>
    <x v="161"/>
    <n v="135500"/>
    <x v="432"/>
    <n v="9975166"/>
    <s v="WOOD 1 POLE 45'"/>
    <d v="1965-07-01T00:00:00"/>
    <d v="1965-07-01T00:00:00"/>
    <s v="CPR Conversion"/>
  </r>
  <r>
    <n v="0"/>
    <n v="0"/>
    <n v="0"/>
    <n v="0"/>
    <d v="2023-12-01T00:00:00"/>
    <s v="BH Colorado Electric Oper Co"/>
    <s v="Regulated Electric (122)"/>
    <s v="X - DNU - RETIRED LINE"/>
    <x v="161"/>
    <n v="135500"/>
    <x v="52"/>
    <n v="9975165"/>
    <s v="WOOD 1 POLE 55'"/>
    <d v="1965-07-01T00:00:00"/>
    <d v="1965-07-01T00:00:00"/>
    <s v="CPR Conversion"/>
  </r>
  <r>
    <n v="0"/>
    <n v="0"/>
    <n v="0"/>
    <n v="0"/>
    <d v="2023-12-01T00:00:00"/>
    <s v="BH Colorado Electric Oper Co"/>
    <s v="Regulated Electric (122)"/>
    <s v="X - DNU - RETIRED LINE"/>
    <x v="161"/>
    <n v="135500"/>
    <x v="53"/>
    <n v="9724211"/>
    <s v="WOOD 1 POLE 60'"/>
    <d v="1965-07-01T00:00:00"/>
    <d v="1965-07-01T00:00:00"/>
    <s v="CPR Conversion"/>
  </r>
  <r>
    <n v="0"/>
    <n v="0"/>
    <n v="0"/>
    <n v="0"/>
    <d v="2023-12-01T00:00:00"/>
    <s v="BH Colorado Electric Oper Co"/>
    <s v="Regulated Electric (122)"/>
    <s v="X - DNU - RETIRED LINE"/>
    <x v="161"/>
    <n v="135500"/>
    <x v="53"/>
    <n v="9974626"/>
    <s v="WOOD 1 POLE 60'"/>
    <d v="1964-07-01T00:00:00"/>
    <d v="1964-07-01T00:00:00"/>
    <s v="CPR Conversion"/>
  </r>
  <r>
    <n v="0"/>
    <n v="0"/>
    <n v="0"/>
    <n v="0"/>
    <d v="2023-12-01T00:00:00"/>
    <s v="BH Colorado Electric Oper Co"/>
    <s v="Regulated Electric (122)"/>
    <s v="X - DNU - RETIRED LINE"/>
    <x v="161"/>
    <n v="135500"/>
    <x v="54"/>
    <n v="9974624"/>
    <s v="WOOD 1 POLE 65'"/>
    <d v="1972-07-01T00:00:00"/>
    <d v="1972-07-01T00:00:00"/>
    <s v="CPR Conversion"/>
  </r>
  <r>
    <n v="0"/>
    <n v="0"/>
    <n v="0"/>
    <n v="0"/>
    <d v="2023-12-01T00:00:00"/>
    <s v="BH Colorado Electric Oper Co"/>
    <s v="Regulated Electric (122)"/>
    <s v="X - DNU - RETIRED LINE"/>
    <x v="161"/>
    <n v="135500"/>
    <x v="54"/>
    <n v="9974625"/>
    <s v="WOOD 1 POLE 65'"/>
    <d v="1964-07-01T00:00:00"/>
    <d v="1964-07-01T00:00:00"/>
    <s v="CPR Conversion"/>
  </r>
  <r>
    <n v="0"/>
    <n v="0"/>
    <n v="0"/>
    <n v="0"/>
    <d v="2023-12-01T00:00:00"/>
    <s v="BH Colorado Electric Oper Co"/>
    <s v="Regulated Electric (122)"/>
    <s v="X - DNU - RETIRED LINE"/>
    <x v="161"/>
    <n v="135500"/>
    <x v="54"/>
    <n v="9975164"/>
    <s v="WOOD 1 POLE 65'"/>
    <d v="1965-07-01T00:00:00"/>
    <d v="1965-07-01T00:00:00"/>
    <s v="CPR Conversion"/>
  </r>
  <r>
    <n v="0"/>
    <n v="0"/>
    <n v="0"/>
    <n v="0"/>
    <d v="2023-12-01T00:00:00"/>
    <s v="BH Colorado Electric Oper Co"/>
    <s v="Regulated Electric (122)"/>
    <s v="X - DNU - RETIRED LINE"/>
    <x v="161"/>
    <n v="135500"/>
    <x v="54"/>
    <n v="9974623"/>
    <s v="WOOD 1 POLE 65'"/>
    <d v="1986-07-01T00:00:00"/>
    <d v="1986-07-01T00:00:00"/>
    <s v="CPR Conversion"/>
  </r>
  <r>
    <n v="0"/>
    <n v="0"/>
    <n v="0"/>
    <n v="0"/>
    <d v="2023-12-01T00:00:00"/>
    <s v="BH Colorado Electric Oper Co"/>
    <s v="Regulated Electric (122)"/>
    <s v="X - DNU - RETIRED LINE"/>
    <x v="161"/>
    <n v="135500"/>
    <x v="55"/>
    <n v="9974622"/>
    <s v="WOOD 1 POLE 70'"/>
    <d v="1964-07-01T00:00:00"/>
    <d v="1964-07-01T00:00:00"/>
    <s v="CPR Conversion"/>
  </r>
  <r>
    <n v="0"/>
    <n v="0"/>
    <n v="0"/>
    <n v="0"/>
    <d v="2023-12-01T00:00:00"/>
    <s v="BH Colorado Electric Oper Co"/>
    <s v="Regulated Electric (122)"/>
    <s v="X - DNU - RETIRED LINE"/>
    <x v="161"/>
    <n v="135500"/>
    <x v="55"/>
    <n v="9975163"/>
    <s v="WOOD 1 POLE 70'"/>
    <d v="1965-07-01T00:00:00"/>
    <d v="1965-07-01T00:00:00"/>
    <s v="CPR Conversion"/>
  </r>
  <r>
    <n v="0"/>
    <n v="0"/>
    <n v="0"/>
    <n v="0"/>
    <d v="2023-12-01T00:00:00"/>
    <s v="BH Colorado Electric Oper Co"/>
    <s v="Regulated Electric (122)"/>
    <s v="X - DNU - RETIRED LINE"/>
    <x v="161"/>
    <n v="135500"/>
    <x v="56"/>
    <n v="9974621"/>
    <s v="WOOD 1 POLE 75'"/>
    <d v="1964-07-01T00:00:00"/>
    <d v="1964-07-01T00:00:00"/>
    <s v="CPR Conversion"/>
  </r>
  <r>
    <n v="0"/>
    <n v="0"/>
    <n v="0"/>
    <n v="0"/>
    <d v="2023-12-01T00:00:00"/>
    <s v="BH Colorado Electric Oper Co"/>
    <s v="Regulated Electric (122)"/>
    <s v="X - DNU - RETIRED LINE"/>
    <x v="161"/>
    <n v="135500"/>
    <x v="56"/>
    <n v="9975162"/>
    <s v="WOOD 1 POLE 75'"/>
    <d v="1965-07-01T00:00:00"/>
    <d v="1965-07-01T00:00:00"/>
    <s v="CPR Conversion"/>
  </r>
  <r>
    <n v="0"/>
    <n v="0"/>
    <n v="0"/>
    <n v="0"/>
    <d v="2023-12-01T00:00:00"/>
    <s v="BH Colorado Electric Oper Co"/>
    <s v="Regulated Electric (122)"/>
    <s v="X - DNU - RETIRED LINE"/>
    <x v="161"/>
    <n v="135500"/>
    <x v="434"/>
    <n v="9724165"/>
    <s v="WOOD 2 POLES 60'"/>
    <d v="1977-07-01T00:00:00"/>
    <d v="1977-07-01T00:00:00"/>
    <s v="CPR Conversion"/>
  </r>
  <r>
    <n v="0"/>
    <n v="0"/>
    <n v="0"/>
    <n v="0"/>
    <d v="2023-12-01T00:00:00"/>
    <s v="BH Colorado Electric Oper Co"/>
    <s v="Regulated Electric (122)"/>
    <s v="X - DNU - RETIRED LINE"/>
    <x v="161"/>
    <n v="135600"/>
    <x v="35"/>
    <n v="9974620"/>
    <s v="CONDUCTOR, OVERHEAD"/>
    <d v="1964-07-01T00:00:00"/>
    <d v="1964-07-01T00:00:00"/>
    <s v="CPR Conversion"/>
  </r>
  <r>
    <n v="0"/>
    <n v="0"/>
    <n v="0"/>
    <n v="0"/>
    <d v="2023-12-01T00:00:00"/>
    <s v="BH Colorado Electric Oper Co"/>
    <s v="Regulated Electric (122)"/>
    <s v="X - DNU - RETIRED LINE"/>
    <x v="161"/>
    <n v="135600"/>
    <x v="35"/>
    <n v="9974619"/>
    <s v="TRANSMISSION LINES-CONDUCTOR"/>
    <d v="1979-07-01T00:00:00"/>
    <d v="1979-07-01T00:00:00"/>
    <s v="CPR Conversion"/>
  </r>
  <r>
    <n v="0"/>
    <n v="0"/>
    <n v="0"/>
    <n v="0"/>
    <d v="2023-12-01T00:00:00"/>
    <s v="BH Colorado Electric Oper Co"/>
    <s v="Regulated Electric (122)"/>
    <s v="X - DNU - RETIRED LINE"/>
    <x v="161"/>
    <n v="135600"/>
    <x v="35"/>
    <n v="9975160"/>
    <s v="CONDUCTOR, OVERHEAD"/>
    <d v="1965-07-01T00:00:00"/>
    <d v="1965-07-01T00:00:00"/>
    <s v="CPR Conversion"/>
  </r>
  <r>
    <n v="0"/>
    <n v="0"/>
    <n v="0"/>
    <n v="0"/>
    <d v="2023-12-01T00:00:00"/>
    <s v="BH Colorado Electric Oper Co"/>
    <s v="Regulated Electric (122)"/>
    <s v="X - DNU - RETIRED LINE"/>
    <x v="161"/>
    <n v="135600"/>
    <x v="30"/>
    <n v="9975159"/>
    <s v="STATIC WIRE (TRANSMISSION LINES)"/>
    <d v="1965-07-01T00:00:00"/>
    <d v="1965-07-01T00:00:00"/>
    <s v="CPR Conversion"/>
  </r>
  <r>
    <n v="0"/>
    <n v="0"/>
    <n v="0"/>
    <n v="0"/>
    <d v="2023-12-01T00:00:00"/>
    <s v="BH Colorado Electric Oper Co"/>
    <s v="Regulated Electric (122)"/>
    <s v="X - DNU - RETIRED LINE"/>
    <x v="161"/>
    <n v="135600"/>
    <x v="30"/>
    <n v="9974618"/>
    <s v="STATIC WIRE (TRANSMISSION LINES)"/>
    <d v="1964-07-01T00:00:00"/>
    <d v="1964-07-01T00:00:00"/>
    <s v="CPR Conversion"/>
  </r>
  <r>
    <n v="0"/>
    <n v="0"/>
    <n v="0"/>
    <n v="0"/>
    <d v="2023-12-01T00:00:00"/>
    <s v="BH Colorado Electric Oper Co"/>
    <s v="Regulated Electric (122)"/>
    <s v="X - DNU - Retired Line"/>
    <x v="162"/>
    <n v="135500"/>
    <x v="19"/>
    <n v="9831214"/>
    <s v="ANCHORS"/>
    <d v="1996-07-01T00:00:00"/>
    <d v="1996-07-01T00:00:00"/>
    <s v="CPR Conversion"/>
  </r>
  <r>
    <n v="0"/>
    <n v="0"/>
    <n v="0"/>
    <n v="0"/>
    <d v="2023-12-01T00:00:00"/>
    <s v="BH Colorado Electric Oper Co"/>
    <s v="Regulated Electric (122)"/>
    <s v="X - DNU - Retired Line"/>
    <x v="162"/>
    <n v="135500"/>
    <x v="32"/>
    <n v="9802659"/>
    <s v="CROSSARM ASSEMBLIES, WOOD"/>
    <d v="1996-07-01T00:00:00"/>
    <d v="1996-07-01T00:00:00"/>
    <s v="WCDXFER"/>
  </r>
  <r>
    <n v="0"/>
    <n v="0"/>
    <n v="0"/>
    <n v="0"/>
    <d v="2023-12-01T00:00:00"/>
    <s v="BH Colorado Electric Oper Co"/>
    <s v="Regulated Electric (122)"/>
    <s v="X - DNU - Retired Line"/>
    <x v="162"/>
    <n v="135500"/>
    <x v="32"/>
    <n v="9802794"/>
    <s v="CROSSARM ASSEMBLIES, WOOD"/>
    <d v="1990-07-01T00:00:00"/>
    <d v="1990-07-01T00:00:00"/>
    <s v="WCDXFER"/>
  </r>
  <r>
    <n v="0"/>
    <n v="0"/>
    <n v="0"/>
    <n v="0"/>
    <d v="2023-12-01T00:00:00"/>
    <s v="BH Colorado Electric Oper Co"/>
    <s v="Regulated Electric (122)"/>
    <s v="X - DNU - Retired Line"/>
    <x v="162"/>
    <n v="135500"/>
    <x v="32"/>
    <n v="9802808"/>
    <s v="CROSSARM ASSEMBLIES, WOOD"/>
    <d v="1996-07-01T00:00:00"/>
    <d v="1996-07-01T00:00:00"/>
    <s v="WCDXFER"/>
  </r>
  <r>
    <n v="0"/>
    <n v="0"/>
    <n v="0"/>
    <n v="0"/>
    <d v="2023-12-01T00:00:00"/>
    <s v="BH Colorado Electric Oper Co"/>
    <s v="Regulated Electric (122)"/>
    <s v="X - DNU - Retired Line"/>
    <x v="162"/>
    <n v="135500"/>
    <x v="21"/>
    <n v="9831215"/>
    <s v="GUYS"/>
    <d v="1996-07-01T00:00:00"/>
    <d v="1996-07-01T00:00:00"/>
    <s v="CPR Conversion"/>
  </r>
  <r>
    <n v="0"/>
    <n v="0"/>
    <n v="0"/>
    <n v="0"/>
    <d v="2023-12-01T00:00:00"/>
    <s v="BH Colorado Electric Oper Co"/>
    <s v="Regulated Electric (122)"/>
    <s v="X - DNU - Retired Line"/>
    <x v="162"/>
    <n v="135500"/>
    <x v="34"/>
    <n v="9803323"/>
    <s v="POLE, WOOD"/>
    <d v="1990-07-01T00:00:00"/>
    <d v="1990-07-01T00:00:00"/>
    <s v="WCDXFER"/>
  </r>
  <r>
    <n v="0"/>
    <n v="0"/>
    <n v="0"/>
    <n v="0"/>
    <d v="2023-12-01T00:00:00"/>
    <s v="BH Colorado Electric Oper Co"/>
    <s v="Regulated Electric (122)"/>
    <s v="X - DNU - Retired Line"/>
    <x v="162"/>
    <n v="135500"/>
    <x v="34"/>
    <n v="9803197"/>
    <s v="POLE, WOOD"/>
    <d v="1996-07-01T00:00:00"/>
    <d v="1996-07-01T00:00:00"/>
    <s v="WCDXFER"/>
  </r>
  <r>
    <n v="0"/>
    <n v="0"/>
    <n v="0"/>
    <n v="0"/>
    <d v="2023-12-01T00:00:00"/>
    <s v="BH Colorado Electric Oper Co"/>
    <s v="Regulated Electric (122)"/>
    <s v="X - DNU - Retired Line"/>
    <x v="162"/>
    <n v="135500"/>
    <x v="34"/>
    <n v="9803371"/>
    <s v="POLE, WOOD"/>
    <d v="1996-07-01T00:00:00"/>
    <d v="1996-07-01T00:00:00"/>
    <s v="WCDXFER"/>
  </r>
  <r>
    <n v="0"/>
    <n v="0"/>
    <n v="0"/>
    <n v="0"/>
    <d v="2023-12-01T00:00:00"/>
    <s v="BH Colorado Electric Oper Co"/>
    <s v="Regulated Electric (122)"/>
    <s v="X - DNU - Retired Line"/>
    <x v="162"/>
    <n v="135500"/>
    <x v="54"/>
    <n v="9776103"/>
    <s v="WOOD 1 POLE 65'"/>
    <d v="1996-07-01T00:00:00"/>
    <d v="1996-07-01T00:00:00"/>
    <s v="CPR Conversion"/>
  </r>
  <r>
    <n v="0"/>
    <n v="0"/>
    <n v="0"/>
    <n v="0"/>
    <d v="2023-12-01T00:00:00"/>
    <s v="BH Colorado Electric Oper Co"/>
    <s v="Regulated Electric (122)"/>
    <s v="X - DNU - Retired Line"/>
    <x v="162"/>
    <n v="135500"/>
    <x v="56"/>
    <n v="9975067"/>
    <s v="WOOD 1 POLE 75'"/>
    <d v="1990-07-01T00:00:00"/>
    <d v="1990-07-01T00:00:00"/>
    <s v="CPR Conversion"/>
  </r>
  <r>
    <n v="0"/>
    <n v="0"/>
    <n v="0"/>
    <n v="0"/>
    <d v="2023-12-01T00:00:00"/>
    <s v="BH Colorado Electric Oper Co"/>
    <s v="Regulated Electric (122)"/>
    <s v="X - DNU - Retired Line"/>
    <x v="162"/>
    <n v="135500"/>
    <x v="57"/>
    <n v="9689545"/>
    <s v="WOOD 1 POLE 80'"/>
    <d v="1996-07-01T00:00:00"/>
    <d v="1996-07-01T00:00:00"/>
    <s v="CPR Conversion"/>
  </r>
  <r>
    <n v="0"/>
    <n v="0"/>
    <n v="0"/>
    <n v="0"/>
    <d v="2023-12-01T00:00:00"/>
    <s v="BH Colorado Electric Oper Co"/>
    <s v="Regulated Electric (122)"/>
    <s v="X - DNU - Retired Line"/>
    <x v="162"/>
    <n v="135600"/>
    <x v="35"/>
    <n v="9975066"/>
    <s v="CONDUCTOR, OVERHEAD"/>
    <d v="1990-07-01T00:00:00"/>
    <d v="1990-07-01T00:00:00"/>
    <s v="CPR Conversion"/>
  </r>
  <r>
    <n v="0"/>
    <n v="0"/>
    <n v="0"/>
    <n v="0"/>
    <d v="2023-12-01T00:00:00"/>
    <s v="BH Colorado Electric Oper Co"/>
    <s v="Regulated Electric (122)"/>
    <s v="X - DNU - Retired Line"/>
    <x v="162"/>
    <n v="135600"/>
    <x v="31"/>
    <n v="9792757"/>
    <s v="SUSPENSION INSULATORS"/>
    <d v="1996-07-01T00:00:00"/>
    <d v="1996-07-01T00:00:00"/>
    <s v="CPR Conversion"/>
  </r>
  <r>
    <n v="0"/>
    <n v="0"/>
    <n v="0"/>
    <n v="0"/>
    <d v="2023-12-01T00:00:00"/>
    <s v="BH Colorado Electric Oper Co"/>
    <s v="Regulated Electric (122)"/>
    <s v="X - DNU - RETIRED LINE"/>
    <x v="161"/>
    <n v="135002"/>
    <x v="17"/>
    <n v="9870049"/>
    <s v="T-LIN S36 T21 R61"/>
    <d v="1954-07-01T00:00:00"/>
    <d v="1954-07-01T00:00:00"/>
    <s v="CPR Conversion"/>
  </r>
  <r>
    <n v="0"/>
    <n v="0"/>
    <n v="0"/>
    <n v="0"/>
    <d v="2023-12-01T00:00:00"/>
    <s v="BH Colorado Electric Oper Co"/>
    <s v="Regulated Electric (122)"/>
    <s v="X - DNU - RETIRED LINE"/>
    <x v="161"/>
    <n v="135002"/>
    <x v="17"/>
    <n v="9870121"/>
    <s v="T-LIN S07 T21 R64"/>
    <d v="1976-07-01T00:00:00"/>
    <d v="1976-07-01T00:00:00"/>
    <s v="CPR Conversion"/>
  </r>
  <r>
    <n v="0"/>
    <n v="0"/>
    <n v="0"/>
    <n v="0"/>
    <d v="2023-12-01T00:00:00"/>
    <s v="BH Colorado Electric Oper Co"/>
    <s v="Regulated Electric (122)"/>
    <s v="X - DNU - RETIRED LINE"/>
    <x v="161"/>
    <n v="135002"/>
    <x v="17"/>
    <n v="9691246"/>
    <s v="T-LIN S36 T21 R57"/>
    <d v="1977-07-01T00:00:00"/>
    <d v="1977-07-01T00:00:00"/>
    <s v="CPR Conversion"/>
  </r>
  <r>
    <n v="0"/>
    <n v="0"/>
    <n v="0"/>
    <n v="0"/>
    <d v="2023-12-01T00:00:00"/>
    <s v="BH Colorado Electric Oper Co"/>
    <s v="Regulated Electric (122)"/>
    <s v="X - DNU - RETIRED LINE"/>
    <x v="161"/>
    <n v="135002"/>
    <x v="17"/>
    <n v="9870056"/>
    <s v="T-LIN S09 T22 R57"/>
    <d v="1938-07-01T00:00:00"/>
    <d v="1938-07-01T00:00:00"/>
    <s v="CPR Conversion"/>
  </r>
  <r>
    <n v="0"/>
    <n v="0"/>
    <n v="0"/>
    <n v="0"/>
    <d v="2023-12-01T00:00:00"/>
    <s v="BH Colorado Electric Oper Co"/>
    <s v="Regulated Electric (122)"/>
    <s v="X - DNU - RETIRED LINE"/>
    <x v="161"/>
    <n v="135002"/>
    <x v="17"/>
    <n v="9870055"/>
    <s v="T-LIN S09 T22 R57"/>
    <d v="1939-07-01T00:00:00"/>
    <d v="1939-07-01T00:00:00"/>
    <s v="CPR Conversion"/>
  </r>
  <r>
    <n v="0"/>
    <n v="0"/>
    <n v="0"/>
    <n v="0"/>
    <d v="2023-12-01T00:00:00"/>
    <s v="BH Colorado Electric Oper Co"/>
    <s v="Regulated Electric (122)"/>
    <s v="X - DNU - RETIRED LINE"/>
    <x v="161"/>
    <n v="135002"/>
    <x v="17"/>
    <n v="9870054"/>
    <s v="T-LIN S09 T22 R57"/>
    <d v="1941-07-01T00:00:00"/>
    <d v="1941-07-01T00:00:00"/>
    <s v="CPR Conversion"/>
  </r>
  <r>
    <n v="0"/>
    <n v="0"/>
    <n v="0"/>
    <n v="0"/>
    <d v="2023-12-01T00:00:00"/>
    <s v="BH Colorado Electric Oper Co"/>
    <s v="Regulated Electric (122)"/>
    <s v="X - DNU - RETIRED LINE"/>
    <x v="161"/>
    <n v="135002"/>
    <x v="17"/>
    <n v="9870051"/>
    <s v="T-LIN S18 T21 R61"/>
    <d v="1951-07-01T00:00:00"/>
    <d v="1951-07-01T00:00:00"/>
    <s v="CPR Conversion"/>
  </r>
  <r>
    <n v="0"/>
    <n v="0"/>
    <n v="0"/>
    <n v="0"/>
    <d v="2023-12-01T00:00:00"/>
    <s v="BH Colorado Electric Oper Co"/>
    <s v="Regulated Electric (122)"/>
    <s v="X - DNU - RETIRED LINE"/>
    <x v="161"/>
    <n v="135002"/>
    <x v="17"/>
    <n v="9870044"/>
    <s v="T-LIN S32 T21 R60"/>
    <d v="1954-07-01T00:00:00"/>
    <d v="1954-07-01T00:00:00"/>
    <s v="CPR Conversion"/>
  </r>
  <r>
    <n v="0"/>
    <n v="0"/>
    <n v="0"/>
    <n v="0"/>
    <d v="2023-12-01T00:00:00"/>
    <s v="BH Colorado Electric Oper Co"/>
    <s v="Regulated Electric (122)"/>
    <s v="X - DNU - RETIRED LINE"/>
    <x v="161"/>
    <n v="135002"/>
    <x v="17"/>
    <n v="9870117"/>
    <s v="T-LIN S07 T22 R57"/>
    <d v="1977-07-01T00:00:00"/>
    <d v="1977-07-01T00:00:00"/>
    <s v="CPR Conversion"/>
  </r>
  <r>
    <n v="0"/>
    <n v="0"/>
    <n v="0"/>
    <n v="0"/>
    <d v="2023-12-01T00:00:00"/>
    <s v="BH Colorado Electric Oper Co"/>
    <s v="Regulated Electric (122)"/>
    <s v="X - DNU - RETIRED LINE"/>
    <x v="161"/>
    <n v="135002"/>
    <x v="17"/>
    <n v="9870042"/>
    <s v="T-LIN S05 T21 R63"/>
    <d v="1966-07-01T00:00:00"/>
    <d v="1966-07-01T00:00:00"/>
    <s v="CPR Conversion"/>
  </r>
  <r>
    <n v="0"/>
    <n v="0"/>
    <n v="0"/>
    <n v="0"/>
    <d v="2023-12-01T00:00:00"/>
    <s v="BH Colorado Electric Oper Co"/>
    <s v="Regulated Electric (122)"/>
    <s v="X - DNU - RETIRED LINE"/>
    <x v="161"/>
    <n v="135002"/>
    <x v="17"/>
    <n v="9870043"/>
    <s v="T-LIN S04 T21 R62"/>
    <d v="1962-07-01T00:00:00"/>
    <d v="1962-07-01T00:00:00"/>
    <s v="CPR Conversion"/>
  </r>
  <r>
    <n v="0"/>
    <n v="0"/>
    <n v="0"/>
    <n v="0"/>
    <d v="2023-12-01T00:00:00"/>
    <s v="BH Colorado Electric Oper Co"/>
    <s v="Regulated Electric (122)"/>
    <s v="X - DNU - RETIRED LINE"/>
    <x v="161"/>
    <n v="135002"/>
    <x v="17"/>
    <n v="9691240"/>
    <s v="T-LIN S04 T19 R70"/>
    <d v="1978-07-01T00:00:00"/>
    <d v="1978-07-01T00:00:00"/>
    <s v="CPR Conversion"/>
  </r>
  <r>
    <n v="0"/>
    <n v="0"/>
    <n v="0"/>
    <n v="0"/>
    <d v="2023-12-01T00:00:00"/>
    <s v="BH Colorado Electric Oper Co"/>
    <s v="Regulated Electric (122)"/>
    <s v="X - DNU - RETIRED LINE"/>
    <x v="161"/>
    <n v="135002"/>
    <x v="17"/>
    <n v="9870111"/>
    <s v="T-LIN S01 T22 R57"/>
    <d v="1977-07-01T00:00:00"/>
    <d v="1977-07-01T00:00:00"/>
    <s v="CPR Conversion"/>
  </r>
  <r>
    <n v="0"/>
    <n v="0"/>
    <n v="0"/>
    <n v="0"/>
    <d v="2023-12-01T00:00:00"/>
    <s v="BH Colorado Electric Oper Co"/>
    <s v="Regulated Electric (122)"/>
    <s v="X - DNU - RETIRED LINE"/>
    <x v="161"/>
    <n v="135002"/>
    <x v="17"/>
    <n v="9870046"/>
    <s v="T-LIN S18 T21 R61"/>
    <d v="1954-07-01T00:00:00"/>
    <d v="1954-07-01T00:00:00"/>
    <s v="CPR Conversion"/>
  </r>
  <r>
    <n v="0"/>
    <n v="0"/>
    <n v="0"/>
    <n v="0"/>
    <d v="2023-12-01T00:00:00"/>
    <s v="BH Colorado Electric Oper Co"/>
    <s v="Regulated Electric (122)"/>
    <s v="X - DNU - RETIRED LINE"/>
    <x v="161"/>
    <n v="135002"/>
    <x v="17"/>
    <n v="9870041"/>
    <s v="T-LIN S06 T21 R63"/>
    <d v="1966-07-01T00:00:00"/>
    <d v="1966-07-01T00:00:00"/>
    <s v="CPR Conversion"/>
  </r>
  <r>
    <n v="0"/>
    <n v="0"/>
    <n v="0"/>
    <n v="0"/>
    <d v="2023-12-01T00:00:00"/>
    <s v="BH Colorado Electric Oper Co"/>
    <s v="Regulated Electric (122)"/>
    <s v="X - DNU - RETIRED LINE"/>
    <x v="161"/>
    <n v="135002"/>
    <x v="17"/>
    <n v="9696127"/>
    <s v="T-LIN S05 T22 R60"/>
    <d v="1954-07-01T00:00:00"/>
    <d v="1954-07-01T00:00:00"/>
    <s v="CPR Conversion"/>
  </r>
  <r>
    <n v="0"/>
    <n v="0"/>
    <n v="0"/>
    <n v="0"/>
    <d v="2023-12-01T00:00:00"/>
    <s v="BH Colorado Electric Oper Co"/>
    <s v="Regulated Electric (122)"/>
    <s v="X - DNU - RETIRED LINE"/>
    <x v="161"/>
    <n v="135002"/>
    <x v="17"/>
    <n v="9870118"/>
    <s v="T-LIN S11 T22 R58"/>
    <d v="1977-07-01T00:00:00"/>
    <d v="1977-07-01T00:00:00"/>
    <s v="CPR Conversion"/>
  </r>
  <r>
    <n v="0"/>
    <n v="0"/>
    <n v="0"/>
    <n v="0"/>
    <d v="2023-12-01T00:00:00"/>
    <s v="BH Colorado Electric Oper Co"/>
    <s v="Regulated Electric (122)"/>
    <s v="X - DNU - RETIRED LINE"/>
    <x v="161"/>
    <n v="135002"/>
    <x v="17"/>
    <n v="9870119"/>
    <s v="T-LIN S23 T22 R58"/>
    <d v="1977-07-01T00:00:00"/>
    <d v="1977-07-01T00:00:00"/>
    <s v="CPR Conversion"/>
  </r>
  <r>
    <n v="0"/>
    <n v="0"/>
    <n v="0"/>
    <n v="0"/>
    <d v="2023-12-01T00:00:00"/>
    <s v="BH Colorado Electric Oper Co"/>
    <s v="Regulated Electric (122)"/>
    <s v="X - DNU - RETIRED LINE"/>
    <x v="161"/>
    <n v="135002"/>
    <x v="17"/>
    <n v="9718840"/>
    <s v="T-LIN S05 T19 R70"/>
    <d v="1978-07-01T00:00:00"/>
    <d v="1978-07-01T00:00:00"/>
    <s v="CPR Conversion"/>
  </r>
  <r>
    <n v="0"/>
    <n v="0"/>
    <n v="0"/>
    <n v="0"/>
    <d v="2023-12-01T00:00:00"/>
    <s v="BH Colorado Electric Oper Co"/>
    <s v="Regulated Electric (122)"/>
    <s v="X - DNU - RETIRED LINE"/>
    <x v="161"/>
    <n v="135002"/>
    <x v="17"/>
    <n v="9870114"/>
    <s v="T-LIN S09 T22 R57"/>
    <d v="1977-07-01T00:00:00"/>
    <d v="1977-07-01T00:00:00"/>
    <s v="CPR Conversion"/>
  </r>
  <r>
    <n v="0"/>
    <n v="0"/>
    <n v="0"/>
    <n v="0"/>
    <d v="2023-12-01T00:00:00"/>
    <s v="BH Colorado Electric Oper Co"/>
    <s v="Regulated Electric (122)"/>
    <s v="X - DNU - RETIRED LINE"/>
    <x v="161"/>
    <n v="135002"/>
    <x v="17"/>
    <n v="9870112"/>
    <s v="T-LIN S12 T22 R57"/>
    <d v="1977-07-01T00:00:00"/>
    <d v="1977-07-01T00:00:00"/>
    <s v="CPR Conversion"/>
  </r>
  <r>
    <n v="0"/>
    <n v="0"/>
    <n v="0"/>
    <n v="0"/>
    <d v="2023-12-01T00:00:00"/>
    <s v="BH Colorado Electric Oper Co"/>
    <s v="Regulated Electric (122)"/>
    <s v="X - DNU - RETIRED LINE"/>
    <x v="161"/>
    <n v="135002"/>
    <x v="17"/>
    <n v="9870048"/>
    <s v="T-LIN S35 T21 R61"/>
    <d v="1954-07-01T00:00:00"/>
    <d v="1954-07-01T00:00:00"/>
    <s v="CPR Conversion"/>
  </r>
  <r>
    <n v="0"/>
    <n v="0"/>
    <n v="0"/>
    <n v="0"/>
    <d v="2023-12-01T00:00:00"/>
    <s v="BH Colorado Electric Oper Co"/>
    <s v="Regulated Electric (122)"/>
    <s v="X - DNU - RETIRED LINE"/>
    <x v="161"/>
    <n v="135002"/>
    <x v="17"/>
    <n v="9691243"/>
    <s v="T-LIN S21 T21 R61"/>
    <d v="1954-07-01T00:00:00"/>
    <d v="1954-07-01T00:00:00"/>
    <s v="CPR Conversion"/>
  </r>
  <r>
    <n v="0"/>
    <n v="0"/>
    <n v="0"/>
    <n v="0"/>
    <d v="2023-12-01T00:00:00"/>
    <s v="BH Colorado Electric Oper Co"/>
    <s v="Regulated Electric (122)"/>
    <s v="X - DNU - RETIRED LINE"/>
    <x v="161"/>
    <n v="135002"/>
    <x v="17"/>
    <n v="9870115"/>
    <s v="T-LIN S25 T21 R57"/>
    <d v="1977-07-01T00:00:00"/>
    <d v="1977-07-01T00:00:00"/>
    <s v="CPR Conversion"/>
  </r>
  <r>
    <n v="0"/>
    <n v="0"/>
    <n v="0"/>
    <n v="0"/>
    <d v="2023-12-01T00:00:00"/>
    <s v="BH Colorado Electric Oper Co"/>
    <s v="Regulated Electric (122)"/>
    <s v="X - DNU - RETIRED LINE"/>
    <x v="161"/>
    <n v="135002"/>
    <x v="17"/>
    <n v="9870052"/>
    <s v="TRANS LINE"/>
    <d v="1943-07-01T00:00:00"/>
    <d v="1943-07-01T00:00:00"/>
    <s v="CPR Conversion"/>
  </r>
  <r>
    <n v="0"/>
    <n v="0"/>
    <n v="0"/>
    <n v="0"/>
    <d v="2023-12-01T00:00:00"/>
    <s v="BH Colorado Electric Oper Co"/>
    <s v="Regulated Electric (122)"/>
    <s v="X - DNU - RETIRED LINE"/>
    <x v="161"/>
    <n v="135002"/>
    <x v="17"/>
    <n v="9870050"/>
    <s v="T-LIN S35 T21 R61"/>
    <d v="1951-07-01T00:00:00"/>
    <d v="1951-07-01T00:00:00"/>
    <s v="CPR Conversion"/>
  </r>
  <r>
    <n v="0"/>
    <n v="0"/>
    <n v="0"/>
    <n v="0"/>
    <d v="2023-12-01T00:00:00"/>
    <s v="BH Colorado Electric Oper Co"/>
    <s v="Regulated Electric (122)"/>
    <s v="X - DNU - RETIRED LINE"/>
    <x v="161"/>
    <n v="135002"/>
    <x v="17"/>
    <n v="9718847"/>
    <s v="T-LIN S17 T21 R61"/>
    <d v="1954-07-01T00:00:00"/>
    <d v="1954-07-01T00:00:00"/>
    <s v="CPR Conversion"/>
  </r>
  <r>
    <n v="0"/>
    <n v="0"/>
    <n v="0"/>
    <n v="0"/>
    <d v="2023-12-01T00:00:00"/>
    <s v="BH Colorado Electric Oper Co"/>
    <s v="Regulated Electric (122)"/>
    <s v="X - DNU - RETIRED LINE"/>
    <x v="161"/>
    <n v="135002"/>
    <x v="17"/>
    <n v="9870120"/>
    <s v="T-LIN S14 T22 R58"/>
    <d v="1977-07-01T00:00:00"/>
    <d v="1977-07-01T00:00:00"/>
    <s v="CPR Conversion"/>
  </r>
  <r>
    <n v="0"/>
    <n v="0"/>
    <n v="0"/>
    <n v="0"/>
    <d v="2023-12-01T00:00:00"/>
    <s v="BH Colorado Electric Oper Co"/>
    <s v="Regulated Electric (122)"/>
    <s v="X - DNU - RETIRED LINE"/>
    <x v="161"/>
    <n v="135002"/>
    <x v="17"/>
    <n v="9870053"/>
    <s v="T-LIN S09 T22 R57"/>
    <d v="1942-07-01T00:00:00"/>
    <d v="1942-07-01T00:00:00"/>
    <s v="CPR Conversion"/>
  </r>
  <r>
    <n v="0"/>
    <n v="0"/>
    <n v="0"/>
    <n v="0"/>
    <d v="2023-12-01T00:00:00"/>
    <s v="BH Colorado Electric Oper Co"/>
    <s v="Regulated Electric (122)"/>
    <s v="X - DNU - RETIRED LINE"/>
    <x v="161"/>
    <n v="135002"/>
    <x v="17"/>
    <n v="9870047"/>
    <s v="T-LIN S16 T21 R61"/>
    <d v="1954-07-01T00:00:00"/>
    <d v="1954-07-01T00:00:00"/>
    <s v="CPR Conversion"/>
  </r>
  <r>
    <n v="0"/>
    <n v="0"/>
    <n v="0"/>
    <n v="0"/>
    <d v="2023-12-01T00:00:00"/>
    <s v="BH Colorado Electric Oper Co"/>
    <s v="Regulated Electric (122)"/>
    <s v="X - DNU - RETIRED LINE"/>
    <x v="161"/>
    <n v="135002"/>
    <x v="17"/>
    <n v="9870038"/>
    <s v="T-LIN S08 T21 R64"/>
    <d v="1976-07-01T00:00:00"/>
    <d v="1976-07-01T00:00:00"/>
    <s v="CPR Conversion"/>
  </r>
  <r>
    <n v="0"/>
    <n v="0"/>
    <n v="0"/>
    <n v="0"/>
    <d v="2023-12-01T00:00:00"/>
    <s v="BH Colorado Electric Oper Co"/>
    <s v="Regulated Electric (122)"/>
    <s v="X - DNU - RETIRED LINE"/>
    <x v="161"/>
    <n v="135002"/>
    <x v="17"/>
    <n v="9870113"/>
    <s v="T-LIN S08 T22 R57"/>
    <d v="1977-07-01T00:00:00"/>
    <d v="1977-07-01T00:00:00"/>
    <s v="CPR Conversion"/>
  </r>
  <r>
    <n v="0"/>
    <n v="0"/>
    <n v="0"/>
    <n v="0"/>
    <d v="2023-12-01T00:00:00"/>
    <s v="BH Colorado Electric Oper Co"/>
    <s v="Regulated Electric (122)"/>
    <s v="X - DNU - RETIRED LINE"/>
    <x v="161"/>
    <n v="135002"/>
    <x v="17"/>
    <n v="9718846"/>
    <s v="T-LIN S03 T21 R64"/>
    <d v="1966-07-01T00:00:00"/>
    <d v="1966-07-01T00:00:00"/>
    <s v="CPR Conversion"/>
  </r>
  <r>
    <n v="0"/>
    <n v="0"/>
    <n v="0"/>
    <n v="0"/>
    <d v="2023-12-01T00:00:00"/>
    <s v="BH Colorado Electric Oper Co"/>
    <s v="Regulated Electric (122)"/>
    <s v="X - DNU - RETIRED LINE"/>
    <x v="161"/>
    <n v="135002"/>
    <x v="17"/>
    <n v="9708895"/>
    <s v="T-LIN S24 T21 R57"/>
    <d v="1977-07-01T00:00:00"/>
    <d v="1977-07-01T00:00:00"/>
    <s v="CPR Conversion"/>
  </r>
  <r>
    <n v="0"/>
    <n v="0"/>
    <n v="0"/>
    <n v="0"/>
    <d v="2023-12-01T00:00:00"/>
    <s v="BH Colorado Electric Oper Co"/>
    <s v="Regulated Electric (122)"/>
    <s v="X - DNU - RETIRED LINE"/>
    <x v="161"/>
    <n v="135002"/>
    <x v="17"/>
    <n v="9870040"/>
    <s v="T-LIN S02 T21 R64"/>
    <d v="1966-07-01T00:00:00"/>
    <d v="1966-07-01T00:00:00"/>
    <s v="CPR Conversion"/>
  </r>
  <r>
    <n v="0"/>
    <n v="0"/>
    <n v="0"/>
    <n v="0"/>
    <d v="2023-12-01T00:00:00"/>
    <s v="BH Colorado Electric Oper Co"/>
    <s v="Regulated Electric (122)"/>
    <s v="X - DNU - RETIRED LINE"/>
    <x v="161"/>
    <n v="135002"/>
    <x v="17"/>
    <n v="9704827"/>
    <s v="T-LIN S26 T22 R58"/>
    <d v="1969-07-01T00:00:00"/>
    <d v="1969-07-01T00:00:00"/>
    <s v="CPR Conversion"/>
  </r>
  <r>
    <n v="0"/>
    <n v="0"/>
    <n v="0"/>
    <n v="0"/>
    <d v="2023-12-01T00:00:00"/>
    <s v="BH Colorado Electric Oper Co"/>
    <s v="Regulated Electric (122)"/>
    <s v="X - DNU - RETIRED LINE"/>
    <x v="161"/>
    <n v="135002"/>
    <x v="17"/>
    <n v="9870116"/>
    <s v="T-LIN S11 T22 R57"/>
    <d v="1977-07-01T00:00:00"/>
    <d v="1977-07-01T00:00:00"/>
    <s v="CPR Conversion"/>
  </r>
  <r>
    <n v="0"/>
    <n v="0"/>
    <n v="0"/>
    <n v="0"/>
    <d v="2023-12-01T00:00:00"/>
    <s v="BH Colorado Electric Oper Co"/>
    <s v="Regulated Electric (122)"/>
    <s v="X - DNU - RETIRED LINE"/>
    <x v="161"/>
    <n v="135002"/>
    <x v="17"/>
    <n v="9870057"/>
    <s v="T-LIN S09 T22 R57"/>
    <d v="1937-07-01T00:00:00"/>
    <d v="1937-07-01T00:00:00"/>
    <s v="CPR Conversion"/>
  </r>
  <r>
    <n v="0"/>
    <n v="0"/>
    <n v="0"/>
    <n v="0"/>
    <d v="2023-12-01T00:00:00"/>
    <s v="BH Colorado Electric Oper Co"/>
    <s v="Regulated Electric (122)"/>
    <s v="X - DNU - RETIRED LINE"/>
    <x v="161"/>
    <n v="135002"/>
    <x v="17"/>
    <n v="9870045"/>
    <s v="T-LIN S05 T21 R60"/>
    <d v="1954-07-01T00:00:00"/>
    <d v="1954-07-01T00:00:00"/>
    <s v="CPR Conversion"/>
  </r>
  <r>
    <n v="0"/>
    <n v="0"/>
    <n v="0"/>
    <n v="0"/>
    <d v="2023-12-01T00:00:00"/>
    <s v="BH Colorado Electric Oper Co"/>
    <s v="Regulated Electric (122)"/>
    <s v="X - DNU - RETIRED LINE"/>
    <x v="161"/>
    <n v="135002"/>
    <x v="17"/>
    <n v="9718853"/>
    <s v="T-LIN S12 T22 R58"/>
    <d v="1977-07-01T00:00:00"/>
    <d v="1977-07-01T00:00:00"/>
    <s v="CPR Conversion"/>
  </r>
  <r>
    <n v="0"/>
    <n v="0"/>
    <n v="0"/>
    <n v="0"/>
    <d v="2023-12-01T00:00:00"/>
    <s v="BH Colorado Electric Oper Co"/>
    <s v="Regulated Electric (122)"/>
    <s v="X - DNU - RETIRED LINE"/>
    <x v="161"/>
    <n v="135002"/>
    <x v="17"/>
    <n v="9870110"/>
    <s v="T-LIN S10 T22 R57"/>
    <d v="1977-07-01T00:00:00"/>
    <d v="1977-07-01T00:00:00"/>
    <s v="CPR Conversion"/>
  </r>
  <r>
    <n v="0"/>
    <n v="0"/>
    <n v="0"/>
    <n v="0"/>
    <d v="2023-12-01T00:00:00"/>
    <s v="BH Colorado Electric Oper Co"/>
    <s v="Regulated Electric (122)"/>
    <s v="X - DNU - RETIRED LINE"/>
    <x v="161"/>
    <n v="135002"/>
    <x v="17"/>
    <n v="9870039"/>
    <s v="T-LIN S05 T21 R63"/>
    <d v="1967-07-01T00:00:00"/>
    <d v="1967-07-01T00:00:00"/>
    <s v="CPR Conversion"/>
  </r>
  <r>
    <n v="0"/>
    <n v="0"/>
    <n v="0"/>
    <n v="0"/>
    <d v="2023-12-01T00:00:00"/>
    <s v="BH Colorado Electric Oper Co"/>
    <s v="Regulated Electric (122)"/>
    <s v="X - DNU - RETIRED LINE"/>
    <x v="161"/>
    <n v="135002"/>
    <x v="17"/>
    <n v="9699858"/>
    <s v="T-LIN S31 T21 R60"/>
    <d v="1954-07-01T00:00:00"/>
    <d v="1954-07-01T00:00:00"/>
    <s v="CPR Conversion"/>
  </r>
  <r>
    <n v="0"/>
    <n v="0"/>
    <n v="0"/>
    <n v="0"/>
    <d v="2023-12-01T00:00:00"/>
    <s v="BH Colorado Electric Oper Co"/>
    <s v="Regulated Electric (122)"/>
    <s v="X - DNU - RETIRED LINE"/>
    <x v="161"/>
    <n v="135500"/>
    <x v="70"/>
    <n v="9801958"/>
    <s v="CROSSARM ASSEMBLIES, STEEL"/>
    <d v="1936-07-01T00:00:00"/>
    <d v="1936-07-01T00:00:00"/>
    <s v="WCDXFER"/>
  </r>
  <r>
    <n v="0"/>
    <n v="0"/>
    <n v="0"/>
    <n v="0"/>
    <d v="2023-12-01T00:00:00"/>
    <s v="BH Colorado Electric Oper Co"/>
    <s v="Regulated Electric (122)"/>
    <s v="X - DNU - RETIRED LINE"/>
    <x v="161"/>
    <n v="135500"/>
    <x v="70"/>
    <n v="9801959"/>
    <s v="CROSSARM ASSEMBLIES, STEEL"/>
    <d v="1936-07-01T00:00:00"/>
    <d v="1936-07-01T00:00:00"/>
    <s v="WCDXFER"/>
  </r>
  <r>
    <n v="0"/>
    <n v="0"/>
    <n v="0"/>
    <n v="0"/>
    <d v="2023-12-01T00:00:00"/>
    <s v="BH Colorado Electric Oper Co"/>
    <s v="Regulated Electric (122)"/>
    <s v="X - DNU - RETIRED LINE"/>
    <x v="161"/>
    <n v="135500"/>
    <x v="32"/>
    <n v="9802772"/>
    <s v="CROSSARM ASSEMBLIES, WOOD"/>
    <d v="1967-07-01T00:00:00"/>
    <d v="1967-07-01T00:00:00"/>
    <s v="WCDXFER"/>
  </r>
  <r>
    <n v="0"/>
    <n v="0"/>
    <n v="0"/>
    <n v="0"/>
    <d v="2023-12-01T00:00:00"/>
    <s v="BH Colorado Electric Oper Co"/>
    <s v="Regulated Electric (122)"/>
    <s v="X - DNU - RETIRED LINE"/>
    <x v="161"/>
    <n v="135500"/>
    <x v="32"/>
    <n v="9802770"/>
    <s v="CROSSARM ASSEMBLIES, WOOD"/>
    <d v="1965-07-01T00:00:00"/>
    <d v="1965-07-01T00:00:00"/>
    <s v="WCDXFER"/>
  </r>
  <r>
    <n v="0"/>
    <n v="0"/>
    <n v="0"/>
    <n v="0"/>
    <d v="2023-12-01T00:00:00"/>
    <s v="BH Colorado Electric Oper Co"/>
    <s v="Regulated Electric (122)"/>
    <s v="X - DNU - RETIRED LINE"/>
    <x v="161"/>
    <n v="135500"/>
    <x v="32"/>
    <n v="9802629"/>
    <s v="CROSSARM ASSEMBLIES, WOOD"/>
    <d v="1964-07-01T00:00:00"/>
    <d v="1964-07-01T00:00:00"/>
    <s v="WCDXFER"/>
  </r>
  <r>
    <n v="0"/>
    <n v="0"/>
    <n v="0"/>
    <n v="0"/>
    <d v="2023-12-01T00:00:00"/>
    <s v="BH Colorado Electric Oper Co"/>
    <s v="Regulated Electric (122)"/>
    <s v="X - DNU - RETIRED LINE"/>
    <x v="161"/>
    <n v="135500"/>
    <x v="32"/>
    <n v="9802625"/>
    <s v="CROSSARM ASSEMBLIES, WOOD"/>
    <d v="1959-07-01T00:00:00"/>
    <d v="1959-07-01T00:00:00"/>
    <s v="WCDXFER"/>
  </r>
  <r>
    <n v="0"/>
    <n v="0"/>
    <n v="0"/>
    <n v="0"/>
    <d v="2023-12-01T00:00:00"/>
    <s v="BH Colorado Electric Oper Co"/>
    <s v="Regulated Electric (122)"/>
    <s v="X - DNU - RETIRED LINE"/>
    <x v="161"/>
    <n v="135500"/>
    <x v="32"/>
    <n v="9802506"/>
    <s v="CROSSARM ASSEMBLIES, WOOD"/>
    <d v="1968-07-01T00:00:00"/>
    <d v="1968-07-01T00:00:00"/>
    <s v="WCDXFER"/>
  </r>
  <r>
    <n v="0"/>
    <n v="0"/>
    <n v="0"/>
    <n v="0"/>
    <d v="2023-12-01T00:00:00"/>
    <s v="BH Colorado Electric Oper Co"/>
    <s v="Regulated Electric (122)"/>
    <s v="X - DNU - RETIRED LINE"/>
    <x v="161"/>
    <n v="135500"/>
    <x v="32"/>
    <n v="9802502"/>
    <s v="CROSSARM ASSEMBLIES, WOOD"/>
    <d v="1964-07-01T00:00:00"/>
    <d v="1964-07-01T00:00:00"/>
    <s v="WCDXFER"/>
  </r>
  <r>
    <n v="0"/>
    <n v="0"/>
    <n v="0"/>
    <n v="0"/>
    <d v="2023-12-01T00:00:00"/>
    <s v="BH Colorado Electric Oper Co"/>
    <s v="Regulated Electric (122)"/>
    <s v="X - DNU - RETIRED LINE"/>
    <x v="161"/>
    <n v="135500"/>
    <x v="32"/>
    <n v="9802499"/>
    <s v="CROSSARM ASSEMBLIES, WOOD"/>
    <d v="1960-07-01T00:00:00"/>
    <d v="1960-07-01T00:00:00"/>
    <s v="WCDXFER"/>
  </r>
  <r>
    <n v="0"/>
    <n v="0"/>
    <n v="0"/>
    <n v="0"/>
    <d v="2023-12-01T00:00:00"/>
    <s v="BH Colorado Electric Oper Co"/>
    <s v="Regulated Electric (122)"/>
    <s v="X - DNU - RETIRED LINE"/>
    <x v="161"/>
    <n v="135500"/>
    <x v="32"/>
    <n v="9801947"/>
    <s v="CROSSARM ASSEMBLIES, WOOD"/>
    <d v="1959-07-01T00:00:00"/>
    <d v="1959-07-01T00:00:00"/>
    <s v="WCDXFER"/>
  </r>
  <r>
    <n v="0"/>
    <n v="0"/>
    <n v="0"/>
    <n v="0"/>
    <d v="2023-12-01T00:00:00"/>
    <s v="BH Colorado Electric Oper Co"/>
    <s v="Regulated Electric (122)"/>
    <s v="X - DNU - RETIRED LINE"/>
    <x v="161"/>
    <n v="135500"/>
    <x v="32"/>
    <n v="9801931"/>
    <s v="CROSSARM ASSEMBLIES, WOOD"/>
    <d v="1981-07-01T00:00:00"/>
    <d v="1981-07-01T00:00:00"/>
    <s v="WCDXFER"/>
  </r>
  <r>
    <n v="0"/>
    <n v="0"/>
    <n v="0"/>
    <n v="0"/>
    <d v="2023-12-01T00:00:00"/>
    <s v="BH Colorado Electric Oper Co"/>
    <s v="Regulated Electric (122)"/>
    <s v="X - DNU - RETIRED LINE"/>
    <x v="161"/>
    <n v="135500"/>
    <x v="32"/>
    <n v="9801930"/>
    <s v="CROSSARM ASSEMBLIES, WOOD"/>
    <d v="1980-07-01T00:00:00"/>
    <d v="1980-07-01T00:00:00"/>
    <s v="WCDXFER"/>
  </r>
  <r>
    <n v="0"/>
    <n v="0"/>
    <n v="0"/>
    <n v="0"/>
    <d v="2023-12-01T00:00:00"/>
    <s v="BH Colorado Electric Oper Co"/>
    <s v="Regulated Electric (122)"/>
    <s v="X - DNU - RETIRED LINE"/>
    <x v="161"/>
    <n v="135500"/>
    <x v="32"/>
    <n v="9807423"/>
    <s v="CROSSARM ASSEMBLIES, WOOD"/>
    <d v="1972-07-01T00:00:00"/>
    <d v="1972-07-01T00:00:00"/>
    <s v="WCDXFER"/>
  </r>
  <r>
    <n v="0"/>
    <n v="0"/>
    <n v="0"/>
    <n v="0"/>
    <d v="2023-12-01T00:00:00"/>
    <s v="BH Colorado Electric Oper Co"/>
    <s v="Regulated Electric (122)"/>
    <s v="X - DNU - RETIRED LINE"/>
    <x v="161"/>
    <n v="135500"/>
    <x v="32"/>
    <n v="9807418"/>
    <s v="CROSSARM ASSEMBLIES, WOOD"/>
    <d v="1965-07-01T00:00:00"/>
    <d v="1965-07-01T00:00:00"/>
    <s v="WCDXFER"/>
  </r>
  <r>
    <n v="0"/>
    <n v="0"/>
    <n v="0"/>
    <n v="0"/>
    <d v="2023-12-01T00:00:00"/>
    <s v="BH Colorado Electric Oper Co"/>
    <s v="Regulated Electric (122)"/>
    <s v="X - DNU - RETIRED LINE"/>
    <x v="161"/>
    <n v="135500"/>
    <x v="32"/>
    <n v="9802724"/>
    <s v="CROSSARM ASSEMBLIES, WOOD"/>
    <d v="1986-07-01T00:00:00"/>
    <d v="1986-07-01T00:00:00"/>
    <s v="WCDXFER"/>
  </r>
  <r>
    <n v="0"/>
    <n v="0"/>
    <n v="0"/>
    <n v="0"/>
    <d v="2023-12-01T00:00:00"/>
    <s v="BH Colorado Electric Oper Co"/>
    <s v="Regulated Electric (122)"/>
    <s v="X - DNU - RETIRED LINE"/>
    <x v="161"/>
    <n v="135500"/>
    <x v="32"/>
    <n v="9802720"/>
    <s v="CROSSARM ASSEMBLIES, WOOD"/>
    <d v="1972-07-01T00:00:00"/>
    <d v="1972-07-01T00:00:00"/>
    <s v="WCDXFER"/>
  </r>
  <r>
    <n v="0"/>
    <n v="0"/>
    <n v="0"/>
    <n v="0"/>
    <d v="2023-12-01T00:00:00"/>
    <s v="BH Colorado Electric Oper Co"/>
    <s v="Regulated Electric (122)"/>
    <s v="X - DNU - RETIRED LINE"/>
    <x v="161"/>
    <n v="135500"/>
    <x v="32"/>
    <n v="9807426"/>
    <s v="CROSSARM ASSEMBLIES, WOOD"/>
    <d v="1941-07-01T00:00:00"/>
    <d v="1941-07-01T00:00:00"/>
    <s v="WCDXFER"/>
  </r>
  <r>
    <n v="0"/>
    <n v="0"/>
    <n v="0"/>
    <n v="0"/>
    <d v="2023-12-01T00:00:00"/>
    <s v="BH Colorado Electric Oper Co"/>
    <s v="Regulated Electric (122)"/>
    <s v="X - DNU - RETIRED LINE"/>
    <x v="161"/>
    <n v="135500"/>
    <x v="32"/>
    <n v="9802813"/>
    <s v="CROSSARM ASSEMBLIES, WOOD"/>
    <d v="1967-07-01T00:00:00"/>
    <d v="1967-07-01T00:00:00"/>
    <s v="WCDXFER"/>
  </r>
  <r>
    <n v="0"/>
    <n v="0"/>
    <n v="0"/>
    <n v="0"/>
    <d v="2023-12-01T00:00:00"/>
    <s v="BH Colorado Electric Oper Co"/>
    <s v="Regulated Electric (122)"/>
    <s v="X - DNU - RETIRED LINE"/>
    <x v="161"/>
    <n v="135500"/>
    <x v="32"/>
    <n v="9807416"/>
    <s v="CROSSARM ASSEMBLIES, WOOD"/>
    <d v="1976-07-01T00:00:00"/>
    <d v="1976-07-01T00:00:00"/>
    <s v="WCDXFER"/>
  </r>
  <r>
    <n v="0"/>
    <n v="0"/>
    <n v="0"/>
    <n v="0"/>
    <d v="2023-12-01T00:00:00"/>
    <s v="BH Colorado Electric Oper Co"/>
    <s v="Regulated Electric (122)"/>
    <s v="X - DNU - RETIRED LINE"/>
    <x v="161"/>
    <n v="135500"/>
    <x v="32"/>
    <n v="9802705"/>
    <s v="CROSSARM ASSEMBLIES, WOOD"/>
    <d v="1978-07-01T00:00:00"/>
    <d v="1978-07-01T00:00:00"/>
    <s v="WCDXFER"/>
  </r>
  <r>
    <n v="0"/>
    <n v="0"/>
    <n v="0"/>
    <n v="0"/>
    <d v="2023-12-01T00:00:00"/>
    <s v="BH Colorado Electric Oper Co"/>
    <s v="Regulated Electric (122)"/>
    <s v="X - DNU - RETIRED LINE"/>
    <x v="161"/>
    <n v="135500"/>
    <x v="32"/>
    <n v="9801881"/>
    <s v="CROSSARM ASSEMBLIES, WOOD"/>
    <d v="1967-07-01T00:00:00"/>
    <d v="1967-07-01T00:00:00"/>
    <s v="WCDXFER"/>
  </r>
  <r>
    <n v="0"/>
    <n v="0"/>
    <n v="0"/>
    <n v="0"/>
    <d v="2023-12-01T00:00:00"/>
    <s v="BH Colorado Electric Oper Co"/>
    <s v="Regulated Electric (122)"/>
    <s v="X - DNU - RETIRED LINE"/>
    <x v="161"/>
    <n v="135500"/>
    <x v="32"/>
    <n v="9807425"/>
    <s v="CROSSARM ASSEMBLIES, WOOD"/>
    <d v="1971-07-01T00:00:00"/>
    <d v="1971-07-01T00:00:00"/>
    <s v="WCDXFER"/>
  </r>
  <r>
    <n v="0"/>
    <n v="0"/>
    <n v="0"/>
    <n v="0"/>
    <d v="2023-12-01T00:00:00"/>
    <s v="BH Colorado Electric Oper Co"/>
    <s v="Regulated Electric (122)"/>
    <s v="X - DNU - RETIRED LINE"/>
    <x v="161"/>
    <n v="135500"/>
    <x v="32"/>
    <n v="9802630"/>
    <s v="CROSSARM ASSEMBLIES, WOOD"/>
    <d v="1965-07-01T00:00:00"/>
    <d v="1965-07-01T00:00:00"/>
    <s v="WCDXFER"/>
  </r>
  <r>
    <n v="0"/>
    <n v="0"/>
    <n v="0"/>
    <n v="0"/>
    <d v="2023-12-01T00:00:00"/>
    <s v="BH Colorado Electric Oper Co"/>
    <s v="Regulated Electric (122)"/>
    <s v="X - DNU - RETIRED LINE"/>
    <x v="161"/>
    <n v="135500"/>
    <x v="32"/>
    <n v="9802483"/>
    <s v="CROSSARM ASSEMBLIES, WOOD"/>
    <d v="1990-07-01T00:00:00"/>
    <d v="1990-07-01T00:00:00"/>
    <s v="WCDXFER"/>
  </r>
  <r>
    <n v="0"/>
    <n v="0"/>
    <n v="0"/>
    <n v="0"/>
    <d v="2023-12-01T00:00:00"/>
    <s v="BH Colorado Electric Oper Co"/>
    <s v="Regulated Electric (122)"/>
    <s v="X - DNU - RETIRED LINE"/>
    <x v="161"/>
    <n v="135500"/>
    <x v="32"/>
    <n v="9801950"/>
    <s v="CROSSARM ASSEMBLIES, WOOD"/>
    <d v="1962-07-01T00:00:00"/>
    <d v="1962-07-01T00:00:00"/>
    <s v="WCDXFER"/>
  </r>
  <r>
    <n v="0"/>
    <n v="0"/>
    <n v="0"/>
    <n v="0"/>
    <d v="2023-12-01T00:00:00"/>
    <s v="BH Colorado Electric Oper Co"/>
    <s v="Regulated Electric (122)"/>
    <s v="X - DNU - RETIRED LINE"/>
    <x v="161"/>
    <n v="135500"/>
    <x v="32"/>
    <n v="9801920"/>
    <s v="CROSSARM ASSEMBLIES, WOOD"/>
    <d v="1969-07-01T00:00:00"/>
    <d v="1969-07-01T00:00:00"/>
    <s v="WCDXFER"/>
  </r>
  <r>
    <n v="0"/>
    <n v="0"/>
    <n v="0"/>
    <n v="0"/>
    <d v="2023-12-01T00:00:00"/>
    <s v="BH Colorado Electric Oper Co"/>
    <s v="Regulated Electric (122)"/>
    <s v="X - DNU - RETIRED LINE"/>
    <x v="161"/>
    <n v="135500"/>
    <x v="32"/>
    <n v="9801893"/>
    <s v="CROSSARM ASSEMBLIES, WOOD"/>
    <d v="1955-07-01T00:00:00"/>
    <d v="1955-07-01T00:00:00"/>
    <s v="WCDXFER"/>
  </r>
  <r>
    <n v="0"/>
    <n v="0"/>
    <n v="0"/>
    <n v="0"/>
    <d v="2023-12-01T00:00:00"/>
    <s v="BH Colorado Electric Oper Co"/>
    <s v="Regulated Electric (122)"/>
    <s v="X - DNU - RETIRED LINE"/>
    <x v="161"/>
    <n v="135500"/>
    <x v="32"/>
    <n v="9802478"/>
    <s v="CROSSARM ASSEMBLIES, WOOD"/>
    <d v="1978-07-01T00:00:00"/>
    <d v="1978-07-01T00:00:00"/>
    <s v="WCDXFER"/>
  </r>
  <r>
    <n v="0"/>
    <n v="0"/>
    <n v="0"/>
    <n v="0"/>
    <d v="2023-12-01T00:00:00"/>
    <s v="BH Colorado Electric Oper Co"/>
    <s v="Regulated Electric (122)"/>
    <s v="X - DNU - RETIRED LINE"/>
    <x v="161"/>
    <n v="135500"/>
    <x v="32"/>
    <n v="9807430"/>
    <s v="CROSSARM ASSEMBLIES, WOOD"/>
    <d v="1977-07-01T00:00:00"/>
    <d v="1977-07-01T00:00:00"/>
    <s v="WCDXFER"/>
  </r>
  <r>
    <n v="0"/>
    <n v="0"/>
    <n v="0"/>
    <n v="0"/>
    <d v="2023-12-01T00:00:00"/>
    <s v="BH Colorado Electric Oper Co"/>
    <s v="Regulated Electric (122)"/>
    <s v="X - DNU - RETIRED LINE"/>
    <x v="161"/>
    <n v="135500"/>
    <x v="32"/>
    <n v="9807427"/>
    <s v="CROSSARM ASSEMBLIES, WOOD"/>
    <d v="1936-07-01T00:00:00"/>
    <d v="1936-07-01T00:00:00"/>
    <s v="WCDXFER"/>
  </r>
  <r>
    <n v="0"/>
    <n v="0"/>
    <n v="0"/>
    <n v="0"/>
    <d v="2023-12-01T00:00:00"/>
    <s v="BH Colorado Electric Oper Co"/>
    <s v="Regulated Electric (122)"/>
    <s v="X - DNU - RETIRED LINE"/>
    <x v="161"/>
    <n v="135500"/>
    <x v="32"/>
    <n v="9807422"/>
    <s v="CROSSARM ASSEMBLIES, WOOD"/>
    <d v="1961-07-01T00:00:00"/>
    <d v="1961-07-01T00:00:00"/>
    <s v="WCDXFER"/>
  </r>
  <r>
    <n v="0"/>
    <n v="0"/>
    <n v="0"/>
    <n v="0"/>
    <d v="2023-12-01T00:00:00"/>
    <s v="BH Colorado Electric Oper Co"/>
    <s v="Regulated Electric (122)"/>
    <s v="X - DNU - RETIRED LINE"/>
    <x v="161"/>
    <n v="135500"/>
    <x v="32"/>
    <n v="9802718"/>
    <s v="CROSSARM ASSEMBLIES, WOOD"/>
    <d v="1969-07-01T00:00:00"/>
    <d v="1969-07-01T00:00:00"/>
    <s v="WCDXFER"/>
  </r>
  <r>
    <n v="0"/>
    <n v="0"/>
    <n v="0"/>
    <n v="0"/>
    <d v="2023-12-01T00:00:00"/>
    <s v="BH Colorado Electric Oper Co"/>
    <s v="Regulated Electric (122)"/>
    <s v="X - DNU - RETIRED LINE"/>
    <x v="161"/>
    <n v="135500"/>
    <x v="32"/>
    <n v="9802634"/>
    <s v="CROSSARM ASSEMBLIES, WOOD"/>
    <d v="1969-07-01T00:00:00"/>
    <d v="1969-07-01T00:00:00"/>
    <s v="WCDXFER"/>
  </r>
  <r>
    <n v="0"/>
    <n v="0"/>
    <n v="0"/>
    <n v="0"/>
    <d v="2023-12-01T00:00:00"/>
    <s v="BH Colorado Electric Oper Co"/>
    <s v="Regulated Electric (122)"/>
    <s v="X - DNU - RETIRED LINE"/>
    <x v="161"/>
    <n v="135500"/>
    <x v="32"/>
    <n v="9802631"/>
    <s v="CROSSARM ASSEMBLIES, WOOD"/>
    <d v="1966-07-01T00:00:00"/>
    <d v="1966-07-01T00:00:00"/>
    <s v="WCDXFER"/>
  </r>
  <r>
    <n v="0"/>
    <n v="0"/>
    <n v="0"/>
    <n v="0"/>
    <d v="2023-12-01T00:00:00"/>
    <s v="BH Colorado Electric Oper Co"/>
    <s v="Regulated Electric (122)"/>
    <s v="X - DNU - RETIRED LINE"/>
    <x v="161"/>
    <n v="135500"/>
    <x v="32"/>
    <n v="9802606"/>
    <s v="CROSSARM ASSEMBLIES, WOOD"/>
    <d v="1992-07-01T00:00:00"/>
    <d v="1992-07-01T00:00:00"/>
    <s v="WCDXFER"/>
  </r>
  <r>
    <n v="0"/>
    <n v="0"/>
    <n v="0"/>
    <n v="0"/>
    <d v="2023-12-01T00:00:00"/>
    <s v="BH Colorado Electric Oper Co"/>
    <s v="Regulated Electric (122)"/>
    <s v="X - DNU - RETIRED LINE"/>
    <x v="161"/>
    <n v="135500"/>
    <x v="32"/>
    <n v="9802500"/>
    <s v="CROSSARM ASSEMBLIES, WOOD"/>
    <d v="1962-07-01T00:00:00"/>
    <d v="1962-07-01T00:00:00"/>
    <s v="WCDXFER"/>
  </r>
  <r>
    <n v="0"/>
    <n v="0"/>
    <n v="0"/>
    <n v="0"/>
    <d v="2023-12-01T00:00:00"/>
    <s v="BH Colorado Electric Oper Co"/>
    <s v="Regulated Electric (122)"/>
    <s v="X - DNU - RETIRED LINE"/>
    <x v="161"/>
    <n v="135500"/>
    <x v="32"/>
    <n v="9802482"/>
    <s v="CROSSARM ASSEMBLIES, WOOD"/>
    <d v="1987-07-01T00:00:00"/>
    <d v="1987-07-01T00:00:00"/>
    <s v="WCDXFER"/>
  </r>
  <r>
    <n v="0"/>
    <n v="0"/>
    <n v="0"/>
    <n v="0"/>
    <d v="2023-12-01T00:00:00"/>
    <s v="BH Colorado Electric Oper Co"/>
    <s v="Regulated Electric (122)"/>
    <s v="X - DNU - RETIRED LINE"/>
    <x v="161"/>
    <n v="135500"/>
    <x v="32"/>
    <n v="9801952"/>
    <s v="CROSSARM ASSEMBLIES, WOOD"/>
    <d v="1964-07-01T00:00:00"/>
    <d v="1964-07-01T00:00:00"/>
    <s v="WCDXFER"/>
  </r>
  <r>
    <n v="0"/>
    <n v="0"/>
    <n v="0"/>
    <n v="0"/>
    <d v="2023-12-01T00:00:00"/>
    <s v="BH Colorado Electric Oper Co"/>
    <s v="Regulated Electric (122)"/>
    <s v="X - DNU - RETIRED LINE"/>
    <x v="161"/>
    <n v="135500"/>
    <x v="32"/>
    <n v="9801927"/>
    <s v="CROSSARM ASSEMBLIES, WOOD"/>
    <d v="1977-07-01T00:00:00"/>
    <d v="1977-07-01T00:00:00"/>
    <s v="WCDXFER"/>
  </r>
  <r>
    <n v="0"/>
    <n v="0"/>
    <n v="0"/>
    <n v="0"/>
    <d v="2023-12-01T00:00:00"/>
    <s v="BH Colorado Electric Oper Co"/>
    <s v="Regulated Electric (122)"/>
    <s v="X - DNU - RETIRED LINE"/>
    <x v="161"/>
    <n v="135500"/>
    <x v="32"/>
    <n v="9801925"/>
    <s v="CROSSARM ASSEMBLIES, WOOD"/>
    <d v="1975-07-01T00:00:00"/>
    <d v="1975-07-01T00:00:00"/>
    <s v="WCDXFER"/>
  </r>
  <r>
    <n v="0"/>
    <n v="0"/>
    <n v="0"/>
    <n v="0"/>
    <d v="2023-12-01T00:00:00"/>
    <s v="BH Colorado Electric Oper Co"/>
    <s v="Regulated Electric (122)"/>
    <s v="X - DNU - RETIRED LINE"/>
    <x v="161"/>
    <n v="135500"/>
    <x v="32"/>
    <n v="9801916"/>
    <s v="CROSSARM ASSEMBLIES, WOOD"/>
    <d v="1959-07-01T00:00:00"/>
    <d v="1959-07-01T00:00:00"/>
    <s v="WCDXFER"/>
  </r>
  <r>
    <n v="0"/>
    <n v="0"/>
    <n v="0"/>
    <n v="0"/>
    <d v="2023-12-01T00:00:00"/>
    <s v="BH Colorado Electric Oper Co"/>
    <s v="Regulated Electric (122)"/>
    <s v="X - DNU - RETIRED LINE"/>
    <x v="161"/>
    <n v="135500"/>
    <x v="32"/>
    <n v="9801892"/>
    <s v="CROSSARM ASSEMBLIES, WOOD"/>
    <d v="1954-07-01T00:00:00"/>
    <d v="1954-07-01T00:00:00"/>
    <s v="WCDXFER"/>
  </r>
  <r>
    <n v="0"/>
    <n v="0"/>
    <n v="0"/>
    <n v="0"/>
    <d v="2023-12-01T00:00:00"/>
    <s v="BH Colorado Electric Oper Co"/>
    <s v="Regulated Electric (122)"/>
    <s v="X - DNU - RETIRED LINE"/>
    <x v="161"/>
    <n v="135500"/>
    <x v="32"/>
    <n v="9802628"/>
    <s v="CROSSARM ASSEMBLIES, WOOD"/>
    <d v="1963-07-01T00:00:00"/>
    <d v="1963-07-01T00:00:00"/>
    <s v="WCDXFER"/>
  </r>
  <r>
    <n v="0"/>
    <n v="0"/>
    <n v="0"/>
    <n v="0"/>
    <d v="2023-12-01T00:00:00"/>
    <s v="BH Colorado Electric Oper Co"/>
    <s v="Regulated Electric (122)"/>
    <s v="X - DNU - RETIRED LINE"/>
    <x v="161"/>
    <n v="135500"/>
    <x v="32"/>
    <n v="9802393"/>
    <s v="CROSSARM ASSEMBLIES, WOOD"/>
    <d v="1975-07-01T00:00:00"/>
    <d v="1975-07-01T00:00:00"/>
    <s v="WCDXFER"/>
  </r>
  <r>
    <n v="0"/>
    <n v="0"/>
    <n v="0"/>
    <n v="0"/>
    <d v="2023-12-01T00:00:00"/>
    <s v="BH Colorado Electric Oper Co"/>
    <s v="Regulated Electric (122)"/>
    <s v="X - DNU - RETIRED LINE"/>
    <x v="161"/>
    <n v="135500"/>
    <x v="32"/>
    <n v="9807428"/>
    <s v="CROSSARM ASSEMBLIES, WOOD"/>
    <d v="1977-07-01T00:00:00"/>
    <d v="1977-07-01T00:00:00"/>
    <s v="WCDXFER"/>
  </r>
  <r>
    <n v="0"/>
    <n v="0"/>
    <n v="0"/>
    <n v="0"/>
    <d v="2023-12-01T00:00:00"/>
    <s v="BH Colorado Electric Oper Co"/>
    <s v="Regulated Electric (122)"/>
    <s v="X - DNU - RETIRED LINE"/>
    <x v="161"/>
    <n v="135500"/>
    <x v="32"/>
    <n v="9802775"/>
    <s v="CROSSARM ASSEMBLIES, WOOD"/>
    <d v="1977-07-01T00:00:00"/>
    <d v="1977-07-01T00:00:00"/>
    <s v="WCDXFER"/>
  </r>
  <r>
    <n v="0"/>
    <n v="0"/>
    <n v="0"/>
    <n v="0"/>
    <d v="2023-12-01T00:00:00"/>
    <s v="BH Colorado Electric Oper Co"/>
    <s v="Regulated Electric (122)"/>
    <s v="X - DNU - RETIRED LINE"/>
    <x v="161"/>
    <n v="135500"/>
    <x v="32"/>
    <n v="9802717"/>
    <s v="CROSSARM ASSEMBLIES, WOOD"/>
    <d v="1968-07-01T00:00:00"/>
    <d v="1968-07-01T00:00:00"/>
    <s v="WCDXFER"/>
  </r>
  <r>
    <n v="0"/>
    <n v="0"/>
    <n v="0"/>
    <n v="0"/>
    <d v="2023-12-01T00:00:00"/>
    <s v="BH Colorado Electric Oper Co"/>
    <s v="Regulated Electric (122)"/>
    <s v="X - DNU - RETIRED LINE"/>
    <x v="161"/>
    <n v="135500"/>
    <x v="32"/>
    <n v="9802715"/>
    <s v="CROSSARM ASSEMBLIES, WOOD"/>
    <d v="1965-07-01T00:00:00"/>
    <d v="1965-07-01T00:00:00"/>
    <s v="WCDXFER"/>
  </r>
  <r>
    <n v="0"/>
    <n v="0"/>
    <n v="0"/>
    <n v="0"/>
    <d v="2023-12-01T00:00:00"/>
    <s v="BH Colorado Electric Oper Co"/>
    <s v="Regulated Electric (122)"/>
    <s v="X - DNU - RETIRED LINE"/>
    <x v="161"/>
    <n v="135500"/>
    <x v="32"/>
    <n v="9802626"/>
    <s v="CROSSARM ASSEMBLIES, WOOD"/>
    <d v="1960-07-01T00:00:00"/>
    <d v="1960-07-01T00:00:00"/>
    <s v="WCDXFER"/>
  </r>
  <r>
    <n v="0"/>
    <n v="0"/>
    <n v="0"/>
    <n v="0"/>
    <d v="2023-12-01T00:00:00"/>
    <s v="BH Colorado Electric Oper Co"/>
    <s v="Regulated Electric (122)"/>
    <s v="X - DNU - RETIRED LINE"/>
    <x v="161"/>
    <n v="135500"/>
    <x v="32"/>
    <n v="9802605"/>
    <s v="CROSSARM ASSEMBLIES, WOOD"/>
    <d v="1988-07-01T00:00:00"/>
    <d v="1988-07-01T00:00:00"/>
    <s v="WCDXFER"/>
  </r>
  <r>
    <n v="0"/>
    <n v="0"/>
    <n v="0"/>
    <n v="0"/>
    <d v="2023-12-01T00:00:00"/>
    <s v="BH Colorado Electric Oper Co"/>
    <s v="Regulated Electric (122)"/>
    <s v="X - DNU - RETIRED LINE"/>
    <x v="161"/>
    <n v="135500"/>
    <x v="32"/>
    <n v="9802601"/>
    <s v="CROSSARM ASSEMBLIES, WOOD"/>
    <d v="1976-07-01T00:00:00"/>
    <d v="1976-07-01T00:00:00"/>
    <s v="WCDXFER"/>
  </r>
  <r>
    <n v="0"/>
    <n v="0"/>
    <n v="0"/>
    <n v="0"/>
    <d v="2023-12-01T00:00:00"/>
    <s v="BH Colorado Electric Oper Co"/>
    <s v="Regulated Electric (122)"/>
    <s v="X - DNU - RETIRED LINE"/>
    <x v="161"/>
    <n v="135500"/>
    <x v="32"/>
    <n v="9802497"/>
    <s v="CROSSARM ASSEMBLIES, WOOD"/>
    <d v="1958-07-01T00:00:00"/>
    <d v="1958-07-01T00:00:00"/>
    <s v="WCDXFER"/>
  </r>
  <r>
    <n v="0"/>
    <n v="0"/>
    <n v="0"/>
    <n v="0"/>
    <d v="2023-12-01T00:00:00"/>
    <s v="BH Colorado Electric Oper Co"/>
    <s v="Regulated Electric (122)"/>
    <s v="X - DNU - RETIRED LINE"/>
    <x v="161"/>
    <n v="135500"/>
    <x v="32"/>
    <n v="9802476"/>
    <s v="CROSSARM ASSEMBLIES, WOOD"/>
    <d v="1976-07-01T00:00:00"/>
    <d v="1976-07-01T00:00:00"/>
    <s v="WCDXFER"/>
  </r>
  <r>
    <n v="0"/>
    <n v="0"/>
    <n v="0"/>
    <n v="0"/>
    <d v="2023-12-01T00:00:00"/>
    <s v="BH Colorado Electric Oper Co"/>
    <s v="Regulated Electric (122)"/>
    <s v="X - DNU - RETIRED LINE"/>
    <x v="161"/>
    <n v="135500"/>
    <x v="32"/>
    <n v="9801951"/>
    <s v="CROSSARM ASSEMBLIES, WOOD"/>
    <d v="1963-07-01T00:00:00"/>
    <d v="1963-07-01T00:00:00"/>
    <s v="WCDXFER"/>
  </r>
  <r>
    <n v="0"/>
    <n v="0"/>
    <n v="0"/>
    <n v="0"/>
    <d v="2023-12-01T00:00:00"/>
    <s v="BH Colorado Electric Oper Co"/>
    <s v="Regulated Electric (122)"/>
    <s v="X - DNU - RETIRED LINE"/>
    <x v="161"/>
    <n v="135500"/>
    <x v="32"/>
    <n v="9801929"/>
    <s v="CROSSARM ASSEMBLIES, WOOD"/>
    <d v="1979-07-01T00:00:00"/>
    <d v="1979-07-01T00:00:00"/>
    <s v="WCDXFER"/>
  </r>
  <r>
    <n v="0"/>
    <n v="0"/>
    <n v="0"/>
    <n v="0"/>
    <d v="2023-12-01T00:00:00"/>
    <s v="BH Colorado Electric Oper Co"/>
    <s v="Regulated Electric (122)"/>
    <s v="X - DNU - RETIRED LINE"/>
    <x v="161"/>
    <n v="135500"/>
    <x v="32"/>
    <n v="9801919"/>
    <s v="CROSSARM ASSEMBLIES, WOOD"/>
    <d v="1967-07-01T00:00:00"/>
    <d v="1967-07-01T00:00:00"/>
    <s v="WCDXFER"/>
  </r>
  <r>
    <n v="0"/>
    <n v="0"/>
    <n v="0"/>
    <n v="0"/>
    <d v="2023-12-01T00:00:00"/>
    <s v="BH Colorado Electric Oper Co"/>
    <s v="Regulated Electric (122)"/>
    <s v="X - DNU - RETIRED LINE"/>
    <x v="161"/>
    <n v="135500"/>
    <x v="32"/>
    <n v="9801915"/>
    <s v="CROSSARM ASSEMBLIES, WOOD"/>
    <d v="1954-07-01T00:00:00"/>
    <d v="1954-07-01T00:00:00"/>
    <s v="WCDXFER"/>
  </r>
  <r>
    <n v="0"/>
    <n v="0"/>
    <n v="0"/>
    <n v="0"/>
    <d v="2023-12-01T00:00:00"/>
    <s v="BH Colorado Electric Oper Co"/>
    <s v="Regulated Electric (122)"/>
    <s v="X - DNU - RETIRED LINE"/>
    <x v="161"/>
    <n v="135500"/>
    <x v="32"/>
    <n v="9801896"/>
    <s v="CROSSARM ASSEMBLIES, WOOD"/>
    <d v="1977-07-01T00:00:00"/>
    <d v="1977-07-01T00:00:00"/>
    <s v="WCDXFER"/>
  </r>
  <r>
    <n v="0"/>
    <n v="0"/>
    <n v="0"/>
    <n v="0"/>
    <d v="2023-12-01T00:00:00"/>
    <s v="BH Colorado Electric Oper Co"/>
    <s v="Regulated Electric (122)"/>
    <s v="X - DNU - RETIRED LINE"/>
    <x v="161"/>
    <n v="135500"/>
    <x v="32"/>
    <n v="9801895"/>
    <s v="CROSSARM ASSEMBLIES, WOOD"/>
    <d v="1976-07-01T00:00:00"/>
    <d v="1976-07-01T00:00:00"/>
    <s v="WCDXFER"/>
  </r>
  <r>
    <n v="0"/>
    <n v="0"/>
    <n v="0"/>
    <n v="0"/>
    <d v="2023-12-01T00:00:00"/>
    <s v="BH Colorado Electric Oper Co"/>
    <s v="Regulated Electric (122)"/>
    <s v="X - DNU - RETIRED LINE"/>
    <x v="161"/>
    <n v="135500"/>
    <x v="32"/>
    <n v="9801894"/>
    <s v="CROSSARM ASSEMBLIES, WOOD"/>
    <d v="1969-07-01T00:00:00"/>
    <d v="1969-07-01T00:00:00"/>
    <s v="WCDXFER"/>
  </r>
  <r>
    <n v="0"/>
    <n v="0"/>
    <n v="0"/>
    <n v="0"/>
    <d v="2023-12-01T00:00:00"/>
    <s v="BH Colorado Electric Oper Co"/>
    <s v="Regulated Electric (122)"/>
    <s v="X - DNU - RETIRED LINE"/>
    <x v="161"/>
    <n v="135500"/>
    <x v="32"/>
    <n v="9802475"/>
    <s v="CROSSARM ASSEMBLIES, WOOD"/>
    <d v="1975-07-01T00:00:00"/>
    <d v="1975-07-01T00:00:00"/>
    <s v="WCDXFER"/>
  </r>
  <r>
    <n v="0"/>
    <n v="0"/>
    <n v="0"/>
    <n v="0"/>
    <d v="2023-12-01T00:00:00"/>
    <s v="BH Colorado Electric Oper Co"/>
    <s v="Regulated Electric (122)"/>
    <s v="X - DNU - RETIRED LINE"/>
    <x v="161"/>
    <n v="135500"/>
    <x v="32"/>
    <n v="9802722"/>
    <s v="CROSSARM ASSEMBLIES, WOOD"/>
    <d v="1977-07-01T00:00:00"/>
    <d v="1977-07-01T00:00:00"/>
    <s v="WCDXFER"/>
  </r>
  <r>
    <n v="0"/>
    <n v="0"/>
    <n v="0"/>
    <n v="0"/>
    <d v="2023-12-01T00:00:00"/>
    <s v="BH Colorado Electric Oper Co"/>
    <s v="Regulated Electric (122)"/>
    <s v="X - DNU - RETIRED LINE"/>
    <x v="161"/>
    <n v="135500"/>
    <x v="32"/>
    <n v="9801949"/>
    <s v="CROSSARM ASSEMBLIES, WOOD"/>
    <d v="1961-07-01T00:00:00"/>
    <d v="1961-07-01T00:00:00"/>
    <s v="WCDXFER"/>
  </r>
  <r>
    <n v="0"/>
    <n v="0"/>
    <n v="0"/>
    <n v="0"/>
    <d v="2023-12-01T00:00:00"/>
    <s v="BH Colorado Electric Oper Co"/>
    <s v="Regulated Electric (122)"/>
    <s v="X - DNU - RETIRED LINE"/>
    <x v="161"/>
    <n v="135500"/>
    <x v="32"/>
    <n v="9802443"/>
    <s v="CROSSARM ASSEMBLIES, WOOD"/>
    <d v="1975-07-01T00:00:00"/>
    <d v="1975-07-01T00:00:00"/>
    <s v="WCDXFER"/>
  </r>
  <r>
    <n v="0"/>
    <n v="0"/>
    <n v="0"/>
    <n v="0"/>
    <d v="2023-12-01T00:00:00"/>
    <s v="BH Colorado Electric Oper Co"/>
    <s v="Regulated Electric (122)"/>
    <s v="X - DNU - RETIRED LINE"/>
    <x v="161"/>
    <n v="135500"/>
    <x v="32"/>
    <n v="9802394"/>
    <s v="CROSSARM ASSEMBLIES, WOOD"/>
    <d v="1978-07-01T00:00:00"/>
    <d v="1978-07-01T00:00:00"/>
    <s v="WCDXFER"/>
  </r>
  <r>
    <n v="0"/>
    <n v="0"/>
    <n v="0"/>
    <n v="0"/>
    <d v="2023-12-01T00:00:00"/>
    <s v="BH Colorado Electric Oper Co"/>
    <s v="Regulated Electric (122)"/>
    <s v="X - DNU - RETIRED LINE"/>
    <x v="161"/>
    <n v="135500"/>
    <x v="32"/>
    <n v="9802379"/>
    <s v="CROSSARM ASSEMBLIES, WOOD"/>
    <d v="1978-07-01T00:00:00"/>
    <d v="1978-07-01T00:00:00"/>
    <s v="WCDXFER"/>
  </r>
  <r>
    <n v="0"/>
    <n v="0"/>
    <n v="0"/>
    <n v="0"/>
    <d v="2023-12-01T00:00:00"/>
    <s v="BH Colorado Electric Oper Co"/>
    <s v="Regulated Electric (122)"/>
    <s v="X - DNU - RETIRED LINE"/>
    <x v="161"/>
    <n v="135500"/>
    <x v="32"/>
    <n v="9802814"/>
    <s v="CROSSARM ASSEMBLIES, WOOD"/>
    <d v="1972-07-01T00:00:00"/>
    <d v="1972-07-01T00:00:00"/>
    <s v="WCDXFER"/>
  </r>
  <r>
    <n v="0"/>
    <n v="0"/>
    <n v="0"/>
    <n v="0"/>
    <d v="2023-12-01T00:00:00"/>
    <s v="BH Colorado Electric Oper Co"/>
    <s v="Regulated Electric (122)"/>
    <s v="X - DNU - RETIRED LINE"/>
    <x v="161"/>
    <n v="135500"/>
    <x v="32"/>
    <n v="9801918"/>
    <s v="CROSSARM ASSEMBLIES, WOOD"/>
    <d v="1966-07-01T00:00:00"/>
    <d v="1966-07-01T00:00:00"/>
    <s v="WCDXFER"/>
  </r>
  <r>
    <n v="0"/>
    <n v="0"/>
    <n v="0"/>
    <n v="0"/>
    <d v="2023-12-01T00:00:00"/>
    <s v="BH Colorado Electric Oper Co"/>
    <s v="Regulated Electric (122)"/>
    <s v="X - DNU - RETIRED LINE"/>
    <x v="161"/>
    <n v="135500"/>
    <x v="32"/>
    <n v="9802509"/>
    <s v="CROSSARM ASSEMBLIES, WOOD"/>
    <d v="1972-07-01T00:00:00"/>
    <d v="1972-07-01T00:00:00"/>
    <s v="WCDXFER"/>
  </r>
  <r>
    <n v="0"/>
    <n v="0"/>
    <n v="0"/>
    <n v="0"/>
    <d v="2023-12-01T00:00:00"/>
    <s v="BH Colorado Electric Oper Co"/>
    <s v="Regulated Electric (122)"/>
    <s v="X - DNU - RETIRED LINE"/>
    <x v="161"/>
    <n v="135500"/>
    <x v="32"/>
    <n v="9802481"/>
    <s v="CROSSARM ASSEMBLIES, WOOD"/>
    <d v="1986-07-01T00:00:00"/>
    <d v="1986-07-01T00:00:00"/>
    <s v="WCDXFER"/>
  </r>
  <r>
    <n v="0"/>
    <n v="0"/>
    <n v="0"/>
    <n v="0"/>
    <d v="2023-12-01T00:00:00"/>
    <s v="BH Colorado Electric Oper Co"/>
    <s v="Regulated Electric (122)"/>
    <s v="X - DNU - RETIRED LINE"/>
    <x v="161"/>
    <n v="135500"/>
    <x v="32"/>
    <n v="9802815"/>
    <s v="CROSSARM ASSEMBLIES, WOOD"/>
    <d v="1980-07-01T00:00:00"/>
    <d v="1980-07-01T00:00:00"/>
    <s v="WCDXFER"/>
  </r>
  <r>
    <n v="0"/>
    <n v="0"/>
    <n v="0"/>
    <n v="0"/>
    <d v="2023-12-01T00:00:00"/>
    <s v="BH Colorado Electric Oper Co"/>
    <s v="Regulated Electric (122)"/>
    <s v="X - DNU - RETIRED LINE"/>
    <x v="161"/>
    <n v="135500"/>
    <x v="32"/>
    <n v="9802769"/>
    <s v="CROSSARM ASSEMBLIES, WOOD"/>
    <d v="1964-07-01T00:00:00"/>
    <d v="1964-07-01T00:00:00"/>
    <s v="WCDXFER"/>
  </r>
  <r>
    <n v="0"/>
    <n v="0"/>
    <n v="0"/>
    <n v="0"/>
    <d v="2023-12-01T00:00:00"/>
    <s v="BH Colorado Electric Oper Co"/>
    <s v="Regulated Electric (122)"/>
    <s v="X - DNU - RETIRED LINE"/>
    <x v="161"/>
    <n v="135500"/>
    <x v="32"/>
    <n v="9802632"/>
    <s v="CROSSARM ASSEMBLIES, WOOD"/>
    <d v="1967-07-01T00:00:00"/>
    <d v="1967-07-01T00:00:00"/>
    <s v="WCDXFER"/>
  </r>
  <r>
    <n v="0"/>
    <n v="0"/>
    <n v="0"/>
    <n v="0"/>
    <d v="2023-12-01T00:00:00"/>
    <s v="BH Colorado Electric Oper Co"/>
    <s v="Regulated Electric (122)"/>
    <s v="X - DNU - RETIRED LINE"/>
    <x v="161"/>
    <n v="135500"/>
    <x v="32"/>
    <n v="9802719"/>
    <s v="CROSSARM ASSEMBLIES, WOOD"/>
    <d v="1971-07-01T00:00:00"/>
    <d v="1971-07-01T00:00:00"/>
    <s v="WCDXFER"/>
  </r>
  <r>
    <n v="0"/>
    <n v="0"/>
    <n v="0"/>
    <n v="0"/>
    <d v="2023-12-01T00:00:00"/>
    <s v="BH Colorado Electric Oper Co"/>
    <s v="Regulated Electric (122)"/>
    <s v="X - DNU - RETIRED LINE"/>
    <x v="161"/>
    <n v="135500"/>
    <x v="32"/>
    <n v="9802636"/>
    <s v="CROSSARM ASSEMBLIES, WOOD"/>
    <d v="1975-07-01T00:00:00"/>
    <d v="1975-07-01T00:00:00"/>
    <s v="WCDXFER"/>
  </r>
  <r>
    <n v="0"/>
    <n v="0"/>
    <n v="0"/>
    <n v="0"/>
    <d v="2023-12-01T00:00:00"/>
    <s v="BH Colorado Electric Oper Co"/>
    <s v="Regulated Electric (122)"/>
    <s v="X - DNU - RETIRED LINE"/>
    <x v="161"/>
    <n v="135500"/>
    <x v="32"/>
    <n v="9802633"/>
    <s v="CROSSARM ASSEMBLIES, WOOD"/>
    <d v="1968-07-01T00:00:00"/>
    <d v="1968-07-01T00:00:00"/>
    <s v="WCDXFER"/>
  </r>
  <r>
    <n v="0"/>
    <n v="0"/>
    <n v="0"/>
    <n v="0"/>
    <d v="2023-12-01T00:00:00"/>
    <s v="BH Colorado Electric Oper Co"/>
    <s v="Regulated Electric (122)"/>
    <s v="X - DNU - RETIRED LINE"/>
    <x v="161"/>
    <n v="135500"/>
    <x v="32"/>
    <n v="9807421"/>
    <s v="CROSSARM ASSEMBLIES, WOOD"/>
    <d v="1963-07-01T00:00:00"/>
    <d v="1963-07-01T00:00:00"/>
    <s v="WCDXFER"/>
  </r>
  <r>
    <n v="0"/>
    <n v="0"/>
    <n v="0"/>
    <n v="0"/>
    <d v="2023-12-01T00:00:00"/>
    <s v="BH Colorado Electric Oper Co"/>
    <s v="Regulated Electric (122)"/>
    <s v="X - DNU - RETIRED LINE"/>
    <x v="161"/>
    <n v="135500"/>
    <x v="32"/>
    <n v="9802603"/>
    <s v="CROSSARM ASSEMBLIES, WOOD"/>
    <d v="1979-07-01T00:00:00"/>
    <d v="1979-07-01T00:00:00"/>
    <s v="WCDXFER"/>
  </r>
  <r>
    <n v="0"/>
    <n v="0"/>
    <n v="0"/>
    <n v="0"/>
    <d v="2023-12-01T00:00:00"/>
    <s v="BH Colorado Electric Oper Co"/>
    <s v="Regulated Electric (122)"/>
    <s v="X - DNU - RETIRED LINE"/>
    <x v="161"/>
    <n v="135500"/>
    <x v="32"/>
    <n v="9802501"/>
    <s v="CROSSARM ASSEMBLIES, WOOD"/>
    <d v="1963-07-01T00:00:00"/>
    <d v="1963-07-01T00:00:00"/>
    <s v="WCDXFER"/>
  </r>
  <r>
    <n v="0"/>
    <n v="0"/>
    <n v="0"/>
    <n v="0"/>
    <d v="2023-12-01T00:00:00"/>
    <s v="BH Colorado Electric Oper Co"/>
    <s v="Regulated Electric (122)"/>
    <s v="X - DNU - RETIRED LINE"/>
    <x v="161"/>
    <n v="135500"/>
    <x v="32"/>
    <n v="9802498"/>
    <s v="CROSSARM ASSEMBLIES, WOOD"/>
    <d v="1959-07-01T00:00:00"/>
    <d v="1959-07-01T00:00:00"/>
    <s v="WCDXFER"/>
  </r>
  <r>
    <n v="0"/>
    <n v="0"/>
    <n v="0"/>
    <n v="0"/>
    <d v="2023-12-01T00:00:00"/>
    <s v="BH Colorado Electric Oper Co"/>
    <s v="Regulated Electric (122)"/>
    <s v="X - DNU - RETIRED LINE"/>
    <x v="161"/>
    <n v="135500"/>
    <x v="32"/>
    <n v="9802495"/>
    <s v="CROSSARM ASSEMBLIES, WOOD"/>
    <d v="1955-07-01T00:00:00"/>
    <d v="1955-07-01T00:00:00"/>
    <s v="WCDXFER"/>
  </r>
  <r>
    <n v="0"/>
    <n v="0"/>
    <n v="0"/>
    <n v="0"/>
    <d v="2023-12-01T00:00:00"/>
    <s v="BH Colorado Electric Oper Co"/>
    <s v="Regulated Electric (122)"/>
    <s v="X - DNU - RETIRED LINE"/>
    <x v="161"/>
    <n v="135500"/>
    <x v="32"/>
    <n v="9802479"/>
    <s v="CROSSARM ASSEMBLIES, WOOD"/>
    <d v="1980-07-01T00:00:00"/>
    <d v="1980-07-01T00:00:00"/>
    <s v="WCDXFER"/>
  </r>
  <r>
    <n v="0"/>
    <n v="0"/>
    <n v="0"/>
    <n v="0"/>
    <d v="2023-12-01T00:00:00"/>
    <s v="BH Colorado Electric Oper Co"/>
    <s v="Regulated Electric (122)"/>
    <s v="X - DNU - RETIRED LINE"/>
    <x v="161"/>
    <n v="135500"/>
    <x v="32"/>
    <n v="9801948"/>
    <s v="CROSSARM ASSEMBLIES, WOOD"/>
    <d v="1960-07-01T00:00:00"/>
    <d v="1960-07-01T00:00:00"/>
    <s v="WCDXFER"/>
  </r>
  <r>
    <n v="0"/>
    <n v="0"/>
    <n v="0"/>
    <n v="0"/>
    <d v="2023-12-01T00:00:00"/>
    <s v="BH Colorado Electric Oper Co"/>
    <s v="Regulated Electric (122)"/>
    <s v="X - DNU - RETIRED LINE"/>
    <x v="161"/>
    <n v="135500"/>
    <x v="32"/>
    <n v="9801928"/>
    <s v="CROSSARM ASSEMBLIES, WOOD"/>
    <d v="1978-07-01T00:00:00"/>
    <d v="1978-07-01T00:00:00"/>
    <s v="WCDXFER"/>
  </r>
  <r>
    <n v="0"/>
    <n v="0"/>
    <n v="0"/>
    <n v="0"/>
    <d v="2023-12-01T00:00:00"/>
    <s v="BH Colorado Electric Oper Co"/>
    <s v="Regulated Electric (122)"/>
    <s v="X - DNU - RETIRED LINE"/>
    <x v="161"/>
    <n v="135500"/>
    <x v="32"/>
    <n v="9801932"/>
    <s v="CROSSARM ASSEMBLIES, WOOD"/>
    <d v="1983-07-01T00:00:00"/>
    <d v="1983-07-01T00:00:00"/>
    <s v="WCDXFER"/>
  </r>
  <r>
    <n v="0"/>
    <n v="0"/>
    <n v="0"/>
    <n v="0"/>
    <d v="2023-12-01T00:00:00"/>
    <s v="BH Colorado Electric Oper Co"/>
    <s v="Regulated Electric (122)"/>
    <s v="X - DNU - RETIRED LINE"/>
    <x v="161"/>
    <n v="135500"/>
    <x v="32"/>
    <n v="9801926"/>
    <s v="CROSSARM ASSEMBLIES, WOOD"/>
    <d v="1976-07-01T00:00:00"/>
    <d v="1976-07-01T00:00:00"/>
    <s v="WCDXFER"/>
  </r>
  <r>
    <n v="0"/>
    <n v="0"/>
    <n v="0"/>
    <n v="0"/>
    <d v="2023-12-01T00:00:00"/>
    <s v="BH Colorado Electric Oper Co"/>
    <s v="Regulated Electric (122)"/>
    <s v="X - DNU - RETIRED LINE"/>
    <x v="161"/>
    <n v="135500"/>
    <x v="32"/>
    <n v="9801923"/>
    <s v="CROSSARM ASSEMBLIES, WOOD"/>
    <d v="1973-07-01T00:00:00"/>
    <d v="1973-07-01T00:00:00"/>
    <s v="WCDXFER"/>
  </r>
  <r>
    <n v="0"/>
    <n v="0"/>
    <n v="0"/>
    <n v="0"/>
    <d v="2023-12-01T00:00:00"/>
    <s v="BH Colorado Electric Oper Co"/>
    <s v="Regulated Electric (122)"/>
    <s v="X - DNU - RETIRED LINE"/>
    <x v="161"/>
    <n v="135500"/>
    <x v="32"/>
    <n v="9801882"/>
    <s v="CROSSARM ASSEMBLIES, WOOD"/>
    <d v="1976-07-01T00:00:00"/>
    <d v="1976-07-01T00:00:00"/>
    <s v="WCDXFER"/>
  </r>
  <r>
    <n v="0"/>
    <n v="0"/>
    <n v="0"/>
    <n v="0"/>
    <d v="2023-12-01T00:00:00"/>
    <s v="BH Colorado Electric Oper Co"/>
    <s v="Regulated Electric (122)"/>
    <s v="X - DNU - RETIRED LINE"/>
    <x v="161"/>
    <n v="135500"/>
    <x v="32"/>
    <n v="9802505"/>
    <s v="CROSSARM ASSEMBLIES, WOOD"/>
    <d v="1967-07-01T00:00:00"/>
    <d v="1967-07-01T00:00:00"/>
    <s v="WCDXFER"/>
  </r>
  <r>
    <n v="0"/>
    <n v="0"/>
    <n v="0"/>
    <n v="0"/>
    <d v="2023-12-01T00:00:00"/>
    <s v="BH Colorado Electric Oper Co"/>
    <s v="Regulated Electric (122)"/>
    <s v="X - DNU - RETIRED LINE"/>
    <x v="161"/>
    <n v="135500"/>
    <x v="32"/>
    <n v="9802599"/>
    <s v="CROSSARM ASSEMBLIES, WOOD"/>
    <d v="1975-07-01T00:00:00"/>
    <d v="1975-07-01T00:00:00"/>
    <s v="WCDXFER"/>
  </r>
  <r>
    <n v="0"/>
    <n v="0"/>
    <n v="0"/>
    <n v="0"/>
    <d v="2023-12-01T00:00:00"/>
    <s v="BH Colorado Electric Oper Co"/>
    <s v="Regulated Electric (122)"/>
    <s v="X - DNU - RETIRED LINE"/>
    <x v="161"/>
    <n v="135500"/>
    <x v="32"/>
    <n v="9807419"/>
    <s v="CROSSARM ASSEMBLIES, WOOD"/>
    <d v="1964-07-01T00:00:00"/>
    <d v="1964-07-01T00:00:00"/>
    <s v="WCDXFER"/>
  </r>
  <r>
    <n v="0"/>
    <n v="0"/>
    <n v="0"/>
    <n v="0"/>
    <d v="2023-12-01T00:00:00"/>
    <s v="BH Colorado Electric Oper Co"/>
    <s v="Regulated Electric (122)"/>
    <s v="X - DNU - RETIRED LINE"/>
    <x v="161"/>
    <n v="135500"/>
    <x v="32"/>
    <n v="9807417"/>
    <s v="CROSSARM ASSEMBLIES, WOOD"/>
    <d v="1975-07-01T00:00:00"/>
    <d v="1975-07-01T00:00:00"/>
    <s v="WCDXFER"/>
  </r>
  <r>
    <n v="0"/>
    <n v="0"/>
    <n v="0"/>
    <n v="0"/>
    <d v="2023-12-01T00:00:00"/>
    <s v="BH Colorado Electric Oper Co"/>
    <s v="Regulated Electric (122)"/>
    <s v="X - DNU - RETIRED LINE"/>
    <x v="161"/>
    <n v="135500"/>
    <x v="32"/>
    <n v="9802716"/>
    <s v="CROSSARM ASSEMBLIES, WOOD"/>
    <d v="1967-07-01T00:00:00"/>
    <d v="1967-07-01T00:00:00"/>
    <s v="WCDXFER"/>
  </r>
  <r>
    <n v="0"/>
    <n v="0"/>
    <n v="0"/>
    <n v="0"/>
    <d v="2023-12-01T00:00:00"/>
    <s v="BH Colorado Electric Oper Co"/>
    <s v="Regulated Electric (122)"/>
    <s v="X - DNU - RETIRED LINE"/>
    <x v="161"/>
    <n v="135500"/>
    <x v="32"/>
    <n v="9802823"/>
    <s v="CROSSARM ASSEMBLIES, WOOD"/>
    <d v="1968-07-01T00:00:00"/>
    <d v="1968-07-01T00:00:00"/>
    <s v="WCDXFER"/>
  </r>
  <r>
    <n v="0"/>
    <n v="0"/>
    <n v="0"/>
    <n v="0"/>
    <d v="2023-12-01T00:00:00"/>
    <s v="BH Colorado Electric Oper Co"/>
    <s v="Regulated Electric (122)"/>
    <s v="X - DNU - RETIRED LINE"/>
    <x v="161"/>
    <n v="135500"/>
    <x v="32"/>
    <n v="9802773"/>
    <s v="CROSSARM ASSEMBLIES, WOOD"/>
    <d v="1971-07-01T00:00:00"/>
    <d v="1971-07-01T00:00:00"/>
    <s v="WCDXFER"/>
  </r>
  <r>
    <n v="0"/>
    <n v="0"/>
    <n v="0"/>
    <n v="0"/>
    <d v="2023-12-01T00:00:00"/>
    <s v="BH Colorado Electric Oper Co"/>
    <s v="Regulated Electric (122)"/>
    <s v="X - DNU - RETIRED LINE"/>
    <x v="161"/>
    <n v="135500"/>
    <x v="32"/>
    <n v="9802771"/>
    <s v="CROSSARM ASSEMBLIES, WOOD"/>
    <d v="1966-07-01T00:00:00"/>
    <d v="1966-07-01T00:00:00"/>
    <s v="WCDXFER"/>
  </r>
  <r>
    <n v="0"/>
    <n v="0"/>
    <n v="0"/>
    <n v="0"/>
    <d v="2023-12-01T00:00:00"/>
    <s v="BH Colorado Electric Oper Co"/>
    <s v="Regulated Electric (122)"/>
    <s v="X - DNU - RETIRED LINE"/>
    <x v="161"/>
    <n v="135500"/>
    <x v="32"/>
    <n v="9802721"/>
    <s v="CROSSARM ASSEMBLIES, WOOD"/>
    <d v="1976-07-01T00:00:00"/>
    <d v="1976-07-01T00:00:00"/>
    <s v="WCDXFER"/>
  </r>
  <r>
    <n v="0"/>
    <n v="0"/>
    <n v="0"/>
    <n v="0"/>
    <d v="2023-12-01T00:00:00"/>
    <s v="BH Colorado Electric Oper Co"/>
    <s v="Regulated Electric (122)"/>
    <s v="X - DNU - RETIRED LINE"/>
    <x v="161"/>
    <n v="135500"/>
    <x v="32"/>
    <n v="9802635"/>
    <s v="CROSSARM ASSEMBLIES, WOOD"/>
    <d v="1971-07-01T00:00:00"/>
    <d v="1971-07-01T00:00:00"/>
    <s v="WCDXFER"/>
  </r>
  <r>
    <n v="0"/>
    <n v="0"/>
    <n v="0"/>
    <n v="0"/>
    <d v="2023-12-01T00:00:00"/>
    <s v="BH Colorado Electric Oper Co"/>
    <s v="Regulated Electric (122)"/>
    <s v="X - DNU - RETIRED LINE"/>
    <x v="161"/>
    <n v="135500"/>
    <x v="32"/>
    <n v="9802627"/>
    <s v="CROSSARM ASSEMBLIES, WOOD"/>
    <d v="1962-07-01T00:00:00"/>
    <d v="1962-07-01T00:00:00"/>
    <s v="WCDXFER"/>
  </r>
  <r>
    <n v="0"/>
    <n v="0"/>
    <n v="0"/>
    <n v="0"/>
    <d v="2023-12-01T00:00:00"/>
    <s v="BH Colorado Electric Oper Co"/>
    <s v="Regulated Electric (122)"/>
    <s v="X - DNU - RETIRED LINE"/>
    <x v="161"/>
    <n v="135500"/>
    <x v="32"/>
    <n v="9802604"/>
    <s v="CROSSARM ASSEMBLIES, WOOD"/>
    <d v="1981-07-01T00:00:00"/>
    <d v="1981-07-01T00:00:00"/>
    <s v="WCDXFER"/>
  </r>
  <r>
    <n v="0"/>
    <n v="0"/>
    <n v="0"/>
    <n v="0"/>
    <d v="2023-12-01T00:00:00"/>
    <s v="BH Colorado Electric Oper Co"/>
    <s v="Regulated Electric (122)"/>
    <s v="X - DNU - RETIRED LINE"/>
    <x v="161"/>
    <n v="135500"/>
    <x v="32"/>
    <n v="9801922"/>
    <s v="CROSSARM ASSEMBLIES, WOOD"/>
    <d v="1972-07-01T00:00:00"/>
    <d v="1972-07-01T00:00:00"/>
    <s v="WCDXFER"/>
  </r>
  <r>
    <n v="0"/>
    <n v="0"/>
    <n v="0"/>
    <n v="0"/>
    <d v="2023-12-01T00:00:00"/>
    <s v="BH Colorado Electric Oper Co"/>
    <s v="Regulated Electric (122)"/>
    <s v="X - DNU - RETIRED LINE"/>
    <x v="161"/>
    <n v="135500"/>
    <x v="32"/>
    <n v="9802510"/>
    <s v="CROSSARM ASSEMBLIES, WOOD"/>
    <d v="1974-07-01T00:00:00"/>
    <d v="1974-07-01T00:00:00"/>
    <s v="WCDXFER"/>
  </r>
  <r>
    <n v="0"/>
    <n v="0"/>
    <n v="0"/>
    <n v="0"/>
    <d v="2023-12-01T00:00:00"/>
    <s v="BH Colorado Electric Oper Co"/>
    <s v="Regulated Electric (122)"/>
    <s v="X - DNU - RETIRED LINE"/>
    <x v="161"/>
    <n v="135500"/>
    <x v="32"/>
    <n v="9802508"/>
    <s v="CROSSARM ASSEMBLIES, WOOD"/>
    <d v="1971-07-01T00:00:00"/>
    <d v="1971-07-01T00:00:00"/>
    <s v="WCDXFER"/>
  </r>
  <r>
    <n v="0"/>
    <n v="0"/>
    <n v="0"/>
    <n v="0"/>
    <d v="2023-12-01T00:00:00"/>
    <s v="BH Colorado Electric Oper Co"/>
    <s v="Regulated Electric (122)"/>
    <s v="X - DNU - RETIRED LINE"/>
    <x v="161"/>
    <n v="135500"/>
    <x v="32"/>
    <n v="9802507"/>
    <s v="CROSSARM ASSEMBLIES, WOOD"/>
    <d v="1969-07-01T00:00:00"/>
    <d v="1969-07-01T00:00:00"/>
    <s v="WCDXFER"/>
  </r>
  <r>
    <n v="0"/>
    <n v="0"/>
    <n v="0"/>
    <n v="0"/>
    <d v="2023-12-01T00:00:00"/>
    <s v="BH Colorado Electric Oper Co"/>
    <s v="Regulated Electric (122)"/>
    <s v="X - DNU - RETIRED LINE"/>
    <x v="161"/>
    <n v="135500"/>
    <x v="32"/>
    <n v="9802723"/>
    <s v="CROSSARM ASSEMBLIES, WOOD"/>
    <d v="1983-07-01T00:00:00"/>
    <d v="1983-07-01T00:00:00"/>
    <s v="WCDXFER"/>
  </r>
  <r>
    <n v="0"/>
    <n v="0"/>
    <n v="0"/>
    <n v="0"/>
    <d v="2023-12-01T00:00:00"/>
    <s v="BH Colorado Electric Oper Co"/>
    <s v="Regulated Electric (122)"/>
    <s v="X - DNU - RETIRED LINE"/>
    <x v="161"/>
    <n v="135500"/>
    <x v="32"/>
    <n v="9802504"/>
    <s v="CROSSARM ASSEMBLIES, WOOD"/>
    <d v="1966-07-01T00:00:00"/>
    <d v="1966-07-01T00:00:00"/>
    <s v="WCDXFER"/>
  </r>
  <r>
    <n v="0"/>
    <n v="0"/>
    <n v="0"/>
    <n v="0"/>
    <d v="2023-12-01T00:00:00"/>
    <s v="BH Colorado Electric Oper Co"/>
    <s v="Regulated Electric (122)"/>
    <s v="X - DNU - RETIRED LINE"/>
    <x v="161"/>
    <n v="135500"/>
    <x v="32"/>
    <n v="9802503"/>
    <s v="CROSSARM ASSEMBLIES, WOOD"/>
    <d v="1965-07-01T00:00:00"/>
    <d v="1965-07-01T00:00:00"/>
    <s v="WCDXFER"/>
  </r>
  <r>
    <n v="0"/>
    <n v="0"/>
    <n v="0"/>
    <n v="0"/>
    <d v="2023-12-01T00:00:00"/>
    <s v="BH Colorado Electric Oper Co"/>
    <s v="Regulated Electric (122)"/>
    <s v="X - DNU - RETIRED LINE"/>
    <x v="161"/>
    <n v="135500"/>
    <x v="32"/>
    <n v="9802480"/>
    <s v="CROSSARM ASSEMBLIES, WOOD"/>
    <d v="1983-07-01T00:00:00"/>
    <d v="1983-07-01T00:00:00"/>
    <s v="WCDXFER"/>
  </r>
  <r>
    <n v="0"/>
    <n v="0"/>
    <n v="0"/>
    <n v="0"/>
    <d v="2023-12-01T00:00:00"/>
    <s v="BH Colorado Electric Oper Co"/>
    <s v="Regulated Electric (122)"/>
    <s v="X - DNU - RETIRED LINE"/>
    <x v="161"/>
    <n v="135500"/>
    <x v="32"/>
    <n v="9801921"/>
    <s v="CROSSARM ASSEMBLIES, WOOD"/>
    <d v="1970-07-01T00:00:00"/>
    <d v="1970-07-01T00:00:00"/>
    <s v="WCDXFER"/>
  </r>
  <r>
    <n v="0"/>
    <n v="0"/>
    <n v="0"/>
    <n v="0"/>
    <d v="2023-12-01T00:00:00"/>
    <s v="BH Colorado Electric Oper Co"/>
    <s v="Regulated Electric (122)"/>
    <s v="X - DNU - RETIRED LINE"/>
    <x v="161"/>
    <n v="135500"/>
    <x v="32"/>
    <n v="9801924"/>
    <s v="CROSSARM ASSEMBLIES, WOOD"/>
    <d v="1974-07-01T00:00:00"/>
    <d v="1974-07-01T00:00:00"/>
    <s v="WCDXFER"/>
  </r>
  <r>
    <n v="0"/>
    <n v="0"/>
    <n v="0"/>
    <n v="0"/>
    <d v="2023-12-01T00:00:00"/>
    <s v="BH Colorado Electric Oper Co"/>
    <s v="Regulated Electric (122)"/>
    <s v="X - DNU - RETIRED LINE"/>
    <x v="161"/>
    <n v="135500"/>
    <x v="32"/>
    <n v="9801917"/>
    <s v="CROSSARM ASSEMBLIES, WOOD"/>
    <d v="1965-07-01T00:00:00"/>
    <d v="1965-07-01T00:00:00"/>
    <s v="WCDXFER"/>
  </r>
  <r>
    <n v="0"/>
    <n v="0"/>
    <n v="0"/>
    <n v="0"/>
    <d v="2023-12-01T00:00:00"/>
    <s v="BH Colorado Electric Oper Co"/>
    <s v="Regulated Electric (122)"/>
    <s v="X - DNU - RETIRED LINE"/>
    <x v="161"/>
    <n v="135500"/>
    <x v="32"/>
    <n v="9801832"/>
    <s v="CROSSARM ASSEMBLIES, WOOD"/>
    <d v="1982-07-01T00:00:00"/>
    <d v="1982-07-01T00:00:00"/>
    <s v="WCDXFER"/>
  </r>
  <r>
    <n v="0"/>
    <n v="0"/>
    <n v="0"/>
    <n v="0"/>
    <d v="2023-12-01T00:00:00"/>
    <s v="BH Colorado Electric Oper Co"/>
    <s v="Regulated Electric (122)"/>
    <s v="X - DNU - RETIRED LINE"/>
    <x v="161"/>
    <n v="135500"/>
    <x v="32"/>
    <n v="9801831"/>
    <s v="CROSSARM ASSEMBLIES, WOOD"/>
    <d v="1977-07-01T00:00:00"/>
    <d v="1977-07-01T00:00:00"/>
    <s v="WCDXFER"/>
  </r>
  <r>
    <n v="0"/>
    <n v="0"/>
    <n v="0"/>
    <n v="0"/>
    <d v="2023-12-01T00:00:00"/>
    <s v="BH Colorado Electric Oper Co"/>
    <s v="Regulated Electric (122)"/>
    <s v="X - DNU - RETIRED LINE"/>
    <x v="161"/>
    <n v="135500"/>
    <x v="32"/>
    <n v="9802444"/>
    <s v="CROSSARM ASSEMBLIES, WOOD"/>
    <d v="1978-07-01T00:00:00"/>
    <d v="1978-07-01T00:00:00"/>
    <s v="WCDXFER"/>
  </r>
  <r>
    <n v="0"/>
    <n v="0"/>
    <n v="0"/>
    <n v="0"/>
    <d v="2023-12-01T00:00:00"/>
    <s v="BH Colorado Electric Oper Co"/>
    <s v="Regulated Electric (122)"/>
    <s v="X - DNU - RETIRED LINE"/>
    <x v="161"/>
    <n v="135500"/>
    <x v="32"/>
    <n v="9802378"/>
    <s v="CROSSARM ASSEMBLIES, WOOD"/>
    <d v="1975-07-01T00:00:00"/>
    <d v="1975-07-01T00:00:00"/>
    <s v="WCDXFER"/>
  </r>
  <r>
    <n v="0"/>
    <n v="0"/>
    <n v="0"/>
    <n v="0"/>
    <d v="2023-12-01T00:00:00"/>
    <s v="BH Colorado Electric Oper Co"/>
    <s v="Regulated Electric (122)"/>
    <s v="X - DNU - RETIRED LINE"/>
    <x v="161"/>
    <n v="135500"/>
    <x v="32"/>
    <n v="9801836"/>
    <s v="CROSSARM ASSEMBLIES, WOOD"/>
    <d v="1963-07-01T00:00:00"/>
    <d v="1963-07-01T00:00:00"/>
    <s v="WCDXFER"/>
  </r>
  <r>
    <n v="0"/>
    <n v="0"/>
    <n v="0"/>
    <n v="0"/>
    <d v="2023-12-01T00:00:00"/>
    <s v="BH Colorado Electric Oper Co"/>
    <s v="Regulated Electric (122)"/>
    <s v="X - DNU - RETIRED LINE"/>
    <x v="161"/>
    <n v="135500"/>
    <x v="32"/>
    <n v="9807424"/>
    <s v="CROSSARM ASSEMBLIES, WOOD"/>
    <d v="1958-07-01T00:00:00"/>
    <d v="1958-07-01T00:00:00"/>
    <s v="WCDXFER"/>
  </r>
  <r>
    <n v="0"/>
    <n v="0"/>
    <n v="0"/>
    <n v="0"/>
    <d v="2023-12-01T00:00:00"/>
    <s v="BH Colorado Electric Oper Co"/>
    <s v="Regulated Electric (122)"/>
    <s v="X - DNU - RETIRED LINE"/>
    <x v="161"/>
    <n v="135500"/>
    <x v="32"/>
    <n v="9807429"/>
    <s v="CROSSARM ASSEMBLIES, WOOD"/>
    <d v="1980-07-01T00:00:00"/>
    <d v="1980-07-01T00:00:00"/>
    <s v="WCDXFER"/>
  </r>
  <r>
    <n v="0"/>
    <n v="0"/>
    <n v="0"/>
    <n v="0"/>
    <d v="2023-12-01T00:00:00"/>
    <s v="BH Colorado Electric Oper Co"/>
    <s v="Regulated Electric (122)"/>
    <s v="X - DNU - RETIRED LINE"/>
    <x v="161"/>
    <n v="135500"/>
    <x v="32"/>
    <n v="9807415"/>
    <s v="CROSSARM ASSEMBLIES, WOOD"/>
    <d v="1980-07-01T00:00:00"/>
    <d v="1980-07-01T00:00:00"/>
    <s v="WCDXFER"/>
  </r>
  <r>
    <n v="0"/>
    <n v="0"/>
    <n v="0"/>
    <n v="0"/>
    <d v="2023-12-01T00:00:00"/>
    <s v="BH Colorado Electric Oper Co"/>
    <s v="Regulated Electric (122)"/>
    <s v="X - DNU - RETIRED LINE"/>
    <x v="161"/>
    <n v="135500"/>
    <x v="32"/>
    <n v="9802824"/>
    <s v="CROSSARM ASSEMBLIES, WOOD"/>
    <d v="1972-07-01T00:00:00"/>
    <d v="1972-07-01T00:00:00"/>
    <s v="WCDXFER"/>
  </r>
  <r>
    <n v="0"/>
    <n v="0"/>
    <n v="0"/>
    <n v="0"/>
    <d v="2023-12-01T00:00:00"/>
    <s v="BH Colorado Electric Oper Co"/>
    <s v="Regulated Electric (122)"/>
    <s v="X - DNU - RETIRED LINE"/>
    <x v="161"/>
    <n v="135500"/>
    <x v="32"/>
    <n v="9802477"/>
    <s v="CROSSARM ASSEMBLIES, WOOD"/>
    <d v="1977-07-01T00:00:00"/>
    <d v="1977-07-01T00:00:00"/>
    <s v="WCDXFER"/>
  </r>
  <r>
    <n v="0"/>
    <n v="0"/>
    <n v="0"/>
    <n v="0"/>
    <d v="2023-12-01T00:00:00"/>
    <s v="BH Colorado Electric Oper Co"/>
    <s v="Regulated Electric (122)"/>
    <s v="X - DNU - RETIRED LINE"/>
    <x v="161"/>
    <n v="135500"/>
    <x v="32"/>
    <n v="9802816"/>
    <s v="CROSSARM ASSEMBLIES, WOOD"/>
    <d v="1983-07-01T00:00:00"/>
    <d v="1983-07-01T00:00:00"/>
    <s v="WCDXFER"/>
  </r>
  <r>
    <n v="0"/>
    <n v="0"/>
    <n v="0"/>
    <n v="0"/>
    <d v="2023-12-01T00:00:00"/>
    <s v="BH Colorado Electric Oper Co"/>
    <s v="Regulated Electric (122)"/>
    <s v="X - DNU - RETIRED LINE"/>
    <x v="161"/>
    <n v="135500"/>
    <x v="32"/>
    <n v="9802774"/>
    <s v="CROSSARM ASSEMBLIES, WOOD"/>
    <d v="1976-07-01T00:00:00"/>
    <d v="1976-07-01T00:00:00"/>
    <s v="WCDXFER"/>
  </r>
  <r>
    <n v="0"/>
    <n v="0"/>
    <n v="0"/>
    <n v="0"/>
    <d v="2023-12-01T00:00:00"/>
    <s v="BH Colorado Electric Oper Co"/>
    <s v="Regulated Electric (122)"/>
    <s v="X - DNU - RETIRED LINE"/>
    <x v="161"/>
    <n v="135500"/>
    <x v="32"/>
    <n v="9802768"/>
    <s v="CROSSARM ASSEMBLIES, WOOD"/>
    <d v="1963-07-01T00:00:00"/>
    <d v="1963-07-01T00:00:00"/>
    <s v="WCDXFER"/>
  </r>
  <r>
    <n v="0"/>
    <n v="0"/>
    <n v="0"/>
    <n v="0"/>
    <d v="2023-12-01T00:00:00"/>
    <s v="BH Colorado Electric Oper Co"/>
    <s v="Regulated Electric (122)"/>
    <s v="X - DNU - RETIRED LINE"/>
    <x v="161"/>
    <n v="135500"/>
    <x v="32"/>
    <n v="9802602"/>
    <s v="CROSSARM ASSEMBLIES, WOOD"/>
    <d v="1977-07-01T00:00:00"/>
    <d v="1977-07-01T00:00:00"/>
    <s v="WCDXFER"/>
  </r>
  <r>
    <n v="0"/>
    <n v="0"/>
    <n v="0"/>
    <n v="0"/>
    <d v="2023-12-01T00:00:00"/>
    <s v="BH Colorado Electric Oper Co"/>
    <s v="Regulated Electric (122)"/>
    <s v="X - DNU - RETIRED LINE"/>
    <x v="161"/>
    <n v="135500"/>
    <x v="32"/>
    <n v="9802496"/>
    <s v="CROSSARM ASSEMBLIES, WOOD"/>
    <d v="1956-07-01T00:00:00"/>
    <d v="1956-07-01T00:00:00"/>
    <s v="WCDXFER"/>
  </r>
  <r>
    <n v="0"/>
    <n v="0"/>
    <n v="0"/>
    <n v="0"/>
    <d v="2023-12-01T00:00:00"/>
    <s v="BH Colorado Electric Oper Co"/>
    <s v="Regulated Electric (122)"/>
    <s v="X - DNU - RETIRED LINE"/>
    <x v="161"/>
    <n v="135500"/>
    <x v="32"/>
    <n v="9801835"/>
    <s v="CROSSARM ASSEMBLIES, WOOD"/>
    <d v="1962-07-01T00:00:00"/>
    <d v="1962-07-01T00:00:00"/>
    <s v="WCDXFER"/>
  </r>
  <r>
    <n v="0"/>
    <n v="0"/>
    <n v="0"/>
    <n v="0"/>
    <d v="2023-12-01T00:00:00"/>
    <s v="BH Colorado Electric Oper Co"/>
    <s v="Regulated Electric (122)"/>
    <s v="X - DNU - RETIRED LINE"/>
    <x v="161"/>
    <n v="135500"/>
    <x v="32"/>
    <n v="9801834"/>
    <s v="CROSSARM ASSEMBLIES, WOOD"/>
    <d v="1955-07-01T00:00:00"/>
    <d v="1955-07-01T00:00:00"/>
    <s v="WCDXFER"/>
  </r>
  <r>
    <n v="0"/>
    <n v="0"/>
    <n v="0"/>
    <n v="0"/>
    <d v="2023-12-01T00:00:00"/>
    <s v="BH Colorado Electric Oper Co"/>
    <s v="Regulated Electric (122)"/>
    <s v="X - DNU - RETIRED LINE"/>
    <x v="161"/>
    <n v="135500"/>
    <x v="32"/>
    <n v="9807420"/>
    <s v="CROSSARM ASSEMBLIES, WOOD"/>
    <d v="1973-07-01T00:00:00"/>
    <d v="1973-07-01T00:00:00"/>
    <s v="WCDXFER"/>
  </r>
  <r>
    <n v="0"/>
    <n v="0"/>
    <n v="0"/>
    <n v="0"/>
    <d v="2023-12-01T00:00:00"/>
    <s v="BH Colorado Electric Oper Co"/>
    <s v="Regulated Electric (122)"/>
    <s v="X - DNU - RETIRED LINE"/>
    <x v="161"/>
    <n v="135500"/>
    <x v="32"/>
    <n v="9802600"/>
    <s v="CROSSARM ASSEMBLIES, WOOD"/>
    <d v="1978-07-01T00:00:00"/>
    <d v="1978-07-01T00:00:00"/>
    <s v="WCDXFER"/>
  </r>
  <r>
    <n v="0"/>
    <n v="0"/>
    <n v="0"/>
    <n v="0"/>
    <d v="2023-12-01T00:00:00"/>
    <s v="BH Colorado Electric Oper Co"/>
    <s v="Regulated Electric (122)"/>
    <s v="X - DNU - RETIRED LINE"/>
    <x v="161"/>
    <n v="135500"/>
    <x v="33"/>
    <n v="9802268"/>
    <s v="POLE, STEEL"/>
    <d v="1936-07-01T00:00:00"/>
    <d v="1936-07-01T00:00:00"/>
    <s v="WCDXFER"/>
  </r>
  <r>
    <n v="0"/>
    <n v="0"/>
    <n v="0"/>
    <n v="0"/>
    <d v="2023-12-01T00:00:00"/>
    <s v="BH Colorado Electric Oper Co"/>
    <s v="Regulated Electric (122)"/>
    <s v="X - DNU - RETIRED LINE"/>
    <x v="161"/>
    <n v="135500"/>
    <x v="33"/>
    <n v="9802267"/>
    <s v="POLE, STEEL"/>
    <d v="1936-07-01T00:00:00"/>
    <d v="1936-07-01T00:00:00"/>
    <s v="WCDXFER"/>
  </r>
  <r>
    <n v="0"/>
    <n v="0"/>
    <n v="0"/>
    <n v="0"/>
    <d v="2023-12-01T00:00:00"/>
    <s v="BH Colorado Electric Oper Co"/>
    <s v="Regulated Electric (122)"/>
    <s v="X - DNU - RETIRED LINE"/>
    <x v="161"/>
    <n v="135500"/>
    <x v="34"/>
    <n v="9803357"/>
    <s v="POLE, WOOD"/>
    <d v="1972-07-01T00:00:00"/>
    <d v="1972-07-01T00:00:00"/>
    <s v="WCDXFER"/>
  </r>
  <r>
    <n v="0"/>
    <n v="0"/>
    <n v="0"/>
    <n v="0"/>
    <d v="2023-12-01T00:00:00"/>
    <s v="BH Colorado Electric Oper Co"/>
    <s v="Regulated Electric (122)"/>
    <s v="X - DNU - RETIRED LINE"/>
    <x v="161"/>
    <n v="135500"/>
    <x v="34"/>
    <n v="9803261"/>
    <s v="POLE, WOOD"/>
    <d v="1983-07-01T00:00:00"/>
    <d v="1983-07-01T00:00:00"/>
    <s v="WCDXFER"/>
  </r>
  <r>
    <n v="0"/>
    <n v="0"/>
    <n v="0"/>
    <n v="0"/>
    <d v="2023-12-01T00:00:00"/>
    <s v="BH Colorado Electric Oper Co"/>
    <s v="Regulated Electric (122)"/>
    <s v="X - DNU - RETIRED LINE"/>
    <x v="161"/>
    <n v="135500"/>
    <x v="34"/>
    <n v="9803258"/>
    <s v="POLE, WOOD"/>
    <d v="1972-07-01T00:00:00"/>
    <d v="1972-07-01T00:00:00"/>
    <s v="WCDXFER"/>
  </r>
  <r>
    <n v="0"/>
    <n v="0"/>
    <n v="0"/>
    <n v="0"/>
    <d v="2023-12-01T00:00:00"/>
    <s v="BH Colorado Electric Oper Co"/>
    <s v="Regulated Electric (122)"/>
    <s v="X - DNU - RETIRED LINE"/>
    <x v="161"/>
    <n v="135500"/>
    <x v="34"/>
    <n v="9803168"/>
    <s v="POLE, WOOD"/>
    <d v="1965-07-01T00:00:00"/>
    <d v="1965-07-01T00:00:00"/>
    <s v="WCDXFER"/>
  </r>
  <r>
    <n v="0"/>
    <n v="0"/>
    <n v="0"/>
    <n v="0"/>
    <d v="2023-12-01T00:00:00"/>
    <s v="BH Colorado Electric Oper Co"/>
    <s v="Regulated Electric (122)"/>
    <s v="X - DNU - RETIRED LINE"/>
    <x v="161"/>
    <n v="135500"/>
    <x v="34"/>
    <n v="9803163"/>
    <s v="POLE, WOOD"/>
    <d v="1959-07-01T00:00:00"/>
    <d v="1959-07-01T00:00:00"/>
    <s v="WCDXFER"/>
  </r>
  <r>
    <n v="0"/>
    <n v="0"/>
    <n v="0"/>
    <n v="0"/>
    <d v="2023-12-01T00:00:00"/>
    <s v="BH Colorado Electric Oper Co"/>
    <s v="Regulated Electric (122)"/>
    <s v="X - DNU - RETIRED LINE"/>
    <x v="161"/>
    <n v="135500"/>
    <x v="34"/>
    <n v="9803035"/>
    <s v="POLE, WOOD"/>
    <d v="1956-07-01T00:00:00"/>
    <d v="1956-07-01T00:00:00"/>
    <s v="WCDXFER"/>
  </r>
  <r>
    <n v="0"/>
    <n v="0"/>
    <n v="0"/>
    <n v="0"/>
    <d v="2023-12-01T00:00:00"/>
    <s v="BH Colorado Electric Oper Co"/>
    <s v="Regulated Electric (122)"/>
    <s v="X - DNU - RETIRED LINE"/>
    <x v="161"/>
    <n v="135500"/>
    <x v="34"/>
    <n v="9802240"/>
    <s v="POLE, WOOD"/>
    <d v="1972-07-01T00:00:00"/>
    <d v="1972-07-01T00:00:00"/>
    <s v="WCDXFER"/>
  </r>
  <r>
    <n v="0"/>
    <n v="0"/>
    <n v="0"/>
    <n v="0"/>
    <d v="2023-12-01T00:00:00"/>
    <s v="BH Colorado Electric Oper Co"/>
    <s v="Regulated Electric (122)"/>
    <s v="X - DNU - RETIRED LINE"/>
    <x v="161"/>
    <n v="135500"/>
    <x v="34"/>
    <n v="9802237"/>
    <s v="POLE, WOOD"/>
    <d v="1967-07-01T00:00:00"/>
    <d v="1967-07-01T00:00:00"/>
    <s v="WCDXFER"/>
  </r>
  <r>
    <n v="0"/>
    <n v="0"/>
    <n v="0"/>
    <n v="0"/>
    <d v="2023-12-01T00:00:00"/>
    <s v="BH Colorado Electric Oper Co"/>
    <s v="Regulated Electric (122)"/>
    <s v="X - DNU - RETIRED LINE"/>
    <x v="161"/>
    <n v="135500"/>
    <x v="34"/>
    <n v="9802214"/>
    <s v="POLE, WOOD"/>
    <d v="1983-07-01T00:00:00"/>
    <d v="1983-07-01T00:00:00"/>
    <s v="WCDXFER"/>
  </r>
  <r>
    <n v="0"/>
    <n v="0"/>
    <n v="0"/>
    <n v="0"/>
    <d v="2023-12-01T00:00:00"/>
    <s v="BH Colorado Electric Oper Co"/>
    <s v="Regulated Electric (122)"/>
    <s v="X - DNU - RETIRED LINE"/>
    <x v="161"/>
    <n v="135500"/>
    <x v="34"/>
    <n v="9802151"/>
    <s v="POLE, WOOD"/>
    <d v="1963-07-01T00:00:00"/>
    <d v="1963-07-01T00:00:00"/>
    <s v="WCDXFER"/>
  </r>
  <r>
    <n v="0"/>
    <n v="0"/>
    <n v="0"/>
    <n v="0"/>
    <d v="2023-12-01T00:00:00"/>
    <s v="BH Colorado Electric Oper Co"/>
    <s v="Regulated Electric (122)"/>
    <s v="X - DNU - RETIRED LINE"/>
    <x v="161"/>
    <n v="135500"/>
    <x v="34"/>
    <n v="9802145"/>
    <s v="POLE, WOOD"/>
    <d v="1962-07-01T00:00:00"/>
    <d v="1962-07-01T00:00:00"/>
    <s v="WCDXFER"/>
  </r>
  <r>
    <n v="0"/>
    <n v="0"/>
    <n v="0"/>
    <n v="0"/>
    <d v="2023-12-01T00:00:00"/>
    <s v="BH Colorado Electric Oper Co"/>
    <s v="Regulated Electric (122)"/>
    <s v="X - DNU - RETIRED LINE"/>
    <x v="161"/>
    <n v="135500"/>
    <x v="34"/>
    <n v="9803336"/>
    <s v="POLE, WOOD"/>
    <d v="1963-07-01T00:00:00"/>
    <d v="1963-07-01T00:00:00"/>
    <s v="WCDXFER"/>
  </r>
  <r>
    <n v="0"/>
    <n v="0"/>
    <n v="0"/>
    <n v="0"/>
    <d v="2023-12-01T00:00:00"/>
    <s v="BH Colorado Electric Oper Co"/>
    <s v="Regulated Electric (122)"/>
    <s v="X - DNU - RETIRED LINE"/>
    <x v="161"/>
    <n v="135500"/>
    <x v="34"/>
    <n v="9803173"/>
    <s v="POLE, WOOD"/>
    <d v="1971-07-01T00:00:00"/>
    <d v="1971-07-01T00:00:00"/>
    <s v="WCDXFER"/>
  </r>
  <r>
    <n v="0"/>
    <n v="0"/>
    <n v="0"/>
    <n v="0"/>
    <d v="2023-12-01T00:00:00"/>
    <s v="BH Colorado Electric Oper Co"/>
    <s v="Regulated Electric (122)"/>
    <s v="X - DNU - RETIRED LINE"/>
    <x v="161"/>
    <n v="135500"/>
    <x v="34"/>
    <n v="9803050"/>
    <s v="POLE, WOOD"/>
    <d v="1975-07-01T00:00:00"/>
    <d v="1975-07-01T00:00:00"/>
    <s v="WCDXFER"/>
  </r>
  <r>
    <n v="0"/>
    <n v="0"/>
    <n v="0"/>
    <n v="0"/>
    <d v="2023-12-01T00:00:00"/>
    <s v="BH Colorado Electric Oper Co"/>
    <s v="Regulated Electric (122)"/>
    <s v="X - DNU - RETIRED LINE"/>
    <x v="161"/>
    <n v="135500"/>
    <x v="34"/>
    <n v="9803043"/>
    <s v="POLE, WOOD"/>
    <d v="1966-07-01T00:00:00"/>
    <d v="1966-07-01T00:00:00"/>
    <s v="WCDXFER"/>
  </r>
  <r>
    <n v="0"/>
    <n v="0"/>
    <n v="0"/>
    <n v="0"/>
    <d v="2023-12-01T00:00:00"/>
    <s v="BH Colorado Electric Oper Co"/>
    <s v="Regulated Electric (122)"/>
    <s v="X - DNU - RETIRED LINE"/>
    <x v="161"/>
    <n v="135500"/>
    <x v="34"/>
    <n v="9803034"/>
    <s v="POLE, WOOD"/>
    <d v="1955-07-01T00:00:00"/>
    <d v="1955-07-01T00:00:00"/>
    <s v="WCDXFER"/>
  </r>
  <r>
    <n v="0"/>
    <n v="0"/>
    <n v="0"/>
    <n v="0"/>
    <d v="2023-12-01T00:00:00"/>
    <s v="BH Colorado Electric Oper Co"/>
    <s v="Regulated Electric (122)"/>
    <s v="X - DNU - RETIRED LINE"/>
    <x v="161"/>
    <n v="135500"/>
    <x v="34"/>
    <n v="9803020"/>
    <s v="POLE, WOOD"/>
    <d v="1986-07-01T00:00:00"/>
    <d v="1986-07-01T00:00:00"/>
    <s v="WCDXFER"/>
  </r>
  <r>
    <n v="0"/>
    <n v="0"/>
    <n v="0"/>
    <n v="0"/>
    <d v="2023-12-01T00:00:00"/>
    <s v="BH Colorado Electric Oper Co"/>
    <s v="Regulated Electric (122)"/>
    <s v="X - DNU - RETIRED LINE"/>
    <x v="161"/>
    <n v="135500"/>
    <x v="34"/>
    <n v="9803016"/>
    <s v="POLE, WOOD"/>
    <d v="1977-07-01T00:00:00"/>
    <d v="1977-07-01T00:00:00"/>
    <s v="WCDXFER"/>
  </r>
  <r>
    <n v="0"/>
    <n v="0"/>
    <n v="0"/>
    <n v="0"/>
    <d v="2023-12-01T00:00:00"/>
    <s v="BH Colorado Electric Oper Co"/>
    <s v="Regulated Electric (122)"/>
    <s v="X - DNU - RETIRED LINE"/>
    <x v="161"/>
    <n v="135500"/>
    <x v="34"/>
    <n v="9802198"/>
    <s v="POLE, WOOD"/>
    <d v="1976-07-01T00:00:00"/>
    <d v="1976-07-01T00:00:00"/>
    <s v="WCDXFER"/>
  </r>
  <r>
    <n v="0"/>
    <n v="0"/>
    <n v="0"/>
    <n v="0"/>
    <d v="2023-12-01T00:00:00"/>
    <s v="BH Colorado Electric Oper Co"/>
    <s v="Regulated Electric (122)"/>
    <s v="X - DNU - RETIRED LINE"/>
    <x v="161"/>
    <n v="135500"/>
    <x v="34"/>
    <n v="9802197"/>
    <s v="POLE, WOOD"/>
    <d v="1967-07-01T00:00:00"/>
    <d v="1967-07-01T00:00:00"/>
    <s v="WCDXFER"/>
  </r>
  <r>
    <n v="0"/>
    <n v="0"/>
    <n v="0"/>
    <n v="0"/>
    <d v="2023-12-01T00:00:00"/>
    <s v="BH Colorado Electric Oper Co"/>
    <s v="Regulated Electric (122)"/>
    <s v="X - DNU - RETIRED LINE"/>
    <x v="161"/>
    <n v="135500"/>
    <x v="34"/>
    <n v="9803243"/>
    <s v="POLE, WOOD"/>
    <d v="1978-07-01T00:00:00"/>
    <d v="1978-07-01T00:00:00"/>
    <s v="WCDXFER"/>
  </r>
  <r>
    <n v="0"/>
    <n v="0"/>
    <n v="0"/>
    <n v="0"/>
    <d v="2023-12-01T00:00:00"/>
    <s v="BH Colorado Electric Oper Co"/>
    <s v="Regulated Electric (122)"/>
    <s v="X - DNU - RETIRED LINE"/>
    <x v="161"/>
    <n v="135500"/>
    <x v="34"/>
    <n v="9802195"/>
    <s v="POLE, WOOD"/>
    <d v="1954-07-01T00:00:00"/>
    <d v="1954-07-01T00:00:00"/>
    <s v="WCDXFER"/>
  </r>
  <r>
    <n v="0"/>
    <n v="0"/>
    <n v="0"/>
    <n v="0"/>
    <d v="2023-12-01T00:00:00"/>
    <s v="BH Colorado Electric Oper Co"/>
    <s v="Regulated Electric (122)"/>
    <s v="X - DNU - RETIRED LINE"/>
    <x v="161"/>
    <n v="135500"/>
    <x v="34"/>
    <n v="9802167"/>
    <s v="POLE, WOOD"/>
    <d v="1977-07-01T00:00:00"/>
    <d v="1977-07-01T00:00:00"/>
    <s v="WCDXFER"/>
  </r>
  <r>
    <n v="0"/>
    <n v="0"/>
    <n v="0"/>
    <n v="0"/>
    <d v="2023-12-01T00:00:00"/>
    <s v="BH Colorado Electric Oper Co"/>
    <s v="Regulated Electric (122)"/>
    <s v="X - DNU - RETIRED LINE"/>
    <x v="161"/>
    <n v="135500"/>
    <x v="34"/>
    <n v="9802239"/>
    <s v="POLE, WOOD"/>
    <d v="1970-07-01T00:00:00"/>
    <d v="1970-07-01T00:00:00"/>
    <s v="WCDXFER"/>
  </r>
  <r>
    <n v="0"/>
    <n v="0"/>
    <n v="0"/>
    <n v="0"/>
    <d v="2023-12-01T00:00:00"/>
    <s v="BH Colorado Electric Oper Co"/>
    <s v="Regulated Electric (122)"/>
    <s v="X - DNU - RETIRED LINE"/>
    <x v="161"/>
    <n v="135500"/>
    <x v="34"/>
    <n v="9802918"/>
    <s v="POLE, WOOD"/>
    <d v="1978-07-01T00:00:00"/>
    <d v="1978-07-01T00:00:00"/>
    <s v="WCDXFER"/>
  </r>
  <r>
    <n v="0"/>
    <n v="0"/>
    <n v="0"/>
    <n v="0"/>
    <d v="2023-12-01T00:00:00"/>
    <s v="BH Colorado Electric Oper Co"/>
    <s v="Regulated Electric (122)"/>
    <s v="X - DNU - RETIRED LINE"/>
    <x v="161"/>
    <n v="135500"/>
    <x v="34"/>
    <n v="9803338"/>
    <s v="POLE, WOOD"/>
    <d v="1965-07-01T00:00:00"/>
    <d v="1965-07-01T00:00:00"/>
    <s v="WCDXFER"/>
  </r>
  <r>
    <n v="0"/>
    <n v="0"/>
    <n v="0"/>
    <n v="0"/>
    <d v="2023-12-01T00:00:00"/>
    <s v="BH Colorado Electric Oper Co"/>
    <s v="Regulated Electric (122)"/>
    <s v="X - DNU - RETIRED LINE"/>
    <x v="161"/>
    <n v="135500"/>
    <x v="34"/>
    <n v="9803305"/>
    <s v="POLE, WOOD"/>
    <d v="1971-07-01T00:00:00"/>
    <d v="1971-07-01T00:00:00"/>
    <s v="WCDXFER"/>
  </r>
  <r>
    <n v="0"/>
    <n v="0"/>
    <n v="0"/>
    <n v="0"/>
    <d v="2023-12-01T00:00:00"/>
    <s v="BH Colorado Electric Oper Co"/>
    <s v="Regulated Electric (122)"/>
    <s v="X - DNU - RETIRED LINE"/>
    <x v="161"/>
    <n v="135500"/>
    <x v="34"/>
    <n v="9803037"/>
    <s v="POLE, WOOD"/>
    <d v="1959-07-01T00:00:00"/>
    <d v="1959-07-01T00:00:00"/>
    <s v="WCDXFER"/>
  </r>
  <r>
    <n v="0"/>
    <n v="0"/>
    <n v="0"/>
    <n v="0"/>
    <d v="2023-12-01T00:00:00"/>
    <s v="BH Colorado Electric Oper Co"/>
    <s v="Regulated Electric (122)"/>
    <s v="X - DNU - RETIRED LINE"/>
    <x v="161"/>
    <n v="135500"/>
    <x v="34"/>
    <n v="9803017"/>
    <s v="POLE, WOOD"/>
    <d v="1978-07-01T00:00:00"/>
    <d v="1978-07-01T00:00:00"/>
    <s v="WCDXFER"/>
  </r>
  <r>
    <n v="0"/>
    <n v="0"/>
    <n v="0"/>
    <n v="0"/>
    <d v="2023-12-01T00:00:00"/>
    <s v="BH Colorado Electric Oper Co"/>
    <s v="Regulated Electric (122)"/>
    <s v="X - DNU - RETIRED LINE"/>
    <x v="161"/>
    <n v="135500"/>
    <x v="34"/>
    <n v="9802232"/>
    <s v="POLE, WOOD"/>
    <d v="1962-07-01T00:00:00"/>
    <d v="1962-07-01T00:00:00"/>
    <s v="WCDXFER"/>
  </r>
  <r>
    <n v="0"/>
    <n v="0"/>
    <n v="0"/>
    <n v="0"/>
    <d v="2023-12-01T00:00:00"/>
    <s v="BH Colorado Electric Oper Co"/>
    <s v="Regulated Electric (122)"/>
    <s v="X - DNU - RETIRED LINE"/>
    <x v="161"/>
    <n v="135500"/>
    <x v="34"/>
    <n v="9802231"/>
    <s v="POLE, WOOD"/>
    <d v="1961-07-01T00:00:00"/>
    <d v="1961-07-01T00:00:00"/>
    <s v="WCDXFER"/>
  </r>
  <r>
    <n v="0"/>
    <n v="0"/>
    <n v="0"/>
    <n v="0"/>
    <d v="2023-12-01T00:00:00"/>
    <s v="BH Colorado Electric Oper Co"/>
    <s v="Regulated Electric (122)"/>
    <s v="X - DNU - RETIRED LINE"/>
    <x v="161"/>
    <n v="135500"/>
    <x v="34"/>
    <n v="9802184"/>
    <s v="POLE, WOOD"/>
    <d v="1941-07-01T00:00:00"/>
    <d v="1941-07-01T00:00:00"/>
    <s v="WCDXFER"/>
  </r>
  <r>
    <n v="0"/>
    <n v="0"/>
    <n v="0"/>
    <n v="0"/>
    <d v="2023-12-01T00:00:00"/>
    <s v="BH Colorado Electric Oper Co"/>
    <s v="Regulated Electric (122)"/>
    <s v="X - DNU - RETIRED LINE"/>
    <x v="161"/>
    <n v="135500"/>
    <x v="34"/>
    <n v="9803137"/>
    <s v="POLE, WOOD"/>
    <d v="1975-07-01T00:00:00"/>
    <d v="1975-07-01T00:00:00"/>
    <s v="WCDXFER"/>
  </r>
  <r>
    <n v="0"/>
    <n v="0"/>
    <n v="0"/>
    <n v="0"/>
    <d v="2023-12-01T00:00:00"/>
    <s v="BH Colorado Electric Oper Co"/>
    <s v="Regulated Electric (122)"/>
    <s v="X - DNU - RETIRED LINE"/>
    <x v="161"/>
    <n v="135500"/>
    <x v="34"/>
    <n v="9802932"/>
    <s v="POLE, WOOD"/>
    <d v="1975-07-01T00:00:00"/>
    <d v="1975-07-01T00:00:00"/>
    <s v="WCDXFER"/>
  </r>
  <r>
    <n v="0"/>
    <n v="0"/>
    <n v="0"/>
    <n v="0"/>
    <d v="2023-12-01T00:00:00"/>
    <s v="BH Colorado Electric Oper Co"/>
    <s v="Regulated Electric (122)"/>
    <s v="X - DNU - RETIRED LINE"/>
    <x v="161"/>
    <n v="135500"/>
    <x v="34"/>
    <n v="9803346"/>
    <s v="POLE, WOOD"/>
    <d v="1983-07-01T00:00:00"/>
    <d v="1983-07-01T00:00:00"/>
    <s v="WCDXFER"/>
  </r>
  <r>
    <n v="0"/>
    <n v="0"/>
    <n v="0"/>
    <n v="0"/>
    <d v="2023-12-01T00:00:00"/>
    <s v="BH Colorado Electric Oper Co"/>
    <s v="Regulated Electric (122)"/>
    <s v="X - DNU - RETIRED LINE"/>
    <x v="161"/>
    <n v="135500"/>
    <x v="34"/>
    <n v="9803253"/>
    <s v="POLE, WOOD"/>
    <d v="1965-07-01T00:00:00"/>
    <d v="1965-07-01T00:00:00"/>
    <s v="WCDXFER"/>
  </r>
  <r>
    <n v="0"/>
    <n v="0"/>
    <n v="0"/>
    <n v="0"/>
    <d v="2023-12-01T00:00:00"/>
    <s v="BH Colorado Electric Oper Co"/>
    <s v="Regulated Electric (122)"/>
    <s v="X - DNU - RETIRED LINE"/>
    <x v="161"/>
    <n v="135500"/>
    <x v="34"/>
    <n v="9803176"/>
    <s v="POLE, WOOD"/>
    <d v="1977-07-01T00:00:00"/>
    <d v="1977-07-01T00:00:00"/>
    <s v="WCDXFER"/>
  </r>
  <r>
    <n v="0"/>
    <n v="0"/>
    <n v="0"/>
    <n v="0"/>
    <d v="2023-12-01T00:00:00"/>
    <s v="BH Colorado Electric Oper Co"/>
    <s v="Regulated Electric (122)"/>
    <s v="X - DNU - RETIRED LINE"/>
    <x v="161"/>
    <n v="135500"/>
    <x v="34"/>
    <n v="9803171"/>
    <s v="POLE, WOOD"/>
    <d v="1968-07-01T00:00:00"/>
    <d v="1968-07-01T00:00:00"/>
    <s v="WCDXFER"/>
  </r>
  <r>
    <n v="0"/>
    <n v="0"/>
    <n v="0"/>
    <n v="0"/>
    <d v="2023-12-01T00:00:00"/>
    <s v="BH Colorado Electric Oper Co"/>
    <s v="Regulated Electric (122)"/>
    <s v="X - DNU - RETIRED LINE"/>
    <x v="161"/>
    <n v="135500"/>
    <x v="34"/>
    <n v="9803143"/>
    <s v="POLE, WOOD"/>
    <d v="1988-07-01T00:00:00"/>
    <d v="1988-07-01T00:00:00"/>
    <s v="WCDXFER"/>
  </r>
  <r>
    <n v="0"/>
    <n v="0"/>
    <n v="0"/>
    <n v="0"/>
    <d v="2023-12-01T00:00:00"/>
    <s v="BH Colorado Electric Oper Co"/>
    <s v="Regulated Electric (122)"/>
    <s v="X - DNU - RETIRED LINE"/>
    <x v="161"/>
    <n v="135500"/>
    <x v="34"/>
    <n v="9803042"/>
    <s v="POLE, WOOD"/>
    <d v="1965-07-01T00:00:00"/>
    <d v="1965-07-01T00:00:00"/>
    <s v="WCDXFER"/>
  </r>
  <r>
    <n v="0"/>
    <n v="0"/>
    <n v="0"/>
    <n v="0"/>
    <d v="2023-12-01T00:00:00"/>
    <s v="BH Colorado Electric Oper Co"/>
    <s v="Regulated Electric (122)"/>
    <s v="X - DNU - RETIRED LINE"/>
    <x v="161"/>
    <n v="135500"/>
    <x v="34"/>
    <n v="9803040"/>
    <s v="POLE, WOOD"/>
    <d v="1963-07-01T00:00:00"/>
    <d v="1963-07-01T00:00:00"/>
    <s v="WCDXFER"/>
  </r>
  <r>
    <n v="0"/>
    <n v="0"/>
    <n v="0"/>
    <n v="0"/>
    <d v="2023-12-01T00:00:00"/>
    <s v="BH Colorado Electric Oper Co"/>
    <s v="Regulated Electric (122)"/>
    <s v="X - DNU - RETIRED LINE"/>
    <x v="161"/>
    <n v="135500"/>
    <x v="34"/>
    <n v="9803021"/>
    <s v="POLE, WOOD"/>
    <d v="1987-07-01T00:00:00"/>
    <d v="1987-07-01T00:00:00"/>
    <s v="WCDXFER"/>
  </r>
  <r>
    <n v="0"/>
    <n v="0"/>
    <n v="0"/>
    <n v="0"/>
    <d v="2023-12-01T00:00:00"/>
    <s v="BH Colorado Electric Oper Co"/>
    <s v="Regulated Electric (122)"/>
    <s v="X - DNU - RETIRED LINE"/>
    <x v="161"/>
    <n v="135500"/>
    <x v="34"/>
    <n v="9802238"/>
    <s v="POLE, WOOD"/>
    <d v="1969-07-01T00:00:00"/>
    <d v="1969-07-01T00:00:00"/>
    <s v="WCDXFER"/>
  </r>
  <r>
    <n v="0"/>
    <n v="0"/>
    <n v="0"/>
    <n v="0"/>
    <d v="2023-12-01T00:00:00"/>
    <s v="BH Colorado Electric Oper Co"/>
    <s v="Regulated Electric (122)"/>
    <s v="X - DNU - RETIRED LINE"/>
    <x v="161"/>
    <n v="135500"/>
    <x v="34"/>
    <n v="9802235"/>
    <s v="POLE, WOOD"/>
    <d v="1965-07-01T00:00:00"/>
    <d v="1965-07-01T00:00:00"/>
    <s v="WCDXFER"/>
  </r>
  <r>
    <n v="0"/>
    <n v="0"/>
    <n v="0"/>
    <n v="0"/>
    <d v="2023-12-01T00:00:00"/>
    <s v="BH Colorado Electric Oper Co"/>
    <s v="Regulated Electric (122)"/>
    <s v="X - DNU - RETIRED LINE"/>
    <x v="161"/>
    <n v="135500"/>
    <x v="34"/>
    <n v="9802212"/>
    <s v="POLE, WOOD"/>
    <d v="1980-07-01T00:00:00"/>
    <d v="1980-07-01T00:00:00"/>
    <s v="WCDXFER"/>
  </r>
  <r>
    <n v="0"/>
    <n v="0"/>
    <n v="0"/>
    <n v="0"/>
    <d v="2023-12-01T00:00:00"/>
    <s v="BH Colorado Electric Oper Co"/>
    <s v="Regulated Electric (122)"/>
    <s v="X - DNU - RETIRED LINE"/>
    <x v="161"/>
    <n v="135500"/>
    <x v="34"/>
    <n v="9802206"/>
    <s v="POLE, WOOD"/>
    <d v="1974-07-01T00:00:00"/>
    <d v="1974-07-01T00:00:00"/>
    <s v="WCDXFER"/>
  </r>
  <r>
    <n v="0"/>
    <n v="0"/>
    <n v="0"/>
    <n v="0"/>
    <d v="2023-12-01T00:00:00"/>
    <s v="BH Colorado Electric Oper Co"/>
    <s v="Regulated Electric (122)"/>
    <s v="X - DNU - RETIRED LINE"/>
    <x v="161"/>
    <n v="135500"/>
    <x v="34"/>
    <n v="9802170"/>
    <s v="POLE, WOOD"/>
    <d v="1955-07-01T00:00:00"/>
    <d v="1955-07-01T00:00:00"/>
    <s v="WCDXFER"/>
  </r>
  <r>
    <n v="0"/>
    <n v="0"/>
    <n v="0"/>
    <n v="0"/>
    <d v="2023-12-01T00:00:00"/>
    <s v="BH Colorado Electric Oper Co"/>
    <s v="Regulated Electric (122)"/>
    <s v="X - DNU - RETIRED LINE"/>
    <x v="161"/>
    <n v="135500"/>
    <x v="34"/>
    <n v="9803343"/>
    <s v="POLE, WOOD"/>
    <d v="1967-07-01T00:00:00"/>
    <d v="1967-07-01T00:00:00"/>
    <s v="WCDXFER"/>
  </r>
  <r>
    <n v="0"/>
    <n v="0"/>
    <n v="0"/>
    <n v="0"/>
    <d v="2023-12-01T00:00:00"/>
    <s v="BH Colorado Electric Oper Co"/>
    <s v="Regulated Electric (122)"/>
    <s v="X - DNU - RETIRED LINE"/>
    <x v="161"/>
    <n v="135500"/>
    <x v="34"/>
    <n v="9803306"/>
    <s v="POLE, WOOD"/>
    <d v="1976-07-01T00:00:00"/>
    <d v="1976-07-01T00:00:00"/>
    <s v="WCDXFER"/>
  </r>
  <r>
    <n v="0"/>
    <n v="0"/>
    <n v="0"/>
    <n v="0"/>
    <d v="2023-12-01T00:00:00"/>
    <s v="BH Colorado Electric Oper Co"/>
    <s v="Regulated Electric (122)"/>
    <s v="X - DNU - RETIRED LINE"/>
    <x v="161"/>
    <n v="135500"/>
    <x v="34"/>
    <n v="9803257"/>
    <s v="POLE, WOOD"/>
    <d v="1971-07-01T00:00:00"/>
    <d v="1971-07-01T00:00:00"/>
    <s v="WCDXFER"/>
  </r>
  <r>
    <n v="0"/>
    <n v="0"/>
    <n v="0"/>
    <n v="0"/>
    <d v="2023-12-01T00:00:00"/>
    <s v="BH Colorado Electric Oper Co"/>
    <s v="Regulated Electric (122)"/>
    <s v="X - DNU - RETIRED LINE"/>
    <x v="161"/>
    <n v="135500"/>
    <x v="34"/>
    <n v="9803255"/>
    <s v="POLE, WOOD"/>
    <d v="1968-07-01T00:00:00"/>
    <d v="1968-07-01T00:00:00"/>
    <s v="WCDXFER"/>
  </r>
  <r>
    <n v="0"/>
    <n v="0"/>
    <n v="0"/>
    <n v="0"/>
    <d v="2023-12-01T00:00:00"/>
    <s v="BH Colorado Electric Oper Co"/>
    <s v="Regulated Electric (122)"/>
    <s v="X - DNU - RETIRED LINE"/>
    <x v="161"/>
    <n v="135500"/>
    <x v="34"/>
    <n v="9803144"/>
    <s v="POLE, WOOD"/>
    <d v="1992-07-01T00:00:00"/>
    <d v="1992-07-01T00:00:00"/>
    <s v="WCDXFER"/>
  </r>
  <r>
    <n v="0"/>
    <n v="0"/>
    <n v="0"/>
    <n v="0"/>
    <d v="2023-12-01T00:00:00"/>
    <s v="BH Colorado Electric Oper Co"/>
    <s v="Regulated Electric (122)"/>
    <s v="X - DNU - RETIRED LINE"/>
    <x v="161"/>
    <n v="135500"/>
    <x v="34"/>
    <n v="9803142"/>
    <s v="POLE, WOOD"/>
    <d v="1981-07-01T00:00:00"/>
    <d v="1981-07-01T00:00:00"/>
    <s v="WCDXFER"/>
  </r>
  <r>
    <n v="0"/>
    <n v="0"/>
    <n v="0"/>
    <n v="0"/>
    <d v="2023-12-01T00:00:00"/>
    <s v="BH Colorado Electric Oper Co"/>
    <s v="Regulated Electric (122)"/>
    <s v="X - DNU - RETIRED LINE"/>
    <x v="161"/>
    <n v="135500"/>
    <x v="34"/>
    <n v="9803141"/>
    <s v="POLE, WOOD"/>
    <d v="1979-07-01T00:00:00"/>
    <d v="1979-07-01T00:00:00"/>
    <s v="WCDXFER"/>
  </r>
  <r>
    <n v="0"/>
    <n v="0"/>
    <n v="0"/>
    <n v="0"/>
    <d v="2023-12-01T00:00:00"/>
    <s v="BH Colorado Electric Oper Co"/>
    <s v="Regulated Electric (122)"/>
    <s v="X - DNU - RETIRED LINE"/>
    <x v="161"/>
    <n v="135500"/>
    <x v="34"/>
    <n v="9803044"/>
    <s v="POLE, WOOD"/>
    <d v="1967-07-01T00:00:00"/>
    <d v="1967-07-01T00:00:00"/>
    <s v="WCDXFER"/>
  </r>
  <r>
    <n v="0"/>
    <n v="0"/>
    <n v="0"/>
    <n v="0"/>
    <d v="2023-12-01T00:00:00"/>
    <s v="BH Colorado Electric Oper Co"/>
    <s v="Regulated Electric (122)"/>
    <s v="X - DNU - RETIRED LINE"/>
    <x v="161"/>
    <n v="135500"/>
    <x v="34"/>
    <n v="9802234"/>
    <s v="POLE, WOOD"/>
    <d v="1964-07-01T00:00:00"/>
    <d v="1964-07-01T00:00:00"/>
    <s v="WCDXFER"/>
  </r>
  <r>
    <n v="0"/>
    <n v="0"/>
    <n v="0"/>
    <n v="0"/>
    <d v="2023-12-01T00:00:00"/>
    <s v="BH Colorado Electric Oper Co"/>
    <s v="Regulated Electric (122)"/>
    <s v="X - DNU - RETIRED LINE"/>
    <x v="161"/>
    <n v="135500"/>
    <x v="34"/>
    <n v="9802208"/>
    <s v="POLE, WOOD"/>
    <d v="1976-07-01T00:00:00"/>
    <d v="1976-07-01T00:00:00"/>
    <s v="WCDXFER"/>
  </r>
  <r>
    <n v="0"/>
    <n v="0"/>
    <n v="0"/>
    <n v="0"/>
    <d v="2023-12-01T00:00:00"/>
    <s v="BH Colorado Electric Oper Co"/>
    <s v="Regulated Electric (122)"/>
    <s v="X - DNU - RETIRED LINE"/>
    <x v="161"/>
    <n v="135500"/>
    <x v="34"/>
    <n v="9802196"/>
    <s v="POLE, WOOD"/>
    <d v="1959-07-01T00:00:00"/>
    <d v="1959-07-01T00:00:00"/>
    <s v="WCDXFER"/>
  </r>
  <r>
    <n v="0"/>
    <n v="0"/>
    <n v="0"/>
    <n v="0"/>
    <d v="2023-12-01T00:00:00"/>
    <s v="BH Colorado Electric Oper Co"/>
    <s v="Regulated Electric (122)"/>
    <s v="X - DNU - RETIRED LINE"/>
    <x v="161"/>
    <n v="135500"/>
    <x v="34"/>
    <n v="9802185"/>
    <s v="POLE, WOOD"/>
    <d v="1958-07-01T00:00:00"/>
    <d v="1958-07-01T00:00:00"/>
    <s v="WCDXFER"/>
  </r>
  <r>
    <n v="0"/>
    <n v="0"/>
    <n v="0"/>
    <n v="0"/>
    <d v="2023-12-01T00:00:00"/>
    <s v="BH Colorado Electric Oper Co"/>
    <s v="Regulated Electric (122)"/>
    <s v="X - DNU - RETIRED LINE"/>
    <x v="161"/>
    <n v="135500"/>
    <x v="34"/>
    <n v="9802158"/>
    <s v="POLE, WOOD"/>
    <d v="1976-07-01T00:00:00"/>
    <d v="1976-07-01T00:00:00"/>
    <s v="WCDXFER"/>
  </r>
  <r>
    <n v="0"/>
    <n v="0"/>
    <n v="0"/>
    <n v="0"/>
    <d v="2023-12-01T00:00:00"/>
    <s v="BH Colorado Electric Oper Co"/>
    <s v="Regulated Electric (122)"/>
    <s v="X - DNU - RETIRED LINE"/>
    <x v="161"/>
    <n v="135500"/>
    <x v="34"/>
    <n v="9802146"/>
    <s v="POLE, WOOD"/>
    <d v="1963-07-01T00:00:00"/>
    <d v="1963-07-01T00:00:00"/>
    <s v="WCDXFER"/>
  </r>
  <r>
    <n v="0"/>
    <n v="0"/>
    <n v="0"/>
    <n v="0"/>
    <d v="2023-12-01T00:00:00"/>
    <s v="BH Colorado Electric Oper Co"/>
    <s v="Regulated Electric (122)"/>
    <s v="X - DNU - RETIRED LINE"/>
    <x v="161"/>
    <n v="135500"/>
    <x v="34"/>
    <n v="9802157"/>
    <s v="POLE, WOOD"/>
    <d v="1975-07-01T00:00:00"/>
    <d v="1975-07-01T00:00:00"/>
    <s v="WCDXFER"/>
  </r>
  <r>
    <n v="0"/>
    <n v="0"/>
    <n v="0"/>
    <n v="0"/>
    <d v="2023-12-01T00:00:00"/>
    <s v="BH Colorado Electric Oper Co"/>
    <s v="Regulated Electric (122)"/>
    <s v="X - DNU - RETIRED LINE"/>
    <x v="161"/>
    <n v="135500"/>
    <x v="34"/>
    <n v="9803307"/>
    <s v="POLE, WOOD"/>
    <d v="1977-07-01T00:00:00"/>
    <d v="1977-07-01T00:00:00"/>
    <s v="WCDXFER"/>
  </r>
  <r>
    <n v="0"/>
    <n v="0"/>
    <n v="0"/>
    <n v="0"/>
    <d v="2023-12-01T00:00:00"/>
    <s v="BH Colorado Electric Oper Co"/>
    <s v="Regulated Electric (122)"/>
    <s v="X - DNU - RETIRED LINE"/>
    <x v="161"/>
    <n v="135500"/>
    <x v="34"/>
    <n v="9802982"/>
    <s v="POLE, WOOD"/>
    <d v="1975-07-01T00:00:00"/>
    <d v="1975-07-01T00:00:00"/>
    <s v="WCDXFER"/>
  </r>
  <r>
    <n v="0"/>
    <n v="0"/>
    <n v="0"/>
    <n v="0"/>
    <d v="2023-12-01T00:00:00"/>
    <s v="BH Colorado Electric Oper Co"/>
    <s v="Regulated Electric (122)"/>
    <s v="X - DNU - RETIRED LINE"/>
    <x v="161"/>
    <n v="135500"/>
    <x v="34"/>
    <n v="9803169"/>
    <s v="POLE, WOOD"/>
    <d v="1966-07-01T00:00:00"/>
    <d v="1966-07-01T00:00:00"/>
    <s v="WCDXFER"/>
  </r>
  <r>
    <n v="0"/>
    <n v="0"/>
    <n v="0"/>
    <n v="0"/>
    <d v="2023-12-01T00:00:00"/>
    <s v="BH Colorado Electric Oper Co"/>
    <s v="Regulated Electric (122)"/>
    <s v="X - DNU - RETIRED LINE"/>
    <x v="161"/>
    <n v="135500"/>
    <x v="34"/>
    <n v="9802933"/>
    <s v="POLE, WOOD"/>
    <d v="1978-07-01T00:00:00"/>
    <d v="1978-07-01T00:00:00"/>
    <s v="WCDXFER"/>
  </r>
  <r>
    <n v="0"/>
    <n v="0"/>
    <n v="0"/>
    <n v="0"/>
    <d v="2023-12-01T00:00:00"/>
    <s v="BH Colorado Electric Oper Co"/>
    <s v="Regulated Electric (122)"/>
    <s v="X - DNU - RETIRED LINE"/>
    <x v="161"/>
    <n v="135500"/>
    <x v="34"/>
    <n v="9803046"/>
    <s v="POLE, WOOD"/>
    <d v="1969-07-01T00:00:00"/>
    <d v="1969-07-01T00:00:00"/>
    <s v="WCDXFER"/>
  </r>
  <r>
    <n v="0"/>
    <n v="0"/>
    <n v="0"/>
    <n v="0"/>
    <d v="2023-12-01T00:00:00"/>
    <s v="BH Colorado Electric Oper Co"/>
    <s v="Regulated Electric (122)"/>
    <s v="X - DNU - RETIRED LINE"/>
    <x v="161"/>
    <n v="135500"/>
    <x v="34"/>
    <n v="9803259"/>
    <s v="POLE, WOOD"/>
    <d v="1976-07-01T00:00:00"/>
    <d v="1976-07-01T00:00:00"/>
    <s v="WCDXFER"/>
  </r>
  <r>
    <n v="0"/>
    <n v="0"/>
    <n v="0"/>
    <n v="0"/>
    <d v="2023-12-01T00:00:00"/>
    <s v="BH Colorado Electric Oper Co"/>
    <s v="Regulated Electric (122)"/>
    <s v="X - DNU - RETIRED LINE"/>
    <x v="161"/>
    <n v="135500"/>
    <x v="34"/>
    <n v="9802160"/>
    <s v="POLE, WOOD"/>
    <d v="1980-07-01T00:00:00"/>
    <d v="1980-07-01T00:00:00"/>
    <s v="WCDXFER"/>
  </r>
  <r>
    <n v="0"/>
    <n v="0"/>
    <n v="0"/>
    <n v="0"/>
    <d v="2023-12-01T00:00:00"/>
    <s v="BH Colorado Electric Oper Co"/>
    <s v="Regulated Electric (122)"/>
    <s v="X - DNU - RETIRED LINE"/>
    <x v="161"/>
    <n v="135500"/>
    <x v="34"/>
    <n v="9803167"/>
    <s v="POLE, WOOD"/>
    <d v="1964-07-01T00:00:00"/>
    <d v="1964-07-01T00:00:00"/>
    <s v="WCDXFER"/>
  </r>
  <r>
    <n v="0"/>
    <n v="0"/>
    <n v="0"/>
    <n v="0"/>
    <d v="2023-12-01T00:00:00"/>
    <s v="BH Colorado Electric Oper Co"/>
    <s v="Regulated Electric (122)"/>
    <s v="X - DNU - RETIRED LINE"/>
    <x v="161"/>
    <n v="135500"/>
    <x v="34"/>
    <n v="9803166"/>
    <s v="POLE, WOOD"/>
    <d v="1963-07-01T00:00:00"/>
    <d v="1963-07-01T00:00:00"/>
    <s v="WCDXFER"/>
  </r>
  <r>
    <n v="0"/>
    <n v="0"/>
    <n v="0"/>
    <n v="0"/>
    <d v="2023-12-01T00:00:00"/>
    <s v="BH Colorado Electric Oper Co"/>
    <s v="Regulated Electric (122)"/>
    <s v="X - DNU - RETIRED LINE"/>
    <x v="161"/>
    <n v="135500"/>
    <x v="34"/>
    <n v="9803165"/>
    <s v="POLE, WOOD"/>
    <d v="1962-07-01T00:00:00"/>
    <d v="1962-07-01T00:00:00"/>
    <s v="WCDXFER"/>
  </r>
  <r>
    <n v="0"/>
    <n v="0"/>
    <n v="0"/>
    <n v="0"/>
    <d v="2023-12-01T00:00:00"/>
    <s v="BH Colorado Electric Oper Co"/>
    <s v="Regulated Electric (122)"/>
    <s v="X - DNU - RETIRED LINE"/>
    <x v="161"/>
    <n v="135500"/>
    <x v="34"/>
    <n v="9802207"/>
    <s v="POLE, WOOD"/>
    <d v="1975-07-01T00:00:00"/>
    <d v="1975-07-01T00:00:00"/>
    <s v="WCDXFER"/>
  </r>
  <r>
    <n v="0"/>
    <n v="0"/>
    <n v="0"/>
    <n v="0"/>
    <d v="2023-12-01T00:00:00"/>
    <s v="BH Colorado Electric Oper Co"/>
    <s v="Regulated Electric (122)"/>
    <s v="X - DNU - RETIRED LINE"/>
    <x v="161"/>
    <n v="135500"/>
    <x v="34"/>
    <n v="9803041"/>
    <s v="POLE, WOOD"/>
    <d v="1964-07-01T00:00:00"/>
    <d v="1964-07-01T00:00:00"/>
    <s v="WCDXFER"/>
  </r>
  <r>
    <n v="0"/>
    <n v="0"/>
    <n v="0"/>
    <n v="0"/>
    <d v="2023-12-01T00:00:00"/>
    <s v="BH Colorado Electric Oper Co"/>
    <s v="Regulated Electric (122)"/>
    <s v="X - DNU - RETIRED LINE"/>
    <x v="161"/>
    <n v="135500"/>
    <x v="34"/>
    <n v="9803039"/>
    <s v="POLE, WOOD"/>
    <d v="1962-07-01T00:00:00"/>
    <d v="1962-07-01T00:00:00"/>
    <s v="WCDXFER"/>
  </r>
  <r>
    <n v="0"/>
    <n v="0"/>
    <n v="0"/>
    <n v="0"/>
    <d v="2023-12-01T00:00:00"/>
    <s v="BH Colorado Electric Oper Co"/>
    <s v="Regulated Electric (122)"/>
    <s v="X - DNU - RETIRED LINE"/>
    <x v="161"/>
    <n v="135500"/>
    <x v="34"/>
    <n v="9803018"/>
    <s v="POLE, WOOD"/>
    <d v="1980-07-01T00:00:00"/>
    <d v="1980-07-01T00:00:00"/>
    <s v="WCDXFER"/>
  </r>
  <r>
    <n v="0"/>
    <n v="0"/>
    <n v="0"/>
    <n v="0"/>
    <d v="2023-12-01T00:00:00"/>
    <s v="BH Colorado Electric Oper Co"/>
    <s v="Regulated Electric (122)"/>
    <s v="X - DNU - RETIRED LINE"/>
    <x v="161"/>
    <n v="135500"/>
    <x v="34"/>
    <n v="9802236"/>
    <s v="POLE, WOOD"/>
    <d v="1966-07-01T00:00:00"/>
    <d v="1966-07-01T00:00:00"/>
    <s v="WCDXFER"/>
  </r>
  <r>
    <n v="0"/>
    <n v="0"/>
    <n v="0"/>
    <n v="0"/>
    <d v="2023-12-01T00:00:00"/>
    <s v="BH Colorado Electric Oper Co"/>
    <s v="Regulated Electric (122)"/>
    <s v="X - DNU - RETIRED LINE"/>
    <x v="161"/>
    <n v="135500"/>
    <x v="34"/>
    <n v="9802211"/>
    <s v="POLE, WOOD"/>
    <d v="1979-07-01T00:00:00"/>
    <d v="1979-07-01T00:00:00"/>
    <s v="WCDXFER"/>
  </r>
  <r>
    <n v="0"/>
    <n v="0"/>
    <n v="0"/>
    <n v="0"/>
    <d v="2023-12-01T00:00:00"/>
    <s v="BH Colorado Electric Oper Co"/>
    <s v="Regulated Electric (122)"/>
    <s v="X - DNU - RETIRED LINE"/>
    <x v="161"/>
    <n v="135500"/>
    <x v="34"/>
    <n v="9802209"/>
    <s v="POLE, WOOD"/>
    <d v="1977-07-01T00:00:00"/>
    <d v="1977-07-01T00:00:00"/>
    <s v="WCDXFER"/>
  </r>
  <r>
    <n v="0"/>
    <n v="0"/>
    <n v="0"/>
    <n v="0"/>
    <d v="2023-12-01T00:00:00"/>
    <s v="BH Colorado Electric Oper Co"/>
    <s v="Regulated Electric (122)"/>
    <s v="X - DNU - RETIRED LINE"/>
    <x v="161"/>
    <n v="135500"/>
    <x v="34"/>
    <n v="9802172"/>
    <s v="POLE, WOOD"/>
    <d v="1976-07-01T00:00:00"/>
    <d v="1976-07-01T00:00:00"/>
    <s v="WCDXFER"/>
  </r>
  <r>
    <n v="0"/>
    <n v="0"/>
    <n v="0"/>
    <n v="0"/>
    <d v="2023-12-01T00:00:00"/>
    <s v="BH Colorado Electric Oper Co"/>
    <s v="Regulated Electric (122)"/>
    <s v="X - DNU - RETIRED LINE"/>
    <x v="161"/>
    <n v="135500"/>
    <x v="34"/>
    <n v="9803170"/>
    <s v="POLE, WOOD"/>
    <d v="1967-07-01T00:00:00"/>
    <d v="1967-07-01T00:00:00"/>
    <s v="WCDXFER"/>
  </r>
  <r>
    <n v="0"/>
    <n v="0"/>
    <n v="0"/>
    <n v="0"/>
    <d v="2023-12-01T00:00:00"/>
    <s v="BH Colorado Electric Oper Co"/>
    <s v="Regulated Electric (122)"/>
    <s v="X - DNU - RETIRED LINE"/>
    <x v="161"/>
    <n v="135500"/>
    <x v="34"/>
    <n v="9802159"/>
    <s v="POLE, WOOD"/>
    <d v="1977-07-01T00:00:00"/>
    <d v="1977-07-01T00:00:00"/>
    <s v="WCDXFER"/>
  </r>
  <r>
    <n v="0"/>
    <n v="0"/>
    <n v="0"/>
    <n v="0"/>
    <d v="2023-12-01T00:00:00"/>
    <s v="BH Colorado Electric Oper Co"/>
    <s v="Regulated Electric (122)"/>
    <s v="X - DNU - RETIRED LINE"/>
    <x v="161"/>
    <n v="135500"/>
    <x v="34"/>
    <n v="9802154"/>
    <s v="POLE, WOOD"/>
    <d v="1971-07-01T00:00:00"/>
    <d v="1971-07-01T00:00:00"/>
    <s v="WCDXFER"/>
  </r>
  <r>
    <n v="0"/>
    <n v="0"/>
    <n v="0"/>
    <n v="0"/>
    <d v="2023-12-01T00:00:00"/>
    <s v="BH Colorado Electric Oper Co"/>
    <s v="Regulated Electric (122)"/>
    <s v="X - DNU - RETIRED LINE"/>
    <x v="161"/>
    <n v="135500"/>
    <x v="34"/>
    <n v="9803138"/>
    <s v="POLE, WOOD"/>
    <d v="1978-07-01T00:00:00"/>
    <d v="1978-07-01T00:00:00"/>
    <s v="WCDXFER"/>
  </r>
  <r>
    <n v="0"/>
    <n v="0"/>
    <n v="0"/>
    <n v="0"/>
    <d v="2023-12-01T00:00:00"/>
    <s v="BH Colorado Electric Oper Co"/>
    <s v="Regulated Electric (122)"/>
    <s v="X - DNU - RETIRED LINE"/>
    <x v="161"/>
    <n v="135500"/>
    <x v="34"/>
    <n v="9803260"/>
    <s v="POLE, WOOD"/>
    <d v="1977-07-01T00:00:00"/>
    <d v="1977-07-01T00:00:00"/>
    <s v="WCDXFER"/>
  </r>
  <r>
    <n v="0"/>
    <n v="0"/>
    <n v="0"/>
    <n v="0"/>
    <d v="2023-12-01T00:00:00"/>
    <s v="BH Colorado Electric Oper Co"/>
    <s v="Regulated Electric (122)"/>
    <s v="X - DNU - RETIRED LINE"/>
    <x v="161"/>
    <n v="135500"/>
    <x v="34"/>
    <n v="9803392"/>
    <s v="POLE, WOOD"/>
    <d v="1968-07-01T00:00:00"/>
    <d v="1968-07-01T00:00:00"/>
    <s v="WCDXFER"/>
  </r>
  <r>
    <n v="0"/>
    <n v="0"/>
    <n v="0"/>
    <n v="0"/>
    <d v="2023-12-01T00:00:00"/>
    <s v="BH Colorado Electric Oper Co"/>
    <s v="Regulated Electric (122)"/>
    <s v="X - DNU - RETIRED LINE"/>
    <x v="161"/>
    <n v="135500"/>
    <x v="34"/>
    <n v="9803337"/>
    <s v="POLE, WOOD"/>
    <d v="1964-07-01T00:00:00"/>
    <d v="1964-07-01T00:00:00"/>
    <s v="WCDXFER"/>
  </r>
  <r>
    <n v="0"/>
    <n v="0"/>
    <n v="0"/>
    <n v="0"/>
    <d v="2023-12-01T00:00:00"/>
    <s v="BH Colorado Electric Oper Co"/>
    <s v="Regulated Electric (122)"/>
    <s v="X - DNU - RETIRED LINE"/>
    <x v="161"/>
    <n v="135500"/>
    <x v="34"/>
    <n v="9803304"/>
    <s v="POLE, WOOD"/>
    <d v="1967-07-01T00:00:00"/>
    <d v="1967-07-01T00:00:00"/>
    <s v="WCDXFER"/>
  </r>
  <r>
    <n v="0"/>
    <n v="0"/>
    <n v="0"/>
    <n v="0"/>
    <d v="2023-12-01T00:00:00"/>
    <s v="BH Colorado Electric Oper Co"/>
    <s v="Regulated Electric (122)"/>
    <s v="X - DNU - RETIRED LINE"/>
    <x v="161"/>
    <n v="135500"/>
    <x v="34"/>
    <n v="9803036"/>
    <s v="POLE, WOOD"/>
    <d v="1958-07-01T00:00:00"/>
    <d v="1958-07-01T00:00:00"/>
    <s v="WCDXFER"/>
  </r>
  <r>
    <n v="0"/>
    <n v="0"/>
    <n v="0"/>
    <n v="0"/>
    <d v="2023-12-01T00:00:00"/>
    <s v="BH Colorado Electric Oper Co"/>
    <s v="Regulated Electric (122)"/>
    <s v="X - DNU - RETIRED LINE"/>
    <x v="161"/>
    <n v="135500"/>
    <x v="34"/>
    <n v="9803303"/>
    <s v="POLE, WOOD"/>
    <d v="1966-07-01T00:00:00"/>
    <d v="1966-07-01T00:00:00"/>
    <s v="WCDXFER"/>
  </r>
  <r>
    <n v="0"/>
    <n v="0"/>
    <n v="0"/>
    <n v="0"/>
    <d v="2023-12-01T00:00:00"/>
    <s v="BH Colorado Electric Oper Co"/>
    <s v="Regulated Electric (122)"/>
    <s v="X - DNU - RETIRED LINE"/>
    <x v="161"/>
    <n v="135500"/>
    <x v="34"/>
    <n v="9803164"/>
    <s v="POLE, WOOD"/>
    <d v="1960-07-01T00:00:00"/>
    <d v="1960-07-01T00:00:00"/>
    <s v="WCDXFER"/>
  </r>
  <r>
    <n v="0"/>
    <n v="0"/>
    <n v="0"/>
    <n v="0"/>
    <d v="2023-12-01T00:00:00"/>
    <s v="BH Colorado Electric Oper Co"/>
    <s v="Regulated Electric (122)"/>
    <s v="X - DNU - RETIRED LINE"/>
    <x v="161"/>
    <n v="135500"/>
    <x v="34"/>
    <n v="9803049"/>
    <s v="POLE, WOOD"/>
    <d v="1974-07-01T00:00:00"/>
    <d v="1974-07-01T00:00:00"/>
    <s v="WCDXFER"/>
  </r>
  <r>
    <n v="0"/>
    <n v="0"/>
    <n v="0"/>
    <n v="0"/>
    <d v="2023-12-01T00:00:00"/>
    <s v="BH Colorado Electric Oper Co"/>
    <s v="Regulated Electric (122)"/>
    <s v="X - DNU - RETIRED LINE"/>
    <x v="161"/>
    <n v="135500"/>
    <x v="34"/>
    <n v="9803048"/>
    <s v="POLE, WOOD"/>
    <d v="1972-07-01T00:00:00"/>
    <d v="1972-07-01T00:00:00"/>
    <s v="WCDXFER"/>
  </r>
  <r>
    <n v="0"/>
    <n v="0"/>
    <n v="0"/>
    <n v="0"/>
    <d v="2023-12-01T00:00:00"/>
    <s v="BH Colorado Electric Oper Co"/>
    <s v="Regulated Electric (122)"/>
    <s v="X - DNU - RETIRED LINE"/>
    <x v="161"/>
    <n v="135500"/>
    <x v="34"/>
    <n v="9803047"/>
    <s v="POLE, WOOD"/>
    <d v="1971-07-01T00:00:00"/>
    <d v="1971-07-01T00:00:00"/>
    <s v="WCDXFER"/>
  </r>
  <r>
    <n v="0"/>
    <n v="0"/>
    <n v="0"/>
    <n v="0"/>
    <d v="2023-12-01T00:00:00"/>
    <s v="BH Colorado Electric Oper Co"/>
    <s v="Regulated Electric (122)"/>
    <s v="X - DNU - RETIRED LINE"/>
    <x v="161"/>
    <n v="135500"/>
    <x v="34"/>
    <n v="9803038"/>
    <s v="POLE, WOOD"/>
    <d v="1960-07-01T00:00:00"/>
    <d v="1960-07-01T00:00:00"/>
    <s v="WCDXFER"/>
  </r>
  <r>
    <n v="0"/>
    <n v="0"/>
    <n v="0"/>
    <n v="0"/>
    <d v="2023-12-01T00:00:00"/>
    <s v="BH Colorado Electric Oper Co"/>
    <s v="Regulated Electric (122)"/>
    <s v="X - DNU - RETIRED LINE"/>
    <x v="161"/>
    <n v="135500"/>
    <x v="34"/>
    <n v="9803015"/>
    <s v="POLE, WOOD"/>
    <d v="1976-07-01T00:00:00"/>
    <d v="1976-07-01T00:00:00"/>
    <s v="WCDXFER"/>
  </r>
  <r>
    <n v="0"/>
    <n v="0"/>
    <n v="0"/>
    <n v="0"/>
    <d v="2023-12-01T00:00:00"/>
    <s v="BH Colorado Electric Oper Co"/>
    <s v="Regulated Electric (122)"/>
    <s v="X - DNU - RETIRED LINE"/>
    <x v="161"/>
    <n v="135500"/>
    <x v="34"/>
    <n v="9803344"/>
    <s v="POLE, WOOD"/>
    <d v="1972-07-01T00:00:00"/>
    <d v="1972-07-01T00:00:00"/>
    <s v="WCDXFER"/>
  </r>
  <r>
    <n v="0"/>
    <n v="0"/>
    <n v="0"/>
    <n v="0"/>
    <d v="2023-12-01T00:00:00"/>
    <s v="BH Colorado Electric Oper Co"/>
    <s v="Regulated Electric (122)"/>
    <s v="X - DNU - RETIRED LINE"/>
    <x v="161"/>
    <n v="135500"/>
    <x v="34"/>
    <n v="9802233"/>
    <s v="POLE, WOOD"/>
    <d v="1963-07-01T00:00:00"/>
    <d v="1963-07-01T00:00:00"/>
    <s v="WCDXFER"/>
  </r>
  <r>
    <n v="0"/>
    <n v="0"/>
    <n v="0"/>
    <n v="0"/>
    <d v="2023-12-01T00:00:00"/>
    <s v="BH Colorado Electric Oper Co"/>
    <s v="Regulated Electric (122)"/>
    <s v="X - DNU - RETIRED LINE"/>
    <x v="161"/>
    <n v="135500"/>
    <x v="34"/>
    <n v="9802230"/>
    <s v="POLE, WOOD"/>
    <d v="1960-07-01T00:00:00"/>
    <d v="1960-07-01T00:00:00"/>
    <s v="WCDXFER"/>
  </r>
  <r>
    <n v="0"/>
    <n v="0"/>
    <n v="0"/>
    <n v="0"/>
    <d v="2023-12-01T00:00:00"/>
    <s v="BH Colorado Electric Oper Co"/>
    <s v="Regulated Electric (122)"/>
    <s v="X - DNU - RETIRED LINE"/>
    <x v="161"/>
    <n v="135500"/>
    <x v="34"/>
    <n v="9802229"/>
    <s v="POLE, WOOD"/>
    <d v="1959-07-01T00:00:00"/>
    <d v="1959-07-01T00:00:00"/>
    <s v="WCDXFER"/>
  </r>
  <r>
    <n v="0"/>
    <n v="0"/>
    <n v="0"/>
    <n v="0"/>
    <d v="2023-12-01T00:00:00"/>
    <s v="BH Colorado Electric Oper Co"/>
    <s v="Regulated Electric (122)"/>
    <s v="X - DNU - RETIRED LINE"/>
    <x v="161"/>
    <n v="135500"/>
    <x v="34"/>
    <n v="9802173"/>
    <s v="POLE, WOOD"/>
    <d v="1977-07-01T00:00:00"/>
    <d v="1977-07-01T00:00:00"/>
    <s v="WCDXFER"/>
  </r>
  <r>
    <n v="0"/>
    <n v="0"/>
    <n v="0"/>
    <n v="0"/>
    <d v="2023-12-01T00:00:00"/>
    <s v="BH Colorado Electric Oper Co"/>
    <s v="Regulated Electric (122)"/>
    <s v="X - DNU - RETIRED LINE"/>
    <x v="161"/>
    <n v="135500"/>
    <x v="34"/>
    <n v="9802205"/>
    <s v="POLE, WOOD"/>
    <d v="1973-07-01T00:00:00"/>
    <d v="1973-07-01T00:00:00"/>
    <s v="WCDXFER"/>
  </r>
  <r>
    <n v="0"/>
    <n v="0"/>
    <n v="0"/>
    <n v="0"/>
    <d v="2023-12-01T00:00:00"/>
    <s v="BH Colorado Electric Oper Co"/>
    <s v="Regulated Electric (122)"/>
    <s v="X - DNU - RETIRED LINE"/>
    <x v="161"/>
    <n v="135500"/>
    <x v="34"/>
    <n v="9802186"/>
    <s v="POLE, WOOD"/>
    <d v="1961-07-01T00:00:00"/>
    <d v="1961-07-01T00:00:00"/>
    <s v="WCDXFER"/>
  </r>
  <r>
    <n v="0"/>
    <n v="0"/>
    <n v="0"/>
    <n v="0"/>
    <d v="2023-12-01T00:00:00"/>
    <s v="BH Colorado Electric Oper Co"/>
    <s v="Regulated Electric (122)"/>
    <s v="X - DNU - RETIRED LINE"/>
    <x v="161"/>
    <n v="135500"/>
    <x v="34"/>
    <n v="9802183"/>
    <s v="POLE, WOOD"/>
    <d v="1936-07-01T00:00:00"/>
    <d v="1936-07-01T00:00:00"/>
    <s v="WCDXFER"/>
  </r>
  <r>
    <n v="0"/>
    <n v="0"/>
    <n v="0"/>
    <n v="0"/>
    <d v="2023-12-01T00:00:00"/>
    <s v="BH Colorado Electric Oper Co"/>
    <s v="Regulated Electric (122)"/>
    <s v="X - DNU - RETIRED LINE"/>
    <x v="161"/>
    <n v="135500"/>
    <x v="34"/>
    <n v="9802983"/>
    <s v="POLE, WOOD"/>
    <d v="1978-07-01T00:00:00"/>
    <d v="1978-07-01T00:00:00"/>
    <s v="WCDXFER"/>
  </r>
  <r>
    <n v="0"/>
    <n v="0"/>
    <n v="0"/>
    <n v="0"/>
    <d v="2023-12-01T00:00:00"/>
    <s v="BH Colorado Electric Oper Co"/>
    <s v="Regulated Electric (122)"/>
    <s v="X - DNU - RETIRED LINE"/>
    <x v="161"/>
    <n v="135500"/>
    <x v="34"/>
    <n v="9802169"/>
    <s v="POLE, WOOD"/>
    <d v="1954-07-01T00:00:00"/>
    <d v="1954-07-01T00:00:00"/>
    <s v="WCDXFER"/>
  </r>
  <r>
    <n v="0"/>
    <n v="0"/>
    <n v="0"/>
    <n v="0"/>
    <d v="2023-12-01T00:00:00"/>
    <s v="BH Colorado Electric Oper Co"/>
    <s v="Regulated Electric (122)"/>
    <s v="X - DNU - RETIRED LINE"/>
    <x v="161"/>
    <n v="135500"/>
    <x v="34"/>
    <n v="9802168"/>
    <s v="POLE, WOOD"/>
    <d v="1980-07-01T00:00:00"/>
    <d v="1980-07-01T00:00:00"/>
    <s v="WCDXFER"/>
  </r>
  <r>
    <n v="0"/>
    <n v="0"/>
    <n v="0"/>
    <n v="0"/>
    <d v="2023-12-01T00:00:00"/>
    <s v="BH Colorado Electric Oper Co"/>
    <s v="Regulated Electric (122)"/>
    <s v="X - DNU - RETIRED LINE"/>
    <x v="161"/>
    <n v="135500"/>
    <x v="34"/>
    <n v="9802155"/>
    <s v="POLE, WOOD"/>
    <d v="1972-07-01T00:00:00"/>
    <d v="1972-07-01T00:00:00"/>
    <s v="WCDXFER"/>
  </r>
  <r>
    <n v="0"/>
    <n v="0"/>
    <n v="0"/>
    <n v="0"/>
    <d v="2023-12-01T00:00:00"/>
    <s v="BH Colorado Electric Oper Co"/>
    <s v="Regulated Electric (122)"/>
    <s v="X - DNU - RETIRED LINE"/>
    <x v="161"/>
    <n v="135500"/>
    <x v="34"/>
    <n v="9802142"/>
    <s v="POLE, WOOD"/>
    <d v="1982-07-01T00:00:00"/>
    <d v="1982-07-01T00:00:00"/>
    <s v="WCDXFER"/>
  </r>
  <r>
    <n v="0"/>
    <n v="0"/>
    <n v="0"/>
    <n v="0"/>
    <d v="2023-12-01T00:00:00"/>
    <s v="BH Colorado Electric Oper Co"/>
    <s v="Regulated Electric (122)"/>
    <s v="X - DNU - RETIRED LINE"/>
    <x v="161"/>
    <n v="135500"/>
    <x v="34"/>
    <n v="9803045"/>
    <s v="POLE, WOOD"/>
    <d v="1968-07-01T00:00:00"/>
    <d v="1968-07-01T00:00:00"/>
    <s v="WCDXFER"/>
  </r>
  <r>
    <n v="0"/>
    <n v="0"/>
    <n v="0"/>
    <n v="0"/>
    <d v="2023-12-01T00:00:00"/>
    <s v="BH Colorado Electric Oper Co"/>
    <s v="Regulated Electric (122)"/>
    <s v="X - DNU - RETIRED LINE"/>
    <x v="161"/>
    <n v="135500"/>
    <x v="34"/>
    <n v="9802144"/>
    <s v="POLE, WOOD"/>
    <d v="1955-07-01T00:00:00"/>
    <d v="1955-07-01T00:00:00"/>
    <s v="WCDXFER"/>
  </r>
  <r>
    <n v="0"/>
    <n v="0"/>
    <n v="0"/>
    <n v="0"/>
    <d v="2023-12-01T00:00:00"/>
    <s v="BH Colorado Electric Oper Co"/>
    <s v="Regulated Electric (122)"/>
    <s v="X - DNU - RETIRED LINE"/>
    <x v="161"/>
    <n v="135500"/>
    <x v="34"/>
    <n v="9802917"/>
    <s v="POLE, WOOD"/>
    <d v="1975-07-01T00:00:00"/>
    <d v="1975-07-01T00:00:00"/>
    <s v="WCDXFER"/>
  </r>
  <r>
    <n v="0"/>
    <n v="0"/>
    <n v="0"/>
    <n v="0"/>
    <d v="2023-12-01T00:00:00"/>
    <s v="BH Colorado Electric Oper Co"/>
    <s v="Regulated Electric (122)"/>
    <s v="X - DNU - RETIRED LINE"/>
    <x v="161"/>
    <n v="135500"/>
    <x v="34"/>
    <n v="9803262"/>
    <s v="POLE, WOOD"/>
    <d v="1986-07-01T00:00:00"/>
    <d v="1986-07-01T00:00:00"/>
    <s v="WCDXFER"/>
  </r>
  <r>
    <n v="0"/>
    <n v="0"/>
    <n v="0"/>
    <n v="0"/>
    <d v="2023-12-01T00:00:00"/>
    <s v="BH Colorado Electric Oper Co"/>
    <s v="Regulated Electric (122)"/>
    <s v="X - DNU - RETIRED LINE"/>
    <x v="161"/>
    <n v="135500"/>
    <x v="34"/>
    <n v="9803345"/>
    <s v="POLE, WOOD"/>
    <d v="1980-07-01T00:00:00"/>
    <d v="1980-07-01T00:00:00"/>
    <s v="WCDXFER"/>
  </r>
  <r>
    <n v="0"/>
    <n v="0"/>
    <n v="0"/>
    <n v="0"/>
    <d v="2023-12-01T00:00:00"/>
    <s v="BH Colorado Electric Oper Co"/>
    <s v="Regulated Electric (122)"/>
    <s v="X - DNU - RETIRED LINE"/>
    <x v="161"/>
    <n v="135500"/>
    <x v="34"/>
    <n v="9803256"/>
    <s v="POLE, WOOD"/>
    <d v="1969-07-01T00:00:00"/>
    <d v="1969-07-01T00:00:00"/>
    <s v="WCDXFER"/>
  </r>
  <r>
    <n v="0"/>
    <n v="0"/>
    <n v="0"/>
    <n v="0"/>
    <d v="2023-12-01T00:00:00"/>
    <s v="BH Colorado Electric Oper Co"/>
    <s v="Regulated Electric (122)"/>
    <s v="X - DNU - RETIRED LINE"/>
    <x v="161"/>
    <n v="135500"/>
    <x v="34"/>
    <n v="9803254"/>
    <s v="POLE, WOOD"/>
    <d v="1967-07-01T00:00:00"/>
    <d v="1967-07-01T00:00:00"/>
    <s v="WCDXFER"/>
  </r>
  <r>
    <n v="0"/>
    <n v="0"/>
    <n v="0"/>
    <n v="0"/>
    <d v="2023-12-01T00:00:00"/>
    <s v="BH Colorado Electric Oper Co"/>
    <s v="Regulated Electric (122)"/>
    <s v="X - DNU - RETIRED LINE"/>
    <x v="161"/>
    <n v="135500"/>
    <x v="34"/>
    <n v="9802156"/>
    <s v="POLE, WOOD"/>
    <d v="1973-07-01T00:00:00"/>
    <d v="1973-07-01T00:00:00"/>
    <s v="WCDXFER"/>
  </r>
  <r>
    <n v="0"/>
    <n v="0"/>
    <n v="0"/>
    <n v="0"/>
    <d v="2023-12-01T00:00:00"/>
    <s v="BH Colorado Electric Oper Co"/>
    <s v="Regulated Electric (122)"/>
    <s v="X - DNU - RETIRED LINE"/>
    <x v="161"/>
    <n v="135500"/>
    <x v="34"/>
    <n v="9803175"/>
    <s v="POLE, WOOD"/>
    <d v="1976-07-01T00:00:00"/>
    <d v="1976-07-01T00:00:00"/>
    <s v="WCDXFER"/>
  </r>
  <r>
    <n v="0"/>
    <n v="0"/>
    <n v="0"/>
    <n v="0"/>
    <d v="2023-12-01T00:00:00"/>
    <s v="BH Colorado Electric Oper Co"/>
    <s v="Regulated Electric (122)"/>
    <s v="X - DNU - RETIRED LINE"/>
    <x v="161"/>
    <n v="135500"/>
    <x v="34"/>
    <n v="9803174"/>
    <s v="POLE, WOOD"/>
    <d v="1975-07-01T00:00:00"/>
    <d v="1975-07-01T00:00:00"/>
    <s v="WCDXFER"/>
  </r>
  <r>
    <n v="0"/>
    <n v="0"/>
    <n v="0"/>
    <n v="0"/>
    <d v="2023-12-01T00:00:00"/>
    <s v="BH Colorado Electric Oper Co"/>
    <s v="Regulated Electric (122)"/>
    <s v="X - DNU - RETIRED LINE"/>
    <x v="161"/>
    <n v="135500"/>
    <x v="34"/>
    <n v="9803172"/>
    <s v="POLE, WOOD"/>
    <d v="1969-07-01T00:00:00"/>
    <d v="1969-07-01T00:00:00"/>
    <s v="WCDXFER"/>
  </r>
  <r>
    <n v="0"/>
    <n v="0"/>
    <n v="0"/>
    <n v="0"/>
    <d v="2023-12-01T00:00:00"/>
    <s v="BH Colorado Electric Oper Co"/>
    <s v="Regulated Electric (122)"/>
    <s v="X - DNU - RETIRED LINE"/>
    <x v="161"/>
    <n v="135500"/>
    <x v="34"/>
    <n v="9803019"/>
    <s v="POLE, WOOD"/>
    <d v="1983-07-01T00:00:00"/>
    <d v="1983-07-01T00:00:00"/>
    <s v="WCDXFER"/>
  </r>
  <r>
    <n v="0"/>
    <n v="0"/>
    <n v="0"/>
    <n v="0"/>
    <d v="2023-12-01T00:00:00"/>
    <s v="BH Colorado Electric Oper Co"/>
    <s v="Regulated Electric (122)"/>
    <s v="X - DNU - RETIRED LINE"/>
    <x v="161"/>
    <n v="135500"/>
    <x v="34"/>
    <n v="9803022"/>
    <s v="POLE, WOOD"/>
    <d v="1990-07-01T00:00:00"/>
    <d v="1990-07-01T00:00:00"/>
    <s v="WCDXFER"/>
  </r>
  <r>
    <n v="0"/>
    <n v="0"/>
    <n v="0"/>
    <n v="0"/>
    <d v="2023-12-01T00:00:00"/>
    <s v="BH Colorado Electric Oper Co"/>
    <s v="Regulated Electric (122)"/>
    <s v="X - DNU - RETIRED LINE"/>
    <x v="161"/>
    <n v="135500"/>
    <x v="34"/>
    <n v="9802213"/>
    <s v="POLE, WOOD"/>
    <d v="1981-07-01T00:00:00"/>
    <d v="1981-07-01T00:00:00"/>
    <s v="WCDXFER"/>
  </r>
  <r>
    <n v="0"/>
    <n v="0"/>
    <n v="0"/>
    <n v="0"/>
    <d v="2023-12-01T00:00:00"/>
    <s v="BH Colorado Electric Oper Co"/>
    <s v="Regulated Electric (122)"/>
    <s v="X - DNU - RETIRED LINE"/>
    <x v="161"/>
    <n v="135500"/>
    <x v="34"/>
    <n v="9802210"/>
    <s v="POLE, WOOD"/>
    <d v="1978-07-01T00:00:00"/>
    <d v="1978-07-01T00:00:00"/>
    <s v="WCDXFER"/>
  </r>
  <r>
    <n v="0"/>
    <n v="0"/>
    <n v="0"/>
    <n v="0"/>
    <d v="2023-12-01T00:00:00"/>
    <s v="BH Colorado Electric Oper Co"/>
    <s v="Regulated Electric (122)"/>
    <s v="X - DNU - RETIRED LINE"/>
    <x v="161"/>
    <n v="135500"/>
    <x v="34"/>
    <n v="9802171"/>
    <s v="POLE, WOOD"/>
    <d v="1969-07-01T00:00:00"/>
    <d v="1969-07-01T00:00:00"/>
    <s v="WCDXFER"/>
  </r>
  <r>
    <n v="0"/>
    <n v="0"/>
    <n v="0"/>
    <n v="0"/>
    <d v="2023-12-01T00:00:00"/>
    <s v="BH Colorado Electric Oper Co"/>
    <s v="Regulated Electric (122)"/>
    <s v="X - DNU - RETIRED LINE"/>
    <x v="161"/>
    <n v="135500"/>
    <x v="34"/>
    <n v="9802153"/>
    <s v="POLE, WOOD"/>
    <d v="1965-07-01T00:00:00"/>
    <d v="1965-07-01T00:00:00"/>
    <s v="WCDXFER"/>
  </r>
  <r>
    <n v="0"/>
    <n v="0"/>
    <n v="0"/>
    <n v="0"/>
    <d v="2023-12-01T00:00:00"/>
    <s v="BH Colorado Electric Oper Co"/>
    <s v="Regulated Electric (122)"/>
    <s v="X - DNU - RETIRED LINE"/>
    <x v="161"/>
    <n v="135500"/>
    <x v="34"/>
    <n v="9802152"/>
    <s v="POLE, WOOD"/>
    <d v="1964-07-01T00:00:00"/>
    <d v="1964-07-01T00:00:00"/>
    <s v="WCDXFER"/>
  </r>
  <r>
    <n v="0"/>
    <n v="0"/>
    <n v="0"/>
    <n v="0"/>
    <d v="2023-12-01T00:00:00"/>
    <s v="BH Colorado Electric Oper Co"/>
    <s v="Regulated Electric (122)"/>
    <s v="X - DNU - RETIRED LINE"/>
    <x v="161"/>
    <n v="135500"/>
    <x v="34"/>
    <n v="9802141"/>
    <s v="POLE, WOOD"/>
    <d v="1977-07-01T00:00:00"/>
    <d v="1977-07-01T00:00:00"/>
    <s v="WCDXFER"/>
  </r>
  <r>
    <n v="0"/>
    <n v="0"/>
    <n v="0"/>
    <n v="0"/>
    <d v="2023-12-01T00:00:00"/>
    <s v="BH Colorado Electric Oper Co"/>
    <s v="Regulated Electric (122)"/>
    <s v="X - DNU - RETIRED LINE"/>
    <x v="161"/>
    <n v="135500"/>
    <x v="49"/>
    <n v="9974817"/>
    <s v="STEEL 1 POLE 40'"/>
    <d v="1936-07-01T00:00:00"/>
    <d v="1936-07-01T00:00:00"/>
    <s v="CPR Conversion"/>
  </r>
  <r>
    <n v="0"/>
    <n v="0"/>
    <n v="0"/>
    <n v="0"/>
    <d v="2023-12-01T00:00:00"/>
    <s v="BH Colorado Electric Oper Co"/>
    <s v="Regulated Electric (122)"/>
    <s v="X - DNU - RETIRED LINE"/>
    <x v="161"/>
    <n v="135500"/>
    <x v="439"/>
    <n v="9974816"/>
    <s v="STEEL 1 POLE 50'"/>
    <d v="1936-07-01T00:00:00"/>
    <d v="1936-07-01T00:00:00"/>
    <s v="CPR Conversion"/>
  </r>
  <r>
    <n v="0"/>
    <n v="0"/>
    <n v="0"/>
    <n v="0"/>
    <d v="2023-12-01T00:00:00"/>
    <s v="BH Colorado Electric Oper Co"/>
    <s v="Regulated Electric (122)"/>
    <s v="X - DNU - RETIRED LINE"/>
    <x v="161"/>
    <n v="135500"/>
    <x v="431"/>
    <n v="9974732"/>
    <s v="WOOD 1 POLE 25'"/>
    <d v="1963-07-01T00:00:00"/>
    <d v="1963-07-01T00:00:00"/>
    <s v="CPR Conversion"/>
  </r>
  <r>
    <n v="0"/>
    <n v="0"/>
    <n v="0"/>
    <n v="0"/>
    <d v="2023-12-01T00:00:00"/>
    <s v="BH Colorado Electric Oper Co"/>
    <s v="Regulated Electric (122)"/>
    <s v="X - DNU - RETIRED LINE"/>
    <x v="161"/>
    <n v="135500"/>
    <x v="431"/>
    <n v="9974734"/>
    <s v="WOOD 1 POLE 25'"/>
    <d v="1955-07-01T00:00:00"/>
    <d v="1955-07-01T00:00:00"/>
    <s v="CPR Conversion"/>
  </r>
  <r>
    <n v="0"/>
    <n v="0"/>
    <n v="0"/>
    <n v="0"/>
    <d v="2023-12-01T00:00:00"/>
    <s v="BH Colorado Electric Oper Co"/>
    <s v="Regulated Electric (122)"/>
    <s v="X - DNU - RETIRED LINE"/>
    <x v="161"/>
    <n v="135500"/>
    <x v="431"/>
    <n v="9974733"/>
    <s v="WOOD 1 POLE 25'"/>
    <d v="1962-07-01T00:00:00"/>
    <d v="1962-07-01T00:00:00"/>
    <s v="CPR Conversion"/>
  </r>
  <r>
    <n v="0"/>
    <n v="0"/>
    <n v="0"/>
    <n v="0"/>
    <d v="2023-12-01T00:00:00"/>
    <s v="BH Colorado Electric Oper Co"/>
    <s v="Regulated Electric (122)"/>
    <s v="X - DNU - RETIRED LINE"/>
    <x v="161"/>
    <n v="135500"/>
    <x v="425"/>
    <n v="9974731"/>
    <s v="WOOD 1 POLE 30'"/>
    <d v="1977-07-01T00:00:00"/>
    <d v="1977-07-01T00:00:00"/>
    <s v="CPR Conversion"/>
  </r>
  <r>
    <n v="0"/>
    <n v="0"/>
    <n v="0"/>
    <n v="0"/>
    <d v="2023-12-01T00:00:00"/>
    <s v="BH Colorado Electric Oper Co"/>
    <s v="Regulated Electric (122)"/>
    <s v="X - DNU - RETIRED LINE"/>
    <x v="161"/>
    <n v="135500"/>
    <x v="425"/>
    <n v="9974730"/>
    <s v="WOOD 1 POLE 30'"/>
    <d v="1982-07-01T00:00:00"/>
    <d v="1982-07-01T00:00:00"/>
    <s v="CPR Conversion"/>
  </r>
  <r>
    <n v="0"/>
    <n v="0"/>
    <n v="0"/>
    <n v="0"/>
    <d v="2023-12-01T00:00:00"/>
    <s v="BH Colorado Electric Oper Co"/>
    <s v="Regulated Electric (122)"/>
    <s v="X - DNU - RETIRED LINE"/>
    <x v="161"/>
    <n v="135500"/>
    <x v="94"/>
    <n v="9974729"/>
    <s v="WOOD 1 POLE 35'"/>
    <d v="1977-07-01T00:00:00"/>
    <d v="1977-07-01T00:00:00"/>
    <s v="CPR Conversion"/>
  </r>
  <r>
    <n v="0"/>
    <n v="0"/>
    <n v="0"/>
    <n v="0"/>
    <d v="2023-12-01T00:00:00"/>
    <s v="BH Colorado Electric Oper Co"/>
    <s v="Regulated Electric (122)"/>
    <s v="X - DNU - RETIRED LINE"/>
    <x v="161"/>
    <n v="135500"/>
    <x v="94"/>
    <n v="9801858"/>
    <s v="CROSSARM ASSEMBLIES, WOOD"/>
    <d v="1977-07-01T00:00:00"/>
    <d v="1977-07-01T00:00:00"/>
    <s v="WCDXFER"/>
  </r>
  <r>
    <n v="0"/>
    <n v="0"/>
    <n v="0"/>
    <n v="0"/>
    <d v="2023-12-01T00:00:00"/>
    <s v="BH Colorado Electric Oper Co"/>
    <s v="Regulated Electric (122)"/>
    <s v="X - DNU - RETIRED LINE"/>
    <x v="161"/>
    <n v="135500"/>
    <x v="94"/>
    <n v="9697432"/>
    <s v="WOOD 1 POLE 35'"/>
    <d v="1980-07-01T00:00:00"/>
    <d v="1980-07-01T00:00:00"/>
    <s v="CPR Conversion"/>
  </r>
  <r>
    <n v="0"/>
    <n v="0"/>
    <n v="0"/>
    <n v="0"/>
    <d v="2023-12-01T00:00:00"/>
    <s v="BH Colorado Electric Oper Co"/>
    <s v="Regulated Electric (122)"/>
    <s v="X - DNU - RETIRED LINE"/>
    <x v="161"/>
    <n v="135500"/>
    <x v="94"/>
    <n v="9801859"/>
    <s v="CROSSARM ASSEMBLIES, WOOD"/>
    <d v="1980-07-01T00:00:00"/>
    <d v="1980-07-01T00:00:00"/>
    <s v="WCDXFER"/>
  </r>
  <r>
    <n v="0"/>
    <n v="0"/>
    <n v="0"/>
    <n v="0"/>
    <d v="2023-12-01T00:00:00"/>
    <s v="BH Colorado Electric Oper Co"/>
    <s v="Regulated Electric (122)"/>
    <s v="X - DNU - RETIRED LINE"/>
    <x v="161"/>
    <n v="135500"/>
    <x v="426"/>
    <n v="9801848"/>
    <s v="CROSSARM ASSEMBLIES, WOOD"/>
    <d v="1977-07-01T00:00:00"/>
    <d v="1977-07-01T00:00:00"/>
    <s v="WCDXFER"/>
  </r>
  <r>
    <n v="0"/>
    <n v="0"/>
    <n v="0"/>
    <n v="0"/>
    <d v="2023-12-01T00:00:00"/>
    <s v="BH Colorado Electric Oper Co"/>
    <s v="Regulated Electric (122)"/>
    <s v="X - DNU - RETIRED LINE"/>
    <x v="161"/>
    <n v="135500"/>
    <x v="426"/>
    <n v="9701187"/>
    <s v="WOOD 1 POLE 40'"/>
    <d v="1963-07-01T00:00:00"/>
    <d v="1963-07-01T00:00:00"/>
    <s v="CPR Conversion"/>
  </r>
  <r>
    <n v="0"/>
    <n v="0"/>
    <n v="0"/>
    <n v="0"/>
    <d v="2023-12-01T00:00:00"/>
    <s v="BH Colorado Electric Oper Co"/>
    <s v="Regulated Electric (122)"/>
    <s v="X - DNU - RETIRED LINE"/>
    <x v="161"/>
    <n v="135500"/>
    <x v="426"/>
    <n v="9706642"/>
    <s v="WOOD 1 POLE 40'"/>
    <d v="1975-07-01T00:00:00"/>
    <d v="1975-07-01T00:00:00"/>
    <s v="CPR Conversion"/>
  </r>
  <r>
    <n v="0"/>
    <n v="0"/>
    <n v="0"/>
    <n v="0"/>
    <d v="2023-12-01T00:00:00"/>
    <s v="BH Colorado Electric Oper Co"/>
    <s v="Regulated Electric (122)"/>
    <s v="X - DNU - RETIRED LINE"/>
    <x v="161"/>
    <n v="135500"/>
    <x v="426"/>
    <n v="9801845"/>
    <s v="CROSSARM ASSEMBLIES, WOOD"/>
    <d v="1973-07-01T00:00:00"/>
    <d v="1973-07-01T00:00:00"/>
    <s v="WCDXFER"/>
  </r>
  <r>
    <n v="0"/>
    <n v="0"/>
    <n v="0"/>
    <n v="0"/>
    <d v="2023-12-01T00:00:00"/>
    <s v="BH Colorado Electric Oper Co"/>
    <s v="Regulated Electric (122)"/>
    <s v="X - DNU - RETIRED LINE"/>
    <x v="161"/>
    <n v="135500"/>
    <x v="426"/>
    <n v="9801873"/>
    <s v="CROSSARM ASSEMBLIES, WOOD"/>
    <d v="1941-07-01T00:00:00"/>
    <d v="1941-07-01T00:00:00"/>
    <s v="WCDXFER"/>
  </r>
  <r>
    <n v="0"/>
    <n v="0"/>
    <n v="0"/>
    <n v="0"/>
    <d v="2023-12-01T00:00:00"/>
    <s v="BH Colorado Electric Oper Co"/>
    <s v="Regulated Electric (122)"/>
    <s v="X - DNU - RETIRED LINE"/>
    <x v="161"/>
    <n v="135500"/>
    <x v="426"/>
    <n v="9974722"/>
    <s v="WOOD 1 POLE 40'"/>
    <d v="1973-07-01T00:00:00"/>
    <d v="1973-07-01T00:00:00"/>
    <s v="CPR Conversion"/>
  </r>
  <r>
    <n v="0"/>
    <n v="0"/>
    <n v="0"/>
    <n v="0"/>
    <d v="2023-12-01T00:00:00"/>
    <s v="BH Colorado Electric Oper Co"/>
    <s v="Regulated Electric (122)"/>
    <s v="X - DNU - RETIRED LINE"/>
    <x v="161"/>
    <n v="135500"/>
    <x v="426"/>
    <n v="9728063"/>
    <s v="WOOD 1 POLE 40'"/>
    <d v="1958-07-01T00:00:00"/>
    <d v="1958-07-01T00:00:00"/>
    <s v="CPR Conversion"/>
  </r>
  <r>
    <n v="0"/>
    <n v="0"/>
    <n v="0"/>
    <n v="0"/>
    <d v="2023-12-01T00:00:00"/>
    <s v="BH Colorado Electric Oper Co"/>
    <s v="Regulated Electric (122)"/>
    <s v="X - DNU - RETIRED LINE"/>
    <x v="161"/>
    <n v="135500"/>
    <x v="426"/>
    <n v="9801846"/>
    <s v="CROSSARM ASSEMBLIES, WOOD"/>
    <d v="1975-07-01T00:00:00"/>
    <d v="1975-07-01T00:00:00"/>
    <s v="WCDXFER"/>
  </r>
  <r>
    <n v="0"/>
    <n v="0"/>
    <n v="0"/>
    <n v="0"/>
    <d v="2023-12-01T00:00:00"/>
    <s v="BH Colorado Electric Oper Co"/>
    <s v="Regulated Electric (122)"/>
    <s v="X - DNU - RETIRED LINE"/>
    <x v="161"/>
    <n v="135500"/>
    <x v="426"/>
    <n v="9801875"/>
    <s v="CROSSARM ASSEMBLIES, WOOD"/>
    <d v="1961-07-01T00:00:00"/>
    <d v="1961-07-01T00:00:00"/>
    <s v="WCDXFER"/>
  </r>
  <r>
    <n v="0"/>
    <n v="0"/>
    <n v="0"/>
    <n v="0"/>
    <d v="2023-12-01T00:00:00"/>
    <s v="BH Colorado Electric Oper Co"/>
    <s v="Regulated Electric (122)"/>
    <s v="X - DNU - RETIRED LINE"/>
    <x v="161"/>
    <n v="135500"/>
    <x v="426"/>
    <n v="9801878"/>
    <s v="CROSSARM ASSEMBLIES, WOOD"/>
    <d v="1965-07-01T00:00:00"/>
    <d v="1965-07-01T00:00:00"/>
    <s v="WCDXFER"/>
  </r>
  <r>
    <n v="0"/>
    <n v="0"/>
    <n v="0"/>
    <n v="0"/>
    <d v="2023-12-01T00:00:00"/>
    <s v="BH Colorado Electric Oper Co"/>
    <s v="Regulated Electric (122)"/>
    <s v="X - DNU - RETIRED LINE"/>
    <x v="161"/>
    <n v="135500"/>
    <x v="426"/>
    <n v="9801880"/>
    <s v="CROSSARM ASSEMBLIES, WOOD"/>
    <d v="1972-07-01T00:00:00"/>
    <d v="1972-07-01T00:00:00"/>
    <s v="WCDXFER"/>
  </r>
  <r>
    <n v="0"/>
    <n v="0"/>
    <n v="0"/>
    <n v="0"/>
    <d v="2023-12-01T00:00:00"/>
    <s v="BH Colorado Electric Oper Co"/>
    <s v="Regulated Electric (122)"/>
    <s v="X - DNU - RETIRED LINE"/>
    <x v="161"/>
    <n v="135500"/>
    <x v="426"/>
    <n v="9974726"/>
    <s v="WOOD 1 POLE 40'"/>
    <d v="1964-07-01T00:00:00"/>
    <d v="1964-07-01T00:00:00"/>
    <s v="CPR Conversion"/>
  </r>
  <r>
    <n v="0"/>
    <n v="0"/>
    <n v="0"/>
    <n v="0"/>
    <d v="2023-12-01T00:00:00"/>
    <s v="BH Colorado Electric Oper Co"/>
    <s v="Regulated Electric (122)"/>
    <s v="X - DNU - RETIRED LINE"/>
    <x v="161"/>
    <n v="135500"/>
    <x v="426"/>
    <n v="9974727"/>
    <s v="WOOD 1 POLE 40'"/>
    <d v="1961-07-01T00:00:00"/>
    <d v="1961-07-01T00:00:00"/>
    <s v="CPR Conversion"/>
  </r>
  <r>
    <n v="0"/>
    <n v="0"/>
    <n v="0"/>
    <n v="0"/>
    <d v="2023-12-01T00:00:00"/>
    <s v="BH Colorado Electric Oper Co"/>
    <s v="Regulated Electric (122)"/>
    <s v="X - DNU - RETIRED LINE"/>
    <x v="161"/>
    <n v="135500"/>
    <x v="426"/>
    <n v="9801849"/>
    <s v="CROSSARM ASSEMBLIES, WOOD"/>
    <d v="1980-07-01T00:00:00"/>
    <d v="1980-07-01T00:00:00"/>
    <s v="WCDXFER"/>
  </r>
  <r>
    <n v="0"/>
    <n v="0"/>
    <n v="0"/>
    <n v="0"/>
    <d v="2023-12-01T00:00:00"/>
    <s v="BH Colorado Electric Oper Co"/>
    <s v="Regulated Electric (122)"/>
    <s v="X - DNU - RETIRED LINE"/>
    <x v="161"/>
    <n v="135500"/>
    <x v="426"/>
    <n v="9801874"/>
    <s v="CROSSARM ASSEMBLIES, WOOD"/>
    <d v="1958-07-01T00:00:00"/>
    <d v="1958-07-01T00:00:00"/>
    <s v="WCDXFER"/>
  </r>
  <r>
    <n v="0"/>
    <n v="0"/>
    <n v="0"/>
    <n v="0"/>
    <d v="2023-12-01T00:00:00"/>
    <s v="BH Colorado Electric Oper Co"/>
    <s v="Regulated Electric (122)"/>
    <s v="X - DNU - RETIRED LINE"/>
    <x v="161"/>
    <n v="135500"/>
    <x v="426"/>
    <n v="9801877"/>
    <s v="CROSSARM ASSEMBLIES, WOOD"/>
    <d v="1964-07-01T00:00:00"/>
    <d v="1964-07-01T00:00:00"/>
    <s v="WCDXFER"/>
  </r>
  <r>
    <n v="0"/>
    <n v="0"/>
    <n v="0"/>
    <n v="0"/>
    <d v="2023-12-01T00:00:00"/>
    <s v="BH Colorado Electric Oper Co"/>
    <s v="Regulated Electric (122)"/>
    <s v="X - DNU - RETIRED LINE"/>
    <x v="161"/>
    <n v="135500"/>
    <x v="426"/>
    <n v="9801879"/>
    <s v="CROSSARM ASSEMBLIES, WOOD"/>
    <d v="1971-07-01T00:00:00"/>
    <d v="1971-07-01T00:00:00"/>
    <s v="WCDXFER"/>
  </r>
  <r>
    <n v="0"/>
    <n v="0"/>
    <n v="0"/>
    <n v="0"/>
    <d v="2023-12-01T00:00:00"/>
    <s v="BH Colorado Electric Oper Co"/>
    <s v="Regulated Electric (122)"/>
    <s v="X - DNU - RETIRED LINE"/>
    <x v="161"/>
    <n v="135500"/>
    <x v="426"/>
    <n v="9974725"/>
    <s v="WOOD 1 POLE 40'"/>
    <d v="1965-07-01T00:00:00"/>
    <d v="1965-07-01T00:00:00"/>
    <s v="CPR Conversion"/>
  </r>
  <r>
    <n v="0"/>
    <n v="0"/>
    <n v="0"/>
    <n v="0"/>
    <d v="2023-12-01T00:00:00"/>
    <s v="BH Colorado Electric Oper Co"/>
    <s v="Regulated Electric (122)"/>
    <s v="X - DNU - RETIRED LINE"/>
    <x v="161"/>
    <n v="135500"/>
    <x v="426"/>
    <n v="9724174"/>
    <s v="WOOD 1 POLE 40'"/>
    <d v="1936-07-01T00:00:00"/>
    <d v="1936-07-01T00:00:00"/>
    <s v="CPR Conversion"/>
  </r>
  <r>
    <n v="0"/>
    <n v="0"/>
    <n v="0"/>
    <n v="0"/>
    <d v="2023-12-01T00:00:00"/>
    <s v="BH Colorado Electric Oper Co"/>
    <s v="Regulated Electric (122)"/>
    <s v="X - DNU - RETIRED LINE"/>
    <x v="161"/>
    <n v="135500"/>
    <x v="426"/>
    <n v="9801872"/>
    <s v="CROSSARM ASSEMBLIES, WOOD"/>
    <d v="1936-07-01T00:00:00"/>
    <d v="1936-07-01T00:00:00"/>
    <s v="WCDXFER"/>
  </r>
  <r>
    <n v="0"/>
    <n v="0"/>
    <n v="0"/>
    <n v="0"/>
    <d v="2023-12-01T00:00:00"/>
    <s v="BH Colorado Electric Oper Co"/>
    <s v="Regulated Electric (122)"/>
    <s v="X - DNU - RETIRED LINE"/>
    <x v="161"/>
    <n v="135500"/>
    <x v="426"/>
    <n v="9974720"/>
    <s v="WOOD 1 POLE 40'"/>
    <d v="1980-07-01T00:00:00"/>
    <d v="1980-07-01T00:00:00"/>
    <s v="CPR Conversion"/>
  </r>
  <r>
    <n v="0"/>
    <n v="0"/>
    <n v="0"/>
    <n v="0"/>
    <d v="2023-12-01T00:00:00"/>
    <s v="BH Colorado Electric Oper Co"/>
    <s v="Regulated Electric (122)"/>
    <s v="X - DNU - RETIRED LINE"/>
    <x v="161"/>
    <n v="135500"/>
    <x v="426"/>
    <n v="9974723"/>
    <s v="WOOD 1 POLE 40'"/>
    <d v="1972-07-01T00:00:00"/>
    <d v="1972-07-01T00:00:00"/>
    <s v="CPR Conversion"/>
  </r>
  <r>
    <n v="0"/>
    <n v="0"/>
    <n v="0"/>
    <n v="0"/>
    <d v="2023-12-01T00:00:00"/>
    <s v="BH Colorado Electric Oper Co"/>
    <s v="Regulated Electric (122)"/>
    <s v="X - DNU - RETIRED LINE"/>
    <x v="161"/>
    <n v="135500"/>
    <x v="426"/>
    <n v="9974724"/>
    <s v="WOOD 1 POLE 40'"/>
    <d v="1971-07-01T00:00:00"/>
    <d v="1971-07-01T00:00:00"/>
    <s v="CPR Conversion"/>
  </r>
  <r>
    <n v="0"/>
    <n v="0"/>
    <n v="0"/>
    <n v="0"/>
    <d v="2023-12-01T00:00:00"/>
    <s v="BH Colorado Electric Oper Co"/>
    <s v="Regulated Electric (122)"/>
    <s v="X - DNU - RETIRED LINE"/>
    <x v="161"/>
    <n v="135500"/>
    <x v="426"/>
    <n v="9697431"/>
    <s v="WOOD 1 POLE 40'"/>
    <d v="1977-07-01T00:00:00"/>
    <d v="1977-07-01T00:00:00"/>
    <s v="CPR Conversion"/>
  </r>
  <r>
    <n v="0"/>
    <n v="0"/>
    <n v="0"/>
    <n v="0"/>
    <d v="2023-12-01T00:00:00"/>
    <s v="BH Colorado Electric Oper Co"/>
    <s v="Regulated Electric (122)"/>
    <s v="X - DNU - RETIRED LINE"/>
    <x v="161"/>
    <n v="135500"/>
    <x v="426"/>
    <n v="9801847"/>
    <s v="CROSSARM ASSEMBLIES, WOOD"/>
    <d v="1976-07-01T00:00:00"/>
    <d v="1976-07-01T00:00:00"/>
    <s v="WCDXFER"/>
  </r>
  <r>
    <n v="0"/>
    <n v="0"/>
    <n v="0"/>
    <n v="0"/>
    <d v="2023-12-01T00:00:00"/>
    <s v="BH Colorado Electric Oper Co"/>
    <s v="Regulated Electric (122)"/>
    <s v="X - DNU - RETIRED LINE"/>
    <x v="161"/>
    <n v="135500"/>
    <x v="426"/>
    <n v="9974721"/>
    <s v="WOOD 1 POLE 40'"/>
    <d v="1976-07-01T00:00:00"/>
    <d v="1976-07-01T00:00:00"/>
    <s v="CPR Conversion"/>
  </r>
  <r>
    <n v="0"/>
    <n v="0"/>
    <n v="0"/>
    <n v="0"/>
    <d v="2023-12-01T00:00:00"/>
    <s v="BH Colorado Electric Oper Co"/>
    <s v="Regulated Electric (122)"/>
    <s v="X - DNU - RETIRED LINE"/>
    <x v="161"/>
    <n v="135500"/>
    <x v="426"/>
    <n v="9801876"/>
    <s v="CROSSARM ASSEMBLIES, WOOD"/>
    <d v="1963-07-01T00:00:00"/>
    <d v="1963-07-01T00:00:00"/>
    <s v="WCDXFER"/>
  </r>
  <r>
    <n v="0"/>
    <n v="0"/>
    <n v="0"/>
    <n v="0"/>
    <d v="2023-12-01T00:00:00"/>
    <s v="BH Colorado Electric Oper Co"/>
    <s v="Regulated Electric (122)"/>
    <s v="X - DNU - RETIRED LINE"/>
    <x v="161"/>
    <n v="135500"/>
    <x v="426"/>
    <n v="9974728"/>
    <s v="WOOD 1 POLE 40'"/>
    <d v="1941-07-01T00:00:00"/>
    <d v="1941-07-01T00:00:00"/>
    <s v="CPR Conversion"/>
  </r>
  <r>
    <n v="0"/>
    <n v="0"/>
    <n v="0"/>
    <n v="0"/>
    <d v="2023-12-01T00:00:00"/>
    <s v="BH Colorado Electric Oper Co"/>
    <s v="Regulated Electric (122)"/>
    <s v="X - DNU - RETIRED LINE"/>
    <x v="161"/>
    <n v="135500"/>
    <x v="432"/>
    <n v="9701186"/>
    <s v="WOOD 1 POLE 45'"/>
    <d v="1969-07-01T00:00:00"/>
    <d v="1969-07-01T00:00:00"/>
    <s v="CPR Conversion"/>
  </r>
  <r>
    <n v="0"/>
    <n v="0"/>
    <n v="0"/>
    <n v="0"/>
    <d v="2023-12-01T00:00:00"/>
    <s v="BH Colorado Electric Oper Co"/>
    <s v="Regulated Electric (122)"/>
    <s v="X - DNU - RETIRED LINE"/>
    <x v="161"/>
    <n v="135500"/>
    <x v="432"/>
    <n v="9974719"/>
    <s v="WOOD 1 POLE 45'"/>
    <d v="1954-07-01T00:00:00"/>
    <d v="1954-07-01T00:00:00"/>
    <s v="CPR Conversion"/>
  </r>
  <r>
    <n v="0"/>
    <n v="0"/>
    <n v="0"/>
    <n v="0"/>
    <d v="2023-12-01T00:00:00"/>
    <s v="BH Colorado Electric Oper Co"/>
    <s v="Regulated Electric (122)"/>
    <s v="X - DNU - RETIRED LINE"/>
    <x v="161"/>
    <n v="135500"/>
    <x v="432"/>
    <n v="9974716"/>
    <s v="WOOD 1 POLE 45'"/>
    <d v="1977-07-01T00:00:00"/>
    <d v="1977-07-01T00:00:00"/>
    <s v="CPR Conversion"/>
  </r>
  <r>
    <n v="0"/>
    <n v="0"/>
    <n v="0"/>
    <n v="0"/>
    <d v="2023-12-01T00:00:00"/>
    <s v="BH Colorado Electric Oper Co"/>
    <s v="Regulated Electric (122)"/>
    <s v="X - DNU - RETIRED LINE"/>
    <x v="161"/>
    <n v="135500"/>
    <x v="432"/>
    <n v="9974717"/>
    <s v="WOOD 1 POLE 45'"/>
    <d v="1976-07-01T00:00:00"/>
    <d v="1976-07-01T00:00:00"/>
    <s v="CPR Conversion"/>
  </r>
  <r>
    <n v="0"/>
    <n v="0"/>
    <n v="0"/>
    <n v="0"/>
    <d v="2023-12-01T00:00:00"/>
    <s v="BH Colorado Electric Oper Co"/>
    <s v="Regulated Electric (122)"/>
    <s v="X - DNU - RETIRED LINE"/>
    <x v="161"/>
    <n v="135500"/>
    <x v="432"/>
    <n v="9974718"/>
    <s v="WOOD 1 POLE 45'"/>
    <d v="1955-07-01T00:00:00"/>
    <d v="1955-07-01T00:00:00"/>
    <s v="CPR Conversion"/>
  </r>
  <r>
    <n v="0"/>
    <n v="0"/>
    <n v="0"/>
    <n v="0"/>
    <d v="2023-12-01T00:00:00"/>
    <s v="BH Colorado Electric Oper Co"/>
    <s v="Regulated Electric (122)"/>
    <s v="X - DNU - RETIRED LINE"/>
    <x v="161"/>
    <n v="135500"/>
    <x v="51"/>
    <n v="9724173"/>
    <s v="WOOD 1 POLE 50'"/>
    <d v="1967-07-01T00:00:00"/>
    <d v="1967-07-01T00:00:00"/>
    <s v="CPR Conversion"/>
  </r>
  <r>
    <n v="0"/>
    <n v="0"/>
    <n v="0"/>
    <n v="0"/>
    <d v="2023-12-01T00:00:00"/>
    <s v="BH Colorado Electric Oper Co"/>
    <s v="Regulated Electric (122)"/>
    <s v="X - DNU - RETIRED LINE"/>
    <x v="161"/>
    <n v="135500"/>
    <x v="51"/>
    <n v="9974566"/>
    <s v="WOOD 1 POLE 50'"/>
    <d v="1975-07-01T00:00:00"/>
    <d v="1975-07-01T00:00:00"/>
    <s v="CPR Conversion"/>
  </r>
  <r>
    <n v="0"/>
    <n v="0"/>
    <n v="0"/>
    <n v="0"/>
    <d v="2023-12-01T00:00:00"/>
    <s v="BH Colorado Electric Oper Co"/>
    <s v="Regulated Electric (122)"/>
    <s v="X - DNU - RETIRED LINE"/>
    <x v="161"/>
    <n v="135500"/>
    <x v="51"/>
    <n v="9974714"/>
    <s v="WOOD 1 POLE 50'"/>
    <d v="1959-07-01T00:00:00"/>
    <d v="1959-07-01T00:00:00"/>
    <s v="CPR Conversion"/>
  </r>
  <r>
    <n v="0"/>
    <n v="0"/>
    <n v="0"/>
    <n v="0"/>
    <d v="2023-12-01T00:00:00"/>
    <s v="BH Colorado Electric Oper Co"/>
    <s v="Regulated Electric (122)"/>
    <s v="X - DNU - RETIRED LINE"/>
    <x v="161"/>
    <n v="135500"/>
    <x v="51"/>
    <n v="9974715"/>
    <s v="WOOD 1 POLE 50'"/>
    <d v="1954-07-01T00:00:00"/>
    <d v="1954-07-01T00:00:00"/>
    <s v="CPR Conversion"/>
  </r>
  <r>
    <n v="0"/>
    <n v="0"/>
    <n v="0"/>
    <n v="0"/>
    <d v="2023-12-01T00:00:00"/>
    <s v="BH Colorado Electric Oper Co"/>
    <s v="Regulated Electric (122)"/>
    <s v="X - DNU - RETIRED LINE"/>
    <x v="161"/>
    <n v="135500"/>
    <x v="51"/>
    <n v="9974565"/>
    <s v="WOOD 1 POLE 50'"/>
    <d v="1978-07-01T00:00:00"/>
    <d v="1978-07-01T00:00:00"/>
    <s v="CPR Conversion"/>
  </r>
  <r>
    <n v="0"/>
    <n v="0"/>
    <n v="0"/>
    <n v="0"/>
    <d v="2023-12-01T00:00:00"/>
    <s v="BH Colorado Electric Oper Co"/>
    <s v="Regulated Electric (122)"/>
    <s v="X - DNU - RETIRED LINE"/>
    <x v="161"/>
    <n v="135500"/>
    <x v="51"/>
    <n v="9974713"/>
    <s v="WOOD 1 POLE 50'"/>
    <d v="1976-07-01T00:00:00"/>
    <d v="1976-07-01T00:00:00"/>
    <s v="CPR Conversion"/>
  </r>
  <r>
    <n v="0"/>
    <n v="0"/>
    <n v="0"/>
    <n v="0"/>
    <d v="2023-12-01T00:00:00"/>
    <s v="BH Colorado Electric Oper Co"/>
    <s v="Regulated Electric (122)"/>
    <s v="X - DNU - RETIRED LINE"/>
    <x v="161"/>
    <n v="135500"/>
    <x v="52"/>
    <n v="9974790"/>
    <s v="WOOD 1 POLE 55'"/>
    <d v="1976-07-01T00:00:00"/>
    <d v="1976-07-01T00:00:00"/>
    <s v="CPR Conversion"/>
  </r>
  <r>
    <n v="0"/>
    <n v="0"/>
    <n v="0"/>
    <n v="0"/>
    <d v="2023-12-01T00:00:00"/>
    <s v="BH Colorado Electric Oper Co"/>
    <s v="Regulated Electric (122)"/>
    <s v="X - DNU - RETIRED LINE"/>
    <x v="161"/>
    <n v="135500"/>
    <x v="52"/>
    <n v="9974712"/>
    <s v="WOOD 1 POLE 55'"/>
    <d v="1959-07-01T00:00:00"/>
    <d v="1959-07-01T00:00:00"/>
    <s v="CPR Conversion"/>
  </r>
  <r>
    <n v="0"/>
    <n v="0"/>
    <n v="0"/>
    <n v="0"/>
    <d v="2023-12-01T00:00:00"/>
    <s v="BH Colorado Electric Oper Co"/>
    <s v="Regulated Electric (122)"/>
    <s v="X - DNU - RETIRED LINE"/>
    <x v="161"/>
    <n v="135500"/>
    <x v="52"/>
    <n v="9974704"/>
    <s v="WOOD 1 POLE 55'"/>
    <d v="1967-07-01T00:00:00"/>
    <d v="1967-07-01T00:00:00"/>
    <s v="CPR Conversion"/>
  </r>
  <r>
    <n v="0"/>
    <n v="0"/>
    <n v="0"/>
    <n v="0"/>
    <d v="2023-12-01T00:00:00"/>
    <s v="BH Colorado Electric Oper Co"/>
    <s v="Regulated Electric (122)"/>
    <s v="X - DNU - RETIRED LINE"/>
    <x v="161"/>
    <n v="135500"/>
    <x v="52"/>
    <n v="9974707"/>
    <s v="WOOD 1 POLE 55'"/>
    <d v="1964-07-01T00:00:00"/>
    <d v="1964-07-01T00:00:00"/>
    <s v="CPR Conversion"/>
  </r>
  <r>
    <n v="0"/>
    <n v="0"/>
    <n v="0"/>
    <n v="0"/>
    <d v="2023-12-01T00:00:00"/>
    <s v="BH Colorado Electric Oper Co"/>
    <s v="Regulated Electric (122)"/>
    <s v="X - DNU - RETIRED LINE"/>
    <x v="161"/>
    <n v="135500"/>
    <x v="52"/>
    <n v="9974563"/>
    <s v="WOOD 1 POLE 55'"/>
    <d v="1978-07-01T00:00:00"/>
    <d v="1978-07-01T00:00:00"/>
    <s v="CPR Conversion"/>
  </r>
  <r>
    <n v="0"/>
    <n v="0"/>
    <n v="0"/>
    <n v="0"/>
    <d v="2023-12-01T00:00:00"/>
    <s v="BH Colorado Electric Oper Co"/>
    <s v="Regulated Electric (122)"/>
    <s v="X - DNU - RETIRED LINE"/>
    <x v="161"/>
    <n v="135500"/>
    <x v="52"/>
    <n v="9974709"/>
    <s v="WOOD 1 POLE 55'"/>
    <d v="1962-07-01T00:00:00"/>
    <d v="1962-07-01T00:00:00"/>
    <s v="CPR Conversion"/>
  </r>
  <r>
    <n v="0"/>
    <n v="0"/>
    <n v="0"/>
    <n v="0"/>
    <d v="2023-12-01T00:00:00"/>
    <s v="BH Colorado Electric Oper Co"/>
    <s v="Regulated Electric (122)"/>
    <s v="X - DNU - RETIRED LINE"/>
    <x v="161"/>
    <n v="135500"/>
    <x v="52"/>
    <n v="9974711"/>
    <s v="WOOD 1 POLE 55'"/>
    <d v="1960-07-01T00:00:00"/>
    <d v="1960-07-01T00:00:00"/>
    <s v="CPR Conversion"/>
  </r>
  <r>
    <n v="0"/>
    <n v="0"/>
    <n v="0"/>
    <n v="0"/>
    <d v="2023-12-01T00:00:00"/>
    <s v="BH Colorado Electric Oper Co"/>
    <s v="Regulated Electric (122)"/>
    <s v="X - DNU - RETIRED LINE"/>
    <x v="161"/>
    <n v="135500"/>
    <x v="52"/>
    <n v="9974794"/>
    <s v="WOOD 1 POLE 55'"/>
    <d v="1972-07-01T00:00:00"/>
    <d v="1972-07-01T00:00:00"/>
    <s v="CPR Conversion"/>
  </r>
  <r>
    <n v="0"/>
    <n v="0"/>
    <n v="0"/>
    <n v="0"/>
    <d v="2023-12-01T00:00:00"/>
    <s v="BH Colorado Electric Oper Co"/>
    <s v="Regulated Electric (122)"/>
    <s v="X - DNU - RETIRED LINE"/>
    <x v="161"/>
    <n v="135500"/>
    <x v="52"/>
    <n v="9974564"/>
    <s v="WOOD 1 POLE 55'"/>
    <d v="1975-07-01T00:00:00"/>
    <d v="1975-07-01T00:00:00"/>
    <s v="CPR Conversion"/>
  </r>
  <r>
    <n v="0"/>
    <n v="0"/>
    <n v="0"/>
    <n v="0"/>
    <d v="2023-12-01T00:00:00"/>
    <s v="BH Colorado Electric Oper Co"/>
    <s v="Regulated Electric (122)"/>
    <s v="X - DNU - RETIRED LINE"/>
    <x v="161"/>
    <n v="135500"/>
    <x v="52"/>
    <n v="9974708"/>
    <s v="WOOD 1 POLE 55'"/>
    <d v="1963-07-01T00:00:00"/>
    <d v="1963-07-01T00:00:00"/>
    <s v="CPR Conversion"/>
  </r>
  <r>
    <n v="0"/>
    <n v="0"/>
    <n v="0"/>
    <n v="0"/>
    <d v="2023-12-01T00:00:00"/>
    <s v="BH Colorado Electric Oper Co"/>
    <s v="Regulated Electric (122)"/>
    <s v="X - DNU - RETIRED LINE"/>
    <x v="161"/>
    <n v="135500"/>
    <x v="52"/>
    <n v="9974710"/>
    <s v="WOOD 1 POLE 55'"/>
    <d v="1961-07-01T00:00:00"/>
    <d v="1961-07-01T00:00:00"/>
    <s v="CPR Conversion"/>
  </r>
  <r>
    <n v="0"/>
    <n v="0"/>
    <n v="0"/>
    <n v="0"/>
    <d v="2023-12-01T00:00:00"/>
    <s v="BH Colorado Electric Oper Co"/>
    <s v="Regulated Electric (122)"/>
    <s v="X - DNU - RETIRED LINE"/>
    <x v="161"/>
    <n v="135500"/>
    <x v="52"/>
    <n v="9974792"/>
    <s v="WOOD 1 POLE 55'"/>
    <d v="1974-07-01T00:00:00"/>
    <d v="1974-07-01T00:00:00"/>
    <s v="CPR Conversion"/>
  </r>
  <r>
    <n v="0"/>
    <n v="0"/>
    <n v="0"/>
    <n v="0"/>
    <d v="2023-12-01T00:00:00"/>
    <s v="BH Colorado Electric Oper Co"/>
    <s v="Regulated Electric (122)"/>
    <s v="X - DNU - RETIRED LINE"/>
    <x v="161"/>
    <n v="135500"/>
    <x v="52"/>
    <n v="9974705"/>
    <s v="WOOD 1 POLE 55'"/>
    <d v="1966-07-01T00:00:00"/>
    <d v="1966-07-01T00:00:00"/>
    <s v="CPR Conversion"/>
  </r>
  <r>
    <n v="0"/>
    <n v="0"/>
    <n v="0"/>
    <n v="0"/>
    <d v="2023-12-01T00:00:00"/>
    <s v="BH Colorado Electric Oper Co"/>
    <s v="Regulated Electric (122)"/>
    <s v="X - DNU - RETIRED LINE"/>
    <x v="161"/>
    <n v="135500"/>
    <x v="52"/>
    <n v="9974786"/>
    <s v="WOOD 1 POLE 55'"/>
    <d v="1981-07-01T00:00:00"/>
    <d v="1981-07-01T00:00:00"/>
    <s v="CPR Conversion"/>
  </r>
  <r>
    <n v="0"/>
    <n v="0"/>
    <n v="0"/>
    <n v="0"/>
    <d v="2023-12-01T00:00:00"/>
    <s v="BH Colorado Electric Oper Co"/>
    <s v="Regulated Electric (122)"/>
    <s v="X - DNU - RETIRED LINE"/>
    <x v="161"/>
    <n v="135500"/>
    <x v="52"/>
    <n v="9974706"/>
    <s v="WOOD 1 POLE 55'"/>
    <d v="1965-07-01T00:00:00"/>
    <d v="1965-07-01T00:00:00"/>
    <s v="CPR Conversion"/>
  </r>
  <r>
    <n v="0"/>
    <n v="0"/>
    <n v="0"/>
    <n v="0"/>
    <d v="2023-12-01T00:00:00"/>
    <s v="BH Colorado Electric Oper Co"/>
    <s v="Regulated Electric (122)"/>
    <s v="X - DNU - RETIRED LINE"/>
    <x v="161"/>
    <n v="135500"/>
    <x v="52"/>
    <n v="9974785"/>
    <s v="WOOD 1 POLE 55'"/>
    <d v="1983-07-01T00:00:00"/>
    <d v="1983-07-01T00:00:00"/>
    <s v="CPR Conversion"/>
  </r>
  <r>
    <n v="0"/>
    <n v="0"/>
    <n v="0"/>
    <n v="0"/>
    <d v="2023-12-01T00:00:00"/>
    <s v="BH Colorado Electric Oper Co"/>
    <s v="Regulated Electric (122)"/>
    <s v="X - DNU - RETIRED LINE"/>
    <x v="161"/>
    <n v="135500"/>
    <x v="52"/>
    <n v="9974795"/>
    <s v="WOOD 1 POLE 55'"/>
    <d v="1970-07-01T00:00:00"/>
    <d v="1970-07-01T00:00:00"/>
    <s v="CPR Conversion"/>
  </r>
  <r>
    <n v="0"/>
    <n v="0"/>
    <n v="0"/>
    <n v="0"/>
    <d v="2023-12-01T00:00:00"/>
    <s v="BH Colorado Electric Oper Co"/>
    <s v="Regulated Electric (122)"/>
    <s v="X - DNU - RETIRED LINE"/>
    <x v="161"/>
    <n v="135500"/>
    <x v="52"/>
    <n v="9706644"/>
    <s v="WOOD 1 POLE 55'"/>
    <d v="1969-07-01T00:00:00"/>
    <d v="1969-07-01T00:00:00"/>
    <s v="CPR Conversion"/>
  </r>
  <r>
    <n v="0"/>
    <n v="0"/>
    <n v="0"/>
    <n v="0"/>
    <d v="2023-12-01T00:00:00"/>
    <s v="BH Colorado Electric Oper Co"/>
    <s v="Regulated Electric (122)"/>
    <s v="X - DNU - RETIRED LINE"/>
    <x v="161"/>
    <n v="135500"/>
    <x v="52"/>
    <n v="9974793"/>
    <s v="WOOD 1 POLE 55'"/>
    <d v="1973-07-01T00:00:00"/>
    <d v="1973-07-01T00:00:00"/>
    <s v="CPR Conversion"/>
  </r>
  <r>
    <n v="0"/>
    <n v="0"/>
    <n v="0"/>
    <n v="0"/>
    <d v="2023-12-01T00:00:00"/>
    <s v="BH Colorado Electric Oper Co"/>
    <s v="Regulated Electric (122)"/>
    <s v="X - DNU - RETIRED LINE"/>
    <x v="161"/>
    <n v="135500"/>
    <x v="52"/>
    <n v="9724179"/>
    <s v="WOOD 1 POLE 55'"/>
    <d v="1977-07-01T00:00:00"/>
    <d v="1977-07-01T00:00:00"/>
    <s v="CPR Conversion"/>
  </r>
  <r>
    <n v="0"/>
    <n v="0"/>
    <n v="0"/>
    <n v="0"/>
    <d v="2023-12-01T00:00:00"/>
    <s v="BH Colorado Electric Oper Co"/>
    <s v="Regulated Electric (122)"/>
    <s v="X - DNU - RETIRED LINE"/>
    <x v="161"/>
    <n v="135500"/>
    <x v="52"/>
    <n v="9974787"/>
    <s v="WOOD 1 POLE 55'"/>
    <d v="1980-07-01T00:00:00"/>
    <d v="1980-07-01T00:00:00"/>
    <s v="CPR Conversion"/>
  </r>
  <r>
    <n v="0"/>
    <n v="0"/>
    <n v="0"/>
    <n v="0"/>
    <d v="2023-12-01T00:00:00"/>
    <s v="BH Colorado Electric Oper Co"/>
    <s v="Regulated Electric (122)"/>
    <s v="X - DNU - RETIRED LINE"/>
    <x v="161"/>
    <n v="135500"/>
    <x v="52"/>
    <n v="9974788"/>
    <s v="WOOD 1 POLE 55'"/>
    <d v="1979-07-01T00:00:00"/>
    <d v="1979-07-01T00:00:00"/>
    <s v="CPR Conversion"/>
  </r>
  <r>
    <n v="0"/>
    <n v="0"/>
    <n v="0"/>
    <n v="0"/>
    <d v="2023-12-01T00:00:00"/>
    <s v="BH Colorado Electric Oper Co"/>
    <s v="Regulated Electric (122)"/>
    <s v="X - DNU - RETIRED LINE"/>
    <x v="161"/>
    <n v="135500"/>
    <x v="52"/>
    <n v="9974789"/>
    <s v="WOOD 1 POLE 55'"/>
    <d v="1978-07-01T00:00:00"/>
    <d v="1978-07-01T00:00:00"/>
    <s v="CPR Conversion"/>
  </r>
  <r>
    <n v="0"/>
    <n v="0"/>
    <n v="0"/>
    <n v="0"/>
    <d v="2023-12-01T00:00:00"/>
    <s v="BH Colorado Electric Oper Co"/>
    <s v="Regulated Electric (122)"/>
    <s v="X - DNU - RETIRED LINE"/>
    <x v="161"/>
    <n v="135500"/>
    <x v="52"/>
    <n v="9974791"/>
    <s v="WOOD 1 POLE 55'"/>
    <d v="1975-07-01T00:00:00"/>
    <d v="1975-07-01T00:00:00"/>
    <s v="CPR Conversion"/>
  </r>
  <r>
    <n v="0"/>
    <n v="0"/>
    <n v="0"/>
    <n v="0"/>
    <d v="2023-12-01T00:00:00"/>
    <s v="BH Colorado Electric Oper Co"/>
    <s v="Regulated Electric (122)"/>
    <s v="X - DNU - RETIRED LINE"/>
    <x v="161"/>
    <n v="135500"/>
    <x v="53"/>
    <n v="9974776"/>
    <s v="WOOD 1 POLE 60'"/>
    <d v="1967-07-01T00:00:00"/>
    <d v="1967-07-01T00:00:00"/>
    <s v="CPR Conversion"/>
  </r>
  <r>
    <n v="0"/>
    <n v="0"/>
    <n v="0"/>
    <n v="0"/>
    <d v="2023-12-01T00:00:00"/>
    <s v="BH Colorado Electric Oper Co"/>
    <s v="Regulated Electric (122)"/>
    <s v="X - DNU - RETIRED LINE"/>
    <x v="161"/>
    <n v="135500"/>
    <x v="53"/>
    <n v="9974777"/>
    <s v="WOOD 1 POLE 60'"/>
    <d v="1966-07-01T00:00:00"/>
    <d v="1966-07-01T00:00:00"/>
    <s v="CPR Conversion"/>
  </r>
  <r>
    <n v="0"/>
    <n v="0"/>
    <n v="0"/>
    <n v="0"/>
    <d v="2023-12-01T00:00:00"/>
    <s v="BH Colorado Electric Oper Co"/>
    <s v="Regulated Electric (122)"/>
    <s v="X - DNU - RETIRED LINE"/>
    <x v="161"/>
    <n v="135500"/>
    <x v="53"/>
    <n v="9974782"/>
    <s v="WOOD 1 POLE 60'"/>
    <d v="1959-07-01T00:00:00"/>
    <d v="1959-07-01T00:00:00"/>
    <s v="CPR Conversion"/>
  </r>
  <r>
    <n v="0"/>
    <n v="0"/>
    <n v="0"/>
    <n v="0"/>
    <d v="2023-12-01T00:00:00"/>
    <s v="BH Colorado Electric Oper Co"/>
    <s v="Regulated Electric (122)"/>
    <s v="X - DNU - RETIRED LINE"/>
    <x v="161"/>
    <n v="135500"/>
    <x v="53"/>
    <n v="9974784"/>
    <s v="WOOD 1 POLE 60'"/>
    <d v="1955-07-01T00:00:00"/>
    <d v="1955-07-01T00:00:00"/>
    <s v="CPR Conversion"/>
  </r>
  <r>
    <n v="0"/>
    <n v="0"/>
    <n v="0"/>
    <n v="0"/>
    <d v="2023-12-01T00:00:00"/>
    <s v="BH Colorado Electric Oper Co"/>
    <s v="Regulated Electric (122)"/>
    <s v="X - DNU - RETIRED LINE"/>
    <x v="161"/>
    <n v="135500"/>
    <x v="53"/>
    <n v="9724178"/>
    <s v="WOOD 1 POLE 60'"/>
    <d v="1965-07-01T00:00:00"/>
    <d v="1965-07-01T00:00:00"/>
    <s v="CPR Conversion"/>
  </r>
  <r>
    <n v="0"/>
    <n v="0"/>
    <n v="0"/>
    <n v="0"/>
    <d v="2023-12-01T00:00:00"/>
    <s v="BH Colorado Electric Oper Co"/>
    <s v="Regulated Electric (122)"/>
    <s v="X - DNU - RETIRED LINE"/>
    <x v="161"/>
    <n v="135500"/>
    <x v="53"/>
    <n v="9974764"/>
    <s v="WOOD 1 POLE 60'"/>
    <d v="1987-07-01T00:00:00"/>
    <d v="1987-07-01T00:00:00"/>
    <s v="CPR Conversion"/>
  </r>
  <r>
    <n v="0"/>
    <n v="0"/>
    <n v="0"/>
    <n v="0"/>
    <d v="2023-12-01T00:00:00"/>
    <s v="BH Colorado Electric Oper Co"/>
    <s v="Regulated Electric (122)"/>
    <s v="X - DNU - RETIRED LINE"/>
    <x v="161"/>
    <n v="135500"/>
    <x v="53"/>
    <n v="9706638"/>
    <s v="WOOD 1 POLE 60'"/>
    <d v="1975-07-01T00:00:00"/>
    <d v="1975-07-01T00:00:00"/>
    <s v="CPR Conversion"/>
  </r>
  <r>
    <n v="0"/>
    <n v="0"/>
    <n v="0"/>
    <n v="0"/>
    <d v="2023-12-01T00:00:00"/>
    <s v="BH Colorado Electric Oper Co"/>
    <s v="Regulated Electric (122)"/>
    <s v="X - DNU - RETIRED LINE"/>
    <x v="161"/>
    <n v="135500"/>
    <x v="53"/>
    <n v="9728064"/>
    <s v="WOOD 1 POLE 60'"/>
    <d v="1958-07-01T00:00:00"/>
    <d v="1958-07-01T00:00:00"/>
    <s v="CPR Conversion"/>
  </r>
  <r>
    <n v="0"/>
    <n v="0"/>
    <n v="0"/>
    <n v="0"/>
    <d v="2023-12-01T00:00:00"/>
    <s v="BH Colorado Electric Oper Co"/>
    <s v="Regulated Electric (122)"/>
    <s v="X - DNU - RETIRED LINE"/>
    <x v="161"/>
    <n v="135500"/>
    <x v="53"/>
    <n v="9974765"/>
    <s v="WOOD 1 POLE 60'"/>
    <d v="1986-07-01T00:00:00"/>
    <d v="1986-07-01T00:00:00"/>
    <s v="CPR Conversion"/>
  </r>
  <r>
    <n v="0"/>
    <n v="0"/>
    <n v="0"/>
    <n v="0"/>
    <d v="2023-12-01T00:00:00"/>
    <s v="BH Colorado Electric Oper Co"/>
    <s v="Regulated Electric (122)"/>
    <s v="X - DNU - RETIRED LINE"/>
    <x v="161"/>
    <n v="135500"/>
    <x v="53"/>
    <n v="9974771"/>
    <s v="WOOD 1 POLE 60'"/>
    <d v="1975-07-01T00:00:00"/>
    <d v="1975-07-01T00:00:00"/>
    <s v="CPR Conversion"/>
  </r>
  <r>
    <n v="0"/>
    <n v="0"/>
    <n v="0"/>
    <n v="0"/>
    <d v="2023-12-01T00:00:00"/>
    <s v="BH Colorado Electric Oper Co"/>
    <s v="Regulated Electric (122)"/>
    <s v="X - DNU - RETIRED LINE"/>
    <x v="161"/>
    <n v="135500"/>
    <x v="53"/>
    <n v="9974775"/>
    <s v="WOOD 1 POLE 60'"/>
    <d v="1968-07-01T00:00:00"/>
    <d v="1968-07-01T00:00:00"/>
    <s v="CPR Conversion"/>
  </r>
  <r>
    <n v="0"/>
    <n v="0"/>
    <n v="0"/>
    <n v="0"/>
    <d v="2023-12-01T00:00:00"/>
    <s v="BH Colorado Electric Oper Co"/>
    <s v="Regulated Electric (122)"/>
    <s v="X - DNU - RETIRED LINE"/>
    <x v="161"/>
    <n v="135500"/>
    <x v="53"/>
    <n v="9974778"/>
    <s v="WOOD 1 POLE 60'"/>
    <d v="1964-07-01T00:00:00"/>
    <d v="1964-07-01T00:00:00"/>
    <s v="CPR Conversion"/>
  </r>
  <r>
    <n v="0"/>
    <n v="0"/>
    <n v="0"/>
    <n v="0"/>
    <d v="2023-12-01T00:00:00"/>
    <s v="BH Colorado Electric Oper Co"/>
    <s v="Regulated Electric (122)"/>
    <s v="X - DNU - RETIRED LINE"/>
    <x v="161"/>
    <n v="135500"/>
    <x v="53"/>
    <n v="9974779"/>
    <s v="WOOD 1 POLE 60'"/>
    <d v="1963-07-01T00:00:00"/>
    <d v="1963-07-01T00:00:00"/>
    <s v="CPR Conversion"/>
  </r>
  <r>
    <n v="0"/>
    <n v="0"/>
    <n v="0"/>
    <n v="0"/>
    <d v="2023-12-01T00:00:00"/>
    <s v="BH Colorado Electric Oper Co"/>
    <s v="Regulated Electric (122)"/>
    <s v="X - DNU - RETIRED LINE"/>
    <x v="161"/>
    <n v="135500"/>
    <x v="53"/>
    <n v="9974781"/>
    <s v="WOOD 1 POLE 60'"/>
    <d v="1960-07-01T00:00:00"/>
    <d v="1960-07-01T00:00:00"/>
    <s v="CPR Conversion"/>
  </r>
  <r>
    <n v="0"/>
    <n v="0"/>
    <n v="0"/>
    <n v="0"/>
    <d v="2023-12-01T00:00:00"/>
    <s v="BH Colorado Electric Oper Co"/>
    <s v="Regulated Electric (122)"/>
    <s v="X - DNU - RETIRED LINE"/>
    <x v="161"/>
    <n v="135500"/>
    <x v="53"/>
    <n v="9974768"/>
    <s v="WOOD 1 POLE 60'"/>
    <d v="1978-07-01T00:00:00"/>
    <d v="1978-07-01T00:00:00"/>
    <s v="CPR Conversion"/>
  </r>
  <r>
    <n v="0"/>
    <n v="0"/>
    <n v="0"/>
    <n v="0"/>
    <d v="2023-12-01T00:00:00"/>
    <s v="BH Colorado Electric Oper Co"/>
    <s v="Regulated Electric (122)"/>
    <s v="X - DNU - RETIRED LINE"/>
    <x v="161"/>
    <n v="135500"/>
    <x v="53"/>
    <n v="9974562"/>
    <s v="WOOD 1 POLE 60'"/>
    <d v="1978-07-01T00:00:00"/>
    <d v="1978-07-01T00:00:00"/>
    <s v="CPR Conversion"/>
  </r>
  <r>
    <n v="0"/>
    <n v="0"/>
    <n v="0"/>
    <n v="0"/>
    <d v="2023-12-01T00:00:00"/>
    <s v="BH Colorado Electric Oper Co"/>
    <s v="Regulated Electric (122)"/>
    <s v="X - DNU - RETIRED LINE"/>
    <x v="161"/>
    <n v="135500"/>
    <x v="53"/>
    <n v="9974763"/>
    <s v="WOOD 1 POLE 60'"/>
    <d v="1990-07-01T00:00:00"/>
    <d v="1990-07-01T00:00:00"/>
    <s v="CPR Conversion"/>
  </r>
  <r>
    <n v="0"/>
    <n v="0"/>
    <n v="0"/>
    <n v="0"/>
    <d v="2023-12-01T00:00:00"/>
    <s v="BH Colorado Electric Oper Co"/>
    <s v="Regulated Electric (122)"/>
    <s v="X - DNU - RETIRED LINE"/>
    <x v="161"/>
    <n v="135500"/>
    <x v="53"/>
    <n v="9974766"/>
    <s v="WOOD 1 POLE 60'"/>
    <d v="1983-07-01T00:00:00"/>
    <d v="1983-07-01T00:00:00"/>
    <s v="CPR Conversion"/>
  </r>
  <r>
    <n v="0"/>
    <n v="0"/>
    <n v="0"/>
    <n v="0"/>
    <d v="2023-12-01T00:00:00"/>
    <s v="BH Colorado Electric Oper Co"/>
    <s v="Regulated Electric (122)"/>
    <s v="X - DNU - RETIRED LINE"/>
    <x v="161"/>
    <n v="135500"/>
    <x v="53"/>
    <n v="9974772"/>
    <s v="WOOD 1 POLE 60'"/>
    <d v="1972-07-01T00:00:00"/>
    <d v="1972-07-01T00:00:00"/>
    <s v="CPR Conversion"/>
  </r>
  <r>
    <n v="0"/>
    <n v="0"/>
    <n v="0"/>
    <n v="0"/>
    <d v="2023-12-01T00:00:00"/>
    <s v="BH Colorado Electric Oper Co"/>
    <s v="Regulated Electric (122)"/>
    <s v="X - DNU - RETIRED LINE"/>
    <x v="161"/>
    <n v="135500"/>
    <x v="53"/>
    <n v="9974780"/>
    <s v="WOOD 1 POLE 60'"/>
    <d v="1962-07-01T00:00:00"/>
    <d v="1962-07-01T00:00:00"/>
    <s v="CPR Conversion"/>
  </r>
  <r>
    <n v="0"/>
    <n v="0"/>
    <n v="0"/>
    <n v="0"/>
    <d v="2023-12-01T00:00:00"/>
    <s v="BH Colorado Electric Oper Co"/>
    <s v="Regulated Electric (122)"/>
    <s v="X - DNU - RETIRED LINE"/>
    <x v="161"/>
    <n v="135500"/>
    <x v="53"/>
    <n v="9693327"/>
    <s v="WOOD 1 POLE 60'"/>
    <d v="1974-07-01T00:00:00"/>
    <d v="1974-07-01T00:00:00"/>
    <s v="CPR Conversion"/>
  </r>
  <r>
    <n v="0"/>
    <n v="0"/>
    <n v="0"/>
    <n v="0"/>
    <d v="2023-12-01T00:00:00"/>
    <s v="BH Colorado Electric Oper Co"/>
    <s v="Regulated Electric (122)"/>
    <s v="X - DNU - RETIRED LINE"/>
    <x v="161"/>
    <n v="135500"/>
    <x v="53"/>
    <n v="9974770"/>
    <s v="WOOD 1 POLE 60'"/>
    <d v="1976-07-01T00:00:00"/>
    <d v="1976-07-01T00:00:00"/>
    <s v="CPR Conversion"/>
  </r>
  <r>
    <n v="0"/>
    <n v="0"/>
    <n v="0"/>
    <n v="0"/>
    <d v="2023-12-01T00:00:00"/>
    <s v="BH Colorado Electric Oper Co"/>
    <s v="Regulated Electric (122)"/>
    <s v="X - DNU - RETIRED LINE"/>
    <x v="161"/>
    <n v="135500"/>
    <x v="53"/>
    <n v="9974774"/>
    <s v="WOOD 1 POLE 60'"/>
    <d v="1969-07-01T00:00:00"/>
    <d v="1969-07-01T00:00:00"/>
    <s v="CPR Conversion"/>
  </r>
  <r>
    <n v="0"/>
    <n v="0"/>
    <n v="0"/>
    <n v="0"/>
    <d v="2023-12-01T00:00:00"/>
    <s v="BH Colorado Electric Oper Co"/>
    <s v="Regulated Electric (122)"/>
    <s v="X - DNU - RETIRED LINE"/>
    <x v="161"/>
    <n v="135500"/>
    <x v="53"/>
    <n v="9974773"/>
    <s v="WOOD 1 POLE 60'"/>
    <d v="1971-07-01T00:00:00"/>
    <d v="1971-07-01T00:00:00"/>
    <s v="CPR Conversion"/>
  </r>
  <r>
    <n v="0"/>
    <n v="0"/>
    <n v="0"/>
    <n v="0"/>
    <d v="2023-12-01T00:00:00"/>
    <s v="BH Colorado Electric Oper Co"/>
    <s v="Regulated Electric (122)"/>
    <s v="X - DNU - RETIRED LINE"/>
    <x v="161"/>
    <n v="135500"/>
    <x v="53"/>
    <n v="9974769"/>
    <s v="WOOD 1 POLE 60'"/>
    <d v="1977-07-01T00:00:00"/>
    <d v="1977-07-01T00:00:00"/>
    <s v="CPR Conversion"/>
  </r>
  <r>
    <n v="0"/>
    <n v="0"/>
    <n v="0"/>
    <n v="0"/>
    <d v="2023-12-01T00:00:00"/>
    <s v="BH Colorado Electric Oper Co"/>
    <s v="Regulated Electric (122)"/>
    <s v="X - DNU - RETIRED LINE"/>
    <x v="161"/>
    <n v="135500"/>
    <x v="53"/>
    <n v="9974767"/>
    <s v="WOOD 1 POLE 60'"/>
    <d v="1980-07-01T00:00:00"/>
    <d v="1980-07-01T00:00:00"/>
    <s v="CPR Conversion"/>
  </r>
  <r>
    <n v="0"/>
    <n v="0"/>
    <n v="0"/>
    <n v="0"/>
    <d v="2023-12-01T00:00:00"/>
    <s v="BH Colorado Electric Oper Co"/>
    <s v="Regulated Electric (122)"/>
    <s v="X - DNU - RETIRED LINE"/>
    <x v="161"/>
    <n v="135500"/>
    <x v="53"/>
    <n v="9974783"/>
    <s v="WOOD 1 POLE 60'"/>
    <d v="1956-07-01T00:00:00"/>
    <d v="1956-07-01T00:00:00"/>
    <s v="CPR Conversion"/>
  </r>
  <r>
    <n v="0"/>
    <n v="0"/>
    <n v="0"/>
    <n v="0"/>
    <d v="2023-12-01T00:00:00"/>
    <s v="BH Colorado Electric Oper Co"/>
    <s v="Regulated Electric (122)"/>
    <s v="X - DNU - RETIRED LINE"/>
    <x v="161"/>
    <n v="135500"/>
    <x v="54"/>
    <n v="9974749"/>
    <s v="WOOD 1 POLE 65'"/>
    <d v="1992-07-01T00:00:00"/>
    <d v="1992-07-01T00:00:00"/>
    <s v="CPR Conversion"/>
  </r>
  <r>
    <n v="0"/>
    <n v="0"/>
    <n v="0"/>
    <n v="0"/>
    <d v="2023-12-01T00:00:00"/>
    <s v="BH Colorado Electric Oper Co"/>
    <s v="Regulated Electric (122)"/>
    <s v="X - DNU - RETIRED LINE"/>
    <x v="161"/>
    <n v="135500"/>
    <x v="54"/>
    <n v="9724177"/>
    <s v="WOOD 1 POLE 65'"/>
    <d v="1959-07-01T00:00:00"/>
    <d v="1959-07-01T00:00:00"/>
    <s v="CPR Conversion"/>
  </r>
  <r>
    <n v="0"/>
    <n v="0"/>
    <n v="0"/>
    <n v="0"/>
    <d v="2023-12-01T00:00:00"/>
    <s v="BH Colorado Electric Oper Co"/>
    <s v="Regulated Electric (122)"/>
    <s v="X - DNU - RETIRED LINE"/>
    <x v="161"/>
    <n v="135500"/>
    <x v="54"/>
    <n v="9974751"/>
    <s v="WOOD 1 POLE 65'"/>
    <d v="1979-07-01T00:00:00"/>
    <d v="1979-07-01T00:00:00"/>
    <s v="CPR Conversion"/>
  </r>
  <r>
    <n v="0"/>
    <n v="0"/>
    <n v="0"/>
    <n v="0"/>
    <d v="2023-12-01T00:00:00"/>
    <s v="BH Colorado Electric Oper Co"/>
    <s v="Regulated Electric (122)"/>
    <s v="X - DNU - RETIRED LINE"/>
    <x v="161"/>
    <n v="135500"/>
    <x v="54"/>
    <n v="9706643"/>
    <s v="WOOD 1 POLE 65'"/>
    <d v="1975-07-01T00:00:00"/>
    <d v="1975-07-01T00:00:00"/>
    <s v="CPR Conversion"/>
  </r>
  <r>
    <n v="0"/>
    <n v="0"/>
    <n v="0"/>
    <n v="0"/>
    <d v="2023-12-01T00:00:00"/>
    <s v="BH Colorado Electric Oper Co"/>
    <s v="Regulated Electric (122)"/>
    <s v="X - DNU - RETIRED LINE"/>
    <x v="161"/>
    <n v="135500"/>
    <x v="54"/>
    <n v="9974755"/>
    <s v="WOOD 1 POLE 65'"/>
    <d v="1968-07-01T00:00:00"/>
    <d v="1968-07-01T00:00:00"/>
    <s v="CPR Conversion"/>
  </r>
  <r>
    <n v="0"/>
    <n v="0"/>
    <n v="0"/>
    <n v="0"/>
    <d v="2023-12-01T00:00:00"/>
    <s v="BH Colorado Electric Oper Co"/>
    <s v="Regulated Electric (122)"/>
    <s v="X - DNU - RETIRED LINE"/>
    <x v="161"/>
    <n v="135500"/>
    <x v="54"/>
    <n v="9974756"/>
    <s v="WOOD 1 POLE 65'"/>
    <d v="1967-07-01T00:00:00"/>
    <d v="1967-07-01T00:00:00"/>
    <s v="CPR Conversion"/>
  </r>
  <r>
    <n v="0"/>
    <n v="0"/>
    <n v="0"/>
    <n v="0"/>
    <d v="2023-12-01T00:00:00"/>
    <s v="BH Colorado Electric Oper Co"/>
    <s v="Regulated Electric (122)"/>
    <s v="X - DNU - RETIRED LINE"/>
    <x v="161"/>
    <n v="135500"/>
    <x v="54"/>
    <n v="9974752"/>
    <s v="WOOD 1 POLE 65'"/>
    <d v="1976-07-01T00:00:00"/>
    <d v="1976-07-01T00:00:00"/>
    <s v="CPR Conversion"/>
  </r>
  <r>
    <n v="0"/>
    <n v="0"/>
    <n v="0"/>
    <n v="0"/>
    <d v="2023-12-01T00:00:00"/>
    <s v="BH Colorado Electric Oper Co"/>
    <s v="Regulated Electric (122)"/>
    <s v="X - DNU - RETIRED LINE"/>
    <x v="161"/>
    <n v="135500"/>
    <x v="54"/>
    <n v="9974757"/>
    <s v="WOOD 1 POLE 65'"/>
    <d v="1966-07-01T00:00:00"/>
    <d v="1966-07-01T00:00:00"/>
    <s v="CPR Conversion"/>
  </r>
  <r>
    <n v="0"/>
    <n v="0"/>
    <n v="0"/>
    <n v="0"/>
    <d v="2023-12-01T00:00:00"/>
    <s v="BH Colorado Electric Oper Co"/>
    <s v="Regulated Electric (122)"/>
    <s v="X - DNU - RETIRED LINE"/>
    <x v="161"/>
    <n v="135500"/>
    <x v="54"/>
    <n v="9974560"/>
    <s v="WOOD 1 POLE 65'"/>
    <d v="1978-07-01T00:00:00"/>
    <d v="1978-07-01T00:00:00"/>
    <s v="CPR Conversion"/>
  </r>
  <r>
    <n v="0"/>
    <n v="0"/>
    <n v="0"/>
    <n v="0"/>
    <d v="2023-12-01T00:00:00"/>
    <s v="BH Colorado Electric Oper Co"/>
    <s v="Regulated Electric (122)"/>
    <s v="X - DNU - RETIRED LINE"/>
    <x v="161"/>
    <n v="135500"/>
    <x v="54"/>
    <n v="9974561"/>
    <s v="WOOD 1 POLE 65'"/>
    <d v="1975-07-01T00:00:00"/>
    <d v="1975-07-01T00:00:00"/>
    <s v="CPR Conversion"/>
  </r>
  <r>
    <n v="0"/>
    <n v="0"/>
    <n v="0"/>
    <n v="0"/>
    <d v="2023-12-01T00:00:00"/>
    <s v="BH Colorado Electric Oper Co"/>
    <s v="Regulated Electric (122)"/>
    <s v="X - DNU - RETIRED LINE"/>
    <x v="161"/>
    <n v="135500"/>
    <x v="54"/>
    <n v="9709886"/>
    <s v="WOOD 1 POLE 65'"/>
    <d v="1981-07-01T00:00:00"/>
    <d v="1981-07-01T00:00:00"/>
    <s v="CPR Conversion"/>
  </r>
  <r>
    <n v="0"/>
    <n v="0"/>
    <n v="0"/>
    <n v="0"/>
    <d v="2023-12-01T00:00:00"/>
    <s v="BH Colorado Electric Oper Co"/>
    <s v="Regulated Electric (122)"/>
    <s v="X - DNU - RETIRED LINE"/>
    <x v="161"/>
    <n v="135500"/>
    <x v="54"/>
    <n v="9974753"/>
    <s v="WOOD 1 POLE 65'"/>
    <d v="1971-07-01T00:00:00"/>
    <d v="1971-07-01T00:00:00"/>
    <s v="CPR Conversion"/>
  </r>
  <r>
    <n v="0"/>
    <n v="0"/>
    <n v="0"/>
    <n v="0"/>
    <d v="2023-12-01T00:00:00"/>
    <s v="BH Colorado Electric Oper Co"/>
    <s v="Regulated Electric (122)"/>
    <s v="X - DNU - RETIRED LINE"/>
    <x v="161"/>
    <n v="135500"/>
    <x v="54"/>
    <n v="9974750"/>
    <s v="WOOD 1 POLE 65'"/>
    <d v="1988-07-01T00:00:00"/>
    <d v="1988-07-01T00:00:00"/>
    <s v="CPR Conversion"/>
  </r>
  <r>
    <n v="0"/>
    <n v="0"/>
    <n v="0"/>
    <n v="0"/>
    <d v="2023-12-01T00:00:00"/>
    <s v="BH Colorado Electric Oper Co"/>
    <s v="Regulated Electric (122)"/>
    <s v="X - DNU - RETIRED LINE"/>
    <x v="161"/>
    <n v="135500"/>
    <x v="54"/>
    <n v="9724176"/>
    <s v="WOOD 1 POLE 65'"/>
    <d v="1977-07-01T00:00:00"/>
    <d v="1977-07-01T00:00:00"/>
    <s v="CPR Conversion"/>
  </r>
  <r>
    <n v="0"/>
    <n v="0"/>
    <n v="0"/>
    <n v="0"/>
    <d v="2023-12-01T00:00:00"/>
    <s v="BH Colorado Electric Oper Co"/>
    <s v="Regulated Electric (122)"/>
    <s v="X - DNU - RETIRED LINE"/>
    <x v="161"/>
    <n v="135500"/>
    <x v="54"/>
    <n v="9974759"/>
    <s v="WOOD 1 POLE 65'"/>
    <d v="1964-07-01T00:00:00"/>
    <d v="1964-07-01T00:00:00"/>
    <s v="CPR Conversion"/>
  </r>
  <r>
    <n v="0"/>
    <n v="0"/>
    <n v="0"/>
    <n v="0"/>
    <d v="2023-12-01T00:00:00"/>
    <s v="BH Colorado Electric Oper Co"/>
    <s v="Regulated Electric (122)"/>
    <s v="X - DNU - RETIRED LINE"/>
    <x v="161"/>
    <n v="135500"/>
    <x v="54"/>
    <n v="9974758"/>
    <s v="WOOD 1 POLE 65'"/>
    <d v="1965-07-01T00:00:00"/>
    <d v="1965-07-01T00:00:00"/>
    <s v="CPR Conversion"/>
  </r>
  <r>
    <n v="0"/>
    <n v="0"/>
    <n v="0"/>
    <n v="0"/>
    <d v="2023-12-01T00:00:00"/>
    <s v="BH Colorado Electric Oper Co"/>
    <s v="Regulated Electric (122)"/>
    <s v="X - DNU - RETIRED LINE"/>
    <x v="161"/>
    <n v="135500"/>
    <x v="54"/>
    <n v="9974760"/>
    <s v="WOOD 1 POLE 65'"/>
    <d v="1963-07-01T00:00:00"/>
    <d v="1963-07-01T00:00:00"/>
    <s v="CPR Conversion"/>
  </r>
  <r>
    <n v="0"/>
    <n v="0"/>
    <n v="0"/>
    <n v="0"/>
    <d v="2023-12-01T00:00:00"/>
    <s v="BH Colorado Electric Oper Co"/>
    <s v="Regulated Electric (122)"/>
    <s v="X - DNU - RETIRED LINE"/>
    <x v="161"/>
    <n v="135500"/>
    <x v="54"/>
    <n v="9974761"/>
    <s v="WOOD 1 POLE 65'"/>
    <d v="1962-07-01T00:00:00"/>
    <d v="1962-07-01T00:00:00"/>
    <s v="CPR Conversion"/>
  </r>
  <r>
    <n v="0"/>
    <n v="0"/>
    <n v="0"/>
    <n v="0"/>
    <d v="2023-12-01T00:00:00"/>
    <s v="BH Colorado Electric Oper Co"/>
    <s v="Regulated Electric (122)"/>
    <s v="X - DNU - RETIRED LINE"/>
    <x v="161"/>
    <n v="135500"/>
    <x v="54"/>
    <n v="9974762"/>
    <s v="WOOD 1 POLE 65'"/>
    <d v="1960-07-01T00:00:00"/>
    <d v="1960-07-01T00:00:00"/>
    <s v="CPR Conversion"/>
  </r>
  <r>
    <n v="0"/>
    <n v="0"/>
    <n v="0"/>
    <n v="0"/>
    <d v="2023-12-01T00:00:00"/>
    <s v="BH Colorado Electric Oper Co"/>
    <s v="Regulated Electric (122)"/>
    <s v="X - DNU - RETIRED LINE"/>
    <x v="161"/>
    <n v="135500"/>
    <x v="54"/>
    <n v="9974754"/>
    <s v="WOOD 1 POLE 65'"/>
    <d v="1969-07-01T00:00:00"/>
    <d v="1969-07-01T00:00:00"/>
    <s v="CPR Conversion"/>
  </r>
  <r>
    <n v="0"/>
    <n v="0"/>
    <n v="0"/>
    <n v="0"/>
    <d v="2023-12-01T00:00:00"/>
    <s v="BH Colorado Electric Oper Co"/>
    <s v="Regulated Electric (122)"/>
    <s v="X - DNU - RETIRED LINE"/>
    <x v="161"/>
    <n v="135500"/>
    <x v="55"/>
    <n v="9974834"/>
    <s v="WOOD 1 POLE 70'"/>
    <d v="1968-07-01T00:00:00"/>
    <d v="1968-07-01T00:00:00"/>
    <s v="CPR Conversion"/>
  </r>
  <r>
    <n v="0"/>
    <n v="0"/>
    <n v="0"/>
    <n v="0"/>
    <d v="2023-12-01T00:00:00"/>
    <s v="BH Colorado Electric Oper Co"/>
    <s v="Regulated Electric (122)"/>
    <s v="X - DNU - RETIRED LINE"/>
    <x v="161"/>
    <n v="135500"/>
    <x v="55"/>
    <n v="9697434"/>
    <s v="WOOD 1 POLE 70'"/>
    <d v="1965-07-01T00:00:00"/>
    <d v="1965-07-01T00:00:00"/>
    <s v="CPR Conversion"/>
  </r>
  <r>
    <n v="0"/>
    <n v="0"/>
    <n v="0"/>
    <n v="0"/>
    <d v="2023-12-01T00:00:00"/>
    <s v="BH Colorado Electric Oper Co"/>
    <s v="Regulated Electric (122)"/>
    <s v="X - DNU - RETIRED LINE"/>
    <x v="161"/>
    <n v="135500"/>
    <x v="55"/>
    <n v="9974832"/>
    <s v="WOOD 1 POLE 70'"/>
    <d v="1972-07-01T00:00:00"/>
    <d v="1972-07-01T00:00:00"/>
    <s v="CPR Conversion"/>
  </r>
  <r>
    <n v="0"/>
    <n v="0"/>
    <n v="0"/>
    <n v="0"/>
    <d v="2023-12-01T00:00:00"/>
    <s v="BH Colorado Electric Oper Co"/>
    <s v="Regulated Electric (122)"/>
    <s v="X - DNU - RETIRED LINE"/>
    <x v="161"/>
    <n v="135500"/>
    <x v="55"/>
    <n v="9974835"/>
    <s v="WOOD 1 POLE 70'"/>
    <d v="1967-07-01T00:00:00"/>
    <d v="1967-07-01T00:00:00"/>
    <s v="CPR Conversion"/>
  </r>
  <r>
    <n v="0"/>
    <n v="0"/>
    <n v="0"/>
    <n v="0"/>
    <d v="2023-12-01T00:00:00"/>
    <s v="BH Colorado Electric Oper Co"/>
    <s v="Regulated Electric (122)"/>
    <s v="X - DNU - RETIRED LINE"/>
    <x v="161"/>
    <n v="135500"/>
    <x v="55"/>
    <n v="9974829"/>
    <s v="WOOD 1 POLE 70'"/>
    <d v="1983-07-01T00:00:00"/>
    <d v="1983-07-01T00:00:00"/>
    <s v="CPR Conversion"/>
  </r>
  <r>
    <n v="0"/>
    <n v="0"/>
    <n v="0"/>
    <n v="0"/>
    <d v="2023-12-01T00:00:00"/>
    <s v="BH Colorado Electric Oper Co"/>
    <s v="Regulated Electric (122)"/>
    <s v="X - DNU - RETIRED LINE"/>
    <x v="161"/>
    <n v="135500"/>
    <x v="55"/>
    <n v="9974830"/>
    <s v="WOOD 1 POLE 70'"/>
    <d v="1977-07-01T00:00:00"/>
    <d v="1977-07-01T00:00:00"/>
    <s v="CPR Conversion"/>
  </r>
  <r>
    <n v="0"/>
    <n v="0"/>
    <n v="0"/>
    <n v="0"/>
    <d v="2023-12-01T00:00:00"/>
    <s v="BH Colorado Electric Oper Co"/>
    <s v="Regulated Electric (122)"/>
    <s v="X - DNU - RETIRED LINE"/>
    <x v="161"/>
    <n v="135500"/>
    <x v="55"/>
    <n v="9974833"/>
    <s v="WOOD 1 POLE 70'"/>
    <d v="1969-07-01T00:00:00"/>
    <d v="1969-07-01T00:00:00"/>
    <s v="CPR Conversion"/>
  </r>
  <r>
    <n v="0"/>
    <n v="0"/>
    <n v="0"/>
    <n v="0"/>
    <d v="2023-12-01T00:00:00"/>
    <s v="BH Colorado Electric Oper Co"/>
    <s v="Regulated Electric (122)"/>
    <s v="X - DNU - RETIRED LINE"/>
    <x v="161"/>
    <n v="135500"/>
    <x v="55"/>
    <n v="9701189"/>
    <s v="WOOD 1 POLE 70'"/>
    <d v="1971-07-01T00:00:00"/>
    <d v="1971-07-01T00:00:00"/>
    <s v="CPR Conversion"/>
  </r>
  <r>
    <n v="0"/>
    <n v="0"/>
    <n v="0"/>
    <n v="0"/>
    <d v="2023-12-01T00:00:00"/>
    <s v="BH Colorado Electric Oper Co"/>
    <s v="Regulated Electric (122)"/>
    <s v="X - DNU - RETIRED LINE"/>
    <x v="161"/>
    <n v="135500"/>
    <x v="55"/>
    <n v="9974831"/>
    <s v="WOOD 1 POLE 70'"/>
    <d v="1976-07-01T00:00:00"/>
    <d v="1976-07-01T00:00:00"/>
    <s v="CPR Conversion"/>
  </r>
  <r>
    <n v="0"/>
    <n v="0"/>
    <n v="0"/>
    <n v="0"/>
    <d v="2023-12-01T00:00:00"/>
    <s v="BH Colorado Electric Oper Co"/>
    <s v="Regulated Electric (122)"/>
    <s v="X - DNU - RETIRED LINE"/>
    <x v="161"/>
    <n v="135500"/>
    <x v="55"/>
    <n v="9974559"/>
    <s v="WOOD 1 POLE 70'"/>
    <d v="1978-07-01T00:00:00"/>
    <d v="1978-07-01T00:00:00"/>
    <s v="CPR Conversion"/>
  </r>
  <r>
    <n v="0"/>
    <n v="0"/>
    <n v="0"/>
    <n v="0"/>
    <d v="2023-12-01T00:00:00"/>
    <s v="BH Colorado Electric Oper Co"/>
    <s v="Regulated Electric (122)"/>
    <s v="X - DNU - RETIRED LINE"/>
    <x v="161"/>
    <n v="135500"/>
    <x v="55"/>
    <n v="9974828"/>
    <s v="WOOD 1 POLE 70'"/>
    <d v="1986-07-01T00:00:00"/>
    <d v="1986-07-01T00:00:00"/>
    <s v="CPR Conversion"/>
  </r>
  <r>
    <n v="0"/>
    <n v="0"/>
    <n v="0"/>
    <n v="0"/>
    <d v="2023-12-01T00:00:00"/>
    <s v="BH Colorado Electric Oper Co"/>
    <s v="Regulated Electric (122)"/>
    <s v="X - DNU - RETIRED LINE"/>
    <x v="161"/>
    <n v="135500"/>
    <x v="56"/>
    <n v="9974826"/>
    <s v="WOOD 1 POLE 75'"/>
    <d v="1964-07-01T00:00:00"/>
    <d v="1964-07-01T00:00:00"/>
    <s v="CPR Conversion"/>
  </r>
  <r>
    <n v="0"/>
    <n v="0"/>
    <n v="0"/>
    <n v="0"/>
    <d v="2023-12-01T00:00:00"/>
    <s v="BH Colorado Electric Oper Co"/>
    <s v="Regulated Electric (122)"/>
    <s v="X - DNU - RETIRED LINE"/>
    <x v="161"/>
    <n v="135500"/>
    <x v="56"/>
    <n v="9974823"/>
    <s v="WOOD 1 POLE 75'"/>
    <d v="1977-07-01T00:00:00"/>
    <d v="1977-07-01T00:00:00"/>
    <s v="CPR Conversion"/>
  </r>
  <r>
    <n v="0"/>
    <n v="0"/>
    <n v="0"/>
    <n v="0"/>
    <d v="2023-12-01T00:00:00"/>
    <s v="BH Colorado Electric Oper Co"/>
    <s v="Regulated Electric (122)"/>
    <s v="X - DNU - RETIRED LINE"/>
    <x v="161"/>
    <n v="135500"/>
    <x v="56"/>
    <n v="9974825"/>
    <s v="WOOD 1 POLE 75'"/>
    <d v="1966-07-01T00:00:00"/>
    <d v="1966-07-01T00:00:00"/>
    <s v="CPR Conversion"/>
  </r>
  <r>
    <n v="0"/>
    <n v="0"/>
    <n v="0"/>
    <n v="0"/>
    <d v="2023-12-01T00:00:00"/>
    <s v="BH Colorado Electric Oper Co"/>
    <s v="Regulated Electric (122)"/>
    <s v="X - DNU - RETIRED LINE"/>
    <x v="161"/>
    <n v="135500"/>
    <x v="56"/>
    <n v="9974827"/>
    <s v="WOOD 1 POLE 75'"/>
    <d v="1963-07-01T00:00:00"/>
    <d v="1963-07-01T00:00:00"/>
    <s v="CPR Conversion"/>
  </r>
  <r>
    <n v="0"/>
    <n v="0"/>
    <n v="0"/>
    <n v="0"/>
    <d v="2023-12-01T00:00:00"/>
    <s v="BH Colorado Electric Oper Co"/>
    <s v="Regulated Electric (122)"/>
    <s v="X - DNU - RETIRED LINE"/>
    <x v="161"/>
    <n v="135500"/>
    <x v="56"/>
    <n v="9724182"/>
    <s v="WOOD 1 POLE 75'"/>
    <d v="1965-07-01T00:00:00"/>
    <d v="1965-07-01T00:00:00"/>
    <s v="CPR Conversion"/>
  </r>
  <r>
    <n v="0"/>
    <n v="0"/>
    <n v="0"/>
    <n v="0"/>
    <d v="2023-12-01T00:00:00"/>
    <s v="BH Colorado Electric Oper Co"/>
    <s v="Regulated Electric (122)"/>
    <s v="X - DNU - RETIRED LINE"/>
    <x v="161"/>
    <n v="135500"/>
    <x v="56"/>
    <n v="9974824"/>
    <s v="WOOD 1 POLE 75'"/>
    <d v="1967-07-01T00:00:00"/>
    <d v="1967-07-01T00:00:00"/>
    <s v="CPR Conversion"/>
  </r>
  <r>
    <n v="0"/>
    <n v="0"/>
    <n v="0"/>
    <n v="0"/>
    <d v="2023-12-01T00:00:00"/>
    <s v="BH Colorado Electric Oper Co"/>
    <s v="Regulated Electric (122)"/>
    <s v="X - DNU - RETIRED LINE"/>
    <x v="161"/>
    <n v="135500"/>
    <x v="56"/>
    <n v="9706645"/>
    <s v="WOOD 1 POLE 75'"/>
    <d v="1971-07-01T00:00:00"/>
    <d v="1971-07-01T00:00:00"/>
    <s v="CPR Conversion"/>
  </r>
  <r>
    <n v="0"/>
    <n v="0"/>
    <n v="0"/>
    <n v="0"/>
    <d v="2023-12-01T00:00:00"/>
    <s v="BH Colorado Electric Oper Co"/>
    <s v="Regulated Electric (122)"/>
    <s v="X - DNU - RETIRED LINE"/>
    <x v="161"/>
    <n v="135500"/>
    <x v="56"/>
    <n v="9728065"/>
    <s v="WOOD 1 POLE 75'"/>
    <d v="1976-07-01T00:00:00"/>
    <d v="1976-07-01T00:00:00"/>
    <s v="CPR Conversion"/>
  </r>
  <r>
    <n v="0"/>
    <n v="0"/>
    <n v="0"/>
    <n v="0"/>
    <d v="2023-12-01T00:00:00"/>
    <s v="BH Colorado Electric Oper Co"/>
    <s v="Regulated Electric (122)"/>
    <s v="X - DNU - RETIRED LINE"/>
    <x v="161"/>
    <n v="135500"/>
    <x v="57"/>
    <n v="9974819"/>
    <s v="WOOD 1 POLE 80'"/>
    <d v="1983-07-01T00:00:00"/>
    <d v="1983-07-01T00:00:00"/>
    <s v="CPR Conversion"/>
  </r>
  <r>
    <n v="0"/>
    <n v="0"/>
    <n v="0"/>
    <n v="0"/>
    <d v="2023-12-01T00:00:00"/>
    <s v="BH Colorado Electric Oper Co"/>
    <s v="Regulated Electric (122)"/>
    <s v="X - DNU - RETIRED LINE"/>
    <x v="161"/>
    <n v="135500"/>
    <x v="57"/>
    <n v="9974820"/>
    <s v="WOOD 1 POLE 80'"/>
    <d v="1980-07-01T00:00:00"/>
    <d v="1980-07-01T00:00:00"/>
    <s v="CPR Conversion"/>
  </r>
  <r>
    <n v="0"/>
    <n v="0"/>
    <n v="0"/>
    <n v="0"/>
    <d v="2023-12-01T00:00:00"/>
    <s v="BH Colorado Electric Oper Co"/>
    <s v="Regulated Electric (122)"/>
    <s v="X - DNU - RETIRED LINE"/>
    <x v="161"/>
    <n v="135500"/>
    <x v="57"/>
    <n v="9974822"/>
    <s v="WOOD 1 POLE 80'"/>
    <d v="1967-07-01T00:00:00"/>
    <d v="1967-07-01T00:00:00"/>
    <s v="CPR Conversion"/>
  </r>
  <r>
    <n v="0"/>
    <n v="0"/>
    <n v="0"/>
    <n v="0"/>
    <d v="2023-12-01T00:00:00"/>
    <s v="BH Colorado Electric Oper Co"/>
    <s v="Regulated Electric (122)"/>
    <s v="X - DNU - RETIRED LINE"/>
    <x v="161"/>
    <n v="135500"/>
    <x v="57"/>
    <n v="9974821"/>
    <s v="WOOD 1 POLE 80'"/>
    <d v="1972-07-01T00:00:00"/>
    <d v="1972-07-01T00:00:00"/>
    <s v="CPR Conversion"/>
  </r>
  <r>
    <n v="0"/>
    <n v="0"/>
    <n v="0"/>
    <n v="0"/>
    <d v="2023-12-01T00:00:00"/>
    <s v="BH Colorado Electric Oper Co"/>
    <s v="Regulated Electric (122)"/>
    <s v="X - DNU - RETIRED LINE"/>
    <x v="161"/>
    <n v="135500"/>
    <x v="59"/>
    <n v="9974818"/>
    <s v="WOOD 1 POLE 90'"/>
    <d v="1972-07-01T00:00:00"/>
    <d v="1972-07-01T00:00:00"/>
    <s v="CPR Conversion"/>
  </r>
  <r>
    <n v="0"/>
    <n v="0"/>
    <n v="0"/>
    <n v="0"/>
    <d v="2023-12-01T00:00:00"/>
    <s v="BH Colorado Electric Oper Co"/>
    <s v="Regulated Electric (122)"/>
    <s v="X - DNU - RETIRED LINE"/>
    <x v="161"/>
    <n v="135500"/>
    <x v="59"/>
    <n v="9693329"/>
    <s v="WOOD 1 POLE 90'"/>
    <d v="1968-07-01T00:00:00"/>
    <d v="1968-07-01T00:00:00"/>
    <s v="CPR Conversion"/>
  </r>
  <r>
    <n v="0"/>
    <n v="0"/>
    <n v="0"/>
    <n v="0"/>
    <d v="2023-12-01T00:00:00"/>
    <s v="BH Colorado Electric Oper Co"/>
    <s v="Regulated Electric (122)"/>
    <s v="X - DNU - RETIRED LINE"/>
    <x v="161"/>
    <n v="135600"/>
    <x v="35"/>
    <n v="9974809"/>
    <s v="TRANSMISSION LINES-CONDUCTOR"/>
    <d v="1973-07-01T00:00:00"/>
    <d v="1973-07-01T00:00:00"/>
    <s v="CPR Conversion"/>
  </r>
  <r>
    <n v="0"/>
    <n v="0"/>
    <n v="0"/>
    <n v="0"/>
    <d v="2023-12-01T00:00:00"/>
    <s v="BH Colorado Electric Oper Co"/>
    <s v="Regulated Electric (122)"/>
    <s v="X - DNU - RETIRED LINE"/>
    <x v="161"/>
    <n v="135600"/>
    <x v="35"/>
    <n v="9974807"/>
    <s v="TRANSMISSION LINES-CONDUCTOR"/>
    <d v="1959-07-01T00:00:00"/>
    <d v="1959-07-01T00:00:00"/>
    <s v="CPR Conversion"/>
  </r>
  <r>
    <n v="0"/>
    <n v="0"/>
    <n v="0"/>
    <n v="0"/>
    <d v="2023-12-01T00:00:00"/>
    <s v="BH Colorado Electric Oper Co"/>
    <s v="Regulated Electric (122)"/>
    <s v="X - DNU - RETIRED LINE"/>
    <x v="161"/>
    <n v="135600"/>
    <x v="35"/>
    <n v="9974815"/>
    <s v="CONDUCTOR, OVERHEAD"/>
    <d v="1958-07-01T00:00:00"/>
    <d v="1958-07-01T00:00:00"/>
    <s v="CPR Conversion"/>
  </r>
  <r>
    <n v="0"/>
    <n v="0"/>
    <n v="0"/>
    <n v="0"/>
    <d v="2023-12-01T00:00:00"/>
    <s v="BH Colorado Electric Oper Co"/>
    <s v="Regulated Electric (122)"/>
    <s v="X - DNU - RETIRED LINE"/>
    <x v="161"/>
    <n v="135600"/>
    <x v="35"/>
    <n v="9974808"/>
    <s v="TRANSMISSION LINES-CONDUCTOR"/>
    <d v="1956-07-01T00:00:00"/>
    <d v="1956-07-01T00:00:00"/>
    <s v="CPR Conversion"/>
  </r>
  <r>
    <n v="0"/>
    <n v="0"/>
    <n v="0"/>
    <n v="0"/>
    <d v="2023-12-01T00:00:00"/>
    <s v="BH Colorado Electric Oper Co"/>
    <s v="Regulated Electric (122)"/>
    <s v="X - DNU - RETIRED LINE"/>
    <x v="161"/>
    <n v="135600"/>
    <x v="35"/>
    <n v="9974803"/>
    <s v="TRANSMISSION LINES-CONDUCTOR"/>
    <d v="1986-07-01T00:00:00"/>
    <d v="1986-07-01T00:00:00"/>
    <s v="CPR Conversion"/>
  </r>
  <r>
    <n v="0"/>
    <n v="0"/>
    <n v="0"/>
    <n v="0"/>
    <d v="2023-12-01T00:00:00"/>
    <s v="BH Colorado Electric Oper Co"/>
    <s v="Regulated Electric (122)"/>
    <s v="X - DNU - RETIRED LINE"/>
    <x v="161"/>
    <n v="135600"/>
    <x v="35"/>
    <n v="9974802"/>
    <s v="TRANSMISSION LINES-CONDUCTOR"/>
    <d v="1968-07-01T00:00:00"/>
    <d v="1968-07-01T00:00:00"/>
    <s v="CPR Conversion"/>
  </r>
  <r>
    <n v="0"/>
    <n v="0"/>
    <n v="0"/>
    <n v="0"/>
    <d v="2023-12-01T00:00:00"/>
    <s v="BH Colorado Electric Oper Co"/>
    <s v="Regulated Electric (122)"/>
    <s v="X - DNU - RETIRED LINE"/>
    <x v="161"/>
    <n v="135600"/>
    <x v="35"/>
    <n v="9974800"/>
    <s v="TRANSMISSION LINES-CONDUCTOR"/>
    <d v="1977-07-01T00:00:00"/>
    <d v="1977-07-01T00:00:00"/>
    <s v="CPR Conversion"/>
  </r>
  <r>
    <n v="0"/>
    <n v="0"/>
    <n v="0"/>
    <n v="0"/>
    <d v="2023-12-01T00:00:00"/>
    <s v="BH Colorado Electric Oper Co"/>
    <s v="Regulated Electric (122)"/>
    <s v="X - DNU - RETIRED LINE"/>
    <x v="161"/>
    <n v="135600"/>
    <x v="35"/>
    <n v="9974814"/>
    <s v="TRANSMISSION LINES-CONDUCTOR"/>
    <d v="1962-07-01T00:00:00"/>
    <d v="1962-07-01T00:00:00"/>
    <s v="CPR Conversion"/>
  </r>
  <r>
    <n v="0"/>
    <n v="0"/>
    <n v="0"/>
    <n v="0"/>
    <d v="2023-12-01T00:00:00"/>
    <s v="BH Colorado Electric Oper Co"/>
    <s v="Regulated Electric (122)"/>
    <s v="X - DNU - RETIRED LINE"/>
    <x v="161"/>
    <n v="135600"/>
    <x v="35"/>
    <n v="9974804"/>
    <s v="TRANSMISSION LINES-CONDUCTOR"/>
    <d v="1980-07-01T00:00:00"/>
    <d v="1980-07-01T00:00:00"/>
    <s v="CPR Conversion"/>
  </r>
  <r>
    <n v="0"/>
    <n v="0"/>
    <n v="0"/>
    <n v="0"/>
    <d v="2023-12-01T00:00:00"/>
    <s v="BH Colorado Electric Oper Co"/>
    <s v="Regulated Electric (122)"/>
    <s v="X - DNU - RETIRED LINE"/>
    <x v="161"/>
    <n v="135600"/>
    <x v="35"/>
    <n v="9974801"/>
    <s v="TRANSMISSION LINES-CONDUCTOR"/>
    <d v="1974-07-01T00:00:00"/>
    <d v="1974-07-01T00:00:00"/>
    <s v="CPR Conversion"/>
  </r>
  <r>
    <n v="0"/>
    <n v="0"/>
    <n v="0"/>
    <n v="0"/>
    <d v="2023-12-01T00:00:00"/>
    <s v="BH Colorado Electric Oper Co"/>
    <s v="Regulated Electric (122)"/>
    <s v="X - DNU - RETIRED LINE"/>
    <x v="161"/>
    <n v="135600"/>
    <x v="35"/>
    <n v="9974799"/>
    <s v="TRANSMISSION LINES-CONDUCTOR"/>
    <d v="1978-07-01T00:00:00"/>
    <d v="1978-07-01T00:00:00"/>
    <s v="CPR Conversion"/>
  </r>
  <r>
    <n v="0"/>
    <n v="0"/>
    <n v="0"/>
    <n v="0"/>
    <d v="2023-12-01T00:00:00"/>
    <s v="BH Colorado Electric Oper Co"/>
    <s v="Regulated Electric (122)"/>
    <s v="X - DNU - RETIRED LINE"/>
    <x v="161"/>
    <n v="135600"/>
    <x v="35"/>
    <n v="9701188"/>
    <s v="TRANSMISSION LINES-CONDUCTOR"/>
    <d v="1967-07-01T00:00:00"/>
    <d v="1967-07-01T00:00:00"/>
    <s v="CPR Conversion"/>
  </r>
  <r>
    <n v="0"/>
    <n v="0"/>
    <n v="0"/>
    <n v="0"/>
    <d v="2023-12-01T00:00:00"/>
    <s v="BH Colorado Electric Oper Co"/>
    <s v="Regulated Electric (122)"/>
    <s v="X - DNU - RETIRED LINE"/>
    <x v="161"/>
    <n v="135600"/>
    <x v="35"/>
    <n v="9974812"/>
    <s v="TRANSMISSION LINES-CONDUCTOR"/>
    <d v="1957-07-01T00:00:00"/>
    <d v="1957-07-01T00:00:00"/>
    <s v="CPR Conversion"/>
  </r>
  <r>
    <n v="0"/>
    <n v="0"/>
    <n v="0"/>
    <n v="0"/>
    <d v="2023-12-01T00:00:00"/>
    <s v="BH Colorado Electric Oper Co"/>
    <s v="Regulated Electric (122)"/>
    <s v="X - DNU - RETIRED LINE"/>
    <x v="161"/>
    <n v="135600"/>
    <x v="35"/>
    <n v="9974797"/>
    <s v="TRANSMISSION LINES-CONDUCTOR"/>
    <d v="1938-07-01T00:00:00"/>
    <d v="1938-07-01T00:00:00"/>
    <s v="CPR Conversion"/>
  </r>
  <r>
    <n v="0"/>
    <n v="0"/>
    <n v="0"/>
    <n v="0"/>
    <d v="2023-12-01T00:00:00"/>
    <s v="BH Colorado Electric Oper Co"/>
    <s v="Regulated Electric (122)"/>
    <s v="X - DNU - RETIRED LINE"/>
    <x v="161"/>
    <n v="135600"/>
    <x v="35"/>
    <n v="9974557"/>
    <s v="TRANSMISSION LINES-CONDUCTOR"/>
    <d v="1978-07-01T00:00:00"/>
    <d v="1978-07-01T00:00:00"/>
    <s v="CPR Conversion"/>
  </r>
  <r>
    <n v="0"/>
    <n v="0"/>
    <n v="0"/>
    <n v="0"/>
    <d v="2023-12-01T00:00:00"/>
    <s v="BH Colorado Electric Oper Co"/>
    <s v="Regulated Electric (122)"/>
    <s v="X - DNU - RETIRED LINE"/>
    <x v="161"/>
    <n v="135600"/>
    <x v="35"/>
    <n v="9974805"/>
    <s v="TRANSMISSION LINES-CONDUCTOR"/>
    <d v="1975-07-01T00:00:00"/>
    <d v="1975-07-01T00:00:00"/>
    <s v="CPR Conversion"/>
  </r>
  <r>
    <n v="0"/>
    <n v="0"/>
    <n v="0"/>
    <n v="0"/>
    <d v="2023-12-01T00:00:00"/>
    <s v="BH Colorado Electric Oper Co"/>
    <s v="Regulated Electric (122)"/>
    <s v="X - DNU - RETIRED LINE"/>
    <x v="161"/>
    <n v="135600"/>
    <x v="35"/>
    <n v="9974798"/>
    <s v="TRANSMISSION LINES-CONDUCTOR"/>
    <d v="1936-07-01T00:00:00"/>
    <d v="1936-07-01T00:00:00"/>
    <s v="CPR Conversion"/>
  </r>
  <r>
    <n v="0"/>
    <n v="0"/>
    <n v="0"/>
    <n v="0"/>
    <d v="2023-12-01T00:00:00"/>
    <s v="BH Colorado Electric Oper Co"/>
    <s v="Regulated Electric (122)"/>
    <s v="X - DNU - RETIRED LINE"/>
    <x v="161"/>
    <n v="135600"/>
    <x v="35"/>
    <n v="9724180"/>
    <s v="TRANSMISSION LINES-CONDUCTOR"/>
    <d v="1970-07-01T00:00:00"/>
    <d v="1970-07-01T00:00:00"/>
    <s v="CPR Conversion"/>
  </r>
  <r>
    <n v="0"/>
    <n v="0"/>
    <n v="0"/>
    <n v="0"/>
    <d v="2023-12-01T00:00:00"/>
    <s v="BH Colorado Electric Oper Co"/>
    <s v="Regulated Electric (122)"/>
    <s v="X - DNU - RETIRED LINE"/>
    <x v="161"/>
    <n v="135600"/>
    <x v="35"/>
    <n v="9697433"/>
    <s v="TRANSMISSION LINES-CONDUCTOR"/>
    <d v="1969-07-01T00:00:00"/>
    <d v="1969-07-01T00:00:00"/>
    <s v="CPR Conversion"/>
  </r>
  <r>
    <n v="0"/>
    <n v="0"/>
    <n v="0"/>
    <n v="0"/>
    <d v="2023-12-01T00:00:00"/>
    <s v="BH Colorado Electric Oper Co"/>
    <s v="Regulated Electric (122)"/>
    <s v="X - DNU - RETIRED LINE"/>
    <x v="161"/>
    <n v="135600"/>
    <x v="35"/>
    <n v="9693328"/>
    <s v="TRANSMISSION LINES-CONDUCTOR"/>
    <d v="1979-07-01T00:00:00"/>
    <d v="1979-07-01T00:00:00"/>
    <s v="CPR Conversion"/>
  </r>
  <r>
    <n v="0"/>
    <n v="0"/>
    <n v="0"/>
    <n v="0"/>
    <d v="2023-12-01T00:00:00"/>
    <s v="BH Colorado Electric Oper Co"/>
    <s v="Regulated Electric (122)"/>
    <s v="X - DNU - RETIRED LINE"/>
    <x v="161"/>
    <n v="135600"/>
    <x v="35"/>
    <n v="9974796"/>
    <s v="TRANSMISSION LINES-CONDUCTOR"/>
    <d v="1942-07-01T00:00:00"/>
    <d v="1942-07-01T00:00:00"/>
    <s v="CPR Conversion"/>
  </r>
  <r>
    <n v="0"/>
    <n v="0"/>
    <n v="0"/>
    <n v="0"/>
    <d v="2023-12-01T00:00:00"/>
    <s v="BH Colorado Electric Oper Co"/>
    <s v="Regulated Electric (122)"/>
    <s v="X - DNU - RETIRED LINE"/>
    <x v="161"/>
    <n v="135600"/>
    <x v="35"/>
    <n v="9974558"/>
    <s v="CONDUCTOR, OVERHEAD"/>
    <d v="1975-07-01T00:00:00"/>
    <d v="1975-07-01T00:00:00"/>
    <s v="CPR Conversion"/>
  </r>
  <r>
    <n v="0"/>
    <n v="0"/>
    <n v="0"/>
    <n v="0"/>
    <d v="2023-12-01T00:00:00"/>
    <s v="BH Colorado Electric Oper Co"/>
    <s v="Regulated Electric (122)"/>
    <s v="X - DNU - RETIRED LINE"/>
    <x v="161"/>
    <n v="135600"/>
    <x v="35"/>
    <n v="9974806"/>
    <s v="TRANSMISSION LINES-CONDUCTOR"/>
    <d v="1972-07-01T00:00:00"/>
    <d v="1972-07-01T00:00:00"/>
    <s v="CPR Conversion"/>
  </r>
  <r>
    <n v="0"/>
    <n v="0"/>
    <n v="0"/>
    <n v="0"/>
    <d v="2023-12-01T00:00:00"/>
    <s v="BH Colorado Electric Oper Co"/>
    <s v="Regulated Electric (122)"/>
    <s v="X - DNU - RETIRED LINE"/>
    <x v="161"/>
    <n v="135600"/>
    <x v="35"/>
    <n v="9724181"/>
    <s v="TRANSMISSION LINES-CONDUCTOR"/>
    <d v="1976-07-01T00:00:00"/>
    <d v="1976-07-01T00:00:00"/>
    <s v="CPR Conversion"/>
  </r>
  <r>
    <n v="0"/>
    <n v="0"/>
    <n v="0"/>
    <n v="0"/>
    <d v="2023-12-01T00:00:00"/>
    <s v="BH Colorado Electric Oper Co"/>
    <s v="Regulated Electric (122)"/>
    <s v="X - DNU - RETIRED LINE"/>
    <x v="161"/>
    <n v="135600"/>
    <x v="35"/>
    <n v="9974811"/>
    <s v="TRANSMISSION LINES-CONDUCTOR"/>
    <d v="1963-07-01T00:00:00"/>
    <d v="1963-07-01T00:00:00"/>
    <s v="CPR Conversion"/>
  </r>
  <r>
    <n v="0"/>
    <n v="0"/>
    <n v="0"/>
    <n v="0"/>
    <d v="2023-12-01T00:00:00"/>
    <s v="BH Colorado Electric Oper Co"/>
    <s v="Regulated Electric (122)"/>
    <s v="X - DNU - RETIRED LINE"/>
    <x v="161"/>
    <n v="135600"/>
    <x v="35"/>
    <n v="9974813"/>
    <s v="TRANSMISSION LINES-CONDUCTOR"/>
    <d v="1953-07-01T00:00:00"/>
    <d v="1953-07-01T00:00:00"/>
    <s v="CPR Conversion"/>
  </r>
  <r>
    <n v="0"/>
    <n v="0"/>
    <n v="0"/>
    <n v="0"/>
    <d v="2023-12-01T00:00:00"/>
    <s v="BH Colorado Electric Oper Co"/>
    <s v="Regulated Electric (122)"/>
    <s v="X - DNU - RETIRED LINE"/>
    <x v="161"/>
    <n v="135600"/>
    <x v="35"/>
    <n v="9974810"/>
    <s v="TRANSMISSION LINES-CONDUCTOR"/>
    <d v="1971-07-01T00:00:00"/>
    <d v="1971-07-01T00:00:00"/>
    <s v="CPR Conversion"/>
  </r>
  <r>
    <n v="0"/>
    <n v="0"/>
    <n v="0"/>
    <n v="0"/>
    <d v="2023-12-01T00:00:00"/>
    <s v="BH Colorado Electric Oper Co"/>
    <s v="Regulated Electric (122)"/>
    <s v="X - DNU - RETIRED LINE"/>
    <x v="161"/>
    <n v="135600"/>
    <x v="35"/>
    <n v="9709887"/>
    <s v="TRANSMISSION LINES-CONDUCTOR"/>
    <d v="1937-07-01T00:00:00"/>
    <d v="1937-07-01T00:00:00"/>
    <s v="CPR Conversion"/>
  </r>
  <r>
    <n v="0"/>
    <n v="0"/>
    <n v="0"/>
    <n v="0"/>
    <d v="2023-12-01T00:00:00"/>
    <s v="BH Colorado Electric Oper Co"/>
    <s v="Regulated Electric (122)"/>
    <s v="X - DNU - RETIRED LINE"/>
    <x v="161"/>
    <n v="135600"/>
    <x v="30"/>
    <n v="9974872"/>
    <s v="STATIC WIRE (TRANSMISSION LINE"/>
    <d v="1967-07-01T00:00:00"/>
    <d v="1967-07-01T00:00:00"/>
    <s v="CPR Conversion"/>
  </r>
  <r>
    <n v="0"/>
    <n v="0"/>
    <n v="0"/>
    <n v="0"/>
    <d v="2023-12-01T00:00:00"/>
    <s v="BH Colorado Electric Oper Co"/>
    <s v="Regulated Electric (122)"/>
    <s v="X - DNU - RETIRED LINE"/>
    <x v="161"/>
    <n v="135600"/>
    <x v="30"/>
    <n v="9974869"/>
    <s v="STATIC WIRE (TRANSMISSION LINE"/>
    <d v="1972-07-01T00:00:00"/>
    <d v="1972-07-01T00:00:00"/>
    <s v="CPR Conversion"/>
  </r>
  <r>
    <n v="0"/>
    <n v="0"/>
    <n v="0"/>
    <n v="0"/>
    <d v="2023-12-01T00:00:00"/>
    <s v="BH Colorado Electric Oper Co"/>
    <s v="Regulated Electric (122)"/>
    <s v="X - DNU - RETIRED LINE"/>
    <x v="161"/>
    <n v="135600"/>
    <x v="30"/>
    <n v="9701190"/>
    <s v="STATIC WIRE (TRANSMISSION LINE"/>
    <d v="1971-07-01T00:00:00"/>
    <d v="1971-07-01T00:00:00"/>
    <s v="CPR Conversion"/>
  </r>
  <r>
    <n v="0"/>
    <n v="0"/>
    <n v="0"/>
    <n v="0"/>
    <d v="2023-12-01T00:00:00"/>
    <s v="BH Colorado Electric Oper Co"/>
    <s v="Regulated Electric (122)"/>
    <s v="X - DNU - RETIRED LINE"/>
    <x v="161"/>
    <n v="135600"/>
    <x v="30"/>
    <n v="9974556"/>
    <s v="STATIC WIRE (TRANSMISSION LINE"/>
    <d v="1978-07-01T00:00:00"/>
    <d v="1978-07-01T00:00:00"/>
    <s v="CPR Conversion"/>
  </r>
  <r>
    <n v="0"/>
    <n v="0"/>
    <n v="0"/>
    <n v="0"/>
    <d v="2023-12-01T00:00:00"/>
    <s v="BH Colorado Electric Oper Co"/>
    <s v="Regulated Electric (122)"/>
    <s v="X - DNU - RETIRED LINE"/>
    <x v="161"/>
    <n v="135600"/>
    <x v="30"/>
    <n v="9706647"/>
    <s v="STATIC WIRE (TRANSMISSION LINE"/>
    <d v="1968-07-01T00:00:00"/>
    <d v="1968-07-01T00:00:00"/>
    <s v="CPR Conversion"/>
  </r>
  <r>
    <n v="0"/>
    <n v="0"/>
    <n v="0"/>
    <n v="0"/>
    <d v="2023-12-01T00:00:00"/>
    <s v="BH Colorado Electric Oper Co"/>
    <s v="Regulated Electric (122)"/>
    <s v="X - DNU - RETIRED LINE"/>
    <x v="161"/>
    <n v="135600"/>
    <x v="30"/>
    <n v="9974876"/>
    <s v="STATIC WIRE (TRANSMISSION LINE"/>
    <d v="1939-07-01T00:00:00"/>
    <d v="1939-07-01T00:00:00"/>
    <s v="CPR Conversion"/>
  </r>
  <r>
    <n v="0"/>
    <n v="0"/>
    <n v="0"/>
    <n v="0"/>
    <d v="2023-12-01T00:00:00"/>
    <s v="BH Colorado Electric Oper Co"/>
    <s v="Regulated Electric (122)"/>
    <s v="X - DNU - RETIRED LINE"/>
    <x v="161"/>
    <n v="135600"/>
    <x v="30"/>
    <n v="9974871"/>
    <s v="STATIC WIRE (TRANSMISSION LINE"/>
    <d v="1969-07-01T00:00:00"/>
    <d v="1969-07-01T00:00:00"/>
    <s v="CPR Conversion"/>
  </r>
  <r>
    <n v="0"/>
    <n v="0"/>
    <n v="0"/>
    <n v="0"/>
    <d v="2023-12-01T00:00:00"/>
    <s v="BH Colorado Electric Oper Co"/>
    <s v="Regulated Electric (122)"/>
    <s v="X - DNU - RETIRED LINE"/>
    <x v="161"/>
    <n v="135600"/>
    <x v="30"/>
    <n v="9974866"/>
    <s v="STATIC WIRE (TRANSMISSION LINE"/>
    <d v="1977-07-01T00:00:00"/>
    <d v="1977-07-01T00:00:00"/>
    <s v="CPR Conversion"/>
  </r>
  <r>
    <n v="0"/>
    <n v="0"/>
    <n v="0"/>
    <n v="0"/>
    <d v="2023-12-01T00:00:00"/>
    <s v="BH Colorado Electric Oper Co"/>
    <s v="Regulated Electric (122)"/>
    <s v="X - DNU - RETIRED LINE"/>
    <x v="161"/>
    <n v="135600"/>
    <x v="30"/>
    <n v="9724160"/>
    <s v="STATIC WIRE (TRANSMISSION LINES)"/>
    <d v="1975-07-01T00:00:00"/>
    <d v="1975-07-01T00:00:00"/>
    <s v="CPR Conversion"/>
  </r>
  <r>
    <n v="0"/>
    <n v="0"/>
    <n v="0"/>
    <n v="0"/>
    <d v="2023-12-01T00:00:00"/>
    <s v="BH Colorado Electric Oper Co"/>
    <s v="Regulated Electric (122)"/>
    <s v="X - DNU - RETIRED LINE"/>
    <x v="161"/>
    <n v="135600"/>
    <x v="30"/>
    <n v="9974867"/>
    <s v="STATIC WIRE (TRANSMISSION LINE"/>
    <d v="1976-07-01T00:00:00"/>
    <d v="1976-07-01T00:00:00"/>
    <s v="CPR Conversion"/>
  </r>
  <r>
    <n v="0"/>
    <n v="0"/>
    <n v="0"/>
    <n v="0"/>
    <d v="2023-12-01T00:00:00"/>
    <s v="BH Colorado Electric Oper Co"/>
    <s v="Regulated Electric (122)"/>
    <s v="X - DNU - RETIRED LINE"/>
    <x v="161"/>
    <n v="135600"/>
    <x v="30"/>
    <n v="9974870"/>
    <s v="STATIC WIRE (TRANSMISSION LINE"/>
    <d v="1970-07-01T00:00:00"/>
    <d v="1970-07-01T00:00:00"/>
    <s v="CPR Conversion"/>
  </r>
  <r>
    <n v="0"/>
    <n v="0"/>
    <n v="0"/>
    <n v="0"/>
    <d v="2023-12-01T00:00:00"/>
    <s v="BH Colorado Electric Oper Co"/>
    <s v="Regulated Electric (122)"/>
    <s v="X - DNU - RETIRED LINE"/>
    <x v="161"/>
    <n v="135600"/>
    <x v="30"/>
    <n v="9693331"/>
    <s v="STATIC WIRE (TRANSMISSION LINE"/>
    <d v="1938-07-01T00:00:00"/>
    <d v="1938-07-01T00:00:00"/>
    <s v="CPR Conversion"/>
  </r>
  <r>
    <n v="0"/>
    <n v="0"/>
    <n v="0"/>
    <n v="0"/>
    <d v="2023-12-01T00:00:00"/>
    <s v="BH Colorado Electric Oper Co"/>
    <s v="Regulated Electric (122)"/>
    <s v="X - DNU - RETIRED LINE"/>
    <x v="161"/>
    <n v="135600"/>
    <x v="30"/>
    <n v="9974877"/>
    <s v="STATIC WIRE (TRANSMISSION LINE"/>
    <d v="1937-07-01T00:00:00"/>
    <d v="1937-07-01T00:00:00"/>
    <s v="CPR Conversion"/>
  </r>
  <r>
    <n v="0"/>
    <n v="0"/>
    <n v="0"/>
    <n v="0"/>
    <d v="2023-12-01T00:00:00"/>
    <s v="BH Colorado Electric Oper Co"/>
    <s v="Regulated Electric (122)"/>
    <s v="X - DNU - RETIRED LINE"/>
    <x v="161"/>
    <n v="135600"/>
    <x v="30"/>
    <n v="9974868"/>
    <s v="STATIC WIRE (TRANSMISSION LINE"/>
    <d v="1974-07-01T00:00:00"/>
    <d v="1974-07-01T00:00:00"/>
    <s v="CPR Conversion"/>
  </r>
  <r>
    <n v="0"/>
    <n v="0"/>
    <n v="0"/>
    <n v="0"/>
    <d v="2023-12-01T00:00:00"/>
    <s v="BH Colorado Electric Oper Co"/>
    <s v="Regulated Electric (122)"/>
    <s v="X - DNU - RETIRED LINE"/>
    <x v="161"/>
    <n v="135600"/>
    <x v="30"/>
    <n v="9974875"/>
    <s v="STATIC WIRE (TRANSMISSION LINE"/>
    <d v="1954-07-01T00:00:00"/>
    <d v="1954-07-01T00:00:00"/>
    <s v="CPR Conversion"/>
  </r>
  <r>
    <n v="0"/>
    <n v="0"/>
    <n v="0"/>
    <n v="0"/>
    <d v="2023-12-01T00:00:00"/>
    <s v="BH Colorado Electric Oper Co"/>
    <s v="Regulated Electric (122)"/>
    <s v="X - DNU - RETIRED LINE"/>
    <x v="161"/>
    <n v="135600"/>
    <x v="30"/>
    <n v="9974878"/>
    <s v="STATIC WIRE (TRANSMISSION LINES)"/>
    <d v="1936-07-01T00:00:00"/>
    <d v="1936-07-01T00:00:00"/>
    <s v="CPR Conversion"/>
  </r>
  <r>
    <n v="0"/>
    <n v="0"/>
    <n v="0"/>
    <n v="0"/>
    <d v="2023-12-01T00:00:00"/>
    <s v="BH Colorado Electric Oper Co"/>
    <s v="Regulated Electric (122)"/>
    <s v="X - DNU - RETIRED LINE"/>
    <x v="161"/>
    <n v="135600"/>
    <x v="30"/>
    <n v="9974865"/>
    <s v="STATIC WIRE (TRANSMISSION LINE"/>
    <d v="1978-07-01T00:00:00"/>
    <d v="1978-07-01T00:00:00"/>
    <s v="CPR Conversion"/>
  </r>
  <r>
    <n v="0"/>
    <n v="0"/>
    <n v="0"/>
    <n v="0"/>
    <d v="2023-12-01T00:00:00"/>
    <s v="BH Colorado Electric Oper Co"/>
    <s v="Regulated Electric (122)"/>
    <s v="X - DNU - RETIRED LINE"/>
    <x v="161"/>
    <n v="135600"/>
    <x v="30"/>
    <n v="9974873"/>
    <s v="STATIC WIRE (TRANSMISSION LINE"/>
    <d v="1942-07-01T00:00:00"/>
    <d v="1942-07-01T00:00:00"/>
    <s v="CPR Conversion"/>
  </r>
  <r>
    <n v="0"/>
    <n v="0"/>
    <n v="0"/>
    <n v="0"/>
    <d v="2023-12-01T00:00:00"/>
    <s v="BH Colorado Electric Oper Co"/>
    <s v="Regulated Electric (122)"/>
    <s v="X - DNU - RETIRED LINE"/>
    <x v="161"/>
    <n v="135600"/>
    <x v="30"/>
    <n v="9974874"/>
    <s v="STATIC WIRE (TRANSMISSION LINE"/>
    <d v="1966-07-01T00:00:00"/>
    <d v="1966-07-01T00:00:00"/>
    <s v="CPR Conversion"/>
  </r>
  <r>
    <n v="0"/>
    <n v="0"/>
    <n v="0"/>
    <n v="0"/>
    <d v="2023-12-01T00:00:00"/>
    <s v="BH Colorado Electric Oper Co"/>
    <s v="Regulated Electric (122)"/>
    <s v="X - DNU - RETIRED LINE"/>
    <x v="161"/>
    <n v="135600"/>
    <x v="30"/>
    <n v="9974864"/>
    <s v="STATIC WIRE (TRANSMISSION LINE"/>
    <d v="1980-07-01T00:00:00"/>
    <d v="1980-07-01T00:00:00"/>
    <s v="CPR Conversion"/>
  </r>
  <r>
    <n v="0"/>
    <n v="0"/>
    <n v="0"/>
    <n v="0"/>
    <d v="2023-12-01T00:00:00"/>
    <s v="BH Colorado Electric Oper Co"/>
    <s v="Regulated Electric (122)"/>
    <s v="X - DNU - RETIRED LINE"/>
    <x v="161"/>
    <n v="135600"/>
    <x v="30"/>
    <n v="9974863"/>
    <s v="STATIC WIRE (TRANSMISSION LINE"/>
    <d v="1986-07-01T00:00:00"/>
    <d v="1986-07-01T00:00:00"/>
    <s v="CPR Conversion"/>
  </r>
  <r>
    <n v="0"/>
    <n v="0"/>
    <n v="0"/>
    <n v="0"/>
    <d v="2023-12-01T00:00:00"/>
    <s v="BH Colorado Electric Oper Co"/>
    <s v="Regulated Electric (122)"/>
    <s v="X - DNU - RETIRED LINE"/>
    <x v="161"/>
    <n v="135600"/>
    <x v="30"/>
    <n v="9724186"/>
    <s v="STATIC WIRE (TRANSMISSION LINE"/>
    <d v="1975-07-01T00:00:00"/>
    <d v="1975-07-01T00:00:00"/>
    <s v="CPR Conversion"/>
  </r>
  <r>
    <n v="0"/>
    <n v="0"/>
    <n v="0"/>
    <n v="0"/>
    <d v="2023-12-01T00:00:00"/>
    <s v="BH Colorado Electric Oper Co"/>
    <s v="Regulated Electric (122)"/>
    <s v="X - DNU - RETIRED LINE"/>
    <x v="161"/>
    <n v="135600"/>
    <x v="440"/>
    <n v="9974862"/>
    <s v="SWITCHES-0-5000V"/>
    <d v="1960-07-01T00:00:00"/>
    <d v="1960-07-01T00:00:00"/>
    <s v="CPR Conversion"/>
  </r>
  <r>
    <n v="0"/>
    <n v="0"/>
    <n v="0"/>
    <n v="0"/>
    <d v="2023-12-01T00:00:00"/>
    <s v="BH Colorado Electric Oper Co"/>
    <s v="Regulated Electric (122)"/>
    <s v="X - DNU - RETIRED LINE"/>
    <x v="161"/>
    <n v="135600"/>
    <x v="48"/>
    <n v="9974861"/>
    <s v="SWITCHES - OVER 34.5KV"/>
    <d v="1976-07-01T00:00:00"/>
    <d v="1976-07-01T00:00:00"/>
    <s v="CPR Conversion"/>
  </r>
  <r>
    <n v="0"/>
    <n v="0"/>
    <n v="0"/>
    <n v="0"/>
    <d v="2023-12-01T00:00:00"/>
    <s v="BH Colorado Electric Oper Co"/>
    <s v="Regulated Electric (122)"/>
    <s v="X - DNU - RETIRED LINE"/>
    <x v="161"/>
    <n v="135600"/>
    <x v="48"/>
    <n v="9974555"/>
    <s v="SWITCHES - OVER 34.5KV"/>
    <d v="1960-07-01T00:00:00"/>
    <d v="1960-07-01T00:00:00"/>
    <s v="CPR Conversion"/>
  </r>
  <r>
    <n v="0"/>
    <n v="0"/>
    <n v="0"/>
    <n v="0"/>
    <d v="2023-12-01T00:00:00"/>
    <s v="BH Colorado Electric Oper Co"/>
    <s v="Regulated Electric (122)"/>
    <s v="X - DNU - RETIRED LINE"/>
    <x v="161"/>
    <n v="135500"/>
    <x v="19"/>
    <n v="9758748"/>
    <s v="ANCHORS"/>
    <d v="1997-12-16T00:00:00"/>
    <d v="1998-01-01T00:00:00"/>
    <s v="23557239"/>
  </r>
  <r>
    <n v="0"/>
    <n v="0"/>
    <n v="0"/>
    <n v="0"/>
    <d v="2023-12-01T00:00:00"/>
    <s v="BH Colorado Electric Oper Co"/>
    <s v="Regulated Electric (122)"/>
    <s v="X - DNU - RETIRED LINE"/>
    <x v="161"/>
    <n v="135500"/>
    <x v="32"/>
    <n v="9802387"/>
    <s v="CROSSARM ASSEMBLIES, WOOD"/>
    <d v="1989-07-01T00:00:00"/>
    <d v="1989-07-01T00:00:00"/>
    <s v="WCDXFER"/>
  </r>
  <r>
    <n v="0"/>
    <n v="0"/>
    <n v="0"/>
    <n v="0"/>
    <d v="2023-12-01T00:00:00"/>
    <s v="BH Colorado Electric Oper Co"/>
    <s v="Regulated Electric (122)"/>
    <s v="X - DNU - RETIRED LINE"/>
    <x v="161"/>
    <n v="135500"/>
    <x v="32"/>
    <n v="9802699"/>
    <s v="CROSSARM ASSEMBLIES, WOOD"/>
    <d v="1999-07-16T00:00:00"/>
    <d v="1999-01-01T00:00:00"/>
    <s v="WCDXFER"/>
  </r>
  <r>
    <n v="0"/>
    <n v="0"/>
    <n v="0"/>
    <n v="0"/>
    <d v="2023-12-01T00:00:00"/>
    <s v="BH Colorado Electric Oper Co"/>
    <s v="Regulated Electric (122)"/>
    <s v="X - DNU - RETIRED LINE"/>
    <x v="161"/>
    <n v="135500"/>
    <x v="32"/>
    <n v="9802473"/>
    <s v="CROSSARM ASSEMBLIES, WOOD"/>
    <d v="1999-07-16T00:00:00"/>
    <d v="1999-01-01T00:00:00"/>
    <s v="WCDXFER"/>
  </r>
  <r>
    <n v="0"/>
    <n v="0"/>
    <n v="0"/>
    <n v="0"/>
    <d v="2023-12-01T00:00:00"/>
    <s v="BH Colorado Electric Oper Co"/>
    <s v="Regulated Electric (122)"/>
    <s v="X - DNU - RETIRED LINE"/>
    <x v="161"/>
    <n v="135500"/>
    <x v="32"/>
    <n v="9802589"/>
    <s v="CROSSARM ASSEMBLIES, WOOD"/>
    <d v="1999-07-16T00:00:00"/>
    <d v="1999-01-01T00:00:00"/>
    <s v="WCDXFER"/>
  </r>
  <r>
    <n v="0"/>
    <n v="0"/>
    <n v="0"/>
    <n v="0"/>
    <d v="2023-12-01T00:00:00"/>
    <s v="BH Colorado Electric Oper Co"/>
    <s v="Regulated Electric (122)"/>
    <s v="X - DNU - RETIRED LINE"/>
    <x v="161"/>
    <n v="135500"/>
    <x v="21"/>
    <n v="9694469"/>
    <s v="GUYS"/>
    <d v="1997-12-16T00:00:00"/>
    <d v="1998-01-01T00:00:00"/>
    <s v="23557239"/>
  </r>
  <r>
    <n v="0"/>
    <n v="0"/>
    <n v="0"/>
    <n v="0"/>
    <d v="2023-12-01T00:00:00"/>
    <s v="BH Colorado Electric Oper Co"/>
    <s v="Regulated Electric (122)"/>
    <s v="X - DNU - RETIRED LINE"/>
    <x v="161"/>
    <n v="135500"/>
    <x v="34"/>
    <n v="9803012"/>
    <s v="POLE, WOOD"/>
    <d v="1999-07-16T00:00:00"/>
    <d v="1999-01-01T00:00:00"/>
    <s v="WCDXFER"/>
  </r>
  <r>
    <n v="0"/>
    <n v="0"/>
    <n v="0"/>
    <n v="0"/>
    <d v="2023-12-01T00:00:00"/>
    <s v="BH Colorado Electric Oper Co"/>
    <s v="Regulated Electric (122)"/>
    <s v="X - DNU - RETIRED LINE"/>
    <x v="161"/>
    <n v="135500"/>
    <x v="34"/>
    <n v="9803128"/>
    <s v="POLE, WOOD"/>
    <d v="1999-07-16T00:00:00"/>
    <d v="1999-01-01T00:00:00"/>
    <s v="WCDXFER"/>
  </r>
  <r>
    <n v="0"/>
    <n v="0"/>
    <n v="0"/>
    <n v="0"/>
    <d v="2023-12-01T00:00:00"/>
    <s v="BH Colorado Electric Oper Co"/>
    <s v="Regulated Electric (122)"/>
    <s v="X - DNU - RETIRED LINE"/>
    <x v="161"/>
    <n v="135500"/>
    <x v="34"/>
    <n v="9802926"/>
    <s v="POLE, WOOD"/>
    <d v="1989-07-01T00:00:00"/>
    <d v="1989-07-01T00:00:00"/>
    <s v="WCDXFER"/>
  </r>
  <r>
    <n v="0"/>
    <n v="0"/>
    <n v="0"/>
    <n v="0"/>
    <d v="2023-12-01T00:00:00"/>
    <s v="BH Colorado Electric Oper Co"/>
    <s v="Regulated Electric (122)"/>
    <s v="X - DNU - RETIRED LINE"/>
    <x v="161"/>
    <n v="135500"/>
    <x v="34"/>
    <n v="9803237"/>
    <s v="POLE, WOOD"/>
    <d v="1999-07-16T00:00:00"/>
    <d v="1999-01-01T00:00:00"/>
    <s v="WCDXFER"/>
  </r>
  <r>
    <n v="0"/>
    <n v="0"/>
    <n v="0"/>
    <n v="0"/>
    <d v="2023-12-01T00:00:00"/>
    <s v="BH Colorado Electric Oper Co"/>
    <s v="Regulated Electric (122)"/>
    <s v="X - DNU - RETIRED LINE"/>
    <x v="161"/>
    <n v="135500"/>
    <x v="428"/>
    <n v="9758788"/>
    <s v="STEEL 1 POLE 65'"/>
    <d v="1997-12-16T00:00:00"/>
    <d v="1998-01-01T00:00:00"/>
    <s v="23557239"/>
  </r>
  <r>
    <n v="0"/>
    <n v="0"/>
    <n v="0"/>
    <n v="0"/>
    <d v="2023-12-01T00:00:00"/>
    <s v="BH Colorado Electric Oper Co"/>
    <s v="Regulated Electric (122)"/>
    <s v="X - DNU - RETIRED LINE"/>
    <x v="161"/>
    <n v="135500"/>
    <x v="94"/>
    <n v="9758789"/>
    <s v="WOOD 1 POLE 35'"/>
    <d v="1997-12-16T00:00:00"/>
    <d v="1998-01-01T00:00:00"/>
    <s v="23557239"/>
  </r>
  <r>
    <n v="0"/>
    <n v="0"/>
    <n v="0"/>
    <n v="0"/>
    <d v="2023-12-01T00:00:00"/>
    <s v="BH Colorado Electric Oper Co"/>
    <s v="Regulated Electric (122)"/>
    <s v="X - DNU - RETIRED LINE"/>
    <x v="161"/>
    <n v="135500"/>
    <x v="52"/>
    <n v="9975142"/>
    <s v="WOOD 1 POLE 55'"/>
    <d v="1989-07-01T00:00:00"/>
    <d v="1989-07-01T00:00:00"/>
    <s v="CPR Conversion"/>
  </r>
  <r>
    <n v="0"/>
    <n v="0"/>
    <n v="0"/>
    <n v="0"/>
    <d v="2023-12-01T00:00:00"/>
    <s v="BH Colorado Electric Oper Co"/>
    <s v="Regulated Electric (122)"/>
    <s v="X - DNU - RETIRED LINE"/>
    <x v="161"/>
    <n v="135500"/>
    <x v="53"/>
    <n v="9968990"/>
    <s v="WOOD 1 POLE 60'"/>
    <d v="1999-07-16T00:00:00"/>
    <d v="1999-01-01T00:00:00"/>
    <s v="10005127"/>
  </r>
  <r>
    <n v="0"/>
    <n v="0"/>
    <n v="0"/>
    <n v="0"/>
    <d v="2023-12-01T00:00:00"/>
    <s v="BH Colorado Electric Oper Co"/>
    <s v="Regulated Electric (122)"/>
    <s v="X - DNU - RETIRED LINE"/>
    <x v="161"/>
    <n v="135500"/>
    <x v="54"/>
    <n v="9969025"/>
    <s v="WOOD 1 POLE 65'"/>
    <d v="1999-07-16T00:00:00"/>
    <d v="1999-01-01T00:00:00"/>
    <s v="10005127"/>
  </r>
  <r>
    <n v="0"/>
    <n v="0"/>
    <n v="0"/>
    <n v="0"/>
    <d v="2023-12-01T00:00:00"/>
    <s v="BH Colorado Electric Oper Co"/>
    <s v="Regulated Electric (122)"/>
    <s v="X - DNU - RETIRED LINE"/>
    <x v="161"/>
    <n v="135500"/>
    <x v="55"/>
    <n v="9969024"/>
    <s v="WOOD 1 POLE 70'"/>
    <d v="1999-07-16T00:00:00"/>
    <d v="1999-01-01T00:00:00"/>
    <s v="10005127"/>
  </r>
  <r>
    <n v="0"/>
    <n v="0"/>
    <n v="0"/>
    <n v="0"/>
    <d v="2023-12-01T00:00:00"/>
    <s v="BH Colorado Electric Oper Co"/>
    <s v="Regulated Electric (122)"/>
    <s v="X - DNU - RETIRED LINE"/>
    <x v="161"/>
    <n v="135600"/>
    <x v="74"/>
    <n v="9968993"/>
    <s v="ARRESTER - 0-10,000 VOLTS"/>
    <d v="1999-07-16T00:00:00"/>
    <d v="1999-01-01T00:00:00"/>
    <s v="10005127"/>
  </r>
  <r>
    <n v="0"/>
    <n v="0"/>
    <n v="0"/>
    <n v="0"/>
    <d v="2023-12-01T00:00:00"/>
    <s v="BH Colorado Electric Oper Co"/>
    <s v="Regulated Electric (122)"/>
    <s v="X - DNU - RETIRED LINE"/>
    <x v="161"/>
    <n v="135600"/>
    <x v="139"/>
    <n v="9758747"/>
    <s v="ARRESTER - 23,000-69,000 VOLTS"/>
    <d v="1997-12-16T00:00:00"/>
    <d v="1998-01-01T00:00:00"/>
    <s v="23557239"/>
  </r>
  <r>
    <n v="0"/>
    <n v="0"/>
    <n v="0"/>
    <n v="0"/>
    <d v="2023-12-01T00:00:00"/>
    <s v="BH Colorado Electric Oper Co"/>
    <s v="Regulated Electric (122)"/>
    <s v="X - DNU - RETIRED LINE"/>
    <x v="161"/>
    <n v="135600"/>
    <x v="441"/>
    <n v="9758746"/>
    <s v="CDTR, OH ACSR, BARE,798MCM &amp; &gt;"/>
    <d v="1997-12-16T00:00:00"/>
    <d v="1998-01-01T00:00:00"/>
    <s v="23557239"/>
  </r>
  <r>
    <n v="0"/>
    <n v="0"/>
    <n v="0"/>
    <n v="0"/>
    <d v="2023-12-01T00:00:00"/>
    <s v="BH Colorado Electric Oper Co"/>
    <s v="Regulated Electric (122)"/>
    <s v="X - DNU - RETIRED LINE"/>
    <x v="161"/>
    <n v="135600"/>
    <x v="442"/>
    <n v="9758744"/>
    <s v="CONDUCTOR, OH-COPPER,BARE-4/0"/>
    <d v="1997-12-16T00:00:00"/>
    <d v="1998-01-01T00:00:00"/>
    <s v="23557239"/>
  </r>
  <r>
    <n v="0"/>
    <n v="0"/>
    <n v="0"/>
    <n v="0"/>
    <d v="2023-12-01T00:00:00"/>
    <s v="BH Colorado Electric Oper Co"/>
    <s v="Regulated Electric (122)"/>
    <s v="X - DNU - RETIRED LINE"/>
    <x v="161"/>
    <n v="135600"/>
    <x v="40"/>
    <n v="9758745"/>
    <s v="CONDUCTOR, OH-COPPER,BARE-4"/>
    <d v="1997-12-16T00:00:00"/>
    <d v="1998-01-01T00:00:00"/>
    <s v="23557239"/>
  </r>
  <r>
    <n v="0"/>
    <n v="0"/>
    <n v="0"/>
    <n v="0"/>
    <d v="2023-12-01T00:00:00"/>
    <s v="BH Colorado Electric Oper Co"/>
    <s v="Regulated Electric (122)"/>
    <s v="X - DNU - RETIRED LINE"/>
    <x v="161"/>
    <n v="135600"/>
    <x v="35"/>
    <n v="9968992"/>
    <s v="CONDUCTOR, OVERHEAD"/>
    <d v="1999-07-16T00:00:00"/>
    <d v="1999-01-01T00:00:00"/>
    <s v="10005127"/>
  </r>
  <r>
    <n v="0"/>
    <n v="0"/>
    <n v="0"/>
    <n v="0"/>
    <d v="2023-12-01T00:00:00"/>
    <s v="BH Colorado Electric Oper Co"/>
    <s v="Regulated Electric (122)"/>
    <s v="X - DNU - RETIRED LINE"/>
    <x v="161"/>
    <n v="135600"/>
    <x v="409"/>
    <n v="9758743"/>
    <s v="CUTOUTS, 0-15,000 VOLTS"/>
    <d v="1997-12-16T00:00:00"/>
    <d v="1998-01-01T00:00:00"/>
    <s v="23557239"/>
  </r>
  <r>
    <n v="0"/>
    <n v="0"/>
    <n v="0"/>
    <n v="0"/>
    <d v="2023-12-01T00:00:00"/>
    <s v="BH Colorado Electric Oper Co"/>
    <s v="Regulated Electric (122)"/>
    <s v="X - DNU - RETIRED LINE"/>
    <x v="161"/>
    <n v="135600"/>
    <x v="3"/>
    <n v="9878238"/>
    <s v="Investment-TCI 69KV Upgrade"/>
    <d v="1999-07-16T00:00:00"/>
    <d v="1999-07-01T00:00:00"/>
    <s v="10005127"/>
  </r>
  <r>
    <n v="0"/>
    <n v="0"/>
    <n v="0"/>
    <n v="0"/>
    <d v="2023-12-01T00:00:00"/>
    <s v="BH Colorado Electric Oper Co"/>
    <s v="Regulated Electric (122)"/>
    <s v="X - DNU - RETIRED LINE"/>
    <x v="161"/>
    <n v="135600"/>
    <x v="99"/>
    <n v="9758741"/>
    <s v="INSULATORS-POST-69KV"/>
    <d v="1997-12-16T00:00:00"/>
    <d v="1998-01-01T00:00:00"/>
    <s v="23557239"/>
  </r>
  <r>
    <n v="0"/>
    <n v="0"/>
    <n v="0"/>
    <n v="0"/>
    <d v="2023-12-01T00:00:00"/>
    <s v="BH Colorado Electric Oper Co"/>
    <s v="Regulated Electric (122)"/>
    <s v="X - DNU - RETIRED LINE"/>
    <x v="161"/>
    <n v="135600"/>
    <x v="99"/>
    <n v="9968991"/>
    <s v="INSULATORS-POST-69KV"/>
    <d v="1999-07-16T00:00:00"/>
    <d v="1999-01-01T00:00:00"/>
    <s v="10005127"/>
  </r>
  <r>
    <n v="0"/>
    <n v="0"/>
    <n v="0"/>
    <n v="0"/>
    <d v="2023-12-01T00:00:00"/>
    <s v="BH Colorado Electric Oper Co"/>
    <s v="Regulated Electric (122)"/>
    <s v="X - DNU - RETIRED LINE"/>
    <x v="161"/>
    <n v="135600"/>
    <x v="87"/>
    <n v="9758742"/>
    <s v="PIN INSULATORS"/>
    <d v="1997-12-16T00:00:00"/>
    <d v="1998-01-01T00:00:00"/>
    <s v="23557239"/>
  </r>
  <r>
    <n v="0"/>
    <n v="0"/>
    <n v="0"/>
    <n v="0"/>
    <d v="2023-12-01T00:00:00"/>
    <s v="BH Colorado Electric Oper Co"/>
    <s v="Regulated Electric (122)"/>
    <s v="X - DNU - RETIRED LINE"/>
    <x v="161"/>
    <n v="135600"/>
    <x v="31"/>
    <n v="9758790"/>
    <s v="SUSPENSION INSULATORS"/>
    <d v="1997-12-16T00:00:00"/>
    <d v="1998-01-01T00:00:00"/>
    <s v="23557239"/>
  </r>
  <r>
    <n v="0"/>
    <n v="0"/>
    <n v="0"/>
    <n v="0"/>
    <d v="2023-12-01T00:00:00"/>
    <s v="BH Colorado Electric Oper Co"/>
    <s v="Regulated Electric (122)"/>
    <s v="X - DNUWPC Transmission Line #  221"/>
    <x v="161"/>
    <n v="135500"/>
    <x v="32"/>
    <n v="9802390"/>
    <s v="CROSSARM ASSEMBLIES, WOOD"/>
    <d v="1992-07-01T00:00:00"/>
    <d v="1992-07-01T00:00:00"/>
    <s v="WCDXFER"/>
  </r>
  <r>
    <n v="0"/>
    <n v="0"/>
    <n v="0"/>
    <n v="0"/>
    <d v="2023-12-01T00:00:00"/>
    <s v="BH Colorado Electric Oper Co"/>
    <s v="Regulated Electric (122)"/>
    <s v="X - DNUWPC Transmission Line #  221"/>
    <x v="161"/>
    <n v="135500"/>
    <x v="32"/>
    <n v="9802748"/>
    <s v="CROSSARM ASSEMBLIES, WOOD"/>
    <d v="1996-07-01T00:00:00"/>
    <d v="1996-07-01T00:00:00"/>
    <s v="WCDXFER"/>
  </r>
  <r>
    <n v="0"/>
    <n v="0"/>
    <n v="0"/>
    <n v="0"/>
    <d v="2023-12-01T00:00:00"/>
    <s v="BH Colorado Electric Oper Co"/>
    <s v="Regulated Electric (122)"/>
    <s v="X - DNUWPC Transmission Line #  221"/>
    <x v="161"/>
    <n v="135500"/>
    <x v="32"/>
    <n v="9802592"/>
    <s v="CROSSARM ASSEMBLIES, WOOD"/>
    <d v="1994-07-01T00:00:00"/>
    <d v="1994-07-01T00:00:00"/>
    <s v="WCDXFER"/>
  </r>
  <r>
    <n v="0"/>
    <n v="0"/>
    <n v="0"/>
    <n v="0"/>
    <d v="2023-12-01T00:00:00"/>
    <s v="BH Colorado Electric Oper Co"/>
    <s v="Regulated Electric (122)"/>
    <s v="X - DNUWPC Transmission Line #  221"/>
    <x v="161"/>
    <n v="135500"/>
    <x v="32"/>
    <n v="9802439"/>
    <s v="CROSSARM ASSEMBLIES, WOOD"/>
    <d v="1991-07-01T00:00:00"/>
    <d v="1991-07-01T00:00:00"/>
    <s v="WCDXFER"/>
  </r>
  <r>
    <n v="0"/>
    <n v="0"/>
    <n v="0"/>
    <n v="0"/>
    <d v="2023-12-01T00:00:00"/>
    <s v="BH Colorado Electric Oper Co"/>
    <s v="Regulated Electric (122)"/>
    <s v="X - DNUWPC Transmission Line #  221"/>
    <x v="161"/>
    <n v="135500"/>
    <x v="32"/>
    <n v="9802701"/>
    <s v="CROSSARM ASSEMBLIES, WOOD"/>
    <d v="1994-07-01T00:00:00"/>
    <d v="1994-07-01T00:00:00"/>
    <s v="WCDXFER"/>
  </r>
  <r>
    <n v="0"/>
    <n v="0"/>
    <n v="0"/>
    <n v="0"/>
    <d v="2023-12-01T00:00:00"/>
    <s v="BH Colorado Electric Oper Co"/>
    <s v="Regulated Electric (122)"/>
    <s v="X - DNUWPC Transmission Line #  221"/>
    <x v="161"/>
    <n v="135500"/>
    <x v="32"/>
    <n v="9802389"/>
    <s v="CROSSARM ASSEMBLIES, WOOD"/>
    <d v="1982-07-01T00:00:00"/>
    <d v="1982-07-01T00:00:00"/>
    <s v="WCDXFER"/>
  </r>
  <r>
    <n v="0"/>
    <n v="0"/>
    <n v="0"/>
    <n v="0"/>
    <d v="2023-12-01T00:00:00"/>
    <s v="BH Colorado Electric Oper Co"/>
    <s v="Regulated Electric (122)"/>
    <s v="X - DNUWPC Transmission Line #  221"/>
    <x v="161"/>
    <n v="135500"/>
    <x v="32"/>
    <n v="9802865"/>
    <s v="CROSSARM ASSEMBLIES, WOOD"/>
    <d v="1993-07-01T00:00:00"/>
    <d v="1993-07-01T00:00:00"/>
    <s v="WCDXFER"/>
  </r>
  <r>
    <n v="0"/>
    <n v="0"/>
    <n v="0"/>
    <n v="0"/>
    <d v="2023-12-01T00:00:00"/>
    <s v="BH Colorado Electric Oper Co"/>
    <s v="Regulated Electric (122)"/>
    <s v="X - DNUWPC Transmission Line #  221"/>
    <x v="161"/>
    <n v="135500"/>
    <x v="34"/>
    <n v="9802929"/>
    <s v="POLE, WOOD"/>
    <d v="1992-07-01T00:00:00"/>
    <d v="1992-07-01T00:00:00"/>
    <s v="WCDXFER"/>
  </r>
  <r>
    <n v="0"/>
    <n v="0"/>
    <n v="0"/>
    <n v="0"/>
    <d v="2023-12-01T00:00:00"/>
    <s v="BH Colorado Electric Oper Co"/>
    <s v="Regulated Electric (122)"/>
    <s v="X - DNUWPC Transmission Line #  221"/>
    <x v="161"/>
    <n v="135500"/>
    <x v="34"/>
    <n v="9802928"/>
    <s v="POLE, WOOD"/>
    <d v="1982-07-01T00:00:00"/>
    <d v="1982-07-01T00:00:00"/>
    <s v="WCDXFER"/>
  </r>
  <r>
    <n v="0"/>
    <n v="0"/>
    <n v="0"/>
    <n v="0"/>
    <d v="2023-12-01T00:00:00"/>
    <s v="BH Colorado Electric Oper Co"/>
    <s v="Regulated Electric (122)"/>
    <s v="X - DNUWPC Transmission Line #  221"/>
    <x v="161"/>
    <n v="135500"/>
    <x v="34"/>
    <n v="9803014"/>
    <s v="POLE, WOOD"/>
    <d v="1991-07-01T00:00:00"/>
    <d v="1991-07-01T00:00:00"/>
    <s v="WCDXFER"/>
  </r>
  <r>
    <n v="0"/>
    <n v="0"/>
    <n v="0"/>
    <n v="0"/>
    <d v="2023-12-01T00:00:00"/>
    <s v="BH Colorado Electric Oper Co"/>
    <s v="Regulated Electric (122)"/>
    <s v="X - DNUWPC Transmission Line #  221"/>
    <x v="161"/>
    <n v="135500"/>
    <x v="34"/>
    <n v="9803513"/>
    <s v="POLE, WOOD"/>
    <d v="1993-07-01T00:00:00"/>
    <d v="1993-07-01T00:00:00"/>
    <s v="WCDXFER"/>
  </r>
  <r>
    <n v="0"/>
    <n v="0"/>
    <n v="0"/>
    <n v="0"/>
    <d v="2023-12-01T00:00:00"/>
    <s v="BH Colorado Electric Oper Co"/>
    <s v="Regulated Electric (122)"/>
    <s v="X - DNUWPC Transmission Line #  221"/>
    <x v="161"/>
    <n v="135500"/>
    <x v="34"/>
    <n v="9803239"/>
    <s v="POLE, WOOD"/>
    <d v="1994-07-01T00:00:00"/>
    <d v="1994-07-01T00:00:00"/>
    <s v="WCDXFER"/>
  </r>
  <r>
    <n v="0"/>
    <n v="0"/>
    <n v="0"/>
    <n v="0"/>
    <d v="2023-12-01T00:00:00"/>
    <s v="BH Colorado Electric Oper Co"/>
    <s v="Regulated Electric (122)"/>
    <s v="X - DNUWPC Transmission Line #  221"/>
    <x v="161"/>
    <n v="135500"/>
    <x v="34"/>
    <n v="9803130"/>
    <s v="POLE, WOOD"/>
    <d v="1994-07-01T00:00:00"/>
    <d v="1994-07-01T00:00:00"/>
    <s v="WCDXFER"/>
  </r>
  <r>
    <n v="0"/>
    <n v="0"/>
    <n v="0"/>
    <n v="0"/>
    <d v="2023-12-01T00:00:00"/>
    <s v="BH Colorado Electric Oper Co"/>
    <s v="Regulated Electric (122)"/>
    <s v="X - DNUWPC Transmission Line #  221"/>
    <x v="161"/>
    <n v="135500"/>
    <x v="34"/>
    <n v="9803314"/>
    <s v="POLE, WOOD"/>
    <d v="1996-07-01T00:00:00"/>
    <d v="1996-07-01T00:00:00"/>
    <s v="WCDXFER"/>
  </r>
  <r>
    <n v="0"/>
    <n v="0"/>
    <n v="0"/>
    <n v="0"/>
    <d v="2023-12-01T00:00:00"/>
    <s v="BH Colorado Electric Oper Co"/>
    <s v="Regulated Electric (122)"/>
    <s v="X - DNUWPC Transmission Line #  221"/>
    <x v="161"/>
    <n v="135500"/>
    <x v="52"/>
    <n v="9693323"/>
    <s v="WOOD 1 POLE 55'"/>
    <d v="1992-07-01T00:00:00"/>
    <d v="1992-07-01T00:00:00"/>
    <s v="CPR Conversion"/>
  </r>
  <r>
    <n v="0"/>
    <n v="0"/>
    <n v="0"/>
    <n v="0"/>
    <d v="2023-12-01T00:00:00"/>
    <s v="BH Colorado Electric Oper Co"/>
    <s v="Regulated Electric (122)"/>
    <s v="X - DNUWPC Transmission Line #  221"/>
    <x v="161"/>
    <n v="135500"/>
    <x v="52"/>
    <n v="9974632"/>
    <s v="WOOD 1 POLE 55'"/>
    <d v="1982-07-01T00:00:00"/>
    <d v="1982-07-01T00:00:00"/>
    <s v="CPR Conversion"/>
  </r>
  <r>
    <n v="0"/>
    <n v="0"/>
    <n v="0"/>
    <n v="0"/>
    <d v="2023-12-01T00:00:00"/>
    <s v="BH Colorado Electric Oper Co"/>
    <s v="Regulated Electric (122)"/>
    <s v="X - DNUWPC Transmission Line #  221"/>
    <x v="161"/>
    <n v="135500"/>
    <x v="53"/>
    <n v="9974630"/>
    <s v="WOOD 1 POLE 60'"/>
    <d v="1991-07-01T00:00:00"/>
    <d v="1991-07-01T00:00:00"/>
    <s v="CPR Conversion"/>
  </r>
  <r>
    <n v="0"/>
    <n v="0"/>
    <n v="0"/>
    <n v="0"/>
    <d v="2023-12-01T00:00:00"/>
    <s v="BH Colorado Electric Oper Co"/>
    <s v="Regulated Electric (122)"/>
    <s v="X - DNUWPC Transmission Line #  221"/>
    <x v="161"/>
    <n v="135500"/>
    <x v="54"/>
    <n v="9724166"/>
    <s v="WOOD 1 POLE 65'"/>
    <d v="1994-07-01T00:00:00"/>
    <d v="1994-07-01T00:00:00"/>
    <s v="CPR Conversion"/>
  </r>
  <r>
    <n v="0"/>
    <n v="0"/>
    <n v="0"/>
    <n v="0"/>
    <d v="2023-12-01T00:00:00"/>
    <s v="BH Colorado Electric Oper Co"/>
    <s v="Regulated Electric (122)"/>
    <s v="X - DNUWPC Transmission Line #  221"/>
    <x v="161"/>
    <n v="135500"/>
    <x v="55"/>
    <n v="9974631"/>
    <s v="WOOD 1 POLE 70'"/>
    <d v="1994-07-01T00:00:00"/>
    <d v="1994-07-01T00:00:00"/>
    <s v="CPR Conversion"/>
  </r>
  <r>
    <n v="0"/>
    <n v="0"/>
    <n v="0"/>
    <n v="0"/>
    <d v="2023-12-01T00:00:00"/>
    <s v="BH Colorado Electric Oper Co"/>
    <s v="Regulated Electric (122)"/>
    <s v="X - DNUWPC Transmission Line #  221"/>
    <x v="161"/>
    <n v="135500"/>
    <x v="56"/>
    <n v="9780255"/>
    <s v="WOOD 1 POLE 75'"/>
    <d v="1996-07-01T00:00:00"/>
    <d v="1996-07-01T00:00:00"/>
    <s v="CPR Conversion"/>
  </r>
  <r>
    <n v="0"/>
    <n v="0"/>
    <n v="0"/>
    <n v="0"/>
    <d v="2023-12-01T00:00:00"/>
    <s v="BH Colorado Electric Oper Co"/>
    <s v="Regulated Electric (122)"/>
    <s v="X - DNUWPC Transmission Line #  221"/>
    <x v="161"/>
    <n v="135500"/>
    <x v="430"/>
    <n v="9728060"/>
    <s v="WOOD 2 POLES 65'"/>
    <d v="1993-07-01T00:00:00"/>
    <d v="1993-07-01T00:00:00"/>
    <s v="CPR Conversion"/>
  </r>
  <r>
    <n v="0"/>
    <n v="0"/>
    <n v="0"/>
    <n v="0"/>
    <d v="2023-12-01T00:00:00"/>
    <s v="BH Colorado Electric Oper Co"/>
    <s v="Regulated Electric (122)"/>
    <s v="X - DNUWPC Transmission Line #  221"/>
    <x v="161"/>
    <n v="135600"/>
    <x v="35"/>
    <n v="9974629"/>
    <s v="CONDUCTOR, OVERHEAD"/>
    <d v="1994-07-01T00:00:00"/>
    <d v="1994-07-01T00:00:00"/>
    <s v="CPR Conversion"/>
  </r>
  <r>
    <n v="0"/>
    <n v="0"/>
    <n v="0"/>
    <n v="0"/>
    <d v="2023-12-01T00:00:00"/>
    <s v="BH Colorado Electric Oper Co"/>
    <s v="Regulated Electric (122)"/>
    <s v="X - DNUWPC Transmission Line #  221"/>
    <x v="161"/>
    <n v="135600"/>
    <x v="30"/>
    <n v="9974628"/>
    <s v="STATIC WIRE (TRANSMISSION LINES)"/>
    <d v="1994-07-01T00:00:00"/>
    <d v="1994-07-01T00:00:00"/>
    <s v="CPR Conversion"/>
  </r>
  <r>
    <n v="0"/>
    <n v="0"/>
    <n v="0"/>
    <n v="0"/>
    <d v="2023-12-01T00:00:00"/>
    <s v="BH Colorado Electric Oper Co"/>
    <s v="Regulated Electric (122)"/>
    <s v="X DNU # 210 (T) Canon Plant-Pole"/>
    <x v="163"/>
    <n v="135002"/>
    <x v="17"/>
    <n v="9699856"/>
    <s v="LAND RIGHTS"/>
    <d v="1958-07-01T00:00:00"/>
    <d v="1958-07-01T00:00:00"/>
    <s v="CPR Conversion"/>
  </r>
  <r>
    <n v="0"/>
    <n v="0"/>
    <n v="0"/>
    <n v="0"/>
    <d v="2023-12-01T00:00:00"/>
    <s v="BH Colorado Electric Oper Co"/>
    <s v="Regulated Electric (122)"/>
    <s v="X DNU # 210 (T) Canon Plant-Pole"/>
    <x v="163"/>
    <n v="135002"/>
    <x v="17"/>
    <n v="9869916"/>
    <s v="LAND RIGHTS"/>
    <d v="1958-07-01T00:00:00"/>
    <d v="1958-07-01T00:00:00"/>
    <s v="CPR Conversion"/>
  </r>
  <r>
    <n v="0"/>
    <n v="0"/>
    <n v="0"/>
    <n v="0"/>
    <d v="2023-12-01T00:00:00"/>
    <s v="BH Colorado Electric Oper Co"/>
    <s v="Regulated Electric (122)"/>
    <s v="X DNU # 210 (T) Canon Plant-Pole"/>
    <x v="163"/>
    <n v="135002"/>
    <x v="17"/>
    <n v="9727119"/>
    <s v="LAND RIGHTS"/>
    <d v="1958-07-01T00:00:00"/>
    <d v="1958-07-01T00:00:00"/>
    <s v="CPR Conversion"/>
  </r>
  <r>
    <n v="0"/>
    <n v="0"/>
    <n v="0"/>
    <n v="0"/>
    <d v="2023-12-01T00:00:00"/>
    <s v="BH Colorado Electric Oper Co"/>
    <s v="Regulated Electric (122)"/>
    <s v="X DNU # 210 (T) Canon Plant-Pole"/>
    <x v="163"/>
    <n v="135002"/>
    <x v="17"/>
    <n v="9704823"/>
    <s v="LAND RIGHTS"/>
    <d v="1958-07-01T00:00:00"/>
    <d v="1958-07-01T00:00:00"/>
    <s v="CPR Conversion"/>
  </r>
  <r>
    <n v="0"/>
    <n v="0"/>
    <n v="0"/>
    <n v="0"/>
    <d v="2023-12-01T00:00:00"/>
    <s v="BH Colorado Electric Oper Co"/>
    <s v="Regulated Electric (122)"/>
    <s v="X DNU # 210 (T) Canon Plant-Pole"/>
    <x v="163"/>
    <n v="135002"/>
    <x v="17"/>
    <n v="9869917"/>
    <s v="LAND RIGHTS"/>
    <d v="1958-07-01T00:00:00"/>
    <d v="1958-07-01T00:00:00"/>
    <s v="CPR Conversion"/>
  </r>
  <r>
    <n v="0"/>
    <n v="0"/>
    <n v="0"/>
    <n v="0"/>
    <d v="2023-12-01T00:00:00"/>
    <s v="BH Colorado Electric Oper Co"/>
    <s v="Regulated Electric (122)"/>
    <s v="X DNU # 210 (T) Canon Plant-Pole"/>
    <x v="163"/>
    <n v="135002"/>
    <x v="17"/>
    <n v="9869914"/>
    <s v="LAND RIGHTS"/>
    <d v="1958-07-01T00:00:00"/>
    <d v="1958-07-01T00:00:00"/>
    <s v="CPR Conversion"/>
  </r>
  <r>
    <n v="0"/>
    <n v="0"/>
    <n v="0"/>
    <n v="0"/>
    <d v="2023-12-01T00:00:00"/>
    <s v="BH Colorado Electric Oper Co"/>
    <s v="Regulated Electric (122)"/>
    <s v="X DNU # 210 (T) Canon Plant-Pole"/>
    <x v="163"/>
    <n v="135002"/>
    <x v="17"/>
    <n v="9869915"/>
    <s v="LAND RIGHTS"/>
    <d v="1958-07-01T00:00:00"/>
    <d v="1958-07-01T00:00:00"/>
    <s v="CPR Conversion"/>
  </r>
  <r>
    <n v="0"/>
    <n v="0"/>
    <n v="0"/>
    <n v="0"/>
    <d v="2023-12-01T00:00:00"/>
    <s v="BH Colorado Electric Oper Co"/>
    <s v="Regulated Electric (122)"/>
    <s v="X DNU # 210 (T) Canon Plant-Pole"/>
    <x v="163"/>
    <n v="135002"/>
    <x v="17"/>
    <n v="9704824"/>
    <s v="LAND RIGHTS"/>
    <d v="1958-07-01T00:00:00"/>
    <d v="1958-07-01T00:00:00"/>
    <s v="CPR Conversion"/>
  </r>
  <r>
    <n v="0"/>
    <n v="0"/>
    <n v="0"/>
    <n v="0"/>
    <d v="2023-12-01T00:00:00"/>
    <s v="BH Colorado Electric Oper Co"/>
    <s v="Regulated Electric (122)"/>
    <s v="X DNU # 210 (T) Canon Plant-Pole"/>
    <x v="163"/>
    <n v="135002"/>
    <x v="17"/>
    <n v="9869920"/>
    <s v="LAND RIGHTS"/>
    <d v="1958-07-01T00:00:00"/>
    <d v="1958-07-01T00:00:00"/>
    <s v="CPR Conversion"/>
  </r>
  <r>
    <n v="0"/>
    <n v="0"/>
    <n v="0"/>
    <n v="0"/>
    <d v="2023-12-01T00:00:00"/>
    <s v="BH Colorado Electric Oper Co"/>
    <s v="Regulated Electric (122)"/>
    <s v="X DNU # 210 (T) Canon Plant-Pole"/>
    <x v="163"/>
    <n v="135002"/>
    <x v="17"/>
    <n v="9718835"/>
    <s v="LAND RIGHTS"/>
    <d v="1958-07-01T00:00:00"/>
    <d v="1958-07-01T00:00:00"/>
    <s v="CPR Conversion"/>
  </r>
  <r>
    <n v="0"/>
    <n v="0"/>
    <n v="0"/>
    <n v="0"/>
    <d v="2023-12-01T00:00:00"/>
    <s v="BH Colorado Electric Oper Co"/>
    <s v="Regulated Electric (122)"/>
    <s v="X DNU # 210 (T) Canon Plant-Pole"/>
    <x v="163"/>
    <n v="135002"/>
    <x v="17"/>
    <n v="9869922"/>
    <s v="LAND RIGHTS"/>
    <d v="1958-07-01T00:00:00"/>
    <d v="1958-07-01T00:00:00"/>
    <s v="CPR Conversion"/>
  </r>
  <r>
    <n v="0"/>
    <n v="0"/>
    <n v="0"/>
    <n v="0"/>
    <d v="2023-12-01T00:00:00"/>
    <s v="BH Colorado Electric Oper Co"/>
    <s v="Regulated Electric (122)"/>
    <s v="X DNU # 210 (T) Canon Plant-Pole"/>
    <x v="163"/>
    <n v="135002"/>
    <x v="17"/>
    <n v="9869919"/>
    <s v="LAND RIGHTS"/>
    <d v="1958-07-01T00:00:00"/>
    <d v="1958-07-01T00:00:00"/>
    <s v="CPR Conversion"/>
  </r>
  <r>
    <n v="0"/>
    <n v="0"/>
    <n v="0"/>
    <n v="0"/>
    <d v="2023-12-01T00:00:00"/>
    <s v="BH Colorado Electric Oper Co"/>
    <s v="Regulated Electric (122)"/>
    <s v="X DNU # 210 (T) Canon Plant-Pole"/>
    <x v="163"/>
    <n v="135002"/>
    <x v="17"/>
    <n v="9869912"/>
    <s v="LAND RIGHTS"/>
    <d v="1958-07-01T00:00:00"/>
    <d v="1958-07-01T00:00:00"/>
    <s v="CPR Conversion"/>
  </r>
  <r>
    <n v="0"/>
    <n v="0"/>
    <n v="0"/>
    <n v="0"/>
    <d v="2023-12-01T00:00:00"/>
    <s v="BH Colorado Electric Oper Co"/>
    <s v="Regulated Electric (122)"/>
    <s v="X DNU # 210 (T) Canon Plant-Pole"/>
    <x v="163"/>
    <n v="135002"/>
    <x v="17"/>
    <n v="9869921"/>
    <s v="LAND RIGHTS"/>
    <d v="1958-07-01T00:00:00"/>
    <d v="1958-07-01T00:00:00"/>
    <s v="CPR Conversion"/>
  </r>
  <r>
    <n v="0"/>
    <n v="0"/>
    <n v="0"/>
    <n v="0"/>
    <d v="2023-12-01T00:00:00"/>
    <s v="BH Colorado Electric Oper Co"/>
    <s v="Regulated Electric (122)"/>
    <s v="X DNU # 210 (T) Canon Plant-Pole"/>
    <x v="163"/>
    <n v="135002"/>
    <x v="17"/>
    <n v="9869918"/>
    <s v="LAND RIGHTS"/>
    <d v="1958-07-01T00:00:00"/>
    <d v="1958-07-01T00:00:00"/>
    <s v="CPR Conversion"/>
  </r>
  <r>
    <n v="0"/>
    <n v="0"/>
    <n v="0"/>
    <n v="0"/>
    <d v="2023-12-01T00:00:00"/>
    <s v="BH Colorado Electric Oper Co"/>
    <s v="Regulated Electric (122)"/>
    <s v="X DNU # 210 (T) Canon Plant-Pole"/>
    <x v="163"/>
    <n v="135002"/>
    <x v="17"/>
    <n v="9869913"/>
    <s v="LAND RIGHTS"/>
    <d v="1958-07-01T00:00:00"/>
    <d v="1958-07-01T00:00:00"/>
    <s v="CPR Conversion"/>
  </r>
  <r>
    <n v="0"/>
    <n v="0"/>
    <n v="0"/>
    <n v="0"/>
    <d v="2023-12-01T00:00:00"/>
    <s v="BH Colorado Electric Oper Co"/>
    <s v="Regulated Electric (122)"/>
    <s v="X DNU # 210 (T) Canon Plant-Pole"/>
    <x v="163"/>
    <n v="135002"/>
    <x v="17"/>
    <n v="9869911"/>
    <s v="LAND RIGHTS"/>
    <d v="1958-07-01T00:00:00"/>
    <d v="1958-07-01T00:00:00"/>
    <s v="CPR Conversion"/>
  </r>
  <r>
    <n v="0"/>
    <n v="0"/>
    <n v="0"/>
    <n v="0"/>
    <d v="2023-12-01T00:00:00"/>
    <s v="BH Colorado Electric Oper Co"/>
    <s v="Regulated Electric (122)"/>
    <s v="X DNU # 210 (T) Canon Plant-Pole"/>
    <x v="163"/>
    <n v="135300"/>
    <x v="3"/>
    <n v="11672943"/>
    <s v="Electric Transmission OH Replace 69kv : ETOR69 BLACK HILLS ENERGY 3/4 MILES EAST OF HOLCIM FLORENCE"/>
    <d v="2012-02-09T00:00:00"/>
    <d v="2012-10-01T00:00:00"/>
    <s v="60018026"/>
  </r>
  <r>
    <n v="0"/>
    <n v="0"/>
    <n v="0"/>
    <n v="0"/>
    <d v="2023-12-01T00:00:00"/>
    <s v="BH Colorado Electric Oper Co"/>
    <s v="Regulated Electric (122)"/>
    <s v="X DNU # 210 (T) Canon Plant-Pole"/>
    <x v="163"/>
    <n v="135300"/>
    <x v="3"/>
    <n v="12472396"/>
    <s v="115KV CROSS ARM REPLACEMENT REQUIRED CROSS ARM STRUCTURE REPLACEMENT IDENTIFIED DURING OUR 2014 AERIAL AND GROUND PATROLS OF OUR 115KV"/>
    <d v="2014-05-19T00:00:00"/>
    <d v="2014-05-01T00:00:00"/>
    <s v="10049900"/>
  </r>
  <r>
    <n v="0"/>
    <n v="0"/>
    <n v="0"/>
    <n v="0"/>
    <d v="2023-12-01T00:00:00"/>
    <s v="BH Colorado Electric Oper Co"/>
    <s v="Regulated Electric (122)"/>
    <s v="X DNU # 210 (T) Canon Plant-Pole"/>
    <x v="163"/>
    <n v="135300"/>
    <x v="37"/>
    <n v="11630316"/>
    <s v="Pole, Other"/>
    <d v="2012-07-16T00:00:00"/>
    <d v="2012-01-01T00:00:00"/>
    <s v="60018652"/>
  </r>
  <r>
    <n v="0"/>
    <n v="0"/>
    <n v="0"/>
    <n v="0"/>
    <d v="2023-12-01T00:00:00"/>
    <s v="BH Colorado Electric Oper Co"/>
    <s v="Regulated Electric (122)"/>
    <s v="X DNU # 210 (T) Canon Plant-Pole"/>
    <x v="163"/>
    <n v="135300"/>
    <x v="37"/>
    <n v="11834755"/>
    <s v="Pole, Other"/>
    <d v="2012-02-24T00:00:00"/>
    <d v="2012-01-01T00:00:00"/>
    <s v="60018686"/>
  </r>
  <r>
    <n v="0"/>
    <n v="0"/>
    <n v="0"/>
    <n v="0"/>
    <d v="2023-12-01T00:00:00"/>
    <s v="BH Colorado Electric Oper Co"/>
    <s v="Regulated Electric (122)"/>
    <s v="X DNU # 210 (T) Canon Plant-Pole"/>
    <x v="163"/>
    <n v="135500"/>
    <x v="19"/>
    <n v="9811632"/>
    <s v="ANCHORS"/>
    <d v="2002-06-26T00:00:00"/>
    <d v="2002-01-01T00:00:00"/>
    <s v="10015121"/>
  </r>
  <r>
    <n v="0"/>
    <n v="0"/>
    <n v="0"/>
    <n v="0"/>
    <d v="2023-12-01T00:00:00"/>
    <s v="BH Colorado Electric Oper Co"/>
    <s v="Regulated Electric (122)"/>
    <s v="X DNU # 210 (T) Canon Plant-Pole"/>
    <x v="163"/>
    <n v="135500"/>
    <x v="19"/>
    <n v="19791373"/>
    <s v="Anchors"/>
    <d v="2016-03-25T00:00:00"/>
    <d v="2016-01-01T00:00:00"/>
    <s v="10052147"/>
  </r>
  <r>
    <n v="0"/>
    <n v="0"/>
    <n v="0"/>
    <n v="0"/>
    <d v="2023-12-01T00:00:00"/>
    <s v="BH Colorado Electric Oper Co"/>
    <s v="Regulated Electric (122)"/>
    <s v="X DNU # 210 (T) Canon Plant-Pole"/>
    <x v="163"/>
    <n v="135500"/>
    <x v="32"/>
    <n v="9802787"/>
    <s v="CROSSARM ASSEMBLIES, WOOD"/>
    <d v="1958-07-01T00:00:00"/>
    <d v="1958-07-01T00:00:00"/>
    <s v="WCDXFER"/>
  </r>
  <r>
    <n v="0"/>
    <n v="0"/>
    <n v="0"/>
    <n v="0"/>
    <d v="2023-12-01T00:00:00"/>
    <s v="BH Colorado Electric Oper Co"/>
    <s v="Regulated Electric (122)"/>
    <s v="X DNU # 210 (T) Canon Plant-Pole"/>
    <x v="163"/>
    <n v="135500"/>
    <x v="32"/>
    <n v="9802435"/>
    <s v="CROSSARM ASSEMBLIES, WOOD"/>
    <d v="1963-07-01T00:00:00"/>
    <d v="1963-07-01T00:00:00"/>
    <s v="WCDXFER"/>
  </r>
  <r>
    <n v="0"/>
    <n v="0"/>
    <n v="0"/>
    <n v="0"/>
    <d v="2023-12-01T00:00:00"/>
    <s v="BH Colorado Electric Oper Co"/>
    <s v="Regulated Electric (122)"/>
    <s v="X DNU # 210 (T) Canon Plant-Pole"/>
    <x v="163"/>
    <n v="135500"/>
    <x v="32"/>
    <n v="9802355"/>
    <s v="CROSSARM ASSEMBLIES, WOOD"/>
    <d v="1963-07-01T00:00:00"/>
    <d v="1963-07-01T00:00:00"/>
    <s v="WCDXFER"/>
  </r>
  <r>
    <n v="0"/>
    <n v="0"/>
    <n v="0"/>
    <n v="0"/>
    <d v="2023-12-01T00:00:00"/>
    <s v="BH Colorado Electric Oper Co"/>
    <s v="Regulated Electric (122)"/>
    <s v="X DNU # 210 (T) Canon Plant-Pole"/>
    <x v="163"/>
    <n v="135500"/>
    <x v="32"/>
    <n v="9802434"/>
    <s v="CROSSARM ASSEMBLIES, WOOD"/>
    <d v="1958-07-01T00:00:00"/>
    <d v="1958-07-01T00:00:00"/>
    <s v="WCDXFER"/>
  </r>
  <r>
    <n v="0"/>
    <n v="0"/>
    <n v="0"/>
    <n v="0"/>
    <d v="2023-12-01T00:00:00"/>
    <s v="BH Colorado Electric Oper Co"/>
    <s v="Regulated Electric (122)"/>
    <s v="X DNU # 210 (T) Canon Plant-Pole"/>
    <x v="163"/>
    <n v="135500"/>
    <x v="32"/>
    <n v="9802679"/>
    <s v="CROSSARM ASSEMBLIES, WOOD"/>
    <d v="1958-07-01T00:00:00"/>
    <d v="1958-07-01T00:00:00"/>
    <s v="WCDXFER"/>
  </r>
  <r>
    <n v="0"/>
    <n v="0"/>
    <n v="0"/>
    <n v="0"/>
    <d v="2023-12-01T00:00:00"/>
    <s v="BH Colorado Electric Oper Co"/>
    <s v="Regulated Electric (122)"/>
    <s v="X DNU # 210 (T) Canon Plant-Pole"/>
    <x v="163"/>
    <n v="135500"/>
    <x v="32"/>
    <n v="9802751"/>
    <s v="CROSSARM ASSEMBLIES, WOOD"/>
    <d v="1958-07-01T00:00:00"/>
    <d v="1958-07-01T00:00:00"/>
    <s v="WCDXFER"/>
  </r>
  <r>
    <n v="0"/>
    <n v="0"/>
    <n v="0"/>
    <n v="0"/>
    <d v="2023-12-01T00:00:00"/>
    <s v="BH Colorado Electric Oper Co"/>
    <s v="Regulated Electric (122)"/>
    <s v="X DNU # 210 (T) Canon Plant-Pole"/>
    <x v="163"/>
    <n v="135500"/>
    <x v="32"/>
    <n v="9802436"/>
    <s v="CROSSARM ASSEMBLIES, WOOD"/>
    <d v="1994-07-01T00:00:00"/>
    <d v="1994-07-01T00:00:00"/>
    <s v="WCDXFER"/>
  </r>
  <r>
    <n v="0"/>
    <n v="0"/>
    <n v="0"/>
    <n v="0"/>
    <d v="2023-12-01T00:00:00"/>
    <s v="BH Colorado Electric Oper Co"/>
    <s v="Regulated Electric (122)"/>
    <s v="X DNU # 210 (T) Canon Plant-Pole"/>
    <x v="163"/>
    <n v="135500"/>
    <x v="32"/>
    <n v="9802834"/>
    <s v="CROSSARM ASSEMBLIES, WOOD"/>
    <d v="1994-07-01T00:00:00"/>
    <d v="1994-07-01T00:00:00"/>
    <s v="WCDXFER"/>
  </r>
  <r>
    <n v="0"/>
    <n v="0"/>
    <n v="0"/>
    <n v="0"/>
    <d v="2023-12-01T00:00:00"/>
    <s v="BH Colorado Electric Oper Co"/>
    <s v="Regulated Electric (122)"/>
    <s v="X DNU # 210 (T) Canon Plant-Pole"/>
    <x v="163"/>
    <n v="135500"/>
    <x v="32"/>
    <n v="12675967"/>
    <s v="CROSSARM ASSEMBLIES-26'"/>
    <d v="2014-05-19T00:00:00"/>
    <d v="2014-05-01T00:00:00"/>
    <s v="10049900"/>
  </r>
  <r>
    <n v="0"/>
    <n v="0"/>
    <n v="0"/>
    <n v="0"/>
    <d v="2023-12-01T00:00:00"/>
    <s v="BH Colorado Electric Oper Co"/>
    <s v="Regulated Electric (122)"/>
    <s v="X DNU # 210 (T) Canon Plant-Pole"/>
    <x v="163"/>
    <n v="135500"/>
    <x v="20"/>
    <n v="11582864"/>
    <s v="Crossarm, Assy"/>
    <d v="2012-02-24T00:00:00"/>
    <d v="2012-01-01T00:00:00"/>
    <s v="60018686"/>
  </r>
  <r>
    <n v="0"/>
    <n v="0"/>
    <n v="0"/>
    <n v="0"/>
    <d v="2023-12-01T00:00:00"/>
    <s v="BH Colorado Electric Oper Co"/>
    <s v="Regulated Electric (122)"/>
    <s v="X DNU # 210 (T) Canon Plant-Pole"/>
    <x v="163"/>
    <n v="135500"/>
    <x v="20"/>
    <n v="11481695"/>
    <s v="Crossarm, Assy"/>
    <d v="1958-07-01T00:00:00"/>
    <d v="1958-07-01T00:00:00"/>
    <s v="WCDXFER"/>
  </r>
  <r>
    <n v="0"/>
    <n v="0"/>
    <n v="0"/>
    <n v="0"/>
    <d v="2023-12-01T00:00:00"/>
    <s v="BH Colorado Electric Oper Co"/>
    <s v="Regulated Electric (122)"/>
    <s v="X DNU # 210 (T) Canon Plant-Pole"/>
    <x v="163"/>
    <n v="135500"/>
    <x v="36"/>
    <n v="20408559"/>
    <s v="Crossarm, Wood"/>
    <d v="2012-02-09T00:00:00"/>
    <d v="2012-01-01T00:00:00"/>
    <s v="50507XFER"/>
  </r>
  <r>
    <n v="0"/>
    <n v="0"/>
    <n v="0"/>
    <n v="0"/>
    <d v="2023-12-01T00:00:00"/>
    <s v="BH Colorado Electric Oper Co"/>
    <s v="Regulated Electric (122)"/>
    <s v="X DNU # 210 (T) Canon Plant-Pole"/>
    <x v="163"/>
    <n v="135500"/>
    <x v="36"/>
    <n v="19791378"/>
    <s v="Crossarm, Wood"/>
    <d v="2016-03-25T00:00:00"/>
    <d v="2016-01-01T00:00:00"/>
    <s v="10052147"/>
  </r>
  <r>
    <n v="0"/>
    <n v="0"/>
    <n v="0"/>
    <n v="0"/>
    <d v="2023-12-01T00:00:00"/>
    <s v="BH Colorado Electric Oper Co"/>
    <s v="Regulated Electric (122)"/>
    <s v="X DNU # 210 (T) Canon Plant-Pole"/>
    <x v="163"/>
    <n v="135500"/>
    <x v="3"/>
    <n v="9813528"/>
    <s v="CanonW 115kv Double Circuit Ta"/>
    <d v="2002-06-26T00:00:00"/>
    <d v="2003-01-01T00:00:00"/>
    <s v="10015121"/>
  </r>
  <r>
    <n v="0"/>
    <n v="0"/>
    <n v="0"/>
    <n v="0"/>
    <d v="2023-12-01T00:00:00"/>
    <s v="BH Colorado Electric Oper Co"/>
    <s v="Regulated Electric (122)"/>
    <s v="X DNU # 210 (T) Canon Plant-Pole"/>
    <x v="163"/>
    <n v="135500"/>
    <x v="3"/>
    <n v="9813334"/>
    <s v="CanonW 115kv Double Circuit Ta"/>
    <d v="2002-06-26T00:00:00"/>
    <d v="2002-12-01T00:00:00"/>
    <s v="10015121"/>
  </r>
  <r>
    <n v="0"/>
    <n v="0"/>
    <n v="0"/>
    <n v="0"/>
    <d v="2023-12-01T00:00:00"/>
    <s v="BH Colorado Electric Oper Co"/>
    <s v="Regulated Electric (122)"/>
    <s v="X DNU # 210 (T) Canon Plant-Pole"/>
    <x v="163"/>
    <n v="135500"/>
    <x v="3"/>
    <n v="14696747"/>
    <s v="CCP-Tallahassee Tap 115 kV line requires repaires. In 2014 several structures were identified as rejected during the ground line patrol. We also need to replace several other structures on this line in order to comply with regulations."/>
    <d v="2016-03-25T00:00:00"/>
    <d v="2016-04-01T00:00:00"/>
    <s v="10052147"/>
  </r>
  <r>
    <n v="0"/>
    <n v="0"/>
    <n v="0"/>
    <n v="0"/>
    <d v="2023-12-01T00:00:00"/>
    <s v="BH Colorado Electric Oper Co"/>
    <s v="Regulated Electric (122)"/>
    <s v="X DNU # 210 (T) Canon Plant-Pole"/>
    <x v="163"/>
    <n v="135500"/>
    <x v="3"/>
    <n v="9811328"/>
    <s v="CanonW 115kv Double Circuit Ta"/>
    <d v="2002-06-26T00:00:00"/>
    <d v="2002-06-01T00:00:00"/>
    <s v="10015121"/>
  </r>
  <r>
    <n v="0"/>
    <n v="0"/>
    <n v="0"/>
    <n v="0"/>
    <d v="2023-12-01T00:00:00"/>
    <s v="BH Colorado Electric Oper Co"/>
    <s v="Regulated Electric (122)"/>
    <s v="X DNU # 210 (T) Canon Plant-Pole"/>
    <x v="163"/>
    <n v="135500"/>
    <x v="3"/>
    <n v="9812487"/>
    <s v="CanonW 115kv Double Circuit Ta"/>
    <d v="2002-06-26T00:00:00"/>
    <d v="2002-10-01T00:00:00"/>
    <s v="10015121"/>
  </r>
  <r>
    <n v="0"/>
    <n v="0"/>
    <n v="0"/>
    <n v="0"/>
    <d v="2023-12-01T00:00:00"/>
    <s v="BH Colorado Electric Oper Co"/>
    <s v="Regulated Electric (122)"/>
    <s v="X DNU # 210 (T) Canon Plant-Pole"/>
    <x v="163"/>
    <n v="135500"/>
    <x v="3"/>
    <n v="20969825"/>
    <s v="This work order is to replace three arms that are damaged on the West Canon Tallahasse 115 kV line"/>
    <d v="2018-01-29T00:00:00"/>
    <d v="2018-01-01T00:00:00"/>
    <s v="10058860"/>
  </r>
  <r>
    <n v="0"/>
    <n v="0"/>
    <n v="0"/>
    <n v="0"/>
    <d v="2023-12-01T00:00:00"/>
    <s v="BH Colorado Electric Oper Co"/>
    <s v="Regulated Electric (122)"/>
    <s v="X DNU # 210 (T) Canon Plant-Pole"/>
    <x v="163"/>
    <n v="135500"/>
    <x v="3"/>
    <n v="9811774"/>
    <s v="CanonW 115kv Double Circuit Ta"/>
    <d v="2002-06-26T00:00:00"/>
    <d v="2002-09-01T00:00:00"/>
    <s v="10015121"/>
  </r>
  <r>
    <n v="0"/>
    <n v="0"/>
    <n v="0"/>
    <n v="0"/>
    <d v="2023-12-01T00:00:00"/>
    <s v="BH Colorado Electric Oper Co"/>
    <s v="Regulated Electric (122)"/>
    <s v="X DNU # 210 (T) Canon Plant-Pole"/>
    <x v="163"/>
    <n v="135500"/>
    <x v="3"/>
    <n v="11485387"/>
    <s v="Electric Transmission : ETOR115 BLACK HILLS ENERGY CANON PLANT TO TALLAHASSEE 115 CANON CITY"/>
    <d v="2012-02-24T00:00:00"/>
    <d v="2012-06-01T00:00:00"/>
    <s v="60018686"/>
  </r>
  <r>
    <n v="0"/>
    <n v="0"/>
    <n v="0"/>
    <n v="0"/>
    <d v="2023-12-01T00:00:00"/>
    <s v="BH Colorado Electric Oper Co"/>
    <s v="Regulated Electric (122)"/>
    <s v="X DNU # 210 (T) Canon Plant-Pole"/>
    <x v="163"/>
    <n v="135500"/>
    <x v="3"/>
    <n v="9815309"/>
    <s v="CanonW 115kv Double Circuit Ta"/>
    <d v="2002-06-26T00:00:00"/>
    <d v="2003-07-01T00:00:00"/>
    <s v="10015121"/>
  </r>
  <r>
    <n v="0"/>
    <n v="0"/>
    <n v="0"/>
    <n v="0"/>
    <d v="2023-12-01T00:00:00"/>
    <s v="BH Colorado Electric Oper Co"/>
    <s v="Regulated Electric (122)"/>
    <s v="X DNU # 210 (T) Canon Plant-Pole"/>
    <x v="163"/>
    <n v="135500"/>
    <x v="21"/>
    <n v="9811630"/>
    <s v="GUYS"/>
    <d v="2002-06-26T00:00:00"/>
    <d v="2002-01-01T00:00:00"/>
    <s v="10015121"/>
  </r>
  <r>
    <n v="0"/>
    <n v="0"/>
    <n v="0"/>
    <n v="0"/>
    <d v="2023-12-01T00:00:00"/>
    <s v="BH Colorado Electric Oper Co"/>
    <s v="Regulated Electric (122)"/>
    <s v="X DNU # 210 (T) Canon Plant-Pole"/>
    <x v="163"/>
    <n v="135500"/>
    <x v="37"/>
    <n v="21153575"/>
    <s v="Pole, Other"/>
    <d v="2012-02-24T00:00:00"/>
    <d v="2012-01-01T00:00:00"/>
    <s v="60018686"/>
  </r>
  <r>
    <n v="0"/>
    <n v="0"/>
    <n v="0"/>
    <n v="0"/>
    <d v="2023-12-01T00:00:00"/>
    <s v="BH Colorado Electric Oper Co"/>
    <s v="Regulated Electric (122)"/>
    <s v="X DNU # 210 (T) Canon Plant-Pole"/>
    <x v="163"/>
    <n v="135500"/>
    <x v="33"/>
    <n v="9811627"/>
    <s v="POLE, STEEL"/>
    <d v="2002-06-26T00:00:00"/>
    <d v="2002-01-01T00:00:00"/>
    <s v="10015121"/>
  </r>
  <r>
    <n v="0"/>
    <n v="0"/>
    <n v="0"/>
    <n v="0"/>
    <d v="2023-12-01T00:00:00"/>
    <s v="BH Colorado Electric Oper Co"/>
    <s v="Regulated Electric (122)"/>
    <s v="X DNU # 210 (T) Canon Plant-Pole"/>
    <x v="163"/>
    <n v="135500"/>
    <x v="25"/>
    <n v="11582861"/>
    <s v="Pole, Wood, 60'"/>
    <d v="2012-02-24T00:00:00"/>
    <d v="2012-01-01T00:00:00"/>
    <s v="60018686"/>
  </r>
  <r>
    <n v="0"/>
    <n v="0"/>
    <n v="0"/>
    <n v="0"/>
    <d v="2023-12-01T00:00:00"/>
    <s v="BH Colorado Electric Oper Co"/>
    <s v="Regulated Electric (122)"/>
    <s v="X DNU # 210 (T) Canon Plant-Pole"/>
    <x v="163"/>
    <n v="135500"/>
    <x v="25"/>
    <n v="11481688"/>
    <s v="Pole, Wood, 60'"/>
    <d v="1958-07-01T00:00:00"/>
    <d v="1958-07-01T00:00:00"/>
    <s v="WCDXFER"/>
  </r>
  <r>
    <n v="0"/>
    <n v="0"/>
    <n v="0"/>
    <n v="0"/>
    <d v="2023-12-01T00:00:00"/>
    <s v="BH Colorado Electric Oper Co"/>
    <s v="Regulated Electric (122)"/>
    <s v="X DNU # 210 (T) Canon Plant-Pole"/>
    <x v="163"/>
    <n v="135500"/>
    <x v="26"/>
    <n v="20408570"/>
    <s v="Pole, Wood, 65' Or Greater"/>
    <d v="2012-02-09T00:00:00"/>
    <d v="2012-01-01T00:00:00"/>
    <s v="50507XFER"/>
  </r>
  <r>
    <n v="0"/>
    <n v="0"/>
    <n v="0"/>
    <n v="0"/>
    <d v="2023-12-01T00:00:00"/>
    <s v="BH Colorado Electric Oper Co"/>
    <s v="Regulated Electric (122)"/>
    <s v="X DNU # 210 (T) Canon Plant-Pole"/>
    <x v="163"/>
    <n v="135500"/>
    <x v="39"/>
    <n v="19791384"/>
    <s v="Pole, Wood"/>
    <d v="2016-03-25T00:00:00"/>
    <d v="2016-01-01T00:00:00"/>
    <s v="10052147"/>
  </r>
  <r>
    <n v="0"/>
    <n v="0"/>
    <n v="0"/>
    <n v="0"/>
    <d v="2023-12-01T00:00:00"/>
    <s v="BH Colorado Electric Oper Co"/>
    <s v="Regulated Electric (122)"/>
    <s v="X DNU # 210 (T) Canon Plant-Pole"/>
    <x v="163"/>
    <n v="135500"/>
    <x v="34"/>
    <n v="9803368"/>
    <s v="POLE, WOOD"/>
    <d v="1994-07-01T00:00:00"/>
    <d v="1994-07-01T00:00:00"/>
    <s v="WCDXFER"/>
  </r>
  <r>
    <n v="0"/>
    <n v="0"/>
    <n v="0"/>
    <n v="0"/>
    <d v="2023-12-01T00:00:00"/>
    <s v="BH Colorado Electric Oper Co"/>
    <s v="Regulated Electric (122)"/>
    <s v="X DNU # 210 (T) Canon Plant-Pole"/>
    <x v="163"/>
    <n v="135500"/>
    <x v="34"/>
    <n v="9803217"/>
    <s v="POLE, WOOD"/>
    <d v="1958-07-01T00:00:00"/>
    <d v="1958-07-01T00:00:00"/>
    <s v="WCDXFER"/>
  </r>
  <r>
    <n v="0"/>
    <n v="0"/>
    <n v="0"/>
    <n v="0"/>
    <d v="2023-12-01T00:00:00"/>
    <s v="BH Colorado Electric Oper Co"/>
    <s v="Regulated Electric (122)"/>
    <s v="X DNU # 210 (T) Canon Plant-Pole"/>
    <x v="163"/>
    <n v="135500"/>
    <x v="34"/>
    <n v="9803356"/>
    <s v="POLE, WOOD"/>
    <d v="1958-07-01T00:00:00"/>
    <d v="1958-07-01T00:00:00"/>
    <s v="WCDXFER"/>
  </r>
  <r>
    <n v="0"/>
    <n v="0"/>
    <n v="0"/>
    <n v="0"/>
    <d v="2023-12-01T00:00:00"/>
    <s v="BH Colorado Electric Oper Co"/>
    <s v="Regulated Electric (122)"/>
    <s v="X DNU # 210 (T) Canon Plant-Pole"/>
    <x v="163"/>
    <n v="135500"/>
    <x v="34"/>
    <n v="9802894"/>
    <s v="POLE, WOOD"/>
    <d v="1963-07-01T00:00:00"/>
    <d v="1963-07-01T00:00:00"/>
    <s v="WCDXFER"/>
  </r>
  <r>
    <n v="0"/>
    <n v="0"/>
    <n v="0"/>
    <n v="0"/>
    <d v="2023-12-01T00:00:00"/>
    <s v="BH Colorado Electric Oper Co"/>
    <s v="Regulated Electric (122)"/>
    <s v="X DNU # 210 (T) Canon Plant-Pole"/>
    <x v="163"/>
    <n v="135500"/>
    <x v="34"/>
    <n v="9802973"/>
    <s v="POLE, WOOD"/>
    <d v="1958-07-01T00:00:00"/>
    <d v="1958-07-01T00:00:00"/>
    <s v="WCDXFER"/>
  </r>
  <r>
    <n v="0"/>
    <n v="0"/>
    <n v="0"/>
    <n v="0"/>
    <d v="2023-12-01T00:00:00"/>
    <s v="BH Colorado Electric Oper Co"/>
    <s v="Regulated Electric (122)"/>
    <s v="X DNU # 210 (T) Canon Plant-Pole"/>
    <x v="163"/>
    <n v="135500"/>
    <x v="34"/>
    <n v="9802974"/>
    <s v="POLE, WOOD"/>
    <d v="1963-07-01T00:00:00"/>
    <d v="1963-07-01T00:00:00"/>
    <s v="WCDXFER"/>
  </r>
  <r>
    <n v="0"/>
    <n v="0"/>
    <n v="0"/>
    <n v="0"/>
    <d v="2023-12-01T00:00:00"/>
    <s v="BH Colorado Electric Oper Co"/>
    <s v="Regulated Electric (122)"/>
    <s v="X DNU # 210 (T) Canon Plant-Pole"/>
    <x v="163"/>
    <n v="135500"/>
    <x v="34"/>
    <n v="9803286"/>
    <s v="POLE, WOOD"/>
    <d v="1958-07-01T00:00:00"/>
    <d v="1958-07-01T00:00:00"/>
    <s v="WCDXFER"/>
  </r>
  <r>
    <n v="0"/>
    <n v="0"/>
    <n v="0"/>
    <n v="0"/>
    <d v="2023-12-01T00:00:00"/>
    <s v="BH Colorado Electric Oper Co"/>
    <s v="Regulated Electric (122)"/>
    <s v="X DNU # 210 (T) Canon Plant-Pole"/>
    <x v="163"/>
    <n v="135500"/>
    <x v="34"/>
    <n v="9802975"/>
    <s v="POLE, WOOD"/>
    <d v="1994-07-01T00:00:00"/>
    <d v="1994-07-01T00:00:00"/>
    <s v="WCDXFER"/>
  </r>
  <r>
    <n v="0"/>
    <n v="0"/>
    <n v="0"/>
    <n v="0"/>
    <d v="2023-12-01T00:00:00"/>
    <s v="BH Colorado Electric Oper Co"/>
    <s v="Regulated Electric (122)"/>
    <s v="X DNU # 210 (T) Canon Plant-Pole"/>
    <x v="163"/>
    <n v="135500"/>
    <x v="426"/>
    <n v="9974436"/>
    <s v="WOOD 1 POLE 40'"/>
    <d v="1963-07-01T00:00:00"/>
    <d v="1963-07-01T00:00:00"/>
    <s v="CPR Conversion"/>
  </r>
  <r>
    <n v="0"/>
    <n v="0"/>
    <n v="0"/>
    <n v="0"/>
    <d v="2023-12-01T00:00:00"/>
    <s v="BH Colorado Electric Oper Co"/>
    <s v="Regulated Electric (122)"/>
    <s v="X DNU # 210 (T) Canon Plant-Pole"/>
    <x v="163"/>
    <n v="135500"/>
    <x v="53"/>
    <n v="9974435"/>
    <s v="WOOD 1 POLE 60'"/>
    <d v="1963-07-01T00:00:00"/>
    <d v="1963-07-01T00:00:00"/>
    <s v="CPR Conversion"/>
  </r>
  <r>
    <n v="0"/>
    <n v="0"/>
    <n v="0"/>
    <n v="0"/>
    <d v="2023-12-01T00:00:00"/>
    <s v="BH Colorado Electric Oper Co"/>
    <s v="Regulated Electric (122)"/>
    <s v="X DNU # 210 (T) Canon Plant-Pole"/>
    <x v="163"/>
    <n v="135500"/>
    <x v="53"/>
    <n v="9724151"/>
    <s v="WOOD 1 POLE 60'"/>
    <d v="1958-07-01T00:00:00"/>
    <d v="1958-07-01T00:00:00"/>
    <s v="CPR Conversion"/>
  </r>
  <r>
    <n v="0"/>
    <n v="0"/>
    <n v="0"/>
    <n v="0"/>
    <d v="2023-12-01T00:00:00"/>
    <s v="BH Colorado Electric Oper Co"/>
    <s v="Regulated Electric (122)"/>
    <s v="X DNU # 210 (T) Canon Plant-Pole"/>
    <x v="163"/>
    <n v="135500"/>
    <x v="53"/>
    <n v="9974434"/>
    <s v="WOOD 1 POLE 60'"/>
    <d v="1994-07-01T00:00:00"/>
    <d v="1994-07-01T00:00:00"/>
    <s v="CPR Conversion"/>
  </r>
  <r>
    <n v="0"/>
    <n v="0"/>
    <n v="0"/>
    <n v="0"/>
    <d v="2023-12-01T00:00:00"/>
    <s v="BH Colorado Electric Oper Co"/>
    <s v="Regulated Electric (122)"/>
    <s v="X DNU # 210 (T) Canon Plant-Pole"/>
    <x v="163"/>
    <n v="135500"/>
    <x v="55"/>
    <n v="9974433"/>
    <s v="WOOD 1 POLE 70'"/>
    <d v="1958-07-01T00:00:00"/>
    <d v="1958-07-01T00:00:00"/>
    <s v="CPR Conversion"/>
  </r>
  <r>
    <n v="0"/>
    <n v="0"/>
    <n v="0"/>
    <n v="0"/>
    <d v="2023-12-01T00:00:00"/>
    <s v="BH Colorado Electric Oper Co"/>
    <s v="Regulated Electric (122)"/>
    <s v="X DNU # 210 (T) Canon Plant-Pole"/>
    <x v="163"/>
    <n v="135500"/>
    <x v="56"/>
    <n v="9709881"/>
    <s v="WOOD 1 POLE 75'"/>
    <d v="1958-07-01T00:00:00"/>
    <d v="1958-07-01T00:00:00"/>
    <s v="CPR Conversion"/>
  </r>
  <r>
    <n v="0"/>
    <n v="0"/>
    <n v="0"/>
    <n v="0"/>
    <d v="2023-12-01T00:00:00"/>
    <s v="BH Colorado Electric Oper Co"/>
    <s v="Regulated Electric (122)"/>
    <s v="X DNU # 210 (T) Canon Plant-Pole"/>
    <x v="163"/>
    <n v="135500"/>
    <x v="57"/>
    <n v="9974432"/>
    <s v="WOOD 1 POLE 80'"/>
    <d v="1958-07-01T00:00:00"/>
    <d v="1958-07-01T00:00:00"/>
    <s v="CPR Conversion"/>
  </r>
  <r>
    <n v="0"/>
    <n v="0"/>
    <n v="0"/>
    <n v="0"/>
    <d v="2023-12-01T00:00:00"/>
    <s v="BH Colorado Electric Oper Co"/>
    <s v="Regulated Electric (122)"/>
    <s v="X DNU # 210 (T) Canon Plant-Pole"/>
    <x v="163"/>
    <n v="135500"/>
    <x v="58"/>
    <n v="9974431"/>
    <s v="WOOD 1 POLE 85'"/>
    <d v="1994-07-01T00:00:00"/>
    <d v="1994-07-01T00:00:00"/>
    <s v="CPR Conversion"/>
  </r>
  <r>
    <n v="0"/>
    <n v="0"/>
    <n v="0"/>
    <n v="0"/>
    <d v="2023-12-01T00:00:00"/>
    <s v="BH Colorado Electric Oper Co"/>
    <s v="Regulated Electric (122)"/>
    <s v="X DNU # 210 (T) Canon Plant-Pole"/>
    <x v="163"/>
    <n v="135600"/>
    <x v="40"/>
    <n v="11582854"/>
    <s v="Conductor, Oh Copper Bare 4"/>
    <d v="2012-02-24T00:00:00"/>
    <d v="2012-01-01T00:00:00"/>
    <s v="60018686"/>
  </r>
  <r>
    <n v="0"/>
    <n v="0"/>
    <n v="0"/>
    <n v="0"/>
    <d v="2023-12-01T00:00:00"/>
    <s v="BH Colorado Electric Oper Co"/>
    <s v="Regulated Electric (122)"/>
    <s v="X DNU # 210 (T) Canon Plant-Pole"/>
    <x v="163"/>
    <n v="135600"/>
    <x v="40"/>
    <n v="11481702"/>
    <s v="Conductor, Oh Copper Bare 4"/>
    <d v="1958-07-01T00:00:00"/>
    <d v="1958-07-01T00:00:00"/>
    <s v="CPR Conversion"/>
  </r>
  <r>
    <n v="0"/>
    <n v="0"/>
    <n v="0"/>
    <n v="0"/>
    <d v="2023-12-01T00:00:00"/>
    <s v="BH Colorado Electric Oper Co"/>
    <s v="Regulated Electric (122)"/>
    <s v="X DNU # 210 (T) Canon Plant-Pole"/>
    <x v="163"/>
    <n v="135600"/>
    <x v="41"/>
    <n v="9811626"/>
    <s v="CONDUCTOR, OH TRANS &amp; DIST BARE"/>
    <d v="2002-06-26T00:00:00"/>
    <d v="2002-01-01T00:00:00"/>
    <s v="10015121"/>
  </r>
  <r>
    <n v="0"/>
    <n v="0"/>
    <n v="0"/>
    <n v="0"/>
    <d v="2023-12-01T00:00:00"/>
    <s v="BH Colorado Electric Oper Co"/>
    <s v="Regulated Electric (122)"/>
    <s v="X DNU # 210 (T) Canon Plant-Pole"/>
    <x v="163"/>
    <n v="135600"/>
    <x v="35"/>
    <n v="9974430"/>
    <s v="CONDUCTOR, OVERHEAD"/>
    <d v="1958-07-01T00:00:00"/>
    <d v="1958-07-01T00:00:00"/>
    <s v="CPR Conversion"/>
  </r>
  <r>
    <n v="0"/>
    <n v="0"/>
    <n v="0"/>
    <n v="0"/>
    <d v="2023-12-01T00:00:00"/>
    <s v="BH Colorado Electric Oper Co"/>
    <s v="Regulated Electric (122)"/>
    <s v="X DNU # 210 (T) Canon Plant-Pole"/>
    <x v="163"/>
    <n v="135600"/>
    <x v="3"/>
    <n v="9811773"/>
    <s v="CanonW 115kv Double Circuit Ta"/>
    <d v="2002-06-26T00:00:00"/>
    <d v="2002-09-01T00:00:00"/>
    <s v="10015121"/>
  </r>
  <r>
    <n v="0"/>
    <n v="0"/>
    <n v="0"/>
    <n v="0"/>
    <d v="2023-12-01T00:00:00"/>
    <s v="BH Colorado Electric Oper Co"/>
    <s v="Regulated Electric (122)"/>
    <s v="X DNU # 210 (T) Canon Plant-Pole"/>
    <x v="163"/>
    <n v="135600"/>
    <x v="3"/>
    <n v="9811329"/>
    <s v="CanonW 115kv Double Circuit Ta"/>
    <d v="2002-06-26T00:00:00"/>
    <d v="2002-06-01T00:00:00"/>
    <s v="10015121"/>
  </r>
  <r>
    <n v="0"/>
    <n v="0"/>
    <n v="0"/>
    <n v="0"/>
    <d v="2023-12-01T00:00:00"/>
    <s v="BH Colorado Electric Oper Co"/>
    <s v="Regulated Electric (122)"/>
    <s v="X DNU # 210 (T) Canon Plant-Pole"/>
    <x v="163"/>
    <n v="135600"/>
    <x v="3"/>
    <n v="11485390"/>
    <s v="Electric Transmission : ETOR115 BLACK HILLS ENERGY CANON PLANT TO TALLAHASSEE 115 CANON CITY"/>
    <d v="2012-02-24T00:00:00"/>
    <d v="2012-06-01T00:00:00"/>
    <s v="60018686"/>
  </r>
  <r>
    <n v="0"/>
    <n v="0"/>
    <n v="0"/>
    <n v="0"/>
    <d v="2023-12-01T00:00:00"/>
    <s v="BH Colorado Electric Oper Co"/>
    <s v="Regulated Electric (122)"/>
    <s v="X DNU # 210 (T) Canon Plant-Pole"/>
    <x v="163"/>
    <n v="135600"/>
    <x v="3"/>
    <n v="9811466"/>
    <s v="CanonW 115kv Double Circuit Ta"/>
    <d v="2002-06-26T00:00:00"/>
    <d v="2002-07-01T00:00:00"/>
    <s v="10015121"/>
  </r>
  <r>
    <n v="0"/>
    <n v="0"/>
    <n v="0"/>
    <n v="0"/>
    <d v="2023-12-01T00:00:00"/>
    <s v="BH Colorado Electric Oper Co"/>
    <s v="Regulated Electric (122)"/>
    <s v="X DNU # 210 (T) Canon Plant-Pole"/>
    <x v="163"/>
    <n v="135600"/>
    <x v="3"/>
    <n v="9812486"/>
    <s v="CanonW 115kv Double Circuit Ta"/>
    <d v="2002-06-26T00:00:00"/>
    <d v="2002-10-01T00:00:00"/>
    <s v="10015121"/>
  </r>
  <r>
    <n v="0"/>
    <n v="0"/>
    <n v="0"/>
    <n v="0"/>
    <d v="2023-12-01T00:00:00"/>
    <s v="BH Colorado Electric Oper Co"/>
    <s v="Regulated Electric (122)"/>
    <s v="X DNU # 210 (T) Canon Plant-Pole"/>
    <x v="163"/>
    <n v="135600"/>
    <x v="3"/>
    <n v="9813333"/>
    <s v="CanonW 115kv Double Circuit Ta"/>
    <d v="2002-06-26T00:00:00"/>
    <d v="2002-12-01T00:00:00"/>
    <s v="10015121"/>
  </r>
  <r>
    <n v="0"/>
    <n v="0"/>
    <n v="0"/>
    <n v="0"/>
    <d v="2023-12-01T00:00:00"/>
    <s v="BH Colorado Electric Oper Co"/>
    <s v="Regulated Electric (122)"/>
    <s v="X DNU # 210 (T) Canon Plant-Pole"/>
    <x v="163"/>
    <n v="135600"/>
    <x v="3"/>
    <n v="9813527"/>
    <s v="CanonW 115kv Double Circuit Ta"/>
    <d v="2002-06-26T00:00:00"/>
    <d v="2003-01-01T00:00:00"/>
    <s v="10015121"/>
  </r>
  <r>
    <n v="0"/>
    <n v="0"/>
    <n v="0"/>
    <n v="0"/>
    <d v="2023-12-01T00:00:00"/>
    <s v="BH Colorado Electric Oper Co"/>
    <s v="Regulated Electric (122)"/>
    <s v="X DNU # 210 (T) Canon Plant-Pole"/>
    <x v="163"/>
    <n v="135600"/>
    <x v="3"/>
    <n v="9815308"/>
    <s v="CanonW 115kv Double Circuit Ta"/>
    <d v="2002-06-26T00:00:00"/>
    <d v="2003-07-01T00:00:00"/>
    <s v="10015121"/>
  </r>
  <r>
    <n v="0"/>
    <n v="0"/>
    <n v="0"/>
    <n v="0"/>
    <d v="2023-12-01T00:00:00"/>
    <s v="BH Colorado Electric Oper Co"/>
    <s v="Regulated Electric (122)"/>
    <s v="X DNU # 210 (T) Canon Plant-Pole"/>
    <x v="163"/>
    <n v="135600"/>
    <x v="11"/>
    <n v="20408581"/>
    <s v="Insulator"/>
    <d v="2012-02-09T00:00:00"/>
    <d v="2012-01-01T00:00:00"/>
    <s v="50507XFER"/>
  </r>
  <r>
    <n v="0"/>
    <n v="0"/>
    <n v="0"/>
    <n v="0"/>
    <d v="2023-12-01T00:00:00"/>
    <s v="BH Colorado Electric Oper Co"/>
    <s v="Regulated Electric (122)"/>
    <s v="X DNU # 210 (T) Canon Plant-Pole"/>
    <x v="163"/>
    <n v="135600"/>
    <x v="29"/>
    <n v="9811629"/>
    <s v="POST INSULATORS"/>
    <d v="2002-06-26T00:00:00"/>
    <d v="2002-01-01T00:00:00"/>
    <s v="10015121"/>
  </r>
  <r>
    <n v="0"/>
    <n v="0"/>
    <n v="0"/>
    <n v="0"/>
    <d v="2023-12-01T00:00:00"/>
    <s v="BH Colorado Electric Oper Co"/>
    <s v="Regulated Electric (122)"/>
    <s v="X DNU # 210 (T) Canon Plant-Pole"/>
    <x v="163"/>
    <n v="135600"/>
    <x v="30"/>
    <n v="9811631"/>
    <s v="STATIC WIRE (TRANSMISSION LINES)"/>
    <d v="2002-06-26T00:00:00"/>
    <d v="2002-01-01T00:00:00"/>
    <s v="10015121"/>
  </r>
  <r>
    <n v="0"/>
    <n v="0"/>
    <n v="0"/>
    <n v="0"/>
    <d v="2023-12-01T00:00:00"/>
    <s v="BH Colorado Electric Oper Co"/>
    <s v="Regulated Electric (122)"/>
    <s v="X DNU # 210 (T) Canon Plant-Pole"/>
    <x v="163"/>
    <n v="135600"/>
    <x v="30"/>
    <n v="9974429"/>
    <s v="STATIC WIRE (TRANSMISSION LINES)"/>
    <d v="1958-07-01T00:00:00"/>
    <d v="1958-07-01T00:00:00"/>
    <s v="CPR Conversion"/>
  </r>
  <r>
    <n v="0"/>
    <n v="0"/>
    <n v="0"/>
    <n v="0"/>
    <d v="2023-12-01T00:00:00"/>
    <s v="BH Colorado Electric Oper Co"/>
    <s v="Regulated Electric (122)"/>
    <s v="X DNU # 210 (T) Canon Plant-Pole"/>
    <x v="163"/>
    <n v="135600"/>
    <x v="31"/>
    <n v="9813650"/>
    <s v="SUSPENSION INSULATORS"/>
    <d v="2003-02-01T00:00:00"/>
    <d v="2003-01-01T00:00:00"/>
    <s v="7105210131"/>
  </r>
  <r>
    <n v="0"/>
    <n v="0"/>
    <n v="0"/>
    <n v="0"/>
    <d v="2023-12-01T00:00:00"/>
    <s v="BH Colorado Electric Oper Co"/>
    <s v="Regulated Electric (122)"/>
    <s v="X DNU # 210 (T) Canon Plant-Pole"/>
    <x v="163"/>
    <n v="135600"/>
    <x v="31"/>
    <n v="9811628"/>
    <s v="SUSPENSION INSULATORS"/>
    <d v="2002-06-26T00:00:00"/>
    <d v="2002-01-01T00:00:00"/>
    <s v="10015121"/>
  </r>
  <r>
    <n v="0"/>
    <n v="0"/>
    <n v="0"/>
    <n v="0"/>
    <d v="2023-12-01T00:00:00"/>
    <s v="BH Colorado Electric Oper Co"/>
    <s v="Regulated Electric (122)"/>
    <s v="X DNU # 210 (T) Canon Plant-Pole"/>
    <x v="163"/>
    <n v="135600"/>
    <x v="31"/>
    <n v="19791381"/>
    <s v="Suspension Insulators"/>
    <d v="2016-03-25T00:00:00"/>
    <d v="2016-01-01T00:00:00"/>
    <s v="10052147"/>
  </r>
  <r>
    <n v="0"/>
    <n v="0"/>
    <n v="0"/>
    <n v="0"/>
    <d v="2023-12-01T00:00:00"/>
    <s v="BH Colorado Electric Oper Co"/>
    <s v="Regulated Electric (122)"/>
    <s v="X DNU # 210 (T) Canon Plant-Pole"/>
    <x v="163"/>
    <n v="135600"/>
    <x v="31"/>
    <n v="9818620"/>
    <s v="SUSPENSION INSULATORS"/>
    <d v="2005-01-01T00:00:00"/>
    <d v="2005-01-01T00:00:00"/>
    <s v="7105210131"/>
  </r>
  <r>
    <n v="0"/>
    <n v="0"/>
    <n v="0"/>
    <n v="0"/>
    <d v="2023-12-01T00:00:00"/>
    <s v="BH Colorado Electric Oper Co"/>
    <s v="Regulated Electric (122)"/>
    <s v="X DNU # 214 (T) Skala Tap-Skala"/>
    <x v="164"/>
    <n v="135002"/>
    <x v="17"/>
    <n v="9869910"/>
    <s v="T-LIN S22 T19 R69"/>
    <d v="1990-07-01T00:00:00"/>
    <d v="1990-07-01T00:00:00"/>
    <s v="CPR Conversion"/>
  </r>
  <r>
    <n v="0"/>
    <n v="0"/>
    <n v="0"/>
    <n v="0"/>
    <d v="2023-12-01T00:00:00"/>
    <s v="BH Colorado Electric Oper Co"/>
    <s v="Regulated Electric (122)"/>
    <s v="X DNU # 214 (T) Skala Tap-Skala"/>
    <x v="164"/>
    <n v="135500"/>
    <x v="70"/>
    <n v="9801986"/>
    <s v="CROSSARM ASSEMBLIES, STEEL"/>
    <d v="1991-07-01T00:00:00"/>
    <d v="1991-07-01T00:00:00"/>
    <s v="WCDXFER"/>
  </r>
  <r>
    <n v="0"/>
    <n v="0"/>
    <n v="0"/>
    <n v="0"/>
    <d v="2023-12-01T00:00:00"/>
    <s v="BH Colorado Electric Oper Co"/>
    <s v="Regulated Electric (122)"/>
    <s v="X DNU # 214 (T) Skala Tap-Skala"/>
    <x v="164"/>
    <n v="135500"/>
    <x v="70"/>
    <n v="9801953"/>
    <s v="CROSSARM ASSEMBLIES, STEEL"/>
    <d v="1991-07-01T00:00:00"/>
    <d v="1991-07-01T00:00:00"/>
    <s v="WCDXFER"/>
  </r>
  <r>
    <n v="0"/>
    <n v="0"/>
    <n v="0"/>
    <n v="0"/>
    <d v="2023-12-01T00:00:00"/>
    <s v="BH Colorado Electric Oper Co"/>
    <s v="Regulated Electric (122)"/>
    <s v="X DNU # 214 (T) Skala Tap-Skala"/>
    <x v="164"/>
    <n v="135500"/>
    <x v="33"/>
    <n v="9802262"/>
    <s v="POLE, STEEL"/>
    <d v="1991-07-01T00:00:00"/>
    <d v="1991-07-01T00:00:00"/>
    <s v="WCDXFER"/>
  </r>
  <r>
    <n v="0"/>
    <n v="0"/>
    <n v="0"/>
    <n v="0"/>
    <d v="2023-12-01T00:00:00"/>
    <s v="BH Colorado Electric Oper Co"/>
    <s v="Regulated Electric (122)"/>
    <s v="X DNU # 214 (T) Skala Tap-Skala"/>
    <x v="164"/>
    <n v="135500"/>
    <x v="34"/>
    <n v="9804974"/>
    <s v="POLE, WOOD"/>
    <d v="1991-07-01T00:00:00"/>
    <d v="1991-07-01T00:00:00"/>
    <s v="WCDXFER"/>
  </r>
  <r>
    <n v="0"/>
    <n v="0"/>
    <n v="0"/>
    <n v="0"/>
    <d v="2023-12-01T00:00:00"/>
    <s v="BH Colorado Electric Oper Co"/>
    <s v="Regulated Electric (122)"/>
    <s v="X DNU # 214 (T) Skala Tap-Skala"/>
    <x v="164"/>
    <n v="135500"/>
    <x v="50"/>
    <n v="9974427"/>
    <s v="STEEL 1 POLE 75'"/>
    <d v="1991-07-01T00:00:00"/>
    <d v="1991-07-01T00:00:00"/>
    <s v="CPR Conversion"/>
  </r>
  <r>
    <n v="0"/>
    <n v="0"/>
    <n v="0"/>
    <n v="0"/>
    <d v="2023-12-01T00:00:00"/>
    <s v="BH Colorado Electric Oper Co"/>
    <s v="Regulated Electric (122)"/>
    <s v="X DNU # 214 (T) Skala Tap-Skala"/>
    <x v="164"/>
    <n v="135500"/>
    <x v="443"/>
    <n v="9974426"/>
    <s v="STEEL 2 POLES 70'"/>
    <d v="1991-07-01T00:00:00"/>
    <d v="1991-07-01T00:00:00"/>
    <s v="CPR Conversion"/>
  </r>
  <r>
    <n v="0"/>
    <n v="0"/>
    <n v="0"/>
    <n v="0"/>
    <d v="2023-12-01T00:00:00"/>
    <s v="BH Colorado Electric Oper Co"/>
    <s v="Regulated Electric (122)"/>
    <s v="X DNU # 214 (T) Skala Tap-Skala"/>
    <x v="164"/>
    <n v="135600"/>
    <x v="35"/>
    <n v="9728057"/>
    <s v="CONDUCTOR, OVERHEAD"/>
    <d v="1991-07-01T00:00:00"/>
    <d v="1991-07-01T00:00:00"/>
    <s v="CPR Conversion"/>
  </r>
  <r>
    <n v="0"/>
    <n v="0"/>
    <n v="0"/>
    <n v="0"/>
    <d v="2023-12-01T00:00:00"/>
    <s v="BH Colorado Electric Oper Co"/>
    <s v="Regulated Electric (122)"/>
    <s v="X DNU # 214 (T) Skala Tap-Skala"/>
    <x v="164"/>
    <n v="135600"/>
    <x v="30"/>
    <n v="9974425"/>
    <s v="STATIC WIRE (TRANSMISSION LINES)"/>
    <d v="1991-07-01T00:00:00"/>
    <d v="1991-07-01T00:00:00"/>
    <s v="CPR Conversion"/>
  </r>
  <r>
    <n v="0"/>
    <n v="0"/>
    <n v="0"/>
    <n v="0"/>
    <d v="2023-12-01T00:00:00"/>
    <s v="BH Colorado Electric Oper Co"/>
    <s v="Regulated Electric (122)"/>
    <s v="X DNU # 215 (T) Hyde Park- West"/>
    <x v="165"/>
    <n v="135001"/>
    <x v="16"/>
    <n v="9868940"/>
    <s v="LAND - TRACT 26"/>
    <d v="1955-07-01T00:00:00"/>
    <d v="1955-07-01T00:00:00"/>
    <s v="CPR Conversion"/>
  </r>
  <r>
    <n v="0"/>
    <n v="0"/>
    <n v="0"/>
    <n v="0"/>
    <d v="2023-12-01T00:00:00"/>
    <s v="BH Colorado Electric Oper Co"/>
    <s v="Regulated Electric (122)"/>
    <s v="X DNU # 215 (T) Hyde Park- West"/>
    <x v="165"/>
    <n v="135001"/>
    <x v="16"/>
    <n v="9718781"/>
    <s v="LAND - TRACT 23"/>
    <d v="1955-07-01T00:00:00"/>
    <d v="1955-07-01T00:00:00"/>
    <s v="CPR Conversion"/>
  </r>
  <r>
    <n v="0"/>
    <n v="0"/>
    <n v="0"/>
    <n v="0"/>
    <d v="2023-12-01T00:00:00"/>
    <s v="BH Colorado Electric Oper Co"/>
    <s v="Regulated Electric (122)"/>
    <s v="X DNU # 215 (T) Hyde Park- West"/>
    <x v="165"/>
    <n v="135001"/>
    <x v="16"/>
    <n v="9696109"/>
    <s v="LAND - TRACT 28"/>
    <d v="1955-07-01T00:00:00"/>
    <d v="1955-07-01T00:00:00"/>
    <s v="CPR Conversion"/>
  </r>
  <r>
    <n v="0"/>
    <n v="0"/>
    <n v="0"/>
    <n v="0"/>
    <d v="2023-12-01T00:00:00"/>
    <s v="BH Colorado Electric Oper Co"/>
    <s v="Regulated Electric (122)"/>
    <s v="X DNU # 215 (T) Hyde Park- West"/>
    <x v="165"/>
    <n v="135001"/>
    <x v="16"/>
    <n v="9868941"/>
    <s v="LAND - TRACT 25"/>
    <d v="1955-07-01T00:00:00"/>
    <d v="1955-07-01T00:00:00"/>
    <s v="CPR Conversion"/>
  </r>
  <r>
    <n v="0"/>
    <n v="0"/>
    <n v="0"/>
    <n v="0"/>
    <d v="2023-12-01T00:00:00"/>
    <s v="BH Colorado Electric Oper Co"/>
    <s v="Regulated Electric (122)"/>
    <s v="X DNU # 215 (T) Hyde Park- West"/>
    <x v="165"/>
    <n v="135001"/>
    <x v="16"/>
    <n v="9868939"/>
    <s v="LAND - TRACT 27"/>
    <d v="1955-07-01T00:00:00"/>
    <d v="1955-07-01T00:00:00"/>
    <s v="CPR Conversion"/>
  </r>
  <r>
    <n v="0"/>
    <n v="0"/>
    <n v="0"/>
    <n v="0"/>
    <d v="2023-12-01T00:00:00"/>
    <s v="BH Colorado Electric Oper Co"/>
    <s v="Regulated Electric (122)"/>
    <s v="X DNU # 215 (T) Hyde Park- West"/>
    <x v="165"/>
    <n v="135001"/>
    <x v="16"/>
    <n v="9868938"/>
    <s v="LAND - TRACT 29"/>
    <d v="1955-07-01T00:00:00"/>
    <d v="1955-07-01T00:00:00"/>
    <s v="CPR Conversion"/>
  </r>
  <r>
    <n v="0"/>
    <n v="0"/>
    <n v="0"/>
    <n v="0"/>
    <d v="2023-12-01T00:00:00"/>
    <s v="BH Colorado Electric Oper Co"/>
    <s v="Regulated Electric (122)"/>
    <s v="X DNU # 215 (T) Hyde Park- West"/>
    <x v="165"/>
    <n v="135001"/>
    <x v="16"/>
    <n v="9868942"/>
    <s v="LAND - TRACT 24"/>
    <d v="1955-07-01T00:00:00"/>
    <d v="1955-07-01T00:00:00"/>
    <s v="CPR Conversion"/>
  </r>
  <r>
    <n v="0"/>
    <n v="0"/>
    <n v="0"/>
    <n v="0"/>
    <d v="2023-12-01T00:00:00"/>
    <s v="BH Colorado Electric Oper Co"/>
    <s v="Regulated Electric (122)"/>
    <s v="X DNU # 215 (T) Hyde Park- West"/>
    <x v="165"/>
    <n v="135002"/>
    <x v="17"/>
    <n v="21283833"/>
    <s v="T-LIN S28 T20 R64"/>
    <d v="1968-07-01T00:00:00"/>
    <d v="1968-07-01T00:00:00"/>
    <s v="50507XFER"/>
  </r>
  <r>
    <n v="0"/>
    <n v="0"/>
    <n v="0"/>
    <n v="0"/>
    <d v="2023-12-01T00:00:00"/>
    <s v="BH Colorado Electric Oper Co"/>
    <s v="Regulated Electric (122)"/>
    <s v="X DNU # 215 (T) Hyde Park- West"/>
    <x v="165"/>
    <n v="135002"/>
    <x v="17"/>
    <n v="21283799"/>
    <s v="T-LIN S07 T20 R64"/>
    <d v="1942-07-01T00:00:00"/>
    <d v="1942-07-01T00:00:00"/>
    <s v="50507XFER"/>
  </r>
  <r>
    <n v="0"/>
    <n v="0"/>
    <n v="0"/>
    <n v="0"/>
    <d v="2023-12-01T00:00:00"/>
    <s v="BH Colorado Electric Oper Co"/>
    <s v="Regulated Electric (122)"/>
    <s v="X DNU # 215 (T) Hyde Park- West"/>
    <x v="165"/>
    <n v="135002"/>
    <x v="17"/>
    <n v="21283806"/>
    <s v="T-LIN S07 T20 R64"/>
    <d v="1943-07-01T00:00:00"/>
    <d v="1943-07-01T00:00:00"/>
    <s v="50507XFER"/>
  </r>
  <r>
    <n v="0"/>
    <n v="0"/>
    <n v="0"/>
    <n v="0"/>
    <d v="2023-12-01T00:00:00"/>
    <s v="BH Colorado Electric Oper Co"/>
    <s v="Regulated Electric (122)"/>
    <s v="X DNU # 215 (T) Hyde Park- West"/>
    <x v="165"/>
    <n v="135002"/>
    <x v="17"/>
    <n v="21283840"/>
    <s v="T-LIN S27 T20 R64"/>
    <d v="1968-07-01T00:00:00"/>
    <d v="1968-07-01T00:00:00"/>
    <s v="50507XFER"/>
  </r>
  <r>
    <n v="0"/>
    <n v="0"/>
    <n v="0"/>
    <n v="0"/>
    <d v="2023-12-01T00:00:00"/>
    <s v="BH Colorado Electric Oper Co"/>
    <s v="Regulated Electric (122)"/>
    <s v="X DNU # 215 (T) Hyde Park- West"/>
    <x v="165"/>
    <n v="135002"/>
    <x v="17"/>
    <n v="21283814"/>
    <s v="T-LIN S26 T20 R64"/>
    <d v="1959-07-01T00:00:00"/>
    <d v="1959-07-01T00:00:00"/>
    <s v="50507XFER"/>
  </r>
  <r>
    <n v="0"/>
    <n v="0"/>
    <n v="0"/>
    <n v="0"/>
    <d v="2023-12-01T00:00:00"/>
    <s v="BH Colorado Electric Oper Co"/>
    <s v="Regulated Electric (122)"/>
    <s v="X DNU # 215 (T) Hyde Park- West"/>
    <x v="165"/>
    <n v="135002"/>
    <x v="17"/>
    <n v="9869960"/>
    <s v="T-LIN S25 T20 R65"/>
    <d v="1981-07-01T00:00:00"/>
    <d v="1981-07-01T00:00:00"/>
    <s v="CPR Conversion"/>
  </r>
  <r>
    <n v="0"/>
    <n v="0"/>
    <n v="0"/>
    <n v="0"/>
    <d v="2023-12-01T00:00:00"/>
    <s v="BH Colorado Electric Oper Co"/>
    <s v="Regulated Electric (122)"/>
    <s v="X DNU # 215 (T) Hyde Park- West"/>
    <x v="165"/>
    <n v="135002"/>
    <x v="17"/>
    <n v="21283811"/>
    <s v="T-LIN S18 T20 R64"/>
    <d v="1959-07-01T00:00:00"/>
    <d v="1959-07-01T00:00:00"/>
    <s v="50507XFER"/>
  </r>
  <r>
    <n v="0"/>
    <n v="0"/>
    <n v="0"/>
    <n v="0"/>
    <d v="2023-12-01T00:00:00"/>
    <s v="BH Colorado Electric Oper Co"/>
    <s v="Regulated Electric (122)"/>
    <s v="X DNU # 215 (T) Hyde Park- West"/>
    <x v="165"/>
    <n v="135002"/>
    <x v="17"/>
    <n v="21283826"/>
    <s v="T-LIN S07 T20 R64"/>
    <d v="1966-07-01T00:00:00"/>
    <d v="1966-07-01T00:00:00"/>
    <s v="50507XFER"/>
  </r>
  <r>
    <n v="0"/>
    <n v="0"/>
    <n v="0"/>
    <n v="0"/>
    <d v="2023-12-01T00:00:00"/>
    <s v="BH Colorado Electric Oper Co"/>
    <s v="Regulated Electric (122)"/>
    <s v="X DNU # 215 (T) Hyde Park- West"/>
    <x v="165"/>
    <n v="135002"/>
    <x v="17"/>
    <n v="21283821"/>
    <s v="T-LIN S07 T20 R64"/>
    <d v="1959-07-01T00:00:00"/>
    <d v="1959-07-01T00:00:00"/>
    <s v="50507XFER"/>
  </r>
  <r>
    <n v="0"/>
    <n v="0"/>
    <n v="0"/>
    <n v="0"/>
    <d v="2023-12-01T00:00:00"/>
    <s v="BH Colorado Electric Oper Co"/>
    <s v="Regulated Electric (122)"/>
    <s v="X DNU # 215 (T) Hyde Park- West"/>
    <x v="165"/>
    <n v="135300"/>
    <x v="43"/>
    <n v="12550861"/>
    <s v="Pole, Wood, 45'"/>
    <d v="2014-01-17T00:00:00"/>
    <d v="2014-01-01T00:00:00"/>
    <s v="10047726"/>
  </r>
  <r>
    <n v="0"/>
    <n v="0"/>
    <n v="0"/>
    <n v="0"/>
    <d v="2023-12-01T00:00:00"/>
    <s v="BH Colorado Electric Oper Co"/>
    <s v="Regulated Electric (122)"/>
    <s v="X DNU # 215 (T) Hyde Park- West"/>
    <x v="165"/>
    <n v="135300"/>
    <x v="24"/>
    <n v="12550864"/>
    <s v="Pole, Wood, 55'"/>
    <d v="2014-01-17T00:00:00"/>
    <d v="2014-01-01T00:00:00"/>
    <s v="10047726"/>
  </r>
  <r>
    <n v="0"/>
    <n v="0"/>
    <n v="0"/>
    <n v="0"/>
    <d v="2023-12-01T00:00:00"/>
    <s v="BH Colorado Electric Oper Co"/>
    <s v="Regulated Electric (122)"/>
    <s v="X DNU # 215 (T) Hyde Park- West"/>
    <x v="165"/>
    <n v="135300"/>
    <x v="25"/>
    <n v="12550867"/>
    <s v="Pole, Wood, 60'"/>
    <d v="2014-01-17T00:00:00"/>
    <d v="2014-01-01T00:00:00"/>
    <s v="10047726"/>
  </r>
  <r>
    <n v="0"/>
    <n v="0"/>
    <n v="0"/>
    <n v="0"/>
    <d v="2023-12-01T00:00:00"/>
    <s v="BH Colorado Electric Oper Co"/>
    <s v="Regulated Electric (122)"/>
    <s v="X DNU # 215 (T) Hyde Park- West"/>
    <x v="165"/>
    <n v="135300"/>
    <x v="26"/>
    <n v="12550870"/>
    <s v="Pole, Wood, 95'"/>
    <d v="2014-01-17T00:00:00"/>
    <d v="2014-01-01T00:00:00"/>
    <s v="10047726"/>
  </r>
  <r>
    <n v="0"/>
    <n v="0"/>
    <n v="0"/>
    <n v="0"/>
    <d v="2023-12-01T00:00:00"/>
    <s v="BH Colorado Electric Oper Co"/>
    <s v="Regulated Electric (122)"/>
    <s v="X DNU # 215 (T) Hyde Park- West"/>
    <x v="165"/>
    <n v="135500"/>
    <x v="32"/>
    <n v="9741885"/>
    <s v="CROSSARM ASSEMBLIES, WOOD"/>
    <d v="2007-12-01T00:00:00"/>
    <d v="2007-01-01T00:00:00"/>
    <s v="7105215131"/>
  </r>
  <r>
    <n v="0"/>
    <n v="0"/>
    <n v="0"/>
    <n v="0"/>
    <d v="2023-12-01T00:00:00"/>
    <s v="BH Colorado Electric Oper Co"/>
    <s v="Regulated Electric (122)"/>
    <s v="X DNU # 215 (T) Hyde Park- West"/>
    <x v="165"/>
    <n v="135500"/>
    <x v="32"/>
    <n v="19704933"/>
    <s v="Crossarm Assemblies, Wood"/>
    <d v="2016-07-01T00:00:00"/>
    <d v="2016-07-01T00:00:00"/>
    <s v="10053964"/>
  </r>
  <r>
    <n v="0"/>
    <n v="0"/>
    <n v="0"/>
    <n v="0"/>
    <d v="2023-12-01T00:00:00"/>
    <s v="BH Colorado Electric Oper Co"/>
    <s v="Regulated Electric (122)"/>
    <s v="X DNU # 215 (T) Hyde Park- West"/>
    <x v="165"/>
    <n v="135500"/>
    <x v="32"/>
    <n v="9802704"/>
    <s v="CROSSARM ASSEMBLIES, WOOD"/>
    <d v="1995-07-01T00:00:00"/>
    <d v="1995-07-01T00:00:00"/>
    <s v="WCDXFER"/>
  </r>
  <r>
    <n v="0"/>
    <n v="0"/>
    <n v="0"/>
    <n v="0"/>
    <d v="2023-12-01T00:00:00"/>
    <s v="BH Colorado Electric Oper Co"/>
    <s v="Regulated Electric (122)"/>
    <s v="X DNU # 215 (T) Hyde Park- West"/>
    <x v="165"/>
    <n v="135500"/>
    <x v="32"/>
    <n v="9802598"/>
    <s v="CROSSARM ASSEMBLIES, WOOD"/>
    <d v="1983-07-01T00:00:00"/>
    <d v="1983-07-01T00:00:00"/>
    <s v="WCDXFER"/>
  </r>
  <r>
    <n v="0"/>
    <n v="0"/>
    <n v="0"/>
    <n v="0"/>
    <d v="2023-12-01T00:00:00"/>
    <s v="BH Colorado Electric Oper Co"/>
    <s v="Regulated Electric (122)"/>
    <s v="X DNU # 215 (T) Hyde Park- West"/>
    <x v="165"/>
    <n v="135500"/>
    <x v="32"/>
    <n v="9802594"/>
    <s v="CROSSARM ASSEMBLIES, WOOD"/>
    <d v="1960-07-01T00:00:00"/>
    <d v="1960-07-01T00:00:00"/>
    <s v="WCDXFER"/>
  </r>
  <r>
    <n v="0"/>
    <n v="0"/>
    <n v="0"/>
    <n v="0"/>
    <d v="2023-12-01T00:00:00"/>
    <s v="BH Colorado Electric Oper Co"/>
    <s v="Regulated Electric (122)"/>
    <s v="X DNU # 215 (T) Hyde Park- West"/>
    <x v="165"/>
    <n v="135500"/>
    <x v="32"/>
    <n v="9802870"/>
    <s v="CROSSARM ASSEMBLIES, WOOD"/>
    <d v="1982-07-01T00:00:00"/>
    <d v="1982-07-01T00:00:00"/>
    <s v="WCDXFER"/>
  </r>
  <r>
    <n v="0"/>
    <n v="0"/>
    <n v="0"/>
    <n v="0"/>
    <d v="2023-12-01T00:00:00"/>
    <s v="BH Colorado Electric Oper Co"/>
    <s v="Regulated Electric (122)"/>
    <s v="X DNU # 215 (T) Hyde Park- West"/>
    <x v="165"/>
    <n v="135500"/>
    <x v="32"/>
    <n v="9802593"/>
    <s v="CROSSARM ASSEMBLIES, WOOD"/>
    <d v="1953-07-01T00:00:00"/>
    <d v="1953-07-01T00:00:00"/>
    <s v="WCDXFER"/>
  </r>
  <r>
    <n v="0"/>
    <n v="0"/>
    <n v="0"/>
    <n v="0"/>
    <d v="2023-12-01T00:00:00"/>
    <s v="BH Colorado Electric Oper Co"/>
    <s v="Regulated Electric (122)"/>
    <s v="X DNU # 215 (T) Hyde Park- West"/>
    <x v="165"/>
    <n v="135500"/>
    <x v="32"/>
    <n v="9802595"/>
    <s v="CROSSARM ASSEMBLIES, WOOD"/>
    <d v="1962-07-01T00:00:00"/>
    <d v="1962-07-01T00:00:00"/>
    <s v="WCDXFER"/>
  </r>
  <r>
    <n v="0"/>
    <n v="0"/>
    <n v="0"/>
    <n v="0"/>
    <d v="2023-12-01T00:00:00"/>
    <s v="BH Colorado Electric Oper Co"/>
    <s v="Regulated Electric (122)"/>
    <s v="X DNU # 215 (T) Hyde Park- West"/>
    <x v="165"/>
    <n v="135500"/>
    <x v="32"/>
    <n v="9802868"/>
    <s v="CROSSARM ASSEMBLIES, WOOD"/>
    <d v="1953-07-01T00:00:00"/>
    <d v="1953-07-01T00:00:00"/>
    <s v="WCDXFER"/>
  </r>
  <r>
    <n v="0"/>
    <n v="0"/>
    <n v="0"/>
    <n v="0"/>
    <d v="2023-12-01T00:00:00"/>
    <s v="BH Colorado Electric Oper Co"/>
    <s v="Regulated Electric (122)"/>
    <s v="X DNU # 215 (T) Hyde Park- West"/>
    <x v="165"/>
    <n v="135500"/>
    <x v="32"/>
    <n v="9802869"/>
    <s v="CROSSARM ASSEMBLIES, WOOD"/>
    <d v="1981-07-01T00:00:00"/>
    <d v="1981-07-01T00:00:00"/>
    <s v="WCDXFER"/>
  </r>
  <r>
    <n v="0"/>
    <n v="0"/>
    <n v="0"/>
    <n v="0"/>
    <d v="2023-12-01T00:00:00"/>
    <s v="BH Colorado Electric Oper Co"/>
    <s v="Regulated Electric (122)"/>
    <s v="X DNU # 215 (T) Hyde Park- West"/>
    <x v="165"/>
    <n v="135500"/>
    <x v="32"/>
    <n v="9802833"/>
    <s v="CROSSARM ASSEMBLIES, WOOD"/>
    <d v="1995-07-01T00:00:00"/>
    <d v="1995-07-01T00:00:00"/>
    <s v="WCDXFER"/>
  </r>
  <r>
    <n v="0"/>
    <n v="0"/>
    <n v="0"/>
    <n v="0"/>
    <d v="2023-12-01T00:00:00"/>
    <s v="BH Colorado Electric Oper Co"/>
    <s v="Regulated Electric (122)"/>
    <s v="X DNU # 215 (T) Hyde Park- West"/>
    <x v="165"/>
    <n v="135500"/>
    <x v="32"/>
    <n v="9802596"/>
    <s v="CROSSARM ASSEMBLIES, WOOD"/>
    <d v="1975-07-01T00:00:00"/>
    <d v="1975-07-01T00:00:00"/>
    <s v="WCDXFER"/>
  </r>
  <r>
    <n v="0"/>
    <n v="0"/>
    <n v="0"/>
    <n v="0"/>
    <d v="2023-12-01T00:00:00"/>
    <s v="BH Colorado Electric Oper Co"/>
    <s v="Regulated Electric (122)"/>
    <s v="X DNU # 215 (T) Hyde Park- West"/>
    <x v="165"/>
    <n v="135500"/>
    <x v="32"/>
    <n v="9802750"/>
    <s v="CROSSARM ASSEMBLIES, WOOD"/>
    <d v="1960-07-01T00:00:00"/>
    <d v="1960-07-01T00:00:00"/>
    <s v="WCDXFER"/>
  </r>
  <r>
    <n v="0"/>
    <n v="0"/>
    <n v="0"/>
    <n v="0"/>
    <d v="2023-12-01T00:00:00"/>
    <s v="BH Colorado Electric Oper Co"/>
    <s v="Regulated Electric (122)"/>
    <s v="X DNU # 215 (T) Hyde Park- West"/>
    <x v="165"/>
    <n v="135500"/>
    <x v="32"/>
    <n v="9816548"/>
    <s v="CROSSARM ASSEMBLIES, WOOD"/>
    <d v="2004-02-27T00:00:00"/>
    <d v="2004-01-01T00:00:00"/>
    <s v="7105215131"/>
  </r>
  <r>
    <n v="0"/>
    <n v="0"/>
    <n v="0"/>
    <n v="0"/>
    <d v="2023-12-01T00:00:00"/>
    <s v="BH Colorado Electric Oper Co"/>
    <s v="Regulated Electric (122)"/>
    <s v="X DNU # 215 (T) Hyde Park- West"/>
    <x v="165"/>
    <n v="135500"/>
    <x v="32"/>
    <n v="9802441"/>
    <s v="CROSSARM ASSEMBLIES, WOOD"/>
    <d v="1960-07-01T00:00:00"/>
    <d v="1960-07-01T00:00:00"/>
    <s v="WCDXFER"/>
  </r>
  <r>
    <n v="0"/>
    <n v="0"/>
    <n v="0"/>
    <n v="0"/>
    <d v="2023-12-01T00:00:00"/>
    <s v="BH Colorado Electric Oper Co"/>
    <s v="Regulated Electric (122)"/>
    <s v="X DNU # 215 (T) Hyde Park- West"/>
    <x v="165"/>
    <n v="135500"/>
    <x v="32"/>
    <n v="9802442"/>
    <s v="CROSSARM ASSEMBLIES, WOOD"/>
    <d v="1962-07-01T00:00:00"/>
    <d v="1962-07-01T00:00:00"/>
    <s v="WCDXFER"/>
  </r>
  <r>
    <n v="0"/>
    <n v="0"/>
    <n v="0"/>
    <n v="0"/>
    <d v="2023-12-01T00:00:00"/>
    <s v="BH Colorado Electric Oper Co"/>
    <s v="Regulated Electric (122)"/>
    <s v="X DNU # 215 (T) Hyde Park- West"/>
    <x v="165"/>
    <n v="135500"/>
    <x v="32"/>
    <n v="9802702"/>
    <s v="CROSSARM ASSEMBLIES, WOOD"/>
    <d v="1953-07-01T00:00:00"/>
    <d v="1953-07-01T00:00:00"/>
    <s v="WCDXFER"/>
  </r>
  <r>
    <n v="0"/>
    <n v="0"/>
    <n v="0"/>
    <n v="0"/>
    <d v="2023-12-01T00:00:00"/>
    <s v="BH Colorado Electric Oper Co"/>
    <s v="Regulated Electric (122)"/>
    <s v="X DNU # 215 (T) Hyde Park- West"/>
    <x v="165"/>
    <n v="135500"/>
    <x v="32"/>
    <n v="9802785"/>
    <s v="CROSSARM ASSEMBLIES, WOOD"/>
    <d v="1953-07-01T00:00:00"/>
    <d v="1953-07-01T00:00:00"/>
    <s v="WCDXFER"/>
  </r>
  <r>
    <n v="0"/>
    <n v="0"/>
    <n v="0"/>
    <n v="0"/>
    <d v="2023-12-01T00:00:00"/>
    <s v="BH Colorado Electric Oper Co"/>
    <s v="Regulated Electric (122)"/>
    <s v="X DNU # 215 (T) Hyde Park- West"/>
    <x v="165"/>
    <n v="135500"/>
    <x v="32"/>
    <n v="9802873"/>
    <s v="CROSSARM ASSEMBLIES, WOOD"/>
    <d v="1977-07-01T00:00:00"/>
    <d v="1977-07-01T00:00:00"/>
    <s v="WCDXFER"/>
  </r>
  <r>
    <n v="0"/>
    <n v="0"/>
    <n v="0"/>
    <n v="0"/>
    <d v="2023-12-01T00:00:00"/>
    <s v="BH Colorado Electric Oper Co"/>
    <s v="Regulated Electric (122)"/>
    <s v="X DNU # 215 (T) Hyde Park- West"/>
    <x v="165"/>
    <n v="135500"/>
    <x v="32"/>
    <n v="9802874"/>
    <s v="CROSSARM ASSEMBLIES, WOOD"/>
    <d v="1987-07-01T00:00:00"/>
    <d v="1987-07-01T00:00:00"/>
    <s v="WCDXFER"/>
  </r>
  <r>
    <n v="0"/>
    <n v="0"/>
    <n v="0"/>
    <n v="0"/>
    <d v="2023-12-01T00:00:00"/>
    <s v="BH Colorado Electric Oper Co"/>
    <s v="Regulated Electric (122)"/>
    <s v="X DNU # 215 (T) Hyde Park- West"/>
    <x v="165"/>
    <n v="135500"/>
    <x v="32"/>
    <n v="9802597"/>
    <s v="CROSSARM ASSEMBLIES, WOOD"/>
    <d v="1981-07-01T00:00:00"/>
    <d v="1981-07-01T00:00:00"/>
    <s v="WCDXFER"/>
  </r>
  <r>
    <n v="0"/>
    <n v="0"/>
    <n v="0"/>
    <n v="0"/>
    <d v="2023-12-01T00:00:00"/>
    <s v="BH Colorado Electric Oper Co"/>
    <s v="Regulated Electric (122)"/>
    <s v="X DNU # 215 (T) Hyde Park- West"/>
    <x v="165"/>
    <n v="135500"/>
    <x v="32"/>
    <n v="9802391"/>
    <s v="CROSSARM ASSEMBLIES, WOOD"/>
    <d v="1953-07-01T00:00:00"/>
    <d v="1953-07-01T00:00:00"/>
    <s v="WCDXFER"/>
  </r>
  <r>
    <n v="0"/>
    <n v="0"/>
    <n v="0"/>
    <n v="0"/>
    <d v="2023-12-01T00:00:00"/>
    <s v="BH Colorado Electric Oper Co"/>
    <s v="Regulated Electric (122)"/>
    <s v="X DNU # 215 (T) Hyde Park- West"/>
    <x v="165"/>
    <n v="135500"/>
    <x v="32"/>
    <n v="9802392"/>
    <s v="CROSSARM ASSEMBLIES, WOOD"/>
    <d v="1981-07-01T00:00:00"/>
    <d v="1981-07-01T00:00:00"/>
    <s v="WCDXFER"/>
  </r>
  <r>
    <n v="0"/>
    <n v="0"/>
    <n v="0"/>
    <n v="0"/>
    <d v="2023-12-01T00:00:00"/>
    <s v="BH Colorado Electric Oper Co"/>
    <s v="Regulated Electric (122)"/>
    <s v="X DNU # 215 (T) Hyde Park- West"/>
    <x v="165"/>
    <n v="135500"/>
    <x v="32"/>
    <n v="12550889"/>
    <s v="Crossarm Assemblies, Wood"/>
    <d v="2014-01-17T00:00:00"/>
    <d v="2014-01-01T00:00:00"/>
    <s v="10047726"/>
  </r>
  <r>
    <n v="0"/>
    <n v="0"/>
    <n v="0"/>
    <n v="0"/>
    <d v="2023-12-01T00:00:00"/>
    <s v="BH Colorado Electric Oper Co"/>
    <s v="Regulated Electric (122)"/>
    <s v="X DNU # 215 (T) Hyde Park- West"/>
    <x v="165"/>
    <n v="135500"/>
    <x v="32"/>
    <n v="9802440"/>
    <s v="CROSSARM ASSEMBLIES, WOOD"/>
    <d v="1953-07-01T00:00:00"/>
    <d v="1953-07-01T00:00:00"/>
    <s v="WCDXFER"/>
  </r>
  <r>
    <n v="0"/>
    <n v="0"/>
    <n v="0"/>
    <n v="0"/>
    <d v="2023-12-01T00:00:00"/>
    <s v="BH Colorado Electric Oper Co"/>
    <s v="Regulated Electric (122)"/>
    <s v="X DNU # 215 (T) Hyde Park- West"/>
    <x v="165"/>
    <n v="135500"/>
    <x v="32"/>
    <n v="9802872"/>
    <s v="CROSSARM ASSEMBLIES, WOOD"/>
    <d v="1973-07-01T00:00:00"/>
    <d v="1973-07-01T00:00:00"/>
    <s v="WCDXFER"/>
  </r>
  <r>
    <n v="0"/>
    <n v="0"/>
    <n v="0"/>
    <n v="0"/>
    <d v="2023-12-01T00:00:00"/>
    <s v="BH Colorado Electric Oper Co"/>
    <s v="Regulated Electric (122)"/>
    <s v="X DNU # 215 (T) Hyde Park- West"/>
    <x v="165"/>
    <n v="135500"/>
    <x v="32"/>
    <n v="9802703"/>
    <s v="CROSSARM ASSEMBLIES, WOOD"/>
    <d v="1965-07-01T00:00:00"/>
    <d v="1965-07-01T00:00:00"/>
    <s v="WCDXFER"/>
  </r>
  <r>
    <n v="0"/>
    <n v="0"/>
    <n v="0"/>
    <n v="0"/>
    <d v="2023-12-01T00:00:00"/>
    <s v="BH Colorado Electric Oper Co"/>
    <s v="Regulated Electric (122)"/>
    <s v="X DNU # 215 (T) Hyde Park- West"/>
    <x v="165"/>
    <n v="135500"/>
    <x v="32"/>
    <n v="9802786"/>
    <s v="CROSSARM ASSEMBLIES, WOOD"/>
    <d v="1981-07-01T00:00:00"/>
    <d v="1981-07-01T00:00:00"/>
    <s v="WCDXFER"/>
  </r>
  <r>
    <n v="0"/>
    <n v="0"/>
    <n v="0"/>
    <n v="0"/>
    <d v="2023-12-01T00:00:00"/>
    <s v="BH Colorado Electric Oper Co"/>
    <s v="Regulated Electric (122)"/>
    <s v="X DNU # 215 (T) Hyde Park- West"/>
    <x v="165"/>
    <n v="135500"/>
    <x v="3"/>
    <n v="9742931"/>
    <s v="Pueblo Plant  Sub-West Station"/>
    <d v="2007-10-01T00:00:00"/>
    <d v="2007-10-01T00:00:00"/>
    <s v="7105215131"/>
  </r>
  <r>
    <n v="0"/>
    <n v="0"/>
    <n v="0"/>
    <n v="0"/>
    <d v="2023-12-01T00:00:00"/>
    <s v="BH Colorado Electric Oper Co"/>
    <s v="Regulated Electric (122)"/>
    <s v="X DNU # 215 (T) Hyde Park- West"/>
    <x v="165"/>
    <n v="135500"/>
    <x v="3"/>
    <n v="9818206"/>
    <s v="Repl 3 pole Struc-Ln 215"/>
    <d v="2004-02-27T00:00:00"/>
    <d v="2004-11-01T00:00:00"/>
    <s v="10019127"/>
  </r>
  <r>
    <n v="0"/>
    <n v="0"/>
    <n v="0"/>
    <n v="0"/>
    <d v="2023-12-01T00:00:00"/>
    <s v="BH Colorado Electric Oper Co"/>
    <s v="Regulated Electric (122)"/>
    <s v="X DNU # 215 (T) Hyde Park- West"/>
    <x v="165"/>
    <n v="135500"/>
    <x v="3"/>
    <n v="10764701"/>
    <s v="Pueblo Plant  Sub-West Station"/>
    <d v="2004-02-01T00:00:00"/>
    <d v="2011-03-01T00:00:00"/>
    <s v="7105215131"/>
  </r>
  <r>
    <n v="0"/>
    <n v="0"/>
    <n v="0"/>
    <n v="0"/>
    <d v="2023-12-01T00:00:00"/>
    <s v="BH Colorado Electric Oper Co"/>
    <s v="Regulated Electric (122)"/>
    <s v="X DNU # 215 (T) Hyde Park- West"/>
    <x v="165"/>
    <n v="135500"/>
    <x v="33"/>
    <n v="9741541"/>
    <s v="POLE, STEEL-SPECIAL CUSTOM STRUCTURE"/>
    <d v="2008-01-10T00:00:00"/>
    <d v="2008-01-01T00:00:00"/>
    <s v="10024752"/>
  </r>
  <r>
    <n v="0"/>
    <n v="0"/>
    <n v="0"/>
    <n v="0"/>
    <d v="2023-12-01T00:00:00"/>
    <s v="BH Colorado Electric Oper Co"/>
    <s v="Regulated Electric (122)"/>
    <s v="X DNU # 215 (T) Hyde Park- West"/>
    <x v="165"/>
    <n v="135500"/>
    <x v="43"/>
    <n v="19697214"/>
    <s v="Pole, Wood, 45'"/>
    <d v="2014-01-17T00:00:00"/>
    <d v="2014-01-01T00:00:00"/>
    <s v="10047726"/>
  </r>
  <r>
    <n v="0"/>
    <n v="0"/>
    <n v="0"/>
    <n v="0"/>
    <d v="2023-12-01T00:00:00"/>
    <s v="BH Colorado Electric Oper Co"/>
    <s v="Regulated Electric (122)"/>
    <s v="X DNU # 215 (T) Hyde Park- West"/>
    <x v="165"/>
    <n v="135500"/>
    <x v="24"/>
    <n v="19697225"/>
    <s v="Pole, Wood, 55'"/>
    <d v="2014-01-17T00:00:00"/>
    <d v="2014-01-01T00:00:00"/>
    <s v="10047726"/>
  </r>
  <r>
    <n v="0"/>
    <n v="0"/>
    <n v="0"/>
    <n v="0"/>
    <d v="2023-12-01T00:00:00"/>
    <s v="BH Colorado Electric Oper Co"/>
    <s v="Regulated Electric (122)"/>
    <s v="X DNU # 215 (T) Hyde Park- West"/>
    <x v="165"/>
    <n v="135500"/>
    <x v="25"/>
    <n v="19697236"/>
    <s v="Pole, Wood, 60'"/>
    <d v="2014-01-17T00:00:00"/>
    <d v="2014-01-01T00:00:00"/>
    <s v="10047726"/>
  </r>
  <r>
    <n v="0"/>
    <n v="0"/>
    <n v="0"/>
    <n v="0"/>
    <d v="2023-12-01T00:00:00"/>
    <s v="BH Colorado Electric Oper Co"/>
    <s v="Regulated Electric (122)"/>
    <s v="X DNU # 215 (T) Hyde Park- West"/>
    <x v="165"/>
    <n v="135500"/>
    <x v="26"/>
    <n v="19697247"/>
    <s v="Pole, Wood, 95'"/>
    <d v="2014-01-17T00:00:00"/>
    <d v="2014-01-01T00:00:00"/>
    <s v="10047726"/>
  </r>
  <r>
    <n v="0"/>
    <n v="0"/>
    <n v="0"/>
    <n v="0"/>
    <d v="2023-12-01T00:00:00"/>
    <s v="BH Colorado Electric Oper Co"/>
    <s v="Regulated Electric (122)"/>
    <s v="X DNU # 215 (T) Hyde Park- West"/>
    <x v="165"/>
    <n v="135500"/>
    <x v="26"/>
    <n v="19704930"/>
    <s v="Pole, Wood, 65' Or Greater"/>
    <d v="2016-07-01T00:00:00"/>
    <d v="2016-01-01T00:00:00"/>
    <s v="10053964"/>
  </r>
  <r>
    <n v="0"/>
    <n v="0"/>
    <n v="0"/>
    <n v="0"/>
    <d v="2023-12-01T00:00:00"/>
    <s v="BH Colorado Electric Oper Co"/>
    <s v="Regulated Electric (122)"/>
    <s v="X DNU # 215 (T) Hyde Park- West"/>
    <x v="165"/>
    <n v="135500"/>
    <x v="34"/>
    <n v="9802979"/>
    <s v="POLE, WOOD"/>
    <d v="1953-07-01T00:00:00"/>
    <d v="1953-07-01T00:00:00"/>
    <s v="WCDXFER"/>
  </r>
  <r>
    <n v="0"/>
    <n v="0"/>
    <n v="0"/>
    <n v="0"/>
    <d v="2023-12-01T00:00:00"/>
    <s v="BH Colorado Electric Oper Co"/>
    <s v="Regulated Electric (122)"/>
    <s v="X DNU # 215 (T) Hyde Park- West"/>
    <x v="165"/>
    <n v="135500"/>
    <x v="34"/>
    <n v="9803315"/>
    <s v="POLE, WOOD"/>
    <d v="1960-07-01T00:00:00"/>
    <d v="1960-07-01T00:00:00"/>
    <s v="WCDXFER"/>
  </r>
  <r>
    <n v="0"/>
    <n v="0"/>
    <n v="0"/>
    <n v="0"/>
    <d v="2023-12-01T00:00:00"/>
    <s v="BH Colorado Electric Oper Co"/>
    <s v="Regulated Electric (122)"/>
    <s v="X DNU # 215 (T) Hyde Park- West"/>
    <x v="165"/>
    <n v="135500"/>
    <x v="34"/>
    <n v="9803351"/>
    <s v="POLE, WOOD"/>
    <d v="1981-07-01T00:00:00"/>
    <d v="1981-07-01T00:00:00"/>
    <s v="WCDXFER"/>
  </r>
  <r>
    <n v="0"/>
    <n v="0"/>
    <n v="0"/>
    <n v="0"/>
    <d v="2023-12-01T00:00:00"/>
    <s v="BH Colorado Electric Oper Co"/>
    <s v="Regulated Electric (122)"/>
    <s v="X DNU # 215 (T) Hyde Park- West"/>
    <x v="165"/>
    <n v="135500"/>
    <x v="34"/>
    <n v="9803132"/>
    <s v="POLE, WOOD"/>
    <d v="1960-07-01T00:00:00"/>
    <d v="1960-07-01T00:00:00"/>
    <s v="WCDXFER"/>
  </r>
  <r>
    <n v="0"/>
    <n v="0"/>
    <n v="0"/>
    <n v="0"/>
    <d v="2023-12-01T00:00:00"/>
    <s v="BH Colorado Electric Oper Co"/>
    <s v="Regulated Electric (122)"/>
    <s v="X DNU # 215 (T) Hyde Park- West"/>
    <x v="165"/>
    <n v="135500"/>
    <x v="34"/>
    <n v="9804925"/>
    <s v="POLE, WOOD"/>
    <d v="1973-07-01T00:00:00"/>
    <d v="1973-07-01T00:00:00"/>
    <s v="WCDXFER"/>
  </r>
  <r>
    <n v="0"/>
    <n v="0"/>
    <n v="0"/>
    <n v="0"/>
    <d v="2023-12-01T00:00:00"/>
    <s v="BH Colorado Electric Oper Co"/>
    <s v="Regulated Electric (122)"/>
    <s v="X DNU # 215 (T) Hyde Park- West"/>
    <x v="165"/>
    <n v="135500"/>
    <x v="34"/>
    <n v="9803241"/>
    <s v="POLE, WOOD"/>
    <d v="1965-07-01T00:00:00"/>
    <d v="1965-07-01T00:00:00"/>
    <s v="WCDXFER"/>
  </r>
  <r>
    <n v="0"/>
    <n v="0"/>
    <n v="0"/>
    <n v="0"/>
    <d v="2023-12-01T00:00:00"/>
    <s v="BH Colorado Electric Oper Co"/>
    <s v="Regulated Electric (122)"/>
    <s v="X DNU # 215 (T) Hyde Park- West"/>
    <x v="165"/>
    <n v="135500"/>
    <x v="34"/>
    <n v="9804944"/>
    <s v="POLE, WOOD"/>
    <d v="1981-07-01T00:00:00"/>
    <d v="1981-07-01T00:00:00"/>
    <s v="WCDXFER"/>
  </r>
  <r>
    <n v="0"/>
    <n v="0"/>
    <n v="0"/>
    <n v="0"/>
    <d v="2023-12-01T00:00:00"/>
    <s v="BH Colorado Electric Oper Co"/>
    <s v="Regulated Electric (122)"/>
    <s v="X DNU # 215 (T) Hyde Park- West"/>
    <x v="165"/>
    <n v="135500"/>
    <x v="34"/>
    <n v="9802981"/>
    <s v="POLE, WOOD"/>
    <d v="1962-07-01T00:00:00"/>
    <d v="1962-07-01T00:00:00"/>
    <s v="WCDXFER"/>
  </r>
  <r>
    <n v="0"/>
    <n v="0"/>
    <n v="0"/>
    <n v="0"/>
    <d v="2023-12-01T00:00:00"/>
    <s v="BH Colorado Electric Oper Co"/>
    <s v="Regulated Electric (122)"/>
    <s v="X DNU # 215 (T) Hyde Park- West"/>
    <x v="165"/>
    <n v="135500"/>
    <x v="34"/>
    <n v="9804926"/>
    <s v="POLE, WOOD"/>
    <d v="1977-07-01T00:00:00"/>
    <d v="1977-07-01T00:00:00"/>
    <s v="WCDXFER"/>
  </r>
  <r>
    <n v="0"/>
    <n v="0"/>
    <n v="0"/>
    <n v="0"/>
    <d v="2023-12-01T00:00:00"/>
    <s v="BH Colorado Electric Oper Co"/>
    <s v="Regulated Electric (122)"/>
    <s v="X DNU # 215 (T) Hyde Park- West"/>
    <x v="165"/>
    <n v="135500"/>
    <x v="34"/>
    <n v="9803515"/>
    <s v="POLE, WOOD"/>
    <d v="1953-07-01T00:00:00"/>
    <d v="1953-07-01T00:00:00"/>
    <s v="WCDXFER"/>
  </r>
  <r>
    <n v="0"/>
    <n v="0"/>
    <n v="0"/>
    <n v="0"/>
    <d v="2023-12-01T00:00:00"/>
    <s v="BH Colorado Electric Oper Co"/>
    <s v="Regulated Electric (122)"/>
    <s v="X DNU # 215 (T) Hyde Park- West"/>
    <x v="165"/>
    <n v="135500"/>
    <x v="34"/>
    <n v="9803133"/>
    <s v="POLE, WOOD"/>
    <d v="1962-07-01T00:00:00"/>
    <d v="1962-07-01T00:00:00"/>
    <s v="WCDXFER"/>
  </r>
  <r>
    <n v="0"/>
    <n v="0"/>
    <n v="0"/>
    <n v="0"/>
    <d v="2023-12-01T00:00:00"/>
    <s v="BH Colorado Electric Oper Co"/>
    <s v="Regulated Electric (122)"/>
    <s v="X DNU # 215 (T) Hyde Park- West"/>
    <x v="165"/>
    <n v="135500"/>
    <x v="34"/>
    <n v="9804943"/>
    <s v="POLE, WOOD"/>
    <d v="1953-07-01T00:00:00"/>
    <d v="1953-07-01T00:00:00"/>
    <s v="WCDXFER"/>
  </r>
  <r>
    <n v="0"/>
    <n v="0"/>
    <n v="0"/>
    <n v="0"/>
    <d v="2023-12-01T00:00:00"/>
    <s v="BH Colorado Electric Oper Co"/>
    <s v="Regulated Electric (122)"/>
    <s v="X DNU # 215 (T) Hyde Park- West"/>
    <x v="165"/>
    <n v="135500"/>
    <x v="34"/>
    <n v="9803134"/>
    <s v="POLE, WOOD"/>
    <d v="1975-07-01T00:00:00"/>
    <d v="1975-07-01T00:00:00"/>
    <s v="WCDXFER"/>
  </r>
  <r>
    <n v="0"/>
    <n v="0"/>
    <n v="0"/>
    <n v="0"/>
    <d v="2023-12-01T00:00:00"/>
    <s v="BH Colorado Electric Oper Co"/>
    <s v="Regulated Electric (122)"/>
    <s v="X DNU # 215 (T) Hyde Park- West"/>
    <x v="165"/>
    <n v="135500"/>
    <x v="34"/>
    <n v="9803242"/>
    <s v="POLE, WOOD"/>
    <d v="1995-07-01T00:00:00"/>
    <d v="1995-07-01T00:00:00"/>
    <s v="WCDXFER"/>
  </r>
  <r>
    <n v="0"/>
    <n v="0"/>
    <n v="0"/>
    <n v="0"/>
    <d v="2023-12-01T00:00:00"/>
    <s v="BH Colorado Electric Oper Co"/>
    <s v="Regulated Electric (122)"/>
    <s v="X DNU # 215 (T) Hyde Park- West"/>
    <x v="165"/>
    <n v="135500"/>
    <x v="34"/>
    <n v="9802930"/>
    <s v="POLE, WOOD"/>
    <d v="1953-07-01T00:00:00"/>
    <d v="1953-07-01T00:00:00"/>
    <s v="WCDXFER"/>
  </r>
  <r>
    <n v="0"/>
    <n v="0"/>
    <n v="0"/>
    <n v="0"/>
    <d v="2023-12-01T00:00:00"/>
    <s v="BH Colorado Electric Oper Co"/>
    <s v="Regulated Electric (122)"/>
    <s v="X DNU # 215 (T) Hyde Park- West"/>
    <x v="165"/>
    <n v="135500"/>
    <x v="34"/>
    <n v="9803131"/>
    <s v="POLE, WOOD"/>
    <d v="1953-07-01T00:00:00"/>
    <d v="1953-07-01T00:00:00"/>
    <s v="WCDXFER"/>
  </r>
  <r>
    <n v="0"/>
    <n v="0"/>
    <n v="0"/>
    <n v="0"/>
    <d v="2023-12-01T00:00:00"/>
    <s v="BH Colorado Electric Oper Co"/>
    <s v="Regulated Electric (122)"/>
    <s v="X DNU # 215 (T) Hyde Park- West"/>
    <x v="165"/>
    <n v="135500"/>
    <x v="34"/>
    <n v="9803240"/>
    <s v="POLE, WOOD"/>
    <d v="1953-07-01T00:00:00"/>
    <d v="1953-07-01T00:00:00"/>
    <s v="WCDXFER"/>
  </r>
  <r>
    <n v="0"/>
    <n v="0"/>
    <n v="0"/>
    <n v="0"/>
    <d v="2023-12-01T00:00:00"/>
    <s v="BH Colorado Electric Oper Co"/>
    <s v="Regulated Electric (122)"/>
    <s v="X DNU # 215 (T) Hyde Park- West"/>
    <x v="165"/>
    <n v="135500"/>
    <x v="34"/>
    <n v="9804947"/>
    <s v="POLE, WOOD"/>
    <d v="1953-07-01T00:00:00"/>
    <d v="1953-07-01T00:00:00"/>
    <s v="WCDXFER"/>
  </r>
  <r>
    <n v="0"/>
    <n v="0"/>
    <n v="0"/>
    <n v="0"/>
    <d v="2023-12-01T00:00:00"/>
    <s v="BH Colorado Electric Oper Co"/>
    <s v="Regulated Electric (122)"/>
    <s v="X DNU # 215 (T) Hyde Park- West"/>
    <x v="165"/>
    <n v="135500"/>
    <x v="34"/>
    <n v="9803394"/>
    <s v="POLE, WOOD"/>
    <d v="1982-07-01T00:00:00"/>
    <d v="1982-07-01T00:00:00"/>
    <s v="WCDXFER"/>
  </r>
  <r>
    <n v="0"/>
    <n v="0"/>
    <n v="0"/>
    <n v="0"/>
    <d v="2023-12-01T00:00:00"/>
    <s v="BH Colorado Electric Oper Co"/>
    <s v="Regulated Electric (122)"/>
    <s v="X DNU # 215 (T) Hyde Park- West"/>
    <x v="165"/>
    <n v="135500"/>
    <x v="34"/>
    <n v="9803393"/>
    <s v="POLE, WOOD"/>
    <d v="1981-07-01T00:00:00"/>
    <d v="1981-07-01T00:00:00"/>
    <s v="WCDXFER"/>
  </r>
  <r>
    <n v="0"/>
    <n v="0"/>
    <n v="0"/>
    <n v="0"/>
    <d v="2023-12-01T00:00:00"/>
    <s v="BH Colorado Electric Oper Co"/>
    <s v="Regulated Electric (122)"/>
    <s v="X DNU # 215 (T) Hyde Park- West"/>
    <x v="165"/>
    <n v="135500"/>
    <x v="34"/>
    <n v="9803350"/>
    <s v="POLE, WOOD"/>
    <d v="1953-07-01T00:00:00"/>
    <d v="1953-07-01T00:00:00"/>
    <s v="WCDXFER"/>
  </r>
  <r>
    <n v="0"/>
    <n v="0"/>
    <n v="0"/>
    <n v="0"/>
    <d v="2023-12-01T00:00:00"/>
    <s v="BH Colorado Electric Oper Co"/>
    <s v="Regulated Electric (122)"/>
    <s v="X DNU # 215 (T) Hyde Park- West"/>
    <x v="165"/>
    <n v="135500"/>
    <x v="34"/>
    <n v="9803367"/>
    <s v="POLE, WOOD"/>
    <d v="1995-07-01T00:00:00"/>
    <d v="1995-07-01T00:00:00"/>
    <s v="WCDXFER"/>
  </r>
  <r>
    <n v="0"/>
    <n v="0"/>
    <n v="0"/>
    <n v="0"/>
    <d v="2023-12-01T00:00:00"/>
    <s v="BH Colorado Electric Oper Co"/>
    <s v="Regulated Electric (122)"/>
    <s v="X DNU # 215 (T) Hyde Park- West"/>
    <x v="165"/>
    <n v="135500"/>
    <x v="34"/>
    <n v="9803135"/>
    <s v="POLE, WOOD"/>
    <d v="1981-07-01T00:00:00"/>
    <d v="1981-07-01T00:00:00"/>
    <s v="WCDXFER"/>
  </r>
  <r>
    <n v="0"/>
    <n v="0"/>
    <n v="0"/>
    <n v="0"/>
    <d v="2023-12-01T00:00:00"/>
    <s v="BH Colorado Electric Oper Co"/>
    <s v="Regulated Electric (122)"/>
    <s v="X DNU # 215 (T) Hyde Park- West"/>
    <x v="165"/>
    <n v="135500"/>
    <x v="34"/>
    <n v="9804927"/>
    <s v="POLE, WOOD"/>
    <d v="1987-07-01T00:00:00"/>
    <d v="1987-07-01T00:00:00"/>
    <s v="WCDXFER"/>
  </r>
  <r>
    <n v="0"/>
    <n v="0"/>
    <n v="0"/>
    <n v="0"/>
    <d v="2023-12-01T00:00:00"/>
    <s v="BH Colorado Electric Oper Co"/>
    <s v="Regulated Electric (122)"/>
    <s v="X DNU # 215 (T) Hyde Park- West"/>
    <x v="165"/>
    <n v="135500"/>
    <x v="34"/>
    <n v="9802931"/>
    <s v="POLE, WOOD"/>
    <d v="1981-07-01T00:00:00"/>
    <d v="1981-07-01T00:00:00"/>
    <s v="WCDXFER"/>
  </r>
  <r>
    <n v="0"/>
    <n v="0"/>
    <n v="0"/>
    <n v="0"/>
    <d v="2023-12-01T00:00:00"/>
    <s v="BH Colorado Electric Oper Co"/>
    <s v="Regulated Electric (122)"/>
    <s v="X DNU # 215 (T) Hyde Park- West"/>
    <x v="165"/>
    <n v="135500"/>
    <x v="34"/>
    <n v="9802980"/>
    <s v="POLE, WOOD"/>
    <d v="1960-07-01T00:00:00"/>
    <d v="1960-07-01T00:00:00"/>
    <s v="WCDXFER"/>
  </r>
  <r>
    <n v="0"/>
    <n v="0"/>
    <n v="0"/>
    <n v="0"/>
    <d v="2023-12-01T00:00:00"/>
    <s v="BH Colorado Electric Oper Co"/>
    <s v="Regulated Electric (122)"/>
    <s v="X DNU # 215 (T) Hyde Park- West"/>
    <x v="165"/>
    <n v="135500"/>
    <x v="34"/>
    <n v="9816549"/>
    <s v="POLE, WOOD"/>
    <d v="2004-02-27T00:00:00"/>
    <d v="2004-01-01T00:00:00"/>
    <s v="7105215131"/>
  </r>
  <r>
    <n v="0"/>
    <n v="0"/>
    <n v="0"/>
    <n v="0"/>
    <d v="2023-12-01T00:00:00"/>
    <s v="BH Colorado Electric Oper Co"/>
    <s v="Regulated Electric (122)"/>
    <s v="X DNU # 215 (T) Hyde Park- West"/>
    <x v="165"/>
    <n v="135500"/>
    <x v="34"/>
    <n v="9803136"/>
    <s v="POLE, WOOD"/>
    <d v="1983-07-01T00:00:00"/>
    <d v="1983-07-01T00:00:00"/>
    <s v="WCDXFER"/>
  </r>
  <r>
    <n v="0"/>
    <n v="0"/>
    <n v="0"/>
    <n v="0"/>
    <d v="2023-12-01T00:00:00"/>
    <s v="BH Colorado Electric Oper Co"/>
    <s v="Regulated Electric (122)"/>
    <s v="X DNU # 215 (T) Hyde Park- West"/>
    <x v="165"/>
    <n v="135500"/>
    <x v="52"/>
    <n v="9974587"/>
    <s v="WOOD 1 POLE 55'"/>
    <d v="1953-07-01T00:00:00"/>
    <d v="1953-07-01T00:00:00"/>
    <s v="CPR Conversion"/>
  </r>
  <r>
    <n v="0"/>
    <n v="0"/>
    <n v="0"/>
    <n v="0"/>
    <d v="2023-12-01T00:00:00"/>
    <s v="BH Colorado Electric Oper Co"/>
    <s v="Regulated Electric (122)"/>
    <s v="X DNU # 215 (T) Hyde Park- West"/>
    <x v="165"/>
    <n v="135500"/>
    <x v="52"/>
    <n v="9974657"/>
    <s v="WOOD 1 POLE 55'"/>
    <d v="1981-07-01T00:00:00"/>
    <d v="1981-07-01T00:00:00"/>
    <s v="CPR Conversion"/>
  </r>
  <r>
    <n v="0"/>
    <n v="0"/>
    <n v="0"/>
    <n v="0"/>
    <d v="2023-12-01T00:00:00"/>
    <s v="BH Colorado Electric Oper Co"/>
    <s v="Regulated Electric (122)"/>
    <s v="X DNU # 215 (T) Hyde Park- West"/>
    <x v="165"/>
    <n v="135500"/>
    <x v="53"/>
    <n v="9974586"/>
    <s v="WOOD 1 POLE 60'"/>
    <d v="1960-07-01T00:00:00"/>
    <d v="1960-07-01T00:00:00"/>
    <s v="CPR Conversion"/>
  </r>
  <r>
    <n v="0"/>
    <n v="0"/>
    <n v="0"/>
    <n v="0"/>
    <d v="2023-12-01T00:00:00"/>
    <s v="BH Colorado Electric Oper Co"/>
    <s v="Regulated Electric (122)"/>
    <s v="X DNU # 215 (T) Hyde Park- West"/>
    <x v="165"/>
    <n v="135500"/>
    <x v="53"/>
    <n v="9724162"/>
    <s v="WOOD 1 POLE 60'"/>
    <d v="1962-07-01T00:00:00"/>
    <d v="1962-07-01T00:00:00"/>
    <s v="CPR Conversion"/>
  </r>
  <r>
    <n v="0"/>
    <n v="0"/>
    <n v="0"/>
    <n v="0"/>
    <d v="2023-12-01T00:00:00"/>
    <s v="BH Colorado Electric Oper Co"/>
    <s v="Regulated Electric (122)"/>
    <s v="X DNU # 215 (T) Hyde Park- West"/>
    <x v="165"/>
    <n v="135500"/>
    <x v="53"/>
    <n v="9728059"/>
    <s v="WOOD 1 POLE 60'"/>
    <d v="1953-07-01T00:00:00"/>
    <d v="1953-07-01T00:00:00"/>
    <s v="CPR Conversion"/>
  </r>
  <r>
    <n v="0"/>
    <n v="0"/>
    <n v="0"/>
    <n v="0"/>
    <d v="2023-12-01T00:00:00"/>
    <s v="BH Colorado Electric Oper Co"/>
    <s v="Regulated Electric (122)"/>
    <s v="X DNU # 215 (T) Hyde Park- West"/>
    <x v="165"/>
    <n v="135500"/>
    <x v="54"/>
    <n v="9974583"/>
    <s v="WOOD 1 POLE 65'"/>
    <d v="1975-07-01T00:00:00"/>
    <d v="1975-07-01T00:00:00"/>
    <s v="CPR Conversion"/>
  </r>
  <r>
    <n v="0"/>
    <n v="0"/>
    <n v="0"/>
    <n v="0"/>
    <d v="2023-12-01T00:00:00"/>
    <s v="BH Colorado Electric Oper Co"/>
    <s v="Regulated Electric (122)"/>
    <s v="X DNU # 215 (T) Hyde Park- West"/>
    <x v="165"/>
    <n v="135500"/>
    <x v="54"/>
    <n v="9974584"/>
    <s v="WOOD 1 POLE 65'"/>
    <d v="1962-07-01T00:00:00"/>
    <d v="1962-07-01T00:00:00"/>
    <s v="CPR Conversion"/>
  </r>
  <r>
    <n v="0"/>
    <n v="0"/>
    <n v="0"/>
    <n v="0"/>
    <d v="2023-12-01T00:00:00"/>
    <s v="BH Colorado Electric Oper Co"/>
    <s v="Regulated Electric (122)"/>
    <s v="X DNU # 215 (T) Hyde Park- West"/>
    <x v="165"/>
    <n v="135500"/>
    <x v="54"/>
    <n v="9693321"/>
    <s v="WOOD 1 POLE 65'"/>
    <d v="1953-07-01T00:00:00"/>
    <d v="1953-07-01T00:00:00"/>
    <s v="CPR Conversion"/>
  </r>
  <r>
    <n v="0"/>
    <n v="0"/>
    <n v="0"/>
    <n v="0"/>
    <d v="2023-12-01T00:00:00"/>
    <s v="BH Colorado Electric Oper Co"/>
    <s v="Regulated Electric (122)"/>
    <s v="X DNU # 215 (T) Hyde Park- West"/>
    <x v="165"/>
    <n v="135500"/>
    <x v="54"/>
    <n v="9974577"/>
    <s v="WOOD 1 POLE 65'"/>
    <d v="1981-07-01T00:00:00"/>
    <d v="1981-07-01T00:00:00"/>
    <s v="CPR Conversion"/>
  </r>
  <r>
    <n v="0"/>
    <n v="0"/>
    <n v="0"/>
    <n v="0"/>
    <d v="2023-12-01T00:00:00"/>
    <s v="BH Colorado Electric Oper Co"/>
    <s v="Regulated Electric (122)"/>
    <s v="X DNU # 215 (T) Hyde Park- West"/>
    <x v="165"/>
    <n v="135500"/>
    <x v="54"/>
    <n v="9974582"/>
    <s v="WOOD 1 POLE 65'"/>
    <d v="1983-07-01T00:00:00"/>
    <d v="1983-07-01T00:00:00"/>
    <s v="CPR Conversion"/>
  </r>
  <r>
    <n v="0"/>
    <n v="0"/>
    <n v="0"/>
    <n v="0"/>
    <d v="2023-12-01T00:00:00"/>
    <s v="BH Colorado Electric Oper Co"/>
    <s v="Regulated Electric (122)"/>
    <s v="X DNU # 215 (T) Hyde Park- West"/>
    <x v="165"/>
    <n v="135500"/>
    <x v="54"/>
    <n v="9974585"/>
    <s v="WOOD 1 POLE 65'"/>
    <d v="1960-07-01T00:00:00"/>
    <d v="1960-07-01T00:00:00"/>
    <s v="CPR Conversion"/>
  </r>
  <r>
    <n v="0"/>
    <n v="0"/>
    <n v="0"/>
    <n v="0"/>
    <d v="2023-12-01T00:00:00"/>
    <s v="BH Colorado Electric Oper Co"/>
    <s v="Regulated Electric (122)"/>
    <s v="X DNU # 215 (T) Hyde Park- West"/>
    <x v="165"/>
    <n v="135500"/>
    <x v="55"/>
    <n v="9773823"/>
    <s v="WOOD 1 POLE 70'"/>
    <d v="1995-07-01T00:00:00"/>
    <d v="1995-07-01T00:00:00"/>
    <s v="CPR Conversion"/>
  </r>
  <r>
    <n v="0"/>
    <n v="0"/>
    <n v="0"/>
    <n v="0"/>
    <d v="2023-12-01T00:00:00"/>
    <s v="BH Colorado Electric Oper Co"/>
    <s v="Regulated Electric (122)"/>
    <s v="X DNU # 215 (T) Hyde Park- West"/>
    <x v="165"/>
    <n v="135500"/>
    <x v="55"/>
    <n v="9974581"/>
    <s v="WOOD 1 POLE 70'"/>
    <d v="1953-07-01T00:00:00"/>
    <d v="1953-07-01T00:00:00"/>
    <s v="CPR Conversion"/>
  </r>
  <r>
    <n v="0"/>
    <n v="0"/>
    <n v="0"/>
    <n v="0"/>
    <d v="2023-12-01T00:00:00"/>
    <s v="BH Colorado Electric Oper Co"/>
    <s v="Regulated Electric (122)"/>
    <s v="X DNU # 215 (T) Hyde Park- West"/>
    <x v="165"/>
    <n v="135500"/>
    <x v="55"/>
    <n v="9974580"/>
    <s v="WOOD 1 POLE 70'"/>
    <d v="1965-07-01T00:00:00"/>
    <d v="1965-07-01T00:00:00"/>
    <s v="CPR Conversion"/>
  </r>
  <r>
    <n v="0"/>
    <n v="0"/>
    <n v="0"/>
    <n v="0"/>
    <d v="2023-12-01T00:00:00"/>
    <s v="BH Colorado Electric Oper Co"/>
    <s v="Regulated Electric (122)"/>
    <s v="X DNU # 215 (T) Hyde Park- West"/>
    <x v="165"/>
    <n v="135500"/>
    <x v="56"/>
    <n v="9974579"/>
    <s v="WOOD 1 POLE 75'"/>
    <d v="1960-07-01T00:00:00"/>
    <d v="1960-07-01T00:00:00"/>
    <s v="CPR Conversion"/>
  </r>
  <r>
    <n v="0"/>
    <n v="0"/>
    <n v="0"/>
    <n v="0"/>
    <d v="2023-12-01T00:00:00"/>
    <s v="BH Colorado Electric Oper Co"/>
    <s v="Regulated Electric (122)"/>
    <s v="X DNU # 215 (T) Hyde Park- West"/>
    <x v="165"/>
    <n v="135500"/>
    <x v="57"/>
    <n v="9974578"/>
    <s v="WOOD 1 POLE 80'"/>
    <d v="1953-07-01T00:00:00"/>
    <d v="1953-07-01T00:00:00"/>
    <s v="CPR Conversion"/>
  </r>
  <r>
    <n v="0"/>
    <n v="0"/>
    <n v="0"/>
    <n v="0"/>
    <d v="2023-12-01T00:00:00"/>
    <s v="BH Colorado Electric Oper Co"/>
    <s v="Regulated Electric (122)"/>
    <s v="X DNU # 215 (T) Hyde Park- West"/>
    <x v="165"/>
    <n v="135500"/>
    <x v="57"/>
    <n v="9701183"/>
    <s v="WOOD 1 POLE 80'"/>
    <d v="1981-07-01T00:00:00"/>
    <d v="1981-07-01T00:00:00"/>
    <s v="CPR Conversion"/>
  </r>
  <r>
    <n v="0"/>
    <n v="0"/>
    <n v="0"/>
    <n v="0"/>
    <d v="2023-12-01T00:00:00"/>
    <s v="BH Colorado Electric Oper Co"/>
    <s v="Regulated Electric (122)"/>
    <s v="X DNU # 215 (T) Hyde Park- West"/>
    <x v="165"/>
    <n v="135500"/>
    <x v="58"/>
    <n v="9698424"/>
    <s v="WOOD 1 POLE 85'"/>
    <d v="1995-07-01T00:00:00"/>
    <d v="1995-07-01T00:00:00"/>
    <s v="CPR Conversion"/>
  </r>
  <r>
    <n v="0"/>
    <n v="0"/>
    <n v="0"/>
    <n v="0"/>
    <d v="2023-12-01T00:00:00"/>
    <s v="BH Colorado Electric Oper Co"/>
    <s v="Regulated Electric (122)"/>
    <s v="X DNU # 215 (T) Hyde Park- West"/>
    <x v="165"/>
    <n v="135500"/>
    <x v="430"/>
    <n v="9974660"/>
    <s v="WOOD 2 POLES 65'"/>
    <d v="1982-07-01T00:00:00"/>
    <d v="1982-07-01T00:00:00"/>
    <s v="CPR Conversion"/>
  </r>
  <r>
    <n v="0"/>
    <n v="0"/>
    <n v="0"/>
    <n v="0"/>
    <d v="2023-12-01T00:00:00"/>
    <s v="BH Colorado Electric Oper Co"/>
    <s v="Regulated Electric (122)"/>
    <s v="X DNU # 215 (T) Hyde Park- West"/>
    <x v="165"/>
    <n v="135500"/>
    <x v="430"/>
    <n v="9701185"/>
    <s v="WOOD 2 POLES 65'"/>
    <d v="1981-07-01T00:00:00"/>
    <d v="1981-07-01T00:00:00"/>
    <s v="CPR Conversion"/>
  </r>
  <r>
    <n v="0"/>
    <n v="0"/>
    <n v="0"/>
    <n v="0"/>
    <d v="2023-12-01T00:00:00"/>
    <s v="BH Colorado Electric Oper Co"/>
    <s v="Regulated Electric (122)"/>
    <s v="X DNU # 215 (T) Hyde Park- West"/>
    <x v="165"/>
    <n v="135500"/>
    <x v="430"/>
    <n v="9974661"/>
    <s v="WOOD 2 POLES 65'"/>
    <d v="1953-07-01T00:00:00"/>
    <d v="1953-07-01T00:00:00"/>
    <s v="CPR Conversion"/>
  </r>
  <r>
    <n v="0"/>
    <n v="0"/>
    <n v="0"/>
    <n v="0"/>
    <d v="2023-12-01T00:00:00"/>
    <s v="BH Colorado Electric Oper Co"/>
    <s v="Regulated Electric (122)"/>
    <s v="X DNU # 215 (T) Hyde Park- West"/>
    <x v="165"/>
    <n v="135500"/>
    <x v="444"/>
    <n v="9974574"/>
    <s v="WOOD 2 POLES 75'"/>
    <d v="1987-07-01T00:00:00"/>
    <d v="1987-07-01T00:00:00"/>
    <s v="CPR Conversion"/>
  </r>
  <r>
    <n v="0"/>
    <n v="0"/>
    <n v="0"/>
    <n v="0"/>
    <d v="2023-12-01T00:00:00"/>
    <s v="BH Colorado Electric Oper Co"/>
    <s v="Regulated Electric (122)"/>
    <s v="X DNU # 215 (T) Hyde Park- West"/>
    <x v="165"/>
    <n v="135500"/>
    <x v="444"/>
    <n v="9974576"/>
    <s v="WOOD 2 POLES 75'"/>
    <d v="1973-07-01T00:00:00"/>
    <d v="1973-07-01T00:00:00"/>
    <s v="CPR Conversion"/>
  </r>
  <r>
    <n v="0"/>
    <n v="0"/>
    <n v="0"/>
    <n v="0"/>
    <d v="2023-12-01T00:00:00"/>
    <s v="BH Colorado Electric Oper Co"/>
    <s v="Regulated Electric (122)"/>
    <s v="X DNU # 215 (T) Hyde Park- West"/>
    <x v="165"/>
    <n v="135500"/>
    <x v="444"/>
    <n v="9974575"/>
    <s v="WOOD 2 POLES 75'"/>
    <d v="1977-07-01T00:00:00"/>
    <d v="1977-07-01T00:00:00"/>
    <s v="CPR Conversion"/>
  </r>
  <r>
    <n v="0"/>
    <n v="0"/>
    <n v="0"/>
    <n v="0"/>
    <d v="2023-12-01T00:00:00"/>
    <s v="BH Colorado Electric Oper Co"/>
    <s v="Regulated Electric (122)"/>
    <s v="X DNU # 215 (T) Hyde Park- West"/>
    <x v="165"/>
    <n v="135500"/>
    <x v="445"/>
    <n v="9974656"/>
    <s v="WOOD 3 POLES 65'"/>
    <d v="1953-07-01T00:00:00"/>
    <d v="1953-07-01T00:00:00"/>
    <s v="CPR Conversion"/>
  </r>
  <r>
    <n v="0"/>
    <n v="0"/>
    <n v="0"/>
    <n v="0"/>
    <d v="2023-12-01T00:00:00"/>
    <s v="BH Colorado Electric Oper Co"/>
    <s v="Regulated Electric (122)"/>
    <s v="X DNU # 215 (T) Hyde Park- West"/>
    <x v="165"/>
    <n v="135500"/>
    <x v="424"/>
    <n v="9974658"/>
    <s v="WOOD 3 POLES 70'"/>
    <d v="1953-07-01T00:00:00"/>
    <d v="1953-07-01T00:00:00"/>
    <s v="CPR Conversion"/>
  </r>
  <r>
    <n v="0"/>
    <n v="0"/>
    <n v="0"/>
    <n v="0"/>
    <d v="2023-12-01T00:00:00"/>
    <s v="BH Colorado Electric Oper Co"/>
    <s v="Regulated Electric (122)"/>
    <s v="X DNU # 215 (T) Hyde Park- West"/>
    <x v="165"/>
    <n v="135500"/>
    <x v="424"/>
    <n v="9974659"/>
    <s v="WOOD 3 POLES 70'"/>
    <d v="1981-07-01T00:00:00"/>
    <d v="1981-07-01T00:00:00"/>
    <s v="CPR Conversion"/>
  </r>
  <r>
    <n v="0"/>
    <n v="0"/>
    <n v="0"/>
    <n v="0"/>
    <d v="2023-12-01T00:00:00"/>
    <s v="BH Colorado Electric Oper Co"/>
    <s v="Regulated Electric (122)"/>
    <s v="X DNU # 215 (T) Hyde Park- West"/>
    <x v="165"/>
    <n v="135600"/>
    <x v="44"/>
    <n v="9818425"/>
    <s v="CABLE, OH-DUPLEX SIZE 6 &amp; SMALLER"/>
    <d v="2004-02-27T00:00:00"/>
    <d v="2004-01-01T00:00:00"/>
    <s v="10019127"/>
  </r>
  <r>
    <n v="0"/>
    <n v="0"/>
    <n v="0"/>
    <n v="0"/>
    <d v="2023-12-01T00:00:00"/>
    <s v="BH Colorado Electric Oper Co"/>
    <s v="Regulated Electric (122)"/>
    <s v="X DNU # 215 (T) Hyde Park- West"/>
    <x v="165"/>
    <n v="135600"/>
    <x v="27"/>
    <n v="12550886"/>
    <s v="Conductor, Oh Acsr Bare 795 Mcm"/>
    <d v="2014-01-17T00:00:00"/>
    <d v="2014-01-01T00:00:00"/>
    <s v="10047726"/>
  </r>
  <r>
    <n v="0"/>
    <n v="0"/>
    <n v="0"/>
    <n v="0"/>
    <d v="2023-12-01T00:00:00"/>
    <s v="BH Colorado Electric Oper Co"/>
    <s v="Regulated Electric (122)"/>
    <s v="X DNU # 215 (T) Hyde Park- West"/>
    <x v="165"/>
    <n v="135600"/>
    <x v="45"/>
    <n v="9773825"/>
    <s v="CONDUCTOR, OH-CU,POLY-1/0"/>
    <d v="1995-07-01T00:00:00"/>
    <d v="1995-07-01T00:00:00"/>
    <s v="CPR Conversion"/>
  </r>
  <r>
    <n v="0"/>
    <n v="0"/>
    <n v="0"/>
    <n v="0"/>
    <d v="2023-12-01T00:00:00"/>
    <s v="BH Colorado Electric Oper Co"/>
    <s v="Regulated Electric (122)"/>
    <s v="X DNU # 215 (T) Hyde Park- West"/>
    <x v="165"/>
    <n v="135600"/>
    <x v="35"/>
    <n v="9724168"/>
    <s v="TRANSMISSION LINES-CONDUCTOR"/>
    <d v="1981-07-01T00:00:00"/>
    <d v="1981-07-01T00:00:00"/>
    <s v="CPR Conversion"/>
  </r>
  <r>
    <n v="0"/>
    <n v="0"/>
    <n v="0"/>
    <n v="0"/>
    <d v="2023-12-01T00:00:00"/>
    <s v="BH Colorado Electric Oper Co"/>
    <s v="Regulated Electric (122)"/>
    <s v="X DNU # 215 (T) Hyde Park- West"/>
    <x v="165"/>
    <n v="135600"/>
    <x v="35"/>
    <n v="9974655"/>
    <s v="CONDUCTOR, OVERHEAD"/>
    <d v="1953-07-01T00:00:00"/>
    <d v="1953-07-01T00:00:00"/>
    <s v="CPR Conversion"/>
  </r>
  <r>
    <n v="0"/>
    <n v="0"/>
    <n v="0"/>
    <n v="0"/>
    <d v="2023-12-01T00:00:00"/>
    <s v="BH Colorado Electric Oper Co"/>
    <s v="Regulated Electric (122)"/>
    <s v="X DNU # 215 (T) Hyde Park- West"/>
    <x v="165"/>
    <n v="135600"/>
    <x v="3"/>
    <n v="9818207"/>
    <s v="Repl 3 pole Struc-Ln 215"/>
    <d v="2004-02-27T00:00:00"/>
    <d v="2004-11-01T00:00:00"/>
    <s v="10019127"/>
  </r>
  <r>
    <n v="0"/>
    <n v="0"/>
    <n v="0"/>
    <n v="0"/>
    <d v="2023-12-01T00:00:00"/>
    <s v="BH Colorado Electric Oper Co"/>
    <s v="Regulated Electric (122)"/>
    <s v="X DNU # 215 (T) Hyde Park- West"/>
    <x v="165"/>
    <n v="135600"/>
    <x v="3"/>
    <n v="9742930"/>
    <s v="Pueblo Plant  Sub-West Station"/>
    <d v="2007-10-01T00:00:00"/>
    <d v="2007-10-01T00:00:00"/>
    <s v="7105215131"/>
  </r>
  <r>
    <n v="0"/>
    <n v="0"/>
    <n v="0"/>
    <n v="0"/>
    <d v="2023-12-01T00:00:00"/>
    <s v="BH Colorado Electric Oper Co"/>
    <s v="Regulated Electric (122)"/>
    <s v="X DNU # 215 (T) Hyde Park- West"/>
    <x v="165"/>
    <n v="135600"/>
    <x v="3"/>
    <n v="10764698"/>
    <s v="Pueblo Plant  Sub-West Station"/>
    <d v="2004-02-01T00:00:00"/>
    <d v="2011-03-01T00:00:00"/>
    <s v="7105215131"/>
  </r>
  <r>
    <n v="0"/>
    <n v="0"/>
    <n v="0"/>
    <n v="0"/>
    <d v="2023-12-01T00:00:00"/>
    <s v="BH Colorado Electric Oper Co"/>
    <s v="Regulated Electric (122)"/>
    <s v="X DNU # 215 (T) Hyde Park- West"/>
    <x v="165"/>
    <n v="135600"/>
    <x v="28"/>
    <n v="12550855"/>
    <s v="OPGW"/>
    <d v="2014-01-17T00:00:00"/>
    <d v="2014-01-01T00:00:00"/>
    <s v="10047726"/>
  </r>
  <r>
    <n v="0"/>
    <n v="0"/>
    <n v="0"/>
    <n v="0"/>
    <d v="2023-12-01T00:00:00"/>
    <s v="BH Colorado Electric Oper Co"/>
    <s v="Regulated Electric (122)"/>
    <s v="X DNU # 215 (T) Hyde Park- West"/>
    <x v="165"/>
    <n v="135600"/>
    <x v="29"/>
    <n v="9816551"/>
    <s v="POST INSULATORS"/>
    <d v="2004-02-01T00:00:00"/>
    <d v="2004-01-01T00:00:00"/>
    <s v="7105215131"/>
  </r>
  <r>
    <n v="0"/>
    <n v="0"/>
    <n v="0"/>
    <n v="0"/>
    <d v="2023-12-01T00:00:00"/>
    <s v="BH Colorado Electric Oper Co"/>
    <s v="Regulated Electric (122)"/>
    <s v="X DNU # 215 (T) Hyde Park- West"/>
    <x v="165"/>
    <n v="135600"/>
    <x v="29"/>
    <n v="12550883"/>
    <s v="POST INSULATORS"/>
    <d v="2014-01-17T00:00:00"/>
    <d v="2014-01-01T00:00:00"/>
    <s v="10047726"/>
  </r>
  <r>
    <n v="0"/>
    <n v="0"/>
    <n v="0"/>
    <n v="0"/>
    <d v="2023-12-01T00:00:00"/>
    <s v="BH Colorado Electric Oper Co"/>
    <s v="Regulated Electric (122)"/>
    <s v="X DNU # 215 (T) Hyde Park- West"/>
    <x v="165"/>
    <n v="135600"/>
    <x v="29"/>
    <n v="9773824"/>
    <s v="POST INSULATORS"/>
    <d v="1995-07-01T00:00:00"/>
    <d v="1995-07-01T00:00:00"/>
    <s v="CPR Conversion"/>
  </r>
  <r>
    <n v="0"/>
    <n v="0"/>
    <n v="0"/>
    <n v="0"/>
    <d v="2023-12-01T00:00:00"/>
    <s v="BH Colorado Electric Oper Co"/>
    <s v="Regulated Electric (122)"/>
    <s v="X DNU # 215 (T) Hyde Park- West"/>
    <x v="165"/>
    <n v="135600"/>
    <x v="30"/>
    <n v="9974654"/>
    <s v="STATIC WIRE (TRANSMISSION LINES)"/>
    <d v="1960-07-01T00:00:00"/>
    <d v="1960-07-01T00:00:00"/>
    <s v="CPR Conversion"/>
  </r>
  <r>
    <n v="0"/>
    <n v="0"/>
    <n v="0"/>
    <n v="0"/>
    <d v="2023-12-01T00:00:00"/>
    <s v="BH Colorado Electric Oper Co"/>
    <s v="Regulated Electric (122)"/>
    <s v="X DNU # 215 (T) Hyde Park- West"/>
    <x v="165"/>
    <n v="135600"/>
    <x v="30"/>
    <n v="9974652"/>
    <s v="STATIC WIRE (TRANSMISSION LINE"/>
    <d v="1981-07-01T00:00:00"/>
    <d v="1981-07-01T00:00:00"/>
    <s v="CPR Conversion"/>
  </r>
  <r>
    <n v="0"/>
    <n v="0"/>
    <n v="0"/>
    <n v="0"/>
    <d v="2023-12-01T00:00:00"/>
    <s v="BH Colorado Electric Oper Co"/>
    <s v="Regulated Electric (122)"/>
    <s v="X DNU # 215 (T) Hyde Park- West"/>
    <x v="165"/>
    <n v="135600"/>
    <x v="30"/>
    <n v="9974653"/>
    <s v="STATIC WIRE (TRANSMISSION LINE"/>
    <d v="1953-07-01T00:00:00"/>
    <d v="1953-07-01T00:00:00"/>
    <s v="CPR Conversion"/>
  </r>
  <r>
    <n v="0"/>
    <n v="0"/>
    <n v="0"/>
    <n v="0"/>
    <d v="2023-12-01T00:00:00"/>
    <s v="BH Colorado Electric Oper Co"/>
    <s v="Regulated Electric (122)"/>
    <s v="X DNU # 215 (T) Hyde Park- West"/>
    <x v="165"/>
    <n v="135600"/>
    <x v="30"/>
    <n v="12550848"/>
    <s v="3/8&quot; EHS Steel SW"/>
    <d v="2014-01-17T00:00:00"/>
    <d v="2014-01-01T00:00:00"/>
    <s v="10047726"/>
  </r>
  <r>
    <n v="0"/>
    <n v="0"/>
    <n v="0"/>
    <n v="0"/>
    <d v="2023-12-01T00:00:00"/>
    <s v="BH Colorado Electric Oper Co"/>
    <s v="Regulated Electric (122)"/>
    <s v="X DNU # 215 (T) Hyde Park- West"/>
    <x v="165"/>
    <n v="135600"/>
    <x v="31"/>
    <n v="9816550"/>
    <s v="SUSPENSION INSULATORS"/>
    <d v="2004-02-01T00:00:00"/>
    <d v="2004-01-01T00:00:00"/>
    <s v="7105215131"/>
  </r>
  <r>
    <n v="0"/>
    <n v="0"/>
    <n v="0"/>
    <n v="0"/>
    <d v="2023-12-01T00:00:00"/>
    <s v="BH Colorado Electric Oper Co"/>
    <s v="Regulated Electric (122)"/>
    <s v="X DNU # 215 (T) Hyde Park- West"/>
    <x v="165"/>
    <n v="135600"/>
    <x v="31"/>
    <n v="9741542"/>
    <s v="SUSPENSION INSULATORS"/>
    <d v="2008-01-10T00:00:00"/>
    <d v="2008-01-01T00:00:00"/>
    <s v="10024752"/>
  </r>
  <r>
    <n v="0"/>
    <n v="0"/>
    <n v="0"/>
    <n v="0"/>
    <d v="2023-12-01T00:00:00"/>
    <s v="BH Colorado Electric Oper Co"/>
    <s v="Regulated Electric (122)"/>
    <s v="X DNU # 215 (T) Hyde Park- West"/>
    <x v="165"/>
    <n v="135600"/>
    <x v="31"/>
    <n v="12550858"/>
    <s v="SUSPENSION INSULATORS"/>
    <d v="2014-01-17T00:00:00"/>
    <d v="2014-01-01T00:00:00"/>
    <s v="10047726"/>
  </r>
  <r>
    <n v="0"/>
    <n v="0"/>
    <n v="0"/>
    <n v="0"/>
    <d v="2023-12-01T00:00:00"/>
    <s v="BH Colorado Electric Oper Co"/>
    <s v="Regulated Electric (122)"/>
    <s v="X DNU # 215 (T) Hyde Park- West"/>
    <x v="165"/>
    <n v="135600"/>
    <x v="31"/>
    <n v="19704925"/>
    <s v="Suspension Insulators"/>
    <d v="2016-07-01T00:00:00"/>
    <d v="2016-01-01T00:00:00"/>
    <s v="10053964"/>
  </r>
  <r>
    <n v="0"/>
    <n v="0"/>
    <n v="0"/>
    <n v="0"/>
    <d v="2023-12-01T00:00:00"/>
    <s v="BH Colorado Electric Oper Co"/>
    <s v="Regulated Electric (122)"/>
    <s v="X DNU # 243 (T) Nyberg Sub"/>
    <x v="166"/>
    <n v="135002"/>
    <x v="18"/>
    <n v="20199985"/>
    <s v="Right-Of-Ways - Non-Depreciable"/>
    <d v="2015-01-31T00:00:00"/>
    <d v="2015-02-01T00:00:00"/>
    <s v="10050230"/>
  </r>
  <r>
    <n v="0"/>
    <n v="0"/>
    <n v="0"/>
    <n v="0"/>
    <d v="2023-12-01T00:00:00"/>
    <s v="BH Colorado Electric Oper Co"/>
    <s v="Regulated Electric (122)"/>
    <s v="X DNU # 243 (T) Nyberg Sub"/>
    <x v="166"/>
    <n v="135500"/>
    <x v="19"/>
    <n v="20199957"/>
    <s v="Anchors"/>
    <d v="2015-01-31T00:00:00"/>
    <d v="2015-01-01T00:00:00"/>
    <s v="10050230"/>
  </r>
  <r>
    <n v="0"/>
    <n v="0"/>
    <n v="0"/>
    <n v="0"/>
    <d v="2023-12-01T00:00:00"/>
    <s v="BH Colorado Electric Oper Co"/>
    <s v="Regulated Electric (122)"/>
    <s v="X DNU # 243 (T) Nyberg Sub"/>
    <x v="166"/>
    <n v="135500"/>
    <x v="32"/>
    <n v="9802855"/>
    <s v="CROSSARM ASSEMBLIES, WOOD"/>
    <d v="1994-07-01T00:00:00"/>
    <d v="1994-07-01T00:00:00"/>
    <s v="WCDXFER"/>
  </r>
  <r>
    <n v="0"/>
    <n v="0"/>
    <n v="0"/>
    <n v="0"/>
    <d v="2023-12-01T00:00:00"/>
    <s v="BH Colorado Electric Oper Co"/>
    <s v="Regulated Electric (122)"/>
    <s v="X DNU # 243 (T) Nyberg Sub"/>
    <x v="166"/>
    <n v="135500"/>
    <x v="32"/>
    <n v="9816209"/>
    <s v="CROSSARM ASSEMBLIES, WOOD"/>
    <d v="2003-12-01T00:00:00"/>
    <d v="2003-01-01T00:00:00"/>
    <s v="7105243131"/>
  </r>
  <r>
    <n v="0"/>
    <n v="0"/>
    <n v="0"/>
    <n v="0"/>
    <d v="2023-12-01T00:00:00"/>
    <s v="BH Colorado Electric Oper Co"/>
    <s v="Regulated Electric (122)"/>
    <s v="X DNU # 243 (T) Nyberg Sub"/>
    <x v="166"/>
    <n v="135500"/>
    <x v="32"/>
    <n v="9813648"/>
    <s v="CROSSARM ASSEMBLIES, WOOD"/>
    <d v="2003-02-01T00:00:00"/>
    <d v="2003-01-01T00:00:00"/>
    <s v="7105243131"/>
  </r>
  <r>
    <n v="0"/>
    <n v="0"/>
    <n v="0"/>
    <n v="0"/>
    <d v="2023-12-01T00:00:00"/>
    <s v="BH Colorado Electric Oper Co"/>
    <s v="Regulated Electric (122)"/>
    <s v="X DNU # 243 (T) Nyberg Sub"/>
    <x v="166"/>
    <n v="135500"/>
    <x v="32"/>
    <n v="9816906"/>
    <s v="CROSSARM ASSEMBLIES, WOOD"/>
    <d v="2004-03-01T00:00:00"/>
    <d v="2004-01-01T00:00:00"/>
    <s v="7105243131"/>
  </r>
  <r>
    <n v="0"/>
    <n v="0"/>
    <n v="0"/>
    <n v="0"/>
    <d v="2023-12-01T00:00:00"/>
    <s v="BH Colorado Electric Oper Co"/>
    <s v="Regulated Electric (122)"/>
    <s v="X DNU # 243 (T) Nyberg Sub"/>
    <x v="166"/>
    <n v="135500"/>
    <x v="33"/>
    <n v="20199988"/>
    <s v="Pole, Steel"/>
    <d v="2015-01-31T00:00:00"/>
    <d v="2015-02-01T00:00:00"/>
    <s v="10050230"/>
  </r>
  <r>
    <n v="0"/>
    <n v="0"/>
    <n v="0"/>
    <n v="0"/>
    <d v="2023-12-01T00:00:00"/>
    <s v="BH Colorado Electric Oper Co"/>
    <s v="Regulated Electric (122)"/>
    <s v="X DNU # 243 (T) Nyberg Sub"/>
    <x v="166"/>
    <n v="135500"/>
    <x v="26"/>
    <n v="20199970"/>
    <s v="Pole, Wood, 65' Or Greater"/>
    <d v="2015-01-31T00:00:00"/>
    <d v="2015-01-01T00:00:00"/>
    <s v="10050230"/>
  </r>
  <r>
    <n v="0"/>
    <n v="0"/>
    <n v="0"/>
    <n v="0"/>
    <d v="2023-12-01T00:00:00"/>
    <s v="BH Colorado Electric Oper Co"/>
    <s v="Regulated Electric (122)"/>
    <s v="X DNU # 243 (T) Nyberg Sub"/>
    <x v="166"/>
    <n v="135500"/>
    <x v="34"/>
    <n v="9803510"/>
    <s v="POLE, WOOD"/>
    <d v="1994-07-01T00:00:00"/>
    <d v="1994-07-01T00:00:00"/>
    <s v="WCDXFER"/>
  </r>
  <r>
    <n v="0"/>
    <n v="0"/>
    <n v="0"/>
    <n v="0"/>
    <d v="2023-12-01T00:00:00"/>
    <s v="BH Colorado Electric Oper Co"/>
    <s v="Regulated Electric (122)"/>
    <s v="X DNU # 243 (T) Nyberg Sub"/>
    <x v="166"/>
    <n v="135500"/>
    <x v="430"/>
    <n v="9974735"/>
    <s v="WOOD 2 POLES 65'"/>
    <d v="1994-07-01T00:00:00"/>
    <d v="1994-07-01T00:00:00"/>
    <s v="CPR Conversion"/>
  </r>
  <r>
    <n v="0"/>
    <n v="0"/>
    <n v="0"/>
    <n v="0"/>
    <d v="2023-12-01T00:00:00"/>
    <s v="BH Colorado Electric Oper Co"/>
    <s v="Regulated Electric (122)"/>
    <s v="X DNU # 243 (T) Nyberg Sub"/>
    <x v="166"/>
    <n v="135600"/>
    <x v="46"/>
    <n v="20199976"/>
    <s v="Conductor, Oh Acsr Bare 336.4 Mcm"/>
    <d v="2015-01-31T00:00:00"/>
    <d v="2015-01-01T00:00:00"/>
    <s v="10050230"/>
  </r>
  <r>
    <n v="0"/>
    <n v="0"/>
    <n v="0"/>
    <n v="0"/>
    <d v="2023-12-01T00:00:00"/>
    <s v="BH Colorado Electric Oper Co"/>
    <s v="Regulated Electric (122)"/>
    <s v="X DNU # 243 (T) Nyberg Sub"/>
    <x v="166"/>
    <n v="135600"/>
    <x v="79"/>
    <n v="20199964"/>
    <s v="Conductor, Oh Acsr Bare 4/0"/>
    <d v="2015-01-31T00:00:00"/>
    <d v="2015-01-01T00:00:00"/>
    <s v="10050230"/>
  </r>
  <r>
    <n v="0"/>
    <n v="0"/>
    <n v="0"/>
    <n v="0"/>
    <d v="2023-12-01T00:00:00"/>
    <s v="BH Colorado Electric Oper Co"/>
    <s v="Regulated Electric (122)"/>
    <s v="X DNU # 243 (T) Nyberg Sub"/>
    <x v="166"/>
    <n v="135600"/>
    <x v="27"/>
    <n v="20199979"/>
    <s v="Conductor, Oh Acsr Bare 795 Mcm"/>
    <d v="2015-01-31T00:00:00"/>
    <d v="2015-01-01T00:00:00"/>
    <s v="10050230"/>
  </r>
  <r>
    <n v="0"/>
    <n v="0"/>
    <n v="0"/>
    <n v="0"/>
    <d v="2023-12-01T00:00:00"/>
    <s v="BH Colorado Electric Oper Co"/>
    <s v="Regulated Electric (122)"/>
    <s v="X DNU # 243 (T) Nyberg Sub"/>
    <x v="166"/>
    <n v="135600"/>
    <x v="67"/>
    <n v="20199982"/>
    <s v="Dampers, Vibration"/>
    <d v="2015-01-31T00:00:00"/>
    <d v="2015-01-01T00:00:00"/>
    <s v="10050230"/>
  </r>
  <r>
    <n v="0"/>
    <n v="0"/>
    <n v="0"/>
    <n v="0"/>
    <d v="2023-12-01T00:00:00"/>
    <s v="BH Colorado Electric Oper Co"/>
    <s v="Regulated Electric (122)"/>
    <s v="X DNU # 243 (T) Nyberg Sub"/>
    <x v="166"/>
    <n v="135600"/>
    <x v="29"/>
    <n v="20199973"/>
    <s v="Post Insulators"/>
    <d v="2015-01-31T00:00:00"/>
    <d v="2015-01-01T00:00:00"/>
    <s v="10050230"/>
  </r>
  <r>
    <n v="0"/>
    <n v="0"/>
    <n v="0"/>
    <n v="0"/>
    <d v="2023-12-01T00:00:00"/>
    <s v="BH Colorado Electric Oper Co"/>
    <s v="Regulated Electric (122)"/>
    <s v="X DNU # 243 (T) Nyberg Sub"/>
    <x v="166"/>
    <n v="135600"/>
    <x v="31"/>
    <n v="20199967"/>
    <s v="Suspension Insulators"/>
    <d v="2015-01-31T00:00:00"/>
    <d v="2015-01-01T00:00:00"/>
    <s v="10050230"/>
  </r>
  <r>
    <n v="0"/>
    <n v="0"/>
    <n v="0"/>
    <n v="0"/>
    <d v="2023-12-01T00:00:00"/>
    <s v="BH Colorado Electric Oper Co"/>
    <s v="Regulated Electric (122)"/>
    <s v="X DNU # 243 (T) Nyberg Sub"/>
    <x v="166"/>
    <n v="135600"/>
    <x v="31"/>
    <n v="9813649"/>
    <s v="SUSPENSION INSULATORS"/>
    <d v="2003-02-01T00:00:00"/>
    <d v="2003-01-01T00:00:00"/>
    <s v="7105243131"/>
  </r>
  <r>
    <n v="0"/>
    <n v="0"/>
    <n v="0"/>
    <n v="0"/>
    <d v="2023-12-01T00:00:00"/>
    <s v="BH Colorado Electric Oper Co"/>
    <s v="Regulated Electric (122)"/>
    <s v="X DNU # 247 (T)  PDA Tap to PDA"/>
    <x v="167"/>
    <n v="135002"/>
    <x v="17"/>
    <n v="9996250"/>
    <s v="TLINE S8,T20S, R61W"/>
    <d v="2004-08-01T00:00:00"/>
    <d v="2005-02-01T00:00:00"/>
    <s v="10016448"/>
  </r>
  <r>
    <n v="0"/>
    <n v="0"/>
    <n v="0"/>
    <n v="0"/>
    <d v="2023-12-01T00:00:00"/>
    <s v="BH Colorado Electric Oper Co"/>
    <s v="Regulated Electric (122)"/>
    <s v="X DNU # 247 (T)  PDA Tap to PDA"/>
    <x v="167"/>
    <n v="135500"/>
    <x v="19"/>
    <n v="9995808"/>
    <s v="ANCHORS"/>
    <d v="2004-08-01T00:00:00"/>
    <d v="2005-01-01T00:00:00"/>
    <s v="10016448"/>
  </r>
  <r>
    <n v="0"/>
    <n v="0"/>
    <n v="0"/>
    <n v="0"/>
    <d v="2023-12-01T00:00:00"/>
    <s v="BH Colorado Electric Oper Co"/>
    <s v="Regulated Electric (122)"/>
    <s v="X DNU # 247 (T)  PDA Tap to PDA"/>
    <x v="167"/>
    <n v="135500"/>
    <x v="32"/>
    <n v="9996205"/>
    <s v="CROSSARM ASSEMBLIES, WOOD"/>
    <d v="2004-08-01T00:00:00"/>
    <d v="2005-01-01T00:00:00"/>
    <s v="10016448"/>
  </r>
  <r>
    <n v="1"/>
    <n v="0"/>
    <n v="0"/>
    <n v="0"/>
    <d v="2023-12-01T00:00:00"/>
    <s v="BH Colorado Electric Oper Co"/>
    <s v="Regulated Electric (122)"/>
    <s v="X DNU # 247 (T)  PDA Tap to PDA"/>
    <x v="167"/>
    <n v="135500"/>
    <x v="3"/>
    <n v="9818763"/>
    <s v="Const new 115kv PDA T-line tap"/>
    <d v="2004-08-01T00:00:00"/>
    <d v="2005-02-01T00:00:00"/>
    <s v="10016448"/>
  </r>
  <r>
    <n v="0"/>
    <n v="0"/>
    <n v="0"/>
    <n v="0"/>
    <d v="2023-12-01T00:00:00"/>
    <s v="BH Colorado Electric Oper Co"/>
    <s v="Regulated Electric (122)"/>
    <s v="X DNU # 247 (T)  PDA Tap to PDA"/>
    <x v="167"/>
    <n v="135500"/>
    <x v="3"/>
    <n v="9710630"/>
    <s v="Const new 115kv PDA T-line tap"/>
    <d v="2004-08-01T00:00:00"/>
    <d v="2008-05-01T00:00:00"/>
    <s v="10016448"/>
  </r>
  <r>
    <n v="0"/>
    <n v="0"/>
    <n v="0"/>
    <n v="0"/>
    <d v="2023-12-01T00:00:00"/>
    <s v="BH Colorado Electric Oper Co"/>
    <s v="Regulated Electric (122)"/>
    <s v="X DNU # 247 (T)  PDA Tap to PDA"/>
    <x v="167"/>
    <n v="135500"/>
    <x v="21"/>
    <n v="9995806"/>
    <s v="GUYS"/>
    <d v="2004-08-01T00:00:00"/>
    <d v="2005-01-01T00:00:00"/>
    <s v="10016448"/>
  </r>
  <r>
    <n v="0"/>
    <n v="0"/>
    <n v="0"/>
    <n v="0"/>
    <d v="2023-12-01T00:00:00"/>
    <s v="BH Colorado Electric Oper Co"/>
    <s v="Regulated Electric (122)"/>
    <s v="X DNU # 247 (T)  PDA Tap to PDA"/>
    <x v="167"/>
    <n v="135500"/>
    <x v="33"/>
    <n v="9995803"/>
    <s v="POLE, STEEL"/>
    <d v="2004-08-01T00:00:00"/>
    <d v="2005-01-01T00:00:00"/>
    <s v="10016448"/>
  </r>
  <r>
    <n v="0"/>
    <n v="0"/>
    <n v="0"/>
    <n v="0"/>
    <d v="2023-12-01T00:00:00"/>
    <s v="BH Colorado Electric Oper Co"/>
    <s v="Regulated Electric (122)"/>
    <s v="X DNU # 247 (T)  PDA Tap to PDA"/>
    <x v="167"/>
    <n v="135500"/>
    <x v="34"/>
    <n v="9742416"/>
    <s v="POLE, WOOD"/>
    <d v="2004-08-01T00:00:00"/>
    <d v="2008-01-01T00:00:00"/>
    <s v="10016448"/>
  </r>
  <r>
    <n v="0"/>
    <n v="0"/>
    <n v="0"/>
    <n v="0"/>
    <d v="2023-12-01T00:00:00"/>
    <s v="BH Colorado Electric Oper Co"/>
    <s v="Regulated Electric (122)"/>
    <s v="X DNU # 247 (T)  PDA Tap to PDA"/>
    <x v="167"/>
    <n v="135500"/>
    <x v="34"/>
    <n v="9995804"/>
    <s v="POLE, WOOD"/>
    <d v="2004-08-01T00:00:00"/>
    <d v="2005-01-01T00:00:00"/>
    <s v="10016448"/>
  </r>
  <r>
    <n v="0"/>
    <n v="0"/>
    <n v="0"/>
    <n v="0"/>
    <d v="2023-12-01T00:00:00"/>
    <s v="BH Colorado Electric Oper Co"/>
    <s v="Regulated Electric (122)"/>
    <s v="X DNU # 247 (T)  PDA Tap to PDA"/>
    <x v="167"/>
    <n v="135600"/>
    <x v="41"/>
    <n v="9995802"/>
    <s v="CONDUCTOR, OH TRANS &amp; DIST BARE"/>
    <d v="2004-08-01T00:00:00"/>
    <d v="2005-01-01T00:00:00"/>
    <s v="10016448"/>
  </r>
  <r>
    <n v="0"/>
    <n v="0"/>
    <n v="0"/>
    <n v="0"/>
    <d v="2023-12-01T00:00:00"/>
    <s v="BH Colorado Electric Oper Co"/>
    <s v="Regulated Electric (122)"/>
    <s v="X DNU # 247 (T)  PDA Tap to PDA"/>
    <x v="167"/>
    <n v="135600"/>
    <x v="3"/>
    <n v="9688035"/>
    <s v="Const new 115kv PDA T-line tap"/>
    <d v="2004-08-01T00:00:00"/>
    <d v="2008-05-01T00:00:00"/>
    <s v="10016448"/>
  </r>
  <r>
    <n v="1"/>
    <n v="0"/>
    <n v="0"/>
    <n v="0"/>
    <d v="2023-12-01T00:00:00"/>
    <s v="BH Colorado Electric Oper Co"/>
    <s v="Regulated Electric (122)"/>
    <s v="X DNU # 247 (T)  PDA Tap to PDA"/>
    <x v="167"/>
    <n v="135600"/>
    <x v="3"/>
    <n v="9818762"/>
    <s v="Const new 115kv PDA T-line tap"/>
    <d v="2004-08-01T00:00:00"/>
    <d v="2005-02-01T00:00:00"/>
    <s v="10016448"/>
  </r>
  <r>
    <n v="0"/>
    <n v="0"/>
    <n v="0"/>
    <n v="0"/>
    <d v="2023-12-01T00:00:00"/>
    <s v="BH Colorado Electric Oper Co"/>
    <s v="Regulated Electric (122)"/>
    <s v="X DNU # 247 (T)  PDA Tap to PDA"/>
    <x v="167"/>
    <n v="135600"/>
    <x v="30"/>
    <n v="9995807"/>
    <s v="STATIC WIRE (TRANSMISSION LINES)"/>
    <d v="2004-08-01T00:00:00"/>
    <d v="2005-01-01T00:00:00"/>
    <s v="10016448"/>
  </r>
  <r>
    <n v="0"/>
    <n v="0"/>
    <n v="0"/>
    <n v="0"/>
    <d v="2023-12-01T00:00:00"/>
    <s v="BH Colorado Electric Oper Co"/>
    <s v="Regulated Electric (122)"/>
    <s v="X DNU # 247 (T)  PDA Tap to PDA"/>
    <x v="167"/>
    <n v="135600"/>
    <x v="31"/>
    <n v="9996199"/>
    <s v="SUSPENSION INSULATORS"/>
    <d v="2004-08-01T00:00:00"/>
    <d v="2005-01-01T00:00:00"/>
    <s v="10016448"/>
  </r>
  <r>
    <n v="0"/>
    <n v="0"/>
    <n v="0"/>
    <n v="0"/>
    <d v="2023-12-01T00:00:00"/>
    <s v="BH Colorado Electric Oper Co"/>
    <s v="Regulated Electric (122)"/>
    <s v="X DNU # 247 (T)  PDA Tap to PDA"/>
    <x v="167"/>
    <n v="135600"/>
    <x v="80"/>
    <n v="9995805"/>
    <s v="SECO 3 WAY MOTORIZED SWITCH"/>
    <d v="2004-08-01T00:00:00"/>
    <d v="2005-01-01T00:00:00"/>
    <s v="10016448"/>
  </r>
  <r>
    <n v="0"/>
    <n v="0"/>
    <n v="0"/>
    <n v="0"/>
    <d v="2023-12-01T00:00:00"/>
    <s v="BH Colorado Electric Oper Co"/>
    <s v="Regulated Electric (122)"/>
    <s v="X DNU # 262 (T) Pueblo Plant"/>
    <x v="168"/>
    <n v="135001"/>
    <x v="16"/>
    <n v="9868932"/>
    <s v="LAND - TRACT 38"/>
    <d v="1981-07-01T00:00:00"/>
    <d v="1981-07-01T00:00:00"/>
    <s v="CPR Conversion"/>
  </r>
  <r>
    <n v="0"/>
    <n v="0"/>
    <n v="0"/>
    <n v="0"/>
    <d v="2023-12-01T00:00:00"/>
    <s v="BH Colorado Electric Oper Co"/>
    <s v="Regulated Electric (122)"/>
    <s v="X DNU # 262 (T) Pueblo Plant"/>
    <x v="168"/>
    <n v="135002"/>
    <x v="17"/>
    <n v="9718851"/>
    <s v="T-LIN S09 T21 R61"/>
    <d v="1982-07-01T00:00:00"/>
    <d v="1982-07-01T00:00:00"/>
    <s v="CPR Conversion"/>
  </r>
  <r>
    <n v="0"/>
    <n v="0"/>
    <n v="0"/>
    <n v="0"/>
    <d v="2023-12-01T00:00:00"/>
    <s v="BH Colorado Electric Oper Co"/>
    <s v="Regulated Electric (122)"/>
    <s v="X DNU # 262 (T) Pueblo Plant"/>
    <x v="168"/>
    <n v="135002"/>
    <x v="17"/>
    <n v="9870102"/>
    <s v="T-LIN S01 T21 R65"/>
    <d v="1978-07-01T00:00:00"/>
    <d v="1978-07-01T00:00:00"/>
    <s v="CPR Conversion"/>
  </r>
  <r>
    <n v="0"/>
    <n v="0"/>
    <n v="0"/>
    <n v="0"/>
    <d v="2023-12-01T00:00:00"/>
    <s v="BH Colorado Electric Oper Co"/>
    <s v="Regulated Electric (122)"/>
    <s v="X DNU # 262 (T) Pueblo Plant"/>
    <x v="168"/>
    <n v="135002"/>
    <x v="17"/>
    <n v="9870098"/>
    <s v="T-LIN S01 T21 R65"/>
    <d v="1965-07-01T00:00:00"/>
    <d v="1965-07-01T00:00:00"/>
    <s v="CPR Conversion"/>
  </r>
  <r>
    <n v="0"/>
    <n v="0"/>
    <n v="0"/>
    <n v="0"/>
    <d v="2023-12-01T00:00:00"/>
    <s v="BH Colorado Electric Oper Co"/>
    <s v="Regulated Electric (122)"/>
    <s v="X DNU # 262 (T) Pueblo Plant"/>
    <x v="168"/>
    <n v="135002"/>
    <x v="17"/>
    <n v="9691245"/>
    <s v="T-LIN S06 T21 R64"/>
    <d v="1965-07-01T00:00:00"/>
    <d v="1965-07-01T00:00:00"/>
    <s v="CPR Conversion"/>
  </r>
  <r>
    <n v="0"/>
    <n v="0"/>
    <n v="0"/>
    <n v="0"/>
    <d v="2023-12-01T00:00:00"/>
    <s v="BH Colorado Electric Oper Co"/>
    <s v="Regulated Electric (122)"/>
    <s v="X DNU # 262 (T) Pueblo Plant"/>
    <x v="168"/>
    <n v="135002"/>
    <x v="17"/>
    <n v="9870099"/>
    <s v="T-LIN S01 T21 R65"/>
    <d v="1976-07-01T00:00:00"/>
    <d v="1976-07-01T00:00:00"/>
    <s v="CPR Conversion"/>
  </r>
  <r>
    <n v="0"/>
    <n v="0"/>
    <n v="0"/>
    <n v="0"/>
    <d v="2023-12-01T00:00:00"/>
    <s v="BH Colorado Electric Oper Co"/>
    <s v="Regulated Electric (122)"/>
    <s v="X DNU # 262 (T) Pueblo Plant"/>
    <x v="168"/>
    <n v="135002"/>
    <x v="17"/>
    <n v="9870100"/>
    <s v="T-LIN S07 T21 R64"/>
    <d v="1978-07-01T00:00:00"/>
    <d v="1978-07-01T00:00:00"/>
    <s v="CPR Conversion"/>
  </r>
  <r>
    <n v="0"/>
    <n v="0"/>
    <n v="0"/>
    <n v="0"/>
    <d v="2023-12-01T00:00:00"/>
    <s v="BH Colorado Electric Oper Co"/>
    <s v="Regulated Electric (122)"/>
    <s v="X DNU # 262 (T) Pueblo Plant"/>
    <x v="168"/>
    <n v="135002"/>
    <x v="17"/>
    <n v="9727123"/>
    <s v="T-LIN S07 T21 R64"/>
    <d v="1980-07-01T00:00:00"/>
    <d v="1980-07-01T00:00:00"/>
    <s v="CPR Conversion"/>
  </r>
  <r>
    <n v="0"/>
    <n v="0"/>
    <n v="0"/>
    <n v="0"/>
    <d v="2023-12-01T00:00:00"/>
    <s v="BH Colorado Electric Oper Co"/>
    <s v="Regulated Electric (122)"/>
    <s v="X DNU # 262 (T) Pueblo Plant"/>
    <x v="168"/>
    <n v="135002"/>
    <x v="17"/>
    <n v="9870105"/>
    <s v="T-LIN S07 T21 R64"/>
    <d v="1937-07-01T00:00:00"/>
    <d v="1937-07-01T00:00:00"/>
    <s v="CPR Conversion"/>
  </r>
  <r>
    <n v="0"/>
    <n v="0"/>
    <n v="0"/>
    <n v="0"/>
    <d v="2023-12-01T00:00:00"/>
    <s v="BH Colorado Electric Oper Co"/>
    <s v="Regulated Electric (122)"/>
    <s v="X DNU # 262 (T) Pueblo Plant"/>
    <x v="168"/>
    <n v="135002"/>
    <x v="17"/>
    <n v="9870103"/>
    <s v="T-LIN S06 T21 R64"/>
    <d v="1980-07-01T00:00:00"/>
    <d v="1980-07-01T00:00:00"/>
    <s v="CPR Conversion"/>
  </r>
  <r>
    <n v="0"/>
    <n v="0"/>
    <n v="0"/>
    <n v="0"/>
    <d v="2023-12-01T00:00:00"/>
    <s v="BH Colorado Electric Oper Co"/>
    <s v="Regulated Electric (122)"/>
    <s v="X DNU # 262 (T) Pueblo Plant"/>
    <x v="168"/>
    <n v="135002"/>
    <x v="17"/>
    <n v="9870101"/>
    <s v="T-LIN S06 T21 R64"/>
    <d v="1978-07-01T00:00:00"/>
    <d v="1978-07-01T00:00:00"/>
    <s v="CPR Conversion"/>
  </r>
  <r>
    <n v="0"/>
    <n v="0"/>
    <n v="0"/>
    <n v="0"/>
    <d v="2023-12-01T00:00:00"/>
    <s v="BH Colorado Electric Oper Co"/>
    <s v="Regulated Electric (122)"/>
    <s v="X DNU # 262 (T) Pueblo Plant"/>
    <x v="168"/>
    <n v="135002"/>
    <x v="17"/>
    <n v="9870104"/>
    <s v="T-LIN S01 T21 R65"/>
    <d v="1980-07-01T00:00:00"/>
    <d v="1980-07-01T00:00:00"/>
    <s v="CPR Conversion"/>
  </r>
  <r>
    <n v="0"/>
    <n v="0"/>
    <n v="0"/>
    <n v="0"/>
    <d v="2023-12-01T00:00:00"/>
    <s v="BH Colorado Electric Oper Co"/>
    <s v="Regulated Electric (122)"/>
    <s v="X DNU # 262 (T) Pueblo Plant"/>
    <x v="168"/>
    <n v="135300"/>
    <x v="87"/>
    <n v="9816546"/>
    <s v="PIN INSULATORS"/>
    <d v="2004-02-01T00:00:00"/>
    <d v="2004-01-01T00:00:00"/>
    <s v="7105262131"/>
  </r>
  <r>
    <n v="0"/>
    <n v="0"/>
    <n v="0"/>
    <n v="0"/>
    <d v="2023-12-01T00:00:00"/>
    <s v="BH Colorado Electric Oper Co"/>
    <s v="Regulated Electric (122)"/>
    <s v="X DNU # 262 (T) Pueblo Plant"/>
    <x v="168"/>
    <n v="135500"/>
    <x v="32"/>
    <n v="9802863"/>
    <s v="CROSSARM ASSEMBLIES, WOOD"/>
    <d v="1975-07-01T00:00:00"/>
    <d v="1975-07-01T00:00:00"/>
    <s v="WCDXFER"/>
  </r>
  <r>
    <n v="0"/>
    <n v="0"/>
    <n v="0"/>
    <n v="0"/>
    <d v="2023-12-01T00:00:00"/>
    <s v="BH Colorado Electric Oper Co"/>
    <s v="Regulated Electric (122)"/>
    <s v="X DNU # 262 (T) Pueblo Plant"/>
    <x v="168"/>
    <n v="135500"/>
    <x v="32"/>
    <n v="9802739"/>
    <s v="CROSSARM ASSEMBLIES, WOOD"/>
    <d v="1980-07-01T00:00:00"/>
    <d v="1980-07-01T00:00:00"/>
    <s v="WCDXFER"/>
  </r>
  <r>
    <n v="0"/>
    <n v="0"/>
    <n v="0"/>
    <n v="0"/>
    <d v="2023-12-01T00:00:00"/>
    <s v="BH Colorado Electric Oper Co"/>
    <s v="Regulated Electric (122)"/>
    <s v="X DNU # 262 (T) Pueblo Plant"/>
    <x v="168"/>
    <n v="135500"/>
    <x v="32"/>
    <n v="9802804"/>
    <s v="CROSSARM ASSEMBLIES, WOOD"/>
    <d v="1980-07-01T00:00:00"/>
    <d v="1980-07-01T00:00:00"/>
    <s v="WCDXFER"/>
  </r>
  <r>
    <n v="0"/>
    <n v="0"/>
    <n v="0"/>
    <n v="0"/>
    <d v="2023-12-01T00:00:00"/>
    <s v="BH Colorado Electric Oper Co"/>
    <s v="Regulated Electric (122)"/>
    <s v="X DNU # 262 (T) Pueblo Plant"/>
    <x v="168"/>
    <n v="135500"/>
    <x v="32"/>
    <n v="9802803"/>
    <s v="CROSSARM ASSEMBLIES, WOOD"/>
    <d v="1979-07-01T00:00:00"/>
    <d v="1979-07-01T00:00:00"/>
    <s v="WCDXFER"/>
  </r>
  <r>
    <n v="0"/>
    <n v="0"/>
    <n v="0"/>
    <n v="0"/>
    <d v="2023-12-01T00:00:00"/>
    <s v="BH Colorado Electric Oper Co"/>
    <s v="Regulated Electric (122)"/>
    <s v="X DNU # 262 (T) Pueblo Plant"/>
    <x v="168"/>
    <n v="135500"/>
    <x v="32"/>
    <n v="9802516"/>
    <s v="CROSSARM ASSEMBLIES, WOOD"/>
    <d v="1979-07-01T00:00:00"/>
    <d v="1979-07-01T00:00:00"/>
    <s v="WCDXFER"/>
  </r>
  <r>
    <n v="0"/>
    <n v="0"/>
    <n v="0"/>
    <n v="0"/>
    <d v="2023-12-01T00:00:00"/>
    <s v="BH Colorado Electric Oper Co"/>
    <s v="Regulated Electric (122)"/>
    <s v="X DNU # 262 (T) Pueblo Plant"/>
    <x v="168"/>
    <n v="135500"/>
    <x v="32"/>
    <n v="9802652"/>
    <s v="CROSSARM ASSEMBLIES, WOOD"/>
    <d v="1980-07-01T00:00:00"/>
    <d v="1980-07-01T00:00:00"/>
    <s v="WCDXFER"/>
  </r>
  <r>
    <n v="0"/>
    <n v="0"/>
    <n v="0"/>
    <n v="0"/>
    <d v="2023-12-01T00:00:00"/>
    <s v="BH Colorado Electric Oper Co"/>
    <s v="Regulated Electric (122)"/>
    <s v="X DNU # 262 (T) Pueblo Plant"/>
    <x v="168"/>
    <n v="135500"/>
    <x v="32"/>
    <n v="9802651"/>
    <s v="CROSSARM ASSEMBLIES, WOOD"/>
    <d v="1979-07-01T00:00:00"/>
    <d v="1979-07-01T00:00:00"/>
    <s v="WCDXFER"/>
  </r>
  <r>
    <n v="0"/>
    <n v="0"/>
    <n v="0"/>
    <n v="0"/>
    <d v="2023-12-01T00:00:00"/>
    <s v="BH Colorado Electric Oper Co"/>
    <s v="Regulated Electric (122)"/>
    <s v="X DNU # 262 (T) Pueblo Plant"/>
    <x v="168"/>
    <n v="135500"/>
    <x v="32"/>
    <n v="9802650"/>
    <s v="CROSSARM ASSEMBLIES, WOOD"/>
    <d v="1967-07-01T00:00:00"/>
    <d v="1967-07-01T00:00:00"/>
    <s v="WCDXFER"/>
  </r>
  <r>
    <n v="0"/>
    <n v="0"/>
    <n v="0"/>
    <n v="0"/>
    <d v="2023-12-01T00:00:00"/>
    <s v="BH Colorado Electric Oper Co"/>
    <s v="Regulated Electric (122)"/>
    <s v="X DNU # 262 (T) Pueblo Plant"/>
    <x v="168"/>
    <n v="135500"/>
    <x v="32"/>
    <n v="14913231"/>
    <s v="CROSS ARM ASSEMBLYS 26'"/>
    <d v="2015-06-30T00:00:00"/>
    <d v="2016-03-01T00:00:00"/>
    <s v="10051845"/>
  </r>
  <r>
    <n v="0"/>
    <n v="0"/>
    <n v="0"/>
    <n v="0"/>
    <d v="2023-12-01T00:00:00"/>
    <s v="BH Colorado Electric Oper Co"/>
    <s v="Regulated Electric (122)"/>
    <s v="X DNU # 262 (T) Pueblo Plant"/>
    <x v="168"/>
    <n v="135500"/>
    <x v="32"/>
    <n v="9802826"/>
    <s v="CROSSARM ASSEMBLIES, WOOD"/>
    <d v="1980-07-01T00:00:00"/>
    <d v="1980-07-01T00:00:00"/>
    <s v="WCDXFER"/>
  </r>
  <r>
    <n v="0"/>
    <n v="0"/>
    <n v="0"/>
    <n v="0"/>
    <d v="2023-12-01T00:00:00"/>
    <s v="BH Colorado Electric Oper Co"/>
    <s v="Regulated Electric (122)"/>
    <s v="X DNU # 262 (T) Pueblo Plant"/>
    <x v="168"/>
    <n v="135500"/>
    <x v="32"/>
    <n v="9802801"/>
    <s v="CROSSARM ASSEMBLIES, WOOD"/>
    <d v="1968-07-01T00:00:00"/>
    <d v="1968-07-01T00:00:00"/>
    <s v="WCDXFER"/>
  </r>
  <r>
    <n v="0"/>
    <n v="0"/>
    <n v="0"/>
    <n v="0"/>
    <d v="2023-12-01T00:00:00"/>
    <s v="BH Colorado Electric Oper Co"/>
    <s v="Regulated Electric (122)"/>
    <s v="X DNU # 262 (T) Pueblo Plant"/>
    <x v="168"/>
    <n v="135500"/>
    <x v="32"/>
    <n v="9802864"/>
    <s v="CROSSARM ASSEMBLIES, WOOD"/>
    <d v="1980-07-01T00:00:00"/>
    <d v="1980-07-01T00:00:00"/>
    <s v="WCDXFER"/>
  </r>
  <r>
    <n v="0"/>
    <n v="0"/>
    <n v="0"/>
    <n v="0"/>
    <d v="2023-12-01T00:00:00"/>
    <s v="BH Colorado Electric Oper Co"/>
    <s v="Regulated Electric (122)"/>
    <s v="X DNU # 262 (T) Pueblo Plant"/>
    <x v="168"/>
    <n v="135500"/>
    <x v="32"/>
    <n v="9802825"/>
    <s v="CROSSARM ASSEMBLIES, WOOD"/>
    <d v="1972-07-01T00:00:00"/>
    <d v="1972-07-01T00:00:00"/>
    <s v="WCDXFER"/>
  </r>
  <r>
    <n v="0"/>
    <n v="0"/>
    <n v="0"/>
    <n v="0"/>
    <d v="2023-12-01T00:00:00"/>
    <s v="BH Colorado Electric Oper Co"/>
    <s v="Regulated Electric (122)"/>
    <s v="X DNU # 262 (T) Pueblo Plant"/>
    <x v="168"/>
    <n v="135500"/>
    <x v="32"/>
    <n v="9802802"/>
    <s v="CROSSARM ASSEMBLIES, WOOD"/>
    <d v="1976-07-01T00:00:00"/>
    <d v="1976-07-01T00:00:00"/>
    <s v="WCDXFER"/>
  </r>
  <r>
    <n v="0"/>
    <n v="0"/>
    <n v="0"/>
    <n v="0"/>
    <d v="2023-12-01T00:00:00"/>
    <s v="BH Colorado Electric Oper Co"/>
    <s v="Regulated Electric (122)"/>
    <s v="X DNU # 262 (T) Pueblo Plant"/>
    <x v="168"/>
    <n v="135500"/>
    <x v="32"/>
    <n v="9802517"/>
    <s v="CROSSARM ASSEMBLIES, WOOD"/>
    <d v="1980-07-01T00:00:00"/>
    <d v="1980-07-01T00:00:00"/>
    <s v="WCDXFER"/>
  </r>
  <r>
    <n v="0"/>
    <n v="0"/>
    <n v="0"/>
    <n v="0"/>
    <d v="2023-12-01T00:00:00"/>
    <s v="BH Colorado Electric Oper Co"/>
    <s v="Regulated Electric (122)"/>
    <s v="X DNU # 262 (T) Pueblo Plant"/>
    <x v="168"/>
    <n v="135500"/>
    <x v="32"/>
    <n v="9802515"/>
    <s v="CROSSARM ASSEMBLIES, WOOD"/>
    <d v="1967-07-01T00:00:00"/>
    <d v="1967-07-01T00:00:00"/>
    <s v="WCDXFER"/>
  </r>
  <r>
    <n v="0"/>
    <n v="0"/>
    <n v="0"/>
    <n v="0"/>
    <d v="2023-12-01T00:00:00"/>
    <s v="BH Colorado Electric Oper Co"/>
    <s v="Regulated Electric (122)"/>
    <s v="X DNU # 262 (T) Pueblo Plant"/>
    <x v="168"/>
    <n v="135500"/>
    <x v="32"/>
    <n v="9816545"/>
    <s v="CROSSARM ASSEMBLIES, WOOD"/>
    <d v="2004-02-01T00:00:00"/>
    <d v="2004-01-01T00:00:00"/>
    <s v="7105262131"/>
  </r>
  <r>
    <n v="0"/>
    <n v="0"/>
    <n v="0"/>
    <n v="0"/>
    <d v="2023-12-01T00:00:00"/>
    <s v="BH Colorado Electric Oper Co"/>
    <s v="Regulated Electric (122)"/>
    <s v="X DNU # 262 (T) Pueblo Plant"/>
    <x v="168"/>
    <n v="135500"/>
    <x v="3"/>
    <n v="14542210"/>
    <s v="This project is to replace the structures that were distroyed in the storm that hit pueblo on june 23 2015"/>
    <d v="2015-06-30T00:00:00"/>
    <d v="2016-03-01T00:00:00"/>
    <s v="10051845"/>
  </r>
  <r>
    <n v="0"/>
    <n v="0"/>
    <n v="0"/>
    <n v="0"/>
    <d v="2023-12-01T00:00:00"/>
    <s v="BH Colorado Electric Oper Co"/>
    <s v="Regulated Electric (122)"/>
    <s v="X DNU # 262 (T) Pueblo Plant"/>
    <x v="168"/>
    <n v="135500"/>
    <x v="3"/>
    <n v="14696731"/>
    <s v="This project is to replace the structures that were distroyed in the storm that hit pueblo on june 23 2015"/>
    <d v="2015-06-30T00:00:00"/>
    <d v="2016-04-01T00:00:00"/>
    <s v="10051845"/>
  </r>
  <r>
    <n v="0"/>
    <n v="0"/>
    <n v="0"/>
    <n v="0"/>
    <d v="2023-12-01T00:00:00"/>
    <s v="BH Colorado Electric Oper Co"/>
    <s v="Regulated Electric (122)"/>
    <s v="X DNU # 262 (T) Pueblo Plant"/>
    <x v="168"/>
    <n v="135500"/>
    <x v="26"/>
    <n v="14913224"/>
    <s v="POLE: WOOD 65'"/>
    <d v="2015-06-30T00:00:00"/>
    <d v="2016-01-01T00:00:00"/>
    <s v="10051845"/>
  </r>
  <r>
    <n v="0"/>
    <n v="0"/>
    <n v="0"/>
    <n v="0"/>
    <d v="2023-12-01T00:00:00"/>
    <s v="BH Colorado Electric Oper Co"/>
    <s v="Regulated Electric (122)"/>
    <s v="X DNU # 262 (T) Pueblo Plant"/>
    <x v="168"/>
    <n v="135500"/>
    <x v="39"/>
    <n v="11637537"/>
    <s v="Pole, Wood"/>
    <d v="2008-12-01T00:00:00"/>
    <d v="2008-01-01T00:00:00"/>
    <s v="7105262131"/>
  </r>
  <r>
    <n v="0"/>
    <n v="0"/>
    <n v="0"/>
    <n v="0"/>
    <d v="2023-12-01T00:00:00"/>
    <s v="BH Colorado Electric Oper Co"/>
    <s v="Regulated Electric (122)"/>
    <s v="X DNU # 262 (T) Pueblo Plant"/>
    <x v="168"/>
    <n v="135500"/>
    <x v="34"/>
    <n v="9733488"/>
    <s v="POLE, WOOD"/>
    <d v="2008-12-01T00:00:00"/>
    <d v="2008-01-01T00:00:00"/>
    <s v="7105262131"/>
  </r>
  <r>
    <n v="0"/>
    <n v="0"/>
    <n v="0"/>
    <n v="0"/>
    <d v="2023-12-01T00:00:00"/>
    <s v="BH Colorado Electric Oper Co"/>
    <s v="Regulated Electric (122)"/>
    <s v="X DNU # 262 (T) Pueblo Plant"/>
    <x v="168"/>
    <n v="135500"/>
    <x v="34"/>
    <n v="9803509"/>
    <s v="POLE, WOOD"/>
    <d v="1980-07-01T00:00:00"/>
    <d v="1980-07-01T00:00:00"/>
    <s v="WCDXFER"/>
  </r>
  <r>
    <n v="0"/>
    <n v="0"/>
    <n v="0"/>
    <n v="0"/>
    <d v="2023-12-01T00:00:00"/>
    <s v="BH Colorado Electric Oper Co"/>
    <s v="Regulated Electric (122)"/>
    <s v="X DNU # 262 (T) Pueblo Plant"/>
    <x v="168"/>
    <n v="135500"/>
    <x v="34"/>
    <n v="9803341"/>
    <s v="POLE, WOOD"/>
    <d v="1980-07-01T00:00:00"/>
    <d v="1980-07-01T00:00:00"/>
    <s v="WCDXFER"/>
  </r>
  <r>
    <n v="0"/>
    <n v="0"/>
    <n v="0"/>
    <n v="0"/>
    <d v="2023-12-01T00:00:00"/>
    <s v="BH Colorado Electric Oper Co"/>
    <s v="Regulated Electric (122)"/>
    <s v="X DNU # 262 (T) Pueblo Plant"/>
    <x v="168"/>
    <n v="135500"/>
    <x v="34"/>
    <n v="9803339"/>
    <s v="POLE, WOOD"/>
    <d v="1976-07-01T00:00:00"/>
    <d v="1976-07-01T00:00:00"/>
    <s v="WCDXFER"/>
  </r>
  <r>
    <n v="0"/>
    <n v="0"/>
    <n v="0"/>
    <n v="0"/>
    <d v="2023-12-01T00:00:00"/>
    <s v="BH Colorado Electric Oper Co"/>
    <s v="Regulated Electric (122)"/>
    <s v="X DNU # 262 (T) Pueblo Plant"/>
    <x v="168"/>
    <n v="135500"/>
    <x v="34"/>
    <n v="9803508"/>
    <s v="POLE, WOOD"/>
    <d v="1975-07-01T00:00:00"/>
    <d v="1975-07-01T00:00:00"/>
    <s v="WCDXFER"/>
  </r>
  <r>
    <n v="0"/>
    <n v="0"/>
    <n v="0"/>
    <n v="0"/>
    <d v="2023-12-01T00:00:00"/>
    <s v="BH Colorado Electric Oper Co"/>
    <s v="Regulated Electric (122)"/>
    <s v="X DNU # 262 (T) Pueblo Plant"/>
    <x v="168"/>
    <n v="135500"/>
    <x v="34"/>
    <n v="9804942"/>
    <s v="POLE, WOOD"/>
    <d v="1980-07-01T00:00:00"/>
    <d v="1980-07-01T00:00:00"/>
    <s v="WCDXFER"/>
  </r>
  <r>
    <n v="0"/>
    <n v="0"/>
    <n v="0"/>
    <n v="0"/>
    <d v="2023-12-01T00:00:00"/>
    <s v="BH Colorado Electric Oper Co"/>
    <s v="Regulated Electric (122)"/>
    <s v="X DNU # 262 (T) Pueblo Plant"/>
    <x v="168"/>
    <n v="135500"/>
    <x v="34"/>
    <n v="9803362"/>
    <s v="POLE, WOOD"/>
    <d v="1980-07-01T00:00:00"/>
    <d v="1980-07-01T00:00:00"/>
    <s v="WCDXFER"/>
  </r>
  <r>
    <n v="0"/>
    <n v="0"/>
    <n v="0"/>
    <n v="0"/>
    <d v="2023-12-01T00:00:00"/>
    <s v="BH Colorado Electric Oper Co"/>
    <s v="Regulated Electric (122)"/>
    <s v="X DNU # 262 (T) Pueblo Plant"/>
    <x v="168"/>
    <n v="135500"/>
    <x v="34"/>
    <n v="9803056"/>
    <s v="POLE, WOOD"/>
    <d v="1980-07-01T00:00:00"/>
    <d v="1980-07-01T00:00:00"/>
    <s v="WCDXFER"/>
  </r>
  <r>
    <n v="0"/>
    <n v="0"/>
    <n v="0"/>
    <n v="0"/>
    <d v="2023-12-01T00:00:00"/>
    <s v="BH Colorado Electric Oper Co"/>
    <s v="Regulated Electric (122)"/>
    <s v="X DNU # 262 (T) Pueblo Plant"/>
    <x v="168"/>
    <n v="135500"/>
    <x v="34"/>
    <n v="9803189"/>
    <s v="POLE, WOOD"/>
    <d v="1979-07-01T00:00:00"/>
    <d v="1979-07-01T00:00:00"/>
    <s v="WCDXFER"/>
  </r>
  <r>
    <n v="0"/>
    <n v="0"/>
    <n v="0"/>
    <n v="0"/>
    <d v="2023-12-01T00:00:00"/>
    <s v="BH Colorado Electric Oper Co"/>
    <s v="Regulated Electric (122)"/>
    <s v="X DNU # 262 (T) Pueblo Plant"/>
    <x v="168"/>
    <n v="135500"/>
    <x v="34"/>
    <n v="9803188"/>
    <s v="POLE, WOOD"/>
    <d v="1967-07-01T00:00:00"/>
    <d v="1967-07-01T00:00:00"/>
    <s v="WCDXFER"/>
  </r>
  <r>
    <n v="0"/>
    <n v="0"/>
    <n v="0"/>
    <n v="0"/>
    <d v="2023-12-01T00:00:00"/>
    <s v="BH Colorado Electric Oper Co"/>
    <s v="Regulated Electric (122)"/>
    <s v="X DNU # 262 (T) Pueblo Plant"/>
    <x v="168"/>
    <n v="135500"/>
    <x v="34"/>
    <n v="9803361"/>
    <s v="POLE, WOOD"/>
    <d v="1972-07-01T00:00:00"/>
    <d v="1972-07-01T00:00:00"/>
    <s v="WCDXFER"/>
  </r>
  <r>
    <n v="0"/>
    <n v="0"/>
    <n v="0"/>
    <n v="0"/>
    <d v="2023-12-01T00:00:00"/>
    <s v="BH Colorado Electric Oper Co"/>
    <s v="Regulated Electric (122)"/>
    <s v="X DNU # 262 (T) Pueblo Plant"/>
    <x v="168"/>
    <n v="135500"/>
    <x v="34"/>
    <n v="9803340"/>
    <s v="POLE, WOOD"/>
    <d v="1979-07-01T00:00:00"/>
    <d v="1979-07-01T00:00:00"/>
    <s v="WCDXFER"/>
  </r>
  <r>
    <n v="0"/>
    <n v="0"/>
    <n v="0"/>
    <n v="0"/>
    <d v="2023-12-01T00:00:00"/>
    <s v="BH Colorado Electric Oper Co"/>
    <s v="Regulated Electric (122)"/>
    <s v="X DNU # 262 (T) Pueblo Plant"/>
    <x v="168"/>
    <n v="135500"/>
    <x v="34"/>
    <n v="9803374"/>
    <s v="POLE, WOOD"/>
    <d v="1968-07-01T00:00:00"/>
    <d v="1968-07-01T00:00:00"/>
    <s v="WCDXFER"/>
  </r>
  <r>
    <n v="0"/>
    <n v="0"/>
    <n v="0"/>
    <n v="0"/>
    <d v="2023-12-01T00:00:00"/>
    <s v="BH Colorado Electric Oper Co"/>
    <s v="Regulated Electric (122)"/>
    <s v="X DNU # 262 (T) Pueblo Plant"/>
    <x v="168"/>
    <n v="135500"/>
    <x v="34"/>
    <n v="9803055"/>
    <s v="POLE, WOOD"/>
    <d v="1979-07-01T00:00:00"/>
    <d v="1979-07-01T00:00:00"/>
    <s v="WCDXFER"/>
  </r>
  <r>
    <n v="0"/>
    <n v="0"/>
    <n v="0"/>
    <n v="0"/>
    <d v="2023-12-01T00:00:00"/>
    <s v="BH Colorado Electric Oper Co"/>
    <s v="Regulated Electric (122)"/>
    <s v="X DNU # 262 (T) Pueblo Plant"/>
    <x v="168"/>
    <n v="135500"/>
    <x v="34"/>
    <n v="9803277"/>
    <s v="POLE, WOOD"/>
    <d v="1980-07-01T00:00:00"/>
    <d v="1980-07-01T00:00:00"/>
    <s v="WCDXFER"/>
  </r>
  <r>
    <n v="0"/>
    <n v="0"/>
    <n v="0"/>
    <n v="0"/>
    <d v="2023-12-01T00:00:00"/>
    <s v="BH Colorado Electric Oper Co"/>
    <s v="Regulated Electric (122)"/>
    <s v="X DNU # 262 (T) Pueblo Plant"/>
    <x v="168"/>
    <n v="135500"/>
    <x v="34"/>
    <n v="9803054"/>
    <s v="POLE, WOOD"/>
    <d v="1967-07-01T00:00:00"/>
    <d v="1967-07-01T00:00:00"/>
    <s v="WCDXFER"/>
  </r>
  <r>
    <n v="0"/>
    <n v="0"/>
    <n v="0"/>
    <n v="0"/>
    <d v="2023-12-01T00:00:00"/>
    <s v="BH Colorado Electric Oper Co"/>
    <s v="Regulated Electric (122)"/>
    <s v="X DNU # 262 (T) Pueblo Plant"/>
    <x v="168"/>
    <n v="135500"/>
    <x v="34"/>
    <n v="9803190"/>
    <s v="POLE, WOOD"/>
    <d v="1980-07-01T00:00:00"/>
    <d v="1980-07-01T00:00:00"/>
    <s v="WCDXFER"/>
  </r>
  <r>
    <n v="0"/>
    <n v="0"/>
    <n v="0"/>
    <n v="0"/>
    <d v="2023-12-01T00:00:00"/>
    <s v="BH Colorado Electric Oper Co"/>
    <s v="Regulated Electric (122)"/>
    <s v="X DNU # 262 (T) Pueblo Plant"/>
    <x v="168"/>
    <n v="135500"/>
    <x v="34"/>
    <n v="9816207"/>
    <s v="POLE, WOOD"/>
    <d v="2003-12-01T00:00:00"/>
    <d v="2003-01-01T00:00:00"/>
    <s v="7105262131"/>
  </r>
  <r>
    <n v="0"/>
    <n v="0"/>
    <n v="0"/>
    <n v="0"/>
    <d v="2023-12-01T00:00:00"/>
    <s v="BH Colorado Electric Oper Co"/>
    <s v="Regulated Electric (122)"/>
    <s v="X DNU # 262 (T) Pueblo Plant"/>
    <x v="168"/>
    <n v="135500"/>
    <x v="53"/>
    <n v="9974890"/>
    <s v="WOOD 1 POLE 60'"/>
    <d v="1979-07-01T00:00:00"/>
    <d v="1979-07-01T00:00:00"/>
    <s v="CPR Conversion"/>
  </r>
  <r>
    <n v="0"/>
    <n v="0"/>
    <n v="0"/>
    <n v="0"/>
    <d v="2023-12-01T00:00:00"/>
    <s v="BH Colorado Electric Oper Co"/>
    <s v="Regulated Electric (122)"/>
    <s v="X DNU # 262 (T) Pueblo Plant"/>
    <x v="168"/>
    <n v="135500"/>
    <x v="53"/>
    <n v="9974891"/>
    <s v="WOOD 1 POLE 60'"/>
    <d v="1967-07-01T00:00:00"/>
    <d v="1967-07-01T00:00:00"/>
    <s v="CPR Conversion"/>
  </r>
  <r>
    <n v="0"/>
    <n v="0"/>
    <n v="0"/>
    <n v="0"/>
    <d v="2023-12-01T00:00:00"/>
    <s v="BH Colorado Electric Oper Co"/>
    <s v="Regulated Electric (122)"/>
    <s v="X DNU # 262 (T) Pueblo Plant"/>
    <x v="168"/>
    <n v="135500"/>
    <x v="53"/>
    <n v="9974889"/>
    <s v="WOOD 1 POLE 60'"/>
    <d v="1980-07-01T00:00:00"/>
    <d v="1980-07-01T00:00:00"/>
    <s v="CPR Conversion"/>
  </r>
  <r>
    <n v="0"/>
    <n v="0"/>
    <n v="0"/>
    <n v="0"/>
    <d v="2023-12-01T00:00:00"/>
    <s v="BH Colorado Electric Oper Co"/>
    <s v="Regulated Electric (122)"/>
    <s v="X DNU # 262 (T) Pueblo Plant"/>
    <x v="168"/>
    <n v="135500"/>
    <x v="54"/>
    <n v="9974885"/>
    <s v="WOOD 1 POLE 65'"/>
    <d v="1979-07-01T00:00:00"/>
    <d v="1979-07-01T00:00:00"/>
    <s v="CPR Conversion"/>
  </r>
  <r>
    <n v="0"/>
    <n v="0"/>
    <n v="0"/>
    <n v="0"/>
    <d v="2023-12-01T00:00:00"/>
    <s v="BH Colorado Electric Oper Co"/>
    <s v="Regulated Electric (122)"/>
    <s v="X DNU # 262 (T) Pueblo Plant"/>
    <x v="168"/>
    <n v="135500"/>
    <x v="54"/>
    <n v="9974886"/>
    <s v="WOOD 1 POLE 65'"/>
    <d v="1967-07-01T00:00:00"/>
    <d v="1967-07-01T00:00:00"/>
    <s v="CPR Conversion"/>
  </r>
  <r>
    <n v="0"/>
    <n v="0"/>
    <n v="0"/>
    <n v="0"/>
    <d v="2023-12-01T00:00:00"/>
    <s v="BH Colorado Electric Oper Co"/>
    <s v="Regulated Electric (122)"/>
    <s v="X DNU # 262 (T) Pueblo Plant"/>
    <x v="168"/>
    <n v="135500"/>
    <x v="54"/>
    <n v="9974884"/>
    <s v="WOOD 1 POLE 65'"/>
    <d v="1980-07-01T00:00:00"/>
    <d v="1980-07-01T00:00:00"/>
    <s v="CPR Conversion"/>
  </r>
  <r>
    <n v="0"/>
    <n v="0"/>
    <n v="0"/>
    <n v="0"/>
    <d v="2023-12-01T00:00:00"/>
    <s v="BH Colorado Electric Oper Co"/>
    <s v="Regulated Electric (122)"/>
    <s v="X DNU # 262 (T) Pueblo Plant"/>
    <x v="168"/>
    <n v="135500"/>
    <x v="55"/>
    <n v="9724188"/>
    <s v="WOOD 1 POLE 70'"/>
    <d v="1980-07-01T00:00:00"/>
    <d v="1980-07-01T00:00:00"/>
    <s v="CPR Conversion"/>
  </r>
  <r>
    <n v="0"/>
    <n v="0"/>
    <n v="0"/>
    <n v="0"/>
    <d v="2023-12-01T00:00:00"/>
    <s v="BH Colorado Electric Oper Co"/>
    <s v="Regulated Electric (122)"/>
    <s v="X DNU # 262 (T) Pueblo Plant"/>
    <x v="168"/>
    <n v="135500"/>
    <x v="57"/>
    <n v="9974894"/>
    <s v="WOOD 1 POLE 80'"/>
    <d v="1976-07-01T00:00:00"/>
    <d v="1976-07-01T00:00:00"/>
    <s v="CPR Conversion"/>
  </r>
  <r>
    <n v="0"/>
    <n v="0"/>
    <n v="0"/>
    <n v="0"/>
    <d v="2023-12-01T00:00:00"/>
    <s v="BH Colorado Electric Oper Co"/>
    <s v="Regulated Electric (122)"/>
    <s v="X DNU # 262 (T) Pueblo Plant"/>
    <x v="168"/>
    <n v="135500"/>
    <x v="57"/>
    <n v="9974893"/>
    <s v="WOOD 1 POLE 80'"/>
    <d v="1979-07-01T00:00:00"/>
    <d v="1979-07-01T00:00:00"/>
    <s v="CPR Conversion"/>
  </r>
  <r>
    <n v="0"/>
    <n v="0"/>
    <n v="0"/>
    <n v="0"/>
    <d v="2023-12-01T00:00:00"/>
    <s v="BH Colorado Electric Oper Co"/>
    <s v="Regulated Electric (122)"/>
    <s v="X DNU # 262 (T) Pueblo Plant"/>
    <x v="168"/>
    <n v="135500"/>
    <x v="57"/>
    <n v="9974895"/>
    <s v="WOOD 1 POLE 80'"/>
    <d v="1968-07-01T00:00:00"/>
    <d v="1968-07-01T00:00:00"/>
    <s v="CPR Conversion"/>
  </r>
  <r>
    <n v="0"/>
    <n v="0"/>
    <n v="0"/>
    <n v="0"/>
    <d v="2023-12-01T00:00:00"/>
    <s v="BH Colorado Electric Oper Co"/>
    <s v="Regulated Electric (122)"/>
    <s v="X DNU # 262 (T) Pueblo Plant"/>
    <x v="168"/>
    <n v="135500"/>
    <x v="57"/>
    <n v="9974892"/>
    <s v="WOOD 1 POLE 80'"/>
    <d v="1980-07-01T00:00:00"/>
    <d v="1980-07-01T00:00:00"/>
    <s v="CPR Conversion"/>
  </r>
  <r>
    <n v="0"/>
    <n v="0"/>
    <n v="0"/>
    <n v="0"/>
    <d v="2023-12-01T00:00:00"/>
    <s v="BH Colorado Electric Oper Co"/>
    <s v="Regulated Electric (122)"/>
    <s v="X DNU # 262 (T) Pueblo Plant"/>
    <x v="168"/>
    <n v="135500"/>
    <x v="58"/>
    <n v="9974888"/>
    <s v="WOOD 1 POLE 85'"/>
    <d v="1972-07-01T00:00:00"/>
    <d v="1972-07-01T00:00:00"/>
    <s v="CPR Conversion"/>
  </r>
  <r>
    <n v="0"/>
    <n v="0"/>
    <n v="0"/>
    <n v="0"/>
    <d v="2023-12-01T00:00:00"/>
    <s v="BH Colorado Electric Oper Co"/>
    <s v="Regulated Electric (122)"/>
    <s v="X DNU # 262 (T) Pueblo Plant"/>
    <x v="168"/>
    <n v="135500"/>
    <x v="58"/>
    <n v="9974887"/>
    <s v="WOOD 1 POLE 85'"/>
    <d v="1980-07-01T00:00:00"/>
    <d v="1980-07-01T00:00:00"/>
    <s v="CPR Conversion"/>
  </r>
  <r>
    <n v="0"/>
    <n v="0"/>
    <n v="0"/>
    <n v="0"/>
    <d v="2023-12-01T00:00:00"/>
    <s v="BH Colorado Electric Oper Co"/>
    <s v="Regulated Electric (122)"/>
    <s v="X DNU # 262 (T) Pueblo Plant"/>
    <x v="168"/>
    <n v="135500"/>
    <x v="430"/>
    <n v="9974882"/>
    <s v="WOOD 2 POLES 65'"/>
    <d v="1975-07-01T00:00:00"/>
    <d v="1975-07-01T00:00:00"/>
    <s v="CPR Conversion"/>
  </r>
  <r>
    <n v="0"/>
    <n v="0"/>
    <n v="0"/>
    <n v="0"/>
    <d v="2023-12-01T00:00:00"/>
    <s v="BH Colorado Electric Oper Co"/>
    <s v="Regulated Electric (122)"/>
    <s v="X DNU # 262 (T) Pueblo Plant"/>
    <x v="168"/>
    <n v="135500"/>
    <x v="430"/>
    <n v="9974883"/>
    <s v="WOOD 2 POLES 65'"/>
    <d v="1980-07-01T00:00:00"/>
    <d v="1980-07-01T00:00:00"/>
    <s v="CPR Conversion"/>
  </r>
  <r>
    <n v="0"/>
    <n v="0"/>
    <n v="0"/>
    <n v="0"/>
    <d v="2023-12-01T00:00:00"/>
    <s v="BH Colorado Electric Oper Co"/>
    <s v="Regulated Electric (122)"/>
    <s v="X DNU # 262 (T) Pueblo Plant"/>
    <x v="168"/>
    <n v="135500"/>
    <x v="424"/>
    <n v="9974881"/>
    <s v="WOOD 3 POLES 70'"/>
    <d v="1980-07-01T00:00:00"/>
    <d v="1980-07-01T00:00:00"/>
    <s v="CPR Conversion"/>
  </r>
  <r>
    <n v="0"/>
    <n v="0"/>
    <n v="0"/>
    <n v="0"/>
    <d v="2023-12-01T00:00:00"/>
    <s v="BH Colorado Electric Oper Co"/>
    <s v="Regulated Electric (122)"/>
    <s v="X DNU # 262 (T) Pueblo Plant"/>
    <x v="168"/>
    <n v="135600"/>
    <x v="42"/>
    <n v="20408539"/>
    <s v="Acquisition Reserve Elimination"/>
    <d v="2004-02-01T00:00:00"/>
    <d v="2016-01-01T00:00:00"/>
    <s v="50507XFER"/>
  </r>
  <r>
    <n v="0"/>
    <n v="0"/>
    <n v="0"/>
    <n v="0"/>
    <d v="2023-12-01T00:00:00"/>
    <s v="BH Colorado Electric Oper Co"/>
    <s v="Regulated Electric (122)"/>
    <s v="X DNU # 262 (T) Pueblo Plant"/>
    <x v="168"/>
    <n v="135600"/>
    <x v="35"/>
    <n v="9724187"/>
    <s v="TRANSMISSION LINES-CONDUCTOR"/>
    <d v="1979-07-01T00:00:00"/>
    <d v="1979-07-01T00:00:00"/>
    <s v="CPR Conversion"/>
  </r>
  <r>
    <n v="0"/>
    <n v="0"/>
    <n v="0"/>
    <n v="0"/>
    <d v="2023-12-01T00:00:00"/>
    <s v="BH Colorado Electric Oper Co"/>
    <s v="Regulated Electric (122)"/>
    <s v="X DNU # 262 (T) Pueblo Plant"/>
    <x v="168"/>
    <n v="135600"/>
    <x v="35"/>
    <n v="9974880"/>
    <s v="CONDUCTOR, OVERHEAD"/>
    <d v="1980-07-01T00:00:00"/>
    <d v="1980-07-01T00:00:00"/>
    <s v="CPR Conversion"/>
  </r>
  <r>
    <n v="0"/>
    <n v="0"/>
    <n v="0"/>
    <n v="0"/>
    <d v="2023-12-01T00:00:00"/>
    <s v="BH Colorado Electric Oper Co"/>
    <s v="Regulated Electric (122)"/>
    <s v="X DNU # 262 (T) Pueblo Plant"/>
    <x v="168"/>
    <n v="135600"/>
    <x v="3"/>
    <n v="14542216"/>
    <s v="This project is to install fiber between Pueblo Plant substation and Reader substation on Black Hills 115 kV line"/>
    <d v="2015-12-10T00:00:00"/>
    <d v="2016-03-01T00:00:00"/>
    <s v="10052055"/>
  </r>
  <r>
    <n v="0"/>
    <n v="0"/>
    <n v="0"/>
    <n v="0"/>
    <d v="2023-12-01T00:00:00"/>
    <s v="BH Colorado Electric Oper Co"/>
    <s v="Regulated Electric (122)"/>
    <s v="X DNU # 262 (T) Pueblo Plant"/>
    <x v="168"/>
    <n v="135600"/>
    <x v="3"/>
    <n v="13799945"/>
    <s v="This project is to install fiber between Pueblo Plant substation and Reader substation on Black Hills 115 kV line"/>
    <d v="2015-12-10T00:00:00"/>
    <d v="2015-12-01T00:00:00"/>
    <s v="10052055"/>
  </r>
  <r>
    <n v="0"/>
    <n v="0"/>
    <n v="0"/>
    <n v="0"/>
    <d v="2023-12-01T00:00:00"/>
    <s v="BH Colorado Electric Oper Co"/>
    <s v="Regulated Electric (122)"/>
    <s v="X DNU # 262 (T) Pueblo Plant"/>
    <x v="168"/>
    <n v="135600"/>
    <x v="72"/>
    <n v="14663194"/>
    <s v="Other Cable (FIBER OPTIC)"/>
    <d v="2015-12-10T00:00:00"/>
    <d v="2015-01-01T00:00:00"/>
    <s v="10052055"/>
  </r>
  <r>
    <n v="0"/>
    <n v="0"/>
    <n v="0"/>
    <n v="0"/>
    <d v="2023-12-01T00:00:00"/>
    <s v="BH Colorado Electric Oper Co"/>
    <s v="Regulated Electric (122)"/>
    <s v="X DNU # 262 (T) Pueblo Plant"/>
    <x v="168"/>
    <n v="135600"/>
    <x v="87"/>
    <n v="20408548"/>
    <s v="PIN INSULATORS"/>
    <d v="2004-02-01T00:00:00"/>
    <d v="2004-01-01T00:00:00"/>
    <s v="50507XFER"/>
  </r>
  <r>
    <n v="0"/>
    <n v="0"/>
    <n v="0"/>
    <n v="0"/>
    <d v="2023-12-01T00:00:00"/>
    <s v="BH Colorado Electric Oper Co"/>
    <s v="Regulated Electric (122)"/>
    <s v="X DNU # 262 (T) Pueblo Plant"/>
    <x v="168"/>
    <n v="135600"/>
    <x v="87"/>
    <n v="20759458"/>
    <s v="PIN INSULATORS"/>
    <d v="2004-02-01T00:00:00"/>
    <d v="2004-01-01T00:00:00"/>
    <s v="50507XFER"/>
  </r>
  <r>
    <n v="0"/>
    <n v="0"/>
    <n v="0"/>
    <n v="0"/>
    <d v="2023-12-01T00:00:00"/>
    <s v="BH Colorado Electric Oper Co"/>
    <s v="Regulated Electric (122)"/>
    <s v="X DNU # 262 (T) Pueblo Plant"/>
    <x v="168"/>
    <n v="135600"/>
    <x v="29"/>
    <n v="9816208"/>
    <s v="POST INSULATORS"/>
    <d v="2003-12-01T00:00:00"/>
    <d v="2003-01-01T00:00:00"/>
    <s v="7105262131"/>
  </r>
  <r>
    <n v="0"/>
    <n v="0"/>
    <n v="0"/>
    <n v="0"/>
    <d v="2023-12-01T00:00:00"/>
    <s v="BH Colorado Electric Oper Co"/>
    <s v="Regulated Electric (122)"/>
    <s v="X DNU # 262 (T) Pueblo Plant"/>
    <x v="168"/>
    <n v="135600"/>
    <x v="29"/>
    <n v="9701888"/>
    <s v="POST INSULATORS"/>
    <d v="2008-12-01T00:00:00"/>
    <d v="2008-01-01T00:00:00"/>
    <s v="7105262131"/>
  </r>
  <r>
    <n v="0"/>
    <n v="0"/>
    <n v="0"/>
    <n v="0"/>
    <d v="2023-12-01T00:00:00"/>
    <s v="BH Colorado Electric Oper Co"/>
    <s v="Regulated Electric (122)"/>
    <s v="X DNU # 262 (T) Pueblo Plant"/>
    <x v="168"/>
    <n v="135600"/>
    <x v="29"/>
    <n v="19767371"/>
    <s v="Post Insulators"/>
    <d v="2017-03-20T00:00:00"/>
    <d v="2017-01-01T00:00:00"/>
    <s v="10056895"/>
  </r>
  <r>
    <n v="0"/>
    <n v="0"/>
    <n v="0"/>
    <n v="0"/>
    <d v="2023-12-01T00:00:00"/>
    <s v="BH Colorado Electric Oper Co"/>
    <s v="Regulated Electric (122)"/>
    <s v="X DNU # 262 (T) Pueblo Plant"/>
    <x v="168"/>
    <n v="135600"/>
    <x v="30"/>
    <n v="9974966"/>
    <s v="STATIC WIRE (TRANSMISSION LINE"/>
    <d v="1980-07-01T00:00:00"/>
    <d v="1980-07-01T00:00:00"/>
    <s v="CPR Conversion"/>
  </r>
  <r>
    <n v="0"/>
    <n v="0"/>
    <n v="0"/>
    <n v="0"/>
    <d v="2023-12-01T00:00:00"/>
    <s v="BH Colorado Electric Oper Co"/>
    <s v="Regulated Electric (122)"/>
    <s v="X DNU # 262 (T) Pueblo Plant"/>
    <x v="168"/>
    <n v="135600"/>
    <x v="30"/>
    <n v="9974967"/>
    <s v="STATIC WIRE (TRANSMISSION LINE"/>
    <d v="1979-07-01T00:00:00"/>
    <d v="1979-07-01T00:00:00"/>
    <s v="CPR Conversion"/>
  </r>
  <r>
    <n v="0"/>
    <n v="0"/>
    <n v="0"/>
    <n v="0"/>
    <d v="2023-12-01T00:00:00"/>
    <s v="BH Colorado Electric Oper Co"/>
    <s v="Regulated Electric (122)"/>
    <s v="X DNU # 262 (T) Pueblo Plant"/>
    <x v="168"/>
    <n v="135600"/>
    <x v="30"/>
    <n v="9974968"/>
    <s v="STATIC WIRE (TRANSMISSION LINE"/>
    <d v="1967-07-01T00:00:00"/>
    <d v="1967-07-01T00:00:00"/>
    <s v="CPR Conversion"/>
  </r>
  <r>
    <n v="0"/>
    <n v="0"/>
    <n v="0"/>
    <n v="0"/>
    <d v="2023-12-01T00:00:00"/>
    <s v="BH Colorado Electric Oper Co"/>
    <s v="Regulated Electric (122)"/>
    <s v="X DNU # 262 (T) Pueblo Plant"/>
    <x v="168"/>
    <n v="135600"/>
    <x v="30"/>
    <n v="9974879"/>
    <s v="STATIC WIRE (TRANSMISSION LINES)"/>
    <d v="1962-07-01T00:00:00"/>
    <d v="1962-07-01T00:00:00"/>
    <s v="CPR Conversion"/>
  </r>
  <r>
    <n v="0"/>
    <n v="0"/>
    <n v="0"/>
    <n v="0"/>
    <d v="2023-12-01T00:00:00"/>
    <s v="BH Colorado Electric Oper Co"/>
    <s v="Regulated Electric (122)"/>
    <s v="X DNU # 262 (T) Pueblo Plant"/>
    <x v="168"/>
    <n v="135700"/>
    <x v="446"/>
    <n v="9733489"/>
    <s v="CONDUIT, URD-PIPE, 2&quot;"/>
    <d v="2008-12-01T00:00:00"/>
    <d v="2008-01-01T00:00:00"/>
    <s v="7105262131"/>
  </r>
  <r>
    <n v="0"/>
    <n v="0"/>
    <n v="0"/>
    <n v="0"/>
    <d v="2023-12-01T00:00:00"/>
    <s v="BH Colorado Electric Oper Co"/>
    <s v="Regulated Electric (122)"/>
    <s v="X DNU # 269 (T) Dsert Cove"/>
    <x v="169"/>
    <n v="135500"/>
    <x v="32"/>
    <n v="9741313"/>
    <s v="CROSSARM ASSEMBLIES, WOOD"/>
    <d v="2007-12-01T00:00:00"/>
    <d v="2007-01-01T00:00:00"/>
    <s v="7105269131"/>
  </r>
  <r>
    <n v="0"/>
    <n v="0"/>
    <n v="0"/>
    <n v="0"/>
    <d v="2023-12-01T00:00:00"/>
    <s v="BH Colorado Electric Oper Co"/>
    <s v="Regulated Electric (122)"/>
    <s v="X DNU # 269 (T) Dsert Cove"/>
    <x v="169"/>
    <n v="135500"/>
    <x v="32"/>
    <n v="9815115"/>
    <s v="CROSSARM ASSEMBLIES, WOOD"/>
    <d v="2003-06-01T00:00:00"/>
    <d v="2003-01-01T00:00:00"/>
    <s v="7105269131"/>
  </r>
  <r>
    <n v="0"/>
    <n v="0"/>
    <n v="0"/>
    <n v="0"/>
    <d v="2023-12-01T00:00:00"/>
    <s v="BH Colorado Electric Oper Co"/>
    <s v="Regulated Electric (122)"/>
    <s v="X DNU # 269 (T) Dsert Cove"/>
    <x v="169"/>
    <n v="135500"/>
    <x v="32"/>
    <n v="20759481"/>
    <s v="CROSSARM ASSEMBLIES, WOOD"/>
    <d v="1993-07-01T00:00:00"/>
    <d v="1993-07-01T00:00:00"/>
    <s v="50507XFER"/>
  </r>
  <r>
    <n v="0"/>
    <n v="0"/>
    <n v="0"/>
    <n v="0"/>
    <d v="2023-12-01T00:00:00"/>
    <s v="BH Colorado Electric Oper Co"/>
    <s v="Regulated Electric (122)"/>
    <s v="X DNU # 269 (T) Dsert Cove"/>
    <x v="169"/>
    <n v="135500"/>
    <x v="32"/>
    <n v="9802854"/>
    <s v="CROSSARM ASSEMBLIES, WOOD"/>
    <d v="1993-07-01T00:00:00"/>
    <d v="1993-07-01T00:00:00"/>
    <s v="WCDXFER"/>
  </r>
  <r>
    <n v="0"/>
    <n v="0"/>
    <n v="0"/>
    <n v="0"/>
    <d v="2023-12-01T00:00:00"/>
    <s v="BH Colorado Electric Oper Co"/>
    <s v="Regulated Electric (122)"/>
    <s v="X DNU # 269 (T) Dsert Cove"/>
    <x v="169"/>
    <n v="135500"/>
    <x v="32"/>
    <n v="20759474"/>
    <s v="CROSSARM ASSEMBLIES, WOOD"/>
    <d v="1993-07-01T00:00:00"/>
    <d v="1993-07-01T00:00:00"/>
    <s v="50507XFER"/>
  </r>
  <r>
    <n v="0"/>
    <n v="0"/>
    <n v="0"/>
    <n v="0"/>
    <d v="2023-12-01T00:00:00"/>
    <s v="BH Colorado Electric Oper Co"/>
    <s v="Regulated Electric (122)"/>
    <s v="X DNU # 269 (T) Dsert Cove"/>
    <x v="169"/>
    <n v="135500"/>
    <x v="32"/>
    <n v="20759495"/>
    <s v="CROSSARM ASSEMBLIES, WOOD"/>
    <d v="2004-12-01T00:00:00"/>
    <d v="2004-01-01T00:00:00"/>
    <s v="50507XFER"/>
  </r>
  <r>
    <n v="0"/>
    <n v="0"/>
    <n v="0"/>
    <n v="0"/>
    <d v="2023-12-01T00:00:00"/>
    <s v="BH Colorado Electric Oper Co"/>
    <s v="Regulated Electric (122)"/>
    <s v="X DNU # 269 (T) Dsert Cove"/>
    <x v="169"/>
    <n v="135500"/>
    <x v="32"/>
    <n v="9810967"/>
    <s v="CROSSARM ASSEMBLIES, WOOD"/>
    <d v="2002-06-01T00:00:00"/>
    <d v="2002-01-01T00:00:00"/>
    <s v="7105269131"/>
  </r>
  <r>
    <n v="0"/>
    <n v="0"/>
    <n v="0"/>
    <n v="0"/>
    <d v="2023-12-01T00:00:00"/>
    <s v="BH Colorado Electric Oper Co"/>
    <s v="Regulated Electric (122)"/>
    <s v="X DNU # 269 (T) Dsert Cove"/>
    <x v="169"/>
    <n v="135500"/>
    <x v="32"/>
    <n v="9818326"/>
    <s v="CROSSARM ASSEMBLIES, WOOD"/>
    <d v="2004-12-01T00:00:00"/>
    <d v="2004-01-01T00:00:00"/>
    <s v="7105269131"/>
  </r>
  <r>
    <n v="0"/>
    <n v="0"/>
    <n v="0"/>
    <n v="0"/>
    <d v="2023-12-01T00:00:00"/>
    <s v="BH Colorado Electric Oper Co"/>
    <s v="Regulated Electric (122)"/>
    <s v="X DNU # 269 (T) Dsert Cove"/>
    <x v="169"/>
    <n v="135500"/>
    <x v="20"/>
    <n v="12217084"/>
    <s v="Crossarm, Assy"/>
    <d v="2009-07-30T00:00:00"/>
    <d v="2009-01-01T00:00:00"/>
    <s v="10011185"/>
  </r>
  <r>
    <n v="0"/>
    <n v="0"/>
    <n v="0"/>
    <n v="0"/>
    <d v="2023-12-01T00:00:00"/>
    <s v="BH Colorado Electric Oper Co"/>
    <s v="Regulated Electric (122)"/>
    <s v="X DNU # 269 (T) Dsert Cove"/>
    <x v="169"/>
    <n v="135500"/>
    <x v="3"/>
    <n v="29101024"/>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500"/>
    <x v="3"/>
    <n v="10594685"/>
    <s v="Desert Cove - West Station Sub"/>
    <d v="2010-12-01T00:00:00"/>
    <d v="2010-12-01T00:00:00"/>
    <s v="7105269131"/>
  </r>
  <r>
    <n v="0"/>
    <n v="0"/>
    <n v="0"/>
    <n v="0"/>
    <d v="2023-12-01T00:00:00"/>
    <s v="BH Colorado Electric Oper Co"/>
    <s v="Regulated Electric (122)"/>
    <s v="X DNU # 269 (T) Dsert Cove"/>
    <x v="169"/>
    <n v="135500"/>
    <x v="3"/>
    <n v="10637774"/>
    <s v="Desert Cove - West Station Sub"/>
    <d v="2011-01-01T00:00:00"/>
    <d v="2011-01-01T00:00:00"/>
    <s v="7105269131"/>
  </r>
  <r>
    <n v="0"/>
    <n v="0"/>
    <n v="0"/>
    <n v="0"/>
    <d v="2023-12-01T00:00:00"/>
    <s v="BH Colorado Electric Oper Co"/>
    <s v="Regulated Electric (122)"/>
    <s v="X DNU # 269 (T) Dsert Cove"/>
    <x v="169"/>
    <n v="135500"/>
    <x v="3"/>
    <n v="14542186"/>
    <s v="WEST STATION-DESERT COVE 115KV TRANSMISSION LINE UPGRADE_x000a_W 1/2NE1/4SE1/4 SEC 20 T20S. R65W"/>
    <d v="2016-01-04T00:00:00"/>
    <d v="2016-03-01T00:00:00"/>
    <s v="10050711"/>
  </r>
  <r>
    <n v="0"/>
    <n v="0"/>
    <n v="0"/>
    <n v="0"/>
    <d v="2023-12-01T00:00:00"/>
    <s v="BH Colorado Electric Oper Co"/>
    <s v="Regulated Electric (122)"/>
    <s v="X DNU # 269 (T) Dsert Cove"/>
    <x v="169"/>
    <n v="135500"/>
    <x v="3"/>
    <n v="29083387"/>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500"/>
    <x v="3"/>
    <n v="28866378"/>
    <s v="This work order is to rebuild the 115 kV transmission line that runs from Desert Cove substation to Mid way substation."/>
    <d v="2020-01-17T00:00:00"/>
    <d v="2020-01-01T00:00:00"/>
    <s v="10066581"/>
  </r>
  <r>
    <n v="0"/>
    <n v="0"/>
    <n v="0"/>
    <n v="0"/>
    <d v="2023-12-01T00:00:00"/>
    <s v="BH Colorado Electric Oper Co"/>
    <s v="Regulated Electric (122)"/>
    <s v="X DNU # 269 (T) Dsert Cove"/>
    <x v="169"/>
    <n v="135500"/>
    <x v="3"/>
    <n v="12221362"/>
    <s v="REPLACE 2-65' H FRAME STRUCTURE, AND 1 - 21' TIMBER"/>
    <d v="2013-06-20T00:00:00"/>
    <d v="2013-12-01T00:00:00"/>
    <s v="60020145"/>
  </r>
  <r>
    <n v="0"/>
    <n v="0"/>
    <n v="0"/>
    <n v="0"/>
    <d v="2023-12-01T00:00:00"/>
    <s v="BH Colorado Electric Oper Co"/>
    <s v="Regulated Electric (122)"/>
    <s v="X DNU # 269 (T) Dsert Cove"/>
    <x v="169"/>
    <n v="135500"/>
    <x v="3"/>
    <n v="21682863"/>
    <s v="Ft. Carson-Midway Fire"/>
    <d v="2018-05-11T00:00:00"/>
    <d v="2018-07-01T00:00:00"/>
    <s v="10060191"/>
  </r>
  <r>
    <n v="0"/>
    <n v="0"/>
    <n v="0"/>
    <n v="0"/>
    <d v="2023-12-01T00:00:00"/>
    <s v="BH Colorado Electric Oper Co"/>
    <s v="Regulated Electric (122)"/>
    <s v="X DNU # 269 (T) Dsert Cove"/>
    <x v="169"/>
    <n v="135500"/>
    <x v="3"/>
    <n v="13659177"/>
    <s v="Broken arm at structure 84 needs to be replaced as well as a broken X-brace at structure 102"/>
    <d v="2015-10-06T00:00:00"/>
    <d v="2015-10-01T00:00:00"/>
    <s v="10052050"/>
  </r>
  <r>
    <n v="0"/>
    <n v="0"/>
    <n v="0"/>
    <n v="0"/>
    <d v="2023-12-01T00:00:00"/>
    <s v="BH Colorado Electric Oper Co"/>
    <s v="Regulated Electric (122)"/>
    <s v="X DNU # 269 (T) Dsert Cove"/>
    <x v="169"/>
    <n v="135500"/>
    <x v="3"/>
    <n v="14696715"/>
    <s v="WEST STATION-DESERT COVE 115KV TRANSMISSION LINE UPGRADE_x000a_W 1/2NE1/4SE1/4 SEC 20 T20S. R65W"/>
    <d v="2016-01-04T00:00:00"/>
    <d v="2016-04-01T00:00:00"/>
    <s v="10050711"/>
  </r>
  <r>
    <n v="0"/>
    <n v="0"/>
    <n v="0"/>
    <n v="0"/>
    <d v="2023-12-01T00:00:00"/>
    <s v="BH Colorado Electric Oper Co"/>
    <s v="Regulated Electric (122)"/>
    <s v="X DNU # 269 (T) Dsert Cove"/>
    <x v="169"/>
    <n v="135500"/>
    <x v="3"/>
    <n v="28960898"/>
    <s v="This work order is to rebuild the 115 kV transmission line that runs from Desert Cove substation to Mid way substation."/>
    <d v="2020-01-17T00:00:00"/>
    <d v="2020-02-01T00:00:00"/>
    <s v="10066581"/>
  </r>
  <r>
    <n v="0"/>
    <n v="0"/>
    <n v="0"/>
    <n v="0"/>
    <d v="2023-12-01T00:00:00"/>
    <s v="BH Colorado Electric Oper Co"/>
    <s v="Regulated Electric (122)"/>
    <s v="X DNU # 269 (T) Dsert Cove"/>
    <x v="169"/>
    <n v="135500"/>
    <x v="25"/>
    <n v="14038855"/>
    <s v="Pole, Wood, 60'"/>
    <d v="2015-10-06T00:00:00"/>
    <d v="2015-01-01T00:00:00"/>
    <s v="10052050"/>
  </r>
  <r>
    <n v="0"/>
    <n v="0"/>
    <n v="0"/>
    <n v="0"/>
    <d v="2023-12-01T00:00:00"/>
    <s v="BH Colorado Electric Oper Co"/>
    <s v="Regulated Electric (122)"/>
    <s v="X DNU # 269 (T) Dsert Cove"/>
    <x v="169"/>
    <n v="135500"/>
    <x v="26"/>
    <n v="12246866"/>
    <s v="Pole, Wood, 65' Or Greater"/>
    <d v="2013-06-20T00:00:00"/>
    <d v="2013-01-01T00:00:00"/>
    <s v="60020145"/>
  </r>
  <r>
    <n v="0"/>
    <n v="0"/>
    <n v="0"/>
    <n v="0"/>
    <d v="2023-12-01T00:00:00"/>
    <s v="BH Colorado Electric Oper Co"/>
    <s v="Regulated Electric (122)"/>
    <s v="X DNU # 269 (T) Dsert Cove"/>
    <x v="169"/>
    <n v="135500"/>
    <x v="26"/>
    <n v="12217091"/>
    <s v="Pole, Wood, 65' Or Greater"/>
    <d v="2010-06-01T00:00:00"/>
    <d v="2010-01-01T00:00:00"/>
    <s v="10018508"/>
  </r>
  <r>
    <n v="0"/>
    <n v="0"/>
    <n v="0"/>
    <n v="0"/>
    <d v="2023-12-01T00:00:00"/>
    <s v="BH Colorado Electric Oper Co"/>
    <s v="Regulated Electric (122)"/>
    <s v="X DNU # 269 (T) Dsert Cove"/>
    <x v="169"/>
    <n v="135500"/>
    <x v="34"/>
    <n v="20759467"/>
    <s v="POLE, WOOD"/>
    <d v="1993-07-01T00:00:00"/>
    <d v="1993-07-01T00:00:00"/>
    <s v="50507XFER"/>
  </r>
  <r>
    <n v="0"/>
    <n v="0"/>
    <n v="0"/>
    <n v="0"/>
    <d v="2023-12-01T00:00:00"/>
    <s v="BH Colorado Electric Oper Co"/>
    <s v="Regulated Electric (122)"/>
    <s v="X DNU # 269 (T) Dsert Cove"/>
    <x v="169"/>
    <n v="135500"/>
    <x v="34"/>
    <n v="9803507"/>
    <s v="POLE, WOOD"/>
    <d v="1993-07-01T00:00:00"/>
    <d v="1993-07-01T00:00:00"/>
    <s v="WCDXFER"/>
  </r>
  <r>
    <n v="0"/>
    <n v="0"/>
    <n v="0"/>
    <n v="0"/>
    <d v="2023-12-01T00:00:00"/>
    <s v="BH Colorado Electric Oper Co"/>
    <s v="Regulated Electric (122)"/>
    <s v="X DNU # 269 (T) Dsert Cove"/>
    <x v="169"/>
    <n v="135500"/>
    <x v="34"/>
    <n v="9810968"/>
    <s v="POLE, WOOD"/>
    <d v="2002-06-01T00:00:00"/>
    <d v="2002-01-01T00:00:00"/>
    <s v="7105269131"/>
  </r>
  <r>
    <n v="0"/>
    <n v="0"/>
    <n v="0"/>
    <n v="0"/>
    <d v="2023-12-01T00:00:00"/>
    <s v="BH Colorado Electric Oper Co"/>
    <s v="Regulated Electric (122)"/>
    <s v="X DNU # 269 (T) Dsert Cove"/>
    <x v="169"/>
    <n v="135500"/>
    <x v="34"/>
    <n v="20759509"/>
    <s v="POLE, WOOD"/>
    <d v="2004-12-01T00:00:00"/>
    <d v="2004-01-01T00:00:00"/>
    <s v="50507XFER"/>
  </r>
  <r>
    <n v="0"/>
    <n v="0"/>
    <n v="0"/>
    <n v="0"/>
    <d v="2023-12-01T00:00:00"/>
    <s v="BH Colorado Electric Oper Co"/>
    <s v="Regulated Electric (122)"/>
    <s v="X DNU # 269 (T) Dsert Cove"/>
    <x v="169"/>
    <n v="135500"/>
    <x v="34"/>
    <n v="20759488"/>
    <s v="POLE, WOOD"/>
    <d v="1993-07-01T00:00:00"/>
    <d v="1993-07-01T00:00:00"/>
    <s v="50507XFER"/>
  </r>
  <r>
    <n v="0"/>
    <n v="0"/>
    <n v="0"/>
    <n v="0"/>
    <d v="2023-12-01T00:00:00"/>
    <s v="BH Colorado Electric Oper Co"/>
    <s v="Regulated Electric (122)"/>
    <s v="X DNU # 269 (T) Dsert Cove"/>
    <x v="169"/>
    <n v="135500"/>
    <x v="34"/>
    <n v="9818327"/>
    <s v="POLE, WOOD"/>
    <d v="2004-12-01T00:00:00"/>
    <d v="2004-01-01T00:00:00"/>
    <s v="7105269131"/>
  </r>
  <r>
    <n v="0"/>
    <n v="0"/>
    <n v="0"/>
    <n v="0"/>
    <d v="2023-12-01T00:00:00"/>
    <s v="BH Colorado Electric Oper Co"/>
    <s v="Regulated Electric (122)"/>
    <s v="X DNU # 269 (T) Dsert Cove"/>
    <x v="169"/>
    <n v="135500"/>
    <x v="13"/>
    <n v="18616606"/>
    <s v="Steel Structures"/>
    <d v="2016-01-04T00:00:00"/>
    <d v="2016-03-01T00:00:00"/>
    <s v="10050711"/>
  </r>
  <r>
    <n v="0"/>
    <n v="0"/>
    <n v="0"/>
    <n v="0"/>
    <d v="2023-12-01T00:00:00"/>
    <s v="BH Colorado Electric Oper Co"/>
    <s v="Regulated Electric (122)"/>
    <s v="X DNU # 269 (T) Dsert Cove"/>
    <x v="169"/>
    <n v="135500"/>
    <x v="430"/>
    <n v="9974947"/>
    <s v="WOOD 2 POLES 65'"/>
    <d v="1993-07-01T00:00:00"/>
    <d v="1993-07-01T00:00:00"/>
    <s v="CPR Conversion"/>
  </r>
  <r>
    <n v="0"/>
    <n v="0"/>
    <n v="0"/>
    <n v="0"/>
    <d v="2023-12-01T00:00:00"/>
    <s v="BH Colorado Electric Oper Co"/>
    <s v="Regulated Electric (122)"/>
    <s v="X DNU # 269 (T) Dsert Cove"/>
    <x v="169"/>
    <n v="135600"/>
    <x v="35"/>
    <n v="10909522"/>
    <s v="Conductor, Oh"/>
    <d v="2011-06-01T00:00:00"/>
    <d v="2011-01-01T00:00:00"/>
    <s v="7105269131"/>
  </r>
  <r>
    <n v="0"/>
    <n v="0"/>
    <n v="0"/>
    <n v="0"/>
    <d v="2023-12-01T00:00:00"/>
    <s v="BH Colorado Electric Oper Co"/>
    <s v="Regulated Electric (122)"/>
    <s v="X DNU # 269 (T) Dsert Cove"/>
    <x v="169"/>
    <n v="135600"/>
    <x v="3"/>
    <n v="29083390"/>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600"/>
    <x v="3"/>
    <n v="12221365"/>
    <s v="REPLACE 2-65' H FRAME STRUCTURE, AND 1 - 21' TIMBER"/>
    <d v="2013-06-20T00:00:00"/>
    <d v="2013-12-01T00:00:00"/>
    <s v="60020145"/>
  </r>
  <r>
    <n v="0"/>
    <n v="0"/>
    <n v="0"/>
    <n v="0"/>
    <d v="2023-12-01T00:00:00"/>
    <s v="BH Colorado Electric Oper Co"/>
    <s v="Regulated Electric (122)"/>
    <s v="X DNU # 269 (T) Dsert Cove"/>
    <x v="169"/>
    <n v="135600"/>
    <x v="3"/>
    <n v="10594688"/>
    <s v="Desert Cove - West Station Sub"/>
    <d v="2010-12-01T00:00:00"/>
    <d v="2010-12-01T00:00:00"/>
    <s v="7105269131"/>
  </r>
  <r>
    <n v="0"/>
    <n v="0"/>
    <n v="0"/>
    <n v="0"/>
    <d v="2023-12-01T00:00:00"/>
    <s v="BH Colorado Electric Oper Co"/>
    <s v="Regulated Electric (122)"/>
    <s v="X DNU # 269 (T) Dsert Cove"/>
    <x v="169"/>
    <n v="135600"/>
    <x v="3"/>
    <n v="28866381"/>
    <s v="This work order is to rebuild the 115 kV transmission line that runs from Desert Cove substation to Mid way substation."/>
    <d v="2020-01-17T00:00:00"/>
    <d v="2020-01-01T00:00:00"/>
    <s v="10066581"/>
  </r>
  <r>
    <n v="0"/>
    <n v="0"/>
    <n v="0"/>
    <n v="0"/>
    <d v="2023-12-01T00:00:00"/>
    <s v="BH Colorado Electric Oper Co"/>
    <s v="Regulated Electric (122)"/>
    <s v="X DNU # 269 (T) Dsert Cove"/>
    <x v="169"/>
    <n v="135600"/>
    <x v="3"/>
    <n v="28960901"/>
    <s v="This work order is to rebuild the 115 kV transmission line that runs from Desert Cove substation to Mid way substation."/>
    <d v="2020-01-17T00:00:00"/>
    <d v="2020-02-01T00:00:00"/>
    <s v="10066581"/>
  </r>
  <r>
    <n v="0"/>
    <n v="0"/>
    <n v="0"/>
    <n v="0"/>
    <d v="2023-12-01T00:00:00"/>
    <s v="BH Colorado Electric Oper Co"/>
    <s v="Regulated Electric (122)"/>
    <s v="X DNU # 269 (T) Dsert Cove"/>
    <x v="169"/>
    <n v="135600"/>
    <x v="3"/>
    <n v="29101027"/>
    <s v="This work order is to rebuild the 115 kV transmission line that runs from Desert Cove substation to Mid way substation."/>
    <d v="2020-01-17T00:00:00"/>
    <d v="2020-03-01T00:00:00"/>
    <s v="10066581"/>
  </r>
  <r>
    <n v="0"/>
    <n v="0"/>
    <n v="0"/>
    <n v="0"/>
    <d v="2023-12-01T00:00:00"/>
    <s v="BH Colorado Electric Oper Co"/>
    <s v="Regulated Electric (122)"/>
    <s v="X DNU # 269 (T) Dsert Cove"/>
    <x v="169"/>
    <n v="135600"/>
    <x v="3"/>
    <n v="10637777"/>
    <s v="Desert Cove - West Station Sub"/>
    <d v="2011-01-01T00:00:00"/>
    <d v="2011-01-01T00:00:00"/>
    <s v="7105269131"/>
  </r>
  <r>
    <n v="0"/>
    <n v="0"/>
    <n v="0"/>
    <n v="0"/>
    <d v="2023-12-01T00:00:00"/>
    <s v="BH Colorado Electric Oper Co"/>
    <s v="Regulated Electric (122)"/>
    <s v="X DNU # 269 (T) Dsert Cove"/>
    <x v="169"/>
    <n v="135600"/>
    <x v="28"/>
    <n v="11379768"/>
    <s v="FIBER OPTIC STATIC WIRE"/>
    <d v="2010-12-31T00:00:00"/>
    <d v="2011-01-01T00:00:00"/>
    <s v="10040226"/>
  </r>
  <r>
    <n v="0"/>
    <n v="0"/>
    <n v="0"/>
    <n v="0"/>
    <d v="2023-12-01T00:00:00"/>
    <s v="BH Colorado Electric Oper Co"/>
    <s v="Regulated Electric (122)"/>
    <s v="X DNU # 269 (T) Dsert Cove"/>
    <x v="169"/>
    <n v="135600"/>
    <x v="78"/>
    <n v="18616603"/>
    <s v="Insulators-Post- 115kv"/>
    <d v="2016-01-04T00:00:00"/>
    <d v="2016-01-01T00:00:00"/>
    <s v="10050711"/>
  </r>
  <r>
    <n v="0"/>
    <n v="0"/>
    <n v="0"/>
    <n v="0"/>
    <d v="2023-12-01T00:00:00"/>
    <s v="BH Colorado Electric Oper Co"/>
    <s v="Regulated Electric (122)"/>
    <s v="X DNU # 269 (T) Dsert Cove"/>
    <x v="169"/>
    <n v="135600"/>
    <x v="30"/>
    <n v="18616596"/>
    <s v="Static Wire (Transmission Lines)"/>
    <d v="2016-01-04T00:00:00"/>
    <d v="2016-01-01T00:00:00"/>
    <s v="10050711"/>
  </r>
  <r>
    <n v="0"/>
    <n v="0"/>
    <n v="0"/>
    <n v="0"/>
    <d v="2023-12-01T00:00:00"/>
    <s v="BH Colorado Electric Oper Co"/>
    <s v="Regulated Electric (122)"/>
    <s v="X DNU # 269 (T) Dsert Cove"/>
    <x v="169"/>
    <n v="135600"/>
    <x v="31"/>
    <n v="9741314"/>
    <s v="SUSPENSION INSULATORS"/>
    <d v="2007-12-01T00:00:00"/>
    <d v="2007-01-01T00:00:00"/>
    <s v="7105269131"/>
  </r>
  <r>
    <n v="0"/>
    <n v="0"/>
    <n v="0"/>
    <n v="0"/>
    <d v="2023-12-01T00:00:00"/>
    <s v="BH Colorado Electric Oper Co"/>
    <s v="Regulated Electric (122)"/>
    <s v="X DNU # 269 (T) Dsert Cove"/>
    <x v="169"/>
    <n v="135600"/>
    <x v="31"/>
    <n v="9815116"/>
    <s v="SUSPENSION INSULATORS"/>
    <d v="2003-06-01T00:00:00"/>
    <d v="2003-01-01T00:00:00"/>
    <s v="7105269131"/>
  </r>
  <r>
    <n v="0"/>
    <n v="0"/>
    <n v="0"/>
    <n v="0"/>
    <d v="2023-12-01T00:00:00"/>
    <s v="BH Colorado Electric Oper Co"/>
    <s v="Regulated Electric (122)"/>
    <s v="X DNU # 269 (T) Dsert Cove"/>
    <x v="169"/>
    <n v="135600"/>
    <x v="31"/>
    <n v="20759502"/>
    <s v="SUSPENSION INSULATORS"/>
    <d v="2004-12-01T00:00:00"/>
    <d v="2004-01-01T00:00:00"/>
    <s v="50507XFER"/>
  </r>
  <r>
    <n v="0"/>
    <n v="0"/>
    <n v="0"/>
    <n v="0"/>
    <d v="2023-12-01T00:00:00"/>
    <s v="BH Colorado Electric Oper Co"/>
    <s v="Regulated Electric (122)"/>
    <s v="X DNU # 269 (T) Dsert Cove"/>
    <x v="169"/>
    <n v="135600"/>
    <x v="31"/>
    <n v="9817903"/>
    <s v="SUSPENSION INSULATORS"/>
    <d v="2004-10-01T00:00:00"/>
    <d v="2004-01-01T00:00:00"/>
    <s v="7105269131"/>
  </r>
  <r>
    <n v="0"/>
    <n v="0"/>
    <n v="0"/>
    <n v="0"/>
    <d v="2023-12-01T00:00:00"/>
    <s v="BH Colorado Electric Oper Co"/>
    <s v="Regulated Electric (122)"/>
    <s v="X DNU # 290 (T) Canon West Sub"/>
    <x v="170"/>
    <n v="135002"/>
    <x v="17"/>
    <n v="9995800"/>
    <s v="LAND RIGHTS-MCENULTY"/>
    <d v="2005-08-09T00:00:00"/>
    <d v="2005-09-01T00:00:00"/>
    <s v="10022172"/>
  </r>
  <r>
    <n v="0"/>
    <n v="0"/>
    <n v="0"/>
    <n v="0"/>
    <d v="2023-12-01T00:00:00"/>
    <s v="BH Colorado Electric Oper Co"/>
    <s v="Regulated Electric (122)"/>
    <s v="X DNU # 290 (T) Canon West Sub"/>
    <x v="170"/>
    <n v="135002"/>
    <x v="17"/>
    <n v="9995796"/>
    <s v="LAND RIGHTS-FRENCH"/>
    <d v="2005-08-09T00:00:00"/>
    <d v="2005-09-01T00:00:00"/>
    <s v="10022172"/>
  </r>
  <r>
    <n v="0"/>
    <n v="0"/>
    <n v="0"/>
    <n v="0"/>
    <d v="2023-12-01T00:00:00"/>
    <s v="BH Colorado Electric Oper Co"/>
    <s v="Regulated Electric (122)"/>
    <s v="X DNU # 290 (T) Canon West Sub"/>
    <x v="170"/>
    <n v="135002"/>
    <x v="17"/>
    <n v="9995798"/>
    <s v="LAND RIGHTS-T ZIMMERMAN"/>
    <d v="2005-08-09T00:00:00"/>
    <d v="2005-09-01T00:00:00"/>
    <s v="10022172"/>
  </r>
  <r>
    <n v="0"/>
    <n v="0"/>
    <n v="0"/>
    <n v="0"/>
    <d v="2023-12-01T00:00:00"/>
    <s v="BH Colorado Electric Oper Co"/>
    <s v="Regulated Electric (122)"/>
    <s v="X DNU # 290 (T) Canon West Sub"/>
    <x v="170"/>
    <n v="135002"/>
    <x v="17"/>
    <n v="9996264"/>
    <s v="LAND RIGHTS-UNGERMAN"/>
    <d v="2005-08-09T00:00:00"/>
    <d v="2005-09-01T00:00:00"/>
    <s v="10022172"/>
  </r>
  <r>
    <n v="0"/>
    <n v="0"/>
    <n v="0"/>
    <n v="0"/>
    <d v="2023-12-01T00:00:00"/>
    <s v="BH Colorado Electric Oper Co"/>
    <s v="Regulated Electric (122)"/>
    <s v="X DNU # 290 (T) Canon West Sub"/>
    <x v="170"/>
    <n v="135002"/>
    <x v="17"/>
    <n v="9995799"/>
    <s v="LAND RIGHTS-CONNER"/>
    <d v="2005-08-09T00:00:00"/>
    <d v="2005-09-01T00:00:00"/>
    <s v="10022172"/>
  </r>
  <r>
    <n v="0"/>
    <n v="0"/>
    <n v="0"/>
    <n v="0"/>
    <d v="2023-12-01T00:00:00"/>
    <s v="BH Colorado Electric Oper Co"/>
    <s v="Regulated Electric (122)"/>
    <s v="X DNU # 290 (T) Canon West Sub"/>
    <x v="170"/>
    <n v="135002"/>
    <x v="17"/>
    <n v="14599496"/>
    <s v="EASEMENT-WILLIAM TEZAK"/>
    <d v="2009-07-30T00:00:00"/>
    <d v="2009-09-01T00:00:00"/>
    <s v="50507XFER"/>
  </r>
  <r>
    <n v="0"/>
    <n v="0"/>
    <n v="0"/>
    <n v="0"/>
    <d v="2023-12-01T00:00:00"/>
    <s v="BH Colorado Electric Oper Co"/>
    <s v="Regulated Electric (122)"/>
    <s v="X DNU # 290 (T) Canon West Sub"/>
    <x v="170"/>
    <n v="135002"/>
    <x v="17"/>
    <n v="9996202"/>
    <s v="LAND RIGHTS-TEZAK"/>
    <d v="2005-08-09T00:00:00"/>
    <d v="2005-09-01T00:00:00"/>
    <s v="10022172"/>
  </r>
  <r>
    <n v="0"/>
    <n v="0"/>
    <n v="0"/>
    <n v="0"/>
    <d v="2023-12-01T00:00:00"/>
    <s v="BH Colorado Electric Oper Co"/>
    <s v="Regulated Electric (122)"/>
    <s v="X DNU # 290 (T) Canon West Sub"/>
    <x v="170"/>
    <n v="135002"/>
    <x v="17"/>
    <n v="9996201"/>
    <s v="LAND RIGHTS-M KEDERICH"/>
    <d v="2005-08-09T00:00:00"/>
    <d v="2005-09-01T00:00:00"/>
    <s v="10022172"/>
  </r>
  <r>
    <n v="0"/>
    <n v="0"/>
    <n v="0"/>
    <n v="0"/>
    <d v="2023-12-01T00:00:00"/>
    <s v="BH Colorado Electric Oper Co"/>
    <s v="Regulated Electric (122)"/>
    <s v="X DNU # 290 (T) Canon West Sub"/>
    <x v="170"/>
    <n v="135002"/>
    <x v="17"/>
    <n v="9995797"/>
    <s v="LAND RIGHTS-DANIS"/>
    <d v="2005-08-09T00:00:00"/>
    <d v="2005-09-01T00:00:00"/>
    <s v="10022172"/>
  </r>
  <r>
    <n v="0"/>
    <n v="0"/>
    <n v="0"/>
    <n v="0"/>
    <d v="2023-12-01T00:00:00"/>
    <s v="BH Colorado Electric Oper Co"/>
    <s v="Regulated Electric (122)"/>
    <s v="X DNU # 290 (T) Canon West Sub"/>
    <x v="170"/>
    <n v="135002"/>
    <x v="17"/>
    <n v="14599463"/>
    <s v="EASEMENT-VOIGHT LOCKSMITH"/>
    <d v="2009-07-30T00:00:00"/>
    <d v="2009-09-01T00:00:00"/>
    <s v="50507XFER"/>
  </r>
  <r>
    <n v="0"/>
    <n v="0"/>
    <n v="0"/>
    <n v="0"/>
    <d v="2023-12-01T00:00:00"/>
    <s v="BH Colorado Electric Oper Co"/>
    <s v="Regulated Electric (122)"/>
    <s v="X DNU # 290 (T) Canon West Sub"/>
    <x v="170"/>
    <n v="135002"/>
    <x v="17"/>
    <n v="14599485"/>
    <s v="EASEMENT-WEAVER"/>
    <d v="2009-07-30T00:00:00"/>
    <d v="2009-09-01T00:00:00"/>
    <s v="50507XFER"/>
  </r>
  <r>
    <n v="0"/>
    <n v="0"/>
    <n v="0"/>
    <n v="0"/>
    <d v="2023-12-01T00:00:00"/>
    <s v="BH Colorado Electric Oper Co"/>
    <s v="Regulated Electric (122)"/>
    <s v="X DNU # 290 (T) Canon West Sub"/>
    <x v="170"/>
    <n v="135002"/>
    <x v="17"/>
    <n v="9996276"/>
    <s v="LAND RIGHTS-MCMILLAN"/>
    <d v="2005-08-09T00:00:00"/>
    <d v="2005-09-01T00:00:00"/>
    <s v="10022172"/>
  </r>
  <r>
    <n v="0"/>
    <n v="0"/>
    <n v="0"/>
    <n v="0"/>
    <d v="2023-12-01T00:00:00"/>
    <s v="BH Colorado Electric Oper Co"/>
    <s v="Regulated Electric (122)"/>
    <s v="X DNU # 290 (T) Canon West Sub"/>
    <x v="170"/>
    <n v="135002"/>
    <x v="17"/>
    <n v="9995801"/>
    <s v="LAND RIGHTS-KEDERICH"/>
    <d v="2005-08-09T00:00:00"/>
    <d v="2005-09-01T00:00:00"/>
    <s v="10022172"/>
  </r>
  <r>
    <n v="0"/>
    <n v="0"/>
    <n v="0"/>
    <n v="0"/>
    <d v="2023-12-01T00:00:00"/>
    <s v="BH Colorado Electric Oper Co"/>
    <s v="Regulated Electric (122)"/>
    <s v="X DNU # 290 (T) Canon West Sub"/>
    <x v="170"/>
    <n v="135002"/>
    <x v="17"/>
    <n v="14599419"/>
    <s v="EASEMENT-FORAKER"/>
    <d v="2009-07-30T00:00:00"/>
    <d v="2009-09-01T00:00:00"/>
    <s v="50507XFER"/>
  </r>
  <r>
    <n v="0"/>
    <n v="0"/>
    <n v="0"/>
    <n v="0"/>
    <d v="2023-12-01T00:00:00"/>
    <s v="BH Colorado Electric Oper Co"/>
    <s v="Regulated Electric (122)"/>
    <s v="X DNU # 290 (T) Canon West Sub"/>
    <x v="170"/>
    <n v="135002"/>
    <x v="17"/>
    <n v="14599452"/>
    <s v="EASEMENT-SHOEMAKER"/>
    <d v="2009-07-30T00:00:00"/>
    <d v="2009-09-01T00:00:00"/>
    <s v="50507XFER"/>
  </r>
  <r>
    <n v="0"/>
    <n v="0"/>
    <n v="0"/>
    <n v="0"/>
    <d v="2023-12-01T00:00:00"/>
    <s v="BH Colorado Electric Oper Co"/>
    <s v="Regulated Electric (122)"/>
    <s v="X DNU # 290 (T) Canon West Sub"/>
    <x v="170"/>
    <n v="135002"/>
    <x v="17"/>
    <n v="9996200"/>
    <s v="LAND RIGHTS-ZIMMERMAN"/>
    <d v="2005-08-09T00:00:00"/>
    <d v="2005-09-01T00:00:00"/>
    <s v="10022172"/>
  </r>
  <r>
    <n v="0"/>
    <n v="0"/>
    <n v="0"/>
    <n v="0"/>
    <d v="2023-12-01T00:00:00"/>
    <s v="BH Colorado Electric Oper Co"/>
    <s v="Regulated Electric (122)"/>
    <s v="X DNU # 290 (T) Canon West Sub"/>
    <x v="170"/>
    <n v="135002"/>
    <x v="17"/>
    <n v="14599430"/>
    <s v="EASEMENT-MCMILLIAN"/>
    <d v="2009-07-30T00:00:00"/>
    <d v="2009-09-01T00:00:00"/>
    <s v="50507XFER"/>
  </r>
  <r>
    <n v="0"/>
    <n v="0"/>
    <n v="0"/>
    <n v="0"/>
    <d v="2023-12-01T00:00:00"/>
    <s v="BH Colorado Electric Oper Co"/>
    <s v="Regulated Electric (122)"/>
    <s v="X DNU # 290 (T) Canon West Sub"/>
    <x v="170"/>
    <n v="135002"/>
    <x v="17"/>
    <n v="14599441"/>
    <s v="EASEMENT-RAVEN ASHER"/>
    <d v="2009-07-30T00:00:00"/>
    <d v="2009-09-01T00:00:00"/>
    <s v="50507XFER"/>
  </r>
  <r>
    <n v="0"/>
    <n v="0"/>
    <n v="0"/>
    <n v="0"/>
    <d v="2023-12-01T00:00:00"/>
    <s v="BH Colorado Electric Oper Co"/>
    <s v="Regulated Electric (122)"/>
    <s v="X DNU # 290 (T) Canon West Sub"/>
    <x v="170"/>
    <n v="135002"/>
    <x v="17"/>
    <n v="14599474"/>
    <s v="EASEMENT-WANDA OLIVER"/>
    <d v="2009-07-30T00:00:00"/>
    <d v="2009-09-01T00:00:00"/>
    <s v="50507XFER"/>
  </r>
  <r>
    <n v="0"/>
    <n v="0"/>
    <n v="0"/>
    <n v="0"/>
    <d v="2023-12-01T00:00:00"/>
    <s v="BH Colorado Electric Oper Co"/>
    <s v="Regulated Electric (122)"/>
    <s v="X DNU # 290 (T) Canon West Sub"/>
    <x v="170"/>
    <n v="135002"/>
    <x v="18"/>
    <n v="10932106"/>
    <s v="ROW-KEDRICH"/>
    <d v="2009-07-30T00:00:00"/>
    <d v="2009-09-01T00:00:00"/>
    <s v="10011185"/>
  </r>
  <r>
    <n v="0"/>
    <n v="0"/>
    <n v="0"/>
    <n v="0"/>
    <d v="2023-12-01T00:00:00"/>
    <s v="BH Colorado Electric Oper Co"/>
    <s v="Regulated Electric (122)"/>
    <s v="X DNU # 290 (T) Canon West Sub"/>
    <x v="170"/>
    <n v="135002"/>
    <x v="18"/>
    <n v="10932109"/>
    <s v="ROW-GALLOGY"/>
    <d v="2009-07-30T00:00:00"/>
    <d v="2009-09-01T00:00:00"/>
    <s v="10011185"/>
  </r>
  <r>
    <n v="0"/>
    <n v="0"/>
    <n v="0"/>
    <n v="0"/>
    <d v="2023-12-01T00:00:00"/>
    <s v="BH Colorado Electric Oper Co"/>
    <s v="Regulated Electric (122)"/>
    <s v="X DNU # 290 (T) Canon West Sub"/>
    <x v="170"/>
    <n v="135002"/>
    <x v="18"/>
    <n v="10932103"/>
    <s v="ROW-BURKETT"/>
    <d v="2009-07-30T00:00:00"/>
    <d v="2009-09-01T00:00:00"/>
    <s v="10011185"/>
  </r>
  <r>
    <n v="0"/>
    <n v="0"/>
    <n v="0"/>
    <n v="0"/>
    <d v="2023-12-01T00:00:00"/>
    <s v="BH Colorado Electric Oper Co"/>
    <s v="Regulated Electric (122)"/>
    <s v="X DNU # 290 (T) Canon West Sub"/>
    <x v="170"/>
    <n v="135003"/>
    <x v="86"/>
    <n v="10932154"/>
    <s v="EASEMENT-RAVEN ASHER"/>
    <d v="2009-07-30T00:00:00"/>
    <d v="2009-09-01T00:00:00"/>
    <s v="10011185"/>
  </r>
  <r>
    <n v="0"/>
    <n v="0"/>
    <n v="0"/>
    <n v="0"/>
    <d v="2023-12-01T00:00:00"/>
    <s v="BH Colorado Electric Oper Co"/>
    <s v="Regulated Electric (122)"/>
    <s v="X DNU # 290 (T) Canon West Sub"/>
    <x v="170"/>
    <n v="135003"/>
    <x v="86"/>
    <n v="10932169"/>
    <s v="EASEMENT-WEAVER"/>
    <d v="2009-07-30T00:00:00"/>
    <d v="2009-09-01T00:00:00"/>
    <s v="10011185"/>
  </r>
  <r>
    <n v="0"/>
    <n v="0"/>
    <n v="0"/>
    <n v="0"/>
    <d v="2023-12-01T00:00:00"/>
    <s v="BH Colorado Electric Oper Co"/>
    <s v="Regulated Electric (122)"/>
    <s v="X DNU # 290 (T) Canon West Sub"/>
    <x v="170"/>
    <n v="135003"/>
    <x v="86"/>
    <n v="10932148"/>
    <s v="EASEMENT-MCMILLIAN"/>
    <d v="2009-07-30T00:00:00"/>
    <d v="2009-09-01T00:00:00"/>
    <s v="10011185"/>
  </r>
  <r>
    <n v="0"/>
    <n v="0"/>
    <n v="0"/>
    <n v="0"/>
    <d v="2023-12-01T00:00:00"/>
    <s v="BH Colorado Electric Oper Co"/>
    <s v="Regulated Electric (122)"/>
    <s v="X DNU # 290 (T) Canon West Sub"/>
    <x v="170"/>
    <n v="135003"/>
    <x v="86"/>
    <n v="10932163"/>
    <s v="EASEMENT-VOIGHT LOCKSMITH"/>
    <d v="2009-07-30T00:00:00"/>
    <d v="2009-09-01T00:00:00"/>
    <s v="10011185"/>
  </r>
  <r>
    <n v="0"/>
    <n v="0"/>
    <n v="0"/>
    <n v="0"/>
    <d v="2023-12-01T00:00:00"/>
    <s v="BH Colorado Electric Oper Co"/>
    <s v="Regulated Electric (122)"/>
    <s v="X DNU # 290 (T) Canon West Sub"/>
    <x v="170"/>
    <n v="135003"/>
    <x v="86"/>
    <n v="13171905"/>
    <s v="EASEMENT-SHOEMAKER"/>
    <d v="2009-07-30T00:00:00"/>
    <d v="2009-09-01T00:00:00"/>
    <s v="50507XFER"/>
  </r>
  <r>
    <n v="0"/>
    <n v="0"/>
    <n v="0"/>
    <n v="0"/>
    <d v="2023-12-01T00:00:00"/>
    <s v="BH Colorado Electric Oper Co"/>
    <s v="Regulated Electric (122)"/>
    <s v="X DNU # 290 (T) Canon West Sub"/>
    <x v="170"/>
    <n v="135003"/>
    <x v="86"/>
    <n v="13196755"/>
    <s v="EASEMENT-MCMILLIAN"/>
    <d v="2009-07-30T00:00:00"/>
    <d v="2009-09-01T00:00:00"/>
    <s v="50507XFER"/>
  </r>
  <r>
    <n v="0"/>
    <n v="0"/>
    <n v="0"/>
    <n v="0"/>
    <d v="2023-12-01T00:00:00"/>
    <s v="BH Colorado Electric Oper Co"/>
    <s v="Regulated Electric (122)"/>
    <s v="X DNU # 290 (T) Canon West Sub"/>
    <x v="170"/>
    <n v="135003"/>
    <x v="86"/>
    <n v="13196760"/>
    <s v="EASEMENT-RAVEN ASHER"/>
    <d v="2009-07-30T00:00:00"/>
    <d v="2009-09-01T00:00:00"/>
    <s v="50507XFER"/>
  </r>
  <r>
    <n v="0"/>
    <n v="0"/>
    <n v="0"/>
    <n v="0"/>
    <d v="2023-12-01T00:00:00"/>
    <s v="BH Colorado Electric Oper Co"/>
    <s v="Regulated Electric (122)"/>
    <s v="X DNU # 290 (T) Canon West Sub"/>
    <x v="170"/>
    <n v="135003"/>
    <x v="86"/>
    <n v="13171925"/>
    <s v="EASEMENT-WILLIAM TEZAK"/>
    <d v="2009-07-30T00:00:00"/>
    <d v="2009-09-01T00:00:00"/>
    <s v="50507XFER"/>
  </r>
  <r>
    <n v="0"/>
    <n v="0"/>
    <n v="0"/>
    <n v="0"/>
    <d v="2023-12-01T00:00:00"/>
    <s v="BH Colorado Electric Oper Co"/>
    <s v="Regulated Electric (122)"/>
    <s v="X DNU # 290 (T) Canon West Sub"/>
    <x v="170"/>
    <n v="135003"/>
    <x v="86"/>
    <n v="13171890"/>
    <s v="EASEMENT-FORAKER"/>
    <d v="2009-07-30T00:00:00"/>
    <d v="2009-09-01T00:00:00"/>
    <s v="50507XFER"/>
  </r>
  <r>
    <n v="0"/>
    <n v="0"/>
    <n v="0"/>
    <n v="0"/>
    <d v="2023-12-01T00:00:00"/>
    <s v="BH Colorado Electric Oper Co"/>
    <s v="Regulated Electric (122)"/>
    <s v="X DNU # 290 (T) Canon West Sub"/>
    <x v="170"/>
    <n v="135003"/>
    <x v="86"/>
    <n v="13171895"/>
    <s v="EASEMENT-MCMILLIAN"/>
    <d v="2009-07-30T00:00:00"/>
    <d v="2009-09-01T00:00:00"/>
    <s v="50507XFER"/>
  </r>
  <r>
    <n v="0"/>
    <n v="0"/>
    <n v="0"/>
    <n v="0"/>
    <d v="2023-12-01T00:00:00"/>
    <s v="BH Colorado Electric Oper Co"/>
    <s v="Regulated Electric (122)"/>
    <s v="X DNU # 290 (T) Canon West Sub"/>
    <x v="170"/>
    <n v="135003"/>
    <x v="86"/>
    <n v="13171910"/>
    <s v="EASEMENT-VOIGHT LOCKSMITH"/>
    <d v="2009-07-30T00:00:00"/>
    <d v="2009-09-01T00:00:00"/>
    <s v="50507XFER"/>
  </r>
  <r>
    <n v="0"/>
    <n v="0"/>
    <n v="0"/>
    <n v="0"/>
    <d v="2023-12-01T00:00:00"/>
    <s v="BH Colorado Electric Oper Co"/>
    <s v="Regulated Electric (122)"/>
    <s v="X DNU # 290 (T) Canon West Sub"/>
    <x v="170"/>
    <n v="135003"/>
    <x v="86"/>
    <n v="13171915"/>
    <s v="EASEMENT-WANDA OLIVER"/>
    <d v="2009-07-30T00:00:00"/>
    <d v="2009-09-01T00:00:00"/>
    <s v="50507XFER"/>
  </r>
  <r>
    <n v="0"/>
    <n v="0"/>
    <n v="0"/>
    <n v="0"/>
    <d v="2023-12-01T00:00:00"/>
    <s v="BH Colorado Electric Oper Co"/>
    <s v="Regulated Electric (122)"/>
    <s v="X DNU # 290 (T) Canon West Sub"/>
    <x v="170"/>
    <n v="135003"/>
    <x v="86"/>
    <n v="10932157"/>
    <s v="EASEMENT-WILLIAM TEZAK"/>
    <d v="2009-07-30T00:00:00"/>
    <d v="2009-09-01T00:00:00"/>
    <s v="10011185"/>
  </r>
  <r>
    <n v="0"/>
    <n v="0"/>
    <n v="0"/>
    <n v="0"/>
    <d v="2023-12-01T00:00:00"/>
    <s v="BH Colorado Electric Oper Co"/>
    <s v="Regulated Electric (122)"/>
    <s v="X DNU # 290 (T) Canon West Sub"/>
    <x v="170"/>
    <n v="135003"/>
    <x v="86"/>
    <n v="10932160"/>
    <s v="EASEMENT-SHOEMAKER"/>
    <d v="2009-07-30T00:00:00"/>
    <d v="2009-09-01T00:00:00"/>
    <s v="10011185"/>
  </r>
  <r>
    <n v="0"/>
    <n v="0"/>
    <n v="0"/>
    <n v="0"/>
    <d v="2023-12-01T00:00:00"/>
    <s v="BH Colorado Electric Oper Co"/>
    <s v="Regulated Electric (122)"/>
    <s v="X DNU # 290 (T) Canon West Sub"/>
    <x v="170"/>
    <n v="135003"/>
    <x v="86"/>
    <n v="13196765"/>
    <s v="EASEMENT-SHOEMAKER"/>
    <d v="2009-07-30T00:00:00"/>
    <d v="2009-09-01T00:00:00"/>
    <s v="50507XFER"/>
  </r>
  <r>
    <n v="0"/>
    <n v="0"/>
    <n v="0"/>
    <n v="0"/>
    <d v="2023-12-01T00:00:00"/>
    <s v="BH Colorado Electric Oper Co"/>
    <s v="Regulated Electric (122)"/>
    <s v="X DNU # 290 (T) Canon West Sub"/>
    <x v="170"/>
    <n v="135003"/>
    <x v="86"/>
    <n v="13196770"/>
    <s v="EASEMENT-VOIGHT LOCKSMITH"/>
    <d v="2009-07-30T00:00:00"/>
    <d v="2009-09-01T00:00:00"/>
    <s v="50507XFER"/>
  </r>
  <r>
    <n v="0"/>
    <n v="0"/>
    <n v="0"/>
    <n v="0"/>
    <d v="2023-12-01T00:00:00"/>
    <s v="BH Colorado Electric Oper Co"/>
    <s v="Regulated Electric (122)"/>
    <s v="X DNU # 290 (T) Canon West Sub"/>
    <x v="170"/>
    <n v="135003"/>
    <x v="86"/>
    <n v="13171920"/>
    <s v="EASEMENT-WEAVER"/>
    <d v="2009-07-30T00:00:00"/>
    <d v="2009-09-01T00:00:00"/>
    <s v="50507XFER"/>
  </r>
  <r>
    <n v="0"/>
    <n v="0"/>
    <n v="0"/>
    <n v="0"/>
    <d v="2023-12-01T00:00:00"/>
    <s v="BH Colorado Electric Oper Co"/>
    <s v="Regulated Electric (122)"/>
    <s v="X DNU # 290 (T) Canon West Sub"/>
    <x v="170"/>
    <n v="135003"/>
    <x v="86"/>
    <n v="13196745"/>
    <s v="EASEMENT-WILLIAM TEZAK"/>
    <d v="2009-07-30T00:00:00"/>
    <d v="2009-09-01T00:00:00"/>
    <s v="50507XFER"/>
  </r>
  <r>
    <n v="0"/>
    <n v="0"/>
    <n v="0"/>
    <n v="0"/>
    <d v="2023-12-01T00:00:00"/>
    <s v="BH Colorado Electric Oper Co"/>
    <s v="Regulated Electric (122)"/>
    <s v="X DNU # 290 (T) Canon West Sub"/>
    <x v="170"/>
    <n v="135003"/>
    <x v="86"/>
    <n v="13196735"/>
    <s v="EASEMENT-WANDA OLIVER"/>
    <d v="2009-07-30T00:00:00"/>
    <d v="2009-09-01T00:00:00"/>
    <s v="50507XFER"/>
  </r>
  <r>
    <n v="0"/>
    <n v="0"/>
    <n v="0"/>
    <n v="0"/>
    <d v="2023-12-01T00:00:00"/>
    <s v="BH Colorado Electric Oper Co"/>
    <s v="Regulated Electric (122)"/>
    <s v="X DNU # 290 (T) Canon West Sub"/>
    <x v="170"/>
    <n v="135003"/>
    <x v="86"/>
    <n v="10932151"/>
    <s v="EASEMENT-FORAKER"/>
    <d v="2009-07-30T00:00:00"/>
    <d v="2009-09-01T00:00:00"/>
    <s v="10011185"/>
  </r>
  <r>
    <n v="0"/>
    <n v="0"/>
    <n v="0"/>
    <n v="0"/>
    <d v="2023-12-01T00:00:00"/>
    <s v="BH Colorado Electric Oper Co"/>
    <s v="Regulated Electric (122)"/>
    <s v="X DNU # 290 (T) Canon West Sub"/>
    <x v="170"/>
    <n v="135003"/>
    <x v="86"/>
    <n v="13171900"/>
    <s v="EASEMENT-RAVEN ASHER"/>
    <d v="2009-07-30T00:00:00"/>
    <d v="2009-09-01T00:00:00"/>
    <s v="50507XFER"/>
  </r>
  <r>
    <n v="0"/>
    <n v="0"/>
    <n v="0"/>
    <n v="0"/>
    <d v="2023-12-01T00:00:00"/>
    <s v="BH Colorado Electric Oper Co"/>
    <s v="Regulated Electric (122)"/>
    <s v="X DNU # 290 (T) Canon West Sub"/>
    <x v="170"/>
    <n v="135003"/>
    <x v="86"/>
    <n v="13196740"/>
    <s v="EASEMENT-WEAVER"/>
    <d v="2009-07-30T00:00:00"/>
    <d v="2009-09-01T00:00:00"/>
    <s v="50507XFER"/>
  </r>
  <r>
    <n v="0"/>
    <n v="0"/>
    <n v="0"/>
    <n v="0"/>
    <d v="2023-12-01T00:00:00"/>
    <s v="BH Colorado Electric Oper Co"/>
    <s v="Regulated Electric (122)"/>
    <s v="X DNU # 290 (T) Canon West Sub"/>
    <x v="170"/>
    <n v="135003"/>
    <x v="86"/>
    <n v="13196750"/>
    <s v="EASEMENT-FORAKER"/>
    <d v="2009-07-30T00:00:00"/>
    <d v="2009-09-01T00:00:00"/>
    <s v="50507XFER"/>
  </r>
  <r>
    <n v="0"/>
    <n v="0"/>
    <n v="0"/>
    <n v="0"/>
    <d v="2023-12-01T00:00:00"/>
    <s v="BH Colorado Electric Oper Co"/>
    <s v="Regulated Electric (122)"/>
    <s v="X DNU # 290 (T) Canon West Sub"/>
    <x v="170"/>
    <n v="135003"/>
    <x v="86"/>
    <n v="10932166"/>
    <s v="EASEMENT-WANDA OLIVER"/>
    <d v="2009-07-30T00:00:00"/>
    <d v="2009-09-01T00:00:00"/>
    <s v="10011185"/>
  </r>
  <r>
    <n v="0"/>
    <n v="0"/>
    <n v="0"/>
    <n v="0"/>
    <d v="2023-12-01T00:00:00"/>
    <s v="BH Colorado Electric Oper Co"/>
    <s v="Regulated Electric (122)"/>
    <s v="X DNU # 290 (T) Canon West Sub"/>
    <x v="170"/>
    <n v="135500"/>
    <x v="19"/>
    <n v="10932055"/>
    <s v="Anchors"/>
    <d v="2009-07-30T00:00:00"/>
    <d v="2009-01-01T00:00:00"/>
    <s v="10011185"/>
  </r>
  <r>
    <n v="0"/>
    <n v="0"/>
    <n v="0"/>
    <n v="0"/>
    <d v="2023-12-01T00:00:00"/>
    <s v="BH Colorado Electric Oper Co"/>
    <s v="Regulated Electric (122)"/>
    <s v="X DNU # 290 (T) Canon West Sub"/>
    <x v="170"/>
    <n v="135500"/>
    <x v="32"/>
    <n v="21294069"/>
    <s v="CROSSARM ASSEMBLIES, WOOD"/>
    <d v="1967-07-01T00:00:00"/>
    <d v="1967-07-01T00:00:00"/>
    <s v="50507XFER"/>
  </r>
  <r>
    <n v="0"/>
    <n v="0"/>
    <n v="0"/>
    <n v="0"/>
    <d v="2023-12-01T00:00:00"/>
    <s v="BH Colorado Electric Oper Co"/>
    <s v="Regulated Electric (122)"/>
    <s v="X DNU # 290 (T) Canon West Sub"/>
    <x v="170"/>
    <n v="135500"/>
    <x v="32"/>
    <n v="21294062"/>
    <s v="CROSSARM ASSEMBLIES, WOOD"/>
    <d v="1965-07-01T00:00:00"/>
    <d v="1965-07-01T00:00:00"/>
    <s v="50507XFER"/>
  </r>
  <r>
    <n v="0"/>
    <n v="0"/>
    <n v="0"/>
    <n v="0"/>
    <d v="2023-12-01T00:00:00"/>
    <s v="BH Colorado Electric Oper Co"/>
    <s v="Regulated Electric (122)"/>
    <s v="X DNU # 290 (T) Canon West Sub"/>
    <x v="170"/>
    <n v="135500"/>
    <x v="84"/>
    <n v="11624749"/>
    <s v="CROSSARM, STEEL"/>
    <d v="2009-07-30T00:00:00"/>
    <d v="2012-01-01T00:00:00"/>
    <s v="10011185"/>
  </r>
  <r>
    <n v="0"/>
    <n v="0"/>
    <n v="0"/>
    <n v="0"/>
    <d v="2023-12-01T00:00:00"/>
    <s v="BH Colorado Electric Oper Co"/>
    <s v="Regulated Electric (122)"/>
    <s v="X DNU # 290 (T) Canon West Sub"/>
    <x v="170"/>
    <n v="135500"/>
    <x v="36"/>
    <n v="10932077"/>
    <s v="Crossarm, Wood"/>
    <d v="2009-07-30T00:00:00"/>
    <d v="2009-01-01T00:00:00"/>
    <s v="10011185"/>
  </r>
  <r>
    <n v="0"/>
    <n v="0"/>
    <n v="0"/>
    <n v="0"/>
    <d v="2023-12-01T00:00:00"/>
    <s v="BH Colorado Electric Oper Co"/>
    <s v="Regulated Electric (122)"/>
    <s v="X DNU # 290 (T) Canon West Sub"/>
    <x v="170"/>
    <n v="135500"/>
    <x v="3"/>
    <n v="11613024"/>
    <s v="Build line-C West- Victor-22mi"/>
    <d v="2009-07-30T00:00:00"/>
    <d v="2012-09-01T00:00:00"/>
    <s v="10011185"/>
  </r>
  <r>
    <n v="0"/>
    <n v="0"/>
    <n v="0"/>
    <n v="0"/>
    <d v="2023-12-01T00:00:00"/>
    <s v="BH Colorado Electric Oper Co"/>
    <s v="Regulated Electric (122)"/>
    <s v="X DNU # 290 (T) Canon West Sub"/>
    <x v="170"/>
    <n v="135500"/>
    <x v="3"/>
    <n v="9710337"/>
    <s v="Build line-C West- Victor-22mi"/>
    <d v="2009-07-29T00:00:00"/>
    <d v="2009-09-01T00:00:00"/>
    <s v="10011185"/>
  </r>
  <r>
    <n v="1"/>
    <n v="0"/>
    <n v="0"/>
    <n v="0"/>
    <d v="2023-12-01T00:00:00"/>
    <s v="BH Colorado Electric Oper Co"/>
    <s v="Regulated Electric (122)"/>
    <s v="X DNU # 290 (T) Canon West Sub"/>
    <x v="170"/>
    <n v="135500"/>
    <x v="3"/>
    <n v="9995055"/>
    <s v="ROW -Canon W to Victor-Ln 290"/>
    <d v="2005-08-09T00:00:00"/>
    <d v="2005-09-01T00:00:00"/>
    <s v="10022172"/>
  </r>
  <r>
    <n v="0"/>
    <n v="0"/>
    <n v="0"/>
    <n v="0"/>
    <d v="2023-12-01T00:00:00"/>
    <s v="BH Colorado Electric Oper Co"/>
    <s v="Regulated Electric (122)"/>
    <s v="X DNU # 290 (T) Canon West Sub"/>
    <x v="170"/>
    <n v="135500"/>
    <x v="21"/>
    <n v="10932080"/>
    <s v="Guys"/>
    <d v="2009-07-30T00:00:00"/>
    <d v="2009-01-01T00:00:00"/>
    <s v="10011185"/>
  </r>
  <r>
    <n v="0"/>
    <n v="0"/>
    <n v="0"/>
    <n v="0"/>
    <d v="2023-12-01T00:00:00"/>
    <s v="BH Colorado Electric Oper Co"/>
    <s v="Regulated Electric (122)"/>
    <s v="X DNU # 290 (T) Canon West Sub"/>
    <x v="170"/>
    <n v="135500"/>
    <x v="26"/>
    <n v="10932083"/>
    <s v="Wood 1 Pole 100'"/>
    <d v="2009-07-30T00:00:00"/>
    <d v="2009-01-01T00:00:00"/>
    <s v="10011185"/>
  </r>
  <r>
    <n v="0"/>
    <n v="0"/>
    <n v="0"/>
    <n v="0"/>
    <d v="2023-12-01T00:00:00"/>
    <s v="BH Colorado Electric Oper Co"/>
    <s v="Regulated Electric (122)"/>
    <s v="X DNU # 290 (T) Canon West Sub"/>
    <x v="170"/>
    <n v="135500"/>
    <x v="34"/>
    <n v="21294076"/>
    <s v="POLE, WOOD"/>
    <d v="1967-07-01T00:00:00"/>
    <d v="1967-07-01T00:00:00"/>
    <s v="50507XFER"/>
  </r>
  <r>
    <n v="0"/>
    <n v="0"/>
    <n v="0"/>
    <n v="0"/>
    <d v="2023-12-01T00:00:00"/>
    <s v="BH Colorado Electric Oper Co"/>
    <s v="Regulated Electric (122)"/>
    <s v="X DNU # 290 (T) Canon West Sub"/>
    <x v="170"/>
    <n v="135500"/>
    <x v="34"/>
    <n v="10932172"/>
    <s v="Pole, Wood"/>
    <d v="2009-07-30T00:00:00"/>
    <d v="2009-09-01T00:00:00"/>
    <s v="10011185"/>
  </r>
  <r>
    <n v="0"/>
    <n v="0"/>
    <n v="0"/>
    <n v="0"/>
    <d v="2023-12-01T00:00:00"/>
    <s v="BH Colorado Electric Oper Co"/>
    <s v="Regulated Electric (122)"/>
    <s v="X DNU # 290 (T) Canon West Sub"/>
    <x v="170"/>
    <n v="135500"/>
    <x v="34"/>
    <n v="10932091"/>
    <s v="Pole, Wood"/>
    <d v="2009-07-30T00:00:00"/>
    <d v="2009-01-01T00:00:00"/>
    <s v="10011185"/>
  </r>
  <r>
    <n v="0"/>
    <n v="0"/>
    <n v="0"/>
    <n v="0"/>
    <d v="2023-12-01T00:00:00"/>
    <s v="BH Colorado Electric Oper Co"/>
    <s v="Regulated Electric (122)"/>
    <s v="X DNU # 290 (T) Canon West Sub"/>
    <x v="170"/>
    <n v="135500"/>
    <x v="94"/>
    <n v="10932115"/>
    <s v="Wood 1 Pole 35'"/>
    <d v="2009-07-30T00:00:00"/>
    <d v="2009-09-01T00:00:00"/>
    <s v="10011185"/>
  </r>
  <r>
    <n v="0"/>
    <n v="0"/>
    <n v="0"/>
    <n v="0"/>
    <d v="2023-12-01T00:00:00"/>
    <s v="BH Colorado Electric Oper Co"/>
    <s v="Regulated Electric (122)"/>
    <s v="X DNU # 290 (T) Canon West Sub"/>
    <x v="170"/>
    <n v="135500"/>
    <x v="94"/>
    <n v="10932112"/>
    <s v="Wood 1 Pole 35'"/>
    <d v="2009-07-30T00:00:00"/>
    <d v="2009-09-01T00:00:00"/>
    <s v="10011185"/>
  </r>
  <r>
    <n v="0"/>
    <n v="0"/>
    <n v="0"/>
    <n v="0"/>
    <d v="2023-12-01T00:00:00"/>
    <s v="BH Colorado Electric Oper Co"/>
    <s v="Regulated Electric (122)"/>
    <s v="X DNU # 290 (T) Canon West Sub"/>
    <x v="170"/>
    <n v="135500"/>
    <x v="52"/>
    <n v="10932088"/>
    <s v="Wood 1 Pole 55'"/>
    <d v="2009-07-30T00:00:00"/>
    <d v="2009-01-01T00:00:00"/>
    <s v="10011185"/>
  </r>
  <r>
    <n v="0"/>
    <n v="0"/>
    <n v="0"/>
    <n v="0"/>
    <d v="2023-12-01T00:00:00"/>
    <s v="BH Colorado Electric Oper Co"/>
    <s v="Regulated Electric (122)"/>
    <s v="X DNU # 290 (T) Canon West Sub"/>
    <x v="170"/>
    <n v="135500"/>
    <x v="52"/>
    <n v="10932118"/>
    <s v="Wood 1 Pole 50'"/>
    <d v="2009-07-30T00:00:00"/>
    <d v="2009-09-01T00:00:00"/>
    <s v="10011185"/>
  </r>
  <r>
    <n v="0"/>
    <n v="0"/>
    <n v="0"/>
    <n v="0"/>
    <d v="2023-12-01T00:00:00"/>
    <s v="BH Colorado Electric Oper Co"/>
    <s v="Regulated Electric (122)"/>
    <s v="X DNU # 290 (T) Canon West Sub"/>
    <x v="170"/>
    <n v="135500"/>
    <x v="53"/>
    <n v="10932121"/>
    <s v="Wood 1 Pole 60'"/>
    <d v="2009-07-30T00:00:00"/>
    <d v="2009-09-01T00:00:00"/>
    <s v="10011185"/>
  </r>
  <r>
    <n v="0"/>
    <n v="0"/>
    <n v="0"/>
    <n v="0"/>
    <d v="2023-12-01T00:00:00"/>
    <s v="BH Colorado Electric Oper Co"/>
    <s v="Regulated Electric (122)"/>
    <s v="X DNU # 290 (T) Canon West Sub"/>
    <x v="170"/>
    <n v="135500"/>
    <x v="53"/>
    <n v="10932124"/>
    <s v="Wood 1 Pole 60'"/>
    <d v="2009-07-30T00:00:00"/>
    <d v="2009-09-01T00:00:00"/>
    <s v="10011185"/>
  </r>
  <r>
    <n v="0"/>
    <n v="0"/>
    <n v="0"/>
    <n v="0"/>
    <d v="2023-12-01T00:00:00"/>
    <s v="BH Colorado Electric Oper Co"/>
    <s v="Regulated Electric (122)"/>
    <s v="X DNU # 290 (T) Canon West Sub"/>
    <x v="170"/>
    <n v="135500"/>
    <x v="54"/>
    <n v="10932127"/>
    <s v="Wood 1 Pole 65'"/>
    <d v="2009-07-30T00:00:00"/>
    <d v="2009-09-01T00:00:00"/>
    <s v="10011185"/>
  </r>
  <r>
    <n v="0"/>
    <n v="0"/>
    <n v="0"/>
    <n v="0"/>
    <d v="2023-12-01T00:00:00"/>
    <s v="BH Colorado Electric Oper Co"/>
    <s v="Regulated Electric (122)"/>
    <s v="X DNU # 290 (T) Canon West Sub"/>
    <x v="170"/>
    <n v="135500"/>
    <x v="55"/>
    <n v="10932130"/>
    <s v="Wood 1 Pole 70'"/>
    <d v="2009-07-30T00:00:00"/>
    <d v="2009-09-01T00:00:00"/>
    <s v="10011185"/>
  </r>
  <r>
    <n v="0"/>
    <n v="0"/>
    <n v="0"/>
    <n v="0"/>
    <d v="2023-12-01T00:00:00"/>
    <s v="BH Colorado Electric Oper Co"/>
    <s v="Regulated Electric (122)"/>
    <s v="X DNU # 290 (T) Canon West Sub"/>
    <x v="170"/>
    <n v="135500"/>
    <x v="56"/>
    <n v="10932133"/>
    <s v="Wood 1 Pole 75'"/>
    <d v="2009-07-30T00:00:00"/>
    <d v="2009-09-01T00:00:00"/>
    <s v="10011185"/>
  </r>
  <r>
    <n v="0"/>
    <n v="0"/>
    <n v="0"/>
    <n v="0"/>
    <d v="2023-12-01T00:00:00"/>
    <s v="BH Colorado Electric Oper Co"/>
    <s v="Regulated Electric (122)"/>
    <s v="X DNU # 290 (T) Canon West Sub"/>
    <x v="170"/>
    <n v="135500"/>
    <x v="57"/>
    <n v="10932136"/>
    <s v="Wood 1 Pole 80'"/>
    <d v="2009-07-30T00:00:00"/>
    <d v="2009-09-01T00:00:00"/>
    <s v="10011185"/>
  </r>
  <r>
    <n v="0"/>
    <n v="0"/>
    <n v="0"/>
    <n v="0"/>
    <d v="2023-12-01T00:00:00"/>
    <s v="BH Colorado Electric Oper Co"/>
    <s v="Regulated Electric (122)"/>
    <s v="X DNU # 290 (T) Canon West Sub"/>
    <x v="170"/>
    <n v="135500"/>
    <x v="58"/>
    <n v="10932139"/>
    <s v="Wood 1 Pole 85'"/>
    <d v="2009-07-30T00:00:00"/>
    <d v="2009-09-01T00:00:00"/>
    <s v="10011185"/>
  </r>
  <r>
    <n v="0"/>
    <n v="0"/>
    <n v="0"/>
    <n v="0"/>
    <d v="2023-12-01T00:00:00"/>
    <s v="BH Colorado Electric Oper Co"/>
    <s v="Regulated Electric (122)"/>
    <s v="X DNU # 290 (T) Canon West Sub"/>
    <x v="170"/>
    <n v="135500"/>
    <x v="59"/>
    <n v="10932142"/>
    <s v="Wood 1 Pole 90'"/>
    <d v="2009-07-30T00:00:00"/>
    <d v="2009-09-01T00:00:00"/>
    <s v="10011185"/>
  </r>
  <r>
    <n v="0"/>
    <n v="0"/>
    <n v="0"/>
    <n v="0"/>
    <d v="2023-12-01T00:00:00"/>
    <s v="BH Colorado Electric Oper Co"/>
    <s v="Regulated Electric (122)"/>
    <s v="X DNU # 290 (T) Canon West Sub"/>
    <x v="170"/>
    <n v="135500"/>
    <x v="60"/>
    <n v="10932145"/>
    <s v="Wood 1 Pole 95'"/>
    <d v="2009-07-30T00:00:00"/>
    <d v="2009-09-01T00:00:00"/>
    <s v="10011185"/>
  </r>
  <r>
    <n v="0"/>
    <n v="0"/>
    <n v="0"/>
    <n v="0"/>
    <d v="2023-12-01T00:00:00"/>
    <s v="BH Colorado Electric Oper Co"/>
    <s v="Regulated Electric (122)"/>
    <s v="X DNU # 290 (T) Canon West Sub"/>
    <x v="170"/>
    <n v="135600"/>
    <x v="74"/>
    <n v="10932062"/>
    <s v="Arrester -  Other"/>
    <d v="2009-07-30T00:00:00"/>
    <d v="2009-01-01T00:00:00"/>
    <s v="10011185"/>
  </r>
  <r>
    <n v="0"/>
    <n v="0"/>
    <n v="0"/>
    <n v="0"/>
    <d v="2023-12-01T00:00:00"/>
    <s v="BH Colorado Electric Oper Co"/>
    <s v="Regulated Electric (122)"/>
    <s v="X DNU # 290 (T) Canon West Sub"/>
    <x v="170"/>
    <n v="135600"/>
    <x v="64"/>
    <n v="10932065"/>
    <s v="Conductor, Oh Acsr Bare 4"/>
    <d v="2009-07-30T00:00:00"/>
    <d v="2009-01-01T00:00:00"/>
    <s v="10011185"/>
  </r>
  <r>
    <n v="0"/>
    <n v="0"/>
    <n v="0"/>
    <n v="0"/>
    <d v="2023-12-01T00:00:00"/>
    <s v="BH Colorado Electric Oper Co"/>
    <s v="Regulated Electric (122)"/>
    <s v="X DNU # 290 (T) Canon West Sub"/>
    <x v="170"/>
    <n v="135600"/>
    <x v="82"/>
    <n v="10932068"/>
    <s v="Conductor, Oh Acsr Bare 477 Mcm"/>
    <d v="2009-07-30T00:00:00"/>
    <d v="2009-01-01T00:00:00"/>
    <s v="10011185"/>
  </r>
  <r>
    <n v="0"/>
    <n v="0"/>
    <n v="0"/>
    <n v="0"/>
    <d v="2023-12-01T00:00:00"/>
    <s v="BH Colorado Electric Oper Co"/>
    <s v="Regulated Electric (122)"/>
    <s v="X DNU # 290 (T) Canon West Sub"/>
    <x v="170"/>
    <n v="135600"/>
    <x v="95"/>
    <n v="10932074"/>
    <s v="Conductor, Oh Acsr Poly 266.8Mcm"/>
    <d v="2009-07-30T00:00:00"/>
    <d v="2009-01-01T00:00:00"/>
    <s v="10011185"/>
  </r>
  <r>
    <n v="0"/>
    <n v="0"/>
    <n v="0"/>
    <n v="0"/>
    <d v="2023-12-01T00:00:00"/>
    <s v="BH Colorado Electric Oper Co"/>
    <s v="Regulated Electric (122)"/>
    <s v="X DNU # 290 (T) Canon West Sub"/>
    <x v="170"/>
    <n v="135600"/>
    <x v="3"/>
    <n v="11613027"/>
    <s v="Build line-C West- Victor-22mi"/>
    <d v="2009-07-30T00:00:00"/>
    <d v="2012-09-01T00:00:00"/>
    <s v="10011185"/>
  </r>
  <r>
    <n v="0"/>
    <n v="0"/>
    <n v="0"/>
    <n v="0"/>
    <d v="2023-12-01T00:00:00"/>
    <s v="BH Colorado Electric Oper Co"/>
    <s v="Regulated Electric (122)"/>
    <s v="X DNU # 290 (T) Canon West Sub"/>
    <x v="170"/>
    <n v="135600"/>
    <x v="3"/>
    <n v="9731513"/>
    <s v="Build line-C West- Victor-22mi"/>
    <d v="2009-07-29T00:00:00"/>
    <d v="2009-09-01T00:00:00"/>
    <s v="10011185"/>
  </r>
  <r>
    <n v="1"/>
    <n v="0"/>
    <n v="0"/>
    <n v="0"/>
    <d v="2023-12-01T00:00:00"/>
    <s v="BH Colorado Electric Oper Co"/>
    <s v="Regulated Electric (122)"/>
    <s v="X DNU # 290 (T) Canon West Sub"/>
    <x v="170"/>
    <n v="135600"/>
    <x v="3"/>
    <n v="9697802"/>
    <s v="ROW -Canon W to Victor-Ln 290"/>
    <d v="2005-08-09T00:00:00"/>
    <d v="2005-09-01T00:00:00"/>
    <s v="10022172"/>
  </r>
  <r>
    <n v="0"/>
    <n v="0"/>
    <n v="0"/>
    <n v="0"/>
    <d v="2023-12-01T00:00:00"/>
    <s v="BH Colorado Electric Oper Co"/>
    <s v="Regulated Electric (122)"/>
    <s v="X DNU # 290 (T) Canon West Sub"/>
    <x v="170"/>
    <n v="135600"/>
    <x v="68"/>
    <n v="10932094"/>
    <s v="Insulator, 115KV"/>
    <d v="2009-07-30T00:00:00"/>
    <d v="2009-01-01T00:00:00"/>
    <s v="10011185"/>
  </r>
  <r>
    <n v="0"/>
    <n v="0"/>
    <n v="0"/>
    <n v="0"/>
    <d v="2023-12-01T00:00:00"/>
    <s v="BH Colorado Electric Oper Co"/>
    <s v="Regulated Electric (122)"/>
    <s v="X DNU # 290 (T) Canon West Sub"/>
    <x v="170"/>
    <n v="135600"/>
    <x v="77"/>
    <n v="10932097"/>
    <s v="Insulator, 230kv"/>
    <d v="2009-07-30T00:00:00"/>
    <d v="2009-01-01T00:00:00"/>
    <s v="10011185"/>
  </r>
  <r>
    <n v="0"/>
    <n v="0"/>
    <n v="0"/>
    <n v="0"/>
    <d v="2023-12-01T00:00:00"/>
    <s v="BH Colorado Electric Oper Co"/>
    <s v="Regulated Electric (122)"/>
    <s v="X DNU # 290 (T) Canon West Sub"/>
    <x v="170"/>
    <n v="135600"/>
    <x v="11"/>
    <n v="10932100"/>
    <s v="Insulator"/>
    <d v="2009-07-30T00:00:00"/>
    <d v="2009-01-01T00:00:00"/>
    <s v="10011185"/>
  </r>
  <r>
    <n v="0"/>
    <n v="0"/>
    <n v="0"/>
    <n v="0"/>
    <d v="2023-12-01T00:00:00"/>
    <s v="BH Colorado Electric Oper Co"/>
    <s v="Regulated Electric (122)"/>
    <s v="X DNU # 290 (T) Canon West Sub"/>
    <x v="170"/>
    <n v="135600"/>
    <x v="30"/>
    <n v="21294090"/>
    <s v="STATIC WIRE (TRANSMISSION LINE"/>
    <d v="1965-07-01T00:00:00"/>
    <d v="1965-07-01T00:00:00"/>
    <s v="50507XFER"/>
  </r>
  <r>
    <n v="0"/>
    <n v="0"/>
    <n v="0"/>
    <n v="0"/>
    <d v="2023-12-01T00:00:00"/>
    <s v="BH Colorado Electric Oper Co"/>
    <s v="Regulated Electric (122)"/>
    <s v="X DNU # 290 (T) Canon West Sub"/>
    <x v="170"/>
    <n v="135600"/>
    <x v="30"/>
    <n v="21294083"/>
    <s v="STATIC WIRE (TRANSMISSION LINES)"/>
    <d v="1936-07-01T00:00:00"/>
    <d v="1936-07-01T00:00:00"/>
    <s v="50507XFER"/>
  </r>
  <r>
    <n v="0"/>
    <n v="0"/>
    <n v="0"/>
    <n v="0"/>
    <d v="2023-12-01T00:00:00"/>
    <s v="BH Colorado Electric Oper Co"/>
    <s v="Regulated Electric (122)"/>
    <s v="X DNU # 290 (T) Canon West Sub"/>
    <x v="170"/>
    <n v="135600"/>
    <x v="30"/>
    <n v="21294097"/>
    <s v="STATIC WIRE (TRANSMISSION LINE"/>
    <d v="1967-07-01T00:00:00"/>
    <d v="1967-07-01T00:00:00"/>
    <s v="50507XFER"/>
  </r>
  <r>
    <n v="0"/>
    <n v="0"/>
    <n v="0"/>
    <n v="0"/>
    <d v="2023-12-01T00:00:00"/>
    <s v="BH Colorado Electric Oper Co"/>
    <s v="Regulated Electric (122)"/>
    <s v="X DNU # 290 (T) Canon West Sub"/>
    <x v="170"/>
    <n v="135600"/>
    <x v="30"/>
    <n v="10932071"/>
    <s v="Static Wire (Transmission Lines)"/>
    <d v="2009-07-30T00:00:00"/>
    <d v="2009-01-01T00:00:00"/>
    <s v="10011185"/>
  </r>
  <r>
    <n v="0"/>
    <n v="0"/>
    <n v="0"/>
    <n v="0"/>
    <d v="2023-12-01T00:00:00"/>
    <s v="BH Colorado Electric Oper Co"/>
    <s v="Regulated Electric (122)"/>
    <s v="X DNU # 295 (T) Airport Memorial"/>
    <x v="171"/>
    <n v="135002"/>
    <x v="17"/>
    <n v="21265393"/>
    <s v="T-LIN S36 T21 R57"/>
    <d v="1977-07-01T00:00:00"/>
    <d v="1977-07-01T00:00:00"/>
    <s v="50505XFER"/>
  </r>
  <r>
    <n v="0"/>
    <n v="0"/>
    <n v="0"/>
    <n v="0"/>
    <d v="2023-12-01T00:00:00"/>
    <s v="BH Colorado Electric Oper Co"/>
    <s v="Regulated Electric (122)"/>
    <s v="X DNU # 295 (T) Airport Memorial"/>
    <x v="171"/>
    <n v="135002"/>
    <x v="17"/>
    <n v="21265426"/>
    <s v="T-LIN S09 T22 R57"/>
    <d v="1941-07-01T00:00:00"/>
    <d v="1941-07-01T00:00:00"/>
    <s v="50505XFER"/>
  </r>
  <r>
    <n v="0"/>
    <n v="0"/>
    <n v="0"/>
    <n v="0"/>
    <d v="2023-12-01T00:00:00"/>
    <s v="BH Colorado Electric Oper Co"/>
    <s v="Regulated Electric (122)"/>
    <s v="X DNU # 295 (T) Airport Memorial"/>
    <x v="171"/>
    <n v="135002"/>
    <x v="17"/>
    <n v="21265498"/>
    <s v="T-LIN S18 T21 R61"/>
    <d v="1954-07-01T00:00:00"/>
    <d v="1954-07-01T00:00:00"/>
    <s v="50505XFER"/>
  </r>
  <r>
    <n v="0"/>
    <n v="0"/>
    <n v="0"/>
    <n v="0"/>
    <d v="2023-12-01T00:00:00"/>
    <s v="BH Colorado Electric Oper Co"/>
    <s v="Regulated Electric (122)"/>
    <s v="X DNU # 295 (T) Airport Memorial"/>
    <x v="171"/>
    <n v="135002"/>
    <x v="17"/>
    <n v="21265567"/>
    <s v="T-LIN S11 T22 R58"/>
    <d v="1977-07-01T00:00:00"/>
    <d v="1977-07-01T00:00:00"/>
    <s v="50505XFER"/>
  </r>
  <r>
    <n v="0"/>
    <n v="0"/>
    <n v="0"/>
    <n v="0"/>
    <d v="2023-12-01T00:00:00"/>
    <s v="BH Colorado Electric Oper Co"/>
    <s v="Regulated Electric (122)"/>
    <s v="X DNU # 295 (T) Airport Memorial"/>
    <x v="171"/>
    <n v="135002"/>
    <x v="17"/>
    <n v="21265359"/>
    <s v="T-LIN S09 T22 R57"/>
    <d v="1937-07-01T00:00:00"/>
    <d v="1937-07-01T00:00:00"/>
    <s v="50505XFER"/>
  </r>
  <r>
    <n v="0"/>
    <n v="0"/>
    <n v="0"/>
    <n v="0"/>
    <d v="2023-12-01T00:00:00"/>
    <s v="BH Colorado Electric Oper Co"/>
    <s v="Regulated Electric (122)"/>
    <s v="X DNU # 295 (T) Airport Memorial"/>
    <x v="171"/>
    <n v="135002"/>
    <x v="17"/>
    <n v="21265518"/>
    <s v="T-LIN S05 T21 R63"/>
    <d v="1966-07-01T00:00:00"/>
    <d v="1966-07-01T00:00:00"/>
    <s v="50505XFER"/>
  </r>
  <r>
    <n v="0"/>
    <n v="0"/>
    <n v="0"/>
    <n v="0"/>
    <d v="2023-12-01T00:00:00"/>
    <s v="BH Colorado Electric Oper Co"/>
    <s v="Regulated Electric (122)"/>
    <s v="X DNU # 295 (T) Airport Memorial"/>
    <x v="171"/>
    <n v="135002"/>
    <x v="17"/>
    <n v="21265560"/>
    <s v="T-LIN S07 T22 R57"/>
    <d v="1977-07-01T00:00:00"/>
    <d v="1977-07-01T00:00:00"/>
    <s v="50505XFER"/>
  </r>
  <r>
    <n v="0"/>
    <n v="0"/>
    <n v="0"/>
    <n v="0"/>
    <d v="2023-12-01T00:00:00"/>
    <s v="BH Colorado Electric Oper Co"/>
    <s v="Regulated Electric (122)"/>
    <s v="X DNU # 295 (T) Airport Memorial"/>
    <x v="171"/>
    <n v="135002"/>
    <x v="17"/>
    <n v="21265572"/>
    <s v="T-LIN S25 T21 R57"/>
    <d v="1977-07-01T00:00:00"/>
    <d v="1977-07-01T00:00:00"/>
    <s v="50505XFER"/>
  </r>
  <r>
    <n v="0"/>
    <n v="0"/>
    <n v="0"/>
    <n v="0"/>
    <d v="2023-12-01T00:00:00"/>
    <s v="BH Colorado Electric Oper Co"/>
    <s v="Regulated Electric (122)"/>
    <s v="X DNU # 295 (T) Airport Memorial"/>
    <x v="171"/>
    <n v="135002"/>
    <x v="17"/>
    <n v="21265423"/>
    <s v="T-LIN S09 T22 R57"/>
    <d v="1939-07-01T00:00:00"/>
    <d v="1939-07-01T00:00:00"/>
    <s v="50505XFER"/>
  </r>
  <r>
    <n v="0"/>
    <n v="0"/>
    <n v="0"/>
    <n v="0"/>
    <d v="2023-12-01T00:00:00"/>
    <s v="BH Colorado Electric Oper Co"/>
    <s v="Regulated Electric (122)"/>
    <s v="X DNU # 295 (T) Airport Memorial"/>
    <x v="171"/>
    <n v="135002"/>
    <x v="17"/>
    <n v="21265438"/>
    <s v="TRANS LINE"/>
    <d v="1943-07-01T00:00:00"/>
    <d v="1943-07-01T00:00:00"/>
    <s v="50505XFER"/>
  </r>
  <r>
    <n v="0"/>
    <n v="0"/>
    <n v="0"/>
    <n v="0"/>
    <d v="2023-12-01T00:00:00"/>
    <s v="BH Colorado Electric Oper Co"/>
    <s v="Regulated Electric (122)"/>
    <s v="X DNU # 295 (T) Airport Memorial"/>
    <x v="171"/>
    <n v="135002"/>
    <x v="17"/>
    <n v="21265457"/>
    <s v="T-LIN S36 T21 R61"/>
    <d v="1954-07-01T00:00:00"/>
    <d v="1954-07-01T00:00:00"/>
    <s v="50505XFER"/>
  </r>
  <r>
    <n v="0"/>
    <n v="0"/>
    <n v="0"/>
    <n v="0"/>
    <d v="2023-12-01T00:00:00"/>
    <s v="BH Colorado Electric Oper Co"/>
    <s v="Regulated Electric (122)"/>
    <s v="X DNU # 295 (T) Airport Memorial"/>
    <x v="171"/>
    <n v="135002"/>
    <x v="17"/>
    <n v="21265476"/>
    <s v="T-LIN S17 T21 R61"/>
    <d v="1954-07-01T00:00:00"/>
    <d v="1954-07-01T00:00:00"/>
    <s v="50505XFER"/>
  </r>
  <r>
    <n v="0"/>
    <n v="0"/>
    <n v="0"/>
    <n v="0"/>
    <d v="2023-12-01T00:00:00"/>
    <s v="BH Colorado Electric Oper Co"/>
    <s v="Regulated Electric (122)"/>
    <s v="X DNU # 295 (T) Airport Memorial"/>
    <x v="171"/>
    <n v="135002"/>
    <x v="17"/>
    <n v="21265448"/>
    <s v="T-LIN S35 T21 R61"/>
    <d v="1951-07-01T00:00:00"/>
    <d v="1951-07-01T00:00:00"/>
    <s v="50505XFER"/>
  </r>
  <r>
    <n v="0"/>
    <n v="0"/>
    <n v="0"/>
    <n v="0"/>
    <d v="2023-12-01T00:00:00"/>
    <s v="BH Colorado Electric Oper Co"/>
    <s v="Regulated Electric (122)"/>
    <s v="X DNU # 295 (T) Airport Memorial"/>
    <x v="171"/>
    <n v="135002"/>
    <x v="17"/>
    <n v="21265451"/>
    <s v="T-LIN S35 T21 R61"/>
    <d v="1954-07-01T00:00:00"/>
    <d v="1954-07-01T00:00:00"/>
    <s v="50505XFER"/>
  </r>
  <r>
    <n v="0"/>
    <n v="0"/>
    <n v="0"/>
    <n v="0"/>
    <d v="2023-12-01T00:00:00"/>
    <s v="BH Colorado Electric Oper Co"/>
    <s v="Regulated Electric (122)"/>
    <s v="X DNU # 295 (T) Airport Memorial"/>
    <x v="171"/>
    <n v="135002"/>
    <x v="17"/>
    <n v="21265454"/>
    <s v="T-LIN S21 T21 R61"/>
    <d v="1954-07-01T00:00:00"/>
    <d v="1954-07-01T00:00:00"/>
    <s v="50505XFER"/>
  </r>
  <r>
    <n v="0"/>
    <n v="0"/>
    <n v="0"/>
    <n v="0"/>
    <d v="2023-12-01T00:00:00"/>
    <s v="BH Colorado Electric Oper Co"/>
    <s v="Regulated Electric (122)"/>
    <s v="X DNU # 295 (T) Airport Memorial"/>
    <x v="171"/>
    <n v="135002"/>
    <x v="17"/>
    <n v="21265493"/>
    <s v="T-LIN S05 T22 R60"/>
    <d v="1954-07-01T00:00:00"/>
    <d v="1954-07-01T00:00:00"/>
    <s v="50505XFER"/>
  </r>
  <r>
    <n v="0"/>
    <n v="0"/>
    <n v="0"/>
    <n v="0"/>
    <d v="2023-12-01T00:00:00"/>
    <s v="BH Colorado Electric Oper Co"/>
    <s v="Regulated Electric (122)"/>
    <s v="X DNU # 295 (T) Airport Memorial"/>
    <x v="171"/>
    <n v="135002"/>
    <x v="17"/>
    <n v="21265546"/>
    <s v="T-LIN S08 T21 R64"/>
    <d v="1976-07-01T00:00:00"/>
    <d v="1976-07-01T00:00:00"/>
    <s v="50505XFER"/>
  </r>
  <r>
    <n v="0"/>
    <n v="0"/>
    <n v="0"/>
    <n v="0"/>
    <d v="2023-12-01T00:00:00"/>
    <s v="BH Colorado Electric Oper Co"/>
    <s v="Regulated Electric (122)"/>
    <s v="X DNU # 295 (T) Airport Memorial"/>
    <x v="171"/>
    <n v="135002"/>
    <x v="17"/>
    <n v="21265579"/>
    <s v="T-LIN S24 T21 R57"/>
    <d v="1977-07-01T00:00:00"/>
    <d v="1977-07-01T00:00:00"/>
    <s v="50505XFER"/>
  </r>
  <r>
    <n v="0"/>
    <n v="0"/>
    <n v="0"/>
    <n v="0"/>
    <d v="2023-12-01T00:00:00"/>
    <s v="BH Colorado Electric Oper Co"/>
    <s v="Regulated Electric (122)"/>
    <s v="X DNU # 295 (T) Airport Memorial"/>
    <x v="171"/>
    <n v="135002"/>
    <x v="17"/>
    <n v="21265593"/>
    <s v="T-LIN S23 T22 R58"/>
    <d v="1977-07-01T00:00:00"/>
    <d v="1977-07-01T00:00:00"/>
    <s v="50505XFER"/>
  </r>
  <r>
    <n v="0"/>
    <n v="0"/>
    <n v="0"/>
    <n v="0"/>
    <d v="2023-12-01T00:00:00"/>
    <s v="BH Colorado Electric Oper Co"/>
    <s v="Regulated Electric (122)"/>
    <s v="X DNU # 295 (T) Airport Memorial"/>
    <x v="171"/>
    <n v="135002"/>
    <x v="17"/>
    <n v="21265614"/>
    <s v="T-LIN S11 T22 R57"/>
    <d v="1977-07-01T00:00:00"/>
    <d v="1977-07-01T00:00:00"/>
    <s v="50505XFER"/>
  </r>
  <r>
    <n v="0"/>
    <n v="0"/>
    <n v="0"/>
    <n v="0"/>
    <d v="2023-12-01T00:00:00"/>
    <s v="BH Colorado Electric Oper Co"/>
    <s v="Regulated Electric (122)"/>
    <s v="X DNU # 295 (T) Airport Memorial"/>
    <x v="171"/>
    <n v="135002"/>
    <x v="17"/>
    <n v="21265382"/>
    <s v="T-LIN S01 T22 R57"/>
    <d v="1977-07-01T00:00:00"/>
    <d v="1977-07-01T00:00:00"/>
    <s v="50505XFER"/>
  </r>
  <r>
    <n v="0"/>
    <n v="0"/>
    <n v="0"/>
    <n v="0"/>
    <d v="2023-12-01T00:00:00"/>
    <s v="BH Colorado Electric Oper Co"/>
    <s v="Regulated Electric (122)"/>
    <s v="X DNU # 295 (T) Airport Memorial"/>
    <x v="171"/>
    <n v="135002"/>
    <x v="17"/>
    <n v="21265404"/>
    <s v="T-LIN S08 T22 R57"/>
    <d v="1977-07-01T00:00:00"/>
    <d v="1977-07-01T00:00:00"/>
    <s v="50505XFER"/>
  </r>
  <r>
    <n v="0"/>
    <n v="0"/>
    <n v="0"/>
    <n v="0"/>
    <d v="2023-12-01T00:00:00"/>
    <s v="BH Colorado Electric Oper Co"/>
    <s v="Regulated Electric (122)"/>
    <s v="X DNU # 295 (T) Airport Memorial"/>
    <x v="171"/>
    <n v="135002"/>
    <x v="17"/>
    <n v="21265413"/>
    <s v="T-LIN S09 T22 R57"/>
    <d v="1938-07-01T00:00:00"/>
    <d v="1938-07-01T00:00:00"/>
    <s v="50505XFER"/>
  </r>
  <r>
    <n v="0"/>
    <n v="0"/>
    <n v="0"/>
    <n v="0"/>
    <d v="2023-12-01T00:00:00"/>
    <s v="BH Colorado Electric Oper Co"/>
    <s v="Regulated Electric (122)"/>
    <s v="X DNU # 295 (T) Airport Memorial"/>
    <x v="171"/>
    <n v="135002"/>
    <x v="17"/>
    <n v="21265471"/>
    <s v="T-LIN S32 T21 R60"/>
    <d v="1954-07-01T00:00:00"/>
    <d v="1954-07-01T00:00:00"/>
    <s v="50505XFER"/>
  </r>
  <r>
    <n v="0"/>
    <n v="0"/>
    <n v="0"/>
    <n v="0"/>
    <d v="2023-12-01T00:00:00"/>
    <s v="BH Colorado Electric Oper Co"/>
    <s v="Regulated Electric (122)"/>
    <s v="X DNU # 295 (T) Airport Memorial"/>
    <x v="171"/>
    <n v="135002"/>
    <x v="17"/>
    <n v="21265486"/>
    <s v="T-LIN S31 T21 R60"/>
    <d v="1954-07-01T00:00:00"/>
    <d v="1954-07-01T00:00:00"/>
    <s v="50505XFER"/>
  </r>
  <r>
    <n v="0"/>
    <n v="0"/>
    <n v="0"/>
    <n v="0"/>
    <d v="2023-12-01T00:00:00"/>
    <s v="BH Colorado Electric Oper Co"/>
    <s v="Regulated Electric (122)"/>
    <s v="X DNU # 295 (T) Airport Memorial"/>
    <x v="171"/>
    <n v="135002"/>
    <x v="17"/>
    <n v="21265600"/>
    <s v="T-LIN S12 T22 R58"/>
    <d v="1977-07-01T00:00:00"/>
    <d v="1977-07-01T00:00:00"/>
    <s v="50505XFER"/>
  </r>
  <r>
    <n v="0"/>
    <n v="0"/>
    <n v="0"/>
    <n v="0"/>
    <d v="2023-12-01T00:00:00"/>
    <s v="BH Colorado Electric Oper Co"/>
    <s v="Regulated Electric (122)"/>
    <s v="X DNU # 295 (T) Airport Memorial"/>
    <x v="171"/>
    <n v="135002"/>
    <x v="17"/>
    <n v="21265501"/>
    <s v="T-LIN S04 T21 R62"/>
    <d v="1962-07-01T00:00:00"/>
    <d v="1962-07-01T00:00:00"/>
    <s v="50505XFER"/>
  </r>
  <r>
    <n v="0"/>
    <n v="0"/>
    <n v="0"/>
    <n v="0"/>
    <d v="2023-12-01T00:00:00"/>
    <s v="BH Colorado Electric Oper Co"/>
    <s v="Regulated Electric (122)"/>
    <s v="X DNU # 295 (T) Airport Memorial"/>
    <x v="171"/>
    <n v="135002"/>
    <x v="17"/>
    <n v="21265511"/>
    <s v="T-LIN S03 T21 R64"/>
    <d v="1966-07-01T00:00:00"/>
    <d v="1966-07-01T00:00:00"/>
    <s v="50505XFER"/>
  </r>
  <r>
    <n v="0"/>
    <n v="0"/>
    <n v="0"/>
    <n v="0"/>
    <d v="2023-12-01T00:00:00"/>
    <s v="BH Colorado Electric Oper Co"/>
    <s v="Regulated Electric (122)"/>
    <s v="X DNU # 295 (T) Airport Memorial"/>
    <x v="171"/>
    <n v="135002"/>
    <x v="17"/>
    <n v="21265553"/>
    <s v="T-LIN S07 T21 R64"/>
    <d v="1976-07-01T00:00:00"/>
    <d v="1976-07-01T00:00:00"/>
    <s v="50505XFER"/>
  </r>
  <r>
    <n v="0"/>
    <n v="0"/>
    <n v="0"/>
    <n v="0"/>
    <d v="2023-12-01T00:00:00"/>
    <s v="BH Colorado Electric Oper Co"/>
    <s v="Regulated Electric (122)"/>
    <s v="X DNU # 295 (T) Airport Memorial"/>
    <x v="171"/>
    <n v="135002"/>
    <x v="17"/>
    <n v="21265430"/>
    <s v="T-LIN S09 T22 R57"/>
    <d v="1942-07-01T00:00:00"/>
    <d v="1942-07-01T00:00:00"/>
    <s v="50505XFER"/>
  </r>
  <r>
    <n v="0"/>
    <n v="0"/>
    <n v="0"/>
    <n v="0"/>
    <d v="2023-12-01T00:00:00"/>
    <s v="BH Colorado Electric Oper Co"/>
    <s v="Regulated Electric (122)"/>
    <s v="X DNU # 295 (T) Airport Memorial"/>
    <x v="171"/>
    <n v="135002"/>
    <x v="17"/>
    <n v="21265586"/>
    <s v="T-LIN S10 T22 R57"/>
    <d v="1977-07-01T00:00:00"/>
    <d v="1977-07-01T00:00:00"/>
    <s v="50505XFER"/>
  </r>
  <r>
    <n v="0"/>
    <n v="0"/>
    <n v="0"/>
    <n v="0"/>
    <d v="2023-12-01T00:00:00"/>
    <s v="BH Colorado Electric Oper Co"/>
    <s v="Regulated Electric (122)"/>
    <s v="X DNU # 295 (T) Airport Memorial"/>
    <x v="171"/>
    <n v="135002"/>
    <x v="17"/>
    <n v="21265621"/>
    <s v="T-LIN S14 T22 R58"/>
    <d v="1977-07-01T00:00:00"/>
    <d v="1977-07-01T00:00:00"/>
    <s v="50505XFER"/>
  </r>
  <r>
    <n v="0"/>
    <n v="0"/>
    <n v="0"/>
    <n v="0"/>
    <d v="2023-12-01T00:00:00"/>
    <s v="BH Colorado Electric Oper Co"/>
    <s v="Regulated Electric (122)"/>
    <s v="X DNU # 295 (T) Airport Memorial"/>
    <x v="171"/>
    <n v="135002"/>
    <x v="17"/>
    <n v="21265375"/>
    <s v="T-LIN S12 T22 R57"/>
    <d v="1977-07-01T00:00:00"/>
    <d v="1977-07-01T00:00:00"/>
    <s v="50505XFER"/>
  </r>
  <r>
    <n v="0"/>
    <n v="0"/>
    <n v="0"/>
    <n v="0"/>
    <d v="2023-12-01T00:00:00"/>
    <s v="BH Colorado Electric Oper Co"/>
    <s v="Regulated Electric (122)"/>
    <s v="X DNU # 295 (T) Airport Memorial"/>
    <x v="171"/>
    <n v="135002"/>
    <x v="17"/>
    <n v="21265525"/>
    <s v="T-LIN S02 T21 R64"/>
    <d v="1966-07-01T00:00:00"/>
    <d v="1966-07-01T00:00:00"/>
    <s v="50505XFER"/>
  </r>
  <r>
    <n v="0"/>
    <n v="0"/>
    <n v="0"/>
    <n v="0"/>
    <d v="2023-12-01T00:00:00"/>
    <s v="BH Colorado Electric Oper Co"/>
    <s v="Regulated Electric (122)"/>
    <s v="X DNU # 295 (T) Airport Memorial"/>
    <x v="171"/>
    <n v="135002"/>
    <x v="17"/>
    <n v="21265441"/>
    <s v="T-LIN S18 T21 R61"/>
    <d v="1951-07-01T00:00:00"/>
    <d v="1951-07-01T00:00:00"/>
    <s v="50505XFER"/>
  </r>
  <r>
    <n v="0"/>
    <n v="0"/>
    <n v="0"/>
    <n v="0"/>
    <d v="2023-12-01T00:00:00"/>
    <s v="BH Colorado Electric Oper Co"/>
    <s v="Regulated Electric (122)"/>
    <s v="X DNU # 295 (T) Airport Memorial"/>
    <x v="171"/>
    <n v="135002"/>
    <x v="17"/>
    <n v="21265464"/>
    <s v="T-LIN S16 T21 R61"/>
    <d v="1954-07-01T00:00:00"/>
    <d v="1954-07-01T00:00:00"/>
    <s v="50505XFER"/>
  </r>
  <r>
    <n v="0"/>
    <n v="0"/>
    <n v="0"/>
    <n v="0"/>
    <d v="2023-12-01T00:00:00"/>
    <s v="BH Colorado Electric Oper Co"/>
    <s v="Regulated Electric (122)"/>
    <s v="X DNU # 295 (T) Airport Memorial"/>
    <x v="171"/>
    <n v="135002"/>
    <x v="17"/>
    <n v="21265483"/>
    <s v="T-LIN S05 T21 R60"/>
    <d v="1954-07-01T00:00:00"/>
    <d v="1954-07-01T00:00:00"/>
    <s v="50505XFER"/>
  </r>
  <r>
    <n v="0"/>
    <n v="0"/>
    <n v="0"/>
    <n v="0"/>
    <d v="2023-12-01T00:00:00"/>
    <s v="BH Colorado Electric Oper Co"/>
    <s v="Regulated Electric (122)"/>
    <s v="X DNU # 295 (T) Airport Memorial"/>
    <x v="171"/>
    <n v="135002"/>
    <x v="17"/>
    <n v="21265539"/>
    <s v="T-LIN S26 T22 R58"/>
    <d v="1969-07-01T00:00:00"/>
    <d v="1969-07-01T00:00:00"/>
    <s v="50505XFER"/>
  </r>
  <r>
    <n v="0"/>
    <n v="0"/>
    <n v="0"/>
    <n v="0"/>
    <d v="2023-12-01T00:00:00"/>
    <s v="BH Colorado Electric Oper Co"/>
    <s v="Regulated Electric (122)"/>
    <s v="X DNU # 295 (T) Airport Memorial"/>
    <x v="171"/>
    <n v="135002"/>
    <x v="17"/>
    <n v="21265607"/>
    <s v="T-LIN S09 T22 R57"/>
    <d v="1977-07-01T00:00:00"/>
    <d v="1977-07-01T00:00:00"/>
    <s v="50505XFER"/>
  </r>
  <r>
    <n v="0"/>
    <n v="0"/>
    <n v="0"/>
    <n v="0"/>
    <d v="2023-12-01T00:00:00"/>
    <s v="BH Colorado Electric Oper Co"/>
    <s v="Regulated Electric (122)"/>
    <s v="X DNU # 295 (T) Airport Memorial"/>
    <x v="171"/>
    <n v="135002"/>
    <x v="17"/>
    <n v="21265506"/>
    <s v="T-LIN S06 T21 R63"/>
    <d v="1966-07-01T00:00:00"/>
    <d v="1966-07-01T00:00:00"/>
    <s v="50505XFER"/>
  </r>
  <r>
    <n v="0"/>
    <n v="0"/>
    <n v="0"/>
    <n v="0"/>
    <d v="2023-12-01T00:00:00"/>
    <s v="BH Colorado Electric Oper Co"/>
    <s v="Regulated Electric (122)"/>
    <s v="X DNU # 295 (T) Airport Memorial"/>
    <x v="171"/>
    <n v="135002"/>
    <x v="17"/>
    <n v="21265532"/>
    <s v="T-LIN S05 T21 R63"/>
    <d v="1967-07-01T00:00:00"/>
    <d v="1967-07-01T00:00:00"/>
    <s v="50505XFER"/>
  </r>
  <r>
    <n v="0"/>
    <n v="0"/>
    <n v="0"/>
    <n v="0"/>
    <d v="2023-12-01T00:00:00"/>
    <s v="BH Colorado Electric Oper Co"/>
    <s v="Regulated Electric (122)"/>
    <s v="X DNU # 295 (T) Airport Memorial"/>
    <x v="171"/>
    <n v="135002"/>
    <x v="18"/>
    <n v="10498034"/>
    <s v="ROW-BIGGERSTAFF"/>
    <d v="2009-07-17T00:00:00"/>
    <d v="2009-07-01T00:00:00"/>
    <s v="10024213"/>
  </r>
  <r>
    <n v="0"/>
    <n v="0"/>
    <n v="0"/>
    <n v="0"/>
    <d v="2023-12-01T00:00:00"/>
    <s v="BH Colorado Electric Oper Co"/>
    <s v="Regulated Electric (122)"/>
    <s v="X DNU # 295 (T) Airport Memorial"/>
    <x v="171"/>
    <n v="135002"/>
    <x v="18"/>
    <n v="10498043"/>
    <s v="ROW-MIKETA1"/>
    <d v="2009-07-17T00:00:00"/>
    <d v="2009-07-01T00:00:00"/>
    <s v="10024213"/>
  </r>
  <r>
    <n v="0"/>
    <n v="0"/>
    <n v="0"/>
    <n v="0"/>
    <d v="2023-12-01T00:00:00"/>
    <s v="BH Colorado Electric Oper Co"/>
    <s v="Regulated Electric (122)"/>
    <s v="X DNU # 295 (T) Airport Memorial"/>
    <x v="171"/>
    <n v="135002"/>
    <x v="18"/>
    <n v="10498040"/>
    <s v="ROW-MARTINEZ"/>
    <d v="2009-07-17T00:00:00"/>
    <d v="2009-07-01T00:00:00"/>
    <s v="10024213"/>
  </r>
  <r>
    <n v="0"/>
    <n v="0"/>
    <n v="0"/>
    <n v="0"/>
    <d v="2023-12-01T00:00:00"/>
    <s v="BH Colorado Electric Oper Co"/>
    <s v="Regulated Electric (122)"/>
    <s v="X DNU # 295 (T) Airport Memorial"/>
    <x v="171"/>
    <n v="135002"/>
    <x v="18"/>
    <n v="10498037"/>
    <s v="ROW-BRITTAIN"/>
    <d v="2009-07-17T00:00:00"/>
    <d v="2009-07-01T00:00:00"/>
    <s v="10024213"/>
  </r>
  <r>
    <n v="0"/>
    <n v="0"/>
    <n v="0"/>
    <n v="0"/>
    <d v="2023-12-01T00:00:00"/>
    <s v="BH Colorado Electric Oper Co"/>
    <s v="Regulated Electric (122)"/>
    <s v="X DNU # 295 (T) Airport Memorial"/>
    <x v="171"/>
    <n v="135002"/>
    <x v="18"/>
    <n v="10498021"/>
    <s v="ROW-CARTER"/>
    <d v="2009-07-17T00:00:00"/>
    <d v="2009-07-01T00:00:00"/>
    <s v="10024213"/>
  </r>
  <r>
    <n v="0"/>
    <n v="0"/>
    <n v="0"/>
    <n v="0"/>
    <d v="2023-12-01T00:00:00"/>
    <s v="BH Colorado Electric Oper Co"/>
    <s v="Regulated Electric (122)"/>
    <s v="X DNU # 295 (T) Airport Memorial"/>
    <x v="171"/>
    <n v="135002"/>
    <x v="18"/>
    <n v="10498046"/>
    <s v="ROW-PHILLIPS"/>
    <d v="2009-07-17T00:00:00"/>
    <d v="2009-07-01T00:00:00"/>
    <s v="10024213"/>
  </r>
  <r>
    <n v="0"/>
    <n v="0"/>
    <n v="0"/>
    <n v="0"/>
    <d v="2023-12-01T00:00:00"/>
    <s v="BH Colorado Electric Oper Co"/>
    <s v="Regulated Electric (122)"/>
    <s v="X DNU # 295 (T) Airport Memorial"/>
    <x v="171"/>
    <n v="135002"/>
    <x v="18"/>
    <n v="10498031"/>
    <s v="ROW-STOCKTON"/>
    <d v="2009-07-17T00:00:00"/>
    <d v="2009-07-01T00:00:00"/>
    <s v="10024213"/>
  </r>
  <r>
    <n v="0"/>
    <n v="0"/>
    <n v="0"/>
    <n v="0"/>
    <d v="2023-12-01T00:00:00"/>
    <s v="BH Colorado Electric Oper Co"/>
    <s v="Regulated Electric (122)"/>
    <s v="X DNU # 295 (T) Airport Memorial"/>
    <x v="171"/>
    <n v="135002"/>
    <x v="18"/>
    <n v="10498028"/>
    <s v="ROW-GENOVA"/>
    <d v="2009-07-17T00:00:00"/>
    <d v="2009-07-01T00:00:00"/>
    <s v="10024213"/>
  </r>
  <r>
    <n v="0"/>
    <n v="0"/>
    <n v="0"/>
    <n v="0"/>
    <d v="2023-12-01T00:00:00"/>
    <s v="BH Colorado Electric Oper Co"/>
    <s v="Regulated Electric (122)"/>
    <s v="X DNU # 295 (T) Airport Memorial"/>
    <x v="171"/>
    <n v="135500"/>
    <x v="2"/>
    <n v="10204210"/>
    <s v="dummy"/>
    <d v="2009-07-17T00:00:00"/>
    <d v="2009-01-01T00:00:00"/>
    <s v="10026155"/>
  </r>
  <r>
    <n v="0"/>
    <n v="0"/>
    <n v="0"/>
    <n v="0"/>
    <d v="2023-12-01T00:00:00"/>
    <s v="BH Colorado Electric Oper Co"/>
    <s v="Regulated Electric (122)"/>
    <s v="X DNU # 295 (T) Airport Memorial"/>
    <x v="171"/>
    <n v="135500"/>
    <x v="19"/>
    <n v="10990923"/>
    <s v="ANCHORS"/>
    <d v="2010-06-01T00:00:00"/>
    <d v="2010-01-01T00:00:00"/>
    <s v="10018508"/>
  </r>
  <r>
    <n v="0"/>
    <n v="0"/>
    <n v="0"/>
    <n v="0"/>
    <d v="2023-12-01T00:00:00"/>
    <s v="BH Colorado Electric Oper Co"/>
    <s v="Regulated Electric (122)"/>
    <s v="X DNU # 295 (T) Airport Memorial"/>
    <x v="171"/>
    <n v="135500"/>
    <x v="32"/>
    <n v="10990994"/>
    <s v="Crossarm Assemblies, Wood"/>
    <d v="2010-06-01T00:00:00"/>
    <d v="2010-06-01T00:00:00"/>
    <s v="10018508"/>
  </r>
  <r>
    <n v="0"/>
    <n v="0"/>
    <n v="0"/>
    <n v="0"/>
    <d v="2023-12-01T00:00:00"/>
    <s v="BH Colorado Electric Oper Co"/>
    <s v="Regulated Electric (122)"/>
    <s v="X DNU # 295 (T) Airport Memorial"/>
    <x v="171"/>
    <n v="135500"/>
    <x v="3"/>
    <n v="11213802"/>
    <s v="Bld 115kV Readr-Airport Mem Ln"/>
    <d v="2010-06-01T00:00:00"/>
    <d v="2011-12-01T00:00:00"/>
    <s v="10018508"/>
  </r>
  <r>
    <n v="0"/>
    <n v="0"/>
    <n v="0"/>
    <n v="0"/>
    <d v="2023-12-01T00:00:00"/>
    <s v="BH Colorado Electric Oper Co"/>
    <s v="Regulated Electric (122)"/>
    <s v="X DNU # 295 (T) Airport Memorial"/>
    <x v="171"/>
    <n v="135500"/>
    <x v="3"/>
    <n v="9728863"/>
    <s v="Engineering New T-line #295"/>
    <d v="2009-07-17T00:00:00"/>
    <d v="2009-07-01T00:00:00"/>
    <s v="10026155"/>
  </r>
  <r>
    <n v="0"/>
    <n v="0"/>
    <n v="0"/>
    <n v="0"/>
    <d v="2023-12-01T00:00:00"/>
    <s v="BH Colorado Electric Oper Co"/>
    <s v="Regulated Electric (122)"/>
    <s v="X DNU # 295 (T) Airport Memorial"/>
    <x v="171"/>
    <n v="135500"/>
    <x v="3"/>
    <n v="9729239"/>
    <s v="ROW for New TLine-Reader-AirMe"/>
    <d v="2009-07-17T00:00:00"/>
    <d v="2009-07-01T00:00:00"/>
    <s v="10024213"/>
  </r>
  <r>
    <n v="0"/>
    <n v="0"/>
    <n v="0"/>
    <n v="0"/>
    <d v="2023-12-01T00:00:00"/>
    <s v="BH Colorado Electric Oper Co"/>
    <s v="Regulated Electric (122)"/>
    <s v="X DNU # 295 (T) Airport Memorial"/>
    <x v="171"/>
    <n v="135500"/>
    <x v="3"/>
    <n v="10374217"/>
    <s v="Bld 115kV Readr-Airport Mem Ln"/>
    <d v="2010-06-01T00:00:00"/>
    <d v="2010-06-01T00:00:00"/>
    <s v="10018508"/>
  </r>
  <r>
    <n v="0"/>
    <n v="0"/>
    <n v="0"/>
    <n v="0"/>
    <d v="2023-12-01T00:00:00"/>
    <s v="BH Colorado Electric Oper Co"/>
    <s v="Regulated Electric (122)"/>
    <s v="X DNU # 295 (T) Airport Memorial"/>
    <x v="171"/>
    <n v="135500"/>
    <x v="21"/>
    <n v="10990939"/>
    <s v="Guys"/>
    <d v="2010-06-01T00:00:00"/>
    <d v="2010-01-01T00:00:00"/>
    <s v="10018508"/>
  </r>
  <r>
    <n v="0"/>
    <n v="0"/>
    <n v="0"/>
    <n v="0"/>
    <d v="2023-12-01T00:00:00"/>
    <s v="BH Colorado Electric Oper Co"/>
    <s v="Regulated Electric (122)"/>
    <s v="X DNU # 295 (T) Airport Memorial"/>
    <x v="171"/>
    <n v="135500"/>
    <x v="96"/>
    <n v="10990979"/>
    <s v="POLE, WOOD 50 FOOT"/>
    <d v="2010-06-01T00:00:00"/>
    <d v="2010-01-01T00:00:00"/>
    <s v="10018508"/>
  </r>
  <r>
    <n v="0"/>
    <n v="0"/>
    <n v="0"/>
    <n v="0"/>
    <d v="2023-12-01T00:00:00"/>
    <s v="BH Colorado Electric Oper Co"/>
    <s v="Regulated Electric (122)"/>
    <s v="X DNU # 295 (T) Airport Memorial"/>
    <x v="171"/>
    <n v="135500"/>
    <x v="81"/>
    <n v="10990951"/>
    <s v="POLE WOOD 40 FOOT"/>
    <d v="2010-06-01T00:00:00"/>
    <d v="2010-01-01T00:00:00"/>
    <s v="10018508"/>
  </r>
  <r>
    <n v="0"/>
    <n v="0"/>
    <n v="0"/>
    <n v="0"/>
    <d v="2023-12-01T00:00:00"/>
    <s v="BH Colorado Electric Oper Co"/>
    <s v="Regulated Electric (122)"/>
    <s v="X DNU # 295 (T) Airport Memorial"/>
    <x v="171"/>
    <n v="135500"/>
    <x v="25"/>
    <n v="10990954"/>
    <s v="POLE WOOD 60 FOOT"/>
    <d v="2010-06-01T00:00:00"/>
    <d v="2010-01-01T00:00:00"/>
    <s v="10018508"/>
  </r>
  <r>
    <n v="0"/>
    <n v="0"/>
    <n v="0"/>
    <n v="0"/>
    <d v="2023-12-01T00:00:00"/>
    <s v="BH Colorado Electric Oper Co"/>
    <s v="Regulated Electric (122)"/>
    <s v="X DNU # 295 (T) Airport Memorial"/>
    <x v="171"/>
    <n v="135500"/>
    <x v="26"/>
    <n v="10990957"/>
    <s v="POLE, WOOD 65 FOOT"/>
    <d v="2010-06-01T00:00:00"/>
    <d v="2010-01-01T00:00:00"/>
    <s v="10018508"/>
  </r>
  <r>
    <n v="0"/>
    <n v="0"/>
    <n v="0"/>
    <n v="0"/>
    <d v="2023-12-01T00:00:00"/>
    <s v="BH Colorado Electric Oper Co"/>
    <s v="Regulated Electric (122)"/>
    <s v="X DNU # 295 (T) Airport Memorial"/>
    <x v="171"/>
    <n v="135500"/>
    <x v="34"/>
    <n v="10990991"/>
    <s v="Pole, Wood"/>
    <d v="2010-06-01T00:00:00"/>
    <d v="2010-06-01T00:00:00"/>
    <s v="10018508"/>
  </r>
  <r>
    <n v="0"/>
    <n v="0"/>
    <n v="0"/>
    <n v="0"/>
    <d v="2023-12-01T00:00:00"/>
    <s v="BH Colorado Electric Oper Co"/>
    <s v="Regulated Electric (122)"/>
    <s v="X DNU # 295 (T) Airport Memorial"/>
    <x v="171"/>
    <n v="135600"/>
    <x v="97"/>
    <n v="10990930"/>
    <s v="CONDUCTOR, OH COPPER BARE # 6"/>
    <d v="2010-06-01T00:00:00"/>
    <d v="2010-01-01T00:00:00"/>
    <s v="10018508"/>
  </r>
  <r>
    <n v="0"/>
    <n v="0"/>
    <n v="0"/>
    <n v="0"/>
    <d v="2023-12-01T00:00:00"/>
    <s v="BH Colorado Electric Oper Co"/>
    <s v="Regulated Electric (122)"/>
    <s v="X DNU # 295 (T) Airport Memorial"/>
    <x v="171"/>
    <n v="135600"/>
    <x v="27"/>
    <n v="10990988"/>
    <s v="Conductor, Oh Acsr Bare 795 Mcm"/>
    <d v="2010-06-01T00:00:00"/>
    <d v="2010-01-01T00:00:00"/>
    <s v="10018508"/>
  </r>
  <r>
    <n v="0"/>
    <n v="0"/>
    <n v="0"/>
    <n v="0"/>
    <d v="2023-12-01T00:00:00"/>
    <s v="BH Colorado Electric Oper Co"/>
    <s v="Regulated Electric (122)"/>
    <s v="X DNU # 295 (T) Airport Memorial"/>
    <x v="171"/>
    <n v="135600"/>
    <x v="40"/>
    <n v="10990936"/>
    <s v="CONDUCTOR, OH COPPER BARE # 4"/>
    <d v="2010-06-01T00:00:00"/>
    <d v="2010-01-01T00:00:00"/>
    <s v="10018508"/>
  </r>
  <r>
    <n v="0"/>
    <n v="0"/>
    <n v="0"/>
    <n v="0"/>
    <d v="2023-12-01T00:00:00"/>
    <s v="BH Colorado Electric Oper Co"/>
    <s v="Regulated Electric (122)"/>
    <s v="X DNU # 295 (T) Airport Memorial"/>
    <x v="171"/>
    <n v="135600"/>
    <x v="3"/>
    <n v="11213805"/>
    <s v="Bld 115kV Readr-Airport Mem Ln"/>
    <d v="2010-06-01T00:00:00"/>
    <d v="2011-12-01T00:00:00"/>
    <s v="10018508"/>
  </r>
  <r>
    <n v="0"/>
    <n v="0"/>
    <n v="0"/>
    <n v="0"/>
    <d v="2023-12-01T00:00:00"/>
    <s v="BH Colorado Electric Oper Co"/>
    <s v="Regulated Electric (122)"/>
    <s v="X DNU # 295 (T) Airport Memorial"/>
    <x v="171"/>
    <n v="135600"/>
    <x v="3"/>
    <n v="9729240"/>
    <s v="ROW for New TLine-Reader-AirMe"/>
    <d v="2009-07-17T00:00:00"/>
    <d v="2009-07-01T00:00:00"/>
    <s v="10024213"/>
  </r>
  <r>
    <n v="0"/>
    <n v="0"/>
    <n v="0"/>
    <n v="0"/>
    <d v="2023-12-01T00:00:00"/>
    <s v="BH Colorado Electric Oper Co"/>
    <s v="Regulated Electric (122)"/>
    <s v="X DNU # 295 (T) Airport Memorial"/>
    <x v="171"/>
    <n v="135600"/>
    <x v="3"/>
    <n v="10374220"/>
    <s v="Bld 115kV Readr-Airport Mem Ln"/>
    <d v="2010-06-01T00:00:00"/>
    <d v="2010-06-01T00:00:00"/>
    <s v="10018508"/>
  </r>
  <r>
    <n v="0"/>
    <n v="0"/>
    <n v="0"/>
    <n v="0"/>
    <d v="2023-12-01T00:00:00"/>
    <s v="BH Colorado Electric Oper Co"/>
    <s v="Regulated Electric (122)"/>
    <s v="X DNU # 295 (T) Airport Memorial"/>
    <x v="171"/>
    <n v="135600"/>
    <x v="3"/>
    <n v="9728864"/>
    <s v="Engineering New T-line #295"/>
    <d v="2009-07-17T00:00:00"/>
    <d v="2009-07-01T00:00:00"/>
    <s v="10026155"/>
  </r>
  <r>
    <n v="0"/>
    <n v="0"/>
    <n v="0"/>
    <n v="0"/>
    <d v="2023-12-01T00:00:00"/>
    <s v="BH Colorado Electric Oper Co"/>
    <s v="Regulated Electric (122)"/>
    <s v="X DNU # 295 (T) Airport Memorial"/>
    <x v="171"/>
    <n v="135600"/>
    <x v="68"/>
    <n v="10990982"/>
    <s v="INSULATOR, HORIZONTAL LINE POST, 115KV"/>
    <d v="2010-06-01T00:00:00"/>
    <d v="2010-01-01T00:00:00"/>
    <s v="10018508"/>
  </r>
  <r>
    <n v="0"/>
    <n v="0"/>
    <n v="0"/>
    <n v="0"/>
    <d v="2023-12-01T00:00:00"/>
    <s v="BH Colorado Electric Oper Co"/>
    <s v="Regulated Electric (122)"/>
    <s v="X DNU # 295 (T) Airport Memorial"/>
    <x v="171"/>
    <n v="135600"/>
    <x v="11"/>
    <n v="10990985"/>
    <s v="INSULATORS, STRAIN GUY"/>
    <d v="2010-06-01T00:00:00"/>
    <d v="2010-01-01T00:00:00"/>
    <s v="10018508"/>
  </r>
  <r>
    <n v="0"/>
    <n v="0"/>
    <n v="0"/>
    <n v="0"/>
    <d v="2023-12-01T00:00:00"/>
    <s v="BH Colorado Electric Oper Co"/>
    <s v="Regulated Electric (122)"/>
    <s v="X DNU # 295 (T) Airport Memorial"/>
    <x v="171"/>
    <n v="135600"/>
    <x v="98"/>
    <n v="10990942"/>
    <s v="INSULATOR, PIN TYPE 15KV"/>
    <d v="2010-06-01T00:00:00"/>
    <d v="2010-01-01T00:00:00"/>
    <s v="10018508"/>
  </r>
  <r>
    <n v="0"/>
    <n v="0"/>
    <n v="0"/>
    <n v="0"/>
    <d v="2023-12-01T00:00:00"/>
    <s v="BH Colorado Electric Oper Co"/>
    <s v="Regulated Electric (122)"/>
    <s v="X DNU # 295 (T) Airport Memorial"/>
    <x v="171"/>
    <n v="135600"/>
    <x v="99"/>
    <n v="10990945"/>
    <s v="INSULATOR, HORIZONTAL LINE POST, 69KV"/>
    <d v="2010-06-01T00:00:00"/>
    <d v="2010-01-01T00:00:00"/>
    <s v="10018508"/>
  </r>
  <r>
    <n v="0"/>
    <n v="0"/>
    <n v="0"/>
    <n v="0"/>
    <d v="2023-12-01T00:00:00"/>
    <s v="BH Colorado Electric Oper Co"/>
    <s v="Regulated Electric (122)"/>
    <s v="X DNU # 295 (T) Airport Memorial"/>
    <x v="171"/>
    <n v="135600"/>
    <x v="29"/>
    <n v="10990976"/>
    <s v="Post Insulators"/>
    <d v="2010-06-01T00:00:00"/>
    <d v="2010-01-01T00:00:00"/>
    <s v="10018508"/>
  </r>
  <r>
    <n v="0"/>
    <n v="0"/>
    <n v="0"/>
    <n v="0"/>
    <d v="2023-12-01T00:00:00"/>
    <s v="BH Colorado Electric Oper Co"/>
    <s v="Regulated Electric (122)"/>
    <s v="X DNU # 295 (T) Airport Memorial"/>
    <x v="171"/>
    <n v="135600"/>
    <x v="30"/>
    <n v="10990933"/>
    <s v="Static Wire (Transmission Lines)"/>
    <d v="2010-06-01T00:00:00"/>
    <d v="2010-01-01T00:00:00"/>
    <s v="10018508"/>
  </r>
  <r>
    <n v="0"/>
    <n v="0"/>
    <n v="0"/>
    <n v="0"/>
    <d v="2023-12-01T00:00:00"/>
    <s v="BH Colorado Electric Oper Co"/>
    <s v="Regulated Electric (122)"/>
    <s v="X DNU # 295 (T) Airport Memorial"/>
    <x v="171"/>
    <n v="135600"/>
    <x v="31"/>
    <n v="10990948"/>
    <s v="INSULATORS, SUSPENSION"/>
    <d v="2010-06-01T00:00:00"/>
    <d v="2010-01-01T00:00:00"/>
    <s v="10018508"/>
  </r>
  <r>
    <n v="0"/>
    <n v="0"/>
    <n v="0"/>
    <n v="0"/>
    <d v="2023-12-01T00:00:00"/>
    <s v="BH Colorado Electric Oper Co"/>
    <s v="Regulated Electric (122)"/>
    <s v="X DNU # 296 (T) Reader-Rattle"/>
    <x v="172"/>
    <n v="135002"/>
    <x v="18"/>
    <n v="11907865"/>
    <s v="ROW: STATE OF COLORADO"/>
    <d v="2012-10-11T00:00:00"/>
    <d v="2012-11-01T00:00:00"/>
    <s v="10044917"/>
  </r>
  <r>
    <n v="0"/>
    <n v="0"/>
    <n v="0"/>
    <n v="0"/>
    <d v="2023-12-01T00:00:00"/>
    <s v="BH Colorado Electric Oper Co"/>
    <s v="Regulated Electric (122)"/>
    <s v="X DNU # 296 (T) Reader-Rattle"/>
    <x v="172"/>
    <n v="135300"/>
    <x v="3"/>
    <n v="11888668"/>
    <s v="BUILD 36 MILES OF TRANSMISSION (RATTLESNAKE)  SOUTHERN CONNECTOR TRANSMISSION LINE   05-02-2012 GC"/>
    <d v="2012-10-11T00:00:00"/>
    <d v="2012-11-01T00:00:00"/>
    <s v="10044917"/>
  </r>
  <r>
    <n v="0"/>
    <n v="0"/>
    <n v="0"/>
    <n v="0"/>
    <d v="2023-12-01T00:00:00"/>
    <s v="BH Colorado Electric Oper Co"/>
    <s v="Regulated Electric (122)"/>
    <s v="X DNU # 296 (T) Reader-Rattle"/>
    <x v="172"/>
    <n v="135300"/>
    <x v="3"/>
    <n v="11888661"/>
    <s v="BUILD 36 MILES OF TRANSMISSION (RATTLESNAKE)  SOUTHERN CONNECTOR TRANSMISSION LINE   05-02-2012 GC"/>
    <d v="2012-10-11T00:00:00"/>
    <d v="2013-04-01T00:00:00"/>
    <s v="10044917"/>
  </r>
  <r>
    <n v="0"/>
    <n v="0"/>
    <n v="0"/>
    <n v="0"/>
    <d v="2023-12-01T00:00:00"/>
    <s v="BH Colorado Electric Oper Co"/>
    <s v="Regulated Electric (122)"/>
    <s v="X DNU # 296 (T) Reader-Rattle"/>
    <x v="172"/>
    <n v="135500"/>
    <x v="32"/>
    <n v="11907868"/>
    <s v="CROSSARMS: WOOD BRACE"/>
    <d v="2012-10-11T00:00:00"/>
    <d v="2012-11-01T00:00:00"/>
    <s v="10044917"/>
  </r>
  <r>
    <n v="0"/>
    <n v="0"/>
    <n v="0"/>
    <n v="0"/>
    <d v="2023-12-01T00:00:00"/>
    <s v="BH Colorado Electric Oper Co"/>
    <s v="Regulated Electric (122)"/>
    <s v="X DNU # 296 (T) Reader-Rattle"/>
    <x v="172"/>
    <n v="135500"/>
    <x v="25"/>
    <n v="11907821"/>
    <s v="POLE: WOOD 60 FOOT"/>
    <d v="2012-10-11T00:00:00"/>
    <d v="2012-01-01T00:00:00"/>
    <s v="10044917"/>
  </r>
  <r>
    <n v="0"/>
    <n v="0"/>
    <n v="0"/>
    <n v="0"/>
    <d v="2023-12-01T00:00:00"/>
    <s v="BH Colorado Electric Oper Co"/>
    <s v="Regulated Electric (122)"/>
    <s v="X DNU # 296 (T) Reader-Rattle"/>
    <x v="172"/>
    <n v="135500"/>
    <x v="26"/>
    <n v="11907824"/>
    <s v="POLE: WOOD 80 FOOT"/>
    <d v="2012-10-11T00:00:00"/>
    <d v="2012-01-01T00:00:00"/>
    <s v="10044917"/>
  </r>
  <r>
    <n v="0"/>
    <n v="0"/>
    <n v="0"/>
    <n v="0"/>
    <d v="2023-12-01T00:00:00"/>
    <s v="BH Colorado Electric Oper Co"/>
    <s v="Regulated Electric (122)"/>
    <s v="X DNU # 296 (T) Reader-Rattle"/>
    <x v="172"/>
    <n v="135600"/>
    <x v="75"/>
    <n v="11907857"/>
    <s v="OPGW"/>
    <d v="2012-10-11T00:00:00"/>
    <d v="2012-01-01T00:00:00"/>
    <s v="10044917"/>
  </r>
  <r>
    <n v="0"/>
    <n v="0"/>
    <n v="0"/>
    <n v="0"/>
    <d v="2023-12-01T00:00:00"/>
    <s v="BH Colorado Electric Oper Co"/>
    <s v="Regulated Electric (122)"/>
    <s v="X DNU # 296 (T) Reader-Rattle"/>
    <x v="172"/>
    <n v="135600"/>
    <x v="27"/>
    <n v="11907854"/>
    <s v="CONDUCTOR: 795 26/7 DRAKE"/>
    <d v="2012-10-11T00:00:00"/>
    <d v="2012-01-01T00:00:00"/>
    <s v="10044917"/>
  </r>
  <r>
    <n v="0"/>
    <n v="0"/>
    <n v="0"/>
    <n v="0"/>
    <d v="2023-12-01T00:00:00"/>
    <s v="BH Colorado Electric Oper Co"/>
    <s v="Regulated Electric (122)"/>
    <s v="X DNU # 296 (T) Reader-Rattle"/>
    <x v="172"/>
    <n v="135600"/>
    <x v="40"/>
    <n v="11907815"/>
    <s v="WIRE: COPPER # 4"/>
    <d v="2012-10-11T00:00:00"/>
    <d v="2012-01-01T00:00:00"/>
    <s v="10044917"/>
  </r>
  <r>
    <n v="0"/>
    <n v="0"/>
    <n v="0"/>
    <n v="0"/>
    <d v="2023-12-01T00:00:00"/>
    <s v="BH Colorado Electric Oper Co"/>
    <s v="Regulated Electric (122)"/>
    <s v="X DNU # 296 (T) Reader-Rattle"/>
    <x v="172"/>
    <n v="135600"/>
    <x v="67"/>
    <n v="11907860"/>
    <s v="DAMPERS: VORTX FOR 795 26/7 ACSR"/>
    <d v="2012-10-11T00:00:00"/>
    <d v="2012-01-01T00:00:00"/>
    <s v="10044917"/>
  </r>
  <r>
    <n v="0"/>
    <n v="0"/>
    <n v="0"/>
    <n v="0"/>
    <d v="2023-12-01T00:00:00"/>
    <s v="BH Colorado Electric Oper Co"/>
    <s v="Regulated Electric (122)"/>
    <s v="X DNU # 296 (T) Reader-Rattle"/>
    <x v="172"/>
    <n v="135600"/>
    <x v="68"/>
    <n v="11907848"/>
    <s v="INSULATORS: 115 KV POLYMER"/>
    <d v="2012-10-11T00:00:00"/>
    <d v="2012-01-01T00:00:00"/>
    <s v="10044917"/>
  </r>
  <r>
    <n v="0"/>
    <n v="0"/>
    <n v="0"/>
    <n v="0"/>
    <d v="2023-12-01T00:00:00"/>
    <s v="BH Colorado Electric Oper Co"/>
    <s v="Regulated Electric (122)"/>
    <s v="X DNU # 296 (T) Reader-Rattle"/>
    <x v="172"/>
    <n v="135600"/>
    <x v="11"/>
    <n v="11907851"/>
    <s v="INSULATORS: GUY STRAIN"/>
    <d v="2012-10-11T00:00:00"/>
    <d v="2012-01-01T00:00:00"/>
    <s v="10044917"/>
  </r>
  <r>
    <n v="0"/>
    <n v="0"/>
    <n v="0"/>
    <n v="0"/>
    <d v="2023-12-01T00:00:00"/>
    <s v="BH Colorado Electric Oper Co"/>
    <s v="Regulated Electric (122)"/>
    <s v="X DNU # 296 (T) Reader-Rattle"/>
    <x v="172"/>
    <n v="135600"/>
    <x v="30"/>
    <n v="11907806"/>
    <s v="WIRE: 3/8&quot; STRAND GALVANIZED"/>
    <d v="2012-10-11T00:00:00"/>
    <d v="2012-01-01T00:00:00"/>
    <s v="10044917"/>
  </r>
  <r>
    <n v="0"/>
    <n v="0"/>
    <n v="0"/>
    <n v="0"/>
    <d v="2023-12-01T00:00:00"/>
    <s v="BH Colorado Electric Oper Co"/>
    <s v="Regulated Electric (122)"/>
    <s v="X DNU # 296 (T) Reader-Rattle"/>
    <x v="172"/>
    <n v="135600"/>
    <x v="31"/>
    <n v="11907818"/>
    <s v="INSULATORS: SUSPENSION"/>
    <d v="2012-10-11T00:00:00"/>
    <d v="2012-01-01T00:00:00"/>
    <s v="10044917"/>
  </r>
  <r>
    <n v="0"/>
    <n v="0"/>
    <n v="0"/>
    <n v="0"/>
    <d v="2023-12-01T00:00:00"/>
    <s v="BH Colorado Electric Oper Co"/>
    <s v="Regulated Electric (122)"/>
    <s v="X DNU # 720 (D) Blende Sub"/>
    <x v="173"/>
    <n v="135300"/>
    <x v="45"/>
    <n v="11457590"/>
    <s v="Conductor, Oh Copper WP 1/0"/>
    <d v="2011-07-26T00:00:00"/>
    <d v="2011-01-01T00:00:00"/>
    <s v="60017969"/>
  </r>
  <r>
    <n v="0"/>
    <n v="0"/>
    <n v="0"/>
    <n v="0"/>
    <d v="2023-12-01T00:00:00"/>
    <s v="BH Colorado Electric Oper Co"/>
    <s v="Regulated Electric (122)"/>
    <s v="X DNU # 720 (D) Blende Sub"/>
    <x v="173"/>
    <n v="135300"/>
    <x v="447"/>
    <n v="11104555"/>
    <s v="Conductor, Oh Copper WP 1/0"/>
    <d v="2011-07-26T00:00:00"/>
    <d v="2011-01-01T00:00:00"/>
    <s v="60017969"/>
  </r>
  <r>
    <n v="0"/>
    <n v="0"/>
    <n v="0"/>
    <n v="0"/>
    <d v="2023-12-01T00:00:00"/>
    <s v="BH Colorado Electric Oper Co"/>
    <s v="Regulated Electric (122)"/>
    <s v="X DNU # 720 (D) Blende Sub"/>
    <x v="173"/>
    <n v="135300"/>
    <x v="3"/>
    <n v="11008231"/>
    <s v="Electric Transmission OH Replace 69kv : ETOR69 REPLACE TRANS POLE HWY 50 E &amp; 27TH LANE PUEBLO"/>
    <d v="2011-07-26T00:00:00"/>
    <d v="2011-08-01T00:00:00"/>
    <s v="60017969"/>
  </r>
  <r>
    <n v="0"/>
    <n v="0"/>
    <n v="0"/>
    <n v="0"/>
    <d v="2023-12-01T00:00:00"/>
    <s v="BH Colorado Electric Oper Co"/>
    <s v="Regulated Electric (122)"/>
    <s v="X DNU # 720 (D) Blende Sub"/>
    <x v="173"/>
    <n v="135500"/>
    <x v="19"/>
    <n v="9741918"/>
    <s v="ANCHORS"/>
    <d v="2006-06-19T00:00:00"/>
    <d v="2006-01-01T00:00:00"/>
    <s v="10023306"/>
  </r>
  <r>
    <n v="0"/>
    <n v="0"/>
    <n v="0"/>
    <n v="0"/>
    <d v="2023-12-01T00:00:00"/>
    <s v="BH Colorado Electric Oper Co"/>
    <s v="Regulated Electric (122)"/>
    <s v="X DNU # 720 (D) Blende Sub"/>
    <x v="173"/>
    <n v="135500"/>
    <x v="32"/>
    <n v="9816902"/>
    <s v="CROSSARM ASSEMBLIES, WOOD"/>
    <d v="2004-03-01T00:00:00"/>
    <d v="2004-01-01T00:00:00"/>
    <s v="7105720131"/>
  </r>
  <r>
    <n v="0"/>
    <n v="0"/>
    <n v="0"/>
    <n v="0"/>
    <d v="2023-12-01T00:00:00"/>
    <s v="BH Colorado Electric Oper Co"/>
    <s v="Regulated Electric (122)"/>
    <s v="X DNU # 720 (D) Blende Sub"/>
    <x v="173"/>
    <n v="135500"/>
    <x v="32"/>
    <n v="9802819"/>
    <s v="CROSSARM ASSEMBLIES, WOOD"/>
    <d v="1993-07-01T00:00:00"/>
    <d v="1993-07-01T00:00:00"/>
    <s v="WCDXFER"/>
  </r>
  <r>
    <n v="0"/>
    <n v="0"/>
    <n v="0"/>
    <n v="0"/>
    <d v="2023-12-01T00:00:00"/>
    <s v="BH Colorado Electric Oper Co"/>
    <s v="Regulated Electric (122)"/>
    <s v="X DNU # 720 (D) Blende Sub"/>
    <x v="173"/>
    <n v="135500"/>
    <x v="32"/>
    <n v="9814658"/>
    <s v="CROSSARM ASSEMBLIES, WOOD"/>
    <d v="2003-04-01T00:00:00"/>
    <d v="2003-01-01T00:00:00"/>
    <s v="7105720131"/>
  </r>
  <r>
    <n v="0"/>
    <n v="0"/>
    <n v="0"/>
    <n v="0"/>
    <d v="2023-12-01T00:00:00"/>
    <s v="BH Colorado Electric Oper Co"/>
    <s v="Regulated Electric (122)"/>
    <s v="X DNU # 720 (D) Blende Sub"/>
    <x v="173"/>
    <n v="135500"/>
    <x v="32"/>
    <n v="9802590"/>
    <s v="CROSSARM ASSEMBLIES, WOOD"/>
    <d v="1993-07-01T00:00:00"/>
    <d v="1993-07-01T00:00:00"/>
    <s v="WCDXFER"/>
  </r>
  <r>
    <n v="0"/>
    <n v="0"/>
    <n v="0"/>
    <n v="0"/>
    <d v="2023-12-01T00:00:00"/>
    <s v="BH Colorado Electric Oper Co"/>
    <s v="Regulated Electric (122)"/>
    <s v="X DNU # 720 (D) Blende Sub"/>
    <x v="173"/>
    <n v="135500"/>
    <x v="32"/>
    <n v="11262304"/>
    <s v="Crossarm Assemblies, Wood"/>
    <d v="2012-02-01T00:00:00"/>
    <d v="2012-02-01T00:00:00"/>
    <s v="7105720131"/>
  </r>
  <r>
    <n v="0"/>
    <n v="0"/>
    <n v="0"/>
    <n v="0"/>
    <d v="2023-12-01T00:00:00"/>
    <s v="BH Colorado Electric Oper Co"/>
    <s v="Regulated Electric (122)"/>
    <s v="X DNU # 720 (D) Blende Sub"/>
    <x v="173"/>
    <n v="135500"/>
    <x v="36"/>
    <n v="11104540"/>
    <s v="Crossarm, Wood"/>
    <d v="2011-07-26T00:00:00"/>
    <d v="2011-01-01T00:00:00"/>
    <s v="60017969"/>
  </r>
  <r>
    <n v="0"/>
    <n v="0"/>
    <n v="0"/>
    <n v="0"/>
    <d v="2023-12-01T00:00:00"/>
    <s v="BH Colorado Electric Oper Co"/>
    <s v="Regulated Electric (122)"/>
    <s v="X DNU # 720 (D) Blende Sub"/>
    <x v="173"/>
    <n v="135500"/>
    <x v="3"/>
    <n v="9750550"/>
    <s v="Repl pole-Aspen-line 720"/>
    <d v="2006-06-19T00:00:00"/>
    <d v="2006-06-01T00:00:00"/>
    <s v="10023306"/>
  </r>
  <r>
    <n v="0"/>
    <n v="0"/>
    <n v="0"/>
    <n v="0"/>
    <d v="2023-12-01T00:00:00"/>
    <s v="BH Colorado Electric Oper Co"/>
    <s v="Regulated Electric (122)"/>
    <s v="X DNU # 720 (D) Blende Sub"/>
    <x v="173"/>
    <n v="135500"/>
    <x v="3"/>
    <n v="10951277"/>
    <s v="Electric Transmission OH Replace 69kv : ETOR69 REPLACE TRANS POLE HWY 50 E &amp; 27TH LANE PUEBLO"/>
    <d v="2011-07-26T00:00:00"/>
    <d v="2011-07-01T00:00:00"/>
    <s v="60017969"/>
  </r>
  <r>
    <n v="0"/>
    <n v="0"/>
    <n v="0"/>
    <n v="0"/>
    <d v="2023-12-01T00:00:00"/>
    <s v="BH Colorado Electric Oper Co"/>
    <s v="Regulated Electric (122)"/>
    <s v="X DNU # 720 (D) Blende Sub"/>
    <x v="173"/>
    <n v="135500"/>
    <x v="21"/>
    <n v="9710928"/>
    <s v="GUYS"/>
    <d v="2006-06-19T00:00:00"/>
    <d v="2006-01-01T00:00:00"/>
    <s v="10023306"/>
  </r>
  <r>
    <n v="0"/>
    <n v="0"/>
    <n v="0"/>
    <n v="0"/>
    <d v="2023-12-01T00:00:00"/>
    <s v="BH Colorado Electric Oper Co"/>
    <s v="Regulated Electric (122)"/>
    <s v="X DNU # 720 (D) Blende Sub"/>
    <x v="173"/>
    <n v="135500"/>
    <x v="25"/>
    <n v="11104549"/>
    <s v="Pole, Wood, 60'"/>
    <d v="2011-07-26T00:00:00"/>
    <d v="2011-01-01T00:00:00"/>
    <s v="60017969"/>
  </r>
  <r>
    <n v="0"/>
    <n v="0"/>
    <n v="0"/>
    <n v="0"/>
    <d v="2023-12-01T00:00:00"/>
    <s v="BH Colorado Electric Oper Co"/>
    <s v="Regulated Electric (122)"/>
    <s v="X DNU # 720 (D) Blende Sub"/>
    <x v="173"/>
    <n v="135500"/>
    <x v="34"/>
    <n v="9742321"/>
    <s v="POLE, WOOD"/>
    <d v="2007-11-01T00:00:00"/>
    <d v="2007-01-01T00:00:00"/>
    <s v="7105720131"/>
  </r>
  <r>
    <n v="0"/>
    <n v="0"/>
    <n v="0"/>
    <n v="0"/>
    <d v="2023-12-01T00:00:00"/>
    <s v="BH Colorado Electric Oper Co"/>
    <s v="Regulated Electric (122)"/>
    <s v="X DNU # 720 (D) Blende Sub"/>
    <x v="173"/>
    <n v="135500"/>
    <x v="34"/>
    <n v="9801698"/>
    <s v="POLE, WOOD"/>
    <d v="2001-02-01T00:00:00"/>
    <d v="2001-01-01T00:00:00"/>
    <s v="7105720131"/>
  </r>
  <r>
    <n v="0"/>
    <n v="0"/>
    <n v="0"/>
    <n v="0"/>
    <d v="2023-12-01T00:00:00"/>
    <s v="BH Colorado Electric Oper Co"/>
    <s v="Regulated Electric (122)"/>
    <s v="X DNU # 720 (D) Blende Sub"/>
    <x v="173"/>
    <n v="135500"/>
    <x v="34"/>
    <n v="9803195"/>
    <s v="POLE, WOOD"/>
    <d v="1993-07-01T00:00:00"/>
    <d v="1993-07-01T00:00:00"/>
    <s v="WCDXFER"/>
  </r>
  <r>
    <n v="0"/>
    <n v="0"/>
    <n v="0"/>
    <n v="0"/>
    <d v="2023-12-01T00:00:00"/>
    <s v="BH Colorado Electric Oper Co"/>
    <s v="Regulated Electric (122)"/>
    <s v="X DNU # 720 (D) Blende Sub"/>
    <x v="173"/>
    <n v="135500"/>
    <x v="34"/>
    <n v="9803390"/>
    <s v="POLE, WOOD"/>
    <d v="1993-07-01T00:00:00"/>
    <d v="1993-07-01T00:00:00"/>
    <s v="WCDXFER"/>
  </r>
  <r>
    <n v="0"/>
    <n v="0"/>
    <n v="0"/>
    <n v="0"/>
    <d v="2023-12-01T00:00:00"/>
    <s v="BH Colorado Electric Oper Co"/>
    <s v="Regulated Electric (122)"/>
    <s v="X DNU # 720 (D) Blende Sub"/>
    <x v="173"/>
    <n v="135500"/>
    <x v="34"/>
    <n v="9814659"/>
    <s v="POLE, WOOD"/>
    <d v="2003-04-01T00:00:00"/>
    <d v="2003-01-01T00:00:00"/>
    <s v="7105720131"/>
  </r>
  <r>
    <n v="0"/>
    <n v="0"/>
    <n v="0"/>
    <n v="0"/>
    <d v="2023-12-01T00:00:00"/>
    <s v="BH Colorado Electric Oper Co"/>
    <s v="Regulated Electric (122)"/>
    <s v="X DNU # 720 (D) Blende Sub"/>
    <x v="173"/>
    <n v="135500"/>
    <x v="34"/>
    <n v="9816903"/>
    <s v="POLE, WOOD"/>
    <d v="2004-03-01T00:00:00"/>
    <d v="2004-01-01T00:00:00"/>
    <s v="7105720131"/>
  </r>
  <r>
    <n v="0"/>
    <n v="0"/>
    <n v="0"/>
    <n v="0"/>
    <d v="2023-12-01T00:00:00"/>
    <s v="BH Colorado Electric Oper Co"/>
    <s v="Regulated Electric (122)"/>
    <s v="X DNU # 720 (D) Blende Sub"/>
    <x v="173"/>
    <n v="135500"/>
    <x v="34"/>
    <n v="9741917"/>
    <s v="POLE, WOOD"/>
    <d v="2006-06-19T00:00:00"/>
    <d v="2006-01-01T00:00:00"/>
    <s v="10023306"/>
  </r>
  <r>
    <n v="0"/>
    <n v="0"/>
    <n v="0"/>
    <n v="0"/>
    <d v="2023-12-01T00:00:00"/>
    <s v="BH Colorado Electric Oper Co"/>
    <s v="Regulated Electric (122)"/>
    <s v="X DNU # 720 (D) Blende Sub"/>
    <x v="173"/>
    <n v="135500"/>
    <x v="52"/>
    <n v="9728069"/>
    <s v="WOOD 1 POLE 55'"/>
    <d v="1991-07-01T00:00:00"/>
    <d v="1991-07-01T00:00:00"/>
    <s v="CPR Conversion"/>
  </r>
  <r>
    <n v="0"/>
    <n v="0"/>
    <n v="0"/>
    <n v="0"/>
    <d v="2023-12-01T00:00:00"/>
    <s v="BH Colorado Electric Oper Co"/>
    <s v="Regulated Electric (122)"/>
    <s v="X DNU # 720 (D) Blende Sub"/>
    <x v="173"/>
    <n v="135500"/>
    <x v="54"/>
    <n v="9975057"/>
    <s v="WOOD 1 POLE 65'"/>
    <d v="1993-07-01T00:00:00"/>
    <d v="1993-07-01T00:00:00"/>
    <s v="CPR Conversion"/>
  </r>
  <r>
    <n v="0"/>
    <n v="0"/>
    <n v="0"/>
    <n v="0"/>
    <d v="2023-12-01T00:00:00"/>
    <s v="BH Colorado Electric Oper Co"/>
    <s v="Regulated Electric (122)"/>
    <s v="X DNU # 720 (D) Blende Sub"/>
    <x v="173"/>
    <n v="135500"/>
    <x v="59"/>
    <n v="9975056"/>
    <s v="WOOD 1 POLE 90'"/>
    <d v="1993-07-01T00:00:00"/>
    <d v="1993-07-01T00:00:00"/>
    <s v="CPR Conversion"/>
  </r>
  <r>
    <n v="0"/>
    <n v="0"/>
    <n v="0"/>
    <n v="0"/>
    <d v="2023-12-01T00:00:00"/>
    <s v="BH Colorado Electric Oper Co"/>
    <s v="Regulated Electric (122)"/>
    <s v="X DNU # 720 (D) Blende Sub"/>
    <x v="173"/>
    <n v="135600"/>
    <x v="74"/>
    <n v="9814661"/>
    <s v="ARRESTER - 0-10,000 VOLTS"/>
    <d v="2003-04-01T00:00:00"/>
    <d v="2003-01-01T00:00:00"/>
    <s v="7105720131"/>
  </r>
  <r>
    <n v="0"/>
    <n v="0"/>
    <n v="0"/>
    <n v="0"/>
    <d v="2023-12-01T00:00:00"/>
    <s v="BH Colorado Electric Oper Co"/>
    <s v="Regulated Electric (122)"/>
    <s v="X DNU # 720 (D) Blende Sub"/>
    <x v="173"/>
    <n v="135600"/>
    <x v="74"/>
    <n v="9816905"/>
    <s v="ARRESTER -  0-10,000 VOLTS"/>
    <d v="2004-03-01T00:00:00"/>
    <d v="2004-01-01T00:00:00"/>
    <s v="7105720131"/>
  </r>
  <r>
    <n v="0"/>
    <n v="0"/>
    <n v="0"/>
    <n v="0"/>
    <d v="2023-12-01T00:00:00"/>
    <s v="BH Colorado Electric Oper Co"/>
    <s v="Regulated Electric (122)"/>
    <s v="X DNU # 720 (D) Blende Sub"/>
    <x v="173"/>
    <n v="135600"/>
    <x v="76"/>
    <n v="9814660"/>
    <s v="CUTOUTS, 7501-15,000 VOLTS"/>
    <d v="2003-04-01T00:00:00"/>
    <d v="2003-01-01T00:00:00"/>
    <s v="7105720131"/>
  </r>
  <r>
    <n v="0"/>
    <n v="0"/>
    <n v="0"/>
    <n v="0"/>
    <d v="2023-12-01T00:00:00"/>
    <s v="BH Colorado Electric Oper Co"/>
    <s v="Regulated Electric (122)"/>
    <s v="X DNU # 720 (D) Blende Sub"/>
    <x v="173"/>
    <n v="135600"/>
    <x v="76"/>
    <n v="11262301"/>
    <s v="Cutouts, 7,501-15,000 Volts"/>
    <d v="2012-02-01T00:00:00"/>
    <d v="2012-01-01T00:00:00"/>
    <s v="7105720131"/>
  </r>
  <r>
    <n v="0"/>
    <n v="0"/>
    <n v="0"/>
    <n v="0"/>
    <d v="2023-12-01T00:00:00"/>
    <s v="BH Colorado Electric Oper Co"/>
    <s v="Regulated Electric (122)"/>
    <s v="X DNU # 720 (D) Blende Sub"/>
    <x v="173"/>
    <n v="135600"/>
    <x v="76"/>
    <n v="9816904"/>
    <s v="CUTOUTS, 7,501-15,000 VOLTS"/>
    <d v="2004-03-01T00:00:00"/>
    <d v="2004-01-01T00:00:00"/>
    <s v="7105720131"/>
  </r>
  <r>
    <n v="0"/>
    <n v="0"/>
    <n v="0"/>
    <n v="0"/>
    <d v="2023-12-01T00:00:00"/>
    <s v="BH Colorado Electric Oper Co"/>
    <s v="Regulated Electric (122)"/>
    <s v="X DNU # 720 (D) Blende Sub"/>
    <x v="173"/>
    <n v="135600"/>
    <x v="3"/>
    <n v="11008228"/>
    <s v="Electric Transmission OH Replace 69kv : ETOR69 REPLACE TRANS POLE HWY 50 E &amp; 27TH LANE PUEBLO"/>
    <d v="2011-07-26T00:00:00"/>
    <d v="2011-08-01T00:00:00"/>
    <s v="60017969"/>
  </r>
  <r>
    <n v="0"/>
    <n v="0"/>
    <n v="0"/>
    <n v="0"/>
    <d v="2023-12-01T00:00:00"/>
    <s v="BH Colorado Electric Oper Co"/>
    <s v="Regulated Electric (122)"/>
    <s v="X DNU # 720 (D) Blende Sub"/>
    <x v="173"/>
    <n v="135600"/>
    <x v="105"/>
    <n v="11104552"/>
    <s v="Photoelectric Relay (Cells)"/>
    <d v="2011-07-26T00:00:00"/>
    <d v="2011-01-01T00:00:00"/>
    <s v="60017969"/>
  </r>
  <r>
    <n v="0"/>
    <n v="0"/>
    <n v="0"/>
    <n v="0"/>
    <d v="2023-12-01T00:00:00"/>
    <s v="BH Colorado Electric Oper Co"/>
    <s v="Regulated Electric (122)"/>
    <s v="X DNU # 720 (D) Blende Sub"/>
    <x v="173"/>
    <n v="135600"/>
    <x v="29"/>
    <n v="9742322"/>
    <s v="POST INSULATORS"/>
    <d v="2007-11-01T00:00:00"/>
    <d v="2007-01-01T00:00:00"/>
    <s v="7105720131"/>
  </r>
  <r>
    <n v="0"/>
    <n v="0"/>
    <n v="0"/>
    <n v="0"/>
    <d v="2023-12-01T00:00:00"/>
    <s v="BH Colorado Electric Oper Co"/>
    <s v="Regulated Electric (122)"/>
    <s v="X DNU # 720 (D) Blende Sub"/>
    <x v="173"/>
    <n v="135600"/>
    <x v="29"/>
    <n v="9801699"/>
    <s v="POST INSULATORS"/>
    <d v="2001-02-01T00:00:00"/>
    <d v="2001-01-01T00:00:00"/>
    <s v="7105720131"/>
  </r>
  <r>
    <n v="0"/>
    <n v="0"/>
    <n v="0"/>
    <n v="0"/>
    <d v="2023-12-01T00:00:00"/>
    <s v="BH Colorado Electric Oper Co"/>
    <s v="Regulated Electric (122)"/>
    <s v="X DNU # 720 (D) Blende Sub"/>
    <x v="173"/>
    <n v="135600"/>
    <x v="29"/>
    <n v="10580983"/>
    <s v="POST INSULATORS"/>
    <d v="2007-11-01T00:00:00"/>
    <d v="2007-01-01T00:00:00"/>
    <s v="7105720131"/>
  </r>
  <r>
    <n v="0"/>
    <n v="0"/>
    <n v="0"/>
    <n v="0"/>
    <d v="2023-12-01T00:00:00"/>
    <s v="BH Colorado Electric Oper Co"/>
    <s v="Regulated Electric (122)"/>
    <s v="X DNU # 736 (D) Blende Sub"/>
    <x v="174"/>
    <n v="135500"/>
    <x v="19"/>
    <n v="9869561"/>
    <s v="ANCHORS"/>
    <d v="1999-09-09T00:00:00"/>
    <d v="1999-01-01T00:00:00"/>
    <s v="10004937"/>
  </r>
  <r>
    <n v="0"/>
    <n v="0"/>
    <n v="0"/>
    <n v="0"/>
    <d v="2023-12-01T00:00:00"/>
    <s v="BH Colorado Electric Oper Co"/>
    <s v="Regulated Electric (122)"/>
    <s v="X DNU # 736 (D) Blende Sub"/>
    <x v="174"/>
    <n v="135500"/>
    <x v="32"/>
    <n v="9802793"/>
    <s v="CROSSARM ASSEMBLIES, WOOD"/>
    <d v="1999-09-09T00:00:00"/>
    <d v="2000-01-01T00:00:00"/>
    <s v="WCDXFER"/>
  </r>
  <r>
    <n v="0"/>
    <n v="0"/>
    <n v="0"/>
    <n v="0"/>
    <d v="2023-12-01T00:00:00"/>
    <s v="BH Colorado Electric Oper Co"/>
    <s v="Regulated Electric (122)"/>
    <s v="X DNU # 736 (D) Blende Sub"/>
    <x v="174"/>
    <n v="135500"/>
    <x v="32"/>
    <n v="9802377"/>
    <s v="CROSSARM ASSEMBLIES, WOOD"/>
    <d v="1999-09-09T00:00:00"/>
    <d v="1999-01-01T00:00:00"/>
    <s v="WCDXFER"/>
  </r>
  <r>
    <n v="0"/>
    <n v="0"/>
    <n v="0"/>
    <n v="0"/>
    <d v="2023-12-01T00:00:00"/>
    <s v="BH Colorado Electric Oper Co"/>
    <s v="Regulated Electric (122)"/>
    <s v="X DNU # 736 (D) Blende Sub"/>
    <x v="174"/>
    <n v="135500"/>
    <x v="32"/>
    <n v="9802792"/>
    <s v="CROSSARM ASSEMBLIES, WOOD"/>
    <d v="1999-09-09T00:00:00"/>
    <d v="1999-01-01T00:00:00"/>
    <s v="WCDXFER"/>
  </r>
  <r>
    <n v="0"/>
    <n v="0"/>
    <n v="0"/>
    <n v="0"/>
    <d v="2023-12-01T00:00:00"/>
    <s v="BH Colorado Electric Oper Co"/>
    <s v="Regulated Electric (122)"/>
    <s v="X DNU # 736 (D) Blende Sub"/>
    <x v="174"/>
    <n v="135500"/>
    <x v="32"/>
    <n v="9816205"/>
    <s v="CROSSARM ASSEMBLIES, WOOD"/>
    <d v="2003-12-01T00:00:00"/>
    <d v="2003-01-01T00:00:00"/>
    <s v="7105736131"/>
  </r>
  <r>
    <n v="0"/>
    <n v="0"/>
    <n v="0"/>
    <n v="0"/>
    <d v="2023-12-01T00:00:00"/>
    <s v="BH Colorado Electric Oper Co"/>
    <s v="Regulated Electric (122)"/>
    <s v="X DNU # 736 (D) Blende Sub"/>
    <x v="174"/>
    <n v="135500"/>
    <x v="3"/>
    <n v="9878604"/>
    <s v="Inv-Summit Brick 69KV Reloc"/>
    <d v="1999-09-09T00:00:00"/>
    <d v="1999-09-01T00:00:00"/>
    <s v="10004937"/>
  </r>
  <r>
    <n v="0"/>
    <n v="0"/>
    <n v="0"/>
    <n v="0"/>
    <d v="2023-12-01T00:00:00"/>
    <s v="BH Colorado Electric Oper Co"/>
    <s v="Regulated Electric (122)"/>
    <s v="X DNU # 736 (D) Blende Sub"/>
    <x v="174"/>
    <n v="135500"/>
    <x v="21"/>
    <n v="9869558"/>
    <s v="GUYS"/>
    <d v="1999-09-09T00:00:00"/>
    <d v="1999-01-01T00:00:00"/>
    <s v="10004937"/>
  </r>
  <r>
    <n v="0"/>
    <n v="0"/>
    <n v="0"/>
    <n v="0"/>
    <d v="2023-12-01T00:00:00"/>
    <s v="BH Colorado Electric Oper Co"/>
    <s v="Regulated Electric (122)"/>
    <s v="X DNU # 736 (D) Blende Sub"/>
    <x v="174"/>
    <n v="135500"/>
    <x v="34"/>
    <n v="9802916"/>
    <s v="POLE, WOOD"/>
    <d v="1999-09-09T00:00:00"/>
    <d v="1999-01-01T00:00:00"/>
    <s v="WCDXFER"/>
  </r>
  <r>
    <n v="0"/>
    <n v="0"/>
    <n v="0"/>
    <n v="0"/>
    <d v="2023-12-01T00:00:00"/>
    <s v="BH Colorado Electric Oper Co"/>
    <s v="Regulated Electric (122)"/>
    <s v="X DNU # 736 (D) Blende Sub"/>
    <x v="174"/>
    <n v="135500"/>
    <x v="34"/>
    <n v="9803316"/>
    <s v="POLE, WOOD"/>
    <d v="1999-09-09T00:00:00"/>
    <d v="1999-01-01T00:00:00"/>
    <s v="WCDXFER"/>
  </r>
  <r>
    <n v="0"/>
    <n v="0"/>
    <n v="0"/>
    <n v="0"/>
    <d v="2023-12-01T00:00:00"/>
    <s v="BH Colorado Electric Oper Co"/>
    <s v="Regulated Electric (122)"/>
    <s v="X DNU # 736 (D) Blende Sub"/>
    <x v="174"/>
    <n v="135500"/>
    <x v="34"/>
    <n v="9803317"/>
    <s v="POLE, WOOD"/>
    <d v="1999-09-09T00:00:00"/>
    <d v="2000-01-01T00:00:00"/>
    <s v="WCDXFER"/>
  </r>
  <r>
    <n v="0"/>
    <n v="0"/>
    <n v="0"/>
    <n v="0"/>
    <d v="2023-12-01T00:00:00"/>
    <s v="BH Colorado Electric Oper Co"/>
    <s v="Regulated Electric (122)"/>
    <s v="X DNU # 736 (D) Blende Sub"/>
    <x v="174"/>
    <n v="135500"/>
    <x v="34"/>
    <n v="9817565"/>
    <s v="POLE, WOOD"/>
    <d v="2004-07-01T00:00:00"/>
    <d v="2004-01-01T00:00:00"/>
    <s v="7105736131"/>
  </r>
  <r>
    <n v="0"/>
    <n v="0"/>
    <n v="0"/>
    <n v="0"/>
    <d v="2023-12-01T00:00:00"/>
    <s v="BH Colorado Electric Oper Co"/>
    <s v="Regulated Electric (122)"/>
    <s v="X DNU # 736 (D) Blende Sub"/>
    <x v="174"/>
    <n v="135500"/>
    <x v="34"/>
    <n v="9816206"/>
    <s v="POLE, WOOD"/>
    <d v="2003-12-01T00:00:00"/>
    <d v="2003-01-01T00:00:00"/>
    <s v="7105736131"/>
  </r>
  <r>
    <n v="0"/>
    <n v="0"/>
    <n v="0"/>
    <n v="0"/>
    <d v="2023-12-01T00:00:00"/>
    <s v="BH Colorado Electric Oper Co"/>
    <s v="Regulated Electric (122)"/>
    <s v="X DNU # 736 (D) Blende Sub"/>
    <x v="174"/>
    <n v="135500"/>
    <x v="51"/>
    <n v="9869557"/>
    <s v="WOOD 1 POLE 50'"/>
    <d v="1999-09-09T00:00:00"/>
    <d v="1999-01-01T00:00:00"/>
    <s v="10004937"/>
  </r>
  <r>
    <n v="0"/>
    <n v="0"/>
    <n v="0"/>
    <n v="0"/>
    <d v="2023-12-01T00:00:00"/>
    <s v="BH Colorado Electric Oper Co"/>
    <s v="Regulated Electric (122)"/>
    <s v="X DNU # 736 (D) Blende Sub"/>
    <x v="174"/>
    <n v="135500"/>
    <x v="52"/>
    <n v="9709892"/>
    <s v="WOOD 1 POLE 55'"/>
    <d v="1988-07-01T00:00:00"/>
    <d v="1988-07-01T00:00:00"/>
    <s v="CPR Conversion"/>
  </r>
  <r>
    <n v="0"/>
    <n v="0"/>
    <n v="0"/>
    <n v="0"/>
    <d v="2023-12-01T00:00:00"/>
    <s v="BH Colorado Electric Oper Co"/>
    <s v="Regulated Electric (122)"/>
    <s v="X DNU # 736 (D) Blende Sub"/>
    <x v="174"/>
    <n v="135500"/>
    <x v="56"/>
    <n v="9829854"/>
    <s v="WOOD 1 POLE 75'"/>
    <d v="1999-09-09T00:00:00"/>
    <d v="2000-01-01T00:00:00"/>
    <s v="10004937"/>
  </r>
  <r>
    <n v="0"/>
    <n v="0"/>
    <n v="0"/>
    <n v="0"/>
    <d v="2023-12-01T00:00:00"/>
    <s v="BH Colorado Electric Oper Co"/>
    <s v="Regulated Electric (122)"/>
    <s v="X DNU # 736 (D) Blende Sub"/>
    <x v="174"/>
    <n v="135500"/>
    <x v="56"/>
    <n v="9869556"/>
    <s v="WOOD 1 POLE 75'"/>
    <d v="1999-09-09T00:00:00"/>
    <d v="1999-01-01T00:00:00"/>
    <s v="10004937"/>
  </r>
  <r>
    <n v="0"/>
    <n v="0"/>
    <n v="0"/>
    <n v="0"/>
    <d v="2023-12-01T00:00:00"/>
    <s v="BH Colorado Electric Oper Co"/>
    <s v="Regulated Electric (122)"/>
    <s v="X DNU # 736 (D) Blende Sub"/>
    <x v="174"/>
    <n v="135600"/>
    <x v="44"/>
    <n v="9869560"/>
    <s v="CABLE, OVERHEAD-DUPLEX SIZE 6 &amp; SMALLER"/>
    <d v="1999-09-09T00:00:00"/>
    <d v="1999-01-01T00:00:00"/>
    <s v="10004937"/>
  </r>
  <r>
    <n v="0"/>
    <n v="0"/>
    <n v="0"/>
    <n v="0"/>
    <d v="2023-12-01T00:00:00"/>
    <s v="BH Colorado Electric Oper Co"/>
    <s v="Regulated Electric (122)"/>
    <s v="X DNU # 736 (D) Blende Sub"/>
    <x v="174"/>
    <n v="135600"/>
    <x v="79"/>
    <n v="9829855"/>
    <s v="CONDUCTOR, OH ACSR, BARE 4/0"/>
    <d v="1999-09-09T00:00:00"/>
    <d v="2000-01-01T00:00:00"/>
    <s v="10004937"/>
  </r>
  <r>
    <n v="0"/>
    <n v="0"/>
    <n v="0"/>
    <n v="0"/>
    <d v="2023-12-01T00:00:00"/>
    <s v="BH Colorado Electric Oper Co"/>
    <s v="Regulated Electric (122)"/>
    <s v="X DNU # 736 (D) Blende Sub"/>
    <x v="174"/>
    <n v="135600"/>
    <x v="79"/>
    <n v="9869559"/>
    <s v="CONDUCTOR, OH ACSR, BARE 4/0"/>
    <d v="1999-09-09T00:00:00"/>
    <d v="1999-01-01T00:00:00"/>
    <s v="10004937"/>
  </r>
  <r>
    <n v="0"/>
    <n v="0"/>
    <n v="0"/>
    <n v="0"/>
    <d v="2023-12-01T00:00:00"/>
    <s v="BH Colorado Electric Oper Co"/>
    <s v="Regulated Electric (122)"/>
    <s v="X DNU # 736 (D) Blende Sub"/>
    <x v="174"/>
    <n v="135600"/>
    <x v="3"/>
    <n v="9878602"/>
    <s v="Inv-Summit Brick 69KV Reloc"/>
    <d v="1999-09-09T00:00:00"/>
    <d v="1999-09-01T00:00:00"/>
    <s v="10004937"/>
  </r>
  <r>
    <n v="0"/>
    <n v="0"/>
    <n v="0"/>
    <n v="0"/>
    <d v="2023-12-01T00:00:00"/>
    <s v="BH Colorado Electric Oper Co"/>
    <s v="Regulated Electric (122)"/>
    <s v="X DNU # 740 (D) Belmont Sub"/>
    <x v="175"/>
    <n v="135500"/>
    <x v="32"/>
    <n v="9802386"/>
    <s v="CROSSARM ASSEMBLIES, WOOD"/>
    <d v="1991-07-01T00:00:00"/>
    <d v="1991-07-01T00:00:00"/>
    <s v="WCDXFER"/>
  </r>
  <r>
    <n v="0"/>
    <n v="0"/>
    <n v="0"/>
    <n v="0"/>
    <d v="2023-12-01T00:00:00"/>
    <s v="BH Colorado Electric Oper Co"/>
    <s v="Regulated Electric (122)"/>
    <s v="X DNU # 740 (D) Belmont Sub"/>
    <x v="175"/>
    <n v="135500"/>
    <x v="32"/>
    <n v="9731655"/>
    <s v="CROSSARM ASSEMBLIES, WOOD"/>
    <d v="2009-03-01T00:00:00"/>
    <d v="2009-01-01T00:00:00"/>
    <s v="7105740131"/>
  </r>
  <r>
    <n v="0"/>
    <n v="0"/>
    <n v="0"/>
    <n v="0"/>
    <d v="2023-12-01T00:00:00"/>
    <s v="BH Colorado Electric Oper Co"/>
    <s v="Regulated Electric (122)"/>
    <s v="X DNU # 740 (D) Belmont Sub"/>
    <x v="175"/>
    <n v="135500"/>
    <x v="34"/>
    <n v="9802925"/>
    <s v="POLE, WOOD"/>
    <d v="1991-07-01T00:00:00"/>
    <d v="1991-07-01T00:00:00"/>
    <s v="WCDXFER"/>
  </r>
  <r>
    <n v="0"/>
    <n v="0"/>
    <n v="0"/>
    <n v="0"/>
    <d v="2023-12-01T00:00:00"/>
    <s v="BH Colorado Electric Oper Co"/>
    <s v="Regulated Electric (122)"/>
    <s v="X DNU # 740 (D) Belmont Sub"/>
    <x v="175"/>
    <n v="135500"/>
    <x v="52"/>
    <n v="9724209"/>
    <s v="WOOD 1 POLE 55'"/>
    <d v="1991-07-01T00:00:00"/>
    <d v="1991-07-01T00:00:00"/>
    <s v="CPR Conversion"/>
  </r>
  <r>
    <n v="0"/>
    <n v="0"/>
    <n v="0"/>
    <n v="0"/>
    <d v="2023-12-01T00:00:00"/>
    <s v="BH Colorado Electric Oper Co"/>
    <s v="Regulated Electric (122)"/>
    <s v="X DNU # 740 (D) Belmont Sub"/>
    <x v="175"/>
    <n v="135600"/>
    <x v="35"/>
    <n v="9975141"/>
    <s v="CONDUCTOR, OVERHEAD"/>
    <d v="1991-07-01T00:00:00"/>
    <d v="1991-07-01T00:00:00"/>
    <s v="CPR Conversion"/>
  </r>
  <r>
    <n v="0"/>
    <n v="0"/>
    <n v="0"/>
    <n v="0"/>
    <d v="2023-12-01T00:00:00"/>
    <s v="BH Colorado Electric Oper Co"/>
    <s v="Regulated Electric (122)"/>
    <s v="X DNU # 740 (D) Belmont Sub"/>
    <x v="175"/>
    <n v="135600"/>
    <x v="31"/>
    <n v="9731656"/>
    <s v="SUSPENSION INSULATORS"/>
    <d v="2009-03-01T00:00:00"/>
    <d v="2009-01-01T00:00:00"/>
    <s v="7105740131"/>
  </r>
  <r>
    <n v="0"/>
    <n v="0"/>
    <n v="0"/>
    <n v="0"/>
    <d v="2023-12-01T00:00:00"/>
    <s v="BH Colorado Electric Oper Co"/>
    <s v="Regulated Electric (122)"/>
    <s v="X DNU # 744 (D) Belmont Tap"/>
    <x v="176"/>
    <n v="135500"/>
    <x v="34"/>
    <n v="9816121"/>
    <s v="POLE, WOOD"/>
    <d v="2003-12-01T00:00:00"/>
    <d v="2003-01-01T00:00:00"/>
    <s v="7105744131"/>
  </r>
  <r>
    <n v="0"/>
    <n v="0"/>
    <n v="0"/>
    <n v="0"/>
    <d v="2023-12-01T00:00:00"/>
    <s v="BH Colorado Electric Oper Co"/>
    <s v="Regulated Electric (122)"/>
    <s v="X DNU # 744 (D) Belmont Tap"/>
    <x v="176"/>
    <n v="135600"/>
    <x v="406"/>
    <n v="9812613"/>
    <s v="INSULATORS-POST-15KV"/>
    <d v="1997-12-16T00:00:00"/>
    <d v="1998-01-01T00:00:00"/>
    <s v="23557216"/>
  </r>
  <r>
    <n v="0"/>
    <n v="0"/>
    <n v="0"/>
    <n v="0"/>
    <d v="2023-12-01T00:00:00"/>
    <s v="BH Colorado Electric Oper Co"/>
    <s v="Regulated Electric (122)"/>
    <s v="X DNU # 744 (D) Belmont Tap"/>
    <x v="176"/>
    <n v="135600"/>
    <x v="29"/>
    <n v="9815347"/>
    <s v="POST INSULATORS"/>
    <d v="2003-08-01T00:00:00"/>
    <d v="2003-01-01T00:00:00"/>
    <s v="7105744131"/>
  </r>
  <r>
    <n v="0"/>
    <n v="0"/>
    <n v="0"/>
    <n v="0"/>
    <d v="2023-12-01T00:00:00"/>
    <s v="BH Colorado Electric Oper Co"/>
    <s v="Regulated Electric (122)"/>
    <s v="X DNU # 744 (D) Belmont Tap"/>
    <x v="176"/>
    <n v="135600"/>
    <x v="31"/>
    <n v="9812612"/>
    <s v="SUSPENSION INSULATORS"/>
    <d v="1997-12-16T00:00:00"/>
    <d v="1998-01-01T00:00:00"/>
    <s v="23557216"/>
  </r>
  <r>
    <n v="0"/>
    <n v="0"/>
    <n v="0"/>
    <n v="0"/>
    <d v="2023-12-01T00:00:00"/>
    <s v="BH Colorado Electric Oper Co"/>
    <s v="Regulated Electric (122)"/>
    <s v="X DNU # 752 (D) Hyde Park"/>
    <x v="177"/>
    <n v="135300"/>
    <x v="3"/>
    <n v="13315897"/>
    <s v="This project will consist of replacing 11 structures on the 69 kV line that runs between West Station substation and Stonemoor substation. These structures were identified during an osmose inspection as rejected ."/>
    <d v="2015-06-30T00:00:00"/>
    <d v="2015-06-01T00:00:00"/>
    <s v="10051384"/>
  </r>
  <r>
    <n v="0"/>
    <n v="0"/>
    <n v="0"/>
    <n v="0"/>
    <d v="2023-12-01T00:00:00"/>
    <s v="BH Colorado Electric Oper Co"/>
    <s v="Regulated Electric (122)"/>
    <s v="X DNU # 752 (D) Hyde Park"/>
    <x v="177"/>
    <n v="135500"/>
    <x v="19"/>
    <n v="9726054"/>
    <s v="ANCHORS"/>
    <d v="1995-07-01T00:00:00"/>
    <d v="1995-07-01T00:00:00"/>
    <s v="CPR Conversion"/>
  </r>
  <r>
    <n v="0"/>
    <n v="0"/>
    <n v="0"/>
    <n v="0"/>
    <d v="2023-12-01T00:00:00"/>
    <s v="BH Colorado Electric Oper Co"/>
    <s v="Regulated Electric (122)"/>
    <s v="X DNU # 752 (D) Hyde Park"/>
    <x v="177"/>
    <n v="135500"/>
    <x v="32"/>
    <n v="9802670"/>
    <s v="CROSSARM ASSEMBLIES, WOOD"/>
    <d v="1998-09-29T00:00:00"/>
    <d v="1998-01-01T00:00:00"/>
    <s v="WCDXFER"/>
  </r>
  <r>
    <n v="0"/>
    <n v="0"/>
    <n v="0"/>
    <n v="0"/>
    <d v="2023-12-01T00:00:00"/>
    <s v="BH Colorado Electric Oper Co"/>
    <s v="Regulated Electric (122)"/>
    <s v="X DNU # 752 (D) Hyde Park"/>
    <x v="177"/>
    <n v="135500"/>
    <x v="32"/>
    <n v="9802876"/>
    <s v="CROSSARM ASSEMBLIES, WOOD"/>
    <d v="1982-07-01T00:00:00"/>
    <d v="1982-07-01T00:00:00"/>
    <s v="WCDXFER"/>
  </r>
  <r>
    <n v="0"/>
    <n v="0"/>
    <n v="0"/>
    <n v="0"/>
    <d v="2023-12-01T00:00:00"/>
    <s v="BH Colorado Electric Oper Co"/>
    <s v="Regulated Electric (122)"/>
    <s v="X DNU # 752 (D) Hyde Park"/>
    <x v="177"/>
    <n v="135500"/>
    <x v="32"/>
    <n v="9802669"/>
    <s v="CROSSARM ASSEMBLIES, WOOD"/>
    <d v="1988-07-01T00:00:00"/>
    <d v="1988-07-01T00:00:00"/>
    <s v="WCDXFER"/>
  </r>
  <r>
    <n v="0"/>
    <n v="0"/>
    <n v="0"/>
    <n v="0"/>
    <d v="2023-12-01T00:00:00"/>
    <s v="BH Colorado Electric Oper Co"/>
    <s v="Regulated Electric (122)"/>
    <s v="X DNU # 752 (D) Hyde Park"/>
    <x v="177"/>
    <n v="135500"/>
    <x v="32"/>
    <n v="9802534"/>
    <s v="CROSSARM ASSEMBLIES, WOOD"/>
    <d v="1997-07-31T00:00:00"/>
    <d v="2000-01-01T00:00:00"/>
    <s v="WCDXFER"/>
  </r>
  <r>
    <n v="0"/>
    <n v="0"/>
    <n v="0"/>
    <n v="0"/>
    <d v="2023-12-01T00:00:00"/>
    <s v="BH Colorado Electric Oper Co"/>
    <s v="Regulated Electric (122)"/>
    <s v="X DNU # 752 (D) Hyde Park"/>
    <x v="177"/>
    <n v="135500"/>
    <x v="33"/>
    <n v="9741539"/>
    <s v="POLE, STEEL-SPECIAL CUSTOM STRUCTURE"/>
    <d v="2008-01-09T00:00:00"/>
    <d v="2008-01-01T00:00:00"/>
    <s v="10024751"/>
  </r>
  <r>
    <n v="0"/>
    <n v="0"/>
    <n v="0"/>
    <n v="0"/>
    <d v="2023-12-01T00:00:00"/>
    <s v="BH Colorado Electric Oper Co"/>
    <s v="Regulated Electric (122)"/>
    <s v="X DNU # 752 (D) Hyde Park"/>
    <x v="177"/>
    <n v="135500"/>
    <x v="34"/>
    <n v="9804929"/>
    <s v="POLE, WOOD"/>
    <d v="1982-07-01T00:00:00"/>
    <d v="1982-07-01T00:00:00"/>
    <s v="WCDXFER"/>
  </r>
  <r>
    <n v="0"/>
    <n v="0"/>
    <n v="0"/>
    <n v="0"/>
    <d v="2023-12-01T00:00:00"/>
    <s v="BH Colorado Electric Oper Co"/>
    <s v="Regulated Electric (122)"/>
    <s v="X DNU # 752 (D) Hyde Park"/>
    <x v="177"/>
    <n v="135500"/>
    <x v="34"/>
    <n v="9803073"/>
    <s v="POLE, WOOD"/>
    <d v="1997-07-31T00:00:00"/>
    <d v="2000-01-01T00:00:00"/>
    <s v="WCDXFER"/>
  </r>
  <r>
    <n v="0"/>
    <n v="0"/>
    <n v="0"/>
    <n v="0"/>
    <d v="2023-12-01T00:00:00"/>
    <s v="BH Colorado Electric Oper Co"/>
    <s v="Regulated Electric (122)"/>
    <s v="X DNU # 752 (D) Hyde Park"/>
    <x v="177"/>
    <n v="135500"/>
    <x v="34"/>
    <n v="9803207"/>
    <s v="POLE, WOOD"/>
    <d v="1988-07-01T00:00:00"/>
    <d v="1988-07-01T00:00:00"/>
    <s v="WCDXFER"/>
  </r>
  <r>
    <n v="0"/>
    <n v="0"/>
    <n v="0"/>
    <n v="0"/>
    <d v="2023-12-01T00:00:00"/>
    <s v="BH Colorado Electric Oper Co"/>
    <s v="Regulated Electric (122)"/>
    <s v="X DNU # 752 (D) Hyde Park"/>
    <x v="177"/>
    <n v="135500"/>
    <x v="34"/>
    <n v="9803208"/>
    <s v="POLE, WOOD"/>
    <d v="1998-09-29T00:00:00"/>
    <d v="1998-01-01T00:00:00"/>
    <s v="WCDXFER"/>
  </r>
  <r>
    <n v="0"/>
    <n v="0"/>
    <n v="0"/>
    <n v="0"/>
    <d v="2023-12-01T00:00:00"/>
    <s v="BH Colorado Electric Oper Co"/>
    <s v="Regulated Electric (122)"/>
    <s v="X DNU # 752 (D) Hyde Park"/>
    <x v="177"/>
    <n v="135500"/>
    <x v="34"/>
    <n v="9804938"/>
    <s v="POLE, WOOD"/>
    <d v="1982-07-01T00:00:00"/>
    <d v="1982-07-01T00:00:00"/>
    <s v="WCDXFER"/>
  </r>
  <r>
    <n v="0"/>
    <n v="0"/>
    <n v="0"/>
    <n v="0"/>
    <d v="2023-12-01T00:00:00"/>
    <s v="BH Colorado Electric Oper Co"/>
    <s v="Regulated Electric (122)"/>
    <s v="X DNU # 752 (D) Hyde Park"/>
    <x v="177"/>
    <n v="135500"/>
    <x v="53"/>
    <n v="9973789"/>
    <s v="WOOD 1 POLE 60'"/>
    <d v="1997-07-31T00:00:00"/>
    <d v="2000-01-01T00:00:00"/>
    <s v="23550044"/>
  </r>
  <r>
    <n v="0"/>
    <n v="0"/>
    <n v="0"/>
    <n v="0"/>
    <d v="2023-12-01T00:00:00"/>
    <s v="BH Colorado Electric Oper Co"/>
    <s v="Regulated Electric (122)"/>
    <s v="X DNU # 752 (D) Hyde Park"/>
    <x v="177"/>
    <n v="135500"/>
    <x v="54"/>
    <n v="9975132"/>
    <s v="WOOD 1 POLE 65'"/>
    <d v="1988-07-01T00:00:00"/>
    <d v="1988-07-01T00:00:00"/>
    <s v="CPR Conversion"/>
  </r>
  <r>
    <n v="0"/>
    <n v="0"/>
    <n v="0"/>
    <n v="0"/>
    <d v="2023-12-01T00:00:00"/>
    <s v="BH Colorado Electric Oper Co"/>
    <s v="Regulated Electric (122)"/>
    <s v="X DNU # 752 (D) Hyde Park"/>
    <x v="177"/>
    <n v="135500"/>
    <x v="54"/>
    <n v="9863911"/>
    <s v="WOOD 1 POLE 65'"/>
    <d v="1998-09-29T00:00:00"/>
    <d v="1998-01-01T00:00:00"/>
    <s v="10000340"/>
  </r>
  <r>
    <n v="0"/>
    <n v="0"/>
    <n v="0"/>
    <n v="0"/>
    <d v="2023-12-01T00:00:00"/>
    <s v="BH Colorado Electric Oper Co"/>
    <s v="Regulated Electric (122)"/>
    <s v="X DNU # 752 (D) Hyde Park"/>
    <x v="177"/>
    <n v="135500"/>
    <x v="423"/>
    <n v="9975134"/>
    <s v="WOOD 2 POLES 70'"/>
    <d v="1982-07-01T00:00:00"/>
    <d v="1982-07-01T00:00:00"/>
    <s v="CPR Conversion"/>
  </r>
  <r>
    <n v="0"/>
    <n v="0"/>
    <n v="0"/>
    <n v="0"/>
    <d v="2023-12-01T00:00:00"/>
    <s v="BH Colorado Electric Oper Co"/>
    <s v="Regulated Electric (122)"/>
    <s v="X DNU # 752 (D) Hyde Park"/>
    <x v="177"/>
    <n v="135500"/>
    <x v="424"/>
    <n v="9975133"/>
    <s v="WOOD 3 POLES 70'"/>
    <d v="1982-07-01T00:00:00"/>
    <d v="1982-07-01T00:00:00"/>
    <s v="CPR Conversion"/>
  </r>
  <r>
    <n v="0"/>
    <n v="0"/>
    <n v="0"/>
    <n v="0"/>
    <d v="2023-12-01T00:00:00"/>
    <s v="BH Colorado Electric Oper Co"/>
    <s v="Regulated Electric (122)"/>
    <s v="X DNU # 752 (D) Hyde Park"/>
    <x v="177"/>
    <n v="135600"/>
    <x v="35"/>
    <n v="9975131"/>
    <s v="CONDUCTOR, OVERHEAD"/>
    <d v="1982-07-01T00:00:00"/>
    <d v="1982-07-01T00:00:00"/>
    <s v="CPR Conversion"/>
  </r>
  <r>
    <n v="0"/>
    <n v="0"/>
    <n v="0"/>
    <n v="0"/>
    <d v="2023-12-01T00:00:00"/>
    <s v="BH Colorado Electric Oper Co"/>
    <s v="Regulated Electric (122)"/>
    <s v="X DNU # 752 (D) Hyde Park"/>
    <x v="177"/>
    <n v="135600"/>
    <x v="406"/>
    <n v="9973670"/>
    <s v="INSULATORS-POST-15KV"/>
    <d v="1997-07-31T00:00:00"/>
    <d v="2000-01-01T00:00:00"/>
    <s v="23550044"/>
  </r>
  <r>
    <n v="0"/>
    <n v="0"/>
    <n v="0"/>
    <n v="0"/>
    <d v="2023-12-01T00:00:00"/>
    <s v="BH Colorado Electric Oper Co"/>
    <s v="Regulated Electric (122)"/>
    <s v="X DNU # 752 (D) Hyde Park"/>
    <x v="177"/>
    <n v="135600"/>
    <x v="29"/>
    <n v="9817245"/>
    <s v="POST INSULATORS"/>
    <d v="2004-05-01T00:00:00"/>
    <d v="2004-01-01T00:00:00"/>
    <s v="7105752131"/>
  </r>
  <r>
    <n v="0"/>
    <n v="0"/>
    <n v="0"/>
    <n v="0"/>
    <d v="2023-12-01T00:00:00"/>
    <s v="BH Colorado Electric Oper Co"/>
    <s v="Regulated Electric (122)"/>
    <s v="X DNU # 752 (D) Hyde Park"/>
    <x v="177"/>
    <n v="135600"/>
    <x v="30"/>
    <n v="9694707"/>
    <s v="STATIC WIRE (TRANSMISSION LINES)"/>
    <d v="1995-07-01T00:00:00"/>
    <d v="1995-07-01T00:00:00"/>
    <s v="CPR Conversion"/>
  </r>
  <r>
    <n v="0"/>
    <n v="0"/>
    <n v="0"/>
    <n v="0"/>
    <d v="2023-12-01T00:00:00"/>
    <s v="BH Colorado Electric Oper Co"/>
    <s v="Regulated Electric (122)"/>
    <s v="X DNU # 752 (D) Hyde Park"/>
    <x v="177"/>
    <n v="135600"/>
    <x v="30"/>
    <n v="9975130"/>
    <s v="STATIC WIRE (TRANSMISSION LINES)"/>
    <d v="1982-07-01T00:00:00"/>
    <d v="1982-07-01T00:00:00"/>
    <s v="CPR Conversion"/>
  </r>
  <r>
    <n v="0"/>
    <n v="0"/>
    <n v="0"/>
    <n v="0"/>
    <d v="2023-12-01T00:00:00"/>
    <s v="BH Colorado Electric Oper Co"/>
    <s v="Regulated Electric (122)"/>
    <s v="X DNU # 752 (D) Hyde Park"/>
    <x v="177"/>
    <n v="135600"/>
    <x v="31"/>
    <n v="9741540"/>
    <s v="SUSPENSION INSULATORS"/>
    <d v="2008-01-09T00:00:00"/>
    <d v="2008-01-01T00:00:00"/>
    <s v="10024751"/>
  </r>
  <r>
    <n v="0"/>
    <n v="0"/>
    <n v="0"/>
    <n v="0"/>
    <d v="2023-12-01T00:00:00"/>
    <s v="BH Colorado Electric Oper Co"/>
    <s v="Regulated Electric (122)"/>
    <s v="X DNU # 752 (D) Hyde Park"/>
    <x v="177"/>
    <n v="135600"/>
    <x v="31"/>
    <n v="9742244"/>
    <s v="SUSPENSION INSULATORS"/>
    <d v="2007-11-01T00:00:00"/>
    <d v="2007-01-01T00:00:00"/>
    <s v="7105752131"/>
  </r>
  <r>
    <n v="0"/>
    <n v="0"/>
    <n v="0"/>
    <n v="0"/>
    <d v="2023-12-01T00:00:00"/>
    <s v="BH Colorado Electric Oper Co"/>
    <s v="Regulated Electric (122)"/>
    <s v="X DNU # 756 (D) Hyde Park"/>
    <x v="178"/>
    <n v="135300"/>
    <x v="3"/>
    <n v="14944065"/>
    <s v="Several structures on the 115 kV line between West Station and Pueblo Plant substations have been identified as bad poles during a ground line inspection."/>
    <d v="2016-07-01T00:00:00"/>
    <d v="2016-07-01T00:00:00"/>
    <s v="10053964"/>
  </r>
  <r>
    <n v="0"/>
    <n v="0"/>
    <n v="0"/>
    <n v="0"/>
    <d v="2023-12-01T00:00:00"/>
    <s v="BH Colorado Electric Oper Co"/>
    <s v="Regulated Electric (122)"/>
    <s v="X DNU # 756 (D) Hyde Park"/>
    <x v="178"/>
    <n v="135500"/>
    <x v="32"/>
    <n v="9816504"/>
    <s v="CROSSARM ASSEMBLIES, WOOD"/>
    <d v="2004-01-01T00:00:00"/>
    <d v="2004-01-01T00:00:00"/>
    <s v="7105756131"/>
  </r>
  <r>
    <n v="0"/>
    <n v="0"/>
    <n v="0"/>
    <n v="0"/>
    <d v="2023-12-01T00:00:00"/>
    <s v="BH Colorado Electric Oper Co"/>
    <s v="Regulated Electric (122)"/>
    <s v="X DNU # 756 (D) Hyde Park"/>
    <x v="178"/>
    <n v="135500"/>
    <x v="34"/>
    <n v="9816505"/>
    <s v="POLE, WOOD"/>
    <d v="2004-01-01T00:00:00"/>
    <d v="2004-01-01T00:00:00"/>
    <s v="7105756131"/>
  </r>
  <r>
    <n v="0"/>
    <n v="0"/>
    <n v="0"/>
    <n v="0"/>
    <d v="2023-12-01T00:00:00"/>
    <s v="BH Colorado Electric Oper Co"/>
    <s v="Regulated Electric (122)"/>
    <s v="X DNU # 760 (D) Stonemoore Hills"/>
    <x v="179"/>
    <n v="135500"/>
    <x v="32"/>
    <n v="9802533"/>
    <s v="CROSSARM ASSEMBLIES, WOOD"/>
    <d v="1983-07-01T00:00:00"/>
    <d v="1983-07-01T00:00:00"/>
    <s v="WCDXFER"/>
  </r>
  <r>
    <n v="0"/>
    <n v="0"/>
    <n v="0"/>
    <n v="0"/>
    <d v="2023-12-01T00:00:00"/>
    <s v="BH Colorado Electric Oper Co"/>
    <s v="Regulated Electric (122)"/>
    <s v="X DNU # 760 (D) Stonemoore Hills"/>
    <x v="179"/>
    <n v="135500"/>
    <x v="34"/>
    <n v="9803072"/>
    <s v="POLE, WOOD"/>
    <d v="1983-07-01T00:00:00"/>
    <d v="1983-07-01T00:00:00"/>
    <s v="WCDXFER"/>
  </r>
  <r>
    <n v="0"/>
    <n v="0"/>
    <n v="0"/>
    <n v="0"/>
    <d v="2023-12-01T00:00:00"/>
    <s v="BH Colorado Electric Oper Co"/>
    <s v="Regulated Electric (122)"/>
    <s v="X DNU # 760 (D) Stonemoore Hills"/>
    <x v="179"/>
    <n v="135500"/>
    <x v="53"/>
    <n v="9724208"/>
    <s v="WOOD 1 POLE 60'"/>
    <d v="1983-07-01T00:00:00"/>
    <d v="1983-07-01T00:00:00"/>
    <s v="CPR Conversion"/>
  </r>
  <r>
    <n v="0"/>
    <n v="0"/>
    <n v="0"/>
    <n v="0"/>
    <d v="2023-12-01T00:00:00"/>
    <s v="BH Colorado Electric Oper Co"/>
    <s v="Regulated Electric (122)"/>
    <s v="X DNU # 760 (D) Stonemoore Hills"/>
    <x v="179"/>
    <n v="135600"/>
    <x v="31"/>
    <n v="9743152"/>
    <s v="SUSPENSION INSULATORS"/>
    <d v="2007-10-01T00:00:00"/>
    <d v="2007-01-01T00:00:00"/>
    <s v="7105760131"/>
  </r>
  <r>
    <n v="0"/>
    <n v="0"/>
    <n v="0"/>
    <n v="0"/>
    <d v="2023-12-01T00:00:00"/>
    <s v="BH Colorado Electric Oper Co"/>
    <s v="Regulated Electric (122)"/>
    <s v="X DNU # 760 (D) Stonemoore Hills"/>
    <x v="179"/>
    <n v="135600"/>
    <x v="31"/>
    <n v="10253002"/>
    <s v="Suspension Insulators"/>
    <d v="2010-02-01T00:00:00"/>
    <d v="2010-01-01T00:00:00"/>
    <s v="7105760131"/>
  </r>
  <r>
    <n v="0"/>
    <n v="0"/>
    <n v="0"/>
    <n v="0"/>
    <d v="2023-12-01T00:00:00"/>
    <s v="BH Colorado Electric Oper Co"/>
    <s v="Regulated Electric (122)"/>
    <s v="X DNU # 764 (D) Stonemoore Hills"/>
    <x v="180"/>
    <n v="135300"/>
    <x v="3"/>
    <n v="12361072"/>
    <s v="Stonemoore Hills-Sunset Park"/>
    <d v="2014-03-01T00:00:00"/>
    <d v="2014-03-01T00:00:00"/>
    <s v="7105764131"/>
  </r>
  <r>
    <n v="0"/>
    <n v="0"/>
    <n v="0"/>
    <n v="0"/>
    <d v="2023-12-01T00:00:00"/>
    <s v="BH Colorado Electric Oper Co"/>
    <s v="Regulated Electric (122)"/>
    <s v="X DNU # 764 (D) Stonemoore Hills"/>
    <x v="180"/>
    <n v="135500"/>
    <x v="32"/>
    <n v="12374241"/>
    <s v="Crossarm Assemblies, Wood"/>
    <d v="2014-04-01T00:00:00"/>
    <d v="2014-03-01T00:00:00"/>
    <s v="7105764131"/>
  </r>
  <r>
    <n v="0"/>
    <n v="0"/>
    <n v="0"/>
    <n v="0"/>
    <d v="2023-12-01T00:00:00"/>
    <s v="BH Colorado Electric Oper Co"/>
    <s v="Regulated Electric (122)"/>
    <s v="X DNU # 764 (D) Stonemoore Hills"/>
    <x v="180"/>
    <n v="135500"/>
    <x v="32"/>
    <n v="9802532"/>
    <s v="CROSSARM ASSEMBLIES, WOOD"/>
    <d v="1997-07-31T00:00:00"/>
    <d v="2000-01-01T00:00:00"/>
    <s v="WCDXFER"/>
  </r>
  <r>
    <n v="0"/>
    <n v="0"/>
    <n v="0"/>
    <n v="0"/>
    <d v="2023-12-01T00:00:00"/>
    <s v="BH Colorado Electric Oper Co"/>
    <s v="Regulated Electric (122)"/>
    <s v="X DNU # 764 (D) Stonemoore Hills"/>
    <x v="180"/>
    <n v="135500"/>
    <x v="448"/>
    <n v="12667877"/>
    <s v="Pole - Not Available"/>
    <d v="2014-09-01T00:00:00"/>
    <d v="2014-01-01T00:00:00"/>
    <s v="7105764131"/>
  </r>
  <r>
    <n v="0"/>
    <n v="0"/>
    <n v="0"/>
    <n v="0"/>
    <d v="2023-12-01T00:00:00"/>
    <s v="BH Colorado Electric Oper Co"/>
    <s v="Regulated Electric (122)"/>
    <s v="X DNU # 764 (D) Stonemoore Hills"/>
    <x v="180"/>
    <n v="135500"/>
    <x v="34"/>
    <n v="9807414"/>
    <s v="POLE, WOOD"/>
    <d v="1997-07-31T00:00:00"/>
    <d v="2000-01-01T00:00:00"/>
    <s v="WCDXFER"/>
  </r>
  <r>
    <n v="0"/>
    <n v="0"/>
    <n v="0"/>
    <n v="0"/>
    <d v="2023-12-01T00:00:00"/>
    <s v="BH Colorado Electric Oper Co"/>
    <s v="Regulated Electric (122)"/>
    <s v="X DNU # 764 (D) Stonemoore Hills"/>
    <x v="180"/>
    <n v="135500"/>
    <x v="34"/>
    <n v="9742727"/>
    <s v="POLE, WOOD"/>
    <d v="2007-11-01T00:00:00"/>
    <d v="2007-01-01T00:00:00"/>
    <s v="7105764131"/>
  </r>
  <r>
    <n v="0"/>
    <n v="0"/>
    <n v="0"/>
    <n v="0"/>
    <d v="2023-12-01T00:00:00"/>
    <s v="BH Colorado Electric Oper Co"/>
    <s v="Regulated Electric (122)"/>
    <s v="X DNU # 764 (D) Stonemoore Hills"/>
    <x v="180"/>
    <n v="135500"/>
    <x v="53"/>
    <n v="9973790"/>
    <s v="WOOD 1 POLE 60'"/>
    <d v="1997-07-31T00:00:00"/>
    <d v="2000-01-01T00:00:00"/>
    <s v="23550044"/>
  </r>
  <r>
    <n v="0"/>
    <n v="0"/>
    <n v="0"/>
    <n v="0"/>
    <d v="2023-12-01T00:00:00"/>
    <s v="BH Colorado Electric Oper Co"/>
    <s v="Regulated Electric (122)"/>
    <s v="X DNU # 764 (D) Stonemoore Hills"/>
    <x v="180"/>
    <n v="135500"/>
    <x v="53"/>
    <n v="9803071"/>
    <s v="POLE, WOOD"/>
    <d v="1997-07-31T00:00:00"/>
    <d v="2000-01-01T00:00:00"/>
    <s v="WCDXFER"/>
  </r>
  <r>
    <n v="0"/>
    <n v="0"/>
    <n v="0"/>
    <n v="0"/>
    <d v="2023-12-01T00:00:00"/>
    <s v="BH Colorado Electric Oper Co"/>
    <s v="Regulated Electric (122)"/>
    <s v="X DNU # 764 (D) Stonemoore Hills"/>
    <x v="180"/>
    <n v="135600"/>
    <x v="29"/>
    <n v="9750306"/>
    <s v="POST INSULATORS"/>
    <d v="2006-07-01T00:00:00"/>
    <d v="2006-01-01T00:00:00"/>
    <s v="7105764131"/>
  </r>
  <r>
    <n v="0"/>
    <n v="0"/>
    <n v="0"/>
    <n v="0"/>
    <d v="2023-12-01T00:00:00"/>
    <s v="BH Colorado Electric Oper Co"/>
    <s v="Regulated Electric (122)"/>
    <s v="X DNU # 764 (D) Stonemoore Hills"/>
    <x v="180"/>
    <n v="135600"/>
    <x v="29"/>
    <n v="9817065"/>
    <s v="POST INSULATORS"/>
    <d v="2004-05-01T00:00:00"/>
    <d v="2004-01-01T00:00:00"/>
    <s v="7105764131"/>
  </r>
  <r>
    <n v="0"/>
    <n v="0"/>
    <n v="0"/>
    <n v="0"/>
    <d v="2023-12-01T00:00:00"/>
    <s v="BH Colorado Electric Oper Co"/>
    <s v="Regulated Electric (122)"/>
    <s v="X DNU # 764 (D) Stonemoore Hills"/>
    <x v="180"/>
    <n v="135600"/>
    <x v="31"/>
    <n v="12374236"/>
    <s v="Suspension Insulators"/>
    <d v="2014-04-01T00:00:00"/>
    <d v="2014-01-01T00:00:00"/>
    <s v="7105764131"/>
  </r>
  <r>
    <n v="0"/>
    <n v="0"/>
    <n v="0"/>
    <n v="0"/>
    <d v="2023-12-01T00:00:00"/>
    <s v="BH Colorado Electric Oper Co"/>
    <s v="Regulated Electric (122)"/>
    <s v="X DNU # 764 (D) Stonemoore Hills"/>
    <x v="180"/>
    <n v="135600"/>
    <x v="31"/>
    <n v="9973793"/>
    <s v="SUSPENSION INSULATORS"/>
    <d v="1997-07-31T00:00:00"/>
    <d v="2000-01-01T00:00:00"/>
    <s v="23550044"/>
  </r>
  <r>
    <n v="0"/>
    <n v="0"/>
    <n v="0"/>
    <n v="0"/>
    <d v="2023-12-01T00:00:00"/>
    <s v="BH Colorado Electric Oper Co"/>
    <s v="Regulated Electric (122)"/>
    <s v="X DNU # 768 (D) Prairie Ave"/>
    <x v="181"/>
    <n v="135500"/>
    <x v="19"/>
    <n v="9815946"/>
    <s v="ANCHORS"/>
    <d v="2003-04-30T00:00:00"/>
    <d v="2003-01-01T00:00:00"/>
    <s v="10017618"/>
  </r>
  <r>
    <n v="0"/>
    <n v="0"/>
    <n v="0"/>
    <n v="0"/>
    <d v="2023-12-01T00:00:00"/>
    <s v="BH Colorado Electric Oper Co"/>
    <s v="Regulated Electric (122)"/>
    <s v="X DNU # 768 (D) Prairie Ave"/>
    <x v="181"/>
    <n v="135500"/>
    <x v="32"/>
    <n v="9814377"/>
    <s v="CROSSARM ASSEMBLIES, WOOD"/>
    <d v="2003-03-01T00:00:00"/>
    <d v="2003-01-01T00:00:00"/>
    <s v="7105768131"/>
  </r>
  <r>
    <n v="0"/>
    <n v="0"/>
    <n v="0"/>
    <n v="0"/>
    <d v="2023-12-01T00:00:00"/>
    <s v="BH Colorado Electric Oper Co"/>
    <s v="Regulated Electric (122)"/>
    <s v="X DNU # 768 (D) Prairie Ave"/>
    <x v="181"/>
    <n v="135500"/>
    <x v="3"/>
    <n v="9815108"/>
    <s v="CDOT-Pueblo Blvd&amp;Hwy 78 Widen"/>
    <d v="2003-04-30T00:00:00"/>
    <d v="2003-06-01T00:00:00"/>
    <s v="10017618"/>
  </r>
  <r>
    <n v="0"/>
    <n v="0"/>
    <n v="0"/>
    <n v="0"/>
    <d v="2023-12-01T00:00:00"/>
    <s v="BH Colorado Electric Oper Co"/>
    <s v="Regulated Electric (122)"/>
    <s v="X DNU # 768 (D) Prairie Ave"/>
    <x v="181"/>
    <n v="135500"/>
    <x v="3"/>
    <n v="9814833"/>
    <s v="CDOT-Pueblo Blvd&amp;Hwy 78 Widen"/>
    <d v="2003-04-30T00:00:00"/>
    <d v="2003-05-01T00:00:00"/>
    <s v="10017618"/>
  </r>
  <r>
    <n v="0"/>
    <n v="0"/>
    <n v="0"/>
    <n v="0"/>
    <d v="2023-12-01T00:00:00"/>
    <s v="BH Colorado Electric Oper Co"/>
    <s v="Regulated Electric (122)"/>
    <s v="X DNU # 768 (D) Prairie Ave"/>
    <x v="181"/>
    <n v="135500"/>
    <x v="21"/>
    <n v="9815945"/>
    <s v="GUYS"/>
    <d v="2003-04-30T00:00:00"/>
    <d v="2003-01-01T00:00:00"/>
    <s v="10017618"/>
  </r>
  <r>
    <n v="0"/>
    <n v="0"/>
    <n v="0"/>
    <n v="0"/>
    <d v="2023-12-01T00:00:00"/>
    <s v="BH Colorado Electric Oper Co"/>
    <s v="Regulated Electric (122)"/>
    <s v="X DNU # 768 (D) Prairie Ave"/>
    <x v="181"/>
    <n v="135500"/>
    <x v="34"/>
    <n v="9814378"/>
    <s v="POLE, WOOD"/>
    <d v="2003-03-01T00:00:00"/>
    <d v="2003-01-01T00:00:00"/>
    <s v="7105768131"/>
  </r>
  <r>
    <n v="0"/>
    <n v="0"/>
    <n v="0"/>
    <n v="0"/>
    <d v="2023-12-01T00:00:00"/>
    <s v="BH Colorado Electric Oper Co"/>
    <s v="Regulated Electric (122)"/>
    <s v="X DNU # 768 (D) Prairie Ave"/>
    <x v="181"/>
    <n v="135500"/>
    <x v="34"/>
    <n v="9814721"/>
    <s v="POLE, WOOD"/>
    <d v="2003-05-01T00:00:00"/>
    <d v="2003-01-01T00:00:00"/>
    <s v="7105768131"/>
  </r>
  <r>
    <n v="0"/>
    <n v="0"/>
    <n v="0"/>
    <n v="0"/>
    <d v="2023-12-01T00:00:00"/>
    <s v="BH Colorado Electric Oper Co"/>
    <s v="Regulated Electric (122)"/>
    <s v="X DNU # 768 (D) Prairie Ave"/>
    <x v="181"/>
    <n v="135600"/>
    <x v="41"/>
    <n v="9815943"/>
    <s v="CONDUCTOR, OH TRANS &amp; DIST BARE"/>
    <d v="2003-04-30T00:00:00"/>
    <d v="2003-01-01T00:00:00"/>
    <s v="10017618"/>
  </r>
  <r>
    <n v="0"/>
    <n v="0"/>
    <n v="0"/>
    <n v="0"/>
    <d v="2023-12-01T00:00:00"/>
    <s v="BH Colorado Electric Oper Co"/>
    <s v="Regulated Electric (122)"/>
    <s v="X DNU # 768 (D) Prairie Ave"/>
    <x v="181"/>
    <n v="135600"/>
    <x v="3"/>
    <n v="9815107"/>
    <s v="CDOT-Pueblo Blvd&amp;Hwy 78 Widen"/>
    <d v="2003-04-30T00:00:00"/>
    <d v="2003-06-01T00:00:00"/>
    <s v="10017618"/>
  </r>
  <r>
    <n v="0"/>
    <n v="0"/>
    <n v="0"/>
    <n v="0"/>
    <d v="2023-12-01T00:00:00"/>
    <s v="BH Colorado Electric Oper Co"/>
    <s v="Regulated Electric (122)"/>
    <s v="X DNU # 768 (D) Prairie Ave"/>
    <x v="181"/>
    <n v="135600"/>
    <x v="3"/>
    <n v="9814834"/>
    <s v="CDOT-Pueblo Blvd&amp;Hwy 78 Widen"/>
    <d v="2003-04-30T00:00:00"/>
    <d v="2003-05-01T00:00:00"/>
    <s v="10017618"/>
  </r>
  <r>
    <n v="0"/>
    <n v="0"/>
    <n v="0"/>
    <n v="0"/>
    <d v="2023-12-01T00:00:00"/>
    <s v="BH Colorado Electric Oper Co"/>
    <s v="Regulated Electric (122)"/>
    <s v="X DNU # 768 (D) Prairie Ave"/>
    <x v="181"/>
    <n v="135600"/>
    <x v="29"/>
    <n v="9815944"/>
    <s v="POST INSULATORS"/>
    <d v="2003-04-30T00:00:00"/>
    <d v="2003-01-01T00:00:00"/>
    <s v="10017618"/>
  </r>
  <r>
    <n v="0"/>
    <n v="0"/>
    <n v="0"/>
    <n v="0"/>
    <d v="2023-12-01T00:00:00"/>
    <s v="BH Colorado Electric Oper Co"/>
    <s v="Regulated Electric (122)"/>
    <s v="X DNU # 768 (D) Prairie Ave"/>
    <x v="181"/>
    <n v="135600"/>
    <x v="31"/>
    <n v="9814379"/>
    <s v="SUSPENSION INSULATORS"/>
    <d v="2003-03-01T00:00:00"/>
    <d v="2003-01-01T00:00:00"/>
    <s v="7105768131"/>
  </r>
  <r>
    <n v="0"/>
    <n v="0"/>
    <n v="0"/>
    <n v="0"/>
    <d v="2023-12-01T00:00:00"/>
    <s v="BH Colorado Electric Oper Co"/>
    <s v="Regulated Electric (122)"/>
    <s v="X DNU # 772 (D) Freemary"/>
    <x v="182"/>
    <n v="135002"/>
    <x v="17"/>
    <n v="9737383"/>
    <s v="S14,T21S,R65W-LAND RIGHTS-LA BELLA"/>
    <d v="2008-05-09T00:00:00"/>
    <d v="2008-05-01T00:00:00"/>
    <s v="10026084"/>
  </r>
  <r>
    <n v="0"/>
    <n v="0"/>
    <n v="0"/>
    <n v="0"/>
    <d v="2023-12-01T00:00:00"/>
    <s v="BH Colorado Electric Oper Co"/>
    <s v="Regulated Electric (122)"/>
    <s v="X DNU # 772 (D) Freemary"/>
    <x v="182"/>
    <n v="135002"/>
    <x v="17"/>
    <n v="9737382"/>
    <s v="S14,T21S,R65W-LAND RIGHTS-CCS DEVELOP"/>
    <d v="2008-05-09T00:00:00"/>
    <d v="2008-05-01T00:00:00"/>
    <s v="10026084"/>
  </r>
  <r>
    <n v="0"/>
    <n v="0"/>
    <n v="0"/>
    <n v="0"/>
    <d v="2023-12-01T00:00:00"/>
    <s v="BH Colorado Electric Oper Co"/>
    <s v="Regulated Electric (122)"/>
    <s v="X DNU # 772 (D) Freemary"/>
    <x v="182"/>
    <n v="135002"/>
    <x v="17"/>
    <n v="9737385"/>
    <s v="S14,T21S,R65W-LAND RIGHTS-EDEN"/>
    <d v="2008-05-09T00:00:00"/>
    <d v="2008-05-01T00:00:00"/>
    <s v="10026084"/>
  </r>
  <r>
    <n v="0"/>
    <n v="0"/>
    <n v="0"/>
    <n v="0"/>
    <d v="2023-12-01T00:00:00"/>
    <s v="BH Colorado Electric Oper Co"/>
    <s v="Regulated Electric (122)"/>
    <s v="X DNU # 772 (D) Freemary"/>
    <x v="182"/>
    <n v="135002"/>
    <x v="17"/>
    <n v="9737387"/>
    <s v="S14,T21S,R65W-LAND RIGHTS-PRUTCH"/>
    <d v="2008-05-09T00:00:00"/>
    <d v="2008-05-01T00:00:00"/>
    <s v="10026084"/>
  </r>
  <r>
    <n v="0"/>
    <n v="0"/>
    <n v="0"/>
    <n v="0"/>
    <d v="2023-12-01T00:00:00"/>
    <s v="BH Colorado Electric Oper Co"/>
    <s v="Regulated Electric (122)"/>
    <s v="X DNU # 772 (D) Freemary"/>
    <x v="182"/>
    <n v="135002"/>
    <x v="17"/>
    <n v="9737386"/>
    <s v="S14,T21S,R65W-LAND RIGHTS-DIAZ"/>
    <d v="2008-05-09T00:00:00"/>
    <d v="2008-05-01T00:00:00"/>
    <s v="10026084"/>
  </r>
  <r>
    <n v="0"/>
    <n v="0"/>
    <n v="0"/>
    <n v="0"/>
    <d v="2023-12-01T00:00:00"/>
    <s v="BH Colorado Electric Oper Co"/>
    <s v="Regulated Electric (122)"/>
    <s v="X DNU # 772 (D) Freemary"/>
    <x v="182"/>
    <n v="135002"/>
    <x v="17"/>
    <n v="9737384"/>
    <s v="S14,T21S,R65W-LAND RIGHTS-PRUTCH"/>
    <d v="2008-05-09T00:00:00"/>
    <d v="2008-05-01T00:00:00"/>
    <s v="10026084"/>
  </r>
  <r>
    <n v="0"/>
    <n v="0"/>
    <n v="0"/>
    <n v="0"/>
    <d v="2023-12-01T00:00:00"/>
    <s v="BH Colorado Electric Oper Co"/>
    <s v="Regulated Electric (122)"/>
    <s v="X DNU # 772 (D) Freemary"/>
    <x v="182"/>
    <n v="135500"/>
    <x v="32"/>
    <n v="9802531"/>
    <s v="CROSSARM ASSEMBLIES, WOOD"/>
    <d v="1983-07-01T00:00:00"/>
    <d v="1983-07-01T00:00:00"/>
    <s v="WCDXFER"/>
  </r>
  <r>
    <n v="0"/>
    <n v="0"/>
    <n v="0"/>
    <n v="0"/>
    <d v="2023-12-01T00:00:00"/>
    <s v="BH Colorado Electric Oper Co"/>
    <s v="Regulated Electric (122)"/>
    <s v="X DNU # 772 (D) Freemary"/>
    <x v="182"/>
    <n v="135500"/>
    <x v="32"/>
    <n v="9802758"/>
    <s v="CROSSARM ASSEMBLIES, WOOD"/>
    <d v="1995-07-01T00:00:00"/>
    <d v="1995-07-01T00:00:00"/>
    <s v="WCDXFER"/>
  </r>
  <r>
    <n v="0"/>
    <n v="0"/>
    <n v="0"/>
    <n v="0"/>
    <d v="2023-12-01T00:00:00"/>
    <s v="BH Colorado Electric Oper Co"/>
    <s v="Regulated Electric (122)"/>
    <s v="X DNU # 772 (D) Freemary"/>
    <x v="182"/>
    <n v="135500"/>
    <x v="3"/>
    <n v="9736848"/>
    <s v="Inst poles &amp; insul-#772-Lowes"/>
    <d v="2008-05-09T00:00:00"/>
    <d v="2008-05-01T00:00:00"/>
    <s v="10026131"/>
  </r>
  <r>
    <n v="0"/>
    <n v="0"/>
    <n v="0"/>
    <n v="0"/>
    <d v="2023-12-01T00:00:00"/>
    <s v="BH Colorado Electric Oper Co"/>
    <s v="Regulated Electric (122)"/>
    <s v="X DNU # 772 (D) Freemary"/>
    <x v="182"/>
    <n v="135500"/>
    <x v="3"/>
    <n v="12789617"/>
    <s v="Replace 69 kV three pole structure that was hit by a car at Freemary substation"/>
    <d v="2014-09-10T00:00:00"/>
    <d v="2014-10-01T00:00:00"/>
    <s v="10050672"/>
  </r>
  <r>
    <n v="0"/>
    <n v="0"/>
    <n v="0"/>
    <n v="0"/>
    <d v="2023-12-01T00:00:00"/>
    <s v="BH Colorado Electric Oper Co"/>
    <s v="Regulated Electric (122)"/>
    <s v="X DNU # 772 (D) Freemary"/>
    <x v="182"/>
    <n v="135500"/>
    <x v="21"/>
    <n v="9772986"/>
    <s v="GUYS"/>
    <d v="1995-07-01T00:00:00"/>
    <d v="1995-07-01T00:00:00"/>
    <s v="CPR Conversion"/>
  </r>
  <r>
    <n v="0"/>
    <n v="0"/>
    <n v="0"/>
    <n v="0"/>
    <d v="2023-12-01T00:00:00"/>
    <s v="BH Colorado Electric Oper Co"/>
    <s v="Regulated Electric (122)"/>
    <s v="X DNU # 772 (D) Freemary"/>
    <x v="182"/>
    <n v="135500"/>
    <x v="34"/>
    <n v="9803296"/>
    <s v="POLE, WOOD"/>
    <d v="1995-07-01T00:00:00"/>
    <d v="1995-07-01T00:00:00"/>
    <s v="WCDXFER"/>
  </r>
  <r>
    <n v="0"/>
    <n v="0"/>
    <n v="0"/>
    <n v="0"/>
    <d v="2023-12-01T00:00:00"/>
    <s v="BH Colorado Electric Oper Co"/>
    <s v="Regulated Electric (122)"/>
    <s v="X DNU # 772 (D) Freemary"/>
    <x v="182"/>
    <n v="135500"/>
    <x v="34"/>
    <n v="9739296"/>
    <s v="POLE, WOOD"/>
    <d v="2008-05-09T00:00:00"/>
    <d v="2008-01-01T00:00:00"/>
    <s v="10026131"/>
  </r>
  <r>
    <n v="0"/>
    <n v="0"/>
    <n v="0"/>
    <n v="0"/>
    <d v="2023-12-01T00:00:00"/>
    <s v="BH Colorado Electric Oper Co"/>
    <s v="Regulated Electric (122)"/>
    <s v="X DNU # 772 (D) Freemary"/>
    <x v="182"/>
    <n v="135500"/>
    <x v="34"/>
    <n v="9803070"/>
    <s v="POLE, WOOD"/>
    <d v="1983-07-01T00:00:00"/>
    <d v="1983-07-01T00:00:00"/>
    <s v="WCDXFER"/>
  </r>
  <r>
    <n v="0"/>
    <n v="0"/>
    <n v="0"/>
    <n v="0"/>
    <d v="2023-12-01T00:00:00"/>
    <s v="BH Colorado Electric Oper Co"/>
    <s v="Regulated Electric (122)"/>
    <s v="X DNU # 772 (D) Freemary"/>
    <x v="182"/>
    <n v="135500"/>
    <x v="53"/>
    <n v="9975129"/>
    <s v="WOOD 1 POLE 60'"/>
    <d v="1983-07-01T00:00:00"/>
    <d v="1983-07-01T00:00:00"/>
    <s v="CPR Conversion"/>
  </r>
  <r>
    <n v="0"/>
    <n v="0"/>
    <n v="0"/>
    <n v="0"/>
    <d v="2023-12-01T00:00:00"/>
    <s v="BH Colorado Electric Oper Co"/>
    <s v="Regulated Electric (122)"/>
    <s v="X DNU # 772 (D) Freemary"/>
    <x v="182"/>
    <n v="135500"/>
    <x v="55"/>
    <n v="9772987"/>
    <s v="WOOD 1 POLE 70'"/>
    <d v="1995-07-01T00:00:00"/>
    <d v="1995-07-01T00:00:00"/>
    <s v="CPR Conversion"/>
  </r>
  <r>
    <n v="0"/>
    <n v="0"/>
    <n v="0"/>
    <n v="0"/>
    <d v="2023-12-01T00:00:00"/>
    <s v="BH Colorado Electric Oper Co"/>
    <s v="Regulated Electric (122)"/>
    <s v="X DNU # 772 (D) Freemary"/>
    <x v="182"/>
    <n v="135600"/>
    <x v="3"/>
    <n v="9736847"/>
    <s v="Inst poles &amp; insul-#772-Lowes"/>
    <d v="2008-05-09T00:00:00"/>
    <d v="2008-05-01T00:00:00"/>
    <s v="10026131"/>
  </r>
  <r>
    <n v="0"/>
    <n v="0"/>
    <n v="0"/>
    <n v="0"/>
    <d v="2023-12-01T00:00:00"/>
    <s v="BH Colorado Electric Oper Co"/>
    <s v="Regulated Electric (122)"/>
    <s v="X DNU # 772 (D) Freemary"/>
    <x v="182"/>
    <n v="135600"/>
    <x v="29"/>
    <n v="9739298"/>
    <s v="POST INSULATORS"/>
    <d v="2008-05-09T00:00:00"/>
    <d v="2008-01-01T00:00:00"/>
    <s v="10026131"/>
  </r>
  <r>
    <n v="0"/>
    <n v="0"/>
    <n v="0"/>
    <n v="0"/>
    <d v="2023-12-01T00:00:00"/>
    <s v="BH Colorado Electric Oper Co"/>
    <s v="Regulated Electric (122)"/>
    <s v="X DNU # 772 (D) Freemary"/>
    <x v="182"/>
    <n v="135600"/>
    <x v="31"/>
    <n v="9814657"/>
    <s v="SUSPENSION INSULATORS"/>
    <d v="2003-04-01T00:00:00"/>
    <d v="2003-01-01T00:00:00"/>
    <s v="7105772131"/>
  </r>
  <r>
    <n v="0"/>
    <n v="0"/>
    <n v="0"/>
    <n v="0"/>
    <d v="2023-12-01T00:00:00"/>
    <s v="BH Colorado Electric Oper Co"/>
    <s v="Regulated Electric (122)"/>
    <s v="X DNU # 772 (D) Freemary"/>
    <x v="182"/>
    <n v="135600"/>
    <x v="31"/>
    <n v="9739297"/>
    <s v="SUSPENSION INSULATORS"/>
    <d v="2008-05-09T00:00:00"/>
    <d v="2008-01-01T00:00:00"/>
    <s v="10026131"/>
  </r>
  <r>
    <n v="0"/>
    <n v="0"/>
    <n v="0"/>
    <n v="0"/>
    <d v="2023-12-01T00:00:00"/>
    <s v="BH Colorado Electric Oper Co"/>
    <s v="Regulated Electric (122)"/>
    <s v="X DNU # 776 (D) Freemary"/>
    <x v="183"/>
    <n v="135300"/>
    <x v="3"/>
    <n v="11417379"/>
    <s v="RELOCATE 69 KV LINE AT READER SUB.Electr : ETOR69  RELOCATE 69 READER"/>
    <d v="2012-04-26T00:00:00"/>
    <d v="2012-05-01T00:00:00"/>
    <s v="60018767"/>
  </r>
  <r>
    <n v="0"/>
    <n v="0"/>
    <n v="0"/>
    <n v="0"/>
    <d v="2023-12-01T00:00:00"/>
    <s v="BH Colorado Electric Oper Co"/>
    <s v="Regulated Electric (122)"/>
    <s v="X DNU # 776 (D) Freemary"/>
    <x v="183"/>
    <n v="135500"/>
    <x v="3"/>
    <n v="11417382"/>
    <s v="RELOCATE 69 KV LINE AT READER SUB.Electr : ETOR69  RELOCATE 69 READER"/>
    <d v="2012-04-26T00:00:00"/>
    <d v="2012-05-01T00:00:00"/>
    <s v="60018767"/>
  </r>
  <r>
    <n v="0"/>
    <n v="0"/>
    <n v="0"/>
    <n v="0"/>
    <d v="2023-12-01T00:00:00"/>
    <s v="BH Colorado Electric Oper Co"/>
    <s v="Regulated Electric (122)"/>
    <s v="X DNU # 780 (D) Readers"/>
    <x v="184"/>
    <n v="135500"/>
    <x v="19"/>
    <n v="9809995"/>
    <s v="ANCHORS"/>
    <d v="2002-01-25T00:00:00"/>
    <d v="2002-01-01T00:00:00"/>
    <s v="10015322"/>
  </r>
  <r>
    <n v="0"/>
    <n v="0"/>
    <n v="0"/>
    <n v="0"/>
    <d v="2023-12-01T00:00:00"/>
    <s v="BH Colorado Electric Oper Co"/>
    <s v="Regulated Electric (122)"/>
    <s v="X DNU # 780 (D) Readers"/>
    <x v="184"/>
    <n v="135500"/>
    <x v="19"/>
    <n v="9823218"/>
    <s v="ANCHORS"/>
    <d v="2000-02-01T00:00:00"/>
    <d v="2000-01-01T00:00:00"/>
    <s v="7105780131"/>
  </r>
  <r>
    <n v="0"/>
    <n v="0"/>
    <n v="0"/>
    <n v="0"/>
    <d v="2023-12-01T00:00:00"/>
    <s v="BH Colorado Electric Oper Co"/>
    <s v="Regulated Electric (122)"/>
    <s v="X DNU # 780 (D) Readers"/>
    <x v="184"/>
    <n v="135500"/>
    <x v="32"/>
    <n v="9801860"/>
    <s v="CROSSARM ASSEMBLIES, WOOD"/>
    <d v="2000-02-01T00:00:00"/>
    <d v="2000-01-01T00:00:00"/>
    <s v="WCDXFER"/>
  </r>
  <r>
    <n v="0"/>
    <n v="0"/>
    <n v="0"/>
    <n v="0"/>
    <d v="2023-12-01T00:00:00"/>
    <s v="BH Colorado Electric Oper Co"/>
    <s v="Regulated Electric (122)"/>
    <s v="X DNU # 780 (D) Readers"/>
    <x v="184"/>
    <n v="135500"/>
    <x v="32"/>
    <n v="9802842"/>
    <s v="CROSSARM ASSEMBLIES, WOOD"/>
    <d v="1984-07-01T00:00:00"/>
    <d v="1984-07-01T00:00:00"/>
    <s v="WCDXFER"/>
  </r>
  <r>
    <n v="0"/>
    <n v="0"/>
    <n v="0"/>
    <n v="0"/>
    <d v="2023-12-01T00:00:00"/>
    <s v="BH Colorado Electric Oper Co"/>
    <s v="Regulated Electric (122)"/>
    <s v="X DNU # 780 (D) Readers"/>
    <x v="184"/>
    <n v="135500"/>
    <x v="32"/>
    <n v="9802843"/>
    <s v="CROSSARM ASSEMBLIES, WOOD"/>
    <d v="1987-07-01T00:00:00"/>
    <d v="1987-07-01T00:00:00"/>
    <s v="WCDXFER"/>
  </r>
  <r>
    <n v="0"/>
    <n v="0"/>
    <n v="0"/>
    <n v="0"/>
    <d v="2023-12-01T00:00:00"/>
    <s v="BH Colorado Electric Oper Co"/>
    <s v="Regulated Electric (122)"/>
    <s v="X DNU # 780 (D) Readers"/>
    <x v="184"/>
    <n v="135500"/>
    <x v="32"/>
    <n v="9802655"/>
    <s v="CROSSARM ASSEMBLIES, WOOD"/>
    <d v="2000-02-01T00:00:00"/>
    <d v="2000-01-01T00:00:00"/>
    <s v="WCDXFER"/>
  </r>
  <r>
    <n v="0"/>
    <n v="0"/>
    <n v="0"/>
    <n v="0"/>
    <d v="2023-12-01T00:00:00"/>
    <s v="BH Colorado Electric Oper Co"/>
    <s v="Regulated Electric (122)"/>
    <s v="X DNU # 780 (D) Readers"/>
    <x v="184"/>
    <n v="135500"/>
    <x v="3"/>
    <n v="9809883"/>
    <s v="Partial Rebuild of 69 KV KS-2"/>
    <d v="2002-01-25T00:00:00"/>
    <d v="2002-03-01T00:00:00"/>
    <s v="10015322"/>
  </r>
  <r>
    <n v="0"/>
    <n v="0"/>
    <n v="0"/>
    <n v="0"/>
    <d v="2023-12-01T00:00:00"/>
    <s v="BH Colorado Electric Oper Co"/>
    <s v="Regulated Electric (122)"/>
    <s v="X DNU # 780 (D) Readers"/>
    <x v="184"/>
    <n v="135500"/>
    <x v="21"/>
    <n v="9823217"/>
    <s v="GUYS"/>
    <d v="2000-02-01T00:00:00"/>
    <d v="2000-01-01T00:00:00"/>
    <s v="7105780131"/>
  </r>
  <r>
    <n v="0"/>
    <n v="0"/>
    <n v="0"/>
    <n v="0"/>
    <d v="2023-12-01T00:00:00"/>
    <s v="BH Colorado Electric Oper Co"/>
    <s v="Regulated Electric (122)"/>
    <s v="X DNU # 780 (D) Readers"/>
    <x v="184"/>
    <n v="135500"/>
    <x v="21"/>
    <n v="9809994"/>
    <s v="GUYS"/>
    <d v="2002-01-25T00:00:00"/>
    <d v="2002-01-01T00:00:00"/>
    <s v="10015322"/>
  </r>
  <r>
    <n v="0"/>
    <n v="0"/>
    <n v="0"/>
    <n v="0"/>
    <d v="2023-12-01T00:00:00"/>
    <s v="BH Colorado Electric Oper Co"/>
    <s v="Regulated Electric (122)"/>
    <s v="X DNU # 780 (D) Readers"/>
    <x v="184"/>
    <n v="135500"/>
    <x v="34"/>
    <n v="9803407"/>
    <s v="POLE, WOOD"/>
    <d v="1987-07-01T00:00:00"/>
    <d v="1987-07-01T00:00:00"/>
    <s v="WCDXFER"/>
  </r>
  <r>
    <n v="0"/>
    <n v="0"/>
    <n v="0"/>
    <n v="0"/>
    <d v="2023-12-01T00:00:00"/>
    <s v="BH Colorado Electric Oper Co"/>
    <s v="Regulated Electric (122)"/>
    <s v="X DNU # 780 (D) Readers"/>
    <x v="184"/>
    <n v="135500"/>
    <x v="34"/>
    <n v="9803228"/>
    <s v="POLE, WOOD"/>
    <d v="2000-02-01T00:00:00"/>
    <d v="2000-01-01T00:00:00"/>
    <s v="WCDXFER"/>
  </r>
  <r>
    <n v="0"/>
    <n v="0"/>
    <n v="0"/>
    <n v="0"/>
    <d v="2023-12-01T00:00:00"/>
    <s v="BH Colorado Electric Oper Co"/>
    <s v="Regulated Electric (122)"/>
    <s v="X DNU # 780 (D) Readers"/>
    <x v="184"/>
    <n v="135500"/>
    <x v="34"/>
    <n v="9802133"/>
    <s v="POLE, WOOD"/>
    <d v="2000-02-01T00:00:00"/>
    <d v="2000-01-01T00:00:00"/>
    <s v="WCDXFER"/>
  </r>
  <r>
    <n v="0"/>
    <n v="0"/>
    <n v="0"/>
    <n v="0"/>
    <d v="2023-12-01T00:00:00"/>
    <s v="BH Colorado Electric Oper Co"/>
    <s v="Regulated Electric (122)"/>
    <s v="X DNU # 780 (D) Readers"/>
    <x v="184"/>
    <n v="135500"/>
    <x v="34"/>
    <n v="9809991"/>
    <s v="POLE, WOOD"/>
    <d v="2002-01-25T00:00:00"/>
    <d v="2002-01-01T00:00:00"/>
    <s v="10015322"/>
  </r>
  <r>
    <n v="0"/>
    <n v="0"/>
    <n v="0"/>
    <n v="0"/>
    <d v="2023-12-01T00:00:00"/>
    <s v="BH Colorado Electric Oper Co"/>
    <s v="Regulated Electric (122)"/>
    <s v="X DNU # 780 (D) Readers"/>
    <x v="184"/>
    <n v="135500"/>
    <x v="34"/>
    <n v="9803406"/>
    <s v="POLE, WOOD"/>
    <d v="1984-07-01T00:00:00"/>
    <d v="1984-07-01T00:00:00"/>
    <s v="WCDXFER"/>
  </r>
  <r>
    <n v="0"/>
    <n v="0"/>
    <n v="0"/>
    <n v="0"/>
    <d v="2023-12-01T00:00:00"/>
    <s v="BH Colorado Electric Oper Co"/>
    <s v="Regulated Electric (122)"/>
    <s v="X DNU # 780 (D) Readers"/>
    <x v="184"/>
    <n v="135500"/>
    <x v="425"/>
    <n v="9823216"/>
    <s v="WOOD 1 POLE 30'"/>
    <d v="2000-02-01T00:00:00"/>
    <d v="2000-01-01T00:00:00"/>
    <s v="7105780131"/>
  </r>
  <r>
    <n v="0"/>
    <n v="0"/>
    <n v="0"/>
    <n v="0"/>
    <d v="2023-12-01T00:00:00"/>
    <s v="BH Colorado Electric Oper Co"/>
    <s v="Regulated Electric (122)"/>
    <s v="X DNU # 780 (D) Readers"/>
    <x v="184"/>
    <n v="135500"/>
    <x v="54"/>
    <n v="9823215"/>
    <s v="WOOD 1 POLE 65'"/>
    <d v="2000-02-01T00:00:00"/>
    <d v="2000-01-01T00:00:00"/>
    <s v="7105780131"/>
  </r>
  <r>
    <n v="0"/>
    <n v="0"/>
    <n v="0"/>
    <n v="0"/>
    <d v="2023-12-01T00:00:00"/>
    <s v="BH Colorado Electric Oper Co"/>
    <s v="Regulated Electric (122)"/>
    <s v="X DNU # 780 (D) Readers"/>
    <x v="184"/>
    <n v="135500"/>
    <x v="434"/>
    <n v="9975127"/>
    <s v="WOOD 2 POLES 60'"/>
    <d v="1987-07-01T00:00:00"/>
    <d v="1987-07-01T00:00:00"/>
    <s v="CPR Conversion"/>
  </r>
  <r>
    <n v="0"/>
    <n v="0"/>
    <n v="0"/>
    <n v="0"/>
    <d v="2023-12-01T00:00:00"/>
    <s v="BH Colorado Electric Oper Co"/>
    <s v="Regulated Electric (122)"/>
    <s v="X DNU # 780 (D) Readers"/>
    <x v="184"/>
    <n v="135500"/>
    <x v="434"/>
    <n v="9975128"/>
    <s v="WOOD 2 POLES 60'"/>
    <d v="1984-07-01T00:00:00"/>
    <d v="1984-07-01T00:00:00"/>
    <s v="CPR Conversion"/>
  </r>
  <r>
    <n v="0"/>
    <n v="0"/>
    <n v="0"/>
    <n v="0"/>
    <d v="2023-12-01T00:00:00"/>
    <s v="BH Colorado Electric Oper Co"/>
    <s v="Regulated Electric (122)"/>
    <s v="X DNU # 780 (D) Readers"/>
    <x v="184"/>
    <n v="135600"/>
    <x v="41"/>
    <n v="9809990"/>
    <s v="CONDUCTOR, OH TRANS &amp; DIST BARE"/>
    <d v="2002-01-25T00:00:00"/>
    <d v="2002-01-01T00:00:00"/>
    <s v="10015322"/>
  </r>
  <r>
    <n v="0"/>
    <n v="0"/>
    <n v="0"/>
    <n v="0"/>
    <d v="2023-12-01T00:00:00"/>
    <s v="BH Colorado Electric Oper Co"/>
    <s v="Regulated Electric (122)"/>
    <s v="X DNU # 780 (D) Readers"/>
    <x v="184"/>
    <n v="135600"/>
    <x v="35"/>
    <n v="9975126"/>
    <s v="CONDUCTOR, OVERHEAD"/>
    <d v="1984-07-01T00:00:00"/>
    <d v="1984-07-01T00:00:00"/>
    <s v="CPR Conversion"/>
  </r>
  <r>
    <n v="0"/>
    <n v="0"/>
    <n v="0"/>
    <n v="0"/>
    <d v="2023-12-01T00:00:00"/>
    <s v="BH Colorado Electric Oper Co"/>
    <s v="Regulated Electric (122)"/>
    <s v="X DNU # 780 (D) Readers"/>
    <x v="184"/>
    <n v="135600"/>
    <x v="3"/>
    <n v="9809884"/>
    <s v="Partial Rebuild of 69 KV KS-2"/>
    <d v="2002-01-25T00:00:00"/>
    <d v="2002-03-01T00:00:00"/>
    <s v="10015322"/>
  </r>
  <r>
    <n v="0"/>
    <n v="0"/>
    <n v="0"/>
    <n v="0"/>
    <d v="2023-12-01T00:00:00"/>
    <s v="BH Colorado Electric Oper Co"/>
    <s v="Regulated Electric (122)"/>
    <s v="X DNU # 780 (D) Readers"/>
    <x v="184"/>
    <n v="135600"/>
    <x v="29"/>
    <n v="9809993"/>
    <s v="POST INSULATORS"/>
    <d v="2002-01-25T00:00:00"/>
    <d v="2002-01-01T00:00:00"/>
    <s v="10015322"/>
  </r>
  <r>
    <n v="0"/>
    <n v="0"/>
    <n v="0"/>
    <n v="0"/>
    <d v="2023-12-01T00:00:00"/>
    <s v="BH Colorado Electric Oper Co"/>
    <s v="Regulated Electric (122)"/>
    <s v="X DNU # 780 (D) Readers"/>
    <x v="184"/>
    <n v="135600"/>
    <x v="31"/>
    <n v="9809992"/>
    <s v="SUSPENSION INSULATORS"/>
    <d v="2002-01-25T00:00:00"/>
    <d v="2002-01-01T00:00:00"/>
    <s v="10015322"/>
  </r>
  <r>
    <n v="0"/>
    <n v="0"/>
    <n v="0"/>
    <n v="0"/>
    <d v="2023-12-01T00:00:00"/>
    <s v="BH Colorado Electric Oper Co"/>
    <s v="Regulated Electric (122)"/>
    <s v="X DNU # 782 (D) Nepesta"/>
    <x v="185"/>
    <n v="135002"/>
    <x v="17"/>
    <n v="9870163"/>
    <s v="T-LIN S32 T21 R60"/>
    <d v="1981-07-01T00:00:00"/>
    <d v="1981-07-01T00:00:00"/>
    <s v="CPR Conversion"/>
  </r>
  <r>
    <n v="0"/>
    <n v="0"/>
    <n v="0"/>
    <n v="0"/>
    <d v="2023-12-01T00:00:00"/>
    <s v="BH Colorado Electric Oper Co"/>
    <s v="Regulated Electric (122)"/>
    <s v="X DNU # 782 (D) Nepesta"/>
    <x v="185"/>
    <n v="135002"/>
    <x v="17"/>
    <n v="9870164"/>
    <s v="T-LIN S19 T22 R60"/>
    <d v="1981-07-01T00:00:00"/>
    <d v="1981-07-01T00:00:00"/>
    <s v="CPR Conversion"/>
  </r>
  <r>
    <n v="0"/>
    <n v="0"/>
    <n v="0"/>
    <n v="0"/>
    <d v="2023-12-01T00:00:00"/>
    <s v="BH Colorado Electric Oper Co"/>
    <s v="Regulated Electric (122)"/>
    <s v="X DNU # 782 (D) Nepesta"/>
    <x v="185"/>
    <n v="135002"/>
    <x v="17"/>
    <n v="9870081"/>
    <s v="T-LIN S17 T22 R60"/>
    <d v="1981-07-01T00:00:00"/>
    <d v="1981-07-01T00:00:00"/>
    <s v="CPR Conversion"/>
  </r>
  <r>
    <n v="0"/>
    <n v="0"/>
    <n v="0"/>
    <n v="0"/>
    <d v="2023-12-01T00:00:00"/>
    <s v="BH Colorado Electric Oper Co"/>
    <s v="Regulated Electric (122)"/>
    <s v="X DNU # 782 (D) Nepesta"/>
    <x v="185"/>
    <n v="135002"/>
    <x v="17"/>
    <n v="9727124"/>
    <s v="T-LIN S05 T22 R60"/>
    <d v="1981-07-01T00:00:00"/>
    <d v="1981-07-01T00:00:00"/>
    <s v="CPR Conversion"/>
  </r>
  <r>
    <n v="0"/>
    <n v="0"/>
    <n v="0"/>
    <n v="0"/>
    <d v="2023-12-01T00:00:00"/>
    <s v="BH Colorado Electric Oper Co"/>
    <s v="Regulated Electric (122)"/>
    <s v="X DNU # 782 (D) Nepesta"/>
    <x v="185"/>
    <n v="135500"/>
    <x v="32"/>
    <n v="9802668"/>
    <s v="CROSSARM ASSEMBLIES, WOOD"/>
    <d v="1982-07-01T00:00:00"/>
    <d v="1982-07-01T00:00:00"/>
    <s v="WCDXFER"/>
  </r>
  <r>
    <n v="0"/>
    <n v="0"/>
    <n v="0"/>
    <n v="0"/>
    <d v="2023-12-01T00:00:00"/>
    <s v="BH Colorado Electric Oper Co"/>
    <s v="Regulated Electric (122)"/>
    <s v="X DNU # 782 (D) Nepesta"/>
    <x v="185"/>
    <n v="135500"/>
    <x v="32"/>
    <n v="9733149"/>
    <s v="CROSSARM ASSEMBLIES, WOOD"/>
    <d v="2009-09-01T00:00:00"/>
    <d v="2009-01-01T00:00:00"/>
    <s v="7105782131"/>
  </r>
  <r>
    <n v="0"/>
    <n v="0"/>
    <n v="0"/>
    <n v="0"/>
    <d v="2023-12-01T00:00:00"/>
    <s v="BH Colorado Electric Oper Co"/>
    <s v="Regulated Electric (122)"/>
    <s v="X DNU # 782 (D) Nepesta"/>
    <x v="185"/>
    <n v="135500"/>
    <x v="32"/>
    <n v="9802530"/>
    <s v="CROSSARM ASSEMBLIES, WOOD"/>
    <d v="1982-07-01T00:00:00"/>
    <d v="1982-07-01T00:00:00"/>
    <s v="WCDXFER"/>
  </r>
  <r>
    <n v="0"/>
    <n v="0"/>
    <n v="0"/>
    <n v="0"/>
    <d v="2023-12-01T00:00:00"/>
    <s v="BH Colorado Electric Oper Co"/>
    <s v="Regulated Electric (122)"/>
    <s v="X DNU # 782 (D) Nepesta"/>
    <x v="185"/>
    <n v="135500"/>
    <x v="3"/>
    <n v="9750093"/>
    <s v="Repl 9 str-line 782-Wind damag"/>
    <d v="2006-07-06T00:00:00"/>
    <d v="2006-07-01T00:00:00"/>
    <s v="10023920"/>
  </r>
  <r>
    <n v="0"/>
    <n v="0"/>
    <n v="0"/>
    <n v="0"/>
    <d v="2023-12-01T00:00:00"/>
    <s v="BH Colorado Electric Oper Co"/>
    <s v="Regulated Electric (122)"/>
    <s v="X DNU # 782 (D) Nepesta"/>
    <x v="185"/>
    <n v="135500"/>
    <x v="37"/>
    <n v="14530922"/>
    <s v="Pole, Other"/>
    <d v="2016-03-01T00:00:00"/>
    <d v="2016-01-01T00:00:00"/>
    <s v="7105782131"/>
  </r>
  <r>
    <n v="0"/>
    <n v="0"/>
    <n v="0"/>
    <n v="0"/>
    <d v="2023-12-01T00:00:00"/>
    <s v="BH Colorado Electric Oper Co"/>
    <s v="Regulated Electric (122)"/>
    <s v="X DNU # 782 (D) Nepesta"/>
    <x v="185"/>
    <n v="135500"/>
    <x v="34"/>
    <n v="9742323"/>
    <s v="POLE, WOOD"/>
    <d v="2006-07-06T00:00:00"/>
    <d v="2006-01-01T00:00:00"/>
    <s v="10023920"/>
  </r>
  <r>
    <n v="0"/>
    <n v="0"/>
    <n v="0"/>
    <n v="0"/>
    <d v="2023-12-01T00:00:00"/>
    <s v="BH Colorado Electric Oper Co"/>
    <s v="Regulated Electric (122)"/>
    <s v="X DNU # 782 (D) Nepesta"/>
    <x v="185"/>
    <n v="135500"/>
    <x v="34"/>
    <n v="9733150"/>
    <s v="POLE, WOOD"/>
    <d v="2009-09-01T00:00:00"/>
    <d v="2009-01-01T00:00:00"/>
    <s v="7105782131"/>
  </r>
  <r>
    <n v="0"/>
    <n v="0"/>
    <n v="0"/>
    <n v="0"/>
    <d v="2023-12-01T00:00:00"/>
    <s v="BH Colorado Electric Oper Co"/>
    <s v="Regulated Electric (122)"/>
    <s v="X DNU # 782 (D) Nepesta"/>
    <x v="185"/>
    <n v="135500"/>
    <x v="34"/>
    <n v="9803069"/>
    <s v="POLE, WOOD"/>
    <d v="1982-07-01T00:00:00"/>
    <d v="1982-07-01T00:00:00"/>
    <s v="WCDXFER"/>
  </r>
  <r>
    <n v="0"/>
    <n v="0"/>
    <n v="0"/>
    <n v="0"/>
    <d v="2023-12-01T00:00:00"/>
    <s v="BH Colorado Electric Oper Co"/>
    <s v="Regulated Electric (122)"/>
    <s v="X DNU # 782 (D) Nepesta"/>
    <x v="185"/>
    <n v="135500"/>
    <x v="34"/>
    <n v="9803206"/>
    <s v="POLE, WOOD"/>
    <d v="1982-07-01T00:00:00"/>
    <d v="1982-07-01T00:00:00"/>
    <s v="WCDXFER"/>
  </r>
  <r>
    <n v="0"/>
    <n v="0"/>
    <n v="0"/>
    <n v="0"/>
    <d v="2023-12-01T00:00:00"/>
    <s v="BH Colorado Electric Oper Co"/>
    <s v="Regulated Electric (122)"/>
    <s v="X DNU # 782 (D) Nepesta"/>
    <x v="185"/>
    <n v="135500"/>
    <x v="53"/>
    <n v="9975125"/>
    <s v="WOOD 1 POLE 60'"/>
    <d v="1982-07-01T00:00:00"/>
    <d v="1982-07-01T00:00:00"/>
    <s v="CPR Conversion"/>
  </r>
  <r>
    <n v="0"/>
    <n v="0"/>
    <n v="0"/>
    <n v="0"/>
    <d v="2023-12-01T00:00:00"/>
    <s v="BH Colorado Electric Oper Co"/>
    <s v="Regulated Electric (122)"/>
    <s v="X DNU # 782 (D) Nepesta"/>
    <x v="185"/>
    <n v="135500"/>
    <x v="54"/>
    <n v="9975124"/>
    <s v="WOOD 1 POLE 65'"/>
    <d v="1982-07-01T00:00:00"/>
    <d v="1982-07-01T00:00:00"/>
    <s v="CPR Conversion"/>
  </r>
  <r>
    <n v="0"/>
    <n v="0"/>
    <n v="0"/>
    <n v="0"/>
    <d v="2023-12-01T00:00:00"/>
    <s v="BH Colorado Electric Oper Co"/>
    <s v="Regulated Electric (122)"/>
    <s v="X DNU # 782 (D) Nepesta"/>
    <x v="185"/>
    <n v="135600"/>
    <x v="35"/>
    <n v="9975123"/>
    <s v="CONDUCTOR, OVERHEAD"/>
    <d v="1982-07-01T00:00:00"/>
    <d v="1982-07-01T00:00:00"/>
    <s v="CPR Conversion"/>
  </r>
  <r>
    <n v="0"/>
    <n v="0"/>
    <n v="0"/>
    <n v="0"/>
    <d v="2023-12-01T00:00:00"/>
    <s v="BH Colorado Electric Oper Co"/>
    <s v="Regulated Electric (122)"/>
    <s v="X DNU # 782 (D) Nepesta"/>
    <x v="185"/>
    <n v="135600"/>
    <x v="29"/>
    <n v="9742324"/>
    <s v="POST INSULATORS"/>
    <d v="2006-07-06T00:00:00"/>
    <d v="2006-01-01T00:00:00"/>
    <s v="10023920"/>
  </r>
  <r>
    <n v="0"/>
    <n v="0"/>
    <n v="0"/>
    <n v="0"/>
    <d v="2023-12-01T00:00:00"/>
    <s v="BH Colorado Electric Oper Co"/>
    <s v="Regulated Electric (122)"/>
    <s v="X DNU # 782 (D) Nepesta"/>
    <x v="185"/>
    <n v="135600"/>
    <x v="30"/>
    <n v="9975122"/>
    <s v="STATIC WIRE (TRANSMISSION LINES)"/>
    <d v="1982-07-01T00:00:00"/>
    <d v="1982-07-01T00:00:00"/>
    <s v="CPR Conversion"/>
  </r>
  <r>
    <n v="0"/>
    <n v="0"/>
    <n v="0"/>
    <n v="0"/>
    <d v="2023-12-01T00:00:00"/>
    <s v="BH Colorado Electric Oper Co"/>
    <s v="Regulated Electric (122)"/>
    <s v="X DNU # 782 (D) Nepesta"/>
    <x v="185"/>
    <n v="135600"/>
    <x v="31"/>
    <n v="9710414"/>
    <s v="SUSPENSION INSULATORS"/>
    <d v="2009-09-01T00:00:00"/>
    <d v="2009-01-01T00:00:00"/>
    <s v="7105782131"/>
  </r>
  <r>
    <n v="0"/>
    <n v="0"/>
    <n v="0"/>
    <n v="0"/>
    <d v="2023-12-01T00:00:00"/>
    <s v="BH Colorado Electric Oper Co"/>
    <s v="Regulated Electric (122)"/>
    <s v="X DNU # 784 (D) Fowler Sub"/>
    <x v="186"/>
    <n v="135002"/>
    <x v="17"/>
    <n v="9870141"/>
    <s v="T-LIN S32 T22 R59"/>
    <d v="1983-07-01T00:00:00"/>
    <d v="1983-07-01T00:00:00"/>
    <s v="CPR Conversion"/>
  </r>
  <r>
    <n v="0"/>
    <n v="0"/>
    <n v="0"/>
    <n v="0"/>
    <d v="2023-12-01T00:00:00"/>
    <s v="BH Colorado Electric Oper Co"/>
    <s v="Regulated Electric (122)"/>
    <s v="X DNU # 784 (D) Fowler Sub"/>
    <x v="186"/>
    <n v="135002"/>
    <x v="17"/>
    <n v="9870140"/>
    <s v="T-LIN S21 T22 R59"/>
    <d v="1983-07-01T00:00:00"/>
    <d v="1983-07-01T00:00:00"/>
    <s v="CPR Conversion"/>
  </r>
  <r>
    <n v="0"/>
    <n v="0"/>
    <n v="0"/>
    <n v="0"/>
    <d v="2023-12-01T00:00:00"/>
    <s v="BH Colorado Electric Oper Co"/>
    <s v="Regulated Electric (122)"/>
    <s v="X DNU # 784 (D) Fowler Sub"/>
    <x v="186"/>
    <n v="135002"/>
    <x v="17"/>
    <n v="9718855"/>
    <s v="T-LIN S20 T22 R59"/>
    <d v="1983-07-01T00:00:00"/>
    <d v="1983-07-01T00:00:00"/>
    <s v="CPR Conversion"/>
  </r>
  <r>
    <n v="0"/>
    <n v="0"/>
    <n v="0"/>
    <n v="0"/>
    <d v="2023-12-01T00:00:00"/>
    <s v="BH Colorado Electric Oper Co"/>
    <s v="Regulated Electric (122)"/>
    <s v="X DNU # 784 (D) Fowler Sub"/>
    <x v="186"/>
    <n v="135002"/>
    <x v="17"/>
    <n v="9870139"/>
    <s v="T-LIN S29 T22 R59"/>
    <d v="1983-07-01T00:00:00"/>
    <d v="1983-07-01T00:00:00"/>
    <s v="CPR Conversion"/>
  </r>
  <r>
    <n v="0"/>
    <n v="0"/>
    <n v="0"/>
    <n v="0"/>
    <d v="2023-12-01T00:00:00"/>
    <s v="BH Colorado Electric Oper Co"/>
    <s v="Regulated Electric (122)"/>
    <s v="X DNU # 784 (D) Fowler Sub"/>
    <x v="186"/>
    <n v="135500"/>
    <x v="70"/>
    <n v="9802385"/>
    <s v="CROSSARM ASSEMBLIES, WOOD"/>
    <d v="1983-07-01T00:00:00"/>
    <d v="1983-07-01T00:00:00"/>
    <s v="WCDXFER"/>
  </r>
  <r>
    <n v="0"/>
    <n v="0"/>
    <n v="0"/>
    <n v="0"/>
    <d v="2023-12-01T00:00:00"/>
    <s v="BH Colorado Electric Oper Co"/>
    <s v="Regulated Electric (122)"/>
    <s v="X DNU # 784 (D) Fowler Sub"/>
    <x v="186"/>
    <n v="135500"/>
    <x v="70"/>
    <n v="9802472"/>
    <s v="CROSSARM ASSEMBLIES, WOOD"/>
    <d v="1983-07-01T00:00:00"/>
    <d v="1983-07-01T00:00:00"/>
    <s v="WCDXFER"/>
  </r>
  <r>
    <n v="0"/>
    <n v="0"/>
    <n v="0"/>
    <n v="0"/>
    <d v="2023-12-01T00:00:00"/>
    <s v="BH Colorado Electric Oper Co"/>
    <s v="Regulated Electric (122)"/>
    <s v="X DNU # 784 (D) Fowler Sub"/>
    <x v="186"/>
    <n v="135500"/>
    <x v="32"/>
    <n v="9802841"/>
    <s v="CROSSARM ASSEMBLIES, WOOD"/>
    <d v="1983-07-01T00:00:00"/>
    <d v="1983-07-01T00:00:00"/>
    <s v="WCDXFER"/>
  </r>
  <r>
    <n v="0"/>
    <n v="0"/>
    <n v="0"/>
    <n v="0"/>
    <d v="2023-12-01T00:00:00"/>
    <s v="BH Colorado Electric Oper Co"/>
    <s v="Regulated Electric (122)"/>
    <s v="X DNU # 784 (D) Fowler Sub"/>
    <x v="186"/>
    <n v="135500"/>
    <x v="34"/>
    <n v="9802960"/>
    <s v="POLE, WOOD"/>
    <d v="1983-07-01T00:00:00"/>
    <d v="1983-07-01T00:00:00"/>
    <s v="WCDXFER"/>
  </r>
  <r>
    <n v="0"/>
    <n v="0"/>
    <n v="0"/>
    <n v="0"/>
    <d v="2023-12-01T00:00:00"/>
    <s v="BH Colorado Electric Oper Co"/>
    <s v="Regulated Electric (122)"/>
    <s v="X DNU # 784 (D) Fowler Sub"/>
    <x v="186"/>
    <n v="135500"/>
    <x v="34"/>
    <n v="9803405"/>
    <s v="POLE, WOOD"/>
    <d v="1983-07-01T00:00:00"/>
    <d v="1983-07-01T00:00:00"/>
    <s v="WCDXFER"/>
  </r>
  <r>
    <n v="0"/>
    <n v="0"/>
    <n v="0"/>
    <n v="0"/>
    <d v="2023-12-01T00:00:00"/>
    <s v="BH Colorado Electric Oper Co"/>
    <s v="Regulated Electric (122)"/>
    <s v="X DNU # 784 (D) Fowler Sub"/>
    <x v="186"/>
    <n v="135500"/>
    <x v="34"/>
    <n v="9819871"/>
    <s v="POLE, WOOD"/>
    <d v="2005-09-01T00:00:00"/>
    <d v="2005-01-01T00:00:00"/>
    <s v="7105784131"/>
  </r>
  <r>
    <n v="0"/>
    <n v="0"/>
    <n v="0"/>
    <n v="0"/>
    <d v="2023-12-01T00:00:00"/>
    <s v="BH Colorado Electric Oper Co"/>
    <s v="Regulated Electric (122)"/>
    <s v="X DNU # 784 (D) Fowler Sub"/>
    <x v="186"/>
    <n v="135500"/>
    <x v="34"/>
    <n v="9803011"/>
    <s v="POLE, WOOD"/>
    <d v="1983-07-01T00:00:00"/>
    <d v="1983-07-01T00:00:00"/>
    <s v="WCDXFER"/>
  </r>
  <r>
    <n v="0"/>
    <n v="0"/>
    <n v="0"/>
    <n v="0"/>
    <d v="2023-12-01T00:00:00"/>
    <s v="BH Colorado Electric Oper Co"/>
    <s v="Regulated Electric (122)"/>
    <s v="X DNU # 784 (D) Fowler Sub"/>
    <x v="186"/>
    <n v="135500"/>
    <x v="52"/>
    <n v="9975157"/>
    <s v="WOOD 1 POLE 55'"/>
    <d v="1983-07-01T00:00:00"/>
    <d v="1983-07-01T00:00:00"/>
    <s v="CPR Conversion"/>
  </r>
  <r>
    <n v="0"/>
    <n v="0"/>
    <n v="0"/>
    <n v="0"/>
    <d v="2023-12-01T00:00:00"/>
    <s v="BH Colorado Electric Oper Co"/>
    <s v="Regulated Electric (122)"/>
    <s v="X DNU # 784 (D) Fowler Sub"/>
    <x v="186"/>
    <n v="135500"/>
    <x v="53"/>
    <n v="9975156"/>
    <s v="WOOD 1 POLE 60'"/>
    <d v="1983-07-01T00:00:00"/>
    <d v="1983-07-01T00:00:00"/>
    <s v="CPR Conversion"/>
  </r>
  <r>
    <n v="0"/>
    <n v="0"/>
    <n v="0"/>
    <n v="0"/>
    <d v="2023-12-01T00:00:00"/>
    <s v="BH Colorado Electric Oper Co"/>
    <s v="Regulated Electric (122)"/>
    <s v="X DNU # 784 (D) Fowler Sub"/>
    <x v="186"/>
    <n v="135500"/>
    <x v="434"/>
    <n v="9975158"/>
    <s v="WOOD 2 POLES 60'"/>
    <d v="1983-07-01T00:00:00"/>
    <d v="1983-07-01T00:00:00"/>
    <s v="CPR Conversion"/>
  </r>
  <r>
    <n v="0"/>
    <n v="0"/>
    <n v="0"/>
    <n v="0"/>
    <d v="2023-12-01T00:00:00"/>
    <s v="BH Colorado Electric Oper Co"/>
    <s v="Regulated Electric (122)"/>
    <s v="X DNU # 784 (D) Fowler Sub"/>
    <x v="186"/>
    <n v="135600"/>
    <x v="35"/>
    <n v="9693341"/>
    <s v="CONDUCTOR, OVERHEAD"/>
    <d v="1983-07-01T00:00:00"/>
    <d v="1983-07-01T00:00:00"/>
    <s v="CPR Conversion"/>
  </r>
  <r>
    <n v="0"/>
    <n v="0"/>
    <n v="0"/>
    <n v="0"/>
    <d v="2023-12-01T00:00:00"/>
    <s v="BH Colorado Electric Oper Co"/>
    <s v="Regulated Electric (122)"/>
    <s v="X DNU # 784 (D) Fowler Sub"/>
    <x v="186"/>
    <n v="135600"/>
    <x v="91"/>
    <n v="9975154"/>
    <s v="SCADA EQUIPMENT- RTU"/>
    <d v="1987-07-01T00:00:00"/>
    <d v="1987-07-01T00:00:00"/>
    <s v="CPR Conversion"/>
  </r>
  <r>
    <n v="0"/>
    <n v="0"/>
    <n v="0"/>
    <n v="0"/>
    <d v="2023-12-01T00:00:00"/>
    <s v="BH Colorado Electric Oper Co"/>
    <s v="Regulated Electric (122)"/>
    <s v="X DNU # 784 (D) Fowler Sub"/>
    <x v="186"/>
    <n v="135600"/>
    <x v="91"/>
    <n v="9728071"/>
    <s v="TELEMETERING-RTU"/>
    <d v="1988-07-01T00:00:00"/>
    <d v="1988-07-01T00:00:00"/>
    <s v="CPR Conversion"/>
  </r>
  <r>
    <n v="0"/>
    <n v="0"/>
    <n v="0"/>
    <n v="0"/>
    <d v="2023-12-01T00:00:00"/>
    <s v="BH Colorado Electric Oper Co"/>
    <s v="Regulated Electric (122)"/>
    <s v="X DNU # 784 (D) Fowler Sub"/>
    <x v="186"/>
    <n v="135600"/>
    <x v="242"/>
    <n v="9724210"/>
    <s v="TELEMETERING-TRANSMITTER"/>
    <d v="1988-07-01T00:00:00"/>
    <d v="1988-07-01T00:00:00"/>
    <s v="CPR Conversion"/>
  </r>
  <r>
    <n v="0"/>
    <n v="0"/>
    <n v="0"/>
    <n v="0"/>
    <d v="2023-12-01T00:00:00"/>
    <s v="BH Colorado Electric Oper Co"/>
    <s v="Regulated Electric (122)"/>
    <s v="X DNU # 784 (D) Fowler Sub"/>
    <x v="186"/>
    <n v="135600"/>
    <x v="242"/>
    <n v="9975153"/>
    <s v="SCADA EQUIPMENT- TRANSMITTER"/>
    <d v="1987-07-01T00:00:00"/>
    <d v="1987-07-01T00:00:00"/>
    <s v="CPR Conversion"/>
  </r>
  <r>
    <n v="0"/>
    <n v="0"/>
    <n v="0"/>
    <n v="0"/>
    <d v="2023-12-01T00:00:00"/>
    <s v="BH Colorado Electric Oper Co"/>
    <s v="Regulated Electric (122)"/>
    <s v="X DNU # 784 (D) Fowler Sub"/>
    <x v="186"/>
    <n v="135600"/>
    <x v="30"/>
    <n v="9975155"/>
    <s v="STATIC WIRE (TRANSMISSION LINES)"/>
    <d v="1983-07-01T00:00:00"/>
    <d v="1983-07-01T00:00:00"/>
    <s v="CPR Conversion"/>
  </r>
  <r>
    <n v="0"/>
    <n v="0"/>
    <n v="0"/>
    <n v="0"/>
    <d v="2023-12-01T00:00:00"/>
    <s v="BH Colorado Electric Oper Co"/>
    <s v="Regulated Electric (122)"/>
    <s v="X DNU # 792 (D) PDA Sub"/>
    <x v="187"/>
    <n v="135500"/>
    <x v="32"/>
    <n v="9740790"/>
    <s v="CROSSARM ASSEMBLIES, WOOD"/>
    <d v="2008-07-01T00:00:00"/>
    <d v="2008-01-01T00:00:00"/>
    <s v="7105792131"/>
  </r>
  <r>
    <n v="0"/>
    <n v="0"/>
    <n v="0"/>
    <n v="0"/>
    <d v="2023-12-01T00:00:00"/>
    <s v="BH Colorado Electric Oper Co"/>
    <s v="Regulated Electric (122)"/>
    <s v="X DNU # 792 (D) PDA Sub"/>
    <x v="187"/>
    <n v="135500"/>
    <x v="32"/>
    <n v="9816503"/>
    <s v="CROSSARM ASSEMBLIES, WOOD"/>
    <d v="2004-01-01T00:00:00"/>
    <d v="2004-01-01T00:00:00"/>
    <s v="7105792131"/>
  </r>
  <r>
    <n v="0"/>
    <n v="0"/>
    <n v="0"/>
    <n v="0"/>
    <d v="2023-12-01T00:00:00"/>
    <s v="BH Colorado Electric Oper Co"/>
    <s v="Regulated Electric (122)"/>
    <s v="X DNU # 792 (D) PDA Sub"/>
    <x v="187"/>
    <n v="135500"/>
    <x v="32"/>
    <n v="9802690"/>
    <s v="CROSSARM ASSEMBLIES, WOOD"/>
    <d v="1987-07-01T00:00:00"/>
    <d v="1987-07-01T00:00:00"/>
    <s v="WCDXFER"/>
  </r>
  <r>
    <n v="0"/>
    <n v="0"/>
    <n v="0"/>
    <n v="0"/>
    <d v="2023-12-01T00:00:00"/>
    <s v="BH Colorado Electric Oper Co"/>
    <s v="Regulated Electric (122)"/>
    <s v="X DNU # 792 (D) PDA Sub"/>
    <x v="187"/>
    <n v="135500"/>
    <x v="32"/>
    <n v="9816204"/>
    <s v="CROSSARM ASSEMBLIES, WOOD"/>
    <d v="2003-12-01T00:00:00"/>
    <d v="2003-01-01T00:00:00"/>
    <s v="7105792131"/>
  </r>
  <r>
    <n v="0"/>
    <n v="0"/>
    <n v="0"/>
    <n v="0"/>
    <d v="2023-12-01T00:00:00"/>
    <s v="BH Colorado Electric Oper Co"/>
    <s v="Regulated Electric (122)"/>
    <s v="X DNU # 792 (D) PDA Sub"/>
    <x v="187"/>
    <n v="135500"/>
    <x v="34"/>
    <n v="9803227"/>
    <s v="POLE, WOOD"/>
    <d v="1987-07-01T00:00:00"/>
    <d v="1987-07-01T00:00:00"/>
    <s v="WCDXFER"/>
  </r>
  <r>
    <n v="0"/>
    <n v="0"/>
    <n v="0"/>
    <n v="0"/>
    <d v="2023-12-01T00:00:00"/>
    <s v="BH Colorado Electric Oper Co"/>
    <s v="Regulated Electric (122)"/>
    <s v="X DNU # 792 (D) PDA Sub"/>
    <x v="187"/>
    <n v="135500"/>
    <x v="54"/>
    <n v="9975112"/>
    <s v="WOOD 1 POLE 65'"/>
    <d v="1987-07-01T00:00:00"/>
    <d v="1987-07-01T00:00:00"/>
    <s v="CPR Conversion"/>
  </r>
  <r>
    <n v="0"/>
    <n v="0"/>
    <n v="0"/>
    <n v="0"/>
    <d v="2023-12-01T00:00:00"/>
    <s v="BH Colorado Electric Oper Co"/>
    <s v="Regulated Electric (122)"/>
    <s v="X DNU # 792 (D) PDA Sub"/>
    <x v="187"/>
    <n v="135600"/>
    <x v="30"/>
    <n v="9975111"/>
    <s v="STATIC WIRE (TRANSMISSION LINES)"/>
    <d v="1987-07-01T00:00:00"/>
    <d v="1987-07-01T00:00:00"/>
    <s v="CPR Conversion"/>
  </r>
  <r>
    <n v="0"/>
    <n v="0"/>
    <n v="0"/>
    <n v="0"/>
    <d v="2023-12-01T00:00:00"/>
    <s v="BH Colorado Electric Oper Co"/>
    <s v="Regulated Electric (122)"/>
    <s v="X DNU # 792 (D) PDA Sub"/>
    <x v="187"/>
    <n v="135600"/>
    <x v="31"/>
    <n v="9740791"/>
    <s v="SUSPENSION INSULATORS"/>
    <d v="2008-07-01T00:00:00"/>
    <d v="2008-01-01T00:00:00"/>
    <s v="7105792131"/>
  </r>
  <r>
    <n v="0"/>
    <n v="0"/>
    <n v="0"/>
    <n v="0"/>
    <d v="2023-12-01T00:00:00"/>
    <s v="BH Colorado Electric Oper Co"/>
    <s v="Regulated Electric (122)"/>
    <s v="X DNU # 796 PDA Tap - Hue"/>
    <x v="188"/>
    <n v="135500"/>
    <x v="32"/>
    <n v="9802688"/>
    <s v="CROSSARM ASSEMBLIES, WOOD"/>
    <d v="1985-07-01T00:00:00"/>
    <d v="1985-07-01T00:00:00"/>
    <s v="WCDXFER"/>
  </r>
  <r>
    <n v="0"/>
    <n v="0"/>
    <n v="0"/>
    <n v="0"/>
    <d v="2023-12-01T00:00:00"/>
    <s v="BH Colorado Electric Oper Co"/>
    <s v="Regulated Electric (122)"/>
    <s v="X DNU # 796 PDA Tap - Hue"/>
    <x v="188"/>
    <n v="135500"/>
    <x v="32"/>
    <n v="9810963"/>
    <s v="CROSSARM ASSEMBLIES, WOOD"/>
    <d v="2002-06-01T00:00:00"/>
    <d v="2002-01-01T00:00:00"/>
    <s v="7105796131"/>
  </r>
  <r>
    <n v="0"/>
    <n v="0"/>
    <n v="0"/>
    <n v="0"/>
    <d v="2023-12-01T00:00:00"/>
    <s v="BH Colorado Electric Oper Co"/>
    <s v="Regulated Electric (122)"/>
    <s v="X DNU # 796 PDA Tap - Hue"/>
    <x v="188"/>
    <n v="135500"/>
    <x v="32"/>
    <n v="9802689"/>
    <s v="CROSSARM ASSEMBLIES, WOOD"/>
    <d v="1988-07-01T00:00:00"/>
    <d v="1988-07-01T00:00:00"/>
    <s v="WCDXFER"/>
  </r>
  <r>
    <n v="0"/>
    <n v="0"/>
    <n v="0"/>
    <n v="0"/>
    <d v="2023-12-01T00:00:00"/>
    <s v="BH Colorado Electric Oper Co"/>
    <s v="Regulated Electric (122)"/>
    <s v="X DNU # 796 PDA Tap - Hue"/>
    <x v="188"/>
    <n v="135500"/>
    <x v="34"/>
    <n v="9803225"/>
    <s v="POLE, WOOD"/>
    <d v="1985-07-01T00:00:00"/>
    <d v="1985-07-01T00:00:00"/>
    <s v="WCDXFER"/>
  </r>
  <r>
    <n v="0"/>
    <n v="0"/>
    <n v="0"/>
    <n v="0"/>
    <d v="2023-12-01T00:00:00"/>
    <s v="BH Colorado Electric Oper Co"/>
    <s v="Regulated Electric (122)"/>
    <s v="X DNU # 796 PDA Tap - Hue"/>
    <x v="188"/>
    <n v="135500"/>
    <x v="34"/>
    <n v="9803226"/>
    <s v="POLE, WOOD"/>
    <d v="1988-07-01T00:00:00"/>
    <d v="1988-07-01T00:00:00"/>
    <s v="WCDXFER"/>
  </r>
  <r>
    <n v="0"/>
    <n v="0"/>
    <n v="0"/>
    <n v="0"/>
    <d v="2023-12-01T00:00:00"/>
    <s v="BH Colorado Electric Oper Co"/>
    <s v="Regulated Electric (122)"/>
    <s v="X DNU # 796 PDA Tap - Hue"/>
    <x v="188"/>
    <n v="135500"/>
    <x v="34"/>
    <n v="9810964"/>
    <s v="POLE, WOOD"/>
    <d v="2002-06-01T00:00:00"/>
    <d v="2002-01-01T00:00:00"/>
    <s v="7105796131"/>
  </r>
  <r>
    <n v="0"/>
    <n v="0"/>
    <n v="0"/>
    <n v="0"/>
    <d v="2023-12-01T00:00:00"/>
    <s v="BH Colorado Electric Oper Co"/>
    <s v="Regulated Electric (122)"/>
    <s v="X DNU # 796 PDA Tap - Hue"/>
    <x v="188"/>
    <n v="135500"/>
    <x v="54"/>
    <n v="9975109"/>
    <s v="WOOD 1 POLE 65'"/>
    <d v="1988-07-01T00:00:00"/>
    <d v="1988-07-01T00:00:00"/>
    <s v="CPR Conversion"/>
  </r>
  <r>
    <n v="0"/>
    <n v="0"/>
    <n v="0"/>
    <n v="0"/>
    <d v="2023-12-01T00:00:00"/>
    <s v="BH Colorado Electric Oper Co"/>
    <s v="Regulated Electric (122)"/>
    <s v="X DNU # 796 PDA Tap - Hue"/>
    <x v="188"/>
    <n v="135500"/>
    <x v="54"/>
    <n v="9975110"/>
    <s v="WOOD 1 POLE 65'"/>
    <d v="1985-07-01T00:00:00"/>
    <d v="1985-07-01T00:00:00"/>
    <s v="CPR Conversion"/>
  </r>
  <r>
    <n v="0"/>
    <n v="0"/>
    <n v="0"/>
    <n v="0"/>
    <d v="2023-12-01T00:00:00"/>
    <s v="BH Colorado Electric Oper Co"/>
    <s v="Regulated Electric (122)"/>
    <s v="X DNU # 796 PDA Tap - Hue"/>
    <x v="188"/>
    <n v="135600"/>
    <x v="35"/>
    <n v="9728070"/>
    <s v="CONDUCTOR, OVERHEAD"/>
    <d v="1985-07-01T00:00:00"/>
    <d v="1985-07-01T00:00:00"/>
    <s v="CPR Conversion"/>
  </r>
  <r>
    <n v="0"/>
    <n v="0"/>
    <n v="0"/>
    <n v="0"/>
    <d v="2023-12-01T00:00:00"/>
    <s v="BH Colorado Electric Oper Co"/>
    <s v="Regulated Electric (122)"/>
    <s v="X DNU # 796 PDA Tap - Hue"/>
    <x v="188"/>
    <n v="135600"/>
    <x v="30"/>
    <n v="9697439"/>
    <s v="STATIC WIRE (TRANSMISSION LINES)"/>
    <d v="1985-07-01T00:00:00"/>
    <d v="1985-07-01T00:00:00"/>
    <s v="CPR Conversion"/>
  </r>
  <r>
    <n v="0"/>
    <n v="0"/>
    <n v="0"/>
    <n v="0"/>
    <d v="2023-12-01T00:00:00"/>
    <s v="BH Colorado Electric Oper Co"/>
    <s v="Regulated Electric (122)"/>
    <s v="X DNU # 800 (D) Boone Sub"/>
    <x v="189"/>
    <n v="135002"/>
    <x v="17"/>
    <n v="9870160"/>
    <s v="T-LIN S04 T21 R61"/>
    <d v="1981-07-01T00:00:00"/>
    <d v="1981-07-01T00:00:00"/>
    <s v="CPR Conversion"/>
  </r>
  <r>
    <n v="0"/>
    <n v="0"/>
    <n v="0"/>
    <n v="0"/>
    <d v="2023-12-01T00:00:00"/>
    <s v="BH Colorado Electric Oper Co"/>
    <s v="Regulated Electric (122)"/>
    <s v="X DNU # 800 (D) Boone Sub"/>
    <x v="189"/>
    <n v="135002"/>
    <x v="17"/>
    <n v="9870161"/>
    <s v="T-LIN S09 T21 R61"/>
    <d v="1982-07-01T00:00:00"/>
    <d v="1982-07-01T00:00:00"/>
    <s v="CPR Conversion"/>
  </r>
  <r>
    <n v="0"/>
    <n v="0"/>
    <n v="0"/>
    <n v="0"/>
    <d v="2023-12-01T00:00:00"/>
    <s v="BH Colorado Electric Oper Co"/>
    <s v="Regulated Electric (122)"/>
    <s v="X DNU # 800 (D) Boone Sub"/>
    <x v="189"/>
    <n v="135002"/>
    <x v="17"/>
    <n v="9870162"/>
    <s v="T-LIN S09 T21 R61"/>
    <d v="1981-07-01T00:00:00"/>
    <d v="1981-07-01T00:00:00"/>
    <s v="CPR Conversion"/>
  </r>
  <r>
    <n v="0"/>
    <n v="0"/>
    <n v="0"/>
    <n v="0"/>
    <d v="2023-12-01T00:00:00"/>
    <s v="BH Colorado Electric Oper Co"/>
    <s v="Regulated Electric (122)"/>
    <s v="X DNU # 800 (D) Boone Sub"/>
    <x v="189"/>
    <n v="135002"/>
    <x v="17"/>
    <n v="9870159"/>
    <s v="T-LIN S16 T21 R61"/>
    <d v="1981-07-01T00:00:00"/>
    <d v="1981-07-01T00:00:00"/>
    <s v="CPR Conversion"/>
  </r>
  <r>
    <n v="0"/>
    <n v="0"/>
    <n v="0"/>
    <n v="0"/>
    <d v="2023-12-01T00:00:00"/>
    <s v="BH Colorado Electric Oper Co"/>
    <s v="Regulated Electric (122)"/>
    <s v="X DNU # 800 (D) Boone Sub"/>
    <x v="189"/>
    <n v="135002"/>
    <x v="17"/>
    <n v="9699861"/>
    <s v="T-LIN S15 T21 R61"/>
    <d v="1981-07-01T00:00:00"/>
    <d v="1981-07-01T00:00:00"/>
    <s v="CPR Conversion"/>
  </r>
  <r>
    <n v="0"/>
    <n v="0"/>
    <n v="0"/>
    <n v="0"/>
    <d v="2023-12-01T00:00:00"/>
    <s v="BH Colorado Electric Oper Co"/>
    <s v="Regulated Electric (122)"/>
    <s v="X DNU # 800 (D) Boone Sub"/>
    <x v="189"/>
    <n v="135002"/>
    <x v="17"/>
    <n v="9696130"/>
    <s v="T-LIN S17 T22 R60"/>
    <d v="1982-07-01T00:00:00"/>
    <d v="1982-07-01T00:00:00"/>
    <s v="CPR Conversion"/>
  </r>
  <r>
    <n v="0"/>
    <n v="0"/>
    <n v="0"/>
    <n v="0"/>
    <d v="2023-12-01T00:00:00"/>
    <s v="BH Colorado Electric Oper Co"/>
    <s v="Regulated Electric (122)"/>
    <s v="X DNU # 800 (D) Boone Sub"/>
    <x v="189"/>
    <n v="135500"/>
    <x v="32"/>
    <n v="9802419"/>
    <s v="CROSSARM ASSEMBLIES, WOOD"/>
    <d v="1982-07-01T00:00:00"/>
    <d v="1982-07-01T00:00:00"/>
    <s v="WCDXFER"/>
  </r>
  <r>
    <n v="0"/>
    <n v="0"/>
    <n v="0"/>
    <n v="0"/>
    <d v="2023-12-01T00:00:00"/>
    <s v="BH Colorado Electric Oper Co"/>
    <s v="Regulated Electric (122)"/>
    <s v="X DNU # 800 (D) Boone Sub"/>
    <x v="189"/>
    <n v="135500"/>
    <x v="32"/>
    <n v="9802587"/>
    <s v="CROSSARM ASSEMBLIES, WOOD"/>
    <d v="1982-07-01T00:00:00"/>
    <d v="1982-07-01T00:00:00"/>
    <s v="WCDXFER"/>
  </r>
  <r>
    <n v="0"/>
    <n v="0"/>
    <n v="0"/>
    <n v="0"/>
    <d v="2023-12-01T00:00:00"/>
    <s v="BH Colorado Electric Oper Co"/>
    <s v="Regulated Electric (122)"/>
    <s v="X DNU # 800 (D) Boone Sub"/>
    <x v="189"/>
    <n v="135500"/>
    <x v="32"/>
    <n v="9802853"/>
    <s v="CROSSARM ASSEMBLIES, WOOD"/>
    <d v="1982-07-01T00:00:00"/>
    <d v="1982-07-01T00:00:00"/>
    <s v="WCDXFER"/>
  </r>
  <r>
    <n v="0"/>
    <n v="0"/>
    <n v="0"/>
    <n v="0"/>
    <d v="2023-12-01T00:00:00"/>
    <s v="BH Colorado Electric Oper Co"/>
    <s v="Regulated Electric (122)"/>
    <s v="X DNU # 800 (D) Boone Sub"/>
    <x v="189"/>
    <n v="135500"/>
    <x v="34"/>
    <n v="9802958"/>
    <s v="POLE, WOOD"/>
    <d v="1982-07-01T00:00:00"/>
    <d v="1982-07-01T00:00:00"/>
    <s v="WCDXFER"/>
  </r>
  <r>
    <n v="0"/>
    <n v="0"/>
    <n v="0"/>
    <n v="0"/>
    <d v="2023-12-01T00:00:00"/>
    <s v="BH Colorado Electric Oper Co"/>
    <s v="Regulated Electric (122)"/>
    <s v="X DNU # 800 (D) Boone Sub"/>
    <x v="189"/>
    <n v="135500"/>
    <x v="34"/>
    <n v="9803505"/>
    <s v="POLE, WOOD"/>
    <d v="1982-07-01T00:00:00"/>
    <d v="1982-07-01T00:00:00"/>
    <s v="WCDXFER"/>
  </r>
  <r>
    <n v="0"/>
    <n v="0"/>
    <n v="0"/>
    <n v="0"/>
    <d v="2023-12-01T00:00:00"/>
    <s v="BH Colorado Electric Oper Co"/>
    <s v="Regulated Electric (122)"/>
    <s v="X DNU # 800 (D) Boone Sub"/>
    <x v="189"/>
    <n v="135500"/>
    <x v="34"/>
    <n v="9803126"/>
    <s v="POLE, WOOD"/>
    <d v="1982-07-01T00:00:00"/>
    <d v="1982-07-01T00:00:00"/>
    <s v="WCDXFER"/>
  </r>
  <r>
    <n v="0"/>
    <n v="0"/>
    <n v="0"/>
    <n v="0"/>
    <d v="2023-12-01T00:00:00"/>
    <s v="BH Colorado Electric Oper Co"/>
    <s v="Regulated Electric (122)"/>
    <s v="X DNU # 800 (D) Boone Sub"/>
    <x v="189"/>
    <n v="135500"/>
    <x v="34"/>
    <n v="9804969"/>
    <s v="POLE, WOOD"/>
    <d v="1982-07-01T00:00:00"/>
    <d v="1982-07-01T00:00:00"/>
    <s v="WCDXFER"/>
  </r>
  <r>
    <n v="0"/>
    <n v="0"/>
    <n v="0"/>
    <n v="0"/>
    <d v="2023-12-01T00:00:00"/>
    <s v="BH Colorado Electric Oper Co"/>
    <s v="Regulated Electric (122)"/>
    <s v="X DNU # 800 (D) Boone Sub"/>
    <x v="189"/>
    <n v="135500"/>
    <x v="34"/>
    <n v="9804941"/>
    <s v="POLE, WOOD"/>
    <d v="1982-07-01T00:00:00"/>
    <d v="1982-07-01T00:00:00"/>
    <s v="WCDXFER"/>
  </r>
  <r>
    <n v="0"/>
    <n v="0"/>
    <n v="0"/>
    <n v="0"/>
    <d v="2023-12-01T00:00:00"/>
    <s v="BH Colorado Electric Oper Co"/>
    <s v="Regulated Electric (122)"/>
    <s v="X DNU # 800 (D) Boone Sub"/>
    <x v="189"/>
    <n v="135500"/>
    <x v="52"/>
    <n v="9701195"/>
    <s v="WOOD 1 POLE 55'"/>
    <d v="1982-07-01T00:00:00"/>
    <d v="1982-07-01T00:00:00"/>
    <s v="CPR Conversion"/>
  </r>
  <r>
    <n v="0"/>
    <n v="0"/>
    <n v="0"/>
    <n v="0"/>
    <d v="2023-12-01T00:00:00"/>
    <s v="BH Colorado Electric Oper Co"/>
    <s v="Regulated Electric (122)"/>
    <s v="X DNU # 800 (D) Boone Sub"/>
    <x v="189"/>
    <n v="135500"/>
    <x v="54"/>
    <n v="9975106"/>
    <s v="WOOD 1 POLE 65'"/>
    <d v="1982-07-01T00:00:00"/>
    <d v="1982-07-01T00:00:00"/>
    <s v="CPR Conversion"/>
  </r>
  <r>
    <n v="0"/>
    <n v="0"/>
    <n v="0"/>
    <n v="0"/>
    <d v="2023-12-01T00:00:00"/>
    <s v="BH Colorado Electric Oper Co"/>
    <s v="Regulated Electric (122)"/>
    <s v="X DNU # 800 (D) Boone Sub"/>
    <x v="189"/>
    <n v="135500"/>
    <x v="430"/>
    <n v="9975108"/>
    <s v="WOOD 2 POLES 65'"/>
    <d v="1982-07-01T00:00:00"/>
    <d v="1982-07-01T00:00:00"/>
    <s v="CPR Conversion"/>
  </r>
  <r>
    <n v="0"/>
    <n v="0"/>
    <n v="0"/>
    <n v="0"/>
    <d v="2023-12-01T00:00:00"/>
    <s v="BH Colorado Electric Oper Co"/>
    <s v="Regulated Electric (122)"/>
    <s v="X DNU # 800 (D) Boone Sub"/>
    <x v="189"/>
    <n v="135500"/>
    <x v="424"/>
    <n v="9724206"/>
    <s v="WOOD 3 POLES 70'"/>
    <d v="1982-07-01T00:00:00"/>
    <d v="1982-07-01T00:00:00"/>
    <s v="CPR Conversion"/>
  </r>
  <r>
    <n v="0"/>
    <n v="0"/>
    <n v="0"/>
    <n v="0"/>
    <d v="2023-12-01T00:00:00"/>
    <s v="BH Colorado Electric Oper Co"/>
    <s v="Regulated Electric (122)"/>
    <s v="X DNU # 800 (D) Boone Sub"/>
    <x v="189"/>
    <n v="135500"/>
    <x v="449"/>
    <n v="9975107"/>
    <s v="WOOD 4 POLES 90'"/>
    <d v="1982-07-01T00:00:00"/>
    <d v="1982-07-01T00:00:00"/>
    <s v="CPR Conversion"/>
  </r>
  <r>
    <n v="0"/>
    <n v="0"/>
    <n v="0"/>
    <n v="0"/>
    <d v="2023-12-01T00:00:00"/>
    <s v="BH Colorado Electric Oper Co"/>
    <s v="Regulated Electric (122)"/>
    <s v="X DNU # 800 (D) Boone Sub"/>
    <x v="189"/>
    <n v="135600"/>
    <x v="35"/>
    <n v="9975105"/>
    <s v="CONDUCTOR, OVERHEAD"/>
    <d v="1982-07-01T00:00:00"/>
    <d v="1982-07-01T00:00:00"/>
    <s v="CPR Conversion"/>
  </r>
  <r>
    <n v="0"/>
    <n v="0"/>
    <n v="0"/>
    <n v="0"/>
    <d v="2023-12-01T00:00:00"/>
    <s v="BH Colorado Electric Oper Co"/>
    <s v="Regulated Electric (122)"/>
    <s v="X DNU # 800 (D) Boone Sub"/>
    <x v="189"/>
    <n v="135600"/>
    <x v="30"/>
    <n v="9975104"/>
    <s v="STATIC WIRE (TRANSMISSION LINES)"/>
    <d v="1982-07-01T00:00:00"/>
    <d v="1982-07-01T00:00:00"/>
    <s v="CPR Conversion"/>
  </r>
  <r>
    <n v="0"/>
    <n v="0"/>
    <n v="0"/>
    <n v="0"/>
    <d v="2023-12-01T00:00:00"/>
    <s v="BH Colorado Electric Oper Co"/>
    <s v="Regulated Electric (122)"/>
    <s v="X DNU # 800 (D) Boone Sub"/>
    <x v="189"/>
    <n v="135600"/>
    <x v="48"/>
    <n v="9975103"/>
    <s v="SWITCHES - OVER 34.5KV"/>
    <d v="1982-07-01T00:00:00"/>
    <d v="1982-07-01T00:00:00"/>
    <s v="CPR Conversion"/>
  </r>
  <r>
    <n v="0"/>
    <n v="0"/>
    <n v="0"/>
    <n v="0"/>
    <d v="2023-12-01T00:00:00"/>
    <s v="BH Colorado Electric Oper Co"/>
    <s v="Regulated Electric (122)"/>
    <s v="X DNU # 806 (D) Boone Tap"/>
    <x v="190"/>
    <n v="135500"/>
    <x v="32"/>
    <n v="9802698"/>
    <s v="CROSSARM ASSEMBLIES, WOOD"/>
    <d v="1983-07-01T00:00:00"/>
    <d v="1983-07-01T00:00:00"/>
    <s v="WCDXFER"/>
  </r>
  <r>
    <n v="0"/>
    <n v="0"/>
    <n v="0"/>
    <n v="0"/>
    <d v="2023-12-01T00:00:00"/>
    <s v="BH Colorado Electric Oper Co"/>
    <s v="Regulated Electric (122)"/>
    <s v="X DNU # 806 (D) Boone Tap"/>
    <x v="190"/>
    <n v="135500"/>
    <x v="32"/>
    <n v="9802413"/>
    <s v="CROSSARM ASSEMBLIES, WOOD"/>
    <d v="1982-07-01T00:00:00"/>
    <d v="1982-07-01T00:00:00"/>
    <s v="WCDXFER"/>
  </r>
  <r>
    <n v="0"/>
    <n v="0"/>
    <n v="0"/>
    <n v="0"/>
    <d v="2023-12-01T00:00:00"/>
    <s v="BH Colorado Electric Oper Co"/>
    <s v="Regulated Electric (122)"/>
    <s v="X DNU # 806 (D) Boone Tap"/>
    <x v="190"/>
    <n v="135500"/>
    <x v="32"/>
    <n v="9802414"/>
    <s v="CROSSARM ASSEMBLIES, WOOD"/>
    <d v="1983-07-01T00:00:00"/>
    <d v="1983-07-01T00:00:00"/>
    <s v="WCDXFER"/>
  </r>
  <r>
    <n v="0"/>
    <n v="0"/>
    <n v="0"/>
    <n v="0"/>
    <d v="2023-12-01T00:00:00"/>
    <s v="BH Colorado Electric Oper Co"/>
    <s v="Regulated Electric (122)"/>
    <s v="X DNU # 806 (D) Boone Tap"/>
    <x v="190"/>
    <n v="135500"/>
    <x v="32"/>
    <n v="9802415"/>
    <s v="CROSSARM ASSEMBLIES, WOOD"/>
    <d v="1997-07-01T00:00:00"/>
    <d v="1997-07-01T00:00:00"/>
    <s v="WCDXFER"/>
  </r>
  <r>
    <n v="0"/>
    <n v="0"/>
    <n v="0"/>
    <n v="0"/>
    <d v="2023-12-01T00:00:00"/>
    <s v="BH Colorado Electric Oper Co"/>
    <s v="Regulated Electric (122)"/>
    <s v="X DNU # 806 (D) Boone Tap"/>
    <x v="190"/>
    <n v="135500"/>
    <x v="32"/>
    <n v="9802470"/>
    <s v="CROSSARM ASSEMBLIES, WOOD"/>
    <d v="1983-07-01T00:00:00"/>
    <d v="1983-07-01T00:00:00"/>
    <s v="WCDXFER"/>
  </r>
  <r>
    <n v="0"/>
    <n v="0"/>
    <n v="0"/>
    <n v="0"/>
    <d v="2023-12-01T00:00:00"/>
    <s v="BH Colorado Electric Oper Co"/>
    <s v="Regulated Electric (122)"/>
    <s v="X DNU # 806 (D) Boone Tap"/>
    <x v="190"/>
    <n v="135500"/>
    <x v="34"/>
    <n v="9803009"/>
    <s v="POLE, WOOD"/>
    <d v="1983-07-01T00:00:00"/>
    <d v="1983-07-01T00:00:00"/>
    <s v="WCDXFER"/>
  </r>
  <r>
    <n v="0"/>
    <n v="0"/>
    <n v="0"/>
    <n v="0"/>
    <d v="2023-12-01T00:00:00"/>
    <s v="BH Colorado Electric Oper Co"/>
    <s v="Regulated Electric (122)"/>
    <s v="X DNU # 806 (D) Boone Tap"/>
    <x v="190"/>
    <n v="135500"/>
    <x v="34"/>
    <n v="9804945"/>
    <s v="POLE, WOOD"/>
    <d v="1982-07-01T00:00:00"/>
    <d v="1982-07-01T00:00:00"/>
    <s v="WCDXFER"/>
  </r>
  <r>
    <n v="0"/>
    <n v="0"/>
    <n v="0"/>
    <n v="0"/>
    <d v="2023-12-01T00:00:00"/>
    <s v="BH Colorado Electric Oper Co"/>
    <s v="Regulated Electric (122)"/>
    <s v="X DNU # 806 (D) Boone Tap"/>
    <x v="190"/>
    <n v="135500"/>
    <x v="34"/>
    <n v="9802952"/>
    <s v="POLE, WOOD"/>
    <d v="1982-07-01T00:00:00"/>
    <d v="1982-07-01T00:00:00"/>
    <s v="WCDXFER"/>
  </r>
  <r>
    <n v="0"/>
    <n v="0"/>
    <n v="0"/>
    <n v="0"/>
    <d v="2023-12-01T00:00:00"/>
    <s v="BH Colorado Electric Oper Co"/>
    <s v="Regulated Electric (122)"/>
    <s v="X DNU # 806 (D) Boone Tap"/>
    <x v="190"/>
    <n v="135500"/>
    <x v="34"/>
    <n v="9802953"/>
    <s v="POLE, WOOD"/>
    <d v="1983-07-01T00:00:00"/>
    <d v="1983-07-01T00:00:00"/>
    <s v="WCDXFER"/>
  </r>
  <r>
    <n v="0"/>
    <n v="0"/>
    <n v="0"/>
    <n v="0"/>
    <d v="2023-12-01T00:00:00"/>
    <s v="BH Colorado Electric Oper Co"/>
    <s v="Regulated Electric (122)"/>
    <s v="X DNU # 806 (D) Boone Tap"/>
    <x v="190"/>
    <n v="135500"/>
    <x v="34"/>
    <n v="9802954"/>
    <s v="POLE, WOOD"/>
    <d v="1997-07-01T00:00:00"/>
    <d v="1997-07-01T00:00:00"/>
    <s v="WCDXFER"/>
  </r>
  <r>
    <n v="0"/>
    <n v="0"/>
    <n v="0"/>
    <n v="0"/>
    <d v="2023-12-01T00:00:00"/>
    <s v="BH Colorado Electric Oper Co"/>
    <s v="Regulated Electric (122)"/>
    <s v="X DNU # 806 (D) Boone Tap"/>
    <x v="190"/>
    <n v="135500"/>
    <x v="34"/>
    <n v="9803236"/>
    <s v="POLE, WOOD"/>
    <d v="1983-07-01T00:00:00"/>
    <d v="1983-07-01T00:00:00"/>
    <s v="WCDXFER"/>
  </r>
  <r>
    <n v="0"/>
    <n v="0"/>
    <n v="0"/>
    <n v="0"/>
    <d v="2023-12-01T00:00:00"/>
    <s v="BH Colorado Electric Oper Co"/>
    <s v="Regulated Electric (122)"/>
    <s v="X DNU # 806 (D) Boone Tap"/>
    <x v="190"/>
    <n v="135500"/>
    <x v="52"/>
    <n v="9697440"/>
    <s v="WOOD 1 POLE 55'"/>
    <d v="1982-07-01T00:00:00"/>
    <d v="1982-07-01T00:00:00"/>
    <s v="CPR Conversion"/>
  </r>
  <r>
    <n v="0"/>
    <n v="0"/>
    <n v="0"/>
    <n v="0"/>
    <d v="2023-12-01T00:00:00"/>
    <s v="BH Colorado Electric Oper Co"/>
    <s v="Regulated Electric (122)"/>
    <s v="X DNU # 806 (D) Boone Tap"/>
    <x v="190"/>
    <n v="135500"/>
    <x v="52"/>
    <n v="9975186"/>
    <s v="WOOD 1 POLE 55'"/>
    <d v="1983-07-01T00:00:00"/>
    <d v="1983-07-01T00:00:00"/>
    <s v="CPR Conversion"/>
  </r>
  <r>
    <n v="0"/>
    <n v="0"/>
    <n v="0"/>
    <n v="0"/>
    <d v="2023-12-01T00:00:00"/>
    <s v="BH Colorado Electric Oper Co"/>
    <s v="Regulated Electric (122)"/>
    <s v="X DNU # 806 (D) Boone Tap"/>
    <x v="190"/>
    <n v="135500"/>
    <x v="52"/>
    <n v="9695992"/>
    <s v="WOOD 1 POLE 55'"/>
    <d v="1997-07-01T00:00:00"/>
    <d v="1997-07-01T00:00:00"/>
    <s v="CPR Conversion"/>
  </r>
  <r>
    <n v="0"/>
    <n v="0"/>
    <n v="0"/>
    <n v="0"/>
    <d v="2023-12-01T00:00:00"/>
    <s v="BH Colorado Electric Oper Co"/>
    <s v="Regulated Electric (122)"/>
    <s v="X DNU # 806 (D) Boone Tap"/>
    <x v="190"/>
    <n v="135500"/>
    <x v="53"/>
    <n v="9975185"/>
    <s v="WOOD 1 POLE 60'"/>
    <d v="1983-07-01T00:00:00"/>
    <d v="1983-07-01T00:00:00"/>
    <s v="CPR Conversion"/>
  </r>
  <r>
    <n v="0"/>
    <n v="0"/>
    <n v="0"/>
    <n v="0"/>
    <d v="2023-12-01T00:00:00"/>
    <s v="BH Colorado Electric Oper Co"/>
    <s v="Regulated Electric (122)"/>
    <s v="X DNU # 806 (D) Boone Tap"/>
    <x v="190"/>
    <n v="135500"/>
    <x v="55"/>
    <n v="9975184"/>
    <s v="WOOD 1 POLE 70'"/>
    <d v="1983-07-01T00:00:00"/>
    <d v="1983-07-01T00:00:00"/>
    <s v="CPR Conversion"/>
  </r>
  <r>
    <n v="0"/>
    <n v="0"/>
    <n v="0"/>
    <n v="0"/>
    <d v="2023-12-01T00:00:00"/>
    <s v="BH Colorado Electric Oper Co"/>
    <s v="Regulated Electric (122)"/>
    <s v="X DNU # 806 (D) Boone Tap"/>
    <x v="190"/>
    <n v="135500"/>
    <x v="445"/>
    <n v="9975183"/>
    <s v="WOOD 3 POLES 65'"/>
    <d v="1982-07-01T00:00:00"/>
    <d v="1982-07-01T00:00:00"/>
    <s v="CPR Conversion"/>
  </r>
  <r>
    <n v="0"/>
    <n v="0"/>
    <n v="0"/>
    <n v="0"/>
    <d v="2023-12-01T00:00:00"/>
    <s v="BH Colorado Electric Oper Co"/>
    <s v="Regulated Electric (122)"/>
    <s v="X DNU # 806 (D) Boone Tap"/>
    <x v="190"/>
    <n v="135600"/>
    <x v="35"/>
    <n v="9975182"/>
    <s v="CONDUCTOR, OVERHEAD"/>
    <d v="1983-07-01T00:00:00"/>
    <d v="1983-07-01T00:00:00"/>
    <s v="CPR Conversion"/>
  </r>
  <r>
    <n v="0"/>
    <n v="0"/>
    <n v="0"/>
    <n v="0"/>
    <d v="2023-12-01T00:00:00"/>
    <s v="BH Colorado Electric Oper Co"/>
    <s v="Regulated Electric (122)"/>
    <s v="X DNU # 806 (D) Boone Tap"/>
    <x v="190"/>
    <n v="135600"/>
    <x v="87"/>
    <n v="9691018"/>
    <s v="PIN INSULATORS"/>
    <d v="1997-07-01T00:00:00"/>
    <d v="1997-07-01T00:00:00"/>
    <s v="CPR Conversion"/>
  </r>
  <r>
    <n v="0"/>
    <n v="0"/>
    <n v="0"/>
    <n v="0"/>
    <d v="2023-12-01T00:00:00"/>
    <s v="BH Colorado Electric Oper Co"/>
    <s v="Regulated Electric (122)"/>
    <s v="X DNU # 806 (D) Boone Tap"/>
    <x v="190"/>
    <n v="135600"/>
    <x v="30"/>
    <n v="9975181"/>
    <s v="STATIC WIRE (TRANSMISSION LINES)"/>
    <d v="1983-07-01T00:00:00"/>
    <d v="1983-07-01T00:00:00"/>
    <s v="CPR Conversion"/>
  </r>
  <r>
    <n v="0"/>
    <n v="0"/>
    <n v="0"/>
    <n v="0"/>
    <d v="2023-12-01T00:00:00"/>
    <s v="BH Colorado Electric Oper Co"/>
    <s v="Regulated Electric (122)"/>
    <s v="X DNU # 806 (D) Boone Tap"/>
    <x v="190"/>
    <n v="135600"/>
    <x v="31"/>
    <n v="9861166"/>
    <s v="SUSPENSION INSULATORS"/>
    <d v="1997-07-01T00:00:00"/>
    <d v="1997-07-01T00:00:00"/>
    <s v="CPR Conversion"/>
  </r>
  <r>
    <n v="0"/>
    <n v="0"/>
    <n v="0"/>
    <n v="0"/>
    <d v="2023-12-01T00:00:00"/>
    <s v="BH Colorado Electric Oper Co"/>
    <s v="Regulated Electric (122)"/>
    <s v="X DNU # 808 (D) Fowler Sub"/>
    <x v="191"/>
    <n v="135300"/>
    <x v="3"/>
    <n v="11159641"/>
    <s v="HWY 50 POLE # 377 Electric Transmission : ETOR69  HWY  50 POLE # 377"/>
    <d v="2011-10-28T00:00:00"/>
    <d v="2011-11-01T00:00:00"/>
    <s v="60017704"/>
  </r>
  <r>
    <n v="0"/>
    <n v="0"/>
    <n v="0"/>
    <n v="0"/>
    <d v="2023-12-01T00:00:00"/>
    <s v="BH Colorado Electric Oper Co"/>
    <s v="Regulated Electric (122)"/>
    <s v="X DNU # 808 (D) Fowler Sub"/>
    <x v="191"/>
    <n v="135300"/>
    <x v="431"/>
    <n v="11194218"/>
    <s v="Wood 1 Pole 25'"/>
    <d v="2011-10-28T00:00:00"/>
    <d v="2011-11-01T00:00:00"/>
    <s v="60017704"/>
  </r>
  <r>
    <n v="0"/>
    <n v="0"/>
    <n v="0"/>
    <n v="0"/>
    <d v="2023-12-01T00:00:00"/>
    <s v="BH Colorado Electric Oper Co"/>
    <s v="Regulated Electric (122)"/>
    <s v="X DNU # 808 (D) Fowler Sub"/>
    <x v="191"/>
    <n v="135500"/>
    <x v="32"/>
    <n v="9802757"/>
    <s v="CROSSARM ASSEMBLIES, WOOD"/>
    <d v="1996-07-01T00:00:00"/>
    <d v="1996-07-01T00:00:00"/>
    <s v="WCDXFER"/>
  </r>
  <r>
    <n v="0"/>
    <n v="0"/>
    <n v="0"/>
    <n v="0"/>
    <d v="2023-12-01T00:00:00"/>
    <s v="BH Colorado Electric Oper Co"/>
    <s v="Regulated Electric (122)"/>
    <s v="X DNU # 808 (D) Fowler Sub"/>
    <x v="191"/>
    <n v="135500"/>
    <x v="32"/>
    <n v="9742246"/>
    <s v="CROSSARM ASSEMBLIES, WOOD"/>
    <d v="2007-11-01T00:00:00"/>
    <d v="2007-01-01T00:00:00"/>
    <s v="7105808131"/>
  </r>
  <r>
    <n v="0"/>
    <n v="0"/>
    <n v="0"/>
    <n v="0"/>
    <d v="2023-12-01T00:00:00"/>
    <s v="BH Colorado Electric Oper Co"/>
    <s v="Regulated Electric (122)"/>
    <s v="X DNU # 808 (D) Fowler Sub"/>
    <x v="191"/>
    <n v="135500"/>
    <x v="32"/>
    <n v="9802558"/>
    <s v="CROSSARM ASSEMBLIES, WOOD"/>
    <d v="1996-07-01T00:00:00"/>
    <d v="1996-07-01T00:00:00"/>
    <s v="WCDXFER"/>
  </r>
  <r>
    <n v="0"/>
    <n v="0"/>
    <n v="0"/>
    <n v="0"/>
    <d v="2023-12-01T00:00:00"/>
    <s v="BH Colorado Electric Oper Co"/>
    <s v="Regulated Electric (122)"/>
    <s v="X DNU # 808 (D) Fowler Sub"/>
    <x v="191"/>
    <n v="135500"/>
    <x v="32"/>
    <n v="9802667"/>
    <s v="CROSSARM ASSEMBLIES, WOOD"/>
    <d v="1996-07-01T00:00:00"/>
    <d v="1996-07-01T00:00:00"/>
    <s v="WCDXFER"/>
  </r>
  <r>
    <n v="0"/>
    <n v="0"/>
    <n v="0"/>
    <n v="0"/>
    <d v="2023-12-01T00:00:00"/>
    <s v="BH Colorado Electric Oper Co"/>
    <s v="Regulated Electric (122)"/>
    <s v="X DNU # 808 (D) Fowler Sub"/>
    <x v="191"/>
    <n v="135500"/>
    <x v="32"/>
    <n v="9802557"/>
    <s v="CROSSARM ASSEMBLIES, WOOD"/>
    <d v="1997-07-31T00:00:00"/>
    <d v="1998-01-01T00:00:00"/>
    <s v="WCDXFER"/>
  </r>
  <r>
    <n v="0"/>
    <n v="0"/>
    <n v="0"/>
    <n v="0"/>
    <d v="2023-12-01T00:00:00"/>
    <s v="BH Colorado Electric Oper Co"/>
    <s v="Regulated Electric (122)"/>
    <s v="X DNU # 808 (D) Fowler Sub"/>
    <x v="191"/>
    <n v="135500"/>
    <x v="32"/>
    <n v="9802666"/>
    <s v="CROSSARM ASSEMBLIES, WOOD"/>
    <d v="1991-07-01T00:00:00"/>
    <d v="1991-07-01T00:00:00"/>
    <s v="WCDXFER"/>
  </r>
  <r>
    <n v="0"/>
    <n v="0"/>
    <n v="0"/>
    <n v="0"/>
    <d v="2023-12-01T00:00:00"/>
    <s v="BH Colorado Electric Oper Co"/>
    <s v="Regulated Electric (122)"/>
    <s v="X DNU # 808 (D) Fowler Sub"/>
    <x v="191"/>
    <n v="135500"/>
    <x v="32"/>
    <n v="9741390"/>
    <s v="CROSSARM ASSEMBLIES, WOOD"/>
    <d v="2008-02-14T00:00:00"/>
    <d v="2008-01-01T00:00:00"/>
    <s v="10026019"/>
  </r>
  <r>
    <n v="0"/>
    <n v="0"/>
    <n v="0"/>
    <n v="0"/>
    <d v="2023-12-01T00:00:00"/>
    <s v="BH Colorado Electric Oper Co"/>
    <s v="Regulated Electric (122)"/>
    <s v="X DNU # 808 (D) Fowler Sub"/>
    <x v="191"/>
    <n v="135500"/>
    <x v="32"/>
    <n v="9802664"/>
    <s v="CROSSARM ASSEMBLIES, WOOD"/>
    <d v="1985-07-01T00:00:00"/>
    <d v="1985-07-01T00:00:00"/>
    <s v="WCDXFER"/>
  </r>
  <r>
    <n v="0"/>
    <n v="0"/>
    <n v="0"/>
    <n v="0"/>
    <d v="2023-12-01T00:00:00"/>
    <s v="BH Colorado Electric Oper Co"/>
    <s v="Regulated Electric (122)"/>
    <s v="X DNU # 808 (D) Fowler Sub"/>
    <x v="191"/>
    <n v="135500"/>
    <x v="32"/>
    <n v="9732838"/>
    <s v="CROSSARM ASSEMBLIES, WOOD"/>
    <d v="2009-02-01T00:00:00"/>
    <d v="2009-01-01T00:00:00"/>
    <s v="7105808131"/>
  </r>
  <r>
    <n v="0"/>
    <n v="0"/>
    <n v="0"/>
    <n v="0"/>
    <d v="2023-12-01T00:00:00"/>
    <s v="BH Colorado Electric Oper Co"/>
    <s v="Regulated Electric (122)"/>
    <s v="X DNU # 808 (D) Fowler Sub"/>
    <x v="191"/>
    <n v="135500"/>
    <x v="32"/>
    <n v="9802665"/>
    <s v="CROSSARM ASSEMBLIES, WOOD"/>
    <d v="1990-07-01T00:00:00"/>
    <d v="1990-07-01T00:00:00"/>
    <s v="WCDXFER"/>
  </r>
  <r>
    <n v="0"/>
    <n v="0"/>
    <n v="0"/>
    <n v="0"/>
    <d v="2023-12-01T00:00:00"/>
    <s v="BH Colorado Electric Oper Co"/>
    <s v="Regulated Electric (122)"/>
    <s v="X DNU # 808 (D) Fowler Sub"/>
    <x v="191"/>
    <n v="135500"/>
    <x v="32"/>
    <n v="9808207"/>
    <s v="CROSSARM ASSEMBLIES, WOOD"/>
    <d v="2001-05-25T00:00:00"/>
    <d v="2001-01-01T00:00:00"/>
    <s v="10012889"/>
  </r>
  <r>
    <n v="0"/>
    <n v="0"/>
    <n v="0"/>
    <n v="0"/>
    <d v="2023-12-01T00:00:00"/>
    <s v="BH Colorado Electric Oper Co"/>
    <s v="Regulated Electric (122)"/>
    <s v="X DNU # 808 (D) Fowler Sub"/>
    <x v="191"/>
    <n v="135500"/>
    <x v="36"/>
    <n v="11104561"/>
    <s v="Crossarm, Wood"/>
    <d v="2011-10-28T00:00:00"/>
    <d v="2011-01-01T00:00:00"/>
    <s v="60017704"/>
  </r>
  <r>
    <n v="0"/>
    <n v="0"/>
    <n v="0"/>
    <n v="0"/>
    <d v="2023-12-01T00:00:00"/>
    <s v="BH Colorado Electric Oper Co"/>
    <s v="Regulated Electric (122)"/>
    <s v="X DNU # 808 (D) Fowler Sub"/>
    <x v="191"/>
    <n v="135500"/>
    <x v="3"/>
    <n v="10833439"/>
    <s v="Fowler Sub  - Manzanola Sub"/>
    <d v="2011-04-01T00:00:00"/>
    <d v="2011-04-01T00:00:00"/>
    <s v="7105808131"/>
  </r>
  <r>
    <n v="0"/>
    <n v="0"/>
    <n v="0"/>
    <n v="0"/>
    <d v="2023-12-01T00:00:00"/>
    <s v="BH Colorado Electric Oper Co"/>
    <s v="Regulated Electric (122)"/>
    <s v="X DNU # 808 (D) Fowler Sub"/>
    <x v="191"/>
    <n v="135500"/>
    <x v="3"/>
    <n v="11531855"/>
    <s v="HWY 50 WEST OF RD 5 Electric Transmissi : ETOR69  HWY 50 WEST OF RD 5"/>
    <d v="2012-06-19T00:00:00"/>
    <d v="2012-07-01T00:00:00"/>
    <s v="60019179"/>
  </r>
  <r>
    <n v="0"/>
    <n v="0"/>
    <n v="0"/>
    <n v="0"/>
    <d v="2023-12-01T00:00:00"/>
    <s v="BH Colorado Electric Oper Co"/>
    <s v="Regulated Electric (122)"/>
    <s v="X DNU # 808 (D) Fowler Sub"/>
    <x v="191"/>
    <n v="135500"/>
    <x v="25"/>
    <n v="11104564"/>
    <s v="Pole, Wood, 60'"/>
    <d v="2011-10-28T00:00:00"/>
    <d v="2011-01-01T00:00:00"/>
    <s v="60017704"/>
  </r>
  <r>
    <n v="0"/>
    <n v="0"/>
    <n v="0"/>
    <n v="0"/>
    <d v="2023-12-01T00:00:00"/>
    <s v="BH Colorado Electric Oper Co"/>
    <s v="Regulated Electric (122)"/>
    <s v="X DNU # 808 (D) Fowler Sub"/>
    <x v="191"/>
    <n v="135500"/>
    <x v="26"/>
    <n v="11136443"/>
    <s v="Pole, Wood, 65' Or Greater"/>
    <d v="2011-04-04T00:00:00"/>
    <d v="2011-01-01T00:00:00"/>
    <s v="60017604"/>
  </r>
  <r>
    <n v="0"/>
    <n v="0"/>
    <n v="0"/>
    <n v="0"/>
    <d v="2023-12-01T00:00:00"/>
    <s v="BH Colorado Electric Oper Co"/>
    <s v="Regulated Electric (122)"/>
    <s v="X DNU # 808 (D) Fowler Sub"/>
    <x v="191"/>
    <n v="135500"/>
    <x v="39"/>
    <n v="11583082"/>
    <s v="Pole, Wood"/>
    <d v="2012-06-19T00:00:00"/>
    <d v="2012-01-01T00:00:00"/>
    <s v="60019179"/>
  </r>
  <r>
    <n v="0"/>
    <n v="0"/>
    <n v="0"/>
    <n v="0"/>
    <d v="2023-12-01T00:00:00"/>
    <s v="BH Colorado Electric Oper Co"/>
    <s v="Regulated Electric (122)"/>
    <s v="X DNU # 808 (D) Fowler Sub"/>
    <x v="191"/>
    <n v="135500"/>
    <x v="34"/>
    <n v="9808208"/>
    <s v="POLE, WOOD"/>
    <d v="2001-05-25T00:00:00"/>
    <d v="2001-01-01T00:00:00"/>
    <s v="10012889"/>
  </r>
  <r>
    <n v="0"/>
    <n v="0"/>
    <n v="0"/>
    <n v="0"/>
    <d v="2023-12-01T00:00:00"/>
    <s v="BH Colorado Electric Oper Co"/>
    <s v="Regulated Electric (122)"/>
    <s v="X DNU # 808 (D) Fowler Sub"/>
    <x v="191"/>
    <n v="135500"/>
    <x v="34"/>
    <n v="9742247"/>
    <s v="POLE, WOOD"/>
    <d v="2007-11-01T00:00:00"/>
    <d v="2007-01-01T00:00:00"/>
    <s v="7105808131"/>
  </r>
  <r>
    <n v="0"/>
    <n v="0"/>
    <n v="0"/>
    <n v="0"/>
    <d v="2023-12-01T00:00:00"/>
    <s v="BH Colorado Electric Oper Co"/>
    <s v="Regulated Electric (122)"/>
    <s v="X DNU # 808 (D) Fowler Sub"/>
    <x v="191"/>
    <n v="135500"/>
    <x v="34"/>
    <n v="9803295"/>
    <s v="POLE, WOOD"/>
    <d v="1996-07-01T00:00:00"/>
    <d v="1996-07-01T00:00:00"/>
    <s v="WCDXFER"/>
  </r>
  <r>
    <n v="0"/>
    <n v="0"/>
    <n v="0"/>
    <n v="0"/>
    <d v="2023-12-01T00:00:00"/>
    <s v="BH Colorado Electric Oper Co"/>
    <s v="Regulated Electric (122)"/>
    <s v="X DNU # 808 (D) Fowler Sub"/>
    <x v="191"/>
    <n v="135500"/>
    <x v="34"/>
    <n v="10930714"/>
    <s v="Pole, Wood"/>
    <d v="2011-05-13T00:00:00"/>
    <d v="2011-04-01T00:00:00"/>
    <s v="7105808131"/>
  </r>
  <r>
    <n v="0"/>
    <n v="0"/>
    <n v="0"/>
    <n v="0"/>
    <d v="2023-12-01T00:00:00"/>
    <s v="BH Colorado Electric Oper Co"/>
    <s v="Regulated Electric (122)"/>
    <s v="X DNU # 808 (D) Fowler Sub"/>
    <x v="191"/>
    <n v="135500"/>
    <x v="34"/>
    <n v="9803204"/>
    <s v="POLE, WOOD"/>
    <d v="1991-07-01T00:00:00"/>
    <d v="1991-07-01T00:00:00"/>
    <s v="WCDXFER"/>
  </r>
  <r>
    <n v="0"/>
    <n v="0"/>
    <n v="0"/>
    <n v="0"/>
    <d v="2023-12-01T00:00:00"/>
    <s v="BH Colorado Electric Oper Co"/>
    <s v="Regulated Electric (122)"/>
    <s v="X DNU # 808 (D) Fowler Sub"/>
    <x v="191"/>
    <n v="135500"/>
    <x v="34"/>
    <n v="9803202"/>
    <s v="POLE, WOOD"/>
    <d v="1985-07-01T00:00:00"/>
    <d v="1985-07-01T00:00:00"/>
    <s v="WCDXFER"/>
  </r>
  <r>
    <n v="0"/>
    <n v="0"/>
    <n v="0"/>
    <n v="0"/>
    <d v="2023-12-01T00:00:00"/>
    <s v="BH Colorado Electric Oper Co"/>
    <s v="Regulated Electric (122)"/>
    <s v="X DNU # 808 (D) Fowler Sub"/>
    <x v="191"/>
    <n v="135500"/>
    <x v="34"/>
    <n v="9803205"/>
    <s v="POLE, WOOD"/>
    <d v="1996-07-01T00:00:00"/>
    <d v="1996-07-01T00:00:00"/>
    <s v="WCDXFER"/>
  </r>
  <r>
    <n v="0"/>
    <n v="0"/>
    <n v="0"/>
    <n v="0"/>
    <d v="2023-12-01T00:00:00"/>
    <s v="BH Colorado Electric Oper Co"/>
    <s v="Regulated Electric (122)"/>
    <s v="X DNU # 808 (D) Fowler Sub"/>
    <x v="191"/>
    <n v="135500"/>
    <x v="34"/>
    <n v="9694229"/>
    <s v="POLE, WOOD"/>
    <d v="2008-02-14T00:00:00"/>
    <d v="2008-01-01T00:00:00"/>
    <s v="10026019"/>
  </r>
  <r>
    <n v="0"/>
    <n v="0"/>
    <n v="0"/>
    <n v="0"/>
    <d v="2023-12-01T00:00:00"/>
    <s v="BH Colorado Electric Oper Co"/>
    <s v="Regulated Electric (122)"/>
    <s v="X DNU # 808 (D) Fowler Sub"/>
    <x v="191"/>
    <n v="135500"/>
    <x v="34"/>
    <n v="9732839"/>
    <s v="POLE, WOOD"/>
    <d v="2009-02-01T00:00:00"/>
    <d v="2009-01-01T00:00:00"/>
    <s v="7105808131"/>
  </r>
  <r>
    <n v="0"/>
    <n v="0"/>
    <n v="0"/>
    <n v="0"/>
    <d v="2023-12-01T00:00:00"/>
    <s v="BH Colorado Electric Oper Co"/>
    <s v="Regulated Electric (122)"/>
    <s v="X DNU # 808 (D) Fowler Sub"/>
    <x v="191"/>
    <n v="135500"/>
    <x v="34"/>
    <n v="9803096"/>
    <s v="POLE, WOOD"/>
    <d v="1997-07-31T00:00:00"/>
    <d v="1998-01-01T00:00:00"/>
    <s v="WCDXFER"/>
  </r>
  <r>
    <n v="0"/>
    <n v="0"/>
    <n v="0"/>
    <n v="0"/>
    <d v="2023-12-01T00:00:00"/>
    <s v="BH Colorado Electric Oper Co"/>
    <s v="Regulated Electric (122)"/>
    <s v="X DNU # 808 (D) Fowler Sub"/>
    <x v="191"/>
    <n v="135500"/>
    <x v="34"/>
    <n v="9803203"/>
    <s v="POLE, WOOD"/>
    <d v="1990-07-01T00:00:00"/>
    <d v="1990-07-01T00:00:00"/>
    <s v="WCDXFER"/>
  </r>
  <r>
    <n v="0"/>
    <n v="0"/>
    <n v="0"/>
    <n v="0"/>
    <d v="2023-12-01T00:00:00"/>
    <s v="BH Colorado Electric Oper Co"/>
    <s v="Regulated Electric (122)"/>
    <s v="X DNU # 808 (D) Fowler Sub"/>
    <x v="191"/>
    <n v="135500"/>
    <x v="34"/>
    <n v="9803097"/>
    <s v="POLE, WOOD"/>
    <d v="1996-07-01T00:00:00"/>
    <d v="1996-07-01T00:00:00"/>
    <s v="WCDXFER"/>
  </r>
  <r>
    <n v="0"/>
    <n v="0"/>
    <n v="0"/>
    <n v="0"/>
    <d v="2023-12-01T00:00:00"/>
    <s v="BH Colorado Electric Oper Co"/>
    <s v="Regulated Electric (122)"/>
    <s v="X DNU # 808 (D) Fowler Sub"/>
    <x v="191"/>
    <n v="135500"/>
    <x v="34"/>
    <n v="9808788"/>
    <s v="POLE, WOOD"/>
    <d v="2001-11-01T00:00:00"/>
    <d v="2001-01-01T00:00:00"/>
    <s v="7105808131"/>
  </r>
  <r>
    <n v="0"/>
    <n v="0"/>
    <n v="0"/>
    <n v="0"/>
    <d v="2023-12-01T00:00:00"/>
    <s v="BH Colorado Electric Oper Co"/>
    <s v="Regulated Electric (122)"/>
    <s v="X DNU # 808 (D) Fowler Sub"/>
    <x v="191"/>
    <n v="135500"/>
    <x v="53"/>
    <n v="9758783"/>
    <s v="WOOD 1 POLE 60'--808"/>
    <d v="1997-07-31T00:00:00"/>
    <d v="1998-01-01T00:00:00"/>
    <s v="23550045"/>
  </r>
  <r>
    <n v="0"/>
    <n v="0"/>
    <n v="0"/>
    <n v="0"/>
    <d v="2023-12-01T00:00:00"/>
    <s v="BH Colorado Electric Oper Co"/>
    <s v="Regulated Electric (122)"/>
    <s v="X DNU # 808 (D) Fowler Sub"/>
    <x v="191"/>
    <n v="135500"/>
    <x v="53"/>
    <n v="9862133"/>
    <s v="WOOD 1 POLE 60'"/>
    <d v="1996-07-01T00:00:00"/>
    <d v="1996-07-01T00:00:00"/>
    <s v="CPR Conversion"/>
  </r>
  <r>
    <n v="0"/>
    <n v="0"/>
    <n v="0"/>
    <n v="0"/>
    <d v="2023-12-01T00:00:00"/>
    <s v="BH Colorado Electric Oper Co"/>
    <s v="Regulated Electric (122)"/>
    <s v="X DNU # 808 (D) Fowler Sub"/>
    <x v="191"/>
    <n v="135500"/>
    <x v="54"/>
    <n v="9975147"/>
    <s v="WOOD 1 POLE 65'"/>
    <d v="1985-07-01T00:00:00"/>
    <d v="1985-07-01T00:00:00"/>
    <s v="CPR Conversion"/>
  </r>
  <r>
    <n v="0"/>
    <n v="0"/>
    <n v="0"/>
    <n v="0"/>
    <d v="2023-12-01T00:00:00"/>
    <s v="BH Colorado Electric Oper Co"/>
    <s v="Regulated Electric (122)"/>
    <s v="X DNU # 808 (D) Fowler Sub"/>
    <x v="191"/>
    <n v="135500"/>
    <x v="54"/>
    <n v="9975146"/>
    <s v="WOOD 1 POLE 65'"/>
    <d v="1990-07-01T00:00:00"/>
    <d v="1990-07-01T00:00:00"/>
    <s v="CPR Conversion"/>
  </r>
  <r>
    <n v="0"/>
    <n v="0"/>
    <n v="0"/>
    <n v="0"/>
    <d v="2023-12-01T00:00:00"/>
    <s v="BH Colorado Electric Oper Co"/>
    <s v="Regulated Electric (122)"/>
    <s v="X DNU # 808 (D) Fowler Sub"/>
    <x v="191"/>
    <n v="135500"/>
    <x v="54"/>
    <n v="9975145"/>
    <s v="WOOD 1 POLE 65'"/>
    <d v="1991-07-01T00:00:00"/>
    <d v="1991-07-01T00:00:00"/>
    <s v="CPR Conversion"/>
  </r>
  <r>
    <n v="0"/>
    <n v="0"/>
    <n v="0"/>
    <n v="0"/>
    <d v="2023-12-01T00:00:00"/>
    <s v="BH Colorado Electric Oper Co"/>
    <s v="Regulated Electric (122)"/>
    <s v="X DNU # 808 (D) Fowler Sub"/>
    <x v="191"/>
    <n v="135500"/>
    <x v="54"/>
    <n v="9862132"/>
    <s v="WOOD 1 POLE 65'"/>
    <d v="1996-07-01T00:00:00"/>
    <d v="1996-07-01T00:00:00"/>
    <s v="CPR Conversion"/>
  </r>
  <r>
    <n v="0"/>
    <n v="0"/>
    <n v="0"/>
    <n v="0"/>
    <d v="2023-12-01T00:00:00"/>
    <s v="BH Colorado Electric Oper Co"/>
    <s v="Regulated Electric (122)"/>
    <s v="X DNU # 808 (D) Fowler Sub"/>
    <x v="191"/>
    <n v="135500"/>
    <x v="55"/>
    <n v="9861177"/>
    <s v="WOOD 1 POLE 70'"/>
    <d v="1996-07-01T00:00:00"/>
    <d v="1996-07-01T00:00:00"/>
    <s v="CPR Conversion"/>
  </r>
  <r>
    <n v="0"/>
    <n v="0"/>
    <n v="0"/>
    <n v="0"/>
    <d v="2023-12-01T00:00:00"/>
    <s v="BH Colorado Electric Oper Co"/>
    <s v="Regulated Electric (122)"/>
    <s v="X DNU # 808 (D) Fowler Sub"/>
    <x v="191"/>
    <n v="135600"/>
    <x v="40"/>
    <n v="11104558"/>
    <s v="Conductor, Oh Copper Bare 4"/>
    <d v="2011-10-28T00:00:00"/>
    <d v="2011-01-01T00:00:00"/>
    <s v="60017704"/>
  </r>
  <r>
    <n v="0"/>
    <n v="0"/>
    <n v="0"/>
    <n v="0"/>
    <d v="2023-12-01T00:00:00"/>
    <s v="BH Colorado Electric Oper Co"/>
    <s v="Regulated Electric (122)"/>
    <s v="X DNU # 808 (D) Fowler Sub"/>
    <x v="191"/>
    <n v="135600"/>
    <x v="3"/>
    <n v="10833436"/>
    <s v="Fowler Sub  - Manzanola Sub"/>
    <d v="2011-04-01T00:00:00"/>
    <d v="2011-04-01T00:00:00"/>
    <s v="7105808131"/>
  </r>
  <r>
    <n v="0"/>
    <n v="0"/>
    <n v="0"/>
    <n v="0"/>
    <d v="2023-12-01T00:00:00"/>
    <s v="BH Colorado Electric Oper Co"/>
    <s v="Regulated Electric (122)"/>
    <s v="X DNU # 808 (D) Fowler Sub"/>
    <x v="191"/>
    <n v="135600"/>
    <x v="87"/>
    <n v="9758786"/>
    <s v="PIN INSULATORS--808"/>
    <d v="1997-07-31T00:00:00"/>
    <d v="1998-01-01T00:00:00"/>
    <s v="23550045"/>
  </r>
  <r>
    <n v="0"/>
    <n v="0"/>
    <n v="0"/>
    <n v="0"/>
    <d v="2023-12-01T00:00:00"/>
    <s v="BH Colorado Electric Oper Co"/>
    <s v="Regulated Electric (122)"/>
    <s v="X DNU # 808 (D) Fowler Sub"/>
    <x v="191"/>
    <n v="135600"/>
    <x v="31"/>
    <n v="9758785"/>
    <s v="SUSPENSION INSULATORS--808"/>
    <d v="1997-07-31T00:00:00"/>
    <d v="1998-01-01T00:00:00"/>
    <s v="23550045"/>
  </r>
  <r>
    <n v="0"/>
    <n v="0"/>
    <n v="0"/>
    <n v="0"/>
    <d v="2023-12-01T00:00:00"/>
    <s v="BH Colorado Electric Oper Co"/>
    <s v="Regulated Electric (122)"/>
    <s v="X DNU # 808 (D) Fowler Sub"/>
    <x v="191"/>
    <n v="135600"/>
    <x v="31"/>
    <n v="9741391"/>
    <s v="SUSPENSION INSULATORS"/>
    <d v="2008-02-14T00:00:00"/>
    <d v="2008-01-01T00:00:00"/>
    <s v="10026019"/>
  </r>
  <r>
    <n v="0"/>
    <n v="0"/>
    <n v="0"/>
    <n v="0"/>
    <d v="2023-12-01T00:00:00"/>
    <s v="BH Colorado Electric Oper Co"/>
    <s v="Regulated Electric (122)"/>
    <s v="X DNU # 808 (D) Fowler Sub"/>
    <x v="191"/>
    <n v="135600"/>
    <x v="31"/>
    <n v="9808211"/>
    <s v="SUSPENSION INSULATORS"/>
    <d v="2001-05-25T00:00:00"/>
    <d v="2001-01-01T00:00:00"/>
    <s v="10012889"/>
  </r>
  <r>
    <n v="0"/>
    <n v="0"/>
    <n v="0"/>
    <n v="0"/>
    <d v="2023-12-01T00:00:00"/>
    <s v="BH Colorado Electric Oper Co"/>
    <s v="Regulated Electric (122)"/>
    <s v="X DNU # 808 (D) Fowler Sub"/>
    <x v="191"/>
    <n v="135600"/>
    <x v="31"/>
    <n v="9861178"/>
    <s v="SUSPENSION INSULATORS"/>
    <d v="1996-07-01T00:00:00"/>
    <d v="1996-07-01T00:00:00"/>
    <s v="CPR Conversion"/>
  </r>
  <r>
    <n v="0"/>
    <n v="0"/>
    <n v="0"/>
    <n v="0"/>
    <d v="2023-12-01T00:00:00"/>
    <s v="BH Colorado Electric Oper Co"/>
    <s v="Regulated Electric (122)"/>
    <s v="X DNU # 816 (D) Manzanola RES"/>
    <x v="192"/>
    <n v="135300"/>
    <x v="3"/>
    <n v="11007542"/>
    <s v="HWY 50 &amp; RD 14 Electric Transmission OH : ETOR69  HWY 50 &amp; RD 14"/>
    <d v="2011-08-13T00:00:00"/>
    <d v="2011-08-01T00:00:00"/>
    <s v="60018061"/>
  </r>
  <r>
    <n v="0"/>
    <n v="0"/>
    <n v="0"/>
    <n v="0"/>
    <d v="2023-12-01T00:00:00"/>
    <s v="BH Colorado Electric Oper Co"/>
    <s v="Regulated Electric (122)"/>
    <s v="X DNU # 816 (D) Manzanola RES"/>
    <x v="192"/>
    <n v="135300"/>
    <x v="25"/>
    <n v="11104534"/>
    <s v="Pole, Wood, 60'"/>
    <d v="2011-08-13T00:00:00"/>
    <d v="2011-01-01T00:00:00"/>
    <s v="60018061"/>
  </r>
  <r>
    <n v="0"/>
    <n v="0"/>
    <n v="0"/>
    <n v="0"/>
    <d v="2023-12-01T00:00:00"/>
    <s v="BH Colorado Electric Oper Co"/>
    <s v="Regulated Electric (122)"/>
    <s v="X DNU # 816 (D) Manzanola RES"/>
    <x v="192"/>
    <n v="135300"/>
    <x v="26"/>
    <n v="11104537"/>
    <s v="Pole, Wood, 65' Or Greater"/>
    <d v="2011-08-13T00:00:00"/>
    <d v="2011-01-01T00:00:00"/>
    <s v="60018061"/>
  </r>
  <r>
    <n v="0"/>
    <n v="0"/>
    <n v="0"/>
    <n v="0"/>
    <d v="2023-12-01T00:00:00"/>
    <s v="BH Colorado Electric Oper Co"/>
    <s v="Regulated Electric (122)"/>
    <s v="X DNU # 816 (D) Manzanola RES"/>
    <x v="192"/>
    <n v="135500"/>
    <x v="19"/>
    <n v="11104524"/>
    <s v="Anchors"/>
    <d v="2011-08-13T00:00:00"/>
    <d v="2011-01-01T00:00:00"/>
    <s v="60018061"/>
  </r>
  <r>
    <n v="0"/>
    <n v="0"/>
    <n v="0"/>
    <n v="0"/>
    <d v="2023-12-01T00:00:00"/>
    <s v="BH Colorado Electric Oper Co"/>
    <s v="Regulated Electric (122)"/>
    <s v="X DNU # 816 (D) Manzanola RES"/>
    <x v="192"/>
    <n v="135500"/>
    <x v="32"/>
    <n v="9802466"/>
    <s v="CROSSARM ASSEMBLIES, WOOD"/>
    <d v="1985-07-01T00:00:00"/>
    <d v="1985-07-01T00:00:00"/>
    <s v="WCDXFER"/>
  </r>
  <r>
    <n v="0"/>
    <n v="0"/>
    <n v="0"/>
    <n v="0"/>
    <d v="2023-12-01T00:00:00"/>
    <s v="BH Colorado Electric Oper Co"/>
    <s v="Regulated Electric (122)"/>
    <s v="X DNU # 816 (D) Manzanola RES"/>
    <x v="192"/>
    <n v="135500"/>
    <x v="32"/>
    <n v="9802467"/>
    <s v="CROSSARM ASSEMBLIES, WOOD"/>
    <d v="1991-07-01T00:00:00"/>
    <d v="1991-07-01T00:00:00"/>
    <s v="WCDXFER"/>
  </r>
  <r>
    <n v="0"/>
    <n v="0"/>
    <n v="0"/>
    <n v="0"/>
    <d v="2023-12-01T00:00:00"/>
    <s v="BH Colorado Electric Oper Co"/>
    <s v="Regulated Electric (122)"/>
    <s v="X DNU # 816 (D) Manzanola RES"/>
    <x v="192"/>
    <n v="135500"/>
    <x v="32"/>
    <n v="9739016"/>
    <s v="CROSSARM ASSEMBLIES, WOOD"/>
    <d v="2008-01-11T00:00:00"/>
    <d v="2008-01-01T00:00:00"/>
    <s v="10026017"/>
  </r>
  <r>
    <n v="0"/>
    <n v="0"/>
    <n v="0"/>
    <n v="0"/>
    <d v="2023-12-01T00:00:00"/>
    <s v="BH Colorado Electric Oper Co"/>
    <s v="Regulated Electric (122)"/>
    <s v="X DNU # 816 (D) Manzanola RES"/>
    <x v="192"/>
    <n v="135500"/>
    <x v="32"/>
    <n v="9811480"/>
    <s v="CROSSARM ASSEMBLIES, WOOD"/>
    <d v="2002-07-01T00:00:00"/>
    <d v="2002-01-01T00:00:00"/>
    <s v="7105816131"/>
  </r>
  <r>
    <n v="0"/>
    <n v="0"/>
    <n v="0"/>
    <n v="0"/>
    <d v="2023-12-01T00:00:00"/>
    <s v="BH Colorado Electric Oper Co"/>
    <s v="Regulated Electric (122)"/>
    <s v="X DNU # 816 (D) Manzanola RES"/>
    <x v="192"/>
    <n v="135500"/>
    <x v="32"/>
    <n v="9802412"/>
    <s v="CROSSARM ASSEMBLIES, WOOD"/>
    <d v="1997-07-01T00:00:00"/>
    <d v="1997-07-01T00:00:00"/>
    <s v="WCDXFER"/>
  </r>
  <r>
    <n v="0"/>
    <n v="0"/>
    <n v="0"/>
    <n v="0"/>
    <d v="2023-12-01T00:00:00"/>
    <s v="BH Colorado Electric Oper Co"/>
    <s v="Regulated Electric (122)"/>
    <s v="X DNU # 816 (D) Manzanola RES"/>
    <x v="192"/>
    <n v="135500"/>
    <x v="32"/>
    <n v="9802586"/>
    <s v="CROSSARM ASSEMBLIES, WOOD"/>
    <d v="1992-07-01T00:00:00"/>
    <d v="1992-07-01T00:00:00"/>
    <s v="WCDXFER"/>
  </r>
  <r>
    <n v="0"/>
    <n v="0"/>
    <n v="0"/>
    <n v="0"/>
    <d v="2023-12-01T00:00:00"/>
    <s v="BH Colorado Electric Oper Co"/>
    <s v="Regulated Electric (122)"/>
    <s v="X DNU # 816 (D) Manzanola RES"/>
    <x v="192"/>
    <n v="135500"/>
    <x v="32"/>
    <n v="9802411"/>
    <s v="CROSSARM ASSEMBLIES, WOOD"/>
    <d v="1993-07-01T00:00:00"/>
    <d v="1993-07-01T00:00:00"/>
    <s v="WCDXFER"/>
  </r>
  <r>
    <n v="0"/>
    <n v="0"/>
    <n v="0"/>
    <n v="0"/>
    <d v="2023-12-01T00:00:00"/>
    <s v="BH Colorado Electric Oper Co"/>
    <s v="Regulated Electric (122)"/>
    <s v="X DNU # 816 (D) Manzanola RES"/>
    <x v="192"/>
    <n v="135500"/>
    <x v="32"/>
    <n v="9802468"/>
    <s v="CROSSARM ASSEMBLIES, WOOD"/>
    <d v="1995-07-01T00:00:00"/>
    <d v="1995-07-01T00:00:00"/>
    <s v="WCDXFER"/>
  </r>
  <r>
    <n v="0"/>
    <n v="0"/>
    <n v="0"/>
    <n v="0"/>
    <d v="2023-12-01T00:00:00"/>
    <s v="BH Colorado Electric Oper Co"/>
    <s v="Regulated Electric (122)"/>
    <s v="X DNU # 816 (D) Manzanola RES"/>
    <x v="192"/>
    <n v="135500"/>
    <x v="32"/>
    <n v="9802469"/>
    <s v="CROSSARM ASSEMBLIES, WOOD"/>
    <d v="1997-07-01T00:00:00"/>
    <d v="1997-07-01T00:00:00"/>
    <s v="WCDXFER"/>
  </r>
  <r>
    <n v="0"/>
    <n v="0"/>
    <n v="0"/>
    <n v="0"/>
    <d v="2023-12-01T00:00:00"/>
    <s v="BH Colorado Electric Oper Co"/>
    <s v="Regulated Electric (122)"/>
    <s v="X DNU # 816 (D) Manzanola RES"/>
    <x v="192"/>
    <n v="135500"/>
    <x v="32"/>
    <n v="9819696"/>
    <s v="CROSSARM ASSEMBLIES, WOOD"/>
    <d v="2005-08-01T00:00:00"/>
    <d v="2005-01-01T00:00:00"/>
    <s v="7105816131"/>
  </r>
  <r>
    <n v="0"/>
    <n v="0"/>
    <n v="0"/>
    <n v="0"/>
    <d v="2023-12-01T00:00:00"/>
    <s v="BH Colorado Electric Oper Co"/>
    <s v="Regulated Electric (122)"/>
    <s v="X DNU # 816 (D) Manzanola RES"/>
    <x v="192"/>
    <n v="135500"/>
    <x v="36"/>
    <n v="11104531"/>
    <s v="Crossarm, Wood"/>
    <d v="2011-08-13T00:00:00"/>
    <d v="2011-01-01T00:00:00"/>
    <s v="60018061"/>
  </r>
  <r>
    <n v="0"/>
    <n v="0"/>
    <n v="0"/>
    <n v="0"/>
    <d v="2023-12-01T00:00:00"/>
    <s v="BH Colorado Electric Oper Co"/>
    <s v="Regulated Electric (122)"/>
    <s v="X DNU # 816 (D) Manzanola RES"/>
    <x v="192"/>
    <n v="135500"/>
    <x v="3"/>
    <n v="9741132"/>
    <s v="OSMOSE inst poles &amp; ins #816"/>
    <d v="2008-01-11T00:00:00"/>
    <d v="2008-01-01T00:00:00"/>
    <s v="10026017"/>
  </r>
  <r>
    <n v="0"/>
    <n v="0"/>
    <n v="0"/>
    <n v="0"/>
    <d v="2023-12-01T00:00:00"/>
    <s v="BH Colorado Electric Oper Co"/>
    <s v="Regulated Electric (122)"/>
    <s v="X DNU # 816 (D) Manzanola RES"/>
    <x v="192"/>
    <n v="135500"/>
    <x v="3"/>
    <n v="11007545"/>
    <s v="HWY 50 &amp; RD 14 Electric Transmission OH : ETOR69  HWY 50 &amp; RD 14"/>
    <d v="2011-08-13T00:00:00"/>
    <d v="2011-08-01T00:00:00"/>
    <s v="60018061"/>
  </r>
  <r>
    <n v="0"/>
    <n v="0"/>
    <n v="0"/>
    <n v="0"/>
    <d v="2023-12-01T00:00:00"/>
    <s v="BH Colorado Electric Oper Co"/>
    <s v="Regulated Electric (122)"/>
    <s v="X DNU # 816 (D) Manzanola RES"/>
    <x v="192"/>
    <n v="135500"/>
    <x v="34"/>
    <n v="9803006"/>
    <s v="POLE, WOOD"/>
    <d v="1991-07-01T00:00:00"/>
    <d v="1991-07-01T00:00:00"/>
    <s v="WCDXFER"/>
  </r>
  <r>
    <n v="0"/>
    <n v="0"/>
    <n v="0"/>
    <n v="0"/>
    <d v="2023-12-01T00:00:00"/>
    <s v="BH Colorado Electric Oper Co"/>
    <s v="Regulated Electric (122)"/>
    <s v="X DNU # 816 (D) Manzanola RES"/>
    <x v="192"/>
    <n v="135500"/>
    <x v="34"/>
    <n v="9803005"/>
    <s v="POLE, WOOD"/>
    <d v="1985-07-01T00:00:00"/>
    <d v="1985-07-01T00:00:00"/>
    <s v="WCDXFER"/>
  </r>
  <r>
    <n v="0"/>
    <n v="0"/>
    <n v="0"/>
    <n v="0"/>
    <d v="2023-12-01T00:00:00"/>
    <s v="BH Colorado Electric Oper Co"/>
    <s v="Regulated Electric (122)"/>
    <s v="X DNU # 816 (D) Manzanola RES"/>
    <x v="192"/>
    <n v="135500"/>
    <x v="34"/>
    <n v="9803008"/>
    <s v="POLE, WOOD"/>
    <d v="1997-07-01T00:00:00"/>
    <d v="1997-07-01T00:00:00"/>
    <s v="WCDXFER"/>
  </r>
  <r>
    <n v="0"/>
    <n v="0"/>
    <n v="0"/>
    <n v="0"/>
    <d v="2023-12-01T00:00:00"/>
    <s v="BH Colorado Electric Oper Co"/>
    <s v="Regulated Electric (122)"/>
    <s v="X DNU # 816 (D) Manzanola RES"/>
    <x v="192"/>
    <n v="135500"/>
    <x v="34"/>
    <n v="9802950"/>
    <s v="POLE, WOOD"/>
    <d v="1993-07-01T00:00:00"/>
    <d v="1993-07-01T00:00:00"/>
    <s v="WCDXFER"/>
  </r>
  <r>
    <n v="0"/>
    <n v="0"/>
    <n v="0"/>
    <n v="0"/>
    <d v="2023-12-01T00:00:00"/>
    <s v="BH Colorado Electric Oper Co"/>
    <s v="Regulated Electric (122)"/>
    <s v="X DNU # 816 (D) Manzanola RES"/>
    <x v="192"/>
    <n v="135500"/>
    <x v="34"/>
    <n v="9803007"/>
    <s v="POLE, WOOD"/>
    <d v="1995-07-01T00:00:00"/>
    <d v="1995-07-01T00:00:00"/>
    <s v="WCDXFER"/>
  </r>
  <r>
    <n v="0"/>
    <n v="0"/>
    <n v="0"/>
    <n v="0"/>
    <d v="2023-12-01T00:00:00"/>
    <s v="BH Colorado Electric Oper Co"/>
    <s v="Regulated Electric (122)"/>
    <s v="X DNU # 816 (D) Manzanola RES"/>
    <x v="192"/>
    <n v="135500"/>
    <x v="34"/>
    <n v="9802951"/>
    <s v="POLE, WOOD"/>
    <d v="1997-07-01T00:00:00"/>
    <d v="1997-07-01T00:00:00"/>
    <s v="WCDXFER"/>
  </r>
  <r>
    <n v="0"/>
    <n v="0"/>
    <n v="0"/>
    <n v="0"/>
    <d v="2023-12-01T00:00:00"/>
    <s v="BH Colorado Electric Oper Co"/>
    <s v="Regulated Electric (122)"/>
    <s v="X DNU # 816 (D) Manzanola RES"/>
    <x v="192"/>
    <n v="135500"/>
    <x v="34"/>
    <n v="9739017"/>
    <s v="POLE, WOOD"/>
    <d v="2008-01-11T00:00:00"/>
    <d v="2008-01-01T00:00:00"/>
    <s v="10026017"/>
  </r>
  <r>
    <n v="0"/>
    <n v="0"/>
    <n v="0"/>
    <n v="0"/>
    <d v="2023-12-01T00:00:00"/>
    <s v="BH Colorado Electric Oper Co"/>
    <s v="Regulated Electric (122)"/>
    <s v="X DNU # 816 (D) Manzanola RES"/>
    <x v="192"/>
    <n v="135500"/>
    <x v="34"/>
    <n v="9803124"/>
    <s v="POLE, WOOD"/>
    <d v="1992-07-01T00:00:00"/>
    <d v="1992-07-01T00:00:00"/>
    <s v="WCDXFER"/>
  </r>
  <r>
    <n v="0"/>
    <n v="0"/>
    <n v="0"/>
    <n v="0"/>
    <d v="2023-12-01T00:00:00"/>
    <s v="BH Colorado Electric Oper Co"/>
    <s v="Regulated Electric (122)"/>
    <s v="X DNU # 816 (D) Manzanola RES"/>
    <x v="192"/>
    <n v="135500"/>
    <x v="34"/>
    <n v="9812457"/>
    <s v="POLE, WOOD"/>
    <d v="2002-10-01T00:00:00"/>
    <d v="2002-01-01T00:00:00"/>
    <s v="7105816131"/>
  </r>
  <r>
    <n v="0"/>
    <n v="0"/>
    <n v="0"/>
    <n v="0"/>
    <d v="2023-12-01T00:00:00"/>
    <s v="BH Colorado Electric Oper Co"/>
    <s v="Regulated Electric (122)"/>
    <s v="X DNU # 816 (D) Manzanola RES"/>
    <x v="192"/>
    <n v="135500"/>
    <x v="34"/>
    <n v="9819697"/>
    <s v="POLE, WOOD"/>
    <d v="2005-08-01T00:00:00"/>
    <d v="2005-01-01T00:00:00"/>
    <s v="7105816131"/>
  </r>
  <r>
    <n v="0"/>
    <n v="0"/>
    <n v="0"/>
    <n v="0"/>
    <d v="2023-12-01T00:00:00"/>
    <s v="BH Colorado Electric Oper Co"/>
    <s v="Regulated Electric (122)"/>
    <s v="X DNU # 816 (D) Manzanola RES"/>
    <x v="192"/>
    <n v="135500"/>
    <x v="52"/>
    <n v="9856207"/>
    <s v="WOOD 1 POLE 55'"/>
    <d v="1997-07-01T00:00:00"/>
    <d v="1997-07-01T00:00:00"/>
    <s v="CPR Conversion"/>
  </r>
  <r>
    <n v="0"/>
    <n v="0"/>
    <n v="0"/>
    <n v="0"/>
    <d v="2023-12-01T00:00:00"/>
    <s v="BH Colorado Electric Oper Co"/>
    <s v="Regulated Electric (122)"/>
    <s v="X DNU # 816 (D) Manzanola RES"/>
    <x v="192"/>
    <n v="135500"/>
    <x v="52"/>
    <n v="9975228"/>
    <s v="WOOD 1 POLE 55'"/>
    <d v="1993-07-01T00:00:00"/>
    <d v="1993-07-01T00:00:00"/>
    <s v="CPR Conversion"/>
  </r>
  <r>
    <n v="0"/>
    <n v="0"/>
    <n v="0"/>
    <n v="0"/>
    <d v="2023-12-01T00:00:00"/>
    <s v="BH Colorado Electric Oper Co"/>
    <s v="Regulated Electric (122)"/>
    <s v="X DNU # 816 (D) Manzanola RES"/>
    <x v="192"/>
    <n v="135500"/>
    <x v="53"/>
    <n v="9861261"/>
    <s v="WOOD 1 POLE 60'"/>
    <d v="1997-07-01T00:00:00"/>
    <d v="1997-07-01T00:00:00"/>
    <s v="CPR Conversion"/>
  </r>
  <r>
    <n v="0"/>
    <n v="0"/>
    <n v="0"/>
    <n v="0"/>
    <d v="2023-12-01T00:00:00"/>
    <s v="BH Colorado Electric Oper Co"/>
    <s v="Regulated Electric (122)"/>
    <s v="X DNU # 816 (D) Manzanola RES"/>
    <x v="192"/>
    <n v="135500"/>
    <x v="53"/>
    <n v="9975225"/>
    <s v="WOOD 1 POLE 60'"/>
    <d v="1991-07-01T00:00:00"/>
    <d v="1991-07-01T00:00:00"/>
    <s v="CPR Conversion"/>
  </r>
  <r>
    <n v="0"/>
    <n v="0"/>
    <n v="0"/>
    <n v="0"/>
    <d v="2023-12-01T00:00:00"/>
    <s v="BH Colorado Electric Oper Co"/>
    <s v="Regulated Electric (122)"/>
    <s v="X DNU # 816 (D) Manzanola RES"/>
    <x v="192"/>
    <n v="135500"/>
    <x v="53"/>
    <n v="9773819"/>
    <s v="WOOD 1 POLE 60'"/>
    <d v="1995-07-01T00:00:00"/>
    <d v="1995-07-01T00:00:00"/>
    <s v="CPR Conversion"/>
  </r>
  <r>
    <n v="0"/>
    <n v="0"/>
    <n v="0"/>
    <n v="0"/>
    <d v="2023-12-01T00:00:00"/>
    <s v="BH Colorado Electric Oper Co"/>
    <s v="Regulated Electric (122)"/>
    <s v="X DNU # 816 (D) Manzanola RES"/>
    <x v="192"/>
    <n v="135500"/>
    <x v="53"/>
    <n v="9975226"/>
    <s v="WOOD 1 POLE 60'"/>
    <d v="1985-07-01T00:00:00"/>
    <d v="1985-07-01T00:00:00"/>
    <s v="CPR Conversion"/>
  </r>
  <r>
    <n v="0"/>
    <n v="0"/>
    <n v="0"/>
    <n v="0"/>
    <d v="2023-12-01T00:00:00"/>
    <s v="BH Colorado Electric Oper Co"/>
    <s v="Regulated Electric (122)"/>
    <s v="X DNU # 816 (D) Manzanola RES"/>
    <x v="192"/>
    <n v="135500"/>
    <x v="54"/>
    <n v="9975227"/>
    <s v="WOOD 1 POLE 65'"/>
    <d v="1992-07-01T00:00:00"/>
    <d v="1992-07-01T00:00:00"/>
    <s v="CPR Conversion"/>
  </r>
  <r>
    <n v="0"/>
    <n v="0"/>
    <n v="0"/>
    <n v="0"/>
    <d v="2023-12-01T00:00:00"/>
    <s v="BH Colorado Electric Oper Co"/>
    <s v="Regulated Electric (122)"/>
    <s v="X DNU # 816 (D) Manzanola RES"/>
    <x v="192"/>
    <n v="135600"/>
    <x v="3"/>
    <n v="9741131"/>
    <s v="OSMOSE inst poles &amp; ins #816"/>
    <d v="2008-01-11T00:00:00"/>
    <d v="2008-01-01T00:00:00"/>
    <s v="10026017"/>
  </r>
  <r>
    <n v="0"/>
    <n v="0"/>
    <n v="0"/>
    <n v="0"/>
    <d v="2023-12-01T00:00:00"/>
    <s v="BH Colorado Electric Oper Co"/>
    <s v="Regulated Electric (122)"/>
    <s v="X DNU # 816 (D) Manzanola RES"/>
    <x v="192"/>
    <n v="135600"/>
    <x v="31"/>
    <n v="9819698"/>
    <s v="SUSPENSION INSULATORS"/>
    <d v="2005-08-01T00:00:00"/>
    <d v="2005-01-01T00:00:00"/>
    <s v="7105816131"/>
  </r>
  <r>
    <n v="0"/>
    <n v="0"/>
    <n v="0"/>
    <n v="0"/>
    <d v="2023-12-01T00:00:00"/>
    <s v="BH Colorado Electric Oper Co"/>
    <s v="Regulated Electric (122)"/>
    <s v="X DNU # 816 (D) Manzanola RES"/>
    <x v="192"/>
    <n v="135600"/>
    <x v="31"/>
    <n v="9739018"/>
    <s v="SUSPENSION INSULATORS"/>
    <d v="2008-01-11T00:00:00"/>
    <d v="2008-01-01T00:00:00"/>
    <s v="10026017"/>
  </r>
  <r>
    <n v="0"/>
    <n v="0"/>
    <n v="0"/>
    <n v="0"/>
    <d v="2023-12-01T00:00:00"/>
    <s v="BH Colorado Electric Oper Co"/>
    <s v="Regulated Electric (122)"/>
    <s v="X DNU # 816 (D) Manzanola RES"/>
    <x v="192"/>
    <n v="135600"/>
    <x v="31"/>
    <n v="9758784"/>
    <s v="SUSPENSION INSULATORS--816"/>
    <d v="1997-07-31T00:00:00"/>
    <d v="1998-01-01T00:00:00"/>
    <s v="23550045"/>
  </r>
  <r>
    <n v="0"/>
    <n v="0"/>
    <n v="0"/>
    <n v="0"/>
    <d v="2023-12-01T00:00:00"/>
    <s v="BH Colorado Electric Oper Co"/>
    <s v="Regulated Electric (122)"/>
    <s v="X DNU # 816 (D) Manzanola RES"/>
    <x v="192"/>
    <n v="135600"/>
    <x v="31"/>
    <n v="9861260"/>
    <s v="SUSPENSION INSULATORS"/>
    <d v="1997-07-01T00:00:00"/>
    <d v="1997-07-01T00:00:00"/>
    <s v="CPR Conversion"/>
  </r>
  <r>
    <n v="0"/>
    <n v="0"/>
    <n v="0"/>
    <n v="0"/>
    <d v="2023-12-01T00:00:00"/>
    <s v="BH Colorado Electric Oper Co"/>
    <s v="Regulated Electric (122)"/>
    <s v="X DNU # 816 (D) Manzanola RES"/>
    <x v="192"/>
    <n v="135600"/>
    <x v="31"/>
    <n v="9811445"/>
    <s v="SUSPENSION INSULATORS"/>
    <d v="2002-07-01T00:00:00"/>
    <d v="2002-01-01T00:00:00"/>
    <s v="7105816131"/>
  </r>
  <r>
    <n v="0"/>
    <n v="0"/>
    <n v="0"/>
    <n v="0"/>
    <d v="2023-12-01T00:00:00"/>
    <s v="BH Colorado Electric Oper Co"/>
    <s v="Regulated Electric (122)"/>
    <s v="X DNU # 820 (D) Rocky Ford Sub"/>
    <x v="193"/>
    <n v="135500"/>
    <x v="32"/>
    <n v="9802551"/>
    <s v="CROSSARM ASSEMBLIES, WOOD"/>
    <d v="1997-07-31T00:00:00"/>
    <d v="1998-01-01T00:00:00"/>
    <s v="WCDXFER"/>
  </r>
  <r>
    <n v="0"/>
    <n v="0"/>
    <n v="0"/>
    <n v="0"/>
    <d v="2023-12-01T00:00:00"/>
    <s v="BH Colorado Electric Oper Co"/>
    <s v="Regulated Electric (122)"/>
    <s v="X DNU # 820 (D) Rocky Ford Sub"/>
    <x v="193"/>
    <n v="135500"/>
    <x v="32"/>
    <n v="9802553"/>
    <s v="CROSSARM ASSEMBLIES, WOOD"/>
    <d v="1988-07-01T00:00:00"/>
    <d v="1988-07-01T00:00:00"/>
    <s v="WCDXFER"/>
  </r>
  <r>
    <n v="0"/>
    <n v="0"/>
    <n v="0"/>
    <n v="0"/>
    <d v="2023-12-01T00:00:00"/>
    <s v="BH Colorado Electric Oper Co"/>
    <s v="Regulated Electric (122)"/>
    <s v="X DNU # 820 (D) Rocky Ford Sub"/>
    <x v="193"/>
    <n v="135500"/>
    <x v="32"/>
    <n v="10746829"/>
    <s v="Crossarm Assemblies, Wood"/>
    <d v="2011-03-01T00:00:00"/>
    <d v="2011-03-01T00:00:00"/>
    <s v="7105820131"/>
  </r>
  <r>
    <n v="0"/>
    <n v="0"/>
    <n v="0"/>
    <n v="0"/>
    <d v="2023-12-01T00:00:00"/>
    <s v="BH Colorado Electric Oper Co"/>
    <s v="Regulated Electric (122)"/>
    <s v="X DNU # 820 (D) Rocky Ford Sub"/>
    <x v="193"/>
    <n v="135500"/>
    <x v="32"/>
    <n v="9802554"/>
    <s v="CROSSARM ASSEMBLIES, WOOD"/>
    <d v="1991-07-01T00:00:00"/>
    <d v="1991-07-01T00:00:00"/>
    <s v="WCDXFER"/>
  </r>
  <r>
    <n v="0"/>
    <n v="0"/>
    <n v="0"/>
    <n v="0"/>
    <d v="2023-12-01T00:00:00"/>
    <s v="BH Colorado Electric Oper Co"/>
    <s v="Regulated Electric (122)"/>
    <s v="X DNU # 820 (D) Rocky Ford Sub"/>
    <x v="193"/>
    <n v="135500"/>
    <x v="32"/>
    <n v="9802555"/>
    <s v="CROSSARM ASSEMBLIES, WOOD"/>
    <d v="1992-07-01T00:00:00"/>
    <d v="1992-07-01T00:00:00"/>
    <s v="WCDXFER"/>
  </r>
  <r>
    <n v="0"/>
    <n v="0"/>
    <n v="0"/>
    <n v="0"/>
    <d v="2023-12-01T00:00:00"/>
    <s v="BH Colorado Electric Oper Co"/>
    <s v="Regulated Electric (122)"/>
    <s v="X DNU # 820 (D) Rocky Ford Sub"/>
    <x v="193"/>
    <n v="135500"/>
    <x v="32"/>
    <n v="9817929"/>
    <s v="CROSSARM ASSEMBLIES, WOOD"/>
    <d v="2004-10-01T00:00:00"/>
    <d v="2004-01-01T00:00:00"/>
    <s v="7105820131"/>
  </r>
  <r>
    <n v="0"/>
    <n v="0"/>
    <n v="0"/>
    <n v="0"/>
    <d v="2023-12-01T00:00:00"/>
    <s v="BH Colorado Electric Oper Co"/>
    <s v="Regulated Electric (122)"/>
    <s v="X DNU # 820 (D) Rocky Ford Sub"/>
    <x v="193"/>
    <n v="135500"/>
    <x v="32"/>
    <n v="9818764"/>
    <s v="CROSSARM ASSEMBLIES, WOOD"/>
    <d v="2005-02-01T00:00:00"/>
    <d v="2005-01-01T00:00:00"/>
    <s v="7105820131"/>
  </r>
  <r>
    <n v="0"/>
    <n v="0"/>
    <n v="0"/>
    <n v="0"/>
    <d v="2023-12-01T00:00:00"/>
    <s v="BH Colorado Electric Oper Co"/>
    <s v="Regulated Electric (122)"/>
    <s v="X DNU # 820 (D) Rocky Ford Sub"/>
    <x v="193"/>
    <n v="135500"/>
    <x v="32"/>
    <n v="9802888"/>
    <s v="CROSSARM ASSEMBLIES, WOOD"/>
    <d v="1981-07-01T00:00:00"/>
    <d v="1981-07-01T00:00:00"/>
    <s v="WCDXFER"/>
  </r>
  <r>
    <n v="0"/>
    <n v="0"/>
    <n v="0"/>
    <n v="0"/>
    <d v="2023-12-01T00:00:00"/>
    <s v="BH Colorado Electric Oper Co"/>
    <s v="Regulated Electric (122)"/>
    <s v="X DNU # 820 (D) Rocky Ford Sub"/>
    <x v="193"/>
    <n v="135500"/>
    <x v="32"/>
    <n v="9802552"/>
    <s v="CROSSARM ASSEMBLIES, WOOD"/>
    <d v="1981-07-01T00:00:00"/>
    <d v="1981-07-01T00:00:00"/>
    <s v="WCDXFER"/>
  </r>
  <r>
    <n v="0"/>
    <n v="0"/>
    <n v="0"/>
    <n v="0"/>
    <d v="2023-12-01T00:00:00"/>
    <s v="BH Colorado Electric Oper Co"/>
    <s v="Regulated Electric (122)"/>
    <s v="X DNU # 820 (D) Rocky Ford Sub"/>
    <x v="193"/>
    <n v="135500"/>
    <x v="32"/>
    <n v="9802660"/>
    <s v="CROSSARM ASSEMBLIES, WOOD"/>
    <d v="1981-07-01T00:00:00"/>
    <d v="1981-07-01T00:00:00"/>
    <s v="WCDXFER"/>
  </r>
  <r>
    <n v="0"/>
    <n v="0"/>
    <n v="0"/>
    <n v="0"/>
    <d v="2023-12-01T00:00:00"/>
    <s v="BH Colorado Electric Oper Co"/>
    <s v="Regulated Electric (122)"/>
    <s v="X DNU # 820 (D) Rocky Ford Sub"/>
    <x v="193"/>
    <n v="135500"/>
    <x v="32"/>
    <n v="9816118"/>
    <s v="CROSSARM ASSEMBLIES, WOOD"/>
    <d v="2003-08-08T00:00:00"/>
    <d v="2003-01-01T00:00:00"/>
    <s v="10018068"/>
  </r>
  <r>
    <n v="0"/>
    <n v="0"/>
    <n v="0"/>
    <n v="0"/>
    <d v="2023-12-01T00:00:00"/>
    <s v="BH Colorado Electric Oper Co"/>
    <s v="Regulated Electric (122)"/>
    <s v="X DNU # 820 (D) Rocky Ford Sub"/>
    <x v="193"/>
    <n v="135500"/>
    <x v="36"/>
    <n v="11219961"/>
    <s v="Crossarm, Wood"/>
    <d v="2011-12-01T00:00:00"/>
    <d v="2011-01-01T00:00:00"/>
    <s v="7105820131"/>
  </r>
  <r>
    <n v="0"/>
    <n v="0"/>
    <n v="0"/>
    <n v="0"/>
    <d v="2023-12-01T00:00:00"/>
    <s v="BH Colorado Electric Oper Co"/>
    <s v="Regulated Electric (122)"/>
    <s v="X DNU # 820 (D) Rocky Ford Sub"/>
    <x v="193"/>
    <n v="135500"/>
    <x v="3"/>
    <n v="9815872"/>
    <s v="Rpl Structures-Ln 820 Strm Dam"/>
    <d v="2003-08-08T00:00:00"/>
    <d v="2003-10-01T00:00:00"/>
    <s v="10018068"/>
  </r>
  <r>
    <n v="0"/>
    <n v="0"/>
    <n v="0"/>
    <n v="0"/>
    <d v="2023-12-01T00:00:00"/>
    <s v="BH Colorado Electric Oper Co"/>
    <s v="Regulated Electric (122)"/>
    <s v="X DNU # 820 (D) Rocky Ford Sub"/>
    <x v="193"/>
    <n v="135500"/>
    <x v="3"/>
    <n v="11160293"/>
    <s v="Rocky Ford Sub-S Fowler Tap"/>
    <d v="2011-11-01T00:00:00"/>
    <d v="2011-11-01T00:00:00"/>
    <s v="7105820131"/>
  </r>
  <r>
    <n v="0"/>
    <n v="0"/>
    <n v="0"/>
    <n v="0"/>
    <d v="2023-12-01T00:00:00"/>
    <s v="BH Colorado Electric Oper Co"/>
    <s v="Regulated Electric (122)"/>
    <s v="X DNU # 820 (D) Rocky Ford Sub"/>
    <x v="193"/>
    <n v="135500"/>
    <x v="25"/>
    <n v="11150984"/>
    <s v="Pole, Wood, 60'"/>
    <d v="2011-03-31T00:00:00"/>
    <d v="2011-01-01T00:00:00"/>
    <s v="60017518"/>
  </r>
  <r>
    <n v="0"/>
    <n v="0"/>
    <n v="0"/>
    <n v="0"/>
    <d v="2023-12-01T00:00:00"/>
    <s v="BH Colorado Electric Oper Co"/>
    <s v="Regulated Electric (122)"/>
    <s v="X DNU # 820 (D) Rocky Ford Sub"/>
    <x v="193"/>
    <n v="135500"/>
    <x v="34"/>
    <n v="9803092"/>
    <s v="POLE, WOOD"/>
    <d v="1988-07-01T00:00:00"/>
    <d v="1988-07-01T00:00:00"/>
    <s v="WCDXFER"/>
  </r>
  <r>
    <n v="0"/>
    <n v="0"/>
    <n v="0"/>
    <n v="0"/>
    <d v="2023-12-01T00:00:00"/>
    <s v="BH Colorado Electric Oper Co"/>
    <s v="Regulated Electric (122)"/>
    <s v="X DNU # 820 (D) Rocky Ford Sub"/>
    <x v="193"/>
    <n v="135500"/>
    <x v="34"/>
    <n v="9817930"/>
    <s v="POLE, WOOD"/>
    <d v="2004-10-01T00:00:00"/>
    <d v="2004-01-01T00:00:00"/>
    <s v="7105820131"/>
  </r>
  <r>
    <n v="0"/>
    <n v="0"/>
    <n v="0"/>
    <n v="0"/>
    <d v="2023-12-01T00:00:00"/>
    <s v="BH Colorado Electric Oper Co"/>
    <s v="Regulated Electric (122)"/>
    <s v="X DNU # 820 (D) Rocky Ford Sub"/>
    <x v="193"/>
    <n v="135500"/>
    <x v="34"/>
    <n v="9803094"/>
    <s v="POLE, WOOD"/>
    <d v="1992-07-01T00:00:00"/>
    <d v="1992-07-01T00:00:00"/>
    <s v="WCDXFER"/>
  </r>
  <r>
    <n v="0"/>
    <n v="0"/>
    <n v="0"/>
    <n v="0"/>
    <d v="2023-12-01T00:00:00"/>
    <s v="BH Colorado Electric Oper Co"/>
    <s v="Regulated Electric (122)"/>
    <s v="X DNU # 820 (D) Rocky Ford Sub"/>
    <x v="193"/>
    <n v="135500"/>
    <x v="34"/>
    <n v="9803093"/>
    <s v="POLE, WOOD"/>
    <d v="1991-07-01T00:00:00"/>
    <d v="1991-07-01T00:00:00"/>
    <s v="WCDXFER"/>
  </r>
  <r>
    <n v="0"/>
    <n v="0"/>
    <n v="0"/>
    <n v="0"/>
    <d v="2023-12-01T00:00:00"/>
    <s v="BH Colorado Electric Oper Co"/>
    <s v="Regulated Electric (122)"/>
    <s v="X DNU # 820 (D) Rocky Ford Sub"/>
    <x v="193"/>
    <n v="135500"/>
    <x v="34"/>
    <n v="9804940"/>
    <s v="POLE, WOOD"/>
    <d v="1981-07-01T00:00:00"/>
    <d v="1981-07-01T00:00:00"/>
    <s v="WCDXFER"/>
  </r>
  <r>
    <n v="0"/>
    <n v="0"/>
    <n v="0"/>
    <n v="0"/>
    <d v="2023-12-01T00:00:00"/>
    <s v="BH Colorado Electric Oper Co"/>
    <s v="Regulated Electric (122)"/>
    <s v="X DNU # 820 (D) Rocky Ford Sub"/>
    <x v="193"/>
    <n v="135500"/>
    <x v="34"/>
    <n v="9803198"/>
    <s v="POLE, WOOD"/>
    <d v="1981-07-01T00:00:00"/>
    <d v="1981-07-01T00:00:00"/>
    <s v="WCDXFER"/>
  </r>
  <r>
    <n v="0"/>
    <n v="0"/>
    <n v="0"/>
    <n v="0"/>
    <d v="2023-12-01T00:00:00"/>
    <s v="BH Colorado Electric Oper Co"/>
    <s v="Regulated Electric (122)"/>
    <s v="X DNU # 820 (D) Rocky Ford Sub"/>
    <x v="193"/>
    <n v="135500"/>
    <x v="34"/>
    <n v="9807449"/>
    <s v="POLE, WOOD"/>
    <d v="1981-07-01T00:00:00"/>
    <d v="1981-07-01T00:00:00"/>
    <s v="WCDXFER"/>
  </r>
  <r>
    <n v="0"/>
    <n v="0"/>
    <n v="0"/>
    <n v="0"/>
    <d v="2023-12-01T00:00:00"/>
    <s v="BH Colorado Electric Oper Co"/>
    <s v="Regulated Electric (122)"/>
    <s v="X DNU # 820 (D) Rocky Ford Sub"/>
    <x v="193"/>
    <n v="135500"/>
    <x v="34"/>
    <n v="9816119"/>
    <s v="POLE, WOOD"/>
    <d v="2003-08-08T00:00:00"/>
    <d v="2003-01-01T00:00:00"/>
    <s v="10018068"/>
  </r>
  <r>
    <n v="0"/>
    <n v="0"/>
    <n v="0"/>
    <n v="0"/>
    <d v="2023-12-01T00:00:00"/>
    <s v="BH Colorado Electric Oper Co"/>
    <s v="Regulated Electric (122)"/>
    <s v="X DNU # 820 (D) Rocky Ford Sub"/>
    <x v="193"/>
    <n v="135500"/>
    <x v="34"/>
    <n v="9803090"/>
    <s v="POLE, WOOD"/>
    <d v="1997-07-31T00:00:00"/>
    <d v="1998-01-01T00:00:00"/>
    <s v="WCDXFER"/>
  </r>
  <r>
    <n v="0"/>
    <n v="0"/>
    <n v="0"/>
    <n v="0"/>
    <d v="2023-12-01T00:00:00"/>
    <s v="BH Colorado Electric Oper Co"/>
    <s v="Regulated Electric (122)"/>
    <s v="X DNU # 820 (D) Rocky Ford Sub"/>
    <x v="193"/>
    <n v="135500"/>
    <x v="34"/>
    <n v="9803091"/>
    <s v="POLE, WOOD"/>
    <d v="1981-07-01T00:00:00"/>
    <d v="1981-07-01T00:00:00"/>
    <s v="WCDXFER"/>
  </r>
  <r>
    <n v="0"/>
    <n v="0"/>
    <n v="0"/>
    <n v="0"/>
    <d v="2023-12-01T00:00:00"/>
    <s v="BH Colorado Electric Oper Co"/>
    <s v="Regulated Electric (122)"/>
    <s v="X DNU # 820 (D) Rocky Ford Sub"/>
    <x v="193"/>
    <n v="135500"/>
    <x v="53"/>
    <n v="9975221"/>
    <s v="WOOD 1 POLE 60'"/>
    <d v="1991-07-01T00:00:00"/>
    <d v="1991-07-01T00:00:00"/>
    <s v="CPR Conversion"/>
  </r>
  <r>
    <n v="0"/>
    <n v="0"/>
    <n v="0"/>
    <n v="0"/>
    <d v="2023-12-01T00:00:00"/>
    <s v="BH Colorado Electric Oper Co"/>
    <s v="Regulated Electric (122)"/>
    <s v="X DNU # 820 (D) Rocky Ford Sub"/>
    <x v="193"/>
    <n v="135500"/>
    <x v="53"/>
    <n v="9975222"/>
    <s v="WOOD 1 POLE 60'"/>
    <d v="1988-07-01T00:00:00"/>
    <d v="1988-07-01T00:00:00"/>
    <s v="CPR Conversion"/>
  </r>
  <r>
    <n v="0"/>
    <n v="0"/>
    <n v="0"/>
    <n v="0"/>
    <d v="2023-12-01T00:00:00"/>
    <s v="BH Colorado Electric Oper Co"/>
    <s v="Regulated Electric (122)"/>
    <s v="X DNU # 820 (D) Rocky Ford Sub"/>
    <x v="193"/>
    <n v="135500"/>
    <x v="53"/>
    <n v="9758782"/>
    <s v="WOOD 1 POLE 60'--820"/>
    <d v="1997-07-31T00:00:00"/>
    <d v="1998-01-01T00:00:00"/>
    <s v="23550045"/>
  </r>
  <r>
    <n v="0"/>
    <n v="0"/>
    <n v="0"/>
    <n v="0"/>
    <d v="2023-12-01T00:00:00"/>
    <s v="BH Colorado Electric Oper Co"/>
    <s v="Regulated Electric (122)"/>
    <s v="X DNU # 820 (D) Rocky Ford Sub"/>
    <x v="193"/>
    <n v="135500"/>
    <x v="53"/>
    <n v="9724217"/>
    <s v="WOOD 1 POLE 60'"/>
    <d v="1992-07-01T00:00:00"/>
    <d v="1992-07-01T00:00:00"/>
    <s v="CPR Conversion"/>
  </r>
  <r>
    <n v="0"/>
    <n v="0"/>
    <n v="0"/>
    <n v="0"/>
    <d v="2023-12-01T00:00:00"/>
    <s v="BH Colorado Electric Oper Co"/>
    <s v="Regulated Electric (122)"/>
    <s v="X DNU # 820 (D) Rocky Ford Sub"/>
    <x v="193"/>
    <n v="135500"/>
    <x v="53"/>
    <n v="9975223"/>
    <s v="WOOD 1 POLE 60'"/>
    <d v="1981-07-01T00:00:00"/>
    <d v="1981-07-01T00:00:00"/>
    <s v="CPR Conversion"/>
  </r>
  <r>
    <n v="0"/>
    <n v="0"/>
    <n v="0"/>
    <n v="0"/>
    <d v="2023-12-01T00:00:00"/>
    <s v="BH Colorado Electric Oper Co"/>
    <s v="Regulated Electric (122)"/>
    <s v="X DNU # 820 (D) Rocky Ford Sub"/>
    <x v="193"/>
    <n v="135500"/>
    <x v="54"/>
    <n v="9975219"/>
    <s v="WOOD 1 POLE 65'"/>
    <d v="1981-07-01T00:00:00"/>
    <d v="1981-07-01T00:00:00"/>
    <s v="CPR Conversion"/>
  </r>
  <r>
    <n v="0"/>
    <n v="0"/>
    <n v="0"/>
    <n v="0"/>
    <d v="2023-12-01T00:00:00"/>
    <s v="BH Colorado Electric Oper Co"/>
    <s v="Regulated Electric (122)"/>
    <s v="X DNU # 820 (D) Rocky Ford Sub"/>
    <x v="193"/>
    <n v="135500"/>
    <x v="430"/>
    <n v="9975224"/>
    <s v="WOOD 2 POLES 65'"/>
    <d v="1981-07-01T00:00:00"/>
    <d v="1981-07-01T00:00:00"/>
    <s v="CPR Conversion"/>
  </r>
  <r>
    <n v="0"/>
    <n v="0"/>
    <n v="0"/>
    <n v="0"/>
    <d v="2023-12-01T00:00:00"/>
    <s v="BH Colorado Electric Oper Co"/>
    <s v="Regulated Electric (122)"/>
    <s v="X DNU # 820 (D) Rocky Ford Sub"/>
    <x v="193"/>
    <n v="135500"/>
    <x v="424"/>
    <n v="9975220"/>
    <s v="WOOD 3 POLES 70'"/>
    <d v="1981-07-01T00:00:00"/>
    <d v="1981-07-01T00:00:00"/>
    <s v="CPR Conversion"/>
  </r>
  <r>
    <n v="0"/>
    <n v="0"/>
    <n v="0"/>
    <n v="0"/>
    <d v="2023-12-01T00:00:00"/>
    <s v="BH Colorado Electric Oper Co"/>
    <s v="Regulated Electric (122)"/>
    <s v="X DNU # 820 (D) Rocky Ford Sub"/>
    <x v="193"/>
    <n v="135600"/>
    <x v="40"/>
    <n v="11219954"/>
    <s v="Conductor, Oh Copper Bare 4"/>
    <d v="2011-12-01T00:00:00"/>
    <d v="2011-01-01T00:00:00"/>
    <s v="7105820131"/>
  </r>
  <r>
    <n v="0"/>
    <n v="0"/>
    <n v="0"/>
    <n v="0"/>
    <d v="2023-12-01T00:00:00"/>
    <s v="BH Colorado Electric Oper Co"/>
    <s v="Regulated Electric (122)"/>
    <s v="X DNU # 820 (D) Rocky Ford Sub"/>
    <x v="193"/>
    <n v="135600"/>
    <x v="35"/>
    <n v="9975218"/>
    <s v="CONDUCTOR, OVERHEAD"/>
    <d v="1981-07-01T00:00:00"/>
    <d v="1981-07-01T00:00:00"/>
    <s v="CPR Conversion"/>
  </r>
  <r>
    <n v="0"/>
    <n v="0"/>
    <n v="0"/>
    <n v="0"/>
    <d v="2023-12-01T00:00:00"/>
    <s v="BH Colorado Electric Oper Co"/>
    <s v="Regulated Electric (122)"/>
    <s v="X DNU # 820 (D) Rocky Ford Sub"/>
    <x v="193"/>
    <n v="135600"/>
    <x v="35"/>
    <n v="9975217"/>
    <s v="TRANSMISSION LINES-CONDUCTOR"/>
    <d v="1986-07-01T00:00:00"/>
    <d v="1986-07-01T00:00:00"/>
    <s v="CPR Conversion"/>
  </r>
  <r>
    <n v="0"/>
    <n v="0"/>
    <n v="0"/>
    <n v="0"/>
    <d v="2023-12-01T00:00:00"/>
    <s v="BH Colorado Electric Oper Co"/>
    <s v="Regulated Electric (122)"/>
    <s v="X DNU # 820 (D) Rocky Ford Sub"/>
    <x v="193"/>
    <n v="135600"/>
    <x v="3"/>
    <n v="11160290"/>
    <s v="Rocky Ford Sub-S Fowler Tap"/>
    <d v="2011-11-01T00:00:00"/>
    <d v="2011-11-01T00:00:00"/>
    <s v="7105820131"/>
  </r>
  <r>
    <n v="0"/>
    <n v="0"/>
    <n v="0"/>
    <n v="0"/>
    <d v="2023-12-01T00:00:00"/>
    <s v="BH Colorado Electric Oper Co"/>
    <s v="Regulated Electric (122)"/>
    <s v="X DNU # 820 (D) Rocky Ford Sub"/>
    <x v="193"/>
    <n v="135600"/>
    <x v="3"/>
    <n v="9815873"/>
    <s v="Rpl Structures-Ln 820 Strm Dam"/>
    <d v="2003-08-08T00:00:00"/>
    <d v="2003-10-01T00:00:00"/>
    <s v="10018068"/>
  </r>
  <r>
    <n v="0"/>
    <n v="0"/>
    <n v="0"/>
    <n v="0"/>
    <d v="2023-12-01T00:00:00"/>
    <s v="BH Colorado Electric Oper Co"/>
    <s v="Regulated Electric (122)"/>
    <s v="X DNU # 820 (D) Rocky Ford Sub"/>
    <x v="193"/>
    <n v="135600"/>
    <x v="31"/>
    <n v="9817931"/>
    <s v="SUSPENSION INSULATORS"/>
    <d v="2004-10-01T00:00:00"/>
    <d v="2004-01-01T00:00:00"/>
    <s v="7105820131"/>
  </r>
  <r>
    <n v="0"/>
    <n v="0"/>
    <n v="0"/>
    <n v="0"/>
    <d v="2023-12-01T00:00:00"/>
    <s v="BH Colorado Electric Oper Co"/>
    <s v="Regulated Electric (122)"/>
    <s v="X DNU # 820 (D) Rocky Ford Sub"/>
    <x v="193"/>
    <n v="135600"/>
    <x v="31"/>
    <n v="11028393"/>
    <s v="Suspension Insulators"/>
    <d v="2011-09-01T00:00:00"/>
    <d v="2011-01-01T00:00:00"/>
    <s v="7105820131"/>
  </r>
  <r>
    <n v="0"/>
    <n v="0"/>
    <n v="0"/>
    <n v="0"/>
    <d v="2023-12-01T00:00:00"/>
    <s v="BH Colorado Electric Oper Co"/>
    <s v="Regulated Electric (122)"/>
    <s v="X DNU # 820 (D) Rocky Ford Sub"/>
    <x v="193"/>
    <n v="135600"/>
    <x v="31"/>
    <n v="9819080"/>
    <s v="SUSPENSION INSULATORS"/>
    <d v="2005-04-01T00:00:00"/>
    <d v="2005-01-01T00:00:00"/>
    <s v="7105820131"/>
  </r>
  <r>
    <n v="0"/>
    <n v="0"/>
    <n v="0"/>
    <n v="0"/>
    <d v="2023-12-01T00:00:00"/>
    <s v="BH Colorado Electric Oper Co"/>
    <s v="Regulated Electric (122)"/>
    <s v="X DNU # 820 (D) Rocky Ford Sub"/>
    <x v="193"/>
    <n v="135600"/>
    <x v="31"/>
    <n v="9816120"/>
    <s v="SUSPENSION INSULATORS"/>
    <d v="2003-08-08T00:00:00"/>
    <d v="2003-01-01T00:00:00"/>
    <s v="10018068"/>
  </r>
  <r>
    <n v="0"/>
    <n v="0"/>
    <n v="0"/>
    <n v="0"/>
    <d v="2023-12-01T00:00:00"/>
    <s v="BH Colorado Electric Oper Co"/>
    <s v="Regulated Electric (122)"/>
    <s v="X DNU # 826 (D) Phillips Tap"/>
    <x v="194"/>
    <n v="135002"/>
    <x v="17"/>
    <n v="9699860"/>
    <s v="T-LIN S05 T24 R54"/>
    <d v="1985-07-01T00:00:00"/>
    <d v="1985-07-01T00:00:00"/>
    <s v="CPR Conversion"/>
  </r>
  <r>
    <n v="0"/>
    <n v="0"/>
    <n v="0"/>
    <n v="0"/>
    <d v="2023-12-01T00:00:00"/>
    <s v="BH Colorado Electric Oper Co"/>
    <s v="Regulated Electric (122)"/>
    <s v="X DNU # 826 (D) Phillips Tap"/>
    <x v="194"/>
    <n v="135500"/>
    <x v="19"/>
    <n v="9718354"/>
    <s v="ANCHORS"/>
    <d v="1996-07-01T00:00:00"/>
    <d v="1996-07-01T00:00:00"/>
    <s v="CPR Conversion"/>
  </r>
  <r>
    <n v="0"/>
    <n v="0"/>
    <n v="0"/>
    <n v="0"/>
    <d v="2023-12-01T00:00:00"/>
    <s v="BH Colorado Electric Oper Co"/>
    <s v="Regulated Electric (122)"/>
    <s v="X DNU # 826 (D) Phillips Tap"/>
    <x v="194"/>
    <n v="135500"/>
    <x v="32"/>
    <n v="9802585"/>
    <s v="CROSSARM ASSEMBLIES, WOOD"/>
    <d v="1985-07-01T00:00:00"/>
    <d v="1985-07-01T00:00:00"/>
    <s v="WCDXFER"/>
  </r>
  <r>
    <n v="0"/>
    <n v="0"/>
    <n v="0"/>
    <n v="0"/>
    <d v="2023-12-01T00:00:00"/>
    <s v="BH Colorado Electric Oper Co"/>
    <s v="Regulated Electric (122)"/>
    <s v="X DNU # 826 (D) Phillips Tap"/>
    <x v="194"/>
    <n v="135500"/>
    <x v="32"/>
    <n v="9802410"/>
    <s v="CROSSARM ASSEMBLIES, WOOD"/>
    <d v="1985-07-01T00:00:00"/>
    <d v="1985-07-01T00:00:00"/>
    <s v="WCDXFER"/>
  </r>
  <r>
    <n v="0"/>
    <n v="0"/>
    <n v="0"/>
    <n v="0"/>
    <d v="2023-12-01T00:00:00"/>
    <s v="BH Colorado Electric Oper Co"/>
    <s v="Regulated Electric (122)"/>
    <s v="X DNU # 826 (D) Phillips Tap"/>
    <x v="194"/>
    <n v="135500"/>
    <x v="32"/>
    <n v="9802465"/>
    <s v="CROSSARM ASSEMBLIES, WOOD"/>
    <d v="1996-07-01T00:00:00"/>
    <d v="1996-07-01T00:00:00"/>
    <s v="WCDXFER"/>
  </r>
  <r>
    <n v="0"/>
    <n v="0"/>
    <n v="0"/>
    <n v="0"/>
    <d v="2023-12-01T00:00:00"/>
    <s v="BH Colorado Electric Oper Co"/>
    <s v="Regulated Electric (122)"/>
    <s v="X DNU # 826 (D) Phillips Tap"/>
    <x v="194"/>
    <n v="135500"/>
    <x v="21"/>
    <n v="9861229"/>
    <s v="GUYS"/>
    <d v="1996-07-01T00:00:00"/>
    <d v="1996-07-01T00:00:00"/>
    <s v="CPR Conversion"/>
  </r>
  <r>
    <n v="0"/>
    <n v="0"/>
    <n v="0"/>
    <n v="0"/>
    <d v="2023-12-01T00:00:00"/>
    <s v="BH Colorado Electric Oper Co"/>
    <s v="Regulated Electric (122)"/>
    <s v="X DNU # 826 (D) Phillips Tap"/>
    <x v="194"/>
    <n v="135500"/>
    <x v="34"/>
    <n v="9802949"/>
    <s v="POLE, WOOD"/>
    <d v="1985-07-01T00:00:00"/>
    <d v="1985-07-01T00:00:00"/>
    <s v="WCDXFER"/>
  </r>
  <r>
    <n v="0"/>
    <n v="0"/>
    <n v="0"/>
    <n v="0"/>
    <d v="2023-12-01T00:00:00"/>
    <s v="BH Colorado Electric Oper Co"/>
    <s v="Regulated Electric (122)"/>
    <s v="X DNU # 826 (D) Phillips Tap"/>
    <x v="194"/>
    <n v="135500"/>
    <x v="34"/>
    <n v="9803123"/>
    <s v="POLE, WOOD"/>
    <d v="1985-07-01T00:00:00"/>
    <d v="1985-07-01T00:00:00"/>
    <s v="WCDXFER"/>
  </r>
  <r>
    <n v="0"/>
    <n v="0"/>
    <n v="0"/>
    <n v="0"/>
    <d v="2023-12-01T00:00:00"/>
    <s v="BH Colorado Electric Oper Co"/>
    <s v="Regulated Electric (122)"/>
    <s v="X DNU # 826 (D) Phillips Tap"/>
    <x v="194"/>
    <n v="135500"/>
    <x v="34"/>
    <n v="9803004"/>
    <s v="POLE, WOOD"/>
    <d v="1996-07-01T00:00:00"/>
    <d v="1996-07-01T00:00:00"/>
    <s v="WCDXFER"/>
  </r>
  <r>
    <n v="0"/>
    <n v="0"/>
    <n v="0"/>
    <n v="0"/>
    <d v="2023-12-01T00:00:00"/>
    <s v="BH Colorado Electric Oper Co"/>
    <s v="Regulated Electric (122)"/>
    <s v="X DNU # 826 (D) Phillips Tap"/>
    <x v="194"/>
    <n v="135500"/>
    <x v="52"/>
    <n v="9724216"/>
    <s v="WOOD 1 POLE 55'"/>
    <d v="1985-07-01T00:00:00"/>
    <d v="1985-07-01T00:00:00"/>
    <s v="CPR Conversion"/>
  </r>
  <r>
    <n v="0"/>
    <n v="0"/>
    <n v="0"/>
    <n v="0"/>
    <d v="2023-12-01T00:00:00"/>
    <s v="BH Colorado Electric Oper Co"/>
    <s v="Regulated Electric (122)"/>
    <s v="X DNU # 826 (D) Phillips Tap"/>
    <x v="194"/>
    <n v="135500"/>
    <x v="53"/>
    <n v="9695995"/>
    <s v="WOOD 1 POLE 60'"/>
    <d v="1996-07-01T00:00:00"/>
    <d v="1996-07-01T00:00:00"/>
    <s v="CPR Conversion"/>
  </r>
  <r>
    <n v="0"/>
    <n v="0"/>
    <n v="0"/>
    <n v="0"/>
    <d v="2023-12-01T00:00:00"/>
    <s v="BH Colorado Electric Oper Co"/>
    <s v="Regulated Electric (122)"/>
    <s v="X DNU # 826 (D) Phillips Tap"/>
    <x v="194"/>
    <n v="135500"/>
    <x v="54"/>
    <n v="9975213"/>
    <s v="WOOD 1 POLE 65'"/>
    <d v="1985-07-01T00:00:00"/>
    <d v="1985-07-01T00:00:00"/>
    <s v="CPR Conversion"/>
  </r>
  <r>
    <n v="0"/>
    <n v="0"/>
    <n v="0"/>
    <n v="0"/>
    <d v="2023-12-01T00:00:00"/>
    <s v="BH Colorado Electric Oper Co"/>
    <s v="Regulated Electric (122)"/>
    <s v="X DNU # 826 (D) Phillips Tap"/>
    <x v="194"/>
    <n v="135600"/>
    <x v="35"/>
    <n v="9708796"/>
    <s v="CONDUCTOR, OVERHEAD"/>
    <d v="1996-07-01T00:00:00"/>
    <d v="1996-07-01T00:00:00"/>
    <s v="CPR Conversion"/>
  </r>
  <r>
    <n v="0"/>
    <n v="0"/>
    <n v="0"/>
    <n v="0"/>
    <d v="2023-12-01T00:00:00"/>
    <s v="BH Colorado Electric Oper Co"/>
    <s v="Regulated Electric (122)"/>
    <s v="X DNU # 826 (D) Phillips Tap"/>
    <x v="194"/>
    <n v="135600"/>
    <x v="35"/>
    <n v="9975212"/>
    <s v="CONDUCTOR, OVERHEAD"/>
    <d v="1985-07-01T00:00:00"/>
    <d v="1985-07-01T00:00:00"/>
    <s v="CPR Conversion"/>
  </r>
  <r>
    <n v="0"/>
    <n v="0"/>
    <n v="0"/>
    <n v="0"/>
    <d v="2023-12-01T00:00:00"/>
    <s v="BH Colorado Electric Oper Co"/>
    <s v="Regulated Electric (122)"/>
    <s v="X DNU # 826 (D) Phillips Tap"/>
    <x v="194"/>
    <n v="135600"/>
    <x v="29"/>
    <n v="9861228"/>
    <s v="POST INSULATORS"/>
    <d v="1996-07-01T00:00:00"/>
    <d v="1996-07-01T00:00:00"/>
    <s v="CPR Conversion"/>
  </r>
  <r>
    <n v="0"/>
    <n v="0"/>
    <n v="0"/>
    <n v="0"/>
    <d v="2023-12-01T00:00:00"/>
    <s v="BH Colorado Electric Oper Co"/>
    <s v="Regulated Electric (122)"/>
    <s v="X DNU # 826 (D) Phillips Tap"/>
    <x v="194"/>
    <n v="135600"/>
    <x v="30"/>
    <n v="9975211"/>
    <s v="STATIC WIRE (TRANSMISSION LINES)"/>
    <d v="1985-07-01T00:00:00"/>
    <d v="1985-07-01T00:00:00"/>
    <s v="CPR Conversion"/>
  </r>
  <r>
    <n v="0"/>
    <n v="0"/>
    <n v="0"/>
    <n v="0"/>
    <d v="2023-12-01T00:00:00"/>
    <s v="BH Colorado Electric Oper Co"/>
    <s v="Regulated Electric (122)"/>
    <s v="X DNU # 826 (D) Phillips Tap"/>
    <x v="194"/>
    <n v="135600"/>
    <x v="31"/>
    <n v="9861227"/>
    <s v="SUSPENSION INSULATORS"/>
    <d v="1996-07-01T00:00:00"/>
    <d v="1996-07-01T00:00:00"/>
    <s v="CPR Conversion"/>
  </r>
  <r>
    <n v="0"/>
    <n v="0"/>
    <n v="0"/>
    <n v="0"/>
    <d v="2023-12-01T00:00:00"/>
    <s v="BH Colorado Electric Oper Co"/>
    <s v="Regulated Electric (122)"/>
    <s v="X DNU # 832 (D) Manzanola Sub"/>
    <x v="195"/>
    <n v="135500"/>
    <x v="32"/>
    <n v="9802685"/>
    <s v="CROSSARM ASSEMBLIES, WOOD"/>
    <d v="1992-07-01T00:00:00"/>
    <d v="1992-07-01T00:00:00"/>
    <s v="WCDXFER"/>
  </r>
  <r>
    <n v="0"/>
    <n v="0"/>
    <n v="0"/>
    <n v="0"/>
    <d v="2023-12-01T00:00:00"/>
    <s v="BH Colorado Electric Oper Co"/>
    <s v="Regulated Electric (122)"/>
    <s v="X DNU # 832 (D) Manzanola Sub"/>
    <x v="195"/>
    <n v="135500"/>
    <x v="32"/>
    <n v="10379934"/>
    <s v="Crossarm Assemblies, Wood"/>
    <d v="2010-06-01T00:00:00"/>
    <d v="2010-01-01T00:00:00"/>
    <s v="7105832131"/>
  </r>
  <r>
    <n v="0"/>
    <n v="0"/>
    <n v="0"/>
    <n v="0"/>
    <d v="2023-12-01T00:00:00"/>
    <s v="BH Colorado Electric Oper Co"/>
    <s v="Regulated Electric (122)"/>
    <s v="X DNU # 832 (D) Manzanola Sub"/>
    <x v="195"/>
    <n v="135500"/>
    <x v="32"/>
    <n v="9802875"/>
    <s v="CROSSARM ASSEMBLIES, WOOD"/>
    <d v="1984-07-01T00:00:00"/>
    <d v="1984-07-01T00:00:00"/>
    <s v="WCDXFER"/>
  </r>
  <r>
    <n v="0"/>
    <n v="0"/>
    <n v="0"/>
    <n v="0"/>
    <d v="2023-12-01T00:00:00"/>
    <s v="BH Colorado Electric Oper Co"/>
    <s v="Regulated Electric (122)"/>
    <s v="X DNU # 832 (D) Manzanola Sub"/>
    <x v="195"/>
    <n v="135500"/>
    <x v="32"/>
    <n v="9802684"/>
    <s v="CROSSARM ASSEMBLIES, WOOD"/>
    <d v="1984-07-01T00:00:00"/>
    <d v="1984-07-01T00:00:00"/>
    <s v="WCDXFER"/>
  </r>
  <r>
    <n v="0"/>
    <n v="0"/>
    <n v="0"/>
    <n v="0"/>
    <d v="2023-12-01T00:00:00"/>
    <s v="BH Colorado Electric Oper Co"/>
    <s v="Regulated Electric (122)"/>
    <s v="X DNU # 832 (D) Manzanola Sub"/>
    <x v="195"/>
    <n v="135500"/>
    <x v="21"/>
    <n v="10379925"/>
    <s v="Guys"/>
    <d v="2010-06-01T00:00:00"/>
    <d v="2010-01-01T00:00:00"/>
    <s v="7105832131"/>
  </r>
  <r>
    <n v="0"/>
    <n v="0"/>
    <n v="0"/>
    <n v="0"/>
    <d v="2023-12-01T00:00:00"/>
    <s v="BH Colorado Electric Oper Co"/>
    <s v="Regulated Electric (122)"/>
    <s v="X DNU # 832 (D) Manzanola Sub"/>
    <x v="195"/>
    <n v="135500"/>
    <x v="34"/>
    <n v="9804928"/>
    <s v="POLE, WOOD"/>
    <d v="1984-07-01T00:00:00"/>
    <d v="1984-07-01T00:00:00"/>
    <s v="WCDXFER"/>
  </r>
  <r>
    <n v="0"/>
    <n v="0"/>
    <n v="0"/>
    <n v="0"/>
    <d v="2023-12-01T00:00:00"/>
    <s v="BH Colorado Electric Oper Co"/>
    <s v="Regulated Electric (122)"/>
    <s v="X DNU # 832 (D) Manzanola Sub"/>
    <x v="195"/>
    <n v="135500"/>
    <x v="34"/>
    <n v="9803223"/>
    <s v="POLE, WOOD"/>
    <d v="1992-07-01T00:00:00"/>
    <d v="1992-07-01T00:00:00"/>
    <s v="WCDXFER"/>
  </r>
  <r>
    <n v="0"/>
    <n v="0"/>
    <n v="0"/>
    <n v="0"/>
    <d v="2023-12-01T00:00:00"/>
    <s v="BH Colorado Electric Oper Co"/>
    <s v="Regulated Electric (122)"/>
    <s v="X DNU # 832 (D) Manzanola Sub"/>
    <x v="195"/>
    <n v="135500"/>
    <x v="34"/>
    <n v="10379931"/>
    <s v="Pole, Wood"/>
    <d v="2010-06-01T00:00:00"/>
    <d v="2010-01-01T00:00:00"/>
    <s v="7105832131"/>
  </r>
  <r>
    <n v="0"/>
    <n v="0"/>
    <n v="0"/>
    <n v="0"/>
    <d v="2023-12-01T00:00:00"/>
    <s v="BH Colorado Electric Oper Co"/>
    <s v="Regulated Electric (122)"/>
    <s v="X DNU # 832 (D) Manzanola Sub"/>
    <x v="195"/>
    <n v="135500"/>
    <x v="34"/>
    <n v="9803222"/>
    <s v="POLE, WOOD"/>
    <d v="1984-07-01T00:00:00"/>
    <d v="1984-07-01T00:00:00"/>
    <s v="WCDXFER"/>
  </r>
  <r>
    <n v="0"/>
    <n v="0"/>
    <n v="0"/>
    <n v="0"/>
    <d v="2023-12-01T00:00:00"/>
    <s v="BH Colorado Electric Oper Co"/>
    <s v="Regulated Electric (122)"/>
    <s v="X DNU # 832 (D) Manzanola Sub"/>
    <x v="195"/>
    <n v="135500"/>
    <x v="54"/>
    <n v="9975210"/>
    <s v="WOOD 1 POLE 65'"/>
    <d v="1992-07-01T00:00:00"/>
    <d v="1992-07-01T00:00:00"/>
    <s v="CPR Conversion"/>
  </r>
  <r>
    <n v="0"/>
    <n v="0"/>
    <n v="0"/>
    <n v="0"/>
    <d v="2023-12-01T00:00:00"/>
    <s v="BH Colorado Electric Oper Co"/>
    <s v="Regulated Electric (122)"/>
    <s v="X DNU # 832 (D) Manzanola Sub"/>
    <x v="195"/>
    <n v="135500"/>
    <x v="54"/>
    <n v="9975209"/>
    <s v="WOOD 1 POLE 65'"/>
    <d v="1984-07-01T00:00:00"/>
    <d v="1984-07-01T00:00:00"/>
    <s v="CPR Conversion"/>
  </r>
  <r>
    <n v="0"/>
    <n v="0"/>
    <n v="0"/>
    <n v="0"/>
    <d v="2023-12-01T00:00:00"/>
    <s v="BH Colorado Electric Oper Co"/>
    <s v="Regulated Electric (122)"/>
    <s v="X DNU # 832 (D) Manzanola Sub"/>
    <x v="195"/>
    <n v="135500"/>
    <x v="423"/>
    <n v="9975208"/>
    <s v="WOOD 2 POLES 70'"/>
    <d v="1984-07-01T00:00:00"/>
    <d v="1984-07-01T00:00:00"/>
    <s v="CPR Conversion"/>
  </r>
  <r>
    <n v="0"/>
    <n v="0"/>
    <n v="0"/>
    <n v="0"/>
    <d v="2023-12-01T00:00:00"/>
    <s v="BH Colorado Electric Oper Co"/>
    <s v="Regulated Electric (122)"/>
    <s v="X DNU # 832 (D) Manzanola Sub"/>
    <x v="195"/>
    <n v="135600"/>
    <x v="35"/>
    <n v="9975207"/>
    <s v="CONDUCTOR, OVERHEAD"/>
    <d v="1984-07-01T00:00:00"/>
    <d v="1984-07-01T00:00:00"/>
    <s v="CPR Conversion"/>
  </r>
  <r>
    <n v="0"/>
    <n v="0"/>
    <n v="0"/>
    <n v="0"/>
    <d v="2023-12-01T00:00:00"/>
    <s v="BH Colorado Electric Oper Co"/>
    <s v="Regulated Electric (122)"/>
    <s v="X DNU # 832 (D) Manzanola Sub"/>
    <x v="195"/>
    <n v="135600"/>
    <x v="29"/>
    <n v="9814716"/>
    <s v="POST INSULATORS"/>
    <d v="2003-05-01T00:00:00"/>
    <d v="2003-01-01T00:00:00"/>
    <s v="7105832131"/>
  </r>
  <r>
    <n v="0"/>
    <n v="0"/>
    <n v="0"/>
    <n v="0"/>
    <d v="2023-12-01T00:00:00"/>
    <s v="BH Colorado Electric Oper Co"/>
    <s v="Regulated Electric (122)"/>
    <s v="X DNU # 832 (D) Manzanola Sub"/>
    <x v="195"/>
    <n v="135600"/>
    <x v="30"/>
    <n v="9975206"/>
    <s v="STATIC WIRE (TRANSMISSION LINES)"/>
    <d v="1984-07-01T00:00:00"/>
    <d v="1984-07-01T00:00:00"/>
    <s v="CPR Conversion"/>
  </r>
  <r>
    <n v="0"/>
    <n v="0"/>
    <n v="0"/>
    <n v="0"/>
    <d v="2023-12-01T00:00:00"/>
    <s v="BH Colorado Electric Oper Co"/>
    <s v="Regulated Electric (122)"/>
    <s v="X DNU # 832 (D) Manzanola Sub"/>
    <x v="195"/>
    <n v="135600"/>
    <x v="31"/>
    <n v="10379928"/>
    <s v="Suspension Insulators"/>
    <d v="2010-06-01T00:00:00"/>
    <d v="2010-01-01T00:00:00"/>
    <s v="7105832131"/>
  </r>
  <r>
    <n v="0"/>
    <n v="0"/>
    <n v="0"/>
    <n v="0"/>
    <d v="2023-12-01T00:00:00"/>
    <s v="BH Colorado Electric Oper Co"/>
    <s v="Regulated Electric (122)"/>
    <s v="X DNU # 832 (D) Manzanola Sub"/>
    <x v="195"/>
    <n v="135600"/>
    <x v="31"/>
    <n v="9818275"/>
    <s v="SUSPENSION INSULATORS"/>
    <d v="2004-12-01T00:00:00"/>
    <d v="2004-01-01T00:00:00"/>
    <s v="7105832131"/>
  </r>
  <r>
    <n v="0"/>
    <n v="0"/>
    <n v="0"/>
    <n v="0"/>
    <d v="2023-12-01T00:00:00"/>
    <s v="BH Colorado Electric Oper Co"/>
    <s v="Regulated Electric (122)"/>
    <s v="X DNU # 836 (D) Penrose Tap"/>
    <x v="196"/>
    <n v="135300"/>
    <x v="3"/>
    <n v="11659091"/>
    <s v="Electric Transmission OH Replace 69kv : ETOR69 BLACK HILLS ENERGY 3/4 MILES EAST OF HOLCIM FLORENCE"/>
    <d v="2012-02-09T00:00:00"/>
    <d v="2012-10-01T00:00:00"/>
    <s v="60018026"/>
  </r>
  <r>
    <n v="0"/>
    <n v="0"/>
    <n v="0"/>
    <n v="0"/>
    <d v="2023-12-01T00:00:00"/>
    <s v="BH Colorado Electric Oper Co"/>
    <s v="Regulated Electric (122)"/>
    <s v="X DNU # 836 (D) Penrose Tap"/>
    <x v="196"/>
    <n v="135300"/>
    <x v="37"/>
    <n v="11630313"/>
    <s v="Pole, Other"/>
    <d v="2012-06-07T00:00:00"/>
    <d v="2012-01-01T00:00:00"/>
    <s v="60018653"/>
  </r>
  <r>
    <n v="0"/>
    <n v="0"/>
    <n v="0"/>
    <n v="0"/>
    <d v="2023-12-01T00:00:00"/>
    <s v="BH Colorado Electric Oper Co"/>
    <s v="Regulated Electric (122)"/>
    <s v="X DNU # 836 (D) Penrose Tap"/>
    <x v="196"/>
    <n v="135500"/>
    <x v="32"/>
    <n v="9802887"/>
    <s v="CROSSARM ASSEMBLIES, WOOD"/>
    <d v="1983-07-01T00:00:00"/>
    <d v="1983-07-01T00:00:00"/>
    <s v="WCDXFER"/>
  </r>
  <r>
    <n v="0"/>
    <n v="0"/>
    <n v="0"/>
    <n v="0"/>
    <d v="2023-12-01T00:00:00"/>
    <s v="BH Colorado Electric Oper Co"/>
    <s v="Regulated Electric (122)"/>
    <s v="X DNU # 836 (D) Penrose Tap"/>
    <x v="196"/>
    <n v="135500"/>
    <x v="32"/>
    <n v="11028403"/>
    <s v="Crossarm Assemblies, Wood"/>
    <d v="2011-09-01T00:00:00"/>
    <d v="2011-01-01T00:00:00"/>
    <s v="7105836131"/>
  </r>
  <r>
    <n v="0"/>
    <n v="0"/>
    <n v="0"/>
    <n v="0"/>
    <d v="2023-12-01T00:00:00"/>
    <s v="BH Colorado Electric Oper Co"/>
    <s v="Regulated Electric (122)"/>
    <s v="X DNU # 836 (D) Penrose Tap"/>
    <x v="196"/>
    <n v="135500"/>
    <x v="32"/>
    <n v="10500637"/>
    <s v="Crossarm Assemblies, Wood"/>
    <d v="2010-10-01T00:00:00"/>
    <d v="2010-10-01T00:00:00"/>
    <s v="7105836131"/>
  </r>
  <r>
    <n v="0"/>
    <n v="0"/>
    <n v="0"/>
    <n v="0"/>
    <d v="2023-12-01T00:00:00"/>
    <s v="BH Colorado Electric Oper Co"/>
    <s v="Regulated Electric (122)"/>
    <s v="X DNU # 836 (D) Penrose Tap"/>
    <x v="196"/>
    <n v="135500"/>
    <x v="32"/>
    <n v="9802409"/>
    <s v="CROSSARM ASSEMBLIES, WOOD"/>
    <d v="1995-07-01T00:00:00"/>
    <d v="1995-07-01T00:00:00"/>
    <s v="WCDXFER"/>
  </r>
  <r>
    <n v="0"/>
    <n v="0"/>
    <n v="0"/>
    <n v="0"/>
    <d v="2023-12-01T00:00:00"/>
    <s v="BH Colorado Electric Oper Co"/>
    <s v="Regulated Electric (122)"/>
    <s v="X DNU # 836 (D) Penrose Tap"/>
    <x v="196"/>
    <n v="135500"/>
    <x v="32"/>
    <n v="9802584"/>
    <s v="CROSSARM ASSEMBLIES, WOOD"/>
    <d v="1983-07-01T00:00:00"/>
    <d v="1983-07-01T00:00:00"/>
    <s v="WCDXFER"/>
  </r>
  <r>
    <n v="0"/>
    <n v="0"/>
    <n v="0"/>
    <n v="0"/>
    <d v="2023-12-01T00:00:00"/>
    <s v="BH Colorado Electric Oper Co"/>
    <s v="Regulated Electric (122)"/>
    <s v="X DNU # 836 (D) Penrose Tap"/>
    <x v="196"/>
    <n v="135500"/>
    <x v="3"/>
    <n v="11532412"/>
    <s v="Electric Transmission OH Replace 69kv : ETOR69 BLACK HILLS ENERGY PORTLAND SUB TO SOUTH CANON 69KV CANON CITY"/>
    <d v="2012-07-16T00:00:00"/>
    <d v="2012-07-01T00:00:00"/>
    <s v="60018650"/>
  </r>
  <r>
    <n v="0"/>
    <n v="0"/>
    <n v="0"/>
    <n v="0"/>
    <d v="2023-12-01T00:00:00"/>
    <s v="BH Colorado Electric Oper Co"/>
    <s v="Regulated Electric (122)"/>
    <s v="X DNU # 836 (D) Penrose Tap"/>
    <x v="196"/>
    <n v="135500"/>
    <x v="3"/>
    <n v="10638062"/>
    <s v="Portland Sub - West Staton Sub"/>
    <d v="2011-01-01T00:00:00"/>
    <d v="2011-01-01T00:00:00"/>
    <s v="7105836131"/>
  </r>
  <r>
    <n v="0"/>
    <n v="0"/>
    <n v="0"/>
    <n v="0"/>
    <d v="2023-12-01T00:00:00"/>
    <s v="BH Colorado Electric Oper Co"/>
    <s v="Regulated Electric (122)"/>
    <s v="X DNU # 836 (D) Penrose Tap"/>
    <x v="196"/>
    <n v="135500"/>
    <x v="81"/>
    <n v="11220138"/>
    <s v="Pole, Wood, 30' - 40'"/>
    <d v="2011-12-01T00:00:00"/>
    <d v="2011-01-01T00:00:00"/>
    <s v="7105836131"/>
  </r>
  <r>
    <n v="0"/>
    <n v="0"/>
    <n v="0"/>
    <n v="0"/>
    <d v="2023-12-01T00:00:00"/>
    <s v="BH Colorado Electric Oper Co"/>
    <s v="Regulated Electric (122)"/>
    <s v="X DNU # 836 (D) Penrose Tap"/>
    <x v="196"/>
    <n v="135500"/>
    <x v="39"/>
    <n v="11548958"/>
    <s v="Pole, Wood"/>
    <d v="2012-07-16T00:00:00"/>
    <d v="2012-01-01T00:00:00"/>
    <s v="60018650"/>
  </r>
  <r>
    <n v="0"/>
    <n v="0"/>
    <n v="0"/>
    <n v="0"/>
    <d v="2023-12-01T00:00:00"/>
    <s v="BH Colorado Electric Oper Co"/>
    <s v="Regulated Electric (122)"/>
    <s v="X DNU # 836 (D) Penrose Tap"/>
    <x v="196"/>
    <n v="135500"/>
    <x v="34"/>
    <n v="9802948"/>
    <s v="POLE, WOOD"/>
    <d v="1995-07-01T00:00:00"/>
    <d v="1995-07-01T00:00:00"/>
    <s v="WCDXFER"/>
  </r>
  <r>
    <n v="0"/>
    <n v="0"/>
    <n v="0"/>
    <n v="0"/>
    <d v="2023-12-01T00:00:00"/>
    <s v="BH Colorado Electric Oper Co"/>
    <s v="Regulated Electric (122)"/>
    <s v="X DNU # 836 (D) Penrose Tap"/>
    <x v="196"/>
    <n v="135500"/>
    <x v="34"/>
    <n v="9803504"/>
    <s v="POLE, WOOD"/>
    <d v="1983-07-01T00:00:00"/>
    <d v="1983-07-01T00:00:00"/>
    <s v="WCDXFER"/>
  </r>
  <r>
    <n v="0"/>
    <n v="0"/>
    <n v="0"/>
    <n v="0"/>
    <d v="2023-12-01T00:00:00"/>
    <s v="BH Colorado Electric Oper Co"/>
    <s v="Regulated Electric (122)"/>
    <s v="X DNU # 836 (D) Penrose Tap"/>
    <x v="196"/>
    <n v="135500"/>
    <x v="34"/>
    <n v="10500634"/>
    <s v="Structure, Pole Wood"/>
    <d v="2010-10-01T00:00:00"/>
    <d v="2010-10-01T00:00:00"/>
    <s v="7105836131"/>
  </r>
  <r>
    <n v="0"/>
    <n v="0"/>
    <n v="0"/>
    <n v="0"/>
    <d v="2023-12-01T00:00:00"/>
    <s v="BH Colorado Electric Oper Co"/>
    <s v="Regulated Electric (122)"/>
    <s v="X DNU # 836 (D) Penrose Tap"/>
    <x v="196"/>
    <n v="135500"/>
    <x v="34"/>
    <n v="9803158"/>
    <s v="POLE, WOOD"/>
    <d v="1983-07-01T00:00:00"/>
    <d v="1983-07-01T00:00:00"/>
    <s v="WCDXFER"/>
  </r>
  <r>
    <n v="0"/>
    <n v="0"/>
    <n v="0"/>
    <n v="0"/>
    <d v="2023-12-01T00:00:00"/>
    <s v="BH Colorado Electric Oper Co"/>
    <s v="Regulated Electric (122)"/>
    <s v="X DNU # 836 (D) Penrose Tap"/>
    <x v="196"/>
    <n v="135500"/>
    <x v="52"/>
    <n v="9772989"/>
    <s v="WOOD 1 POLE 55'"/>
    <d v="1995-07-01T00:00:00"/>
    <d v="1995-07-01T00:00:00"/>
    <s v="CPR Conversion"/>
  </r>
  <r>
    <n v="0"/>
    <n v="0"/>
    <n v="0"/>
    <n v="0"/>
    <d v="2023-12-01T00:00:00"/>
    <s v="BH Colorado Electric Oper Co"/>
    <s v="Regulated Electric (122)"/>
    <s v="X DNU # 836 (D) Penrose Tap"/>
    <x v="196"/>
    <n v="135500"/>
    <x v="54"/>
    <n v="9975179"/>
    <s v="WOOD 1 POLE 65'"/>
    <d v="1983-07-01T00:00:00"/>
    <d v="1983-07-01T00:00:00"/>
    <s v="CPR Conversion"/>
  </r>
  <r>
    <n v="0"/>
    <n v="0"/>
    <n v="0"/>
    <n v="0"/>
    <d v="2023-12-01T00:00:00"/>
    <s v="BH Colorado Electric Oper Co"/>
    <s v="Regulated Electric (122)"/>
    <s v="X DNU # 836 (D) Penrose Tap"/>
    <x v="196"/>
    <n v="135500"/>
    <x v="430"/>
    <n v="9975180"/>
    <s v="WOOD 2 POLES 65'"/>
    <d v="1983-07-01T00:00:00"/>
    <d v="1983-07-01T00:00:00"/>
    <s v="CPR Conversion"/>
  </r>
  <r>
    <n v="0"/>
    <n v="0"/>
    <n v="0"/>
    <n v="0"/>
    <d v="2023-12-01T00:00:00"/>
    <s v="BH Colorado Electric Oper Co"/>
    <s v="Regulated Electric (122)"/>
    <s v="X DNU # 836 (D) Penrose Tap"/>
    <x v="196"/>
    <n v="135600"/>
    <x v="3"/>
    <n v="10638059"/>
    <s v="Portland Sub - West Staton Sub"/>
    <d v="2011-01-01T00:00:00"/>
    <d v="2011-01-01T00:00:00"/>
    <s v="7105836131"/>
  </r>
  <r>
    <n v="0"/>
    <n v="0"/>
    <n v="0"/>
    <n v="0"/>
    <d v="2023-12-01T00:00:00"/>
    <s v="BH Colorado Electric Oper Co"/>
    <s v="Regulated Electric (122)"/>
    <s v="X DNU # 836 (D) Penrose Tap"/>
    <x v="196"/>
    <n v="135600"/>
    <x v="31"/>
    <n v="9772988"/>
    <s v="SUSPENSION INSULATORS"/>
    <d v="1995-07-01T00:00:00"/>
    <d v="1995-07-01T00:00:00"/>
    <s v="CPR Conversion"/>
  </r>
  <r>
    <n v="0"/>
    <n v="0"/>
    <n v="0"/>
    <n v="0"/>
    <d v="2023-12-01T00:00:00"/>
    <s v="BH Colorado Electric Oper Co"/>
    <s v="Regulated Electric (122)"/>
    <s v="X DNU # 836 (D) Penrose Tap"/>
    <x v="196"/>
    <n v="135600"/>
    <x v="31"/>
    <n v="10500631"/>
    <s v="Suspension Insulators"/>
    <d v="2010-10-01T00:00:00"/>
    <d v="2010-01-01T00:00:00"/>
    <s v="7105836131"/>
  </r>
  <r>
    <n v="0"/>
    <n v="0"/>
    <n v="0"/>
    <n v="0"/>
    <d v="2023-12-01T00:00:00"/>
    <s v="BH Colorado Electric Oper Co"/>
    <s v="Regulated Electric (122)"/>
    <s v="X DNU # 836 (D) Penrose Tap"/>
    <x v="196"/>
    <n v="135600"/>
    <x v="31"/>
    <n v="11028396"/>
    <s v="Suspension Insulators"/>
    <d v="2011-09-01T00:00:00"/>
    <d v="2011-01-01T00:00:00"/>
    <s v="7105836131"/>
  </r>
  <r>
    <n v="0"/>
    <n v="0"/>
    <n v="0"/>
    <n v="0"/>
    <d v="2023-12-01T00:00:00"/>
    <s v="BH Colorado Electric Oper Co"/>
    <s v="Regulated Electric (122)"/>
    <s v="X DNU # 836 (D) Penrose Tap"/>
    <x v="196"/>
    <n v="135600"/>
    <x v="48"/>
    <n v="9975178"/>
    <s v="SWITCHES - OVER 34.5KV"/>
    <d v="1983-07-01T00:00:00"/>
    <d v="1983-07-01T00:00:00"/>
    <s v="CPR Conversion"/>
  </r>
  <r>
    <n v="0"/>
    <n v="0"/>
    <n v="0"/>
    <n v="0"/>
    <d v="2023-12-01T00:00:00"/>
    <s v="BH Colorado Electric Oper Co"/>
    <s v="Regulated Electric (122)"/>
    <s v="X DNU # 840 (D) Holcim Switch"/>
    <x v="197"/>
    <n v="135500"/>
    <x v="19"/>
    <n v="9801436"/>
    <s v="ANCHORS"/>
    <d v="2001-02-01T00:00:00"/>
    <d v="2001-01-01T00:00:00"/>
    <s v="7105840131"/>
  </r>
  <r>
    <n v="0"/>
    <n v="0"/>
    <n v="0"/>
    <n v="0"/>
    <d v="2023-12-01T00:00:00"/>
    <s v="BH Colorado Electric Oper Co"/>
    <s v="Regulated Electric (122)"/>
    <s v="X DNU # 840 (D) Holcim Switch"/>
    <x v="197"/>
    <n v="135500"/>
    <x v="32"/>
    <n v="9802897"/>
    <s v="CROSSARM ASSEMBLIES, WOOD"/>
    <d v="2001-02-01T00:00:00"/>
    <d v="2001-01-01T00:00:00"/>
    <s v="WCDXFER"/>
  </r>
  <r>
    <n v="0"/>
    <n v="0"/>
    <n v="0"/>
    <n v="0"/>
    <d v="2023-12-01T00:00:00"/>
    <s v="BH Colorado Electric Oper Co"/>
    <s v="Regulated Electric (122)"/>
    <s v="X DNU # 840 (D) Holcim Switch"/>
    <x v="197"/>
    <n v="135500"/>
    <x v="32"/>
    <n v="9802683"/>
    <s v="CROSSARM ASSEMBLIES, WOOD"/>
    <d v="1987-07-01T00:00:00"/>
    <d v="1987-07-01T00:00:00"/>
    <s v="WCDXFER"/>
  </r>
  <r>
    <n v="0"/>
    <n v="0"/>
    <n v="0"/>
    <n v="0"/>
    <d v="2023-12-01T00:00:00"/>
    <s v="BH Colorado Electric Oper Co"/>
    <s v="Regulated Electric (122)"/>
    <s v="X DNU # 840 (D) Holcim Switch"/>
    <x v="197"/>
    <n v="135500"/>
    <x v="3"/>
    <n v="9969059"/>
    <s v="Portland Sub - Holnam Subs 1&amp;2"/>
    <d v="2000-05-01T00:00:00"/>
    <d v="2000-05-01T00:00:00"/>
    <s v="7105840131"/>
  </r>
  <r>
    <n v="0"/>
    <n v="0"/>
    <n v="0"/>
    <n v="0"/>
    <d v="2023-12-01T00:00:00"/>
    <s v="BH Colorado Electric Oper Co"/>
    <s v="Regulated Electric (122)"/>
    <s v="X DNU # 840 (D) Holcim Switch"/>
    <x v="197"/>
    <n v="135500"/>
    <x v="34"/>
    <n v="9801433"/>
    <s v="POLE, WOOD"/>
    <d v="2001-02-01T00:00:00"/>
    <d v="2001-01-01T00:00:00"/>
    <s v="7105840131"/>
  </r>
  <r>
    <n v="0"/>
    <n v="0"/>
    <n v="0"/>
    <n v="0"/>
    <d v="2023-12-01T00:00:00"/>
    <s v="BH Colorado Electric Oper Co"/>
    <s v="Regulated Electric (122)"/>
    <s v="X DNU # 840 (D) Holcim Switch"/>
    <x v="197"/>
    <n v="135500"/>
    <x v="34"/>
    <n v="9803221"/>
    <s v="POLE, WOOD"/>
    <d v="1987-07-01T00:00:00"/>
    <d v="1987-07-01T00:00:00"/>
    <s v="WCDXFER"/>
  </r>
  <r>
    <n v="0"/>
    <n v="0"/>
    <n v="0"/>
    <n v="0"/>
    <d v="2023-12-01T00:00:00"/>
    <s v="BH Colorado Electric Oper Co"/>
    <s v="Regulated Electric (122)"/>
    <s v="X DNU # 840 (D) Holcim Switch"/>
    <x v="197"/>
    <n v="135500"/>
    <x v="54"/>
    <n v="9974554"/>
    <s v="WOOD 1 POLE 65'"/>
    <d v="1987-07-01T00:00:00"/>
    <d v="1987-07-01T00:00:00"/>
    <s v="CPR Conversion"/>
  </r>
  <r>
    <n v="0"/>
    <n v="0"/>
    <n v="0"/>
    <n v="0"/>
    <d v="2023-12-01T00:00:00"/>
    <s v="BH Colorado Electric Oper Co"/>
    <s v="Regulated Electric (122)"/>
    <s v="X DNU # 840 (D) Holcim Switch"/>
    <x v="197"/>
    <n v="135600"/>
    <x v="35"/>
    <n v="9974553"/>
    <s v="CONDUCTOR, OVERHEAD"/>
    <d v="1987-07-01T00:00:00"/>
    <d v="1987-07-01T00:00:00"/>
    <s v="CPR Conversion"/>
  </r>
  <r>
    <n v="0"/>
    <n v="0"/>
    <n v="0"/>
    <n v="0"/>
    <d v="2023-12-01T00:00:00"/>
    <s v="BH Colorado Electric Oper Co"/>
    <s v="Regulated Electric (122)"/>
    <s v="X DNU # 840 (D) Holcim Switch"/>
    <x v="197"/>
    <n v="135600"/>
    <x v="3"/>
    <n v="9969058"/>
    <s v="Portland Sub - Holnam Subs 1&amp;2"/>
    <d v="2000-05-01T00:00:00"/>
    <d v="2000-05-01T00:00:00"/>
    <s v="7105840131"/>
  </r>
  <r>
    <n v="0"/>
    <n v="0"/>
    <n v="0"/>
    <n v="0"/>
    <d v="2023-12-01T00:00:00"/>
    <s v="BH Colorado Electric Oper Co"/>
    <s v="Regulated Electric (122)"/>
    <s v="X DNU # 840 (D) Holcim Switch"/>
    <x v="197"/>
    <n v="135600"/>
    <x v="29"/>
    <n v="9801435"/>
    <s v="POST INSULATORS"/>
    <d v="2001-02-01T00:00:00"/>
    <d v="2001-01-01T00:00:00"/>
    <s v="7105840131"/>
  </r>
  <r>
    <n v="0"/>
    <n v="0"/>
    <n v="0"/>
    <n v="0"/>
    <d v="2023-12-01T00:00:00"/>
    <s v="BH Colorado Electric Oper Co"/>
    <s v="Regulated Electric (122)"/>
    <s v="X DNU # 840 (D) Holcim Switch"/>
    <x v="197"/>
    <n v="135600"/>
    <x v="30"/>
    <n v="9974552"/>
    <s v="STATIC WIRE (TRANSMISSION LINES)"/>
    <d v="1987-07-01T00:00:00"/>
    <d v="1987-07-01T00:00:00"/>
    <s v="CPR Conversion"/>
  </r>
  <r>
    <n v="0"/>
    <n v="0"/>
    <n v="0"/>
    <n v="0"/>
    <d v="2023-12-01T00:00:00"/>
    <s v="BH Colorado Electric Oper Co"/>
    <s v="Regulated Electric (122)"/>
    <s v="X DNU # 840 (D) Holcim Switch"/>
    <x v="197"/>
    <n v="135600"/>
    <x v="31"/>
    <n v="9801434"/>
    <s v="SUSPENSION INSULATORS"/>
    <d v="2001-02-01T00:00:00"/>
    <d v="2001-01-01T00:00:00"/>
    <s v="7105840131"/>
  </r>
  <r>
    <n v="0"/>
    <n v="0"/>
    <n v="0"/>
    <n v="0"/>
    <d v="2023-12-01T00:00:00"/>
    <s v="BH Colorado Electric Oper Co"/>
    <s v="Regulated Electric (122)"/>
    <s v="X DNU # 848 (D) Domtar Tap"/>
    <x v="198"/>
    <n v="135500"/>
    <x v="32"/>
    <n v="9818279"/>
    <s v="CROSSARM ASSEMBLIES, WOOD"/>
    <d v="1997-07-31T00:00:00"/>
    <d v="2000-01-01T00:00:00"/>
    <s v="WCDXFER"/>
  </r>
  <r>
    <n v="0"/>
    <n v="0"/>
    <n v="0"/>
    <n v="0"/>
    <d v="2023-12-01T00:00:00"/>
    <s v="BH Colorado Electric Oper Co"/>
    <s v="Regulated Electric (122)"/>
    <s v="X DNU # 848 (D) Domtar Tap"/>
    <x v="198"/>
    <n v="135500"/>
    <x v="21"/>
    <n v="9818253"/>
    <s v="GUYS"/>
    <d v="1997-07-31T00:00:00"/>
    <d v="2000-01-01T00:00:00"/>
    <s v="23550041"/>
  </r>
  <r>
    <n v="0"/>
    <n v="0"/>
    <n v="0"/>
    <n v="0"/>
    <d v="2023-12-01T00:00:00"/>
    <s v="BH Colorado Electric Oper Co"/>
    <s v="Regulated Electric (122)"/>
    <s v="X DNU # 848 (D) Domtar Tap"/>
    <x v="198"/>
    <n v="135500"/>
    <x v="34"/>
    <n v="9818245"/>
    <s v="POLE, WOOD"/>
    <d v="1994-07-01T00:00:00"/>
    <d v="1994-07-01T00:00:00"/>
    <s v="WCDXFER"/>
  </r>
  <r>
    <n v="0"/>
    <n v="0"/>
    <n v="0"/>
    <n v="0"/>
    <d v="2023-12-01T00:00:00"/>
    <s v="BH Colorado Electric Oper Co"/>
    <s v="Regulated Electric (122)"/>
    <s v="X DNU # 848 (D) Domtar Tap"/>
    <x v="198"/>
    <n v="135500"/>
    <x v="34"/>
    <n v="9818280"/>
    <s v="POLE, WOOD"/>
    <d v="1992-07-01T00:00:00"/>
    <d v="1992-07-01T00:00:00"/>
    <s v="WCDXFER"/>
  </r>
  <r>
    <n v="0"/>
    <n v="0"/>
    <n v="0"/>
    <n v="0"/>
    <d v="2023-12-01T00:00:00"/>
    <s v="BH Colorado Electric Oper Co"/>
    <s v="Regulated Electric (122)"/>
    <s v="X DNU # 848 (D) Domtar Tap"/>
    <x v="198"/>
    <n v="135500"/>
    <x v="34"/>
    <n v="9818247"/>
    <s v="POLE, WOOD"/>
    <d v="1997-07-31T00:00:00"/>
    <d v="2000-01-01T00:00:00"/>
    <s v="WCDXFER"/>
  </r>
  <r>
    <n v="0"/>
    <n v="0"/>
    <n v="0"/>
    <n v="0"/>
    <d v="2023-12-01T00:00:00"/>
    <s v="BH Colorado Electric Oper Co"/>
    <s v="Regulated Electric (122)"/>
    <s v="X DNU # 848 (D) Domtar Tap"/>
    <x v="198"/>
    <n v="135500"/>
    <x v="34"/>
    <n v="9818246"/>
    <s v="POLE, WOOD"/>
    <d v="1996-07-01T00:00:00"/>
    <d v="1996-07-01T00:00:00"/>
    <s v="WCDXFER"/>
  </r>
  <r>
    <n v="0"/>
    <n v="0"/>
    <n v="0"/>
    <n v="0"/>
    <d v="2023-12-01T00:00:00"/>
    <s v="BH Colorado Electric Oper Co"/>
    <s v="Regulated Electric (122)"/>
    <s v="X DNU # 848 (D) Domtar Tap"/>
    <x v="198"/>
    <n v="135600"/>
    <x v="35"/>
    <n v="9818254"/>
    <s v="CONDUCTOR, UNDERGROUND"/>
    <d v="1997-07-31T00:00:00"/>
    <d v="2000-01-01T00:00:00"/>
    <s v="23550041"/>
  </r>
  <r>
    <n v="0"/>
    <n v="0"/>
    <n v="0"/>
    <n v="0"/>
    <d v="2023-12-01T00:00:00"/>
    <s v="BH Colorado Electric Oper Co"/>
    <s v="Regulated Electric (122)"/>
    <s v="X DNU # 848 (D) Domtar Tap"/>
    <x v="198"/>
    <n v="135600"/>
    <x v="35"/>
    <n v="9818256"/>
    <s v="CONDUCTOR, OVERHEAD"/>
    <d v="1997-07-01T00:00:00"/>
    <d v="1997-07-01T00:00:00"/>
    <s v="CPR Conversion"/>
  </r>
  <r>
    <n v="0"/>
    <n v="0"/>
    <n v="0"/>
    <n v="0"/>
    <d v="2023-12-01T00:00:00"/>
    <s v="BH Colorado Electric Oper Co"/>
    <s v="Regulated Electric (122)"/>
    <s v="X DNU # 848 (D) Domtar Tap"/>
    <x v="198"/>
    <n v="135600"/>
    <x v="35"/>
    <n v="9818257"/>
    <s v="CONDUCTOR, OVERHEAD"/>
    <d v="1982-07-01T00:00:00"/>
    <d v="1982-07-01T00:00:00"/>
    <s v="CPR Conversion"/>
  </r>
  <r>
    <n v="0"/>
    <n v="0"/>
    <n v="0"/>
    <n v="0"/>
    <d v="2023-12-01T00:00:00"/>
    <s v="BH Colorado Electric Oper Co"/>
    <s v="Regulated Electric (122)"/>
    <s v="X DNU # 848 (D) Domtar Tap"/>
    <x v="198"/>
    <n v="135600"/>
    <x v="87"/>
    <n v="9818252"/>
    <s v="PIN INSULATORS"/>
    <d v="1996-07-01T00:00:00"/>
    <d v="1996-07-01T00:00:00"/>
    <s v="CPR Conversion"/>
  </r>
  <r>
    <n v="0"/>
    <n v="0"/>
    <n v="0"/>
    <n v="0"/>
    <d v="2023-12-01T00:00:00"/>
    <s v="BH Colorado Electric Oper Co"/>
    <s v="Regulated Electric (122)"/>
    <s v="X DNU # 848 (D) Domtar Tap"/>
    <x v="198"/>
    <n v="135600"/>
    <x v="29"/>
    <n v="9818251"/>
    <s v="POST INSULATORS"/>
    <d v="1997-07-31T00:00:00"/>
    <d v="2000-01-01T00:00:00"/>
    <s v="23550041"/>
  </r>
  <r>
    <n v="0"/>
    <n v="0"/>
    <n v="0"/>
    <n v="0"/>
    <d v="2023-12-01T00:00:00"/>
    <s v="BH Colorado Electric Oper Co"/>
    <s v="Regulated Electric (122)"/>
    <s v="X DNU # 848 (D) Domtar Tap"/>
    <x v="198"/>
    <n v="135600"/>
    <x v="242"/>
    <n v="9818274"/>
    <s v="SCADA EQUIPMENT- TRANSMITTER"/>
    <d v="1988-07-01T00:00:00"/>
    <d v="1988-07-01T00:00:00"/>
    <s v="CPR Conversion"/>
  </r>
  <r>
    <n v="0"/>
    <n v="0"/>
    <n v="0"/>
    <n v="0"/>
    <d v="2023-12-01T00:00:00"/>
    <s v="BH Colorado Electric Oper Co"/>
    <s v="Regulated Electric (122)"/>
    <s v="X DNU # 848 (D) Domtar Tap"/>
    <x v="198"/>
    <n v="135600"/>
    <x v="30"/>
    <n v="9818255"/>
    <s v="STATIC WIRE (TRANSMISSION LINES)"/>
    <d v="1982-07-01T00:00:00"/>
    <d v="1982-07-01T00:00:00"/>
    <s v="CPR Conversion"/>
  </r>
  <r>
    <n v="0"/>
    <n v="0"/>
    <n v="0"/>
    <n v="0"/>
    <d v="2023-12-01T00:00:00"/>
    <s v="BH Colorado Electric Oper Co"/>
    <s v="Regulated Electric (122)"/>
    <s v="X DNU # 848 (D) Domtar Tap"/>
    <x v="198"/>
    <n v="135600"/>
    <x v="31"/>
    <n v="9818249"/>
    <s v="SUSPENSION INSULATORS"/>
    <d v="1997-07-31T00:00:00"/>
    <d v="2000-01-01T00:00:00"/>
    <s v="23550041"/>
  </r>
  <r>
    <n v="0"/>
    <n v="0"/>
    <n v="0"/>
    <n v="0"/>
    <d v="2023-12-01T00:00:00"/>
    <s v="BH Colorado Electric Oper Co"/>
    <s v="Regulated Electric (122)"/>
    <s v="X DNU # 848 (D) Domtar Tap"/>
    <x v="198"/>
    <n v="135600"/>
    <x v="31"/>
    <n v="9818250"/>
    <s v="SUSPENSION INSULATORS"/>
    <d v="1996-07-01T00:00:00"/>
    <d v="1996-07-01T00:00:00"/>
    <s v="CPR Conversion"/>
  </r>
  <r>
    <n v="0"/>
    <n v="0"/>
    <n v="0"/>
    <n v="0"/>
    <d v="2023-12-01T00:00:00"/>
    <s v="BH Colorado Electric Oper Co"/>
    <s v="Regulated Electric (122)"/>
    <s v="X DNU # 848 (D) Domtar Tap"/>
    <x v="198"/>
    <n v="135600"/>
    <x v="48"/>
    <n v="9818248"/>
    <s v="SWITCHES - OVER 34.5KV"/>
    <d v="1982-07-01T00:00:00"/>
    <d v="1982-07-01T00:00:00"/>
    <s v="CPR Conversion"/>
  </r>
  <r>
    <n v="0"/>
    <n v="0"/>
    <n v="0"/>
    <n v="0"/>
    <d v="2023-12-01T00:00:00"/>
    <s v="BH Colorado Electric Oper Co"/>
    <s v="Regulated Electric (122)"/>
    <s v="X DNU # 848 (D) Domtar Tap"/>
    <x v="198"/>
    <n v="135600"/>
    <x v="244"/>
    <n v="9818273"/>
    <s v="TELEMETER EQ-TRANSMIT/RECEIVE COMBO"/>
    <d v="1982-07-01T00:00:00"/>
    <d v="1982-07-01T00:00:00"/>
    <s v="CPR Conversion"/>
  </r>
  <r>
    <n v="0"/>
    <n v="0"/>
    <n v="0"/>
    <n v="0"/>
    <d v="2023-12-01T00:00:00"/>
    <s v="BH Colorado Electric Oper Co"/>
    <s v="Regulated Electric (122)"/>
    <s v="X DNU # 850 (D) Energy Fuels Tap"/>
    <x v="199"/>
    <n v="135500"/>
    <x v="32"/>
    <n v="9802838"/>
    <s v="CROSSARM ASSEMBLIES, WOOD"/>
    <d v="1996-07-01T00:00:00"/>
    <d v="1996-07-01T00:00:00"/>
    <s v="WCDXFER"/>
  </r>
  <r>
    <n v="0"/>
    <n v="0"/>
    <n v="0"/>
    <n v="0"/>
    <d v="2023-12-01T00:00:00"/>
    <s v="BH Colorado Electric Oper Co"/>
    <s v="Regulated Electric (122)"/>
    <s v="X DNU # 850 (D) Energy Fuels Tap"/>
    <x v="199"/>
    <n v="135500"/>
    <x v="32"/>
    <n v="9802752"/>
    <s v="CROSSARM ASSEMBLIES, WOOD"/>
    <d v="1992-07-01T00:00:00"/>
    <d v="1992-07-01T00:00:00"/>
    <s v="WCDXFER"/>
  </r>
  <r>
    <n v="0"/>
    <n v="0"/>
    <n v="0"/>
    <n v="0"/>
    <d v="2023-12-01T00:00:00"/>
    <s v="BH Colorado Electric Oper Co"/>
    <s v="Regulated Electric (122)"/>
    <s v="X DNU # 850 (D) Energy Fuels Tap"/>
    <x v="199"/>
    <n v="135500"/>
    <x v="34"/>
    <n v="9803290"/>
    <s v="POLE, WOOD"/>
    <d v="1992-07-01T00:00:00"/>
    <d v="1992-07-01T00:00:00"/>
    <s v="WCDXFER"/>
  </r>
  <r>
    <n v="0"/>
    <n v="0"/>
    <n v="0"/>
    <n v="0"/>
    <d v="2023-12-01T00:00:00"/>
    <s v="BH Colorado Electric Oper Co"/>
    <s v="Regulated Electric (122)"/>
    <s v="X DNU # 850 (D) Energy Fuels Tap"/>
    <x v="199"/>
    <n v="135500"/>
    <x v="34"/>
    <n v="9803402"/>
    <s v="POLE, WOOD"/>
    <d v="1996-07-01T00:00:00"/>
    <d v="1996-07-01T00:00:00"/>
    <s v="WCDXFER"/>
  </r>
  <r>
    <n v="0"/>
    <n v="0"/>
    <n v="0"/>
    <n v="0"/>
    <d v="2023-12-01T00:00:00"/>
    <s v="BH Colorado Electric Oper Co"/>
    <s v="Regulated Electric (122)"/>
    <s v="X DNU # 850 (D) Energy Fuels Tap"/>
    <x v="199"/>
    <n v="135500"/>
    <x v="34"/>
    <n v="9804948"/>
    <s v="POLE, WOOD"/>
    <d v="1992-07-01T00:00:00"/>
    <d v="1992-07-01T00:00:00"/>
    <s v="WCDXFER"/>
  </r>
  <r>
    <n v="0"/>
    <n v="0"/>
    <n v="0"/>
    <n v="0"/>
    <d v="2023-12-01T00:00:00"/>
    <s v="BH Colorado Electric Oper Co"/>
    <s v="Regulated Electric (122)"/>
    <s v="X DNU # 850 (D) Energy Fuels Tap"/>
    <x v="199"/>
    <n v="135500"/>
    <x v="55"/>
    <n v="9974551"/>
    <s v="WOOD 1 POLE 70'"/>
    <d v="1992-07-01T00:00:00"/>
    <d v="1992-07-01T00:00:00"/>
    <s v="CPR Conversion"/>
  </r>
  <r>
    <n v="0"/>
    <n v="0"/>
    <n v="0"/>
    <n v="0"/>
    <d v="2023-12-01T00:00:00"/>
    <s v="BH Colorado Electric Oper Co"/>
    <s v="Regulated Electric (122)"/>
    <s v="X DNU # 850 (D) Energy Fuels Tap"/>
    <x v="199"/>
    <n v="135500"/>
    <x v="434"/>
    <n v="9780256"/>
    <s v="WOOD 2 POLES 60'"/>
    <d v="1996-07-01T00:00:00"/>
    <d v="1996-07-01T00:00:00"/>
    <s v="CPR Conversion"/>
  </r>
  <r>
    <n v="0"/>
    <n v="0"/>
    <n v="0"/>
    <n v="0"/>
    <d v="2023-12-01T00:00:00"/>
    <s v="BH Colorado Electric Oper Co"/>
    <s v="Regulated Electric (122)"/>
    <s v="X DNU # 850 (D) Energy Fuels Tap"/>
    <x v="199"/>
    <n v="135500"/>
    <x v="445"/>
    <n v="9693320"/>
    <s v="WOOD 3 POLES 65'"/>
    <d v="1992-07-01T00:00:00"/>
    <d v="1992-07-01T00:00:00"/>
    <s v="CPR Conversion"/>
  </r>
  <r>
    <n v="0"/>
    <n v="0"/>
    <n v="0"/>
    <n v="0"/>
    <d v="2023-12-01T00:00:00"/>
    <s v="BH Colorado Electric Oper Co"/>
    <s v="Regulated Electric (122)"/>
    <s v="X DNU # 850 (D) Energy Fuels Tap"/>
    <x v="199"/>
    <n v="135600"/>
    <x v="244"/>
    <n v="9974550"/>
    <s v="TELEMETER EQ-TRANSMIT/RECEIVE COMBO"/>
    <d v="1988-07-01T00:00:00"/>
    <d v="1988-07-01T00:00:00"/>
    <s v="CPR Conversion"/>
  </r>
  <r>
    <n v="0"/>
    <n v="0"/>
    <n v="0"/>
    <n v="0"/>
    <d v="2023-12-01T00:00:00"/>
    <s v="BH Colorado Electric Oper Co"/>
    <s v="Regulated Electric (122)"/>
    <s v="X DNU # 852 (D) Highland Tap"/>
    <x v="200"/>
    <n v="135500"/>
    <x v="32"/>
    <n v="9996283"/>
    <s v="CROSSARM ASSEMBLIES, WOOD"/>
    <d v="2004-11-24T00:00:00"/>
    <d v="2005-01-01T00:00:00"/>
    <s v="10020798"/>
  </r>
  <r>
    <n v="0"/>
    <n v="0"/>
    <n v="0"/>
    <n v="0"/>
    <d v="2023-12-01T00:00:00"/>
    <s v="BH Colorado Electric Oper Co"/>
    <s v="Regulated Electric (122)"/>
    <s v="X DNU # 852 (D) Highland Tap"/>
    <x v="200"/>
    <n v="135500"/>
    <x v="32"/>
    <n v="9818939"/>
    <s v="CROSSARM ASSEMBLIES, WOOD"/>
    <d v="2005-03-01T00:00:00"/>
    <d v="2005-01-01T00:00:00"/>
    <s v="7105852131"/>
  </r>
  <r>
    <n v="0"/>
    <n v="0"/>
    <n v="0"/>
    <n v="0"/>
    <d v="2023-12-01T00:00:00"/>
    <s v="BH Colorado Electric Oper Co"/>
    <s v="Regulated Electric (122)"/>
    <s v="X DNU # 852 (D) Highland Tap"/>
    <x v="200"/>
    <n v="135500"/>
    <x v="32"/>
    <n v="9802550"/>
    <s v="CROSSARM ASSEMBLIES, WOOD"/>
    <d v="1997-07-01T00:00:00"/>
    <d v="1997-07-01T00:00:00"/>
    <s v="WCDXFER"/>
  </r>
  <r>
    <n v="0"/>
    <n v="0"/>
    <n v="0"/>
    <n v="0"/>
    <d v="2023-12-01T00:00:00"/>
    <s v="BH Colorado Electric Oper Co"/>
    <s v="Regulated Electric (122)"/>
    <s v="X DNU # 852 (D) Highland Tap"/>
    <x v="200"/>
    <n v="135500"/>
    <x v="36"/>
    <n v="11106324"/>
    <s v="CROSSARM: 21 FOOT WOOD"/>
    <d v="2009-12-31T00:00:00"/>
    <d v="2010-01-01T00:00:00"/>
    <s v="10027701"/>
  </r>
  <r>
    <n v="0"/>
    <n v="0"/>
    <n v="0"/>
    <n v="0"/>
    <d v="2023-12-01T00:00:00"/>
    <s v="BH Colorado Electric Oper Co"/>
    <s v="Regulated Electric (122)"/>
    <s v="X DNU # 852 (D) Highland Tap"/>
    <x v="200"/>
    <n v="135500"/>
    <x v="3"/>
    <n v="10850934"/>
    <s v="REPLACE STRUCTURE OSMOSE"/>
    <d v="2009-12-31T00:00:00"/>
    <d v="2010-12-01T00:00:00"/>
    <s v="10027701"/>
  </r>
  <r>
    <n v="1"/>
    <n v="0"/>
    <n v="0"/>
    <n v="0"/>
    <d v="2023-12-01T00:00:00"/>
    <s v="BH Colorado Electric Oper Co"/>
    <s v="Regulated Electric (122)"/>
    <s v="X DNU # 852 (D) Highland Tap"/>
    <x v="200"/>
    <n v="135500"/>
    <x v="3"/>
    <n v="9725733"/>
    <s v="Repl struc-Osmose-Ln 852"/>
    <d v="2004-11-24T00:00:00"/>
    <d v="2005-11-01T00:00:00"/>
    <s v="10020798"/>
  </r>
  <r>
    <n v="0"/>
    <n v="0"/>
    <n v="0"/>
    <n v="0"/>
    <d v="2023-12-01T00:00:00"/>
    <s v="BH Colorado Electric Oper Co"/>
    <s v="Regulated Electric (122)"/>
    <s v="X DNU # 852 (D) Highland Tap"/>
    <x v="200"/>
    <n v="135500"/>
    <x v="24"/>
    <n v="11106331"/>
    <s v="POLE: WOOD 55 FOOT CLASS 1"/>
    <d v="2009-12-31T00:00:00"/>
    <d v="2010-01-01T00:00:00"/>
    <s v="10027701"/>
  </r>
  <r>
    <n v="0"/>
    <n v="0"/>
    <n v="0"/>
    <n v="0"/>
    <d v="2023-12-01T00:00:00"/>
    <s v="BH Colorado Electric Oper Co"/>
    <s v="Regulated Electric (122)"/>
    <s v="X DNU # 852 (D) Highland Tap"/>
    <x v="200"/>
    <n v="135500"/>
    <x v="26"/>
    <n v="11106334"/>
    <s v="POLE: WOOD 65 FOOT CLASS 1"/>
    <d v="2009-12-31T00:00:00"/>
    <d v="2010-01-01T00:00:00"/>
    <s v="10027701"/>
  </r>
  <r>
    <n v="0"/>
    <n v="0"/>
    <n v="0"/>
    <n v="0"/>
    <d v="2023-12-01T00:00:00"/>
    <s v="BH Colorado Electric Oper Co"/>
    <s v="Regulated Electric (122)"/>
    <s v="X DNU # 852 (D) Highland Tap"/>
    <x v="200"/>
    <n v="135500"/>
    <x v="34"/>
    <n v="9995825"/>
    <s v="POLE, WOOD"/>
    <d v="2004-11-24T00:00:00"/>
    <d v="2005-01-01T00:00:00"/>
    <s v="10020798"/>
  </r>
  <r>
    <n v="0"/>
    <n v="0"/>
    <n v="0"/>
    <n v="0"/>
    <d v="2023-12-01T00:00:00"/>
    <s v="BH Colorado Electric Oper Co"/>
    <s v="Regulated Electric (122)"/>
    <s v="X DNU # 852 (D) Highland Tap"/>
    <x v="200"/>
    <n v="135500"/>
    <x v="34"/>
    <n v="9818940"/>
    <s v="POLE, WOOD"/>
    <d v="2005-03-01T00:00:00"/>
    <d v="2005-01-01T00:00:00"/>
    <s v="7105852131"/>
  </r>
  <r>
    <n v="0"/>
    <n v="0"/>
    <n v="0"/>
    <n v="0"/>
    <d v="2023-12-01T00:00:00"/>
    <s v="BH Colorado Electric Oper Co"/>
    <s v="Regulated Electric (122)"/>
    <s v="X DNU # 852 (D) Highland Tap"/>
    <x v="200"/>
    <n v="135500"/>
    <x v="34"/>
    <n v="9803089"/>
    <s v="POLE, WOOD"/>
    <d v="1997-07-01T00:00:00"/>
    <d v="1997-07-01T00:00:00"/>
    <s v="WCDXFER"/>
  </r>
  <r>
    <n v="0"/>
    <n v="0"/>
    <n v="0"/>
    <n v="0"/>
    <d v="2023-12-01T00:00:00"/>
    <s v="BH Colorado Electric Oper Co"/>
    <s v="Regulated Electric (122)"/>
    <s v="X DNU # 852 (D) Highland Tap"/>
    <x v="200"/>
    <n v="135500"/>
    <x v="53"/>
    <n v="9862183"/>
    <s v="WOOD 1 POLE 60'"/>
    <d v="1997-07-01T00:00:00"/>
    <d v="1997-07-01T00:00:00"/>
    <s v="CPR Conversion"/>
  </r>
  <r>
    <n v="1"/>
    <n v="0"/>
    <n v="0"/>
    <n v="0"/>
    <d v="2023-12-01T00:00:00"/>
    <s v="BH Colorado Electric Oper Co"/>
    <s v="Regulated Electric (122)"/>
    <s v="X DNU # 852 (D) Highland Tap"/>
    <x v="200"/>
    <n v="135600"/>
    <x v="3"/>
    <n v="9995466"/>
    <s v="Repl struc-Osmose-Ln 852"/>
    <d v="2004-11-24T00:00:00"/>
    <d v="2005-11-01T00:00:00"/>
    <s v="10020798"/>
  </r>
  <r>
    <n v="0"/>
    <n v="0"/>
    <n v="0"/>
    <n v="0"/>
    <d v="2023-12-01T00:00:00"/>
    <s v="BH Colorado Electric Oper Co"/>
    <s v="Regulated Electric (122)"/>
    <s v="X DNU # 852 (D) Highland Tap"/>
    <x v="200"/>
    <n v="135600"/>
    <x v="3"/>
    <n v="10850927"/>
    <s v="REPLACE STRUCTURE OSMOSE"/>
    <d v="2009-12-31T00:00:00"/>
    <d v="2010-12-01T00:00:00"/>
    <s v="10027701"/>
  </r>
  <r>
    <n v="0"/>
    <n v="0"/>
    <n v="0"/>
    <n v="0"/>
    <d v="2023-12-01T00:00:00"/>
    <s v="BH Colorado Electric Oper Co"/>
    <s v="Regulated Electric (122)"/>
    <s v="X DNU # 852 (D) Highland Tap"/>
    <x v="200"/>
    <n v="135600"/>
    <x v="31"/>
    <n v="9818941"/>
    <s v="SUSPENSION INSULATORS"/>
    <d v="2005-03-01T00:00:00"/>
    <d v="2005-01-01T00:00:00"/>
    <s v="7105852131"/>
  </r>
  <r>
    <n v="0"/>
    <n v="0"/>
    <n v="0"/>
    <n v="0"/>
    <d v="2023-12-01T00:00:00"/>
    <s v="BH Colorado Electric Oper Co"/>
    <s v="Regulated Electric (122)"/>
    <s v="X DNU # 852 (D) Highland Tap"/>
    <x v="200"/>
    <n v="135600"/>
    <x v="31"/>
    <n v="9862182"/>
    <s v="SUSPENSION INSULATORS"/>
    <d v="1997-07-01T00:00:00"/>
    <d v="1997-07-01T00:00:00"/>
    <s v="CPR Conversion"/>
  </r>
  <r>
    <n v="0"/>
    <n v="0"/>
    <n v="0"/>
    <n v="0"/>
    <d v="2023-12-01T00:00:00"/>
    <s v="BH Colorado Electric Oper Co"/>
    <s v="Regulated Electric (122)"/>
    <s v="X DNU # 852 (D) Highland Tap"/>
    <x v="200"/>
    <n v="135600"/>
    <x v="31"/>
    <n v="9995826"/>
    <s v="SUSPENSION INSULATORS"/>
    <d v="2004-11-24T00:00:00"/>
    <d v="2005-01-01T00:00:00"/>
    <s v="10020798"/>
  </r>
  <r>
    <n v="0"/>
    <n v="0"/>
    <n v="0"/>
    <n v="0"/>
    <d v="2023-12-01T00:00:00"/>
    <s v="BH Colorado Electric Oper Co"/>
    <s v="Regulated Electric (122)"/>
    <s v="X DNU # 856 (D) Canon Plant Tap"/>
    <x v="201"/>
    <n v="135500"/>
    <x v="19"/>
    <n v="9729622"/>
    <s v="ANCHORS"/>
    <d v="2009-03-01T00:00:00"/>
    <d v="2009-01-01T00:00:00"/>
    <s v="7105856131"/>
  </r>
  <r>
    <n v="0"/>
    <n v="0"/>
    <n v="0"/>
    <n v="0"/>
    <d v="2023-12-01T00:00:00"/>
    <s v="BH Colorado Electric Oper Co"/>
    <s v="Regulated Electric (122)"/>
    <s v="X DNU # 856 (D) Canon Plant Tap"/>
    <x v="201"/>
    <n v="135500"/>
    <x v="32"/>
    <n v="9802408"/>
    <s v="CROSSARM ASSEMBLIES, WOOD"/>
    <d v="1989-07-01T00:00:00"/>
    <d v="1989-07-01T00:00:00"/>
    <s v="WCDXFER"/>
  </r>
  <r>
    <n v="0"/>
    <n v="0"/>
    <n v="0"/>
    <n v="0"/>
    <d v="2023-12-01T00:00:00"/>
    <s v="BH Colorado Electric Oper Co"/>
    <s v="Regulated Electric (122)"/>
    <s v="X DNU # 856 (D) Canon Plant Tap"/>
    <x v="201"/>
    <n v="135500"/>
    <x v="32"/>
    <n v="9802837"/>
    <s v="CROSSARM ASSEMBLIES, WOOD"/>
    <d v="1989-07-01T00:00:00"/>
    <d v="1989-07-01T00:00:00"/>
    <s v="WCDXFER"/>
  </r>
  <r>
    <n v="1"/>
    <n v="0"/>
    <n v="0"/>
    <n v="0"/>
    <d v="2023-12-01T00:00:00"/>
    <s v="BH Colorado Electric Oper Co"/>
    <s v="Regulated Electric (122)"/>
    <s v="X DNU # 856 (D) Canon Plant Tap"/>
    <x v="201"/>
    <n v="135500"/>
    <x v="3"/>
    <n v="9995468"/>
    <s v="Repl structure-Osmose-Ln 856"/>
    <d v="2004-11-24T00:00:00"/>
    <d v="2005-11-01T00:00:00"/>
    <s v="10020796"/>
  </r>
  <r>
    <n v="0"/>
    <n v="0"/>
    <n v="0"/>
    <n v="0"/>
    <d v="2023-12-01T00:00:00"/>
    <s v="BH Colorado Electric Oper Co"/>
    <s v="Regulated Electric (122)"/>
    <s v="X DNU # 856 (D) Canon Plant Tap"/>
    <x v="201"/>
    <n v="135500"/>
    <x v="34"/>
    <n v="9802947"/>
    <s v="POLE, WOOD"/>
    <d v="1989-07-01T00:00:00"/>
    <d v="1989-07-01T00:00:00"/>
    <s v="WCDXFER"/>
  </r>
  <r>
    <n v="0"/>
    <n v="0"/>
    <n v="0"/>
    <n v="0"/>
    <d v="2023-12-01T00:00:00"/>
    <s v="BH Colorado Electric Oper Co"/>
    <s v="Regulated Electric (122)"/>
    <s v="X DNU # 856 (D) Canon Plant Tap"/>
    <x v="201"/>
    <n v="135500"/>
    <x v="34"/>
    <n v="9803401"/>
    <s v="POLE, WOOD"/>
    <d v="1989-07-01T00:00:00"/>
    <d v="1989-07-01T00:00:00"/>
    <s v="WCDXFER"/>
  </r>
  <r>
    <n v="0"/>
    <n v="0"/>
    <n v="0"/>
    <n v="0"/>
    <d v="2023-12-01T00:00:00"/>
    <s v="BH Colorado Electric Oper Co"/>
    <s v="Regulated Electric (122)"/>
    <s v="X DNU # 856 (D) Canon Plant Tap"/>
    <x v="201"/>
    <n v="135500"/>
    <x v="34"/>
    <n v="9995813"/>
    <s v="POLE, WOOD"/>
    <d v="2004-11-24T00:00:00"/>
    <d v="2005-01-01T00:00:00"/>
    <s v="10020796"/>
  </r>
  <r>
    <n v="0"/>
    <n v="0"/>
    <n v="0"/>
    <n v="0"/>
    <d v="2023-12-01T00:00:00"/>
    <s v="BH Colorado Electric Oper Co"/>
    <s v="Regulated Electric (122)"/>
    <s v="X DNU # 856 (D) Canon Plant Tap"/>
    <x v="201"/>
    <n v="135500"/>
    <x v="52"/>
    <n v="9974548"/>
    <s v="WOOD 1 POLE 55'"/>
    <d v="1989-07-01T00:00:00"/>
    <d v="1989-07-01T00:00:00"/>
    <s v="CPR Conversion"/>
  </r>
  <r>
    <n v="0"/>
    <n v="0"/>
    <n v="0"/>
    <n v="0"/>
    <d v="2023-12-01T00:00:00"/>
    <s v="BH Colorado Electric Oper Co"/>
    <s v="Regulated Electric (122)"/>
    <s v="X DNU # 856 (D) Canon Plant Tap"/>
    <x v="201"/>
    <n v="135500"/>
    <x v="434"/>
    <n v="9974549"/>
    <s v="WOOD 2 POLES 60'"/>
    <d v="1989-07-01T00:00:00"/>
    <d v="1989-07-01T00:00:00"/>
    <s v="CPR Conversion"/>
  </r>
  <r>
    <n v="0"/>
    <n v="0"/>
    <n v="0"/>
    <n v="0"/>
    <d v="2023-12-01T00:00:00"/>
    <s v="BH Colorado Electric Oper Co"/>
    <s v="Regulated Electric (122)"/>
    <s v="X DNU # 856 (D) Canon Plant Tap"/>
    <x v="201"/>
    <n v="135600"/>
    <x v="35"/>
    <n v="9974547"/>
    <s v="CONDUCTOR, OVERHEAD"/>
    <d v="1989-07-01T00:00:00"/>
    <d v="1989-07-01T00:00:00"/>
    <s v="CPR Conversion"/>
  </r>
  <r>
    <n v="1"/>
    <n v="0"/>
    <n v="0"/>
    <n v="0"/>
    <d v="2023-12-01T00:00:00"/>
    <s v="BH Colorado Electric Oper Co"/>
    <s v="Regulated Electric (122)"/>
    <s v="X DNU # 856 (D) Canon Plant Tap"/>
    <x v="201"/>
    <n v="135600"/>
    <x v="3"/>
    <n v="9995591"/>
    <s v="Repl structure-Osmose-Ln 856"/>
    <d v="2004-11-24T00:00:00"/>
    <d v="2005-11-01T00:00:00"/>
    <s v="10020796"/>
  </r>
  <r>
    <n v="0"/>
    <n v="0"/>
    <n v="0"/>
    <n v="0"/>
    <d v="2023-12-01T00:00:00"/>
    <s v="BH Colorado Electric Oper Co"/>
    <s v="Regulated Electric (122)"/>
    <s v="X DNU # 856 (D) Canon Plant Tap"/>
    <x v="201"/>
    <n v="135600"/>
    <x v="29"/>
    <n v="9995814"/>
    <s v="POST INSULATORS"/>
    <d v="2004-11-24T00:00:00"/>
    <d v="2005-01-01T00:00:00"/>
    <s v="10020796"/>
  </r>
  <r>
    <n v="0"/>
    <n v="0"/>
    <n v="0"/>
    <n v="0"/>
    <d v="2023-12-01T00:00:00"/>
    <s v="BH Colorado Electric Oper Co"/>
    <s v="Regulated Electric (122)"/>
    <s v="X DNU # 856 (D) Canon Plant Tap"/>
    <x v="201"/>
    <n v="135600"/>
    <x v="30"/>
    <n v="9974546"/>
    <s v="STATIC WIRE (TRANSMISSION LINES)"/>
    <d v="1989-07-01T00:00:00"/>
    <d v="1989-07-01T00:00:00"/>
    <s v="CPR Conversion"/>
  </r>
  <r>
    <n v="0"/>
    <n v="0"/>
    <n v="0"/>
    <n v="0"/>
    <d v="2023-12-01T00:00:00"/>
    <s v="BH Colorado Electric Oper Co"/>
    <s v="Regulated Electric (122)"/>
    <s v="X DNU # 856 (D) Canon Plant Tap"/>
    <x v="201"/>
    <n v="135600"/>
    <x v="31"/>
    <n v="9693972"/>
    <s v="SUSPENSION INSULATORS"/>
    <d v="2004-11-24T00:00:00"/>
    <d v="2005-01-01T00:00:00"/>
    <s v="10020796"/>
  </r>
  <r>
    <n v="0"/>
    <n v="0"/>
    <n v="0"/>
    <n v="0"/>
    <d v="2023-12-01T00:00:00"/>
    <s v="BH Colorado Electric Oper Co"/>
    <s v="Regulated Electric (122)"/>
    <s v="X DNU # 868 (D) Canon Plant"/>
    <x v="202"/>
    <n v="135500"/>
    <x v="32"/>
    <n v="9802407"/>
    <s v="CROSSARM ASSEMBLIES, WOOD"/>
    <d v="1989-07-01T00:00:00"/>
    <d v="1989-07-01T00:00:00"/>
    <s v="WCDXFER"/>
  </r>
  <r>
    <n v="0"/>
    <n v="0"/>
    <n v="0"/>
    <n v="0"/>
    <d v="2023-12-01T00:00:00"/>
    <s v="BH Colorado Electric Oper Co"/>
    <s v="Regulated Electric (122)"/>
    <s v="X DNU # 868 (D) Canon Plant"/>
    <x v="202"/>
    <n v="135500"/>
    <x v="34"/>
    <n v="9802946"/>
    <s v="POLE, WOOD"/>
    <d v="1989-07-01T00:00:00"/>
    <d v="1989-07-01T00:00:00"/>
    <s v="WCDXFER"/>
  </r>
  <r>
    <n v="0"/>
    <n v="0"/>
    <n v="0"/>
    <n v="0"/>
    <d v="2023-12-01T00:00:00"/>
    <s v="BH Colorado Electric Oper Co"/>
    <s v="Regulated Electric (122)"/>
    <s v="X DNU # 868 (D) Canon Plant"/>
    <x v="202"/>
    <n v="135500"/>
    <x v="52"/>
    <n v="9974545"/>
    <s v="WOOD 1 POLE 55'"/>
    <d v="1989-07-01T00:00:00"/>
    <d v="1989-07-01T00:00:00"/>
    <s v="CPR Conversion"/>
  </r>
  <r>
    <n v="0"/>
    <n v="0"/>
    <n v="0"/>
    <n v="0"/>
    <d v="2023-12-01T00:00:00"/>
    <s v="BH Colorado Electric Oper Co"/>
    <s v="Regulated Electric (122)"/>
    <s v="X DNU # 868 (D) Canon Plant"/>
    <x v="202"/>
    <n v="135600"/>
    <x v="35"/>
    <n v="9974544"/>
    <s v="CONDUCTOR, OVERHEAD"/>
    <d v="1989-07-01T00:00:00"/>
    <d v="1989-07-01T00:00:00"/>
    <s v="CPR Conversion"/>
  </r>
  <r>
    <n v="0"/>
    <n v="0"/>
    <n v="0"/>
    <n v="0"/>
    <d v="2023-12-01T00:00:00"/>
    <s v="BH Colorado Electric Oper Co"/>
    <s v="Regulated Electric (122)"/>
    <s v="X DNU # 868 (D) Canon Plant"/>
    <x v="202"/>
    <n v="135600"/>
    <x v="30"/>
    <n v="9724159"/>
    <s v="STATIC WIRE (TRANSMISSION LINES)"/>
    <d v="1989-07-01T00:00:00"/>
    <d v="1989-07-01T00:00:00"/>
    <s v="CPR Conversion"/>
  </r>
  <r>
    <n v="0"/>
    <n v="0"/>
    <n v="0"/>
    <n v="0"/>
    <d v="2023-12-01T00:00:00"/>
    <s v="BH Colorado Electric Oper Co"/>
    <s v="Regulated Electric (122)"/>
    <s v="X DNU # 872 (D) North Canon"/>
    <x v="203"/>
    <n v="135500"/>
    <x v="32"/>
    <n v="9802406"/>
    <s v="CROSSARM ASSEMBLIES, WOOD"/>
    <d v="1994-07-01T00:00:00"/>
    <d v="1994-07-01T00:00:00"/>
    <s v="WCDXFER"/>
  </r>
  <r>
    <n v="0"/>
    <n v="0"/>
    <n v="0"/>
    <n v="0"/>
    <d v="2023-12-01T00:00:00"/>
    <s v="BH Colorado Electric Oper Co"/>
    <s v="Regulated Electric (122)"/>
    <s v="X DNU # 872 (D) North Canon"/>
    <x v="203"/>
    <n v="135500"/>
    <x v="32"/>
    <n v="9802464"/>
    <s v="CROSSARM ASSEMBLIES, WOOD"/>
    <d v="2000-06-01T00:00:00"/>
    <d v="2000-01-01T00:00:00"/>
    <s v="WCDXFER"/>
  </r>
  <r>
    <n v="0"/>
    <n v="0"/>
    <n v="0"/>
    <n v="0"/>
    <d v="2023-12-01T00:00:00"/>
    <s v="BH Colorado Electric Oper Co"/>
    <s v="Regulated Electric (122)"/>
    <s v="X DNU # 872 (D) North Canon"/>
    <x v="203"/>
    <n v="135500"/>
    <x v="32"/>
    <n v="9801782"/>
    <s v="CROSSARM ASSEMBLIES, WOOD"/>
    <d v="2001-02-01T00:00:00"/>
    <d v="2001-01-01T00:00:00"/>
    <s v="7105872131"/>
  </r>
  <r>
    <n v="0"/>
    <n v="0"/>
    <n v="0"/>
    <n v="0"/>
    <d v="2023-12-01T00:00:00"/>
    <s v="BH Colorado Electric Oper Co"/>
    <s v="Regulated Electric (122)"/>
    <s v="X DNU # 872 (D) North Canon"/>
    <x v="203"/>
    <n v="135500"/>
    <x v="32"/>
    <n v="9802463"/>
    <s v="CROSSARM ASSEMBLIES, WOOD"/>
    <d v="1994-07-01T00:00:00"/>
    <d v="1994-07-01T00:00:00"/>
    <s v="WCDXFER"/>
  </r>
  <r>
    <n v="0"/>
    <n v="0"/>
    <n v="0"/>
    <n v="0"/>
    <d v="2023-12-01T00:00:00"/>
    <s v="BH Colorado Electric Oper Co"/>
    <s v="Regulated Electric (122)"/>
    <s v="X DNU # 872 (D) North Canon"/>
    <x v="203"/>
    <n v="135500"/>
    <x v="32"/>
    <n v="9802583"/>
    <s v="CROSSARM ASSEMBLIES, WOOD"/>
    <d v="1994-07-01T00:00:00"/>
    <d v="1994-07-01T00:00:00"/>
    <s v="WCDXFER"/>
  </r>
  <r>
    <n v="0"/>
    <n v="0"/>
    <n v="0"/>
    <n v="0"/>
    <d v="2023-12-01T00:00:00"/>
    <s v="BH Colorado Electric Oper Co"/>
    <s v="Regulated Electric (122)"/>
    <s v="X DNU # 872 (D) North Canon"/>
    <x v="203"/>
    <n v="135500"/>
    <x v="32"/>
    <n v="9801852"/>
    <s v="CROSSARM ASSEMBLIES, WOOD"/>
    <d v="1995-07-01T00:00:00"/>
    <d v="1995-07-01T00:00:00"/>
    <s v="WCDXFER"/>
  </r>
  <r>
    <n v="0"/>
    <n v="0"/>
    <n v="0"/>
    <n v="0"/>
    <d v="2023-12-01T00:00:00"/>
    <s v="BH Colorado Electric Oper Co"/>
    <s v="Regulated Electric (122)"/>
    <s v="X DNU # 872 (D) North Canon"/>
    <x v="203"/>
    <n v="135500"/>
    <x v="3"/>
    <n v="9767812"/>
    <s v="Inv-Grdn Pk/Victor Alterations"/>
    <d v="1999-12-15T00:00:00"/>
    <d v="2000-01-01T00:00:00"/>
    <s v="10008157"/>
  </r>
  <r>
    <n v="0"/>
    <n v="0"/>
    <n v="0"/>
    <n v="0"/>
    <d v="2023-12-01T00:00:00"/>
    <s v="BH Colorado Electric Oper Co"/>
    <s v="Regulated Electric (122)"/>
    <s v="X DNU # 872 (D) North Canon"/>
    <x v="203"/>
    <n v="135500"/>
    <x v="3"/>
    <n v="9867548"/>
    <s v="North Canon Sub - Victor Sub"/>
    <d v="2000-04-01T00:00:00"/>
    <d v="2000-04-01T00:00:00"/>
    <s v="7105872131"/>
  </r>
  <r>
    <n v="0"/>
    <n v="0"/>
    <n v="0"/>
    <n v="0"/>
    <d v="2023-12-01T00:00:00"/>
    <s v="BH Colorado Electric Oper Co"/>
    <s v="Regulated Electric (122)"/>
    <s v="X DNU # 872 (D) North Canon"/>
    <x v="203"/>
    <n v="135500"/>
    <x v="34"/>
    <n v="9803003"/>
    <s v="POLE, WOOD"/>
    <d v="2000-06-01T00:00:00"/>
    <d v="2000-01-01T00:00:00"/>
    <s v="WCDXFER"/>
  </r>
  <r>
    <n v="0"/>
    <n v="0"/>
    <n v="0"/>
    <n v="0"/>
    <d v="2023-12-01T00:00:00"/>
    <s v="BH Colorado Electric Oper Co"/>
    <s v="Regulated Electric (122)"/>
    <s v="X DNU # 872 (D) North Canon"/>
    <x v="203"/>
    <n v="135500"/>
    <x v="34"/>
    <n v="9801783"/>
    <s v="POLE, WOOD"/>
    <d v="2001-02-01T00:00:00"/>
    <d v="2001-01-01T00:00:00"/>
    <s v="7105872131"/>
  </r>
  <r>
    <n v="0"/>
    <n v="0"/>
    <n v="0"/>
    <n v="0"/>
    <d v="2023-12-01T00:00:00"/>
    <s v="BH Colorado Electric Oper Co"/>
    <s v="Regulated Electric (122)"/>
    <s v="X DNU # 872 (D) North Canon"/>
    <x v="203"/>
    <n v="135500"/>
    <x v="34"/>
    <n v="10500628"/>
    <s v="POLE, WOOD 70 FOOT CLASS"/>
    <d v="2010-10-01T00:00:00"/>
    <d v="2010-10-01T00:00:00"/>
    <s v="7105872131"/>
  </r>
  <r>
    <n v="0"/>
    <n v="0"/>
    <n v="0"/>
    <n v="0"/>
    <d v="2023-12-01T00:00:00"/>
    <s v="BH Colorado Electric Oper Co"/>
    <s v="Regulated Electric (122)"/>
    <s v="X DNU # 872 (D) North Canon"/>
    <x v="203"/>
    <n v="135500"/>
    <x v="34"/>
    <n v="9802945"/>
    <s v="POLE, WOOD"/>
    <d v="1994-07-01T00:00:00"/>
    <d v="1994-07-01T00:00:00"/>
    <s v="WCDXFER"/>
  </r>
  <r>
    <n v="0"/>
    <n v="0"/>
    <n v="0"/>
    <n v="0"/>
    <d v="2023-12-01T00:00:00"/>
    <s v="BH Colorado Electric Oper Co"/>
    <s v="Regulated Electric (122)"/>
    <s v="X DNU # 872 (D) North Canon"/>
    <x v="203"/>
    <n v="135500"/>
    <x v="34"/>
    <n v="10500625"/>
    <s v="POLE, WOOD 75 FOOT CLASS"/>
    <d v="2010-10-01T00:00:00"/>
    <d v="2010-10-01T00:00:00"/>
    <s v="7105872131"/>
  </r>
  <r>
    <n v="0"/>
    <n v="0"/>
    <n v="0"/>
    <n v="0"/>
    <d v="2023-12-01T00:00:00"/>
    <s v="BH Colorado Electric Oper Co"/>
    <s v="Regulated Electric (122)"/>
    <s v="X DNU # 872 (D) North Canon"/>
    <x v="203"/>
    <n v="135500"/>
    <x v="34"/>
    <n v="9802161"/>
    <s v="POLE, WOOD"/>
    <d v="1995-07-01T00:00:00"/>
    <d v="1995-07-01T00:00:00"/>
    <s v="WCDXFER"/>
  </r>
  <r>
    <n v="0"/>
    <n v="0"/>
    <n v="0"/>
    <n v="0"/>
    <d v="2023-12-01T00:00:00"/>
    <s v="BH Colorado Electric Oper Co"/>
    <s v="Regulated Electric (122)"/>
    <s v="X DNU # 872 (D) North Canon"/>
    <x v="203"/>
    <n v="135500"/>
    <x v="34"/>
    <n v="9815357"/>
    <s v="POLE, WOOD"/>
    <d v="2003-08-01T00:00:00"/>
    <d v="2003-01-01T00:00:00"/>
    <s v="7105872131"/>
  </r>
  <r>
    <n v="0"/>
    <n v="0"/>
    <n v="0"/>
    <n v="0"/>
    <d v="2023-12-01T00:00:00"/>
    <s v="BH Colorado Electric Oper Co"/>
    <s v="Regulated Electric (122)"/>
    <s v="X DNU # 872 (D) North Canon"/>
    <x v="203"/>
    <n v="135500"/>
    <x v="34"/>
    <n v="10500622"/>
    <s v="POLE, WOOD 85 FOOT CLASS"/>
    <d v="2010-10-01T00:00:00"/>
    <d v="2010-10-01T00:00:00"/>
    <s v="7105872131"/>
  </r>
  <r>
    <n v="0"/>
    <n v="0"/>
    <n v="0"/>
    <n v="0"/>
    <d v="2023-12-01T00:00:00"/>
    <s v="BH Colorado Electric Oper Co"/>
    <s v="Regulated Electric (122)"/>
    <s v="X DNU # 872 (D) North Canon"/>
    <x v="203"/>
    <n v="135500"/>
    <x v="34"/>
    <n v="9803002"/>
    <s v="POLE, WOOD"/>
    <d v="1994-07-01T00:00:00"/>
    <d v="1994-07-01T00:00:00"/>
    <s v="WCDXFER"/>
  </r>
  <r>
    <n v="0"/>
    <n v="0"/>
    <n v="0"/>
    <n v="0"/>
    <d v="2023-12-01T00:00:00"/>
    <s v="BH Colorado Electric Oper Co"/>
    <s v="Regulated Electric (122)"/>
    <s v="X DNU # 872 (D) North Canon"/>
    <x v="203"/>
    <n v="135500"/>
    <x v="34"/>
    <n v="9803157"/>
    <s v="POLE, WOOD"/>
    <d v="1994-07-01T00:00:00"/>
    <d v="1994-07-01T00:00:00"/>
    <s v="WCDXFER"/>
  </r>
  <r>
    <n v="0"/>
    <n v="0"/>
    <n v="0"/>
    <n v="0"/>
    <d v="2023-12-01T00:00:00"/>
    <s v="BH Colorado Electric Oper Co"/>
    <s v="Regulated Electric (122)"/>
    <s v="X DNU # 872 (D) North Canon"/>
    <x v="203"/>
    <n v="135500"/>
    <x v="94"/>
    <n v="9977339"/>
    <s v="WOOD 1 POLE 35'"/>
    <d v="1995-07-01T00:00:00"/>
    <d v="1995-07-01T00:00:00"/>
    <s v="CPR Conversion"/>
  </r>
  <r>
    <n v="0"/>
    <n v="0"/>
    <n v="0"/>
    <n v="0"/>
    <d v="2023-12-01T00:00:00"/>
    <s v="BH Colorado Electric Oper Co"/>
    <s v="Regulated Electric (122)"/>
    <s v="X DNU # 872 (D) North Canon"/>
    <x v="203"/>
    <n v="135500"/>
    <x v="52"/>
    <n v="9974543"/>
    <s v="WOOD 1 POLE 55'"/>
    <d v="1994-07-01T00:00:00"/>
    <d v="1994-07-01T00:00:00"/>
    <s v="CPR Conversion"/>
  </r>
  <r>
    <n v="0"/>
    <n v="0"/>
    <n v="0"/>
    <n v="0"/>
    <d v="2023-12-01T00:00:00"/>
    <s v="BH Colorado Electric Oper Co"/>
    <s v="Regulated Electric (122)"/>
    <s v="X DNU # 872 (D) North Canon"/>
    <x v="203"/>
    <n v="135500"/>
    <x v="53"/>
    <n v="9971966"/>
    <s v="WOOD 1 POLE 60'"/>
    <d v="2000-06-01T00:00:00"/>
    <d v="2000-01-01T00:00:00"/>
    <s v="7105872131"/>
  </r>
  <r>
    <n v="0"/>
    <n v="0"/>
    <n v="0"/>
    <n v="0"/>
    <d v="2023-12-01T00:00:00"/>
    <s v="BH Colorado Electric Oper Co"/>
    <s v="Regulated Electric (122)"/>
    <s v="X DNU # 872 (D) North Canon"/>
    <x v="203"/>
    <n v="135500"/>
    <x v="53"/>
    <n v="9974542"/>
    <s v="WOOD 1 POLE 60'"/>
    <d v="1994-07-01T00:00:00"/>
    <d v="1994-07-01T00:00:00"/>
    <s v="CPR Conversion"/>
  </r>
  <r>
    <n v="0"/>
    <n v="0"/>
    <n v="0"/>
    <n v="0"/>
    <d v="2023-12-01T00:00:00"/>
    <s v="BH Colorado Electric Oper Co"/>
    <s v="Regulated Electric (122)"/>
    <s v="X DNU # 872 (D) North Canon"/>
    <x v="203"/>
    <n v="135500"/>
    <x v="54"/>
    <n v="9974541"/>
    <s v="WOOD 1 POLE 65'"/>
    <d v="1994-07-01T00:00:00"/>
    <d v="1994-07-01T00:00:00"/>
    <s v="CPR Conversion"/>
  </r>
  <r>
    <n v="0"/>
    <n v="0"/>
    <n v="0"/>
    <n v="0"/>
    <d v="2023-12-01T00:00:00"/>
    <s v="BH Colorado Electric Oper Co"/>
    <s v="Regulated Electric (122)"/>
    <s v="X DNU # 872 (D) North Canon"/>
    <x v="203"/>
    <n v="135600"/>
    <x v="3"/>
    <n v="9767811"/>
    <s v="Inv-Grdn Pk/Victor Alterations"/>
    <d v="1999-12-15T00:00:00"/>
    <d v="2000-01-01T00:00:00"/>
    <s v="10008157"/>
  </r>
  <r>
    <n v="0"/>
    <n v="0"/>
    <n v="0"/>
    <n v="0"/>
    <d v="2023-12-01T00:00:00"/>
    <s v="BH Colorado Electric Oper Co"/>
    <s v="Regulated Electric (122)"/>
    <s v="X DNU # 872 (D) North Canon"/>
    <x v="203"/>
    <n v="135600"/>
    <x v="3"/>
    <n v="9867547"/>
    <s v="North Canon Sub - Victor Sub"/>
    <d v="2000-04-01T00:00:00"/>
    <d v="2000-04-01T00:00:00"/>
    <s v="7105872131"/>
  </r>
  <r>
    <n v="0"/>
    <n v="0"/>
    <n v="0"/>
    <n v="0"/>
    <d v="2023-12-01T00:00:00"/>
    <s v="BH Colorado Electric Oper Co"/>
    <s v="Regulated Electric (122)"/>
    <s v="X DNU # 872 (D) North Canon"/>
    <x v="203"/>
    <n v="135600"/>
    <x v="450"/>
    <n v="9874726"/>
    <s v="INSULATORS-PIN &amp; CAP-69KV"/>
    <d v="1999-12-15T00:00:00"/>
    <d v="2000-01-01T00:00:00"/>
    <s v="10008157"/>
  </r>
  <r>
    <n v="0"/>
    <n v="0"/>
    <n v="0"/>
    <n v="0"/>
    <d v="2023-12-01T00:00:00"/>
    <s v="BH Colorado Electric Oper Co"/>
    <s v="Regulated Electric (122)"/>
    <s v="X DNU # 872 (D) North Canon"/>
    <x v="203"/>
    <n v="135600"/>
    <x v="29"/>
    <n v="9977338"/>
    <s v="POST INSULATORS"/>
    <d v="1995-07-01T00:00:00"/>
    <d v="1995-07-01T00:00:00"/>
    <s v="CPR Conversion"/>
  </r>
  <r>
    <n v="0"/>
    <n v="0"/>
    <n v="0"/>
    <n v="0"/>
    <d v="2023-12-01T00:00:00"/>
    <s v="BH Colorado Electric Oper Co"/>
    <s v="Regulated Electric (122)"/>
    <s v="X DNU # 872 (D) North Canon"/>
    <x v="203"/>
    <n v="135600"/>
    <x v="31"/>
    <n v="10500619"/>
    <s v="Suspension Insulators"/>
    <d v="2010-10-01T00:00:00"/>
    <d v="2010-01-01T00:00:00"/>
    <s v="7105872131"/>
  </r>
  <r>
    <n v="0"/>
    <n v="0"/>
    <n v="0"/>
    <n v="0"/>
    <d v="2023-12-01T00:00:00"/>
    <s v="BH Colorado Electric Oper Co"/>
    <s v="Regulated Electric (122)"/>
    <s v="X DNU # 872 (D) North Canon"/>
    <x v="203"/>
    <n v="135600"/>
    <x v="31"/>
    <n v="9808076"/>
    <s v="SUSPENSION INSULATORS"/>
    <d v="2001-11-01T00:00:00"/>
    <d v="2001-01-01T00:00:00"/>
    <s v="7105872131"/>
  </r>
  <r>
    <n v="0"/>
    <n v="0"/>
    <n v="0"/>
    <n v="0"/>
    <d v="2023-12-01T00:00:00"/>
    <s v="BH Colorado Electric Oper Co"/>
    <s v="Regulated Electric (122)"/>
    <s v="X DNU # 880 (D) Florence"/>
    <x v="204"/>
    <n v="135500"/>
    <x v="19"/>
    <n v="9738544"/>
    <s v="ANCHORS"/>
    <d v="2006-11-01T00:00:00"/>
    <d v="2006-01-01T00:00:00"/>
    <s v="10023944"/>
  </r>
  <r>
    <n v="0"/>
    <n v="0"/>
    <n v="0"/>
    <n v="0"/>
    <d v="2023-12-01T00:00:00"/>
    <s v="BH Colorado Electric Oper Co"/>
    <s v="Regulated Electric (122)"/>
    <s v="X DNU # 880 (D) Florence"/>
    <x v="204"/>
    <n v="135500"/>
    <x v="19"/>
    <n v="9742260"/>
    <s v="ANCHORS"/>
    <d v="2005-07-20T00:00:00"/>
    <d v="2005-01-01T00:00:00"/>
    <s v="10020915"/>
  </r>
  <r>
    <n v="0"/>
    <n v="0"/>
    <n v="0"/>
    <n v="0"/>
    <d v="2023-12-01T00:00:00"/>
    <s v="BH Colorado Electric Oper Co"/>
    <s v="Regulated Electric (122)"/>
    <s v="X DNU # 880 (D) Florence"/>
    <x v="204"/>
    <n v="135500"/>
    <x v="19"/>
    <n v="9729623"/>
    <s v="ANCHORS"/>
    <d v="2009-03-01T00:00:00"/>
    <d v="2009-01-01T00:00:00"/>
    <s v="7105880131"/>
  </r>
  <r>
    <n v="0"/>
    <n v="0"/>
    <n v="0"/>
    <n v="0"/>
    <d v="2023-12-01T00:00:00"/>
    <s v="BH Colorado Electric Oper Co"/>
    <s v="Regulated Electric (122)"/>
    <s v="X DNU # 880 (D) Florence"/>
    <x v="204"/>
    <n v="135500"/>
    <x v="32"/>
    <n v="9802788"/>
    <s v="CROSSARM ASSEMBLIES, WOOD"/>
    <d v="1994-07-01T00:00:00"/>
    <d v="1994-07-01T00:00:00"/>
    <s v="WCDXFER"/>
  </r>
  <r>
    <n v="0"/>
    <n v="0"/>
    <n v="0"/>
    <n v="0"/>
    <d v="2023-12-01T00:00:00"/>
    <s v="BH Colorado Electric Oper Co"/>
    <s v="Regulated Electric (122)"/>
    <s v="X DNU # 880 (D) Florence"/>
    <x v="204"/>
    <n v="135500"/>
    <x v="32"/>
    <n v="9802806"/>
    <s v="CROSSARM ASSEMBLIES, WOOD"/>
    <d v="1994-07-01T00:00:00"/>
    <d v="1994-07-01T00:00:00"/>
    <s v="WCDXFER"/>
  </r>
  <r>
    <n v="0"/>
    <n v="0"/>
    <n v="0"/>
    <n v="0"/>
    <d v="2023-12-01T00:00:00"/>
    <s v="BH Colorado Electric Oper Co"/>
    <s v="Regulated Electric (122)"/>
    <s v="X DNU # 880 (D) Florence"/>
    <x v="204"/>
    <n v="135500"/>
    <x v="32"/>
    <n v="9802827"/>
    <s v="CROSSARM ASSEMBLIES, WOOD"/>
    <d v="1994-07-01T00:00:00"/>
    <d v="1994-07-01T00:00:00"/>
    <s v="WCDXFER"/>
  </r>
  <r>
    <n v="0"/>
    <n v="0"/>
    <n v="0"/>
    <n v="0"/>
    <d v="2023-12-01T00:00:00"/>
    <s v="BH Colorado Electric Oper Co"/>
    <s v="Regulated Electric (122)"/>
    <s v="X DNU # 880 (D) Florence"/>
    <x v="204"/>
    <n v="135500"/>
    <x v="32"/>
    <n v="9738338"/>
    <s v="CROSSARM ASSEMBLIES, WOOD"/>
    <d v="2006-11-01T00:00:00"/>
    <d v="2006-01-01T00:00:00"/>
    <s v="10023944"/>
  </r>
  <r>
    <n v="0"/>
    <n v="0"/>
    <n v="0"/>
    <n v="0"/>
    <d v="2023-12-01T00:00:00"/>
    <s v="BH Colorado Electric Oper Co"/>
    <s v="Regulated Electric (122)"/>
    <s v="X DNU # 880 (D) Florence"/>
    <x v="204"/>
    <n v="135500"/>
    <x v="32"/>
    <n v="9802549"/>
    <s v="CROSSARM ASSEMBLIES, WOOD"/>
    <d v="1994-07-01T00:00:00"/>
    <d v="1994-07-01T00:00:00"/>
    <s v="WCDXFER"/>
  </r>
  <r>
    <n v="0"/>
    <n v="0"/>
    <n v="0"/>
    <n v="0"/>
    <d v="2023-12-01T00:00:00"/>
    <s v="BH Colorado Electric Oper Co"/>
    <s v="Regulated Electric (122)"/>
    <s v="X DNU # 880 (D) Florence"/>
    <x v="204"/>
    <n v="135500"/>
    <x v="32"/>
    <n v="9802821"/>
    <s v="CROSSARM ASSEMBLIES, WOOD"/>
    <d v="1994-07-01T00:00:00"/>
    <d v="1994-07-01T00:00:00"/>
    <s v="WCDXFER"/>
  </r>
  <r>
    <n v="0"/>
    <n v="0"/>
    <n v="0"/>
    <n v="0"/>
    <d v="2023-12-01T00:00:00"/>
    <s v="BH Colorado Electric Oper Co"/>
    <s v="Regulated Electric (122)"/>
    <s v="X DNU # 880 (D) Florence"/>
    <x v="204"/>
    <n v="135500"/>
    <x v="32"/>
    <n v="9802756"/>
    <s v="CROSSARM ASSEMBLIES, WOOD"/>
    <d v="1994-07-01T00:00:00"/>
    <d v="1994-07-01T00:00:00"/>
    <s v="WCDXFER"/>
  </r>
  <r>
    <n v="0"/>
    <n v="0"/>
    <n v="0"/>
    <n v="0"/>
    <d v="2023-12-01T00:00:00"/>
    <s v="BH Colorado Electric Oper Co"/>
    <s v="Regulated Electric (122)"/>
    <s v="X DNU # 880 (D) Florence"/>
    <x v="204"/>
    <n v="135500"/>
    <x v="3"/>
    <n v="9754484"/>
    <s v="Repl line 880-4 Mile Ranch"/>
    <d v="2005-07-20T00:00:00"/>
    <d v="2006-02-01T00:00:00"/>
    <s v="10020915"/>
  </r>
  <r>
    <n v="0"/>
    <n v="0"/>
    <n v="0"/>
    <n v="0"/>
    <d v="2023-12-01T00:00:00"/>
    <s v="BH Colorado Electric Oper Co"/>
    <s v="Regulated Electric (122)"/>
    <s v="X DNU # 880 (D) Florence"/>
    <x v="204"/>
    <n v="135500"/>
    <x v="3"/>
    <n v="9747522"/>
    <s v="Repl structures-line 880"/>
    <d v="2006-11-01T00:00:00"/>
    <d v="2006-12-01T00:00:00"/>
    <s v="10023944"/>
  </r>
  <r>
    <n v="0"/>
    <n v="0"/>
    <n v="0"/>
    <n v="0"/>
    <d v="2023-12-01T00:00:00"/>
    <s v="BH Colorado Electric Oper Co"/>
    <s v="Regulated Electric (122)"/>
    <s v="X DNU # 880 (D) Florence"/>
    <x v="204"/>
    <n v="135500"/>
    <x v="3"/>
    <n v="9993697"/>
    <s v="Repl line 880-4 Mile Ranch"/>
    <d v="2005-07-20T00:00:00"/>
    <d v="2005-09-01T00:00:00"/>
    <s v="10020915"/>
  </r>
  <r>
    <n v="0"/>
    <n v="0"/>
    <n v="0"/>
    <n v="0"/>
    <d v="2023-12-01T00:00:00"/>
    <s v="BH Colorado Electric Oper Co"/>
    <s v="Regulated Electric (122)"/>
    <s v="X DNU # 880 (D) Florence"/>
    <x v="204"/>
    <n v="135500"/>
    <x v="3"/>
    <n v="9702350"/>
    <s v="Repl line 880-4 Mile Ranch"/>
    <d v="2005-07-20T00:00:00"/>
    <d v="2006-02-01T00:00:00"/>
    <s v="10020915"/>
  </r>
  <r>
    <n v="0"/>
    <n v="0"/>
    <n v="0"/>
    <n v="0"/>
    <d v="2023-12-01T00:00:00"/>
    <s v="BH Colorado Electric Oper Co"/>
    <s v="Regulated Electric (122)"/>
    <s v="X DNU # 880 (D) Florence"/>
    <x v="204"/>
    <n v="135500"/>
    <x v="3"/>
    <n v="9993832"/>
    <s v="Repl line 880-4 Mile Ranch"/>
    <d v="2005-07-20T00:00:00"/>
    <d v="2005-10-01T00:00:00"/>
    <s v="10020915"/>
  </r>
  <r>
    <n v="0"/>
    <n v="0"/>
    <n v="0"/>
    <n v="0"/>
    <d v="2023-12-01T00:00:00"/>
    <s v="BH Colorado Electric Oper Co"/>
    <s v="Regulated Electric (122)"/>
    <s v="X DNU # 880 (D) Florence"/>
    <x v="204"/>
    <n v="135500"/>
    <x v="21"/>
    <n v="9742258"/>
    <s v="GUYS"/>
    <d v="2005-07-20T00:00:00"/>
    <d v="2005-01-01T00:00:00"/>
    <s v="10020915"/>
  </r>
  <r>
    <n v="0"/>
    <n v="0"/>
    <n v="0"/>
    <n v="0"/>
    <d v="2023-12-01T00:00:00"/>
    <s v="BH Colorado Electric Oper Co"/>
    <s v="Regulated Electric (122)"/>
    <s v="X DNU # 880 (D) Florence"/>
    <x v="204"/>
    <n v="135500"/>
    <x v="21"/>
    <n v="9738542"/>
    <s v="GUYS"/>
    <d v="2006-11-01T00:00:00"/>
    <d v="2006-01-01T00:00:00"/>
    <s v="10023944"/>
  </r>
  <r>
    <n v="0"/>
    <n v="0"/>
    <n v="0"/>
    <n v="0"/>
    <d v="2023-12-01T00:00:00"/>
    <s v="BH Colorado Electric Oper Co"/>
    <s v="Regulated Electric (122)"/>
    <s v="X DNU # 880 (D) Florence"/>
    <x v="204"/>
    <n v="135500"/>
    <x v="34"/>
    <n v="9738339"/>
    <s v="POLE, WOOD"/>
    <d v="2006-11-01T00:00:00"/>
    <d v="2006-01-01T00:00:00"/>
    <s v="10023944"/>
  </r>
  <r>
    <n v="0"/>
    <n v="0"/>
    <n v="0"/>
    <n v="0"/>
    <d v="2023-12-01T00:00:00"/>
    <s v="BH Colorado Electric Oper Co"/>
    <s v="Regulated Electric (122)"/>
    <s v="X DNU # 880 (D) Florence"/>
    <x v="204"/>
    <n v="135500"/>
    <x v="34"/>
    <n v="9741315"/>
    <s v="POLE, WOOD"/>
    <d v="2007-12-01T00:00:00"/>
    <d v="2007-01-01T00:00:00"/>
    <s v="7105880131"/>
  </r>
  <r>
    <n v="0"/>
    <n v="0"/>
    <n v="0"/>
    <n v="0"/>
    <d v="2023-12-01T00:00:00"/>
    <s v="BH Colorado Electric Oper Co"/>
    <s v="Regulated Electric (122)"/>
    <s v="X DNU # 880 (D) Florence"/>
    <x v="204"/>
    <n v="135500"/>
    <x v="34"/>
    <n v="9803088"/>
    <s v="POLE, WOOD"/>
    <d v="1994-07-01T00:00:00"/>
    <d v="1994-07-01T00:00:00"/>
    <s v="WCDXFER"/>
  </r>
  <r>
    <n v="0"/>
    <n v="0"/>
    <n v="0"/>
    <n v="0"/>
    <d v="2023-12-01T00:00:00"/>
    <s v="BH Colorado Electric Oper Co"/>
    <s v="Regulated Electric (122)"/>
    <s v="X DNU # 880 (D) Florence"/>
    <x v="204"/>
    <n v="135500"/>
    <x v="34"/>
    <n v="9803294"/>
    <s v="POLE, WOOD"/>
    <d v="1994-07-01T00:00:00"/>
    <d v="1994-07-01T00:00:00"/>
    <s v="WCDXFER"/>
  </r>
  <r>
    <n v="0"/>
    <n v="0"/>
    <n v="0"/>
    <n v="0"/>
    <d v="2023-12-01T00:00:00"/>
    <s v="BH Colorado Electric Oper Co"/>
    <s v="Regulated Electric (122)"/>
    <s v="X DNU # 880 (D) Florence"/>
    <x v="204"/>
    <n v="135500"/>
    <x v="34"/>
    <n v="9803360"/>
    <s v="POLE, WOOD"/>
    <d v="1994-07-01T00:00:00"/>
    <d v="1994-07-01T00:00:00"/>
    <s v="WCDXFER"/>
  </r>
  <r>
    <n v="0"/>
    <n v="0"/>
    <n v="0"/>
    <n v="0"/>
    <d v="2023-12-01T00:00:00"/>
    <s v="BH Colorado Electric Oper Co"/>
    <s v="Regulated Electric (122)"/>
    <s v="X DNU # 880 (D) Florence"/>
    <x v="204"/>
    <n v="135500"/>
    <x v="34"/>
    <n v="9803324"/>
    <s v="POLE, WOOD"/>
    <d v="1994-07-01T00:00:00"/>
    <d v="1994-07-01T00:00:00"/>
    <s v="WCDXFER"/>
  </r>
  <r>
    <n v="0"/>
    <n v="0"/>
    <n v="0"/>
    <n v="0"/>
    <d v="2023-12-01T00:00:00"/>
    <s v="BH Colorado Electric Oper Co"/>
    <s v="Regulated Electric (122)"/>
    <s v="X DNU # 880 (D) Florence"/>
    <x v="204"/>
    <n v="135500"/>
    <x v="34"/>
    <n v="9803391"/>
    <s v="POLE, WOOD"/>
    <d v="1994-07-01T00:00:00"/>
    <d v="1994-07-01T00:00:00"/>
    <s v="WCDXFER"/>
  </r>
  <r>
    <n v="0"/>
    <n v="0"/>
    <n v="0"/>
    <n v="0"/>
    <d v="2023-12-01T00:00:00"/>
    <s v="BH Colorado Electric Oper Co"/>
    <s v="Regulated Electric (122)"/>
    <s v="X DNU # 880 (D) Florence"/>
    <x v="204"/>
    <n v="135500"/>
    <x v="34"/>
    <n v="9803372"/>
    <s v="POLE, WOOD"/>
    <d v="1994-07-01T00:00:00"/>
    <d v="1994-07-01T00:00:00"/>
    <s v="WCDXFER"/>
  </r>
  <r>
    <n v="0"/>
    <n v="0"/>
    <n v="0"/>
    <n v="0"/>
    <d v="2023-12-01T00:00:00"/>
    <s v="BH Colorado Electric Oper Co"/>
    <s v="Regulated Electric (122)"/>
    <s v="X DNU # 880 (D) Florence"/>
    <x v="204"/>
    <n v="135500"/>
    <x v="34"/>
    <n v="9742255"/>
    <s v="POLE, WOOD"/>
    <d v="2005-07-20T00:00:00"/>
    <d v="2005-01-01T00:00:00"/>
    <s v="10020915"/>
  </r>
  <r>
    <n v="0"/>
    <n v="0"/>
    <n v="0"/>
    <n v="0"/>
    <d v="2023-12-01T00:00:00"/>
    <s v="BH Colorado Electric Oper Co"/>
    <s v="Regulated Electric (122)"/>
    <s v="X DNU # 880 (D) Florence"/>
    <x v="204"/>
    <n v="135500"/>
    <x v="34"/>
    <n v="9815356"/>
    <s v="POLE, WOOD"/>
    <d v="2003-08-01T00:00:00"/>
    <d v="2003-01-01T00:00:00"/>
    <s v="7105880131"/>
  </r>
  <r>
    <n v="0"/>
    <n v="0"/>
    <n v="0"/>
    <n v="0"/>
    <d v="2023-12-01T00:00:00"/>
    <s v="BH Colorado Electric Oper Co"/>
    <s v="Regulated Electric (122)"/>
    <s v="X DNU # 880 (D) Florence"/>
    <x v="204"/>
    <n v="135500"/>
    <x v="34"/>
    <n v="10500610"/>
    <s v="Pole, Wood"/>
    <d v="2010-10-01T00:00:00"/>
    <d v="2010-10-01T00:00:00"/>
    <s v="7105880131"/>
  </r>
  <r>
    <n v="0"/>
    <n v="0"/>
    <n v="0"/>
    <n v="0"/>
    <d v="2023-12-01T00:00:00"/>
    <s v="BH Colorado Electric Oper Co"/>
    <s v="Regulated Electric (122)"/>
    <s v="X DNU # 880 (D) Florence"/>
    <x v="204"/>
    <n v="135500"/>
    <x v="53"/>
    <n v="9974533"/>
    <s v="WOOD 1 POLE 60'"/>
    <d v="1994-07-01T00:00:00"/>
    <d v="1994-07-01T00:00:00"/>
    <s v="CPR Conversion"/>
  </r>
  <r>
    <n v="0"/>
    <n v="0"/>
    <n v="0"/>
    <n v="0"/>
    <d v="2023-12-01T00:00:00"/>
    <s v="BH Colorado Electric Oper Co"/>
    <s v="Regulated Electric (122)"/>
    <s v="X DNU # 880 (D) Florence"/>
    <x v="204"/>
    <n v="135500"/>
    <x v="55"/>
    <n v="9701182"/>
    <s v="WOOD 1 POLE 70'"/>
    <d v="1994-07-01T00:00:00"/>
    <d v="1994-07-01T00:00:00"/>
    <s v="CPR Conversion"/>
  </r>
  <r>
    <n v="0"/>
    <n v="0"/>
    <n v="0"/>
    <n v="0"/>
    <d v="2023-12-01T00:00:00"/>
    <s v="BH Colorado Electric Oper Co"/>
    <s v="Regulated Electric (122)"/>
    <s v="X DNU # 880 (D) Florence"/>
    <x v="204"/>
    <n v="135500"/>
    <x v="56"/>
    <n v="9974532"/>
    <s v="WOOD 1 POLE 75'"/>
    <d v="1994-07-01T00:00:00"/>
    <d v="1994-07-01T00:00:00"/>
    <s v="CPR Conversion"/>
  </r>
  <r>
    <n v="0"/>
    <n v="0"/>
    <n v="0"/>
    <n v="0"/>
    <d v="2023-12-01T00:00:00"/>
    <s v="BH Colorado Electric Oper Co"/>
    <s v="Regulated Electric (122)"/>
    <s v="X DNU # 880 (D) Florence"/>
    <x v="204"/>
    <n v="135500"/>
    <x v="57"/>
    <n v="9974531"/>
    <s v="WOOD 1 POLE 80'"/>
    <d v="1994-07-01T00:00:00"/>
    <d v="1994-07-01T00:00:00"/>
    <s v="CPR Conversion"/>
  </r>
  <r>
    <n v="0"/>
    <n v="0"/>
    <n v="0"/>
    <n v="0"/>
    <d v="2023-12-01T00:00:00"/>
    <s v="BH Colorado Electric Oper Co"/>
    <s v="Regulated Electric (122)"/>
    <s v="X DNU # 880 (D) Florence"/>
    <x v="204"/>
    <n v="135500"/>
    <x v="58"/>
    <n v="9974530"/>
    <s v="WOOD 1 POLE 85'"/>
    <d v="1994-07-01T00:00:00"/>
    <d v="1994-07-01T00:00:00"/>
    <s v="CPR Conversion"/>
  </r>
  <r>
    <n v="0"/>
    <n v="0"/>
    <n v="0"/>
    <n v="0"/>
    <d v="2023-12-01T00:00:00"/>
    <s v="BH Colorado Electric Oper Co"/>
    <s v="Regulated Electric (122)"/>
    <s v="X DNU # 880 (D) Florence"/>
    <x v="204"/>
    <n v="135500"/>
    <x v="59"/>
    <n v="9974616"/>
    <s v="WOOD 1 POLE 90'"/>
    <d v="1994-07-01T00:00:00"/>
    <d v="1994-07-01T00:00:00"/>
    <s v="CPR Conversion"/>
  </r>
  <r>
    <n v="0"/>
    <n v="0"/>
    <n v="0"/>
    <n v="0"/>
    <d v="2023-12-01T00:00:00"/>
    <s v="BH Colorado Electric Oper Co"/>
    <s v="Regulated Electric (122)"/>
    <s v="X DNU # 880 (D) Florence"/>
    <x v="204"/>
    <n v="135600"/>
    <x v="47"/>
    <n v="9742253"/>
    <s v="CONDUCTOR, OH TRANS &amp; DIST INSULATED"/>
    <d v="2005-07-20T00:00:00"/>
    <d v="2005-01-01T00:00:00"/>
    <s v="10020915"/>
  </r>
  <r>
    <n v="0"/>
    <n v="0"/>
    <n v="0"/>
    <n v="0"/>
    <d v="2023-12-01T00:00:00"/>
    <s v="BH Colorado Electric Oper Co"/>
    <s v="Regulated Electric (122)"/>
    <s v="X DNU # 880 (D) Florence"/>
    <x v="204"/>
    <n v="135600"/>
    <x v="41"/>
    <n v="9742254"/>
    <s v="CONDUCTOR, OH TRANS &amp; DIST BARE"/>
    <d v="2005-07-20T00:00:00"/>
    <d v="2005-01-01T00:00:00"/>
    <s v="10020915"/>
  </r>
  <r>
    <n v="0"/>
    <n v="0"/>
    <n v="0"/>
    <n v="0"/>
    <d v="2023-12-01T00:00:00"/>
    <s v="BH Colorado Electric Oper Co"/>
    <s v="Regulated Electric (122)"/>
    <s v="X DNU # 880 (D) Florence"/>
    <x v="204"/>
    <n v="135600"/>
    <x v="41"/>
    <n v="9707383"/>
    <s v="CONDUCTOR, OH TRANS &amp; DIST BARE"/>
    <d v="2006-11-01T00:00:00"/>
    <d v="2006-01-01T00:00:00"/>
    <s v="10023944"/>
  </r>
  <r>
    <n v="0"/>
    <n v="0"/>
    <n v="0"/>
    <n v="0"/>
    <d v="2023-12-01T00:00:00"/>
    <s v="BH Colorado Electric Oper Co"/>
    <s v="Regulated Electric (122)"/>
    <s v="X DNU # 880 (D) Florence"/>
    <x v="204"/>
    <n v="135600"/>
    <x v="3"/>
    <n v="9993862"/>
    <s v="Repl line 880-4 Mile Ranch"/>
    <d v="2005-07-20T00:00:00"/>
    <d v="2005-09-01T00:00:00"/>
    <s v="10020915"/>
  </r>
  <r>
    <n v="0"/>
    <n v="0"/>
    <n v="0"/>
    <n v="0"/>
    <d v="2023-12-01T00:00:00"/>
    <s v="BH Colorado Electric Oper Co"/>
    <s v="Regulated Electric (122)"/>
    <s v="X DNU # 880 (D) Florence"/>
    <x v="204"/>
    <n v="135600"/>
    <x v="3"/>
    <n v="9754483"/>
    <s v="Repl line 880-4 Mile Ranch"/>
    <d v="2005-07-20T00:00:00"/>
    <d v="2006-02-01T00:00:00"/>
    <s v="10020915"/>
  </r>
  <r>
    <n v="0"/>
    <n v="0"/>
    <n v="0"/>
    <n v="0"/>
    <d v="2023-12-01T00:00:00"/>
    <s v="BH Colorado Electric Oper Co"/>
    <s v="Regulated Electric (122)"/>
    <s v="X DNU # 880 (D) Florence"/>
    <x v="204"/>
    <n v="135600"/>
    <x v="3"/>
    <n v="9747523"/>
    <s v="Repl structures-line 880"/>
    <d v="2006-11-01T00:00:00"/>
    <d v="2006-12-01T00:00:00"/>
    <s v="10023944"/>
  </r>
  <r>
    <n v="0"/>
    <n v="0"/>
    <n v="0"/>
    <n v="0"/>
    <d v="2023-12-01T00:00:00"/>
    <s v="BH Colorado Electric Oper Co"/>
    <s v="Regulated Electric (122)"/>
    <s v="X DNU # 880 (D) Florence"/>
    <x v="204"/>
    <n v="135600"/>
    <x v="3"/>
    <n v="9994342"/>
    <s v="Repl line 880-4 Mile Ranch"/>
    <d v="2005-07-20T00:00:00"/>
    <d v="2005-10-01T00:00:00"/>
    <s v="10020915"/>
  </r>
  <r>
    <n v="0"/>
    <n v="0"/>
    <n v="0"/>
    <n v="0"/>
    <d v="2023-12-01T00:00:00"/>
    <s v="BH Colorado Electric Oper Co"/>
    <s v="Regulated Electric (122)"/>
    <s v="X DNU # 880 (D) Florence"/>
    <x v="204"/>
    <n v="135600"/>
    <x v="87"/>
    <n v="9738342"/>
    <s v="PIN INSULATORS"/>
    <d v="2006-11-01T00:00:00"/>
    <d v="2006-01-01T00:00:00"/>
    <s v="10023944"/>
  </r>
  <r>
    <n v="0"/>
    <n v="0"/>
    <n v="0"/>
    <n v="0"/>
    <d v="2023-12-01T00:00:00"/>
    <s v="BH Colorado Electric Oper Co"/>
    <s v="Regulated Electric (122)"/>
    <s v="X DNU # 880 (D) Florence"/>
    <x v="204"/>
    <n v="135600"/>
    <x v="29"/>
    <n v="9710886"/>
    <s v="POST INSULATORS"/>
    <d v="2007-12-01T00:00:00"/>
    <d v="2007-01-01T00:00:00"/>
    <s v="7105880131"/>
  </r>
  <r>
    <n v="0"/>
    <n v="0"/>
    <n v="0"/>
    <n v="0"/>
    <d v="2023-12-01T00:00:00"/>
    <s v="BH Colorado Electric Oper Co"/>
    <s v="Regulated Electric (122)"/>
    <s v="X DNU # 880 (D) Florence"/>
    <x v="204"/>
    <n v="135600"/>
    <x v="29"/>
    <n v="9738341"/>
    <s v="POST INSULATORS"/>
    <d v="2006-11-01T00:00:00"/>
    <d v="2006-01-01T00:00:00"/>
    <s v="10023944"/>
  </r>
  <r>
    <n v="0"/>
    <n v="0"/>
    <n v="0"/>
    <n v="0"/>
    <d v="2023-12-01T00:00:00"/>
    <s v="BH Colorado Electric Oper Co"/>
    <s v="Regulated Electric (122)"/>
    <s v="X DNU # 880 (D) Florence"/>
    <x v="204"/>
    <n v="135600"/>
    <x v="29"/>
    <n v="9742257"/>
    <s v="POST INSULATORS"/>
    <d v="2005-07-20T00:00:00"/>
    <d v="2005-01-01T00:00:00"/>
    <s v="10020915"/>
  </r>
  <r>
    <n v="0"/>
    <n v="0"/>
    <n v="0"/>
    <n v="0"/>
    <d v="2023-12-01T00:00:00"/>
    <s v="BH Colorado Electric Oper Co"/>
    <s v="Regulated Electric (122)"/>
    <s v="X DNU # 880 (D) Florence"/>
    <x v="204"/>
    <n v="135600"/>
    <x v="30"/>
    <n v="9738543"/>
    <s v="STATIC WIRE (TRANSMISSION LINES)"/>
    <d v="2006-11-01T00:00:00"/>
    <d v="2006-01-01T00:00:00"/>
    <s v="10023944"/>
  </r>
  <r>
    <n v="0"/>
    <n v="0"/>
    <n v="0"/>
    <n v="0"/>
    <d v="2023-12-01T00:00:00"/>
    <s v="BH Colorado Electric Oper Co"/>
    <s v="Regulated Electric (122)"/>
    <s v="X DNU # 880 (D) Florence"/>
    <x v="204"/>
    <n v="135600"/>
    <x v="30"/>
    <n v="9742259"/>
    <s v="STATIC WIRE (TRANSMISSION LINES)"/>
    <d v="2005-07-20T00:00:00"/>
    <d v="2005-01-01T00:00:00"/>
    <s v="10020915"/>
  </r>
  <r>
    <n v="0"/>
    <n v="0"/>
    <n v="0"/>
    <n v="0"/>
    <d v="2023-12-01T00:00:00"/>
    <s v="BH Colorado Electric Oper Co"/>
    <s v="Regulated Electric (122)"/>
    <s v="X DNU # 880 (D) Florence"/>
    <x v="204"/>
    <n v="135600"/>
    <x v="31"/>
    <n v="9742256"/>
    <s v="SUSPENSION INSULATORS"/>
    <d v="2005-07-20T00:00:00"/>
    <d v="2005-01-01T00:00:00"/>
    <s v="10020915"/>
  </r>
  <r>
    <n v="0"/>
    <n v="0"/>
    <n v="0"/>
    <n v="0"/>
    <d v="2023-12-01T00:00:00"/>
    <s v="BH Colorado Electric Oper Co"/>
    <s v="Regulated Electric (122)"/>
    <s v="X DNU # 880 (D) Florence"/>
    <x v="204"/>
    <n v="135600"/>
    <x v="31"/>
    <n v="9738340"/>
    <s v="SUSPENSION INSULATORS"/>
    <d v="2006-11-01T00:00:00"/>
    <d v="2006-01-01T00:00:00"/>
    <s v="10023944"/>
  </r>
  <r>
    <n v="0"/>
    <n v="0"/>
    <n v="0"/>
    <n v="0"/>
    <d v="2023-12-01T00:00:00"/>
    <s v="BH Colorado Electric Oper Co"/>
    <s v="Regulated Electric (122)"/>
    <s v="X DNU # 882 (D) Energy Fuels Tap"/>
    <x v="205"/>
    <n v="135002"/>
    <x v="17"/>
    <n v="9869969"/>
    <s v="T-LIN S20 T20 R69"/>
    <d v="1982-07-01T00:00:00"/>
    <d v="1982-07-01T00:00:00"/>
    <s v="CPR Conversion"/>
  </r>
  <r>
    <n v="0"/>
    <n v="0"/>
    <n v="0"/>
    <n v="0"/>
    <d v="2023-12-01T00:00:00"/>
    <s v="BH Colorado Electric Oper Co"/>
    <s v="Regulated Electric (122)"/>
    <s v="X DNU # 882 (D) Energy Fuels Tap"/>
    <x v="205"/>
    <n v="135002"/>
    <x v="17"/>
    <n v="9869970"/>
    <s v="T-LIN S19 T20 R69"/>
    <d v="1982-07-01T00:00:00"/>
    <d v="1982-07-01T00:00:00"/>
    <s v="CPR Conversion"/>
  </r>
  <r>
    <n v="0"/>
    <n v="0"/>
    <n v="0"/>
    <n v="0"/>
    <d v="2023-12-01T00:00:00"/>
    <s v="BH Colorado Electric Oper Co"/>
    <s v="Regulated Electric (122)"/>
    <s v="X DNU # 882 (D) Energy Fuels Tap"/>
    <x v="205"/>
    <n v="135002"/>
    <x v="17"/>
    <n v="9869971"/>
    <s v="T-LIN S17 T20 R69"/>
    <d v="1982-07-01T00:00:00"/>
    <d v="1982-07-01T00:00:00"/>
    <s v="CPR Conversion"/>
  </r>
  <r>
    <n v="0"/>
    <n v="0"/>
    <n v="0"/>
    <n v="0"/>
    <d v="2023-12-01T00:00:00"/>
    <s v="BH Colorado Electric Oper Co"/>
    <s v="Regulated Electric (122)"/>
    <s v="X DNU # 882 (D) Energy Fuels Tap"/>
    <x v="205"/>
    <n v="135002"/>
    <x v="17"/>
    <n v="9869974"/>
    <s v="T-LIN S34 T19 R69"/>
    <d v="1982-07-01T00:00:00"/>
    <d v="1982-07-01T00:00:00"/>
    <s v="CPR Conversion"/>
  </r>
  <r>
    <n v="0"/>
    <n v="0"/>
    <n v="0"/>
    <n v="0"/>
    <d v="2023-12-01T00:00:00"/>
    <s v="BH Colorado Electric Oper Co"/>
    <s v="Regulated Electric (122)"/>
    <s v="X DNU # 882 (D) Energy Fuels Tap"/>
    <x v="205"/>
    <n v="135002"/>
    <x v="17"/>
    <n v="9869968"/>
    <s v="T-LIN S21 T19 R69"/>
    <d v="1982-07-01T00:00:00"/>
    <d v="1982-07-01T00:00:00"/>
    <s v="CPR Conversion"/>
  </r>
  <r>
    <n v="0"/>
    <n v="0"/>
    <n v="0"/>
    <n v="0"/>
    <d v="2023-12-01T00:00:00"/>
    <s v="BH Colorado Electric Oper Co"/>
    <s v="Regulated Electric (122)"/>
    <s v="X DNU # 882 (D) Energy Fuels Tap"/>
    <x v="205"/>
    <n v="135002"/>
    <x v="17"/>
    <n v="9869972"/>
    <s v="T-LIN S09 T20 R69"/>
    <d v="1982-07-01T00:00:00"/>
    <d v="1982-07-01T00:00:00"/>
    <s v="CPR Conversion"/>
  </r>
  <r>
    <n v="0"/>
    <n v="0"/>
    <n v="0"/>
    <n v="0"/>
    <d v="2023-12-01T00:00:00"/>
    <s v="BH Colorado Electric Oper Co"/>
    <s v="Regulated Electric (122)"/>
    <s v="X DNU # 882 (D) Energy Fuels Tap"/>
    <x v="205"/>
    <n v="135002"/>
    <x v="17"/>
    <n v="9727120"/>
    <s v="T-LIN S27 T19 R69"/>
    <d v="1982-07-01T00:00:00"/>
    <d v="1982-07-01T00:00:00"/>
    <s v="CPR Conversion"/>
  </r>
  <r>
    <n v="0"/>
    <n v="0"/>
    <n v="0"/>
    <n v="0"/>
    <d v="2023-12-01T00:00:00"/>
    <s v="BH Colorado Electric Oper Co"/>
    <s v="Regulated Electric (122)"/>
    <s v="X DNU # 882 (D) Energy Fuels Tap"/>
    <x v="205"/>
    <n v="135002"/>
    <x v="17"/>
    <n v="9869973"/>
    <s v="T-LIN S03 T20 R69"/>
    <d v="1982-07-01T00:00:00"/>
    <d v="1982-07-01T00:00:00"/>
    <s v="CPR Conversion"/>
  </r>
  <r>
    <n v="0"/>
    <n v="0"/>
    <n v="0"/>
    <n v="0"/>
    <d v="2023-12-01T00:00:00"/>
    <s v="BH Colorado Electric Oper Co"/>
    <s v="Regulated Electric (122)"/>
    <s v="X DNU # 882 (D) Energy Fuels Tap"/>
    <x v="205"/>
    <n v="135500"/>
    <x v="32"/>
    <n v="9802582"/>
    <s v="CROSSARM ASSEMBLIES, WOOD"/>
    <d v="1982-07-01T00:00:00"/>
    <d v="1982-07-01T00:00:00"/>
    <s v="WCDXFER"/>
  </r>
  <r>
    <n v="0"/>
    <n v="0"/>
    <n v="0"/>
    <n v="0"/>
    <d v="2023-12-01T00:00:00"/>
    <s v="BH Colorado Electric Oper Co"/>
    <s v="Regulated Electric (122)"/>
    <s v="X DNU # 882 (D) Energy Fuels Tap"/>
    <x v="205"/>
    <n v="135500"/>
    <x v="32"/>
    <n v="9802352"/>
    <s v="CROSSARM ASSEMBLIES, WOOD"/>
    <d v="1982-07-01T00:00:00"/>
    <d v="1982-07-01T00:00:00"/>
    <s v="WCDXFER"/>
  </r>
  <r>
    <n v="0"/>
    <n v="0"/>
    <n v="0"/>
    <n v="0"/>
    <d v="2023-12-01T00:00:00"/>
    <s v="BH Colorado Electric Oper Co"/>
    <s v="Regulated Electric (122)"/>
    <s v="X DNU # 882 (D) Energy Fuels Tap"/>
    <x v="205"/>
    <n v="135500"/>
    <x v="32"/>
    <n v="9802376"/>
    <s v="CROSSARM ASSEMBLIES, WOOD"/>
    <d v="1996-07-01T00:00:00"/>
    <d v="1996-07-01T00:00:00"/>
    <s v="WCDXFER"/>
  </r>
  <r>
    <n v="0"/>
    <n v="0"/>
    <n v="0"/>
    <n v="0"/>
    <d v="2023-12-01T00:00:00"/>
    <s v="BH Colorado Electric Oper Co"/>
    <s v="Regulated Electric (122)"/>
    <s v="X DNU # 882 (D) Energy Fuels Tap"/>
    <x v="205"/>
    <n v="135500"/>
    <x v="32"/>
    <n v="9802375"/>
    <s v="CROSSARM ASSEMBLIES, WOOD"/>
    <d v="1982-07-01T00:00:00"/>
    <d v="1982-07-01T00:00:00"/>
    <s v="WCDXFER"/>
  </r>
  <r>
    <n v="0"/>
    <n v="0"/>
    <n v="0"/>
    <n v="0"/>
    <d v="2023-12-01T00:00:00"/>
    <s v="BH Colorado Electric Oper Co"/>
    <s v="Regulated Electric (122)"/>
    <s v="X DNU # 882 (D) Energy Fuels Tap"/>
    <x v="205"/>
    <n v="135500"/>
    <x v="32"/>
    <n v="9802799"/>
    <s v="CROSSARM ASSEMBLIES, WOOD"/>
    <d v="1994-07-01T00:00:00"/>
    <d v="1994-07-01T00:00:00"/>
    <s v="WCDXFER"/>
  </r>
  <r>
    <n v="0"/>
    <n v="0"/>
    <n v="0"/>
    <n v="0"/>
    <d v="2023-12-01T00:00:00"/>
    <s v="BH Colorado Electric Oper Co"/>
    <s v="Regulated Electric (122)"/>
    <s v="X DNU # 882 (D) Energy Fuels Tap"/>
    <x v="205"/>
    <n v="135500"/>
    <x v="32"/>
    <n v="9802680"/>
    <s v="CROSSARM ASSEMBLIES, WOOD"/>
    <d v="1994-07-01T00:00:00"/>
    <d v="1994-07-01T00:00:00"/>
    <s v="WCDXFER"/>
  </r>
  <r>
    <n v="0"/>
    <n v="0"/>
    <n v="0"/>
    <n v="0"/>
    <d v="2023-12-01T00:00:00"/>
    <s v="BH Colorado Electric Oper Co"/>
    <s v="Regulated Electric (122)"/>
    <s v="X DNU # 882 (D) Energy Fuels Tap"/>
    <x v="205"/>
    <n v="135500"/>
    <x v="32"/>
    <n v="9802356"/>
    <s v="CROSSARM ASSEMBLIES, WOOD"/>
    <d v="1997-07-31T00:00:00"/>
    <d v="2000-01-01T00:00:00"/>
    <s v="WCDXFER"/>
  </r>
  <r>
    <n v="0"/>
    <n v="0"/>
    <n v="0"/>
    <n v="0"/>
    <d v="2023-12-01T00:00:00"/>
    <s v="BH Colorado Electric Oper Co"/>
    <s v="Regulated Electric (122)"/>
    <s v="X DNU # 882 (D) Energy Fuels Tap"/>
    <x v="205"/>
    <n v="135500"/>
    <x v="32"/>
    <n v="9802437"/>
    <s v="CROSSARM ASSEMBLIES, WOOD"/>
    <d v="1982-07-01T00:00:00"/>
    <d v="1982-07-01T00:00:00"/>
    <s v="WCDXFER"/>
  </r>
  <r>
    <n v="0"/>
    <n v="0"/>
    <n v="0"/>
    <n v="0"/>
    <d v="2023-12-01T00:00:00"/>
    <s v="BH Colorado Electric Oper Co"/>
    <s v="Regulated Electric (122)"/>
    <s v="X DNU # 882 (D) Energy Fuels Tap"/>
    <x v="205"/>
    <n v="135500"/>
    <x v="32"/>
    <n v="9802900"/>
    <s v="CROSSARM ASSEMBLIES, WOOD"/>
    <d v="1992-07-01T00:00:00"/>
    <d v="1992-07-01T00:00:00"/>
    <s v="WCDXFER"/>
  </r>
  <r>
    <n v="0"/>
    <n v="0"/>
    <n v="0"/>
    <n v="0"/>
    <d v="2023-12-01T00:00:00"/>
    <s v="BH Colorado Electric Oper Co"/>
    <s v="Regulated Electric (122)"/>
    <s v="X DNU # 882 (D) Energy Fuels Tap"/>
    <x v="205"/>
    <n v="135500"/>
    <x v="32"/>
    <n v="9802820"/>
    <s v="CROSSARM ASSEMBLIES, WOOD"/>
    <d v="1997-07-31T00:00:00"/>
    <d v="2000-01-01T00:00:00"/>
    <s v="WCDXFER"/>
  </r>
  <r>
    <n v="0"/>
    <n v="0"/>
    <n v="0"/>
    <n v="0"/>
    <d v="2023-12-01T00:00:00"/>
    <s v="BH Colorado Electric Oper Co"/>
    <s v="Regulated Electric (122)"/>
    <s v="X DNU # 882 (D) Energy Fuels Tap"/>
    <x v="205"/>
    <n v="135500"/>
    <x v="21"/>
    <n v="9973666"/>
    <s v="GUYS"/>
    <d v="1997-07-31T00:00:00"/>
    <d v="2000-01-01T00:00:00"/>
    <s v="23550041"/>
  </r>
  <r>
    <n v="0"/>
    <n v="0"/>
    <n v="0"/>
    <n v="0"/>
    <d v="2023-12-01T00:00:00"/>
    <s v="BH Colorado Electric Oper Co"/>
    <s v="Regulated Electric (122)"/>
    <s v="X DNU # 882 (D) Energy Fuels Tap"/>
    <x v="205"/>
    <n v="135500"/>
    <x v="34"/>
    <n v="9802891"/>
    <s v="POLE, WOOD"/>
    <d v="1982-07-01T00:00:00"/>
    <d v="1982-07-01T00:00:00"/>
    <s v="WCDXFER"/>
  </r>
  <r>
    <n v="0"/>
    <n v="0"/>
    <n v="0"/>
    <n v="0"/>
    <d v="2023-12-01T00:00:00"/>
    <s v="BH Colorado Electric Oper Co"/>
    <s v="Regulated Electric (122)"/>
    <s v="X DNU # 882 (D) Energy Fuels Tap"/>
    <x v="205"/>
    <n v="135500"/>
    <x v="34"/>
    <n v="9802895"/>
    <s v="POLE, WOOD"/>
    <d v="1997-07-31T00:00:00"/>
    <d v="2000-01-01T00:00:00"/>
    <s v="WCDXFER"/>
  </r>
  <r>
    <n v="0"/>
    <n v="0"/>
    <n v="0"/>
    <n v="0"/>
    <d v="2023-12-01T00:00:00"/>
    <s v="BH Colorado Electric Oper Co"/>
    <s v="Regulated Electric (122)"/>
    <s v="X DNU # 882 (D) Energy Fuels Tap"/>
    <x v="205"/>
    <n v="135500"/>
    <x v="34"/>
    <n v="9802976"/>
    <s v="POLE, WOOD"/>
    <d v="1982-07-01T00:00:00"/>
    <d v="1982-07-01T00:00:00"/>
    <s v="WCDXFER"/>
  </r>
  <r>
    <n v="0"/>
    <n v="0"/>
    <n v="0"/>
    <n v="0"/>
    <d v="2023-12-01T00:00:00"/>
    <s v="BH Colorado Electric Oper Co"/>
    <s v="Regulated Electric (122)"/>
    <s v="X DNU # 882 (D) Energy Fuels Tap"/>
    <x v="205"/>
    <n v="135500"/>
    <x v="34"/>
    <n v="9803120"/>
    <s v="POLE, WOOD"/>
    <d v="1982-07-01T00:00:00"/>
    <d v="1982-07-01T00:00:00"/>
    <s v="WCDXFER"/>
  </r>
  <r>
    <n v="0"/>
    <n v="0"/>
    <n v="0"/>
    <n v="0"/>
    <d v="2023-12-01T00:00:00"/>
    <s v="BH Colorado Electric Oper Co"/>
    <s v="Regulated Electric (122)"/>
    <s v="X DNU # 882 (D) Energy Fuels Tap"/>
    <x v="205"/>
    <n v="135500"/>
    <x v="34"/>
    <n v="9802914"/>
    <s v="POLE, WOOD"/>
    <d v="1982-07-01T00:00:00"/>
    <d v="1982-07-01T00:00:00"/>
    <s v="WCDXFER"/>
  </r>
  <r>
    <n v="0"/>
    <n v="0"/>
    <n v="0"/>
    <n v="0"/>
    <d v="2023-12-01T00:00:00"/>
    <s v="BH Colorado Electric Oper Co"/>
    <s v="Regulated Electric (122)"/>
    <s v="X DNU # 882 (D) Energy Fuels Tap"/>
    <x v="205"/>
    <n v="135500"/>
    <x v="34"/>
    <n v="9804919"/>
    <s v="POLE, WOOD"/>
    <d v="1992-07-01T00:00:00"/>
    <d v="1992-07-01T00:00:00"/>
    <s v="WCDXFER"/>
  </r>
  <r>
    <n v="0"/>
    <n v="0"/>
    <n v="0"/>
    <n v="0"/>
    <d v="2023-12-01T00:00:00"/>
    <s v="BH Colorado Electric Oper Co"/>
    <s v="Regulated Electric (122)"/>
    <s v="X DNU # 882 (D) Energy Fuels Tap"/>
    <x v="205"/>
    <n v="135500"/>
    <x v="34"/>
    <n v="9802915"/>
    <s v="POLE, WOOD"/>
    <d v="1996-07-01T00:00:00"/>
    <d v="1996-07-01T00:00:00"/>
    <s v="WCDXFER"/>
  </r>
  <r>
    <n v="0"/>
    <n v="0"/>
    <n v="0"/>
    <n v="0"/>
    <d v="2023-12-01T00:00:00"/>
    <s v="BH Colorado Electric Oper Co"/>
    <s v="Regulated Electric (122)"/>
    <s v="X DNU # 882 (D) Energy Fuels Tap"/>
    <x v="205"/>
    <n v="135500"/>
    <x v="34"/>
    <n v="9803218"/>
    <s v="POLE, WOOD"/>
    <d v="1994-07-01T00:00:00"/>
    <d v="1994-07-01T00:00:00"/>
    <s v="WCDXFER"/>
  </r>
  <r>
    <n v="0"/>
    <n v="0"/>
    <n v="0"/>
    <n v="0"/>
    <d v="2023-12-01T00:00:00"/>
    <s v="BH Colorado Electric Oper Co"/>
    <s v="Regulated Electric (122)"/>
    <s v="X DNU # 882 (D) Energy Fuels Tap"/>
    <x v="205"/>
    <n v="135500"/>
    <x v="34"/>
    <n v="9803321"/>
    <s v="POLE, WOOD"/>
    <d v="1994-07-01T00:00:00"/>
    <d v="1994-07-01T00:00:00"/>
    <s v="WCDXFER"/>
  </r>
  <r>
    <n v="0"/>
    <n v="0"/>
    <n v="0"/>
    <n v="0"/>
    <d v="2023-12-01T00:00:00"/>
    <s v="BH Colorado Electric Oper Co"/>
    <s v="Regulated Electric (122)"/>
    <s v="X DNU # 882 (D) Energy Fuels Tap"/>
    <x v="205"/>
    <n v="135500"/>
    <x v="34"/>
    <n v="9803358"/>
    <s v="POLE, WOOD"/>
    <d v="1997-07-31T00:00:00"/>
    <d v="2000-01-01T00:00:00"/>
    <s v="WCDXFER"/>
  </r>
  <r>
    <n v="0"/>
    <n v="0"/>
    <n v="0"/>
    <n v="0"/>
    <d v="2023-12-01T00:00:00"/>
    <s v="BH Colorado Electric Oper Co"/>
    <s v="Regulated Electric (122)"/>
    <s v="X DNU # 882 (D) Energy Fuels Tap"/>
    <x v="205"/>
    <n v="135500"/>
    <x v="94"/>
    <n v="9973662"/>
    <s v="WOOD 1 POLE 35'"/>
    <d v="1997-07-31T00:00:00"/>
    <d v="2000-01-01T00:00:00"/>
    <s v="23550041"/>
  </r>
  <r>
    <n v="0"/>
    <n v="0"/>
    <n v="0"/>
    <n v="0"/>
    <d v="2023-12-01T00:00:00"/>
    <s v="BH Colorado Electric Oper Co"/>
    <s v="Regulated Electric (122)"/>
    <s v="X DNU # 882 (D) Energy Fuels Tap"/>
    <x v="205"/>
    <n v="135500"/>
    <x v="51"/>
    <n v="9974613"/>
    <s v="WOOD 1 POLE 50'"/>
    <d v="1982-07-01T00:00:00"/>
    <d v="1982-07-01T00:00:00"/>
    <s v="CPR Conversion"/>
  </r>
  <r>
    <n v="0"/>
    <n v="0"/>
    <n v="0"/>
    <n v="0"/>
    <d v="2023-12-01T00:00:00"/>
    <s v="BH Colorado Electric Oper Co"/>
    <s v="Regulated Electric (122)"/>
    <s v="X DNU # 882 (D) Energy Fuels Tap"/>
    <x v="205"/>
    <n v="135500"/>
    <x v="52"/>
    <n v="9974612"/>
    <s v="WOOD 1 POLE 55'"/>
    <d v="1982-07-01T00:00:00"/>
    <d v="1982-07-01T00:00:00"/>
    <s v="CPR Conversion"/>
  </r>
  <r>
    <n v="0"/>
    <n v="0"/>
    <n v="0"/>
    <n v="0"/>
    <d v="2023-12-01T00:00:00"/>
    <s v="BH Colorado Electric Oper Co"/>
    <s v="Regulated Electric (122)"/>
    <s v="X DNU # 882 (D) Energy Fuels Tap"/>
    <x v="205"/>
    <n v="135500"/>
    <x v="52"/>
    <n v="9774798"/>
    <s v="WOOD 1 POLE 55'"/>
    <d v="1996-07-01T00:00:00"/>
    <d v="1996-07-01T00:00:00"/>
    <s v="CPR Conversion"/>
  </r>
  <r>
    <n v="0"/>
    <n v="0"/>
    <n v="0"/>
    <n v="0"/>
    <d v="2023-12-01T00:00:00"/>
    <s v="BH Colorado Electric Oper Co"/>
    <s v="Regulated Electric (122)"/>
    <s v="X DNU # 882 (D) Energy Fuels Tap"/>
    <x v="205"/>
    <n v="135500"/>
    <x v="53"/>
    <n v="9974611"/>
    <s v="WOOD 1 POLE 60'"/>
    <d v="1982-07-01T00:00:00"/>
    <d v="1982-07-01T00:00:00"/>
    <s v="CPR Conversion"/>
  </r>
  <r>
    <n v="0"/>
    <n v="0"/>
    <n v="0"/>
    <n v="0"/>
    <d v="2023-12-01T00:00:00"/>
    <s v="BH Colorado Electric Oper Co"/>
    <s v="Regulated Electric (122)"/>
    <s v="X DNU # 882 (D) Energy Fuels Tap"/>
    <x v="205"/>
    <n v="135500"/>
    <x v="54"/>
    <n v="9974614"/>
    <s v="WOOD 1 POLE 65'"/>
    <d v="1982-07-01T00:00:00"/>
    <d v="1982-07-01T00:00:00"/>
    <s v="CPR Conversion"/>
  </r>
  <r>
    <n v="0"/>
    <n v="0"/>
    <n v="0"/>
    <n v="0"/>
    <d v="2023-12-01T00:00:00"/>
    <s v="BH Colorado Electric Oper Co"/>
    <s v="Regulated Electric (122)"/>
    <s v="X DNU # 882 (D) Energy Fuels Tap"/>
    <x v="205"/>
    <n v="135500"/>
    <x v="55"/>
    <n v="9974615"/>
    <s v="WOOD 1 POLE 70'"/>
    <d v="1994-07-01T00:00:00"/>
    <d v="1994-07-01T00:00:00"/>
    <s v="CPR Conversion"/>
  </r>
  <r>
    <n v="0"/>
    <n v="0"/>
    <n v="0"/>
    <n v="0"/>
    <d v="2023-12-01T00:00:00"/>
    <s v="BH Colorado Electric Oper Co"/>
    <s v="Regulated Electric (122)"/>
    <s v="X DNU # 882 (D) Energy Fuels Tap"/>
    <x v="205"/>
    <n v="135500"/>
    <x v="57"/>
    <n v="9693322"/>
    <s v="WOOD 1 POLE 80'"/>
    <d v="1994-07-01T00:00:00"/>
    <d v="1994-07-01T00:00:00"/>
    <s v="CPR Conversion"/>
  </r>
  <r>
    <n v="0"/>
    <n v="0"/>
    <n v="0"/>
    <n v="0"/>
    <d v="2023-12-01T00:00:00"/>
    <s v="BH Colorado Electric Oper Co"/>
    <s v="Regulated Electric (122)"/>
    <s v="X DNU # 882 (D) Energy Fuels Tap"/>
    <x v="205"/>
    <n v="135500"/>
    <x v="59"/>
    <n v="9973661"/>
    <s v="WOOD 1 POLE 90'"/>
    <d v="1997-07-31T00:00:00"/>
    <d v="2000-01-01T00:00:00"/>
    <s v="23550041"/>
  </r>
  <r>
    <n v="0"/>
    <n v="0"/>
    <n v="0"/>
    <n v="0"/>
    <d v="2023-12-01T00:00:00"/>
    <s v="BH Colorado Electric Oper Co"/>
    <s v="Regulated Electric (122)"/>
    <s v="X DNU # 882 (D) Energy Fuels Tap"/>
    <x v="205"/>
    <n v="135500"/>
    <x v="451"/>
    <n v="9974610"/>
    <s v="WOOD 2 POLES 80' 70'"/>
    <d v="1992-07-01T00:00:00"/>
    <d v="1992-07-01T00:00:00"/>
    <s v="CPR Conversion"/>
  </r>
  <r>
    <n v="0"/>
    <n v="0"/>
    <n v="0"/>
    <n v="0"/>
    <d v="2023-12-01T00:00:00"/>
    <s v="BH Colorado Electric Oper Co"/>
    <s v="Regulated Electric (122)"/>
    <s v="X DNU # 882 (D) Energy Fuels Tap"/>
    <x v="205"/>
    <n v="135600"/>
    <x v="35"/>
    <n v="9724164"/>
    <s v="CONDUCTOR, OVERHEAD"/>
    <d v="1982-07-01T00:00:00"/>
    <d v="1982-07-01T00:00:00"/>
    <s v="CPR Conversion"/>
  </r>
  <r>
    <n v="0"/>
    <n v="0"/>
    <n v="0"/>
    <n v="0"/>
    <d v="2023-12-01T00:00:00"/>
    <s v="BH Colorado Electric Oper Co"/>
    <s v="Regulated Electric (122)"/>
    <s v="X DNU # 882 (D) Energy Fuels Tap"/>
    <x v="205"/>
    <n v="135600"/>
    <x v="35"/>
    <n v="9862166"/>
    <s v="CONDUCTOR, OVERHEAD"/>
    <d v="1997-07-01T00:00:00"/>
    <d v="1997-07-01T00:00:00"/>
    <s v="CPR Conversion"/>
  </r>
  <r>
    <n v="0"/>
    <n v="0"/>
    <n v="0"/>
    <n v="0"/>
    <d v="2023-12-01T00:00:00"/>
    <s v="BH Colorado Electric Oper Co"/>
    <s v="Regulated Electric (122)"/>
    <s v="X DNU # 882 (D) Energy Fuels Tap"/>
    <x v="205"/>
    <n v="135600"/>
    <x v="99"/>
    <n v="9973664"/>
    <s v="INSULATORS-POST-69KV"/>
    <d v="1997-07-31T00:00:00"/>
    <d v="2000-01-01T00:00:00"/>
    <s v="23550041"/>
  </r>
  <r>
    <n v="0"/>
    <n v="0"/>
    <n v="0"/>
    <n v="0"/>
    <d v="2023-12-01T00:00:00"/>
    <s v="BH Colorado Electric Oper Co"/>
    <s v="Regulated Electric (122)"/>
    <s v="X DNU # 882 (D) Energy Fuels Tap"/>
    <x v="205"/>
    <n v="135600"/>
    <x v="87"/>
    <n v="9774797"/>
    <s v="PIN INSULATORS"/>
    <d v="1996-07-01T00:00:00"/>
    <d v="1996-07-01T00:00:00"/>
    <s v="CPR Conversion"/>
  </r>
  <r>
    <n v="0"/>
    <n v="0"/>
    <n v="0"/>
    <n v="0"/>
    <d v="2023-12-01T00:00:00"/>
    <s v="BH Colorado Electric Oper Co"/>
    <s v="Regulated Electric (122)"/>
    <s v="X DNU # 882 (D) Energy Fuels Tap"/>
    <x v="205"/>
    <n v="135600"/>
    <x v="29"/>
    <n v="9973665"/>
    <s v="POST INSULATORS"/>
    <d v="1997-07-31T00:00:00"/>
    <d v="2000-01-01T00:00:00"/>
    <s v="23550041"/>
  </r>
  <r>
    <n v="0"/>
    <n v="0"/>
    <n v="0"/>
    <n v="0"/>
    <d v="2023-12-01T00:00:00"/>
    <s v="BH Colorado Electric Oper Co"/>
    <s v="Regulated Electric (122)"/>
    <s v="X DNU # 882 (D) Energy Fuels Tap"/>
    <x v="205"/>
    <n v="135600"/>
    <x v="242"/>
    <n v="9974607"/>
    <s v="SCADA EQUIPMENT- TRANSMITTER"/>
    <d v="1988-07-01T00:00:00"/>
    <d v="1988-07-01T00:00:00"/>
    <s v="CPR Conversion"/>
  </r>
  <r>
    <n v="0"/>
    <n v="0"/>
    <n v="0"/>
    <n v="0"/>
    <d v="2023-12-01T00:00:00"/>
    <s v="BH Colorado Electric Oper Co"/>
    <s v="Regulated Electric (122)"/>
    <s v="X DNU # 882 (D) Energy Fuels Tap"/>
    <x v="205"/>
    <n v="135600"/>
    <x v="30"/>
    <n v="9974609"/>
    <s v="STATIC WIRE (TRANSMISSION LINES)"/>
    <d v="1982-07-01T00:00:00"/>
    <d v="1982-07-01T00:00:00"/>
    <s v="CPR Conversion"/>
  </r>
  <r>
    <n v="0"/>
    <n v="0"/>
    <n v="0"/>
    <n v="0"/>
    <d v="2023-12-01T00:00:00"/>
    <s v="BH Colorado Electric Oper Co"/>
    <s v="Regulated Electric (122)"/>
    <s v="X DNU # 882 (D) Energy Fuels Tap"/>
    <x v="205"/>
    <n v="135600"/>
    <x v="31"/>
    <n v="9774796"/>
    <s v="SUSPENSION INSULATORS"/>
    <d v="1996-07-01T00:00:00"/>
    <d v="1996-07-01T00:00:00"/>
    <s v="CPR Conversion"/>
  </r>
  <r>
    <n v="0"/>
    <n v="0"/>
    <n v="0"/>
    <n v="0"/>
    <d v="2023-12-01T00:00:00"/>
    <s v="BH Colorado Electric Oper Co"/>
    <s v="Regulated Electric (122)"/>
    <s v="X DNU # 882 (D) Energy Fuels Tap"/>
    <x v="205"/>
    <n v="135600"/>
    <x v="31"/>
    <n v="9973663"/>
    <s v="SUSPENSION INSULATORS"/>
    <d v="1997-07-31T00:00:00"/>
    <d v="2000-01-01T00:00:00"/>
    <s v="23550041"/>
  </r>
  <r>
    <n v="0"/>
    <n v="0"/>
    <n v="0"/>
    <n v="0"/>
    <d v="2023-12-01T00:00:00"/>
    <s v="BH Colorado Electric Oper Co"/>
    <s v="Regulated Electric (122)"/>
    <s v="X DNU # 882 (D) Energy Fuels Tap"/>
    <x v="205"/>
    <n v="135600"/>
    <x v="48"/>
    <n v="9697428"/>
    <s v="SWITCHES - OVER 34.5KV"/>
    <d v="1982-07-01T00:00:00"/>
    <d v="1982-07-01T00:00:00"/>
    <s v="CPR Conversion"/>
  </r>
  <r>
    <n v="0"/>
    <n v="0"/>
    <n v="0"/>
    <n v="0"/>
    <d v="2023-12-01T00:00:00"/>
    <s v="BH Colorado Electric Oper Co"/>
    <s v="Regulated Electric (122)"/>
    <s v="X DNU # 882 (D) Energy Fuels Tap"/>
    <x v="205"/>
    <n v="135600"/>
    <x v="244"/>
    <n v="9974608"/>
    <s v="TELEMETER EQ-TRANSMIT/RECEIVE COMBO"/>
    <d v="1982-07-01T00:00:00"/>
    <d v="1982-07-01T00:00:00"/>
    <s v="CPR Conversion"/>
  </r>
  <r>
    <n v="0"/>
    <n v="0"/>
    <n v="0"/>
    <n v="0"/>
    <d v="2023-12-01T00:00:00"/>
    <s v="BH Colorado Electric Oper Co"/>
    <s v="Regulated Electric (122)"/>
    <s v="X DNU # 882 (D) Energy Fuels Tap"/>
    <x v="205"/>
    <n v="135800"/>
    <x v="452"/>
    <n v="9973667"/>
    <s v="CONDUCTOR, UNDERGROUND"/>
    <d v="1997-07-31T00:00:00"/>
    <d v="2000-01-01T00:00:00"/>
    <s v="23550041"/>
  </r>
  <r>
    <n v="0"/>
    <n v="0"/>
    <n v="0"/>
    <n v="0"/>
    <d v="2023-12-01T00:00:00"/>
    <s v="BH Colorado Electric Oper Co"/>
    <s v="Regulated Electric (122)"/>
    <s v="X DNU # 884 (D) Florence Sub"/>
    <x v="206"/>
    <n v="135500"/>
    <x v="19"/>
    <n v="9863923"/>
    <s v="ANCHORS"/>
    <d v="1998-09-29T00:00:00"/>
    <d v="1998-01-01T00:00:00"/>
    <s v="10000340"/>
  </r>
  <r>
    <n v="0"/>
    <n v="0"/>
    <n v="0"/>
    <n v="0"/>
    <d v="2023-12-01T00:00:00"/>
    <s v="BH Colorado Electric Oper Co"/>
    <s v="Regulated Electric (122)"/>
    <s v="X DNU # 884 (D) Florence Sub"/>
    <x v="206"/>
    <n v="135500"/>
    <x v="32"/>
    <n v="9864350"/>
    <s v="CROSSARM ASSEMBLIES, WOOD"/>
    <d v="1998-09-29T00:00:00"/>
    <d v="1998-01-01T00:00:00"/>
    <s v="10000340"/>
  </r>
  <r>
    <n v="0"/>
    <n v="0"/>
    <n v="0"/>
    <n v="0"/>
    <d v="2023-12-01T00:00:00"/>
    <s v="BH Colorado Electric Oper Co"/>
    <s v="Regulated Electric (122)"/>
    <s v="X DNU # 884 (D) Florence Sub"/>
    <x v="206"/>
    <n v="135500"/>
    <x v="32"/>
    <n v="9802548"/>
    <s v="CROSSARM ASSEMBLIES, WOOD"/>
    <d v="1998-09-29T00:00:00"/>
    <d v="1998-01-01T00:00:00"/>
    <s v="WCDXFER"/>
  </r>
  <r>
    <n v="0"/>
    <n v="0"/>
    <n v="0"/>
    <n v="0"/>
    <d v="2023-12-01T00:00:00"/>
    <s v="BH Colorado Electric Oper Co"/>
    <s v="Regulated Electric (122)"/>
    <s v="X DNU # 884 (D) Florence Sub"/>
    <x v="206"/>
    <n v="135500"/>
    <x v="3"/>
    <n v="12716287"/>
    <s v="Florence Sub - Highland Tap"/>
    <d v="2014-09-01T00:00:00"/>
    <d v="2014-09-01T00:00:00"/>
    <s v="7105884131"/>
  </r>
  <r>
    <n v="0"/>
    <n v="0"/>
    <n v="0"/>
    <n v="0"/>
    <d v="2023-12-01T00:00:00"/>
    <s v="BH Colorado Electric Oper Co"/>
    <s v="Regulated Electric (122)"/>
    <s v="X DNU # 884 (D) Florence Sub"/>
    <x v="206"/>
    <n v="135500"/>
    <x v="3"/>
    <n v="11160692"/>
    <s v="Florence Sub - Highland Tap"/>
    <d v="2011-11-01T00:00:00"/>
    <d v="2011-11-01T00:00:00"/>
    <s v="7105884131"/>
  </r>
  <r>
    <n v="0"/>
    <n v="0"/>
    <n v="0"/>
    <n v="0"/>
    <d v="2023-12-01T00:00:00"/>
    <s v="BH Colorado Electric Oper Co"/>
    <s v="Regulated Electric (122)"/>
    <s v="X DNU # 884 (D) Florence Sub"/>
    <x v="206"/>
    <n v="135500"/>
    <x v="21"/>
    <n v="9863918"/>
    <s v="GUYS"/>
    <d v="1998-09-29T00:00:00"/>
    <d v="1998-01-01T00:00:00"/>
    <s v="10000340"/>
  </r>
  <r>
    <n v="0"/>
    <n v="0"/>
    <n v="0"/>
    <n v="0"/>
    <d v="2023-12-01T00:00:00"/>
    <s v="BH Colorado Electric Oper Co"/>
    <s v="Regulated Electric (122)"/>
    <s v="X DNU # 884 (D) Florence Sub"/>
    <x v="206"/>
    <n v="135500"/>
    <x v="106"/>
    <n v="11028416"/>
    <s v="Pole, Other"/>
    <d v="2011-09-01T00:00:00"/>
    <d v="2011-09-01T00:00:00"/>
    <s v="7105884131"/>
  </r>
  <r>
    <n v="0"/>
    <n v="0"/>
    <n v="0"/>
    <n v="0"/>
    <d v="2023-12-01T00:00:00"/>
    <s v="BH Colorado Electric Oper Co"/>
    <s v="Regulated Electric (122)"/>
    <s v="X DNU # 884 (D) Florence Sub"/>
    <x v="206"/>
    <n v="135500"/>
    <x v="81"/>
    <n v="11220331"/>
    <s v="Pole, Wood, 30' - 40'"/>
    <d v="2011-12-01T00:00:00"/>
    <d v="2011-01-01T00:00:00"/>
    <s v="7105884131"/>
  </r>
  <r>
    <n v="0"/>
    <n v="0"/>
    <n v="0"/>
    <n v="0"/>
    <d v="2023-12-01T00:00:00"/>
    <s v="BH Colorado Electric Oper Co"/>
    <s v="Regulated Electric (122)"/>
    <s v="X DNU # 884 (D) Florence Sub"/>
    <x v="206"/>
    <n v="135500"/>
    <x v="34"/>
    <n v="9803087"/>
    <s v="POLE, WOOD"/>
    <d v="1998-09-29T00:00:00"/>
    <d v="1998-01-01T00:00:00"/>
    <s v="WCDXFER"/>
  </r>
  <r>
    <n v="0"/>
    <n v="0"/>
    <n v="0"/>
    <n v="0"/>
    <d v="2023-12-01T00:00:00"/>
    <s v="BH Colorado Electric Oper Co"/>
    <s v="Regulated Electric (122)"/>
    <s v="X DNU # 884 (D) Florence Sub"/>
    <x v="206"/>
    <n v="135500"/>
    <x v="34"/>
    <n v="9818630"/>
    <s v="POLE, WOOD"/>
    <d v="2005-02-01T00:00:00"/>
    <d v="2005-01-01T00:00:00"/>
    <s v="7105884131"/>
  </r>
  <r>
    <n v="0"/>
    <n v="0"/>
    <n v="0"/>
    <n v="0"/>
    <d v="2023-12-01T00:00:00"/>
    <s v="BH Colorado Electric Oper Co"/>
    <s v="Regulated Electric (122)"/>
    <s v="X DNU # 884 (D) Florence Sub"/>
    <x v="206"/>
    <n v="135500"/>
    <x v="51"/>
    <n v="9863914"/>
    <s v="WOOD 1 POLE 50'"/>
    <d v="1998-09-29T00:00:00"/>
    <d v="1998-01-01T00:00:00"/>
    <s v="10000340"/>
  </r>
  <r>
    <n v="0"/>
    <n v="0"/>
    <n v="0"/>
    <n v="0"/>
    <d v="2023-12-01T00:00:00"/>
    <s v="BH Colorado Electric Oper Co"/>
    <s v="Regulated Electric (122)"/>
    <s v="X DNU # 884 (D) Florence Sub"/>
    <x v="206"/>
    <n v="135500"/>
    <x v="52"/>
    <n v="9863913"/>
    <s v="WOOD 1 POLE 55'"/>
    <d v="1998-09-29T00:00:00"/>
    <d v="1998-01-01T00:00:00"/>
    <s v="10000340"/>
  </r>
  <r>
    <n v="0"/>
    <n v="0"/>
    <n v="0"/>
    <n v="0"/>
    <d v="2023-12-01T00:00:00"/>
    <s v="BH Colorado Electric Oper Co"/>
    <s v="Regulated Electric (122)"/>
    <s v="X DNU # 884 (D) Florence Sub"/>
    <x v="206"/>
    <n v="135500"/>
    <x v="53"/>
    <n v="9863912"/>
    <s v="WOOD 1 POLE 60'"/>
    <d v="1998-09-29T00:00:00"/>
    <d v="1998-01-01T00:00:00"/>
    <s v="10000340"/>
  </r>
  <r>
    <n v="0"/>
    <n v="0"/>
    <n v="0"/>
    <n v="0"/>
    <d v="2023-12-01T00:00:00"/>
    <s v="BH Colorado Electric Oper Co"/>
    <s v="Regulated Electric (122)"/>
    <s v="X DNU # 884 (D) Florence Sub"/>
    <x v="206"/>
    <n v="135600"/>
    <x v="311"/>
    <n v="9864351"/>
    <s v="AIRBREAK-1PH-MAN-15-45KV-&lt;=600AMPS"/>
    <d v="1998-09-29T00:00:00"/>
    <d v="1998-01-01T00:00:00"/>
    <s v="10000340"/>
  </r>
  <r>
    <n v="0"/>
    <n v="0"/>
    <n v="0"/>
    <n v="0"/>
    <d v="2023-12-01T00:00:00"/>
    <s v="BH Colorado Electric Oper Co"/>
    <s v="Regulated Electric (122)"/>
    <s v="X DNU # 884 (D) Florence Sub"/>
    <x v="206"/>
    <n v="135600"/>
    <x v="79"/>
    <n v="9863922"/>
    <s v="CONDUCTOR, OH ACSR, BARE 4/0"/>
    <d v="1998-09-29T00:00:00"/>
    <d v="1998-01-01T00:00:00"/>
    <s v="10000340"/>
  </r>
  <r>
    <n v="0"/>
    <n v="0"/>
    <n v="0"/>
    <n v="0"/>
    <d v="2023-12-01T00:00:00"/>
    <s v="BH Colorado Electric Oper Co"/>
    <s v="Regulated Electric (122)"/>
    <s v="X DNU # 884 (D) Florence Sub"/>
    <x v="206"/>
    <n v="135600"/>
    <x v="453"/>
    <n v="9863921"/>
    <s v="CABLE, OHD-OTHER SIZE 4/0 &amp; LARGER"/>
    <d v="1998-09-29T00:00:00"/>
    <d v="1998-01-01T00:00:00"/>
    <s v="10000340"/>
  </r>
  <r>
    <n v="0"/>
    <n v="0"/>
    <n v="0"/>
    <n v="0"/>
    <d v="2023-12-01T00:00:00"/>
    <s v="BH Colorado Electric Oper Co"/>
    <s v="Regulated Electric (122)"/>
    <s v="X DNU # 884 (D) Florence Sub"/>
    <x v="206"/>
    <n v="135600"/>
    <x v="454"/>
    <n v="9863920"/>
    <s v="CNDCTR, OH - CU BARE -798MCM &amp; &gt;"/>
    <d v="1998-09-29T00:00:00"/>
    <d v="1998-01-01T00:00:00"/>
    <s v="10000340"/>
  </r>
  <r>
    <n v="0"/>
    <n v="0"/>
    <n v="0"/>
    <n v="0"/>
    <d v="2023-12-01T00:00:00"/>
    <s v="BH Colorado Electric Oper Co"/>
    <s v="Regulated Electric (122)"/>
    <s v="X DNU # 884 (D) Florence Sub"/>
    <x v="206"/>
    <n v="135600"/>
    <x v="193"/>
    <n v="9863919"/>
    <s v="CUTOUTS 15,001-34,501 VOLTS"/>
    <d v="1998-09-29T00:00:00"/>
    <d v="1998-01-01T00:00:00"/>
    <s v="10000340"/>
  </r>
  <r>
    <n v="0"/>
    <n v="0"/>
    <n v="0"/>
    <n v="0"/>
    <d v="2023-12-01T00:00:00"/>
    <s v="BH Colorado Electric Oper Co"/>
    <s v="Regulated Electric (122)"/>
    <s v="X DNU # 884 (D) Florence Sub"/>
    <x v="206"/>
    <n v="135600"/>
    <x v="3"/>
    <n v="11160689"/>
    <s v="Florence Sub - Highland Tap"/>
    <d v="2011-11-01T00:00:00"/>
    <d v="2011-11-01T00:00:00"/>
    <s v="7105884131"/>
  </r>
  <r>
    <n v="0"/>
    <n v="0"/>
    <n v="0"/>
    <n v="0"/>
    <d v="2023-12-01T00:00:00"/>
    <s v="BH Colorado Electric Oper Co"/>
    <s v="Regulated Electric (122)"/>
    <s v="X DNU # 884 (D) Florence Sub"/>
    <x v="206"/>
    <n v="135600"/>
    <x v="3"/>
    <n v="12716284"/>
    <s v="Florence Sub - Highland Tap"/>
    <d v="2014-09-01T00:00:00"/>
    <d v="2014-09-01T00:00:00"/>
    <s v="7105884131"/>
  </r>
  <r>
    <n v="0"/>
    <n v="0"/>
    <n v="0"/>
    <n v="0"/>
    <d v="2023-12-01T00:00:00"/>
    <s v="BH Colorado Electric Oper Co"/>
    <s v="Regulated Electric (122)"/>
    <s v="X DNU # 884 (D) Florence Sub"/>
    <x v="206"/>
    <n v="135600"/>
    <x v="98"/>
    <n v="9863917"/>
    <s v="INSULATORS-PIN &amp; CAP-15KV"/>
    <d v="1998-09-29T00:00:00"/>
    <d v="1998-01-01T00:00:00"/>
    <s v="10000340"/>
  </r>
  <r>
    <n v="0"/>
    <n v="0"/>
    <n v="0"/>
    <n v="0"/>
    <d v="2023-12-01T00:00:00"/>
    <s v="BH Colorado Electric Oper Co"/>
    <s v="Regulated Electric (122)"/>
    <s v="X DNU # 884 (D) Florence Sub"/>
    <x v="206"/>
    <n v="135600"/>
    <x v="99"/>
    <n v="9863916"/>
    <s v="INSULATORS-POST-69KV"/>
    <d v="1998-09-29T00:00:00"/>
    <d v="1998-01-01T00:00:00"/>
    <s v="10000340"/>
  </r>
  <r>
    <n v="0"/>
    <n v="0"/>
    <n v="0"/>
    <n v="0"/>
    <d v="2023-12-01T00:00:00"/>
    <s v="BH Colorado Electric Oper Co"/>
    <s v="Regulated Electric (122)"/>
    <s v="X DNU # 884 (D) Florence Sub"/>
    <x v="206"/>
    <n v="135600"/>
    <x v="29"/>
    <n v="9818325"/>
    <s v="POST INSULATORS"/>
    <d v="2004-12-01T00:00:00"/>
    <d v="2004-01-01T00:00:00"/>
    <s v="7105884131"/>
  </r>
  <r>
    <n v="0"/>
    <n v="0"/>
    <n v="0"/>
    <n v="0"/>
    <d v="2023-12-01T00:00:00"/>
    <s v="BH Colorado Electric Oper Co"/>
    <s v="Regulated Electric (122)"/>
    <s v="X DNU # 884 (D) Florence Sub"/>
    <x v="206"/>
    <n v="135600"/>
    <x v="31"/>
    <n v="9863915"/>
    <s v="SUSPENSION INSULATORS"/>
    <d v="1998-09-29T00:00:00"/>
    <d v="1998-01-01T00:00:00"/>
    <s v="10000340"/>
  </r>
  <r>
    <n v="0"/>
    <n v="0"/>
    <n v="0"/>
    <n v="0"/>
    <d v="2023-12-01T00:00:00"/>
    <s v="BH Colorado Electric Oper Co"/>
    <s v="Regulated Electric (122)"/>
    <s v="X DNU # 890 (D) Can Plant"/>
    <x v="207"/>
    <n v="135002"/>
    <x v="17"/>
    <n v="9869967"/>
    <s v="T-LIN S33 T19 R70 Land Rights"/>
    <d v="1984-07-01T00:00:00"/>
    <d v="1984-07-01T00:00:00"/>
    <s v="CPR Conversion"/>
  </r>
  <r>
    <n v="0"/>
    <n v="0"/>
    <n v="0"/>
    <n v="0"/>
    <d v="2023-12-01T00:00:00"/>
    <s v="BH Colorado Electric Oper Co"/>
    <s v="Regulated Electric (122)"/>
    <s v="X DNU # 890 (D) Can Plant"/>
    <x v="207"/>
    <n v="135002"/>
    <x v="17"/>
    <n v="9869966"/>
    <s v="T-LIN S28 T19 R70 Land Rights"/>
    <d v="1984-07-01T00:00:00"/>
    <d v="1984-07-01T00:00:00"/>
    <s v="CPR Conversion"/>
  </r>
  <r>
    <n v="0"/>
    <n v="0"/>
    <n v="0"/>
    <n v="0"/>
    <d v="2023-12-01T00:00:00"/>
    <s v="BH Colorado Electric Oper Co"/>
    <s v="Regulated Electric (122)"/>
    <s v="X DNU # 890 (D) Can Plant"/>
    <x v="207"/>
    <n v="135500"/>
    <x v="32"/>
    <n v="9802405"/>
    <s v="CROSSARM ASSEMBLIES, WOOD"/>
    <d v="1985-07-01T00:00:00"/>
    <d v="1985-07-01T00:00:00"/>
    <s v="WCDXFER"/>
  </r>
  <r>
    <n v="0"/>
    <n v="0"/>
    <n v="0"/>
    <n v="0"/>
    <d v="2023-12-01T00:00:00"/>
    <s v="BH Colorado Electric Oper Co"/>
    <s v="Regulated Electric (122)"/>
    <s v="X DNU # 890 (D) Can Plant"/>
    <x v="207"/>
    <n v="135500"/>
    <x v="32"/>
    <n v="9802836"/>
    <s v="CROSSARM ASSEMBLIES, WOOD"/>
    <d v="1985-07-01T00:00:00"/>
    <d v="1985-07-01T00:00:00"/>
    <s v="WCDXFER"/>
  </r>
  <r>
    <n v="0"/>
    <n v="0"/>
    <n v="0"/>
    <n v="0"/>
    <d v="2023-12-01T00:00:00"/>
    <s v="BH Colorado Electric Oper Co"/>
    <s v="Regulated Electric (122)"/>
    <s v="X DNU # 890 (D) Can Plant"/>
    <x v="207"/>
    <n v="135500"/>
    <x v="32"/>
    <n v="9802404"/>
    <s v="CROSSARM ASSEMBLIES, WOOD"/>
    <d v="1984-07-01T00:00:00"/>
    <d v="1984-07-01T00:00:00"/>
    <s v="WCDXFER"/>
  </r>
  <r>
    <n v="0"/>
    <n v="0"/>
    <n v="0"/>
    <n v="0"/>
    <d v="2023-12-01T00:00:00"/>
    <s v="BH Colorado Electric Oper Co"/>
    <s v="Regulated Electric (122)"/>
    <s v="X DNU # 890 (D) Can Plant"/>
    <x v="207"/>
    <n v="135500"/>
    <x v="32"/>
    <n v="9802462"/>
    <s v="CROSSARM ASSEMBLIES, WOOD"/>
    <d v="1985-07-01T00:00:00"/>
    <d v="1985-07-01T00:00:00"/>
    <s v="WCDXFER"/>
  </r>
  <r>
    <n v="0"/>
    <n v="0"/>
    <n v="0"/>
    <n v="0"/>
    <d v="2023-12-01T00:00:00"/>
    <s v="BH Colorado Electric Oper Co"/>
    <s v="Regulated Electric (122)"/>
    <s v="X DNU # 890 (D) Can Plant"/>
    <x v="207"/>
    <n v="135500"/>
    <x v="34"/>
    <n v="9803400"/>
    <s v="POLE, WOOD"/>
    <d v="1985-07-01T00:00:00"/>
    <d v="1985-07-01T00:00:00"/>
    <s v="WCDXFER"/>
  </r>
  <r>
    <n v="0"/>
    <n v="0"/>
    <n v="0"/>
    <n v="0"/>
    <d v="2023-12-01T00:00:00"/>
    <s v="BH Colorado Electric Oper Co"/>
    <s v="Regulated Electric (122)"/>
    <s v="X DNU # 890 (D) Can Plant"/>
    <x v="207"/>
    <n v="135500"/>
    <x v="34"/>
    <n v="9802943"/>
    <s v="POLE, WOOD"/>
    <d v="1984-07-01T00:00:00"/>
    <d v="1984-07-01T00:00:00"/>
    <s v="WCDXFER"/>
  </r>
  <r>
    <n v="0"/>
    <n v="0"/>
    <n v="0"/>
    <n v="0"/>
    <d v="2023-12-01T00:00:00"/>
    <s v="BH Colorado Electric Oper Co"/>
    <s v="Regulated Electric (122)"/>
    <s v="X DNU # 890 (D) Can Plant"/>
    <x v="207"/>
    <n v="135500"/>
    <x v="34"/>
    <n v="9804951"/>
    <s v="POLE, WOOD"/>
    <d v="1985-07-01T00:00:00"/>
    <d v="1985-07-01T00:00:00"/>
    <s v="WCDXFER"/>
  </r>
  <r>
    <n v="0"/>
    <n v="0"/>
    <n v="0"/>
    <n v="0"/>
    <d v="2023-12-01T00:00:00"/>
    <s v="BH Colorado Electric Oper Co"/>
    <s v="Regulated Electric (122)"/>
    <s v="X DNU # 890 (D) Can Plant"/>
    <x v="207"/>
    <n v="135500"/>
    <x v="34"/>
    <n v="9802944"/>
    <s v="POLE, WOOD"/>
    <d v="1985-07-01T00:00:00"/>
    <d v="1985-07-01T00:00:00"/>
    <s v="WCDXFER"/>
  </r>
  <r>
    <n v="0"/>
    <n v="0"/>
    <n v="0"/>
    <n v="0"/>
    <d v="2023-12-01T00:00:00"/>
    <s v="BH Colorado Electric Oper Co"/>
    <s v="Regulated Electric (122)"/>
    <s v="X DNU # 890 (D) Can Plant"/>
    <x v="207"/>
    <n v="135500"/>
    <x v="34"/>
    <n v="9803001"/>
    <s v="POLE, WOOD"/>
    <d v="1985-07-01T00:00:00"/>
    <d v="1985-07-01T00:00:00"/>
    <s v="WCDXFER"/>
  </r>
  <r>
    <n v="0"/>
    <n v="0"/>
    <n v="0"/>
    <n v="0"/>
    <d v="2023-12-01T00:00:00"/>
    <s v="BH Colorado Electric Oper Co"/>
    <s v="Regulated Electric (122)"/>
    <s v="X DNU # 890 (D) Can Plant"/>
    <x v="207"/>
    <n v="135500"/>
    <x v="52"/>
    <n v="9974603"/>
    <s v="WOOD 1 POLE 55'"/>
    <d v="1984-07-01T00:00:00"/>
    <d v="1984-07-01T00:00:00"/>
    <s v="CPR Conversion"/>
  </r>
  <r>
    <n v="0"/>
    <n v="0"/>
    <n v="0"/>
    <n v="0"/>
    <d v="2023-12-01T00:00:00"/>
    <s v="BH Colorado Electric Oper Co"/>
    <s v="Regulated Electric (122)"/>
    <s v="X DNU # 890 (D) Can Plant"/>
    <x v="207"/>
    <n v="135500"/>
    <x v="52"/>
    <n v="9974604"/>
    <s v="WOOD 1 POLE 55'"/>
    <d v="1985-07-01T00:00:00"/>
    <d v="1985-07-01T00:00:00"/>
    <s v="CPR Conversion"/>
  </r>
  <r>
    <n v="0"/>
    <n v="0"/>
    <n v="0"/>
    <n v="0"/>
    <d v="2023-12-01T00:00:00"/>
    <s v="BH Colorado Electric Oper Co"/>
    <s v="Regulated Electric (122)"/>
    <s v="X DNU # 890 (D) Can Plant"/>
    <x v="207"/>
    <n v="135500"/>
    <x v="53"/>
    <n v="9701184"/>
    <s v="WOOD 1 POLE 60'"/>
    <d v="1985-07-01T00:00:00"/>
    <d v="1985-07-01T00:00:00"/>
    <s v="CPR Conversion"/>
  </r>
  <r>
    <n v="0"/>
    <n v="0"/>
    <n v="0"/>
    <n v="0"/>
    <d v="2023-12-01T00:00:00"/>
    <s v="BH Colorado Electric Oper Co"/>
    <s v="Regulated Electric (122)"/>
    <s v="X DNU # 890 (D) Can Plant"/>
    <x v="207"/>
    <n v="135500"/>
    <x v="434"/>
    <n v="9974606"/>
    <s v="WOOD 2 POLES 60'"/>
    <d v="1985-07-01T00:00:00"/>
    <d v="1985-07-01T00:00:00"/>
    <s v="CPR Conversion"/>
  </r>
  <r>
    <n v="0"/>
    <n v="0"/>
    <n v="0"/>
    <n v="0"/>
    <d v="2023-12-01T00:00:00"/>
    <s v="BH Colorado Electric Oper Co"/>
    <s v="Regulated Electric (122)"/>
    <s v="X DNU # 890 (D) Can Plant"/>
    <x v="207"/>
    <n v="135500"/>
    <x v="455"/>
    <n v="9974605"/>
    <s v="WOOD 3 POLES 60'"/>
    <d v="1985-07-01T00:00:00"/>
    <d v="1985-07-01T00:00:00"/>
    <s v="CPR Conversion"/>
  </r>
  <r>
    <n v="0"/>
    <n v="0"/>
    <n v="0"/>
    <n v="0"/>
    <d v="2023-12-01T00:00:00"/>
    <s v="BH Colorado Electric Oper Co"/>
    <s v="Regulated Electric (122)"/>
    <s v="X DNU # 890 (D) Can Plant"/>
    <x v="207"/>
    <n v="135600"/>
    <x v="35"/>
    <n v="9974602"/>
    <s v="CONDUCTOR, OVERHEAD"/>
    <d v="1984-07-01T00:00:00"/>
    <d v="1984-07-01T00:00:00"/>
    <s v="CPR Conversion"/>
  </r>
  <r>
    <n v="0"/>
    <n v="0"/>
    <n v="0"/>
    <n v="0"/>
    <d v="2023-12-01T00:00:00"/>
    <s v="BH Colorado Electric Oper Co"/>
    <s v="Regulated Electric (122)"/>
    <s v="X DNU # 890 (D) Can Plant"/>
    <x v="207"/>
    <n v="135600"/>
    <x v="35"/>
    <n v="9974601"/>
    <s v="TRANSMISSION LINES-CONDUCTOR"/>
    <d v="1987-07-01T00:00:00"/>
    <d v="1987-07-01T00:00:00"/>
    <s v="CPR Conversion"/>
  </r>
  <r>
    <n v="0"/>
    <n v="0"/>
    <n v="0"/>
    <n v="0"/>
    <d v="2023-12-01T00:00:00"/>
    <s v="BH Colorado Electric Oper Co"/>
    <s v="Regulated Electric (122)"/>
    <s v="X DNU # 890 (D) Can Plant"/>
    <x v="207"/>
    <n v="135600"/>
    <x v="35"/>
    <n v="9709883"/>
    <s v="TRANSMISSION LINES-CONDUCTOR"/>
    <d v="1985-07-01T00:00:00"/>
    <d v="1985-07-01T00:00:00"/>
    <s v="CPR Conversion"/>
  </r>
  <r>
    <n v="0"/>
    <n v="0"/>
    <n v="0"/>
    <n v="0"/>
    <d v="2023-12-01T00:00:00"/>
    <s v="BH Colorado Electric Oper Co"/>
    <s v="Regulated Electric (122)"/>
    <s v="X DNU # 890 (D) Can Plant"/>
    <x v="207"/>
    <n v="135600"/>
    <x v="30"/>
    <n v="9724163"/>
    <s v="STATIC WIRE (TRANSMISSION LINE"/>
    <d v="1985-07-01T00:00:00"/>
    <d v="1985-07-01T00:00:00"/>
    <s v="CPR Conversion"/>
  </r>
  <r>
    <n v="0"/>
    <n v="0"/>
    <n v="0"/>
    <n v="0"/>
    <d v="2023-12-01T00:00:00"/>
    <s v="BH Colorado Electric Oper Co"/>
    <s v="Regulated Electric (122)"/>
    <s v="X DNU # 890 (D) Can Plant"/>
    <x v="207"/>
    <n v="135600"/>
    <x v="30"/>
    <n v="9706639"/>
    <s v="STATIC WIRE (TRANSMISSION LINES)"/>
    <d v="1984-07-01T00:00:00"/>
    <d v="1984-07-01T00:00:00"/>
    <s v="CPR Conversion"/>
  </r>
  <r>
    <n v="0"/>
    <n v="0"/>
    <n v="0"/>
    <n v="0"/>
    <d v="2023-12-01T00:00:00"/>
    <s v="BH Colorado Electric Oper Co"/>
    <s v="Regulated Electric (122)"/>
    <s v="X DNU # 890 (D) Can Plant"/>
    <x v="207"/>
    <n v="135600"/>
    <x v="244"/>
    <n v="9974600"/>
    <s v="TELEMETER EQ-TRANSMIT/RECEIVE COMBO"/>
    <d v="1988-07-01T00:00:00"/>
    <d v="1988-07-01T00:00:00"/>
    <s v="CPR Conversion"/>
  </r>
  <r>
    <n v="0"/>
    <n v="0"/>
    <n v="0"/>
    <n v="0"/>
    <d v="2023-12-01T00:00:00"/>
    <s v="BH Colorado Electric Oper Co"/>
    <s v="Regulated Electric (122)"/>
    <s v="X DNU # 894 (D) Canon City-S"/>
    <x v="208"/>
    <n v="135300"/>
    <x v="40"/>
    <n v="11488790"/>
    <s v="Conductor, Oh Copper Bare 4"/>
    <d v="2011-12-30T00:00:00"/>
    <d v="2012-01-01T00:00:00"/>
    <s v="60018077"/>
  </r>
  <r>
    <n v="0"/>
    <n v="0"/>
    <n v="0"/>
    <n v="0"/>
    <d v="2023-12-01T00:00:00"/>
    <s v="BH Colorado Electric Oper Co"/>
    <s v="Regulated Electric (122)"/>
    <s v="X DNU # 894 (D) Canon City-S"/>
    <x v="208"/>
    <n v="135300"/>
    <x v="3"/>
    <n v="11485185"/>
    <s v="Electric Transmission OH Replace 69kv-ST : ETOR69 BLACK HILLS ENERGY COTTER MILL TAP- SKINNER SUB, 69KV CANON CITY"/>
    <d v="2012-03-06T00:00:00"/>
    <d v="2012-06-01T00:00:00"/>
    <s v="60018669"/>
  </r>
  <r>
    <n v="0"/>
    <n v="0"/>
    <n v="0"/>
    <n v="0"/>
    <d v="2023-12-01T00:00:00"/>
    <s v="BH Colorado Electric Oper Co"/>
    <s v="Regulated Electric (122)"/>
    <s v="X DNU # 894 (D) Canon City-S"/>
    <x v="208"/>
    <n v="135300"/>
    <x v="3"/>
    <n v="11313958"/>
    <s v="Electric Transmission OH Replace 69kv : ETOR69 BLACK HILLS ENERGY CANON CITY TO WESTCLIFFE 69KV FREMONT COUNTY RURA"/>
    <d v="2011-12-30T00:00:00"/>
    <d v="2012-03-01T00:00:00"/>
    <s v="60018077"/>
  </r>
  <r>
    <n v="0"/>
    <n v="0"/>
    <n v="0"/>
    <n v="0"/>
    <d v="2023-12-01T00:00:00"/>
    <s v="BH Colorado Electric Oper Co"/>
    <s v="Regulated Electric (122)"/>
    <s v="X DNU # 894 (D) Canon City-S"/>
    <x v="208"/>
    <n v="135300"/>
    <x v="3"/>
    <n v="11849008"/>
    <s v="Electric Transmission OH Replace 69kv-ST : ETOR69 BLACK HILLS ENERGY COTTER MILL TAP- SKINNER SUB, 69KV CANON CITY"/>
    <d v="2012-03-06T00:00:00"/>
    <d v="2013-04-01T00:00:00"/>
    <s v="60018669"/>
  </r>
  <r>
    <n v="0"/>
    <n v="0"/>
    <n v="0"/>
    <n v="0"/>
    <d v="2023-12-01T00:00:00"/>
    <s v="BH Colorado Electric Oper Co"/>
    <s v="Regulated Electric (122)"/>
    <s v="X DNU # 894 (D) Canon City-S"/>
    <x v="208"/>
    <n v="135300"/>
    <x v="23"/>
    <n v="11451903"/>
    <s v="Pole, Wood, 50'"/>
    <d v="2012-06-01T00:00:00"/>
    <d v="2012-01-01T00:00:00"/>
    <s v="7105894131"/>
  </r>
  <r>
    <n v="0"/>
    <n v="0"/>
    <n v="0"/>
    <n v="0"/>
    <d v="2023-12-01T00:00:00"/>
    <s v="BH Colorado Electric Oper Co"/>
    <s v="Regulated Electric (122)"/>
    <s v="X DNU # 894 (D) Canon City-S"/>
    <x v="208"/>
    <n v="135300"/>
    <x v="31"/>
    <n v="11488800"/>
    <s v="Suspension Insulators"/>
    <d v="2011-12-30T00:00:00"/>
    <d v="2012-01-01T00:00:00"/>
    <s v="60018077"/>
  </r>
  <r>
    <n v="0"/>
    <n v="0"/>
    <n v="0"/>
    <n v="0"/>
    <d v="2023-12-01T00:00:00"/>
    <s v="BH Colorado Electric Oper Co"/>
    <s v="Regulated Electric (122)"/>
    <s v="X DNU # 894 (D) Canon City-S"/>
    <x v="208"/>
    <n v="135500"/>
    <x v="19"/>
    <n v="10909506"/>
    <s v="Anchors"/>
    <d v="2011-06-01T00:00:00"/>
    <d v="2011-01-01T00:00:00"/>
    <s v="7105894131"/>
  </r>
  <r>
    <n v="0"/>
    <n v="0"/>
    <n v="0"/>
    <n v="0"/>
    <d v="2023-12-01T00:00:00"/>
    <s v="BH Colorado Electric Oper Co"/>
    <s v="Regulated Electric (122)"/>
    <s v="X DNU # 894 (D) Canon City-S"/>
    <x v="208"/>
    <n v="135500"/>
    <x v="19"/>
    <n v="9737859"/>
    <s v="ANCHORS"/>
    <d v="2008-06-01T00:00:00"/>
    <d v="2008-01-01T00:00:00"/>
    <s v="7105894131"/>
  </r>
  <r>
    <n v="0"/>
    <n v="0"/>
    <n v="0"/>
    <n v="0"/>
    <d v="2023-12-01T00:00:00"/>
    <s v="BH Colorado Electric Oper Co"/>
    <s v="Regulated Electric (122)"/>
    <s v="X DNU # 894 (D) Canon City-S"/>
    <x v="208"/>
    <n v="135500"/>
    <x v="19"/>
    <n v="9818174"/>
    <s v="ANCHORS"/>
    <d v="2004-11-01T00:00:00"/>
    <d v="2004-01-01T00:00:00"/>
    <s v="7105894131"/>
  </r>
  <r>
    <n v="0"/>
    <n v="0"/>
    <n v="0"/>
    <n v="0"/>
    <d v="2023-12-01T00:00:00"/>
    <s v="BH Colorado Electric Oper Co"/>
    <s v="Regulated Electric (122)"/>
    <s v="X DNU # 894 (D) Canon City-S"/>
    <x v="208"/>
    <n v="135500"/>
    <x v="32"/>
    <n v="9819614"/>
    <s v="CROSSARM ASSEMBLIES, WOOD"/>
    <d v="2005-07-01T00:00:00"/>
    <d v="2005-01-01T00:00:00"/>
    <s v="7105894131"/>
  </r>
  <r>
    <n v="0"/>
    <n v="0"/>
    <n v="0"/>
    <n v="0"/>
    <d v="2023-12-01T00:00:00"/>
    <s v="BH Colorado Electric Oper Co"/>
    <s v="Regulated Electric (122)"/>
    <s v="X DNU # 894 (D) Canon City-S"/>
    <x v="208"/>
    <n v="135500"/>
    <x v="32"/>
    <n v="10909519"/>
    <s v="Crossarm Assemblies, Wood"/>
    <d v="2011-06-01T00:00:00"/>
    <d v="2011-01-01T00:00:00"/>
    <s v="7105894131"/>
  </r>
  <r>
    <n v="0"/>
    <n v="0"/>
    <n v="0"/>
    <n v="0"/>
    <d v="2023-12-01T00:00:00"/>
    <s v="BH Colorado Electric Oper Co"/>
    <s v="Regulated Electric (122)"/>
    <s v="X DNU # 894 (D) Canon City-S"/>
    <x v="208"/>
    <n v="135500"/>
    <x v="36"/>
    <n v="11262320"/>
    <s v="Crossarm, Wood"/>
    <d v="2012-02-01T00:00:00"/>
    <d v="2012-01-01T00:00:00"/>
    <s v="7105894131"/>
  </r>
  <r>
    <n v="0"/>
    <n v="0"/>
    <n v="0"/>
    <n v="0"/>
    <d v="2023-12-01T00:00:00"/>
    <s v="BH Colorado Electric Oper Co"/>
    <s v="Regulated Electric (122)"/>
    <s v="X DNU # 894 (D) Canon City-S"/>
    <x v="208"/>
    <n v="135500"/>
    <x v="36"/>
    <n v="11488797"/>
    <s v="Crossarm, Wood"/>
    <d v="2011-12-30T00:00:00"/>
    <d v="2012-01-01T00:00:00"/>
    <s v="60018077"/>
  </r>
  <r>
    <n v="0"/>
    <n v="0"/>
    <n v="0"/>
    <n v="0"/>
    <d v="2023-12-01T00:00:00"/>
    <s v="BH Colorado Electric Oper Co"/>
    <s v="Regulated Electric (122)"/>
    <s v="X DNU # 894 (D) Canon City-S"/>
    <x v="208"/>
    <n v="135500"/>
    <x v="36"/>
    <n v="11582839"/>
    <s v="Crossarm, Wood"/>
    <d v="2012-03-03T00:00:00"/>
    <d v="2012-01-01T00:00:00"/>
    <s v="60018668"/>
  </r>
  <r>
    <n v="0"/>
    <n v="0"/>
    <n v="0"/>
    <n v="0"/>
    <d v="2023-12-01T00:00:00"/>
    <s v="BH Colorado Electric Oper Co"/>
    <s v="Regulated Electric (122)"/>
    <s v="X DNU # 894 (D) Canon City-S"/>
    <x v="208"/>
    <n v="135500"/>
    <x v="3"/>
    <n v="11485182"/>
    <s v="Electric Transmission OH Replace 69kv-ST : ETOR69 BLACK HILLS ENERGY COTTER MILL TAP- SKINNER SUB, 69KV CANON CITY"/>
    <d v="2012-03-06T00:00:00"/>
    <d v="2012-06-01T00:00:00"/>
    <s v="60018669"/>
  </r>
  <r>
    <n v="0"/>
    <n v="0"/>
    <n v="0"/>
    <n v="0"/>
    <d v="2023-12-01T00:00:00"/>
    <s v="BH Colorado Electric Oper Co"/>
    <s v="Regulated Electric (122)"/>
    <s v="X DNU # 894 (D) Canon City-S"/>
    <x v="208"/>
    <n v="135500"/>
    <x v="3"/>
    <n v="11485079"/>
    <s v="Electric Transmission OH Replace 69kv-ST : ETOR69 BLACK HILLS ENERGY COTTER MILL TAP- SKINNER SUB, 69KV CANON CITY"/>
    <d v="2012-03-03T00:00:00"/>
    <d v="2012-06-01T00:00:00"/>
    <s v="60018668"/>
  </r>
  <r>
    <n v="0"/>
    <n v="0"/>
    <n v="0"/>
    <n v="0"/>
    <d v="2023-12-01T00:00:00"/>
    <s v="BH Colorado Electric Oper Co"/>
    <s v="Regulated Electric (122)"/>
    <s v="X DNU # 894 (D) Canon City-S"/>
    <x v="208"/>
    <n v="135500"/>
    <x v="3"/>
    <n v="11485188"/>
    <s v="Electric Transmission OH Replace 69kv-ST : ETOR69 BLACK HILLS ENERGY COTTER MILL TAP- SKINNER SUB, 69KV CANON CITY"/>
    <d v="2012-03-16T00:00:00"/>
    <d v="2012-06-01T00:00:00"/>
    <s v="60018670"/>
  </r>
  <r>
    <n v="0"/>
    <n v="0"/>
    <n v="0"/>
    <n v="0"/>
    <d v="2023-12-01T00:00:00"/>
    <s v="BH Colorado Electric Oper Co"/>
    <s v="Regulated Electric (122)"/>
    <s v="X DNU # 894 (D) Canon City-S"/>
    <x v="208"/>
    <n v="135500"/>
    <x v="3"/>
    <n v="11849005"/>
    <s v="Electric Transmission OH Replace 69kv-ST : ETOR69 BLACK HILLS ENERGY COTTER MILL TAP- SKINNER SUB, 69KV CANON CITY"/>
    <d v="2012-03-06T00:00:00"/>
    <d v="2013-04-01T00:00:00"/>
    <s v="60018669"/>
  </r>
  <r>
    <n v="0"/>
    <n v="0"/>
    <n v="0"/>
    <n v="0"/>
    <d v="2023-12-01T00:00:00"/>
    <s v="BH Colorado Electric Oper Co"/>
    <s v="Regulated Electric (122)"/>
    <s v="X DNU # 894 (D) Canon City-S"/>
    <x v="208"/>
    <n v="135500"/>
    <x v="3"/>
    <n v="11313955"/>
    <s v="Electric Transmission OH Replace 69kv : ETOR69 BLACK HILLS ENERGY CANON CITY TO WESTCLIFFE 69KV FREMONT COUNTY RURA"/>
    <d v="2011-12-30T00:00:00"/>
    <d v="2012-03-01T00:00:00"/>
    <s v="60018077"/>
  </r>
  <r>
    <n v="0"/>
    <n v="0"/>
    <n v="0"/>
    <n v="0"/>
    <d v="2023-12-01T00:00:00"/>
    <s v="BH Colorado Electric Oper Co"/>
    <s v="Regulated Electric (122)"/>
    <s v="X DNU # 894 (D) Canon City-S"/>
    <x v="208"/>
    <n v="135500"/>
    <x v="3"/>
    <n v="10638209"/>
    <s v="S Canon - Cotter -Skinner"/>
    <d v="2011-01-01T00:00:00"/>
    <d v="2011-01-01T00:00:00"/>
    <s v="7105894131"/>
  </r>
  <r>
    <n v="0"/>
    <n v="0"/>
    <n v="0"/>
    <n v="0"/>
    <d v="2023-12-01T00:00:00"/>
    <s v="BH Colorado Electric Oper Co"/>
    <s v="Regulated Electric (122)"/>
    <s v="X DNU # 894 (D) Canon City-S"/>
    <x v="208"/>
    <n v="135500"/>
    <x v="21"/>
    <n v="11582842"/>
    <s v="Guys"/>
    <d v="2012-03-03T00:00:00"/>
    <d v="2012-01-01T00:00:00"/>
    <s v="60018668"/>
  </r>
  <r>
    <n v="0"/>
    <n v="0"/>
    <n v="0"/>
    <n v="0"/>
    <d v="2023-12-01T00:00:00"/>
    <s v="BH Colorado Electric Oper Co"/>
    <s v="Regulated Electric (122)"/>
    <s v="X DNU # 894 (D) Canon City-S"/>
    <x v="208"/>
    <n v="135500"/>
    <x v="21"/>
    <n v="9818173"/>
    <s v="GUYS"/>
    <d v="2004-11-01T00:00:00"/>
    <d v="2004-01-01T00:00:00"/>
    <s v="7105894131"/>
  </r>
  <r>
    <n v="0"/>
    <n v="0"/>
    <n v="0"/>
    <n v="0"/>
    <d v="2023-12-01T00:00:00"/>
    <s v="BH Colorado Electric Oper Co"/>
    <s v="Regulated Electric (122)"/>
    <s v="X DNU # 894 (D) Canon City-S"/>
    <x v="208"/>
    <n v="135500"/>
    <x v="23"/>
    <n v="10909516"/>
    <s v="Pole, Wood, 50'"/>
    <d v="2011-06-01T00:00:00"/>
    <d v="2011-01-01T00:00:00"/>
    <s v="7105894131"/>
  </r>
  <r>
    <n v="0"/>
    <n v="0"/>
    <n v="0"/>
    <n v="0"/>
    <d v="2023-12-01T00:00:00"/>
    <s v="BH Colorado Electric Oper Co"/>
    <s v="Regulated Electric (122)"/>
    <s v="X DNU # 894 (D) Canon City-S"/>
    <x v="208"/>
    <n v="135500"/>
    <x v="24"/>
    <n v="11488803"/>
    <s v="Pole, Wood, 55'"/>
    <d v="2011-12-30T00:00:00"/>
    <d v="2012-01-01T00:00:00"/>
    <s v="60018077"/>
  </r>
  <r>
    <n v="0"/>
    <n v="0"/>
    <n v="0"/>
    <n v="0"/>
    <d v="2023-12-01T00:00:00"/>
    <s v="BH Colorado Electric Oper Co"/>
    <s v="Regulated Electric (122)"/>
    <s v="X DNU # 894 (D) Canon City-S"/>
    <x v="208"/>
    <n v="135500"/>
    <x v="25"/>
    <n v="11488806"/>
    <s v="Pole, Wood, 60'"/>
    <d v="2011-12-30T00:00:00"/>
    <d v="2012-01-01T00:00:00"/>
    <s v="60018077"/>
  </r>
  <r>
    <n v="0"/>
    <n v="0"/>
    <n v="0"/>
    <n v="0"/>
    <d v="2023-12-01T00:00:00"/>
    <s v="BH Colorado Electric Oper Co"/>
    <s v="Regulated Electric (122)"/>
    <s v="X DNU # 894 (D) Canon City-S"/>
    <x v="208"/>
    <n v="135500"/>
    <x v="26"/>
    <n v="11582848"/>
    <s v="Pole, Wood, 65' Or Greater"/>
    <d v="2012-03-03T00:00:00"/>
    <d v="2012-01-01T00:00:00"/>
    <s v="60018668"/>
  </r>
  <r>
    <n v="0"/>
    <n v="0"/>
    <n v="0"/>
    <n v="0"/>
    <d v="2023-12-01T00:00:00"/>
    <s v="BH Colorado Electric Oper Co"/>
    <s v="Regulated Electric (122)"/>
    <s v="X DNU # 894 (D) Canon City-S"/>
    <x v="208"/>
    <n v="135500"/>
    <x v="26"/>
    <n v="11488809"/>
    <s v="Pole, Wood, 65' Or Greater"/>
    <d v="2011-12-30T00:00:00"/>
    <d v="2012-01-01T00:00:00"/>
    <s v="60018077"/>
  </r>
  <r>
    <n v="0"/>
    <n v="0"/>
    <n v="0"/>
    <n v="0"/>
    <d v="2023-12-01T00:00:00"/>
    <s v="BH Colorado Electric Oper Co"/>
    <s v="Regulated Electric (122)"/>
    <s v="X DNU # 894 (D) Canon City-S"/>
    <x v="208"/>
    <n v="135500"/>
    <x v="34"/>
    <n v="9744594"/>
    <s v="POLE, WOOD"/>
    <d v="2007-07-01T00:00:00"/>
    <d v="2007-01-01T00:00:00"/>
    <s v="7105894131"/>
  </r>
  <r>
    <n v="0"/>
    <n v="0"/>
    <n v="0"/>
    <n v="0"/>
    <d v="2023-12-01T00:00:00"/>
    <s v="BH Colorado Electric Oper Co"/>
    <s v="Regulated Electric (122)"/>
    <s v="X DNU # 894 (D) Canon City-S"/>
    <x v="208"/>
    <n v="135500"/>
    <x v="34"/>
    <n v="9801432"/>
    <s v="POLE, WOOD"/>
    <d v="2001-02-01T00:00:00"/>
    <d v="2001-01-01T00:00:00"/>
    <s v="7105894131"/>
  </r>
  <r>
    <n v="0"/>
    <n v="0"/>
    <n v="0"/>
    <n v="0"/>
    <d v="2023-12-01T00:00:00"/>
    <s v="BH Colorado Electric Oper Co"/>
    <s v="Regulated Electric (122)"/>
    <s v="X DNU # 894 (D) Canon City-S"/>
    <x v="208"/>
    <n v="135500"/>
    <x v="34"/>
    <n v="9737858"/>
    <s v="POLE, WOOD"/>
    <d v="2008-06-01T00:00:00"/>
    <d v="2008-01-01T00:00:00"/>
    <s v="7105894131"/>
  </r>
  <r>
    <n v="0"/>
    <n v="0"/>
    <n v="0"/>
    <n v="0"/>
    <d v="2023-12-01T00:00:00"/>
    <s v="BH Colorado Electric Oper Co"/>
    <s v="Regulated Electric (122)"/>
    <s v="X DNU # 894 (D) Canon City-S"/>
    <x v="208"/>
    <n v="135500"/>
    <x v="34"/>
    <n v="10500607"/>
    <s v="Pole, Wood"/>
    <d v="2010-10-01T00:00:00"/>
    <d v="2010-10-01T00:00:00"/>
    <s v="7105894131"/>
  </r>
  <r>
    <n v="0"/>
    <n v="0"/>
    <n v="0"/>
    <n v="0"/>
    <d v="2023-12-01T00:00:00"/>
    <s v="BH Colorado Electric Oper Co"/>
    <s v="Regulated Electric (122)"/>
    <s v="X DNU # 894 (D) Canon City-S"/>
    <x v="208"/>
    <n v="135500"/>
    <x v="34"/>
    <n v="11028409"/>
    <s v="Pole, Wood"/>
    <d v="2011-09-01T00:00:00"/>
    <d v="2011-01-01T00:00:00"/>
    <s v="7105894131"/>
  </r>
  <r>
    <n v="0"/>
    <n v="0"/>
    <n v="0"/>
    <n v="0"/>
    <d v="2023-12-01T00:00:00"/>
    <s v="BH Colorado Electric Oper Co"/>
    <s v="Regulated Electric (122)"/>
    <s v="X DNU # 894 (D) Canon City-S"/>
    <x v="208"/>
    <n v="135600"/>
    <x v="40"/>
    <n v="11582832"/>
    <s v="Conductor, Oh Copper Bare 4"/>
    <d v="2012-03-03T00:00:00"/>
    <d v="2012-01-01T00:00:00"/>
    <s v="60018668"/>
  </r>
  <r>
    <n v="0"/>
    <n v="0"/>
    <n v="0"/>
    <n v="0"/>
    <d v="2023-12-01T00:00:00"/>
    <s v="BH Colorado Electric Oper Co"/>
    <s v="Regulated Electric (122)"/>
    <s v="X DNU # 894 (D) Canon City-S"/>
    <x v="208"/>
    <n v="135600"/>
    <x v="3"/>
    <n v="11485191"/>
    <s v="Electric Transmission OH Replace 69kv-ST : ETOR69 BLACK HILLS ENERGY COTTER MILL TAP- SKINNER SUB, 69KV CANON CITY"/>
    <d v="2012-03-16T00:00:00"/>
    <d v="2012-06-01T00:00:00"/>
    <s v="60018670"/>
  </r>
  <r>
    <n v="0"/>
    <n v="0"/>
    <n v="0"/>
    <n v="0"/>
    <d v="2023-12-01T00:00:00"/>
    <s v="BH Colorado Electric Oper Co"/>
    <s v="Regulated Electric (122)"/>
    <s v="X DNU # 894 (D) Canon City-S"/>
    <x v="208"/>
    <n v="135600"/>
    <x v="3"/>
    <n v="10638212"/>
    <s v="S Canon - Cotter -Skinner"/>
    <d v="2011-01-01T00:00:00"/>
    <d v="2011-01-01T00:00:00"/>
    <s v="7105894131"/>
  </r>
  <r>
    <n v="0"/>
    <n v="0"/>
    <n v="0"/>
    <n v="0"/>
    <d v="2023-12-01T00:00:00"/>
    <s v="BH Colorado Electric Oper Co"/>
    <s v="Regulated Electric (122)"/>
    <s v="X DNU # 894 (D) Canon City-S"/>
    <x v="208"/>
    <n v="135600"/>
    <x v="3"/>
    <n v="11485082"/>
    <s v="Electric Transmission OH Replace 69kv-ST : ETOR69 BLACK HILLS ENERGY COTTER MILL TAP- SKINNER SUB, 69KV CANON CITY"/>
    <d v="2012-03-03T00:00:00"/>
    <d v="2012-06-01T00:00:00"/>
    <s v="60018668"/>
  </r>
  <r>
    <n v="0"/>
    <n v="0"/>
    <n v="0"/>
    <n v="0"/>
    <d v="2023-12-01T00:00:00"/>
    <s v="BH Colorado Electric Oper Co"/>
    <s v="Regulated Electric (122)"/>
    <s v="X DNU # 894 (D) Canon City-S"/>
    <x v="208"/>
    <n v="135600"/>
    <x v="78"/>
    <n v="11582851"/>
    <s v="Insulators-Post- 115kv"/>
    <d v="2012-03-03T00:00:00"/>
    <d v="2012-01-01T00:00:00"/>
    <s v="60018668"/>
  </r>
  <r>
    <n v="0"/>
    <n v="0"/>
    <n v="0"/>
    <n v="0"/>
    <d v="2023-12-01T00:00:00"/>
    <s v="BH Colorado Electric Oper Co"/>
    <s v="Regulated Electric (122)"/>
    <s v="X DNU # 894 (D) Canon City-S"/>
    <x v="208"/>
    <n v="135600"/>
    <x v="29"/>
    <n v="9744595"/>
    <s v="POST INSULATORS"/>
    <d v="2007-07-01T00:00:00"/>
    <d v="2007-01-01T00:00:00"/>
    <s v="7105894131"/>
  </r>
  <r>
    <n v="0"/>
    <n v="0"/>
    <n v="0"/>
    <n v="0"/>
    <d v="2023-12-01T00:00:00"/>
    <s v="BH Colorado Electric Oper Co"/>
    <s v="Regulated Electric (122)"/>
    <s v="X DNU # 894 (D) Canon City-S"/>
    <x v="208"/>
    <n v="135600"/>
    <x v="31"/>
    <n v="10909513"/>
    <s v="Suspension Insulators"/>
    <d v="2011-06-01T00:00:00"/>
    <d v="2011-01-01T00:00:00"/>
    <s v="7105894131"/>
  </r>
  <r>
    <n v="0"/>
    <n v="0"/>
    <n v="0"/>
    <n v="0"/>
    <d v="2023-12-01T00:00:00"/>
    <s v="BH Colorado Electric Oper Co"/>
    <s v="Regulated Electric (122)"/>
    <s v="X DNU # 894 (D) Canon City-S"/>
    <x v="208"/>
    <n v="135600"/>
    <x v="31"/>
    <n v="9816582"/>
    <s v="SUSPENSION INSULATORS"/>
    <d v="2004-02-01T00:00:00"/>
    <d v="2004-01-01T00:00:00"/>
    <s v="7105894131"/>
  </r>
  <r>
    <n v="0"/>
    <n v="0"/>
    <n v="0"/>
    <n v="0"/>
    <d v="2023-12-01T00:00:00"/>
    <s v="BH Colorado Electric Oper Co"/>
    <s v="Regulated Electric (122)"/>
    <s v="X DNU # 894 (D) Canon City-S"/>
    <x v="208"/>
    <n v="135600"/>
    <x v="31"/>
    <n v="11582845"/>
    <s v="Suspension Insulators"/>
    <d v="2012-03-03T00:00:00"/>
    <d v="2012-01-01T00:00:00"/>
    <s v="60018668"/>
  </r>
  <r>
    <n v="0"/>
    <n v="0"/>
    <n v="0"/>
    <n v="0"/>
    <d v="2023-12-01T00:00:00"/>
    <s v="BH Colorado Electric Oper Co"/>
    <s v="Regulated Electric (122)"/>
    <s v="X DNU # 894 (D) Canon City-S"/>
    <x v="208"/>
    <n v="135600"/>
    <x v="31"/>
    <n v="9819615"/>
    <s v="SUSPENSION INSULATORS"/>
    <d v="2005-07-01T00:00:00"/>
    <d v="2005-01-01T00:00:00"/>
    <s v="7105894131"/>
  </r>
  <r>
    <n v="0"/>
    <n v="0"/>
    <n v="0"/>
    <n v="0"/>
    <d v="2023-12-01T00:00:00"/>
    <s v="BH Colorado Electric Oper Co"/>
    <s v="Regulated Electric (122)"/>
    <s v="X DNU #240 (T) Boone Sub"/>
    <x v="209"/>
    <n v="135001"/>
    <x v="16"/>
    <n v="9810014"/>
    <s v="LAND"/>
    <d v="2001-11-15T00:00:00"/>
    <d v="2001-11-01T00:00:00"/>
    <s v="23558250"/>
  </r>
  <r>
    <n v="0"/>
    <n v="0"/>
    <n v="0"/>
    <n v="0"/>
    <d v="2023-12-01T00:00:00"/>
    <s v="BH Colorado Electric Oper Co"/>
    <s v="Regulated Electric (122)"/>
    <s v="X DNU #240 (T) Boone Sub"/>
    <x v="209"/>
    <n v="135300"/>
    <x v="3"/>
    <n v="12575520"/>
    <s v="WORK ORDER IS TO REPLACE TEN 26' CROSS ARMS ON LINE 240 THAT WERE IDENTIFIED AS P-1 DURING OUR 2014 LINE PATROL"/>
    <d v="2014-07-01T00:00:00"/>
    <d v="2014-07-01T00:00:00"/>
    <s v="10050225"/>
  </r>
  <r>
    <n v="0"/>
    <n v="0"/>
    <n v="0"/>
    <n v="0"/>
    <d v="2023-12-01T00:00:00"/>
    <s v="BH Colorado Electric Oper Co"/>
    <s v="Regulated Electric (122)"/>
    <s v="X DNU #240 (T) Boone Sub"/>
    <x v="209"/>
    <n v="135300"/>
    <x v="3"/>
    <n v="13429161"/>
    <s v="Boone-La Junta 115 kV structure rep"/>
    <d v="2015-05-12T00:00:00"/>
    <d v="2015-07-01T00:00:00"/>
    <s v="10051152"/>
  </r>
  <r>
    <n v="0"/>
    <n v="0"/>
    <n v="0"/>
    <n v="0"/>
    <d v="2023-12-01T00:00:00"/>
    <s v="BH Colorado Electric Oper Co"/>
    <s v="Regulated Electric (122)"/>
    <s v="X DNU #240 (T) Boone Sub"/>
    <x v="209"/>
    <n v="135300"/>
    <x v="3"/>
    <n v="14696765"/>
    <s v="ground line inspection 2016"/>
    <d v="2016-04-04T00:00:00"/>
    <d v="2016-04-01T00:00:00"/>
    <s v="10054490"/>
  </r>
  <r>
    <n v="0"/>
    <n v="0"/>
    <n v="0"/>
    <n v="0"/>
    <d v="2023-12-01T00:00:00"/>
    <s v="BH Colorado Electric Oper Co"/>
    <s v="Regulated Electric (122)"/>
    <s v="X DNU #240 (T) Boone Sub"/>
    <x v="209"/>
    <n v="135300"/>
    <x v="3"/>
    <n v="11909746"/>
    <s v="LUJUANTA RIVER CROSSING FOUR POLE STRUCTURE THAT NEEDS CHANGING"/>
    <d v="2013-05-03T00:00:00"/>
    <d v="2013-06-01T00:00:00"/>
    <s v="10047895"/>
  </r>
  <r>
    <n v="0"/>
    <n v="0"/>
    <n v="0"/>
    <n v="0"/>
    <d v="2023-12-01T00:00:00"/>
    <s v="BH Colorado Electric Oper Co"/>
    <s v="Regulated Electric (122)"/>
    <s v="X DNU #240 (T) Boone Sub"/>
    <x v="209"/>
    <n v="135300"/>
    <x v="53"/>
    <n v="13616987"/>
    <s v="Wood 1 Pole 60"/>
    <d v="2015-05-12T00:00:00"/>
    <d v="2015-07-01T00:00:00"/>
    <s v="10051152"/>
  </r>
  <r>
    <n v="0"/>
    <n v="0"/>
    <n v="0"/>
    <n v="0"/>
    <d v="2023-12-01T00:00:00"/>
    <s v="BH Colorado Electric Oper Co"/>
    <s v="Regulated Electric (122)"/>
    <s v="X DNU #240 (T) Boone Sub"/>
    <x v="209"/>
    <n v="135300"/>
    <x v="54"/>
    <n v="13617004"/>
    <s v="Wood 1 Pole 65'"/>
    <d v="2015-05-12T00:00:00"/>
    <d v="2015-07-01T00:00:00"/>
    <s v="10051152"/>
  </r>
  <r>
    <n v="0"/>
    <n v="0"/>
    <n v="0"/>
    <n v="0"/>
    <d v="2023-12-01T00:00:00"/>
    <s v="BH Colorado Electric Oper Co"/>
    <s v="Regulated Electric (122)"/>
    <s v="X DNU #240 (T) Boone Sub"/>
    <x v="209"/>
    <n v="135300"/>
    <x v="54"/>
    <n v="13617019"/>
    <s v="Wood 1 Pole 65"/>
    <d v="2015-05-12T00:00:00"/>
    <d v="2015-07-01T00:00:00"/>
    <s v="10051152"/>
  </r>
  <r>
    <n v="0"/>
    <n v="0"/>
    <n v="0"/>
    <n v="0"/>
    <d v="2023-12-01T00:00:00"/>
    <s v="BH Colorado Electric Oper Co"/>
    <s v="Regulated Electric (122)"/>
    <s v="X DNU #240 (T) Boone Sub"/>
    <x v="209"/>
    <n v="135300"/>
    <x v="54"/>
    <n v="13617040"/>
    <s v="Wood 1 Pole 65"/>
    <d v="2015-05-12T00:00:00"/>
    <d v="2015-07-01T00:00:00"/>
    <s v="10051152"/>
  </r>
  <r>
    <n v="0"/>
    <n v="0"/>
    <n v="0"/>
    <n v="0"/>
    <d v="2023-12-01T00:00:00"/>
    <s v="BH Colorado Electric Oper Co"/>
    <s v="Regulated Electric (122)"/>
    <s v="X DNU #240 (T) Boone Sub"/>
    <x v="209"/>
    <n v="135300"/>
    <x v="54"/>
    <n v="13617001"/>
    <s v="Wood 1 Pole 65"/>
    <d v="2015-05-12T00:00:00"/>
    <d v="2015-07-01T00:00:00"/>
    <s v="10051152"/>
  </r>
  <r>
    <n v="0"/>
    <n v="0"/>
    <n v="0"/>
    <n v="0"/>
    <d v="2023-12-01T00:00:00"/>
    <s v="BH Colorado Electric Oper Co"/>
    <s v="Regulated Electric (122)"/>
    <s v="X DNU #240 (T) Boone Sub"/>
    <x v="209"/>
    <n v="135300"/>
    <x v="54"/>
    <n v="13617025"/>
    <s v="Wood 1 Pole 65"/>
    <d v="2015-05-12T00:00:00"/>
    <d v="2015-07-01T00:00:00"/>
    <s v="10051152"/>
  </r>
  <r>
    <n v="0"/>
    <n v="0"/>
    <n v="0"/>
    <n v="0"/>
    <d v="2023-12-01T00:00:00"/>
    <s v="BH Colorado Electric Oper Co"/>
    <s v="Regulated Electric (122)"/>
    <s v="X DNU #240 (T) Boone Sub"/>
    <x v="209"/>
    <n v="135300"/>
    <x v="54"/>
    <n v="13617058"/>
    <s v="Wood 1 Pole 65'"/>
    <d v="2015-05-12T00:00:00"/>
    <d v="2015-07-01T00:00:00"/>
    <s v="10051152"/>
  </r>
  <r>
    <n v="0"/>
    <n v="0"/>
    <n v="0"/>
    <n v="0"/>
    <d v="2023-12-01T00:00:00"/>
    <s v="BH Colorado Electric Oper Co"/>
    <s v="Regulated Electric (122)"/>
    <s v="X DNU #240 (T) Boone Sub"/>
    <x v="209"/>
    <n v="135300"/>
    <x v="54"/>
    <n v="13617016"/>
    <s v="Wood 1 Pole 65"/>
    <d v="2015-05-12T00:00:00"/>
    <d v="2015-07-01T00:00:00"/>
    <s v="10051152"/>
  </r>
  <r>
    <n v="0"/>
    <n v="0"/>
    <n v="0"/>
    <n v="0"/>
    <d v="2023-12-01T00:00:00"/>
    <s v="BH Colorado Electric Oper Co"/>
    <s v="Regulated Electric (122)"/>
    <s v="X DNU #240 (T) Boone Sub"/>
    <x v="209"/>
    <n v="135300"/>
    <x v="54"/>
    <n v="13617022"/>
    <s v="Wood 1 Pole 65'"/>
    <d v="2015-05-12T00:00:00"/>
    <d v="2015-07-01T00:00:00"/>
    <s v="10051152"/>
  </r>
  <r>
    <n v="0"/>
    <n v="0"/>
    <n v="0"/>
    <n v="0"/>
    <d v="2023-12-01T00:00:00"/>
    <s v="BH Colorado Electric Oper Co"/>
    <s v="Regulated Electric (122)"/>
    <s v="X DNU #240 (T) Boone Sub"/>
    <x v="209"/>
    <n v="135300"/>
    <x v="54"/>
    <n v="13617031"/>
    <s v="Wood 1 Pole 65"/>
    <d v="2015-05-12T00:00:00"/>
    <d v="2015-07-01T00:00:00"/>
    <s v="10051152"/>
  </r>
  <r>
    <n v="0"/>
    <n v="0"/>
    <n v="0"/>
    <n v="0"/>
    <d v="2023-12-01T00:00:00"/>
    <s v="BH Colorado Electric Oper Co"/>
    <s v="Regulated Electric (122)"/>
    <s v="X DNU #240 (T) Boone Sub"/>
    <x v="209"/>
    <n v="135300"/>
    <x v="54"/>
    <n v="13617034"/>
    <s v="Wood 1 Pole 65'"/>
    <d v="2015-05-12T00:00:00"/>
    <d v="2015-07-01T00:00:00"/>
    <s v="10051152"/>
  </r>
  <r>
    <n v="0"/>
    <n v="0"/>
    <n v="0"/>
    <n v="0"/>
    <d v="2023-12-01T00:00:00"/>
    <s v="BH Colorado Electric Oper Co"/>
    <s v="Regulated Electric (122)"/>
    <s v="X DNU #240 (T) Boone Sub"/>
    <x v="209"/>
    <n v="135300"/>
    <x v="54"/>
    <n v="13617043"/>
    <s v="Wood 1 Pole 65"/>
    <d v="2015-05-12T00:00:00"/>
    <d v="2015-07-01T00:00:00"/>
    <s v="10051152"/>
  </r>
  <r>
    <n v="0"/>
    <n v="0"/>
    <n v="0"/>
    <n v="0"/>
    <d v="2023-12-01T00:00:00"/>
    <s v="BH Colorado Electric Oper Co"/>
    <s v="Regulated Electric (122)"/>
    <s v="X DNU #240 (T) Boone Sub"/>
    <x v="209"/>
    <n v="135300"/>
    <x v="54"/>
    <n v="13617049"/>
    <s v="Wood 1 Pole 65"/>
    <d v="2015-05-12T00:00:00"/>
    <d v="2015-07-01T00:00:00"/>
    <s v="10051152"/>
  </r>
  <r>
    <n v="0"/>
    <n v="0"/>
    <n v="0"/>
    <n v="0"/>
    <d v="2023-12-01T00:00:00"/>
    <s v="BH Colorado Electric Oper Co"/>
    <s v="Regulated Electric (122)"/>
    <s v="X DNU #240 (T) Boone Sub"/>
    <x v="209"/>
    <n v="135300"/>
    <x v="54"/>
    <n v="13617052"/>
    <s v="Wood 1 Pole 65'"/>
    <d v="2015-05-12T00:00:00"/>
    <d v="2015-07-01T00:00:00"/>
    <s v="10051152"/>
  </r>
  <r>
    <n v="0"/>
    <n v="0"/>
    <n v="0"/>
    <n v="0"/>
    <d v="2023-12-01T00:00:00"/>
    <s v="BH Colorado Electric Oper Co"/>
    <s v="Regulated Electric (122)"/>
    <s v="X DNU #240 (T) Boone Sub"/>
    <x v="209"/>
    <n v="135300"/>
    <x v="54"/>
    <n v="13617007"/>
    <s v="Wood 1 Pole 65"/>
    <d v="2015-05-12T00:00:00"/>
    <d v="2015-07-01T00:00:00"/>
    <s v="10051152"/>
  </r>
  <r>
    <n v="0"/>
    <n v="0"/>
    <n v="0"/>
    <n v="0"/>
    <d v="2023-12-01T00:00:00"/>
    <s v="BH Colorado Electric Oper Co"/>
    <s v="Regulated Electric (122)"/>
    <s v="X DNU #240 (T) Boone Sub"/>
    <x v="209"/>
    <n v="135300"/>
    <x v="54"/>
    <n v="13617010"/>
    <s v="Wood 1 Pole 65"/>
    <d v="2015-05-12T00:00:00"/>
    <d v="2015-07-01T00:00:00"/>
    <s v="10051152"/>
  </r>
  <r>
    <n v="0"/>
    <n v="0"/>
    <n v="0"/>
    <n v="0"/>
    <d v="2023-12-01T00:00:00"/>
    <s v="BH Colorado Electric Oper Co"/>
    <s v="Regulated Electric (122)"/>
    <s v="X DNU #240 (T) Boone Sub"/>
    <x v="209"/>
    <n v="135300"/>
    <x v="54"/>
    <n v="13617055"/>
    <s v="Wood 1 Pole 65'"/>
    <d v="2015-05-12T00:00:00"/>
    <d v="2015-07-01T00:00:00"/>
    <s v="10051152"/>
  </r>
  <r>
    <n v="0"/>
    <n v="0"/>
    <n v="0"/>
    <n v="0"/>
    <d v="2023-12-01T00:00:00"/>
    <s v="BH Colorado Electric Oper Co"/>
    <s v="Regulated Electric (122)"/>
    <s v="X DNU #240 (T) Boone Sub"/>
    <x v="209"/>
    <n v="135300"/>
    <x v="54"/>
    <n v="13617064"/>
    <s v="Wood 1 Pole 65"/>
    <d v="2015-05-12T00:00:00"/>
    <d v="2015-07-01T00:00:00"/>
    <s v="10051152"/>
  </r>
  <r>
    <n v="0"/>
    <n v="0"/>
    <n v="0"/>
    <n v="0"/>
    <d v="2023-12-01T00:00:00"/>
    <s v="BH Colorado Electric Oper Co"/>
    <s v="Regulated Electric (122)"/>
    <s v="X DNU #240 (T) Boone Sub"/>
    <x v="209"/>
    <n v="135300"/>
    <x v="54"/>
    <n v="13616992"/>
    <s v="Wood 1 Pole 65"/>
    <d v="2015-05-12T00:00:00"/>
    <d v="2015-07-01T00:00:00"/>
    <s v="10051152"/>
  </r>
  <r>
    <n v="0"/>
    <n v="0"/>
    <n v="0"/>
    <n v="0"/>
    <d v="2023-12-01T00:00:00"/>
    <s v="BH Colorado Electric Oper Co"/>
    <s v="Regulated Electric (122)"/>
    <s v="X DNU #240 (T) Boone Sub"/>
    <x v="209"/>
    <n v="135300"/>
    <x v="54"/>
    <n v="13616995"/>
    <s v="Wood 1 Pole 65"/>
    <d v="2015-05-12T00:00:00"/>
    <d v="2015-07-01T00:00:00"/>
    <s v="10051152"/>
  </r>
  <r>
    <n v="0"/>
    <n v="0"/>
    <n v="0"/>
    <n v="0"/>
    <d v="2023-12-01T00:00:00"/>
    <s v="BH Colorado Electric Oper Co"/>
    <s v="Regulated Electric (122)"/>
    <s v="X DNU #240 (T) Boone Sub"/>
    <x v="209"/>
    <n v="135300"/>
    <x v="54"/>
    <n v="13616998"/>
    <s v="Wood 1 Pole 65"/>
    <d v="2015-05-12T00:00:00"/>
    <d v="2015-07-01T00:00:00"/>
    <s v="10051152"/>
  </r>
  <r>
    <n v="0"/>
    <n v="0"/>
    <n v="0"/>
    <n v="0"/>
    <d v="2023-12-01T00:00:00"/>
    <s v="BH Colorado Electric Oper Co"/>
    <s v="Regulated Electric (122)"/>
    <s v="X DNU #240 (T) Boone Sub"/>
    <x v="209"/>
    <n v="135300"/>
    <x v="54"/>
    <n v="13617046"/>
    <s v="Wood 1 Pole 65"/>
    <d v="2015-05-12T00:00:00"/>
    <d v="2015-07-01T00:00:00"/>
    <s v="10051152"/>
  </r>
  <r>
    <n v="0"/>
    <n v="0"/>
    <n v="0"/>
    <n v="0"/>
    <d v="2023-12-01T00:00:00"/>
    <s v="BH Colorado Electric Oper Co"/>
    <s v="Regulated Electric (122)"/>
    <s v="X DNU #240 (T) Boone Sub"/>
    <x v="209"/>
    <n v="135300"/>
    <x v="54"/>
    <n v="13617028"/>
    <s v="Wood 1 Pole 65'"/>
    <d v="2015-05-12T00:00:00"/>
    <d v="2015-07-01T00:00:00"/>
    <s v="10051152"/>
  </r>
  <r>
    <n v="0"/>
    <n v="0"/>
    <n v="0"/>
    <n v="0"/>
    <d v="2023-12-01T00:00:00"/>
    <s v="BH Colorado Electric Oper Co"/>
    <s v="Regulated Electric (122)"/>
    <s v="X DNU #240 (T) Boone Sub"/>
    <x v="209"/>
    <n v="135300"/>
    <x v="54"/>
    <n v="13617037"/>
    <s v="Wood 1 Pole 65"/>
    <d v="2015-05-12T00:00:00"/>
    <d v="2015-07-01T00:00:00"/>
    <s v="10051152"/>
  </r>
  <r>
    <n v="0"/>
    <n v="0"/>
    <n v="0"/>
    <n v="0"/>
    <d v="2023-12-01T00:00:00"/>
    <s v="BH Colorado Electric Oper Co"/>
    <s v="Regulated Electric (122)"/>
    <s v="X DNU #240 (T) Boone Sub"/>
    <x v="209"/>
    <n v="135300"/>
    <x v="54"/>
    <n v="13617067"/>
    <s v="Wood 1 Pole 65"/>
    <d v="2015-05-12T00:00:00"/>
    <d v="2015-07-01T00:00:00"/>
    <s v="10051152"/>
  </r>
  <r>
    <n v="0"/>
    <n v="0"/>
    <n v="0"/>
    <n v="0"/>
    <d v="2023-12-01T00:00:00"/>
    <s v="BH Colorado Electric Oper Co"/>
    <s v="Regulated Electric (122)"/>
    <s v="X DNU #240 (T) Boone Sub"/>
    <x v="209"/>
    <n v="135300"/>
    <x v="54"/>
    <n v="13617013"/>
    <s v="Wood 1 Pole 65"/>
    <d v="2015-05-12T00:00:00"/>
    <d v="2015-07-01T00:00:00"/>
    <s v="10051152"/>
  </r>
  <r>
    <n v="0"/>
    <n v="0"/>
    <n v="0"/>
    <n v="0"/>
    <d v="2023-12-01T00:00:00"/>
    <s v="BH Colorado Electric Oper Co"/>
    <s v="Regulated Electric (122)"/>
    <s v="X DNU #240 (T) Boone Sub"/>
    <x v="209"/>
    <n v="135300"/>
    <x v="54"/>
    <n v="13617061"/>
    <s v="Wood 1 Pole 65"/>
    <d v="2015-05-12T00:00:00"/>
    <d v="2015-07-01T00:00:00"/>
    <s v="10051152"/>
  </r>
  <r>
    <n v="0"/>
    <n v="0"/>
    <n v="0"/>
    <n v="0"/>
    <d v="2023-12-01T00:00:00"/>
    <s v="BH Colorado Electric Oper Co"/>
    <s v="Regulated Electric (122)"/>
    <s v="X DNU #240 (T) Boone Sub"/>
    <x v="209"/>
    <n v="135300"/>
    <x v="55"/>
    <n v="13617070"/>
    <s v="Wood 1 Pole 70'"/>
    <d v="2015-05-12T00:00:00"/>
    <d v="2015-07-01T00:00:00"/>
    <s v="10051152"/>
  </r>
  <r>
    <n v="0"/>
    <n v="0"/>
    <n v="0"/>
    <n v="0"/>
    <d v="2023-12-01T00:00:00"/>
    <s v="BH Colorado Electric Oper Co"/>
    <s v="Regulated Electric (122)"/>
    <s v="X DNU #240 (T) Boone Sub"/>
    <x v="209"/>
    <n v="135300"/>
    <x v="56"/>
    <n v="13617076"/>
    <s v="Wood 1 Pole 75'"/>
    <d v="2015-05-12T00:00:00"/>
    <d v="2015-07-01T00:00:00"/>
    <s v="10051152"/>
  </r>
  <r>
    <n v="0"/>
    <n v="0"/>
    <n v="0"/>
    <n v="0"/>
    <d v="2023-12-01T00:00:00"/>
    <s v="BH Colorado Electric Oper Co"/>
    <s v="Regulated Electric (122)"/>
    <s v="X DNU #240 (T) Boone Sub"/>
    <x v="209"/>
    <n v="135300"/>
    <x v="56"/>
    <n v="13617085"/>
    <s v="Wood 1 Pole 75'"/>
    <d v="2015-05-12T00:00:00"/>
    <d v="2015-07-01T00:00:00"/>
    <s v="10051152"/>
  </r>
  <r>
    <n v="0"/>
    <n v="0"/>
    <n v="0"/>
    <n v="0"/>
    <d v="2023-12-01T00:00:00"/>
    <s v="BH Colorado Electric Oper Co"/>
    <s v="Regulated Electric (122)"/>
    <s v="X DNU #240 (T) Boone Sub"/>
    <x v="209"/>
    <n v="135300"/>
    <x v="56"/>
    <n v="13617082"/>
    <s v="Wood 1 Pole 75'"/>
    <d v="2015-05-12T00:00:00"/>
    <d v="2015-07-01T00:00:00"/>
    <s v="10051152"/>
  </r>
  <r>
    <n v="0"/>
    <n v="0"/>
    <n v="0"/>
    <n v="0"/>
    <d v="2023-12-01T00:00:00"/>
    <s v="BH Colorado Electric Oper Co"/>
    <s v="Regulated Electric (122)"/>
    <s v="X DNU #240 (T) Boone Sub"/>
    <x v="209"/>
    <n v="135300"/>
    <x v="56"/>
    <n v="13617073"/>
    <s v="Wood 1 Pole 75'"/>
    <d v="2015-05-12T00:00:00"/>
    <d v="2015-07-01T00:00:00"/>
    <s v="10051152"/>
  </r>
  <r>
    <n v="0"/>
    <n v="0"/>
    <n v="0"/>
    <n v="0"/>
    <d v="2023-12-01T00:00:00"/>
    <s v="BH Colorado Electric Oper Co"/>
    <s v="Regulated Electric (122)"/>
    <s v="X DNU #240 (T) Boone Sub"/>
    <x v="209"/>
    <n v="135300"/>
    <x v="56"/>
    <n v="13617079"/>
    <s v="Wood 1 Pole 75'"/>
    <d v="2015-05-12T00:00:00"/>
    <d v="2015-07-01T00:00:00"/>
    <s v="10051152"/>
  </r>
  <r>
    <n v="0"/>
    <n v="0"/>
    <n v="0"/>
    <n v="0"/>
    <d v="2023-12-01T00:00:00"/>
    <s v="BH Colorado Electric Oper Co"/>
    <s v="Regulated Electric (122)"/>
    <s v="X DNU #240 (T) Boone Sub"/>
    <x v="209"/>
    <n v="135500"/>
    <x v="19"/>
    <n v="9809988"/>
    <s v="ANCHORS"/>
    <d v="2001-11-15T00:00:00"/>
    <d v="2002-01-01T00:00:00"/>
    <s v="23558250"/>
  </r>
  <r>
    <n v="0"/>
    <n v="0"/>
    <n v="0"/>
    <n v="0"/>
    <d v="2023-12-01T00:00:00"/>
    <s v="BH Colorado Electric Oper Co"/>
    <s v="Regulated Electric (122)"/>
    <s v="X DNU #240 (T) Boone Sub"/>
    <x v="209"/>
    <n v="135500"/>
    <x v="71"/>
    <n v="20954289"/>
    <s v="X-Brace"/>
    <d v="2016-04-04T00:00:00"/>
    <d v="2016-07-01T00:00:00"/>
    <s v="10054488"/>
  </r>
  <r>
    <n v="0"/>
    <n v="0"/>
    <n v="0"/>
    <n v="0"/>
    <d v="2023-12-01T00:00:00"/>
    <s v="BH Colorado Electric Oper Co"/>
    <s v="Regulated Electric (122)"/>
    <s v="X DNU #240 (T) Boone Sub"/>
    <x v="209"/>
    <n v="135500"/>
    <x v="32"/>
    <n v="10500677"/>
    <s v="Crossarm Assemblies, Wood"/>
    <d v="2010-10-01T00:00:00"/>
    <d v="2010-10-01T00:00:00"/>
    <s v="7105240131"/>
  </r>
  <r>
    <n v="0"/>
    <n v="0"/>
    <n v="0"/>
    <n v="0"/>
    <d v="2023-12-01T00:00:00"/>
    <s v="BH Colorado Electric Oper Co"/>
    <s v="Regulated Electric (122)"/>
    <s v="X DNU #240 (T) Boone Sub"/>
    <x v="209"/>
    <n v="135500"/>
    <x v="32"/>
    <n v="11451900"/>
    <s v="Crossarm Assemblies, Wood"/>
    <d v="2012-06-01T00:00:00"/>
    <d v="2012-06-01T00:00:00"/>
    <s v="7105240131"/>
  </r>
  <r>
    <n v="0"/>
    <n v="0"/>
    <n v="0"/>
    <n v="0"/>
    <d v="2023-12-01T00:00:00"/>
    <s v="BH Colorado Electric Oper Co"/>
    <s v="Regulated Electric (122)"/>
    <s v="X DNU #240 (T) Boone Sub"/>
    <x v="209"/>
    <n v="135500"/>
    <x v="32"/>
    <n v="9742248"/>
    <s v="CROSSARM ASSEMBLIES, WOOD"/>
    <d v="2006-12-12T00:00:00"/>
    <d v="2006-01-01T00:00:00"/>
    <s v="10023600"/>
  </r>
  <r>
    <n v="0"/>
    <n v="0"/>
    <n v="0"/>
    <n v="0"/>
    <d v="2023-12-01T00:00:00"/>
    <s v="BH Colorado Electric Oper Co"/>
    <s v="Regulated Electric (122)"/>
    <s v="X DNU #240 (T) Boone Sub"/>
    <x v="209"/>
    <n v="135500"/>
    <x v="32"/>
    <n v="9802898"/>
    <s v="CROSSARM ASSEMBLIES, WOOD"/>
    <d v="1999-12-02T00:00:00"/>
    <d v="2000-01-01T00:00:00"/>
    <s v="WCDXFER"/>
  </r>
  <r>
    <n v="0"/>
    <n v="0"/>
    <n v="0"/>
    <n v="0"/>
    <d v="2023-12-01T00:00:00"/>
    <s v="BH Colorado Electric Oper Co"/>
    <s v="Regulated Electric (122)"/>
    <s v="X DNU #240 (T) Boone Sub"/>
    <x v="209"/>
    <n v="135500"/>
    <x v="32"/>
    <n v="12809569"/>
    <s v="Crossarm Assemblies, Wood"/>
    <d v="2014-07-01T00:00:00"/>
    <d v="2014-07-01T00:00:00"/>
    <s v="10050225"/>
  </r>
  <r>
    <n v="0"/>
    <n v="0"/>
    <n v="0"/>
    <n v="0"/>
    <d v="2023-12-01T00:00:00"/>
    <s v="BH Colorado Electric Oper Co"/>
    <s v="Regulated Electric (122)"/>
    <s v="X DNU #240 (T) Boone Sub"/>
    <x v="209"/>
    <n v="135500"/>
    <x v="32"/>
    <n v="9802753"/>
    <s v="CROSSARM ASSEMBLIES, WOOD"/>
    <d v="1986-07-01T00:00:00"/>
    <d v="1986-07-01T00:00:00"/>
    <s v="WCDXFER"/>
  </r>
  <r>
    <n v="0"/>
    <n v="0"/>
    <n v="0"/>
    <n v="0"/>
    <d v="2023-12-01T00:00:00"/>
    <s v="BH Colorado Electric Oper Co"/>
    <s v="Regulated Electric (122)"/>
    <s v="X DNU #240 (T) Boone Sub"/>
    <x v="209"/>
    <n v="135500"/>
    <x v="32"/>
    <n v="9817566"/>
    <s v="CROSSARM ASSEMBLIES, WOOD"/>
    <d v="2004-07-01T00:00:00"/>
    <d v="2004-01-01T00:00:00"/>
    <s v="7105240131"/>
  </r>
  <r>
    <n v="0"/>
    <n v="0"/>
    <n v="0"/>
    <n v="0"/>
    <d v="2023-12-01T00:00:00"/>
    <s v="BH Colorado Electric Oper Co"/>
    <s v="Regulated Electric (122)"/>
    <s v="X DNU #240 (T) Boone Sub"/>
    <x v="209"/>
    <n v="135500"/>
    <x v="32"/>
    <n v="9745167"/>
    <s v="CROSSARM ASSEMBLIES, WOOD"/>
    <d v="2007-06-01T00:00:00"/>
    <d v="2007-01-01T00:00:00"/>
    <s v="7105240131"/>
  </r>
  <r>
    <n v="0"/>
    <n v="0"/>
    <n v="0"/>
    <n v="0"/>
    <d v="2023-12-01T00:00:00"/>
    <s v="BH Colorado Electric Oper Co"/>
    <s v="Regulated Electric (122)"/>
    <s v="X DNU #240 (T) Boone Sub"/>
    <x v="209"/>
    <n v="135500"/>
    <x v="32"/>
    <n v="12930054"/>
    <s v="Crossarm Assemblies, Wood"/>
    <d v="2014-07-22T00:00:00"/>
    <d v="2014-09-01T00:00:00"/>
    <s v="10050380"/>
  </r>
  <r>
    <n v="0"/>
    <n v="0"/>
    <n v="0"/>
    <n v="0"/>
    <d v="2023-12-01T00:00:00"/>
    <s v="BH Colorado Electric Oper Co"/>
    <s v="Regulated Electric (122)"/>
    <s v="X DNU #240 (T) Boone Sub"/>
    <x v="209"/>
    <n v="135500"/>
    <x v="32"/>
    <n v="11217907"/>
    <s v="Crossarm Assemblies, Wood"/>
    <d v="2011-12-01T00:00:00"/>
    <d v="2011-03-01T00:00:00"/>
    <s v="7105240131"/>
  </r>
  <r>
    <n v="0"/>
    <n v="0"/>
    <n v="0"/>
    <n v="0"/>
    <d v="2023-12-01T00:00:00"/>
    <s v="BH Colorado Electric Oper Co"/>
    <s v="Regulated Electric (122)"/>
    <s v="X DNU #240 (T) Boone Sub"/>
    <x v="209"/>
    <n v="135500"/>
    <x v="32"/>
    <n v="9802861"/>
    <s v="CROSSARM ASSEMBLIES, WOOD"/>
    <d v="1994-07-01T00:00:00"/>
    <d v="1994-07-01T00:00:00"/>
    <s v="WCDXFER"/>
  </r>
  <r>
    <n v="0"/>
    <n v="0"/>
    <n v="0"/>
    <n v="0"/>
    <d v="2023-12-01T00:00:00"/>
    <s v="BH Colorado Electric Oper Co"/>
    <s v="Regulated Electric (122)"/>
    <s v="X DNU #240 (T) Boone Sub"/>
    <x v="209"/>
    <n v="135500"/>
    <x v="32"/>
    <n v="9808240"/>
    <s v="CROSSARM ASSEMBLIES, WOOD"/>
    <d v="2001-05-25T00:00:00"/>
    <d v="2001-01-01T00:00:00"/>
    <s v="10012889"/>
  </r>
  <r>
    <n v="0"/>
    <n v="0"/>
    <n v="0"/>
    <n v="0"/>
    <d v="2023-12-01T00:00:00"/>
    <s v="BH Colorado Electric Oper Co"/>
    <s v="Regulated Electric (122)"/>
    <s v="X DNU #240 (T) Boone Sub"/>
    <x v="209"/>
    <n v="135500"/>
    <x v="20"/>
    <n v="11873639"/>
    <s v="Crossarm, Assy"/>
    <d v="2012-04-09T00:00:00"/>
    <d v="2012-01-01T00:00:00"/>
    <s v="60018902"/>
  </r>
  <r>
    <n v="0"/>
    <n v="0"/>
    <n v="0"/>
    <n v="0"/>
    <d v="2023-12-01T00:00:00"/>
    <s v="BH Colorado Electric Oper Co"/>
    <s v="Regulated Electric (122)"/>
    <s v="X DNU #240 (T) Boone Sub"/>
    <x v="209"/>
    <n v="135500"/>
    <x v="20"/>
    <n v="11984609"/>
    <s v="Crossarm, Assy"/>
    <d v="2013-05-01T00:00:00"/>
    <d v="2013-01-01T00:00:00"/>
    <s v="60020235"/>
  </r>
  <r>
    <n v="0"/>
    <n v="0"/>
    <n v="0"/>
    <n v="0"/>
    <d v="2023-12-01T00:00:00"/>
    <s v="BH Colorado Electric Oper Co"/>
    <s v="Regulated Electric (122)"/>
    <s v="X DNU #240 (T) Boone Sub"/>
    <x v="209"/>
    <n v="135500"/>
    <x v="20"/>
    <n v="12159379"/>
    <s v="Crossarm, Assy"/>
    <d v="2013-08-02T00:00:00"/>
    <d v="2013-01-01T00:00:00"/>
    <s v="60020780"/>
  </r>
  <r>
    <n v="0"/>
    <n v="0"/>
    <n v="0"/>
    <n v="0"/>
    <d v="2023-12-01T00:00:00"/>
    <s v="BH Colorado Electric Oper Co"/>
    <s v="Regulated Electric (122)"/>
    <s v="X DNU #240 (T) Boone Sub"/>
    <x v="209"/>
    <n v="135500"/>
    <x v="36"/>
    <n v="21330809"/>
    <s v="Crossarm, Wood"/>
    <d v="2018-01-15T00:00:00"/>
    <d v="2018-01-01T00:00:00"/>
    <s v="10057618"/>
  </r>
  <r>
    <n v="0"/>
    <n v="0"/>
    <n v="0"/>
    <n v="0"/>
    <d v="2023-12-01T00:00:00"/>
    <s v="BH Colorado Electric Oper Co"/>
    <s v="Regulated Electric (122)"/>
    <s v="X DNU #240 (T) Boone Sub"/>
    <x v="209"/>
    <n v="135500"/>
    <x v="3"/>
    <n v="9808905"/>
    <s v="Air Mem-Air Mem Tap 115-Inv"/>
    <d v="2001-11-15T00:00:00"/>
    <d v="2001-11-01T00:00:00"/>
    <s v="23558250"/>
  </r>
  <r>
    <n v="0"/>
    <n v="0"/>
    <n v="0"/>
    <n v="0"/>
    <d v="2023-12-01T00:00:00"/>
    <s v="BH Colorado Electric Oper Co"/>
    <s v="Regulated Electric (122)"/>
    <s v="X DNU #240 (T) Boone Sub"/>
    <x v="209"/>
    <n v="135500"/>
    <x v="3"/>
    <n v="9711540"/>
    <s v="Repl 2 str-line 240-lightning"/>
    <d v="2006-06-09T00:00:00"/>
    <d v="2006-06-01T00:00:00"/>
    <s v="10023600"/>
  </r>
  <r>
    <n v="0"/>
    <n v="0"/>
    <n v="0"/>
    <n v="0"/>
    <d v="2023-12-01T00:00:00"/>
    <s v="BH Colorado Electric Oper Co"/>
    <s v="Regulated Electric (122)"/>
    <s v="X DNU #240 (T) Boone Sub"/>
    <x v="209"/>
    <n v="135500"/>
    <x v="3"/>
    <n v="9809623"/>
    <s v="Inv Storm Damage #240 5/20/01"/>
    <d v="2001-05-25T00:00:00"/>
    <d v="2002-01-01T00:00:00"/>
    <s v="10012889"/>
  </r>
  <r>
    <n v="0"/>
    <n v="0"/>
    <n v="0"/>
    <n v="0"/>
    <d v="2023-12-01T00:00:00"/>
    <s v="BH Colorado Electric Oper Co"/>
    <s v="Regulated Electric (122)"/>
    <s v="X DNU #240 (T) Boone Sub"/>
    <x v="209"/>
    <n v="135500"/>
    <x v="3"/>
    <n v="29101012"/>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500"/>
    <x v="3"/>
    <n v="28862474"/>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3-12-01T00:00:00"/>
    <s v="BH Colorado Electric Oper Co"/>
    <s v="Regulated Electric (122)"/>
    <s v="X DNU #240 (T) Boone Sub"/>
    <x v="209"/>
    <n v="135500"/>
    <x v="3"/>
    <n v="28960886"/>
    <s v="This is year one of a three year project to rebuild the 45.5 mile Boone to LaJunta 115kV transmission line.  The rebuild has been approved by the CO PUC as ordinary course of business."/>
    <d v="2019-05-18T00:00:00"/>
    <d v="2020-02-01T00:00:00"/>
    <s v="10057778"/>
  </r>
  <r>
    <n v="0"/>
    <n v="0"/>
    <n v="0"/>
    <n v="0"/>
    <d v="2023-12-01T00:00:00"/>
    <s v="BH Colorado Electric Oper Co"/>
    <s v="Regulated Electric (122)"/>
    <s v="X DNU #240 (T) Boone Sub"/>
    <x v="209"/>
    <n v="135500"/>
    <x v="3"/>
    <n v="12716087"/>
    <s v="STORM CAUSED 115KV STRUCTURE ON LINE 240 TO FAIL. THIS PROJECT IS TO REPLACE THE STRUCTURE"/>
    <d v="2014-07-22T00:00:00"/>
    <d v="2014-09-01T00:00:00"/>
    <s v="10050380"/>
  </r>
  <r>
    <n v="0"/>
    <n v="0"/>
    <n v="0"/>
    <n v="0"/>
    <d v="2023-12-01T00:00:00"/>
    <s v="BH Colorado Electric Oper Co"/>
    <s v="Regulated Electric (122)"/>
    <s v="X DNU #240 (T) Boone Sub"/>
    <x v="209"/>
    <n v="135500"/>
    <x v="3"/>
    <n v="9747397"/>
    <s v="Repl 2 pole str -line 240"/>
    <d v="2006-12-12T00:00:00"/>
    <d v="2006-12-01T00:00:00"/>
    <s v="10024441"/>
  </r>
  <r>
    <n v="0"/>
    <n v="0"/>
    <n v="0"/>
    <n v="0"/>
    <d v="2023-12-01T00:00:00"/>
    <s v="BH Colorado Electric Oper Co"/>
    <s v="Regulated Electric (122)"/>
    <s v="X DNU #240 (T) Boone Sub"/>
    <x v="209"/>
    <n v="135500"/>
    <x v="3"/>
    <n v="9747431"/>
    <s v="Repl xarm -line 240"/>
    <d v="2006-12-12T00:00:00"/>
    <d v="2006-12-01T00:00:00"/>
    <s v="10024439"/>
  </r>
  <r>
    <n v="0"/>
    <n v="0"/>
    <n v="0"/>
    <n v="0"/>
    <d v="2023-12-01T00:00:00"/>
    <s v="BH Colorado Electric Oper Co"/>
    <s v="Regulated Electric (122)"/>
    <s v="X DNU #240 (T) Boone Sub"/>
    <x v="209"/>
    <n v="135500"/>
    <x v="3"/>
    <n v="10764463"/>
    <s v="Airport Industrl Tap - DOT Tap"/>
    <d v="2011-03-01T00:00:00"/>
    <d v="2011-03-01T00:00:00"/>
    <s v="7105240131"/>
  </r>
  <r>
    <n v="0"/>
    <n v="0"/>
    <n v="0"/>
    <n v="0"/>
    <d v="2023-12-01T00:00:00"/>
    <s v="BH Colorado Electric Oper Co"/>
    <s v="Regulated Electric (122)"/>
    <s v="X DNU #240 (T) Boone Sub"/>
    <x v="209"/>
    <n v="135500"/>
    <x v="3"/>
    <n v="12092626"/>
    <s v="STR # 317 Electric Transmission Replace : ETOR115  STRUCTURE # 317"/>
    <d v="2013-08-02T00:00:00"/>
    <d v="2013-10-01T00:00:00"/>
    <s v="60020780"/>
  </r>
  <r>
    <n v="0"/>
    <n v="0"/>
    <n v="0"/>
    <n v="0"/>
    <d v="2023-12-01T00:00:00"/>
    <s v="BH Colorado Electric Oper Co"/>
    <s v="Regulated Electric (122)"/>
    <s v="X DNU #240 (T) Boone Sub"/>
    <x v="209"/>
    <n v="135500"/>
    <x v="3"/>
    <n v="27213804"/>
    <s v="This is year one of a three year project to rebuild the 45.5 mile Boone to LaJunta 115kV transmission line.  The rebuild has been approved by the CO PUC as ordinary course of business."/>
    <d v="2019-05-18T00:00:00"/>
    <d v="2019-05-01T00:00:00"/>
    <s v="10057778"/>
  </r>
  <r>
    <n v="0"/>
    <n v="0"/>
    <n v="0"/>
    <n v="0"/>
    <d v="2023-12-01T00:00:00"/>
    <s v="BH Colorado Electric Oper Co"/>
    <s v="Regulated Electric (122)"/>
    <s v="X DNU #240 (T) Boone Sub"/>
    <x v="209"/>
    <n v="135500"/>
    <x v="3"/>
    <n v="9809619"/>
    <s v="Air Mem-Air Mem Tap 115-Inv"/>
    <d v="2001-11-15T00:00:00"/>
    <d v="2002-01-01T00:00:00"/>
    <s v="23558250"/>
  </r>
  <r>
    <n v="0"/>
    <n v="0"/>
    <n v="0"/>
    <n v="0"/>
    <d v="2023-12-01T00:00:00"/>
    <s v="BH Colorado Electric Oper Co"/>
    <s v="Regulated Electric (122)"/>
    <s v="X DNU #240 (T) Boone Sub"/>
    <x v="209"/>
    <n v="135500"/>
    <x v="3"/>
    <n v="9809758"/>
    <s v="Air Mem-Air Mem Tap 115-Inv"/>
    <d v="2001-11-15T00:00:00"/>
    <d v="2002-02-01T00:00:00"/>
    <s v="23558250"/>
  </r>
  <r>
    <n v="0"/>
    <n v="0"/>
    <n v="0"/>
    <n v="0"/>
    <d v="2023-12-01T00:00:00"/>
    <s v="BH Colorado Electric Oper Co"/>
    <s v="Regulated Electric (122)"/>
    <s v="X DNU #240 (T) Boone Sub"/>
    <x v="209"/>
    <n v="135500"/>
    <x v="3"/>
    <n v="11875239"/>
    <s v="Electric Transmission Replace 115kv : ETOR115  STR. # 534"/>
    <d v="2013-05-01T00:00:00"/>
    <d v="2013-05-01T00:00:00"/>
    <s v="60020235"/>
  </r>
  <r>
    <n v="0"/>
    <n v="0"/>
    <n v="0"/>
    <n v="0"/>
    <d v="2023-12-01T00:00:00"/>
    <s v="BH Colorado Electric Oper Co"/>
    <s v="Regulated Electric (122)"/>
    <s v="X DNU #240 (T) Boone Sub"/>
    <x v="209"/>
    <n v="135500"/>
    <x v="3"/>
    <n v="29083380"/>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500"/>
    <x v="3"/>
    <n v="29101018"/>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500"/>
    <x v="3"/>
    <n v="14944079"/>
    <s v="This project is to replace and repair the 115 kV lint that runs between Boone and la Junta substations"/>
    <d v="2016-04-04T00:00:00"/>
    <d v="2016-07-01T00:00:00"/>
    <s v="10054488"/>
  </r>
  <r>
    <n v="0"/>
    <n v="0"/>
    <n v="0"/>
    <n v="0"/>
    <d v="2023-12-01T00:00:00"/>
    <s v="BH Colorado Electric Oper Co"/>
    <s v="Regulated Electric (122)"/>
    <s v="X DNU #240 (T) Boone Sub"/>
    <x v="209"/>
    <n v="135500"/>
    <x v="3"/>
    <n v="9860073"/>
    <s v="Inst Fllod Cont-Protect 115KV"/>
    <d v="1999-12-02T00:00:00"/>
    <d v="2000-03-01T00:00:00"/>
    <s v="10008601"/>
  </r>
  <r>
    <n v="0"/>
    <n v="0"/>
    <n v="0"/>
    <n v="0"/>
    <d v="2023-12-01T00:00:00"/>
    <s v="BH Colorado Electric Oper Co"/>
    <s v="Regulated Electric (122)"/>
    <s v="X DNU #240 (T) Boone Sub"/>
    <x v="209"/>
    <n v="135500"/>
    <x v="3"/>
    <n v="20969817"/>
    <s v="This wo is for the replacment of one structure and 7 cross arms that were identified during the spring patrol."/>
    <d v="2018-01-15T00:00:00"/>
    <d v="2018-01-01T00:00:00"/>
    <s v="10057618"/>
  </r>
  <r>
    <n v="0"/>
    <n v="0"/>
    <n v="0"/>
    <n v="0"/>
    <d v="2023-12-01T00:00:00"/>
    <s v="BH Colorado Electric Oper Co"/>
    <s v="Regulated Electric (122)"/>
    <s v="X DNU #240 (T) Boone Sub"/>
    <x v="209"/>
    <n v="135500"/>
    <x v="3"/>
    <n v="9809400"/>
    <s v="Inv Storm Damage #240 5/20/01"/>
    <d v="2001-05-25T00:00:00"/>
    <d v="2001-12-01T00:00:00"/>
    <s v="10012889"/>
  </r>
  <r>
    <n v="0"/>
    <n v="0"/>
    <n v="0"/>
    <n v="0"/>
    <d v="2023-12-01T00:00:00"/>
    <s v="BH Colorado Electric Oper Co"/>
    <s v="Regulated Electric (122)"/>
    <s v="X DNU #240 (T) Boone Sub"/>
    <x v="209"/>
    <n v="135500"/>
    <x v="3"/>
    <n v="29083374"/>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500"/>
    <x v="3"/>
    <n v="28960892"/>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3-12-01T00:00:00"/>
    <s v="BH Colorado Electric Oper Co"/>
    <s v="Regulated Electric (122)"/>
    <s v="X DNU #240 (T) Boone Sub"/>
    <x v="209"/>
    <n v="135500"/>
    <x v="3"/>
    <n v="9807331"/>
    <s v="Inv Storm Damage #240 5/20/01"/>
    <d v="2001-05-25T00:00:00"/>
    <d v="2001-06-01T00:00:00"/>
    <s v="10012889"/>
  </r>
  <r>
    <n v="0"/>
    <n v="0"/>
    <n v="0"/>
    <n v="0"/>
    <d v="2023-12-01T00:00:00"/>
    <s v="BH Colorado Electric Oper Co"/>
    <s v="Regulated Electric (122)"/>
    <s v="X DNU #240 (T) Boone Sub"/>
    <x v="209"/>
    <n v="135500"/>
    <x v="3"/>
    <n v="28830290"/>
    <s v="This is year one of a three year project to rebuild the 45.5 mile Boone to LaJunta 115kV transmission line.  The rebuild has been approved by the CO PUC as ordinary course of business."/>
    <d v="2019-05-18T00:00:00"/>
    <d v="2020-01-01T00:00:00"/>
    <s v="10057778"/>
  </r>
  <r>
    <n v="0"/>
    <n v="0"/>
    <n v="0"/>
    <n v="0"/>
    <d v="2023-12-01T00:00:00"/>
    <s v="BH Colorado Electric Oper Co"/>
    <s v="Regulated Electric (122)"/>
    <s v="X DNU #240 (T) Boone Sub"/>
    <x v="209"/>
    <n v="135500"/>
    <x v="21"/>
    <n v="9809985"/>
    <s v="GUYS"/>
    <d v="2001-11-15T00:00:00"/>
    <d v="2002-01-01T00:00:00"/>
    <s v="23558250"/>
  </r>
  <r>
    <n v="0"/>
    <n v="0"/>
    <n v="0"/>
    <n v="0"/>
    <d v="2023-12-01T00:00:00"/>
    <s v="BH Colorado Electric Oper Co"/>
    <s v="Regulated Electric (122)"/>
    <s v="X DNU #240 (T) Boone Sub"/>
    <x v="209"/>
    <n v="135500"/>
    <x v="33"/>
    <n v="9810017"/>
    <s v="POLE, STEEL"/>
    <d v="2001-11-15T00:00:00"/>
    <d v="2002-01-01T00:00:00"/>
    <s v="23558250"/>
  </r>
  <r>
    <n v="0"/>
    <n v="0"/>
    <n v="0"/>
    <n v="0"/>
    <d v="2023-12-01T00:00:00"/>
    <s v="BH Colorado Electric Oper Co"/>
    <s v="Regulated Electric (122)"/>
    <s v="X DNU #240 (T) Boone Sub"/>
    <x v="209"/>
    <n v="135500"/>
    <x v="33"/>
    <n v="12188704"/>
    <s v="STEEL STRUCTURES"/>
    <d v="2013-05-03T00:00:00"/>
    <d v="2013-06-01T00:00:00"/>
    <s v="10047895"/>
  </r>
  <r>
    <n v="0"/>
    <n v="0"/>
    <n v="0"/>
    <n v="0"/>
    <d v="2023-12-01T00:00:00"/>
    <s v="BH Colorado Electric Oper Co"/>
    <s v="Regulated Electric (122)"/>
    <s v="X DNU #240 (T) Boone Sub"/>
    <x v="209"/>
    <n v="135500"/>
    <x v="23"/>
    <n v="20954277"/>
    <s v="Pole, Wood, 50'"/>
    <d v="2016-04-04T00:00:00"/>
    <d v="2016-01-01T00:00:00"/>
    <s v="10054488"/>
  </r>
  <r>
    <n v="0"/>
    <n v="0"/>
    <n v="0"/>
    <n v="0"/>
    <d v="2023-12-01T00:00:00"/>
    <s v="BH Colorado Electric Oper Co"/>
    <s v="Regulated Electric (122)"/>
    <s v="X DNU #240 (T) Boone Sub"/>
    <x v="209"/>
    <n v="135500"/>
    <x v="24"/>
    <n v="20954280"/>
    <s v="Pole, Wood, 55'"/>
    <d v="2016-04-04T00:00:00"/>
    <d v="2016-01-01T00:00:00"/>
    <s v="10054488"/>
  </r>
  <r>
    <n v="0"/>
    <n v="0"/>
    <n v="0"/>
    <n v="0"/>
    <d v="2023-12-01T00:00:00"/>
    <s v="BH Colorado Electric Oper Co"/>
    <s v="Regulated Electric (122)"/>
    <s v="X DNU #240 (T) Boone Sub"/>
    <x v="209"/>
    <n v="135500"/>
    <x v="25"/>
    <n v="11873646"/>
    <s v="Pole, Wood, 60'"/>
    <d v="1958-07-01T00:00:00"/>
    <d v="1958-07-01T00:00:00"/>
    <s v="WCDXFER"/>
  </r>
  <r>
    <n v="0"/>
    <n v="0"/>
    <n v="0"/>
    <n v="0"/>
    <d v="2023-12-01T00:00:00"/>
    <s v="BH Colorado Electric Oper Co"/>
    <s v="Regulated Electric (122)"/>
    <s v="X DNU #240 (T) Boone Sub"/>
    <x v="209"/>
    <n v="135500"/>
    <x v="25"/>
    <n v="11984606"/>
    <s v="Pole, Wood, 60'"/>
    <d v="2013-05-01T00:00:00"/>
    <d v="2013-01-01T00:00:00"/>
    <s v="60020235"/>
  </r>
  <r>
    <n v="0"/>
    <n v="0"/>
    <n v="0"/>
    <n v="0"/>
    <d v="2023-12-01T00:00:00"/>
    <s v="BH Colorado Electric Oper Co"/>
    <s v="Regulated Electric (122)"/>
    <s v="X DNU #240 (T) Boone Sub"/>
    <x v="209"/>
    <n v="135500"/>
    <x v="25"/>
    <n v="20954283"/>
    <s v="Pole, Wood, 60'"/>
    <d v="2016-04-04T00:00:00"/>
    <d v="2016-01-01T00:00:00"/>
    <s v="10054488"/>
  </r>
  <r>
    <n v="0"/>
    <n v="0"/>
    <n v="0"/>
    <n v="0"/>
    <d v="2023-12-01T00:00:00"/>
    <s v="BH Colorado Electric Oper Co"/>
    <s v="Regulated Electric (122)"/>
    <s v="X DNU #240 (T) Boone Sub"/>
    <x v="209"/>
    <n v="135500"/>
    <x v="26"/>
    <n v="12159376"/>
    <s v="Pole, Wood, 65' Or Greater"/>
    <d v="2013-08-02T00:00:00"/>
    <d v="2013-01-01T00:00:00"/>
    <s v="60020780"/>
  </r>
  <r>
    <n v="0"/>
    <n v="0"/>
    <n v="0"/>
    <n v="0"/>
    <d v="2023-12-01T00:00:00"/>
    <s v="BH Colorado Electric Oper Co"/>
    <s v="Regulated Electric (122)"/>
    <s v="X DNU #240 (T) Boone Sub"/>
    <x v="209"/>
    <n v="135500"/>
    <x v="26"/>
    <n v="20954286"/>
    <s v="Pole, Wood, 65' Or Greater"/>
    <d v="2016-04-04T00:00:00"/>
    <d v="2016-01-01T00:00:00"/>
    <s v="10054488"/>
  </r>
  <r>
    <n v="0"/>
    <n v="0"/>
    <n v="0"/>
    <n v="0"/>
    <d v="2023-12-01T00:00:00"/>
    <s v="BH Colorado Electric Oper Co"/>
    <s v="Regulated Electric (122)"/>
    <s v="X DNU #240 (T) Boone Sub"/>
    <x v="209"/>
    <n v="135500"/>
    <x v="26"/>
    <n v="11995394"/>
    <s v="Pole, Wood, 65' Or Greater"/>
    <d v="1986-07-01T00:00:00"/>
    <d v="1986-07-01T00:00:00"/>
    <s v="WCDXFER"/>
  </r>
  <r>
    <n v="0"/>
    <n v="0"/>
    <n v="0"/>
    <n v="0"/>
    <d v="2023-12-01T00:00:00"/>
    <s v="BH Colorado Electric Oper Co"/>
    <s v="Regulated Electric (122)"/>
    <s v="X DNU #240 (T) Boone Sub"/>
    <x v="209"/>
    <n v="135500"/>
    <x v="39"/>
    <n v="29606298"/>
    <s v="Pole, Wood"/>
    <d v="2020-01-17T00:00:00"/>
    <d v="2020-01-01T00:00:00"/>
    <s v="10066038"/>
  </r>
  <r>
    <n v="0"/>
    <n v="0"/>
    <n v="0"/>
    <n v="0"/>
    <d v="2023-12-01T00:00:00"/>
    <s v="BH Colorado Electric Oper Co"/>
    <s v="Regulated Electric (122)"/>
    <s v="X DNU #240 (T) Boone Sub"/>
    <x v="209"/>
    <n v="135500"/>
    <x v="34"/>
    <n v="9811845"/>
    <s v="POLE, WOOD"/>
    <d v="2002-10-01T00:00:00"/>
    <d v="2002-01-01T00:00:00"/>
    <s v="7105240131"/>
  </r>
  <r>
    <n v="0"/>
    <n v="0"/>
    <n v="0"/>
    <n v="0"/>
    <d v="2023-12-01T00:00:00"/>
    <s v="BH Colorado Electric Oper Co"/>
    <s v="Regulated Electric (122)"/>
    <s v="X DNU #240 (T) Boone Sub"/>
    <x v="209"/>
    <n v="135500"/>
    <x v="34"/>
    <n v="9810018"/>
    <s v="POLE, WOOD"/>
    <d v="2001-11-15T00:00:00"/>
    <d v="2002-01-01T00:00:00"/>
    <s v="23558250"/>
  </r>
  <r>
    <n v="0"/>
    <n v="0"/>
    <n v="0"/>
    <n v="0"/>
    <d v="2023-12-01T00:00:00"/>
    <s v="BH Colorado Electric Oper Co"/>
    <s v="Regulated Electric (122)"/>
    <s v="X DNU #240 (T) Boone Sub"/>
    <x v="209"/>
    <n v="135500"/>
    <x v="34"/>
    <n v="9810192"/>
    <s v="POLE, WOOD"/>
    <d v="2002-05-01T00:00:00"/>
    <d v="2002-01-01T00:00:00"/>
    <s v="5105204113"/>
  </r>
  <r>
    <n v="0"/>
    <n v="0"/>
    <n v="0"/>
    <n v="0"/>
    <d v="2023-12-01T00:00:00"/>
    <s v="BH Colorado Electric Oper Co"/>
    <s v="Regulated Electric (122)"/>
    <s v="X DNU #240 (T) Boone Sub"/>
    <x v="209"/>
    <n v="135500"/>
    <x v="34"/>
    <n v="9807448"/>
    <s v="POLE, WOOD"/>
    <d v="1999-12-02T00:00:00"/>
    <d v="2000-01-01T00:00:00"/>
    <s v="WCDXFER"/>
  </r>
  <r>
    <n v="0"/>
    <n v="0"/>
    <n v="0"/>
    <n v="0"/>
    <d v="2023-12-01T00:00:00"/>
    <s v="BH Colorado Electric Oper Co"/>
    <s v="Regulated Electric (122)"/>
    <s v="X DNU #240 (T) Boone Sub"/>
    <x v="209"/>
    <n v="135500"/>
    <x v="34"/>
    <n v="9742249"/>
    <s v="POLE, WOOD"/>
    <d v="2006-12-12T00:00:00"/>
    <d v="2006-01-01T00:00:00"/>
    <s v="10023600"/>
  </r>
  <r>
    <n v="0"/>
    <n v="0"/>
    <n v="0"/>
    <n v="0"/>
    <d v="2023-12-01T00:00:00"/>
    <s v="BH Colorado Electric Oper Co"/>
    <s v="Regulated Electric (122)"/>
    <s v="X DNU #240 (T) Boone Sub"/>
    <x v="209"/>
    <n v="135500"/>
    <x v="34"/>
    <n v="10500674"/>
    <s v="POLE, WOOD 65 FOOT CLASS"/>
    <d v="2010-10-01T00:00:00"/>
    <d v="2010-10-01T00:00:00"/>
    <s v="7105240131"/>
  </r>
  <r>
    <n v="0"/>
    <n v="0"/>
    <n v="0"/>
    <n v="0"/>
    <d v="2023-12-01T00:00:00"/>
    <s v="BH Colorado Electric Oper Co"/>
    <s v="Regulated Electric (122)"/>
    <s v="X DNU #240 (T) Boone Sub"/>
    <x v="209"/>
    <n v="135500"/>
    <x v="34"/>
    <n v="9808210"/>
    <s v="POLE, WOOD"/>
    <d v="2001-05-25T00:00:00"/>
    <d v="2001-01-01T00:00:00"/>
    <s v="10012889"/>
  </r>
  <r>
    <n v="0"/>
    <n v="0"/>
    <n v="0"/>
    <n v="0"/>
    <d v="2023-12-01T00:00:00"/>
    <s v="BH Colorado Electric Oper Co"/>
    <s v="Regulated Electric (122)"/>
    <s v="X DNU #240 (T) Boone Sub"/>
    <x v="209"/>
    <n v="135500"/>
    <x v="34"/>
    <n v="9803291"/>
    <s v="POLE, WOOD"/>
    <d v="1986-07-01T00:00:00"/>
    <d v="1986-07-01T00:00:00"/>
    <s v="WCDXFER"/>
  </r>
  <r>
    <n v="0"/>
    <n v="0"/>
    <n v="0"/>
    <n v="0"/>
    <d v="2023-12-01T00:00:00"/>
    <s v="BH Colorado Electric Oper Co"/>
    <s v="Regulated Electric (122)"/>
    <s v="X DNU #240 (T) Boone Sub"/>
    <x v="209"/>
    <n v="135500"/>
    <x v="34"/>
    <n v="9803398"/>
    <s v="POLE, WOOD"/>
    <d v="1994-07-01T00:00:00"/>
    <d v="1994-07-01T00:00:00"/>
    <s v="WCDXFER"/>
  </r>
  <r>
    <n v="0"/>
    <n v="0"/>
    <n v="0"/>
    <n v="0"/>
    <d v="2023-12-01T00:00:00"/>
    <s v="BH Colorado Electric Oper Co"/>
    <s v="Regulated Electric (122)"/>
    <s v="X DNU #240 (T) Boone Sub"/>
    <x v="209"/>
    <n v="135500"/>
    <x v="13"/>
    <n v="20954292"/>
    <s v="H- Frame Structure"/>
    <d v="2016-04-04T00:00:00"/>
    <d v="2016-07-01T00:00:00"/>
    <s v="10054488"/>
  </r>
  <r>
    <n v="0"/>
    <n v="0"/>
    <n v="0"/>
    <n v="0"/>
    <d v="2023-12-01T00:00:00"/>
    <s v="BH Colorado Electric Oper Co"/>
    <s v="Regulated Electric (122)"/>
    <s v="X DNU #240 (T) Boone Sub"/>
    <x v="209"/>
    <n v="135500"/>
    <x v="53"/>
    <n v="20667083"/>
    <s v="Wood 1 Pole 60"/>
    <d v="2015-05-12T00:00:00"/>
    <d v="2015-07-01T00:00:00"/>
    <s v="50507XFER"/>
  </r>
  <r>
    <n v="0"/>
    <n v="0"/>
    <n v="0"/>
    <n v="0"/>
    <d v="2023-12-01T00:00:00"/>
    <s v="BH Colorado Electric Oper Co"/>
    <s v="Regulated Electric (122)"/>
    <s v="X DNU #240 (T) Boone Sub"/>
    <x v="209"/>
    <n v="135500"/>
    <x v="54"/>
    <n v="20666940"/>
    <s v="Wood 1 Pole 65'"/>
    <d v="2015-05-12T00:00:00"/>
    <d v="2015-07-01T00:00:00"/>
    <s v="50507XFER"/>
  </r>
  <r>
    <n v="0"/>
    <n v="0"/>
    <n v="0"/>
    <n v="0"/>
    <d v="2023-12-01T00:00:00"/>
    <s v="BH Colorado Electric Oper Co"/>
    <s v="Regulated Electric (122)"/>
    <s v="X DNU #240 (T) Boone Sub"/>
    <x v="209"/>
    <n v="135500"/>
    <x v="54"/>
    <n v="20667127"/>
    <s v="Wood 1 Pole 65"/>
    <d v="2015-05-12T00:00:00"/>
    <d v="2015-07-01T00:00:00"/>
    <s v="50507XFER"/>
  </r>
  <r>
    <n v="0"/>
    <n v="0"/>
    <n v="0"/>
    <n v="0"/>
    <d v="2023-12-01T00:00:00"/>
    <s v="BH Colorado Electric Oper Co"/>
    <s v="Regulated Electric (122)"/>
    <s v="X DNU #240 (T) Boone Sub"/>
    <x v="209"/>
    <n v="135500"/>
    <x v="54"/>
    <n v="20666995"/>
    <s v="Wood 1 Pole 65"/>
    <d v="2015-05-12T00:00:00"/>
    <d v="2015-07-01T00:00:00"/>
    <s v="50507XFER"/>
  </r>
  <r>
    <n v="0"/>
    <n v="0"/>
    <n v="0"/>
    <n v="0"/>
    <d v="2023-12-01T00:00:00"/>
    <s v="BH Colorado Electric Oper Co"/>
    <s v="Regulated Electric (122)"/>
    <s v="X DNU #240 (T) Boone Sub"/>
    <x v="209"/>
    <n v="135500"/>
    <x v="54"/>
    <n v="20667116"/>
    <s v="Wood 1 Pole 65'"/>
    <d v="2015-05-12T00:00:00"/>
    <d v="2015-07-01T00:00:00"/>
    <s v="50507XFER"/>
  </r>
  <r>
    <n v="0"/>
    <n v="0"/>
    <n v="0"/>
    <n v="0"/>
    <d v="2023-12-01T00:00:00"/>
    <s v="BH Colorado Electric Oper Co"/>
    <s v="Regulated Electric (122)"/>
    <s v="X DNU #240 (T) Boone Sub"/>
    <x v="209"/>
    <n v="135500"/>
    <x v="54"/>
    <n v="20667149"/>
    <s v="Wood 1 Pole 65"/>
    <d v="2015-05-12T00:00:00"/>
    <d v="2015-07-01T00:00:00"/>
    <s v="50507XFER"/>
  </r>
  <r>
    <n v="0"/>
    <n v="0"/>
    <n v="0"/>
    <n v="0"/>
    <d v="2023-12-01T00:00:00"/>
    <s v="BH Colorado Electric Oper Co"/>
    <s v="Regulated Electric (122)"/>
    <s v="X DNU #240 (T) Boone Sub"/>
    <x v="209"/>
    <n v="135500"/>
    <x v="54"/>
    <n v="20666951"/>
    <s v="Wood 1 Pole 65"/>
    <d v="2015-05-12T00:00:00"/>
    <d v="2015-07-01T00:00:00"/>
    <s v="50507XFER"/>
  </r>
  <r>
    <n v="0"/>
    <n v="0"/>
    <n v="0"/>
    <n v="0"/>
    <d v="2023-12-01T00:00:00"/>
    <s v="BH Colorado Electric Oper Co"/>
    <s v="Regulated Electric (122)"/>
    <s v="X DNU #240 (T) Boone Sub"/>
    <x v="209"/>
    <n v="135500"/>
    <x v="54"/>
    <n v="20666962"/>
    <s v="Wood 1 Pole 65"/>
    <d v="2015-05-12T00:00:00"/>
    <d v="2015-07-01T00:00:00"/>
    <s v="50507XFER"/>
  </r>
  <r>
    <n v="0"/>
    <n v="0"/>
    <n v="0"/>
    <n v="0"/>
    <d v="2023-12-01T00:00:00"/>
    <s v="BH Colorado Electric Oper Co"/>
    <s v="Regulated Electric (122)"/>
    <s v="X DNU #240 (T) Boone Sub"/>
    <x v="209"/>
    <n v="135500"/>
    <x v="54"/>
    <n v="20667237"/>
    <s v="Wood 1 Pole 65'"/>
    <d v="2015-05-12T00:00:00"/>
    <d v="2015-07-01T00:00:00"/>
    <s v="50507XFER"/>
  </r>
  <r>
    <n v="0"/>
    <n v="0"/>
    <n v="0"/>
    <n v="0"/>
    <d v="2023-12-01T00:00:00"/>
    <s v="BH Colorado Electric Oper Co"/>
    <s v="Regulated Electric (122)"/>
    <s v="X DNU #240 (T) Boone Sub"/>
    <x v="209"/>
    <n v="135500"/>
    <x v="54"/>
    <n v="20666973"/>
    <s v="Wood 1 Pole 65"/>
    <d v="2015-05-12T00:00:00"/>
    <d v="2015-07-01T00:00:00"/>
    <s v="50507XFER"/>
  </r>
  <r>
    <n v="0"/>
    <n v="0"/>
    <n v="0"/>
    <n v="0"/>
    <d v="2023-12-01T00:00:00"/>
    <s v="BH Colorado Electric Oper Co"/>
    <s v="Regulated Electric (122)"/>
    <s v="X DNU #240 (T) Boone Sub"/>
    <x v="209"/>
    <n v="135500"/>
    <x v="54"/>
    <n v="20666918"/>
    <s v="Wood 1 Pole 65"/>
    <d v="2015-05-12T00:00:00"/>
    <d v="2015-07-01T00:00:00"/>
    <s v="50507XFER"/>
  </r>
  <r>
    <n v="0"/>
    <n v="0"/>
    <n v="0"/>
    <n v="0"/>
    <d v="2023-12-01T00:00:00"/>
    <s v="BH Colorado Electric Oper Co"/>
    <s v="Regulated Electric (122)"/>
    <s v="X DNU #240 (T) Boone Sub"/>
    <x v="209"/>
    <n v="135500"/>
    <x v="54"/>
    <n v="20667017"/>
    <s v="Wood 1 Pole 65"/>
    <d v="2015-05-12T00:00:00"/>
    <d v="2015-07-01T00:00:00"/>
    <s v="50507XFER"/>
  </r>
  <r>
    <n v="0"/>
    <n v="0"/>
    <n v="0"/>
    <n v="0"/>
    <d v="2023-12-01T00:00:00"/>
    <s v="BH Colorado Electric Oper Co"/>
    <s v="Regulated Electric (122)"/>
    <s v="X DNU #240 (T) Boone Sub"/>
    <x v="209"/>
    <n v="135500"/>
    <x v="54"/>
    <n v="20667050"/>
    <s v="Wood 1 Pole 65"/>
    <d v="2015-05-12T00:00:00"/>
    <d v="2015-07-01T00:00:00"/>
    <s v="50507XFER"/>
  </r>
  <r>
    <n v="0"/>
    <n v="0"/>
    <n v="0"/>
    <n v="0"/>
    <d v="2023-12-01T00:00:00"/>
    <s v="BH Colorado Electric Oper Co"/>
    <s v="Regulated Electric (122)"/>
    <s v="X DNU #240 (T) Boone Sub"/>
    <x v="209"/>
    <n v="135500"/>
    <x v="54"/>
    <n v="20667105"/>
    <s v="Wood 1 Pole 65"/>
    <d v="2015-05-12T00:00:00"/>
    <d v="2015-07-01T00:00:00"/>
    <s v="50507XFER"/>
  </r>
  <r>
    <n v="0"/>
    <n v="0"/>
    <n v="0"/>
    <n v="0"/>
    <d v="2023-12-01T00:00:00"/>
    <s v="BH Colorado Electric Oper Co"/>
    <s v="Regulated Electric (122)"/>
    <s v="X DNU #240 (T) Boone Sub"/>
    <x v="209"/>
    <n v="135500"/>
    <x v="54"/>
    <n v="20667160"/>
    <s v="Wood 1 Pole 65'"/>
    <d v="2015-05-12T00:00:00"/>
    <d v="2015-07-01T00:00:00"/>
    <s v="50507XFER"/>
  </r>
  <r>
    <n v="0"/>
    <n v="0"/>
    <n v="0"/>
    <n v="0"/>
    <d v="2023-12-01T00:00:00"/>
    <s v="BH Colorado Electric Oper Co"/>
    <s v="Regulated Electric (122)"/>
    <s v="X DNU #240 (T) Boone Sub"/>
    <x v="209"/>
    <n v="135500"/>
    <x v="54"/>
    <n v="20667182"/>
    <s v="Wood 1 Pole 65"/>
    <d v="2015-05-12T00:00:00"/>
    <d v="2015-07-01T00:00:00"/>
    <s v="50507XFER"/>
  </r>
  <r>
    <n v="0"/>
    <n v="0"/>
    <n v="0"/>
    <n v="0"/>
    <d v="2023-12-01T00:00:00"/>
    <s v="BH Colorado Electric Oper Co"/>
    <s v="Regulated Electric (122)"/>
    <s v="X DNU #240 (T) Boone Sub"/>
    <x v="209"/>
    <n v="135500"/>
    <x v="54"/>
    <n v="20667248"/>
    <s v="Wood 1 Pole 65"/>
    <d v="2015-05-12T00:00:00"/>
    <d v="2015-07-01T00:00:00"/>
    <s v="50507XFER"/>
  </r>
  <r>
    <n v="0"/>
    <n v="0"/>
    <n v="0"/>
    <n v="0"/>
    <d v="2023-12-01T00:00:00"/>
    <s v="BH Colorado Electric Oper Co"/>
    <s v="Regulated Electric (122)"/>
    <s v="X DNU #240 (T) Boone Sub"/>
    <x v="209"/>
    <n v="135500"/>
    <x v="54"/>
    <n v="20666929"/>
    <s v="Wood 1 Pole 65"/>
    <d v="2015-05-12T00:00:00"/>
    <d v="2015-07-01T00:00:00"/>
    <s v="50507XFER"/>
  </r>
  <r>
    <n v="0"/>
    <n v="0"/>
    <n v="0"/>
    <n v="0"/>
    <d v="2023-12-01T00:00:00"/>
    <s v="BH Colorado Electric Oper Co"/>
    <s v="Regulated Electric (122)"/>
    <s v="X DNU #240 (T) Boone Sub"/>
    <x v="209"/>
    <n v="135500"/>
    <x v="54"/>
    <n v="20667094"/>
    <s v="Wood 1 Pole 65"/>
    <d v="2015-05-12T00:00:00"/>
    <d v="2015-07-01T00:00:00"/>
    <s v="50507XFER"/>
  </r>
  <r>
    <n v="0"/>
    <n v="0"/>
    <n v="0"/>
    <n v="0"/>
    <d v="2023-12-01T00:00:00"/>
    <s v="BH Colorado Electric Oper Co"/>
    <s v="Regulated Electric (122)"/>
    <s v="X DNU #240 (T) Boone Sub"/>
    <x v="209"/>
    <n v="135500"/>
    <x v="54"/>
    <n v="20667226"/>
    <s v="Wood 1 Pole 65"/>
    <d v="2015-05-12T00:00:00"/>
    <d v="2015-07-01T00:00:00"/>
    <s v="50507XFER"/>
  </r>
  <r>
    <n v="0"/>
    <n v="0"/>
    <n v="0"/>
    <n v="0"/>
    <d v="2023-12-01T00:00:00"/>
    <s v="BH Colorado Electric Oper Co"/>
    <s v="Regulated Electric (122)"/>
    <s v="X DNU #240 (T) Boone Sub"/>
    <x v="209"/>
    <n v="135500"/>
    <x v="54"/>
    <n v="20667215"/>
    <s v="Wood 1 Pole 65"/>
    <d v="2015-05-12T00:00:00"/>
    <d v="2015-07-01T00:00:00"/>
    <s v="50507XFER"/>
  </r>
  <r>
    <n v="0"/>
    <n v="0"/>
    <n v="0"/>
    <n v="0"/>
    <d v="2023-12-01T00:00:00"/>
    <s v="BH Colorado Electric Oper Co"/>
    <s v="Regulated Electric (122)"/>
    <s v="X DNU #240 (T) Boone Sub"/>
    <x v="209"/>
    <n v="135500"/>
    <x v="54"/>
    <n v="20667006"/>
    <s v="Wood 1 Pole 65'"/>
    <d v="2015-05-12T00:00:00"/>
    <d v="2015-07-01T00:00:00"/>
    <s v="50507XFER"/>
  </r>
  <r>
    <n v="0"/>
    <n v="0"/>
    <n v="0"/>
    <n v="0"/>
    <d v="2023-12-01T00:00:00"/>
    <s v="BH Colorado Electric Oper Co"/>
    <s v="Regulated Electric (122)"/>
    <s v="X DNU #240 (T) Boone Sub"/>
    <x v="209"/>
    <n v="135500"/>
    <x v="54"/>
    <n v="20667028"/>
    <s v="Wood 1 Pole 65"/>
    <d v="2015-05-12T00:00:00"/>
    <d v="2015-07-01T00:00:00"/>
    <s v="50507XFER"/>
  </r>
  <r>
    <n v="0"/>
    <n v="0"/>
    <n v="0"/>
    <n v="0"/>
    <d v="2023-12-01T00:00:00"/>
    <s v="BH Colorado Electric Oper Co"/>
    <s v="Regulated Electric (122)"/>
    <s v="X DNU #240 (T) Boone Sub"/>
    <x v="209"/>
    <n v="135500"/>
    <x v="54"/>
    <n v="20667171"/>
    <s v="Wood 1 Pole 65"/>
    <d v="2015-05-12T00:00:00"/>
    <d v="2015-07-01T00:00:00"/>
    <s v="50507XFER"/>
  </r>
  <r>
    <n v="0"/>
    <n v="0"/>
    <n v="0"/>
    <n v="0"/>
    <d v="2023-12-01T00:00:00"/>
    <s v="BH Colorado Electric Oper Co"/>
    <s v="Regulated Electric (122)"/>
    <s v="X DNU #240 (T) Boone Sub"/>
    <x v="209"/>
    <n v="135500"/>
    <x v="54"/>
    <n v="20667039"/>
    <s v="Wood 1 Pole 65"/>
    <d v="2015-05-12T00:00:00"/>
    <d v="2015-07-01T00:00:00"/>
    <s v="50507XFER"/>
  </r>
  <r>
    <n v="0"/>
    <n v="0"/>
    <n v="0"/>
    <n v="0"/>
    <d v="2023-12-01T00:00:00"/>
    <s v="BH Colorado Electric Oper Co"/>
    <s v="Regulated Electric (122)"/>
    <s v="X DNU #240 (T) Boone Sub"/>
    <x v="209"/>
    <n v="135500"/>
    <x v="54"/>
    <n v="20667061"/>
    <s v="Wood 1 Pole 65'"/>
    <d v="2015-05-12T00:00:00"/>
    <d v="2015-07-01T00:00:00"/>
    <s v="50507XFER"/>
  </r>
  <r>
    <n v="0"/>
    <n v="0"/>
    <n v="0"/>
    <n v="0"/>
    <d v="2023-12-01T00:00:00"/>
    <s v="BH Colorado Electric Oper Co"/>
    <s v="Regulated Electric (122)"/>
    <s v="X DNU #240 (T) Boone Sub"/>
    <x v="209"/>
    <n v="135500"/>
    <x v="54"/>
    <n v="20667193"/>
    <s v="Wood 1 Pole 65'"/>
    <d v="2015-05-12T00:00:00"/>
    <d v="2015-07-01T00:00:00"/>
    <s v="50507XFER"/>
  </r>
  <r>
    <n v="0"/>
    <n v="0"/>
    <n v="0"/>
    <n v="0"/>
    <d v="2023-12-01T00:00:00"/>
    <s v="BH Colorado Electric Oper Co"/>
    <s v="Regulated Electric (122)"/>
    <s v="X DNU #240 (T) Boone Sub"/>
    <x v="209"/>
    <n v="135500"/>
    <x v="55"/>
    <n v="9974738"/>
    <s v="WOOD 1 POLE 70'"/>
    <d v="1986-07-01T00:00:00"/>
    <d v="1986-07-01T00:00:00"/>
    <s v="CPR Conversion"/>
  </r>
  <r>
    <n v="0"/>
    <n v="0"/>
    <n v="0"/>
    <n v="0"/>
    <d v="2023-12-01T00:00:00"/>
    <s v="BH Colorado Electric Oper Co"/>
    <s v="Regulated Electric (122)"/>
    <s v="X DNU #240 (T) Boone Sub"/>
    <x v="209"/>
    <n v="135500"/>
    <x v="55"/>
    <n v="20667270"/>
    <s v="Wood 1 Pole 70'"/>
    <d v="2015-05-12T00:00:00"/>
    <d v="2015-07-01T00:00:00"/>
    <s v="50507XFER"/>
  </r>
  <r>
    <n v="0"/>
    <n v="0"/>
    <n v="0"/>
    <n v="0"/>
    <d v="2023-12-01T00:00:00"/>
    <s v="BH Colorado Electric Oper Co"/>
    <s v="Regulated Electric (122)"/>
    <s v="X DNU #240 (T) Boone Sub"/>
    <x v="209"/>
    <n v="135500"/>
    <x v="56"/>
    <n v="20666984"/>
    <s v="Wood 1 Pole 75'"/>
    <d v="2015-05-12T00:00:00"/>
    <d v="2015-07-01T00:00:00"/>
    <s v="50507XFER"/>
  </r>
  <r>
    <n v="0"/>
    <n v="0"/>
    <n v="0"/>
    <n v="0"/>
    <d v="2023-12-01T00:00:00"/>
    <s v="BH Colorado Electric Oper Co"/>
    <s v="Regulated Electric (122)"/>
    <s v="X DNU #240 (T) Boone Sub"/>
    <x v="209"/>
    <n v="135500"/>
    <x v="56"/>
    <n v="20667138"/>
    <s v="Wood 1 Pole 75'"/>
    <d v="2015-05-12T00:00:00"/>
    <d v="2015-07-01T00:00:00"/>
    <s v="50507XFER"/>
  </r>
  <r>
    <n v="0"/>
    <n v="0"/>
    <n v="0"/>
    <n v="0"/>
    <d v="2023-12-01T00:00:00"/>
    <s v="BH Colorado Electric Oper Co"/>
    <s v="Regulated Electric (122)"/>
    <s v="X DNU #240 (T) Boone Sub"/>
    <x v="209"/>
    <n v="135500"/>
    <x v="56"/>
    <n v="20667204"/>
    <s v="Wood 1 Pole 75'"/>
    <d v="2015-05-12T00:00:00"/>
    <d v="2015-07-01T00:00:00"/>
    <s v="50507XFER"/>
  </r>
  <r>
    <n v="0"/>
    <n v="0"/>
    <n v="0"/>
    <n v="0"/>
    <d v="2023-12-01T00:00:00"/>
    <s v="BH Colorado Electric Oper Co"/>
    <s v="Regulated Electric (122)"/>
    <s v="X DNU #240 (T) Boone Sub"/>
    <x v="209"/>
    <n v="135500"/>
    <x v="56"/>
    <n v="20667072"/>
    <s v="Wood 1 Pole 75'"/>
    <d v="2015-05-12T00:00:00"/>
    <d v="2015-07-01T00:00:00"/>
    <s v="50507XFER"/>
  </r>
  <r>
    <n v="0"/>
    <n v="0"/>
    <n v="0"/>
    <n v="0"/>
    <d v="2023-12-01T00:00:00"/>
    <s v="BH Colorado Electric Oper Co"/>
    <s v="Regulated Electric (122)"/>
    <s v="X DNU #240 (T) Boone Sub"/>
    <x v="209"/>
    <n v="135500"/>
    <x v="56"/>
    <n v="20667259"/>
    <s v="Wood 1 Pole 75'"/>
    <d v="2015-05-12T00:00:00"/>
    <d v="2015-07-01T00:00:00"/>
    <s v="50507XFER"/>
  </r>
  <r>
    <n v="0"/>
    <n v="0"/>
    <n v="0"/>
    <n v="0"/>
    <d v="2023-12-01T00:00:00"/>
    <s v="BH Colorado Electric Oper Co"/>
    <s v="Regulated Electric (122)"/>
    <s v="X DNU #240 (T) Boone Sub"/>
    <x v="209"/>
    <n v="135500"/>
    <x v="61"/>
    <n v="9882070"/>
    <s v="WOOD 2 POLES 45' 40'"/>
    <d v="1999-12-02T00:00:00"/>
    <d v="2000-01-01T00:00:00"/>
    <s v="10008601"/>
  </r>
  <r>
    <n v="0"/>
    <n v="0"/>
    <n v="0"/>
    <n v="0"/>
    <d v="2023-12-01T00:00:00"/>
    <s v="BH Colorado Electric Oper Co"/>
    <s v="Regulated Electric (122)"/>
    <s v="X DNU #240 (T) Boone Sub"/>
    <x v="209"/>
    <n v="135500"/>
    <x v="430"/>
    <n v="9974739"/>
    <s v="WOOD 2 POLES 65'"/>
    <d v="1994-07-01T00:00:00"/>
    <d v="1994-07-01T00:00:00"/>
    <s v="CPR Conversion"/>
  </r>
  <r>
    <n v="0"/>
    <n v="0"/>
    <n v="0"/>
    <n v="0"/>
    <d v="2023-12-01T00:00:00"/>
    <s v="BH Colorado Electric Oper Co"/>
    <s v="Regulated Electric (122)"/>
    <s v="X DNU #240 (T) Boone Sub"/>
    <x v="209"/>
    <n v="135600"/>
    <x v="74"/>
    <n v="9809987"/>
    <s v="ARRESTER - 0-10,000 VOLTS"/>
    <d v="2001-11-15T00:00:00"/>
    <d v="2002-01-01T00:00:00"/>
    <s v="23558250"/>
  </r>
  <r>
    <n v="0"/>
    <n v="0"/>
    <n v="0"/>
    <n v="0"/>
    <d v="2023-12-01T00:00:00"/>
    <s v="BH Colorado Electric Oper Co"/>
    <s v="Regulated Electric (122)"/>
    <s v="X DNU #240 (T) Boone Sub"/>
    <x v="209"/>
    <n v="135600"/>
    <x v="64"/>
    <n v="20954272"/>
    <s v="Conductor, Oh Acsr Bare 4"/>
    <d v="2016-04-04T00:00:00"/>
    <d v="2016-01-01T00:00:00"/>
    <s v="10054488"/>
  </r>
  <r>
    <n v="0"/>
    <n v="0"/>
    <n v="0"/>
    <n v="0"/>
    <d v="2023-12-01T00:00:00"/>
    <s v="BH Colorado Electric Oper Co"/>
    <s v="Regulated Electric (122)"/>
    <s v="X DNU #240 (T) Boone Sub"/>
    <x v="209"/>
    <n v="135600"/>
    <x v="40"/>
    <n v="12159366"/>
    <s v="Conductor, Oh Copper Bare 4"/>
    <d v="2013-08-02T00:00:00"/>
    <d v="2013-01-01T00:00:00"/>
    <s v="60020780"/>
  </r>
  <r>
    <n v="0"/>
    <n v="0"/>
    <n v="0"/>
    <n v="0"/>
    <d v="2023-12-01T00:00:00"/>
    <s v="BH Colorado Electric Oper Co"/>
    <s v="Regulated Electric (122)"/>
    <s v="X DNU #240 (T) Boone Sub"/>
    <x v="209"/>
    <n v="135600"/>
    <x v="40"/>
    <n v="11984596"/>
    <s v="Conductor, Oh Copper Bare 4"/>
    <d v="2013-05-01T00:00:00"/>
    <d v="2013-01-01T00:00:00"/>
    <s v="60020235"/>
  </r>
  <r>
    <n v="0"/>
    <n v="0"/>
    <n v="0"/>
    <n v="0"/>
    <d v="2023-12-01T00:00:00"/>
    <s v="BH Colorado Electric Oper Co"/>
    <s v="Regulated Electric (122)"/>
    <s v="X DNU #240 (T) Boone Sub"/>
    <x v="209"/>
    <n v="135600"/>
    <x v="47"/>
    <n v="9810015"/>
    <s v="CONDUCTOR, OH TRANS &amp; DIST INSULATED"/>
    <d v="2001-11-15T00:00:00"/>
    <d v="2002-01-01T00:00:00"/>
    <s v="23558250"/>
  </r>
  <r>
    <n v="0"/>
    <n v="0"/>
    <n v="0"/>
    <n v="0"/>
    <d v="2023-12-01T00:00:00"/>
    <s v="BH Colorado Electric Oper Co"/>
    <s v="Regulated Electric (122)"/>
    <s v="X DNU #240 (T) Boone Sub"/>
    <x v="209"/>
    <n v="135600"/>
    <x v="41"/>
    <n v="9810016"/>
    <s v="CONDUCTOR, OH TRANS &amp; DIST BARE"/>
    <d v="2001-11-15T00:00:00"/>
    <d v="2002-01-01T00:00:00"/>
    <s v="23558250"/>
  </r>
  <r>
    <n v="0"/>
    <n v="0"/>
    <n v="0"/>
    <n v="0"/>
    <d v="2023-12-01T00:00:00"/>
    <s v="BH Colorado Electric Oper Co"/>
    <s v="Regulated Electric (122)"/>
    <s v="X DNU #240 (T) Boone Sub"/>
    <x v="209"/>
    <n v="135600"/>
    <x v="35"/>
    <n v="9974737"/>
    <s v="CONDUCTOR, OVERHEAD"/>
    <d v="1986-07-01T00:00:00"/>
    <d v="1986-07-01T00:00:00"/>
    <s v="CPR Conversion"/>
  </r>
  <r>
    <n v="0"/>
    <n v="0"/>
    <n v="0"/>
    <n v="0"/>
    <d v="2023-12-01T00:00:00"/>
    <s v="BH Colorado Electric Oper Co"/>
    <s v="Regulated Electric (122)"/>
    <s v="X DNU #240 (T) Boone Sub"/>
    <x v="209"/>
    <n v="135600"/>
    <x v="76"/>
    <n v="9809986"/>
    <s v="CUTOUTS, 7501-15,000 VOLTS"/>
    <d v="2001-11-15T00:00:00"/>
    <d v="2002-01-01T00:00:00"/>
    <s v="23558250"/>
  </r>
  <r>
    <n v="0"/>
    <n v="0"/>
    <n v="0"/>
    <n v="0"/>
    <d v="2023-12-01T00:00:00"/>
    <s v="BH Colorado Electric Oper Co"/>
    <s v="Regulated Electric (122)"/>
    <s v="X DNU #240 (T) Boone Sub"/>
    <x v="209"/>
    <n v="135600"/>
    <x v="3"/>
    <n v="9747432"/>
    <s v="Repl xarm -line 240"/>
    <d v="2006-12-12T00:00:00"/>
    <d v="2006-12-01T00:00:00"/>
    <s v="10024439"/>
  </r>
  <r>
    <n v="0"/>
    <n v="0"/>
    <n v="0"/>
    <n v="0"/>
    <d v="2023-12-01T00:00:00"/>
    <s v="BH Colorado Electric Oper Co"/>
    <s v="Regulated Electric (122)"/>
    <s v="X DNU #240 (T) Boone Sub"/>
    <x v="209"/>
    <n v="135600"/>
    <x v="3"/>
    <n v="29101015"/>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600"/>
    <x v="3"/>
    <n v="9807332"/>
    <s v="Inv Storm Damage #240 5/20/01"/>
    <d v="2001-05-25T00:00:00"/>
    <d v="2001-06-01T00:00:00"/>
    <s v="10012889"/>
  </r>
  <r>
    <n v="0"/>
    <n v="0"/>
    <n v="0"/>
    <n v="0"/>
    <d v="2023-12-01T00:00:00"/>
    <s v="BH Colorado Electric Oper Co"/>
    <s v="Regulated Electric (122)"/>
    <s v="X DNU #240 (T) Boone Sub"/>
    <x v="209"/>
    <n v="135600"/>
    <x v="3"/>
    <n v="9809396"/>
    <s v="Air Mem-Air Mem Tap 115-Inv"/>
    <d v="2001-11-15T00:00:00"/>
    <d v="2001-12-01T00:00:00"/>
    <s v="23558250"/>
  </r>
  <r>
    <n v="0"/>
    <n v="0"/>
    <n v="0"/>
    <n v="0"/>
    <d v="2023-12-01T00:00:00"/>
    <s v="BH Colorado Electric Oper Co"/>
    <s v="Regulated Electric (122)"/>
    <s v="X DNU #240 (T) Boone Sub"/>
    <x v="209"/>
    <n v="135600"/>
    <x v="3"/>
    <n v="9809620"/>
    <s v="Air Mem-Air Mem Tap 115-Inv"/>
    <d v="2001-11-15T00:00:00"/>
    <d v="2002-01-01T00:00:00"/>
    <s v="23558250"/>
  </r>
  <r>
    <n v="0"/>
    <n v="0"/>
    <n v="0"/>
    <n v="0"/>
    <d v="2023-12-01T00:00:00"/>
    <s v="BH Colorado Electric Oper Co"/>
    <s v="Regulated Electric (122)"/>
    <s v="X DNU #240 (T) Boone Sub"/>
    <x v="209"/>
    <n v="135600"/>
    <x v="3"/>
    <n v="19675708"/>
    <s v="This work order is to replave broken insulaters on the Boone-La Junta 115 kV line (240)"/>
    <d v="2017-03-27T00:00:00"/>
    <d v="2017-04-01T00:00:00"/>
    <s v="10056891"/>
  </r>
  <r>
    <n v="0"/>
    <n v="0"/>
    <n v="0"/>
    <n v="0"/>
    <d v="2023-12-01T00:00:00"/>
    <s v="BH Colorado Electric Oper Co"/>
    <s v="Regulated Electric (122)"/>
    <s v="X DNU #240 (T) Boone Sub"/>
    <x v="209"/>
    <n v="135600"/>
    <x v="3"/>
    <n v="28960883"/>
    <s v="This is year one of a three year project to rebuild the 45.5 mile Boone to LaJunta 115kV transmission line.  The rebuild has been approved by the CO PUC as ordinary course of business."/>
    <d v="2019-05-18T00:00:00"/>
    <d v="2020-02-01T00:00:00"/>
    <s v="10057778"/>
  </r>
  <r>
    <n v="0"/>
    <n v="0"/>
    <n v="0"/>
    <n v="0"/>
    <d v="2023-12-01T00:00:00"/>
    <s v="BH Colorado Electric Oper Co"/>
    <s v="Regulated Electric (122)"/>
    <s v="X DNU #240 (T) Boone Sub"/>
    <x v="209"/>
    <n v="135600"/>
    <x v="3"/>
    <n v="29083370"/>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600"/>
    <x v="3"/>
    <n v="9750620"/>
    <s v="Repl 2 str-line 240-lightning"/>
    <d v="2006-06-09T00:00:00"/>
    <d v="2006-06-01T00:00:00"/>
    <s v="10023600"/>
  </r>
  <r>
    <n v="0"/>
    <n v="0"/>
    <n v="0"/>
    <n v="0"/>
    <d v="2023-12-01T00:00:00"/>
    <s v="BH Colorado Electric Oper Co"/>
    <s v="Regulated Electric (122)"/>
    <s v="X DNU #240 (T) Boone Sub"/>
    <x v="209"/>
    <n v="135600"/>
    <x v="3"/>
    <n v="9808906"/>
    <s v="Air Mem-Air Mem Tap 115-Inv"/>
    <d v="2001-11-15T00:00:00"/>
    <d v="2001-11-01T00:00:00"/>
    <s v="23558250"/>
  </r>
  <r>
    <n v="0"/>
    <n v="0"/>
    <n v="0"/>
    <n v="0"/>
    <d v="2023-12-01T00:00:00"/>
    <s v="BH Colorado Electric Oper Co"/>
    <s v="Regulated Electric (122)"/>
    <s v="X DNU #240 (T) Boone Sub"/>
    <x v="209"/>
    <n v="135600"/>
    <x v="3"/>
    <n v="9860072"/>
    <s v="Inst Fllod Cont-Protect 115KV"/>
    <d v="1999-12-02T00:00:00"/>
    <d v="2000-03-01T00:00:00"/>
    <s v="10008601"/>
  </r>
  <r>
    <n v="0"/>
    <n v="0"/>
    <n v="0"/>
    <n v="0"/>
    <d v="2023-12-01T00:00:00"/>
    <s v="BH Colorado Electric Oper Co"/>
    <s v="Regulated Electric (122)"/>
    <s v="X DNU #240 (T) Boone Sub"/>
    <x v="209"/>
    <n v="135600"/>
    <x v="3"/>
    <n v="9809622"/>
    <s v="Inv Storm Damage #240 5/20/01"/>
    <d v="2001-05-25T00:00:00"/>
    <d v="2002-01-01T00:00:00"/>
    <s v="10012889"/>
  </r>
  <r>
    <n v="0"/>
    <n v="0"/>
    <n v="0"/>
    <n v="0"/>
    <d v="2023-12-01T00:00:00"/>
    <s v="BH Colorado Electric Oper Co"/>
    <s v="Regulated Electric (122)"/>
    <s v="X DNU #240 (T) Boone Sub"/>
    <x v="209"/>
    <n v="135600"/>
    <x v="3"/>
    <n v="11875236"/>
    <s v="Electric Transmission Replace 115kv : ETOR115  STR. # 534"/>
    <d v="2013-05-01T00:00:00"/>
    <d v="2013-05-01T00:00:00"/>
    <s v="60020235"/>
  </r>
  <r>
    <n v="0"/>
    <n v="0"/>
    <n v="0"/>
    <n v="0"/>
    <d v="2023-12-01T00:00:00"/>
    <s v="BH Colorado Electric Oper Co"/>
    <s v="Regulated Electric (122)"/>
    <s v="X DNU #240 (T) Boone Sub"/>
    <x v="209"/>
    <n v="135600"/>
    <x v="3"/>
    <n v="20969814"/>
    <s v="This wo is to install jumpers Between the Nyberg- Boone 115 kV line and the Boone - La Junta 115 kV line"/>
    <d v="2018-01-15T00:00:00"/>
    <d v="2018-01-01T00:00:00"/>
    <s v="10057617"/>
  </r>
  <r>
    <n v="0"/>
    <n v="0"/>
    <n v="0"/>
    <n v="0"/>
    <d v="2023-12-01T00:00:00"/>
    <s v="BH Colorado Electric Oper Co"/>
    <s v="Regulated Electric (122)"/>
    <s v="X DNU #240 (T) Boone Sub"/>
    <x v="209"/>
    <n v="135600"/>
    <x v="3"/>
    <n v="27213801"/>
    <s v="This is year one of a three year project to rebuild the 45.5 mile Boone to LaJunta 115kV transmission line.  The rebuild has been approved by the CO PUC as ordinary course of business."/>
    <d v="2019-05-18T00:00:00"/>
    <d v="2019-05-01T00:00:00"/>
    <s v="10057778"/>
  </r>
  <r>
    <n v="0"/>
    <n v="0"/>
    <n v="0"/>
    <n v="0"/>
    <d v="2023-12-01T00:00:00"/>
    <s v="BH Colorado Electric Oper Co"/>
    <s v="Regulated Electric (122)"/>
    <s v="X DNU #240 (T) Boone Sub"/>
    <x v="209"/>
    <n v="135600"/>
    <x v="3"/>
    <n v="28960889"/>
    <s v="This WO has been created for the portion of the Boone - La Junta rebuild occuring after the initial energization.  WO 10057778 will be used for the project through May 2019.  The work taking place September 2019 - January 2020 will be charged to this WO."/>
    <d v="2020-01-17T00:00:00"/>
    <d v="2020-02-01T00:00:00"/>
    <s v="10066038"/>
  </r>
  <r>
    <n v="0"/>
    <n v="0"/>
    <n v="0"/>
    <n v="0"/>
    <d v="2023-12-01T00:00:00"/>
    <s v="BH Colorado Electric Oper Co"/>
    <s v="Regulated Electric (122)"/>
    <s v="X DNU #240 (T) Boone Sub"/>
    <x v="209"/>
    <n v="135600"/>
    <x v="3"/>
    <n v="29101009"/>
    <s v="This is year one of a three year project to rebuild the 45.5 mile Boone to LaJunta 115kV transmission line.  The rebuild has been approved by the CO PUC as ordinary course of business."/>
    <d v="2019-05-18T00:00:00"/>
    <d v="2020-03-01T00:00:00"/>
    <s v="10057778"/>
  </r>
  <r>
    <n v="0"/>
    <n v="0"/>
    <n v="0"/>
    <n v="0"/>
    <d v="2023-12-01T00:00:00"/>
    <s v="BH Colorado Electric Oper Co"/>
    <s v="Regulated Electric (122)"/>
    <s v="X DNU #240 (T) Boone Sub"/>
    <x v="209"/>
    <n v="135600"/>
    <x v="3"/>
    <n v="28830287"/>
    <s v="This is year one of a three year project to rebuild the 45.5 mile Boone to LaJunta 115kV transmission line.  The rebuild has been approved by the CO PUC as ordinary course of business."/>
    <d v="2019-05-18T00:00:00"/>
    <d v="2020-01-01T00:00:00"/>
    <s v="10057778"/>
  </r>
  <r>
    <n v="0"/>
    <n v="0"/>
    <n v="0"/>
    <n v="0"/>
    <d v="2023-12-01T00:00:00"/>
    <s v="BH Colorado Electric Oper Co"/>
    <s v="Regulated Electric (122)"/>
    <s v="X DNU #240 (T) Boone Sub"/>
    <x v="209"/>
    <n v="135600"/>
    <x v="3"/>
    <n v="29083377"/>
    <s v="This WO has been created for the portion of the Boone - La Junta rebuild occuring after the initial energization.  WO 10057778 will be used for the project through May 2019.  The work taking place September 2019 - January 2020 will be charged to this WO."/>
    <d v="2020-01-17T00:00:00"/>
    <d v="2020-03-01T00:00:00"/>
    <s v="10066038"/>
  </r>
  <r>
    <n v="0"/>
    <n v="0"/>
    <n v="0"/>
    <n v="0"/>
    <d v="2023-12-01T00:00:00"/>
    <s v="BH Colorado Electric Oper Co"/>
    <s v="Regulated Electric (122)"/>
    <s v="X DNU #240 (T) Boone Sub"/>
    <x v="209"/>
    <n v="135600"/>
    <x v="3"/>
    <n v="9747398"/>
    <s v="Repl 2 pole str -line 240"/>
    <d v="2006-12-12T00:00:00"/>
    <d v="2006-12-01T00:00:00"/>
    <s v="10024441"/>
  </r>
  <r>
    <n v="0"/>
    <n v="0"/>
    <n v="0"/>
    <n v="0"/>
    <d v="2023-12-01T00:00:00"/>
    <s v="BH Colorado Electric Oper Co"/>
    <s v="Regulated Electric (122)"/>
    <s v="X DNU #240 (T) Boone Sub"/>
    <x v="209"/>
    <n v="135600"/>
    <x v="3"/>
    <n v="9747404"/>
    <s v="Repl 3 pole struc-line 240"/>
    <d v="2006-12-12T00:00:00"/>
    <d v="2006-12-01T00:00:00"/>
    <s v="10024443"/>
  </r>
  <r>
    <n v="0"/>
    <n v="0"/>
    <n v="0"/>
    <n v="0"/>
    <d v="2023-12-01T00:00:00"/>
    <s v="BH Colorado Electric Oper Co"/>
    <s v="Regulated Electric (122)"/>
    <s v="X DNU #240 (T) Boone Sub"/>
    <x v="209"/>
    <n v="135600"/>
    <x v="3"/>
    <n v="28862471"/>
    <s v="This WO has been created for the portion of the Boone - La Junta rebuild occuring after the initial energization.  WO 10057778 will be used for the project through May 2019.  The work taking place September 2019 - January 2020 will be charged to this WO."/>
    <d v="2020-01-17T00:00:00"/>
    <d v="2020-01-01T00:00:00"/>
    <s v="10066038"/>
  </r>
  <r>
    <n v="0"/>
    <n v="0"/>
    <n v="0"/>
    <n v="0"/>
    <d v="2023-12-01T00:00:00"/>
    <s v="BH Colorado Electric Oper Co"/>
    <s v="Regulated Electric (122)"/>
    <s v="X DNU #240 (T) Boone Sub"/>
    <x v="209"/>
    <n v="135600"/>
    <x v="3"/>
    <n v="9809399"/>
    <s v="Inv Storm Damage #240 5/20/01"/>
    <d v="2001-05-25T00:00:00"/>
    <d v="2001-12-01T00:00:00"/>
    <s v="10012889"/>
  </r>
  <r>
    <n v="0"/>
    <n v="0"/>
    <n v="0"/>
    <n v="0"/>
    <d v="2023-12-01T00:00:00"/>
    <s v="BH Colorado Electric Oper Co"/>
    <s v="Regulated Electric (122)"/>
    <s v="X DNU #240 (T) Boone Sub"/>
    <x v="209"/>
    <n v="135600"/>
    <x v="3"/>
    <n v="9747425"/>
    <s v="Repl 3 pole str #562-line 240"/>
    <d v="2006-12-12T00:00:00"/>
    <d v="2006-12-01T00:00:00"/>
    <s v="10024445"/>
  </r>
  <r>
    <n v="0"/>
    <n v="0"/>
    <n v="0"/>
    <n v="0"/>
    <d v="2023-12-01T00:00:00"/>
    <s v="BH Colorado Electric Oper Co"/>
    <s v="Regulated Electric (122)"/>
    <s v="X DNU #240 (T) Boone Sub"/>
    <x v="209"/>
    <n v="135600"/>
    <x v="3"/>
    <n v="12092623"/>
    <s v="STR # 317 Electric Transmission Replace : ETOR115  STRUCTURE # 317"/>
    <d v="2013-08-02T00:00:00"/>
    <d v="2013-10-01T00:00:00"/>
    <s v="60020780"/>
  </r>
  <r>
    <n v="0"/>
    <n v="0"/>
    <n v="0"/>
    <n v="0"/>
    <d v="2023-12-01T00:00:00"/>
    <s v="BH Colorado Electric Oper Co"/>
    <s v="Regulated Electric (122)"/>
    <s v="X DNU #240 (T) Boone Sub"/>
    <x v="209"/>
    <n v="135600"/>
    <x v="29"/>
    <n v="12188701"/>
    <s v="POST INSULATORS"/>
    <d v="2013-05-03T00:00:00"/>
    <d v="2013-01-01T00:00:00"/>
    <s v="10047895"/>
  </r>
  <r>
    <n v="0"/>
    <n v="0"/>
    <n v="0"/>
    <n v="0"/>
    <d v="2023-12-01T00:00:00"/>
    <s v="BH Colorado Electric Oper Co"/>
    <s v="Regulated Electric (122)"/>
    <s v="X DNU #240 (T) Boone Sub"/>
    <x v="209"/>
    <n v="135600"/>
    <x v="29"/>
    <n v="9741930"/>
    <s v="POST INSULATORS"/>
    <d v="2006-12-12T00:00:00"/>
    <d v="2006-01-01T00:00:00"/>
    <s v="10024443"/>
  </r>
  <r>
    <n v="0"/>
    <n v="0"/>
    <n v="0"/>
    <n v="0"/>
    <d v="2023-12-01T00:00:00"/>
    <s v="BH Colorado Electric Oper Co"/>
    <s v="Regulated Electric (122)"/>
    <s v="X DNU #240 (T) Boone Sub"/>
    <x v="209"/>
    <n v="135600"/>
    <x v="29"/>
    <n v="9810020"/>
    <s v="POST INSULATORS"/>
    <d v="2001-11-15T00:00:00"/>
    <d v="2002-01-01T00:00:00"/>
    <s v="23558250"/>
  </r>
  <r>
    <n v="0"/>
    <n v="0"/>
    <n v="0"/>
    <n v="0"/>
    <d v="2023-12-01T00:00:00"/>
    <s v="BH Colorado Electric Oper Co"/>
    <s v="Regulated Electric (122)"/>
    <s v="X DNU #240 (T) Boone Sub"/>
    <x v="209"/>
    <n v="135600"/>
    <x v="30"/>
    <n v="9974736"/>
    <s v="STATIC WIRE (TRANSMISSION LINES)"/>
    <d v="1986-07-01T00:00:00"/>
    <d v="1986-07-01T00:00:00"/>
    <s v="CPR Conversion"/>
  </r>
  <r>
    <n v="0"/>
    <n v="0"/>
    <n v="0"/>
    <n v="0"/>
    <d v="2023-12-01T00:00:00"/>
    <s v="BH Colorado Electric Oper Co"/>
    <s v="Regulated Electric (122)"/>
    <s v="X DNU #240 (T) Boone Sub"/>
    <x v="209"/>
    <n v="135600"/>
    <x v="31"/>
    <n v="9808213"/>
    <s v="SUSPENSION INSULATORS"/>
    <d v="2001-05-25T00:00:00"/>
    <d v="2001-01-01T00:00:00"/>
    <s v="10012889"/>
  </r>
  <r>
    <n v="0"/>
    <n v="0"/>
    <n v="0"/>
    <n v="0"/>
    <d v="2023-12-01T00:00:00"/>
    <s v="BH Colorado Electric Oper Co"/>
    <s v="Regulated Electric (122)"/>
    <s v="X DNU #240 (T) Boone Sub"/>
    <x v="209"/>
    <n v="135600"/>
    <x v="31"/>
    <n v="9810019"/>
    <s v="SUSPENSION INSULATORS"/>
    <d v="2001-11-15T00:00:00"/>
    <d v="2002-01-01T00:00:00"/>
    <s v="23558250"/>
  </r>
  <r>
    <n v="0"/>
    <n v="0"/>
    <n v="0"/>
    <n v="0"/>
    <d v="2023-12-01T00:00:00"/>
    <s v="BH Colorado Electric Oper Co"/>
    <s v="Regulated Electric (122)"/>
    <s v="X DNU #240 (T) Boone Sub"/>
    <x v="209"/>
    <n v="135600"/>
    <x v="31"/>
    <n v="11984603"/>
    <s v="Suspension Insulators"/>
    <d v="2013-05-01T00:00:00"/>
    <d v="2013-01-01T00:00:00"/>
    <s v="60020235"/>
  </r>
  <r>
    <n v="0"/>
    <n v="0"/>
    <n v="0"/>
    <n v="0"/>
    <d v="2023-12-01T00:00:00"/>
    <s v="BH Colorado Electric Oper Co"/>
    <s v="Regulated Electric (122)"/>
    <s v="X DNU #240 (T) Boone Sub"/>
    <x v="209"/>
    <n v="135600"/>
    <x v="31"/>
    <n v="19713196"/>
    <s v="Suspension Insulators"/>
    <d v="2017-03-27T00:00:00"/>
    <d v="2017-01-01T00:00:00"/>
    <s v="10056891"/>
  </r>
  <r>
    <n v="0"/>
    <n v="0"/>
    <n v="0"/>
    <n v="0"/>
    <d v="2023-12-01T00:00:00"/>
    <s v="BH Colorado Electric Oper Co"/>
    <s v="Regulated Electric (122)"/>
    <s v="X DNU #240 (T) Boone Sub"/>
    <x v="209"/>
    <n v="135600"/>
    <x v="31"/>
    <n v="10500671"/>
    <s v="Suspension Insulators"/>
    <d v="2010-10-01T00:00:00"/>
    <d v="2010-01-01T00:00:00"/>
    <s v="7105240131"/>
  </r>
  <r>
    <n v="0"/>
    <n v="0"/>
    <n v="0"/>
    <n v="0"/>
    <d v="2023-12-01T00:00:00"/>
    <s v="BH Colorado Electric Oper Co"/>
    <s v="Regulated Electric (122)"/>
    <s v="X DNU #240 (T) Boone Sub"/>
    <x v="209"/>
    <n v="135600"/>
    <x v="31"/>
    <n v="11217902"/>
    <s v="Suspension Insulators"/>
    <d v="2011-12-01T00:00:00"/>
    <d v="2011-01-01T00:00:00"/>
    <s v="7105240131"/>
  </r>
  <r>
    <n v="0"/>
    <n v="0"/>
    <n v="0"/>
    <n v="0"/>
    <d v="2023-12-01T00:00:00"/>
    <s v="BH Colorado Electric Oper Co"/>
    <s v="Regulated Electric (122)"/>
    <s v="X DNU #240 (T) Boone Sub"/>
    <x v="209"/>
    <n v="135600"/>
    <x v="31"/>
    <n v="9742250"/>
    <s v="SUSPENSION INSULATORS"/>
    <d v="2006-12-12T00:00:00"/>
    <d v="2006-01-01T00:00:00"/>
    <s v="10023600"/>
  </r>
  <r>
    <n v="0"/>
    <n v="0"/>
    <n v="0"/>
    <n v="0"/>
    <d v="2023-12-01T00:00:00"/>
    <s v="BH Colorado Electric Oper Co"/>
    <s v="Regulated Electric (122)"/>
    <s v="X DNU #240 (T) Boone Sub"/>
    <x v="209"/>
    <n v="135600"/>
    <x v="31"/>
    <n v="9745168"/>
    <s v="SUSPENSION INSULATORS"/>
    <d v="2007-06-01T00:00:00"/>
    <d v="2007-01-01T00:00:00"/>
    <s v="7105240131"/>
  </r>
  <r>
    <n v="0"/>
    <n v="0"/>
    <n v="0"/>
    <n v="0"/>
    <d v="2023-12-01T00:00:00"/>
    <s v="BH Colorado Electric Oper Co"/>
    <s v="Regulated Electric (122)"/>
    <s v="X DNU #240 (T) Boone Sub"/>
    <x v="209"/>
    <n v="135600"/>
    <x v="31"/>
    <n v="12159373"/>
    <s v="Suspension Insulators"/>
    <d v="2013-05-03T00:00:00"/>
    <d v="2013-01-01T00:00:00"/>
    <s v="60020780"/>
  </r>
  <r>
    <n v="0"/>
    <n v="0"/>
    <n v="0"/>
    <n v="0"/>
    <d v="2023-12-01T00:00:00"/>
    <s v="BH Colorado Electric Oper Co"/>
    <s v="Regulated Electric (122)"/>
    <s v="X DNU #700 (D) Airport Industrial"/>
    <x v="210"/>
    <n v="135500"/>
    <x v="32"/>
    <n v="9743154"/>
    <s v="CROSSARM ASSEMBLIES, WOOD"/>
    <d v="2007-10-01T00:00:00"/>
    <d v="2007-01-01T00:00:00"/>
    <s v="7105700131"/>
  </r>
  <r>
    <n v="0"/>
    <n v="0"/>
    <n v="0"/>
    <n v="0"/>
    <d v="2023-12-01T00:00:00"/>
    <s v="BH Colorado Electric Oper Co"/>
    <s v="Regulated Electric (122)"/>
    <s v="X DNU #700 (D) Airport Industrial"/>
    <x v="210"/>
    <n v="135500"/>
    <x v="34"/>
    <n v="9811847"/>
    <s v="POLE, WOOD"/>
    <d v="2002-10-01T00:00:00"/>
    <d v="2002-01-01T00:00:00"/>
    <s v="7105240131"/>
  </r>
  <r>
    <n v="0"/>
    <n v="0"/>
    <n v="0"/>
    <n v="0"/>
    <d v="2023-12-01T00:00:00"/>
    <s v="BH Colorado Electric Oper Co"/>
    <s v="Regulated Electric (122)"/>
    <s v="X DNU #700 (D) Airport Industrial"/>
    <x v="210"/>
    <n v="135600"/>
    <x v="62"/>
    <n v="21323486"/>
    <s v="Aerial Markers"/>
    <d v="2018-01-23T00:00:00"/>
    <d v="2018-01-01T00:00:00"/>
    <s v="10057296"/>
  </r>
  <r>
    <n v="1"/>
    <n v="0"/>
    <n v="0"/>
    <n v="0"/>
    <d v="2023-12-01T00:00:00"/>
    <s v="BH Colorado Electric Oper Co"/>
    <s v="Regulated Electric (122)"/>
    <s v="X DNU #700 (D) Airport Industrial"/>
    <x v="210"/>
    <n v="135600"/>
    <x v="3"/>
    <n v="9994532"/>
    <s v="Repl xarms - Osmose-Ln 700"/>
    <d v="2004-12-07T00:00:00"/>
    <d v="2005-09-01T00:00:00"/>
    <s v="10020833"/>
  </r>
  <r>
    <n v="0"/>
    <n v="0"/>
    <n v="0"/>
    <n v="0"/>
    <d v="2023-12-01T00:00:00"/>
    <s v="BH Colorado Electric Oper Co"/>
    <s v="Regulated Electric (122)"/>
    <s v="X DNU #700 (D) Airport Industrial"/>
    <x v="210"/>
    <n v="135600"/>
    <x v="3"/>
    <n v="20969806"/>
    <s v="this work order is to repair the marker lights and balls at pueblo airport on the 115 kV line"/>
    <d v="2018-01-23T00:00:00"/>
    <d v="2018-01-01T00:00:00"/>
    <s v="10057296"/>
  </r>
  <r>
    <n v="0"/>
    <n v="0"/>
    <n v="0"/>
    <n v="0"/>
    <d v="2023-12-01T00:00:00"/>
    <s v="BH Colorado Electric Oper Co"/>
    <s v="Regulated Electric (122)"/>
    <s v="X DNU #700 (D) Airport Industrial"/>
    <x v="210"/>
    <n v="135600"/>
    <x v="29"/>
    <n v="9743156"/>
    <s v="POST INSULATORS"/>
    <d v="2007-10-01T00:00:00"/>
    <d v="2007-01-01T00:00:00"/>
    <s v="7105700131"/>
  </r>
  <r>
    <n v="0"/>
    <n v="0"/>
    <n v="0"/>
    <n v="0"/>
    <d v="2023-12-01T00:00:00"/>
    <s v="BH Colorado Electric Oper Co"/>
    <s v="Regulated Electric (122)"/>
    <s v="X DNU #700 (D) Airport Industrial"/>
    <x v="210"/>
    <n v="135600"/>
    <x v="29"/>
    <n v="9725758"/>
    <s v="POST INSULATORS"/>
    <d v="2004-12-07T00:00:00"/>
    <d v="2005-01-01T00:00:00"/>
    <s v="10020833"/>
  </r>
  <r>
    <n v="0"/>
    <n v="0"/>
    <n v="0"/>
    <n v="0"/>
    <d v="2023-12-01T00:00:00"/>
    <s v="BH Colorado Electric Oper Co"/>
    <s v="Regulated Electric (122)"/>
    <s v="X DNU #700 (D) Airport Industrial"/>
    <x v="210"/>
    <n v="135600"/>
    <x v="31"/>
    <n v="9743155"/>
    <s v="SUSPENSION INSULATORS"/>
    <d v="2007-10-01T00:00:00"/>
    <d v="2007-01-01T00:00:00"/>
    <s v="7105700131"/>
  </r>
  <r>
    <n v="0"/>
    <n v="0"/>
    <n v="0"/>
    <n v="0"/>
    <d v="2023-12-01T00:00:00"/>
    <s v="BH Colorado Electric Oper Co"/>
    <s v="Regulated Electric (122)"/>
    <s v="X DNU #724 (D) Blende Sub"/>
    <x v="211"/>
    <n v="135500"/>
    <x v="32"/>
    <n v="11262317"/>
    <s v="Crossarm Assemblies, Wood"/>
    <d v="2012-02-01T00:00:00"/>
    <d v="2012-02-01T00:00:00"/>
    <s v="7105724131"/>
  </r>
  <r>
    <n v="0"/>
    <n v="0"/>
    <n v="0"/>
    <n v="0"/>
    <d v="2023-12-01T00:00:00"/>
    <s v="BH Colorado Electric Oper Co"/>
    <s v="Regulated Electric (122)"/>
    <s v="X DNU #724 (D) Blende Sub"/>
    <x v="211"/>
    <n v="135500"/>
    <x v="32"/>
    <n v="9808768"/>
    <s v="CROSSARM ASSEMBLIES, WOOD"/>
    <d v="2001-11-01T00:00:00"/>
    <d v="2001-01-01T00:00:00"/>
    <s v="7105724131"/>
  </r>
  <r>
    <n v="0"/>
    <n v="0"/>
    <n v="0"/>
    <n v="0"/>
    <d v="2023-12-01T00:00:00"/>
    <s v="BH Colorado Electric Oper Co"/>
    <s v="Regulated Electric (122)"/>
    <s v="X DNU #724 (D) Blende Sub"/>
    <x v="211"/>
    <n v="135500"/>
    <x v="32"/>
    <n v="9802535"/>
    <s v="CROSSARM ASSEMBLIES, WOOD"/>
    <d v="1997-07-01T00:00:00"/>
    <d v="1997-07-01T00:00:00"/>
    <s v="WCDXFER"/>
  </r>
  <r>
    <n v="0"/>
    <n v="0"/>
    <n v="0"/>
    <n v="0"/>
    <d v="2023-12-01T00:00:00"/>
    <s v="BH Colorado Electric Oper Co"/>
    <s v="Regulated Electric (122)"/>
    <s v="X DNU #724 (D) Blende Sub"/>
    <x v="211"/>
    <n v="135500"/>
    <x v="3"/>
    <n v="9996168"/>
    <s v="Repl 1 pole-Damage claim"/>
    <d v="2005-11-29T00:00:00"/>
    <d v="2005-12-01T00:00:00"/>
    <s v="10022613"/>
  </r>
  <r>
    <n v="0"/>
    <n v="0"/>
    <n v="0"/>
    <n v="0"/>
    <d v="2023-12-01T00:00:00"/>
    <s v="BH Colorado Electric Oper Co"/>
    <s v="Regulated Electric (122)"/>
    <s v="X DNU #724 (D) Blende Sub"/>
    <x v="211"/>
    <n v="135500"/>
    <x v="3"/>
    <n v="9806911"/>
    <s v="Inv 13 Struc-Reader to Blende"/>
    <d v="2001-04-27T00:00:00"/>
    <d v="2001-05-01T00:00:00"/>
    <s v="10012753"/>
  </r>
  <r>
    <n v="0"/>
    <n v="0"/>
    <n v="0"/>
    <n v="0"/>
    <d v="2023-12-01T00:00:00"/>
    <s v="BH Colorado Electric Oper Co"/>
    <s v="Regulated Electric (122)"/>
    <s v="X DNU #724 (D) Blende Sub"/>
    <x v="211"/>
    <n v="135500"/>
    <x v="34"/>
    <n v="9743181"/>
    <s v="POLE, WOOD"/>
    <d v="2005-11-29T00:00:00"/>
    <d v="2005-01-01T00:00:00"/>
    <s v="10022613"/>
  </r>
  <r>
    <n v="0"/>
    <n v="0"/>
    <n v="0"/>
    <n v="0"/>
    <d v="2023-12-01T00:00:00"/>
    <s v="BH Colorado Electric Oper Co"/>
    <s v="Regulated Electric (122)"/>
    <s v="X DNU #724 (D) Blende Sub"/>
    <x v="211"/>
    <n v="135500"/>
    <x v="34"/>
    <n v="9808769"/>
    <s v="POLE, WOOD"/>
    <d v="2001-11-01T00:00:00"/>
    <d v="2001-01-01T00:00:00"/>
    <s v="7105724131"/>
  </r>
  <r>
    <n v="0"/>
    <n v="0"/>
    <n v="0"/>
    <n v="0"/>
    <d v="2023-12-01T00:00:00"/>
    <s v="BH Colorado Electric Oper Co"/>
    <s v="Regulated Electric (122)"/>
    <s v="X DNU #724 (D) Blende Sub"/>
    <x v="211"/>
    <n v="135500"/>
    <x v="34"/>
    <n v="11262314"/>
    <s v="Pole, Wood"/>
    <d v="2012-02-01T00:00:00"/>
    <d v="2012-02-01T00:00:00"/>
    <s v="7105724131"/>
  </r>
  <r>
    <n v="0"/>
    <n v="0"/>
    <n v="0"/>
    <n v="0"/>
    <d v="2023-12-01T00:00:00"/>
    <s v="BH Colorado Electric Oper Co"/>
    <s v="Regulated Electric (122)"/>
    <s v="X DNU #724 (D) Blende Sub"/>
    <x v="211"/>
    <n v="135500"/>
    <x v="34"/>
    <n v="9803074"/>
    <s v="POLE, WOOD"/>
    <d v="1997-07-01T00:00:00"/>
    <d v="1997-07-01T00:00:00"/>
    <s v="WCDXFER"/>
  </r>
  <r>
    <n v="0"/>
    <n v="0"/>
    <n v="0"/>
    <n v="0"/>
    <d v="2023-12-01T00:00:00"/>
    <s v="BH Colorado Electric Oper Co"/>
    <s v="Regulated Electric (122)"/>
    <s v="X DNU #724 (D) Blende Sub"/>
    <x v="211"/>
    <n v="135500"/>
    <x v="34"/>
    <n v="9808214"/>
    <s v="POLE, WOOD"/>
    <d v="2001-04-27T00:00:00"/>
    <d v="2001-01-01T00:00:00"/>
    <s v="10012753"/>
  </r>
  <r>
    <n v="0"/>
    <n v="0"/>
    <n v="0"/>
    <n v="0"/>
    <d v="2023-12-01T00:00:00"/>
    <s v="BH Colorado Electric Oper Co"/>
    <s v="Regulated Electric (122)"/>
    <s v="X DNU #724 (D) Blende Sub"/>
    <x v="211"/>
    <n v="135500"/>
    <x v="53"/>
    <n v="9862181"/>
    <s v="WOOD 1 POLE 60'"/>
    <d v="1997-07-01T00:00:00"/>
    <d v="1997-07-01T00:00:00"/>
    <s v="CPR Conversion"/>
  </r>
  <r>
    <n v="0"/>
    <n v="0"/>
    <n v="0"/>
    <n v="0"/>
    <d v="2023-12-01T00:00:00"/>
    <s v="BH Colorado Electric Oper Co"/>
    <s v="Regulated Electric (122)"/>
    <s v="X DNU #724 (D) Blende Sub"/>
    <x v="211"/>
    <n v="135600"/>
    <x v="3"/>
    <n v="9807722"/>
    <s v="Inv 13 Struc-Reader to Blende"/>
    <d v="2001-04-27T00:00:00"/>
    <d v="2001-07-01T00:00:00"/>
    <s v="10012753"/>
  </r>
  <r>
    <n v="0"/>
    <n v="0"/>
    <n v="0"/>
    <n v="0"/>
    <d v="2023-12-01T00:00:00"/>
    <s v="BH Colorado Electric Oper Co"/>
    <s v="Regulated Electric (122)"/>
    <s v="X DNU #724 (D) Blende Sub"/>
    <x v="211"/>
    <n v="135600"/>
    <x v="31"/>
    <n v="9862180"/>
    <s v="SUSPENSION INSULATORS"/>
    <d v="1997-07-01T00:00:00"/>
    <d v="1997-07-01T00:00:00"/>
    <s v="CPR Conversion"/>
  </r>
  <r>
    <n v="0"/>
    <n v="0"/>
    <n v="0"/>
    <n v="0"/>
    <d v="2023-12-01T00:00:00"/>
    <s v="BH Colorado Electric Oper Co"/>
    <s v="Regulated Electric (122)"/>
    <s v="X DNU #724 (D) Blende Sub"/>
    <x v="211"/>
    <n v="135600"/>
    <x v="31"/>
    <n v="11262311"/>
    <s v="Suspension Insulators"/>
    <d v="2012-02-01T00:00:00"/>
    <d v="2012-01-01T00:00:00"/>
    <s v="7105724131"/>
  </r>
  <r>
    <n v="0"/>
    <n v="0"/>
    <n v="0"/>
    <n v="0"/>
    <d v="2023-12-01T00:00:00"/>
    <s v="BH Colorado Electric Oper Co"/>
    <s v="Regulated Electric (122)"/>
    <s v="X DNU #724 (D) Blende Sub"/>
    <x v="211"/>
    <n v="135600"/>
    <x v="31"/>
    <n v="9808770"/>
    <s v="SUSPENSION INSULATORS"/>
    <d v="2001-11-01T00:00:00"/>
    <d v="2001-01-01T00:00:00"/>
    <s v="7105724131"/>
  </r>
  <r>
    <n v="0"/>
    <n v="0"/>
    <n v="0"/>
    <n v="0"/>
    <d v="2023-12-01T00:00:00"/>
    <s v="BH Colorado Electric Oper Co"/>
    <s v="Regulated Electric (122)"/>
    <s v="X DNU #892 (D) Penrose Sub"/>
    <x v="212"/>
    <n v="135002"/>
    <x v="17"/>
    <n v="9869961"/>
    <s v="T-LIN S22 T19 R68"/>
    <d v="1984-07-01T00:00:00"/>
    <d v="1984-07-01T00:00:00"/>
    <s v="CPR Conversion"/>
  </r>
  <r>
    <n v="0"/>
    <n v="0"/>
    <n v="0"/>
    <n v="0"/>
    <d v="2023-12-01T00:00:00"/>
    <s v="BH Colorado Electric Oper Co"/>
    <s v="Regulated Electric (122)"/>
    <s v="X DNU #892 (D) Penrose Sub"/>
    <x v="212"/>
    <n v="135002"/>
    <x v="17"/>
    <n v="9869963"/>
    <s v="T-LIN S09 T19 R68"/>
    <d v="1983-07-01T00:00:00"/>
    <d v="1983-07-01T00:00:00"/>
    <s v="CPR Conversion"/>
  </r>
  <r>
    <n v="0"/>
    <n v="0"/>
    <n v="0"/>
    <n v="0"/>
    <d v="2023-12-01T00:00:00"/>
    <s v="BH Colorado Electric Oper Co"/>
    <s v="Regulated Electric (122)"/>
    <s v="X DNU #892 (D) Penrose Sub"/>
    <x v="212"/>
    <n v="135002"/>
    <x v="17"/>
    <n v="9869962"/>
    <s v="T-LIN S28 T19 R68"/>
    <d v="1983-07-01T00:00:00"/>
    <d v="1983-07-01T00:00:00"/>
    <s v="CPR Conversion"/>
  </r>
  <r>
    <n v="0"/>
    <n v="0"/>
    <n v="0"/>
    <n v="0"/>
    <d v="2023-12-01T00:00:00"/>
    <s v="BH Colorado Electric Oper Co"/>
    <s v="Regulated Electric (122)"/>
    <s v="X DNU #892 (D) Penrose Sub"/>
    <x v="212"/>
    <n v="135002"/>
    <x v="17"/>
    <n v="9869964"/>
    <s v="T-LIN S21 T19 R68"/>
    <d v="1983-07-01T00:00:00"/>
    <d v="1983-07-01T00:00:00"/>
    <s v="CPR Conversion"/>
  </r>
  <r>
    <n v="0"/>
    <n v="0"/>
    <n v="0"/>
    <n v="0"/>
    <d v="2023-12-01T00:00:00"/>
    <s v="BH Colorado Electric Oper Co"/>
    <s v="Regulated Electric (122)"/>
    <s v="X DNU #892 (D) Penrose Sub"/>
    <x v="212"/>
    <n v="135002"/>
    <x v="17"/>
    <n v="9869965"/>
    <s v="T-LIN S16 T19 R68"/>
    <d v="1983-07-01T00:00:00"/>
    <d v="1983-07-01T00:00:00"/>
    <s v="CPR Conversion"/>
  </r>
  <r>
    <n v="0"/>
    <n v="0"/>
    <n v="0"/>
    <n v="0"/>
    <d v="2023-12-01T00:00:00"/>
    <s v="BH Colorado Electric Oper Co"/>
    <s v="Regulated Electric (122)"/>
    <s v="X DNU #892 (D) Penrose Sub"/>
    <x v="212"/>
    <n v="135500"/>
    <x v="71"/>
    <n v="9996164"/>
    <s v="CROSSARM ASSEMBLIES, FIBERGLASS"/>
    <d v="2004-06-01T00:00:00"/>
    <d v="2005-01-01T00:00:00"/>
    <s v="10018507"/>
  </r>
  <r>
    <n v="9"/>
    <n v="0"/>
    <n v="0"/>
    <n v="0"/>
    <d v="2023-12-01T00:00:00"/>
    <s v="BH Colorado Electric Oper Co"/>
    <s v="Regulated Electric (122)"/>
    <s v="X DNU #892 (D) Penrose Sub"/>
    <x v="212"/>
    <n v="135500"/>
    <x v="32"/>
    <n v="9802351"/>
    <s v="CROSSARM ASSEMBLIES, WOOD"/>
    <d v="1979-07-01T00:00:00"/>
    <d v="1979-07-01T00:00:00"/>
    <s v="WCDXFER"/>
  </r>
  <r>
    <n v="0"/>
    <n v="0"/>
    <n v="0"/>
    <n v="0"/>
    <d v="2023-12-01T00:00:00"/>
    <s v="BH Colorado Electric Oper Co"/>
    <s v="Regulated Electric (122)"/>
    <s v="X DNU #892 (D) Penrose Sub"/>
    <x v="212"/>
    <n v="135500"/>
    <x v="32"/>
    <n v="9802374"/>
    <s v="CROSSARM ASSEMBLIES, WOOD"/>
    <d v="1983-07-01T00:00:00"/>
    <d v="1983-07-01T00:00:00"/>
    <s v="WCDXFER"/>
  </r>
  <r>
    <n v="0"/>
    <n v="0"/>
    <n v="0"/>
    <n v="0"/>
    <d v="2023-12-01T00:00:00"/>
    <s v="BH Colorado Electric Oper Co"/>
    <s v="Regulated Electric (122)"/>
    <s v="X DNU #892 (D) Penrose Sub"/>
    <x v="212"/>
    <n v="135500"/>
    <x v="32"/>
    <n v="9802835"/>
    <s v="CROSSARM ASSEMBLIES, WOOD"/>
    <d v="1983-07-01T00:00:00"/>
    <d v="1983-07-01T00:00:00"/>
    <s v="WCDXFER"/>
  </r>
  <r>
    <n v="1"/>
    <n v="0"/>
    <n v="0"/>
    <n v="0"/>
    <d v="2023-12-01T00:00:00"/>
    <s v="BH Colorado Electric Oper Co"/>
    <s v="Regulated Electric (122)"/>
    <s v="X DNU #892 (D) Penrose Sub"/>
    <x v="212"/>
    <n v="135500"/>
    <x v="32"/>
    <n v="9802354"/>
    <s v="CROSSARM ASSEMBLIES, WOOD"/>
    <d v="1979-07-01T00:00:00"/>
    <d v="1979-07-01T00:00:00"/>
    <s v="WCDXFER"/>
  </r>
  <r>
    <n v="16"/>
    <n v="0"/>
    <n v="0"/>
    <n v="0"/>
    <d v="2023-12-01T00:00:00"/>
    <s v="BH Colorado Electric Oper Co"/>
    <s v="Regulated Electric (122)"/>
    <s v="X DNU #892 (D) Penrose Sub"/>
    <x v="212"/>
    <n v="135500"/>
    <x v="32"/>
    <n v="9802373"/>
    <s v="CROSSARM ASSEMBLIES, WOOD"/>
    <d v="1979-07-01T00:00:00"/>
    <d v="1979-07-01T00:00:00"/>
    <s v="WCDXFER"/>
  </r>
  <r>
    <n v="11"/>
    <n v="0"/>
    <n v="0"/>
    <n v="0"/>
    <d v="2023-12-01T00:00:00"/>
    <s v="BH Colorado Electric Oper Co"/>
    <s v="Regulated Electric (122)"/>
    <s v="X DNU #892 (D) Penrose Sub"/>
    <x v="212"/>
    <n v="135500"/>
    <x v="32"/>
    <n v="9802678"/>
    <s v="CROSSARM ASSEMBLIES, WOOD"/>
    <d v="1979-07-01T00:00:00"/>
    <d v="1979-07-01T00:00:00"/>
    <s v="WCDXFER"/>
  </r>
  <r>
    <n v="9"/>
    <n v="0"/>
    <n v="0"/>
    <n v="0"/>
    <d v="2023-12-01T00:00:00"/>
    <s v="BH Colorado Electric Oper Co"/>
    <s v="Regulated Electric (122)"/>
    <s v="X DNU #892 (D) Penrose Sub"/>
    <x v="212"/>
    <n v="135500"/>
    <x v="32"/>
    <n v="9802433"/>
    <s v="CROSSARM ASSEMBLIES, WOOD"/>
    <d v="1979-07-01T00:00:00"/>
    <d v="1979-07-01T00:00:00"/>
    <s v="WCDXFER"/>
  </r>
  <r>
    <n v="0"/>
    <n v="0"/>
    <n v="0"/>
    <n v="0"/>
    <d v="2023-12-01T00:00:00"/>
    <s v="BH Colorado Electric Oper Co"/>
    <s v="Regulated Electric (122)"/>
    <s v="X DNU #892 (D) Penrose Sub"/>
    <x v="212"/>
    <n v="135500"/>
    <x v="34"/>
    <n v="9802893"/>
    <s v="POLE, WOOD"/>
    <d v="1979-07-01T00:00:00"/>
    <d v="1979-07-01T00:00:00"/>
    <s v="WCDXFER"/>
  </r>
  <r>
    <n v="0"/>
    <n v="0"/>
    <n v="0"/>
    <n v="0"/>
    <d v="2023-12-01T00:00:00"/>
    <s v="BH Colorado Electric Oper Co"/>
    <s v="Regulated Electric (122)"/>
    <s v="X DNU #892 (D) Penrose Sub"/>
    <x v="212"/>
    <n v="135500"/>
    <x v="34"/>
    <n v="9803399"/>
    <s v="POLE, WOOD"/>
    <d v="1983-07-01T00:00:00"/>
    <d v="1983-07-01T00:00:00"/>
    <s v="WCDXFER"/>
  </r>
  <r>
    <n v="0"/>
    <n v="0"/>
    <n v="0"/>
    <n v="0"/>
    <d v="2023-12-01T00:00:00"/>
    <s v="BH Colorado Electric Oper Co"/>
    <s v="Regulated Electric (122)"/>
    <s v="X DNU #892 (D) Penrose Sub"/>
    <x v="212"/>
    <n v="135500"/>
    <x v="34"/>
    <n v="9804950"/>
    <s v="POLE, WOOD"/>
    <d v="1983-07-01T00:00:00"/>
    <d v="1983-07-01T00:00:00"/>
    <s v="WCDXFER"/>
  </r>
  <r>
    <n v="0"/>
    <n v="0"/>
    <n v="0"/>
    <n v="0"/>
    <d v="2023-12-01T00:00:00"/>
    <s v="BH Colorado Electric Oper Co"/>
    <s v="Regulated Electric (122)"/>
    <s v="X DNU #892 (D) Penrose Sub"/>
    <x v="212"/>
    <n v="135500"/>
    <x v="34"/>
    <n v="9803216"/>
    <s v="POLE, WOOD"/>
    <d v="1979-07-01T00:00:00"/>
    <d v="1979-07-01T00:00:00"/>
    <s v="WCDXFER"/>
  </r>
  <r>
    <n v="0"/>
    <n v="0"/>
    <n v="0"/>
    <n v="0"/>
    <d v="2023-12-01T00:00:00"/>
    <s v="BH Colorado Electric Oper Co"/>
    <s v="Regulated Electric (122)"/>
    <s v="X DNU #892 (D) Penrose Sub"/>
    <x v="212"/>
    <n v="135500"/>
    <x v="34"/>
    <n v="9802913"/>
    <s v="POLE, WOOD"/>
    <d v="1983-07-01T00:00:00"/>
    <d v="1983-07-01T00:00:00"/>
    <s v="WCDXFER"/>
  </r>
  <r>
    <n v="0"/>
    <n v="0"/>
    <n v="0"/>
    <n v="0"/>
    <d v="2023-12-01T00:00:00"/>
    <s v="BH Colorado Electric Oper Co"/>
    <s v="Regulated Electric (122)"/>
    <s v="X DNU #892 (D) Penrose Sub"/>
    <x v="212"/>
    <n v="135500"/>
    <x v="34"/>
    <n v="9802972"/>
    <s v="POLE, WOOD"/>
    <d v="1979-07-01T00:00:00"/>
    <d v="1979-07-01T00:00:00"/>
    <s v="WCDXFER"/>
  </r>
  <r>
    <n v="0"/>
    <n v="0"/>
    <n v="0"/>
    <n v="0"/>
    <d v="2023-12-01T00:00:00"/>
    <s v="BH Colorado Electric Oper Co"/>
    <s v="Regulated Electric (122)"/>
    <s v="X DNU #892 (D) Penrose Sub"/>
    <x v="212"/>
    <n v="135500"/>
    <x v="34"/>
    <n v="9802890"/>
    <s v="POLE, WOOD"/>
    <d v="1979-07-01T00:00:00"/>
    <d v="1979-07-01T00:00:00"/>
    <s v="WCDXFER"/>
  </r>
  <r>
    <n v="0"/>
    <n v="0"/>
    <n v="0"/>
    <n v="0"/>
    <d v="2023-12-01T00:00:00"/>
    <s v="BH Colorado Electric Oper Co"/>
    <s v="Regulated Electric (122)"/>
    <s v="X DNU #892 (D) Penrose Sub"/>
    <x v="212"/>
    <n v="135500"/>
    <x v="34"/>
    <n v="9802912"/>
    <s v="POLE, WOOD"/>
    <d v="1979-07-01T00:00:00"/>
    <d v="1979-07-01T00:00:00"/>
    <s v="WCDXFER"/>
  </r>
  <r>
    <n v="0"/>
    <n v="0"/>
    <n v="0"/>
    <n v="0"/>
    <d v="2023-12-01T00:00:00"/>
    <s v="BH Colorado Electric Oper Co"/>
    <s v="Regulated Electric (122)"/>
    <s v="X DNU #892 (D) Penrose Sub"/>
    <x v="212"/>
    <n v="135500"/>
    <x v="34"/>
    <n v="9815355"/>
    <s v="POLE, WOOD"/>
    <d v="2003-08-01T00:00:00"/>
    <d v="2003-01-01T00:00:00"/>
    <s v="7105892131"/>
  </r>
  <r>
    <n v="0"/>
    <n v="0"/>
    <n v="0"/>
    <n v="0"/>
    <d v="2023-12-01T00:00:00"/>
    <s v="BH Colorado Electric Oper Co"/>
    <s v="Regulated Electric (122)"/>
    <s v="X DNU #892 (D) Penrose Sub"/>
    <x v="212"/>
    <n v="135500"/>
    <x v="426"/>
    <n v="9974599"/>
    <s v="WOOD 1 POLE 40'"/>
    <d v="1979-07-01T00:00:00"/>
    <d v="1979-07-01T00:00:00"/>
    <s v="CPR Conversion"/>
  </r>
  <r>
    <n v="0"/>
    <n v="0"/>
    <n v="0"/>
    <n v="0"/>
    <d v="2023-12-01T00:00:00"/>
    <s v="BH Colorado Electric Oper Co"/>
    <s v="Regulated Electric (122)"/>
    <s v="X DNU #892 (D) Penrose Sub"/>
    <x v="212"/>
    <n v="135500"/>
    <x v="51"/>
    <n v="9974598"/>
    <s v="WOOD 1 POLE 50'"/>
    <d v="1979-07-01T00:00:00"/>
    <d v="1979-07-01T00:00:00"/>
    <s v="CPR Conversion"/>
  </r>
  <r>
    <n v="0"/>
    <n v="0"/>
    <n v="0"/>
    <n v="0"/>
    <d v="2023-12-01T00:00:00"/>
    <s v="BH Colorado Electric Oper Co"/>
    <s v="Regulated Electric (122)"/>
    <s v="X DNU #892 (D) Penrose Sub"/>
    <x v="212"/>
    <n v="135500"/>
    <x v="52"/>
    <n v="9974597"/>
    <s v="WOOD 1 POLE 55'"/>
    <d v="1979-07-01T00:00:00"/>
    <d v="1979-07-01T00:00:00"/>
    <s v="CPR Conversion"/>
  </r>
  <r>
    <n v="0"/>
    <n v="0"/>
    <n v="0"/>
    <n v="0"/>
    <d v="2023-12-01T00:00:00"/>
    <s v="BH Colorado Electric Oper Co"/>
    <s v="Regulated Electric (122)"/>
    <s v="X DNU #892 (D) Penrose Sub"/>
    <x v="212"/>
    <n v="135500"/>
    <x v="52"/>
    <n v="9974594"/>
    <s v="WOOD 1 POLE 55'"/>
    <d v="1983-07-01T00:00:00"/>
    <d v="1983-07-01T00:00:00"/>
    <s v="CPR Conversion"/>
  </r>
  <r>
    <n v="0"/>
    <n v="0"/>
    <n v="0"/>
    <n v="0"/>
    <d v="2023-12-01T00:00:00"/>
    <s v="BH Colorado Electric Oper Co"/>
    <s v="Regulated Electric (122)"/>
    <s v="X DNU #892 (D) Penrose Sub"/>
    <x v="212"/>
    <n v="135500"/>
    <x v="53"/>
    <n v="9974596"/>
    <s v="WOOD 1 POLE 60'"/>
    <d v="1979-07-01T00:00:00"/>
    <d v="1979-07-01T00:00:00"/>
    <s v="CPR Conversion"/>
  </r>
  <r>
    <n v="0"/>
    <n v="0"/>
    <n v="0"/>
    <n v="0"/>
    <d v="2023-12-01T00:00:00"/>
    <s v="BH Colorado Electric Oper Co"/>
    <s v="Regulated Electric (122)"/>
    <s v="X DNU #892 (D) Penrose Sub"/>
    <x v="212"/>
    <n v="135500"/>
    <x v="55"/>
    <n v="9974595"/>
    <s v="WOOD 1 POLE 70'"/>
    <d v="1979-07-01T00:00:00"/>
    <d v="1979-07-01T00:00:00"/>
    <s v="CPR Conversion"/>
  </r>
  <r>
    <n v="0"/>
    <n v="0"/>
    <n v="0"/>
    <n v="0"/>
    <d v="2023-12-01T00:00:00"/>
    <s v="BH Colorado Electric Oper Co"/>
    <s v="Regulated Electric (122)"/>
    <s v="X DNU #892 (D) Penrose Sub"/>
    <x v="212"/>
    <n v="135500"/>
    <x v="434"/>
    <n v="9974593"/>
    <s v="WOOD 2 POLES 60'"/>
    <d v="1983-07-01T00:00:00"/>
    <d v="1983-07-01T00:00:00"/>
    <s v="CPR Conversion"/>
  </r>
  <r>
    <n v="0"/>
    <n v="0"/>
    <n v="0"/>
    <n v="0"/>
    <d v="2023-12-01T00:00:00"/>
    <s v="BH Colorado Electric Oper Co"/>
    <s v="Regulated Electric (122)"/>
    <s v="X DNU #892 (D) Penrose Sub"/>
    <x v="212"/>
    <n v="135500"/>
    <x v="455"/>
    <n v="9974592"/>
    <s v="WOOD 3 POLES 60'"/>
    <d v="1983-07-01T00:00:00"/>
    <d v="1983-07-01T00:00:00"/>
    <s v="CPR Conversion"/>
  </r>
  <r>
    <n v="0"/>
    <n v="0"/>
    <n v="0"/>
    <n v="0"/>
    <d v="2023-12-01T00:00:00"/>
    <s v="BH Colorado Electric Oper Co"/>
    <s v="Regulated Electric (122)"/>
    <s v="X DNU #892 (D) Penrose Sub"/>
    <x v="212"/>
    <n v="135600"/>
    <x v="35"/>
    <n v="9974590"/>
    <s v="TRANSMISSION LINES-CONDUCTOR"/>
    <d v="1983-07-01T00:00:00"/>
    <d v="1983-07-01T00:00:00"/>
    <s v="CPR Conversion"/>
  </r>
  <r>
    <n v="0"/>
    <n v="0"/>
    <n v="0"/>
    <n v="0"/>
    <d v="2023-12-01T00:00:00"/>
    <s v="BH Colorado Electric Oper Co"/>
    <s v="Regulated Electric (122)"/>
    <s v="X DNU #892 (D) Penrose Sub"/>
    <x v="212"/>
    <n v="135600"/>
    <x v="35"/>
    <n v="9974591"/>
    <s v="CONDUCTOR, OVERHEAD"/>
    <d v="1979-07-01T00:00:00"/>
    <d v="1979-07-01T00:00:00"/>
    <s v="CPR Conversion"/>
  </r>
  <r>
    <n v="1"/>
    <n v="0"/>
    <n v="0"/>
    <n v="0"/>
    <d v="2023-12-01T00:00:00"/>
    <s v="BH Colorado Electric Oper Co"/>
    <s v="Regulated Electric (122)"/>
    <s v="X DNU #892 (D) Penrose Sub"/>
    <x v="212"/>
    <n v="135600"/>
    <x v="3"/>
    <n v="9995431"/>
    <s v="Repl arms/ins Penrose 69kV Ln"/>
    <d v="2004-06-01T00:00:00"/>
    <d v="2005-11-01T00:00:00"/>
    <s v="10018507"/>
  </r>
  <r>
    <n v="0"/>
    <n v="0"/>
    <n v="0"/>
    <n v="0"/>
    <d v="2023-12-01T00:00:00"/>
    <s v="BH Colorado Electric Oper Co"/>
    <s v="Regulated Electric (122)"/>
    <s v="X DNU #892 (D) Penrose Sub"/>
    <x v="212"/>
    <n v="135600"/>
    <x v="29"/>
    <n v="9996334"/>
    <s v="POST INSULATORS"/>
    <d v="2004-06-01T00:00:00"/>
    <d v="2005-01-01T00:00:00"/>
    <s v="10018507"/>
  </r>
  <r>
    <n v="0"/>
    <n v="0"/>
    <n v="0"/>
    <n v="0"/>
    <d v="2023-12-01T00:00:00"/>
    <s v="BH Colorado Electric Oper Co"/>
    <s v="Regulated Electric (122)"/>
    <s v="X DNU #892 (D) Penrose Sub"/>
    <x v="212"/>
    <n v="135600"/>
    <x v="30"/>
    <n v="9974589"/>
    <s v="STATIC WIRE (TRANSMISSION LINES)"/>
    <d v="1979-07-01T00:00:00"/>
    <d v="1979-07-01T00:00:00"/>
    <s v="CPR Conversion"/>
  </r>
  <r>
    <n v="0"/>
    <n v="0"/>
    <n v="0"/>
    <n v="0"/>
    <d v="2023-12-01T00:00:00"/>
    <s v="BH Colorado Electric Oper Co"/>
    <s v="Regulated Electric (122)"/>
    <s v="X DNU #892 (D) Penrose Sub"/>
    <x v="212"/>
    <n v="135600"/>
    <x v="30"/>
    <n v="9974588"/>
    <s v="STATIC WIRE (TRANSMISSION LINE"/>
    <d v="1983-07-01T00:00:00"/>
    <d v="1983-07-01T00:00:00"/>
    <s v="CPR Conversion"/>
  </r>
  <r>
    <n v="0"/>
    <n v="0"/>
    <n v="0"/>
    <n v="0"/>
    <d v="2023-12-01T00:00:00"/>
    <s v="BH Colorado Electric Oper Co"/>
    <s v="Regulated Electric (122)"/>
    <s v="X DNU 207 (T) Canon W. Sub"/>
    <x v="213"/>
    <n v="135500"/>
    <x v="32"/>
    <n v="21297708"/>
    <s v="CROSSARM ASSEMBLIES, WOOD"/>
    <d v="1963-07-01T00:00:00"/>
    <d v="1963-07-01T00:00:00"/>
    <s v="50507XFER"/>
  </r>
  <r>
    <n v="0"/>
    <n v="0"/>
    <n v="0"/>
    <n v="0"/>
    <d v="2023-12-01T00:00:00"/>
    <s v="BH Colorado Electric Oper Co"/>
    <s v="Regulated Electric (122)"/>
    <s v="X DNU 207 (T) Canon W. Sub"/>
    <x v="213"/>
    <n v="135500"/>
    <x v="32"/>
    <n v="21297694"/>
    <s v="CROSSARM ASSEMBLIES, WOOD"/>
    <d v="1958-07-01T00:00:00"/>
    <d v="1958-07-01T00:00:00"/>
    <s v="50507XFER"/>
  </r>
  <r>
    <n v="0"/>
    <n v="0"/>
    <n v="0"/>
    <n v="0"/>
    <d v="2023-12-01T00:00:00"/>
    <s v="BH Colorado Electric Oper Co"/>
    <s v="Regulated Electric (122)"/>
    <s v="X DNU 207 (T) Canon W. Sub"/>
    <x v="213"/>
    <n v="135500"/>
    <x v="32"/>
    <n v="21297687"/>
    <s v="CROSSARM ASSEMBLIES, WOOD"/>
    <d v="1958-07-01T00:00:00"/>
    <d v="1958-07-01T00:00:00"/>
    <s v="50507XFER"/>
  </r>
  <r>
    <n v="0"/>
    <n v="0"/>
    <n v="0"/>
    <n v="0"/>
    <d v="2023-12-01T00:00:00"/>
    <s v="BH Colorado Electric Oper Co"/>
    <s v="Regulated Electric (122)"/>
    <s v="X DNU 207 (T) Canon W. Sub"/>
    <x v="213"/>
    <n v="135500"/>
    <x v="32"/>
    <n v="21297701"/>
    <s v="CROSSARM ASSEMBLIES, WOOD"/>
    <d v="1958-07-01T00:00:00"/>
    <d v="1958-07-01T00:00:00"/>
    <s v="50507XFER"/>
  </r>
  <r>
    <n v="0"/>
    <n v="0"/>
    <n v="0"/>
    <n v="0"/>
    <d v="2023-12-01T00:00:00"/>
    <s v="BH Colorado Electric Oper Co"/>
    <s v="Regulated Electric (122)"/>
    <s v="X DNU 207 (T) Canon W. Sub"/>
    <x v="213"/>
    <n v="135500"/>
    <x v="106"/>
    <n v="9801798"/>
    <s v="POLE, OTHER"/>
    <d v="1994-09-30T00:00:00"/>
    <d v="2001-01-01T00:00:00"/>
    <s v="23554820"/>
  </r>
  <r>
    <n v="0"/>
    <n v="0"/>
    <n v="0"/>
    <n v="0"/>
    <d v="2023-12-01T00:00:00"/>
    <s v="BH Colorado Electric Oper Co"/>
    <s v="Regulated Electric (122)"/>
    <s v="X DNU 207 (T) Canon W. Sub"/>
    <x v="213"/>
    <n v="135500"/>
    <x v="33"/>
    <n v="21297715"/>
    <s v="POLE, STEEL"/>
    <d v="2002-06-26T00:00:00"/>
    <d v="2002-01-01T00:00:00"/>
    <s v="50507XFER"/>
  </r>
  <r>
    <n v="0"/>
    <n v="0"/>
    <n v="0"/>
    <n v="0"/>
    <d v="2023-12-01T00:00:00"/>
    <s v="BH Colorado Electric Oper Co"/>
    <s v="Regulated Electric (122)"/>
    <s v="X DNU 207 (T) Canon W. Sub"/>
    <x v="213"/>
    <n v="135500"/>
    <x v="25"/>
    <n v="21297771"/>
    <s v="Pole, Wood, 60'"/>
    <d v="1958-07-01T00:00:00"/>
    <d v="1958-07-01T00:00:00"/>
    <s v="50507XFER"/>
  </r>
  <r>
    <n v="0"/>
    <n v="0"/>
    <n v="0"/>
    <n v="0"/>
    <d v="2023-12-01T00:00:00"/>
    <s v="BH Colorado Electric Oper Co"/>
    <s v="Regulated Electric (122)"/>
    <s v="X DNU 207 (T) Canon W. Sub"/>
    <x v="213"/>
    <n v="135500"/>
    <x v="34"/>
    <n v="21297722"/>
    <s v="POLE, WOOD"/>
    <d v="1958-07-01T00:00:00"/>
    <d v="1958-07-01T00:00:00"/>
    <s v="50507XFER"/>
  </r>
  <r>
    <n v="0"/>
    <n v="0"/>
    <n v="0"/>
    <n v="0"/>
    <d v="2023-12-01T00:00:00"/>
    <s v="BH Colorado Electric Oper Co"/>
    <s v="Regulated Electric (122)"/>
    <s v="X DNU 207 (T) Canon W. Sub"/>
    <x v="213"/>
    <n v="135500"/>
    <x v="34"/>
    <n v="21297764"/>
    <s v="POLE, WOOD"/>
    <d v="1994-07-01T00:00:00"/>
    <d v="1994-07-01T00:00:00"/>
    <s v="50507XFER"/>
  </r>
  <r>
    <n v="0"/>
    <n v="0"/>
    <n v="0"/>
    <n v="0"/>
    <d v="2023-12-01T00:00:00"/>
    <s v="BH Colorado Electric Oper Co"/>
    <s v="Regulated Electric (122)"/>
    <s v="X DNU 207 (T) Canon W. Sub"/>
    <x v="213"/>
    <n v="135500"/>
    <x v="34"/>
    <n v="21297743"/>
    <s v="POLE, WOOD"/>
    <d v="1963-07-01T00:00:00"/>
    <d v="1963-07-01T00:00:00"/>
    <s v="50507XFER"/>
  </r>
  <r>
    <n v="0"/>
    <n v="0"/>
    <n v="0"/>
    <n v="0"/>
    <d v="2023-12-01T00:00:00"/>
    <s v="BH Colorado Electric Oper Co"/>
    <s v="Regulated Electric (122)"/>
    <s v="X DNU 207 (T) Canon W. Sub"/>
    <x v="213"/>
    <n v="135500"/>
    <x v="34"/>
    <n v="21297757"/>
    <s v="POLE, WOOD"/>
    <d v="1994-07-01T00:00:00"/>
    <d v="1994-07-01T00:00:00"/>
    <s v="50507XFER"/>
  </r>
  <r>
    <n v="0"/>
    <n v="0"/>
    <n v="0"/>
    <n v="0"/>
    <d v="2023-12-01T00:00:00"/>
    <s v="BH Colorado Electric Oper Co"/>
    <s v="Regulated Electric (122)"/>
    <s v="X DNU 207 (T) Canon W. Sub"/>
    <x v="213"/>
    <n v="135500"/>
    <x v="34"/>
    <n v="21297729"/>
    <s v="POLE, WOOD"/>
    <d v="1958-07-01T00:00:00"/>
    <d v="1958-07-01T00:00:00"/>
    <s v="50507XFER"/>
  </r>
  <r>
    <n v="0"/>
    <n v="0"/>
    <n v="0"/>
    <n v="0"/>
    <d v="2023-12-01T00:00:00"/>
    <s v="BH Colorado Electric Oper Co"/>
    <s v="Regulated Electric (122)"/>
    <s v="X DNU 207 (T) Canon W. Sub"/>
    <x v="213"/>
    <n v="135500"/>
    <x v="34"/>
    <n v="21297736"/>
    <s v="POLE, WOOD"/>
    <d v="1958-07-01T00:00:00"/>
    <d v="1958-07-01T00:00:00"/>
    <s v="50507XFER"/>
  </r>
  <r>
    <n v="0"/>
    <n v="0"/>
    <n v="0"/>
    <n v="0"/>
    <d v="2023-12-01T00:00:00"/>
    <s v="BH Colorado Electric Oper Co"/>
    <s v="Regulated Electric (122)"/>
    <s v="X DNU 207 (T) Canon W. Sub"/>
    <x v="213"/>
    <n v="135500"/>
    <x v="34"/>
    <n v="21297750"/>
    <s v="POLE, WOOD"/>
    <d v="1963-07-01T00:00:00"/>
    <d v="1963-07-01T00:00:00"/>
    <s v="50507XFER"/>
  </r>
  <r>
    <n v="0"/>
    <n v="0"/>
    <n v="0"/>
    <n v="0"/>
    <d v="2023-12-01T00:00:00"/>
    <s v="BH Colorado Electric Oper Co"/>
    <s v="Regulated Electric (122)"/>
    <s v="X DNU 207 (T) Canon W. Sub"/>
    <x v="213"/>
    <n v="135600"/>
    <x v="35"/>
    <n v="21297680"/>
    <s v="CONDUCTOR, OVERHEAD"/>
    <d v="1958-07-01T00:00:00"/>
    <d v="1958-07-01T00:00:00"/>
    <s v="50507XFER"/>
  </r>
  <r>
    <n v="0"/>
    <n v="0"/>
    <n v="0"/>
    <n v="0"/>
    <d v="2023-12-01T00:00:00"/>
    <s v="BH Colorado Electric Oper Co"/>
    <s v="Regulated Electric (122)"/>
    <s v="X DNU 207 (T) Canon W. Sub"/>
    <x v="213"/>
    <n v="135600"/>
    <x v="30"/>
    <n v="21297778"/>
    <s v="STATIC WIRE (TRANSMISSION LINES)"/>
    <d v="1958-07-01T00:00:00"/>
    <d v="1958-07-01T00:00:00"/>
    <s v="50507XFER"/>
  </r>
  <r>
    <n v="0"/>
    <n v="0"/>
    <n v="0"/>
    <n v="0"/>
    <d v="2023-12-01T00:00:00"/>
    <s v="BH Colorado Electric Oper Co"/>
    <s v="Regulated Electric (122)"/>
    <s v="X DNU 230 (T) W. Station - Xcel Tap"/>
    <x v="214"/>
    <n v="135002"/>
    <x v="17"/>
    <n v="9870025"/>
    <s v="T-LIN S25 T20 R65"/>
    <d v="1955-07-01T00:00:00"/>
    <d v="1955-07-01T00:00:00"/>
    <s v="CPR Conversion"/>
  </r>
  <r>
    <n v="0"/>
    <n v="0"/>
    <n v="0"/>
    <n v="0"/>
    <d v="2023-12-01T00:00:00"/>
    <s v="BH Colorado Electric Oper Co"/>
    <s v="Regulated Electric (122)"/>
    <s v="X DNU 230 (T) W. Station - Xcel Tap"/>
    <x v="214"/>
    <n v="135002"/>
    <x v="17"/>
    <n v="9870020"/>
    <s v="T-LIN S18 T19 R65"/>
    <d v="1955-07-01T00:00:00"/>
    <d v="1955-07-01T00:00:00"/>
    <s v="CPR Conversion"/>
  </r>
  <r>
    <n v="0"/>
    <n v="0"/>
    <n v="0"/>
    <n v="0"/>
    <d v="2023-12-01T00:00:00"/>
    <s v="BH Colorado Electric Oper Co"/>
    <s v="Regulated Electric (122)"/>
    <s v="X DNU 230 (T) W. Station - Xcel Tap"/>
    <x v="214"/>
    <n v="135002"/>
    <x v="17"/>
    <n v="9727121"/>
    <s v="T-LIN S20 T17 R75"/>
    <d v="1969-07-01T00:00:00"/>
    <d v="1969-07-01T00:00:00"/>
    <s v="CPR Conversion"/>
  </r>
  <r>
    <n v="0"/>
    <n v="0"/>
    <n v="0"/>
    <n v="0"/>
    <d v="2023-12-01T00:00:00"/>
    <s v="BH Colorado Electric Oper Co"/>
    <s v="Regulated Electric (122)"/>
    <s v="X DNU 230 (T) W. Station - Xcel Tap"/>
    <x v="214"/>
    <n v="135002"/>
    <x v="17"/>
    <n v="9870019"/>
    <s v="T-LIN S17 T20 R65"/>
    <d v="1955-07-01T00:00:00"/>
    <d v="1955-07-01T00:00:00"/>
    <s v="CPR Conversion"/>
  </r>
  <r>
    <n v="0"/>
    <n v="0"/>
    <n v="0"/>
    <n v="0"/>
    <d v="2023-12-01T00:00:00"/>
    <s v="BH Colorado Electric Oper Co"/>
    <s v="Regulated Electric (122)"/>
    <s v="X DNU 230 (T) W. Station - Xcel Tap"/>
    <x v="214"/>
    <n v="135002"/>
    <x v="17"/>
    <n v="9870018"/>
    <s v="T-LIN S20 T19 R65"/>
    <d v="1955-07-01T00:00:00"/>
    <d v="1955-07-01T00:00:00"/>
    <s v="CPR Conversion"/>
  </r>
  <r>
    <n v="0"/>
    <n v="0"/>
    <n v="0"/>
    <n v="0"/>
    <d v="2023-12-01T00:00:00"/>
    <s v="BH Colorado Electric Oper Co"/>
    <s v="Regulated Electric (122)"/>
    <s v="X DNU 230 (T) W. Station - Xcel Tap"/>
    <x v="214"/>
    <n v="135002"/>
    <x v="17"/>
    <n v="9718844"/>
    <s v="T-LIN S17 T19 R65"/>
    <d v="1955-07-01T00:00:00"/>
    <d v="1955-07-01T00:00:00"/>
    <s v="CPR Conversion"/>
  </r>
  <r>
    <n v="0"/>
    <n v="0"/>
    <n v="0"/>
    <n v="0"/>
    <d v="2023-12-01T00:00:00"/>
    <s v="BH Colorado Electric Oper Co"/>
    <s v="Regulated Electric (122)"/>
    <s v="X DNU 230 (T) W. Station - Xcel Tap"/>
    <x v="214"/>
    <n v="135002"/>
    <x v="17"/>
    <n v="9870022"/>
    <s v="T-LIN S17 T18 R65"/>
    <d v="1955-07-01T00:00:00"/>
    <d v="1955-07-01T00:00:00"/>
    <s v="CPR Conversion"/>
  </r>
  <r>
    <n v="0"/>
    <n v="0"/>
    <n v="0"/>
    <n v="0"/>
    <d v="2023-12-01T00:00:00"/>
    <s v="BH Colorado Electric Oper Co"/>
    <s v="Regulated Electric (122)"/>
    <s v="X DNU 230 (T) W. Station - Xcel Tap"/>
    <x v="214"/>
    <n v="135002"/>
    <x v="17"/>
    <n v="9870024"/>
    <s v="T-LIN S27 T20 R65"/>
    <d v="1955-07-01T00:00:00"/>
    <d v="1955-07-01T00:00:00"/>
    <s v="CPR Conversion"/>
  </r>
  <r>
    <n v="0"/>
    <n v="0"/>
    <n v="0"/>
    <n v="0"/>
    <d v="2023-12-01T00:00:00"/>
    <s v="BH Colorado Electric Oper Co"/>
    <s v="Regulated Electric (122)"/>
    <s v="X DNU 230 (T) W. Station - Xcel Tap"/>
    <x v="214"/>
    <n v="135002"/>
    <x v="17"/>
    <n v="9870023"/>
    <s v="T-LIN S28 T20 R65"/>
    <d v="1955-07-01T00:00:00"/>
    <d v="1955-07-01T00:00:00"/>
    <s v="CPR Conversion"/>
  </r>
  <r>
    <n v="0"/>
    <n v="0"/>
    <n v="0"/>
    <n v="0"/>
    <d v="2023-12-01T00:00:00"/>
    <s v="BH Colorado Electric Oper Co"/>
    <s v="Regulated Electric (122)"/>
    <s v="X DNU 230 (T) W. Station - Xcel Tap"/>
    <x v="214"/>
    <n v="135002"/>
    <x v="17"/>
    <n v="9870021"/>
    <s v="T-LIN S29 T18 R65"/>
    <d v="1955-07-01T00:00:00"/>
    <d v="1955-07-01T00:00:00"/>
    <s v="CPR Conversion"/>
  </r>
  <r>
    <n v="0"/>
    <n v="0"/>
    <n v="0"/>
    <n v="0"/>
    <d v="2023-12-01T00:00:00"/>
    <s v="BH Colorado Electric Oper Co"/>
    <s v="Regulated Electric (122)"/>
    <s v="X DNU 230 (T) W. Station - Xcel Tap"/>
    <x v="214"/>
    <n v="135002"/>
    <x v="17"/>
    <n v="9870017"/>
    <s v="T-LIN S32 T20 R65"/>
    <d v="1955-07-01T00:00:00"/>
    <d v="1955-07-01T00:00:00"/>
    <s v="CPR Conversion"/>
  </r>
  <r>
    <n v="0"/>
    <n v="0"/>
    <n v="0"/>
    <n v="0"/>
    <d v="2023-12-01T00:00:00"/>
    <s v="BH Colorado Electric Oper Co"/>
    <s v="Regulated Electric (122)"/>
    <s v="X DNU 230 (T) W. Station - Xcel Tap"/>
    <x v="214"/>
    <n v="135500"/>
    <x v="32"/>
    <n v="9802695"/>
    <s v="CROSSARM ASSEMBLIES, WOOD"/>
    <d v="1977-07-01T00:00:00"/>
    <d v="1977-07-01T00:00:00"/>
    <s v="WCDXFER"/>
  </r>
  <r>
    <n v="0"/>
    <n v="0"/>
    <n v="0"/>
    <n v="0"/>
    <d v="2023-12-01T00:00:00"/>
    <s v="BH Colorado Electric Oper Co"/>
    <s v="Regulated Electric (122)"/>
    <s v="X DNU 230 (T) W. Station - Xcel Tap"/>
    <x v="214"/>
    <n v="135500"/>
    <x v="32"/>
    <n v="9801914"/>
    <s v="CROSSARM ASSEMBLIES, WOOD"/>
    <d v="1969-07-01T00:00:00"/>
    <d v="1969-07-01T00:00:00"/>
    <s v="WCDXFER"/>
  </r>
  <r>
    <n v="0"/>
    <n v="0"/>
    <n v="0"/>
    <n v="0"/>
    <d v="2023-12-01T00:00:00"/>
    <s v="BH Colorado Electric Oper Co"/>
    <s v="Regulated Electric (122)"/>
    <s v="X DNU 230 (T) W. Station - Xcel Tap"/>
    <x v="214"/>
    <n v="135500"/>
    <x v="32"/>
    <n v="9802460"/>
    <s v="CROSSARM ASSEMBLIES, WOOD"/>
    <d v="1992-07-01T00:00:00"/>
    <d v="1992-07-01T00:00:00"/>
    <s v="WCDXFER"/>
  </r>
  <r>
    <n v="0"/>
    <n v="0"/>
    <n v="0"/>
    <n v="0"/>
    <d v="2023-12-01T00:00:00"/>
    <s v="BH Colorado Electric Oper Co"/>
    <s v="Regulated Electric (122)"/>
    <s v="X DNU 230 (T) W. Station - Xcel Tap"/>
    <x v="214"/>
    <n v="135500"/>
    <x v="32"/>
    <n v="9801830"/>
    <s v="CROSSARM ASSEMBLIES, WOOD"/>
    <d v="1960-07-01T00:00:00"/>
    <d v="1960-07-01T00:00:00"/>
    <s v="WCDXFER"/>
  </r>
  <r>
    <n v="0"/>
    <n v="0"/>
    <n v="0"/>
    <n v="0"/>
    <d v="2023-12-01T00:00:00"/>
    <s v="BH Colorado Electric Oper Co"/>
    <s v="Regulated Electric (122)"/>
    <s v="X DNU 230 (T) W. Station - Xcel Tap"/>
    <x v="214"/>
    <n v="135500"/>
    <x v="32"/>
    <n v="9801943"/>
    <s v="CROSSARM ASSEMBLIES, WOOD"/>
    <d v="1953-07-01T00:00:00"/>
    <d v="1953-07-01T00:00:00"/>
    <s v="WCDXFER"/>
  </r>
  <r>
    <n v="0"/>
    <n v="0"/>
    <n v="0"/>
    <n v="0"/>
    <d v="2023-12-01T00:00:00"/>
    <s v="BH Colorado Electric Oper Co"/>
    <s v="Regulated Electric (122)"/>
    <s v="X DNU 230 (T) W. Station - Xcel Tap"/>
    <x v="214"/>
    <n v="135500"/>
    <x v="32"/>
    <n v="9802614"/>
    <s v="CROSSARM ASSEMBLIES, WOOD"/>
    <d v="1969-07-01T00:00:00"/>
    <d v="1969-07-01T00:00:00"/>
    <s v="WCDXFER"/>
  </r>
  <r>
    <n v="0"/>
    <n v="0"/>
    <n v="0"/>
    <n v="0"/>
    <d v="2023-12-01T00:00:00"/>
    <s v="BH Colorado Electric Oper Co"/>
    <s v="Regulated Electric (122)"/>
    <s v="X DNU 230 (T) W. Station - Xcel Tap"/>
    <x v="214"/>
    <n v="135500"/>
    <x v="32"/>
    <n v="9802693"/>
    <s v="CROSSARM ASSEMBLIES, WOOD"/>
    <d v="1953-07-01T00:00:00"/>
    <d v="1953-07-01T00:00:00"/>
    <s v="WCDXFER"/>
  </r>
  <r>
    <n v="0"/>
    <n v="0"/>
    <n v="0"/>
    <n v="0"/>
    <d v="2023-12-01T00:00:00"/>
    <s v="BH Colorado Electric Oper Co"/>
    <s v="Regulated Electric (122)"/>
    <s v="X DNU 230 (T) W. Station - Xcel Tap"/>
    <x v="214"/>
    <n v="135500"/>
    <x v="32"/>
    <n v="9802696"/>
    <s v="CROSSARM ASSEMBLIES, WOOD"/>
    <d v="1992-07-01T00:00:00"/>
    <d v="1992-07-01T00:00:00"/>
    <s v="WCDXFER"/>
  </r>
  <r>
    <n v="0"/>
    <n v="0"/>
    <n v="0"/>
    <n v="0"/>
    <d v="2023-12-01T00:00:00"/>
    <s v="BH Colorado Electric Oper Co"/>
    <s v="Regulated Electric (122)"/>
    <s v="X DNU 230 (T) W. Station - Xcel Tap"/>
    <x v="214"/>
    <n v="135500"/>
    <x v="32"/>
    <n v="9802458"/>
    <s v="CROSSARM ASSEMBLIES, WOOD"/>
    <d v="1969-07-01T00:00:00"/>
    <d v="1969-07-01T00:00:00"/>
    <s v="WCDXFER"/>
  </r>
  <r>
    <n v="0"/>
    <n v="0"/>
    <n v="0"/>
    <n v="0"/>
    <d v="2023-12-01T00:00:00"/>
    <s v="BH Colorado Electric Oper Co"/>
    <s v="Regulated Electric (122)"/>
    <s v="X DNU 230 (T) W. Station - Xcel Tap"/>
    <x v="214"/>
    <n v="135500"/>
    <x v="32"/>
    <n v="9802457"/>
    <s v="CROSSARM ASSEMBLIES, WOOD"/>
    <d v="1953-07-01T00:00:00"/>
    <d v="1953-07-01T00:00:00"/>
    <s v="WCDXFER"/>
  </r>
  <r>
    <n v="0"/>
    <n v="0"/>
    <n v="0"/>
    <n v="0"/>
    <d v="2023-12-01T00:00:00"/>
    <s v="BH Colorado Electric Oper Co"/>
    <s v="Regulated Electric (122)"/>
    <s v="X DNU 230 (T) W. Station - Xcel Tap"/>
    <x v="214"/>
    <n v="135500"/>
    <x v="32"/>
    <n v="9801913"/>
    <s v="CROSSARM ASSEMBLIES, WOOD"/>
    <d v="1953-07-01T00:00:00"/>
    <d v="1953-07-01T00:00:00"/>
    <s v="WCDXFER"/>
  </r>
  <r>
    <n v="0"/>
    <n v="0"/>
    <n v="0"/>
    <n v="0"/>
    <d v="2023-12-01T00:00:00"/>
    <s v="BH Colorado Electric Oper Co"/>
    <s v="Regulated Electric (122)"/>
    <s v="X DNU 230 (T) W. Station - Xcel Tap"/>
    <x v="214"/>
    <n v="135500"/>
    <x v="32"/>
    <n v="9801944"/>
    <s v="CROSSARM ASSEMBLIES, WOOD"/>
    <d v="1969-07-01T00:00:00"/>
    <d v="1969-07-01T00:00:00"/>
    <s v="WCDXFER"/>
  </r>
  <r>
    <n v="0"/>
    <n v="0"/>
    <n v="0"/>
    <n v="0"/>
    <d v="2023-12-01T00:00:00"/>
    <s v="BH Colorado Electric Oper Co"/>
    <s v="Regulated Electric (122)"/>
    <s v="X DNU 230 (T) W. Station - Xcel Tap"/>
    <x v="214"/>
    <n v="135500"/>
    <x v="32"/>
    <n v="9802881"/>
    <s v="CROSSARM ASSEMBLIES, WOOD"/>
    <d v="1977-07-01T00:00:00"/>
    <d v="1977-07-01T00:00:00"/>
    <s v="WCDXFER"/>
  </r>
  <r>
    <n v="0"/>
    <n v="0"/>
    <n v="0"/>
    <n v="0"/>
    <d v="2023-12-01T00:00:00"/>
    <s v="BH Colorado Electric Oper Co"/>
    <s v="Regulated Electric (122)"/>
    <s v="X DNU 230 (T) W. Station - Xcel Tap"/>
    <x v="214"/>
    <n v="135500"/>
    <x v="32"/>
    <n v="9802459"/>
    <s v="CROSSARM ASSEMBLIES, WOOD"/>
    <d v="1970-07-01T00:00:00"/>
    <d v="1970-07-01T00:00:00"/>
    <s v="WCDXFER"/>
  </r>
  <r>
    <n v="0"/>
    <n v="0"/>
    <n v="0"/>
    <n v="0"/>
    <d v="2023-12-01T00:00:00"/>
    <s v="BH Colorado Electric Oper Co"/>
    <s v="Regulated Electric (122)"/>
    <s v="X DNU 230 (T) W. Station - Xcel Tap"/>
    <x v="214"/>
    <n v="135500"/>
    <x v="32"/>
    <n v="9801945"/>
    <s v="CROSSARM ASSEMBLIES, WOOD"/>
    <d v="1986-07-01T00:00:00"/>
    <d v="1986-07-01T00:00:00"/>
    <s v="WCDXFER"/>
  </r>
  <r>
    <n v="0"/>
    <n v="0"/>
    <n v="0"/>
    <n v="0"/>
    <d v="2023-12-01T00:00:00"/>
    <s v="BH Colorado Electric Oper Co"/>
    <s v="Regulated Electric (122)"/>
    <s v="X DNU 230 (T) W. Station - Xcel Tap"/>
    <x v="214"/>
    <n v="135500"/>
    <x v="32"/>
    <n v="9801946"/>
    <s v="CROSSARM ASSEMBLIES, WOOD"/>
    <d v="1992-07-01T00:00:00"/>
    <d v="1992-07-01T00:00:00"/>
    <s v="WCDXFER"/>
  </r>
  <r>
    <n v="0"/>
    <n v="0"/>
    <n v="0"/>
    <n v="0"/>
    <d v="2023-12-01T00:00:00"/>
    <s v="BH Colorado Electric Oper Co"/>
    <s v="Regulated Electric (122)"/>
    <s v="X DNU 230 (T) W. Station - Xcel Tap"/>
    <x v="214"/>
    <n v="135500"/>
    <x v="32"/>
    <n v="9802805"/>
    <s v="CROSSARM ASSEMBLIES, WOOD"/>
    <d v="1960-07-01T00:00:00"/>
    <d v="1960-07-01T00:00:00"/>
    <s v="WCDXFER"/>
  </r>
  <r>
    <n v="0"/>
    <n v="0"/>
    <n v="0"/>
    <n v="0"/>
    <d v="2023-12-01T00:00:00"/>
    <s v="BH Colorado Electric Oper Co"/>
    <s v="Regulated Electric (122)"/>
    <s v="X DNU 230 (T) W. Station - Xcel Tap"/>
    <x v="214"/>
    <n v="135500"/>
    <x v="32"/>
    <n v="9802613"/>
    <s v="CROSSARM ASSEMBLIES, WOOD"/>
    <d v="1953-07-01T00:00:00"/>
    <d v="1953-07-01T00:00:00"/>
    <s v="WCDXFER"/>
  </r>
  <r>
    <n v="0"/>
    <n v="0"/>
    <n v="0"/>
    <n v="0"/>
    <d v="2023-12-01T00:00:00"/>
    <s v="BH Colorado Electric Oper Co"/>
    <s v="Regulated Electric (122)"/>
    <s v="X DNU 230 (T) W. Station - Xcel Tap"/>
    <x v="214"/>
    <n v="135500"/>
    <x v="32"/>
    <n v="9802694"/>
    <s v="CROSSARM ASSEMBLIES, WOOD"/>
    <d v="1969-07-01T00:00:00"/>
    <d v="1969-07-01T00:00:00"/>
    <s v="WCDXFER"/>
  </r>
  <r>
    <n v="0"/>
    <n v="0"/>
    <n v="0"/>
    <n v="0"/>
    <d v="2023-12-01T00:00:00"/>
    <s v="BH Colorado Electric Oper Co"/>
    <s v="Regulated Electric (122)"/>
    <s v="X DNU 230 (T) W. Station - Xcel Tap"/>
    <x v="214"/>
    <n v="135500"/>
    <x v="32"/>
    <n v="9802615"/>
    <s v="CROSSARM ASSEMBLIES, WOOD"/>
    <d v="1992-07-01T00:00:00"/>
    <d v="1992-07-01T00:00:00"/>
    <s v="WCDXFER"/>
  </r>
  <r>
    <n v="0"/>
    <n v="0"/>
    <n v="0"/>
    <n v="0"/>
    <d v="2023-12-01T00:00:00"/>
    <s v="BH Colorado Electric Oper Co"/>
    <s v="Regulated Electric (122)"/>
    <s v="X DNU 230 (T) W. Station - Xcel Tap"/>
    <x v="214"/>
    <n v="135500"/>
    <x v="34"/>
    <n v="9803232"/>
    <s v="POLE, WOOD"/>
    <d v="1969-07-01T00:00:00"/>
    <d v="1969-07-01T00:00:00"/>
    <s v="WCDXFER"/>
  </r>
  <r>
    <n v="0"/>
    <n v="0"/>
    <n v="0"/>
    <n v="0"/>
    <d v="2023-12-01T00:00:00"/>
    <s v="BH Colorado Electric Oper Co"/>
    <s v="Regulated Electric (122)"/>
    <s v="X DNU 230 (T) W. Station - Xcel Tap"/>
    <x v="214"/>
    <n v="135500"/>
    <x v="34"/>
    <n v="9802252"/>
    <s v="POLE, WOOD"/>
    <d v="1953-07-01T00:00:00"/>
    <d v="1953-07-01T00:00:00"/>
    <s v="WCDXFER"/>
  </r>
  <r>
    <n v="0"/>
    <n v="0"/>
    <n v="0"/>
    <n v="0"/>
    <d v="2023-12-01T00:00:00"/>
    <s v="BH Colorado Electric Oper Co"/>
    <s v="Regulated Electric (122)"/>
    <s v="X DNU 230 (T) W. Station - Xcel Tap"/>
    <x v="214"/>
    <n v="135500"/>
    <x v="34"/>
    <n v="9803231"/>
    <s v="POLE, WOOD"/>
    <d v="1953-07-01T00:00:00"/>
    <d v="1953-07-01T00:00:00"/>
    <s v="WCDXFER"/>
  </r>
  <r>
    <n v="0"/>
    <n v="0"/>
    <n v="0"/>
    <n v="0"/>
    <d v="2023-12-01T00:00:00"/>
    <s v="BH Colorado Electric Oper Co"/>
    <s v="Regulated Electric (122)"/>
    <s v="X DNU 230 (T) W. Station - Xcel Tap"/>
    <x v="214"/>
    <n v="135500"/>
    <x v="34"/>
    <n v="9802998"/>
    <s v="POLE, WOOD"/>
    <d v="1970-07-01T00:00:00"/>
    <d v="1970-07-01T00:00:00"/>
    <s v="WCDXFER"/>
  </r>
  <r>
    <n v="0"/>
    <n v="0"/>
    <n v="0"/>
    <n v="0"/>
    <d v="2023-12-01T00:00:00"/>
    <s v="BH Colorado Electric Oper Co"/>
    <s v="Regulated Electric (122)"/>
    <s v="X DNU 230 (T) W. Station - Xcel Tap"/>
    <x v="214"/>
    <n v="135500"/>
    <x v="34"/>
    <n v="9802253"/>
    <s v="POLE, WOOD"/>
    <d v="1969-07-01T00:00:00"/>
    <d v="1969-07-01T00:00:00"/>
    <s v="WCDXFER"/>
  </r>
  <r>
    <n v="0"/>
    <n v="0"/>
    <n v="0"/>
    <n v="0"/>
    <d v="2023-12-01T00:00:00"/>
    <s v="BH Colorado Electric Oper Co"/>
    <s v="Regulated Electric (122)"/>
    <s v="X DNU 230 (T) W. Station - Xcel Tap"/>
    <x v="214"/>
    <n v="135500"/>
    <x v="34"/>
    <n v="9802997"/>
    <s v="POLE, WOOD"/>
    <d v="1969-07-01T00:00:00"/>
    <d v="1969-07-01T00:00:00"/>
    <s v="WCDXFER"/>
  </r>
  <r>
    <n v="0"/>
    <n v="0"/>
    <n v="0"/>
    <n v="0"/>
    <d v="2023-12-01T00:00:00"/>
    <s v="BH Colorado Electric Oper Co"/>
    <s v="Regulated Electric (122)"/>
    <s v="X DNU 230 (T) W. Station - Xcel Tap"/>
    <x v="214"/>
    <n v="135500"/>
    <x v="34"/>
    <n v="9802139"/>
    <s v="POLE, WOOD"/>
    <d v="1960-07-01T00:00:00"/>
    <d v="1960-07-01T00:00:00"/>
    <s v="WCDXFER"/>
  </r>
  <r>
    <n v="0"/>
    <n v="0"/>
    <n v="0"/>
    <n v="0"/>
    <d v="2023-12-01T00:00:00"/>
    <s v="BH Colorado Electric Oper Co"/>
    <s v="Regulated Electric (122)"/>
    <s v="X DNU 230 (T) W. Station - Xcel Tap"/>
    <x v="214"/>
    <n v="135500"/>
    <x v="34"/>
    <n v="9803502"/>
    <s v="POLE, WOOD"/>
    <d v="1977-07-01T00:00:00"/>
    <d v="1977-07-01T00:00:00"/>
    <s v="WCDXFER"/>
  </r>
  <r>
    <n v="0"/>
    <n v="0"/>
    <n v="0"/>
    <n v="0"/>
    <d v="2023-12-01T00:00:00"/>
    <s v="BH Colorado Electric Oper Co"/>
    <s v="Regulated Electric (122)"/>
    <s v="X DNU 230 (T) W. Station - Xcel Tap"/>
    <x v="214"/>
    <n v="135500"/>
    <x v="34"/>
    <n v="9803153"/>
    <s v="POLE, WOOD"/>
    <d v="1992-07-01T00:00:00"/>
    <d v="1992-07-01T00:00:00"/>
    <s v="WCDXFER"/>
  </r>
  <r>
    <n v="0"/>
    <n v="0"/>
    <n v="0"/>
    <n v="0"/>
    <d v="2023-12-01T00:00:00"/>
    <s v="BH Colorado Electric Oper Co"/>
    <s v="Regulated Electric (122)"/>
    <s v="X DNU 230 (T) W. Station - Xcel Tap"/>
    <x v="214"/>
    <n v="135500"/>
    <x v="34"/>
    <n v="9802222"/>
    <s v="POLE, WOOD"/>
    <d v="1953-07-01T00:00:00"/>
    <d v="1953-07-01T00:00:00"/>
    <s v="WCDXFER"/>
  </r>
  <r>
    <n v="0"/>
    <n v="0"/>
    <n v="0"/>
    <n v="0"/>
    <d v="2023-12-01T00:00:00"/>
    <s v="BH Colorado Electric Oper Co"/>
    <s v="Regulated Electric (122)"/>
    <s v="X DNU 230 (T) W. Station - Xcel Tap"/>
    <x v="214"/>
    <n v="135500"/>
    <x v="34"/>
    <n v="9803349"/>
    <s v="POLE, WOOD"/>
    <d v="1960-07-01T00:00:00"/>
    <d v="1960-07-01T00:00:00"/>
    <s v="WCDXFER"/>
  </r>
  <r>
    <n v="0"/>
    <n v="0"/>
    <n v="0"/>
    <n v="0"/>
    <d v="2023-12-01T00:00:00"/>
    <s v="BH Colorado Electric Oper Co"/>
    <s v="Regulated Electric (122)"/>
    <s v="X DNU 230 (T) W. Station - Xcel Tap"/>
    <x v="214"/>
    <n v="135500"/>
    <x v="34"/>
    <n v="9802254"/>
    <s v="POLE, WOOD"/>
    <d v="1986-07-01T00:00:00"/>
    <d v="1986-07-01T00:00:00"/>
    <s v="WCDXFER"/>
  </r>
  <r>
    <n v="0"/>
    <n v="0"/>
    <n v="0"/>
    <n v="0"/>
    <d v="2023-12-01T00:00:00"/>
    <s v="BH Colorado Electric Oper Co"/>
    <s v="Regulated Electric (122)"/>
    <s v="X DNU 230 (T) W. Station - Xcel Tap"/>
    <x v="214"/>
    <n v="135500"/>
    <x v="34"/>
    <n v="9803032"/>
    <s v="POLE, WOOD"/>
    <d v="1953-07-01T00:00:00"/>
    <d v="1953-07-01T00:00:00"/>
    <s v="WCDXFER"/>
  </r>
  <r>
    <n v="0"/>
    <n v="0"/>
    <n v="0"/>
    <n v="0"/>
    <d v="2023-12-01T00:00:00"/>
    <s v="BH Colorado Electric Oper Co"/>
    <s v="Regulated Electric (122)"/>
    <s v="X DNU 230 (T) W. Station - Xcel Tap"/>
    <x v="214"/>
    <n v="135500"/>
    <x v="34"/>
    <n v="9802999"/>
    <s v="POLE, WOOD"/>
    <d v="1992-07-01T00:00:00"/>
    <d v="1992-07-01T00:00:00"/>
    <s v="WCDXFER"/>
  </r>
  <r>
    <n v="0"/>
    <n v="0"/>
    <n v="0"/>
    <n v="0"/>
    <d v="2023-12-01T00:00:00"/>
    <s v="BH Colorado Electric Oper Co"/>
    <s v="Regulated Electric (122)"/>
    <s v="X DNU 230 (T) W. Station - Xcel Tap"/>
    <x v="214"/>
    <n v="135500"/>
    <x v="34"/>
    <n v="9802187"/>
    <s v="POLE, WOOD"/>
    <d v="1969-07-01T00:00:00"/>
    <d v="1969-07-01T00:00:00"/>
    <s v="WCDXFER"/>
  </r>
  <r>
    <n v="0"/>
    <n v="0"/>
    <n v="0"/>
    <n v="0"/>
    <d v="2023-12-01T00:00:00"/>
    <s v="BH Colorado Electric Oper Co"/>
    <s v="Regulated Electric (122)"/>
    <s v="X DNU 230 (T) W. Station - Xcel Tap"/>
    <x v="214"/>
    <n v="135500"/>
    <x v="34"/>
    <n v="9803233"/>
    <s v="POLE, WOOD"/>
    <d v="1977-07-01T00:00:00"/>
    <d v="1977-07-01T00:00:00"/>
    <s v="WCDXFER"/>
  </r>
  <r>
    <n v="0"/>
    <n v="0"/>
    <n v="0"/>
    <n v="0"/>
    <d v="2023-12-01T00:00:00"/>
    <s v="BH Colorado Electric Oper Co"/>
    <s v="Regulated Electric (122)"/>
    <s v="X DNU 230 (T) W. Station - Xcel Tap"/>
    <x v="214"/>
    <n v="135500"/>
    <x v="34"/>
    <n v="9803234"/>
    <s v="POLE, WOOD"/>
    <d v="1992-07-01T00:00:00"/>
    <d v="1992-07-01T00:00:00"/>
    <s v="WCDXFER"/>
  </r>
  <r>
    <n v="0"/>
    <n v="0"/>
    <n v="0"/>
    <n v="0"/>
    <d v="2023-12-01T00:00:00"/>
    <s v="BH Colorado Electric Oper Co"/>
    <s v="Regulated Electric (122)"/>
    <s v="X DNU 230 (T) W. Station - Xcel Tap"/>
    <x v="214"/>
    <n v="135500"/>
    <x v="34"/>
    <n v="9803152"/>
    <s v="POLE, WOOD"/>
    <d v="1969-07-01T00:00:00"/>
    <d v="1969-07-01T00:00:00"/>
    <s v="WCDXFER"/>
  </r>
  <r>
    <n v="0"/>
    <n v="0"/>
    <n v="0"/>
    <n v="0"/>
    <d v="2023-12-01T00:00:00"/>
    <s v="BH Colorado Electric Oper Co"/>
    <s v="Regulated Electric (122)"/>
    <s v="X DNU 230 (T) W. Station - Xcel Tap"/>
    <x v="214"/>
    <n v="135500"/>
    <x v="34"/>
    <n v="9802255"/>
    <s v="POLE, WOOD"/>
    <d v="1992-07-01T00:00:00"/>
    <d v="1992-07-01T00:00:00"/>
    <s v="WCDXFER"/>
  </r>
  <r>
    <n v="0"/>
    <n v="0"/>
    <n v="0"/>
    <n v="0"/>
    <d v="2023-12-01T00:00:00"/>
    <s v="BH Colorado Electric Oper Co"/>
    <s v="Regulated Electric (122)"/>
    <s v="X DNU 230 (T) W. Station - Xcel Tap"/>
    <x v="214"/>
    <n v="135500"/>
    <x v="34"/>
    <n v="9803151"/>
    <s v="POLE, WOOD"/>
    <d v="1953-07-01T00:00:00"/>
    <d v="1953-07-01T00:00:00"/>
    <s v="WCDXFER"/>
  </r>
  <r>
    <n v="0"/>
    <n v="0"/>
    <n v="0"/>
    <n v="0"/>
    <d v="2023-12-01T00:00:00"/>
    <s v="BH Colorado Electric Oper Co"/>
    <s v="Regulated Electric (122)"/>
    <s v="X DNU 230 (T) W. Station - Xcel Tap"/>
    <x v="214"/>
    <n v="135500"/>
    <x v="425"/>
    <n v="9974703"/>
    <s v="WOOD 1 POLE 30'"/>
    <d v="1960-07-01T00:00:00"/>
    <d v="1960-07-01T00:00:00"/>
    <s v="CPR Conversion"/>
  </r>
  <r>
    <n v="0"/>
    <n v="0"/>
    <n v="0"/>
    <n v="0"/>
    <d v="2023-12-01T00:00:00"/>
    <s v="BH Colorado Electric Oper Co"/>
    <s v="Regulated Electric (122)"/>
    <s v="X DNU 230 (T) W. Station - Xcel Tap"/>
    <x v="214"/>
    <n v="135500"/>
    <x v="51"/>
    <n v="9724172"/>
    <s v="WOOD 1 POLE 50'"/>
    <d v="1969-07-01T00:00:00"/>
    <d v="1969-07-01T00:00:00"/>
    <s v="CPR Conversion"/>
  </r>
  <r>
    <n v="0"/>
    <n v="0"/>
    <n v="0"/>
    <n v="0"/>
    <d v="2023-12-01T00:00:00"/>
    <s v="BH Colorado Electric Oper Co"/>
    <s v="Regulated Electric (122)"/>
    <s v="X DNU 230 (T) W. Station - Xcel Tap"/>
    <x v="214"/>
    <n v="135500"/>
    <x v="51"/>
    <n v="9974702"/>
    <s v="WOOD 1 POLE 50'"/>
    <d v="1953-07-01T00:00:00"/>
    <d v="1953-07-01T00:00:00"/>
    <s v="CPR Conversion"/>
  </r>
  <r>
    <n v="0"/>
    <n v="0"/>
    <n v="0"/>
    <n v="0"/>
    <d v="2023-12-01T00:00:00"/>
    <s v="BH Colorado Electric Oper Co"/>
    <s v="Regulated Electric (122)"/>
    <s v="X DNU 230 (T) W. Station - Xcel Tap"/>
    <x v="214"/>
    <n v="135500"/>
    <x v="52"/>
    <n v="9974699"/>
    <s v="WOOD 1 POLE 55'"/>
    <d v="1992-07-01T00:00:00"/>
    <d v="1992-07-01T00:00:00"/>
    <s v="CPR Conversion"/>
  </r>
  <r>
    <n v="0"/>
    <n v="0"/>
    <n v="0"/>
    <n v="0"/>
    <d v="2023-12-01T00:00:00"/>
    <s v="BH Colorado Electric Oper Co"/>
    <s v="Regulated Electric (122)"/>
    <s v="X DNU 230 (T) W. Station - Xcel Tap"/>
    <x v="214"/>
    <n v="135500"/>
    <x v="52"/>
    <n v="9706641"/>
    <s v="WOOD 1 POLE 55'"/>
    <d v="1953-07-01T00:00:00"/>
    <d v="1953-07-01T00:00:00"/>
    <s v="CPR Conversion"/>
  </r>
  <r>
    <n v="0"/>
    <n v="0"/>
    <n v="0"/>
    <n v="0"/>
    <d v="2023-12-01T00:00:00"/>
    <s v="BH Colorado Electric Oper Co"/>
    <s v="Regulated Electric (122)"/>
    <s v="X DNU 230 (T) W. Station - Xcel Tap"/>
    <x v="214"/>
    <n v="135500"/>
    <x v="52"/>
    <n v="9974700"/>
    <s v="WOOD 1 POLE 55'"/>
    <d v="1986-07-01T00:00:00"/>
    <d v="1986-07-01T00:00:00"/>
    <s v="CPR Conversion"/>
  </r>
  <r>
    <n v="0"/>
    <n v="0"/>
    <n v="0"/>
    <n v="0"/>
    <d v="2023-12-01T00:00:00"/>
    <s v="BH Colorado Electric Oper Co"/>
    <s v="Regulated Electric (122)"/>
    <s v="X DNU 230 (T) W. Station - Xcel Tap"/>
    <x v="214"/>
    <n v="135500"/>
    <x v="52"/>
    <n v="9974701"/>
    <s v="WOOD 1 POLE 55'"/>
    <d v="1969-07-01T00:00:00"/>
    <d v="1969-07-01T00:00:00"/>
    <s v="CPR Conversion"/>
  </r>
  <r>
    <n v="0"/>
    <n v="0"/>
    <n v="0"/>
    <n v="0"/>
    <d v="2023-12-01T00:00:00"/>
    <s v="BH Colorado Electric Oper Co"/>
    <s v="Regulated Electric (122)"/>
    <s v="X DNU 230 (T) W. Station - Xcel Tap"/>
    <x v="214"/>
    <n v="135500"/>
    <x v="53"/>
    <n v="9974698"/>
    <s v="WOOD 1 POLE 60'"/>
    <d v="1953-07-01T00:00:00"/>
    <d v="1953-07-01T00:00:00"/>
    <s v="CPR Conversion"/>
  </r>
  <r>
    <n v="0"/>
    <n v="0"/>
    <n v="0"/>
    <n v="0"/>
    <d v="2023-12-01T00:00:00"/>
    <s v="BH Colorado Electric Oper Co"/>
    <s v="Regulated Electric (122)"/>
    <s v="X DNU 230 (T) W. Station - Xcel Tap"/>
    <x v="214"/>
    <n v="135500"/>
    <x v="53"/>
    <n v="9974696"/>
    <s v="WOOD 1 POLE 60'"/>
    <d v="1970-07-01T00:00:00"/>
    <d v="1970-07-01T00:00:00"/>
    <s v="CPR Conversion"/>
  </r>
  <r>
    <n v="0"/>
    <n v="0"/>
    <n v="0"/>
    <n v="0"/>
    <d v="2023-12-01T00:00:00"/>
    <s v="BH Colorado Electric Oper Co"/>
    <s v="Regulated Electric (122)"/>
    <s v="X DNU 230 (T) W. Station - Xcel Tap"/>
    <x v="214"/>
    <n v="135500"/>
    <x v="53"/>
    <n v="9974695"/>
    <s v="WOOD 1 POLE 60'"/>
    <d v="1992-07-01T00:00:00"/>
    <d v="1992-07-01T00:00:00"/>
    <s v="CPR Conversion"/>
  </r>
  <r>
    <n v="0"/>
    <n v="0"/>
    <n v="0"/>
    <n v="0"/>
    <d v="2023-12-01T00:00:00"/>
    <s v="BH Colorado Electric Oper Co"/>
    <s v="Regulated Electric (122)"/>
    <s v="X DNU 230 (T) W. Station - Xcel Tap"/>
    <x v="214"/>
    <n v="135500"/>
    <x v="53"/>
    <n v="9974697"/>
    <s v="WOOD 1 POLE 60'"/>
    <d v="1969-07-01T00:00:00"/>
    <d v="1969-07-01T00:00:00"/>
    <s v="CPR Conversion"/>
  </r>
  <r>
    <n v="0"/>
    <n v="0"/>
    <n v="0"/>
    <n v="0"/>
    <d v="2023-12-01T00:00:00"/>
    <s v="BH Colorado Electric Oper Co"/>
    <s v="Regulated Electric (122)"/>
    <s v="X DNU 230 (T) W. Station - Xcel Tap"/>
    <x v="214"/>
    <n v="135500"/>
    <x v="54"/>
    <n v="9693325"/>
    <s v="WOOD 1 POLE 65'"/>
    <d v="1992-07-01T00:00:00"/>
    <d v="1992-07-01T00:00:00"/>
    <s v="CPR Conversion"/>
  </r>
  <r>
    <n v="0"/>
    <n v="0"/>
    <n v="0"/>
    <n v="0"/>
    <d v="2023-12-01T00:00:00"/>
    <s v="BH Colorado Electric Oper Co"/>
    <s v="Regulated Electric (122)"/>
    <s v="X DNU 230 (T) W. Station - Xcel Tap"/>
    <x v="214"/>
    <n v="135500"/>
    <x v="54"/>
    <n v="9974694"/>
    <s v="WOOD 1 POLE 65'"/>
    <d v="1969-07-01T00:00:00"/>
    <d v="1969-07-01T00:00:00"/>
    <s v="CPR Conversion"/>
  </r>
  <r>
    <n v="0"/>
    <n v="0"/>
    <n v="0"/>
    <n v="0"/>
    <d v="2023-12-01T00:00:00"/>
    <s v="BH Colorado Electric Oper Co"/>
    <s v="Regulated Electric (122)"/>
    <s v="X DNU 230 (T) W. Station - Xcel Tap"/>
    <x v="214"/>
    <n v="135500"/>
    <x v="54"/>
    <n v="9709885"/>
    <s v="WOOD 1 POLE 65'"/>
    <d v="1953-07-01T00:00:00"/>
    <d v="1953-07-01T00:00:00"/>
    <s v="CPR Conversion"/>
  </r>
  <r>
    <n v="0"/>
    <n v="0"/>
    <n v="0"/>
    <n v="0"/>
    <d v="2023-12-01T00:00:00"/>
    <s v="BH Colorado Electric Oper Co"/>
    <s v="Regulated Electric (122)"/>
    <s v="X DNU 230 (T) W. Station - Xcel Tap"/>
    <x v="214"/>
    <n v="135500"/>
    <x v="55"/>
    <n v="9974693"/>
    <s v="WOOD 1 POLE 70'"/>
    <d v="1953-07-01T00:00:00"/>
    <d v="1953-07-01T00:00:00"/>
    <s v="CPR Conversion"/>
  </r>
  <r>
    <n v="0"/>
    <n v="0"/>
    <n v="0"/>
    <n v="0"/>
    <d v="2023-12-01T00:00:00"/>
    <s v="BH Colorado Electric Oper Co"/>
    <s v="Regulated Electric (122)"/>
    <s v="X DNU 230 (T) W. Station - Xcel Tap"/>
    <x v="214"/>
    <n v="135500"/>
    <x v="55"/>
    <n v="9974692"/>
    <s v="WOOD 1 POLE 70'"/>
    <d v="1977-07-01T00:00:00"/>
    <d v="1977-07-01T00:00:00"/>
    <s v="CPR Conversion"/>
  </r>
  <r>
    <n v="0"/>
    <n v="0"/>
    <n v="0"/>
    <n v="0"/>
    <d v="2023-12-01T00:00:00"/>
    <s v="BH Colorado Electric Oper Co"/>
    <s v="Regulated Electric (122)"/>
    <s v="X DNU 230 (T) W. Station - Xcel Tap"/>
    <x v="214"/>
    <n v="135500"/>
    <x v="55"/>
    <n v="9724171"/>
    <s v="WOOD 1 POLE 70'"/>
    <d v="1992-07-01T00:00:00"/>
    <d v="1992-07-01T00:00:00"/>
    <s v="CPR Conversion"/>
  </r>
  <r>
    <n v="0"/>
    <n v="0"/>
    <n v="0"/>
    <n v="0"/>
    <d v="2023-12-01T00:00:00"/>
    <s v="BH Colorado Electric Oper Co"/>
    <s v="Regulated Electric (122)"/>
    <s v="X DNU 230 (T) W. Station - Xcel Tap"/>
    <x v="214"/>
    <n v="135500"/>
    <x v="55"/>
    <n v="9728062"/>
    <s v="WOOD 1 POLE 70'"/>
    <d v="1969-07-01T00:00:00"/>
    <d v="1969-07-01T00:00:00"/>
    <s v="CPR Conversion"/>
  </r>
  <r>
    <n v="0"/>
    <n v="0"/>
    <n v="0"/>
    <n v="0"/>
    <d v="2023-12-01T00:00:00"/>
    <s v="BH Colorado Electric Oper Co"/>
    <s v="Regulated Electric (122)"/>
    <s v="X DNU 230 (T) W. Station - Xcel Tap"/>
    <x v="214"/>
    <n v="135500"/>
    <x v="57"/>
    <n v="9974691"/>
    <s v="WOOD 1 POLE 80'"/>
    <d v="1960-07-01T00:00:00"/>
    <d v="1960-07-01T00:00:00"/>
    <s v="CPR Conversion"/>
  </r>
  <r>
    <n v="0"/>
    <n v="0"/>
    <n v="0"/>
    <n v="0"/>
    <d v="2023-12-01T00:00:00"/>
    <s v="BH Colorado Electric Oper Co"/>
    <s v="Regulated Electric (122)"/>
    <s v="X DNU 230 (T) W. Station - Xcel Tap"/>
    <x v="214"/>
    <n v="135500"/>
    <x v="423"/>
    <n v="9974690"/>
    <s v="WOOD 2 POLES 70'"/>
    <d v="1977-07-01T00:00:00"/>
    <d v="1977-07-01T00:00:00"/>
    <s v="CPR Conversion"/>
  </r>
  <r>
    <n v="0"/>
    <n v="0"/>
    <n v="0"/>
    <n v="0"/>
    <d v="2023-12-01T00:00:00"/>
    <s v="BH Colorado Electric Oper Co"/>
    <s v="Regulated Electric (122)"/>
    <s v="X DNU 230 (T) W. Station - Xcel Tap"/>
    <x v="214"/>
    <n v="135600"/>
    <x v="35"/>
    <n v="9974687"/>
    <s v="TRANSMISSION LINES-CONDUCTOR"/>
    <d v="1969-07-01T00:00:00"/>
    <d v="1969-07-01T00:00:00"/>
    <s v="CPR Conversion"/>
  </r>
  <r>
    <n v="0"/>
    <n v="0"/>
    <n v="0"/>
    <n v="0"/>
    <d v="2023-12-01T00:00:00"/>
    <s v="BH Colorado Electric Oper Co"/>
    <s v="Regulated Electric (122)"/>
    <s v="X DNU 230 (T) W. Station - Xcel Tap"/>
    <x v="214"/>
    <n v="135600"/>
    <x v="35"/>
    <n v="9974688"/>
    <s v="TRANSMISSION LINES-CONDUCTOR"/>
    <d v="1960-07-01T00:00:00"/>
    <d v="1960-07-01T00:00:00"/>
    <s v="CPR Conversion"/>
  </r>
  <r>
    <n v="0"/>
    <n v="0"/>
    <n v="0"/>
    <n v="0"/>
    <d v="2023-12-01T00:00:00"/>
    <s v="BH Colorado Electric Oper Co"/>
    <s v="Regulated Electric (122)"/>
    <s v="X DNU 230 (T) W. Station - Xcel Tap"/>
    <x v="214"/>
    <n v="135600"/>
    <x v="35"/>
    <n v="9974689"/>
    <s v="CONDUCTOR, OVERHEAD"/>
    <d v="1953-07-01T00:00:00"/>
    <d v="1953-07-01T00:00:00"/>
    <s v="CPR Conversion"/>
  </r>
  <r>
    <n v="0"/>
    <n v="0"/>
    <n v="0"/>
    <n v="0"/>
    <d v="2023-12-01T00:00:00"/>
    <s v="BH Colorado Electric Oper Co"/>
    <s v="Regulated Electric (122)"/>
    <s v="X DNU 230 (T) W. Station - Xcel Tap"/>
    <x v="214"/>
    <n v="135600"/>
    <x v="30"/>
    <n v="9974686"/>
    <s v="STATIC WIRE (TRANSMISSION LINES)"/>
    <d v="1953-07-01T00:00:00"/>
    <d v="1953-07-01T00:00:00"/>
    <s v="CPR Conversion"/>
  </r>
  <r>
    <n v="0"/>
    <n v="0"/>
    <n v="0"/>
    <n v="0"/>
    <d v="2023-12-01T00:00:00"/>
    <s v="BH Colorado Electric Oper Co"/>
    <s v="Regulated Electric (122)"/>
    <s v="X DNU 230 (T) W. Station - Xcel Tap"/>
    <x v="214"/>
    <n v="135600"/>
    <x v="30"/>
    <n v="9974685"/>
    <s v="STATIC WIRE (TRANSMISSION LINE"/>
    <d v="1969-07-01T00:00:00"/>
    <d v="1969-07-01T00:00:00"/>
    <s v="CPR Conversion"/>
  </r>
  <r>
    <n v="0"/>
    <n v="0"/>
    <n v="0"/>
    <n v="0"/>
    <d v="2023-12-01T00:00:00"/>
    <s v="BH Colorado Electric Oper Co"/>
    <s v="Regulated Electric (122)"/>
    <s v="X DNU 804 (D) Boone Tap"/>
    <x v="215"/>
    <n v="135500"/>
    <x v="32"/>
    <n v="9802417"/>
    <s v="CROSSARM ASSEMBLIES, WOOD"/>
    <d v="1984-07-01T00:00:00"/>
    <d v="1984-07-01T00:00:00"/>
    <s v="WCDXFER"/>
  </r>
  <r>
    <n v="0"/>
    <n v="0"/>
    <n v="0"/>
    <n v="0"/>
    <d v="2023-12-01T00:00:00"/>
    <s v="BH Colorado Electric Oper Co"/>
    <s v="Regulated Electric (122)"/>
    <s v="X DNU 804 (D) Boone Tap"/>
    <x v="215"/>
    <n v="135500"/>
    <x v="32"/>
    <n v="9802687"/>
    <s v="CROSSARM ASSEMBLIES, WOOD"/>
    <d v="1996-07-01T00:00:00"/>
    <d v="1996-07-01T00:00:00"/>
    <s v="WCDXFER"/>
  </r>
  <r>
    <n v="0"/>
    <n v="0"/>
    <n v="0"/>
    <n v="0"/>
    <d v="2023-12-01T00:00:00"/>
    <s v="BH Colorado Electric Oper Co"/>
    <s v="Regulated Electric (122)"/>
    <s v="X DNU 804 (D) Boone Tap"/>
    <x v="215"/>
    <n v="135500"/>
    <x v="32"/>
    <n v="9802416"/>
    <s v="CROSSARM ASSEMBLIES, WOOD"/>
    <d v="1982-07-01T00:00:00"/>
    <d v="1982-07-01T00:00:00"/>
    <s v="WCDXFER"/>
  </r>
  <r>
    <n v="0"/>
    <n v="0"/>
    <n v="0"/>
    <n v="0"/>
    <d v="2023-12-01T00:00:00"/>
    <s v="BH Colorado Electric Oper Co"/>
    <s v="Regulated Electric (122)"/>
    <s v="X DNU 804 (D) Boone Tap"/>
    <x v="215"/>
    <n v="135500"/>
    <x v="32"/>
    <n v="9802418"/>
    <s v="CROSSARM ASSEMBLIES, WOOD"/>
    <d v="1986-07-01T00:00:00"/>
    <d v="1986-07-01T00:00:00"/>
    <s v="WCDXFER"/>
  </r>
  <r>
    <n v="0"/>
    <n v="0"/>
    <n v="0"/>
    <n v="0"/>
    <d v="2023-12-01T00:00:00"/>
    <s v="BH Colorado Electric Oper Co"/>
    <s v="Regulated Electric (122)"/>
    <s v="X DNU 804 (D) Boone Tap"/>
    <x v="215"/>
    <n v="135500"/>
    <x v="34"/>
    <n v="9802955"/>
    <s v="POLE, WOOD"/>
    <d v="1982-07-01T00:00:00"/>
    <d v="1982-07-01T00:00:00"/>
    <s v="WCDXFER"/>
  </r>
  <r>
    <n v="0"/>
    <n v="0"/>
    <n v="0"/>
    <n v="0"/>
    <d v="2023-12-01T00:00:00"/>
    <s v="BH Colorado Electric Oper Co"/>
    <s v="Regulated Electric (122)"/>
    <s v="X DNU 804 (D) Boone Tap"/>
    <x v="215"/>
    <n v="135500"/>
    <x v="34"/>
    <n v="9802956"/>
    <s v="POLE, WOOD"/>
    <d v="1984-07-01T00:00:00"/>
    <d v="1984-07-01T00:00:00"/>
    <s v="WCDXFER"/>
  </r>
  <r>
    <n v="0"/>
    <n v="0"/>
    <n v="0"/>
    <n v="0"/>
    <d v="2023-12-01T00:00:00"/>
    <s v="BH Colorado Electric Oper Co"/>
    <s v="Regulated Electric (122)"/>
    <s v="X DNU 804 (D) Boone Tap"/>
    <x v="215"/>
    <n v="135500"/>
    <x v="34"/>
    <n v="9803125"/>
    <s v="POLE, WOOD"/>
    <d v="1996-07-01T00:00:00"/>
    <d v="1996-07-01T00:00:00"/>
    <s v="WCDXFER"/>
  </r>
  <r>
    <n v="0"/>
    <n v="0"/>
    <n v="0"/>
    <n v="0"/>
    <d v="2023-12-01T00:00:00"/>
    <s v="BH Colorado Electric Oper Co"/>
    <s v="Regulated Electric (122)"/>
    <s v="X DNU 804 (D) Boone Tap"/>
    <x v="215"/>
    <n v="135500"/>
    <x v="34"/>
    <n v="9802957"/>
    <s v="POLE, WOOD"/>
    <d v="1986-07-01T00:00:00"/>
    <d v="1986-07-01T00:00:00"/>
    <s v="WCDXFER"/>
  </r>
  <r>
    <n v="0"/>
    <n v="0"/>
    <n v="0"/>
    <n v="0"/>
    <d v="2023-12-01T00:00:00"/>
    <s v="BH Colorado Electric Oper Co"/>
    <s v="Regulated Electric (122)"/>
    <s v="X DNU 804 (D) Boone Tap"/>
    <x v="215"/>
    <n v="135500"/>
    <x v="34"/>
    <n v="9804946"/>
    <s v="POLE, WOOD"/>
    <d v="1984-07-01T00:00:00"/>
    <d v="1984-07-01T00:00:00"/>
    <s v="WCDXFER"/>
  </r>
  <r>
    <n v="0"/>
    <n v="0"/>
    <n v="0"/>
    <n v="0"/>
    <d v="2023-12-01T00:00:00"/>
    <s v="BH Colorado Electric Oper Co"/>
    <s v="Regulated Electric (122)"/>
    <s v="X DNU 804 (D) Boone Tap"/>
    <x v="215"/>
    <n v="135500"/>
    <x v="52"/>
    <n v="9975100"/>
    <s v="WOOD 1 POLE 55'"/>
    <d v="1986-07-01T00:00:00"/>
    <d v="1986-07-01T00:00:00"/>
    <s v="CPR Conversion"/>
  </r>
  <r>
    <n v="0"/>
    <n v="0"/>
    <n v="0"/>
    <n v="0"/>
    <d v="2023-12-01T00:00:00"/>
    <s v="BH Colorado Electric Oper Co"/>
    <s v="Regulated Electric (122)"/>
    <s v="X DNU 804 (D) Boone Tap"/>
    <x v="215"/>
    <n v="135500"/>
    <x v="52"/>
    <n v="9975102"/>
    <s v="WOOD 1 POLE 55'"/>
    <d v="1982-07-01T00:00:00"/>
    <d v="1982-07-01T00:00:00"/>
    <s v="CPR Conversion"/>
  </r>
  <r>
    <n v="0"/>
    <n v="0"/>
    <n v="0"/>
    <n v="0"/>
    <d v="2023-12-01T00:00:00"/>
    <s v="BH Colorado Electric Oper Co"/>
    <s v="Regulated Electric (122)"/>
    <s v="X DNU 804 (D) Boone Tap"/>
    <x v="215"/>
    <n v="135500"/>
    <x v="52"/>
    <n v="9975101"/>
    <s v="WOOD 1 POLE 55'"/>
    <d v="1984-07-01T00:00:00"/>
    <d v="1984-07-01T00:00:00"/>
    <s v="CPR Conversion"/>
  </r>
  <r>
    <n v="0"/>
    <n v="0"/>
    <n v="0"/>
    <n v="0"/>
    <d v="2023-12-01T00:00:00"/>
    <s v="BH Colorado Electric Oper Co"/>
    <s v="Regulated Electric (122)"/>
    <s v="X DNU 804 (D) Boone Tap"/>
    <x v="215"/>
    <n v="135500"/>
    <x v="54"/>
    <n v="9776102"/>
    <s v="STREET POLE - WOOD 65 FT."/>
    <d v="1996-07-01T00:00:00"/>
    <d v="1996-07-01T00:00:00"/>
    <s v="CPR Conversion"/>
  </r>
  <r>
    <n v="0"/>
    <n v="0"/>
    <n v="0"/>
    <n v="0"/>
    <d v="2023-12-01T00:00:00"/>
    <s v="BH Colorado Electric Oper Co"/>
    <s v="Regulated Electric (122)"/>
    <s v="X DNU 804 (D) Boone Tap"/>
    <x v="215"/>
    <n v="135500"/>
    <x v="445"/>
    <n v="9706654"/>
    <s v="WOOD 3 POLES 65'"/>
    <d v="1984-07-01T00:00:00"/>
    <d v="1984-07-01T00:00:00"/>
    <s v="CPR Conversion"/>
  </r>
  <r>
    <n v="0"/>
    <n v="0"/>
    <n v="0"/>
    <n v="0"/>
    <d v="2023-12-01T00:00:00"/>
    <s v="BH Colorado Electric Oper Co"/>
    <s v="Regulated Electric (122)"/>
    <s v="X DNU 804 (D) Boone Tap"/>
    <x v="215"/>
    <n v="135600"/>
    <x v="35"/>
    <n v="9724213"/>
    <s v="CONDUCTOR, OVERHEAD"/>
    <d v="1984-07-01T00:00:00"/>
    <d v="1984-07-01T00:00:00"/>
    <s v="CPR Conversion"/>
  </r>
  <r>
    <n v="0"/>
    <n v="0"/>
    <n v="0"/>
    <n v="0"/>
    <d v="2023-12-01T00:00:00"/>
    <s v="BH Colorado Electric Oper Co"/>
    <s v="Regulated Electric (122)"/>
    <s v="X DNU 804 (D) Boone Tap"/>
    <x v="215"/>
    <n v="135600"/>
    <x v="30"/>
    <n v="9701196"/>
    <s v="STATIC WIRE (TRANSMISSION LINES)"/>
    <d v="1984-07-01T00:00:00"/>
    <d v="1984-07-01T00:00:00"/>
    <s v="CPR Conversion"/>
  </r>
  <r>
    <n v="0"/>
    <n v="0"/>
    <n v="0"/>
    <n v="0"/>
    <d v="2023-12-01T00:00:00"/>
    <s v="BH Colorado Electric Oper Co"/>
    <s v="Regulated Electric (122)"/>
    <s v="X DNU 804 (D) Boone Tap"/>
    <x v="215"/>
    <n v="135600"/>
    <x v="31"/>
    <n v="10500644"/>
    <s v="Suspension Insulators"/>
    <d v="2010-10-01T00:00:00"/>
    <d v="2010-01-01T00:00:00"/>
    <s v="7105804131"/>
  </r>
  <r>
    <n v="0"/>
    <n v="0"/>
    <n v="0"/>
    <n v="0"/>
    <d v="2023-12-01T00:00:00"/>
    <s v="BH Colorado Electric Oper Co"/>
    <s v="Regulated Electric (122)"/>
    <s v="X DNU 876: CRIPPLECRK -AREQUA GULCH"/>
    <x v="216"/>
    <n v="135002"/>
    <x v="17"/>
    <n v="9869975"/>
    <s v="T-LIN S24 T15 R70"/>
    <d v="1993-07-01T00:00:00"/>
    <d v="1993-07-01T00:00:00"/>
    <s v="CPR Conversion"/>
  </r>
  <r>
    <n v="0"/>
    <n v="0"/>
    <n v="0"/>
    <n v="0"/>
    <d v="2023-12-01T00:00:00"/>
    <s v="BH Colorado Electric Oper Co"/>
    <s v="Regulated Electric (122)"/>
    <s v="X DNU 876: CRIPPLECRK -AREQUA GULCH"/>
    <x v="216"/>
    <n v="135500"/>
    <x v="19"/>
    <n v="9726056"/>
    <s v="ANCHORS"/>
    <d v="1995-07-01T00:00:00"/>
    <d v="1995-07-01T00:00:00"/>
    <s v="CPR Conversion"/>
  </r>
  <r>
    <n v="0"/>
    <n v="0"/>
    <n v="0"/>
    <n v="0"/>
    <d v="2023-12-01T00:00:00"/>
    <s v="BH Colorado Electric Oper Co"/>
    <s v="Regulated Electric (122)"/>
    <s v="X DNU 876: CRIPPLECRK -AREQUA GULCH"/>
    <x v="216"/>
    <n v="135500"/>
    <x v="19"/>
    <n v="9862153"/>
    <s v="ANCHORS"/>
    <d v="1996-07-01T00:00:00"/>
    <d v="1996-07-01T00:00:00"/>
    <s v="CPR Conversion"/>
  </r>
  <r>
    <n v="0"/>
    <n v="0"/>
    <n v="0"/>
    <n v="0"/>
    <d v="2023-12-01T00:00:00"/>
    <s v="BH Colorado Electric Oper Co"/>
    <s v="Regulated Electric (122)"/>
    <s v="X DNU 876: CRIPPLECRK -AREQUA GULCH"/>
    <x v="216"/>
    <n v="135500"/>
    <x v="19"/>
    <n v="9741929"/>
    <s v="ANCHORS"/>
    <d v="2006-11-10T00:00:00"/>
    <d v="2006-01-01T00:00:00"/>
    <s v="10024366"/>
  </r>
  <r>
    <n v="0"/>
    <n v="0"/>
    <n v="0"/>
    <n v="0"/>
    <d v="2023-12-01T00:00:00"/>
    <s v="BH Colorado Electric Oper Co"/>
    <s v="Regulated Electric (122)"/>
    <s v="X DNU 876: CRIPPLECRK -AREQUA GULCH"/>
    <x v="216"/>
    <n v="135500"/>
    <x v="19"/>
    <n v="9810002"/>
    <s v="ANCHORS"/>
    <d v="2002-02-20T00:00:00"/>
    <d v="2002-01-01T00:00:00"/>
    <s v="10009652"/>
  </r>
  <r>
    <n v="0"/>
    <n v="0"/>
    <n v="0"/>
    <n v="0"/>
    <d v="2023-12-01T00:00:00"/>
    <s v="BH Colorado Electric Oper Co"/>
    <s v="Regulated Electric (122)"/>
    <s v="X DNU 876: CRIPPLECRK -AREQUA GULCH"/>
    <x v="216"/>
    <n v="135500"/>
    <x v="19"/>
    <n v="9870334"/>
    <s v="ANCHORS"/>
    <d v="1999-07-16T00:00:00"/>
    <d v="1999-01-01T00:00:00"/>
    <s v="10005442"/>
  </r>
  <r>
    <n v="0"/>
    <n v="0"/>
    <n v="0"/>
    <n v="0"/>
    <d v="2023-12-01T00:00:00"/>
    <s v="BH Colorado Electric Oper Co"/>
    <s v="Regulated Electric (122)"/>
    <s v="X DNU 876: CRIPPLECRK -AREQUA GULCH"/>
    <x v="216"/>
    <n v="135500"/>
    <x v="70"/>
    <n v="9801957"/>
    <s v="CROSSARM ASSEMBLIES, STEEL"/>
    <d v="1979-07-01T00:00:00"/>
    <d v="1979-07-01T00:00:00"/>
    <s v="WCDXFER"/>
  </r>
  <r>
    <n v="0"/>
    <n v="0"/>
    <n v="0"/>
    <n v="0"/>
    <d v="2023-12-01T00:00:00"/>
    <s v="BH Colorado Electric Oper Co"/>
    <s v="Regulated Electric (122)"/>
    <s v="X DNU 876: CRIPPLECRK -AREQUA GULCH"/>
    <x v="216"/>
    <n v="135500"/>
    <x v="32"/>
    <n v="9802682"/>
    <s v="CROSSARM ASSEMBLIES, WOOD"/>
    <d v="1999-07-16T00:00:00"/>
    <d v="1999-01-01T00:00:00"/>
    <s v="WCDXFER"/>
  </r>
  <r>
    <n v="0"/>
    <n v="0"/>
    <n v="0"/>
    <n v="0"/>
    <d v="2023-12-01T00:00:00"/>
    <s v="BH Colorado Electric Oper Co"/>
    <s v="Regulated Electric (122)"/>
    <s v="X DNU 876: CRIPPLECRK -AREQUA GULCH"/>
    <x v="216"/>
    <n v="135500"/>
    <x v="32"/>
    <n v="9802790"/>
    <s v="CROSSARM ASSEMBLIES, WOOD"/>
    <d v="1995-07-01T00:00:00"/>
    <d v="1995-07-01T00:00:00"/>
    <s v="WCDXFER"/>
  </r>
  <r>
    <n v="0"/>
    <n v="0"/>
    <n v="0"/>
    <n v="0"/>
    <d v="2023-12-01T00:00:00"/>
    <s v="BH Colorado Electric Oper Co"/>
    <s v="Regulated Electric (122)"/>
    <s v="X DNU 876: CRIPPLECRK -AREQUA GULCH"/>
    <x v="216"/>
    <n v="135500"/>
    <x v="32"/>
    <n v="9802822"/>
    <s v="CROSSARM ASSEMBLIES, WOOD"/>
    <d v="1995-07-01T00:00:00"/>
    <d v="1995-07-01T00:00:00"/>
    <s v="WCDXFER"/>
  </r>
  <r>
    <n v="0"/>
    <n v="0"/>
    <n v="0"/>
    <n v="0"/>
    <d v="2023-12-01T00:00:00"/>
    <s v="BH Colorado Electric Oper Co"/>
    <s v="Regulated Electric (122)"/>
    <s v="X DNU 876: CRIPPLECRK -AREQUA GULCH"/>
    <x v="216"/>
    <n v="135500"/>
    <x v="32"/>
    <n v="9802851"/>
    <s v="CROSSARM ASSEMBLIES, WOOD"/>
    <d v="1996-07-01T00:00:00"/>
    <d v="1996-07-01T00:00:00"/>
    <s v="WCDXFER"/>
  </r>
  <r>
    <n v="0"/>
    <n v="0"/>
    <n v="0"/>
    <n v="0"/>
    <d v="2023-12-01T00:00:00"/>
    <s v="BH Colorado Electric Oper Co"/>
    <s v="Regulated Electric (122)"/>
    <s v="X DNU 876: CRIPPLECRK -AREQUA GULCH"/>
    <x v="216"/>
    <n v="135500"/>
    <x v="32"/>
    <n v="9802438"/>
    <s v="CROSSARM ASSEMBLIES, WOOD"/>
    <d v="1994-07-01T00:00:00"/>
    <d v="1994-07-01T00:00:00"/>
    <s v="WCDXFER"/>
  </r>
  <r>
    <n v="0"/>
    <n v="0"/>
    <n v="0"/>
    <n v="0"/>
    <d v="2023-12-01T00:00:00"/>
    <s v="BH Colorado Electric Oper Co"/>
    <s v="Regulated Electric (122)"/>
    <s v="X DNU 876: CRIPPLECRK -AREQUA GULCH"/>
    <x v="216"/>
    <n v="135500"/>
    <x v="32"/>
    <n v="9802807"/>
    <s v="CROSSARM ASSEMBLIES, WOOD"/>
    <d v="1995-07-01T00:00:00"/>
    <d v="1995-07-01T00:00:00"/>
    <s v="WCDXFER"/>
  </r>
  <r>
    <n v="0"/>
    <n v="0"/>
    <n v="0"/>
    <n v="0"/>
    <d v="2023-12-01T00:00:00"/>
    <s v="BH Colorado Electric Oper Co"/>
    <s v="Regulated Electric (122)"/>
    <s v="X DNU 876: CRIPPLECRK -AREQUA GULCH"/>
    <x v="216"/>
    <n v="135500"/>
    <x v="32"/>
    <n v="9802547"/>
    <s v="CROSSARM ASSEMBLIES, WOOD"/>
    <d v="1995-07-01T00:00:00"/>
    <d v="1995-07-01T00:00:00"/>
    <s v="WCDXFER"/>
  </r>
  <r>
    <n v="0"/>
    <n v="0"/>
    <n v="0"/>
    <n v="0"/>
    <d v="2023-12-01T00:00:00"/>
    <s v="BH Colorado Electric Oper Co"/>
    <s v="Regulated Electric (122)"/>
    <s v="X DNU 876: CRIPPLECRK -AREQUA GULCH"/>
    <x v="216"/>
    <n v="135500"/>
    <x v="32"/>
    <n v="9802789"/>
    <s v="CROSSARM ASSEMBLIES, WOOD"/>
    <d v="1994-07-01T00:00:00"/>
    <d v="1994-07-01T00:00:00"/>
    <s v="WCDXFER"/>
  </r>
  <r>
    <n v="0"/>
    <n v="0"/>
    <n v="0"/>
    <n v="0"/>
    <d v="2023-12-01T00:00:00"/>
    <s v="BH Colorado Electric Oper Co"/>
    <s v="Regulated Electric (122)"/>
    <s v="X DNU 876: CRIPPLECRK -AREQUA GULCH"/>
    <x v="216"/>
    <n v="135500"/>
    <x v="32"/>
    <n v="9802828"/>
    <s v="CROSSARM ASSEMBLIES, WOOD"/>
    <d v="1995-07-01T00:00:00"/>
    <d v="1995-07-01T00:00:00"/>
    <s v="WCDXFER"/>
  </r>
  <r>
    <n v="0"/>
    <n v="0"/>
    <n v="0"/>
    <n v="0"/>
    <d v="2023-12-01T00:00:00"/>
    <s v="BH Colorado Electric Oper Co"/>
    <s v="Regulated Electric (122)"/>
    <s v="X DNU 876: CRIPPLECRK -AREQUA GULCH"/>
    <x v="216"/>
    <n v="135500"/>
    <x v="32"/>
    <n v="9802357"/>
    <s v="CROSSARM ASSEMBLIES, WOOD"/>
    <d v="1995-07-01T00:00:00"/>
    <d v="1995-07-01T00:00:00"/>
    <s v="WCDXFER"/>
  </r>
  <r>
    <n v="0"/>
    <n v="0"/>
    <n v="0"/>
    <n v="0"/>
    <d v="2023-12-01T00:00:00"/>
    <s v="BH Colorado Electric Oper Co"/>
    <s v="Regulated Electric (122)"/>
    <s v="X DNU 876: CRIPPLECRK -AREQUA GULCH"/>
    <x v="216"/>
    <n v="135500"/>
    <x v="32"/>
    <n v="9802681"/>
    <s v="CROSSARM ASSEMBLIES, WOOD"/>
    <d v="1995-07-01T00:00:00"/>
    <d v="1995-07-01T00:00:00"/>
    <s v="WCDXFER"/>
  </r>
  <r>
    <n v="0"/>
    <n v="0"/>
    <n v="0"/>
    <n v="0"/>
    <d v="2023-12-01T00:00:00"/>
    <s v="BH Colorado Electric Oper Co"/>
    <s v="Regulated Electric (122)"/>
    <s v="X DNU 876: CRIPPLECRK -AREQUA GULCH"/>
    <x v="216"/>
    <n v="135500"/>
    <x v="32"/>
    <n v="9802791"/>
    <s v="CROSSARM ASSEMBLIES, WOOD"/>
    <d v="1999-07-16T00:00:00"/>
    <d v="1999-01-01T00:00:00"/>
    <s v="WCDXFER"/>
  </r>
  <r>
    <n v="0"/>
    <n v="0"/>
    <n v="0"/>
    <n v="0"/>
    <d v="2023-12-01T00:00:00"/>
    <s v="BH Colorado Electric Oper Co"/>
    <s v="Regulated Electric (122)"/>
    <s v="X DNU 876: CRIPPLECRK -AREQUA GULCH"/>
    <x v="216"/>
    <n v="135500"/>
    <x v="32"/>
    <n v="9802852"/>
    <s v="CROSSARM ASSEMBLIES, WOOD"/>
    <d v="1996-07-01T00:00:00"/>
    <d v="1996-07-01T00:00:00"/>
    <s v="WCDXFER"/>
  </r>
  <r>
    <n v="0"/>
    <n v="0"/>
    <n v="0"/>
    <n v="0"/>
    <d v="2023-12-01T00:00:00"/>
    <s v="BH Colorado Electric Oper Co"/>
    <s v="Regulated Electric (122)"/>
    <s v="X DNU 876: CRIPPLECRK -AREQUA GULCH"/>
    <x v="216"/>
    <n v="135500"/>
    <x v="32"/>
    <n v="9802902"/>
    <s v="CROSSARM ASSEMBLIES, WOOD"/>
    <d v="1996-07-01T00:00:00"/>
    <d v="1996-07-01T00:00:00"/>
    <s v="WCDXFER"/>
  </r>
  <r>
    <n v="0"/>
    <n v="0"/>
    <n v="0"/>
    <n v="0"/>
    <d v="2023-12-01T00:00:00"/>
    <s v="BH Colorado Electric Oper Co"/>
    <s v="Regulated Electric (122)"/>
    <s v="X DNU 876: CRIPPLECRK -AREQUA GULCH"/>
    <x v="216"/>
    <n v="135500"/>
    <x v="32"/>
    <n v="9802905"/>
    <s v="CROSSARM ASSEMBLIES, WOOD"/>
    <d v="1999-07-16T00:00:00"/>
    <d v="1999-01-01T00:00:00"/>
    <s v="WCDXFER"/>
  </r>
  <r>
    <n v="0"/>
    <n v="0"/>
    <n v="0"/>
    <n v="0"/>
    <d v="2023-12-01T00:00:00"/>
    <s v="BH Colorado Electric Oper Co"/>
    <s v="Regulated Electric (122)"/>
    <s v="X DNU 876: CRIPPLECRK -AREQUA GULCH"/>
    <x v="216"/>
    <n v="135500"/>
    <x v="32"/>
    <n v="9802403"/>
    <s v="CROSSARM ASSEMBLIES, WOOD"/>
    <d v="1995-07-01T00:00:00"/>
    <d v="1995-07-01T00:00:00"/>
    <s v="WCDXFER"/>
  </r>
  <r>
    <n v="0"/>
    <n v="0"/>
    <n v="0"/>
    <n v="0"/>
    <d v="2023-12-01T00:00:00"/>
    <s v="BH Colorado Electric Oper Co"/>
    <s v="Regulated Electric (122)"/>
    <s v="X DNU 876: CRIPPLECRK -AREQUA GULCH"/>
    <x v="216"/>
    <n v="135500"/>
    <x v="32"/>
    <n v="9802901"/>
    <s v="CROSSARM ASSEMBLIES, WOOD"/>
    <d v="1996-07-01T00:00:00"/>
    <d v="1996-07-01T00:00:00"/>
    <s v="WCDXFER"/>
  </r>
  <r>
    <n v="0"/>
    <n v="0"/>
    <n v="0"/>
    <n v="0"/>
    <d v="2023-12-01T00:00:00"/>
    <s v="BH Colorado Electric Oper Co"/>
    <s v="Regulated Electric (122)"/>
    <s v="X DNU 876: CRIPPLECRK -AREQUA GULCH"/>
    <x v="216"/>
    <n v="135500"/>
    <x v="32"/>
    <n v="9802903"/>
    <s v="CROSSARM ASSEMBLIES, WOOD"/>
    <d v="1996-07-01T00:00:00"/>
    <d v="1996-07-01T00:00:00"/>
    <s v="WCDXFER"/>
  </r>
  <r>
    <n v="0"/>
    <n v="0"/>
    <n v="0"/>
    <n v="0"/>
    <d v="2023-12-01T00:00:00"/>
    <s v="BH Colorado Electric Oper Co"/>
    <s v="Regulated Electric (122)"/>
    <s v="X DNU 876: CRIPPLECRK -AREQUA GULCH"/>
    <x v="216"/>
    <n v="135500"/>
    <x v="3"/>
    <n v="9878422"/>
    <s v="Inv-Pikes Peak 69KV Relocation"/>
    <d v="1999-07-16T00:00:00"/>
    <d v="1999-08-01T00:00:00"/>
    <s v="10005442"/>
  </r>
  <r>
    <n v="0"/>
    <n v="0"/>
    <n v="0"/>
    <n v="0"/>
    <d v="2023-12-01T00:00:00"/>
    <s v="BH Colorado Electric Oper Co"/>
    <s v="Regulated Electric (122)"/>
    <s v="X DNU 876: CRIPPLECRK -AREQUA GULCH"/>
    <x v="216"/>
    <n v="135500"/>
    <x v="3"/>
    <n v="9809760"/>
    <s v="Inv Pikes Peak 69KV 2001 Reloc"/>
    <d v="2002-02-20T00:00:00"/>
    <d v="2002-02-01T00:00:00"/>
    <s v="10009652"/>
  </r>
  <r>
    <n v="0"/>
    <n v="0"/>
    <n v="0"/>
    <n v="0"/>
    <d v="2023-12-01T00:00:00"/>
    <s v="BH Colorado Electric Oper Co"/>
    <s v="Regulated Electric (122)"/>
    <s v="X DNU 876: CRIPPLECRK -AREQUA GULCH"/>
    <x v="216"/>
    <n v="135500"/>
    <x v="3"/>
    <n v="9728360"/>
    <s v="Cripple Creek Sub-Elkton-Victo"/>
    <d v="2009-09-01T00:00:00"/>
    <d v="2009-09-01T00:00:00"/>
    <s v="7105876131"/>
  </r>
  <r>
    <n v="0"/>
    <n v="0"/>
    <n v="0"/>
    <n v="0"/>
    <d v="2023-12-01T00:00:00"/>
    <s v="BH Colorado Electric Oper Co"/>
    <s v="Regulated Electric (122)"/>
    <s v="X DNU 876: CRIPPLECRK -AREQUA GULCH"/>
    <x v="216"/>
    <n v="135500"/>
    <x v="3"/>
    <n v="9809893"/>
    <s v="Inv Pikes Peak 69KV 2001 Reloc"/>
    <d v="2002-02-20T00:00:00"/>
    <d v="2002-03-01T00:00:00"/>
    <s v="10009652"/>
  </r>
  <r>
    <n v="0"/>
    <n v="0"/>
    <n v="0"/>
    <n v="0"/>
    <d v="2023-12-01T00:00:00"/>
    <s v="BH Colorado Electric Oper Co"/>
    <s v="Regulated Electric (122)"/>
    <s v="X DNU 876: CRIPPLECRK -AREQUA GULCH"/>
    <x v="216"/>
    <n v="135500"/>
    <x v="3"/>
    <n v="9811472"/>
    <s v="Inv Pikes Peak 69KV 2001 Reloc"/>
    <d v="2002-02-20T00:00:00"/>
    <d v="2002-07-01T00:00:00"/>
    <s v="10009652"/>
  </r>
  <r>
    <n v="0"/>
    <n v="0"/>
    <n v="0"/>
    <n v="0"/>
    <d v="2023-12-01T00:00:00"/>
    <s v="BH Colorado Electric Oper Co"/>
    <s v="Regulated Electric (122)"/>
    <s v="X DNU 876: CRIPPLECRK -AREQUA GULCH"/>
    <x v="216"/>
    <n v="135500"/>
    <x v="3"/>
    <n v="9811651"/>
    <s v="Inv Pikes Peak 69KV 2001 Reloc"/>
    <d v="2002-02-20T00:00:00"/>
    <d v="2002-08-01T00:00:00"/>
    <s v="10009652"/>
  </r>
  <r>
    <n v="0"/>
    <n v="0"/>
    <n v="0"/>
    <n v="0"/>
    <d v="2023-12-01T00:00:00"/>
    <s v="BH Colorado Electric Oper Co"/>
    <s v="Regulated Electric (122)"/>
    <s v="X DNU 876: CRIPPLECRK -AREQUA GULCH"/>
    <x v="216"/>
    <n v="135500"/>
    <x v="3"/>
    <n v="9747448"/>
    <s v="Reroute line 876"/>
    <d v="2006-11-10T00:00:00"/>
    <d v="2006-12-01T00:00:00"/>
    <s v="10024366"/>
  </r>
  <r>
    <n v="0"/>
    <n v="0"/>
    <n v="0"/>
    <n v="0"/>
    <d v="2023-12-01T00:00:00"/>
    <s v="BH Colorado Electric Oper Co"/>
    <s v="Regulated Electric (122)"/>
    <s v="X DNU 876: CRIPPLECRK -AREQUA GULCH"/>
    <x v="216"/>
    <n v="135500"/>
    <x v="21"/>
    <n v="9704651"/>
    <s v="GUYS"/>
    <d v="1996-07-01T00:00:00"/>
    <d v="1996-07-01T00:00:00"/>
    <s v="CPR Conversion"/>
  </r>
  <r>
    <n v="0"/>
    <n v="0"/>
    <n v="0"/>
    <n v="0"/>
    <d v="2023-12-01T00:00:00"/>
    <s v="BH Colorado Electric Oper Co"/>
    <s v="Regulated Electric (122)"/>
    <s v="X DNU 876: CRIPPLECRK -AREQUA GULCH"/>
    <x v="216"/>
    <n v="135500"/>
    <x v="21"/>
    <n v="9741927"/>
    <s v="GUYS"/>
    <d v="2006-11-10T00:00:00"/>
    <d v="2006-01-01T00:00:00"/>
    <s v="10024366"/>
  </r>
  <r>
    <n v="0"/>
    <n v="0"/>
    <n v="0"/>
    <n v="0"/>
    <d v="2023-12-01T00:00:00"/>
    <s v="BH Colorado Electric Oper Co"/>
    <s v="Regulated Electric (122)"/>
    <s v="X DNU 876: CRIPPLECRK -AREQUA GULCH"/>
    <x v="216"/>
    <n v="135500"/>
    <x v="21"/>
    <n v="9870330"/>
    <s v="GUYS"/>
    <d v="1999-07-16T00:00:00"/>
    <d v="1999-01-01T00:00:00"/>
    <s v="10005442"/>
  </r>
  <r>
    <n v="0"/>
    <n v="0"/>
    <n v="0"/>
    <n v="0"/>
    <d v="2023-12-01T00:00:00"/>
    <s v="BH Colorado Electric Oper Co"/>
    <s v="Regulated Electric (122)"/>
    <s v="X DNU 876: CRIPPLECRK -AREQUA GULCH"/>
    <x v="216"/>
    <n v="135500"/>
    <x v="21"/>
    <n v="9810000"/>
    <s v="GUYS"/>
    <d v="2002-02-20T00:00:00"/>
    <d v="2002-01-01T00:00:00"/>
    <s v="10009652"/>
  </r>
  <r>
    <n v="0"/>
    <n v="0"/>
    <n v="0"/>
    <n v="0"/>
    <d v="2023-12-01T00:00:00"/>
    <s v="BH Colorado Electric Oper Co"/>
    <s v="Regulated Electric (122)"/>
    <s v="X DNU 876: CRIPPLECRK -AREQUA GULCH"/>
    <x v="216"/>
    <n v="135500"/>
    <x v="21"/>
    <n v="9773918"/>
    <s v="GUYS"/>
    <d v="1995-07-01T00:00:00"/>
    <d v="1995-07-01T00:00:00"/>
    <s v="CPR Conversion"/>
  </r>
  <r>
    <n v="0"/>
    <n v="0"/>
    <n v="0"/>
    <n v="0"/>
    <d v="2023-12-01T00:00:00"/>
    <s v="BH Colorado Electric Oper Co"/>
    <s v="Regulated Electric (122)"/>
    <s v="X DNU 876: CRIPPLECRK -AREQUA GULCH"/>
    <x v="216"/>
    <n v="135500"/>
    <x v="33"/>
    <n v="9802266"/>
    <s v="POLE, STEEL"/>
    <d v="1979-07-01T00:00:00"/>
    <d v="1979-07-01T00:00:00"/>
    <s v="WCDXFER"/>
  </r>
  <r>
    <n v="0"/>
    <n v="0"/>
    <n v="0"/>
    <n v="0"/>
    <d v="2023-12-01T00:00:00"/>
    <s v="BH Colorado Electric Oper Co"/>
    <s v="Regulated Electric (122)"/>
    <s v="X DNU 876: CRIPPLECRK -AREQUA GULCH"/>
    <x v="216"/>
    <n v="135500"/>
    <x v="34"/>
    <n v="9802978"/>
    <s v="POLE, WOOD"/>
    <d v="1995-07-01T00:00:00"/>
    <d v="1995-07-01T00:00:00"/>
    <s v="WCDXFER"/>
  </r>
  <r>
    <n v="0"/>
    <n v="0"/>
    <n v="0"/>
    <n v="0"/>
    <d v="2023-12-01T00:00:00"/>
    <s v="BH Colorado Electric Oper Co"/>
    <s v="Regulated Electric (122)"/>
    <s v="X DNU 876: CRIPPLECRK -AREQUA GULCH"/>
    <x v="216"/>
    <n v="135500"/>
    <x v="34"/>
    <n v="9803322"/>
    <s v="POLE, WOOD"/>
    <d v="1995-07-01T00:00:00"/>
    <d v="1995-07-01T00:00:00"/>
    <s v="WCDXFER"/>
  </r>
  <r>
    <n v="0"/>
    <n v="0"/>
    <n v="0"/>
    <n v="0"/>
    <d v="2023-12-01T00:00:00"/>
    <s v="BH Colorado Electric Oper Co"/>
    <s v="Regulated Electric (122)"/>
    <s v="X DNU 876: CRIPPLECRK -AREQUA GULCH"/>
    <x v="216"/>
    <n v="135500"/>
    <x v="34"/>
    <n v="9803219"/>
    <s v="POLE, WOOD"/>
    <d v="1995-07-01T00:00:00"/>
    <d v="1995-07-01T00:00:00"/>
    <s v="WCDXFER"/>
  </r>
  <r>
    <n v="0"/>
    <n v="0"/>
    <n v="0"/>
    <n v="0"/>
    <d v="2023-12-01T00:00:00"/>
    <s v="BH Colorado Electric Oper Co"/>
    <s v="Regulated Electric (122)"/>
    <s v="X DNU 876: CRIPPLECRK -AREQUA GULCH"/>
    <x v="216"/>
    <n v="135500"/>
    <x v="34"/>
    <n v="9817902"/>
    <s v="POLE, WOOD"/>
    <d v="2004-10-01T00:00:00"/>
    <d v="2004-01-01T00:00:00"/>
    <s v="7105876131"/>
  </r>
  <r>
    <n v="0"/>
    <n v="0"/>
    <n v="0"/>
    <n v="0"/>
    <d v="2023-12-01T00:00:00"/>
    <s v="BH Colorado Electric Oper Co"/>
    <s v="Regulated Electric (122)"/>
    <s v="X DNU 876: CRIPPLECRK -AREQUA GULCH"/>
    <x v="216"/>
    <n v="135500"/>
    <x v="34"/>
    <n v="9803287"/>
    <s v="POLE, WOOD"/>
    <d v="1994-07-01T00:00:00"/>
    <d v="1994-07-01T00:00:00"/>
    <s v="WCDXFER"/>
  </r>
  <r>
    <n v="0"/>
    <n v="0"/>
    <n v="0"/>
    <n v="0"/>
    <d v="2023-12-01T00:00:00"/>
    <s v="BH Colorado Electric Oper Co"/>
    <s v="Regulated Electric (122)"/>
    <s v="X DNU 876: CRIPPLECRK -AREQUA GULCH"/>
    <x v="216"/>
    <n v="135500"/>
    <x v="34"/>
    <n v="9803379"/>
    <s v="POLE, WOOD"/>
    <d v="1996-07-01T00:00:00"/>
    <d v="1996-07-01T00:00:00"/>
    <s v="WCDXFER"/>
  </r>
  <r>
    <n v="0"/>
    <n v="0"/>
    <n v="0"/>
    <n v="0"/>
    <d v="2023-12-01T00:00:00"/>
    <s v="BH Colorado Electric Oper Co"/>
    <s v="Regulated Electric (122)"/>
    <s v="X DNU 876: CRIPPLECRK -AREQUA GULCH"/>
    <x v="216"/>
    <n v="135500"/>
    <x v="34"/>
    <n v="9803289"/>
    <s v="POLE, WOOD"/>
    <d v="1999-07-16T00:00:00"/>
    <d v="1999-01-01T00:00:00"/>
    <s v="WCDXFER"/>
  </r>
  <r>
    <n v="0"/>
    <n v="0"/>
    <n v="0"/>
    <n v="0"/>
    <d v="2023-12-01T00:00:00"/>
    <s v="BH Colorado Electric Oper Co"/>
    <s v="Regulated Electric (122)"/>
    <s v="X DNU 876: CRIPPLECRK -AREQUA GULCH"/>
    <x v="216"/>
    <n v="135500"/>
    <x v="34"/>
    <n v="9803369"/>
    <s v="POLE, WOOD"/>
    <d v="1995-07-01T00:00:00"/>
    <d v="1995-07-01T00:00:00"/>
    <s v="WCDXFER"/>
  </r>
  <r>
    <n v="0"/>
    <n v="0"/>
    <n v="0"/>
    <n v="0"/>
    <d v="2023-12-01T00:00:00"/>
    <s v="BH Colorado Electric Oper Co"/>
    <s v="Regulated Electric (122)"/>
    <s v="X DNU 876: CRIPPLECRK -AREQUA GULCH"/>
    <x v="216"/>
    <n v="135500"/>
    <x v="34"/>
    <n v="9804917"/>
    <s v="POLE, WOOD"/>
    <d v="1996-07-01T00:00:00"/>
    <d v="1996-07-01T00:00:00"/>
    <s v="WCDXFER"/>
  </r>
  <r>
    <n v="0"/>
    <n v="0"/>
    <n v="0"/>
    <n v="0"/>
    <d v="2023-12-01T00:00:00"/>
    <s v="BH Colorado Electric Oper Co"/>
    <s v="Regulated Electric (122)"/>
    <s v="X DNU 876: CRIPPLECRK -AREQUA GULCH"/>
    <x v="216"/>
    <n v="135500"/>
    <x v="34"/>
    <n v="9802977"/>
    <s v="POLE, WOOD"/>
    <d v="1994-07-01T00:00:00"/>
    <d v="1994-07-01T00:00:00"/>
    <s v="WCDXFER"/>
  </r>
  <r>
    <n v="0"/>
    <n v="0"/>
    <n v="0"/>
    <n v="0"/>
    <d v="2023-12-01T00:00:00"/>
    <s v="BH Colorado Electric Oper Co"/>
    <s v="Regulated Electric (122)"/>
    <s v="X DNU 876: CRIPPLECRK -AREQUA GULCH"/>
    <x v="216"/>
    <n v="135500"/>
    <x v="34"/>
    <n v="9803121"/>
    <s v="POLE, WOOD"/>
    <d v="1995-07-01T00:00:00"/>
    <d v="1995-07-01T00:00:00"/>
    <s v="WCDXFER"/>
  </r>
  <r>
    <n v="0"/>
    <n v="0"/>
    <n v="0"/>
    <n v="0"/>
    <d v="2023-12-01T00:00:00"/>
    <s v="BH Colorado Electric Oper Co"/>
    <s v="Regulated Electric (122)"/>
    <s v="X DNU 876: CRIPPLECRK -AREQUA GULCH"/>
    <x v="216"/>
    <n v="135500"/>
    <x v="34"/>
    <n v="9803359"/>
    <s v="POLE, WOOD"/>
    <d v="1995-07-01T00:00:00"/>
    <d v="1995-07-01T00:00:00"/>
    <s v="WCDXFER"/>
  </r>
  <r>
    <n v="0"/>
    <n v="0"/>
    <n v="0"/>
    <n v="0"/>
    <d v="2023-12-01T00:00:00"/>
    <s v="BH Colorado Electric Oper Co"/>
    <s v="Regulated Electric (122)"/>
    <s v="X DNU 876: CRIPPLECRK -AREQUA GULCH"/>
    <x v="216"/>
    <n v="135500"/>
    <x v="34"/>
    <n v="9804922"/>
    <s v="POLE, WOOD"/>
    <d v="1996-07-01T00:00:00"/>
    <d v="1996-07-01T00:00:00"/>
    <s v="WCDXFER"/>
  </r>
  <r>
    <n v="0"/>
    <n v="0"/>
    <n v="0"/>
    <n v="0"/>
    <d v="2023-12-01T00:00:00"/>
    <s v="BH Colorado Electric Oper Co"/>
    <s v="Regulated Electric (122)"/>
    <s v="X DNU 876: CRIPPLECRK -AREQUA GULCH"/>
    <x v="216"/>
    <n v="135500"/>
    <x v="34"/>
    <n v="9802896"/>
    <s v="POLE, WOOD"/>
    <d v="1995-07-01T00:00:00"/>
    <d v="1995-07-01T00:00:00"/>
    <s v="WCDXFER"/>
  </r>
  <r>
    <n v="0"/>
    <n v="0"/>
    <n v="0"/>
    <n v="0"/>
    <d v="2023-12-01T00:00:00"/>
    <s v="BH Colorado Electric Oper Co"/>
    <s v="Regulated Electric (122)"/>
    <s v="X DNU 876: CRIPPLECRK -AREQUA GULCH"/>
    <x v="216"/>
    <n v="135500"/>
    <x v="34"/>
    <n v="9803220"/>
    <s v="POLE, WOOD"/>
    <d v="1999-07-16T00:00:00"/>
    <d v="1999-01-01T00:00:00"/>
    <s v="WCDXFER"/>
  </r>
  <r>
    <n v="0"/>
    <n v="0"/>
    <n v="0"/>
    <n v="0"/>
    <d v="2023-12-01T00:00:00"/>
    <s v="BH Colorado Electric Oper Co"/>
    <s v="Regulated Electric (122)"/>
    <s v="X DNU 876: CRIPPLECRK -AREQUA GULCH"/>
    <x v="216"/>
    <n v="135500"/>
    <x v="34"/>
    <n v="9804918"/>
    <s v="POLE, WOOD"/>
    <d v="1996-07-01T00:00:00"/>
    <d v="1996-07-01T00:00:00"/>
    <s v="WCDXFER"/>
  </r>
  <r>
    <n v="0"/>
    <n v="0"/>
    <n v="0"/>
    <n v="0"/>
    <d v="2023-12-01T00:00:00"/>
    <s v="BH Colorado Electric Oper Co"/>
    <s v="Regulated Electric (122)"/>
    <s v="X DNU 876: CRIPPLECRK -AREQUA GULCH"/>
    <x v="216"/>
    <n v="135500"/>
    <x v="34"/>
    <n v="9804921"/>
    <s v="POLE, WOOD"/>
    <d v="1996-07-01T00:00:00"/>
    <d v="1996-07-01T00:00:00"/>
    <s v="WCDXFER"/>
  </r>
  <r>
    <n v="0"/>
    <n v="0"/>
    <n v="0"/>
    <n v="0"/>
    <d v="2023-12-01T00:00:00"/>
    <s v="BH Colorado Electric Oper Co"/>
    <s v="Regulated Electric (122)"/>
    <s v="X DNU 876: CRIPPLECRK -AREQUA GULCH"/>
    <x v="216"/>
    <n v="135500"/>
    <x v="34"/>
    <n v="9804920"/>
    <s v="POLE, WOOD"/>
    <d v="1996-07-01T00:00:00"/>
    <d v="1996-07-01T00:00:00"/>
    <s v="WCDXFER"/>
  </r>
  <r>
    <n v="0"/>
    <n v="0"/>
    <n v="0"/>
    <n v="0"/>
    <d v="2023-12-01T00:00:00"/>
    <s v="BH Colorado Electric Oper Co"/>
    <s v="Regulated Electric (122)"/>
    <s v="X DNU 876: CRIPPLECRK -AREQUA GULCH"/>
    <x v="216"/>
    <n v="135500"/>
    <x v="34"/>
    <n v="9803288"/>
    <s v="POLE, WOOD"/>
    <d v="1995-07-01T00:00:00"/>
    <d v="1995-07-01T00:00:00"/>
    <s v="WCDXFER"/>
  </r>
  <r>
    <n v="0"/>
    <n v="0"/>
    <n v="0"/>
    <n v="0"/>
    <d v="2023-12-01T00:00:00"/>
    <s v="BH Colorado Electric Oper Co"/>
    <s v="Regulated Electric (122)"/>
    <s v="X DNU 876: CRIPPLECRK -AREQUA GULCH"/>
    <x v="216"/>
    <n v="135500"/>
    <x v="34"/>
    <n v="9804916"/>
    <s v="POLE, WOOD"/>
    <d v="1996-07-01T00:00:00"/>
    <d v="1996-07-01T00:00:00"/>
    <s v="WCDXFER"/>
  </r>
  <r>
    <n v="0"/>
    <n v="0"/>
    <n v="0"/>
    <n v="0"/>
    <d v="2023-12-01T00:00:00"/>
    <s v="BH Colorado Electric Oper Co"/>
    <s v="Regulated Electric (122)"/>
    <s v="X DNU 876: CRIPPLECRK -AREQUA GULCH"/>
    <x v="216"/>
    <n v="135500"/>
    <x v="34"/>
    <n v="9803380"/>
    <s v="POLE, WOOD"/>
    <d v="1996-07-01T00:00:00"/>
    <d v="1996-07-01T00:00:00"/>
    <s v="WCDXFER"/>
  </r>
  <r>
    <n v="0"/>
    <n v="0"/>
    <n v="0"/>
    <n v="0"/>
    <d v="2023-12-01T00:00:00"/>
    <s v="BH Colorado Electric Oper Co"/>
    <s v="Regulated Electric (122)"/>
    <s v="X DNU 876: CRIPPLECRK -AREQUA GULCH"/>
    <x v="216"/>
    <n v="135500"/>
    <x v="34"/>
    <n v="9804924"/>
    <s v="POLE, WOOD"/>
    <d v="1999-07-16T00:00:00"/>
    <d v="1999-01-01T00:00:00"/>
    <s v="WCDXFER"/>
  </r>
  <r>
    <n v="0"/>
    <n v="0"/>
    <n v="0"/>
    <n v="0"/>
    <d v="2023-12-01T00:00:00"/>
    <s v="BH Colorado Electric Oper Co"/>
    <s v="Regulated Electric (122)"/>
    <s v="X DNU 876: CRIPPLECRK -AREQUA GULCH"/>
    <x v="216"/>
    <n v="135500"/>
    <x v="34"/>
    <n v="9804949"/>
    <s v="POLE, WOOD"/>
    <d v="1996-07-01T00:00:00"/>
    <d v="1996-07-01T00:00:00"/>
    <s v="WCDXFER"/>
  </r>
  <r>
    <n v="0"/>
    <n v="0"/>
    <n v="0"/>
    <n v="0"/>
    <d v="2023-12-01T00:00:00"/>
    <s v="BH Colorado Electric Oper Co"/>
    <s v="Regulated Electric (122)"/>
    <s v="X DNU 876: CRIPPLECRK -AREQUA GULCH"/>
    <x v="216"/>
    <n v="135500"/>
    <x v="34"/>
    <n v="9741924"/>
    <s v="POLE, WOOD"/>
    <d v="2006-11-10T00:00:00"/>
    <d v="2006-01-01T00:00:00"/>
    <s v="10024366"/>
  </r>
  <r>
    <n v="0"/>
    <n v="0"/>
    <n v="0"/>
    <n v="0"/>
    <d v="2023-12-01T00:00:00"/>
    <s v="BH Colorado Electric Oper Co"/>
    <s v="Regulated Electric (122)"/>
    <s v="X DNU 876: CRIPPLECRK -AREQUA GULCH"/>
    <x v="216"/>
    <n v="135500"/>
    <x v="34"/>
    <n v="9809997"/>
    <s v="POLE, WOOD"/>
    <d v="2002-02-20T00:00:00"/>
    <d v="2002-01-01T00:00:00"/>
    <s v="10009652"/>
  </r>
  <r>
    <n v="0"/>
    <n v="0"/>
    <n v="0"/>
    <n v="0"/>
    <d v="2023-12-01T00:00:00"/>
    <s v="BH Colorado Electric Oper Co"/>
    <s v="Regulated Electric (122)"/>
    <s v="X DNU 876: CRIPPLECRK -AREQUA GULCH"/>
    <x v="216"/>
    <n v="135500"/>
    <x v="456"/>
    <n v="9974536"/>
    <s v="STEEL 1 POLE 60'"/>
    <d v="1979-07-01T00:00:00"/>
    <d v="1979-07-01T00:00:00"/>
    <s v="CPR Conversion"/>
  </r>
  <r>
    <n v="0"/>
    <n v="0"/>
    <n v="0"/>
    <n v="0"/>
    <d v="2023-12-01T00:00:00"/>
    <s v="BH Colorado Electric Oper Co"/>
    <s v="Regulated Electric (122)"/>
    <s v="X DNU 876: CRIPPLECRK -AREQUA GULCH"/>
    <x v="216"/>
    <n v="135500"/>
    <x v="94"/>
    <n v="9773917"/>
    <s v="WOOD 1 POLE 35'"/>
    <d v="1995-07-01T00:00:00"/>
    <d v="1995-07-01T00:00:00"/>
    <s v="CPR Conversion"/>
  </r>
  <r>
    <n v="0"/>
    <n v="0"/>
    <n v="0"/>
    <n v="0"/>
    <d v="2023-12-01T00:00:00"/>
    <s v="BH Colorado Electric Oper Co"/>
    <s v="Regulated Electric (122)"/>
    <s v="X DNU 876: CRIPPLECRK -AREQUA GULCH"/>
    <x v="216"/>
    <n v="135500"/>
    <x v="52"/>
    <n v="9974535"/>
    <s v="WOOD 1 POLE 55'"/>
    <d v="1985-07-01T00:00:00"/>
    <d v="1985-07-01T00:00:00"/>
    <s v="CPR Conversion"/>
  </r>
  <r>
    <n v="0"/>
    <n v="0"/>
    <n v="0"/>
    <n v="0"/>
    <d v="2023-12-01T00:00:00"/>
    <s v="BH Colorado Electric Oper Co"/>
    <s v="Regulated Electric (122)"/>
    <s v="X DNU 876: CRIPPLECRK -AREQUA GULCH"/>
    <x v="216"/>
    <n v="135500"/>
    <x v="52"/>
    <n v="9974540"/>
    <s v="WOOD 1 POLE 55'"/>
    <d v="1994-07-01T00:00:00"/>
    <d v="1994-07-01T00:00:00"/>
    <s v="CPR Conversion"/>
  </r>
  <r>
    <n v="0"/>
    <n v="0"/>
    <n v="0"/>
    <n v="0"/>
    <d v="2023-12-01T00:00:00"/>
    <s v="BH Colorado Electric Oper Co"/>
    <s v="Regulated Electric (122)"/>
    <s v="X DNU 876: CRIPPLECRK -AREQUA GULCH"/>
    <x v="216"/>
    <n v="135500"/>
    <x v="53"/>
    <n v="9773916"/>
    <s v="WOOD 1 POLE 60'"/>
    <d v="1995-07-01T00:00:00"/>
    <d v="1995-07-01T00:00:00"/>
    <s v="CPR Conversion"/>
  </r>
  <r>
    <n v="0"/>
    <n v="0"/>
    <n v="0"/>
    <n v="0"/>
    <d v="2023-12-01T00:00:00"/>
    <s v="BH Colorado Electric Oper Co"/>
    <s v="Regulated Electric (122)"/>
    <s v="X DNU 876: CRIPPLECRK -AREQUA GULCH"/>
    <x v="216"/>
    <n v="135500"/>
    <x v="53"/>
    <n v="9974539"/>
    <s v="WOOD 1 POLE 60'"/>
    <d v="1994-07-01T00:00:00"/>
    <d v="1994-07-01T00:00:00"/>
    <s v="CPR Conversion"/>
  </r>
  <r>
    <n v="0"/>
    <n v="0"/>
    <n v="0"/>
    <n v="0"/>
    <d v="2023-12-01T00:00:00"/>
    <s v="BH Colorado Electric Oper Co"/>
    <s v="Regulated Electric (122)"/>
    <s v="X DNU 876: CRIPPLECRK -AREQUA GULCH"/>
    <x v="216"/>
    <n v="135500"/>
    <x v="54"/>
    <n v="9974538"/>
    <s v="WOOD 1 POLE 65'"/>
    <d v="1994-07-01T00:00:00"/>
    <d v="1994-07-01T00:00:00"/>
    <s v="CPR Conversion"/>
  </r>
  <r>
    <n v="0"/>
    <n v="0"/>
    <n v="0"/>
    <n v="0"/>
    <d v="2023-12-01T00:00:00"/>
    <s v="BH Colorado Electric Oper Co"/>
    <s v="Regulated Electric (122)"/>
    <s v="X DNU 876: CRIPPLECRK -AREQUA GULCH"/>
    <x v="216"/>
    <n v="135500"/>
    <x v="54"/>
    <n v="9774219"/>
    <s v="WOOD 1 POLE 65'"/>
    <d v="1995-07-01T00:00:00"/>
    <d v="1995-07-01T00:00:00"/>
    <s v="CPR Conversion"/>
  </r>
  <r>
    <n v="0"/>
    <n v="0"/>
    <n v="0"/>
    <n v="0"/>
    <d v="2023-12-01T00:00:00"/>
    <s v="BH Colorado Electric Oper Co"/>
    <s v="Regulated Electric (122)"/>
    <s v="X DNU 876: CRIPPLECRK -AREQUA GULCH"/>
    <x v="216"/>
    <n v="135500"/>
    <x v="55"/>
    <n v="9774218"/>
    <s v="WOOD 1 POLE 70'"/>
    <d v="1995-07-01T00:00:00"/>
    <d v="1995-07-01T00:00:00"/>
    <s v="CPR Conversion"/>
  </r>
  <r>
    <n v="0"/>
    <n v="0"/>
    <n v="0"/>
    <n v="0"/>
    <d v="2023-12-01T00:00:00"/>
    <s v="BH Colorado Electric Oper Co"/>
    <s v="Regulated Electric (122)"/>
    <s v="X DNU 876: CRIPPLECRK -AREQUA GULCH"/>
    <x v="216"/>
    <n v="135500"/>
    <x v="55"/>
    <n v="9870327"/>
    <s v="WOOD 1 POLE 70'"/>
    <d v="1999-07-16T00:00:00"/>
    <d v="1999-01-01T00:00:00"/>
    <s v="10005442"/>
  </r>
  <r>
    <n v="0"/>
    <n v="0"/>
    <n v="0"/>
    <n v="0"/>
    <d v="2023-12-01T00:00:00"/>
    <s v="BH Colorado Electric Oper Co"/>
    <s v="Regulated Electric (122)"/>
    <s v="X DNU 876: CRIPPLECRK -AREQUA GULCH"/>
    <x v="216"/>
    <n v="135500"/>
    <x v="56"/>
    <n v="9870326"/>
    <s v="WOOD 1 POLE 75'"/>
    <d v="1999-07-16T00:00:00"/>
    <d v="1999-01-01T00:00:00"/>
    <s v="10005442"/>
  </r>
  <r>
    <n v="0"/>
    <n v="0"/>
    <n v="0"/>
    <n v="0"/>
    <d v="2023-12-01T00:00:00"/>
    <s v="BH Colorado Electric Oper Co"/>
    <s v="Regulated Electric (122)"/>
    <s v="X DNU 876: CRIPPLECRK -AREQUA GULCH"/>
    <x v="216"/>
    <n v="135500"/>
    <x v="56"/>
    <n v="9974537"/>
    <s v="WOOD 1 POLE 75'"/>
    <d v="1994-07-01T00:00:00"/>
    <d v="1994-07-01T00:00:00"/>
    <s v="CPR Conversion"/>
  </r>
  <r>
    <n v="0"/>
    <n v="0"/>
    <n v="0"/>
    <n v="0"/>
    <d v="2023-12-01T00:00:00"/>
    <s v="BH Colorado Electric Oper Co"/>
    <s v="Regulated Electric (122)"/>
    <s v="X DNU 876: CRIPPLECRK -AREQUA GULCH"/>
    <x v="216"/>
    <n v="135500"/>
    <x v="56"/>
    <n v="9773915"/>
    <s v="WOOD 1 POLE 75'"/>
    <d v="1995-07-01T00:00:00"/>
    <d v="1995-07-01T00:00:00"/>
    <s v="CPR Conversion"/>
  </r>
  <r>
    <n v="0"/>
    <n v="0"/>
    <n v="0"/>
    <n v="0"/>
    <d v="2023-12-01T00:00:00"/>
    <s v="BH Colorado Electric Oper Co"/>
    <s v="Regulated Electric (122)"/>
    <s v="X DNU 876: CRIPPLECRK -AREQUA GULCH"/>
    <x v="216"/>
    <n v="135500"/>
    <x v="57"/>
    <n v="9773914"/>
    <s v="WOOD 1 POLE 80'"/>
    <d v="1995-07-01T00:00:00"/>
    <d v="1995-07-01T00:00:00"/>
    <s v="CPR Conversion"/>
  </r>
  <r>
    <n v="0"/>
    <n v="0"/>
    <n v="0"/>
    <n v="0"/>
    <d v="2023-12-01T00:00:00"/>
    <s v="BH Colorado Electric Oper Co"/>
    <s v="Regulated Electric (122)"/>
    <s v="X DNU 876: CRIPPLECRK -AREQUA GULCH"/>
    <x v="216"/>
    <n v="135500"/>
    <x v="58"/>
    <n v="9773913"/>
    <s v="WOOD 1 POLE 85'"/>
    <d v="1995-07-01T00:00:00"/>
    <d v="1995-07-01T00:00:00"/>
    <s v="CPR Conversion"/>
  </r>
  <r>
    <n v="0"/>
    <n v="0"/>
    <n v="0"/>
    <n v="0"/>
    <d v="2023-12-01T00:00:00"/>
    <s v="BH Colorado Electric Oper Co"/>
    <s v="Regulated Electric (122)"/>
    <s v="X DNU 876: CRIPPLECRK -AREQUA GULCH"/>
    <x v="216"/>
    <n v="135500"/>
    <x v="59"/>
    <n v="9776760"/>
    <s v="WOOD 1 POLE 90'"/>
    <d v="1995-07-01T00:00:00"/>
    <d v="1995-07-01T00:00:00"/>
    <s v="CPR Conversion"/>
  </r>
  <r>
    <n v="0"/>
    <n v="0"/>
    <n v="0"/>
    <n v="0"/>
    <d v="2023-12-01T00:00:00"/>
    <s v="BH Colorado Electric Oper Co"/>
    <s v="Regulated Electric (122)"/>
    <s v="X DNU 876: CRIPPLECRK -AREQUA GULCH"/>
    <x v="216"/>
    <n v="135500"/>
    <x v="457"/>
    <n v="9862154"/>
    <s v="WOOD 2 POLES 50'"/>
    <d v="1996-07-01T00:00:00"/>
    <d v="1996-07-01T00:00:00"/>
    <s v="CPR Conversion"/>
  </r>
  <r>
    <n v="0"/>
    <n v="0"/>
    <n v="0"/>
    <n v="0"/>
    <d v="2023-12-01T00:00:00"/>
    <s v="BH Colorado Electric Oper Co"/>
    <s v="Regulated Electric (122)"/>
    <s v="X DNU 876: CRIPPLECRK -AREQUA GULCH"/>
    <x v="216"/>
    <n v="135500"/>
    <x v="458"/>
    <n v="9718364"/>
    <s v="WOOD 2 POLES 55'"/>
    <d v="1996-07-01T00:00:00"/>
    <d v="1996-07-01T00:00:00"/>
    <s v="CPR Conversion"/>
  </r>
  <r>
    <n v="0"/>
    <n v="0"/>
    <n v="0"/>
    <n v="0"/>
    <d v="2023-12-01T00:00:00"/>
    <s v="BH Colorado Electric Oper Co"/>
    <s v="Regulated Electric (122)"/>
    <s v="X DNU 876: CRIPPLECRK -AREQUA GULCH"/>
    <x v="216"/>
    <n v="135500"/>
    <x v="459"/>
    <n v="9862147"/>
    <s v="WOOD 2 POLES 60' 55'"/>
    <d v="1996-07-01T00:00:00"/>
    <d v="1996-07-01T00:00:00"/>
    <s v="CPR Conversion"/>
  </r>
  <r>
    <n v="0"/>
    <n v="0"/>
    <n v="0"/>
    <n v="0"/>
    <d v="2023-12-01T00:00:00"/>
    <s v="BH Colorado Electric Oper Co"/>
    <s v="Regulated Electric (122)"/>
    <s v="X DNU 876: CRIPPLECRK -AREQUA GULCH"/>
    <x v="216"/>
    <n v="135500"/>
    <x v="460"/>
    <n v="9862151"/>
    <s v="WOOD 2 POLES 65' 60'"/>
    <d v="1996-07-01T00:00:00"/>
    <d v="1996-07-01T00:00:00"/>
    <s v="CPR Conversion"/>
  </r>
  <r>
    <n v="0"/>
    <n v="0"/>
    <n v="0"/>
    <n v="0"/>
    <d v="2023-12-01T00:00:00"/>
    <s v="BH Colorado Electric Oper Co"/>
    <s v="Regulated Electric (122)"/>
    <s v="X DNU 876: CRIPPLECRK -AREQUA GULCH"/>
    <x v="216"/>
    <n v="135500"/>
    <x v="461"/>
    <n v="9862146"/>
    <s v="WOOD 2 POLES 75' 65'"/>
    <d v="1996-07-01T00:00:00"/>
    <d v="1996-07-01T00:00:00"/>
    <s v="CPR Conversion"/>
  </r>
  <r>
    <n v="0"/>
    <n v="0"/>
    <n v="0"/>
    <n v="0"/>
    <d v="2023-12-01T00:00:00"/>
    <s v="BH Colorado Electric Oper Co"/>
    <s v="Regulated Electric (122)"/>
    <s v="X DNU 876: CRIPPLECRK -AREQUA GULCH"/>
    <x v="216"/>
    <n v="135500"/>
    <x v="462"/>
    <n v="9870325"/>
    <s v="WOOD 2 POLES 85'"/>
    <d v="1999-07-16T00:00:00"/>
    <d v="1999-01-01T00:00:00"/>
    <s v="10005442"/>
  </r>
  <r>
    <n v="0"/>
    <n v="0"/>
    <n v="0"/>
    <n v="0"/>
    <d v="2023-12-01T00:00:00"/>
    <s v="BH Colorado Electric Oper Co"/>
    <s v="Regulated Electric (122)"/>
    <s v="X DNU 876: CRIPPLECRK -AREQUA GULCH"/>
    <x v="216"/>
    <n v="135500"/>
    <x v="463"/>
    <n v="9862150"/>
    <s v="WOOD 3 POLES 45'"/>
    <d v="1996-07-01T00:00:00"/>
    <d v="1996-07-01T00:00:00"/>
    <s v="CPR Conversion"/>
  </r>
  <r>
    <n v="0"/>
    <n v="0"/>
    <n v="0"/>
    <n v="0"/>
    <d v="2023-12-01T00:00:00"/>
    <s v="BH Colorado Electric Oper Co"/>
    <s v="Regulated Electric (122)"/>
    <s v="X DNU 876: CRIPPLECRK -AREQUA GULCH"/>
    <x v="216"/>
    <n v="135500"/>
    <x v="464"/>
    <n v="9862155"/>
    <s v="WOOD 3 POLES 50'"/>
    <d v="1996-07-01T00:00:00"/>
    <d v="1996-07-01T00:00:00"/>
    <s v="CPR Conversion"/>
  </r>
  <r>
    <n v="0"/>
    <n v="0"/>
    <n v="0"/>
    <n v="0"/>
    <d v="2023-12-01T00:00:00"/>
    <s v="BH Colorado Electric Oper Co"/>
    <s v="Regulated Electric (122)"/>
    <s v="X DNU 876: CRIPPLECRK -AREQUA GULCH"/>
    <x v="216"/>
    <n v="135500"/>
    <x v="465"/>
    <n v="9862149"/>
    <s v="WOOD 3 POLES 55'"/>
    <d v="1996-07-01T00:00:00"/>
    <d v="1996-07-01T00:00:00"/>
    <s v="CPR Conversion"/>
  </r>
  <r>
    <n v="0"/>
    <n v="0"/>
    <n v="0"/>
    <n v="0"/>
    <d v="2023-12-01T00:00:00"/>
    <s v="BH Colorado Electric Oper Co"/>
    <s v="Regulated Electric (122)"/>
    <s v="X DNU 876: CRIPPLECRK -AREQUA GULCH"/>
    <x v="216"/>
    <n v="135500"/>
    <x v="455"/>
    <n v="9862152"/>
    <s v="WOOD 3 POLES 60'"/>
    <d v="1996-07-01T00:00:00"/>
    <d v="1996-07-01T00:00:00"/>
    <s v="CPR Conversion"/>
  </r>
  <r>
    <n v="0"/>
    <n v="0"/>
    <n v="0"/>
    <n v="0"/>
    <d v="2023-12-01T00:00:00"/>
    <s v="BH Colorado Electric Oper Co"/>
    <s v="Regulated Electric (122)"/>
    <s v="X DNU 876: CRIPPLECRK -AREQUA GULCH"/>
    <x v="216"/>
    <n v="135600"/>
    <x v="74"/>
    <n v="9862156"/>
    <s v="ARRESTER - 0-10,000 VOLTS"/>
    <d v="1996-07-01T00:00:00"/>
    <d v="1996-07-01T00:00:00"/>
    <s v="CPR Conversion"/>
  </r>
  <r>
    <n v="0"/>
    <n v="0"/>
    <n v="0"/>
    <n v="0"/>
    <d v="2023-12-01T00:00:00"/>
    <s v="BH Colorado Electric Oper Co"/>
    <s v="Regulated Electric (122)"/>
    <s v="X DNU 876: CRIPPLECRK -AREQUA GULCH"/>
    <x v="216"/>
    <n v="135600"/>
    <x v="74"/>
    <n v="9870333"/>
    <s v="ARRESTER - 0-10,000 VOLTS"/>
    <d v="1999-07-16T00:00:00"/>
    <d v="1999-01-01T00:00:00"/>
    <s v="10005442"/>
  </r>
  <r>
    <n v="0"/>
    <n v="0"/>
    <n v="0"/>
    <n v="0"/>
    <d v="2023-12-01T00:00:00"/>
    <s v="BH Colorado Electric Oper Co"/>
    <s v="Regulated Electric (122)"/>
    <s v="X DNU 876: CRIPPLECRK -AREQUA GULCH"/>
    <x v="216"/>
    <n v="135600"/>
    <x v="321"/>
    <n v="9810001"/>
    <s v="ARRESTER - 34,501-69,000 VOLTS"/>
    <d v="2002-02-20T00:00:00"/>
    <d v="2002-01-01T00:00:00"/>
    <s v="10009652"/>
  </r>
  <r>
    <n v="0"/>
    <n v="0"/>
    <n v="0"/>
    <n v="0"/>
    <d v="2023-12-01T00:00:00"/>
    <s v="BH Colorado Electric Oper Co"/>
    <s v="Regulated Electric (122)"/>
    <s v="X DNU 876: CRIPPLECRK -AREQUA GULCH"/>
    <x v="216"/>
    <n v="135600"/>
    <x v="79"/>
    <n v="9712960"/>
    <s v="CONDUCTOR, OH ACSR, BARE 4/0"/>
    <d v="1995-07-01T00:00:00"/>
    <d v="1995-07-01T00:00:00"/>
    <s v="CPR Conversion"/>
  </r>
  <r>
    <n v="0"/>
    <n v="0"/>
    <n v="0"/>
    <n v="0"/>
    <d v="2023-12-01T00:00:00"/>
    <s v="BH Colorado Electric Oper Co"/>
    <s v="Regulated Electric (122)"/>
    <s v="X DNU 876: CRIPPLECRK -AREQUA GULCH"/>
    <x v="216"/>
    <n v="135600"/>
    <x v="79"/>
    <n v="9870331"/>
    <s v="CONDUCTOR, OH ACSR, BARE 4/0"/>
    <d v="1999-07-16T00:00:00"/>
    <d v="1999-01-01T00:00:00"/>
    <s v="10005442"/>
  </r>
  <r>
    <n v="0"/>
    <n v="0"/>
    <n v="0"/>
    <n v="0"/>
    <d v="2023-12-01T00:00:00"/>
    <s v="BH Colorado Electric Oper Co"/>
    <s v="Regulated Electric (122)"/>
    <s v="X DNU 876: CRIPPLECRK -AREQUA GULCH"/>
    <x v="216"/>
    <n v="135600"/>
    <x v="82"/>
    <n v="9776759"/>
    <s v="CNDCTR, OH ACSR, BARE, 477"/>
    <d v="1995-07-01T00:00:00"/>
    <d v="1995-07-01T00:00:00"/>
    <s v="CPR Conversion"/>
  </r>
  <r>
    <n v="0"/>
    <n v="0"/>
    <n v="0"/>
    <n v="0"/>
    <d v="2023-12-01T00:00:00"/>
    <s v="BH Colorado Electric Oper Co"/>
    <s v="Regulated Electric (122)"/>
    <s v="X DNU 876: CRIPPLECRK -AREQUA GULCH"/>
    <x v="216"/>
    <n v="135600"/>
    <x v="41"/>
    <n v="9809996"/>
    <s v="CONDUCTOR, OH TRANS &amp; DIST BARE"/>
    <d v="2002-02-20T00:00:00"/>
    <d v="2002-01-01T00:00:00"/>
    <s v="10009652"/>
  </r>
  <r>
    <n v="0"/>
    <n v="0"/>
    <n v="0"/>
    <n v="0"/>
    <d v="2023-12-01T00:00:00"/>
    <s v="BH Colorado Electric Oper Co"/>
    <s v="Regulated Electric (122)"/>
    <s v="X DNU 876: CRIPPLECRK -AREQUA GULCH"/>
    <x v="216"/>
    <n v="135600"/>
    <x v="41"/>
    <n v="9741923"/>
    <s v="CONDUCTOR, OH TRANS &amp; DIST BARE"/>
    <d v="2006-11-10T00:00:00"/>
    <d v="2006-01-01T00:00:00"/>
    <s v="10024366"/>
  </r>
  <r>
    <n v="0"/>
    <n v="0"/>
    <n v="0"/>
    <n v="0"/>
    <d v="2023-12-01T00:00:00"/>
    <s v="BH Colorado Electric Oper Co"/>
    <s v="Regulated Electric (122)"/>
    <s v="X DNU 876: CRIPPLECRK -AREQUA GULCH"/>
    <x v="216"/>
    <n v="135600"/>
    <x v="35"/>
    <n v="9697427"/>
    <s v="CONDUCTOR, OVERHEAD"/>
    <d v="1994-07-01T00:00:00"/>
    <d v="1994-07-01T00:00:00"/>
    <s v="CPR Conversion"/>
  </r>
  <r>
    <n v="0"/>
    <n v="0"/>
    <n v="0"/>
    <n v="0"/>
    <d v="2023-12-01T00:00:00"/>
    <s v="BH Colorado Electric Oper Co"/>
    <s v="Regulated Electric (122)"/>
    <s v="X DNU 876: CRIPPLECRK -AREQUA GULCH"/>
    <x v="216"/>
    <n v="135600"/>
    <x v="35"/>
    <n v="9773673"/>
    <s v="CONDUCTOR, OVERHEAD"/>
    <d v="1996-07-01T00:00:00"/>
    <d v="1996-07-01T00:00:00"/>
    <s v="CPR Conversion"/>
  </r>
  <r>
    <n v="0"/>
    <n v="0"/>
    <n v="0"/>
    <n v="0"/>
    <d v="2023-12-01T00:00:00"/>
    <s v="BH Colorado Electric Oper Co"/>
    <s v="Regulated Electric (122)"/>
    <s v="X DNU 876: CRIPPLECRK -AREQUA GULCH"/>
    <x v="216"/>
    <n v="135600"/>
    <x v="35"/>
    <n v="9870332"/>
    <s v="CONDUCTOR, OVERHEAD"/>
    <d v="1999-07-16T00:00:00"/>
    <d v="1999-01-01T00:00:00"/>
    <s v="10005442"/>
  </r>
  <r>
    <n v="0"/>
    <n v="0"/>
    <n v="0"/>
    <n v="0"/>
    <d v="2023-12-01T00:00:00"/>
    <s v="BH Colorado Electric Oper Co"/>
    <s v="Regulated Electric (122)"/>
    <s v="X DNU 876: CRIPPLECRK -AREQUA GULCH"/>
    <x v="216"/>
    <n v="135600"/>
    <x v="3"/>
    <n v="9809761"/>
    <s v="Inv Pikes Peak 69KV 2001 Reloc"/>
    <d v="2002-02-20T00:00:00"/>
    <d v="2002-02-01T00:00:00"/>
    <s v="10009652"/>
  </r>
  <r>
    <n v="0"/>
    <n v="0"/>
    <n v="0"/>
    <n v="0"/>
    <d v="2023-12-01T00:00:00"/>
    <s v="BH Colorado Electric Oper Co"/>
    <s v="Regulated Electric (122)"/>
    <s v="X DNU 876: CRIPPLECRK -AREQUA GULCH"/>
    <x v="216"/>
    <n v="135600"/>
    <x v="3"/>
    <n v="9728359"/>
    <s v="Cripple Creek Sub-Elkton-Victo"/>
    <d v="2009-09-01T00:00:00"/>
    <d v="2009-09-01T00:00:00"/>
    <s v="7105876131"/>
  </r>
  <r>
    <n v="0"/>
    <n v="0"/>
    <n v="0"/>
    <n v="0"/>
    <d v="2023-12-01T00:00:00"/>
    <s v="BH Colorado Electric Oper Co"/>
    <s v="Regulated Electric (122)"/>
    <s v="X DNU 876: CRIPPLECRK -AREQUA GULCH"/>
    <x v="216"/>
    <n v="135600"/>
    <x v="3"/>
    <n v="9747450"/>
    <s v="Reroute line 876"/>
    <d v="2006-11-10T00:00:00"/>
    <d v="2006-12-01T00:00:00"/>
    <s v="10024366"/>
  </r>
  <r>
    <n v="0"/>
    <n v="0"/>
    <n v="0"/>
    <n v="0"/>
    <d v="2023-12-01T00:00:00"/>
    <s v="BH Colorado Electric Oper Co"/>
    <s v="Regulated Electric (122)"/>
    <s v="X DNU 876: CRIPPLECRK -AREQUA GULCH"/>
    <x v="216"/>
    <n v="135600"/>
    <x v="3"/>
    <n v="9878420"/>
    <s v="Inv-Pikes Peak 69KV Relocation"/>
    <d v="1999-07-16T00:00:00"/>
    <d v="1999-08-01T00:00:00"/>
    <s v="10005442"/>
  </r>
  <r>
    <n v="0"/>
    <n v="0"/>
    <n v="0"/>
    <n v="0"/>
    <d v="2023-12-01T00:00:00"/>
    <s v="BH Colorado Electric Oper Co"/>
    <s v="Regulated Electric (122)"/>
    <s v="X DNU 876: CRIPPLECRK -AREQUA GULCH"/>
    <x v="216"/>
    <n v="135600"/>
    <x v="3"/>
    <n v="9811471"/>
    <s v="Inv Pikes Peak 69KV 2001 Reloc"/>
    <d v="2002-02-20T00:00:00"/>
    <d v="2002-07-01T00:00:00"/>
    <s v="10009652"/>
  </r>
  <r>
    <n v="0"/>
    <n v="0"/>
    <n v="0"/>
    <n v="0"/>
    <d v="2023-12-01T00:00:00"/>
    <s v="BH Colorado Electric Oper Co"/>
    <s v="Regulated Electric (122)"/>
    <s v="X DNU 876: CRIPPLECRK -AREQUA GULCH"/>
    <x v="216"/>
    <n v="135600"/>
    <x v="3"/>
    <n v="9809892"/>
    <s v="Inv Pikes Peak 69KV 2001 Reloc"/>
    <d v="2002-02-20T00:00:00"/>
    <d v="2002-03-01T00:00:00"/>
    <s v="10009652"/>
  </r>
  <r>
    <n v="0"/>
    <n v="0"/>
    <n v="0"/>
    <n v="0"/>
    <d v="2023-12-01T00:00:00"/>
    <s v="BH Colorado Electric Oper Co"/>
    <s v="Regulated Electric (122)"/>
    <s v="X DNU 876: CRIPPLECRK -AREQUA GULCH"/>
    <x v="216"/>
    <n v="135600"/>
    <x v="99"/>
    <n v="9870329"/>
    <s v="INSULATORS-POST-69KV"/>
    <d v="1999-07-16T00:00:00"/>
    <d v="1999-01-01T00:00:00"/>
    <s v="10005442"/>
  </r>
  <r>
    <n v="0"/>
    <n v="0"/>
    <n v="0"/>
    <n v="0"/>
    <d v="2023-12-01T00:00:00"/>
    <s v="BH Colorado Electric Oper Co"/>
    <s v="Regulated Electric (122)"/>
    <s v="X DNU 876: CRIPPLECRK -AREQUA GULCH"/>
    <x v="216"/>
    <n v="135600"/>
    <x v="29"/>
    <n v="9741926"/>
    <s v="POST INSULATORS"/>
    <d v="2006-11-10T00:00:00"/>
    <d v="2006-01-01T00:00:00"/>
    <s v="10024366"/>
  </r>
  <r>
    <n v="0"/>
    <n v="0"/>
    <n v="0"/>
    <n v="0"/>
    <d v="2023-12-01T00:00:00"/>
    <s v="BH Colorado Electric Oper Co"/>
    <s v="Regulated Electric (122)"/>
    <s v="X DNU 876: CRIPPLECRK -AREQUA GULCH"/>
    <x v="216"/>
    <n v="135600"/>
    <x v="29"/>
    <n v="9809999"/>
    <s v="POST INSULATORS"/>
    <d v="2002-02-20T00:00:00"/>
    <d v="2002-01-01T00:00:00"/>
    <s v="10009652"/>
  </r>
  <r>
    <n v="0"/>
    <n v="0"/>
    <n v="0"/>
    <n v="0"/>
    <d v="2023-12-01T00:00:00"/>
    <s v="BH Colorado Electric Oper Co"/>
    <s v="Regulated Electric (122)"/>
    <s v="X DNU 876: CRIPPLECRK -AREQUA GULCH"/>
    <x v="216"/>
    <n v="135600"/>
    <x v="29"/>
    <n v="9708799"/>
    <s v="POST INSULATORS"/>
    <d v="1996-07-01T00:00:00"/>
    <d v="1996-07-01T00:00:00"/>
    <s v="CPR Conversion"/>
  </r>
  <r>
    <n v="0"/>
    <n v="0"/>
    <n v="0"/>
    <n v="0"/>
    <d v="2023-12-01T00:00:00"/>
    <s v="BH Colorado Electric Oper Co"/>
    <s v="Regulated Electric (122)"/>
    <s v="X DNU 876: CRIPPLECRK -AREQUA GULCH"/>
    <x v="216"/>
    <n v="135600"/>
    <x v="29"/>
    <n v="9776758"/>
    <s v="POST INSULATORS"/>
    <d v="1995-07-01T00:00:00"/>
    <d v="1995-07-01T00:00:00"/>
    <s v="CPR Conversion"/>
  </r>
  <r>
    <n v="0"/>
    <n v="0"/>
    <n v="0"/>
    <n v="0"/>
    <d v="2023-12-01T00:00:00"/>
    <s v="BH Colorado Electric Oper Co"/>
    <s v="Regulated Electric (122)"/>
    <s v="X DNU 876: CRIPPLECRK -AREQUA GULCH"/>
    <x v="216"/>
    <n v="135600"/>
    <x v="30"/>
    <n v="9974534"/>
    <s v="STATIC WIRE (TRANSMISSION LINES)"/>
    <d v="1994-07-01T00:00:00"/>
    <d v="1994-07-01T00:00:00"/>
    <s v="CPR Conversion"/>
  </r>
  <r>
    <n v="0"/>
    <n v="0"/>
    <n v="0"/>
    <n v="0"/>
    <d v="2023-12-01T00:00:00"/>
    <s v="BH Colorado Electric Oper Co"/>
    <s v="Regulated Electric (122)"/>
    <s v="X DNU 876: CRIPPLECRK -AREQUA GULCH"/>
    <x v="216"/>
    <n v="135600"/>
    <x v="30"/>
    <n v="9741928"/>
    <s v="STATIC WIRE (TRANSMISSION LINES)"/>
    <d v="2006-11-10T00:00:00"/>
    <d v="2006-01-01T00:00:00"/>
    <s v="10024366"/>
  </r>
  <r>
    <n v="0"/>
    <n v="0"/>
    <n v="0"/>
    <n v="0"/>
    <d v="2023-12-01T00:00:00"/>
    <s v="BH Colorado Electric Oper Co"/>
    <s v="Regulated Electric (122)"/>
    <s v="X DNU 876: CRIPPLECRK -AREQUA GULCH"/>
    <x v="216"/>
    <n v="135600"/>
    <x v="31"/>
    <n v="9713158"/>
    <s v="SUSPENSION INSULATORS"/>
    <d v="1995-07-01T00:00:00"/>
    <d v="1995-07-01T00:00:00"/>
    <s v="CPR Conversion"/>
  </r>
  <r>
    <n v="0"/>
    <n v="0"/>
    <n v="0"/>
    <n v="0"/>
    <d v="2023-12-01T00:00:00"/>
    <s v="BH Colorado Electric Oper Co"/>
    <s v="Regulated Electric (122)"/>
    <s v="X DNU 876: CRIPPLECRK -AREQUA GULCH"/>
    <x v="216"/>
    <n v="135600"/>
    <x v="31"/>
    <n v="9862157"/>
    <s v="SUSPENSION INSULATORS"/>
    <d v="1996-07-01T00:00:00"/>
    <d v="1996-07-01T00:00:00"/>
    <s v="CPR Conversion"/>
  </r>
  <r>
    <n v="0"/>
    <n v="0"/>
    <n v="0"/>
    <n v="0"/>
    <d v="2023-12-01T00:00:00"/>
    <s v="BH Colorado Electric Oper Co"/>
    <s v="Regulated Electric (122)"/>
    <s v="X DNU 876: CRIPPLECRK -AREQUA GULCH"/>
    <x v="216"/>
    <n v="135600"/>
    <x v="31"/>
    <n v="9741925"/>
    <s v="SUSPENSION INSULATORS"/>
    <d v="2006-11-10T00:00:00"/>
    <d v="2006-01-01T00:00:00"/>
    <s v="10024366"/>
  </r>
  <r>
    <n v="0"/>
    <n v="0"/>
    <n v="0"/>
    <n v="0"/>
    <d v="2023-12-01T00:00:00"/>
    <s v="BH Colorado Electric Oper Co"/>
    <s v="Regulated Electric (122)"/>
    <s v="X DNU 876: CRIPPLECRK -AREQUA GULCH"/>
    <x v="216"/>
    <n v="135600"/>
    <x v="31"/>
    <n v="9870328"/>
    <s v="SUSPENSION INSULATORS"/>
    <d v="1999-07-16T00:00:00"/>
    <d v="1999-01-01T00:00:00"/>
    <s v="10005442"/>
  </r>
  <r>
    <n v="0"/>
    <n v="0"/>
    <n v="0"/>
    <n v="0"/>
    <d v="2023-12-01T00:00:00"/>
    <s v="BH Colorado Electric Oper Co"/>
    <s v="Regulated Electric (122)"/>
    <s v="X DNU 876: CRIPPLECRK -AREQUA GULCH"/>
    <x v="216"/>
    <n v="135600"/>
    <x v="31"/>
    <n v="9809998"/>
    <s v="SUSPENSION INSULATORS"/>
    <d v="2002-02-20T00:00:00"/>
    <d v="2002-01-01T00:00:00"/>
    <s v="10009652"/>
  </r>
  <r>
    <n v="0"/>
    <n v="0"/>
    <n v="0"/>
    <n v="0"/>
    <d v="2023-12-01T00:00:00"/>
    <s v="BH Colorado Electric Oper Co"/>
    <s v="Regulated Electric (122)"/>
    <s v="X DNU 876: CRIPPLECRK -AREQUA GULCH"/>
    <x v="216"/>
    <n v="135600"/>
    <x v="48"/>
    <n v="9728058"/>
    <s v="SWITCHES - OVER 34.5KV"/>
    <d v="1979-07-01T00:00:00"/>
    <d v="1979-07-01T00:00:00"/>
    <s v="CPR Conversion"/>
  </r>
  <r>
    <n v="0"/>
    <n v="0"/>
    <n v="0"/>
    <n v="0"/>
    <d v="2023-12-01T00:00:00"/>
    <s v="BH Colorado Electric Oper Co"/>
    <s v="Regulated Electric (122)"/>
    <s v="X DNU WPC Transmission Line #  212"/>
    <x v="217"/>
    <n v="135500"/>
    <x v="32"/>
    <n v="21297833"/>
    <s v="CROSSARM ASSEMBLIES, WOOD"/>
    <d v="1960-07-01T00:00:00"/>
    <d v="1960-07-01T00:00:00"/>
    <s v="50507XFER"/>
  </r>
  <r>
    <n v="0"/>
    <n v="0"/>
    <n v="0"/>
    <n v="0"/>
    <d v="2023-12-01T00:00:00"/>
    <s v="BH Colorado Electric Oper Co"/>
    <s v="Regulated Electric (122)"/>
    <s v="X DNU WPC Transmission Line #  212"/>
    <x v="217"/>
    <n v="135500"/>
    <x v="34"/>
    <n v="21297840"/>
    <s v="Pole, Wood"/>
    <d v="1960-07-01T00:00:00"/>
    <d v="1960-07-01T00:00:00"/>
    <s v="50507XFER"/>
  </r>
  <r>
    <n v="0"/>
    <n v="0"/>
    <n v="0"/>
    <n v="0"/>
    <d v="2023-12-01T00:00:00"/>
    <s v="BH Colorado Electric Oper Co"/>
    <s v="Regulated Electric (122)"/>
    <s v="X DNU WPC Transmission Line #  213"/>
    <x v="218"/>
    <n v="135002"/>
    <x v="17"/>
    <n v="20759771"/>
    <s v="T-LIN S05 T19 R70"/>
    <d v="1954-07-01T00:00:00"/>
    <d v="1954-07-01T00:00:00"/>
    <s v="50507XFER"/>
  </r>
  <r>
    <n v="0"/>
    <n v="0"/>
    <n v="0"/>
    <n v="0"/>
    <d v="2023-12-01T00:00:00"/>
    <s v="BH Colorado Electric Oper Co"/>
    <s v="Regulated Electric (122)"/>
    <s v="X DNU WPC Transmission Line #  213"/>
    <x v="218"/>
    <n v="135002"/>
    <x v="17"/>
    <n v="20759805"/>
    <s v="T-LIN S18 T19 R69"/>
    <d v="1954-07-01T00:00:00"/>
    <d v="1954-07-01T00:00:00"/>
    <s v="50507XFER"/>
  </r>
  <r>
    <n v="0"/>
    <n v="0"/>
    <n v="0"/>
    <n v="0"/>
    <d v="2023-12-01T00:00:00"/>
    <s v="BH Colorado Electric Oper Co"/>
    <s v="Regulated Electric (122)"/>
    <s v="X DNU WPC Transmission Line #  213"/>
    <x v="218"/>
    <n v="135002"/>
    <x v="17"/>
    <n v="20759778"/>
    <s v="T-LIN S07 T20 R66"/>
    <d v="1954-07-01T00:00:00"/>
    <d v="1954-07-01T00:00:00"/>
    <s v="50507XFER"/>
  </r>
  <r>
    <n v="0"/>
    <n v="0"/>
    <n v="0"/>
    <n v="0"/>
    <d v="2023-12-01T00:00:00"/>
    <s v="BH Colorado Electric Oper Co"/>
    <s v="Regulated Electric (122)"/>
    <s v="X DNU WPC Transmission Line #  213"/>
    <x v="218"/>
    <n v="135002"/>
    <x v="17"/>
    <n v="20759799"/>
    <s v="T-LIN S16 T20 R66"/>
    <d v="1954-07-01T00:00:00"/>
    <d v="1954-07-01T00:00:00"/>
    <s v="50507XFER"/>
  </r>
  <r>
    <n v="0"/>
    <n v="0"/>
    <n v="0"/>
    <n v="0"/>
    <d v="2023-12-01T00:00:00"/>
    <s v="BH Colorado Electric Oper Co"/>
    <s v="Regulated Electric (122)"/>
    <s v="X DNU WPC Transmission Line #  213"/>
    <x v="218"/>
    <n v="135002"/>
    <x v="17"/>
    <n v="20759812"/>
    <s v="T-LIN S19 T19 R68"/>
    <d v="1954-07-01T00:00:00"/>
    <d v="1954-07-01T00:00:00"/>
    <s v="50507XFER"/>
  </r>
  <r>
    <n v="0"/>
    <n v="0"/>
    <n v="0"/>
    <n v="0"/>
    <d v="2023-12-01T00:00:00"/>
    <s v="BH Colorado Electric Oper Co"/>
    <s v="Regulated Electric (122)"/>
    <s v="X DNU WPC Transmission Line #  213"/>
    <x v="218"/>
    <n v="135002"/>
    <x v="17"/>
    <n v="21283708"/>
    <s v="T-LIN S19 T19 R68"/>
    <d v="1937-07-01T00:00:00"/>
    <d v="1937-07-01T00:00:00"/>
    <s v="50507XFER"/>
  </r>
  <r>
    <n v="0"/>
    <n v="0"/>
    <n v="0"/>
    <n v="0"/>
    <d v="2023-12-01T00:00:00"/>
    <s v="BH Colorado Electric Oper Co"/>
    <s v="Regulated Electric (122)"/>
    <s v="X DNU WPC Transmission Line #  213"/>
    <x v="218"/>
    <n v="135002"/>
    <x v="17"/>
    <n v="21283715"/>
    <s v="T-LIN S24 T19 R69"/>
    <d v="1956-07-01T00:00:00"/>
    <d v="1956-07-01T00:00:00"/>
    <s v="50507XFER"/>
  </r>
  <r>
    <n v="0"/>
    <n v="0"/>
    <n v="0"/>
    <n v="0"/>
    <d v="2023-12-01T00:00:00"/>
    <s v="BH Colorado Electric Oper Co"/>
    <s v="Regulated Electric (122)"/>
    <s v="X DNU WPC Transmission Line #  213"/>
    <x v="218"/>
    <n v="135002"/>
    <x v="17"/>
    <n v="20759785"/>
    <s v="T-LIN S10 T19 R70"/>
    <d v="1954-07-01T00:00:00"/>
    <d v="1954-07-01T00:00:00"/>
    <s v="50507XFER"/>
  </r>
  <r>
    <n v="0"/>
    <n v="0"/>
    <n v="0"/>
    <n v="0"/>
    <d v="2023-12-01T00:00:00"/>
    <s v="BH Colorado Electric Oper Co"/>
    <s v="Regulated Electric (122)"/>
    <s v="X DNU WPC Transmission Line #  213"/>
    <x v="218"/>
    <n v="135002"/>
    <x v="17"/>
    <n v="20759802"/>
    <s v="T-LIN S17 T20 R66"/>
    <d v="1954-07-01T00:00:00"/>
    <d v="1954-07-01T00:00:00"/>
    <s v="50507XFER"/>
  </r>
  <r>
    <n v="0"/>
    <n v="0"/>
    <n v="0"/>
    <n v="0"/>
    <d v="2023-12-01T00:00:00"/>
    <s v="BH Colorado Electric Oper Co"/>
    <s v="Regulated Electric (122)"/>
    <s v="X DNU WPC Transmission Line #  213"/>
    <x v="218"/>
    <n v="135002"/>
    <x v="17"/>
    <n v="20759831"/>
    <s v="T-LIN S20 T19 R69"/>
    <d v="1954-07-01T00:00:00"/>
    <d v="1954-07-01T00:00:00"/>
    <s v="50507XFER"/>
  </r>
  <r>
    <n v="0"/>
    <n v="0"/>
    <n v="0"/>
    <n v="0"/>
    <d v="2023-12-01T00:00:00"/>
    <s v="BH Colorado Electric Oper Co"/>
    <s v="Regulated Electric (122)"/>
    <s v="X DNU WPC Transmission Line #  213"/>
    <x v="218"/>
    <n v="135002"/>
    <x v="17"/>
    <n v="20759792"/>
    <s v="T-LIN S13 T19 R70"/>
    <d v="1954-07-01T00:00:00"/>
    <d v="1954-07-01T00:00:00"/>
    <s v="50507XFER"/>
  </r>
  <r>
    <n v="0"/>
    <n v="0"/>
    <n v="0"/>
    <n v="0"/>
    <d v="2023-12-01T00:00:00"/>
    <s v="BH Colorado Electric Oper Co"/>
    <s v="Regulated Electric (122)"/>
    <s v="X DNU WPC Transmission Line #  213"/>
    <x v="218"/>
    <n v="135002"/>
    <x v="17"/>
    <n v="21283745"/>
    <s v="T-LIN S19 T19 R68"/>
    <d v="1974-07-01T00:00:00"/>
    <d v="1974-07-01T00:00:00"/>
    <s v="50507XFER"/>
  </r>
  <r>
    <n v="0"/>
    <n v="0"/>
    <n v="0"/>
    <n v="0"/>
    <d v="2023-12-01T00:00:00"/>
    <s v="BH Colorado Electric Oper Co"/>
    <s v="Regulated Electric (122)"/>
    <s v="X DNU WPC Transmission Line #  213"/>
    <x v="218"/>
    <n v="135002"/>
    <x v="17"/>
    <n v="20759819"/>
    <s v="T-LIN S19 T19 R69"/>
    <d v="1954-07-01T00:00:00"/>
    <d v="1954-07-01T00:00:00"/>
    <s v="50507XFER"/>
  </r>
  <r>
    <n v="0"/>
    <n v="0"/>
    <n v="0"/>
    <n v="0"/>
    <d v="2023-12-01T00:00:00"/>
    <s v="BH Colorado Electric Oper Co"/>
    <s v="Regulated Electric (122)"/>
    <s v="X DNU WPC Transmission Line #  213"/>
    <x v="218"/>
    <n v="135002"/>
    <x v="17"/>
    <n v="21283726"/>
    <s v="T-LIN S19 T20 R65"/>
    <d v="1958-07-01T00:00:00"/>
    <d v="1958-07-01T00:00:00"/>
    <s v="50507XFER"/>
  </r>
  <r>
    <n v="0"/>
    <n v="0"/>
    <n v="0"/>
    <n v="0"/>
    <d v="2023-12-01T00:00:00"/>
    <s v="BH Colorado Electric Oper Co"/>
    <s v="Regulated Electric (122)"/>
    <s v="X DNU WPC Transmission Line #  213"/>
    <x v="218"/>
    <n v="135002"/>
    <x v="17"/>
    <n v="20759824"/>
    <s v="T-LIN S19 T20 R65"/>
    <d v="1954-07-01T00:00:00"/>
    <d v="1954-07-01T00:00:00"/>
    <s v="50507XFER"/>
  </r>
  <r>
    <n v="0"/>
    <n v="0"/>
    <n v="0"/>
    <n v="0"/>
    <d v="2023-12-01T00:00:00"/>
    <s v="BH Colorado Electric Oper Co"/>
    <s v="Regulated Electric (122)"/>
    <s v="X DNU WPC Transmission Line #  213"/>
    <x v="218"/>
    <n v="135002"/>
    <x v="17"/>
    <n v="20759838"/>
    <s v="T-LIN S20 T20 R65"/>
    <d v="1954-07-01T00:00:00"/>
    <d v="1954-07-01T00:00:00"/>
    <s v="50507XFER"/>
  </r>
  <r>
    <n v="0"/>
    <n v="0"/>
    <n v="0"/>
    <n v="0"/>
    <d v="2023-12-01T00:00:00"/>
    <s v="BH Colorado Electric Oper Co"/>
    <s v="Regulated Electric (122)"/>
    <s v="X DNU WPC Transmission Line #  213"/>
    <x v="218"/>
    <n v="135002"/>
    <x v="17"/>
    <n v="21283720"/>
    <s v="T-LIN S20 T20 R65"/>
    <d v="1958-07-01T00:00:00"/>
    <d v="1958-07-01T00:00:00"/>
    <s v="50507XFER"/>
  </r>
  <r>
    <n v="0"/>
    <n v="0"/>
    <n v="0"/>
    <n v="0"/>
    <d v="2023-12-01T00:00:00"/>
    <s v="BH Colorado Electric Oper Co"/>
    <s v="Regulated Electric (122)"/>
    <s v="X DNU WPC Transmission Line #  213"/>
    <x v="218"/>
    <n v="135002"/>
    <x v="17"/>
    <n v="21283731"/>
    <s v="T-LIN S36 T19 R68"/>
    <d v="1962-07-01T00:00:00"/>
    <d v="1962-07-01T00:00:00"/>
    <s v="50507XFER"/>
  </r>
  <r>
    <n v="0"/>
    <n v="0"/>
    <n v="0"/>
    <n v="0"/>
    <d v="2023-12-01T00:00:00"/>
    <s v="BH Colorado Electric Oper Co"/>
    <s v="Regulated Electric (122)"/>
    <s v="X DNU WPC Transmission Line #  213"/>
    <x v="218"/>
    <n v="135002"/>
    <x v="17"/>
    <n v="21283738"/>
    <s v="T-LIN S17 T19 R69"/>
    <d v="1971-07-01T00:00:00"/>
    <d v="1971-07-01T00:00:00"/>
    <s v="50507XFER"/>
  </r>
  <r>
    <n v="0"/>
    <n v="0"/>
    <n v="0"/>
    <n v="0"/>
    <d v="2023-12-01T00:00:00"/>
    <s v="BH Colorado Electric Oper Co"/>
    <s v="Regulated Electric (122)"/>
    <s v="X DNU WPC Transmission Line #  213"/>
    <x v="218"/>
    <n v="135002"/>
    <x v="17"/>
    <n v="20759764"/>
    <s v="T-LIN S04 T19 R70"/>
    <d v="1954-07-01T00:00:00"/>
    <d v="1954-07-01T00:00:00"/>
    <s v="50507XFER"/>
  </r>
  <r>
    <n v="0"/>
    <n v="0"/>
    <n v="0"/>
    <n v="0"/>
    <d v="2023-12-01T00:00:00"/>
    <s v="BH Colorado Electric Oper Co"/>
    <s v="Regulated Electric (122)"/>
    <s v="X DNU WPC Transmission Line #  213"/>
    <x v="218"/>
    <n v="135300"/>
    <x v="3"/>
    <n v="12422971"/>
    <s v="INSTALL FIBER ON 115KV PORTLAND-SKALA-CANON PLANT REPLACING ONE STATICE WITH 50 OR OPGW  TRANS LINE 213"/>
    <d v="2014-03-28T00:00:00"/>
    <d v="2014-04-01T00:00:00"/>
    <s v="10048120"/>
  </r>
  <r>
    <n v="0"/>
    <n v="0"/>
    <n v="0"/>
    <n v="0"/>
    <d v="2023-12-01T00:00:00"/>
    <s v="BH Colorado Electric Oper Co"/>
    <s v="Regulated Electric (122)"/>
    <s v="X DNU WPC Transmission Line #  213"/>
    <x v="218"/>
    <n v="135300"/>
    <x v="3"/>
    <n v="12360641"/>
    <s v="INSTALL FIBER ON 115KV PORTLAND-SKALA-CANON PLANT REPLACING ONE STATICE WITH 50 OR OPGW  TRANS LINE 213"/>
    <d v="2014-03-28T00:00:00"/>
    <d v="2014-03-01T00:00:00"/>
    <s v="10048120"/>
  </r>
  <r>
    <n v="0"/>
    <n v="0"/>
    <n v="0"/>
    <n v="0"/>
    <d v="2023-12-01T00:00:00"/>
    <s v="BH Colorado Electric Oper Co"/>
    <s v="Regulated Electric (122)"/>
    <s v="X DNU WPC Transmission Line #  213"/>
    <x v="218"/>
    <n v="135300"/>
    <x v="3"/>
    <n v="12575512"/>
    <s v="LIDAR COMPLIANCE WORK ON TRANSMISSION LINE NUMBER 213"/>
    <d v="2014-06-01T00:00:00"/>
    <d v="2014-07-01T00:00:00"/>
    <s v="10049874"/>
  </r>
  <r>
    <n v="4"/>
    <n v="0"/>
    <n v="0"/>
    <n v="0"/>
    <d v="2023-12-01T00:00:00"/>
    <s v="BH Colorado Electric Oper Co"/>
    <s v="Regulated Electric (122)"/>
    <s v="X DNU WPC Transmission Line #  213"/>
    <x v="218"/>
    <n v="135300"/>
    <x v="3"/>
    <n v="12472523"/>
    <s v="Electric Transmission ARM Replace 115kv : ETOR69 REPLACE TRANSMISSION ARMS CANON PLNT - POLE # 212, 214, 215 CANON CITY"/>
    <d v="2014-02-28T00:00:00"/>
    <d v="2014-05-01T00:00:00"/>
    <s v="60021416"/>
  </r>
  <r>
    <n v="0"/>
    <n v="0"/>
    <n v="0"/>
    <n v="0"/>
    <d v="2023-12-01T00:00:00"/>
    <s v="BH Colorado Electric Oper Co"/>
    <s v="Regulated Electric (122)"/>
    <s v="X DNU WPC Transmission Line #  213"/>
    <x v="218"/>
    <n v="135500"/>
    <x v="42"/>
    <n v="20408519"/>
    <s v="Acquisition Reserve Elimination"/>
    <d v="1995-07-01T00:00:00"/>
    <d v="2016-01-01T00:00:00"/>
    <s v="50507XFER"/>
  </r>
  <r>
    <n v="0"/>
    <n v="0"/>
    <n v="0"/>
    <n v="0"/>
    <d v="2023-12-01T00:00:00"/>
    <s v="BH Colorado Electric Oper Co"/>
    <s v="Regulated Electric (122)"/>
    <s v="X DNU WPC Transmission Line #  213"/>
    <x v="218"/>
    <n v="135500"/>
    <x v="32"/>
    <n v="20759694"/>
    <s v="CROSSARM ASSEMBLIES, WOOD"/>
    <d v="1959-07-01T00:00:00"/>
    <d v="1959-07-01T00:00:00"/>
    <s v="50507XFER"/>
  </r>
  <r>
    <n v="0"/>
    <n v="0"/>
    <n v="0"/>
    <n v="0"/>
    <d v="2023-12-01T00:00:00"/>
    <s v="BH Colorado Electric Oper Co"/>
    <s v="Regulated Electric (122)"/>
    <s v="X DNU WPC Transmission Line #  213"/>
    <x v="218"/>
    <n v="135500"/>
    <x v="32"/>
    <n v="21283673"/>
    <s v="CROSSARM ASSEMBLIES, WOOD"/>
    <d v="1975-07-01T00:00:00"/>
    <d v="1975-07-01T00:00:00"/>
    <s v="50507XFER"/>
  </r>
  <r>
    <n v="0"/>
    <n v="0"/>
    <n v="0"/>
    <n v="0"/>
    <d v="2023-12-01T00:00:00"/>
    <s v="BH Colorado Electric Oper Co"/>
    <s v="Regulated Electric (122)"/>
    <s v="X DNU WPC Transmission Line #  213"/>
    <x v="218"/>
    <n v="135500"/>
    <x v="32"/>
    <n v="9802845"/>
    <s v="CROSSARM ASSEMBLIES, WOOD"/>
    <d v="1995-07-01T00:00:00"/>
    <d v="1995-07-01T00:00:00"/>
    <s v="WCDXFER"/>
  </r>
  <r>
    <n v="0"/>
    <n v="0"/>
    <n v="0"/>
    <n v="0"/>
    <d v="2023-12-01T00:00:00"/>
    <s v="BH Colorado Electric Oper Co"/>
    <s v="Regulated Electric (122)"/>
    <s v="X DNU WPC Transmission Line #  213"/>
    <x v="218"/>
    <n v="135500"/>
    <x v="32"/>
    <n v="9802860"/>
    <s v="CROSSARM ASSEMBLIES, WOOD"/>
    <d v="1995-07-01T00:00:00"/>
    <d v="1995-07-01T00:00:00"/>
    <s v="WCDXFER"/>
  </r>
  <r>
    <n v="0"/>
    <n v="0"/>
    <n v="0"/>
    <n v="0"/>
    <d v="2023-12-01T00:00:00"/>
    <s v="BH Colorado Electric Oper Co"/>
    <s v="Regulated Electric (122)"/>
    <s v="X DNU WPC Transmission Line #  213"/>
    <x v="218"/>
    <n v="135500"/>
    <x v="32"/>
    <n v="9996275"/>
    <s v="CROSSARM ASSEMBLIES, WOOD"/>
    <d v="2004-11-15T00:00:00"/>
    <d v="2005-01-01T00:00:00"/>
    <s v="10018506"/>
  </r>
  <r>
    <n v="0"/>
    <n v="0"/>
    <n v="0"/>
    <n v="0"/>
    <d v="2023-12-01T00:00:00"/>
    <s v="BH Colorado Electric Oper Co"/>
    <s v="Regulated Electric (122)"/>
    <s v="X DNU WPC Transmission Line #  213"/>
    <x v="218"/>
    <n v="135500"/>
    <x v="32"/>
    <n v="20759722"/>
    <s v="CROSSARM ASSEMBLIES, WOOD"/>
    <d v="1966-07-01T00:00:00"/>
    <d v="1966-07-01T00:00:00"/>
    <s v="50507XFER"/>
  </r>
  <r>
    <n v="0"/>
    <n v="0"/>
    <n v="0"/>
    <n v="0"/>
    <d v="2023-12-01T00:00:00"/>
    <s v="BH Colorado Electric Oper Co"/>
    <s v="Regulated Electric (122)"/>
    <s v="X DNU WPC Transmission Line #  213"/>
    <x v="218"/>
    <n v="135500"/>
    <x v="32"/>
    <n v="20759750"/>
    <s v="CROSSARM ASSEMBLIES, WOOD"/>
    <d v="1987-07-01T00:00:00"/>
    <d v="1987-07-01T00:00:00"/>
    <s v="50507XFER"/>
  </r>
  <r>
    <n v="0"/>
    <n v="0"/>
    <n v="0"/>
    <n v="0"/>
    <d v="2023-12-01T00:00:00"/>
    <s v="BH Colorado Electric Oper Co"/>
    <s v="Regulated Electric (122)"/>
    <s v="X DNU WPC Transmission Line #  213"/>
    <x v="218"/>
    <n v="135500"/>
    <x v="32"/>
    <n v="21283680"/>
    <s v="CROSSARM ASSEMBLIES, WOOD"/>
    <d v="1977-07-01T00:00:00"/>
    <d v="1977-07-01T00:00:00"/>
    <s v="50507XFER"/>
  </r>
  <r>
    <n v="0"/>
    <n v="0"/>
    <n v="0"/>
    <n v="0"/>
    <d v="2023-12-01T00:00:00"/>
    <s v="BH Colorado Electric Oper Co"/>
    <s v="Regulated Electric (122)"/>
    <s v="X DNU WPC Transmission Line #  213"/>
    <x v="218"/>
    <n v="135500"/>
    <x v="32"/>
    <n v="20759701"/>
    <s v="CROSSARM ASSEMBLIES, WOOD"/>
    <d v="1960-07-01T00:00:00"/>
    <d v="1960-07-01T00:00:00"/>
    <s v="50507XFER"/>
  </r>
  <r>
    <n v="0"/>
    <n v="0"/>
    <n v="0"/>
    <n v="0"/>
    <d v="2023-12-01T00:00:00"/>
    <s v="BH Colorado Electric Oper Co"/>
    <s v="Regulated Electric (122)"/>
    <s v="X DNU WPC Transmission Line #  213"/>
    <x v="218"/>
    <n v="135500"/>
    <x v="32"/>
    <n v="20759708"/>
    <s v="CROSSARM ASSEMBLIES, WOOD"/>
    <d v="1965-07-01T00:00:00"/>
    <d v="1965-07-01T00:00:00"/>
    <s v="50507XFER"/>
  </r>
  <r>
    <n v="0"/>
    <n v="0"/>
    <n v="0"/>
    <n v="0"/>
    <d v="2023-12-01T00:00:00"/>
    <s v="BH Colorado Electric Oper Co"/>
    <s v="Regulated Electric (122)"/>
    <s v="X DNU WPC Transmission Line #  213"/>
    <x v="218"/>
    <n v="135500"/>
    <x v="32"/>
    <n v="20759715"/>
    <s v="CROSSARM ASSEMBLIES, WOOD"/>
    <d v="1966-07-01T00:00:00"/>
    <d v="1966-07-01T00:00:00"/>
    <s v="50507XFER"/>
  </r>
  <r>
    <n v="0"/>
    <n v="0"/>
    <n v="0"/>
    <n v="0"/>
    <d v="2023-12-01T00:00:00"/>
    <s v="BH Colorado Electric Oper Co"/>
    <s v="Regulated Electric (122)"/>
    <s v="X DNU WPC Transmission Line #  213"/>
    <x v="218"/>
    <n v="135500"/>
    <x v="32"/>
    <n v="20759736"/>
    <s v="CROSSARM ASSEMBLIES, WOOD"/>
    <d v="1978-07-01T00:00:00"/>
    <d v="1978-07-01T00:00:00"/>
    <s v="50507XFER"/>
  </r>
  <r>
    <n v="0"/>
    <n v="0"/>
    <n v="0"/>
    <n v="0"/>
    <d v="2023-12-01T00:00:00"/>
    <s v="BH Colorado Electric Oper Co"/>
    <s v="Regulated Electric (122)"/>
    <s v="X DNU WPC Transmission Line #  213"/>
    <x v="218"/>
    <n v="135500"/>
    <x v="32"/>
    <n v="20759743"/>
    <s v="CROSSARM ASSEMBLIES, WOOD"/>
    <d v="1986-07-01T00:00:00"/>
    <d v="1986-07-01T00:00:00"/>
    <s v="50507XFER"/>
  </r>
  <r>
    <n v="0"/>
    <n v="0"/>
    <n v="0"/>
    <n v="0"/>
    <d v="2023-12-01T00:00:00"/>
    <s v="BH Colorado Electric Oper Co"/>
    <s v="Regulated Electric (122)"/>
    <s v="X DNU WPC Transmission Line #  213"/>
    <x v="218"/>
    <n v="135500"/>
    <x v="32"/>
    <n v="21283847"/>
    <s v="CROSSARM ASSEMBLIES, WOOD"/>
    <d v="1974-07-01T00:00:00"/>
    <d v="1974-07-01T00:00:00"/>
    <s v="50507XFER"/>
  </r>
  <r>
    <n v="0"/>
    <n v="0"/>
    <n v="0"/>
    <n v="0"/>
    <d v="2023-12-01T00:00:00"/>
    <s v="BH Colorado Electric Oper Co"/>
    <s v="Regulated Electric (122)"/>
    <s v="X DNU WPC Transmission Line #  213"/>
    <x v="218"/>
    <n v="135500"/>
    <x v="32"/>
    <n v="21283659"/>
    <s v="CROSSARM ASSEMBLIES, WOOD"/>
    <d v="1974-07-01T00:00:00"/>
    <d v="1974-07-01T00:00:00"/>
    <s v="50507XFER"/>
  </r>
  <r>
    <n v="0"/>
    <n v="0"/>
    <n v="0"/>
    <n v="0"/>
    <d v="2023-12-01T00:00:00"/>
    <s v="BH Colorado Electric Oper Co"/>
    <s v="Regulated Electric (122)"/>
    <s v="X DNU WPC Transmission Line #  213"/>
    <x v="218"/>
    <n v="135500"/>
    <x v="32"/>
    <n v="21283694"/>
    <s v="CROSSARM ASSEMBLIES, WOOD"/>
    <d v="1977-07-01T00:00:00"/>
    <d v="1977-07-01T00:00:00"/>
    <s v="50507XFER"/>
  </r>
  <r>
    <n v="0"/>
    <n v="0"/>
    <n v="0"/>
    <n v="0"/>
    <d v="2023-12-01T00:00:00"/>
    <s v="BH Colorado Electric Oper Co"/>
    <s v="Regulated Electric (122)"/>
    <s v="X DNU WPC Transmission Line #  213"/>
    <x v="218"/>
    <n v="135500"/>
    <x v="32"/>
    <n v="20759757"/>
    <s v="CROSSARM ASSEMBLIES, WOOD"/>
    <d v="1991-07-01T00:00:00"/>
    <d v="1991-07-01T00:00:00"/>
    <s v="50507XFER"/>
  </r>
  <r>
    <n v="0"/>
    <n v="0"/>
    <n v="0"/>
    <n v="0"/>
    <d v="2023-12-01T00:00:00"/>
    <s v="BH Colorado Electric Oper Co"/>
    <s v="Regulated Electric (122)"/>
    <s v="X DNU WPC Transmission Line #  213"/>
    <x v="218"/>
    <n v="135500"/>
    <x v="32"/>
    <n v="21283701"/>
    <s v="CROSSARM ASSEMBLIES, WOOD"/>
    <d v="1977-07-01T00:00:00"/>
    <d v="1977-07-01T00:00:00"/>
    <s v="50507XFER"/>
  </r>
  <r>
    <n v="0"/>
    <n v="0"/>
    <n v="0"/>
    <n v="0"/>
    <d v="2023-12-01T00:00:00"/>
    <s v="BH Colorado Electric Oper Co"/>
    <s v="Regulated Electric (122)"/>
    <s v="X DNU WPC Transmission Line #  213"/>
    <x v="218"/>
    <n v="135500"/>
    <x v="32"/>
    <n v="20759729"/>
    <s v="CROSSARM ASSEMBLIES, WOOD"/>
    <d v="1967-07-01T00:00:00"/>
    <d v="1967-07-01T00:00:00"/>
    <s v="50507XFER"/>
  </r>
  <r>
    <n v="0"/>
    <n v="0"/>
    <n v="0"/>
    <n v="0"/>
    <d v="2023-12-01T00:00:00"/>
    <s v="BH Colorado Electric Oper Co"/>
    <s v="Regulated Electric (122)"/>
    <s v="X DNU WPC Transmission Line #  213"/>
    <x v="218"/>
    <n v="135500"/>
    <x v="32"/>
    <n v="21283861"/>
    <s v="CROSSARM ASSEMBLIES, WOOD"/>
    <d v="1974-07-01T00:00:00"/>
    <d v="1974-07-01T00:00:00"/>
    <s v="50507XFER"/>
  </r>
  <r>
    <n v="0"/>
    <n v="0"/>
    <n v="0"/>
    <n v="0"/>
    <d v="2023-12-01T00:00:00"/>
    <s v="BH Colorado Electric Oper Co"/>
    <s v="Regulated Electric (122)"/>
    <s v="X DNU WPC Transmission Line #  213"/>
    <x v="218"/>
    <n v="135500"/>
    <x v="32"/>
    <n v="21283652"/>
    <s v="CROSSARM ASSEMBLIES, WOOD"/>
    <d v="1974-07-01T00:00:00"/>
    <d v="1974-07-01T00:00:00"/>
    <s v="50507XFER"/>
  </r>
  <r>
    <n v="0"/>
    <n v="0"/>
    <n v="0"/>
    <n v="0"/>
    <d v="2023-12-01T00:00:00"/>
    <s v="BH Colorado Electric Oper Co"/>
    <s v="Regulated Electric (122)"/>
    <s v="X DNU WPC Transmission Line #  213"/>
    <x v="218"/>
    <n v="135500"/>
    <x v="32"/>
    <n v="21283854"/>
    <s v="CROSSARM ASSEMBLIES, WOOD"/>
    <d v="1974-07-01T00:00:00"/>
    <d v="1974-07-01T00:00:00"/>
    <s v="50507XFER"/>
  </r>
  <r>
    <n v="0"/>
    <n v="0"/>
    <n v="0"/>
    <n v="0"/>
    <d v="2023-12-01T00:00:00"/>
    <s v="BH Colorado Electric Oper Co"/>
    <s v="Regulated Electric (122)"/>
    <s v="X DNU WPC Transmission Line #  213"/>
    <x v="218"/>
    <n v="135500"/>
    <x v="20"/>
    <n v="20408528"/>
    <s v="Crossarm, Assy"/>
    <d v="1995-07-01T00:00:00"/>
    <d v="1995-07-01T00:00:00"/>
    <s v="50507XFER"/>
  </r>
  <r>
    <n v="0"/>
    <n v="0"/>
    <n v="0"/>
    <n v="0"/>
    <d v="2023-12-01T00:00:00"/>
    <s v="BH Colorado Electric Oper Co"/>
    <s v="Regulated Electric (122)"/>
    <s v="X DNU WPC Transmission Line #  213"/>
    <x v="218"/>
    <n v="135500"/>
    <x v="20"/>
    <n v="12602476"/>
    <s v="Crossarm, Assy"/>
    <d v="2012-06-25T00:00:00"/>
    <d v="2012-01-01T00:00:00"/>
    <s v="7105213131"/>
  </r>
  <r>
    <n v="0"/>
    <n v="0"/>
    <n v="0"/>
    <n v="0"/>
    <d v="2023-12-01T00:00:00"/>
    <s v="BH Colorado Electric Oper Co"/>
    <s v="Regulated Electric (122)"/>
    <s v="X DNU WPC Transmission Line #  213"/>
    <x v="218"/>
    <n v="135500"/>
    <x v="20"/>
    <n v="20408508"/>
    <s v="Crossarm, Assy"/>
    <d v="1995-07-01T00:00:00"/>
    <d v="1995-07-01T00:00:00"/>
    <s v="50507XFER"/>
  </r>
  <r>
    <n v="2"/>
    <n v="0"/>
    <n v="0"/>
    <n v="0"/>
    <d v="2023-12-01T00:00:00"/>
    <s v="BH Colorado Electric Oper Co"/>
    <s v="Regulated Electric (122)"/>
    <s v="X DNU WPC Transmission Line #  213"/>
    <x v="218"/>
    <n v="135500"/>
    <x v="3"/>
    <n v="12575613"/>
    <s v="Electric Transmission ARMS Replace 115KV : ETOR69 CHG OUT TRANSMISSION ARMS CANON PLNT - STRUCTURES 176, 178, 198 CANON CITY"/>
    <d v="2014-06-03T00:00:00"/>
    <d v="2014-07-01T00:00:00"/>
    <s v="60021415"/>
  </r>
  <r>
    <n v="0"/>
    <n v="0"/>
    <n v="0"/>
    <n v="0"/>
    <d v="2023-12-01T00:00:00"/>
    <s v="BH Colorado Electric Oper Co"/>
    <s v="Regulated Electric (122)"/>
    <s v="X DNU WPC Transmission Line #  213"/>
    <x v="218"/>
    <n v="135500"/>
    <x v="3"/>
    <n v="12575821"/>
    <s v="Canon Plant-Skala-Portland"/>
    <d v="2012-06-25T00:00:00"/>
    <d v="2014-07-01T00:00:00"/>
    <s v="7105213131"/>
  </r>
  <r>
    <n v="0"/>
    <n v="0"/>
    <n v="0"/>
    <n v="0"/>
    <d v="2023-12-01T00:00:00"/>
    <s v="BH Colorado Electric Oper Co"/>
    <s v="Regulated Electric (122)"/>
    <s v="X DNU WPC Transmission Line #  213"/>
    <x v="218"/>
    <n v="135500"/>
    <x v="3"/>
    <n v="20969828"/>
    <s v="This work order is to replace one arm on the Skala-Portland 115 kV line. The arm was identified as being damaged during the 2017 patrol"/>
    <d v="2018-01-29T00:00:00"/>
    <d v="2018-01-01T00:00:00"/>
    <s v="10058861"/>
  </r>
  <r>
    <n v="0"/>
    <n v="0"/>
    <n v="0"/>
    <n v="0"/>
    <d v="2023-12-01T00:00:00"/>
    <s v="BH Colorado Electric Oper Co"/>
    <s v="Regulated Electric (122)"/>
    <s v="X DNU WPC Transmission Line #  213"/>
    <x v="218"/>
    <n v="135500"/>
    <x v="3"/>
    <n v="21183502"/>
    <s v="This work order is to replace one arm on the Skala-Portland 115 kV line. The arm was identified as being damaged during the 2017 patrol"/>
    <d v="2018-01-29T00:00:00"/>
    <d v="2018-02-01T00:00:00"/>
    <s v="10058861"/>
  </r>
  <r>
    <n v="1"/>
    <n v="0"/>
    <n v="0"/>
    <n v="0"/>
    <d v="2023-12-01T00:00:00"/>
    <s v="BH Colorado Electric Oper Co"/>
    <s v="Regulated Electric (122)"/>
    <s v="X DNU WPC Transmission Line #  213"/>
    <x v="218"/>
    <n v="135500"/>
    <x v="3"/>
    <n v="9995422"/>
    <s v="Repl structures-Osmose-Ln 213"/>
    <d v="2004-11-15T00:00:00"/>
    <d v="2005-11-01T00:00:00"/>
    <s v="10018506"/>
  </r>
  <r>
    <n v="0"/>
    <n v="0"/>
    <n v="0"/>
    <n v="0"/>
    <d v="2023-12-01T00:00:00"/>
    <s v="BH Colorado Electric Oper Co"/>
    <s v="Regulated Electric (122)"/>
    <s v="X DNU WPC Transmission Line #  213"/>
    <x v="218"/>
    <n v="135500"/>
    <x v="3"/>
    <n v="14696762"/>
    <s v="This work order is to replace structures that failed the 2009 ground line inspection"/>
    <d v="2016-02-25T00:00:00"/>
    <d v="2016-04-01T00:00:00"/>
    <s v="10054451"/>
  </r>
  <r>
    <n v="0"/>
    <n v="0"/>
    <n v="0"/>
    <n v="0"/>
    <d v="2023-12-01T00:00:00"/>
    <s v="BH Colorado Electric Oper Co"/>
    <s v="Regulated Electric (122)"/>
    <s v="X DNU WPC Transmission Line #  213"/>
    <x v="218"/>
    <n v="135500"/>
    <x v="3"/>
    <n v="12583721"/>
    <s v="Canon Plant-Skala-Portland"/>
    <d v="2012-06-25T00:00:00"/>
    <d v="2014-07-01T00:00:00"/>
    <s v="7105213131"/>
  </r>
  <r>
    <n v="0"/>
    <n v="0"/>
    <n v="0"/>
    <n v="0"/>
    <d v="2023-12-01T00:00:00"/>
    <s v="BH Colorado Electric Oper Co"/>
    <s v="Regulated Electric (122)"/>
    <s v="X DNU WPC Transmission Line #  213"/>
    <x v="218"/>
    <n v="135500"/>
    <x v="21"/>
    <n v="9780254"/>
    <s v="GUYS"/>
    <d v="1996-07-01T00:00:00"/>
    <d v="1996-07-01T00:00:00"/>
    <s v="CPR Conversion"/>
  </r>
  <r>
    <n v="0"/>
    <n v="0"/>
    <n v="0"/>
    <n v="0"/>
    <d v="2023-12-01T00:00:00"/>
    <s v="BH Colorado Electric Oper Co"/>
    <s v="Regulated Electric (122)"/>
    <s v="X DNU WPC Transmission Line #  213"/>
    <x v="218"/>
    <n v="135500"/>
    <x v="37"/>
    <n v="12758188"/>
    <s v="POLES: 80'"/>
    <d v="2014-06-01T00:00:00"/>
    <d v="2014-01-01T00:00:00"/>
    <s v="10049874"/>
  </r>
  <r>
    <n v="1"/>
    <n v="0"/>
    <n v="0"/>
    <n v="0"/>
    <d v="2023-12-01T00:00:00"/>
    <s v="BH Colorado Electric Oper Co"/>
    <s v="Regulated Electric (122)"/>
    <s v="X DNU WPC Transmission Line #  213"/>
    <x v="218"/>
    <n v="135500"/>
    <x v="25"/>
    <n v="14563359"/>
    <s v="Pole, Wood, 60'"/>
    <d v="2016-03-01T00:00:00"/>
    <d v="2016-01-01T00:00:00"/>
    <s v="60021415"/>
  </r>
  <r>
    <n v="0"/>
    <n v="0"/>
    <n v="0"/>
    <n v="0"/>
    <d v="2023-12-01T00:00:00"/>
    <s v="BH Colorado Electric Oper Co"/>
    <s v="Regulated Electric (122)"/>
    <s v="X DNU WPC Transmission Line #  213"/>
    <x v="218"/>
    <n v="135500"/>
    <x v="34"/>
    <n v="20759659"/>
    <s v="Pole, Wood"/>
    <d v="1967-07-01T00:00:00"/>
    <d v="1967-07-01T00:00:00"/>
    <s v="50507XFER"/>
  </r>
  <r>
    <n v="0"/>
    <n v="0"/>
    <n v="0"/>
    <n v="0"/>
    <d v="2023-12-01T00:00:00"/>
    <s v="BH Colorado Electric Oper Co"/>
    <s v="Regulated Electric (122)"/>
    <s v="X DNU WPC Transmission Line #  213"/>
    <x v="218"/>
    <n v="135500"/>
    <x v="34"/>
    <n v="20759673"/>
    <s v="Pole, Wood"/>
    <d v="1986-07-01T00:00:00"/>
    <d v="1986-07-01T00:00:00"/>
    <s v="50507XFER"/>
  </r>
  <r>
    <n v="0"/>
    <n v="0"/>
    <n v="0"/>
    <n v="0"/>
    <d v="2023-12-01T00:00:00"/>
    <s v="BH Colorado Electric Oper Co"/>
    <s v="Regulated Electric (122)"/>
    <s v="X DNU WPC Transmission Line #  213"/>
    <x v="218"/>
    <n v="135500"/>
    <x v="34"/>
    <n v="21283778"/>
    <s v="POLE, WOOD"/>
    <d v="1974-07-01T00:00:00"/>
    <d v="1974-07-01T00:00:00"/>
    <s v="50507XFER"/>
  </r>
  <r>
    <n v="0"/>
    <n v="0"/>
    <n v="0"/>
    <n v="0"/>
    <d v="2023-12-01T00:00:00"/>
    <s v="BH Colorado Electric Oper Co"/>
    <s v="Regulated Electric (122)"/>
    <s v="X DNU WPC Transmission Line #  213"/>
    <x v="218"/>
    <n v="135500"/>
    <x v="34"/>
    <n v="9803378"/>
    <s v="POLE, WOOD"/>
    <d v="1995-07-01T00:00:00"/>
    <d v="1995-07-01T00:00:00"/>
    <s v="WCDXFER"/>
  </r>
  <r>
    <n v="0"/>
    <n v="0"/>
    <n v="0"/>
    <n v="0"/>
    <d v="2023-12-01T00:00:00"/>
    <s v="BH Colorado Electric Oper Co"/>
    <s v="Regulated Electric (122)"/>
    <s v="X DNU WPC Transmission Line #  213"/>
    <x v="218"/>
    <n v="135500"/>
    <x v="34"/>
    <n v="21283645"/>
    <s v="POLE, WOOD"/>
    <d v="1977-07-01T00:00:00"/>
    <d v="1977-07-01T00:00:00"/>
    <s v="50507XFER"/>
  </r>
  <r>
    <n v="0"/>
    <n v="0"/>
    <n v="0"/>
    <n v="0"/>
    <d v="2023-12-01T00:00:00"/>
    <s v="BH Colorado Electric Oper Co"/>
    <s v="Regulated Electric (122)"/>
    <s v="X DNU WPC Transmission Line #  213"/>
    <x v="218"/>
    <n v="135500"/>
    <x v="34"/>
    <n v="20759645"/>
    <s v="Pole, Wood"/>
    <d v="1966-07-01T00:00:00"/>
    <d v="1966-07-01T00:00:00"/>
    <s v="50507XFER"/>
  </r>
  <r>
    <n v="0"/>
    <n v="0"/>
    <n v="0"/>
    <n v="0"/>
    <d v="2023-12-01T00:00:00"/>
    <s v="BH Colorado Electric Oper Co"/>
    <s v="Regulated Electric (122)"/>
    <s v="X DNU WPC Transmission Line #  213"/>
    <x v="218"/>
    <n v="135500"/>
    <x v="34"/>
    <n v="20759680"/>
    <s v="Pole, Wood"/>
    <d v="1987-07-01T00:00:00"/>
    <d v="1987-07-01T00:00:00"/>
    <s v="50507XFER"/>
  </r>
  <r>
    <n v="0"/>
    <n v="0"/>
    <n v="0"/>
    <n v="0"/>
    <d v="2023-12-01T00:00:00"/>
    <s v="BH Colorado Electric Oper Co"/>
    <s v="Regulated Electric (122)"/>
    <s v="X DNU WPC Transmission Line #  213"/>
    <x v="218"/>
    <n v="135500"/>
    <x v="34"/>
    <n v="9802899"/>
    <s v="POLE, WOOD"/>
    <d v="1996-07-01T00:00:00"/>
    <d v="1996-07-01T00:00:00"/>
    <s v="WCDXFER"/>
  </r>
  <r>
    <n v="0"/>
    <n v="0"/>
    <n v="0"/>
    <n v="0"/>
    <d v="2023-12-01T00:00:00"/>
    <s v="BH Colorado Electric Oper Co"/>
    <s v="Regulated Electric (122)"/>
    <s v="X DNU WPC Transmission Line #  213"/>
    <x v="218"/>
    <n v="135500"/>
    <x v="34"/>
    <n v="9995816"/>
    <s v="POLE, WOOD"/>
    <d v="2004-11-15T00:00:00"/>
    <d v="2005-01-01T00:00:00"/>
    <s v="10018506"/>
  </r>
  <r>
    <n v="0"/>
    <n v="0"/>
    <n v="0"/>
    <n v="0"/>
    <d v="2023-12-01T00:00:00"/>
    <s v="BH Colorado Electric Oper Co"/>
    <s v="Regulated Electric (122)"/>
    <s v="X DNU WPC Transmission Line #  213"/>
    <x v="218"/>
    <n v="135500"/>
    <x v="34"/>
    <n v="20759624"/>
    <s v="Pole, Wood"/>
    <d v="1959-07-01T00:00:00"/>
    <d v="1959-07-01T00:00:00"/>
    <s v="50507XFER"/>
  </r>
  <r>
    <n v="0"/>
    <n v="0"/>
    <n v="0"/>
    <n v="0"/>
    <d v="2023-12-01T00:00:00"/>
    <s v="BH Colorado Electric Oper Co"/>
    <s v="Regulated Electric (122)"/>
    <s v="X DNU WPC Transmission Line #  213"/>
    <x v="218"/>
    <n v="135500"/>
    <x v="34"/>
    <n v="20759652"/>
    <s v="Pole, Wood"/>
    <d v="1966-07-01T00:00:00"/>
    <d v="1966-07-01T00:00:00"/>
    <s v="50507XFER"/>
  </r>
  <r>
    <n v="0"/>
    <n v="0"/>
    <n v="0"/>
    <n v="0"/>
    <d v="2023-12-01T00:00:00"/>
    <s v="BH Colorado Electric Oper Co"/>
    <s v="Regulated Electric (122)"/>
    <s v="X DNU WPC Transmission Line #  213"/>
    <x v="218"/>
    <n v="135500"/>
    <x v="34"/>
    <n v="20759666"/>
    <s v="Pole, Wood"/>
    <d v="1978-07-01T00:00:00"/>
    <d v="1978-07-01T00:00:00"/>
    <s v="50507XFER"/>
  </r>
  <r>
    <n v="0"/>
    <n v="0"/>
    <n v="0"/>
    <n v="0"/>
    <d v="2023-12-01T00:00:00"/>
    <s v="BH Colorado Electric Oper Co"/>
    <s v="Regulated Electric (122)"/>
    <s v="X DNU WPC Transmission Line #  213"/>
    <x v="218"/>
    <n v="135500"/>
    <x v="34"/>
    <n v="21283792"/>
    <s v="POLE, WOOD"/>
    <d v="1977-07-01T00:00:00"/>
    <d v="1977-07-01T00:00:00"/>
    <s v="50507XFER"/>
  </r>
  <r>
    <n v="0"/>
    <n v="0"/>
    <n v="0"/>
    <n v="0"/>
    <d v="2023-12-01T00:00:00"/>
    <s v="BH Colorado Electric Oper Co"/>
    <s v="Regulated Electric (122)"/>
    <s v="X DNU WPC Transmission Line #  213"/>
    <x v="218"/>
    <n v="135500"/>
    <x v="34"/>
    <n v="9803397"/>
    <s v="POLE, WOOD"/>
    <d v="1995-07-01T00:00:00"/>
    <d v="1995-07-01T00:00:00"/>
    <s v="WCDXFER"/>
  </r>
  <r>
    <n v="0"/>
    <n v="0"/>
    <n v="0"/>
    <n v="0"/>
    <d v="2023-12-01T00:00:00"/>
    <s v="BH Colorado Electric Oper Co"/>
    <s v="Regulated Electric (122)"/>
    <s v="X DNU WPC Transmission Line #  213"/>
    <x v="218"/>
    <n v="135500"/>
    <x v="34"/>
    <n v="9804934"/>
    <s v="POLE, WOOD"/>
    <d v="1992-07-01T00:00:00"/>
    <d v="1992-07-01T00:00:00"/>
    <s v="WCDXFER"/>
  </r>
  <r>
    <n v="0"/>
    <n v="0"/>
    <n v="0"/>
    <n v="0"/>
    <d v="2023-12-01T00:00:00"/>
    <s v="BH Colorado Electric Oper Co"/>
    <s v="Regulated Electric (122)"/>
    <s v="X DNU WPC Transmission Line #  213"/>
    <x v="218"/>
    <n v="135500"/>
    <x v="34"/>
    <n v="20759631"/>
    <s v="Pole, Wood"/>
    <d v="1960-07-01T00:00:00"/>
    <d v="1960-07-01T00:00:00"/>
    <s v="50507XFER"/>
  </r>
  <r>
    <n v="0"/>
    <n v="0"/>
    <n v="0"/>
    <n v="0"/>
    <d v="2023-12-01T00:00:00"/>
    <s v="BH Colorado Electric Oper Co"/>
    <s v="Regulated Electric (122)"/>
    <s v="X DNU WPC Transmission Line #  213"/>
    <x v="218"/>
    <n v="135500"/>
    <x v="34"/>
    <n v="21283666"/>
    <s v="POLE, WOOD"/>
    <d v="1977-07-01T00:00:00"/>
    <d v="1977-07-01T00:00:00"/>
    <s v="50507XFER"/>
  </r>
  <r>
    <n v="0"/>
    <n v="0"/>
    <n v="0"/>
    <n v="0"/>
    <d v="2023-12-01T00:00:00"/>
    <s v="BH Colorado Electric Oper Co"/>
    <s v="Regulated Electric (122)"/>
    <s v="X DNU WPC Transmission Line #  213"/>
    <x v="218"/>
    <n v="135500"/>
    <x v="34"/>
    <n v="21283687"/>
    <s v="POLE, WOOD"/>
    <d v="1977-07-01T00:00:00"/>
    <d v="1977-07-01T00:00:00"/>
    <s v="50507XFER"/>
  </r>
  <r>
    <n v="0"/>
    <n v="0"/>
    <n v="0"/>
    <n v="0"/>
    <d v="2023-12-01T00:00:00"/>
    <s v="BH Colorado Electric Oper Co"/>
    <s v="Regulated Electric (122)"/>
    <s v="X DNU WPC Transmission Line #  213"/>
    <x v="218"/>
    <n v="135500"/>
    <x v="34"/>
    <n v="21283752"/>
    <s v="POLE, WOOD"/>
    <d v="1972-07-01T00:00:00"/>
    <d v="1972-07-01T00:00:00"/>
    <s v="50507XFER"/>
  </r>
  <r>
    <n v="0"/>
    <n v="0"/>
    <n v="0"/>
    <n v="0"/>
    <d v="2023-12-01T00:00:00"/>
    <s v="BH Colorado Electric Oper Co"/>
    <s v="Regulated Electric (122)"/>
    <s v="X DNU WPC Transmission Line #  213"/>
    <x v="218"/>
    <n v="135500"/>
    <x v="34"/>
    <n v="20759638"/>
    <s v="Pole, Wood"/>
    <d v="1965-07-01T00:00:00"/>
    <d v="1965-07-01T00:00:00"/>
    <s v="50507XFER"/>
  </r>
  <r>
    <n v="0"/>
    <n v="0"/>
    <n v="0"/>
    <n v="0"/>
    <d v="2023-12-01T00:00:00"/>
    <s v="BH Colorado Electric Oper Co"/>
    <s v="Regulated Electric (122)"/>
    <s v="X DNU WPC Transmission Line #  213"/>
    <x v="218"/>
    <n v="135500"/>
    <x v="34"/>
    <n v="20759687"/>
    <s v="Pole, Wood"/>
    <d v="1991-07-01T00:00:00"/>
    <d v="1991-07-01T00:00:00"/>
    <s v="50507XFER"/>
  </r>
  <r>
    <n v="0"/>
    <n v="0"/>
    <n v="0"/>
    <n v="0"/>
    <d v="2023-12-01T00:00:00"/>
    <s v="BH Colorado Electric Oper Co"/>
    <s v="Regulated Electric (122)"/>
    <s v="X DNU WPC Transmission Line #  213"/>
    <x v="218"/>
    <n v="135500"/>
    <x v="34"/>
    <n v="21283759"/>
    <s v="POLE, WOOD"/>
    <d v="1974-07-01T00:00:00"/>
    <d v="1974-07-01T00:00:00"/>
    <s v="50507XFER"/>
  </r>
  <r>
    <n v="0"/>
    <n v="0"/>
    <n v="0"/>
    <n v="0"/>
    <d v="2023-12-01T00:00:00"/>
    <s v="BH Colorado Electric Oper Co"/>
    <s v="Regulated Electric (122)"/>
    <s v="X DNU WPC Transmission Line #  213"/>
    <x v="218"/>
    <n v="135500"/>
    <x v="34"/>
    <n v="21283771"/>
    <s v="POLE, WOOD"/>
    <d v="1974-07-01T00:00:00"/>
    <d v="1974-07-01T00:00:00"/>
    <s v="50507XFER"/>
  </r>
  <r>
    <n v="0"/>
    <n v="0"/>
    <n v="0"/>
    <n v="0"/>
    <d v="2023-12-01T00:00:00"/>
    <s v="BH Colorado Electric Oper Co"/>
    <s v="Regulated Electric (122)"/>
    <s v="X DNU WPC Transmission Line #  213"/>
    <x v="218"/>
    <n v="135500"/>
    <x v="34"/>
    <n v="21283785"/>
    <s v="POLE, WOOD"/>
    <d v="1975-07-01T00:00:00"/>
    <d v="1975-07-01T00:00:00"/>
    <s v="50507XFER"/>
  </r>
  <r>
    <n v="0"/>
    <n v="0"/>
    <n v="0"/>
    <n v="0"/>
    <d v="2023-12-01T00:00:00"/>
    <s v="BH Colorado Electric Oper Co"/>
    <s v="Regulated Electric (122)"/>
    <s v="X DNU WPC Transmission Line #  213"/>
    <x v="218"/>
    <n v="135500"/>
    <x v="13"/>
    <n v="18693265"/>
    <s v="65 FOOT STRUCTURE: 164"/>
    <d v="2016-02-25T00:00:00"/>
    <d v="2016-04-01T00:00:00"/>
    <s v="10054451"/>
  </r>
  <r>
    <n v="0"/>
    <n v="0"/>
    <n v="0"/>
    <n v="0"/>
    <d v="2023-12-01T00:00:00"/>
    <s v="BH Colorado Electric Oper Co"/>
    <s v="Regulated Electric (122)"/>
    <s v="X DNU WPC Transmission Line #  213"/>
    <x v="218"/>
    <n v="135500"/>
    <x v="13"/>
    <n v="18693270"/>
    <s v="60 FOOT STRUCTURE: 179"/>
    <d v="2016-02-25T00:00:00"/>
    <d v="2016-04-01T00:00:00"/>
    <s v="10054451"/>
  </r>
  <r>
    <n v="0"/>
    <n v="0"/>
    <n v="0"/>
    <n v="0"/>
    <d v="2023-12-01T00:00:00"/>
    <s v="BH Colorado Electric Oper Co"/>
    <s v="Regulated Electric (122)"/>
    <s v="X DNU WPC Transmission Line #  213"/>
    <x v="218"/>
    <n v="135500"/>
    <x v="434"/>
    <n v="9977412"/>
    <s v="WOOD 2 POLES 60'"/>
    <d v="1995-07-01T00:00:00"/>
    <d v="1995-07-01T00:00:00"/>
    <s v="CPR Conversion"/>
  </r>
  <r>
    <n v="0"/>
    <n v="0"/>
    <n v="0"/>
    <n v="0"/>
    <d v="2023-12-01T00:00:00"/>
    <s v="BH Colorado Electric Oper Co"/>
    <s v="Regulated Electric (122)"/>
    <s v="X DNU WPC Transmission Line #  213"/>
    <x v="218"/>
    <n v="135500"/>
    <x v="430"/>
    <n v="9977411"/>
    <s v="WOOD 2 POLES 65'"/>
    <d v="1995-07-01T00:00:00"/>
    <d v="1995-07-01T00:00:00"/>
    <s v="CPR Conversion"/>
  </r>
  <r>
    <n v="0"/>
    <n v="0"/>
    <n v="0"/>
    <n v="0"/>
    <d v="2023-12-01T00:00:00"/>
    <s v="BH Colorado Electric Oper Co"/>
    <s v="Regulated Electric (122)"/>
    <s v="X DNU WPC Transmission Line #  213"/>
    <x v="218"/>
    <n v="135500"/>
    <x v="427"/>
    <n v="9689195"/>
    <s v="WOOD 3 POLES 75'"/>
    <d v="1996-07-01T00:00:00"/>
    <d v="1996-07-01T00:00:00"/>
    <s v="CPR Conversion"/>
  </r>
  <r>
    <n v="0"/>
    <n v="0"/>
    <n v="0"/>
    <n v="0"/>
    <d v="2023-12-01T00:00:00"/>
    <s v="BH Colorado Electric Oper Co"/>
    <s v="Regulated Electric (122)"/>
    <s v="X DNU WPC Transmission Line #  213"/>
    <x v="218"/>
    <n v="135500"/>
    <x v="466"/>
    <n v="9974428"/>
    <s v="WOOD 3 POLES 85'"/>
    <d v="1992-07-01T00:00:00"/>
    <d v="1992-07-01T00:00:00"/>
    <s v="CPR Conversion"/>
  </r>
  <r>
    <n v="0"/>
    <n v="0"/>
    <n v="0"/>
    <n v="0"/>
    <d v="2023-12-01T00:00:00"/>
    <s v="BH Colorado Electric Oper Co"/>
    <s v="Regulated Electric (122)"/>
    <s v="X DNU WPC Transmission Line #  213"/>
    <x v="218"/>
    <n v="135600"/>
    <x v="3"/>
    <n v="12575818"/>
    <s v="Canon Plant-Skala-Portland"/>
    <d v="2012-06-25T00:00:00"/>
    <d v="2014-07-01T00:00:00"/>
    <s v="7105213131"/>
  </r>
  <r>
    <n v="1"/>
    <n v="0"/>
    <n v="0"/>
    <n v="0"/>
    <d v="2023-12-01T00:00:00"/>
    <s v="BH Colorado Electric Oper Co"/>
    <s v="Regulated Electric (122)"/>
    <s v="X DNU WPC Transmission Line #  213"/>
    <x v="218"/>
    <n v="135600"/>
    <x v="3"/>
    <n v="9995423"/>
    <s v="Repl structures-Osmose-Ln 213"/>
    <d v="2004-11-15T00:00:00"/>
    <d v="2005-11-01T00:00:00"/>
    <s v="10018506"/>
  </r>
  <r>
    <n v="0"/>
    <n v="0"/>
    <n v="0"/>
    <n v="0"/>
    <d v="2023-12-01T00:00:00"/>
    <s v="BH Colorado Electric Oper Co"/>
    <s v="Regulated Electric (122)"/>
    <s v="X DNU WPC Transmission Line #  213"/>
    <x v="218"/>
    <n v="135600"/>
    <x v="3"/>
    <n v="12583718"/>
    <s v="Canon Plant-Skala-Portland"/>
    <d v="2012-06-25T00:00:00"/>
    <d v="2014-07-01T00:00:00"/>
    <s v="7105213131"/>
  </r>
  <r>
    <n v="0"/>
    <n v="0"/>
    <n v="0"/>
    <n v="0"/>
    <d v="2023-12-01T00:00:00"/>
    <s v="BH Colorado Electric Oper Co"/>
    <s v="Regulated Electric (122)"/>
    <s v="X DNU WPC Transmission Line #  213"/>
    <x v="218"/>
    <n v="135600"/>
    <x v="30"/>
    <n v="12606860"/>
    <s v="Static Wire (Transmission Lines)"/>
    <d v="2014-03-28T00:00:00"/>
    <d v="2014-01-01T00:00:00"/>
    <s v="10048120"/>
  </r>
  <r>
    <n v="0"/>
    <n v="0"/>
    <n v="0"/>
    <n v="0"/>
    <d v="2023-12-01T00:00:00"/>
    <s v="BH Colorado Electric Oper Co"/>
    <s v="Regulated Electric (122)"/>
    <s v="X DNU WPC Transmission Line #  213"/>
    <x v="218"/>
    <n v="135600"/>
    <x v="31"/>
    <n v="9995817"/>
    <s v="SUSPENSION INSULATORS"/>
    <d v="2004-11-15T00:00:00"/>
    <d v="2005-01-01T00:00:00"/>
    <s v="10018506"/>
  </r>
  <r>
    <n v="0"/>
    <n v="0"/>
    <n v="0"/>
    <n v="0"/>
    <d v="2023-12-01T00:00:00"/>
    <s v="BH Colorado Electric Oper Co"/>
    <s v="Regulated Electric (122)"/>
    <s v="X DNU WPC Transmission Line #  213"/>
    <x v="218"/>
    <n v="135600"/>
    <x v="31"/>
    <n v="12602465"/>
    <s v="Suspension Insulators"/>
    <d v="2012-06-25T00:00:00"/>
    <d v="2012-01-01T00:00:00"/>
    <s v="7105213131"/>
  </r>
  <r>
    <n v="0"/>
    <n v="0"/>
    <n v="0"/>
    <n v="0"/>
    <d v="2023-12-01T00:00:00"/>
    <s v="BH Colorado Electric Oper Co"/>
    <s v="Regulated Electric (122)"/>
    <s v="X -DNU WPC Transmission Line #  227"/>
    <x v="161"/>
    <n v="135500"/>
    <x v="32"/>
    <n v="9818332"/>
    <s v="CROSSARM ASSEMBLIES, WOOD"/>
    <d v="2004-12-01T00:00:00"/>
    <d v="2004-01-01T00:00:00"/>
    <s v="7105227131"/>
  </r>
  <r>
    <n v="0"/>
    <n v="0"/>
    <n v="0"/>
    <n v="0"/>
    <d v="2023-12-01T00:00:00"/>
    <s v="BH Colorado Electric Oper Co"/>
    <s v="Regulated Electric (122)"/>
    <s v="X -DNU WPC Transmission Line #  227"/>
    <x v="161"/>
    <n v="135500"/>
    <x v="32"/>
    <n v="9802856"/>
    <s v="CROSSARM ASSEMBLIES, WOOD"/>
    <d v="1993-07-01T00:00:00"/>
    <d v="1993-07-01T00:00:00"/>
    <s v="WCDXFER"/>
  </r>
  <r>
    <n v="0"/>
    <n v="0"/>
    <n v="0"/>
    <n v="0"/>
    <d v="2023-12-01T00:00:00"/>
    <s v="BH Colorado Electric Oper Co"/>
    <s v="Regulated Electric (122)"/>
    <s v="X -DNU WPC Transmission Line #  227"/>
    <x v="161"/>
    <n v="135500"/>
    <x v="34"/>
    <n v="9803511"/>
    <s v="POLE, WOOD"/>
    <d v="1993-07-01T00:00:00"/>
    <d v="1993-07-01T00:00:00"/>
    <s v="WCDXFER"/>
  </r>
  <r>
    <n v="0"/>
    <n v="0"/>
    <n v="0"/>
    <n v="0"/>
    <d v="2023-12-01T00:00:00"/>
    <s v="BH Colorado Electric Oper Co"/>
    <s v="Regulated Electric (122)"/>
    <s v="X -DNU WPC Transmission Line #  227"/>
    <x v="161"/>
    <n v="135500"/>
    <x v="34"/>
    <n v="9818333"/>
    <s v="POLE, WOOD"/>
    <d v="2004-12-01T00:00:00"/>
    <d v="2004-01-01T00:00:00"/>
    <s v="7105227131"/>
  </r>
  <r>
    <n v="0"/>
    <n v="0"/>
    <n v="0"/>
    <n v="0"/>
    <d v="2023-12-01T00:00:00"/>
    <s v="BH Colorado Electric Oper Co"/>
    <s v="Regulated Electric (122)"/>
    <s v="X -DNU WPC Transmission Line #  227"/>
    <x v="161"/>
    <n v="135500"/>
    <x v="430"/>
    <n v="9974617"/>
    <s v="WOOD 2 POLES 65'"/>
    <d v="1993-07-01T00:00:00"/>
    <d v="1993-07-01T00:00:00"/>
    <s v="CPR Conversion"/>
  </r>
  <r>
    <n v="0"/>
    <n v="0"/>
    <n v="0"/>
    <n v="0"/>
    <d v="2023-12-01T00:00:00"/>
    <s v="BH Colorado Electric Oper Co"/>
    <s v="Regulated Electric (122)"/>
    <s v="X -DNU WPC Transmission Line #  227"/>
    <x v="161"/>
    <n v="135600"/>
    <x v="31"/>
    <n v="9818334"/>
    <s v="SUSPENSION INSULATORS"/>
    <d v="2004-12-01T00:00:00"/>
    <d v="2004-01-01T00:00:00"/>
    <s v="7105227131"/>
  </r>
  <r>
    <n v="0"/>
    <n v="0"/>
    <n v="0"/>
    <n v="0"/>
    <d v="2023-12-01T00:00:00"/>
    <s v="BH Colorado Electric Oper Co"/>
    <s v="Regulated Electric (122)"/>
    <s v="X DNU WPC Transmission Line #  231"/>
    <x v="219"/>
    <n v="135500"/>
    <x v="34"/>
    <n v="9818331"/>
    <s v="POLE, WOOD"/>
    <d v="2004-12-01T00:00:00"/>
    <d v="2004-01-01T00:00:00"/>
    <s v="7105231131"/>
  </r>
  <r>
    <n v="0"/>
    <n v="0"/>
    <n v="0"/>
    <n v="0"/>
    <d v="2023-12-01T00:00:00"/>
    <s v="BH Colorado Electric Oper Co"/>
    <s v="Regulated Electric (122)"/>
    <s v="X DNU WPC Transmission Line #  231"/>
    <x v="219"/>
    <n v="135600"/>
    <x v="47"/>
    <n v="9818330"/>
    <s v="CONDUCTOR, OH TRANS &amp; DIST INSULATED"/>
    <d v="2004-12-01T00:00:00"/>
    <d v="2004-01-01T00:00:00"/>
    <s v="7105231131"/>
  </r>
  <r>
    <n v="0"/>
    <n v="0"/>
    <n v="0"/>
    <n v="0"/>
    <d v="2023-12-01T00:00:00"/>
    <s v="BH Colorado Electric Oper Co"/>
    <s v="Regulated Electric (122)"/>
    <s v="X DNU WPC Transmission Line #  231"/>
    <x v="219"/>
    <n v="135600"/>
    <x v="31"/>
    <n v="19713222"/>
    <s v="Suspension Insulators"/>
    <d v="2017-03-22T00:00:00"/>
    <d v="2017-01-01T00:00:00"/>
    <s v="10056894"/>
  </r>
  <r>
    <n v="0"/>
    <n v="0"/>
    <n v="0"/>
    <n v="0"/>
    <d v="2023-12-01T00:00:00"/>
    <s v="BH Colorado Electric Oper Co"/>
    <s v="Regulated Electric (122)"/>
    <s v="X DNU WPC Transmission Line #  234"/>
    <x v="220"/>
    <n v="135002"/>
    <x v="18"/>
    <n v="11670900"/>
    <s v="ROW:BURLINGTON NORTHERN"/>
    <d v="2011-12-08T00:00:00"/>
    <d v="2012-01-01T00:00:00"/>
    <s v="10027442"/>
  </r>
  <r>
    <n v="0"/>
    <n v="0"/>
    <n v="0"/>
    <n v="0"/>
    <d v="2023-12-01T00:00:00"/>
    <s v="BH Colorado Electric Oper Co"/>
    <s v="Regulated Electric (122)"/>
    <s v="X DNU WPC Transmission Line #  234"/>
    <x v="220"/>
    <n v="135002"/>
    <x v="18"/>
    <n v="11670894"/>
    <s v="ROW:SEAL PHARMACY"/>
    <d v="2011-12-08T00:00:00"/>
    <d v="2012-01-01T00:00:00"/>
    <s v="10027442"/>
  </r>
  <r>
    <n v="0"/>
    <n v="0"/>
    <n v="0"/>
    <n v="0"/>
    <d v="2023-12-01T00:00:00"/>
    <s v="BH Colorado Electric Oper Co"/>
    <s v="Regulated Electric (122)"/>
    <s v="X DNU WPC Transmission Line #  234"/>
    <x v="220"/>
    <n v="135002"/>
    <x v="18"/>
    <n v="11670906"/>
    <s v="ROW:MARSH USA"/>
    <d v="2011-12-08T00:00:00"/>
    <d v="2012-01-01T00:00:00"/>
    <s v="10027442"/>
  </r>
  <r>
    <n v="0"/>
    <n v="0"/>
    <n v="0"/>
    <n v="0"/>
    <d v="2023-12-01T00:00:00"/>
    <s v="BH Colorado Electric Oper Co"/>
    <s v="Regulated Electric (122)"/>
    <s v="X DNU WPC Transmission Line #  234"/>
    <x v="220"/>
    <n v="135002"/>
    <x v="18"/>
    <n v="11670897"/>
    <s v="ROW:WILLIAM PEETZ"/>
    <d v="2011-12-08T00:00:00"/>
    <d v="2012-01-01T00:00:00"/>
    <s v="10027442"/>
  </r>
  <r>
    <n v="0"/>
    <n v="0"/>
    <n v="0"/>
    <n v="0"/>
    <d v="2023-12-01T00:00:00"/>
    <s v="BH Colorado Electric Oper Co"/>
    <s v="Regulated Electric (122)"/>
    <s v="X DNU WPC Transmission Line #  234"/>
    <x v="220"/>
    <n v="135002"/>
    <x v="18"/>
    <n v="11670903"/>
    <s v="ROW:TENBAR INC"/>
    <d v="2011-12-08T00:00:00"/>
    <d v="2012-01-01T00:00:00"/>
    <s v="10027442"/>
  </r>
  <r>
    <n v="0"/>
    <n v="0"/>
    <n v="0"/>
    <n v="0"/>
    <d v="2023-12-01T00:00:00"/>
    <s v="BH Colorado Electric Oper Co"/>
    <s v="Regulated Electric (122)"/>
    <s v="X DNU WPC Transmission Line #  234"/>
    <x v="220"/>
    <n v="135300"/>
    <x v="3"/>
    <n v="11041056"/>
    <s v="REBUILD OF 115 KV BACALITE MES"/>
    <d v="2009-12-01T00:00:00"/>
    <d v="2011-09-01T00:00:00"/>
    <s v="10027646"/>
  </r>
  <r>
    <n v="0"/>
    <n v="0"/>
    <n v="0"/>
    <n v="0"/>
    <d v="2023-12-01T00:00:00"/>
    <s v="BH Colorado Electric Oper Co"/>
    <s v="Regulated Electric (122)"/>
    <s v="X DNU WPC Transmission Line #  234"/>
    <x v="220"/>
    <n v="135500"/>
    <x v="19"/>
    <n v="11067152"/>
    <s v="ANCHORS"/>
    <d v="2009-12-01T00:00:00"/>
    <d v="2011-01-01T00:00:00"/>
    <s v="10027646"/>
  </r>
  <r>
    <n v="0"/>
    <n v="0"/>
    <n v="0"/>
    <n v="0"/>
    <d v="2023-12-01T00:00:00"/>
    <s v="BH Colorado Electric Oper Co"/>
    <s v="Regulated Electric (122)"/>
    <s v="X DNU WPC Transmission Line #  234"/>
    <x v="220"/>
    <n v="135500"/>
    <x v="19"/>
    <n v="21322865"/>
    <s v="Anchors"/>
    <d v="2017-01-09T00:00:00"/>
    <d v="2017-01-01T00:00:00"/>
    <s v="10052431"/>
  </r>
  <r>
    <n v="0"/>
    <n v="0"/>
    <n v="0"/>
    <n v="0"/>
    <d v="2023-12-01T00:00:00"/>
    <s v="BH Colorado Electric Oper Co"/>
    <s v="Regulated Electric (122)"/>
    <s v="X DNU WPC Transmission Line #  234"/>
    <x v="220"/>
    <n v="135500"/>
    <x v="32"/>
    <n v="9738328"/>
    <s v="CROSSARM ASSEMBLIES, WOOD"/>
    <d v="2005-12-15T00:00:00"/>
    <d v="2005-01-01T00:00:00"/>
    <s v="10022631"/>
  </r>
  <r>
    <n v="0"/>
    <n v="0"/>
    <n v="0"/>
    <n v="0"/>
    <d v="2023-12-01T00:00:00"/>
    <s v="BH Colorado Electric Oper Co"/>
    <s v="Regulated Electric (122)"/>
    <s v="X DNU WPC Transmission Line #  234"/>
    <x v="220"/>
    <n v="135500"/>
    <x v="32"/>
    <n v="9740684"/>
    <s v="CROSSARM ASSEMBLIES, WOOD"/>
    <d v="2006-08-16T00:00:00"/>
    <d v="2006-01-01T00:00:00"/>
    <s v="10023567"/>
  </r>
  <r>
    <n v="0"/>
    <n v="0"/>
    <n v="0"/>
    <n v="0"/>
    <d v="2023-12-01T00:00:00"/>
    <s v="BH Colorado Electric Oper Co"/>
    <s v="Regulated Electric (122)"/>
    <s v="X DNU WPC Transmission Line #  234"/>
    <x v="220"/>
    <n v="135500"/>
    <x v="32"/>
    <n v="9802755"/>
    <s v="CROSSARM ASSEMBLIES, WOOD"/>
    <d v="1994-07-01T00:00:00"/>
    <d v="1994-07-01T00:00:00"/>
    <s v="WCDXFER"/>
  </r>
  <r>
    <n v="0"/>
    <n v="0"/>
    <n v="0"/>
    <n v="0"/>
    <d v="2023-12-01T00:00:00"/>
    <s v="BH Colorado Electric Oper Co"/>
    <s v="Regulated Electric (122)"/>
    <s v="X DNU WPC Transmission Line #  234"/>
    <x v="220"/>
    <n v="135500"/>
    <x v="32"/>
    <n v="9745101"/>
    <s v="CROSSARM ASSEMBLIES, WOOD"/>
    <d v="2007-06-01T00:00:00"/>
    <d v="2007-01-01T00:00:00"/>
    <s v="7105234131"/>
  </r>
  <r>
    <n v="0"/>
    <n v="0"/>
    <n v="0"/>
    <n v="0"/>
    <d v="2023-12-01T00:00:00"/>
    <s v="BH Colorado Electric Oper Co"/>
    <s v="Regulated Electric (122)"/>
    <s v="X DNU WPC Transmission Line #  234"/>
    <x v="220"/>
    <n v="135500"/>
    <x v="3"/>
    <n v="9996098"/>
    <s v="Repl 2 H struc-Osmose-Ln 234"/>
    <d v="2005-12-15T00:00:00"/>
    <d v="2005-12-01T00:00:00"/>
    <s v="10022631"/>
  </r>
  <r>
    <n v="0"/>
    <n v="0"/>
    <n v="0"/>
    <n v="0"/>
    <d v="2023-12-01T00:00:00"/>
    <s v="BH Colorado Electric Oper Co"/>
    <s v="Regulated Electric (122)"/>
    <s v="X DNU WPC Transmission Line #  234"/>
    <x v="220"/>
    <n v="135500"/>
    <x v="3"/>
    <n v="18744606"/>
    <s v="This work order is for the rebuild of the 115 kV line that runs between the new Fountian Lake substation and PAGS"/>
    <d v="2017-01-09T00:00:00"/>
    <d v="2017-02-01T00:00:00"/>
    <s v="10052431"/>
  </r>
  <r>
    <n v="0"/>
    <n v="0"/>
    <n v="0"/>
    <n v="0"/>
    <d v="2023-12-01T00:00:00"/>
    <s v="BH Colorado Electric Oper Co"/>
    <s v="Regulated Electric (122)"/>
    <s v="X DNU WPC Transmission Line #  234"/>
    <x v="220"/>
    <n v="135500"/>
    <x v="3"/>
    <n v="11314942"/>
    <s v="BACALITE MESA SUB TO NYBERG"/>
    <d v="2011-12-16T00:00:00"/>
    <d v="2012-03-01T00:00:00"/>
    <s v="10040011"/>
  </r>
  <r>
    <n v="0"/>
    <n v="0"/>
    <n v="0"/>
    <n v="0"/>
    <d v="2023-12-01T00:00:00"/>
    <s v="BH Colorado Electric Oper Co"/>
    <s v="Regulated Electric (122)"/>
    <s v="X DNU WPC Transmission Line #  234"/>
    <x v="220"/>
    <n v="135500"/>
    <x v="3"/>
    <n v="18849243"/>
    <s v="This work order is for the rebuild of the 115 kV line that runs between the new Fountian Lake substation and PAGS"/>
    <d v="2017-01-09T00:00:00"/>
    <d v="2017-03-01T00:00:00"/>
    <s v="10052431"/>
  </r>
  <r>
    <n v="0"/>
    <n v="0"/>
    <n v="0"/>
    <n v="0"/>
    <d v="2023-12-01T00:00:00"/>
    <s v="BH Colorado Electric Oper Co"/>
    <s v="Regulated Electric (122)"/>
    <s v="X DNU WPC Transmission Line #  234"/>
    <x v="220"/>
    <n v="135500"/>
    <x v="3"/>
    <n v="19663643"/>
    <s v="This work order is for the rebuild of the 115 kV line that runs between the new Fountian Lake substation and PAGS"/>
    <d v="2017-01-09T00:00:00"/>
    <d v="2017-04-01T00:00:00"/>
    <s v="10052431"/>
  </r>
  <r>
    <n v="0"/>
    <n v="0"/>
    <n v="0"/>
    <n v="0"/>
    <d v="2023-12-01T00:00:00"/>
    <s v="BH Colorado Electric Oper Co"/>
    <s v="Regulated Electric (122)"/>
    <s v="X DNU WPC Transmission Line #  234"/>
    <x v="220"/>
    <n v="135500"/>
    <x v="3"/>
    <n v="11248118"/>
    <s v="BACALITE MESA SUB TO NYBERG"/>
    <d v="2011-12-16T00:00:00"/>
    <d v="2012-01-01T00:00:00"/>
    <s v="10040011"/>
  </r>
  <r>
    <n v="0"/>
    <n v="0"/>
    <n v="0"/>
    <n v="0"/>
    <d v="2023-12-01T00:00:00"/>
    <s v="BH Colorado Electric Oper Co"/>
    <s v="Regulated Electric (122)"/>
    <s v="X DNU WPC Transmission Line #  234"/>
    <x v="220"/>
    <n v="135500"/>
    <x v="3"/>
    <n v="9747482"/>
    <s v="Repl 2 poles-Line 234"/>
    <d v="2006-08-16T00:00:00"/>
    <d v="2006-12-01T00:00:00"/>
    <s v="10023567"/>
  </r>
  <r>
    <n v="0"/>
    <n v="0"/>
    <n v="0"/>
    <n v="0"/>
    <d v="2023-12-01T00:00:00"/>
    <s v="BH Colorado Electric Oper Co"/>
    <s v="Regulated Electric (122)"/>
    <s v="X DNU WPC Transmission Line #  234"/>
    <x v="220"/>
    <n v="135500"/>
    <x v="3"/>
    <n v="11248106"/>
    <s v="115KV DOUBLE CIRCUIT AIRPORT T"/>
    <d v="2011-12-08T00:00:00"/>
    <d v="2012-01-01T00:00:00"/>
    <s v="10027442"/>
  </r>
  <r>
    <n v="0"/>
    <n v="0"/>
    <n v="0"/>
    <n v="0"/>
    <d v="2023-12-01T00:00:00"/>
    <s v="BH Colorado Electric Oper Co"/>
    <s v="Regulated Electric (122)"/>
    <s v="X DNU WPC Transmission Line #  234"/>
    <x v="220"/>
    <n v="135500"/>
    <x v="3"/>
    <n v="11314083"/>
    <s v="115KV DOUBLE CIRCUIT AIRPORT T"/>
    <d v="2011-12-08T00:00:00"/>
    <d v="2012-03-01T00:00:00"/>
    <s v="10027442"/>
  </r>
  <r>
    <n v="0"/>
    <n v="0"/>
    <n v="0"/>
    <n v="0"/>
    <d v="2023-12-01T00:00:00"/>
    <s v="BH Colorado Electric Oper Co"/>
    <s v="Regulated Electric (122)"/>
    <s v="X DNU WPC Transmission Line #  234"/>
    <x v="220"/>
    <n v="135500"/>
    <x v="3"/>
    <n v="11248196"/>
    <s v="REBUILD 115KV AIP TO MEM"/>
    <d v="2010-12-31T00:00:00"/>
    <d v="2012-01-01T00:00:00"/>
    <s v="10027645"/>
  </r>
  <r>
    <n v="0"/>
    <n v="0"/>
    <n v="0"/>
    <n v="0"/>
    <d v="2023-12-01T00:00:00"/>
    <s v="BH Colorado Electric Oper Co"/>
    <s v="Regulated Electric (122)"/>
    <s v="X DNU WPC Transmission Line #  234"/>
    <x v="220"/>
    <n v="135500"/>
    <x v="33"/>
    <n v="11655694"/>
    <s v="STRUCTURES:STEEL POLES 125'"/>
    <d v="2011-12-16T00:00:00"/>
    <d v="2012-01-01T00:00:00"/>
    <s v="10040011"/>
  </r>
  <r>
    <n v="0"/>
    <n v="0"/>
    <n v="0"/>
    <n v="0"/>
    <d v="2023-12-01T00:00:00"/>
    <s v="BH Colorado Electric Oper Co"/>
    <s v="Regulated Electric (122)"/>
    <s v="X DNU WPC Transmission Line #  234"/>
    <x v="220"/>
    <n v="135500"/>
    <x v="33"/>
    <n v="11670954"/>
    <s v="STRUCTURE: STEEL 82.5'"/>
    <d v="2011-12-08T00:00:00"/>
    <d v="2012-01-01T00:00:00"/>
    <s v="10027442"/>
  </r>
  <r>
    <n v="0"/>
    <n v="0"/>
    <n v="0"/>
    <n v="0"/>
    <d v="2023-12-01T00:00:00"/>
    <s v="BH Colorado Electric Oper Co"/>
    <s v="Regulated Electric (122)"/>
    <s v="X DNU WPC Transmission Line #  234"/>
    <x v="220"/>
    <n v="135500"/>
    <x v="33"/>
    <n v="11670963"/>
    <s v="STRUCTURE: STEEL 115'"/>
    <d v="2011-12-08T00:00:00"/>
    <d v="2012-01-01T00:00:00"/>
    <s v="10027442"/>
  </r>
  <r>
    <n v="0"/>
    <n v="0"/>
    <n v="0"/>
    <n v="0"/>
    <d v="2023-12-01T00:00:00"/>
    <s v="BH Colorado Electric Oper Co"/>
    <s v="Regulated Electric (122)"/>
    <s v="X DNU WPC Transmission Line #  234"/>
    <x v="220"/>
    <n v="135500"/>
    <x v="33"/>
    <n v="11655679"/>
    <s v="STRUCTURES:STEEL POLES 65'"/>
    <d v="2011-12-16T00:00:00"/>
    <d v="2012-01-01T00:00:00"/>
    <s v="10040011"/>
  </r>
  <r>
    <n v="0"/>
    <n v="0"/>
    <n v="0"/>
    <n v="0"/>
    <d v="2023-12-01T00:00:00"/>
    <s v="BH Colorado Electric Oper Co"/>
    <s v="Regulated Electric (122)"/>
    <s v="X DNU WPC Transmission Line #  234"/>
    <x v="220"/>
    <n v="135500"/>
    <x v="33"/>
    <n v="11670966"/>
    <s v="STRUCTURE: STEEL 90'"/>
    <d v="2011-12-08T00:00:00"/>
    <d v="2012-01-01T00:00:00"/>
    <s v="10027442"/>
  </r>
  <r>
    <n v="0"/>
    <n v="0"/>
    <n v="0"/>
    <n v="0"/>
    <d v="2023-12-01T00:00:00"/>
    <s v="BH Colorado Electric Oper Co"/>
    <s v="Regulated Electric (122)"/>
    <s v="X DNU WPC Transmission Line #  234"/>
    <x v="220"/>
    <n v="135500"/>
    <x v="33"/>
    <n v="11655691"/>
    <s v="STRUCTURES:STEEL POLES 115'"/>
    <d v="2011-12-16T00:00:00"/>
    <d v="2012-01-01T00:00:00"/>
    <s v="10040011"/>
  </r>
  <r>
    <n v="0"/>
    <n v="0"/>
    <n v="0"/>
    <n v="0"/>
    <d v="2023-12-01T00:00:00"/>
    <s v="BH Colorado Electric Oper Co"/>
    <s v="Regulated Electric (122)"/>
    <s v="X DNU WPC Transmission Line #  234"/>
    <x v="220"/>
    <n v="135500"/>
    <x v="33"/>
    <n v="11670945"/>
    <s v="STRUCTURE: STEEL 100'"/>
    <d v="2011-12-08T00:00:00"/>
    <d v="2012-01-01T00:00:00"/>
    <s v="10027442"/>
  </r>
  <r>
    <n v="0"/>
    <n v="0"/>
    <n v="0"/>
    <n v="0"/>
    <d v="2023-12-01T00:00:00"/>
    <s v="BH Colorado Electric Oper Co"/>
    <s v="Regulated Electric (122)"/>
    <s v="X DNU WPC Transmission Line #  234"/>
    <x v="220"/>
    <n v="135500"/>
    <x v="33"/>
    <n v="11670948"/>
    <s v="STRUCTURE: STEEL 155'"/>
    <d v="2011-12-08T00:00:00"/>
    <d v="2012-01-01T00:00:00"/>
    <s v="10027442"/>
  </r>
  <r>
    <n v="0"/>
    <n v="0"/>
    <n v="0"/>
    <n v="0"/>
    <d v="2023-12-01T00:00:00"/>
    <s v="BH Colorado Electric Oper Co"/>
    <s v="Regulated Electric (122)"/>
    <s v="X DNU WPC Transmission Line #  234"/>
    <x v="220"/>
    <n v="135500"/>
    <x v="33"/>
    <n v="21322919"/>
    <s v="80ft Single Pole Steel Deadend"/>
    <d v="2017-01-09T00:00:00"/>
    <d v="2017-02-01T00:00:00"/>
    <s v="10052431"/>
  </r>
  <r>
    <n v="0"/>
    <n v="0"/>
    <n v="0"/>
    <n v="0"/>
    <d v="2023-12-01T00:00:00"/>
    <s v="BH Colorado Electric Oper Co"/>
    <s v="Regulated Electric (122)"/>
    <s v="X DNU WPC Transmission Line #  234"/>
    <x v="220"/>
    <n v="135500"/>
    <x v="33"/>
    <n v="21322925"/>
    <s v="90ft Single Pole Steel Deadend"/>
    <d v="2017-01-09T00:00:00"/>
    <d v="2017-02-01T00:00:00"/>
    <s v="10052431"/>
  </r>
  <r>
    <n v="0"/>
    <n v="0"/>
    <n v="0"/>
    <n v="0"/>
    <d v="2023-12-01T00:00:00"/>
    <s v="BH Colorado Electric Oper Co"/>
    <s v="Regulated Electric (122)"/>
    <s v="X DNU WPC Transmission Line #  234"/>
    <x v="220"/>
    <n v="135500"/>
    <x v="33"/>
    <n v="21322922"/>
    <s v="3 Pole Steel Deadend"/>
    <d v="2017-01-09T00:00:00"/>
    <d v="2017-02-01T00:00:00"/>
    <s v="10052431"/>
  </r>
  <r>
    <n v="0"/>
    <n v="0"/>
    <n v="0"/>
    <n v="0"/>
    <d v="2023-12-01T00:00:00"/>
    <s v="BH Colorado Electric Oper Co"/>
    <s v="Regulated Electric (122)"/>
    <s v="X DNU WPC Transmission Line #  234"/>
    <x v="220"/>
    <n v="135500"/>
    <x v="33"/>
    <n v="11655673"/>
    <s v="STRUCTURES:STEEL POLES 105'"/>
    <d v="2011-12-16T00:00:00"/>
    <d v="2012-01-01T00:00:00"/>
    <s v="10040011"/>
  </r>
  <r>
    <n v="0"/>
    <n v="0"/>
    <n v="0"/>
    <n v="0"/>
    <d v="2023-12-01T00:00:00"/>
    <s v="BH Colorado Electric Oper Co"/>
    <s v="Regulated Electric (122)"/>
    <s v="X DNU WPC Transmission Line #  234"/>
    <x v="220"/>
    <n v="135500"/>
    <x v="33"/>
    <n v="11655676"/>
    <s v="STRUCTURES:STEEL POLES 140'"/>
    <d v="2011-12-16T00:00:00"/>
    <d v="2012-01-01T00:00:00"/>
    <s v="10040011"/>
  </r>
  <r>
    <n v="0"/>
    <n v="0"/>
    <n v="0"/>
    <n v="0"/>
    <d v="2023-12-01T00:00:00"/>
    <s v="BH Colorado Electric Oper Co"/>
    <s v="Regulated Electric (122)"/>
    <s v="X DNU WPC Transmission Line #  234"/>
    <x v="220"/>
    <n v="135500"/>
    <x v="33"/>
    <n v="11655682"/>
    <s v="STRUCTURES:STEEL POLES 110'"/>
    <d v="2011-12-16T00:00:00"/>
    <d v="2012-01-01T00:00:00"/>
    <s v="10040011"/>
  </r>
  <r>
    <n v="0"/>
    <n v="0"/>
    <n v="0"/>
    <n v="0"/>
    <d v="2023-12-01T00:00:00"/>
    <s v="BH Colorado Electric Oper Co"/>
    <s v="Regulated Electric (122)"/>
    <s v="X DNU WPC Transmission Line #  234"/>
    <x v="220"/>
    <n v="135500"/>
    <x v="33"/>
    <n v="11655685"/>
    <s v="STRUCTURES:STEEL POLES 90'"/>
    <d v="2011-12-16T00:00:00"/>
    <d v="2012-01-01T00:00:00"/>
    <s v="10040011"/>
  </r>
  <r>
    <n v="0"/>
    <n v="0"/>
    <n v="0"/>
    <n v="0"/>
    <d v="2023-12-01T00:00:00"/>
    <s v="BH Colorado Electric Oper Co"/>
    <s v="Regulated Electric (122)"/>
    <s v="X DNU WPC Transmission Line #  234"/>
    <x v="220"/>
    <n v="135500"/>
    <x v="33"/>
    <n v="11655688"/>
    <s v="STRUCTURES:STEEL POLES 120'"/>
    <d v="2011-12-16T00:00:00"/>
    <d v="2012-01-01T00:00:00"/>
    <s v="10040011"/>
  </r>
  <r>
    <n v="0"/>
    <n v="0"/>
    <n v="0"/>
    <n v="0"/>
    <d v="2023-12-01T00:00:00"/>
    <s v="BH Colorado Electric Oper Co"/>
    <s v="Regulated Electric (122)"/>
    <s v="X DNU WPC Transmission Line #  234"/>
    <x v="220"/>
    <n v="135500"/>
    <x v="33"/>
    <n v="11670957"/>
    <s v="STRUCTURE: STEEL 130'"/>
    <d v="2011-12-08T00:00:00"/>
    <d v="2012-01-01T00:00:00"/>
    <s v="10027442"/>
  </r>
  <r>
    <n v="0"/>
    <n v="0"/>
    <n v="0"/>
    <n v="0"/>
    <d v="2023-12-01T00:00:00"/>
    <s v="BH Colorado Electric Oper Co"/>
    <s v="Regulated Electric (122)"/>
    <s v="X DNU WPC Transmission Line #  234"/>
    <x v="220"/>
    <n v="135500"/>
    <x v="33"/>
    <n v="11670951"/>
    <s v="STRUCTURE: STEEL 110'"/>
    <d v="2011-12-08T00:00:00"/>
    <d v="2012-01-01T00:00:00"/>
    <s v="10027442"/>
  </r>
  <r>
    <n v="0"/>
    <n v="0"/>
    <n v="0"/>
    <n v="0"/>
    <d v="2023-12-01T00:00:00"/>
    <s v="BH Colorado Electric Oper Co"/>
    <s v="Regulated Electric (122)"/>
    <s v="X DNU WPC Transmission Line #  234"/>
    <x v="220"/>
    <n v="135500"/>
    <x v="33"/>
    <n v="11670942"/>
    <s v="STRUCTURE: STEEL 95'"/>
    <d v="2011-12-08T00:00:00"/>
    <d v="2012-01-01T00:00:00"/>
    <s v="10027442"/>
  </r>
  <r>
    <n v="0"/>
    <n v="0"/>
    <n v="0"/>
    <n v="0"/>
    <d v="2023-12-01T00:00:00"/>
    <s v="BH Colorado Electric Oper Co"/>
    <s v="Regulated Electric (122)"/>
    <s v="X DNU WPC Transmission Line #  234"/>
    <x v="220"/>
    <n v="135500"/>
    <x v="33"/>
    <n v="11670960"/>
    <s v="STRUCTURE: STEEL 105'"/>
    <d v="2011-12-08T00:00:00"/>
    <d v="2012-01-01T00:00:00"/>
    <s v="10027442"/>
  </r>
  <r>
    <n v="0"/>
    <n v="0"/>
    <n v="0"/>
    <n v="0"/>
    <d v="2023-12-01T00:00:00"/>
    <s v="BH Colorado Electric Oper Co"/>
    <s v="Regulated Electric (122)"/>
    <s v="X DNU WPC Transmission Line #  234"/>
    <x v="220"/>
    <n v="135500"/>
    <x v="81"/>
    <n v="11067166"/>
    <s v="Pole, Wood, 30' - 40'"/>
    <d v="2009-12-01T00:00:00"/>
    <d v="2011-01-01T00:00:00"/>
    <s v="10027646"/>
  </r>
  <r>
    <n v="0"/>
    <n v="0"/>
    <n v="0"/>
    <n v="0"/>
    <d v="2023-12-01T00:00:00"/>
    <s v="BH Colorado Electric Oper Co"/>
    <s v="Regulated Electric (122)"/>
    <s v="X DNU WPC Transmission Line #  234"/>
    <x v="220"/>
    <n v="135500"/>
    <x v="26"/>
    <n v="11067169"/>
    <s v="POLE, WOOD 65'"/>
    <d v="2009-12-01T00:00:00"/>
    <d v="2011-01-01T00:00:00"/>
    <s v="10027646"/>
  </r>
  <r>
    <n v="0"/>
    <n v="0"/>
    <n v="0"/>
    <n v="0"/>
    <d v="2023-12-01T00:00:00"/>
    <s v="BH Colorado Electric Oper Co"/>
    <s v="Regulated Electric (122)"/>
    <s v="X DNU WPC Transmission Line #  234"/>
    <x v="220"/>
    <n v="135500"/>
    <x v="34"/>
    <n v="9740685"/>
    <s v="POLE, WOOD"/>
    <d v="2006-08-16T00:00:00"/>
    <d v="2006-01-01T00:00:00"/>
    <s v="10023567"/>
  </r>
  <r>
    <n v="0"/>
    <n v="0"/>
    <n v="0"/>
    <n v="0"/>
    <d v="2023-12-01T00:00:00"/>
    <s v="BH Colorado Electric Oper Co"/>
    <s v="Regulated Electric (122)"/>
    <s v="X DNU WPC Transmission Line #  234"/>
    <x v="220"/>
    <n v="135500"/>
    <x v="34"/>
    <n v="9818329"/>
    <s v="POLE, WOOD"/>
    <d v="2004-12-01T00:00:00"/>
    <d v="2004-01-01T00:00:00"/>
    <s v="7105234131"/>
  </r>
  <r>
    <n v="0"/>
    <n v="0"/>
    <n v="0"/>
    <n v="0"/>
    <d v="2023-12-01T00:00:00"/>
    <s v="BH Colorado Electric Oper Co"/>
    <s v="Regulated Electric (122)"/>
    <s v="X DNU WPC Transmission Line #  234"/>
    <x v="220"/>
    <n v="135500"/>
    <x v="34"/>
    <n v="9687925"/>
    <s v="POLE, WOOD"/>
    <d v="2009-02-01T00:00:00"/>
    <d v="2009-01-01T00:00:00"/>
    <s v="7105234131"/>
  </r>
  <r>
    <n v="0"/>
    <n v="0"/>
    <n v="0"/>
    <n v="0"/>
    <d v="2023-12-01T00:00:00"/>
    <s v="BH Colorado Electric Oper Co"/>
    <s v="Regulated Electric (122)"/>
    <s v="X DNU WPC Transmission Line #  234"/>
    <x v="220"/>
    <n v="135500"/>
    <x v="34"/>
    <n v="9738329"/>
    <s v="POLE, WOOD"/>
    <d v="2005-12-15T00:00:00"/>
    <d v="2005-01-01T00:00:00"/>
    <s v="10022631"/>
  </r>
  <r>
    <n v="0"/>
    <n v="0"/>
    <n v="0"/>
    <n v="0"/>
    <d v="2023-12-01T00:00:00"/>
    <s v="BH Colorado Electric Oper Co"/>
    <s v="Regulated Electric (122)"/>
    <s v="X DNU WPC Transmission Line #  234"/>
    <x v="220"/>
    <n v="135500"/>
    <x v="34"/>
    <n v="9803293"/>
    <s v="POLE, WOOD"/>
    <d v="1994-07-01T00:00:00"/>
    <d v="1994-07-01T00:00:00"/>
    <s v="WCDXFER"/>
  </r>
  <r>
    <n v="0"/>
    <n v="0"/>
    <n v="0"/>
    <n v="0"/>
    <d v="2023-12-01T00:00:00"/>
    <s v="BH Colorado Electric Oper Co"/>
    <s v="Regulated Electric (122)"/>
    <s v="X DNU WPC Transmission Line #  234"/>
    <x v="220"/>
    <n v="135500"/>
    <x v="34"/>
    <n v="11670939"/>
    <s v="POLES: 45'-40'-35'"/>
    <d v="2011-12-08T00:00:00"/>
    <d v="2012-01-01T00:00:00"/>
    <s v="10027442"/>
  </r>
  <r>
    <n v="0"/>
    <n v="0"/>
    <n v="0"/>
    <n v="0"/>
    <d v="2023-12-01T00:00:00"/>
    <s v="BH Colorado Electric Oper Co"/>
    <s v="Regulated Electric (122)"/>
    <s v="X DNU WPC Transmission Line #  234"/>
    <x v="220"/>
    <n v="135500"/>
    <x v="49"/>
    <n v="21322904"/>
    <s v="3-Pole Steel Deadend"/>
    <d v="2017-01-09T00:00:00"/>
    <d v="2017-02-01T00:00:00"/>
    <s v="10052431"/>
  </r>
  <r>
    <n v="0"/>
    <n v="0"/>
    <n v="0"/>
    <n v="0"/>
    <d v="2023-12-01T00:00:00"/>
    <s v="BH Colorado Electric Oper Co"/>
    <s v="Regulated Electric (122)"/>
    <s v="X DNU WPC Transmission Line #  234"/>
    <x v="220"/>
    <n v="135500"/>
    <x v="50"/>
    <n v="21322916"/>
    <s v="Single Pole Steel Tangent"/>
    <d v="2017-01-09T00:00:00"/>
    <d v="2017-02-01T00:00:00"/>
    <s v="10052431"/>
  </r>
  <r>
    <n v="0"/>
    <n v="0"/>
    <n v="0"/>
    <n v="0"/>
    <d v="2023-12-01T00:00:00"/>
    <s v="BH Colorado Electric Oper Co"/>
    <s v="Regulated Electric (122)"/>
    <s v="X DNU WPC Transmission Line #  234"/>
    <x v="220"/>
    <n v="135500"/>
    <x v="50"/>
    <n v="21322913"/>
    <s v="Structure 20 with Foundation"/>
    <d v="2017-01-09T00:00:00"/>
    <d v="2017-02-01T00:00:00"/>
    <s v="10052431"/>
  </r>
  <r>
    <n v="0"/>
    <n v="0"/>
    <n v="0"/>
    <n v="0"/>
    <d v="2023-12-01T00:00:00"/>
    <s v="BH Colorado Electric Oper Co"/>
    <s v="Regulated Electric (122)"/>
    <s v="X DNU WPC Transmission Line #  234"/>
    <x v="220"/>
    <n v="135500"/>
    <x v="50"/>
    <n v="21322907"/>
    <s v="1 Pole Steel In-line DE"/>
    <d v="2017-01-09T00:00:00"/>
    <d v="2017-02-01T00:00:00"/>
    <s v="10052431"/>
  </r>
  <r>
    <n v="0"/>
    <n v="0"/>
    <n v="0"/>
    <n v="0"/>
    <d v="2023-12-01T00:00:00"/>
    <s v="BH Colorado Electric Oper Co"/>
    <s v="Regulated Electric (122)"/>
    <s v="X DNU WPC Transmission Line #  234"/>
    <x v="220"/>
    <n v="135500"/>
    <x v="50"/>
    <n v="21322910"/>
    <s v="Single Pole Steel Deadend"/>
    <d v="2017-01-09T00:00:00"/>
    <d v="2017-02-01T00:00:00"/>
    <s v="10052431"/>
  </r>
  <r>
    <n v="0"/>
    <n v="0"/>
    <n v="0"/>
    <n v="0"/>
    <d v="2023-12-01T00:00:00"/>
    <s v="BH Colorado Electric Oper Co"/>
    <s v="Regulated Electric (122)"/>
    <s v="X DNU WPC Transmission Line #  234"/>
    <x v="220"/>
    <n v="135500"/>
    <x v="13"/>
    <n v="11655700"/>
    <s v="ASSEMBLY: BRACED LINE POST 230 KV"/>
    <d v="2011-12-16T00:00:00"/>
    <d v="2012-01-01T00:00:00"/>
    <s v="10040011"/>
  </r>
  <r>
    <n v="0"/>
    <n v="0"/>
    <n v="0"/>
    <n v="0"/>
    <d v="2023-12-01T00:00:00"/>
    <s v="BH Colorado Electric Oper Co"/>
    <s v="Regulated Electric (122)"/>
    <s v="X DNU WPC Transmission Line #  234"/>
    <x v="220"/>
    <n v="135500"/>
    <x v="13"/>
    <n v="11655697"/>
    <s v="ASSEMBLY: BRACED LINE POST 115KV"/>
    <d v="2011-12-16T00:00:00"/>
    <d v="2012-01-01T00:00:00"/>
    <s v="10040011"/>
  </r>
  <r>
    <n v="0"/>
    <n v="0"/>
    <n v="0"/>
    <n v="0"/>
    <d v="2023-12-01T00:00:00"/>
    <s v="BH Colorado Electric Oper Co"/>
    <s v="Regulated Electric (122)"/>
    <s v="X DNU WPC Transmission Line #  234"/>
    <x v="220"/>
    <n v="135500"/>
    <x v="13"/>
    <n v="11670969"/>
    <s v="STRUCTURES"/>
    <d v="2011-12-08T00:00:00"/>
    <d v="2012-01-01T00:00:00"/>
    <s v="10027442"/>
  </r>
  <r>
    <n v="0"/>
    <n v="0"/>
    <n v="0"/>
    <n v="0"/>
    <d v="2023-12-01T00:00:00"/>
    <s v="BH Colorado Electric Oper Co"/>
    <s v="Regulated Electric (122)"/>
    <s v="X DNU WPC Transmission Line #  234"/>
    <x v="220"/>
    <n v="135500"/>
    <x v="51"/>
    <n v="11670909"/>
    <s v="POLE: 50'"/>
    <d v="2011-12-08T00:00:00"/>
    <d v="2012-01-01T00:00:00"/>
    <s v="10027442"/>
  </r>
  <r>
    <n v="0"/>
    <n v="0"/>
    <n v="0"/>
    <n v="0"/>
    <d v="2023-12-01T00:00:00"/>
    <s v="BH Colorado Electric Oper Co"/>
    <s v="Regulated Electric (122)"/>
    <s v="X DNU WPC Transmission Line #  234"/>
    <x v="220"/>
    <n v="135500"/>
    <x v="52"/>
    <n v="11670912"/>
    <s v="POLE: 55'"/>
    <d v="2011-12-08T00:00:00"/>
    <d v="2012-01-01T00:00:00"/>
    <s v="10027442"/>
  </r>
  <r>
    <n v="0"/>
    <n v="0"/>
    <n v="0"/>
    <n v="0"/>
    <d v="2023-12-01T00:00:00"/>
    <s v="BH Colorado Electric Oper Co"/>
    <s v="Regulated Electric (122)"/>
    <s v="X DNU WPC Transmission Line #  234"/>
    <x v="220"/>
    <n v="135500"/>
    <x v="53"/>
    <n v="11670915"/>
    <s v="POLE: 60'"/>
    <d v="2011-12-08T00:00:00"/>
    <d v="2012-01-01T00:00:00"/>
    <s v="10027442"/>
  </r>
  <r>
    <n v="0"/>
    <n v="0"/>
    <n v="0"/>
    <n v="0"/>
    <d v="2023-12-01T00:00:00"/>
    <s v="BH Colorado Electric Oper Co"/>
    <s v="Regulated Electric (122)"/>
    <s v="X DNU WPC Transmission Line #  234"/>
    <x v="220"/>
    <n v="135500"/>
    <x v="54"/>
    <n v="11670918"/>
    <s v="POLE: 65'"/>
    <d v="2011-12-08T00:00:00"/>
    <d v="2012-01-01T00:00:00"/>
    <s v="10027442"/>
  </r>
  <r>
    <n v="0"/>
    <n v="0"/>
    <n v="0"/>
    <n v="0"/>
    <d v="2023-12-01T00:00:00"/>
    <s v="BH Colorado Electric Oper Co"/>
    <s v="Regulated Electric (122)"/>
    <s v="X DNU WPC Transmission Line #  234"/>
    <x v="220"/>
    <n v="135500"/>
    <x v="55"/>
    <n v="9974684"/>
    <s v="WOOD 1 POLE 70'"/>
    <d v="1994-07-01T00:00:00"/>
    <d v="1994-07-01T00:00:00"/>
    <s v="CPR Conversion"/>
  </r>
  <r>
    <n v="0"/>
    <n v="0"/>
    <n v="0"/>
    <n v="0"/>
    <d v="2023-12-01T00:00:00"/>
    <s v="BH Colorado Electric Oper Co"/>
    <s v="Regulated Electric (122)"/>
    <s v="X DNU WPC Transmission Line #  234"/>
    <x v="220"/>
    <n v="135500"/>
    <x v="55"/>
    <n v="11670921"/>
    <s v="POLE: 70'"/>
    <d v="2011-12-08T00:00:00"/>
    <d v="2012-01-01T00:00:00"/>
    <s v="10027442"/>
  </r>
  <r>
    <n v="0"/>
    <n v="0"/>
    <n v="0"/>
    <n v="0"/>
    <d v="2023-12-01T00:00:00"/>
    <s v="BH Colorado Electric Oper Co"/>
    <s v="Regulated Electric (122)"/>
    <s v="X DNU WPC Transmission Line #  234"/>
    <x v="220"/>
    <n v="135500"/>
    <x v="55"/>
    <n v="11276891"/>
    <s v="Wood 1 Pole 70'"/>
    <d v="2010-12-31T00:00:00"/>
    <d v="2012-01-01T00:00:00"/>
    <s v="10027645"/>
  </r>
  <r>
    <n v="0"/>
    <n v="0"/>
    <n v="0"/>
    <n v="0"/>
    <d v="2023-12-01T00:00:00"/>
    <s v="BH Colorado Electric Oper Co"/>
    <s v="Regulated Electric (122)"/>
    <s v="X DNU WPC Transmission Line #  234"/>
    <x v="220"/>
    <n v="135500"/>
    <x v="56"/>
    <n v="11655667"/>
    <s v="POLES: WOOD 75'"/>
    <d v="2011-12-16T00:00:00"/>
    <d v="2012-01-01T00:00:00"/>
    <s v="10040011"/>
  </r>
  <r>
    <n v="0"/>
    <n v="0"/>
    <n v="0"/>
    <n v="0"/>
    <d v="2023-12-01T00:00:00"/>
    <s v="BH Colorado Electric Oper Co"/>
    <s v="Regulated Electric (122)"/>
    <s v="X DNU WPC Transmission Line #  234"/>
    <x v="220"/>
    <n v="135500"/>
    <x v="56"/>
    <n v="11670924"/>
    <s v="POLE: 75'"/>
    <d v="2011-12-08T00:00:00"/>
    <d v="2012-01-01T00:00:00"/>
    <s v="10027442"/>
  </r>
  <r>
    <n v="0"/>
    <n v="0"/>
    <n v="0"/>
    <n v="0"/>
    <d v="2023-12-01T00:00:00"/>
    <s v="BH Colorado Electric Oper Co"/>
    <s v="Regulated Electric (122)"/>
    <s v="X DNU WPC Transmission Line #  234"/>
    <x v="220"/>
    <n v="135500"/>
    <x v="57"/>
    <n v="11276894"/>
    <s v="Wood 1 Pole 80'"/>
    <d v="2010-12-31T00:00:00"/>
    <d v="2012-01-01T00:00:00"/>
    <s v="10027645"/>
  </r>
  <r>
    <n v="0"/>
    <n v="0"/>
    <n v="0"/>
    <n v="0"/>
    <d v="2023-12-01T00:00:00"/>
    <s v="BH Colorado Electric Oper Co"/>
    <s v="Regulated Electric (122)"/>
    <s v="X DNU WPC Transmission Line #  234"/>
    <x v="220"/>
    <n v="135500"/>
    <x v="57"/>
    <n v="11655670"/>
    <s v="POLES: WOOD 80'"/>
    <d v="2011-12-16T00:00:00"/>
    <d v="2012-01-01T00:00:00"/>
    <s v="10040011"/>
  </r>
  <r>
    <n v="0"/>
    <n v="0"/>
    <n v="0"/>
    <n v="0"/>
    <d v="2023-12-01T00:00:00"/>
    <s v="BH Colorado Electric Oper Co"/>
    <s v="Regulated Electric (122)"/>
    <s v="X DNU WPC Transmission Line #  234"/>
    <x v="220"/>
    <n v="135500"/>
    <x v="57"/>
    <n v="11670927"/>
    <s v="POLE: 80'"/>
    <d v="2011-12-08T00:00:00"/>
    <d v="2012-01-01T00:00:00"/>
    <s v="10027442"/>
  </r>
  <r>
    <n v="0"/>
    <n v="0"/>
    <n v="0"/>
    <n v="0"/>
    <d v="2023-12-01T00:00:00"/>
    <s v="BH Colorado Electric Oper Co"/>
    <s v="Regulated Electric (122)"/>
    <s v="X DNU WPC Transmission Line #  234"/>
    <x v="220"/>
    <n v="135500"/>
    <x v="58"/>
    <n v="11276897"/>
    <s v="Wood 1 Pole 85'"/>
    <d v="2010-12-31T00:00:00"/>
    <d v="2012-01-01T00:00:00"/>
    <s v="10027645"/>
  </r>
  <r>
    <n v="0"/>
    <n v="0"/>
    <n v="0"/>
    <n v="0"/>
    <d v="2023-12-01T00:00:00"/>
    <s v="BH Colorado Electric Oper Co"/>
    <s v="Regulated Electric (122)"/>
    <s v="X DNU WPC Transmission Line #  234"/>
    <x v="220"/>
    <n v="135500"/>
    <x v="58"/>
    <n v="11670930"/>
    <s v="POLE: 85'"/>
    <d v="2011-12-08T00:00:00"/>
    <d v="2012-01-01T00:00:00"/>
    <s v="10027442"/>
  </r>
  <r>
    <n v="0"/>
    <n v="0"/>
    <n v="0"/>
    <n v="0"/>
    <d v="2023-12-01T00:00:00"/>
    <s v="BH Colorado Electric Oper Co"/>
    <s v="Regulated Electric (122)"/>
    <s v="X DNU WPC Transmission Line #  234"/>
    <x v="220"/>
    <n v="135500"/>
    <x v="59"/>
    <n v="11670933"/>
    <s v="POLE: 90'"/>
    <d v="2011-12-08T00:00:00"/>
    <d v="2012-01-01T00:00:00"/>
    <s v="10027442"/>
  </r>
  <r>
    <n v="0"/>
    <n v="0"/>
    <n v="0"/>
    <n v="0"/>
    <d v="2023-12-01T00:00:00"/>
    <s v="BH Colorado Electric Oper Co"/>
    <s v="Regulated Electric (122)"/>
    <s v="X DNU WPC Transmission Line #  234"/>
    <x v="220"/>
    <n v="135500"/>
    <x v="60"/>
    <n v="11670936"/>
    <s v="POLES: 100' AND 95'"/>
    <d v="2011-12-08T00:00:00"/>
    <d v="2012-01-01T00:00:00"/>
    <s v="10027442"/>
  </r>
  <r>
    <n v="0"/>
    <n v="0"/>
    <n v="0"/>
    <n v="0"/>
    <d v="2023-12-01T00:00:00"/>
    <s v="BH Colorado Electric Oper Co"/>
    <s v="Regulated Electric (122)"/>
    <s v="X DNU WPC Transmission Line #  234"/>
    <x v="220"/>
    <n v="135500"/>
    <x v="61"/>
    <n v="11276900"/>
    <s v="Wood 2 Poles 45' 40'"/>
    <d v="2010-12-31T00:00:00"/>
    <d v="2012-01-01T00:00:00"/>
    <s v="10027645"/>
  </r>
  <r>
    <n v="0"/>
    <n v="0"/>
    <n v="0"/>
    <n v="0"/>
    <d v="2023-12-01T00:00:00"/>
    <s v="BH Colorado Electric Oper Co"/>
    <s v="Regulated Electric (122)"/>
    <s v="X DNU WPC Transmission Line #  234"/>
    <x v="220"/>
    <n v="135600"/>
    <x v="62"/>
    <n v="21322895"/>
    <s v="Aerial Markers"/>
    <d v="2017-01-09T00:00:00"/>
    <d v="2017-01-01T00:00:00"/>
    <s v="10052431"/>
  </r>
  <r>
    <n v="0"/>
    <n v="0"/>
    <n v="0"/>
    <n v="0"/>
    <d v="2023-12-01T00:00:00"/>
    <s v="BH Colorado Electric Oper Co"/>
    <s v="Regulated Electric (122)"/>
    <s v="X DNU WPC Transmission Line #  234"/>
    <x v="220"/>
    <n v="135600"/>
    <x v="75"/>
    <n v="11655659"/>
    <s v="OPGW 48 CT FIBER STR 41 TO NYBERG"/>
    <d v="2011-12-16T00:00:00"/>
    <d v="2012-01-01T00:00:00"/>
    <s v="10040011"/>
  </r>
  <r>
    <n v="0"/>
    <n v="0"/>
    <n v="0"/>
    <n v="0"/>
    <d v="2023-12-01T00:00:00"/>
    <s v="BH Colorado Electric Oper Co"/>
    <s v="Regulated Electric (122)"/>
    <s v="X DNU WPC Transmission Line #  234"/>
    <x v="220"/>
    <n v="135600"/>
    <x v="63"/>
    <n v="11655650"/>
    <s v="CONDUCTOR, 1272 45/7 ACSR"/>
    <d v="2011-12-08T00:00:00"/>
    <d v="2012-01-01T00:00:00"/>
    <s v="10040011"/>
  </r>
  <r>
    <n v="0"/>
    <n v="0"/>
    <n v="0"/>
    <n v="0"/>
    <d v="2023-12-01T00:00:00"/>
    <s v="BH Colorado Electric Oper Co"/>
    <s v="Regulated Electric (122)"/>
    <s v="X DNU WPC Transmission Line #  234"/>
    <x v="220"/>
    <n v="135600"/>
    <x v="46"/>
    <n v="11670876"/>
    <s v="CONDUCTOR: OH ACSR 336.4 18/1"/>
    <d v="2011-12-08T00:00:00"/>
    <d v="2012-01-01T00:00:00"/>
    <s v="10027442"/>
  </r>
  <r>
    <n v="0"/>
    <n v="0"/>
    <n v="0"/>
    <n v="0"/>
    <d v="2023-12-01T00:00:00"/>
    <s v="BH Colorado Electric Oper Co"/>
    <s v="Regulated Electric (122)"/>
    <s v="X DNU WPC Transmission Line #  234"/>
    <x v="220"/>
    <n v="135600"/>
    <x v="64"/>
    <n v="21322883"/>
    <s v="Conductor, Oh Acsr Bare 4"/>
    <d v="2017-01-09T00:00:00"/>
    <d v="2017-01-01T00:00:00"/>
    <s v="10052431"/>
  </r>
  <r>
    <n v="0"/>
    <n v="0"/>
    <n v="0"/>
    <n v="0"/>
    <d v="2023-12-01T00:00:00"/>
    <s v="BH Colorado Electric Oper Co"/>
    <s v="Regulated Electric (122)"/>
    <s v="X DNU WPC Transmission Line #  234"/>
    <x v="220"/>
    <n v="135600"/>
    <x v="27"/>
    <n v="11067179"/>
    <s v="Conductor, Oh Acsr Bare 795 Mcm"/>
    <d v="2009-12-01T00:00:00"/>
    <d v="2011-01-01T00:00:00"/>
    <s v="10027646"/>
  </r>
  <r>
    <n v="0"/>
    <n v="0"/>
    <n v="0"/>
    <n v="0"/>
    <d v="2023-12-01T00:00:00"/>
    <s v="BH Colorado Electric Oper Co"/>
    <s v="Regulated Electric (122)"/>
    <s v="X DNU WPC Transmission Line #  234"/>
    <x v="220"/>
    <n v="135600"/>
    <x v="27"/>
    <n v="11670891"/>
    <s v="CONDUCTOR: 795 26/7 ACSR DRAKE"/>
    <d v="2011-12-08T00:00:00"/>
    <d v="2012-01-01T00:00:00"/>
    <s v="10027442"/>
  </r>
  <r>
    <n v="0"/>
    <n v="0"/>
    <n v="0"/>
    <n v="0"/>
    <d v="2023-12-01T00:00:00"/>
    <s v="BH Colorado Electric Oper Co"/>
    <s v="Regulated Electric (122)"/>
    <s v="X DNU WPC Transmission Line #  234"/>
    <x v="220"/>
    <n v="135600"/>
    <x v="27"/>
    <n v="11276888"/>
    <s v="Conductor, Oh Acsr Bare 795 Mcm"/>
    <d v="2010-12-31T00:00:00"/>
    <d v="2012-01-01T00:00:00"/>
    <s v="10027645"/>
  </r>
  <r>
    <n v="0"/>
    <n v="0"/>
    <n v="0"/>
    <n v="0"/>
    <d v="2023-12-01T00:00:00"/>
    <s v="BH Colorado Electric Oper Co"/>
    <s v="Regulated Electric (122)"/>
    <s v="X DNU WPC Transmission Line #  234"/>
    <x v="220"/>
    <n v="135600"/>
    <x v="27"/>
    <n v="21322892"/>
    <s v="Conductor, Oh Acsr Bare 795 Mcm"/>
    <d v="2017-01-09T00:00:00"/>
    <d v="2017-01-01T00:00:00"/>
    <s v="10052431"/>
  </r>
  <r>
    <n v="0"/>
    <n v="0"/>
    <n v="0"/>
    <n v="0"/>
    <d v="2023-12-01T00:00:00"/>
    <s v="BH Colorado Electric Oper Co"/>
    <s v="Regulated Electric (122)"/>
    <s v="X DNU WPC Transmission Line #  234"/>
    <x v="220"/>
    <n v="135600"/>
    <x v="65"/>
    <n v="11670867"/>
    <s v="CONDUCTOR: CABLE UF, 2 COPPER 600"/>
    <d v="2011-12-08T00:00:00"/>
    <d v="2012-01-01T00:00:00"/>
    <s v="10027442"/>
  </r>
  <r>
    <n v="0"/>
    <n v="0"/>
    <n v="0"/>
    <n v="0"/>
    <d v="2023-12-01T00:00:00"/>
    <s v="BH Colorado Electric Oper Co"/>
    <s v="Regulated Electric (122)"/>
    <s v="X DNU WPC Transmission Line #  234"/>
    <x v="220"/>
    <n v="135600"/>
    <x v="66"/>
    <n v="11670857"/>
    <s v="CONDUCTOR: WIRES VARIOUS SIZES"/>
    <d v="2011-12-08T00:00:00"/>
    <d v="2012-01-01T00:00:00"/>
    <s v="10027442"/>
  </r>
  <r>
    <n v="0"/>
    <n v="0"/>
    <n v="0"/>
    <n v="0"/>
    <d v="2023-12-01T00:00:00"/>
    <s v="BH Colorado Electric Oper Co"/>
    <s v="Regulated Electric (122)"/>
    <s v="X DNU WPC Transmission Line #  234"/>
    <x v="220"/>
    <n v="135600"/>
    <x v="47"/>
    <n v="9818328"/>
    <s v="CONDUCTOR, OH TRANS &amp; DIST INSULATED"/>
    <d v="2004-12-01T00:00:00"/>
    <d v="2004-01-01T00:00:00"/>
    <s v="7105234131"/>
  </r>
  <r>
    <n v="0"/>
    <n v="0"/>
    <n v="0"/>
    <n v="0"/>
    <d v="2023-12-01T00:00:00"/>
    <s v="BH Colorado Electric Oper Co"/>
    <s v="Regulated Electric (122)"/>
    <s v="X DNU WPC Transmission Line #  234"/>
    <x v="220"/>
    <n v="135600"/>
    <x v="35"/>
    <n v="9974683"/>
    <s v="CONDUCTOR, OVERHEAD"/>
    <d v="1994-07-01T00:00:00"/>
    <d v="1994-07-01T00:00:00"/>
    <s v="CPR Conversion"/>
  </r>
  <r>
    <n v="0"/>
    <n v="0"/>
    <n v="0"/>
    <n v="0"/>
    <d v="2023-12-01T00:00:00"/>
    <s v="BH Colorado Electric Oper Co"/>
    <s v="Regulated Electric (122)"/>
    <s v="X DNU WPC Transmission Line #  234"/>
    <x v="220"/>
    <n v="135600"/>
    <x v="35"/>
    <n v="21322880"/>
    <s v="Conductor, Oh"/>
    <d v="2017-01-09T00:00:00"/>
    <d v="2017-01-01T00:00:00"/>
    <s v="10052431"/>
  </r>
  <r>
    <n v="0"/>
    <n v="0"/>
    <n v="0"/>
    <n v="0"/>
    <d v="2023-12-01T00:00:00"/>
    <s v="BH Colorado Electric Oper Co"/>
    <s v="Regulated Electric (122)"/>
    <s v="X DNU WPC Transmission Line #  234"/>
    <x v="220"/>
    <n v="135600"/>
    <x v="35"/>
    <n v="11655643"/>
    <s v="WIRE: 3/8 7&quot; STRAND HS STEEL GALVANIZED"/>
    <d v="2011-12-16T00:00:00"/>
    <d v="2012-01-01T00:00:00"/>
    <s v="10040011"/>
  </r>
  <r>
    <n v="0"/>
    <n v="0"/>
    <n v="0"/>
    <n v="0"/>
    <d v="2023-12-01T00:00:00"/>
    <s v="BH Colorado Electric Oper Co"/>
    <s v="Regulated Electric (122)"/>
    <s v="X DNU WPC Transmission Line #  234"/>
    <x v="220"/>
    <n v="135600"/>
    <x v="67"/>
    <n v="21322898"/>
    <s v="Dampers, Vibration"/>
    <d v="2017-01-09T00:00:00"/>
    <d v="2017-01-01T00:00:00"/>
    <s v="10052431"/>
  </r>
  <r>
    <n v="0"/>
    <n v="0"/>
    <n v="0"/>
    <n v="0"/>
    <d v="2023-12-01T00:00:00"/>
    <s v="BH Colorado Electric Oper Co"/>
    <s v="Regulated Electric (122)"/>
    <s v="X DNU WPC Transmission Line #  234"/>
    <x v="220"/>
    <n v="135600"/>
    <x v="3"/>
    <n v="18744609"/>
    <s v="This work order is for the rebuild of the 115 kV line that runs between the new Fountian Lake substation and PAGS"/>
    <d v="2017-01-09T00:00:00"/>
    <d v="2017-02-01T00:00:00"/>
    <s v="10052431"/>
  </r>
  <r>
    <n v="0"/>
    <n v="0"/>
    <n v="0"/>
    <n v="0"/>
    <d v="2023-12-01T00:00:00"/>
    <s v="BH Colorado Electric Oper Co"/>
    <s v="Regulated Electric (122)"/>
    <s v="X DNU WPC Transmission Line #  234"/>
    <x v="220"/>
    <n v="135600"/>
    <x v="3"/>
    <n v="18849246"/>
    <s v="This work order is for the rebuild of the 115 kV line that runs between the new Fountian Lake substation and PAGS"/>
    <d v="2017-01-09T00:00:00"/>
    <d v="2017-03-01T00:00:00"/>
    <s v="10052431"/>
  </r>
  <r>
    <n v="0"/>
    <n v="0"/>
    <n v="0"/>
    <n v="0"/>
    <d v="2023-12-01T00:00:00"/>
    <s v="BH Colorado Electric Oper Co"/>
    <s v="Regulated Electric (122)"/>
    <s v="X DNU WPC Transmission Line #  234"/>
    <x v="220"/>
    <n v="135600"/>
    <x v="3"/>
    <n v="9725779"/>
    <s v="Repl 2 H struc-Osmose-Ln 234"/>
    <d v="2005-12-15T00:00:00"/>
    <d v="2005-12-01T00:00:00"/>
    <s v="10022631"/>
  </r>
  <r>
    <n v="0"/>
    <n v="0"/>
    <n v="0"/>
    <n v="0"/>
    <d v="2023-12-01T00:00:00"/>
    <s v="BH Colorado Electric Oper Co"/>
    <s v="Regulated Electric (122)"/>
    <s v="X DNU WPC Transmission Line #  234"/>
    <x v="220"/>
    <n v="135600"/>
    <x v="3"/>
    <n v="9747483"/>
    <s v="Repl 2 poles-Line 234"/>
    <d v="2006-08-16T00:00:00"/>
    <d v="2006-12-01T00:00:00"/>
    <s v="10023567"/>
  </r>
  <r>
    <n v="0"/>
    <n v="0"/>
    <n v="0"/>
    <n v="0"/>
    <d v="2023-12-01T00:00:00"/>
    <s v="BH Colorado Electric Oper Co"/>
    <s v="Regulated Electric (122)"/>
    <s v="X DNU WPC Transmission Line #  234"/>
    <x v="220"/>
    <n v="135600"/>
    <x v="3"/>
    <n v="19663646"/>
    <s v="This work order is for the rebuild of the 115 kV line that runs between the new Fountian Lake substation and PAGS"/>
    <d v="2017-01-09T00:00:00"/>
    <d v="2017-04-01T00:00:00"/>
    <s v="10052431"/>
  </r>
  <r>
    <n v="0"/>
    <n v="0"/>
    <n v="0"/>
    <n v="0"/>
    <d v="2023-12-01T00:00:00"/>
    <s v="BH Colorado Electric Oper Co"/>
    <s v="Regulated Electric (122)"/>
    <s v="X DNU WPC Transmission Line #  234"/>
    <x v="220"/>
    <n v="135600"/>
    <x v="28"/>
    <n v="11670864"/>
    <s v="OPGW FIBER 48 CT"/>
    <d v="2011-12-08T00:00:00"/>
    <d v="2012-01-01T00:00:00"/>
    <s v="10027442"/>
  </r>
  <r>
    <n v="0"/>
    <n v="0"/>
    <n v="0"/>
    <n v="0"/>
    <d v="2023-12-01T00:00:00"/>
    <s v="BH Colorado Electric Oper Co"/>
    <s v="Regulated Electric (122)"/>
    <s v="X DNU WPC Transmission Line #  234"/>
    <x v="220"/>
    <n v="135600"/>
    <x v="68"/>
    <n v="11670873"/>
    <s v="INSULATOR: 115KV POLYMER"/>
    <d v="2011-12-08T00:00:00"/>
    <d v="2012-01-01T00:00:00"/>
    <s v="10027442"/>
  </r>
  <r>
    <n v="0"/>
    <n v="0"/>
    <n v="0"/>
    <n v="0"/>
    <d v="2023-12-01T00:00:00"/>
    <s v="BH Colorado Electric Oper Co"/>
    <s v="Regulated Electric (122)"/>
    <s v="X DNU WPC Transmission Line #  234"/>
    <x v="220"/>
    <n v="135600"/>
    <x v="68"/>
    <n v="11067176"/>
    <s v="INSULATOR, 115 KV HORIZONTAL LINE"/>
    <d v="2009-12-01T00:00:00"/>
    <d v="2011-01-01T00:00:00"/>
    <s v="10027646"/>
  </r>
  <r>
    <n v="0"/>
    <n v="0"/>
    <n v="0"/>
    <n v="0"/>
    <d v="2023-12-01T00:00:00"/>
    <s v="BH Colorado Electric Oper Co"/>
    <s v="Regulated Electric (122)"/>
    <s v="X DNU WPC Transmission Line #  234"/>
    <x v="220"/>
    <n v="135600"/>
    <x v="77"/>
    <n v="11655653"/>
    <s v="INSULATOR: 230 KV POLYMER"/>
    <d v="2011-12-08T00:00:00"/>
    <d v="2012-01-01T00:00:00"/>
    <s v="10040011"/>
  </r>
  <r>
    <n v="0"/>
    <n v="0"/>
    <n v="0"/>
    <n v="0"/>
    <d v="2023-12-01T00:00:00"/>
    <s v="BH Colorado Electric Oper Co"/>
    <s v="Regulated Electric (122)"/>
    <s v="X DNU WPC Transmission Line #  234"/>
    <x v="220"/>
    <n v="135600"/>
    <x v="69"/>
    <n v="21322901"/>
    <s v="Insulator, Disc 10&quot;"/>
    <d v="2017-01-09T00:00:00"/>
    <d v="2017-01-01T00:00:00"/>
    <s v="10052431"/>
  </r>
  <r>
    <n v="0"/>
    <n v="0"/>
    <n v="0"/>
    <n v="0"/>
    <d v="2023-12-01T00:00:00"/>
    <s v="BH Colorado Electric Oper Co"/>
    <s v="Regulated Electric (122)"/>
    <s v="X DNU WPC Transmission Line #  234"/>
    <x v="220"/>
    <n v="135600"/>
    <x v="11"/>
    <n v="11655656"/>
    <s v="INSULATOR, PORCELAIN"/>
    <d v="2011-12-08T00:00:00"/>
    <d v="2012-01-01T00:00:00"/>
    <s v="10040011"/>
  </r>
  <r>
    <n v="0"/>
    <n v="0"/>
    <n v="0"/>
    <n v="0"/>
    <d v="2023-12-01T00:00:00"/>
    <s v="BH Colorado Electric Oper Co"/>
    <s v="Regulated Electric (122)"/>
    <s v="X DNU WPC Transmission Line #  234"/>
    <x v="220"/>
    <n v="135600"/>
    <x v="11"/>
    <n v="11276885"/>
    <s v="INSULATORS"/>
    <d v="2010-12-31T00:00:00"/>
    <d v="2012-01-01T00:00:00"/>
    <s v="10027645"/>
  </r>
  <r>
    <n v="0"/>
    <n v="0"/>
    <n v="0"/>
    <n v="0"/>
    <d v="2023-12-01T00:00:00"/>
    <s v="BH Colorado Electric Oper Co"/>
    <s v="Regulated Electric (122)"/>
    <s v="X DNU WPC Transmission Line #  234"/>
    <x v="220"/>
    <n v="135600"/>
    <x v="78"/>
    <n v="11655664"/>
    <s v="INSULATOR, 115KV POST POLYMER"/>
    <d v="2011-12-16T00:00:00"/>
    <d v="2012-01-01T00:00:00"/>
    <s v="10040011"/>
  </r>
  <r>
    <n v="0"/>
    <n v="0"/>
    <n v="0"/>
    <n v="0"/>
    <d v="2023-12-01T00:00:00"/>
    <s v="BH Colorado Electric Oper Co"/>
    <s v="Regulated Electric (122)"/>
    <s v="X DNU WPC Transmission Line #  234"/>
    <x v="220"/>
    <n v="135600"/>
    <x v="87"/>
    <n v="11067160"/>
    <s v="INSULATOR, PIN TYPE"/>
    <d v="2009-12-01T00:00:00"/>
    <d v="2011-01-01T00:00:00"/>
    <s v="10027646"/>
  </r>
  <r>
    <n v="0"/>
    <n v="0"/>
    <n v="0"/>
    <n v="0"/>
    <d v="2023-12-01T00:00:00"/>
    <s v="BH Colorado Electric Oper Co"/>
    <s v="Regulated Electric (122)"/>
    <s v="X DNU WPC Transmission Line #  234"/>
    <x v="220"/>
    <n v="135600"/>
    <x v="29"/>
    <n v="21322889"/>
    <s v="Post Insulators"/>
    <d v="2017-01-09T00:00:00"/>
    <d v="2017-01-01T00:00:00"/>
    <s v="10052431"/>
  </r>
  <r>
    <n v="0"/>
    <n v="0"/>
    <n v="0"/>
    <n v="0"/>
    <d v="2023-12-01T00:00:00"/>
    <s v="BH Colorado Electric Oper Co"/>
    <s v="Regulated Electric (122)"/>
    <s v="X DNU WPC Transmission Line #  234"/>
    <x v="220"/>
    <n v="135600"/>
    <x v="29"/>
    <n v="9740686"/>
    <s v="POST INSULATORS"/>
    <d v="2006-08-16T00:00:00"/>
    <d v="2006-01-01T00:00:00"/>
    <s v="10023567"/>
  </r>
  <r>
    <n v="0"/>
    <n v="0"/>
    <n v="0"/>
    <n v="0"/>
    <d v="2023-12-01T00:00:00"/>
    <s v="BH Colorado Electric Oper Co"/>
    <s v="Regulated Electric (122)"/>
    <s v="X DNU WPC Transmission Line #  234"/>
    <x v="220"/>
    <n v="135600"/>
    <x v="30"/>
    <n v="9974682"/>
    <s v="STATIC WIRE (TRANSMISSION LINES)"/>
    <d v="1994-07-01T00:00:00"/>
    <d v="1994-07-01T00:00:00"/>
    <s v="CPR Conversion"/>
  </r>
  <r>
    <n v="0"/>
    <n v="0"/>
    <n v="0"/>
    <n v="0"/>
    <d v="2023-12-01T00:00:00"/>
    <s v="BH Colorado Electric Oper Co"/>
    <s v="Regulated Electric (122)"/>
    <s v="X DNU WPC Transmission Line #  234"/>
    <x v="220"/>
    <n v="135600"/>
    <x v="30"/>
    <n v="11067157"/>
    <s v="WIRE, GUY STRAND"/>
    <d v="2009-12-01T00:00:00"/>
    <d v="2011-01-01T00:00:00"/>
    <s v="10027646"/>
  </r>
  <r>
    <n v="0"/>
    <n v="0"/>
    <n v="0"/>
    <n v="0"/>
    <d v="2023-12-01T00:00:00"/>
    <s v="BH Colorado Electric Oper Co"/>
    <s v="Regulated Electric (122)"/>
    <s v="X DNU WPC Transmission Line #  234"/>
    <x v="220"/>
    <n v="135600"/>
    <x v="30"/>
    <n v="11276880"/>
    <s v="Static Wire (Transmission Lines)"/>
    <d v="2010-12-31T00:00:00"/>
    <d v="2012-01-01T00:00:00"/>
    <s v="10027645"/>
  </r>
  <r>
    <n v="0"/>
    <n v="0"/>
    <n v="0"/>
    <n v="0"/>
    <d v="2023-12-01T00:00:00"/>
    <s v="BH Colorado Electric Oper Co"/>
    <s v="Regulated Electric (122)"/>
    <s v="X DNU WPC Transmission Line #  234"/>
    <x v="220"/>
    <n v="135600"/>
    <x v="31"/>
    <n v="9697988"/>
    <s v="SUSPENSION INSULATORS"/>
    <d v="2006-08-16T00:00:00"/>
    <d v="2006-01-01T00:00:00"/>
    <s v="10023567"/>
  </r>
  <r>
    <n v="0"/>
    <n v="0"/>
    <n v="0"/>
    <n v="0"/>
    <d v="2023-12-01T00:00:00"/>
    <s v="BH Colorado Electric Oper Co"/>
    <s v="Regulated Electric (122)"/>
    <s v="X DNU WPC Transmission Line #  234"/>
    <x v="220"/>
    <n v="135600"/>
    <x v="31"/>
    <n v="9738330"/>
    <s v="SUSPENSION INSULATORS"/>
    <d v="2005-12-15T00:00:00"/>
    <d v="2005-01-01T00:00:00"/>
    <s v="10022631"/>
  </r>
  <r>
    <n v="0"/>
    <n v="0"/>
    <n v="0"/>
    <n v="0"/>
    <d v="2023-12-01T00:00:00"/>
    <s v="BH Colorado Electric Oper Co"/>
    <s v="Regulated Electric (122)"/>
    <s v="X DNU WPC Transmission Line #  234"/>
    <x v="220"/>
    <n v="135600"/>
    <x v="31"/>
    <n v="11670870"/>
    <s v="INSULATORS: SUSPENSION"/>
    <d v="2011-12-08T00:00:00"/>
    <d v="2012-01-01T00:00:00"/>
    <s v="10027442"/>
  </r>
  <r>
    <n v="0"/>
    <n v="0"/>
    <n v="0"/>
    <n v="0"/>
    <d v="2023-12-01T00:00:00"/>
    <s v="BH Colorado Electric Oper Co"/>
    <s v="Regulated Electric (122)"/>
    <s v="X DNU WPC Transmission Line #  234"/>
    <x v="220"/>
    <n v="135600"/>
    <x v="31"/>
    <n v="11067163"/>
    <s v="SUSPENSION INSULATORS"/>
    <d v="2009-12-01T00:00:00"/>
    <d v="2011-01-01T00:00:00"/>
    <s v="10027646"/>
  </r>
  <r>
    <n v="0"/>
    <n v="0"/>
    <n v="0"/>
    <n v="0"/>
    <d v="2023-12-01T00:00:00"/>
    <s v="BH Colorado Electric Oper Co"/>
    <s v="Regulated Electric (122)"/>
    <s v="X DNU WPC Transmission Line #  234"/>
    <x v="220"/>
    <n v="135600"/>
    <x v="31"/>
    <n v="9745102"/>
    <s v="SUSPENSION INSULATORS"/>
    <d v="2007-06-01T00:00:00"/>
    <d v="2007-01-01T00:00:00"/>
    <s v="7105234131"/>
  </r>
  <r>
    <n v="0"/>
    <n v="0"/>
    <n v="0"/>
    <n v="0"/>
    <d v="2023-12-01T00:00:00"/>
    <s v="BH Colorado Electric Oper Co"/>
    <s v="Regulated Electric (122)"/>
    <s v="X DNU WPC Transmission Line #  234"/>
    <x v="220"/>
    <n v="135600"/>
    <x v="31"/>
    <n v="21322886"/>
    <s v="Suspension Insulators"/>
    <d v="2017-01-09T00:00:00"/>
    <d v="2017-01-01T00:00:00"/>
    <s v="10052431"/>
  </r>
  <r>
    <n v="0"/>
    <n v="0"/>
    <n v="0"/>
    <n v="0"/>
    <d v="2023-12-01T00:00:00"/>
    <s v="BH Colorado Electric Oper Co"/>
    <s v="Regulated Electric (122)"/>
    <s v="X DNU WPC Transmission Line #  237"/>
    <x v="221"/>
    <n v="135500"/>
    <x v="70"/>
    <n v="9801987"/>
    <s v="CROSSARM ASSEMBLIES, STEEL"/>
    <d v="1992-07-01T00:00:00"/>
    <d v="1992-07-01T00:00:00"/>
    <s v="WCDXFER"/>
  </r>
  <r>
    <n v="0"/>
    <n v="0"/>
    <n v="0"/>
    <n v="0"/>
    <d v="2023-12-01T00:00:00"/>
    <s v="BH Colorado Electric Oper Co"/>
    <s v="Regulated Electric (122)"/>
    <s v="X DNU WPC Transmission Line #  237"/>
    <x v="221"/>
    <n v="135500"/>
    <x v="70"/>
    <n v="9801988"/>
    <s v="CROSSARM ASSEMBLIES, STEEL"/>
    <d v="1993-07-01T00:00:00"/>
    <d v="1993-07-01T00:00:00"/>
    <s v="WCDXFER"/>
  </r>
  <r>
    <n v="0"/>
    <n v="0"/>
    <n v="0"/>
    <n v="0"/>
    <d v="2023-12-01T00:00:00"/>
    <s v="BH Colorado Electric Oper Co"/>
    <s v="Regulated Electric (122)"/>
    <s v="X DNU WPC Transmission Line #  237"/>
    <x v="221"/>
    <n v="135500"/>
    <x v="32"/>
    <n v="9802844"/>
    <s v="CROSSARM ASSEMBLIES, WOOD"/>
    <d v="1992-07-01T00:00:00"/>
    <d v="1992-07-01T00:00:00"/>
    <s v="WCDXFER"/>
  </r>
  <r>
    <n v="0"/>
    <n v="0"/>
    <n v="0"/>
    <n v="0"/>
    <d v="2023-12-01T00:00:00"/>
    <s v="BH Colorado Electric Oper Co"/>
    <s v="Regulated Electric (122)"/>
    <s v="X DNU WPC Transmission Line #  237"/>
    <x v="221"/>
    <n v="135500"/>
    <x v="32"/>
    <n v="21297580"/>
    <s v="CROSSARM ASSEMBLIES, WOOD"/>
    <d v="1993-07-01T00:00:00"/>
    <d v="1993-07-01T00:00:00"/>
    <s v="50507XFER"/>
  </r>
  <r>
    <n v="0"/>
    <n v="0"/>
    <n v="0"/>
    <n v="0"/>
    <d v="2023-12-01T00:00:00"/>
    <s v="BH Colorado Electric Oper Co"/>
    <s v="Regulated Electric (122)"/>
    <s v="X DNU WPC Transmission Line #  237"/>
    <x v="221"/>
    <n v="135500"/>
    <x v="3"/>
    <n v="20969811"/>
    <s v="This wo is to make repairs to the gully that runs under the 115 kV line that feeds between Airport industrial substation and Baculite Mesa substation. We need to make these repairs because the erosion is going to make our structure unstable."/>
    <d v="2018-01-15T00:00:00"/>
    <d v="2018-01-01T00:00:00"/>
    <s v="10057616"/>
  </r>
  <r>
    <n v="0"/>
    <n v="0"/>
    <n v="0"/>
    <n v="0"/>
    <d v="2023-12-01T00:00:00"/>
    <s v="BH Colorado Electric Oper Co"/>
    <s v="Regulated Electric (122)"/>
    <s v="X DNU WPC Transmission Line #  237"/>
    <x v="221"/>
    <n v="135500"/>
    <x v="33"/>
    <n v="9802260"/>
    <s v="POLE, STEEL"/>
    <d v="1992-07-01T00:00:00"/>
    <d v="1992-07-01T00:00:00"/>
    <s v="WCDXFER"/>
  </r>
  <r>
    <n v="0"/>
    <n v="0"/>
    <n v="0"/>
    <n v="0"/>
    <d v="2023-12-01T00:00:00"/>
    <s v="BH Colorado Electric Oper Co"/>
    <s v="Regulated Electric (122)"/>
    <s v="X DNU WPC Transmission Line #  237"/>
    <x v="221"/>
    <n v="135500"/>
    <x v="33"/>
    <n v="9802261"/>
    <s v="POLE, STEEL"/>
    <d v="1993-07-01T00:00:00"/>
    <d v="1993-07-01T00:00:00"/>
    <s v="WCDXFER"/>
  </r>
  <r>
    <n v="0"/>
    <n v="0"/>
    <n v="0"/>
    <n v="0"/>
    <d v="2023-12-01T00:00:00"/>
    <s v="BH Colorado Electric Oper Co"/>
    <s v="Regulated Electric (122)"/>
    <s v="X DNU WPC Transmission Line #  237"/>
    <x v="221"/>
    <n v="135500"/>
    <x v="34"/>
    <n v="21297591"/>
    <s v="POLE, WOOD"/>
    <d v="1993-07-01T00:00:00"/>
    <d v="1993-07-01T00:00:00"/>
    <s v="50507XFER"/>
  </r>
  <r>
    <n v="0"/>
    <n v="0"/>
    <n v="0"/>
    <n v="0"/>
    <d v="2023-12-01T00:00:00"/>
    <s v="BH Colorado Electric Oper Co"/>
    <s v="Regulated Electric (122)"/>
    <s v="X DNU WPC Transmission Line #  237"/>
    <x v="221"/>
    <n v="135500"/>
    <x v="34"/>
    <n v="9803376"/>
    <s v="POLE, WOOD"/>
    <d v="1992-07-01T00:00:00"/>
    <d v="1992-07-01T00:00:00"/>
    <s v="WCDXFER"/>
  </r>
  <r>
    <n v="0"/>
    <n v="0"/>
    <n v="0"/>
    <n v="0"/>
    <d v="2023-12-01T00:00:00"/>
    <s v="BH Colorado Electric Oper Co"/>
    <s v="Regulated Electric (122)"/>
    <s v="X DNU WPC Transmission Line #  237"/>
    <x v="221"/>
    <n v="135500"/>
    <x v="50"/>
    <n v="9974745"/>
    <s v="STEEL 1 POLE 75'"/>
    <d v="1993-07-01T00:00:00"/>
    <d v="1993-07-01T00:00:00"/>
    <s v="CPR Conversion"/>
  </r>
  <r>
    <n v="0"/>
    <n v="0"/>
    <n v="0"/>
    <n v="0"/>
    <d v="2023-12-01T00:00:00"/>
    <s v="BH Colorado Electric Oper Co"/>
    <s v="Regulated Electric (122)"/>
    <s v="X DNU WPC Transmission Line #  237"/>
    <x v="221"/>
    <n v="135500"/>
    <x v="50"/>
    <n v="9693326"/>
    <s v="STEEL 1 POLE 75'"/>
    <d v="1992-07-01T00:00:00"/>
    <d v="1992-07-01T00:00:00"/>
    <s v="CPR Conversion"/>
  </r>
  <r>
    <n v="0"/>
    <n v="0"/>
    <n v="0"/>
    <n v="0"/>
    <d v="2023-12-01T00:00:00"/>
    <s v="BH Colorado Electric Oper Co"/>
    <s v="Regulated Electric (122)"/>
    <s v="X DNU WPC Transmission Line #  237"/>
    <x v="221"/>
    <n v="135500"/>
    <x v="434"/>
    <n v="9974746"/>
    <s v="WOOD 2 POLES 60'"/>
    <d v="1992-07-01T00:00:00"/>
    <d v="1992-07-01T00:00:00"/>
    <s v="CPR Conversion"/>
  </r>
  <r>
    <n v="0"/>
    <n v="0"/>
    <n v="0"/>
    <n v="0"/>
    <d v="2023-12-01T00:00:00"/>
    <s v="BH Colorado Electric Oper Co"/>
    <s v="Regulated Electric (122)"/>
    <s v="X DNU WPC Transmission Line #  237"/>
    <x v="221"/>
    <n v="135600"/>
    <x v="35"/>
    <n v="9974743"/>
    <s v="TRANSMISSION LINES-CONDUCTOR"/>
    <d v="1992-07-01T00:00:00"/>
    <d v="1992-07-01T00:00:00"/>
    <s v="CPR Conversion"/>
  </r>
  <r>
    <n v="0"/>
    <n v="0"/>
    <n v="0"/>
    <n v="0"/>
    <d v="2023-12-01T00:00:00"/>
    <s v="BH Colorado Electric Oper Co"/>
    <s v="Regulated Electric (122)"/>
    <s v="X DNU WPC Transmission Line #  237"/>
    <x v="221"/>
    <n v="135600"/>
    <x v="35"/>
    <n v="9974744"/>
    <s v="CONDUCTOR, OVERHEAD"/>
    <d v="1958-07-01T00:00:00"/>
    <d v="1958-07-01T00:00:00"/>
    <s v="CPR Conversion"/>
  </r>
  <r>
    <n v="0"/>
    <n v="0"/>
    <n v="0"/>
    <n v="0"/>
    <d v="2023-12-01T00:00:00"/>
    <s v="BH Colorado Electric Oper Co"/>
    <s v="Regulated Electric (122)"/>
    <s v="X DNU WPC Transmission Line #  237"/>
    <x v="221"/>
    <n v="135600"/>
    <x v="30"/>
    <n v="9974742"/>
    <s v="STATIC WIRE (TRANSMISSION LINES)"/>
    <d v="1958-07-01T00:00:00"/>
    <d v="1958-07-01T00:00:00"/>
    <s v="CPR Conversion"/>
  </r>
  <r>
    <n v="0"/>
    <n v="0"/>
    <n v="0"/>
    <n v="0"/>
    <d v="2023-12-01T00:00:00"/>
    <s v="BH Colorado Electric Oper Co"/>
    <s v="Regulated Electric (122)"/>
    <s v="X DNU WPC Transmission Line #  237"/>
    <x v="221"/>
    <n v="135600"/>
    <x v="30"/>
    <n v="12060588"/>
    <s v="Static Wire (Transmission Lines)"/>
    <d v="2013-06-13T00:00:00"/>
    <d v="2013-01-01T00:00:00"/>
    <s v="60020523"/>
  </r>
  <r>
    <n v="0"/>
    <n v="0"/>
    <n v="0"/>
    <n v="0"/>
    <d v="2023-12-01T00:00:00"/>
    <s v="BH Colorado Electric Oper Co"/>
    <s v="Regulated Electric (122)"/>
    <s v="X DNU WPC Transmission Line #  237"/>
    <x v="221"/>
    <n v="135700"/>
    <x v="3"/>
    <n v="11940816"/>
    <s v="INSTALL STRUCTURE CLEARANCE LIGHTS : ETO115 PAGS N. OF PETE JIMENEZ BLVD"/>
    <d v="2013-06-13T00:00:00"/>
    <d v="2013-07-01T00:00:00"/>
    <s v="60020523"/>
  </r>
  <r>
    <n v="0"/>
    <n v="0"/>
    <n v="0"/>
    <n v="0"/>
    <d v="2023-12-01T00:00:00"/>
    <s v="BH Colorado Electric Oper Co"/>
    <s v="Regulated Electric (122)"/>
    <s v="X DNU WPC Transmission Line #  246"/>
    <x v="222"/>
    <n v="135500"/>
    <x v="32"/>
    <n v="12035017"/>
    <s v="Crossarm Assemblies, Wood"/>
    <d v="2013-06-17T00:00:00"/>
    <d v="2013-06-01T00:00:00"/>
    <s v="60020539"/>
  </r>
  <r>
    <n v="0"/>
    <n v="0"/>
    <n v="0"/>
    <n v="0"/>
    <d v="2023-12-01T00:00:00"/>
    <s v="BH Colorado Electric Oper Co"/>
    <s v="Regulated Electric (122)"/>
    <s v="X DNU WPC Transmission Line #  246"/>
    <x v="222"/>
    <n v="135500"/>
    <x v="3"/>
    <n v="11910326"/>
    <s v="REPLACE 1- 115 H FRAME TIMBER AND 2 STRI : ETOR115 PDA 115 TAP IL RANCH  ROAD"/>
    <d v="2013-06-17T00:00:00"/>
    <d v="2013-06-01T00:00:00"/>
    <s v="60020539"/>
  </r>
  <r>
    <n v="0"/>
    <n v="0"/>
    <n v="0"/>
    <n v="0"/>
    <d v="2023-12-01T00:00:00"/>
    <s v="BH Colorado Electric Oper Co"/>
    <s v="Regulated Electric (122)"/>
    <s v="X DNU WPC Transmission Line #  246"/>
    <x v="222"/>
    <n v="135600"/>
    <x v="74"/>
    <n v="11428127"/>
    <s v="Arrester -  0-10,000 Volts"/>
    <d v="2012-06-01T00:00:00"/>
    <d v="2012-01-01T00:00:00"/>
    <s v="7105246131"/>
  </r>
  <r>
    <n v="0"/>
    <n v="0"/>
    <n v="0"/>
    <n v="0"/>
    <d v="2023-12-01T00:00:00"/>
    <s v="BH Colorado Electric Oper Co"/>
    <s v="Regulated Electric (122)"/>
    <s v="X DNU WPC Transmission Line #  249"/>
    <x v="223"/>
    <n v="135002"/>
    <x v="17"/>
    <n v="20759852"/>
    <s v="T-LIN S25 T19 R68"/>
    <d v="1954-07-01T00:00:00"/>
    <d v="1954-07-01T00:00:00"/>
    <s v="50507XFER"/>
  </r>
  <r>
    <n v="0"/>
    <n v="0"/>
    <n v="0"/>
    <n v="0"/>
    <d v="2023-12-01T00:00:00"/>
    <s v="BH Colorado Electric Oper Co"/>
    <s v="Regulated Electric (122)"/>
    <s v="X DNU WPC Transmission Line #  249"/>
    <x v="223"/>
    <n v="135002"/>
    <x v="17"/>
    <n v="20759873"/>
    <s v="T-LIN S32 T19 R67"/>
    <d v="1954-07-01T00:00:00"/>
    <d v="1954-07-01T00:00:00"/>
    <s v="50507XFER"/>
  </r>
  <r>
    <n v="0"/>
    <n v="0"/>
    <n v="0"/>
    <n v="0"/>
    <d v="2023-12-01T00:00:00"/>
    <s v="BH Colorado Electric Oper Co"/>
    <s v="Regulated Electric (122)"/>
    <s v="X DNU WPC Transmission Line #  249"/>
    <x v="223"/>
    <n v="135002"/>
    <x v="17"/>
    <n v="20759859"/>
    <s v="T-LIN S27 T19 R68"/>
    <d v="1954-07-01T00:00:00"/>
    <d v="1954-07-01T00:00:00"/>
    <s v="50507XFER"/>
  </r>
  <r>
    <n v="0"/>
    <n v="0"/>
    <n v="0"/>
    <n v="0"/>
    <d v="2023-12-01T00:00:00"/>
    <s v="BH Colorado Electric Oper Co"/>
    <s v="Regulated Electric (122)"/>
    <s v="X DNU WPC Transmission Line #  249"/>
    <x v="223"/>
    <n v="135002"/>
    <x v="17"/>
    <n v="20759866"/>
    <s v="T-LIN S29 T19 R69"/>
    <d v="1954-07-01T00:00:00"/>
    <d v="1954-07-01T00:00:00"/>
    <s v="50507XFER"/>
  </r>
  <r>
    <n v="0"/>
    <n v="0"/>
    <n v="0"/>
    <n v="0"/>
    <d v="2023-12-01T00:00:00"/>
    <s v="BH Colorado Electric Oper Co"/>
    <s v="Regulated Electric (122)"/>
    <s v="X DNU WPC Transmission Line #  249"/>
    <x v="223"/>
    <n v="135002"/>
    <x v="17"/>
    <n v="20759880"/>
    <s v="T-LIN S36 T19 R68"/>
    <d v="1954-07-01T00:00:00"/>
    <d v="1954-07-01T00:00:00"/>
    <s v="50507XFER"/>
  </r>
  <r>
    <n v="0"/>
    <n v="0"/>
    <n v="0"/>
    <n v="0"/>
    <d v="2023-12-01T00:00:00"/>
    <s v="BH Colorado Electric Oper Co"/>
    <s v="Regulated Electric (122)"/>
    <s v="X DNU WPC Transmission Line #  249"/>
    <x v="223"/>
    <n v="135002"/>
    <x v="17"/>
    <n v="20759845"/>
    <s v="T-LIN S24 T17 R68"/>
    <d v="1954-07-01T00:00:00"/>
    <d v="1954-07-01T00:00:00"/>
    <s v="50507XFER"/>
  </r>
  <r>
    <n v="0"/>
    <n v="0"/>
    <n v="0"/>
    <n v="0"/>
    <d v="2023-12-01T00:00:00"/>
    <s v="BH Colorado Electric Oper Co"/>
    <s v="Regulated Electric (122)"/>
    <s v="X DNU WPC Transmission Line #  249"/>
    <x v="223"/>
    <n v="135200"/>
    <x v="113"/>
    <n v="14991591"/>
    <s v="Clearing &amp; Grading-"/>
    <d v="2015-10-06T00:00:00"/>
    <d v="2015-10-01T00:00:00"/>
    <s v="10051312"/>
  </r>
  <r>
    <n v="0"/>
    <n v="0"/>
    <n v="0"/>
    <n v="0"/>
    <d v="2023-12-01T00:00:00"/>
    <s v="BH Colorado Electric Oper Co"/>
    <s v="Regulated Electric (122)"/>
    <s v="X DNU WPC Transmission Line #  249"/>
    <x v="223"/>
    <n v="135200"/>
    <x v="4"/>
    <n v="20199890"/>
    <s v="Roads"/>
    <d v="2016-04-24T00:00:00"/>
    <d v="2016-08-01T00:00:00"/>
    <s v="10052177"/>
  </r>
  <r>
    <n v="0"/>
    <n v="0"/>
    <n v="0"/>
    <n v="0"/>
    <d v="2023-12-01T00:00:00"/>
    <s v="BH Colorado Electric Oper Co"/>
    <s v="Regulated Electric (122)"/>
    <s v="X DNU WPC Transmission Line #  249"/>
    <x v="223"/>
    <n v="135300"/>
    <x v="36"/>
    <n v="12758223"/>
    <s v="Crossarm, Wood"/>
    <d v="2014-07-01T00:00:00"/>
    <d v="2014-01-01T00:00:00"/>
    <s v="10050213"/>
  </r>
  <r>
    <n v="0"/>
    <n v="0"/>
    <n v="0"/>
    <n v="0"/>
    <d v="2023-12-01T00:00:00"/>
    <s v="BH Colorado Electric Oper Co"/>
    <s v="Regulated Electric (122)"/>
    <s v="X DNU WPC Transmission Line #  249"/>
    <x v="223"/>
    <n v="135300"/>
    <x v="3"/>
    <n v="11849024"/>
    <s v="SURVEYING AND ENGINEERING TO REMOVE 69KV LINE AND REPLACE WITH 115KV AND 230KV LINE   10-29-2010"/>
    <d v="2012-12-04T00:00:00"/>
    <d v="2013-04-01T00:00:00"/>
    <s v="10040536"/>
  </r>
  <r>
    <n v="0"/>
    <n v="0"/>
    <n v="0"/>
    <n v="0"/>
    <d v="2023-12-01T00:00:00"/>
    <s v="BH Colorado Electric Oper Co"/>
    <s v="Regulated Electric (122)"/>
    <s v="X DNU WPC Transmission Line #  249"/>
    <x v="223"/>
    <n v="135300"/>
    <x v="3"/>
    <n v="11738958"/>
    <s v="SURVEYING AND ENGINEERING TO REMOVE 69KV LINE AND REPLACE WITH 115KV AND 230KV LINE   10-29-2010"/>
    <d v="2012-12-04T00:00:00"/>
    <d v="2012-12-01T00:00:00"/>
    <s v="10040536"/>
  </r>
  <r>
    <n v="0"/>
    <n v="0"/>
    <n v="0"/>
    <n v="0"/>
    <d v="2023-12-01T00:00:00"/>
    <s v="BH Colorado Electric Oper Co"/>
    <s v="Regulated Electric (122)"/>
    <s v="X DNU WPC Transmission Line #  249"/>
    <x v="223"/>
    <n v="135300"/>
    <x v="3"/>
    <n v="15012530"/>
    <s v="There are several structures on the old 115 kV line that runs between west station and portalnd substations that need to be replaced. These structures were  identified during the 2015 ground line patrol."/>
    <d v="2016-04-24T00:00:00"/>
    <d v="2016-08-01T00:00:00"/>
    <s v="10052177"/>
  </r>
  <r>
    <n v="0"/>
    <n v="0"/>
    <n v="0"/>
    <n v="0"/>
    <d v="2023-12-01T00:00:00"/>
    <s v="BH Colorado Electric Oper Co"/>
    <s v="Regulated Electric (122)"/>
    <s v="X DNU WPC Transmission Line #  249"/>
    <x v="223"/>
    <n v="135300"/>
    <x v="3"/>
    <n v="18849234"/>
    <s v="There are several structures on the old 115 kV line that runs between west station and portalnd substations that need to be replaced. These structures were  identified during the 2015 ground line patrol."/>
    <d v="2016-04-24T00:00:00"/>
    <d v="2017-03-01T00:00:00"/>
    <s v="10052177"/>
  </r>
  <r>
    <n v="0"/>
    <n v="0"/>
    <n v="0"/>
    <n v="0"/>
    <d v="2023-12-01T00:00:00"/>
    <s v="BH Colorado Electric Oper Co"/>
    <s v="Regulated Electric (122)"/>
    <s v="X DNU WPC Transmission Line #  249"/>
    <x v="223"/>
    <n v="135300"/>
    <x v="3"/>
    <n v="12575517"/>
    <s v="LINE 249 ARM REPLACEMENT"/>
    <d v="2014-07-01T00:00:00"/>
    <d v="2014-07-01T00:00:00"/>
    <s v="10050213"/>
  </r>
  <r>
    <n v="0"/>
    <n v="0"/>
    <n v="0"/>
    <n v="0"/>
    <d v="2023-12-01T00:00:00"/>
    <s v="BH Colorado Electric Oper Co"/>
    <s v="Regulated Electric (122)"/>
    <s v="X DNU WPC Transmission Line #  249"/>
    <x v="223"/>
    <n v="135500"/>
    <x v="32"/>
    <n v="9802879"/>
    <s v="CROSSARM ASSEMBLIES, WOOD"/>
    <d v="1997-07-01T00:00:00"/>
    <d v="1997-07-01T00:00:00"/>
    <s v="WCDXFER"/>
  </r>
  <r>
    <n v="0"/>
    <n v="0"/>
    <n v="0"/>
    <n v="0"/>
    <d v="2023-12-01T00:00:00"/>
    <s v="BH Colorado Electric Oper Co"/>
    <s v="Regulated Electric (122)"/>
    <s v="X DNU WPC Transmission Line #  249"/>
    <x v="223"/>
    <n v="135500"/>
    <x v="32"/>
    <n v="20759992"/>
    <s v="CROSSARM ASSEMBLIES, WOOD"/>
    <d v="1954-07-01T00:00:00"/>
    <d v="1954-07-01T00:00:00"/>
    <s v="50507XFER"/>
  </r>
  <r>
    <n v="0"/>
    <n v="0"/>
    <n v="0"/>
    <n v="0"/>
    <d v="2023-12-01T00:00:00"/>
    <s v="BH Colorado Electric Oper Co"/>
    <s v="Regulated Electric (122)"/>
    <s v="X DNU WPC Transmission Line #  249"/>
    <x v="223"/>
    <n v="135500"/>
    <x v="32"/>
    <n v="20759999"/>
    <s v="CROSSARM ASSEMBLIES, WOOD"/>
    <d v="1954-07-01T00:00:00"/>
    <d v="1954-07-01T00:00:00"/>
    <s v="50507XFER"/>
  </r>
  <r>
    <n v="0"/>
    <n v="0"/>
    <n v="0"/>
    <n v="0"/>
    <d v="2023-12-01T00:00:00"/>
    <s v="BH Colorado Electric Oper Co"/>
    <s v="Regulated Electric (122)"/>
    <s v="X DNU WPC Transmission Line #  249"/>
    <x v="223"/>
    <n v="135500"/>
    <x v="32"/>
    <n v="9738331"/>
    <s v="CROSSARM ASSEMBLIES, WOOD"/>
    <d v="2005-12-15T00:00:00"/>
    <d v="2005-01-01T00:00:00"/>
    <s v="10022627"/>
  </r>
  <r>
    <n v="0"/>
    <n v="0"/>
    <n v="0"/>
    <n v="0"/>
    <d v="2023-12-01T00:00:00"/>
    <s v="BH Colorado Electric Oper Co"/>
    <s v="Regulated Electric (122)"/>
    <s v="X DNU WPC Transmission Line #  249"/>
    <x v="223"/>
    <n v="135500"/>
    <x v="32"/>
    <n v="20759908"/>
    <s v="CROSSARM ASSEMBLIES, WOOD"/>
    <d v="1993-07-01T00:00:00"/>
    <d v="1993-07-01T00:00:00"/>
    <s v="50507XFER"/>
  </r>
  <r>
    <n v="0"/>
    <n v="0"/>
    <n v="0"/>
    <n v="0"/>
    <d v="2023-12-01T00:00:00"/>
    <s v="BH Colorado Electric Oper Co"/>
    <s v="Regulated Electric (122)"/>
    <s v="X DNU WPC Transmission Line #  249"/>
    <x v="223"/>
    <n v="135500"/>
    <x v="32"/>
    <n v="9803385"/>
    <s v="CROSSARM ASSEMBLIES, WOOD"/>
    <d v="1997-07-01T00:00:00"/>
    <d v="1997-07-01T00:00:00"/>
    <s v="WCDXFER"/>
  </r>
  <r>
    <n v="0"/>
    <n v="0"/>
    <n v="0"/>
    <n v="0"/>
    <d v="2023-12-01T00:00:00"/>
    <s v="BH Colorado Electric Oper Co"/>
    <s v="Regulated Electric (122)"/>
    <s v="X DNU WPC Transmission Line #  249"/>
    <x v="223"/>
    <n v="135500"/>
    <x v="32"/>
    <n v="9803386"/>
    <s v="CROSSARM ASSEMBLIES, WOOD"/>
    <d v="1996-07-01T00:00:00"/>
    <d v="1996-07-01T00:00:00"/>
    <s v="WCDXFER"/>
  </r>
  <r>
    <n v="0"/>
    <n v="0"/>
    <n v="0"/>
    <n v="0"/>
    <d v="2023-12-01T00:00:00"/>
    <s v="BH Colorado Electric Oper Co"/>
    <s v="Regulated Electric (122)"/>
    <s v="X DNU WPC Transmission Line #  249"/>
    <x v="223"/>
    <n v="135500"/>
    <x v="32"/>
    <n v="20759901"/>
    <s v="CROSSARM ASSEMBLIES, WOOD"/>
    <d v="1991-07-01T00:00:00"/>
    <d v="1991-07-01T00:00:00"/>
    <s v="50507XFER"/>
  </r>
  <r>
    <n v="0"/>
    <n v="0"/>
    <n v="0"/>
    <n v="0"/>
    <d v="2023-12-01T00:00:00"/>
    <s v="BH Colorado Electric Oper Co"/>
    <s v="Regulated Electric (122)"/>
    <s v="X DNU WPC Transmission Line #  249"/>
    <x v="223"/>
    <n v="135500"/>
    <x v="32"/>
    <n v="9802871"/>
    <s v="CROSSARM ASSEMBLIES, WOOD"/>
    <d v="1997-07-01T00:00:00"/>
    <d v="1997-07-01T00:00:00"/>
    <s v="WCDXFER"/>
  </r>
  <r>
    <n v="0"/>
    <n v="0"/>
    <n v="0"/>
    <n v="0"/>
    <d v="2023-12-01T00:00:00"/>
    <s v="BH Colorado Electric Oper Co"/>
    <s v="Regulated Electric (122)"/>
    <s v="X DNU WPC Transmission Line #  249"/>
    <x v="223"/>
    <n v="135500"/>
    <x v="32"/>
    <n v="9810969"/>
    <s v="CROSSARM ASSEMBLIES, WOOD"/>
    <d v="2002-06-01T00:00:00"/>
    <d v="2002-01-01T00:00:00"/>
    <s v="7105249131"/>
  </r>
  <r>
    <n v="0"/>
    <n v="0"/>
    <n v="0"/>
    <n v="0"/>
    <d v="2023-12-01T00:00:00"/>
    <s v="BH Colorado Electric Oper Co"/>
    <s v="Regulated Electric (122)"/>
    <s v="X DNU WPC Transmission Line #  249"/>
    <x v="223"/>
    <n v="135500"/>
    <x v="32"/>
    <n v="20759894"/>
    <s v="CROSSARM ASSEMBLIES, WOOD"/>
    <d v="1982-07-01T00:00:00"/>
    <d v="1982-07-01T00:00:00"/>
    <s v="50507XFER"/>
  </r>
  <r>
    <n v="0"/>
    <n v="0"/>
    <n v="0"/>
    <n v="0"/>
    <d v="2023-12-01T00:00:00"/>
    <s v="BH Colorado Electric Oper Co"/>
    <s v="Regulated Electric (122)"/>
    <s v="X DNU WPC Transmission Line #  249"/>
    <x v="223"/>
    <n v="135500"/>
    <x v="32"/>
    <n v="20759922"/>
    <s v="CROSSARM ASSEMBLIES, WOOD"/>
    <d v="1994-07-01T00:00:00"/>
    <d v="1994-07-01T00:00:00"/>
    <s v="50507XFER"/>
  </r>
  <r>
    <n v="0"/>
    <n v="0"/>
    <n v="0"/>
    <n v="0"/>
    <d v="2023-12-01T00:00:00"/>
    <s v="BH Colorado Electric Oper Co"/>
    <s v="Regulated Electric (122)"/>
    <s v="X DNU WPC Transmission Line #  249"/>
    <x v="223"/>
    <n v="135500"/>
    <x v="32"/>
    <n v="9803384"/>
    <s v="CROSSARM ASSEMBLIES, WOOD"/>
    <d v="1996-07-01T00:00:00"/>
    <d v="1996-07-01T00:00:00"/>
    <s v="WCDXFER"/>
  </r>
  <r>
    <n v="0"/>
    <n v="0"/>
    <n v="0"/>
    <n v="0"/>
    <d v="2023-12-01T00:00:00"/>
    <s v="BH Colorado Electric Oper Co"/>
    <s v="Regulated Electric (122)"/>
    <s v="X DNU WPC Transmission Line #  249"/>
    <x v="223"/>
    <n v="135500"/>
    <x v="32"/>
    <n v="9817932"/>
    <s v="CROSSARM ASSEMBLIES, WOOD"/>
    <d v="2004-10-01T00:00:00"/>
    <d v="2004-01-01T00:00:00"/>
    <s v="7105249131"/>
  </r>
  <r>
    <n v="0"/>
    <n v="0"/>
    <n v="0"/>
    <n v="0"/>
    <d v="2023-12-01T00:00:00"/>
    <s v="BH Colorado Electric Oper Co"/>
    <s v="Regulated Electric (122)"/>
    <s v="X DNU WPC Transmission Line #  249"/>
    <x v="223"/>
    <n v="135500"/>
    <x v="32"/>
    <n v="9803387"/>
    <s v="CROSSARM ASSEMBLIES, WOOD"/>
    <d v="1997-07-01T00:00:00"/>
    <d v="1997-07-01T00:00:00"/>
    <s v="WCDXFER"/>
  </r>
  <r>
    <n v="0"/>
    <n v="0"/>
    <n v="0"/>
    <n v="0"/>
    <d v="2023-12-01T00:00:00"/>
    <s v="BH Colorado Electric Oper Co"/>
    <s v="Regulated Electric (122)"/>
    <s v="X DNU WPC Transmission Line #  249"/>
    <x v="223"/>
    <n v="135500"/>
    <x v="32"/>
    <n v="9802906"/>
    <s v="CROSSARM ASSEMBLIES, WOOD"/>
    <d v="1995-07-01T00:00:00"/>
    <d v="1995-07-01T00:00:00"/>
    <s v="WCDXFER"/>
  </r>
  <r>
    <n v="0"/>
    <n v="0"/>
    <n v="0"/>
    <n v="0"/>
    <d v="2023-12-01T00:00:00"/>
    <s v="BH Colorado Electric Oper Co"/>
    <s v="Regulated Electric (122)"/>
    <s v="X DNU WPC Transmission Line #  249"/>
    <x v="223"/>
    <n v="135500"/>
    <x v="32"/>
    <n v="20759985"/>
    <s v="CROSSARM ASSEMBLIES, WOOD"/>
    <d v="1954-07-01T00:00:00"/>
    <d v="1954-07-01T00:00:00"/>
    <s v="50507XFER"/>
  </r>
  <r>
    <n v="0"/>
    <n v="0"/>
    <n v="0"/>
    <n v="0"/>
    <d v="2023-12-01T00:00:00"/>
    <s v="BH Colorado Electric Oper Co"/>
    <s v="Regulated Electric (122)"/>
    <s v="X DNU WPC Transmission Line #  249"/>
    <x v="223"/>
    <n v="135500"/>
    <x v="32"/>
    <n v="20759929"/>
    <s v="CROSSARM ASSEMBLIES, WOOD"/>
    <d v="1996-07-01T00:00:00"/>
    <d v="1996-07-01T00:00:00"/>
    <s v="50507XFER"/>
  </r>
  <r>
    <n v="0"/>
    <n v="0"/>
    <n v="0"/>
    <n v="0"/>
    <d v="2023-12-01T00:00:00"/>
    <s v="BH Colorado Electric Oper Co"/>
    <s v="Regulated Electric (122)"/>
    <s v="X DNU WPC Transmission Line #  249"/>
    <x v="223"/>
    <n v="135500"/>
    <x v="32"/>
    <n v="9802484"/>
    <s v="CROSSARM ASSEMBLIES, WOOD"/>
    <d v="1996-07-01T00:00:00"/>
    <d v="1996-07-01T00:00:00"/>
    <s v="WCDXFER"/>
  </r>
  <r>
    <n v="0"/>
    <n v="0"/>
    <n v="0"/>
    <n v="0"/>
    <d v="2023-12-01T00:00:00"/>
    <s v="BH Colorado Electric Oper Co"/>
    <s v="Regulated Electric (122)"/>
    <s v="X DNU WPC Transmission Line #  249"/>
    <x v="223"/>
    <n v="135500"/>
    <x v="32"/>
    <n v="20759915"/>
    <s v="CROSSARM ASSEMBLIES, WOOD"/>
    <d v="1994-07-01T00:00:00"/>
    <d v="1994-07-01T00:00:00"/>
    <s v="50507XFER"/>
  </r>
  <r>
    <n v="0"/>
    <n v="0"/>
    <n v="0"/>
    <n v="0"/>
    <d v="2023-12-01T00:00:00"/>
    <s v="BH Colorado Electric Oper Co"/>
    <s v="Regulated Electric (122)"/>
    <s v="X DNU WPC Transmission Line #  249"/>
    <x v="223"/>
    <n v="135500"/>
    <x v="20"/>
    <n v="11534980"/>
    <s v="Crossarm, Assy"/>
    <d v="2012-04-19T00:00:00"/>
    <d v="2012-01-01T00:00:00"/>
    <s v="60018883"/>
  </r>
  <r>
    <n v="0"/>
    <n v="0"/>
    <n v="0"/>
    <n v="0"/>
    <d v="2023-12-01T00:00:00"/>
    <s v="BH Colorado Electric Oper Co"/>
    <s v="Regulated Electric (122)"/>
    <s v="X DNU WPC Transmission Line #  249"/>
    <x v="223"/>
    <n v="135500"/>
    <x v="20"/>
    <n v="11794638"/>
    <s v="Crossarm, Assy"/>
    <d v="1990-07-01T00:00:00"/>
    <d v="1990-07-01T00:00:00"/>
    <s v="WCDXFER"/>
  </r>
  <r>
    <n v="0"/>
    <n v="0"/>
    <n v="0"/>
    <n v="0"/>
    <d v="2023-12-01T00:00:00"/>
    <s v="BH Colorado Electric Oper Co"/>
    <s v="Regulated Electric (122)"/>
    <s v="X DNU WPC Transmission Line #  249"/>
    <x v="223"/>
    <n v="135500"/>
    <x v="36"/>
    <n v="20199884"/>
    <s v="Crossarm, Wood"/>
    <d v="2016-04-24T00:00:00"/>
    <d v="2016-01-01T00:00:00"/>
    <s v="10052177"/>
  </r>
  <r>
    <n v="0"/>
    <n v="0"/>
    <n v="0"/>
    <n v="0"/>
    <d v="2023-12-01T00:00:00"/>
    <s v="BH Colorado Electric Oper Co"/>
    <s v="Regulated Electric (122)"/>
    <s v="X DNU WPC Transmission Line #  249"/>
    <x v="223"/>
    <n v="135500"/>
    <x v="36"/>
    <n v="11873529"/>
    <s v="Crossarm, Wood"/>
    <d v="2012-12-04T00:00:00"/>
    <d v="2012-01-01T00:00:00"/>
    <s v="10040536"/>
  </r>
  <r>
    <n v="0"/>
    <n v="0"/>
    <n v="0"/>
    <n v="0"/>
    <d v="2023-12-01T00:00:00"/>
    <s v="BH Colorado Electric Oper Co"/>
    <s v="Regulated Electric (122)"/>
    <s v="X DNU WPC Transmission Line #  249"/>
    <x v="223"/>
    <n v="135500"/>
    <x v="36"/>
    <n v="18891174"/>
    <s v="Crossarm, Wood"/>
    <d v="2014-07-01T00:00:00"/>
    <d v="2014-01-01T00:00:00"/>
    <s v="10050213"/>
  </r>
  <r>
    <n v="0"/>
    <n v="0"/>
    <n v="0"/>
    <n v="0"/>
    <d v="2023-12-01T00:00:00"/>
    <s v="BH Colorado Electric Oper Co"/>
    <s v="Regulated Electric (122)"/>
    <s v="X DNU WPC Transmission Line #  249"/>
    <x v="223"/>
    <n v="135500"/>
    <x v="3"/>
    <n v="9754480"/>
    <s v="Repl 2 H Struc-Osmose-Ln 249"/>
    <d v="2005-12-15T00:00:00"/>
    <d v="2006-02-01T00:00:00"/>
    <s v="10022627"/>
  </r>
  <r>
    <n v="0"/>
    <n v="0"/>
    <n v="0"/>
    <n v="0"/>
    <d v="2023-12-01T00:00:00"/>
    <s v="BH Colorado Electric Oper Co"/>
    <s v="Regulated Electric (122)"/>
    <s v="X DNU WPC Transmission Line #  249"/>
    <x v="223"/>
    <n v="135500"/>
    <x v="3"/>
    <n v="9754493"/>
    <s v="Repl struc #83-Osmose-Ln 249"/>
    <d v="2005-12-15T00:00:00"/>
    <d v="2006-02-01T00:00:00"/>
    <s v="10022629"/>
  </r>
  <r>
    <n v="0"/>
    <n v="0"/>
    <n v="0"/>
    <n v="0"/>
    <d v="2023-12-01T00:00:00"/>
    <s v="BH Colorado Electric Oper Co"/>
    <s v="Regulated Electric (122)"/>
    <s v="X DNU WPC Transmission Line #  249"/>
    <x v="223"/>
    <n v="135500"/>
    <x v="3"/>
    <n v="9725777"/>
    <s v="Repl 2 H Struc-Osmose-Ln 249"/>
    <d v="2005-12-15T00:00:00"/>
    <d v="2005-12-01T00:00:00"/>
    <s v="10022627"/>
  </r>
  <r>
    <n v="0"/>
    <n v="0"/>
    <n v="0"/>
    <n v="0"/>
    <d v="2023-12-01T00:00:00"/>
    <s v="BH Colorado Electric Oper Co"/>
    <s v="Regulated Electric (122)"/>
    <s v="X DNU WPC Transmission Line #  249"/>
    <x v="223"/>
    <n v="135500"/>
    <x v="3"/>
    <n v="9707258"/>
    <s v="Repl struc #83-Osmose-Ln 249"/>
    <d v="2005-12-15T00:00:00"/>
    <d v="2005-12-01T00:00:00"/>
    <s v="10022629"/>
  </r>
  <r>
    <n v="0"/>
    <n v="0"/>
    <n v="0"/>
    <n v="0"/>
    <d v="2023-12-01T00:00:00"/>
    <s v="BH Colorado Electric Oper Co"/>
    <s v="Regulated Electric (122)"/>
    <s v="X DNU WPC Transmission Line #  249"/>
    <x v="223"/>
    <n v="135500"/>
    <x v="3"/>
    <n v="11362867"/>
    <s v="PORTLAND TO WEST STATION H STRUCTURE 5 E : ETO115  PORTLAND TO WEST STATION 115KV LINE"/>
    <d v="2012-04-19T00:00:00"/>
    <d v="2012-04-01T00:00:00"/>
    <s v="60018883"/>
  </r>
  <r>
    <n v="0"/>
    <n v="0"/>
    <n v="0"/>
    <n v="0"/>
    <d v="2023-12-01T00:00:00"/>
    <s v="BH Colorado Electric Oper Co"/>
    <s v="Regulated Electric (122)"/>
    <s v="X DNU WPC Transmission Line #  249"/>
    <x v="223"/>
    <n v="135500"/>
    <x v="3"/>
    <n v="13659165"/>
    <s v="The acess road across the Walker Ranch to transmission lines 249 and 836 has washed out and needs to be rebuilt"/>
    <d v="2015-10-06T00:00:00"/>
    <d v="2015-10-01T00:00:00"/>
    <s v="10051312"/>
  </r>
  <r>
    <n v="0"/>
    <n v="0"/>
    <n v="0"/>
    <n v="0"/>
    <d v="2023-12-01T00:00:00"/>
    <s v="BH Colorado Electric Oper Co"/>
    <s v="Regulated Electric (122)"/>
    <s v="X DNU WPC Transmission Line #  249"/>
    <x v="223"/>
    <n v="135500"/>
    <x v="3"/>
    <n v="14542195"/>
    <s v="The acess road across the Walker Ranch to transmission lines 249 and 836 has washed out and needs to be rebuilt"/>
    <d v="2015-10-06T00:00:00"/>
    <d v="2016-03-01T00:00:00"/>
    <s v="10051312"/>
  </r>
  <r>
    <n v="0"/>
    <n v="0"/>
    <n v="0"/>
    <n v="0"/>
    <d v="2023-12-01T00:00:00"/>
    <s v="BH Colorado Electric Oper Co"/>
    <s v="Regulated Electric (122)"/>
    <s v="X DNU WPC Transmission Line #  249"/>
    <x v="223"/>
    <n v="135500"/>
    <x v="3"/>
    <n v="9753647"/>
    <s v="Repl 2 H Struc-Osmose-Ln 249"/>
    <d v="2005-12-15T00:00:00"/>
    <d v="2006-02-01T00:00:00"/>
    <s v="10022627"/>
  </r>
  <r>
    <n v="0"/>
    <n v="0"/>
    <n v="0"/>
    <n v="0"/>
    <d v="2023-12-01T00:00:00"/>
    <s v="BH Colorado Electric Oper Co"/>
    <s v="Regulated Electric (122)"/>
    <s v="X DNU WPC Transmission Line #  249"/>
    <x v="223"/>
    <n v="135500"/>
    <x v="3"/>
    <n v="9753658"/>
    <s v="Repl struc #83-Osmose-Ln 249"/>
    <d v="2005-12-15T00:00:00"/>
    <d v="2006-02-01T00:00:00"/>
    <s v="10022629"/>
  </r>
  <r>
    <n v="0"/>
    <n v="0"/>
    <n v="0"/>
    <n v="0"/>
    <d v="2023-12-01T00:00:00"/>
    <s v="BH Colorado Electric Oper Co"/>
    <s v="Regulated Electric (122)"/>
    <s v="X DNU WPC Transmission Line #  249"/>
    <x v="223"/>
    <n v="135500"/>
    <x v="21"/>
    <n v="10170993"/>
    <s v="Guys"/>
    <d v="2009-12-01T00:00:00"/>
    <d v="2009-01-01T00:00:00"/>
    <s v="7105249131"/>
  </r>
  <r>
    <n v="0"/>
    <n v="0"/>
    <n v="0"/>
    <n v="0"/>
    <d v="2023-12-01T00:00:00"/>
    <s v="BH Colorado Electric Oper Co"/>
    <s v="Regulated Electric (122)"/>
    <s v="X DNU WPC Transmission Line #  249"/>
    <x v="223"/>
    <n v="135500"/>
    <x v="21"/>
    <n v="9862069"/>
    <s v="GUYS"/>
    <d v="1997-07-01T00:00:00"/>
    <d v="1997-07-01T00:00:00"/>
    <s v="CPR Conversion"/>
  </r>
  <r>
    <n v="0"/>
    <n v="0"/>
    <n v="0"/>
    <n v="0"/>
    <d v="2023-12-01T00:00:00"/>
    <s v="BH Colorado Electric Oper Co"/>
    <s v="Regulated Electric (122)"/>
    <s v="X DNU WPC Transmission Line #  249"/>
    <x v="223"/>
    <n v="135500"/>
    <x v="43"/>
    <n v="11873532"/>
    <s v="Pole, Wood, 45'"/>
    <d v="2012-12-04T00:00:00"/>
    <d v="2012-01-01T00:00:00"/>
    <s v="10040536"/>
  </r>
  <r>
    <n v="0"/>
    <n v="0"/>
    <n v="0"/>
    <n v="0"/>
    <d v="2023-12-01T00:00:00"/>
    <s v="BH Colorado Electric Oper Co"/>
    <s v="Regulated Electric (122)"/>
    <s v="X DNU WPC Transmission Line #  249"/>
    <x v="223"/>
    <n v="135500"/>
    <x v="23"/>
    <n v="11873535"/>
    <s v="Pole, Wood, 50'"/>
    <d v="2012-12-04T00:00:00"/>
    <d v="2012-01-01T00:00:00"/>
    <s v="10040536"/>
  </r>
  <r>
    <n v="0"/>
    <n v="0"/>
    <n v="0"/>
    <n v="0"/>
    <d v="2023-12-01T00:00:00"/>
    <s v="BH Colorado Electric Oper Co"/>
    <s v="Regulated Electric (122)"/>
    <s v="X DNU WPC Transmission Line #  249"/>
    <x v="223"/>
    <n v="135500"/>
    <x v="24"/>
    <n v="11873538"/>
    <s v="Pole, Wood, 55'"/>
    <d v="2012-12-04T00:00:00"/>
    <d v="2012-01-01T00:00:00"/>
    <s v="10040536"/>
  </r>
  <r>
    <n v="0"/>
    <n v="0"/>
    <n v="0"/>
    <n v="0"/>
    <d v="2023-12-01T00:00:00"/>
    <s v="BH Colorado Electric Oper Co"/>
    <s v="Regulated Electric (122)"/>
    <s v="X DNU WPC Transmission Line #  249"/>
    <x v="223"/>
    <n v="135500"/>
    <x v="25"/>
    <n v="11873541"/>
    <s v="Pole, Wood, 60'"/>
    <d v="2012-12-04T00:00:00"/>
    <d v="2012-01-01T00:00:00"/>
    <s v="10040536"/>
  </r>
  <r>
    <n v="0"/>
    <n v="0"/>
    <n v="0"/>
    <n v="0"/>
    <d v="2023-12-01T00:00:00"/>
    <s v="BH Colorado Electric Oper Co"/>
    <s v="Regulated Electric (122)"/>
    <s v="X DNU WPC Transmission Line #  249"/>
    <x v="223"/>
    <n v="135500"/>
    <x v="26"/>
    <n v="11873544"/>
    <s v="Pole, Wood, 85'"/>
    <d v="2012-12-04T00:00:00"/>
    <d v="2012-01-01T00:00:00"/>
    <s v="10040536"/>
  </r>
  <r>
    <n v="0"/>
    <n v="0"/>
    <n v="0"/>
    <n v="0"/>
    <d v="2023-12-01T00:00:00"/>
    <s v="BH Colorado Electric Oper Co"/>
    <s v="Regulated Electric (122)"/>
    <s v="X DNU WPC Transmission Line #  249"/>
    <x v="223"/>
    <n v="135500"/>
    <x v="26"/>
    <n v="11534977"/>
    <s v="Pole, Wood, 65' Or Greater"/>
    <d v="2012-04-19T00:00:00"/>
    <d v="2012-01-01T00:00:00"/>
    <s v="60018883"/>
  </r>
  <r>
    <n v="0"/>
    <n v="0"/>
    <n v="0"/>
    <n v="0"/>
    <d v="2023-12-01T00:00:00"/>
    <s v="BH Colorado Electric Oper Co"/>
    <s v="Regulated Electric (122)"/>
    <s v="X DNU WPC Transmission Line #  249"/>
    <x v="223"/>
    <n v="135500"/>
    <x v="26"/>
    <n v="11374869"/>
    <s v="Pole, Wood, 65' Or Greater"/>
    <d v="1983-07-01T00:00:00"/>
    <d v="1983-07-01T00:00:00"/>
    <s v="WCDXFER"/>
  </r>
  <r>
    <n v="0"/>
    <n v="0"/>
    <n v="0"/>
    <n v="0"/>
    <d v="2023-12-01T00:00:00"/>
    <s v="BH Colorado Electric Oper Co"/>
    <s v="Regulated Electric (122)"/>
    <s v="X DNU WPC Transmission Line #  249"/>
    <x v="223"/>
    <n v="135500"/>
    <x v="39"/>
    <n v="20199887"/>
    <s v="Pole, Wood"/>
    <d v="2016-04-24T00:00:00"/>
    <d v="2016-01-01T00:00:00"/>
    <s v="10052177"/>
  </r>
  <r>
    <n v="0"/>
    <n v="0"/>
    <n v="0"/>
    <n v="0"/>
    <d v="2023-12-01T00:00:00"/>
    <s v="BH Colorado Electric Oper Co"/>
    <s v="Regulated Electric (122)"/>
    <s v="X DNU WPC Transmission Line #  249"/>
    <x v="223"/>
    <n v="135500"/>
    <x v="34"/>
    <n v="9804980"/>
    <s v="POLE, WOOD"/>
    <d v="1997-07-01T00:00:00"/>
    <d v="1997-07-01T00:00:00"/>
    <s v="WCDXFER"/>
  </r>
  <r>
    <n v="0"/>
    <n v="0"/>
    <n v="0"/>
    <n v="0"/>
    <d v="2023-12-01T00:00:00"/>
    <s v="BH Colorado Electric Oper Co"/>
    <s v="Regulated Electric (122)"/>
    <s v="X DNU WPC Transmission Line #  249"/>
    <x v="223"/>
    <n v="135500"/>
    <x v="34"/>
    <n v="9810970"/>
    <s v="POLE, WOOD"/>
    <d v="2002-06-01T00:00:00"/>
    <d v="2002-01-01T00:00:00"/>
    <s v="7105249131"/>
  </r>
  <r>
    <n v="0"/>
    <n v="0"/>
    <n v="0"/>
    <n v="0"/>
    <d v="2023-12-01T00:00:00"/>
    <s v="BH Colorado Electric Oper Co"/>
    <s v="Regulated Electric (122)"/>
    <s v="X DNU WPC Transmission Line #  249"/>
    <x v="223"/>
    <n v="135500"/>
    <x v="34"/>
    <n v="9804978"/>
    <s v="POLE, WOOD"/>
    <d v="1997-07-01T00:00:00"/>
    <d v="1997-07-01T00:00:00"/>
    <s v="WCDXFER"/>
  </r>
  <r>
    <n v="0"/>
    <n v="0"/>
    <n v="0"/>
    <n v="0"/>
    <d v="2023-12-01T00:00:00"/>
    <s v="BH Colorado Electric Oper Co"/>
    <s v="Regulated Electric (122)"/>
    <s v="X DNU WPC Transmission Line #  249"/>
    <x v="223"/>
    <n v="135500"/>
    <x v="34"/>
    <n v="9804981"/>
    <s v="POLE, WOOD"/>
    <d v="1996-07-01T00:00:00"/>
    <d v="1996-07-01T00:00:00"/>
    <s v="WCDXFER"/>
  </r>
  <r>
    <n v="0"/>
    <n v="0"/>
    <n v="0"/>
    <n v="0"/>
    <d v="2023-12-01T00:00:00"/>
    <s v="BH Colorado Electric Oper Co"/>
    <s v="Regulated Electric (122)"/>
    <s v="X DNU WPC Transmission Line #  249"/>
    <x v="223"/>
    <n v="135500"/>
    <x v="34"/>
    <n v="9803023"/>
    <s v="POLE, WOOD"/>
    <d v="1996-07-01T00:00:00"/>
    <d v="1996-07-01T00:00:00"/>
    <s v="WCDXFER"/>
  </r>
  <r>
    <n v="0"/>
    <n v="0"/>
    <n v="0"/>
    <n v="0"/>
    <d v="2023-12-01T00:00:00"/>
    <s v="BH Colorado Electric Oper Co"/>
    <s v="Regulated Electric (122)"/>
    <s v="X DNU WPC Transmission Line #  249"/>
    <x v="223"/>
    <n v="135500"/>
    <x v="34"/>
    <n v="9804967"/>
    <s v="POLE, WOOD"/>
    <d v="1990-07-01T00:00:00"/>
    <d v="1990-07-01T00:00:00"/>
    <s v="WCDXFER"/>
  </r>
  <r>
    <n v="0"/>
    <n v="0"/>
    <n v="0"/>
    <n v="0"/>
    <d v="2023-12-01T00:00:00"/>
    <s v="BH Colorado Electric Oper Co"/>
    <s v="Regulated Electric (122)"/>
    <s v="X DNU WPC Transmission Line #  249"/>
    <x v="223"/>
    <n v="135500"/>
    <x v="34"/>
    <n v="9817933"/>
    <s v="POLE, WOOD"/>
    <d v="2004-10-01T00:00:00"/>
    <d v="2004-01-01T00:00:00"/>
    <s v="7105249131"/>
  </r>
  <r>
    <n v="0"/>
    <n v="0"/>
    <n v="0"/>
    <n v="0"/>
    <d v="2023-12-01T00:00:00"/>
    <s v="BH Colorado Electric Oper Co"/>
    <s v="Regulated Electric (122)"/>
    <s v="X DNU WPC Transmission Line #  249"/>
    <x v="223"/>
    <n v="135500"/>
    <x v="34"/>
    <n v="20759943"/>
    <s v="POLE, WOOD"/>
    <d v="1991-07-01T00:00:00"/>
    <d v="1991-07-01T00:00:00"/>
    <s v="50507XFER"/>
  </r>
  <r>
    <n v="0"/>
    <n v="0"/>
    <n v="0"/>
    <n v="0"/>
    <d v="2023-12-01T00:00:00"/>
    <s v="BH Colorado Electric Oper Co"/>
    <s v="Regulated Electric (122)"/>
    <s v="X DNU WPC Transmission Line #  249"/>
    <x v="223"/>
    <n v="135500"/>
    <x v="34"/>
    <n v="20759964"/>
    <s v="POLE, WOOD"/>
    <d v="1994-07-01T00:00:00"/>
    <d v="1994-07-01T00:00:00"/>
    <s v="50507XFER"/>
  </r>
  <r>
    <n v="0"/>
    <n v="0"/>
    <n v="0"/>
    <n v="0"/>
    <d v="2023-12-01T00:00:00"/>
    <s v="BH Colorado Electric Oper Co"/>
    <s v="Regulated Electric (122)"/>
    <s v="X DNU WPC Transmission Line #  249"/>
    <x v="223"/>
    <n v="135500"/>
    <x v="34"/>
    <n v="9738332"/>
    <s v="POLE, WOOD"/>
    <d v="2005-12-15T00:00:00"/>
    <d v="2005-01-01T00:00:00"/>
    <s v="10022627"/>
  </r>
  <r>
    <n v="0"/>
    <n v="0"/>
    <n v="0"/>
    <n v="0"/>
    <d v="2023-12-01T00:00:00"/>
    <s v="BH Colorado Electric Oper Co"/>
    <s v="Regulated Electric (122)"/>
    <s v="X DNU WPC Transmission Line #  249"/>
    <x v="223"/>
    <n v="135500"/>
    <x v="34"/>
    <n v="20759936"/>
    <s v="POLE, WOOD"/>
    <d v="1982-07-01T00:00:00"/>
    <d v="1982-07-01T00:00:00"/>
    <s v="50507XFER"/>
  </r>
  <r>
    <n v="0"/>
    <n v="0"/>
    <n v="0"/>
    <n v="0"/>
    <d v="2023-12-01T00:00:00"/>
    <s v="BH Colorado Electric Oper Co"/>
    <s v="Regulated Electric (122)"/>
    <s v="X DNU WPC Transmission Line #  249"/>
    <x v="223"/>
    <n v="135500"/>
    <x v="34"/>
    <n v="20759950"/>
    <s v="POLE, WOOD"/>
    <d v="1993-07-01T00:00:00"/>
    <d v="1993-07-01T00:00:00"/>
    <s v="50507XFER"/>
  </r>
  <r>
    <n v="0"/>
    <n v="0"/>
    <n v="0"/>
    <n v="0"/>
    <d v="2023-12-01T00:00:00"/>
    <s v="BH Colorado Electric Oper Co"/>
    <s v="Regulated Electric (122)"/>
    <s v="X DNU WPC Transmission Line #  249"/>
    <x v="223"/>
    <n v="135500"/>
    <x v="34"/>
    <n v="20759971"/>
    <s v="POLE, WOOD"/>
    <d v="1996-07-01T00:00:00"/>
    <d v="1996-07-01T00:00:00"/>
    <s v="50507XFER"/>
  </r>
  <r>
    <n v="0"/>
    <n v="0"/>
    <n v="0"/>
    <n v="0"/>
    <d v="2023-12-01T00:00:00"/>
    <s v="BH Colorado Electric Oper Co"/>
    <s v="Regulated Electric (122)"/>
    <s v="X DNU WPC Transmission Line #  249"/>
    <x v="223"/>
    <n v="135500"/>
    <x v="34"/>
    <n v="20760013"/>
    <s v="POLE, WOOD"/>
    <d v="1954-07-01T00:00:00"/>
    <d v="1954-07-01T00:00:00"/>
    <s v="50507XFER"/>
  </r>
  <r>
    <n v="0"/>
    <n v="0"/>
    <n v="0"/>
    <n v="0"/>
    <d v="2023-12-01T00:00:00"/>
    <s v="BH Colorado Electric Oper Co"/>
    <s v="Regulated Electric (122)"/>
    <s v="X DNU WPC Transmission Line #  249"/>
    <x v="223"/>
    <n v="135500"/>
    <x v="34"/>
    <n v="9804982"/>
    <s v="POLE, WOOD"/>
    <d v="1997-07-01T00:00:00"/>
    <d v="1997-07-01T00:00:00"/>
    <s v="WCDXFER"/>
  </r>
  <r>
    <n v="0"/>
    <n v="0"/>
    <n v="0"/>
    <n v="0"/>
    <d v="2023-12-01T00:00:00"/>
    <s v="BH Colorado Electric Oper Co"/>
    <s v="Regulated Electric (122)"/>
    <s v="X DNU WPC Transmission Line #  249"/>
    <x v="223"/>
    <n v="135500"/>
    <x v="34"/>
    <n v="20760006"/>
    <s v="POLE, WOOD"/>
    <d v="1954-07-01T00:00:00"/>
    <d v="1954-07-01T00:00:00"/>
    <s v="50507XFER"/>
  </r>
  <r>
    <n v="0"/>
    <n v="0"/>
    <n v="0"/>
    <n v="0"/>
    <d v="2023-12-01T00:00:00"/>
    <s v="BH Colorado Electric Oper Co"/>
    <s v="Regulated Electric (122)"/>
    <s v="X DNU WPC Transmission Line #  249"/>
    <x v="223"/>
    <n v="135500"/>
    <x v="34"/>
    <n v="9804976"/>
    <s v="POLE, WOOD"/>
    <d v="1995-07-01T00:00:00"/>
    <d v="1995-07-01T00:00:00"/>
    <s v="WCDXFER"/>
  </r>
  <r>
    <n v="0"/>
    <n v="0"/>
    <n v="0"/>
    <n v="0"/>
    <d v="2023-12-01T00:00:00"/>
    <s v="BH Colorado Electric Oper Co"/>
    <s v="Regulated Electric (122)"/>
    <s v="X DNU WPC Transmission Line #  249"/>
    <x v="223"/>
    <n v="135500"/>
    <x v="34"/>
    <n v="9804979"/>
    <s v="POLE, WOOD"/>
    <d v="1996-07-01T00:00:00"/>
    <d v="1996-07-01T00:00:00"/>
    <s v="WCDXFER"/>
  </r>
  <r>
    <n v="0"/>
    <n v="0"/>
    <n v="0"/>
    <n v="0"/>
    <d v="2023-12-01T00:00:00"/>
    <s v="BH Colorado Electric Oper Co"/>
    <s v="Regulated Electric (122)"/>
    <s v="X DNU WPC Transmission Line #  249"/>
    <x v="223"/>
    <n v="135500"/>
    <x v="34"/>
    <n v="9804966"/>
    <s v="POLE, WOOD"/>
    <d v="1983-07-01T00:00:00"/>
    <d v="1983-07-01T00:00:00"/>
    <s v="WCDXFER"/>
  </r>
  <r>
    <n v="0"/>
    <n v="0"/>
    <n v="0"/>
    <n v="0"/>
    <d v="2023-12-01T00:00:00"/>
    <s v="BH Colorado Electric Oper Co"/>
    <s v="Regulated Electric (122)"/>
    <s v="X DNU WPC Transmission Line #  249"/>
    <x v="223"/>
    <n v="135500"/>
    <x v="34"/>
    <n v="9804977"/>
    <s v="POLE, WOOD"/>
    <d v="1997-07-01T00:00:00"/>
    <d v="1997-07-01T00:00:00"/>
    <s v="WCDXFER"/>
  </r>
  <r>
    <n v="0"/>
    <n v="0"/>
    <n v="0"/>
    <n v="0"/>
    <d v="2023-12-01T00:00:00"/>
    <s v="BH Colorado Electric Oper Co"/>
    <s v="Regulated Electric (122)"/>
    <s v="X DNU WPC Transmission Line #  249"/>
    <x v="223"/>
    <n v="135500"/>
    <x v="34"/>
    <n v="20759957"/>
    <s v="POLE, WOOD"/>
    <d v="1994-07-01T00:00:00"/>
    <d v="1994-07-01T00:00:00"/>
    <s v="50507XFER"/>
  </r>
  <r>
    <n v="0"/>
    <n v="0"/>
    <n v="0"/>
    <n v="0"/>
    <d v="2023-12-01T00:00:00"/>
    <s v="BH Colorado Electric Oper Co"/>
    <s v="Regulated Electric (122)"/>
    <s v="X DNU WPC Transmission Line #  249"/>
    <x v="223"/>
    <n v="135500"/>
    <x v="34"/>
    <n v="20760020"/>
    <s v="POLE, WOOD"/>
    <d v="1954-07-01T00:00:00"/>
    <d v="1954-07-01T00:00:00"/>
    <s v="50507XFER"/>
  </r>
  <r>
    <n v="0"/>
    <n v="0"/>
    <n v="0"/>
    <n v="0"/>
    <d v="2023-12-01T00:00:00"/>
    <s v="BH Colorado Electric Oper Co"/>
    <s v="Regulated Electric (122)"/>
    <s v="X DNU WPC Transmission Line #  249"/>
    <x v="223"/>
    <n v="135500"/>
    <x v="53"/>
    <n v="9776097"/>
    <s v="WOOD 1 POLE 60'"/>
    <d v="1996-07-01T00:00:00"/>
    <d v="1996-07-01T00:00:00"/>
    <s v="CPR Conversion"/>
  </r>
  <r>
    <n v="0"/>
    <n v="0"/>
    <n v="0"/>
    <n v="0"/>
    <d v="2023-12-01T00:00:00"/>
    <s v="BH Colorado Electric Oper Co"/>
    <s v="Regulated Electric (122)"/>
    <s v="X DNU WPC Transmission Line #  249"/>
    <x v="223"/>
    <n v="135500"/>
    <x v="434"/>
    <n v="9860126"/>
    <s v="WOOD 2 POLES 60'"/>
    <d v="1997-07-01T00:00:00"/>
    <d v="1997-07-01T00:00:00"/>
    <s v="CPR Conversion"/>
  </r>
  <r>
    <n v="0"/>
    <n v="0"/>
    <n v="0"/>
    <n v="0"/>
    <d v="2023-12-01T00:00:00"/>
    <s v="BH Colorado Electric Oper Co"/>
    <s v="Regulated Electric (122)"/>
    <s v="X DNU WPC Transmission Line #  249"/>
    <x v="223"/>
    <n v="135500"/>
    <x v="434"/>
    <n v="9975176"/>
    <s v="WOOD 2 POLES 60'"/>
    <d v="1992-07-01T00:00:00"/>
    <d v="1992-07-01T00:00:00"/>
    <s v="CPR Conversion"/>
  </r>
  <r>
    <n v="0"/>
    <n v="0"/>
    <n v="0"/>
    <n v="0"/>
    <d v="2023-12-01T00:00:00"/>
    <s v="BH Colorado Electric Oper Co"/>
    <s v="Regulated Electric (122)"/>
    <s v="X DNU WPC Transmission Line #  249"/>
    <x v="223"/>
    <n v="135500"/>
    <x v="434"/>
    <n v="9975177"/>
    <s v="WOOD 2 POLES 60'"/>
    <d v="1990-07-01T00:00:00"/>
    <d v="1990-07-01T00:00:00"/>
    <s v="CPR Conversion"/>
  </r>
  <r>
    <n v="0"/>
    <n v="0"/>
    <n v="0"/>
    <n v="0"/>
    <d v="2023-12-01T00:00:00"/>
    <s v="BH Colorado Electric Oper Co"/>
    <s v="Regulated Electric (122)"/>
    <s v="X DNU WPC Transmission Line #  249"/>
    <x v="223"/>
    <n v="135500"/>
    <x v="434"/>
    <n v="9776098"/>
    <s v="WOOD 2 POLES 60'"/>
    <d v="1996-07-01T00:00:00"/>
    <d v="1996-07-01T00:00:00"/>
    <s v="CPR Conversion"/>
  </r>
  <r>
    <n v="0"/>
    <n v="0"/>
    <n v="0"/>
    <n v="0"/>
    <d v="2023-12-01T00:00:00"/>
    <s v="BH Colorado Electric Oper Co"/>
    <s v="Regulated Electric (122)"/>
    <s v="X DNU WPC Transmission Line #  249"/>
    <x v="223"/>
    <n v="135500"/>
    <x v="430"/>
    <n v="9776225"/>
    <s v="WOOD 2 POLES 65'"/>
    <d v="1996-07-01T00:00:00"/>
    <d v="1996-07-01T00:00:00"/>
    <s v="CPR Conversion"/>
  </r>
  <r>
    <n v="0"/>
    <n v="0"/>
    <n v="0"/>
    <n v="0"/>
    <d v="2023-12-01T00:00:00"/>
    <s v="BH Colorado Electric Oper Co"/>
    <s v="Regulated Electric (122)"/>
    <s v="X DNU WPC Transmission Line #  249"/>
    <x v="223"/>
    <n v="135500"/>
    <x v="430"/>
    <n v="9856380"/>
    <s v="WOOD 2 POLES 65'"/>
    <d v="1997-07-01T00:00:00"/>
    <d v="1997-07-01T00:00:00"/>
    <s v="CPR Conversion"/>
  </r>
  <r>
    <n v="0"/>
    <n v="0"/>
    <n v="0"/>
    <n v="0"/>
    <d v="2023-12-01T00:00:00"/>
    <s v="BH Colorado Electric Oper Co"/>
    <s v="Regulated Electric (122)"/>
    <s v="X DNU WPC Transmission Line #  249"/>
    <x v="223"/>
    <n v="135500"/>
    <x v="430"/>
    <n v="9975175"/>
    <s v="WOOD 2 POLES 65'"/>
    <d v="1992-07-01T00:00:00"/>
    <d v="1992-07-01T00:00:00"/>
    <s v="CPR Conversion"/>
  </r>
  <r>
    <n v="0"/>
    <n v="0"/>
    <n v="0"/>
    <n v="0"/>
    <d v="2023-12-01T00:00:00"/>
    <s v="BH Colorado Electric Oper Co"/>
    <s v="Regulated Electric (122)"/>
    <s v="X DNU WPC Transmission Line #  249"/>
    <x v="223"/>
    <n v="135500"/>
    <x v="423"/>
    <n v="9862068"/>
    <s v="WOOD 2 POLES 70'"/>
    <d v="1997-07-01T00:00:00"/>
    <d v="1997-07-01T00:00:00"/>
    <s v="CPR Conversion"/>
  </r>
  <r>
    <n v="0"/>
    <n v="0"/>
    <n v="0"/>
    <n v="0"/>
    <d v="2023-12-01T00:00:00"/>
    <s v="BH Colorado Electric Oper Co"/>
    <s v="Regulated Electric (122)"/>
    <s v="X DNU WPC Transmission Line #  249"/>
    <x v="223"/>
    <n v="135500"/>
    <x v="444"/>
    <n v="9773820"/>
    <s v="WOOD 2 POLES 75'"/>
    <d v="1995-07-01T00:00:00"/>
    <d v="1995-07-01T00:00:00"/>
    <s v="CPR Conversion"/>
  </r>
  <r>
    <n v="0"/>
    <n v="0"/>
    <n v="0"/>
    <n v="0"/>
    <d v="2023-12-01T00:00:00"/>
    <s v="BH Colorado Electric Oper Co"/>
    <s v="Regulated Electric (122)"/>
    <s v="X DNU WPC Transmission Line #  249"/>
    <x v="223"/>
    <n v="135500"/>
    <x v="444"/>
    <n v="9862067"/>
    <s v="WOOD 2 POLES 75'"/>
    <d v="1997-07-01T00:00:00"/>
    <d v="1997-07-01T00:00:00"/>
    <s v="CPR Conversion"/>
  </r>
  <r>
    <n v="0"/>
    <n v="0"/>
    <n v="0"/>
    <n v="0"/>
    <d v="2023-12-01T00:00:00"/>
    <s v="BH Colorado Electric Oper Co"/>
    <s v="Regulated Electric (122)"/>
    <s v="X DNU WPC Transmission Line #  249"/>
    <x v="223"/>
    <n v="135500"/>
    <x v="467"/>
    <n v="9724212"/>
    <s v="WOOD 5 POLES 95'"/>
    <d v="1983-07-01T00:00:00"/>
    <d v="1983-07-01T00:00:00"/>
    <s v="CPR Conversion"/>
  </r>
  <r>
    <n v="0"/>
    <n v="0"/>
    <n v="0"/>
    <n v="0"/>
    <d v="2023-12-01T00:00:00"/>
    <s v="BH Colorado Electric Oper Co"/>
    <s v="Regulated Electric (122)"/>
    <s v="X DNU WPC Transmission Line #  249"/>
    <x v="223"/>
    <n v="135500"/>
    <x v="467"/>
    <n v="9706656"/>
    <s v="WOOD 5 POLES 95'"/>
    <d v="1990-07-01T00:00:00"/>
    <d v="1990-07-01T00:00:00"/>
    <s v="CPR Conversion"/>
  </r>
  <r>
    <n v="0"/>
    <n v="0"/>
    <n v="0"/>
    <n v="0"/>
    <d v="2023-12-01T00:00:00"/>
    <s v="BH Colorado Electric Oper Co"/>
    <s v="Regulated Electric (122)"/>
    <s v="X DNU WPC Transmission Line #  249"/>
    <x v="223"/>
    <n v="135600"/>
    <x v="74"/>
    <n v="10170990"/>
    <s v="Arrester -  0-10,000 Volts"/>
    <d v="2009-12-01T00:00:00"/>
    <d v="2009-01-01T00:00:00"/>
    <s v="7105249131"/>
  </r>
  <r>
    <n v="0"/>
    <n v="0"/>
    <n v="0"/>
    <n v="0"/>
    <d v="2023-12-01T00:00:00"/>
    <s v="BH Colorado Electric Oper Co"/>
    <s v="Regulated Electric (122)"/>
    <s v="X DNU WPC Transmission Line #  249"/>
    <x v="223"/>
    <n v="135600"/>
    <x v="64"/>
    <n v="20199877"/>
    <s v="Conductor, Oh Acsr Bare 4"/>
    <d v="2016-04-24T00:00:00"/>
    <d v="2016-01-01T00:00:00"/>
    <s v="10052177"/>
  </r>
  <r>
    <n v="0"/>
    <n v="0"/>
    <n v="0"/>
    <n v="0"/>
    <d v="2023-12-01T00:00:00"/>
    <s v="BH Colorado Electric Oper Co"/>
    <s v="Regulated Electric (122)"/>
    <s v="X DNU WPC Transmission Line #  249"/>
    <x v="223"/>
    <n v="135600"/>
    <x v="27"/>
    <n v="11873560"/>
    <s v="Conductor, Oh Acsr Bare 795 Mcm"/>
    <d v="2012-12-04T00:00:00"/>
    <d v="2012-01-01T00:00:00"/>
    <s v="10040536"/>
  </r>
  <r>
    <n v="0"/>
    <n v="0"/>
    <n v="0"/>
    <n v="0"/>
    <d v="2023-12-01T00:00:00"/>
    <s v="BH Colorado Electric Oper Co"/>
    <s v="Regulated Electric (122)"/>
    <s v="X DNU WPC Transmission Line #  249"/>
    <x v="223"/>
    <n v="135600"/>
    <x v="40"/>
    <n v="11534970"/>
    <s v="Conductor, Oh Copper Bare 4"/>
    <d v="2012-04-19T00:00:00"/>
    <d v="2012-01-01T00:00:00"/>
    <s v="60018883"/>
  </r>
  <r>
    <n v="0"/>
    <n v="0"/>
    <n v="0"/>
    <n v="0"/>
    <d v="2023-12-01T00:00:00"/>
    <s v="BH Colorado Electric Oper Co"/>
    <s v="Regulated Electric (122)"/>
    <s v="X DNU WPC Transmission Line #  249"/>
    <x v="223"/>
    <n v="135600"/>
    <x v="35"/>
    <n v="20759887"/>
    <s v="CONDUCTOR, OVERHEAD"/>
    <d v="1994-07-01T00:00:00"/>
    <d v="1994-07-01T00:00:00"/>
    <s v="50507XFER"/>
  </r>
  <r>
    <n v="0"/>
    <n v="0"/>
    <n v="0"/>
    <n v="0"/>
    <d v="2023-12-01T00:00:00"/>
    <s v="BH Colorado Electric Oper Co"/>
    <s v="Regulated Electric (122)"/>
    <s v="X DNU WPC Transmission Line #  249"/>
    <x v="223"/>
    <n v="135600"/>
    <x v="67"/>
    <n v="11873563"/>
    <s v="Dampers, Vibration"/>
    <d v="2012-12-04T00:00:00"/>
    <d v="2012-01-01T00:00:00"/>
    <s v="10040536"/>
  </r>
  <r>
    <n v="0"/>
    <n v="0"/>
    <n v="0"/>
    <n v="0"/>
    <d v="2023-12-01T00:00:00"/>
    <s v="BH Colorado Electric Oper Co"/>
    <s v="Regulated Electric (122)"/>
    <s v="X DNU WPC Transmission Line #  249"/>
    <x v="223"/>
    <n v="135600"/>
    <x v="3"/>
    <n v="9753659"/>
    <s v="Repl struc #83-Osmose-Ln 249"/>
    <d v="2005-12-15T00:00:00"/>
    <d v="2006-03-01T00:00:00"/>
    <s v="10022629"/>
  </r>
  <r>
    <n v="0"/>
    <n v="0"/>
    <n v="0"/>
    <n v="0"/>
    <d v="2023-12-01T00:00:00"/>
    <s v="BH Colorado Electric Oper Co"/>
    <s v="Regulated Electric (122)"/>
    <s v="X DNU WPC Transmission Line #  249"/>
    <x v="223"/>
    <n v="135600"/>
    <x v="3"/>
    <n v="11362864"/>
    <s v="PORTLAND TO WEST STATION H STRUCTURE 5 E : ETO115  PORTLAND TO WEST STATION 115KV LINE"/>
    <d v="2012-04-19T00:00:00"/>
    <d v="2012-04-01T00:00:00"/>
    <s v="60018883"/>
  </r>
  <r>
    <n v="0"/>
    <n v="0"/>
    <n v="0"/>
    <n v="0"/>
    <d v="2023-12-01T00:00:00"/>
    <s v="BH Colorado Electric Oper Co"/>
    <s v="Regulated Electric (122)"/>
    <s v="X DNU WPC Transmission Line #  249"/>
    <x v="223"/>
    <n v="135600"/>
    <x v="3"/>
    <n v="9753648"/>
    <s v="Repl 2 H Struc-Osmose-Ln 249"/>
    <d v="2005-12-15T00:00:00"/>
    <d v="2006-03-01T00:00:00"/>
    <s v="10022627"/>
  </r>
  <r>
    <n v="0"/>
    <n v="0"/>
    <n v="0"/>
    <n v="0"/>
    <d v="2023-12-01T00:00:00"/>
    <s v="BH Colorado Electric Oper Co"/>
    <s v="Regulated Electric (122)"/>
    <s v="X DNU WPC Transmission Line #  249"/>
    <x v="223"/>
    <n v="135600"/>
    <x v="68"/>
    <n v="11873555"/>
    <s v="INSULATOR, HORIZONTAL"/>
    <d v="2012-12-04T00:00:00"/>
    <d v="2012-01-01T00:00:00"/>
    <s v="10040536"/>
  </r>
  <r>
    <n v="0"/>
    <n v="0"/>
    <n v="0"/>
    <n v="0"/>
    <d v="2023-12-01T00:00:00"/>
    <s v="BH Colorado Electric Oper Co"/>
    <s v="Regulated Electric (122)"/>
    <s v="X DNU WPC Transmission Line #  249"/>
    <x v="223"/>
    <n v="135600"/>
    <x v="30"/>
    <n v="20759978"/>
    <s v="STATIC WIRE (TRANSMISSION LINES)"/>
    <d v="1994-07-01T00:00:00"/>
    <d v="1994-07-01T00:00:00"/>
    <s v="50507XFER"/>
  </r>
  <r>
    <n v="0"/>
    <n v="0"/>
    <n v="0"/>
    <n v="0"/>
    <d v="2023-12-01T00:00:00"/>
    <s v="BH Colorado Electric Oper Co"/>
    <s v="Regulated Electric (122)"/>
    <s v="X DNU WPC Transmission Line #  249"/>
    <x v="223"/>
    <n v="135600"/>
    <x v="30"/>
    <n v="11873522"/>
    <s v="OPGW GROUND WIRE(STATIC WIRE)"/>
    <d v="2012-12-04T00:00:00"/>
    <d v="2012-01-01T00:00:00"/>
    <s v="10040536"/>
  </r>
  <r>
    <n v="0"/>
    <n v="0"/>
    <n v="0"/>
    <n v="0"/>
    <d v="2023-12-01T00:00:00"/>
    <s v="BH Colorado Electric Oper Co"/>
    <s v="Regulated Electric (122)"/>
    <s v="X DNU WPC Transmission Line #  249"/>
    <x v="223"/>
    <n v="135600"/>
    <x v="31"/>
    <n v="9743153"/>
    <s v="SUSPENSION INSULATORS"/>
    <d v="2007-10-01T00:00:00"/>
    <d v="2007-01-01T00:00:00"/>
    <s v="7105249131"/>
  </r>
  <r>
    <n v="0"/>
    <n v="0"/>
    <n v="0"/>
    <n v="0"/>
    <d v="2023-12-01T00:00:00"/>
    <s v="BH Colorado Electric Oper Co"/>
    <s v="Regulated Electric (122)"/>
    <s v="X DNU WPC Transmission Line #  249"/>
    <x v="223"/>
    <n v="135600"/>
    <x v="31"/>
    <n v="9689016"/>
    <s v="SUSPENSION INSULATORS"/>
    <d v="1995-07-01T00:00:00"/>
    <d v="1995-07-01T00:00:00"/>
    <s v="CPR Conversion"/>
  </r>
  <r>
    <n v="0"/>
    <n v="0"/>
    <n v="0"/>
    <n v="0"/>
    <d v="2023-12-01T00:00:00"/>
    <s v="BH Colorado Electric Oper Co"/>
    <s v="Regulated Electric (122)"/>
    <s v="X DNU WPC Transmission Line #  249"/>
    <x v="223"/>
    <n v="135600"/>
    <x v="31"/>
    <n v="9860757"/>
    <s v="SUSPENSION INSULATORS"/>
    <d v="1997-07-01T00:00:00"/>
    <d v="1997-07-01T00:00:00"/>
    <s v="CPR Conversion"/>
  </r>
  <r>
    <n v="0"/>
    <n v="0"/>
    <n v="0"/>
    <n v="0"/>
    <d v="2023-12-01T00:00:00"/>
    <s v="BH Colorado Electric Oper Co"/>
    <s v="Regulated Electric (122)"/>
    <s v="X DNU WPC Transmission Line #  249"/>
    <x v="223"/>
    <n v="135600"/>
    <x v="31"/>
    <n v="9738333"/>
    <s v="SUSPENSION INSULATORS"/>
    <d v="2005-12-15T00:00:00"/>
    <d v="2005-01-01T00:00:00"/>
    <s v="10022627"/>
  </r>
  <r>
    <n v="0"/>
    <n v="0"/>
    <n v="0"/>
    <n v="0"/>
    <d v="2023-12-01T00:00:00"/>
    <s v="BH Colorado Electric Oper Co"/>
    <s v="Regulated Electric (122)"/>
    <s v="X DNU WPC Transmission Line #  249"/>
    <x v="223"/>
    <n v="135600"/>
    <x v="31"/>
    <n v="9817934"/>
    <s v="SUSPENSION INSULATORS"/>
    <d v="2004-10-01T00:00:00"/>
    <d v="2004-01-01T00:00:00"/>
    <s v="7105249131"/>
  </r>
  <r>
    <n v="0"/>
    <n v="0"/>
    <n v="0"/>
    <n v="0"/>
    <d v="2023-12-01T00:00:00"/>
    <s v="BH Colorado Electric Oper Co"/>
    <s v="Regulated Electric (122)"/>
    <s v="X DNU WPC Transmission Line #  249"/>
    <x v="223"/>
    <n v="135600"/>
    <x v="31"/>
    <n v="9698467"/>
    <s v="SUSPENSION INSULATORS"/>
    <d v="1996-07-01T00:00:00"/>
    <d v="1996-07-01T00:00:00"/>
    <s v="CPR Conversion"/>
  </r>
  <r>
    <n v="0"/>
    <n v="0"/>
    <n v="0"/>
    <n v="0"/>
    <d v="2023-12-01T00:00:00"/>
    <s v="BH Colorado Electric Oper Co"/>
    <s v="Regulated Electric (122)"/>
    <s v="X DNU WPC Transmission Line #  249"/>
    <x v="223"/>
    <n v="135600"/>
    <x v="31"/>
    <n v="9810971"/>
    <s v="SUSPENSION INSULATORS"/>
    <d v="2002-06-01T00:00:00"/>
    <d v="2002-01-01T00:00:00"/>
    <s v="7105249131"/>
  </r>
  <r>
    <n v="0"/>
    <n v="0"/>
    <n v="0"/>
    <n v="0"/>
    <d v="2023-12-01T00:00:00"/>
    <s v="BH Colorado Electric Oper Co"/>
    <s v="Regulated Electric (122)"/>
    <s v="X DNU WPC Transmission Line #  252"/>
    <x v="224"/>
    <n v="135002"/>
    <x v="18"/>
    <n v="10207049"/>
    <s v="RIGHT OF WAYS-PRUTCH"/>
    <d v="2009-07-16T00:00:00"/>
    <d v="2009-07-01T00:00:00"/>
    <s v="10026793"/>
  </r>
  <r>
    <n v="0"/>
    <n v="0"/>
    <n v="0"/>
    <n v="0"/>
    <d v="2023-12-01T00:00:00"/>
    <s v="BH Colorado Electric Oper Co"/>
    <s v="Regulated Electric (122)"/>
    <s v="X DNU WPC Transmission Line #  252"/>
    <x v="224"/>
    <n v="135002"/>
    <x v="18"/>
    <n v="10207043"/>
    <s v="RIGHT OF WAY-DIAZ"/>
    <d v="2009-07-16T00:00:00"/>
    <d v="2009-07-01T00:00:00"/>
    <s v="10026793"/>
  </r>
  <r>
    <n v="0"/>
    <n v="0"/>
    <n v="0"/>
    <n v="0"/>
    <d v="2023-12-01T00:00:00"/>
    <s v="BH Colorado Electric Oper Co"/>
    <s v="Regulated Electric (122)"/>
    <s v="X DNU WPC Transmission Line #  252"/>
    <x v="224"/>
    <n v="135002"/>
    <x v="18"/>
    <n v="10207046"/>
    <s v="RIGHT OF WAY-CCS DEVELOPMENT"/>
    <d v="2009-07-16T00:00:00"/>
    <d v="2009-07-01T00:00:00"/>
    <s v="10026793"/>
  </r>
  <r>
    <n v="0"/>
    <n v="0"/>
    <n v="0"/>
    <n v="0"/>
    <d v="2023-12-01T00:00:00"/>
    <s v="BH Colorado Electric Oper Co"/>
    <s v="Regulated Electric (122)"/>
    <s v="X DNU WPC Transmission Line #  252"/>
    <x v="224"/>
    <n v="135002"/>
    <x v="18"/>
    <n v="10207037"/>
    <s v="RIGHT OF WAYS - EDEN"/>
    <d v="2009-07-16T00:00:00"/>
    <d v="2009-07-01T00:00:00"/>
    <s v="10026793"/>
  </r>
  <r>
    <n v="0"/>
    <n v="0"/>
    <n v="0"/>
    <n v="0"/>
    <d v="2023-12-01T00:00:00"/>
    <s v="BH Colorado Electric Oper Co"/>
    <s v="Regulated Electric (122)"/>
    <s v="X DNU WPC Transmission Line #  252"/>
    <x v="224"/>
    <n v="135002"/>
    <x v="18"/>
    <n v="10207052"/>
    <s v="RIGHT OF WAY - PRUTCH"/>
    <d v="2009-07-16T00:00:00"/>
    <d v="2009-07-01T00:00:00"/>
    <s v="10026793"/>
  </r>
  <r>
    <n v="0"/>
    <n v="0"/>
    <n v="0"/>
    <n v="0"/>
    <d v="2023-12-01T00:00:00"/>
    <s v="BH Colorado Electric Oper Co"/>
    <s v="Regulated Electric (122)"/>
    <s v="X DNU WPC Transmission Line #  252"/>
    <x v="224"/>
    <n v="135002"/>
    <x v="18"/>
    <n v="10207040"/>
    <s v="RIGHT OF WAY -351 PARTNERSHIP"/>
    <d v="2009-07-16T00:00:00"/>
    <d v="2009-07-01T00:00:00"/>
    <s v="10026793"/>
  </r>
  <r>
    <n v="0"/>
    <n v="0"/>
    <n v="0"/>
    <n v="0"/>
    <d v="2023-12-01T00:00:00"/>
    <s v="BH Colorado Electric Oper Co"/>
    <s v="Regulated Electric (122)"/>
    <s v="X DNU WPC Transmission Line #  252"/>
    <x v="224"/>
    <n v="135500"/>
    <x v="32"/>
    <n v="9819286"/>
    <s v="CROSSARM ASSEMBLIES, WOOD"/>
    <d v="2005-05-01T00:00:00"/>
    <d v="2005-01-01T00:00:00"/>
    <s v="7105252131"/>
  </r>
  <r>
    <n v="0"/>
    <n v="0"/>
    <n v="0"/>
    <n v="0"/>
    <d v="2023-12-01T00:00:00"/>
    <s v="BH Colorado Electric Oper Co"/>
    <s v="Regulated Electric (122)"/>
    <s v="X DNU WPC Transmission Line #  252"/>
    <x v="224"/>
    <n v="135500"/>
    <x v="32"/>
    <n v="21285372"/>
    <s v="CROSSARM ASSEMBLIES, WOOD"/>
    <d v="1964-07-01T00:00:00"/>
    <d v="1964-07-01T00:00:00"/>
    <s v="50507XFER"/>
  </r>
  <r>
    <n v="0"/>
    <n v="0"/>
    <n v="0"/>
    <n v="0"/>
    <d v="2023-12-01T00:00:00"/>
    <s v="BH Colorado Electric Oper Co"/>
    <s v="Regulated Electric (122)"/>
    <s v="X DNU WPC Transmission Line #  252"/>
    <x v="224"/>
    <n v="135500"/>
    <x v="32"/>
    <n v="9741919"/>
    <s v="CROSSARM ASSEMBLIES, WOOD"/>
    <d v="2006-06-19T00:00:00"/>
    <d v="2006-01-01T00:00:00"/>
    <s v="10023346"/>
  </r>
  <r>
    <n v="0"/>
    <n v="0"/>
    <n v="0"/>
    <n v="0"/>
    <d v="2023-12-01T00:00:00"/>
    <s v="BH Colorado Electric Oper Co"/>
    <s v="Regulated Electric (122)"/>
    <s v="X DNU WPC Transmission Line #  252"/>
    <x v="224"/>
    <n v="135500"/>
    <x v="32"/>
    <n v="21285393"/>
    <s v="CROSSARM ASSEMBLIES, WOOD"/>
    <d v="1977-07-01T00:00:00"/>
    <d v="1977-07-01T00:00:00"/>
    <s v="50507XFER"/>
  </r>
  <r>
    <n v="0"/>
    <n v="0"/>
    <n v="0"/>
    <n v="0"/>
    <d v="2023-12-01T00:00:00"/>
    <s v="BH Colorado Electric Oper Co"/>
    <s v="Regulated Electric (122)"/>
    <s v="X DNU WPC Transmission Line #  252"/>
    <x v="224"/>
    <n v="135500"/>
    <x v="32"/>
    <n v="21285386"/>
    <s v="CROSSARM ASSEMBLIES, WOOD"/>
    <d v="1972-07-01T00:00:00"/>
    <d v="1972-07-01T00:00:00"/>
    <s v="50507XFER"/>
  </r>
  <r>
    <n v="0"/>
    <n v="0"/>
    <n v="0"/>
    <n v="0"/>
    <d v="2023-12-01T00:00:00"/>
    <s v="BH Colorado Electric Oper Co"/>
    <s v="Regulated Electric (122)"/>
    <s v="X DNU WPC Transmission Line #  252"/>
    <x v="224"/>
    <n v="135500"/>
    <x v="32"/>
    <n v="9817904"/>
    <s v="CROSSARM ASSEMBLIES, WOOD"/>
    <d v="2004-10-01T00:00:00"/>
    <d v="2004-01-01T00:00:00"/>
    <s v="7105252131"/>
  </r>
  <r>
    <n v="0"/>
    <n v="0"/>
    <n v="0"/>
    <n v="0"/>
    <d v="2023-12-01T00:00:00"/>
    <s v="BH Colorado Electric Oper Co"/>
    <s v="Regulated Electric (122)"/>
    <s v="X DNU WPC Transmission Line #  252"/>
    <x v="224"/>
    <n v="135500"/>
    <x v="32"/>
    <n v="21285379"/>
    <s v="CROSSARM ASSEMBLIES, WOOD"/>
    <d v="1964-07-01T00:00:00"/>
    <d v="1964-07-01T00:00:00"/>
    <s v="50507XFER"/>
  </r>
  <r>
    <n v="0"/>
    <n v="0"/>
    <n v="0"/>
    <n v="0"/>
    <d v="2023-12-01T00:00:00"/>
    <s v="BH Colorado Electric Oper Co"/>
    <s v="Regulated Electric (122)"/>
    <s v="X DNU WPC Transmission Line #  252"/>
    <x v="224"/>
    <n v="135500"/>
    <x v="20"/>
    <n v="11534566"/>
    <s v="Crossarm, Assy"/>
    <d v="2012-04-09T00:00:00"/>
    <d v="2012-01-01T00:00:00"/>
    <s v="60018902"/>
  </r>
  <r>
    <n v="0"/>
    <n v="0"/>
    <n v="0"/>
    <n v="0"/>
    <d v="2023-12-01T00:00:00"/>
    <s v="BH Colorado Electric Oper Co"/>
    <s v="Regulated Electric (122)"/>
    <s v="X DNU WPC Transmission Line #  252"/>
    <x v="224"/>
    <n v="135500"/>
    <x v="84"/>
    <n v="11106966"/>
    <s v="ARM: DAVIT STEEL 4 FT LENGTH"/>
    <d v="2011-06-14T00:00:00"/>
    <d v="2011-01-01T00:00:00"/>
    <s v="10027394"/>
  </r>
  <r>
    <n v="0"/>
    <n v="0"/>
    <n v="0"/>
    <n v="0"/>
    <d v="2023-12-01T00:00:00"/>
    <s v="BH Colorado Electric Oper Co"/>
    <s v="Regulated Electric (122)"/>
    <s v="X DNU WPC Transmission Line #  252"/>
    <x v="224"/>
    <n v="135500"/>
    <x v="3"/>
    <n v="9729245"/>
    <s v="DSIGN/ BUILD 115KV LINE VESTAS"/>
    <d v="2009-07-16T00:00:00"/>
    <d v="2009-07-01T00:00:00"/>
    <s v="10026793"/>
  </r>
  <r>
    <n v="0"/>
    <n v="0"/>
    <n v="0"/>
    <n v="0"/>
    <d v="2023-12-01T00:00:00"/>
    <s v="BH Colorado Electric Oper Co"/>
    <s v="Regulated Electric (122)"/>
    <s v="X DNU WPC Transmission Line #  252"/>
    <x v="224"/>
    <n v="135500"/>
    <x v="3"/>
    <n v="9750524"/>
    <s v="Repl structure-line 252"/>
    <d v="2006-06-19T00:00:00"/>
    <d v="2006-06-01T00:00:00"/>
    <s v="10023346"/>
  </r>
  <r>
    <n v="0"/>
    <n v="0"/>
    <n v="0"/>
    <n v="0"/>
    <d v="2023-12-01T00:00:00"/>
    <s v="BH Colorado Electric Oper Co"/>
    <s v="Regulated Electric (122)"/>
    <s v="X DNU WPC Transmission Line #  252"/>
    <x v="224"/>
    <n v="135500"/>
    <x v="3"/>
    <n v="11362694"/>
    <s v="READER TO BURNT MILL REPLACE 2- H STRUCT : ETO115  READER TO BURNT REPLACE 2-H'S"/>
    <d v="2012-04-09T00:00:00"/>
    <d v="2012-04-01T00:00:00"/>
    <s v="60018902"/>
  </r>
  <r>
    <n v="0"/>
    <n v="0"/>
    <n v="0"/>
    <n v="0"/>
    <d v="2023-12-01T00:00:00"/>
    <s v="BH Colorado Electric Oper Co"/>
    <s v="Regulated Electric (122)"/>
    <s v="X DNU WPC Transmission Line #  252"/>
    <x v="224"/>
    <n v="135500"/>
    <x v="3"/>
    <n v="10914057"/>
    <s v="RELOCATE 69KV TRNS LINE TO ANG"/>
    <d v="2011-06-14T00:00:00"/>
    <d v="2011-06-01T00:00:00"/>
    <s v="10027394"/>
  </r>
  <r>
    <n v="0"/>
    <n v="0"/>
    <n v="0"/>
    <n v="0"/>
    <d v="2023-12-01T00:00:00"/>
    <s v="BH Colorado Electric Oper Co"/>
    <s v="Regulated Electric (122)"/>
    <s v="X DNU WPC Transmission Line #  252"/>
    <x v="224"/>
    <n v="135500"/>
    <x v="33"/>
    <n v="10207027"/>
    <s v="POLE STRUCTURES-TRANSMISSION LINES"/>
    <d v="2009-07-16T00:00:00"/>
    <d v="2009-01-01T00:00:00"/>
    <s v="10026793"/>
  </r>
  <r>
    <n v="0"/>
    <n v="0"/>
    <n v="0"/>
    <n v="0"/>
    <d v="2023-12-01T00:00:00"/>
    <s v="BH Colorado Electric Oper Co"/>
    <s v="Regulated Electric (122)"/>
    <s v="X DNU WPC Transmission Line #  252"/>
    <x v="224"/>
    <n v="135500"/>
    <x v="26"/>
    <n v="11106971"/>
    <s v="POLE WOOD, 75 FOOT CLASS 1"/>
    <d v="2011-06-14T00:00:00"/>
    <d v="2011-01-01T00:00:00"/>
    <s v="10027394"/>
  </r>
  <r>
    <n v="0"/>
    <n v="0"/>
    <n v="0"/>
    <n v="0"/>
    <d v="2023-12-01T00:00:00"/>
    <s v="BH Colorado Electric Oper Co"/>
    <s v="Regulated Electric (122)"/>
    <s v="X DNU WPC Transmission Line #  252"/>
    <x v="224"/>
    <n v="135500"/>
    <x v="26"/>
    <n v="11534563"/>
    <s v="Pole, Wood, 65' Or Greater"/>
    <d v="2012-04-09T00:00:00"/>
    <d v="2012-01-01T00:00:00"/>
    <s v="60018902"/>
  </r>
  <r>
    <n v="0"/>
    <n v="0"/>
    <n v="0"/>
    <n v="0"/>
    <d v="2023-12-01T00:00:00"/>
    <s v="BH Colorado Electric Oper Co"/>
    <s v="Regulated Electric (122)"/>
    <s v="X DNU WPC Transmission Line #  252"/>
    <x v="224"/>
    <n v="135500"/>
    <x v="34"/>
    <n v="9741920"/>
    <s v="POLE, WOOD"/>
    <d v="2006-06-19T00:00:00"/>
    <d v="2006-01-01T00:00:00"/>
    <s v="10023346"/>
  </r>
  <r>
    <n v="0"/>
    <n v="0"/>
    <n v="0"/>
    <n v="0"/>
    <d v="2023-12-01T00:00:00"/>
    <s v="BH Colorado Electric Oper Co"/>
    <s v="Regulated Electric (122)"/>
    <s v="X DNU WPC Transmission Line #  252"/>
    <x v="224"/>
    <n v="135500"/>
    <x v="34"/>
    <n v="9819287"/>
    <s v="POLE, WOOD"/>
    <d v="2005-05-01T00:00:00"/>
    <d v="2005-01-01T00:00:00"/>
    <s v="7105252131"/>
  </r>
  <r>
    <n v="0"/>
    <n v="0"/>
    <n v="0"/>
    <n v="0"/>
    <d v="2023-12-01T00:00:00"/>
    <s v="BH Colorado Electric Oper Co"/>
    <s v="Regulated Electric (122)"/>
    <s v="X DNU WPC Transmission Line #  252"/>
    <x v="224"/>
    <n v="135500"/>
    <x v="34"/>
    <n v="21285428"/>
    <s v="POLE, WOOD"/>
    <d v="1972-07-01T00:00:00"/>
    <d v="1972-07-01T00:00:00"/>
    <s v="50507XFER"/>
  </r>
  <r>
    <n v="0"/>
    <n v="0"/>
    <n v="0"/>
    <n v="0"/>
    <d v="2023-12-01T00:00:00"/>
    <s v="BH Colorado Electric Oper Co"/>
    <s v="Regulated Electric (122)"/>
    <s v="X DNU WPC Transmission Line #  252"/>
    <x v="224"/>
    <n v="135500"/>
    <x v="34"/>
    <n v="21285435"/>
    <s v="POLE, WOOD"/>
    <d v="1977-07-01T00:00:00"/>
    <d v="1977-07-01T00:00:00"/>
    <s v="50507XFER"/>
  </r>
  <r>
    <n v="0"/>
    <n v="0"/>
    <n v="0"/>
    <n v="0"/>
    <d v="2023-12-01T00:00:00"/>
    <s v="BH Colorado Electric Oper Co"/>
    <s v="Regulated Electric (122)"/>
    <s v="X DNU WPC Transmission Line #  252"/>
    <x v="224"/>
    <n v="135500"/>
    <x v="34"/>
    <n v="21285414"/>
    <s v="POLE, WOOD"/>
    <d v="1964-07-01T00:00:00"/>
    <d v="1964-07-01T00:00:00"/>
    <s v="50507XFER"/>
  </r>
  <r>
    <n v="0"/>
    <n v="0"/>
    <n v="0"/>
    <n v="0"/>
    <d v="2023-12-01T00:00:00"/>
    <s v="BH Colorado Electric Oper Co"/>
    <s v="Regulated Electric (122)"/>
    <s v="X DNU WPC Transmission Line #  252"/>
    <x v="224"/>
    <n v="135500"/>
    <x v="34"/>
    <n v="21285421"/>
    <s v="POLE, WOOD"/>
    <d v="1964-07-01T00:00:00"/>
    <d v="1964-07-01T00:00:00"/>
    <s v="50507XFER"/>
  </r>
  <r>
    <n v="0"/>
    <n v="0"/>
    <n v="0"/>
    <n v="0"/>
    <d v="2023-12-01T00:00:00"/>
    <s v="BH Colorado Electric Oper Co"/>
    <s v="Regulated Electric (122)"/>
    <s v="X DNU WPC Transmission Line #  252"/>
    <x v="224"/>
    <n v="135500"/>
    <x v="34"/>
    <n v="21285400"/>
    <s v="POLE, WOOD"/>
    <d v="1964-07-01T00:00:00"/>
    <d v="1964-07-01T00:00:00"/>
    <s v="50507XFER"/>
  </r>
  <r>
    <n v="0"/>
    <n v="0"/>
    <n v="0"/>
    <n v="0"/>
    <d v="2023-12-01T00:00:00"/>
    <s v="BH Colorado Electric Oper Co"/>
    <s v="Regulated Electric (122)"/>
    <s v="X DNU WPC Transmission Line #  252"/>
    <x v="224"/>
    <n v="135500"/>
    <x v="34"/>
    <n v="21285442"/>
    <s v="POLE, WOOD"/>
    <d v="1986-07-01T00:00:00"/>
    <d v="1986-07-01T00:00:00"/>
    <s v="50507XFER"/>
  </r>
  <r>
    <n v="0"/>
    <n v="0"/>
    <n v="0"/>
    <n v="0"/>
    <d v="2023-12-01T00:00:00"/>
    <s v="BH Colorado Electric Oper Co"/>
    <s v="Regulated Electric (122)"/>
    <s v="X DNU WPC Transmission Line #  252"/>
    <x v="224"/>
    <n v="135500"/>
    <x v="34"/>
    <n v="21285407"/>
    <s v="POLE, WOOD"/>
    <d v="1964-07-01T00:00:00"/>
    <d v="1964-07-01T00:00:00"/>
    <s v="50507XFER"/>
  </r>
  <r>
    <n v="0"/>
    <n v="0"/>
    <n v="0"/>
    <n v="0"/>
    <d v="2023-12-01T00:00:00"/>
    <s v="BH Colorado Electric Oper Co"/>
    <s v="Regulated Electric (122)"/>
    <s v="X DNU WPC Transmission Line #  252"/>
    <x v="224"/>
    <n v="135600"/>
    <x v="85"/>
    <n v="11106952"/>
    <s v="Conductor, Oh Acsr Bare 266.8 Mcm"/>
    <d v="2011-06-14T00:00:00"/>
    <d v="2011-01-01T00:00:00"/>
    <s v="10027394"/>
  </r>
  <r>
    <n v="0"/>
    <n v="0"/>
    <n v="0"/>
    <n v="0"/>
    <d v="2023-12-01T00:00:00"/>
    <s v="BH Colorado Electric Oper Co"/>
    <s v="Regulated Electric (122)"/>
    <s v="X DNU WPC Transmission Line #  252"/>
    <x v="224"/>
    <n v="135600"/>
    <x v="40"/>
    <n v="11534556"/>
    <s v="Conductor, Oh Copper Bare 4"/>
    <d v="2012-04-09T00:00:00"/>
    <d v="2012-01-01T00:00:00"/>
    <s v="60018902"/>
  </r>
  <r>
    <n v="0"/>
    <n v="0"/>
    <n v="0"/>
    <n v="0"/>
    <d v="2023-12-01T00:00:00"/>
    <s v="BH Colorado Electric Oper Co"/>
    <s v="Regulated Electric (122)"/>
    <s v="X DNU WPC Transmission Line #  252"/>
    <x v="224"/>
    <n v="135600"/>
    <x v="40"/>
    <n v="11106963"/>
    <s v="CONDUCTOR, OH COPPER BARE 4"/>
    <d v="2011-06-14T00:00:00"/>
    <d v="2011-01-01T00:00:00"/>
    <s v="10027394"/>
  </r>
  <r>
    <n v="0"/>
    <n v="0"/>
    <n v="0"/>
    <n v="0"/>
    <d v="2023-12-01T00:00:00"/>
    <s v="BH Colorado Electric Oper Co"/>
    <s v="Regulated Electric (122)"/>
    <s v="X DNU WPC Transmission Line #  252"/>
    <x v="224"/>
    <n v="135600"/>
    <x v="41"/>
    <n v="10207034"/>
    <s v="CONDUCTORS-TRANSMISSION LINES"/>
    <d v="2009-07-16T00:00:00"/>
    <d v="2009-01-01T00:00:00"/>
    <s v="10026793"/>
  </r>
  <r>
    <n v="0"/>
    <n v="0"/>
    <n v="0"/>
    <n v="0"/>
    <d v="2023-12-01T00:00:00"/>
    <s v="BH Colorado Electric Oper Co"/>
    <s v="Regulated Electric (122)"/>
    <s v="X DNU WPC Transmission Line #  252"/>
    <x v="224"/>
    <n v="135600"/>
    <x v="3"/>
    <n v="11362697"/>
    <s v="READER TO BURNT MILL REPLACE 2- H STRUCT : ETO115  READER TO BURNT REPLACE 2-H'S"/>
    <d v="2012-04-09T00:00:00"/>
    <d v="2012-04-01T00:00:00"/>
    <s v="60018902"/>
  </r>
  <r>
    <n v="0"/>
    <n v="0"/>
    <n v="0"/>
    <n v="0"/>
    <d v="2023-12-01T00:00:00"/>
    <s v="BH Colorado Electric Oper Co"/>
    <s v="Regulated Electric (122)"/>
    <s v="X DNU WPC Transmission Line #  252"/>
    <x v="224"/>
    <n v="135600"/>
    <x v="3"/>
    <n v="9729244"/>
    <s v="DSIGN/ BUILD 115KV LINE VESTAS"/>
    <d v="2009-07-16T00:00:00"/>
    <d v="2009-07-01T00:00:00"/>
    <s v="10026793"/>
  </r>
  <r>
    <n v="0"/>
    <n v="0"/>
    <n v="0"/>
    <n v="0"/>
    <d v="2023-12-01T00:00:00"/>
    <s v="BH Colorado Electric Oper Co"/>
    <s v="Regulated Electric (122)"/>
    <s v="X DNU WPC Transmission Line #  252"/>
    <x v="224"/>
    <n v="135600"/>
    <x v="3"/>
    <n v="10914060"/>
    <s v="RELOCATE 69KV TRNS LINE TO ANG"/>
    <d v="2011-06-14T00:00:00"/>
    <d v="2011-06-01T00:00:00"/>
    <s v="10027394"/>
  </r>
  <r>
    <n v="0"/>
    <n v="0"/>
    <n v="0"/>
    <n v="0"/>
    <d v="2023-12-01T00:00:00"/>
    <s v="BH Colorado Electric Oper Co"/>
    <s v="Regulated Electric (122)"/>
    <s v="X DNU WPC Transmission Line #  252"/>
    <x v="224"/>
    <n v="135600"/>
    <x v="3"/>
    <n v="9711533"/>
    <s v="Repl structure-line 252"/>
    <d v="2006-06-19T00:00:00"/>
    <d v="2006-06-01T00:00:00"/>
    <s v="10023346"/>
  </r>
  <r>
    <n v="0"/>
    <n v="0"/>
    <n v="0"/>
    <n v="0"/>
    <d v="2023-12-01T00:00:00"/>
    <s v="BH Colorado Electric Oper Co"/>
    <s v="Regulated Electric (122)"/>
    <s v="X DNU WPC Transmission Line #  252"/>
    <x v="224"/>
    <n v="135600"/>
    <x v="68"/>
    <n v="11106980"/>
    <s v="INSULATOR, HORIZONTAL 115 KV"/>
    <d v="2011-06-14T00:00:00"/>
    <d v="2011-01-01T00:00:00"/>
    <s v="10027394"/>
  </r>
  <r>
    <n v="0"/>
    <n v="0"/>
    <n v="0"/>
    <n v="0"/>
    <d v="2023-12-01T00:00:00"/>
    <s v="BH Colorado Electric Oper Co"/>
    <s v="Regulated Electric (122)"/>
    <s v="X DNU WPC Transmission Line #  252"/>
    <x v="224"/>
    <n v="135600"/>
    <x v="30"/>
    <n v="11106960"/>
    <s v="WIRE: GUY STRAND 7 STRENGTH"/>
    <d v="2011-06-14T00:00:00"/>
    <d v="2011-01-01T00:00:00"/>
    <s v="10027394"/>
  </r>
  <r>
    <n v="0"/>
    <n v="0"/>
    <n v="0"/>
    <n v="0"/>
    <d v="2023-12-01T00:00:00"/>
    <s v="BH Colorado Electric Oper Co"/>
    <s v="Regulated Electric (122)"/>
    <s v="X DNU WPC Transmission Line #  252"/>
    <x v="224"/>
    <n v="135600"/>
    <x v="31"/>
    <n v="9741921"/>
    <s v="SUSPENSION INSULATORS"/>
    <d v="2006-06-19T00:00:00"/>
    <d v="2006-01-01T00:00:00"/>
    <s v="10023346"/>
  </r>
  <r>
    <n v="0"/>
    <n v="0"/>
    <n v="0"/>
    <n v="0"/>
    <d v="2023-12-01T00:00:00"/>
    <s v="BH Colorado Electric Oper Co"/>
    <s v="Regulated Electric (122)"/>
    <s v="X DNU WPC Transmission Line #  252"/>
    <x v="224"/>
    <n v="135600"/>
    <x v="31"/>
    <n v="9819288"/>
    <s v="SUSPENSION INSULATORS"/>
    <d v="2005-05-01T00:00:00"/>
    <d v="2005-01-01T00:00:00"/>
    <s v="7105252131"/>
  </r>
  <r>
    <n v="0"/>
    <n v="0"/>
    <n v="0"/>
    <n v="0"/>
    <d v="2023-12-01T00:00:00"/>
    <s v="BH Colorado Electric Oper Co"/>
    <s v="Regulated Electric (122)"/>
    <s v="X DNU WPC Transmission Line #  256"/>
    <x v="225"/>
    <n v="135001"/>
    <x v="16"/>
    <n v="21285307"/>
    <s v="LAND - TRACT 32"/>
    <d v="1977-07-01T00:00:00"/>
    <d v="1977-07-01T00:00:00"/>
    <s v="50507XFER"/>
  </r>
  <r>
    <n v="0"/>
    <n v="0"/>
    <n v="0"/>
    <n v="0"/>
    <d v="2023-12-01T00:00:00"/>
    <s v="BH Colorado Electric Oper Co"/>
    <s v="Regulated Electric (122)"/>
    <s v="X DNU WPC Transmission Line #  256"/>
    <x v="225"/>
    <n v="135001"/>
    <x v="16"/>
    <n v="21285304"/>
    <s v="LAND - TRACT 34"/>
    <d v="1977-07-01T00:00:00"/>
    <d v="1977-07-01T00:00:00"/>
    <s v="50507XFER"/>
  </r>
  <r>
    <n v="0"/>
    <n v="0"/>
    <n v="0"/>
    <n v="0"/>
    <d v="2023-12-01T00:00:00"/>
    <s v="BH Colorado Electric Oper Co"/>
    <s v="Regulated Electric (122)"/>
    <s v="X DNU WPC Transmission Line #  256"/>
    <x v="225"/>
    <n v="135001"/>
    <x v="16"/>
    <n v="21285310"/>
    <s v="LAND - TRACT 33"/>
    <d v="1977-07-01T00:00:00"/>
    <d v="1977-07-01T00:00:00"/>
    <s v="50507XFER"/>
  </r>
  <r>
    <n v="0"/>
    <n v="0"/>
    <n v="0"/>
    <n v="0"/>
    <d v="2023-12-01T00:00:00"/>
    <s v="BH Colorado Electric Oper Co"/>
    <s v="Regulated Electric (122)"/>
    <s v="X DNU WPC Transmission Line #  256"/>
    <x v="225"/>
    <n v="135001"/>
    <x v="16"/>
    <n v="21285301"/>
    <s v="LAND - TRACT 31"/>
    <d v="1964-07-01T00:00:00"/>
    <d v="1964-07-01T00:00:00"/>
    <s v="50507XFER"/>
  </r>
  <r>
    <n v="0"/>
    <n v="0"/>
    <n v="0"/>
    <n v="0"/>
    <d v="2023-12-01T00:00:00"/>
    <s v="BH Colorado Electric Oper Co"/>
    <s v="Regulated Electric (122)"/>
    <s v="X DNU WPC Transmission Line #  256"/>
    <x v="225"/>
    <n v="135002"/>
    <x v="17"/>
    <n v="21285327"/>
    <s v="T-LIN S20 T21 R65"/>
    <d v="1964-07-01T00:00:00"/>
    <d v="1964-07-01T00:00:00"/>
    <s v="50507XFER"/>
  </r>
  <r>
    <n v="0"/>
    <n v="0"/>
    <n v="0"/>
    <n v="0"/>
    <d v="2023-12-01T00:00:00"/>
    <s v="BH Colorado Electric Oper Co"/>
    <s v="Regulated Electric (122)"/>
    <s v="X DNU WPC Transmission Line #  256"/>
    <x v="225"/>
    <n v="135002"/>
    <x v="17"/>
    <n v="21285334"/>
    <s v="T-LIN S25 T21 R65"/>
    <d v="1964-07-01T00:00:00"/>
    <d v="1964-07-01T00:00:00"/>
    <s v="50507XFER"/>
  </r>
  <r>
    <n v="0"/>
    <n v="0"/>
    <n v="0"/>
    <n v="0"/>
    <d v="2023-12-01T00:00:00"/>
    <s v="BH Colorado Electric Oper Co"/>
    <s v="Regulated Electric (122)"/>
    <s v="X DNU WPC Transmission Line #  256"/>
    <x v="225"/>
    <n v="135002"/>
    <x v="17"/>
    <n v="21285337"/>
    <s v="T-LIN S28 T21 R65"/>
    <d v="1964-07-01T00:00:00"/>
    <d v="1964-07-01T00:00:00"/>
    <s v="50507XFER"/>
  </r>
  <r>
    <n v="0"/>
    <n v="0"/>
    <n v="0"/>
    <n v="0"/>
    <d v="2023-12-01T00:00:00"/>
    <s v="BH Colorado Electric Oper Co"/>
    <s v="Regulated Electric (122)"/>
    <s v="X DNU WPC Transmission Line #  256"/>
    <x v="225"/>
    <n v="135002"/>
    <x v="17"/>
    <n v="21285351"/>
    <s v="T-LIN S18 T21 R65"/>
    <d v="1964-07-01T00:00:00"/>
    <d v="1964-07-01T00:00:00"/>
    <s v="50507XFER"/>
  </r>
  <r>
    <n v="0"/>
    <n v="0"/>
    <n v="0"/>
    <n v="0"/>
    <d v="2023-12-01T00:00:00"/>
    <s v="BH Colorado Electric Oper Co"/>
    <s v="Regulated Electric (122)"/>
    <s v="X DNU WPC Transmission Line #  256"/>
    <x v="225"/>
    <n v="135002"/>
    <x v="17"/>
    <n v="21285320"/>
    <s v="T-LIN S31 T20 R65"/>
    <d v="1964-07-01T00:00:00"/>
    <d v="1964-07-01T00:00:00"/>
    <s v="50507XFER"/>
  </r>
  <r>
    <n v="0"/>
    <n v="0"/>
    <n v="0"/>
    <n v="0"/>
    <d v="2023-12-01T00:00:00"/>
    <s v="BH Colorado Electric Oper Co"/>
    <s v="Regulated Electric (122)"/>
    <s v="X DNU WPC Transmission Line #  256"/>
    <x v="225"/>
    <n v="135002"/>
    <x v="17"/>
    <n v="21285313"/>
    <s v="T-LIN S06 T21 R65"/>
    <d v="1964-07-01T00:00:00"/>
    <d v="1964-07-01T00:00:00"/>
    <s v="50507XFER"/>
  </r>
  <r>
    <n v="0"/>
    <n v="0"/>
    <n v="0"/>
    <n v="0"/>
    <d v="2023-12-01T00:00:00"/>
    <s v="BH Colorado Electric Oper Co"/>
    <s v="Regulated Electric (122)"/>
    <s v="X DNU WPC Transmission Line #  256"/>
    <x v="225"/>
    <n v="135002"/>
    <x v="17"/>
    <n v="21285344"/>
    <s v="T-LIN S07 T21 R65"/>
    <d v="1964-07-01T00:00:00"/>
    <d v="1964-07-01T00:00:00"/>
    <s v="50507XFER"/>
  </r>
  <r>
    <n v="0"/>
    <n v="0"/>
    <n v="0"/>
    <n v="0"/>
    <d v="2023-12-01T00:00:00"/>
    <s v="BH Colorado Electric Oper Co"/>
    <s v="Regulated Electric (122)"/>
    <s v="X DNU WPC Transmission Line #  256"/>
    <x v="225"/>
    <n v="135500"/>
    <x v="32"/>
    <n v="9814717"/>
    <s v="CROSSARM ASSEMBLIES, WOOD"/>
    <d v="2003-04-01T00:00:00"/>
    <d v="2003-01-01T00:00:00"/>
    <s v="10017633"/>
  </r>
  <r>
    <n v="0"/>
    <n v="0"/>
    <n v="0"/>
    <n v="0"/>
    <d v="2023-12-01T00:00:00"/>
    <s v="BH Colorado Electric Oper Co"/>
    <s v="Regulated Electric (122)"/>
    <s v="X DNU WPC Transmission Line #  256"/>
    <x v="225"/>
    <n v="135500"/>
    <x v="32"/>
    <n v="21285294"/>
    <s v="CROSSARM ASSEMBLIES, WOOD"/>
    <d v="1964-07-01T00:00:00"/>
    <d v="1964-07-01T00:00:00"/>
    <s v="50507XFER"/>
  </r>
  <r>
    <n v="0"/>
    <n v="0"/>
    <n v="0"/>
    <n v="0"/>
    <d v="2023-12-01T00:00:00"/>
    <s v="BH Colorado Electric Oper Co"/>
    <s v="Regulated Electric (122)"/>
    <s v="X DNU WPC Transmission Line #  256"/>
    <x v="225"/>
    <n v="135500"/>
    <x v="32"/>
    <n v="9740682"/>
    <s v="CROSSARM ASSEMBLIES, WOOD"/>
    <d v="2007-12-01T00:00:00"/>
    <d v="2007-01-01T00:00:00"/>
    <s v="7105256131"/>
  </r>
  <r>
    <n v="0"/>
    <n v="0"/>
    <n v="0"/>
    <n v="0"/>
    <d v="2023-12-01T00:00:00"/>
    <s v="BH Colorado Electric Oper Co"/>
    <s v="Regulated Electric (122)"/>
    <s v="X DNU WPC Transmission Line #  256"/>
    <x v="225"/>
    <n v="135500"/>
    <x v="32"/>
    <n v="9732840"/>
    <s v="CROSSARM ASSEMBLIES, WOOD"/>
    <d v="2009-02-01T00:00:00"/>
    <d v="2009-01-01T00:00:00"/>
    <s v="7105256131"/>
  </r>
  <r>
    <n v="0"/>
    <n v="0"/>
    <n v="0"/>
    <n v="0"/>
    <d v="2023-12-01T00:00:00"/>
    <s v="BH Colorado Electric Oper Co"/>
    <s v="Regulated Electric (122)"/>
    <s v="X DNU WPC Transmission Line #  256"/>
    <x v="225"/>
    <n v="135500"/>
    <x v="34"/>
    <n v="9710842"/>
    <s v="POLE, WOOD"/>
    <d v="2007-12-01T00:00:00"/>
    <d v="2007-01-01T00:00:00"/>
    <s v="7105256131"/>
  </r>
  <r>
    <n v="0"/>
    <n v="0"/>
    <n v="0"/>
    <n v="0"/>
    <d v="2023-12-01T00:00:00"/>
    <s v="BH Colorado Electric Oper Co"/>
    <s v="Regulated Electric (122)"/>
    <s v="X DNU WPC Transmission Line #  256"/>
    <x v="225"/>
    <n v="135500"/>
    <x v="34"/>
    <n v="21285358"/>
    <s v="POLE, WOOD"/>
    <d v="1964-07-01T00:00:00"/>
    <d v="1964-07-01T00:00:00"/>
    <s v="50507XFER"/>
  </r>
  <r>
    <n v="0"/>
    <n v="0"/>
    <n v="0"/>
    <n v="0"/>
    <d v="2023-12-01T00:00:00"/>
    <s v="BH Colorado Electric Oper Co"/>
    <s v="Regulated Electric (122)"/>
    <s v="X DNU WPC Transmission Line #  256"/>
    <x v="225"/>
    <n v="135500"/>
    <x v="34"/>
    <n v="9814718"/>
    <s v="POLE, WOOD"/>
    <d v="2003-04-01T00:00:00"/>
    <d v="2003-01-01T00:00:00"/>
    <s v="10017633"/>
  </r>
  <r>
    <n v="0"/>
    <n v="0"/>
    <n v="0"/>
    <n v="0"/>
    <d v="2023-12-01T00:00:00"/>
    <s v="BH Colorado Electric Oper Co"/>
    <s v="Regulated Electric (122)"/>
    <s v="X DNU WPC Transmission Line #  256"/>
    <x v="225"/>
    <n v="135600"/>
    <x v="35"/>
    <n v="21285287"/>
    <s v="CONDUCTOR, OVERHEAD"/>
    <d v="1964-07-01T00:00:00"/>
    <d v="1964-07-01T00:00:00"/>
    <s v="50507XFER"/>
  </r>
  <r>
    <n v="0"/>
    <n v="0"/>
    <n v="0"/>
    <n v="0"/>
    <d v="2023-12-01T00:00:00"/>
    <s v="BH Colorado Electric Oper Co"/>
    <s v="Regulated Electric (122)"/>
    <s v="X DNU WPC Transmission Line #  256"/>
    <x v="225"/>
    <n v="135600"/>
    <x v="30"/>
    <n v="21285365"/>
    <s v="STATIC WIRE (TRANSMISSION LINES)"/>
    <d v="1964-07-01T00:00:00"/>
    <d v="1964-07-01T00:00:00"/>
    <s v="50507XFER"/>
  </r>
  <r>
    <n v="0"/>
    <n v="0"/>
    <n v="0"/>
    <n v="0"/>
    <d v="2023-12-01T00:00:00"/>
    <s v="BH Colorado Electric Oper Co"/>
    <s v="Regulated Electric (122)"/>
    <s v="X DNU WPC Transmission Line #  256"/>
    <x v="225"/>
    <n v="135600"/>
    <x v="31"/>
    <n v="9740683"/>
    <s v="SUSPENSION INSULATORS"/>
    <d v="2007-12-01T00:00:00"/>
    <d v="2007-01-01T00:00:00"/>
    <s v="7105256131"/>
  </r>
  <r>
    <n v="0"/>
    <n v="0"/>
    <n v="0"/>
    <n v="0"/>
    <d v="2023-12-01T00:00:00"/>
    <s v="BH Colorado Electric Oper Co"/>
    <s v="Regulated Electric (122)"/>
    <s v="X DNU WPC Transmission Line #  256"/>
    <x v="225"/>
    <n v="135600"/>
    <x v="31"/>
    <n v="9814719"/>
    <s v="SUSPENSION INSULATORS"/>
    <d v="2003-04-01T00:00:00"/>
    <d v="2003-01-01T00:00:00"/>
    <s v="10017633"/>
  </r>
  <r>
    <n v="0"/>
    <n v="0"/>
    <n v="0"/>
    <n v="0"/>
    <d v="2023-12-01T00:00:00"/>
    <s v="BH Colorado Electric Oper Co"/>
    <s v="Regulated Electric (122)"/>
    <s v="X DNU WPC Transmission Line #  259"/>
    <x v="226"/>
    <n v="135500"/>
    <x v="32"/>
    <n v="9730997"/>
    <s v="CROSSARM ASSEMBLIES, WOOD"/>
    <d v="2009-07-01T00:00:00"/>
    <d v="2009-01-01T00:00:00"/>
    <s v="7105259131"/>
  </r>
  <r>
    <n v="0"/>
    <n v="0"/>
    <n v="0"/>
    <n v="0"/>
    <d v="2023-12-01T00:00:00"/>
    <s v="BH Colorado Electric Oper Co"/>
    <s v="Regulated Electric (122)"/>
    <s v="X DNU WPC Transmission Line #  259"/>
    <x v="226"/>
    <n v="135500"/>
    <x v="32"/>
    <n v="21285266"/>
    <s v="CROSSARM ASSEMBLIES, WOOD"/>
    <d v="1964-07-01T00:00:00"/>
    <d v="1964-07-01T00:00:00"/>
    <s v="50507XFER"/>
  </r>
  <r>
    <n v="0"/>
    <n v="0"/>
    <n v="0"/>
    <n v="0"/>
    <d v="2023-12-01T00:00:00"/>
    <s v="BH Colorado Electric Oper Co"/>
    <s v="Regulated Electric (122)"/>
    <s v="X DNU WPC Transmission Line #  259"/>
    <x v="226"/>
    <n v="135500"/>
    <x v="32"/>
    <n v="9817820"/>
    <s v="CROSSARM ASSEMBLIES, WOOD"/>
    <d v="2004-06-02T00:00:00"/>
    <d v="2004-01-01T00:00:00"/>
    <s v="10019531"/>
  </r>
  <r>
    <n v="0"/>
    <n v="0"/>
    <n v="0"/>
    <n v="0"/>
    <d v="2023-12-01T00:00:00"/>
    <s v="BH Colorado Electric Oper Co"/>
    <s v="Regulated Electric (122)"/>
    <s v="X DNU WPC Transmission Line #  259"/>
    <x v="226"/>
    <n v="135500"/>
    <x v="3"/>
    <n v="9816126"/>
    <s v="Red Creek Road-West  Station"/>
    <d v="2003-11-01T00:00:00"/>
    <d v="2003-11-01T00:00:00"/>
    <s v="7105259131"/>
  </r>
  <r>
    <n v="0"/>
    <n v="0"/>
    <n v="0"/>
    <n v="0"/>
    <d v="2023-12-01T00:00:00"/>
    <s v="BH Colorado Electric Oper Co"/>
    <s v="Regulated Electric (122)"/>
    <s v="X DNU WPC Transmission Line #  259"/>
    <x v="226"/>
    <n v="135500"/>
    <x v="3"/>
    <n v="12789986"/>
    <s v="Red Creek Road-West  Station"/>
    <d v="2014-10-01T00:00:00"/>
    <d v="2014-10-01T00:00:00"/>
    <s v="7105259131"/>
  </r>
  <r>
    <n v="0"/>
    <n v="0"/>
    <n v="0"/>
    <n v="0"/>
    <d v="2023-12-01T00:00:00"/>
    <s v="BH Colorado Electric Oper Co"/>
    <s v="Regulated Electric (122)"/>
    <s v="X DNU WPC Transmission Line #  259"/>
    <x v="226"/>
    <n v="135500"/>
    <x v="21"/>
    <n v="9817822"/>
    <s v="GUYS"/>
    <d v="2004-06-02T00:00:00"/>
    <d v="2004-01-01T00:00:00"/>
    <s v="10019531"/>
  </r>
  <r>
    <n v="0"/>
    <n v="0"/>
    <n v="0"/>
    <n v="0"/>
    <d v="2023-12-01T00:00:00"/>
    <s v="BH Colorado Electric Oper Co"/>
    <s v="Regulated Electric (122)"/>
    <s v="X DNU WPC Transmission Line #  259"/>
    <x v="226"/>
    <n v="135500"/>
    <x v="34"/>
    <n v="9817821"/>
    <s v="POLE, WOOD"/>
    <d v="2004-06-02T00:00:00"/>
    <d v="2004-01-01T00:00:00"/>
    <s v="10019531"/>
  </r>
  <r>
    <n v="0"/>
    <n v="0"/>
    <n v="0"/>
    <n v="0"/>
    <d v="2023-12-01T00:00:00"/>
    <s v="BH Colorado Electric Oper Co"/>
    <s v="Regulated Electric (122)"/>
    <s v="X DNU WPC Transmission Line #  259"/>
    <x v="226"/>
    <n v="135500"/>
    <x v="34"/>
    <n v="9730998"/>
    <s v="POLE, WOOD"/>
    <d v="2009-07-01T00:00:00"/>
    <d v="2009-01-01T00:00:00"/>
    <s v="7105259131"/>
  </r>
  <r>
    <n v="0"/>
    <n v="0"/>
    <n v="0"/>
    <n v="0"/>
    <d v="2023-12-01T00:00:00"/>
    <s v="BH Colorado Electric Oper Co"/>
    <s v="Regulated Electric (122)"/>
    <s v="X DNU WPC Transmission Line #  259"/>
    <x v="226"/>
    <n v="135500"/>
    <x v="34"/>
    <n v="21285273"/>
    <s v="POLE, WOOD"/>
    <d v="1964-07-01T00:00:00"/>
    <d v="1964-07-01T00:00:00"/>
    <s v="50507XFER"/>
  </r>
  <r>
    <n v="0"/>
    <n v="0"/>
    <n v="0"/>
    <n v="0"/>
    <d v="2023-12-01T00:00:00"/>
    <s v="BH Colorado Electric Oper Co"/>
    <s v="Regulated Electric (122)"/>
    <s v="X DNU WPC Transmission Line #  259"/>
    <x v="226"/>
    <n v="135500"/>
    <x v="34"/>
    <n v="9808907"/>
    <s v="POLE, WOOD"/>
    <d v="2001-11-01T00:00:00"/>
    <d v="2001-01-01T00:00:00"/>
    <s v="7105259131"/>
  </r>
  <r>
    <n v="0"/>
    <n v="0"/>
    <n v="0"/>
    <n v="0"/>
    <d v="2023-12-01T00:00:00"/>
    <s v="BH Colorado Electric Oper Co"/>
    <s v="Regulated Electric (122)"/>
    <s v="X DNU WPC Transmission Line #  259"/>
    <x v="226"/>
    <n v="135600"/>
    <x v="35"/>
    <n v="21285259"/>
    <s v="CONDUCTOR, OVERHEAD"/>
    <d v="1964-07-01T00:00:00"/>
    <d v="1964-07-01T00:00:00"/>
    <s v="50507XFER"/>
  </r>
  <r>
    <n v="0"/>
    <n v="0"/>
    <n v="0"/>
    <n v="0"/>
    <d v="2023-12-01T00:00:00"/>
    <s v="BH Colorado Electric Oper Co"/>
    <s v="Regulated Electric (122)"/>
    <s v="X DNU WPC Transmission Line #  259"/>
    <x v="226"/>
    <n v="135600"/>
    <x v="3"/>
    <n v="20969801"/>
    <s v="we need to replace broken insulators on the west station-reservoir substation line. Line number 259"/>
    <d v="2017-05-02T00:00:00"/>
    <d v="2018-01-01T00:00:00"/>
    <s v="10056954"/>
  </r>
  <r>
    <n v="0"/>
    <n v="0"/>
    <n v="0"/>
    <n v="0"/>
    <d v="2023-12-01T00:00:00"/>
    <s v="BH Colorado Electric Oper Co"/>
    <s v="Regulated Electric (122)"/>
    <s v="X DNU WPC Transmission Line #  259"/>
    <x v="226"/>
    <n v="135600"/>
    <x v="3"/>
    <n v="9816125"/>
    <s v="Red Creek Road-West  Station"/>
    <d v="2003-11-01T00:00:00"/>
    <d v="2003-11-01T00:00:00"/>
    <s v="7105259131"/>
  </r>
  <r>
    <n v="0"/>
    <n v="0"/>
    <n v="0"/>
    <n v="0"/>
    <d v="2023-12-01T00:00:00"/>
    <s v="BH Colorado Electric Oper Co"/>
    <s v="Regulated Electric (122)"/>
    <s v="X DNU WPC Transmission Line #  259"/>
    <x v="226"/>
    <n v="135600"/>
    <x v="3"/>
    <n v="12789983"/>
    <s v="Red Creek Road-West  Station"/>
    <d v="2014-10-01T00:00:00"/>
    <d v="2014-10-01T00:00:00"/>
    <s v="7105259131"/>
  </r>
  <r>
    <n v="0"/>
    <n v="0"/>
    <n v="0"/>
    <n v="0"/>
    <d v="2023-12-01T00:00:00"/>
    <s v="BH Colorado Electric Oper Co"/>
    <s v="Regulated Electric (122)"/>
    <s v="X DNU WPC Transmission Line #  259"/>
    <x v="226"/>
    <n v="135600"/>
    <x v="30"/>
    <n v="21285280"/>
    <s v="STATIC WIRE (TRANSMISSION LINES)"/>
    <d v="1964-07-01T00:00:00"/>
    <d v="1964-07-01T00:00:00"/>
    <s v="50507XFER"/>
  </r>
  <r>
    <n v="0"/>
    <n v="0"/>
    <n v="0"/>
    <n v="0"/>
    <d v="2023-12-01T00:00:00"/>
    <s v="BH Colorado Electric Oper Co"/>
    <s v="Regulated Electric (122)"/>
    <s v="X DNU WPC Transmission Line #  259"/>
    <x v="226"/>
    <n v="135600"/>
    <x v="31"/>
    <n v="9816547"/>
    <s v="SUSPENSION INSULATORS"/>
    <d v="2004-02-01T00:00:00"/>
    <d v="2004-01-01T00:00:00"/>
    <s v="7105259131"/>
  </r>
  <r>
    <n v="0"/>
    <n v="0"/>
    <n v="0"/>
    <n v="0"/>
    <d v="2023-12-01T00:00:00"/>
    <s v="BH Colorado Electric Oper Co"/>
    <s v="Regulated Electric (122)"/>
    <s v="X DNU WPC Transmission Line #  259"/>
    <x v="226"/>
    <n v="135600"/>
    <x v="31"/>
    <n v="9814722"/>
    <s v="SUSPENSION INSULATORS"/>
    <d v="2003-05-01T00:00:00"/>
    <d v="2003-01-01T00:00:00"/>
    <s v="7105259131"/>
  </r>
  <r>
    <n v="0"/>
    <n v="0"/>
    <n v="0"/>
    <n v="0"/>
    <d v="2023-12-01T00:00:00"/>
    <s v="BH Colorado Electric Oper Co"/>
    <s v="Regulated Electric (122)"/>
    <s v="X DNU WPC Transmission Line #  259"/>
    <x v="226"/>
    <n v="135600"/>
    <x v="31"/>
    <n v="9816132"/>
    <s v="SUSPENSION INSULATORS"/>
    <d v="2003-12-01T00:00:00"/>
    <d v="2003-01-01T00:00:00"/>
    <s v="7105259131"/>
  </r>
  <r>
    <n v="0"/>
    <n v="0"/>
    <n v="0"/>
    <n v="0"/>
    <d v="2023-12-01T00:00:00"/>
    <s v="BH Colorado Electric Oper Co"/>
    <s v="Regulated Electric (122)"/>
    <s v="X DNU WPC Transmission Line #  259"/>
    <x v="226"/>
    <n v="135600"/>
    <x v="31"/>
    <n v="21330738"/>
    <s v="Suspension Insulators"/>
    <d v="2017-05-02T00:00:00"/>
    <d v="2018-01-01T00:00:00"/>
    <s v="10056954"/>
  </r>
  <r>
    <n v="0"/>
    <n v="0"/>
    <n v="0"/>
    <n v="0"/>
    <d v="2023-12-01T00:00:00"/>
    <s v="BH Colorado Electric Oper Co"/>
    <s v="Regulated Electric (122)"/>
    <s v="X DNU WPC Transmission Line #  259"/>
    <x v="226"/>
    <n v="135600"/>
    <x v="31"/>
    <n v="12819281"/>
    <s v="Suspension Insulators"/>
    <d v="2014-11-01T00:00:00"/>
    <d v="2014-01-01T00:00:00"/>
    <s v="7105259131"/>
  </r>
  <r>
    <n v="0"/>
    <n v="0"/>
    <n v="0"/>
    <n v="0"/>
    <d v="2023-12-01T00:00:00"/>
    <s v="BH Colorado Electric Oper Co"/>
    <s v="Regulated Electric (122)"/>
    <s v="X DNU WPC Transmission Line #  259"/>
    <x v="226"/>
    <n v="135600"/>
    <x v="31"/>
    <n v="9730999"/>
    <s v="SUSPENSION INSULATORS"/>
    <d v="2009-07-01T00:00:00"/>
    <d v="2009-01-01T00:00:00"/>
    <s v="7105259131"/>
  </r>
  <r>
    <n v="0"/>
    <n v="0"/>
    <n v="0"/>
    <n v="0"/>
    <d v="2023-12-01T00:00:00"/>
    <s v="BH Colorado Electric Oper Co"/>
    <s v="Regulated Electric (122)"/>
    <s v="X DNU WPC Transmission Line #  266"/>
    <x v="227"/>
    <n v="135500"/>
    <x v="19"/>
    <n v="20954230"/>
    <s v="Anchors"/>
    <d v="2017-10-02T00:00:00"/>
    <d v="2017-01-01T00:00:00"/>
    <s v="10052429"/>
  </r>
  <r>
    <n v="0"/>
    <n v="0"/>
    <n v="0"/>
    <n v="0"/>
    <d v="2023-12-01T00:00:00"/>
    <s v="BH Colorado Electric Oper Co"/>
    <s v="Regulated Electric (122)"/>
    <s v="X DNU WPC Transmission Line #  266"/>
    <x v="227"/>
    <n v="135500"/>
    <x v="22"/>
    <n v="20954250"/>
    <s v="Pole, Steel Structure 227"/>
    <d v="2017-10-02T00:00:00"/>
    <d v="2017-01-01T00:00:00"/>
    <s v="10052429"/>
  </r>
  <r>
    <n v="0"/>
    <n v="0"/>
    <n v="0"/>
    <n v="0"/>
    <d v="2023-12-01T00:00:00"/>
    <s v="BH Colorado Electric Oper Co"/>
    <s v="Regulated Electric (122)"/>
    <s v="X DNU WPC Transmission Line #  266"/>
    <x v="227"/>
    <n v="135600"/>
    <x v="88"/>
    <n v="20954241"/>
    <s v="AIRBRK-ELEC-3PH 69-170KV- &gt;= 2000AMPS"/>
    <d v="2017-10-02T00:00:00"/>
    <d v="2017-01-01T00:00:00"/>
    <s v="10052429"/>
  </r>
  <r>
    <n v="0"/>
    <n v="0"/>
    <n v="0"/>
    <n v="0"/>
    <d v="2023-12-01T00:00:00"/>
    <s v="BH Colorado Electric Oper Co"/>
    <s v="Regulated Electric (122)"/>
    <s v="X DNU WPC Transmission Line #  266"/>
    <x v="227"/>
    <n v="135600"/>
    <x v="6"/>
    <n v="20954256"/>
    <s v="Breaker, 115 KV"/>
    <d v="2017-10-02T00:00:00"/>
    <d v="2017-01-01T00:00:00"/>
    <s v="10052429"/>
  </r>
  <r>
    <n v="0"/>
    <n v="0"/>
    <n v="0"/>
    <n v="0"/>
    <d v="2023-12-01T00:00:00"/>
    <s v="BH Colorado Electric Oper Co"/>
    <s v="Regulated Electric (122)"/>
    <s v="X DNU WPC Transmission Line #  266"/>
    <x v="227"/>
    <n v="135600"/>
    <x v="89"/>
    <n v="20954238"/>
    <s v="Conductor, Oh Copper Bare 1/0"/>
    <d v="2017-10-02T00:00:00"/>
    <d v="2017-01-01T00:00:00"/>
    <s v="10052429"/>
  </r>
  <r>
    <n v="0"/>
    <n v="0"/>
    <n v="0"/>
    <n v="0"/>
    <d v="2023-12-01T00:00:00"/>
    <s v="BH Colorado Electric Oper Co"/>
    <s v="Regulated Electric (122)"/>
    <s v="X DNU WPC Transmission Line #  266"/>
    <x v="227"/>
    <n v="135600"/>
    <x v="40"/>
    <n v="20954235"/>
    <s v="Conductor, Oh Copper Bare 4"/>
    <d v="2017-10-02T00:00:00"/>
    <d v="2017-01-01T00:00:00"/>
    <s v="10052429"/>
  </r>
  <r>
    <n v="0"/>
    <n v="0"/>
    <n v="0"/>
    <n v="0"/>
    <d v="2023-12-01T00:00:00"/>
    <s v="BH Colorado Electric Oper Co"/>
    <s v="Regulated Electric (122)"/>
    <s v="X DNU WPC Transmission Line #  266"/>
    <x v="227"/>
    <n v="135600"/>
    <x v="3"/>
    <n v="20794553"/>
    <s v="This work order is to install a switch on the 115 kV line that runs between PAGS and the excel tap in order to feed the North Ridge substation"/>
    <d v="2017-10-02T00:00:00"/>
    <d v="2017-11-01T00:00:00"/>
    <s v="10052429"/>
  </r>
  <r>
    <n v="0"/>
    <n v="0"/>
    <n v="0"/>
    <n v="0"/>
    <d v="2023-12-01T00:00:00"/>
    <s v="BH Colorado Electric Oper Co"/>
    <s v="Regulated Electric (122)"/>
    <s v="X DNU WPC Transmission Line #  266"/>
    <x v="227"/>
    <n v="135600"/>
    <x v="69"/>
    <n v="20954265"/>
    <s v="Insulator, Disc 10&quot;"/>
    <d v="2017-10-02T00:00:00"/>
    <d v="2017-01-01T00:00:00"/>
    <s v="10052429"/>
  </r>
  <r>
    <n v="0"/>
    <n v="0"/>
    <n v="0"/>
    <n v="0"/>
    <d v="2023-12-01T00:00:00"/>
    <s v="BH Colorado Electric Oper Co"/>
    <s v="Regulated Electric (122)"/>
    <s v="X DNU WPC Transmission Line #  266"/>
    <x v="227"/>
    <n v="135600"/>
    <x v="72"/>
    <n v="20954259"/>
    <s v="Other Cable (FIBER OPTIC)"/>
    <d v="2017-10-02T00:00:00"/>
    <d v="2017-01-01T00:00:00"/>
    <s v="10052429"/>
  </r>
  <r>
    <n v="0"/>
    <n v="0"/>
    <n v="0"/>
    <n v="0"/>
    <d v="2023-12-01T00:00:00"/>
    <s v="BH Colorado Electric Oper Co"/>
    <s v="Regulated Electric (122)"/>
    <s v="X DNU WPC Transmission Line #  266"/>
    <x v="227"/>
    <n v="135600"/>
    <x v="90"/>
    <n v="20954247"/>
    <s v="Other Interruptive Dev 115-161 Kv"/>
    <d v="2017-10-02T00:00:00"/>
    <d v="2017-01-01T00:00:00"/>
    <s v="10052429"/>
  </r>
  <r>
    <n v="0"/>
    <n v="0"/>
    <n v="0"/>
    <n v="0"/>
    <d v="2023-12-01T00:00:00"/>
    <s v="BH Colorado Electric Oper Co"/>
    <s v="Regulated Electric (122)"/>
    <s v="X DNU WPC Transmission Line #  266"/>
    <x v="227"/>
    <n v="135600"/>
    <x v="29"/>
    <n v="20954253"/>
    <s v="Post Insulators"/>
    <d v="2017-10-02T00:00:00"/>
    <d v="2017-01-01T00:00:00"/>
    <s v="10052429"/>
  </r>
  <r>
    <n v="0"/>
    <n v="0"/>
    <n v="0"/>
    <n v="0"/>
    <d v="2023-12-01T00:00:00"/>
    <s v="BH Colorado Electric Oper Co"/>
    <s v="Regulated Electric (122)"/>
    <s v="X DNU WPC Transmission Line #  266"/>
    <x v="227"/>
    <n v="135600"/>
    <x v="91"/>
    <n v="20954244"/>
    <s v="Scada Equip - Rtu"/>
    <d v="2017-10-02T00:00:00"/>
    <d v="2017-01-01T00:00:00"/>
    <s v="10052429"/>
  </r>
  <r>
    <n v="0"/>
    <n v="0"/>
    <n v="0"/>
    <n v="0"/>
    <d v="2023-12-01T00:00:00"/>
    <s v="BH Colorado Electric Oper Co"/>
    <s v="Regulated Electric (122)"/>
    <s v="X DNU WPC Transmission Line #  266"/>
    <x v="227"/>
    <n v="135600"/>
    <x v="92"/>
    <n v="20954262"/>
    <s v="Scada Equip - Modem"/>
    <d v="2017-10-02T00:00:00"/>
    <d v="2017-01-01T00:00:00"/>
    <s v="10052429"/>
  </r>
  <r>
    <n v="0"/>
    <n v="0"/>
    <n v="0"/>
    <n v="0"/>
    <d v="2023-12-01T00:00:00"/>
    <s v="BH Colorado Electric Oper Co"/>
    <s v="Regulated Electric (122)"/>
    <s v="X DNU WPC Transmission Line #  748"/>
    <x v="228"/>
    <n v="135500"/>
    <x v="19"/>
    <n v="9973672"/>
    <s v="ANCHORS"/>
    <d v="1997-07-31T00:00:00"/>
    <d v="2000-01-01T00:00:00"/>
    <s v="23550044"/>
  </r>
  <r>
    <n v="0"/>
    <n v="0"/>
    <n v="0"/>
    <n v="0"/>
    <d v="2023-12-01T00:00:00"/>
    <s v="BH Colorado Electric Oper Co"/>
    <s v="Regulated Electric (122)"/>
    <s v="X DNU WPC Transmission Line #  748"/>
    <x v="228"/>
    <n v="135500"/>
    <x v="32"/>
    <n v="9802800"/>
    <s v="CROSSARM ASSEMBLIES, WOOD"/>
    <d v="1997-07-31T00:00:00"/>
    <d v="2000-01-01T00:00:00"/>
    <s v="WCDXFER"/>
  </r>
  <r>
    <n v="0"/>
    <n v="0"/>
    <n v="0"/>
    <n v="0"/>
    <d v="2023-12-01T00:00:00"/>
    <s v="BH Colorado Electric Oper Co"/>
    <s v="Regulated Electric (122)"/>
    <s v="X DNU WPC Transmission Line #  748"/>
    <x v="228"/>
    <n v="135500"/>
    <x v="32"/>
    <n v="9802657"/>
    <s v="CROSSARM ASSEMBLIES, WOOD"/>
    <d v="1981-07-01T00:00:00"/>
    <d v="1981-07-01T00:00:00"/>
    <s v="WCDXFER"/>
  </r>
  <r>
    <n v="0"/>
    <n v="0"/>
    <n v="0"/>
    <n v="0"/>
    <d v="2023-12-01T00:00:00"/>
    <s v="BH Colorado Electric Oper Co"/>
    <s v="Regulated Electric (122)"/>
    <s v="X DNU WPC Transmission Line #  748"/>
    <x v="228"/>
    <n v="135500"/>
    <x v="32"/>
    <n v="9802862"/>
    <s v="CROSSARM ASSEMBLIES, WOOD"/>
    <d v="1981-07-01T00:00:00"/>
    <d v="1981-07-01T00:00:00"/>
    <s v="WCDXFER"/>
  </r>
  <r>
    <n v="0"/>
    <n v="0"/>
    <n v="0"/>
    <n v="0"/>
    <d v="2023-12-01T00:00:00"/>
    <s v="BH Colorado Electric Oper Co"/>
    <s v="Regulated Electric (122)"/>
    <s v="X DNU WPC Transmission Line #  748"/>
    <x v="228"/>
    <n v="135500"/>
    <x v="32"/>
    <n v="9802656"/>
    <s v="CROSSARM ASSEMBLIES, WOOD"/>
    <d v="1937-07-01T00:00:00"/>
    <d v="1937-07-01T00:00:00"/>
    <s v="WCDXFER"/>
  </r>
  <r>
    <n v="0"/>
    <n v="0"/>
    <n v="0"/>
    <n v="0"/>
    <d v="2023-12-01T00:00:00"/>
    <s v="BH Colorado Electric Oper Co"/>
    <s v="Regulated Electric (122)"/>
    <s v="X DNU WPC Transmission Line #  748"/>
    <x v="228"/>
    <n v="135500"/>
    <x v="34"/>
    <n v="9803230"/>
    <s v="POLE, WOOD"/>
    <d v="1981-07-01T00:00:00"/>
    <d v="1981-07-01T00:00:00"/>
    <s v="WCDXFER"/>
  </r>
  <r>
    <n v="0"/>
    <n v="0"/>
    <n v="0"/>
    <n v="0"/>
    <d v="2023-12-01T00:00:00"/>
    <s v="BH Colorado Electric Oper Co"/>
    <s v="Regulated Electric (122)"/>
    <s v="X DNU WPC Transmission Line #  748"/>
    <x v="228"/>
    <n v="135500"/>
    <x v="34"/>
    <n v="9803229"/>
    <s v="POLE, WOOD"/>
    <d v="1937-07-01T00:00:00"/>
    <d v="1937-07-01T00:00:00"/>
    <s v="WCDXFER"/>
  </r>
  <r>
    <n v="0"/>
    <n v="0"/>
    <n v="0"/>
    <n v="0"/>
    <d v="2023-12-01T00:00:00"/>
    <s v="BH Colorado Electric Oper Co"/>
    <s v="Regulated Electric (122)"/>
    <s v="X DNU WPC Transmission Line #  748"/>
    <x v="228"/>
    <n v="135500"/>
    <x v="34"/>
    <n v="9803506"/>
    <s v="POLE, WOOD"/>
    <d v="1981-07-01T00:00:00"/>
    <d v="1981-07-01T00:00:00"/>
    <s v="WCDXFER"/>
  </r>
  <r>
    <n v="0"/>
    <n v="0"/>
    <n v="0"/>
    <n v="0"/>
    <d v="2023-12-01T00:00:00"/>
    <s v="BH Colorado Electric Oper Co"/>
    <s v="Regulated Electric (122)"/>
    <s v="X DNU WPC Transmission Line #  748"/>
    <x v="228"/>
    <n v="135500"/>
    <x v="34"/>
    <n v="9803370"/>
    <s v="POLE, WOOD"/>
    <d v="1997-07-31T00:00:00"/>
    <d v="2000-01-01T00:00:00"/>
    <s v="WCDXFER"/>
  </r>
  <r>
    <n v="0"/>
    <n v="0"/>
    <n v="0"/>
    <n v="0"/>
    <d v="2023-12-01T00:00:00"/>
    <s v="BH Colorado Electric Oper Co"/>
    <s v="Regulated Electric (122)"/>
    <s v="X DNU WPC Transmission Line #  748"/>
    <x v="228"/>
    <n v="135500"/>
    <x v="52"/>
    <n v="9975137"/>
    <s v="WOOD 1 POLE 55'"/>
    <d v="1981-07-01T00:00:00"/>
    <d v="1981-07-01T00:00:00"/>
    <s v="CPR Conversion"/>
  </r>
  <r>
    <n v="0"/>
    <n v="0"/>
    <n v="0"/>
    <n v="0"/>
    <d v="2023-12-01T00:00:00"/>
    <s v="BH Colorado Electric Oper Co"/>
    <s v="Regulated Electric (122)"/>
    <s v="X DNU WPC Transmission Line #  748"/>
    <x v="228"/>
    <n v="135500"/>
    <x v="54"/>
    <n v="9975140"/>
    <s v="WOOD 1 POLE 65'"/>
    <d v="1937-07-01T00:00:00"/>
    <d v="1937-07-01T00:00:00"/>
    <s v="CPR Conversion"/>
  </r>
  <r>
    <n v="0"/>
    <n v="0"/>
    <n v="0"/>
    <n v="0"/>
    <d v="2023-12-01T00:00:00"/>
    <s v="BH Colorado Electric Oper Co"/>
    <s v="Regulated Electric (122)"/>
    <s v="X DNU WPC Transmission Line #  748"/>
    <x v="228"/>
    <n v="135500"/>
    <x v="54"/>
    <n v="9975136"/>
    <s v="WOOD 1 POLE 65'"/>
    <d v="1981-07-01T00:00:00"/>
    <d v="1981-07-01T00:00:00"/>
    <s v="CPR Conversion"/>
  </r>
  <r>
    <n v="0"/>
    <n v="0"/>
    <n v="0"/>
    <n v="0"/>
    <d v="2023-12-01T00:00:00"/>
    <s v="BH Colorado Electric Oper Co"/>
    <s v="Regulated Electric (122)"/>
    <s v="X DNU WPC Transmission Line #  748"/>
    <x v="228"/>
    <n v="135500"/>
    <x v="57"/>
    <n v="9973788"/>
    <s v="WOOD 1 POLE 80'"/>
    <d v="1997-07-31T00:00:00"/>
    <d v="2000-01-01T00:00:00"/>
    <s v="23550044"/>
  </r>
  <r>
    <n v="0"/>
    <n v="0"/>
    <n v="0"/>
    <n v="0"/>
    <d v="2023-12-01T00:00:00"/>
    <s v="BH Colorado Electric Oper Co"/>
    <s v="Regulated Electric (122)"/>
    <s v="X DNU WPC Transmission Line #  748"/>
    <x v="228"/>
    <n v="135500"/>
    <x v="434"/>
    <n v="9975139"/>
    <s v="WOOD 2 POLES 60'"/>
    <d v="1981-07-01T00:00:00"/>
    <d v="1981-07-01T00:00:00"/>
    <s v="CPR Conversion"/>
  </r>
  <r>
    <n v="0"/>
    <n v="0"/>
    <n v="0"/>
    <n v="0"/>
    <d v="2023-12-01T00:00:00"/>
    <s v="BH Colorado Electric Oper Co"/>
    <s v="Regulated Electric (122)"/>
    <s v="X DNU WPC Transmission Line #  748"/>
    <x v="228"/>
    <n v="135500"/>
    <x v="430"/>
    <n v="9975138"/>
    <s v="WOOD 2 POLES 65'"/>
    <d v="1981-07-01T00:00:00"/>
    <d v="1981-07-01T00:00:00"/>
    <s v="CPR Conversion"/>
  </r>
  <r>
    <n v="0"/>
    <n v="0"/>
    <n v="0"/>
    <n v="0"/>
    <d v="2023-12-01T00:00:00"/>
    <s v="BH Colorado Electric Oper Co"/>
    <s v="Regulated Electric (122)"/>
    <s v="X DNU WPC Transmission Line #  748"/>
    <x v="228"/>
    <n v="135600"/>
    <x v="35"/>
    <n v="9706655"/>
    <s v="CONDUCTOR, OVERHEAD"/>
    <d v="1981-07-01T00:00:00"/>
    <d v="1981-07-01T00:00:00"/>
    <s v="CPR Conversion"/>
  </r>
  <r>
    <n v="0"/>
    <n v="0"/>
    <n v="0"/>
    <n v="0"/>
    <d v="2023-12-01T00:00:00"/>
    <s v="BH Colorado Electric Oper Co"/>
    <s v="Regulated Electric (122)"/>
    <s v="X DNU WPC Transmission Line #  748"/>
    <x v="228"/>
    <n v="135600"/>
    <x v="29"/>
    <n v="9718349"/>
    <s v="POST INSULATORS"/>
    <d v="1996-07-01T00:00:00"/>
    <d v="1996-07-01T00:00:00"/>
    <s v="CPR Conversion"/>
  </r>
  <r>
    <n v="0"/>
    <n v="0"/>
    <n v="0"/>
    <n v="0"/>
    <d v="2023-12-01T00:00:00"/>
    <s v="BH Colorado Electric Oper Co"/>
    <s v="Regulated Electric (122)"/>
    <s v="X DNU WPC Transmission Line #  748"/>
    <x v="228"/>
    <n v="135600"/>
    <x v="30"/>
    <n v="9975135"/>
    <s v="STATIC WIRE (TRANSMISSION LINES)"/>
    <d v="1981-07-01T00:00:00"/>
    <d v="1981-07-01T00:00:00"/>
    <s v="CPR Conversion"/>
  </r>
  <r>
    <n v="0"/>
    <n v="0"/>
    <n v="0"/>
    <n v="0"/>
    <d v="2023-12-01T00:00:00"/>
    <s v="BH Colorado Electric Oper Co"/>
    <s v="Regulated Electric (122)"/>
    <s v="X DNU# 824 Rocky Ford Plant to La J"/>
    <x v="229"/>
    <n v="135300"/>
    <x v="3"/>
    <n v="11314998"/>
    <s v="RD BB Electric Transmission OH Replace : ETOR69  RD BB"/>
    <d v="2012-03-21T00:00:00"/>
    <d v="2012-03-01T00:00:00"/>
    <s v="60018830"/>
  </r>
  <r>
    <n v="0"/>
    <n v="0"/>
    <n v="0"/>
    <n v="0"/>
    <d v="2023-12-01T00:00:00"/>
    <s v="BH Colorado Electric Oper Co"/>
    <s v="Regulated Electric (122)"/>
    <s v="X DNU# 824 Rocky Ford Plant to La J"/>
    <x v="229"/>
    <n v="135300"/>
    <x v="3"/>
    <n v="11363284"/>
    <s v="HWY 50 &amp; RD 22.5 Electric Transmission : ETOR69  HWY 50 &amp; RD 22.5"/>
    <d v="2012-03-21T00:00:00"/>
    <d v="2012-04-01T00:00:00"/>
    <s v="60018730"/>
  </r>
  <r>
    <n v="0"/>
    <n v="0"/>
    <n v="0"/>
    <n v="0"/>
    <d v="2023-12-01T00:00:00"/>
    <s v="BH Colorado Electric Oper Co"/>
    <s v="Regulated Electric (122)"/>
    <s v="X DNU# 824 Rocky Ford Plant to La J"/>
    <x v="229"/>
    <n v="135300"/>
    <x v="3"/>
    <n v="11363174"/>
    <s v="HWY 50 &amp; RD 22 Electric Transmission OH : ETOR69  HWY 50 &amp; RD 22"/>
    <d v="2012-03-16T00:00:00"/>
    <d v="2012-04-01T00:00:00"/>
    <s v="60018742"/>
  </r>
  <r>
    <n v="0"/>
    <n v="0"/>
    <n v="0"/>
    <n v="0"/>
    <d v="2023-12-01T00:00:00"/>
    <s v="BH Colorado Electric Oper Co"/>
    <s v="Regulated Electric (122)"/>
    <s v="X DNU# 824 Rocky Ford Plant to La J"/>
    <x v="229"/>
    <n v="135300"/>
    <x v="3"/>
    <n v="11363223"/>
    <s v="RD 23 26928 Electric Transmission OH Re : ETOR69  RD 23 26928"/>
    <d v="2012-03-12T00:00:00"/>
    <d v="2012-04-01T00:00:00"/>
    <s v="60018733"/>
  </r>
  <r>
    <n v="0"/>
    <n v="0"/>
    <n v="0"/>
    <n v="0"/>
    <d v="2023-12-01T00:00:00"/>
    <s v="BH Colorado Electric Oper Co"/>
    <s v="Regulated Electric (122)"/>
    <s v="X DNU# 824 Rocky Ford Plant to La J"/>
    <x v="229"/>
    <n v="135500"/>
    <x v="19"/>
    <n v="9817607"/>
    <s v="ANCHORS"/>
    <d v="2004-07-01T00:00:00"/>
    <d v="2004-01-01T00:00:00"/>
    <s v="7105824131"/>
  </r>
  <r>
    <n v="0"/>
    <n v="0"/>
    <n v="0"/>
    <n v="0"/>
    <d v="2023-12-01T00:00:00"/>
    <s v="BH Colorado Electric Oper Co"/>
    <s v="Regulated Electric (122)"/>
    <s v="X DNU# 824 Rocky Ford Plant to La J"/>
    <x v="229"/>
    <n v="135500"/>
    <x v="19"/>
    <n v="9814720"/>
    <s v="ANCHORS"/>
    <d v="2003-05-01T00:00:00"/>
    <d v="2003-01-01T00:00:00"/>
    <s v="7105824131"/>
  </r>
  <r>
    <n v="0"/>
    <n v="0"/>
    <n v="0"/>
    <n v="0"/>
    <d v="2023-12-01T00:00:00"/>
    <s v="BH Colorado Electric Oper Co"/>
    <s v="Regulated Electric (122)"/>
    <s v="X DNU# 824 Rocky Ford Plant to La J"/>
    <x v="229"/>
    <n v="135500"/>
    <x v="32"/>
    <n v="9802859"/>
    <s v="CROSSARM ASSEMBLIES, WOOD"/>
    <d v="1992-07-01T00:00:00"/>
    <d v="1992-07-01T00:00:00"/>
    <s v="WCDXFER"/>
  </r>
  <r>
    <n v="0"/>
    <n v="0"/>
    <n v="0"/>
    <n v="0"/>
    <d v="2023-12-01T00:00:00"/>
    <s v="BH Colorado Electric Oper Co"/>
    <s v="Regulated Electric (122)"/>
    <s v="X DNU# 824 Rocky Ford Plant to La J"/>
    <x v="229"/>
    <n v="135500"/>
    <x v="32"/>
    <n v="9804965"/>
    <s v="CROSSARM ASSEMBLIES, WOOD"/>
    <d v="1995-07-01T00:00:00"/>
    <d v="1995-07-01T00:00:00"/>
    <s v="WCDXFER"/>
  </r>
  <r>
    <n v="0"/>
    <n v="0"/>
    <n v="0"/>
    <n v="0"/>
    <d v="2023-12-01T00:00:00"/>
    <s v="BH Colorado Electric Oper Co"/>
    <s v="Regulated Electric (122)"/>
    <s v="X DNU# 824 Rocky Ford Plant to La J"/>
    <x v="229"/>
    <n v="135500"/>
    <x v="32"/>
    <n v="10658379"/>
    <s v="Crossarm Assemblies, Wood"/>
    <d v="2011-02-01T00:00:00"/>
    <d v="2011-02-01T00:00:00"/>
    <s v="7105824131"/>
  </r>
  <r>
    <n v="0"/>
    <n v="0"/>
    <n v="0"/>
    <n v="0"/>
    <d v="2023-12-01T00:00:00"/>
    <s v="BH Colorado Electric Oper Co"/>
    <s v="Regulated Electric (122)"/>
    <s v="X DNU# 824 Rocky Ford Plant to La J"/>
    <x v="229"/>
    <n v="135500"/>
    <x v="32"/>
    <n v="9802686"/>
    <s v="CROSSARM ASSEMBLIES, WOOD"/>
    <d v="1997-07-31T00:00:00"/>
    <d v="1998-01-01T00:00:00"/>
    <s v="WCDXFER"/>
  </r>
  <r>
    <n v="0"/>
    <n v="0"/>
    <n v="0"/>
    <n v="0"/>
    <d v="2023-12-01T00:00:00"/>
    <s v="BH Colorado Electric Oper Co"/>
    <s v="Regulated Electric (122)"/>
    <s v="X DNU# 824 Rocky Ford Plant to La J"/>
    <x v="229"/>
    <n v="135500"/>
    <x v="32"/>
    <n v="9802839"/>
    <s v="CROSSARM ASSEMBLIES, WOOD"/>
    <d v="1997-07-31T00:00:00"/>
    <d v="1998-01-01T00:00:00"/>
    <s v="WCDXFER"/>
  </r>
  <r>
    <n v="0"/>
    <n v="0"/>
    <n v="0"/>
    <n v="0"/>
    <d v="2023-12-01T00:00:00"/>
    <s v="BH Colorado Electric Oper Co"/>
    <s v="Regulated Electric (122)"/>
    <s v="X DNU# 824 Rocky Ford Plant to La J"/>
    <x v="229"/>
    <n v="135500"/>
    <x v="32"/>
    <n v="9804983"/>
    <s v="CROSSARM ASSEMBLIES, WOOD"/>
    <d v="1996-07-01T00:00:00"/>
    <d v="1996-07-01T00:00:00"/>
    <s v="WCDXFER"/>
  </r>
  <r>
    <n v="0"/>
    <n v="0"/>
    <n v="0"/>
    <n v="0"/>
    <d v="2023-12-01T00:00:00"/>
    <s v="BH Colorado Electric Oper Co"/>
    <s v="Regulated Electric (122)"/>
    <s v="X DNU# 824 Rocky Ford Plant to La J"/>
    <x v="229"/>
    <n v="135500"/>
    <x v="32"/>
    <n v="9802840"/>
    <s v="CROSSARM ASSEMBLIES, WOOD"/>
    <d v="1992-07-01T00:00:00"/>
    <d v="1992-07-01T00:00:00"/>
    <s v="WCDXFER"/>
  </r>
  <r>
    <n v="0"/>
    <n v="0"/>
    <n v="0"/>
    <n v="0"/>
    <d v="2023-12-01T00:00:00"/>
    <s v="BH Colorado Electric Oper Co"/>
    <s v="Regulated Electric (122)"/>
    <s v="X DNU# 824 Rocky Ford Plant to La J"/>
    <x v="229"/>
    <n v="135500"/>
    <x v="32"/>
    <n v="9819693"/>
    <s v="CROSSARM ASSEMBLIES, WOOD"/>
    <d v="2005-08-01T00:00:00"/>
    <d v="2005-01-01T00:00:00"/>
    <s v="7105824131"/>
  </r>
  <r>
    <n v="0"/>
    <n v="0"/>
    <n v="0"/>
    <n v="0"/>
    <d v="2023-12-01T00:00:00"/>
    <s v="BH Colorado Electric Oper Co"/>
    <s v="Regulated Electric (122)"/>
    <s v="X DNU# 824 Rocky Ford Plant to La J"/>
    <x v="229"/>
    <n v="135500"/>
    <x v="32"/>
    <n v="9802858"/>
    <s v="CROSSARM ASSEMBLIES, WOOD"/>
    <d v="1983-07-01T00:00:00"/>
    <d v="1983-07-01T00:00:00"/>
    <s v="WCDXFER"/>
  </r>
  <r>
    <n v="0"/>
    <n v="0"/>
    <n v="0"/>
    <n v="0"/>
    <d v="2023-12-01T00:00:00"/>
    <s v="BH Colorado Electric Oper Co"/>
    <s v="Regulated Electric (122)"/>
    <s v="X DNU# 824 Rocky Ford Plant to La J"/>
    <x v="229"/>
    <n v="135500"/>
    <x v="32"/>
    <n v="9739019"/>
    <s v="CROSSARM ASSEMBLIES, WOOD"/>
    <d v="2008-01-11T00:00:00"/>
    <d v="2008-01-01T00:00:00"/>
    <s v="10026014"/>
  </r>
  <r>
    <n v="0"/>
    <n v="0"/>
    <n v="0"/>
    <n v="0"/>
    <d v="2023-12-01T00:00:00"/>
    <s v="BH Colorado Electric Oper Co"/>
    <s v="Regulated Electric (122)"/>
    <s v="X DNU# 824 Rocky Ford Plant to La J"/>
    <x v="229"/>
    <n v="135500"/>
    <x v="32"/>
    <n v="9801784"/>
    <s v="CROSSARM ASSEMBLIES, WOOD"/>
    <d v="2001-03-01T00:00:00"/>
    <d v="2001-01-01T00:00:00"/>
    <s v="7105824131"/>
  </r>
  <r>
    <n v="0"/>
    <n v="0"/>
    <n v="0"/>
    <n v="0"/>
    <d v="2023-12-01T00:00:00"/>
    <s v="BH Colorado Electric Oper Co"/>
    <s v="Regulated Electric (122)"/>
    <s v="X DNU# 824 Rocky Ford Plant to La J"/>
    <x v="229"/>
    <n v="135500"/>
    <x v="32"/>
    <n v="9808241"/>
    <s v="CROSSARM ASSEMBLIES, WOOD"/>
    <d v="2001-05-25T00:00:00"/>
    <d v="2001-01-01T00:00:00"/>
    <s v="10012889"/>
  </r>
  <r>
    <n v="0"/>
    <n v="0"/>
    <n v="0"/>
    <n v="0"/>
    <d v="2023-12-01T00:00:00"/>
    <s v="BH Colorado Electric Oper Co"/>
    <s v="Regulated Electric (122)"/>
    <s v="X DNU# 824 Rocky Ford Plant to La J"/>
    <x v="229"/>
    <n v="135500"/>
    <x v="3"/>
    <n v="11160433"/>
    <s v="LaJunta Sub-Rocky Ford Sub"/>
    <d v="2011-11-01T00:00:00"/>
    <d v="2011-11-01T00:00:00"/>
    <s v="7105824131"/>
  </r>
  <r>
    <n v="0"/>
    <n v="0"/>
    <n v="0"/>
    <n v="0"/>
    <d v="2023-12-01T00:00:00"/>
    <s v="BH Colorado Electric Oper Co"/>
    <s v="Regulated Electric (122)"/>
    <s v="X DNU# 824 Rocky Ford Plant to La J"/>
    <x v="229"/>
    <n v="135500"/>
    <x v="3"/>
    <n v="11315001"/>
    <s v="RD BB Electric Transmission OH Replace : ETOR69  RD BB"/>
    <d v="2012-03-21T00:00:00"/>
    <d v="2012-03-01T00:00:00"/>
    <s v="60018830"/>
  </r>
  <r>
    <n v="0"/>
    <n v="0"/>
    <n v="0"/>
    <n v="0"/>
    <d v="2023-12-01T00:00:00"/>
    <s v="BH Colorado Electric Oper Co"/>
    <s v="Regulated Electric (122)"/>
    <s v="X DNU# 824 Rocky Ford Plant to La J"/>
    <x v="229"/>
    <n v="135500"/>
    <x v="3"/>
    <n v="9741948"/>
    <s v="OSMOSE inst poles &amp; ins #824"/>
    <d v="2008-01-11T00:00:00"/>
    <d v="2008-01-01T00:00:00"/>
    <s v="10026014"/>
  </r>
  <r>
    <n v="0"/>
    <n v="0"/>
    <n v="0"/>
    <n v="0"/>
    <d v="2023-12-01T00:00:00"/>
    <s v="BH Colorado Electric Oper Co"/>
    <s v="Regulated Electric (122)"/>
    <s v="X DNU# 824 Rocky Ford Plant to La J"/>
    <x v="229"/>
    <n v="135500"/>
    <x v="21"/>
    <n v="9817606"/>
    <s v="GUYS"/>
    <d v="2004-07-01T00:00:00"/>
    <d v="2004-01-01T00:00:00"/>
    <s v="7105824131"/>
  </r>
  <r>
    <n v="0"/>
    <n v="0"/>
    <n v="0"/>
    <n v="0"/>
    <d v="2023-12-01T00:00:00"/>
    <s v="BH Colorado Electric Oper Co"/>
    <s v="Regulated Electric (122)"/>
    <s v="X DNU# 824 Rocky Ford Plant to La J"/>
    <x v="229"/>
    <n v="135500"/>
    <x v="21"/>
    <n v="9739022"/>
    <s v="GUYS"/>
    <d v="2008-01-11T00:00:00"/>
    <d v="2008-01-01T00:00:00"/>
    <s v="10026014"/>
  </r>
  <r>
    <n v="0"/>
    <n v="0"/>
    <n v="0"/>
    <n v="0"/>
    <d v="2023-12-01T00:00:00"/>
    <s v="BH Colorado Electric Oper Co"/>
    <s v="Regulated Electric (122)"/>
    <s v="X DNU# 824 Rocky Ford Plant to La J"/>
    <x v="229"/>
    <n v="135500"/>
    <x v="26"/>
    <n v="11220089"/>
    <s v="Pole, Wood, 65' Or Greater"/>
    <d v="2011-12-01T00:00:00"/>
    <d v="2011-01-01T00:00:00"/>
    <s v="7105824131"/>
  </r>
  <r>
    <n v="0"/>
    <n v="0"/>
    <n v="0"/>
    <n v="0"/>
    <d v="2023-12-01T00:00:00"/>
    <s v="BH Colorado Electric Oper Co"/>
    <s v="Regulated Electric (122)"/>
    <s v="X DNU# 824 Rocky Ford Plant to La J"/>
    <x v="229"/>
    <n v="135500"/>
    <x v="34"/>
    <n v="9804975"/>
    <s v="POLE, WOOD"/>
    <d v="1996-07-01T00:00:00"/>
    <d v="1996-07-01T00:00:00"/>
    <s v="WCDXFER"/>
  </r>
  <r>
    <n v="0"/>
    <n v="0"/>
    <n v="0"/>
    <n v="0"/>
    <d v="2023-12-01T00:00:00"/>
    <s v="BH Colorado Electric Oper Co"/>
    <s v="Regulated Electric (122)"/>
    <s v="X DNU# 824 Rocky Ford Plant to La J"/>
    <x v="229"/>
    <n v="135500"/>
    <x v="34"/>
    <n v="9803122"/>
    <s v="POLE, WOOD"/>
    <d v="1995-07-01T00:00:00"/>
    <d v="1995-07-01T00:00:00"/>
    <s v="WCDXFER"/>
  </r>
  <r>
    <n v="0"/>
    <n v="0"/>
    <n v="0"/>
    <n v="0"/>
    <d v="2023-12-01T00:00:00"/>
    <s v="BH Colorado Electric Oper Co"/>
    <s v="Regulated Electric (122)"/>
    <s v="X DNU# 824 Rocky Ford Plant to La J"/>
    <x v="229"/>
    <n v="135500"/>
    <x v="34"/>
    <n v="9803404"/>
    <s v="POLE, WOOD"/>
    <d v="1992-07-01T00:00:00"/>
    <d v="1992-07-01T00:00:00"/>
    <s v="WCDXFER"/>
  </r>
  <r>
    <n v="0"/>
    <n v="0"/>
    <n v="0"/>
    <n v="0"/>
    <d v="2023-12-01T00:00:00"/>
    <s v="BH Colorado Electric Oper Co"/>
    <s v="Regulated Electric (122)"/>
    <s v="X DNU# 824 Rocky Ford Plant to La J"/>
    <x v="229"/>
    <n v="135500"/>
    <x v="34"/>
    <n v="9819694"/>
    <s v="POLE, WOOD"/>
    <d v="2005-08-01T00:00:00"/>
    <d v="2005-01-01T00:00:00"/>
    <s v="7105824131"/>
  </r>
  <r>
    <n v="0"/>
    <n v="0"/>
    <n v="0"/>
    <n v="0"/>
    <d v="2023-12-01T00:00:00"/>
    <s v="BH Colorado Electric Oper Co"/>
    <s v="Regulated Electric (122)"/>
    <s v="X DNU# 824 Rocky Ford Plant to La J"/>
    <x v="229"/>
    <n v="135500"/>
    <x v="34"/>
    <n v="11028406"/>
    <s v="Pole, Wood"/>
    <d v="2011-09-01T00:00:00"/>
    <d v="2011-09-01T00:00:00"/>
    <s v="7105824131"/>
  </r>
  <r>
    <n v="0"/>
    <n v="0"/>
    <n v="0"/>
    <n v="0"/>
    <d v="2023-12-01T00:00:00"/>
    <s v="BH Colorado Electric Oper Co"/>
    <s v="Regulated Electric (122)"/>
    <s v="X DNU# 824 Rocky Ford Plant to La J"/>
    <x v="229"/>
    <n v="135500"/>
    <x v="34"/>
    <n v="9803224"/>
    <s v="POLE, WOOD"/>
    <d v="1997-07-31T00:00:00"/>
    <d v="1998-01-01T00:00:00"/>
    <s v="WCDXFER"/>
  </r>
  <r>
    <n v="0"/>
    <n v="0"/>
    <n v="0"/>
    <n v="0"/>
    <d v="2023-12-01T00:00:00"/>
    <s v="BH Colorado Electric Oper Co"/>
    <s v="Regulated Electric (122)"/>
    <s v="X DNU# 824 Rocky Ford Plant to La J"/>
    <x v="229"/>
    <n v="135500"/>
    <x v="34"/>
    <n v="9803403"/>
    <s v="POLE, WOOD"/>
    <d v="1997-07-31T00:00:00"/>
    <d v="1998-01-01T00:00:00"/>
    <s v="WCDXFER"/>
  </r>
  <r>
    <n v="0"/>
    <n v="0"/>
    <n v="0"/>
    <n v="0"/>
    <d v="2023-12-01T00:00:00"/>
    <s v="BH Colorado Electric Oper Co"/>
    <s v="Regulated Electric (122)"/>
    <s v="X DNU# 824 Rocky Ford Plant to La J"/>
    <x v="229"/>
    <n v="135500"/>
    <x v="34"/>
    <n v="9803396"/>
    <s v="POLE, WOOD"/>
    <d v="1992-07-01T00:00:00"/>
    <d v="1992-07-01T00:00:00"/>
    <s v="WCDXFER"/>
  </r>
  <r>
    <n v="0"/>
    <n v="0"/>
    <n v="0"/>
    <n v="0"/>
    <d v="2023-12-01T00:00:00"/>
    <s v="BH Colorado Electric Oper Co"/>
    <s v="Regulated Electric (122)"/>
    <s v="X DNU# 824 Rocky Ford Plant to La J"/>
    <x v="229"/>
    <n v="135500"/>
    <x v="34"/>
    <n v="9739020"/>
    <s v="POLE, WOOD"/>
    <d v="2008-01-11T00:00:00"/>
    <d v="2008-01-01T00:00:00"/>
    <s v="10026014"/>
  </r>
  <r>
    <n v="0"/>
    <n v="0"/>
    <n v="0"/>
    <n v="0"/>
    <d v="2023-12-01T00:00:00"/>
    <s v="BH Colorado Electric Oper Co"/>
    <s v="Regulated Electric (122)"/>
    <s v="X DNU# 824 Rocky Ford Plant to La J"/>
    <x v="229"/>
    <n v="135500"/>
    <x v="34"/>
    <n v="9801785"/>
    <s v="POLE, WOOD"/>
    <d v="2001-03-01T00:00:00"/>
    <d v="2001-01-01T00:00:00"/>
    <s v="7105824131"/>
  </r>
  <r>
    <n v="0"/>
    <n v="0"/>
    <n v="0"/>
    <n v="0"/>
    <d v="2023-12-01T00:00:00"/>
    <s v="BH Colorado Electric Oper Co"/>
    <s v="Regulated Electric (122)"/>
    <s v="X DNU# 824 Rocky Ford Plant to La J"/>
    <x v="229"/>
    <n v="135500"/>
    <x v="34"/>
    <n v="9803395"/>
    <s v="POLE, WOOD"/>
    <d v="1983-07-01T00:00:00"/>
    <d v="1983-07-01T00:00:00"/>
    <s v="WCDXFER"/>
  </r>
  <r>
    <n v="0"/>
    <n v="0"/>
    <n v="0"/>
    <n v="0"/>
    <d v="2023-12-01T00:00:00"/>
    <s v="BH Colorado Electric Oper Co"/>
    <s v="Regulated Electric (122)"/>
    <s v="X DNU# 824 Rocky Ford Plant to La J"/>
    <x v="229"/>
    <n v="135500"/>
    <x v="34"/>
    <n v="9806976"/>
    <s v="POLE, WOOD"/>
    <d v="2001-05-25T00:00:00"/>
    <d v="2001-01-01T00:00:00"/>
    <s v="7105824131"/>
  </r>
  <r>
    <n v="0"/>
    <n v="0"/>
    <n v="0"/>
    <n v="0"/>
    <d v="2023-12-01T00:00:00"/>
    <s v="BH Colorado Electric Oper Co"/>
    <s v="Regulated Electric (122)"/>
    <s v="X DNU# 824 Rocky Ford Plant to La J"/>
    <x v="229"/>
    <n v="135500"/>
    <x v="34"/>
    <n v="9817604"/>
    <s v="POLE, WOOD"/>
    <d v="2004-07-01T00:00:00"/>
    <d v="2004-01-01T00:00:00"/>
    <s v="7105824131"/>
  </r>
  <r>
    <n v="0"/>
    <n v="0"/>
    <n v="0"/>
    <n v="0"/>
    <d v="2023-12-01T00:00:00"/>
    <s v="BH Colorado Electric Oper Co"/>
    <s v="Regulated Electric (122)"/>
    <s v="X DNU# 824 Rocky Ford Plant to La J"/>
    <x v="229"/>
    <n v="135500"/>
    <x v="53"/>
    <n v="9975214"/>
    <s v="WOOD 1 POLE 60'"/>
    <d v="1992-07-01T00:00:00"/>
    <d v="1992-07-01T00:00:00"/>
    <s v="CPR Conversion"/>
  </r>
  <r>
    <n v="0"/>
    <n v="0"/>
    <n v="0"/>
    <n v="0"/>
    <d v="2023-12-01T00:00:00"/>
    <s v="BH Colorado Electric Oper Co"/>
    <s v="Regulated Electric (122)"/>
    <s v="X DNU# 824 Rocky Ford Plant to La J"/>
    <x v="229"/>
    <n v="135500"/>
    <x v="53"/>
    <n v="9845708"/>
    <s v="WOOD 1 POLE 60'"/>
    <d v="1997-07-01T00:00:00"/>
    <d v="1997-07-01T00:00:00"/>
    <s v="CPR Conversion"/>
  </r>
  <r>
    <n v="0"/>
    <n v="0"/>
    <n v="0"/>
    <n v="0"/>
    <d v="2023-12-01T00:00:00"/>
    <s v="BH Colorado Electric Oper Co"/>
    <s v="Regulated Electric (122)"/>
    <s v="X DNU# 824 Rocky Ford Plant to La J"/>
    <x v="229"/>
    <n v="135500"/>
    <x v="53"/>
    <n v="9773822"/>
    <s v="WOOD 1 POLE 60'"/>
    <d v="1995-07-01T00:00:00"/>
    <d v="1995-07-01T00:00:00"/>
    <s v="CPR Conversion"/>
  </r>
  <r>
    <n v="0"/>
    <n v="0"/>
    <n v="0"/>
    <n v="0"/>
    <d v="2023-12-01T00:00:00"/>
    <s v="BH Colorado Electric Oper Co"/>
    <s v="Regulated Electric (122)"/>
    <s v="X DNU# 824 Rocky Ford Plant to La J"/>
    <x v="229"/>
    <n v="135500"/>
    <x v="53"/>
    <n v="9716132"/>
    <s v="WOOD 1 POLE 60'"/>
    <d v="1996-07-01T00:00:00"/>
    <d v="1996-07-01T00:00:00"/>
    <s v="CPR Conversion"/>
  </r>
  <r>
    <n v="0"/>
    <n v="0"/>
    <n v="0"/>
    <n v="0"/>
    <d v="2023-12-01T00:00:00"/>
    <s v="BH Colorado Electric Oper Co"/>
    <s v="Regulated Electric (122)"/>
    <s v="X DNU# 824 Rocky Ford Plant to La J"/>
    <x v="229"/>
    <n v="135500"/>
    <x v="54"/>
    <n v="9758781"/>
    <s v="WOOD 1 POLE 65'--824"/>
    <d v="1997-07-31T00:00:00"/>
    <d v="1998-01-01T00:00:00"/>
    <s v="23550045"/>
  </r>
  <r>
    <n v="0"/>
    <n v="0"/>
    <n v="0"/>
    <n v="0"/>
    <d v="2023-12-01T00:00:00"/>
    <s v="BH Colorado Electric Oper Co"/>
    <s v="Regulated Electric (122)"/>
    <s v="X DNU# 824 Rocky Ford Plant to La J"/>
    <x v="229"/>
    <n v="135500"/>
    <x v="434"/>
    <n v="9975216"/>
    <s v="WOOD 2 POLES 60'"/>
    <d v="1992-07-01T00:00:00"/>
    <d v="1992-07-01T00:00:00"/>
    <s v="CPR Conversion"/>
  </r>
  <r>
    <n v="0"/>
    <n v="0"/>
    <n v="0"/>
    <n v="0"/>
    <d v="2023-12-01T00:00:00"/>
    <s v="BH Colorado Electric Oper Co"/>
    <s v="Regulated Electric (122)"/>
    <s v="X DNU# 824 Rocky Ford Plant to La J"/>
    <x v="229"/>
    <n v="135500"/>
    <x v="434"/>
    <n v="9758780"/>
    <s v="WOOD 2 POLES 60--824"/>
    <d v="1997-07-31T00:00:00"/>
    <d v="1998-01-01T00:00:00"/>
    <s v="23550045"/>
  </r>
  <r>
    <n v="0"/>
    <n v="0"/>
    <n v="0"/>
    <n v="0"/>
    <d v="2023-12-01T00:00:00"/>
    <s v="BH Colorado Electric Oper Co"/>
    <s v="Regulated Electric (122)"/>
    <s v="X DNU# 824 Rocky Ford Plant to La J"/>
    <x v="229"/>
    <n v="135500"/>
    <x v="430"/>
    <n v="9975215"/>
    <s v="WOOD 2 POLES 65'"/>
    <d v="1992-07-01T00:00:00"/>
    <d v="1992-07-01T00:00:00"/>
    <s v="CPR Conversion"/>
  </r>
  <r>
    <n v="0"/>
    <n v="0"/>
    <n v="0"/>
    <n v="0"/>
    <d v="2023-12-01T00:00:00"/>
    <s v="BH Colorado Electric Oper Co"/>
    <s v="Regulated Electric (122)"/>
    <s v="X DNU# 824 Rocky Ford Plant to La J"/>
    <x v="229"/>
    <n v="135500"/>
    <x v="430"/>
    <n v="9693343"/>
    <s v="WOOD 2 POLES 65'"/>
    <d v="1983-07-01T00:00:00"/>
    <d v="1983-07-01T00:00:00"/>
    <s v="CPR Conversion"/>
  </r>
  <r>
    <n v="0"/>
    <n v="0"/>
    <n v="0"/>
    <n v="0"/>
    <d v="2023-12-01T00:00:00"/>
    <s v="BH Colorado Electric Oper Co"/>
    <s v="Regulated Electric (122)"/>
    <s v="X DNU# 824 Rocky Ford Plant to La J"/>
    <x v="229"/>
    <n v="135600"/>
    <x v="3"/>
    <n v="9741947"/>
    <s v="OSMOSE inst poles &amp; ins #824"/>
    <d v="2008-01-11T00:00:00"/>
    <d v="2008-01-01T00:00:00"/>
    <s v="10026014"/>
  </r>
  <r>
    <n v="0"/>
    <n v="0"/>
    <n v="0"/>
    <n v="0"/>
    <d v="2023-12-01T00:00:00"/>
    <s v="BH Colorado Electric Oper Co"/>
    <s v="Regulated Electric (122)"/>
    <s v="X DNU# 824 Rocky Ford Plant to La J"/>
    <x v="229"/>
    <n v="135600"/>
    <x v="3"/>
    <n v="11160436"/>
    <s v="LaJunta Sub-Rocky Ford Sub"/>
    <d v="2011-11-01T00:00:00"/>
    <d v="2011-11-01T00:00:00"/>
    <s v="7105824131"/>
  </r>
  <r>
    <n v="0"/>
    <n v="0"/>
    <n v="0"/>
    <n v="0"/>
    <d v="2023-12-01T00:00:00"/>
    <s v="BH Colorado Electric Oper Co"/>
    <s v="Regulated Electric (122)"/>
    <s v="X DNU# 824 Rocky Ford Plant to La J"/>
    <x v="229"/>
    <n v="135600"/>
    <x v="30"/>
    <n v="9862307"/>
    <s v="STATIC WIRE (TRANSMISSION LINES)"/>
    <d v="1997-07-01T00:00:00"/>
    <d v="1997-07-01T00:00:00"/>
    <s v="CPR Conversion"/>
  </r>
  <r>
    <n v="0"/>
    <n v="0"/>
    <n v="0"/>
    <n v="0"/>
    <d v="2023-12-01T00:00:00"/>
    <s v="BH Colorado Electric Oper Co"/>
    <s v="Regulated Electric (122)"/>
    <s v="X DNU# 824 Rocky Ford Plant to La J"/>
    <x v="229"/>
    <n v="135600"/>
    <x v="31"/>
    <n v="9773821"/>
    <s v="SUSPENSION INSULATORS"/>
    <d v="1995-07-01T00:00:00"/>
    <d v="1995-07-01T00:00:00"/>
    <s v="CPR Conversion"/>
  </r>
  <r>
    <n v="0"/>
    <n v="0"/>
    <n v="0"/>
    <n v="0"/>
    <d v="2023-12-01T00:00:00"/>
    <s v="BH Colorado Electric Oper Co"/>
    <s v="Regulated Electric (122)"/>
    <s v="X DNU# 824 Rocky Ford Plant to La J"/>
    <x v="229"/>
    <n v="135600"/>
    <x v="31"/>
    <n v="9806977"/>
    <s v="SUSPENSION INSULATORS"/>
    <d v="2001-05-25T00:00:00"/>
    <d v="2001-01-01T00:00:00"/>
    <s v="7105824131"/>
  </r>
  <r>
    <n v="0"/>
    <n v="0"/>
    <n v="0"/>
    <n v="0"/>
    <d v="2023-12-01T00:00:00"/>
    <s v="BH Colorado Electric Oper Co"/>
    <s v="Regulated Electric (122)"/>
    <s v="X DNU# 824 Rocky Ford Plant to La J"/>
    <x v="229"/>
    <n v="135600"/>
    <x v="31"/>
    <n v="9739021"/>
    <s v="SUSPENSION INSULATORS"/>
    <d v="2008-01-11T00:00:00"/>
    <d v="2008-01-01T00:00:00"/>
    <s v="10026014"/>
  </r>
  <r>
    <n v="0"/>
    <n v="0"/>
    <n v="0"/>
    <n v="0"/>
    <d v="2023-12-01T00:00:00"/>
    <s v="BH Colorado Electric Oper Co"/>
    <s v="Regulated Electric (122)"/>
    <s v="X DNU# 824 Rocky Ford Plant to La J"/>
    <x v="229"/>
    <n v="135600"/>
    <x v="31"/>
    <n v="9817605"/>
    <s v="SUSPENSION INSULATORS"/>
    <d v="2004-07-01T00:00:00"/>
    <d v="2004-01-01T00:00:00"/>
    <s v="7105824131"/>
  </r>
  <r>
    <n v="0"/>
    <n v="0"/>
    <n v="0"/>
    <n v="0"/>
    <d v="2023-12-01T00:00:00"/>
    <s v="BH Colorado Electric Oper Co"/>
    <s v="Regulated Electric (122)"/>
    <s v="X DNU# 824 Rocky Ford Plant to La J"/>
    <x v="229"/>
    <n v="135600"/>
    <x v="31"/>
    <n v="9819695"/>
    <s v="SUSPENSION INSULATORS"/>
    <d v="2005-08-01T00:00:00"/>
    <d v="2005-01-01T00:00:00"/>
    <s v="7105824131"/>
  </r>
  <r>
    <n v="0"/>
    <n v="0"/>
    <n v="0"/>
    <n v="0"/>
    <d v="2023-12-01T00:00:00"/>
    <s v="BH Colorado Electric Oper Co"/>
    <s v="Regulated Electric (122)"/>
    <s v="X DNU# 824 Rocky Ford Plant to La J"/>
    <x v="229"/>
    <n v="135600"/>
    <x v="31"/>
    <n v="10658376"/>
    <s v="Suspension Insulators"/>
    <d v="2011-02-01T00:00:00"/>
    <d v="2011-01-01T00:00:00"/>
    <s v="7105824131"/>
  </r>
  <r>
    <n v="0"/>
    <n v="0"/>
    <n v="0"/>
    <n v="0"/>
    <d v="2023-12-01T00:00:00"/>
    <s v="BH Colorado Electric Oper Co"/>
    <s v="Regulated Electric (122)"/>
    <s v="X DNU# 824 Rocky Ford Plant to La J"/>
    <x v="229"/>
    <n v="135600"/>
    <x v="31"/>
    <n v="9801786"/>
    <s v="SUSPENSION INSULATORS"/>
    <d v="2001-03-01T00:00:00"/>
    <d v="2001-01-01T00:00:00"/>
    <s v="7105824131"/>
  </r>
  <r>
    <n v="0"/>
    <n v="0"/>
    <n v="0"/>
    <n v="0"/>
    <d v="2023-12-01T00:00:00"/>
    <s v="BH Colorado Electric Oper Co"/>
    <s v="Regulated Electric (122)"/>
    <s v="X DNU# 828 La Junta Sub to County L"/>
    <x v="230"/>
    <n v="135500"/>
    <x v="19"/>
    <n v="9816114"/>
    <s v="ANCHORS"/>
    <d v="2003-12-01T00:00:00"/>
    <d v="2003-01-01T00:00:00"/>
    <s v="7105828131"/>
  </r>
  <r>
    <n v="0"/>
    <n v="0"/>
    <n v="0"/>
    <n v="0"/>
    <d v="2023-12-01T00:00:00"/>
    <s v="BH Colorado Electric Oper Co"/>
    <s v="Regulated Electric (122)"/>
    <s v="X DNU# 828 La Junta Sub to County L"/>
    <x v="230"/>
    <n v="135500"/>
    <x v="32"/>
    <n v="9739013"/>
    <s v="CROSSARM ASSEMBLIES, WOOD"/>
    <d v="2008-01-11T00:00:00"/>
    <d v="2008-01-01T00:00:00"/>
    <s v="10026012"/>
  </r>
  <r>
    <n v="0"/>
    <n v="0"/>
    <n v="0"/>
    <n v="0"/>
    <d v="2023-12-01T00:00:00"/>
    <s v="BH Colorado Electric Oper Co"/>
    <s v="Regulated Electric (122)"/>
    <s v="X DNU# 828 La Junta Sub to County L"/>
    <x v="230"/>
    <n v="135500"/>
    <x v="32"/>
    <n v="9743176"/>
    <s v="CROSSARM ASSEMBLIES, WOOD"/>
    <d v="2006-04-15T00:00:00"/>
    <d v="2006-01-01T00:00:00"/>
    <s v="10023366"/>
  </r>
  <r>
    <n v="0"/>
    <n v="0"/>
    <n v="0"/>
    <n v="0"/>
    <d v="2023-12-01T00:00:00"/>
    <s v="BH Colorado Electric Oper Co"/>
    <s v="Regulated Electric (122)"/>
    <s v="X DNU# 828 La Junta Sub to County L"/>
    <x v="230"/>
    <n v="135500"/>
    <x v="3"/>
    <n v="9741123"/>
    <s v="OSMOSE ins poles &amp; ins #828"/>
    <d v="2008-01-11T00:00:00"/>
    <d v="2008-01-01T00:00:00"/>
    <s v="10026012"/>
  </r>
  <r>
    <n v="0"/>
    <n v="0"/>
    <n v="0"/>
    <n v="0"/>
    <d v="2023-12-01T00:00:00"/>
    <s v="BH Colorado Electric Oper Co"/>
    <s v="Regulated Electric (122)"/>
    <s v="X DNU# 828 La Junta Sub to County L"/>
    <x v="230"/>
    <n v="135500"/>
    <x v="3"/>
    <n v="9748850"/>
    <s v="Repl 2 pole struc-line 828"/>
    <d v="2006-04-15T00:00:00"/>
    <d v="2006-10-01T00:00:00"/>
    <s v="10023366"/>
  </r>
  <r>
    <n v="0"/>
    <n v="0"/>
    <n v="0"/>
    <n v="0"/>
    <d v="2023-12-01T00:00:00"/>
    <s v="BH Colorado Electric Oper Co"/>
    <s v="Regulated Electric (122)"/>
    <s v="X DNU# 828 La Junta Sub to County L"/>
    <x v="230"/>
    <n v="135500"/>
    <x v="21"/>
    <n v="9816113"/>
    <s v="GUYS"/>
    <d v="2003-12-01T00:00:00"/>
    <d v="2003-01-01T00:00:00"/>
    <s v="7105828131"/>
  </r>
  <r>
    <n v="0"/>
    <n v="0"/>
    <n v="0"/>
    <n v="0"/>
    <d v="2023-12-01T00:00:00"/>
    <s v="BH Colorado Electric Oper Co"/>
    <s v="Regulated Electric (122)"/>
    <s v="X DNU# 828 La Junta Sub to County L"/>
    <x v="230"/>
    <n v="135500"/>
    <x v="34"/>
    <n v="9816147"/>
    <s v="POLE, WOOD"/>
    <d v="2003-12-01T00:00:00"/>
    <d v="2003-01-01T00:00:00"/>
    <s v="7105828131"/>
  </r>
  <r>
    <n v="0"/>
    <n v="0"/>
    <n v="0"/>
    <n v="0"/>
    <d v="2023-12-01T00:00:00"/>
    <s v="BH Colorado Electric Oper Co"/>
    <s v="Regulated Electric (122)"/>
    <s v="X DNU# 828 La Junta Sub to County L"/>
    <x v="230"/>
    <n v="135500"/>
    <x v="34"/>
    <n v="9743177"/>
    <s v="POLE, WOOD"/>
    <d v="2006-04-15T00:00:00"/>
    <d v="2006-01-01T00:00:00"/>
    <s v="10023366"/>
  </r>
  <r>
    <n v="0"/>
    <n v="0"/>
    <n v="0"/>
    <n v="0"/>
    <d v="2023-12-01T00:00:00"/>
    <s v="BH Colorado Electric Oper Co"/>
    <s v="Regulated Electric (122)"/>
    <s v="X DNU# 828 La Junta Sub to County L"/>
    <x v="230"/>
    <n v="135500"/>
    <x v="34"/>
    <n v="9739014"/>
    <s v="POLE, WOOD"/>
    <d v="2008-01-11T00:00:00"/>
    <d v="2008-01-01T00:00:00"/>
    <s v="10026012"/>
  </r>
  <r>
    <n v="0"/>
    <n v="0"/>
    <n v="0"/>
    <n v="0"/>
    <d v="2023-12-01T00:00:00"/>
    <s v="BH Colorado Electric Oper Co"/>
    <s v="Regulated Electric (122)"/>
    <s v="X DNU# 828 La Junta Sub to County L"/>
    <x v="230"/>
    <n v="135600"/>
    <x v="41"/>
    <n v="9816146"/>
    <s v="CONDUCTOR, OH TRANS &amp; DIST BARE"/>
    <d v="2003-12-01T00:00:00"/>
    <d v="2003-01-01T00:00:00"/>
    <s v="7105828131"/>
  </r>
  <r>
    <n v="0"/>
    <n v="0"/>
    <n v="0"/>
    <n v="0"/>
    <d v="2023-12-01T00:00:00"/>
    <s v="BH Colorado Electric Oper Co"/>
    <s v="Regulated Electric (122)"/>
    <s v="X DNU# 828 La Junta Sub to County L"/>
    <x v="230"/>
    <n v="135600"/>
    <x v="3"/>
    <n v="9748851"/>
    <s v="Repl 2 pole struc-line 828"/>
    <d v="2006-04-15T00:00:00"/>
    <d v="2006-10-01T00:00:00"/>
    <s v="10023366"/>
  </r>
  <r>
    <n v="0"/>
    <n v="0"/>
    <n v="0"/>
    <n v="0"/>
    <d v="2023-12-01T00:00:00"/>
    <s v="BH Colorado Electric Oper Co"/>
    <s v="Regulated Electric (122)"/>
    <s v="X DNU# 828 La Junta Sub to County L"/>
    <x v="230"/>
    <n v="135600"/>
    <x v="3"/>
    <n v="9741124"/>
    <s v="OSMOSE ins poles &amp; ins #828"/>
    <d v="2008-01-11T00:00:00"/>
    <d v="2008-01-01T00:00:00"/>
    <s v="10026012"/>
  </r>
  <r>
    <n v="0"/>
    <n v="0"/>
    <n v="0"/>
    <n v="0"/>
    <d v="2023-12-01T00:00:00"/>
    <s v="BH Colorado Electric Oper Co"/>
    <s v="Regulated Electric (122)"/>
    <s v="X DNU# 828 La Junta Sub to County L"/>
    <x v="230"/>
    <n v="135600"/>
    <x v="31"/>
    <n v="9816148"/>
    <s v="SUSPENSION INSULATORS"/>
    <d v="2003-12-01T00:00:00"/>
    <d v="2003-01-01T00:00:00"/>
    <s v="7105828131"/>
  </r>
  <r>
    <n v="0"/>
    <n v="0"/>
    <n v="0"/>
    <n v="0"/>
    <d v="2023-12-01T00:00:00"/>
    <s v="BH Colorado Electric Oper Co"/>
    <s v="Regulated Electric (122)"/>
    <s v="X DNU# 828 La Junta Sub to County L"/>
    <x v="230"/>
    <n v="135600"/>
    <x v="31"/>
    <n v="9739015"/>
    <s v="SUSPENSION INSULATORS"/>
    <d v="2008-01-11T00:00:00"/>
    <d v="2008-01-01T00:00:00"/>
    <s v="10026012"/>
  </r>
  <r>
    <n v="0"/>
    <n v="0"/>
    <n v="0"/>
    <n v="0"/>
    <d v="2023-12-01T00:00:00"/>
    <s v="BH Colorado Electric Oper Co"/>
    <s v="Regulated Electric (122)"/>
    <s v="X DNU# 828 La Junta Sub to County L"/>
    <x v="230"/>
    <n v="135600"/>
    <x v="31"/>
    <n v="9743178"/>
    <s v="SUSPENSION INSULATORS"/>
    <d v="2006-04-15T00:00:00"/>
    <d v="2006-01-01T00:00:00"/>
    <s v="10023366"/>
  </r>
  <r>
    <n v="0"/>
    <n v="0"/>
    <n v="0"/>
    <n v="0"/>
    <d v="2023-12-01T00:00:00"/>
    <s v="BH Colorado Electric Oper Co"/>
    <s v="Regulated Electric (122)"/>
    <s v="X DNU#786(D) S.Fowler Tap-S.Nepes"/>
    <x v="231"/>
    <n v="135500"/>
    <x v="32"/>
    <n v="9802471"/>
    <s v="CROSSARM ASSEMBLIES, WOOD"/>
    <d v="1982-07-01T00:00:00"/>
    <d v="1982-07-01T00:00:00"/>
    <s v="WCDXFER"/>
  </r>
  <r>
    <n v="0"/>
    <n v="0"/>
    <n v="0"/>
    <n v="0"/>
    <d v="2023-12-01T00:00:00"/>
    <s v="BH Colorado Electric Oper Co"/>
    <s v="Regulated Electric (122)"/>
    <s v="X DNU#786(D) S.Fowler Tap-S.Nepes"/>
    <x v="231"/>
    <n v="135500"/>
    <x v="32"/>
    <n v="9802420"/>
    <s v="CROSSARM ASSEMBLIES, WOOD"/>
    <d v="1982-07-01T00:00:00"/>
    <d v="1982-07-01T00:00:00"/>
    <s v="WCDXFER"/>
  </r>
  <r>
    <n v="0"/>
    <n v="0"/>
    <n v="0"/>
    <n v="0"/>
    <d v="2023-12-01T00:00:00"/>
    <s v="BH Colorado Electric Oper Co"/>
    <s v="Regulated Electric (122)"/>
    <s v="X DNU#786(D) S.Fowler Tap-S.Nepes"/>
    <x v="231"/>
    <n v="135500"/>
    <x v="32"/>
    <n v="9802588"/>
    <s v="CROSSARM ASSEMBLIES, WOOD"/>
    <d v="1982-07-01T00:00:00"/>
    <d v="1982-07-01T00:00:00"/>
    <s v="WCDXFER"/>
  </r>
  <r>
    <n v="0"/>
    <n v="0"/>
    <n v="0"/>
    <n v="0"/>
    <d v="2023-12-01T00:00:00"/>
    <s v="BH Colorado Electric Oper Co"/>
    <s v="Regulated Electric (122)"/>
    <s v="X DNU#786(D) S.Fowler Tap-S.Nepes"/>
    <x v="231"/>
    <n v="135500"/>
    <x v="34"/>
    <n v="9803010"/>
    <s v="POLE, WOOD"/>
    <d v="1982-07-01T00:00:00"/>
    <d v="1982-07-01T00:00:00"/>
    <s v="WCDXFER"/>
  </r>
  <r>
    <n v="0"/>
    <n v="0"/>
    <n v="0"/>
    <n v="0"/>
    <d v="2023-12-01T00:00:00"/>
    <s v="BH Colorado Electric Oper Co"/>
    <s v="Regulated Electric (122)"/>
    <s v="X DNU#786(D) S.Fowler Tap-S.Nepes"/>
    <x v="231"/>
    <n v="135500"/>
    <x v="34"/>
    <n v="9803127"/>
    <s v="POLE, WOOD"/>
    <d v="1982-07-01T00:00:00"/>
    <d v="1982-07-01T00:00:00"/>
    <s v="WCDXFER"/>
  </r>
  <r>
    <n v="0"/>
    <n v="0"/>
    <n v="0"/>
    <n v="0"/>
    <d v="2023-12-01T00:00:00"/>
    <s v="BH Colorado Electric Oper Co"/>
    <s v="Regulated Electric (122)"/>
    <s v="X DNU#786(D) S.Fowler Tap-S.Nepes"/>
    <x v="231"/>
    <n v="135500"/>
    <x v="34"/>
    <n v="9804936"/>
    <s v="POLE, WOOD"/>
    <d v="1982-07-01T00:00:00"/>
    <d v="1982-07-01T00:00:00"/>
    <s v="WCDXFER"/>
  </r>
  <r>
    <n v="0"/>
    <n v="0"/>
    <n v="0"/>
    <n v="0"/>
    <d v="2023-12-01T00:00:00"/>
    <s v="BH Colorado Electric Oper Co"/>
    <s v="Regulated Electric (122)"/>
    <s v="X DNU#786(D) S.Fowler Tap-S.Nepes"/>
    <x v="231"/>
    <n v="135500"/>
    <x v="34"/>
    <n v="9802959"/>
    <s v="POLE, WOOD"/>
    <d v="1982-07-01T00:00:00"/>
    <d v="1982-07-01T00:00:00"/>
    <s v="WCDXFER"/>
  </r>
  <r>
    <n v="0"/>
    <n v="0"/>
    <n v="0"/>
    <n v="0"/>
    <d v="2023-12-01T00:00:00"/>
    <s v="BH Colorado Electric Oper Co"/>
    <s v="Regulated Electric (122)"/>
    <s v="X DNU#786(D) S.Fowler Tap-S.Nepes"/>
    <x v="231"/>
    <n v="135500"/>
    <x v="52"/>
    <n v="9975152"/>
    <s v="WOOD 1 POLE 55'"/>
    <d v="1982-07-01T00:00:00"/>
    <d v="1982-07-01T00:00:00"/>
    <s v="CPR Conversion"/>
  </r>
  <r>
    <n v="0"/>
    <n v="0"/>
    <n v="0"/>
    <n v="0"/>
    <d v="2023-12-01T00:00:00"/>
    <s v="BH Colorado Electric Oper Co"/>
    <s v="Regulated Electric (122)"/>
    <s v="X DNU#786(D) S.Fowler Tap-S.Nepes"/>
    <x v="231"/>
    <n v="135500"/>
    <x v="53"/>
    <n v="9975151"/>
    <s v="WOOD 1 POLE 60'"/>
    <d v="1982-07-01T00:00:00"/>
    <d v="1982-07-01T00:00:00"/>
    <s v="CPR Conversion"/>
  </r>
  <r>
    <n v="0"/>
    <n v="0"/>
    <n v="0"/>
    <n v="0"/>
    <d v="2023-12-01T00:00:00"/>
    <s v="BH Colorado Electric Oper Co"/>
    <s v="Regulated Electric (122)"/>
    <s v="X DNU#786(D) S.Fowler Tap-S.Nepes"/>
    <x v="231"/>
    <n v="135500"/>
    <x v="54"/>
    <n v="9975150"/>
    <s v="WOOD 1 POLE 65'"/>
    <d v="1982-07-01T00:00:00"/>
    <d v="1982-07-01T00:00:00"/>
    <s v="CPR Conversion"/>
  </r>
  <r>
    <n v="0"/>
    <n v="0"/>
    <n v="0"/>
    <n v="0"/>
    <d v="2023-12-01T00:00:00"/>
    <s v="BH Colorado Electric Oper Co"/>
    <s v="Regulated Electric (122)"/>
    <s v="X DNU#786(D) S.Fowler Tap-S.Nepes"/>
    <x v="231"/>
    <n v="135500"/>
    <x v="424"/>
    <n v="9975149"/>
    <s v="WOOD 3 POLES 70'"/>
    <d v="1982-07-01T00:00:00"/>
    <d v="1982-07-01T00:00:00"/>
    <s v="CPR Conversion"/>
  </r>
  <r>
    <n v="0"/>
    <n v="0"/>
    <n v="0"/>
    <n v="0"/>
    <d v="2023-12-01T00:00:00"/>
    <s v="BH Colorado Electric Oper Co"/>
    <s v="Regulated Electric (122)"/>
    <s v="X DNU#786(D) S.Fowler Tap-S.Nepes"/>
    <x v="231"/>
    <n v="135600"/>
    <x v="35"/>
    <n v="9975148"/>
    <s v="CONDUCTOR, OVERHEAD"/>
    <d v="1982-07-01T00:00:00"/>
    <d v="1982-07-01T00:00:00"/>
    <s v="CPR Conversion"/>
  </r>
  <r>
    <n v="0"/>
    <n v="0"/>
    <n v="0"/>
    <n v="0"/>
    <d v="2023-12-01T00:00:00"/>
    <s v="BH Colorado Electric Oper Co"/>
    <s v="Regulated Electric (122)"/>
    <s v="X DNU#786(D) S.Fowler Tap-S.Nepes"/>
    <x v="231"/>
    <n v="135600"/>
    <x v="31"/>
    <n v="10500654"/>
    <s v="Suspension Insulators"/>
    <d v="2010-10-01T00:00:00"/>
    <d v="2010-01-01T00:00:00"/>
    <s v="7105786131"/>
  </r>
  <r>
    <n v="0"/>
    <n v="0"/>
    <n v="0"/>
    <n v="0"/>
    <d v="2023-12-01T00:00:00"/>
    <s v="BH Colorado Electric Oper Co"/>
    <s v="Regulated Electric (122)"/>
    <s v="X DNU#788(D) St.Charles Sub-PDA Tap"/>
    <x v="232"/>
    <n v="135500"/>
    <x v="32"/>
    <n v="9802561"/>
    <s v="CROSSARM ASSEMBLIES, WOOD"/>
    <d v="1988-07-01T00:00:00"/>
    <d v="1988-07-01T00:00:00"/>
    <s v="WCDXFER"/>
  </r>
  <r>
    <n v="0"/>
    <n v="0"/>
    <n v="0"/>
    <n v="0"/>
    <d v="2023-12-01T00:00:00"/>
    <s v="BH Colorado Electric Oper Co"/>
    <s v="Regulated Electric (122)"/>
    <s v="X DNU#788(D) St.Charles Sub-PDA Tap"/>
    <x v="232"/>
    <n v="135500"/>
    <x v="32"/>
    <n v="9802559"/>
    <s v="CROSSARM ASSEMBLIES, WOOD"/>
    <d v="1986-07-01T00:00:00"/>
    <d v="1986-07-01T00:00:00"/>
    <s v="WCDXFER"/>
  </r>
  <r>
    <n v="0"/>
    <n v="0"/>
    <n v="0"/>
    <n v="0"/>
    <d v="2023-12-01T00:00:00"/>
    <s v="BH Colorado Electric Oper Co"/>
    <s v="Regulated Electric (122)"/>
    <s v="X DNU#788(D) St.Charles Sub-PDA Tap"/>
    <x v="232"/>
    <n v="135500"/>
    <x v="32"/>
    <n v="9802529"/>
    <s v="CROSSARM ASSEMBLIES, WOOD"/>
    <d v="1997-07-31T00:00:00"/>
    <d v="2000-01-01T00:00:00"/>
    <s v="WCDXFER"/>
  </r>
  <r>
    <n v="0"/>
    <n v="0"/>
    <n v="0"/>
    <n v="0"/>
    <d v="2023-12-01T00:00:00"/>
    <s v="BH Colorado Electric Oper Co"/>
    <s v="Regulated Electric (122)"/>
    <s v="X DNU#788(D) St.Charles Sub-PDA Tap"/>
    <x v="232"/>
    <n v="135500"/>
    <x v="32"/>
    <n v="9802562"/>
    <s v="CROSSARM ASSEMBLIES, WOOD"/>
    <d v="1990-07-01T00:00:00"/>
    <d v="1990-07-01T00:00:00"/>
    <s v="WCDXFER"/>
  </r>
  <r>
    <n v="0"/>
    <n v="0"/>
    <n v="0"/>
    <n v="0"/>
    <d v="2023-12-01T00:00:00"/>
    <s v="BH Colorado Electric Oper Co"/>
    <s v="Regulated Electric (122)"/>
    <s v="X DNU#788(D) St.Charles Sub-PDA Tap"/>
    <x v="232"/>
    <n v="135500"/>
    <x v="32"/>
    <n v="9802564"/>
    <s v="CROSSARM ASSEMBLIES, WOOD"/>
    <d v="1996-07-01T00:00:00"/>
    <d v="1996-07-01T00:00:00"/>
    <s v="WCDXFER"/>
  </r>
  <r>
    <n v="0"/>
    <n v="0"/>
    <n v="0"/>
    <n v="0"/>
    <d v="2023-12-01T00:00:00"/>
    <s v="BH Colorado Electric Oper Co"/>
    <s v="Regulated Electric (122)"/>
    <s v="X DNU#788(D) St.Charles Sub-PDA Tap"/>
    <x v="232"/>
    <n v="135500"/>
    <x v="32"/>
    <n v="9808206"/>
    <s v="CROSSARM ASSEMBLIES, WOOD"/>
    <d v="2001-05-25T00:00:00"/>
    <d v="2001-01-01T00:00:00"/>
    <s v="10012889"/>
  </r>
  <r>
    <n v="0"/>
    <n v="0"/>
    <n v="0"/>
    <n v="0"/>
    <d v="2023-12-01T00:00:00"/>
    <s v="BH Colorado Electric Oper Co"/>
    <s v="Regulated Electric (122)"/>
    <s v="X DNU#788(D) St.Charles Sub-PDA Tap"/>
    <x v="232"/>
    <n v="135500"/>
    <x v="32"/>
    <n v="9802563"/>
    <s v="CROSSARM ASSEMBLIES, WOOD"/>
    <d v="1991-07-01T00:00:00"/>
    <d v="1991-07-01T00:00:00"/>
    <s v="WCDXFER"/>
  </r>
  <r>
    <n v="0"/>
    <n v="0"/>
    <n v="0"/>
    <n v="0"/>
    <d v="2023-12-01T00:00:00"/>
    <s v="BH Colorado Electric Oper Co"/>
    <s v="Regulated Electric (122)"/>
    <s v="X DNU#788(D) St.Charles Sub-PDA Tap"/>
    <x v="232"/>
    <n v="135500"/>
    <x v="32"/>
    <n v="9810965"/>
    <s v="CROSSARM ASSEMBLIES, WOOD"/>
    <d v="2002-06-01T00:00:00"/>
    <d v="2002-01-01T00:00:00"/>
    <s v="7105788131"/>
  </r>
  <r>
    <n v="0"/>
    <n v="0"/>
    <n v="0"/>
    <n v="0"/>
    <d v="2023-12-01T00:00:00"/>
    <s v="BH Colorado Electric Oper Co"/>
    <s v="Regulated Electric (122)"/>
    <s v="X DNU#788(D) St.Charles Sub-PDA Tap"/>
    <x v="232"/>
    <n v="135500"/>
    <x v="32"/>
    <n v="9802560"/>
    <s v="CROSSARM ASSEMBLIES, WOOD"/>
    <d v="1987-07-01T00:00:00"/>
    <d v="1987-07-01T00:00:00"/>
    <s v="WCDXFER"/>
  </r>
  <r>
    <n v="0"/>
    <n v="0"/>
    <n v="0"/>
    <n v="0"/>
    <d v="2023-12-01T00:00:00"/>
    <s v="BH Colorado Electric Oper Co"/>
    <s v="Regulated Electric (122)"/>
    <s v="X DNU#788(D) St.Charles Sub-PDA Tap"/>
    <x v="232"/>
    <n v="135500"/>
    <x v="3"/>
    <n v="19675705"/>
    <s v="we need to replace several cross arm braces on the St Charles-PDA tap 69 kV line"/>
    <d v="2017-03-15T00:00:00"/>
    <d v="2017-04-01T00:00:00"/>
    <s v="10056328"/>
  </r>
  <r>
    <n v="0"/>
    <n v="0"/>
    <n v="0"/>
    <n v="0"/>
    <d v="2023-12-01T00:00:00"/>
    <s v="BH Colorado Electric Oper Co"/>
    <s v="Regulated Electric (122)"/>
    <s v="X DNU#788(D) St.Charles Sub-PDA Tap"/>
    <x v="232"/>
    <n v="135500"/>
    <x v="21"/>
    <n v="9689074"/>
    <s v="GUYS"/>
    <d v="1996-07-01T00:00:00"/>
    <d v="1996-07-01T00:00:00"/>
    <s v="CPR Conversion"/>
  </r>
  <r>
    <n v="0"/>
    <n v="0"/>
    <n v="0"/>
    <n v="0"/>
    <d v="2023-12-01T00:00:00"/>
    <s v="BH Colorado Electric Oper Co"/>
    <s v="Regulated Electric (122)"/>
    <s v="X DNU#788(D) St.Charles Sub-PDA Tap"/>
    <x v="232"/>
    <n v="135500"/>
    <x v="34"/>
    <n v="9808209"/>
    <s v="POLE, WOOD"/>
    <d v="2001-05-25T00:00:00"/>
    <d v="2001-01-01T00:00:00"/>
    <s v="10012889"/>
  </r>
  <r>
    <n v="0"/>
    <n v="0"/>
    <n v="0"/>
    <n v="0"/>
    <d v="2023-12-01T00:00:00"/>
    <s v="BH Colorado Electric Oper Co"/>
    <s v="Regulated Electric (122)"/>
    <s v="X DNU#788(D) St.Charles Sub-PDA Tap"/>
    <x v="232"/>
    <n v="135500"/>
    <x v="34"/>
    <n v="9810966"/>
    <s v="POLE, WOOD"/>
    <d v="2002-06-01T00:00:00"/>
    <d v="2002-01-01T00:00:00"/>
    <s v="7105788131"/>
  </r>
  <r>
    <n v="0"/>
    <n v="0"/>
    <n v="0"/>
    <n v="0"/>
    <d v="2023-12-01T00:00:00"/>
    <s v="BH Colorado Electric Oper Co"/>
    <s v="Regulated Electric (122)"/>
    <s v="X DNU#788(D) St.Charles Sub-PDA Tap"/>
    <x v="232"/>
    <n v="135500"/>
    <x v="34"/>
    <n v="9803100"/>
    <s v="POLE, WOOD"/>
    <d v="1988-07-01T00:00:00"/>
    <d v="1988-07-01T00:00:00"/>
    <s v="WCDXFER"/>
  </r>
  <r>
    <n v="0"/>
    <n v="0"/>
    <n v="0"/>
    <n v="0"/>
    <d v="2023-12-01T00:00:00"/>
    <s v="BH Colorado Electric Oper Co"/>
    <s v="Regulated Electric (122)"/>
    <s v="X DNU#788(D) St.Charles Sub-PDA Tap"/>
    <x v="232"/>
    <n v="135500"/>
    <x v="34"/>
    <n v="9803098"/>
    <s v="POLE, WOOD"/>
    <d v="1986-07-01T00:00:00"/>
    <d v="1986-07-01T00:00:00"/>
    <s v="WCDXFER"/>
  </r>
  <r>
    <n v="0"/>
    <n v="0"/>
    <n v="0"/>
    <n v="0"/>
    <d v="2023-12-01T00:00:00"/>
    <s v="BH Colorado Electric Oper Co"/>
    <s v="Regulated Electric (122)"/>
    <s v="X DNU#788(D) St.Charles Sub-PDA Tap"/>
    <x v="232"/>
    <n v="135500"/>
    <x v="34"/>
    <n v="9803102"/>
    <s v="POLE, WOOD"/>
    <d v="1991-07-01T00:00:00"/>
    <d v="1991-07-01T00:00:00"/>
    <s v="WCDXFER"/>
  </r>
  <r>
    <n v="0"/>
    <n v="0"/>
    <n v="0"/>
    <n v="0"/>
    <d v="2023-12-01T00:00:00"/>
    <s v="BH Colorado Electric Oper Co"/>
    <s v="Regulated Electric (122)"/>
    <s v="X DNU#788(D) St.Charles Sub-PDA Tap"/>
    <x v="232"/>
    <n v="135500"/>
    <x v="34"/>
    <n v="10500647"/>
    <s v="POLE, WOOD"/>
    <d v="2010-10-01T00:00:00"/>
    <d v="2010-01-01T00:00:00"/>
    <s v="7105788131"/>
  </r>
  <r>
    <n v="0"/>
    <n v="0"/>
    <n v="0"/>
    <n v="0"/>
    <d v="2023-12-01T00:00:00"/>
    <s v="BH Colorado Electric Oper Co"/>
    <s v="Regulated Electric (122)"/>
    <s v="X DNU#788(D) St.Charles Sub-PDA Tap"/>
    <x v="232"/>
    <n v="135500"/>
    <x v="34"/>
    <n v="9750303"/>
    <s v="POLE, WOOD"/>
    <d v="2006-07-01T00:00:00"/>
    <d v="2006-01-01T00:00:00"/>
    <s v="7105788131"/>
  </r>
  <r>
    <n v="0"/>
    <n v="0"/>
    <n v="0"/>
    <n v="0"/>
    <d v="2023-12-01T00:00:00"/>
    <s v="BH Colorado Electric Oper Co"/>
    <s v="Regulated Electric (122)"/>
    <s v="X DNU#788(D) St.Charles Sub-PDA Tap"/>
    <x v="232"/>
    <n v="135500"/>
    <x v="34"/>
    <n v="9803103"/>
    <s v="POLE, WOOD"/>
    <d v="1996-07-01T00:00:00"/>
    <d v="1996-07-01T00:00:00"/>
    <s v="WCDXFER"/>
  </r>
  <r>
    <n v="0"/>
    <n v="0"/>
    <n v="0"/>
    <n v="0"/>
    <d v="2023-12-01T00:00:00"/>
    <s v="BH Colorado Electric Oper Co"/>
    <s v="Regulated Electric (122)"/>
    <s v="X DNU#788(D) St.Charles Sub-PDA Tap"/>
    <x v="232"/>
    <n v="135500"/>
    <x v="34"/>
    <n v="9811846"/>
    <s v="POLE, WOOD"/>
    <d v="2002-10-01T00:00:00"/>
    <d v="2002-01-01T00:00:00"/>
    <s v="7105240131"/>
  </r>
  <r>
    <n v="0"/>
    <n v="0"/>
    <n v="0"/>
    <n v="0"/>
    <d v="2023-12-01T00:00:00"/>
    <s v="BH Colorado Electric Oper Co"/>
    <s v="Regulated Electric (122)"/>
    <s v="X DNU#788(D) St.Charles Sub-PDA Tap"/>
    <x v="232"/>
    <n v="135500"/>
    <x v="34"/>
    <n v="9803101"/>
    <s v="POLE, WOOD"/>
    <d v="1990-07-01T00:00:00"/>
    <d v="1990-07-01T00:00:00"/>
    <s v="WCDXFER"/>
  </r>
  <r>
    <n v="0"/>
    <n v="0"/>
    <n v="0"/>
    <n v="0"/>
    <d v="2023-12-01T00:00:00"/>
    <s v="BH Colorado Electric Oper Co"/>
    <s v="Regulated Electric (122)"/>
    <s v="X DNU#788(D) St.Charles Sub-PDA Tap"/>
    <x v="232"/>
    <n v="135500"/>
    <x v="34"/>
    <n v="9803104"/>
    <s v="POLE, WOOD"/>
    <d v="1997-07-31T00:00:00"/>
    <d v="2000-01-01T00:00:00"/>
    <s v="WCDXFER"/>
  </r>
  <r>
    <n v="0"/>
    <n v="0"/>
    <n v="0"/>
    <n v="0"/>
    <d v="2023-12-01T00:00:00"/>
    <s v="BH Colorado Electric Oper Co"/>
    <s v="Regulated Electric (122)"/>
    <s v="X DNU#788(D) St.Charles Sub-PDA Tap"/>
    <x v="232"/>
    <n v="135500"/>
    <x v="34"/>
    <n v="9741311"/>
    <s v="POLE, WOOD"/>
    <d v="2007-12-01T00:00:00"/>
    <d v="2007-01-01T00:00:00"/>
    <s v="7105788131"/>
  </r>
  <r>
    <n v="0"/>
    <n v="0"/>
    <n v="0"/>
    <n v="0"/>
    <d v="2023-12-01T00:00:00"/>
    <s v="BH Colorado Electric Oper Co"/>
    <s v="Regulated Electric (122)"/>
    <s v="X DNU#788(D) St.Charles Sub-PDA Tap"/>
    <x v="232"/>
    <n v="135500"/>
    <x v="34"/>
    <n v="9803099"/>
    <s v="POLE, WOOD"/>
    <d v="1987-07-01T00:00:00"/>
    <d v="1987-07-01T00:00:00"/>
    <s v="WCDXFER"/>
  </r>
  <r>
    <n v="0"/>
    <n v="0"/>
    <n v="0"/>
    <n v="0"/>
    <d v="2023-12-01T00:00:00"/>
    <s v="BH Colorado Electric Oper Co"/>
    <s v="Regulated Electric (122)"/>
    <s v="X DNU#788(D) St.Charles Sub-PDA Tap"/>
    <x v="232"/>
    <n v="135500"/>
    <x v="53"/>
    <n v="9975119"/>
    <s v="WOOD 1 POLE 60'"/>
    <d v="1991-07-01T00:00:00"/>
    <d v="1991-07-01T00:00:00"/>
    <s v="CPR Conversion"/>
  </r>
  <r>
    <n v="0"/>
    <n v="0"/>
    <n v="0"/>
    <n v="0"/>
    <d v="2023-12-01T00:00:00"/>
    <s v="BH Colorado Electric Oper Co"/>
    <s v="Regulated Electric (122)"/>
    <s v="X DNU#788(D) St.Charles Sub-PDA Tap"/>
    <x v="232"/>
    <n v="135500"/>
    <x v="53"/>
    <n v="9724207"/>
    <s v="WOOD 1 POLE 60'"/>
    <d v="1990-07-01T00:00:00"/>
    <d v="1990-07-01T00:00:00"/>
    <s v="CPR Conversion"/>
  </r>
  <r>
    <n v="0"/>
    <n v="0"/>
    <n v="0"/>
    <n v="0"/>
    <d v="2023-12-01T00:00:00"/>
    <s v="BH Colorado Electric Oper Co"/>
    <s v="Regulated Electric (122)"/>
    <s v="X DNU#788(D) St.Charles Sub-PDA Tap"/>
    <x v="232"/>
    <n v="135500"/>
    <x v="53"/>
    <n v="9776101"/>
    <s v="WOOD 1 POLE 60'"/>
    <d v="1996-07-01T00:00:00"/>
    <d v="1996-07-01T00:00:00"/>
    <s v="CPR Conversion"/>
  </r>
  <r>
    <n v="0"/>
    <n v="0"/>
    <n v="0"/>
    <n v="0"/>
    <d v="2023-12-01T00:00:00"/>
    <s v="BH Colorado Electric Oper Co"/>
    <s v="Regulated Electric (122)"/>
    <s v="X DNU#788(D) St.Charles Sub-PDA Tap"/>
    <x v="232"/>
    <n v="135500"/>
    <x v="53"/>
    <n v="9975118"/>
    <s v="WOOD 1 POLE 60'"/>
    <d v="1987-07-01T00:00:00"/>
    <d v="1987-07-01T00:00:00"/>
    <s v="CPR Conversion"/>
  </r>
  <r>
    <n v="0"/>
    <n v="0"/>
    <n v="0"/>
    <n v="0"/>
    <d v="2023-12-01T00:00:00"/>
    <s v="BH Colorado Electric Oper Co"/>
    <s v="Regulated Electric (122)"/>
    <s v="X DNU#788(D) St.Charles Sub-PDA Tap"/>
    <x v="232"/>
    <n v="135500"/>
    <x v="53"/>
    <n v="9975120"/>
    <s v="WOOD 1 POLE 60'"/>
    <d v="1988-07-01T00:00:00"/>
    <d v="1988-07-01T00:00:00"/>
    <s v="CPR Conversion"/>
  </r>
  <r>
    <n v="0"/>
    <n v="0"/>
    <n v="0"/>
    <n v="0"/>
    <d v="2023-12-01T00:00:00"/>
    <s v="BH Colorado Electric Oper Co"/>
    <s v="Regulated Electric (122)"/>
    <s v="X DNU#788(D) St.Charles Sub-PDA Tap"/>
    <x v="232"/>
    <n v="135500"/>
    <x v="53"/>
    <n v="9973791"/>
    <s v="WOOD 1 POLE 60'"/>
    <d v="1997-07-31T00:00:00"/>
    <d v="2000-01-01T00:00:00"/>
    <s v="23550044"/>
  </r>
  <r>
    <n v="0"/>
    <n v="0"/>
    <n v="0"/>
    <n v="0"/>
    <d v="2023-12-01T00:00:00"/>
    <s v="BH Colorado Electric Oper Co"/>
    <s v="Regulated Electric (122)"/>
    <s v="X DNU#788(D) St.Charles Sub-PDA Tap"/>
    <x v="232"/>
    <n v="135500"/>
    <x v="53"/>
    <n v="9975121"/>
    <s v="WOOD 1 POLE 60'"/>
    <d v="1986-07-01T00:00:00"/>
    <d v="1986-07-01T00:00:00"/>
    <s v="CPR Conversion"/>
  </r>
  <r>
    <n v="0"/>
    <n v="0"/>
    <n v="0"/>
    <n v="0"/>
    <d v="2023-12-01T00:00:00"/>
    <s v="BH Colorado Electric Oper Co"/>
    <s v="Regulated Electric (122)"/>
    <s v="X DNU#788(D) St.Charles Sub-PDA Tap"/>
    <x v="232"/>
    <n v="135500"/>
    <x v="54"/>
    <n v="9776099"/>
    <s v="WOOD 1 POLE 65'"/>
    <d v="1996-07-01T00:00:00"/>
    <d v="1996-07-01T00:00:00"/>
    <s v="CPR Conversion"/>
  </r>
  <r>
    <n v="0"/>
    <n v="0"/>
    <n v="0"/>
    <n v="0"/>
    <d v="2023-12-01T00:00:00"/>
    <s v="BH Colorado Electric Oper Co"/>
    <s v="Regulated Electric (122)"/>
    <s v="X DNU#788(D) St.Charles Sub-PDA Tap"/>
    <x v="232"/>
    <n v="135600"/>
    <x v="35"/>
    <n v="9693340"/>
    <s v="CONDUCTOR, OVERHEAD"/>
    <d v="1986-07-01T00:00:00"/>
    <d v="1986-07-01T00:00:00"/>
    <s v="CPR Conversion"/>
  </r>
  <r>
    <n v="0"/>
    <n v="0"/>
    <n v="0"/>
    <n v="0"/>
    <d v="2023-12-01T00:00:00"/>
    <s v="BH Colorado Electric Oper Co"/>
    <s v="Regulated Electric (122)"/>
    <s v="X DNU#788(D) St.Charles Sub-PDA Tap"/>
    <x v="232"/>
    <n v="135600"/>
    <x v="35"/>
    <n v="9975116"/>
    <s v="TRANSMISSION LINES-CONDUCTOR"/>
    <d v="1988-07-01T00:00:00"/>
    <d v="1988-07-01T00:00:00"/>
    <s v="CPR Conversion"/>
  </r>
  <r>
    <n v="0"/>
    <n v="0"/>
    <n v="0"/>
    <n v="0"/>
    <d v="2023-12-01T00:00:00"/>
    <s v="BH Colorado Electric Oper Co"/>
    <s v="Regulated Electric (122)"/>
    <s v="X DNU#788(D) St.Charles Sub-PDA Tap"/>
    <x v="232"/>
    <n v="135600"/>
    <x v="35"/>
    <n v="9975117"/>
    <s v="TRANSMISSION LINES-CONDUCTOR"/>
    <d v="1987-07-01T00:00:00"/>
    <d v="1987-07-01T00:00:00"/>
    <s v="CPR Conversion"/>
  </r>
  <r>
    <n v="0"/>
    <n v="0"/>
    <n v="0"/>
    <n v="0"/>
    <d v="2023-12-01T00:00:00"/>
    <s v="BH Colorado Electric Oper Co"/>
    <s v="Regulated Electric (122)"/>
    <s v="X DNU#788(D) St.Charles Sub-PDA Tap"/>
    <x v="232"/>
    <n v="135600"/>
    <x v="87"/>
    <n v="9973671"/>
    <s v="PIN INSULATORS"/>
    <d v="1997-07-31T00:00:00"/>
    <d v="2000-01-01T00:00:00"/>
    <s v="23550044"/>
  </r>
  <r>
    <n v="0"/>
    <n v="0"/>
    <n v="0"/>
    <n v="0"/>
    <d v="2023-12-01T00:00:00"/>
    <s v="BH Colorado Electric Oper Co"/>
    <s v="Regulated Electric (122)"/>
    <s v="X DNU#788(D) St.Charles Sub-PDA Tap"/>
    <x v="232"/>
    <n v="135600"/>
    <x v="29"/>
    <n v="9741312"/>
    <s v="POST INSULATORS"/>
    <d v="2007-12-01T00:00:00"/>
    <d v="2007-01-01T00:00:00"/>
    <s v="7105788131"/>
  </r>
  <r>
    <n v="0"/>
    <n v="0"/>
    <n v="0"/>
    <n v="0"/>
    <d v="2023-12-01T00:00:00"/>
    <s v="BH Colorado Electric Oper Co"/>
    <s v="Regulated Electric (122)"/>
    <s v="X DNU#788(D) St.Charles Sub-PDA Tap"/>
    <x v="232"/>
    <n v="135600"/>
    <x v="29"/>
    <n v="9776100"/>
    <s v="POST INSULATORS"/>
    <d v="1996-07-01T00:00:00"/>
    <d v="1996-07-01T00:00:00"/>
    <s v="CPR Conversion"/>
  </r>
  <r>
    <n v="0"/>
    <n v="0"/>
    <n v="0"/>
    <n v="0"/>
    <d v="2023-12-01T00:00:00"/>
    <s v="BH Colorado Electric Oper Co"/>
    <s v="Regulated Electric (122)"/>
    <s v="X DNU#788(D) St.Charles Sub-PDA Tap"/>
    <x v="232"/>
    <n v="135600"/>
    <x v="29"/>
    <n v="9750304"/>
    <s v="POST INSULATORS"/>
    <d v="2006-07-01T00:00:00"/>
    <d v="2006-01-01T00:00:00"/>
    <s v="7105788131"/>
  </r>
  <r>
    <n v="0"/>
    <n v="0"/>
    <n v="0"/>
    <n v="0"/>
    <d v="2023-12-01T00:00:00"/>
    <s v="BH Colorado Electric Oper Co"/>
    <s v="Regulated Electric (122)"/>
    <s v="X DNU#788(D) St.Charles Sub-PDA Tap"/>
    <x v="232"/>
    <n v="135600"/>
    <x v="30"/>
    <n v="9975114"/>
    <s v="STATIC WIRE (TRANSMISSION LINE"/>
    <d v="1987-07-01T00:00:00"/>
    <d v="1987-07-01T00:00:00"/>
    <s v="CPR Conversion"/>
  </r>
  <r>
    <n v="0"/>
    <n v="0"/>
    <n v="0"/>
    <n v="0"/>
    <d v="2023-12-01T00:00:00"/>
    <s v="BH Colorado Electric Oper Co"/>
    <s v="Regulated Electric (122)"/>
    <s v="X DNU#788(D) St.Charles Sub-PDA Tap"/>
    <x v="232"/>
    <n v="135600"/>
    <x v="30"/>
    <n v="9975115"/>
    <s v="STATIC WIRE (TRANSMISSION LINES)"/>
    <d v="1986-07-01T00:00:00"/>
    <d v="1986-07-01T00:00:00"/>
    <s v="CPR Conversion"/>
  </r>
  <r>
    <n v="0"/>
    <n v="0"/>
    <n v="0"/>
    <n v="0"/>
    <d v="2023-12-01T00:00:00"/>
    <s v="BH Colorado Electric Oper Co"/>
    <s v="Regulated Electric (122)"/>
    <s v="X DNU#788(D) St.Charles Sub-PDA Tap"/>
    <x v="232"/>
    <n v="135600"/>
    <x v="30"/>
    <n v="9975113"/>
    <s v="STATIC WIRE (TRANSMISSION LINE"/>
    <d v="1988-07-01T00:00:00"/>
    <d v="1988-07-01T00:00:00"/>
    <s v="CPR Conversion"/>
  </r>
  <r>
    <n v="0"/>
    <n v="0"/>
    <n v="0"/>
    <n v="0"/>
    <d v="2023-12-01T00:00:00"/>
    <s v="BH Colorado Electric Oper Co"/>
    <s v="Regulated Electric (122)"/>
    <s v="X DNU#788(D) St.Charles Sub-PDA Tap"/>
    <x v="232"/>
    <n v="135600"/>
    <x v="31"/>
    <n v="9808212"/>
    <s v="SUSPENSION INSULATORS"/>
    <d v="2001-05-25T00:00:00"/>
    <d v="2001-01-01T00:00:00"/>
    <s v="10012889"/>
  </r>
  <r>
    <n v="0"/>
    <n v="0"/>
    <n v="0"/>
    <n v="0"/>
    <d v="2023-12-01T00:00:00"/>
    <s v="BH Colorado Electric Oper Co"/>
    <s v="Regulated Electric (122)"/>
    <s v="X DNU#788(D) St.Charles Sub-PDA Tap"/>
    <x v="232"/>
    <n v="135600"/>
    <x v="31"/>
    <n v="9776752"/>
    <s v="SUSPENSION INSULATORS"/>
    <d v="1996-07-01T00:00:00"/>
    <d v="1996-07-01T00:00:00"/>
    <s v="CPR Conversion"/>
  </r>
  <r>
    <n v="0"/>
    <n v="0"/>
    <n v="0"/>
    <n v="0"/>
    <d v="2023-12-01T00:00:00"/>
    <s v="BH Colorado Electric Oper Co"/>
    <s v="Regulated Electric (122)"/>
    <s v="X DNU#788(D) St.Charles Sub-PDA Tap"/>
    <x v="232"/>
    <n v="135600"/>
    <x v="31"/>
    <n v="9973792"/>
    <s v="SUSPENSION INSULATORS"/>
    <d v="1997-07-31T00:00:00"/>
    <d v="2000-01-01T00:00:00"/>
    <s v="23550044"/>
  </r>
  <r>
    <n v="0"/>
    <n v="0"/>
    <n v="0"/>
    <n v="0"/>
    <d v="2023-12-01T00:00:00"/>
    <s v="BH Colorado Electric Oper Co"/>
    <s v="Regulated Electric (122)"/>
    <s v="X DNU#812(D)ManzanolaREA #175.L2-Ma"/>
    <x v="233"/>
    <n v="135500"/>
    <x v="32"/>
    <n v="9802663"/>
    <s v="CROSSARM ASSEMBLIES, WOOD"/>
    <d v="1991-07-01T00:00:00"/>
    <d v="1991-07-01T00:00:00"/>
    <s v="WCDXFER"/>
  </r>
  <r>
    <n v="0"/>
    <n v="0"/>
    <n v="0"/>
    <n v="0"/>
    <d v="2023-12-01T00:00:00"/>
    <s v="BH Colorado Electric Oper Co"/>
    <s v="Regulated Electric (122)"/>
    <s v="X DNU#812(D)ManzanolaREA #175.L2-Ma"/>
    <x v="233"/>
    <n v="135500"/>
    <x v="32"/>
    <n v="9802662"/>
    <s v="CROSSARM ASSEMBLIES, WOOD"/>
    <d v="1985-07-01T00:00:00"/>
    <d v="1985-07-01T00:00:00"/>
    <s v="WCDXFER"/>
  </r>
  <r>
    <n v="0"/>
    <n v="0"/>
    <n v="0"/>
    <n v="0"/>
    <d v="2023-12-01T00:00:00"/>
    <s v="BH Colorado Electric Oper Co"/>
    <s v="Regulated Electric (122)"/>
    <s v="X DNU#812(D)ManzanolaREA #175.L2-Ma"/>
    <x v="233"/>
    <n v="135500"/>
    <x v="32"/>
    <n v="9802556"/>
    <s v="CROSSARM ASSEMBLIES, WOOD"/>
    <d v="1996-07-01T00:00:00"/>
    <d v="1996-07-01T00:00:00"/>
    <s v="WCDXFER"/>
  </r>
  <r>
    <n v="0"/>
    <n v="0"/>
    <n v="0"/>
    <n v="0"/>
    <d v="2023-12-01T00:00:00"/>
    <s v="BH Colorado Electric Oper Co"/>
    <s v="Regulated Electric (122)"/>
    <s v="X DNU#812(D)ManzanolaREA #175.L2-Ma"/>
    <x v="233"/>
    <n v="135500"/>
    <x v="32"/>
    <n v="9802661"/>
    <s v="CROSSARM ASSEMBLIES, WOOD"/>
    <d v="1983-07-01T00:00:00"/>
    <d v="1983-07-01T00:00:00"/>
    <s v="WCDXFER"/>
  </r>
  <r>
    <n v="0"/>
    <n v="0"/>
    <n v="0"/>
    <n v="0"/>
    <d v="2023-12-01T00:00:00"/>
    <s v="BH Colorado Electric Oper Co"/>
    <s v="Regulated Electric (122)"/>
    <s v="X DNU#812(D)ManzanolaREA #175.L2-Ma"/>
    <x v="233"/>
    <n v="135500"/>
    <x v="34"/>
    <n v="9803201"/>
    <s v="POLE, WOOD"/>
    <d v="1991-07-01T00:00:00"/>
    <d v="1991-07-01T00:00:00"/>
    <s v="WCDXFER"/>
  </r>
  <r>
    <n v="0"/>
    <n v="0"/>
    <n v="0"/>
    <n v="0"/>
    <d v="2023-12-01T00:00:00"/>
    <s v="BH Colorado Electric Oper Co"/>
    <s v="Regulated Electric (122)"/>
    <s v="X DNU#812(D)ManzanolaREA #175.L2-Ma"/>
    <x v="233"/>
    <n v="135500"/>
    <x v="34"/>
    <n v="9803199"/>
    <s v="POLE, WOOD"/>
    <d v="1983-07-01T00:00:00"/>
    <d v="1983-07-01T00:00:00"/>
    <s v="WCDXFER"/>
  </r>
  <r>
    <n v="0"/>
    <n v="0"/>
    <n v="0"/>
    <n v="0"/>
    <d v="2023-12-01T00:00:00"/>
    <s v="BH Colorado Electric Oper Co"/>
    <s v="Regulated Electric (122)"/>
    <s v="X DNU#812(D)ManzanolaREA #175.L2-Ma"/>
    <x v="233"/>
    <n v="135500"/>
    <x v="34"/>
    <n v="9803200"/>
    <s v="POLE, WOOD"/>
    <d v="1985-07-01T00:00:00"/>
    <d v="1985-07-01T00:00:00"/>
    <s v="WCDXFER"/>
  </r>
  <r>
    <n v="0"/>
    <n v="0"/>
    <n v="0"/>
    <n v="0"/>
    <d v="2023-12-01T00:00:00"/>
    <s v="BH Colorado Electric Oper Co"/>
    <s v="Regulated Electric (122)"/>
    <s v="X DNU#812(D)ManzanolaREA #175.L2-Ma"/>
    <x v="233"/>
    <n v="135500"/>
    <x v="34"/>
    <n v="9803095"/>
    <s v="POLE, WOOD"/>
    <d v="1996-07-01T00:00:00"/>
    <d v="1996-07-01T00:00:00"/>
    <s v="WCDXFER"/>
  </r>
  <r>
    <n v="0"/>
    <n v="0"/>
    <n v="0"/>
    <n v="0"/>
    <d v="2023-12-01T00:00:00"/>
    <s v="BH Colorado Electric Oper Co"/>
    <s v="Regulated Electric (122)"/>
    <s v="X DNU#812(D)ManzanolaREA #175.L2-Ma"/>
    <x v="233"/>
    <n v="135500"/>
    <x v="53"/>
    <n v="9713106"/>
    <s v="STREET POLE - WOOD 60 FT."/>
    <d v="1996-07-01T00:00:00"/>
    <d v="1996-07-01T00:00:00"/>
    <s v="CPR Conversion"/>
  </r>
  <r>
    <n v="0"/>
    <n v="0"/>
    <n v="0"/>
    <n v="0"/>
    <d v="2023-12-01T00:00:00"/>
    <s v="BH Colorado Electric Oper Co"/>
    <s v="Regulated Electric (122)"/>
    <s v="X DNU#812(D)ManzanolaREA #175.L2-Ma"/>
    <x v="233"/>
    <n v="135500"/>
    <x v="54"/>
    <n v="9975144"/>
    <s v="WOOD 1 POLE 65'"/>
    <d v="1983-07-01T00:00:00"/>
    <d v="1983-07-01T00:00:00"/>
    <s v="CPR Conversion"/>
  </r>
  <r>
    <n v="0"/>
    <n v="0"/>
    <n v="0"/>
    <n v="0"/>
    <d v="2023-12-01T00:00:00"/>
    <s v="BH Colorado Electric Oper Co"/>
    <s v="Regulated Electric (122)"/>
    <s v="X DNU#812(D)ManzanolaREA #175.L2-Ma"/>
    <x v="233"/>
    <n v="135500"/>
    <x v="54"/>
    <n v="9975229"/>
    <s v="WOOD 1 POLE 65'"/>
    <d v="1991-07-01T00:00:00"/>
    <d v="1991-07-01T00:00:00"/>
    <s v="CPR Conversion"/>
  </r>
  <r>
    <n v="0"/>
    <n v="0"/>
    <n v="0"/>
    <n v="0"/>
    <d v="2023-12-01T00:00:00"/>
    <s v="BH Colorado Electric Oper Co"/>
    <s v="Regulated Electric (122)"/>
    <s v="X DNU#812(D)ManzanolaREA #175.L2-Ma"/>
    <x v="233"/>
    <n v="135500"/>
    <x v="54"/>
    <n v="9975143"/>
    <s v="WOOD 1 POLE 65'"/>
    <d v="1985-07-01T00:00:00"/>
    <d v="1985-07-01T00:00:00"/>
    <s v="CPR Conversion"/>
  </r>
  <r>
    <n v="0"/>
    <n v="0"/>
    <n v="0"/>
    <n v="0"/>
    <d v="2023-12-01T00:00:00"/>
    <s v="BH Colorado Electric Oper Co"/>
    <s v="Regulated Electric (122)"/>
    <s v="X DNU#812(D)ManzanolaREA #175.L2-Ma"/>
    <x v="233"/>
    <n v="135600"/>
    <x v="31"/>
    <n v="9776226"/>
    <s v="SUSPENSION INSULATORS"/>
    <d v="1996-07-01T00:00:00"/>
    <d v="1996-07-01T00:00:00"/>
    <s v="CPR Conversion"/>
  </r>
  <r>
    <n v="0"/>
    <n v="0"/>
    <n v="0"/>
    <n v="0"/>
    <d v="2023-12-01T00:00:00"/>
    <s v="BH Colorado Electric Oper Co"/>
    <s v="Regulated Electric (122)"/>
    <s v="X DNU#812(D)ManzanolaREA #175.L2-Ma"/>
    <x v="233"/>
    <n v="135600"/>
    <x v="31"/>
    <n v="9819081"/>
    <s v="SUSPENSION INSULATORS"/>
    <d v="2005-04-01T00:00:00"/>
    <d v="2005-01-01T00:00:00"/>
    <s v="7105812131"/>
  </r>
  <r>
    <n v="0"/>
    <n v="0"/>
    <n v="0"/>
    <n v="0"/>
    <d v="2023-12-01T00:00:00"/>
    <s v="BH Colorado Electric Oper Co"/>
    <s v="Regulated Electric (122)"/>
    <s v="X-DNU WPC Transmission Line #  224"/>
    <x v="161"/>
    <n v="135500"/>
    <x v="32"/>
    <n v="9802857"/>
    <s v="CROSSARM ASSEMBLIES, WOOD"/>
    <d v="1993-07-01T00:00:00"/>
    <d v="1993-07-01T00:00:00"/>
    <s v="WCDXFER"/>
  </r>
  <r>
    <n v="0"/>
    <n v="0"/>
    <n v="0"/>
    <n v="0"/>
    <d v="2023-12-01T00:00:00"/>
    <s v="BH Colorado Electric Oper Co"/>
    <s v="Regulated Electric (122)"/>
    <s v="X-DNU WPC Transmission Line #  224"/>
    <x v="161"/>
    <n v="135500"/>
    <x v="34"/>
    <n v="9803512"/>
    <s v="POLE, WOOD"/>
    <d v="1993-07-01T00:00:00"/>
    <d v="1993-07-01T00:00:00"/>
    <s v="WCDXFER"/>
  </r>
  <r>
    <n v="0"/>
    <n v="0"/>
    <n v="0"/>
    <n v="0"/>
    <d v="2023-12-01T00:00:00"/>
    <s v="BH Colorado Electric Oper Co"/>
    <s v="Regulated Electric (122)"/>
    <s v="X-DNU WPC Transmission Line #  224"/>
    <x v="161"/>
    <n v="135500"/>
    <x v="430"/>
    <n v="9974627"/>
    <s v="WOOD 2 POLES 65'"/>
    <d v="1993-07-01T00:00:00"/>
    <d v="1993-07-01T00:00:00"/>
    <s v="CPR Conversion"/>
  </r>
  <r>
    <n v="0"/>
    <n v="0"/>
    <n v="0"/>
    <n v="0"/>
    <d v="2023-12-01T00:00:00"/>
    <s v="BH Colorado Electric Oper Co"/>
    <s v="Regulated Electric (122)"/>
    <s v="ZDNY Sub 30387 Fountain Lake (T)SUB"/>
    <x v="234"/>
    <n v="135300"/>
    <x v="3"/>
    <n v="20443437"/>
    <s v="Overton Transmission Substation"/>
    <d v="2017-06-29T00:00:00"/>
    <d v="2017-09-01T00:00:00"/>
    <s v="10051458"/>
  </r>
  <r>
    <n v="0"/>
    <n v="0"/>
    <n v="0"/>
    <n v="0"/>
    <d v="2023-12-01T00:00:00"/>
    <s v="BH Colorado Electric Oper Co"/>
    <s v="Regulated Electric (122)"/>
    <s v="ZDNY Sub 30387 Fountain Lake (T)SUB"/>
    <x v="234"/>
    <n v="135300"/>
    <x v="3"/>
    <n v="26641251"/>
    <s v="Overton Transmission Substation"/>
    <d v="2017-06-29T00:00:00"/>
    <d v="2019-03-01T00:00:00"/>
    <s v="10051458"/>
  </r>
  <r>
    <n v="0"/>
    <n v="0"/>
    <n v="0"/>
    <n v="0"/>
    <d v="2023-12-01T00:00:00"/>
    <s v="BH Colorado Electric Oper Co"/>
    <s v="Regulated Electric (122)"/>
    <s v="ZDNY Sub 30387 Fountain Lake (T)SUB"/>
    <x v="234"/>
    <n v="135300"/>
    <x v="3"/>
    <n v="21183468"/>
    <s v="Overton Transmission Substation"/>
    <d v="2017-06-29T00:00:00"/>
    <d v="2018-02-01T00:00:00"/>
    <s v="10051458"/>
  </r>
  <r>
    <n v="0"/>
    <n v="0"/>
    <n v="0"/>
    <n v="0"/>
    <d v="2023-12-01T00:00:00"/>
    <s v="BH Colorado Electric Oper Co"/>
    <s v="Regulated Electric (122)"/>
    <s v="ZDNY Sub 30387 Fountain Lake (T)SUB"/>
    <x v="234"/>
    <n v="135300"/>
    <x v="3"/>
    <n v="21268969"/>
    <s v="Overton Transmission Substation"/>
    <d v="2017-06-29T00:00:00"/>
    <d v="2018-03-01T00:00:00"/>
    <s v="100514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ED19FC-1BDE-42FA-99B2-228A5DB451A8}"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3453" firstHeaderRow="0" firstDataRow="1" firstDataCol="1"/>
  <pivotFields count="16">
    <pivotField numFmtId="165" showAll="0"/>
    <pivotField dataField="1" numFmtId="165" showAll="0"/>
    <pivotField dataField="1" numFmtId="165" showAll="0"/>
    <pivotField dataField="1" numFmtId="165" showAll="0"/>
    <pivotField numFmtId="22" showAll="0"/>
    <pivotField showAll="0"/>
    <pivotField showAll="0"/>
    <pivotField showAll="0"/>
    <pivotField axis="axisRow" showAll="0">
      <items count="236">
        <item x="174"/>
        <item x="231"/>
        <item x="232"/>
        <item x="216"/>
        <item x="4"/>
        <item x="5"/>
        <item x="213"/>
        <item x="59"/>
        <item x="6"/>
        <item x="7"/>
        <item x="8"/>
        <item x="9"/>
        <item x="10"/>
        <item x="11"/>
        <item x="12"/>
        <item x="13"/>
        <item x="14"/>
        <item x="15"/>
        <item x="16"/>
        <item x="17"/>
        <item x="18"/>
        <item x="19"/>
        <item x="20"/>
        <item x="21"/>
        <item x="22"/>
        <item x="23"/>
        <item x="24"/>
        <item x="25"/>
        <item x="26"/>
        <item x="27"/>
        <item x="28"/>
        <item x="29"/>
        <item x="30"/>
        <item x="31"/>
        <item x="32"/>
        <item x="33"/>
        <item x="34"/>
        <item x="35"/>
        <item x="60"/>
        <item x="61"/>
        <item x="40"/>
        <item x="36"/>
        <item x="41"/>
        <item x="42"/>
        <item x="43"/>
        <item x="44"/>
        <item x="45"/>
        <item x="37"/>
        <item x="46"/>
        <item x="47"/>
        <item x="48"/>
        <item x="49"/>
        <item x="38"/>
        <item x="50"/>
        <item x="51"/>
        <item x="52"/>
        <item x="0"/>
        <item x="1"/>
        <item x="68"/>
        <item x="69"/>
        <item x="70"/>
        <item x="71"/>
        <item x="72"/>
        <item x="73"/>
        <item x="74"/>
        <item x="75"/>
        <item x="76"/>
        <item x="77"/>
        <item x="78"/>
        <item x="79"/>
        <item x="80"/>
        <item x="81"/>
        <item x="82"/>
        <item x="83"/>
        <item x="84"/>
        <item x="3"/>
        <item x="85"/>
        <item x="86"/>
        <item x="87"/>
        <item x="88"/>
        <item x="89"/>
        <item x="2"/>
        <item x="54"/>
        <item x="55"/>
        <item x="57"/>
        <item x="62"/>
        <item x="63"/>
        <item x="90"/>
        <item x="91"/>
        <item x="64"/>
        <item x="66"/>
        <item x="67"/>
        <item x="92"/>
        <item x="58"/>
        <item x="101"/>
        <item x="102"/>
        <item x="103"/>
        <item x="104"/>
        <item x="105"/>
        <item x="106"/>
        <item x="107"/>
        <item x="108"/>
        <item x="65"/>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70"/>
        <item x="163"/>
        <item x="218"/>
        <item x="164"/>
        <item x="165"/>
        <item x="214"/>
        <item x="219"/>
        <item x="220"/>
        <item x="156"/>
        <item x="221"/>
        <item x="157"/>
        <item x="209"/>
        <item x="166"/>
        <item x="222"/>
        <item x="167"/>
        <item x="223"/>
        <item x="224"/>
        <item x="225"/>
        <item x="226"/>
        <item x="168"/>
        <item x="227"/>
        <item x="169"/>
        <item x="158"/>
        <item x="171"/>
        <item x="172"/>
        <item x="210"/>
        <item x="162"/>
        <item x="159"/>
        <item x="160"/>
        <item x="173"/>
        <item x="211"/>
        <item x="175"/>
        <item x="176"/>
        <item x="228"/>
        <item x="177"/>
        <item x="178"/>
        <item x="179"/>
        <item x="180"/>
        <item x="181"/>
        <item x="182"/>
        <item x="183"/>
        <item x="184"/>
        <item x="185"/>
        <item x="186"/>
        <item x="187"/>
        <item x="188"/>
        <item x="189"/>
        <item x="215"/>
        <item x="190"/>
        <item x="191"/>
        <item x="233"/>
        <item x="192"/>
        <item x="193"/>
        <item x="229"/>
        <item x="194"/>
        <item x="230"/>
        <item x="195"/>
        <item x="196"/>
        <item x="197"/>
        <item x="198"/>
        <item x="199"/>
        <item x="200"/>
        <item x="201"/>
        <item x="202"/>
        <item x="203"/>
        <item x="204"/>
        <item x="205"/>
        <item x="206"/>
        <item x="207"/>
        <item x="212"/>
        <item x="208"/>
        <item x="56"/>
        <item x="161"/>
        <item x="93"/>
        <item x="94"/>
        <item x="95"/>
        <item x="96"/>
        <item x="97"/>
        <item x="98"/>
        <item x="99"/>
        <item x="100"/>
        <item x="217"/>
        <item x="39"/>
        <item x="53"/>
        <item x="234"/>
        <item t="default"/>
      </items>
    </pivotField>
    <pivotField showAll="0"/>
    <pivotField axis="axisRow" showAll="0">
      <items count="469">
        <item x="2"/>
        <item x="62"/>
        <item x="337"/>
        <item x="400"/>
        <item x="153"/>
        <item x="154"/>
        <item x="155"/>
        <item x="311"/>
        <item x="392"/>
        <item x="320"/>
        <item x="401"/>
        <item x="156"/>
        <item x="157"/>
        <item x="325"/>
        <item x="393"/>
        <item x="253"/>
        <item x="254"/>
        <item x="312"/>
        <item x="338"/>
        <item x="196"/>
        <item x="197"/>
        <item x="198"/>
        <item x="199"/>
        <item x="200"/>
        <item x="391"/>
        <item x="318"/>
        <item x="88"/>
        <item x="19"/>
        <item x="339"/>
        <item x="42"/>
        <item x="402"/>
        <item x="74"/>
        <item x="139"/>
        <item x="321"/>
        <item x="110"/>
        <item x="5"/>
        <item x="111"/>
        <item x="108"/>
        <item x="140"/>
        <item x="137"/>
        <item x="6"/>
        <item x="420"/>
        <item x="141"/>
        <item x="7"/>
        <item x="302"/>
        <item x="132"/>
        <item x="365"/>
        <item x="279"/>
        <item x="326"/>
        <item x="158"/>
        <item x="201"/>
        <item x="202"/>
        <item x="280"/>
        <item x="142"/>
        <item x="383"/>
        <item x="301"/>
        <item x="194"/>
        <item x="8"/>
        <item x="9"/>
        <item x="336"/>
        <item x="273"/>
        <item x="10"/>
        <item x="255"/>
        <item x="256"/>
        <item x="313"/>
        <item x="112"/>
        <item x="384"/>
        <item x="327"/>
        <item x="378"/>
        <item x="44"/>
        <item x="100"/>
        <item x="324"/>
        <item x="436"/>
        <item x="303"/>
        <item x="415"/>
        <item x="304"/>
        <item x="192"/>
        <item x="190"/>
        <item x="203"/>
        <item x="204"/>
        <item x="366"/>
        <item x="257"/>
        <item x="113"/>
        <item x="185"/>
        <item x="205"/>
        <item x="114"/>
        <item x="206"/>
        <item x="340"/>
        <item x="207"/>
        <item x="208"/>
        <item x="209"/>
        <item x="210"/>
        <item x="159"/>
        <item x="373"/>
        <item x="115"/>
        <item x="341"/>
        <item x="281"/>
        <item x="385"/>
        <item x="116"/>
        <item x="211"/>
        <item x="212"/>
        <item x="160"/>
        <item x="213"/>
        <item x="328"/>
        <item x="214"/>
        <item x="258"/>
        <item x="386"/>
        <item x="441"/>
        <item x="85"/>
        <item x="75"/>
        <item x="63"/>
        <item x="46"/>
        <item x="79"/>
        <item x="64"/>
        <item x="82"/>
        <item x="97"/>
        <item x="27"/>
        <item x="95"/>
        <item x="89"/>
        <item x="65"/>
        <item x="453"/>
        <item x="189"/>
        <item x="442"/>
        <item x="40"/>
        <item x="454"/>
        <item x="45"/>
        <item x="437"/>
        <item x="447"/>
        <item x="66"/>
        <item x="47"/>
        <item x="41"/>
        <item x="35"/>
        <item x="452"/>
        <item x="394"/>
        <item x="395"/>
        <item x="403"/>
        <item x="215"/>
        <item x="216"/>
        <item x="259"/>
        <item x="217"/>
        <item x="342"/>
        <item x="408"/>
        <item x="404"/>
        <item x="218"/>
        <item x="161"/>
        <item x="117"/>
        <item x="446"/>
        <item x="118"/>
        <item x="405"/>
        <item x="143"/>
        <item x="219"/>
        <item x="220"/>
        <item x="221"/>
        <item x="222"/>
        <item x="71"/>
        <item x="70"/>
        <item x="32"/>
        <item x="20"/>
        <item x="84"/>
        <item x="36"/>
        <item x="411"/>
        <item x="183"/>
        <item x="223"/>
        <item x="412"/>
        <item x="162"/>
        <item x="315"/>
        <item x="382"/>
        <item x="274"/>
        <item x="282"/>
        <item x="224"/>
        <item x="225"/>
        <item x="226"/>
        <item x="260"/>
        <item x="421"/>
        <item x="409"/>
        <item x="193"/>
        <item x="76"/>
        <item x="144"/>
        <item x="67"/>
        <item x="353"/>
        <item x="343"/>
        <item x="3"/>
        <item x="119"/>
        <item x="28"/>
        <item x="344"/>
        <item x="329"/>
        <item x="133"/>
        <item x="120"/>
        <item x="121"/>
        <item x="227"/>
        <item x="322"/>
        <item x="319"/>
        <item x="379"/>
        <item x="345"/>
        <item x="228"/>
        <item x="186"/>
        <item x="122"/>
        <item x="21"/>
        <item x="283"/>
        <item x="101"/>
        <item x="68"/>
        <item x="77"/>
        <item x="69"/>
        <item x="11"/>
        <item x="98"/>
        <item x="450"/>
        <item x="78"/>
        <item x="406"/>
        <item x="284"/>
        <item x="191"/>
        <item x="99"/>
        <item x="397"/>
        <item x="374"/>
        <item x="17"/>
        <item x="86"/>
        <item x="16"/>
        <item x="123"/>
        <item x="275"/>
        <item x="417"/>
        <item x="229"/>
        <item x="230"/>
        <item x="261"/>
        <item x="231"/>
        <item x="285"/>
        <item x="286"/>
        <item x="287"/>
        <item x="232"/>
        <item x="233"/>
        <item x="262"/>
        <item x="316"/>
        <item x="145"/>
        <item x="330"/>
        <item x="134"/>
        <item x="163"/>
        <item x="164"/>
        <item x="346"/>
        <item x="184"/>
        <item x="109"/>
        <item x="146"/>
        <item x="354"/>
        <item x="331"/>
        <item x="165"/>
        <item x="107"/>
        <item x="288"/>
        <item x="347"/>
        <item x="72"/>
        <item x="407"/>
        <item x="90"/>
        <item x="234"/>
        <item x="305"/>
        <item x="306"/>
        <item x="166"/>
        <item x="355"/>
        <item x="263"/>
        <item x="289"/>
        <item x="290"/>
        <item x="367"/>
        <item x="291"/>
        <item x="332"/>
        <item x="235"/>
        <item x="236"/>
        <item x="292"/>
        <item x="375"/>
        <item x="264"/>
        <item x="323"/>
        <item x="105"/>
        <item x="87"/>
        <item x="124"/>
        <item x="265"/>
        <item x="103"/>
        <item x="448"/>
        <item x="96"/>
        <item x="37"/>
        <item x="106"/>
        <item x="104"/>
        <item x="73"/>
        <item x="38"/>
        <item x="22"/>
        <item x="33"/>
        <item x="81"/>
        <item x="43"/>
        <item x="23"/>
        <item x="24"/>
        <item x="25"/>
        <item x="26"/>
        <item x="293"/>
        <item x="39"/>
        <item x="34"/>
        <item x="398"/>
        <item x="29"/>
        <item x="266"/>
        <item x="368"/>
        <item x="410"/>
        <item x="267"/>
        <item x="294"/>
        <item x="268"/>
        <item x="387"/>
        <item x="237"/>
        <item x="369"/>
        <item x="147"/>
        <item x="388"/>
        <item x="135"/>
        <item x="148"/>
        <item x="167"/>
        <item x="295"/>
        <item x="296"/>
        <item x="416"/>
        <item x="168"/>
        <item x="348"/>
        <item x="317"/>
        <item x="314"/>
        <item x="377"/>
        <item x="169"/>
        <item x="238"/>
        <item x="170"/>
        <item x="389"/>
        <item x="171"/>
        <item x="356"/>
        <item x="333"/>
        <item x="187"/>
        <item x="172"/>
        <item x="357"/>
        <item x="173"/>
        <item x="358"/>
        <item x="239"/>
        <item x="240"/>
        <item x="241"/>
        <item x="414"/>
        <item x="349"/>
        <item x="174"/>
        <item x="149"/>
        <item x="102"/>
        <item x="18"/>
        <item x="4"/>
        <item x="278"/>
        <item x="125"/>
        <item x="350"/>
        <item x="91"/>
        <item x="126"/>
        <item x="376"/>
        <item x="242"/>
        <item x="92"/>
        <item x="127"/>
        <item x="307"/>
        <item x="30"/>
        <item x="359"/>
        <item x="128"/>
        <item x="12"/>
        <item x="438"/>
        <item x="49"/>
        <item x="439"/>
        <item x="456"/>
        <item x="428"/>
        <item x="429"/>
        <item x="50"/>
        <item x="443"/>
        <item x="269"/>
        <item x="0"/>
        <item x="1"/>
        <item x="276"/>
        <item x="175"/>
        <item x="380"/>
        <item x="370"/>
        <item x="396"/>
        <item x="277"/>
        <item x="93"/>
        <item x="13"/>
        <item x="372"/>
        <item x="176"/>
        <item x="31"/>
        <item x="270"/>
        <item x="440"/>
        <item x="418"/>
        <item x="83"/>
        <item x="399"/>
        <item x="80"/>
        <item x="48"/>
        <item x="14"/>
        <item x="150"/>
        <item x="422"/>
        <item x="177"/>
        <item x="351"/>
        <item x="308"/>
        <item x="243"/>
        <item x="244"/>
        <item x="413"/>
        <item x="271"/>
        <item x="129"/>
        <item x="136"/>
        <item x="371"/>
        <item x="178"/>
        <item x="179"/>
        <item x="180"/>
        <item x="181"/>
        <item x="182"/>
        <item x="360"/>
        <item x="245"/>
        <item x="309"/>
        <item x="151"/>
        <item x="334"/>
        <item x="381"/>
        <item x="419"/>
        <item x="310"/>
        <item x="130"/>
        <item x="15"/>
        <item x="272"/>
        <item x="138"/>
        <item x="246"/>
        <item x="247"/>
        <item x="297"/>
        <item x="361"/>
        <item x="298"/>
        <item x="299"/>
        <item x="248"/>
        <item x="362"/>
        <item x="335"/>
        <item x="188"/>
        <item x="363"/>
        <item x="249"/>
        <item x="250"/>
        <item x="300"/>
        <item x="352"/>
        <item x="251"/>
        <item x="195"/>
        <item x="152"/>
        <item x="390"/>
        <item x="364"/>
        <item x="252"/>
        <item x="431"/>
        <item x="425"/>
        <item x="94"/>
        <item x="426"/>
        <item x="432"/>
        <item x="51"/>
        <item x="52"/>
        <item x="53"/>
        <item x="54"/>
        <item x="55"/>
        <item x="56"/>
        <item x="57"/>
        <item x="58"/>
        <item x="59"/>
        <item x="60"/>
        <item x="433"/>
        <item x="61"/>
        <item x="457"/>
        <item x="458"/>
        <item x="459"/>
        <item x="434"/>
        <item x="460"/>
        <item x="430"/>
        <item x="423"/>
        <item x="461"/>
        <item x="444"/>
        <item x="451"/>
        <item x="462"/>
        <item x="463"/>
        <item x="464"/>
        <item x="465"/>
        <item x="455"/>
        <item x="445"/>
        <item x="424"/>
        <item x="427"/>
        <item x="466"/>
        <item x="449"/>
        <item x="435"/>
        <item x="467"/>
        <item x="131"/>
        <item t="default"/>
      </items>
    </pivotField>
    <pivotField showAll="0"/>
    <pivotField showAll="0"/>
    <pivotField numFmtId="22" showAll="0"/>
    <pivotField numFmtId="22" showAll="0"/>
    <pivotField showAll="0"/>
  </pivotFields>
  <rowFields count="2">
    <field x="8"/>
    <field x="10"/>
  </rowFields>
  <rowItems count="3450">
    <i>
      <x/>
    </i>
    <i r="1">
      <x v="27"/>
    </i>
    <i r="1">
      <x v="69"/>
    </i>
    <i r="1">
      <x v="112"/>
    </i>
    <i r="1">
      <x v="156"/>
    </i>
    <i r="1">
      <x v="181"/>
    </i>
    <i r="1">
      <x v="197"/>
    </i>
    <i r="1">
      <x v="287"/>
    </i>
    <i r="1">
      <x v="433"/>
    </i>
    <i r="1">
      <x v="434"/>
    </i>
    <i r="1">
      <x v="438"/>
    </i>
    <i>
      <x v="1"/>
    </i>
    <i r="1">
      <x v="131"/>
    </i>
    <i r="1">
      <x v="156"/>
    </i>
    <i r="1">
      <x v="287"/>
    </i>
    <i r="1">
      <x v="369"/>
    </i>
    <i r="1">
      <x v="434"/>
    </i>
    <i r="1">
      <x v="435"/>
    </i>
    <i r="1">
      <x v="436"/>
    </i>
    <i r="1">
      <x v="461"/>
    </i>
    <i>
      <x v="2"/>
    </i>
    <i r="1">
      <x v="131"/>
    </i>
    <i r="1">
      <x v="156"/>
    </i>
    <i r="1">
      <x v="181"/>
    </i>
    <i r="1">
      <x v="197"/>
    </i>
    <i r="1">
      <x v="266"/>
    </i>
    <i r="1">
      <x v="287"/>
    </i>
    <i r="1">
      <x v="289"/>
    </i>
    <i r="1">
      <x v="344"/>
    </i>
    <i r="1">
      <x v="369"/>
    </i>
    <i r="1">
      <x v="435"/>
    </i>
    <i r="1">
      <x v="436"/>
    </i>
    <i>
      <x v="3"/>
    </i>
    <i r="1">
      <x v="27"/>
    </i>
    <i r="1">
      <x v="31"/>
    </i>
    <i r="1">
      <x v="33"/>
    </i>
    <i r="1">
      <x v="112"/>
    </i>
    <i r="1">
      <x v="114"/>
    </i>
    <i r="1">
      <x v="130"/>
    </i>
    <i r="1">
      <x v="131"/>
    </i>
    <i r="1">
      <x v="155"/>
    </i>
    <i r="1">
      <x v="156"/>
    </i>
    <i r="1">
      <x v="181"/>
    </i>
    <i r="1">
      <x v="197"/>
    </i>
    <i r="1">
      <x v="210"/>
    </i>
    <i r="1">
      <x v="213"/>
    </i>
    <i r="1">
      <x v="278"/>
    </i>
    <i r="1">
      <x v="287"/>
    </i>
    <i r="1">
      <x v="289"/>
    </i>
    <i r="1">
      <x v="344"/>
    </i>
    <i r="1">
      <x v="351"/>
    </i>
    <i r="1">
      <x v="369"/>
    </i>
    <i r="1">
      <x v="376"/>
    </i>
    <i r="1">
      <x v="430"/>
    </i>
    <i r="1">
      <x v="434"/>
    </i>
    <i r="1">
      <x v="435"/>
    </i>
    <i r="1">
      <x v="436"/>
    </i>
    <i r="1">
      <x v="437"/>
    </i>
    <i r="1">
      <x v="438"/>
    </i>
    <i r="1">
      <x v="439"/>
    </i>
    <i r="1">
      <x v="440"/>
    </i>
    <i r="1">
      <x v="441"/>
    </i>
    <i r="1">
      <x v="445"/>
    </i>
    <i r="1">
      <x v="446"/>
    </i>
    <i r="1">
      <x v="447"/>
    </i>
    <i r="1">
      <x v="449"/>
    </i>
    <i r="1">
      <x v="452"/>
    </i>
    <i r="1">
      <x v="455"/>
    </i>
    <i r="1">
      <x v="456"/>
    </i>
    <i r="1">
      <x v="457"/>
    </i>
    <i r="1">
      <x v="458"/>
    </i>
    <i r="1">
      <x v="459"/>
    </i>
    <i>
      <x v="4"/>
    </i>
    <i r="1">
      <x v="27"/>
    </i>
    <i r="1">
      <x v="116"/>
    </i>
    <i r="1">
      <x v="157"/>
    </i>
    <i r="1">
      <x v="181"/>
    </i>
    <i r="1">
      <x v="183"/>
    </i>
    <i r="1">
      <x v="197"/>
    </i>
    <i r="1">
      <x v="213"/>
    </i>
    <i r="1">
      <x v="215"/>
    </i>
    <i r="1">
      <x v="277"/>
    </i>
    <i r="1">
      <x v="281"/>
    </i>
    <i r="1">
      <x v="282"/>
    </i>
    <i r="1">
      <x v="283"/>
    </i>
    <i r="1">
      <x v="284"/>
    </i>
    <i r="1">
      <x v="289"/>
    </i>
    <i r="1">
      <x v="332"/>
    </i>
    <i r="1">
      <x v="344"/>
    </i>
    <i r="1">
      <x v="369"/>
    </i>
    <i>
      <x v="5"/>
    </i>
    <i r="1">
      <x/>
    </i>
    <i r="1">
      <x v="131"/>
    </i>
    <i r="1">
      <x v="156"/>
    </i>
    <i r="1">
      <x v="157"/>
    </i>
    <i r="1">
      <x v="181"/>
    </i>
    <i r="1">
      <x v="278"/>
    </i>
    <i r="1">
      <x v="283"/>
    </i>
    <i r="1">
      <x v="287"/>
    </i>
    <i r="1">
      <x v="344"/>
    </i>
    <i>
      <x v="6"/>
    </i>
    <i r="1">
      <x v="131"/>
    </i>
    <i r="1">
      <x v="156"/>
    </i>
    <i r="1">
      <x v="273"/>
    </i>
    <i r="1">
      <x v="278"/>
    </i>
    <i r="1">
      <x v="283"/>
    </i>
    <i r="1">
      <x v="287"/>
    </i>
    <i r="1">
      <x v="344"/>
    </i>
    <i>
      <x v="7"/>
    </i>
    <i r="1">
      <x v="34"/>
    </i>
    <i r="1">
      <x v="36"/>
    </i>
    <i r="1">
      <x v="40"/>
    </i>
    <i r="1">
      <x v="61"/>
    </i>
    <i r="1">
      <x v="65"/>
    </i>
    <i r="1">
      <x v="82"/>
    </i>
    <i r="1">
      <x v="85"/>
    </i>
    <i r="1">
      <x v="94"/>
    </i>
    <i r="1">
      <x v="98"/>
    </i>
    <i r="1">
      <x v="145"/>
    </i>
    <i r="1">
      <x v="147"/>
    </i>
    <i r="1">
      <x v="181"/>
    </i>
    <i r="1">
      <x v="182"/>
    </i>
    <i r="1">
      <x v="187"/>
    </i>
    <i r="1">
      <x v="188"/>
    </i>
    <i r="1">
      <x v="196"/>
    </i>
    <i r="1">
      <x v="215"/>
    </i>
    <i r="1">
      <x v="216"/>
    </i>
    <i r="1">
      <x v="267"/>
    </i>
    <i r="1">
      <x v="335"/>
    </i>
    <i r="1">
      <x v="338"/>
    </i>
    <i r="1">
      <x v="342"/>
    </i>
    <i r="1">
      <x v="346"/>
    </i>
    <i r="1">
      <x v="365"/>
    </i>
    <i r="1">
      <x v="376"/>
    </i>
    <i r="1">
      <x v="387"/>
    </i>
    <i r="1">
      <x v="403"/>
    </i>
    <i r="1">
      <x v="467"/>
    </i>
    <i>
      <x v="8"/>
    </i>
    <i r="1">
      <x v="27"/>
    </i>
    <i r="1">
      <x v="116"/>
    </i>
    <i r="1">
      <x v="123"/>
    </i>
    <i r="1">
      <x v="130"/>
    </i>
    <i r="1">
      <x v="131"/>
    </i>
    <i r="1">
      <x v="156"/>
    </i>
    <i r="1">
      <x v="157"/>
    </i>
    <i r="1">
      <x v="159"/>
    </i>
    <i r="1">
      <x v="181"/>
    </i>
    <i r="1">
      <x v="183"/>
    </i>
    <i r="1">
      <x v="197"/>
    </i>
    <i r="1">
      <x v="203"/>
    </i>
    <i r="1">
      <x v="213"/>
    </i>
    <i r="1">
      <x v="272"/>
    </i>
    <i r="1">
      <x v="276"/>
    </i>
    <i r="1">
      <x v="283"/>
    </i>
    <i r="1">
      <x v="284"/>
    </i>
    <i r="1">
      <x v="286"/>
    </i>
    <i r="1">
      <x v="289"/>
    </i>
    <i r="1">
      <x v="344"/>
    </i>
    <i r="1">
      <x v="369"/>
    </i>
    <i>
      <x v="9"/>
    </i>
    <i r="1">
      <x v="156"/>
    </i>
    <i r="1">
      <x v="181"/>
    </i>
    <i r="1">
      <x v="213"/>
    </i>
    <i r="1">
      <x v="284"/>
    </i>
    <i r="1">
      <x v="287"/>
    </i>
    <i>
      <x v="10"/>
    </i>
    <i r="1">
      <x v="29"/>
    </i>
    <i r="1">
      <x v="156"/>
    </i>
    <i r="1">
      <x v="157"/>
    </i>
    <i r="1">
      <x v="181"/>
    </i>
    <i r="1">
      <x v="197"/>
    </i>
    <i r="1">
      <x v="213"/>
    </i>
    <i r="1">
      <x v="272"/>
    </i>
    <i r="1">
      <x v="282"/>
    </i>
    <i r="1">
      <x v="283"/>
    </i>
    <i r="1">
      <x v="284"/>
    </i>
    <i r="1">
      <x v="287"/>
    </i>
    <i r="1">
      <x v="344"/>
    </i>
    <i r="1">
      <x v="366"/>
    </i>
    <i r="1">
      <x v="369"/>
    </i>
    <i>
      <x v="11"/>
    </i>
    <i r="1">
      <x v="69"/>
    </i>
    <i r="1">
      <x v="116"/>
    </i>
    <i r="1">
      <x v="125"/>
    </i>
    <i r="1">
      <x v="131"/>
    </i>
    <i r="1">
      <x v="156"/>
    </i>
    <i r="1">
      <x v="181"/>
    </i>
    <i r="1">
      <x v="183"/>
    </i>
    <i r="1">
      <x v="213"/>
    </i>
    <i r="1">
      <x v="215"/>
    </i>
    <i r="1">
      <x v="278"/>
    </i>
    <i r="1">
      <x v="280"/>
    </i>
    <i r="1">
      <x v="282"/>
    </i>
    <i r="1">
      <x v="283"/>
    </i>
    <i r="1">
      <x v="284"/>
    </i>
    <i r="1">
      <x v="287"/>
    </i>
    <i r="1">
      <x v="289"/>
    </i>
    <i r="1">
      <x v="344"/>
    </i>
    <i r="1">
      <x v="369"/>
    </i>
    <i>
      <x v="12"/>
    </i>
    <i r="1">
      <x v="111"/>
    </i>
    <i r="1">
      <x v="131"/>
    </i>
    <i r="1">
      <x v="156"/>
    </i>
    <i r="1">
      <x v="157"/>
    </i>
    <i r="1">
      <x v="181"/>
    </i>
    <i r="1">
      <x v="213"/>
    </i>
    <i r="1">
      <x v="281"/>
    </i>
    <i r="1">
      <x v="283"/>
    </i>
    <i r="1">
      <x v="284"/>
    </i>
    <i r="1">
      <x v="287"/>
    </i>
    <i r="1">
      <x v="344"/>
    </i>
    <i>
      <x v="13"/>
    </i>
    <i r="1">
      <x v="129"/>
    </i>
    <i r="1">
      <x v="287"/>
    </i>
    <i r="1">
      <x v="369"/>
    </i>
    <i r="1">
      <x v="376"/>
    </i>
    <i>
      <x v="14"/>
    </i>
    <i r="1">
      <x v="1"/>
    </i>
    <i r="1">
      <x v="27"/>
    </i>
    <i r="1">
      <x v="110"/>
    </i>
    <i r="1">
      <x v="111"/>
    </i>
    <i r="1">
      <x v="113"/>
    </i>
    <i r="1">
      <x v="116"/>
    </i>
    <i r="1">
      <x v="119"/>
    </i>
    <i r="1">
      <x v="128"/>
    </i>
    <i r="1">
      <x v="131"/>
    </i>
    <i r="1">
      <x v="178"/>
    </i>
    <i r="1">
      <x v="183"/>
    </i>
    <i r="1">
      <x v="200"/>
    </i>
    <i r="1">
      <x v="202"/>
    </i>
    <i r="1">
      <x v="203"/>
    </i>
    <i r="1">
      <x v="278"/>
    </i>
    <i r="1">
      <x v="287"/>
    </i>
    <i r="1">
      <x v="289"/>
    </i>
    <i r="1">
      <x v="332"/>
    </i>
    <i r="1">
      <x v="344"/>
    </i>
    <i r="1">
      <x v="349"/>
    </i>
    <i r="1">
      <x v="354"/>
    </i>
    <i r="1">
      <x v="366"/>
    </i>
    <i r="1">
      <x v="369"/>
    </i>
    <i r="1">
      <x v="433"/>
    </i>
    <i r="1">
      <x v="434"/>
    </i>
    <i r="1">
      <x v="435"/>
    </i>
    <i r="1">
      <x v="436"/>
    </i>
    <i r="1">
      <x v="437"/>
    </i>
    <i r="1">
      <x v="438"/>
    </i>
    <i r="1">
      <x v="439"/>
    </i>
    <i r="1">
      <x v="440"/>
    </i>
    <i r="1">
      <x v="441"/>
    </i>
    <i r="1">
      <x v="442"/>
    </i>
    <i r="1">
      <x v="444"/>
    </i>
    <i>
      <x v="15"/>
    </i>
    <i r="1">
      <x v="131"/>
    </i>
    <i r="1">
      <x v="155"/>
    </i>
    <i r="1">
      <x v="156"/>
    </i>
    <i r="1">
      <x v="278"/>
    </i>
    <i r="1">
      <x v="287"/>
    </i>
    <i r="1">
      <x v="344"/>
    </i>
    <i r="1">
      <x v="437"/>
    </i>
    <i>
      <x v="16"/>
    </i>
    <i r="1">
      <x v="27"/>
    </i>
    <i r="1">
      <x v="113"/>
    </i>
    <i r="1">
      <x v="116"/>
    </i>
    <i r="1">
      <x v="123"/>
    </i>
    <i r="1">
      <x v="131"/>
    </i>
    <i r="1">
      <x v="154"/>
    </i>
    <i r="1">
      <x v="156"/>
    </i>
    <i r="1">
      <x v="157"/>
    </i>
    <i r="1">
      <x v="159"/>
    </i>
    <i r="1">
      <x v="181"/>
    </i>
    <i r="1">
      <x v="245"/>
    </i>
    <i r="1">
      <x v="278"/>
    </i>
    <i r="1">
      <x v="281"/>
    </i>
    <i r="1">
      <x v="282"/>
    </i>
    <i r="1">
      <x v="283"/>
    </i>
    <i r="1">
      <x v="284"/>
    </i>
    <i r="1">
      <x v="287"/>
    </i>
    <i r="1">
      <x v="289"/>
    </i>
    <i r="1">
      <x v="344"/>
    </i>
    <i r="1">
      <x v="366"/>
    </i>
    <i r="1">
      <x v="369"/>
    </i>
    <i r="1">
      <x v="435"/>
    </i>
    <i r="1">
      <x v="436"/>
    </i>
    <i r="1">
      <x v="437"/>
    </i>
    <i r="1">
      <x v="438"/>
    </i>
    <i>
      <x v="17"/>
    </i>
    <i r="1">
      <x v="27"/>
    </i>
    <i r="1">
      <x v="31"/>
    </i>
    <i r="1">
      <x v="109"/>
    </i>
    <i r="1">
      <x v="116"/>
    </i>
    <i r="1">
      <x v="129"/>
    </i>
    <i r="1">
      <x v="130"/>
    </i>
    <i r="1">
      <x v="176"/>
    </i>
    <i r="1">
      <x v="181"/>
    </i>
    <i r="1">
      <x v="197"/>
    </i>
    <i r="1">
      <x v="215"/>
    </i>
    <i r="1">
      <x v="275"/>
    </i>
    <i r="1">
      <x v="276"/>
    </i>
    <i r="1">
      <x v="278"/>
    </i>
    <i r="1">
      <x v="287"/>
    </i>
    <i r="1">
      <x v="289"/>
    </i>
    <i r="1">
      <x v="369"/>
    </i>
    <i>
      <x v="18"/>
    </i>
    <i r="1">
      <x v="109"/>
    </i>
    <i r="1">
      <x v="110"/>
    </i>
    <i r="1">
      <x v="131"/>
    </i>
    <i r="1">
      <x v="201"/>
    </i>
    <i r="1">
      <x v="203"/>
    </i>
    <i r="1">
      <x v="206"/>
    </i>
    <i r="1">
      <x v="278"/>
    </i>
    <i r="1">
      <x v="366"/>
    </i>
    <i r="1">
      <x v="438"/>
    </i>
    <i r="1">
      <x v="439"/>
    </i>
    <i>
      <x v="19"/>
    </i>
    <i r="1">
      <x v="27"/>
    </i>
    <i r="1">
      <x v="111"/>
    </i>
    <i r="1">
      <x v="112"/>
    </i>
    <i r="1">
      <x v="116"/>
    </i>
    <i r="1">
      <x v="178"/>
    </i>
    <i r="1">
      <x v="278"/>
    </i>
    <i r="1">
      <x v="284"/>
    </i>
    <i r="1">
      <x v="289"/>
    </i>
    <i r="1">
      <x v="332"/>
    </i>
    <i r="1">
      <x v="369"/>
    </i>
    <i>
      <x v="20"/>
    </i>
    <i r="1">
      <x v="111"/>
    </i>
    <i r="1">
      <x v="116"/>
    </i>
    <i r="1">
      <x v="159"/>
    </i>
    <i r="1">
      <x v="178"/>
    </i>
    <i r="1">
      <x v="200"/>
    </i>
    <i r="1">
      <x v="280"/>
    </i>
    <i r="1">
      <x v="281"/>
    </i>
    <i r="1">
      <x v="282"/>
    </i>
    <i r="1">
      <x v="283"/>
    </i>
    <i r="1">
      <x v="284"/>
    </i>
    <i r="1">
      <x v="344"/>
    </i>
    <i>
      <x v="21"/>
    </i>
    <i r="1">
      <x/>
    </i>
    <i r="1">
      <x v="31"/>
    </i>
    <i r="1">
      <x v="156"/>
    </i>
    <i r="1">
      <x v="181"/>
    </i>
    <i>
      <x v="22"/>
    </i>
    <i r="1">
      <x v="27"/>
    </i>
    <i r="1">
      <x v="130"/>
    </i>
    <i r="1">
      <x v="156"/>
    </i>
    <i r="1">
      <x v="197"/>
    </i>
    <i r="1">
      <x v="213"/>
    </i>
    <i r="1">
      <x v="278"/>
    </i>
    <i r="1">
      <x v="287"/>
    </i>
    <i r="1">
      <x v="344"/>
    </i>
    <i r="1">
      <x v="369"/>
    </i>
    <i r="1">
      <x v="375"/>
    </i>
    <i>
      <x v="23"/>
    </i>
    <i r="1">
      <x/>
    </i>
    <i r="1">
      <x v="31"/>
    </i>
    <i r="1">
      <x v="113"/>
    </i>
    <i r="1">
      <x v="116"/>
    </i>
    <i r="1">
      <x v="131"/>
    </i>
    <i r="1">
      <x v="156"/>
    </i>
    <i r="1">
      <x v="159"/>
    </i>
    <i r="1">
      <x v="181"/>
    </i>
    <i r="1">
      <x v="183"/>
    </i>
    <i r="1">
      <x v="197"/>
    </i>
    <i r="1">
      <x v="213"/>
    </i>
    <i r="1">
      <x v="282"/>
    </i>
    <i r="1">
      <x v="284"/>
    </i>
    <i r="1">
      <x v="286"/>
    </i>
    <i r="1">
      <x v="287"/>
    </i>
    <i r="1">
      <x v="344"/>
    </i>
    <i r="1">
      <x v="369"/>
    </i>
    <i>
      <x v="24"/>
    </i>
    <i r="1">
      <x v="109"/>
    </i>
    <i r="1">
      <x v="116"/>
    </i>
    <i r="1">
      <x v="181"/>
    </i>
    <i r="1">
      <x v="215"/>
    </i>
    <i r="1">
      <x v="277"/>
    </i>
    <i r="1">
      <x v="289"/>
    </i>
    <i r="1">
      <x v="332"/>
    </i>
    <i r="1">
      <x v="344"/>
    </i>
    <i r="1">
      <x v="369"/>
    </i>
    <i>
      <x v="25"/>
    </i>
    <i r="1">
      <x v="27"/>
    </i>
    <i r="1">
      <x v="114"/>
    </i>
    <i r="1">
      <x v="116"/>
    </i>
    <i r="1">
      <x v="181"/>
    </i>
    <i r="1">
      <x v="183"/>
    </i>
    <i r="1">
      <x v="197"/>
    </i>
    <i r="1">
      <x v="277"/>
    </i>
    <i r="1">
      <x v="279"/>
    </i>
    <i r="1">
      <x v="280"/>
    </i>
    <i r="1">
      <x v="289"/>
    </i>
    <i r="1">
      <x v="344"/>
    </i>
    <i r="1">
      <x v="369"/>
    </i>
    <i r="1">
      <x v="373"/>
    </i>
    <i>
      <x v="26"/>
    </i>
    <i r="1">
      <x v="108"/>
    </i>
    <i r="1">
      <x v="109"/>
    </i>
    <i r="1">
      <x v="116"/>
    </i>
    <i r="1">
      <x v="123"/>
    </i>
    <i r="1">
      <x v="130"/>
    </i>
    <i r="1">
      <x v="156"/>
    </i>
    <i r="1">
      <x v="158"/>
    </i>
    <i r="1">
      <x v="159"/>
    </i>
    <i r="1">
      <x v="181"/>
    </i>
    <i r="1">
      <x v="200"/>
    </i>
    <i r="1">
      <x v="277"/>
    </i>
    <i r="1">
      <x v="278"/>
    </i>
    <i r="1">
      <x v="284"/>
    </i>
    <i r="1">
      <x v="287"/>
    </i>
    <i r="1">
      <x v="289"/>
    </i>
    <i r="1">
      <x v="332"/>
    </i>
    <i r="1">
      <x v="344"/>
    </i>
    <i r="1">
      <x v="369"/>
    </i>
    <i>
      <x v="27"/>
    </i>
    <i r="1">
      <x v="116"/>
    </i>
    <i r="1">
      <x v="131"/>
    </i>
    <i r="1">
      <x v="156"/>
    </i>
    <i r="1">
      <x v="159"/>
    </i>
    <i r="1">
      <x v="181"/>
    </i>
    <i r="1">
      <x v="183"/>
    </i>
    <i r="1">
      <x v="213"/>
    </i>
    <i r="1">
      <x v="215"/>
    </i>
    <i r="1">
      <x v="277"/>
    </i>
    <i r="1">
      <x v="284"/>
    </i>
    <i r="1">
      <x v="287"/>
    </i>
    <i r="1">
      <x v="344"/>
    </i>
    <i r="1">
      <x v="369"/>
    </i>
    <i>
      <x v="28"/>
    </i>
    <i r="1">
      <x v="111"/>
    </i>
    <i r="1">
      <x v="116"/>
    </i>
    <i r="1">
      <x v="131"/>
    </i>
    <i r="1">
      <x v="156"/>
    </i>
    <i r="1">
      <x v="157"/>
    </i>
    <i r="1">
      <x v="159"/>
    </i>
    <i r="1">
      <x v="181"/>
    </i>
    <i r="1">
      <x v="183"/>
    </i>
    <i r="1">
      <x v="197"/>
    </i>
    <i r="1">
      <x v="214"/>
    </i>
    <i r="1">
      <x v="277"/>
    </i>
    <i r="1">
      <x v="281"/>
    </i>
    <i r="1">
      <x v="282"/>
    </i>
    <i r="1">
      <x v="283"/>
    </i>
    <i r="1">
      <x v="284"/>
    </i>
    <i r="1">
      <x v="287"/>
    </i>
    <i r="1">
      <x v="344"/>
    </i>
    <i r="1">
      <x v="369"/>
    </i>
    <i>
      <x v="29"/>
    </i>
    <i r="1">
      <x v="29"/>
    </i>
    <i r="1">
      <x v="131"/>
    </i>
    <i r="1">
      <x v="156"/>
    </i>
    <i r="1">
      <x v="213"/>
    </i>
    <i r="1">
      <x v="215"/>
    </i>
    <i r="1">
      <x v="245"/>
    </i>
    <i r="1">
      <x v="266"/>
    </i>
    <i r="1">
      <x v="284"/>
    </i>
    <i r="1">
      <x v="286"/>
    </i>
    <i r="1">
      <x v="287"/>
    </i>
    <i r="1">
      <x v="289"/>
    </i>
    <i r="1">
      <x v="344"/>
    </i>
    <i>
      <x v="30"/>
    </i>
    <i r="1">
      <x/>
    </i>
    <i r="1">
      <x v="26"/>
    </i>
    <i r="1">
      <x v="27"/>
    </i>
    <i r="1">
      <x v="40"/>
    </i>
    <i r="1">
      <x v="118"/>
    </i>
    <i r="1">
      <x v="123"/>
    </i>
    <i r="1">
      <x v="202"/>
    </i>
    <i r="1">
      <x v="245"/>
    </i>
    <i r="1">
      <x v="247"/>
    </i>
    <i r="1">
      <x v="277"/>
    </i>
    <i r="1">
      <x v="289"/>
    </i>
    <i r="1">
      <x v="337"/>
    </i>
    <i r="1">
      <x v="341"/>
    </i>
    <i>
      <x v="31"/>
    </i>
    <i r="1">
      <x v="116"/>
    </i>
    <i r="1">
      <x v="131"/>
    </i>
    <i r="1">
      <x v="156"/>
    </i>
    <i r="1">
      <x v="159"/>
    </i>
    <i r="1">
      <x v="181"/>
    </i>
    <i r="1">
      <x v="183"/>
    </i>
    <i r="1">
      <x v="206"/>
    </i>
    <i r="1">
      <x v="245"/>
    </i>
    <i r="1">
      <x v="275"/>
    </i>
    <i r="1">
      <x v="276"/>
    </i>
    <i r="1">
      <x v="282"/>
    </i>
    <i r="1">
      <x v="283"/>
    </i>
    <i r="1">
      <x v="284"/>
    </i>
    <i r="1">
      <x v="287"/>
    </i>
    <i r="1">
      <x v="289"/>
    </i>
    <i r="1">
      <x v="344"/>
    </i>
    <i r="1">
      <x v="366"/>
    </i>
    <i r="1">
      <x v="369"/>
    </i>
    <i>
      <x v="32"/>
    </i>
    <i r="1">
      <x v="116"/>
    </i>
    <i r="1">
      <x v="159"/>
    </i>
    <i r="1">
      <x v="183"/>
    </i>
    <i r="1">
      <x v="245"/>
    </i>
    <i r="1">
      <x v="275"/>
    </i>
    <i r="1">
      <x v="276"/>
    </i>
    <i r="1">
      <x v="280"/>
    </i>
    <i r="1">
      <x v="282"/>
    </i>
    <i r="1">
      <x v="283"/>
    </i>
    <i r="1">
      <x v="284"/>
    </i>
    <i r="1">
      <x v="344"/>
    </i>
    <i>
      <x v="33"/>
    </i>
    <i r="1">
      <x v="109"/>
    </i>
    <i r="1">
      <x v="116"/>
    </i>
    <i r="1">
      <x v="181"/>
    </i>
    <i r="1">
      <x v="276"/>
    </i>
    <i r="1">
      <x v="278"/>
    </i>
    <i r="1">
      <x v="289"/>
    </i>
    <i r="1">
      <x v="365"/>
    </i>
    <i r="1">
      <x v="369"/>
    </i>
    <i>
      <x v="34"/>
    </i>
    <i r="1">
      <x v="27"/>
    </i>
    <i r="1">
      <x v="31"/>
    </i>
    <i r="1">
      <x v="113"/>
    </i>
    <i r="1">
      <x v="114"/>
    </i>
    <i r="1">
      <x v="117"/>
    </i>
    <i r="1">
      <x v="156"/>
    </i>
    <i r="1">
      <x v="158"/>
    </i>
    <i r="1">
      <x v="159"/>
    </i>
    <i r="1">
      <x v="181"/>
    </i>
    <i r="1">
      <x v="197"/>
    </i>
    <i r="1">
      <x v="200"/>
    </i>
    <i r="1">
      <x v="201"/>
    </i>
    <i r="1">
      <x v="203"/>
    </i>
    <i r="1">
      <x v="213"/>
    </i>
    <i r="1">
      <x v="284"/>
    </i>
    <i r="1">
      <x v="287"/>
    </i>
    <i r="1">
      <x v="332"/>
    </i>
    <i r="1">
      <x v="344"/>
    </i>
    <i r="1">
      <x v="430"/>
    </i>
    <i r="1">
      <x v="434"/>
    </i>
    <i r="1">
      <x v="435"/>
    </i>
    <i r="1">
      <x v="436"/>
    </i>
    <i r="1">
      <x v="437"/>
    </i>
    <i r="1">
      <x v="438"/>
    </i>
    <i r="1">
      <x v="439"/>
    </i>
    <i r="1">
      <x v="440"/>
    </i>
    <i r="1">
      <x v="441"/>
    </i>
    <i r="1">
      <x v="442"/>
    </i>
    <i>
      <x v="35"/>
    </i>
    <i r="1">
      <x v="27"/>
    </i>
    <i r="1">
      <x v="115"/>
    </i>
    <i r="1">
      <x v="116"/>
    </i>
    <i r="1">
      <x v="123"/>
    </i>
    <i r="1">
      <x v="156"/>
    </i>
    <i r="1">
      <x v="197"/>
    </i>
    <i r="1">
      <x v="200"/>
    </i>
    <i r="1">
      <x v="203"/>
    </i>
    <i r="1">
      <x v="204"/>
    </i>
    <i r="1">
      <x v="210"/>
    </i>
    <i r="1">
      <x v="213"/>
    </i>
    <i r="1">
      <x v="271"/>
    </i>
    <i r="1">
      <x v="279"/>
    </i>
    <i r="1">
      <x v="283"/>
    </i>
    <i r="1">
      <x v="284"/>
    </i>
    <i r="1">
      <x v="287"/>
    </i>
    <i r="1">
      <x v="289"/>
    </i>
    <i r="1">
      <x v="332"/>
    </i>
    <i r="1">
      <x v="344"/>
    </i>
    <i r="1">
      <x v="369"/>
    </i>
    <i>
      <x v="36"/>
    </i>
    <i r="1">
      <x v="109"/>
    </i>
    <i r="1">
      <x v="116"/>
    </i>
    <i r="1">
      <x v="123"/>
    </i>
    <i r="1">
      <x v="156"/>
    </i>
    <i r="1">
      <x v="178"/>
    </i>
    <i r="1">
      <x v="200"/>
    </i>
    <i r="1">
      <x v="203"/>
    </i>
    <i r="1">
      <x v="283"/>
    </i>
    <i r="1">
      <x v="284"/>
    </i>
    <i r="1">
      <x v="332"/>
    </i>
    <i r="1">
      <x v="344"/>
    </i>
    <i r="1">
      <x v="369"/>
    </i>
    <i>
      <x v="37"/>
    </i>
    <i r="1">
      <x v="70"/>
    </i>
    <i r="1">
      <x v="116"/>
    </i>
    <i r="1">
      <x v="159"/>
    </i>
    <i r="1">
      <x v="245"/>
    </i>
    <i r="1">
      <x v="286"/>
    </i>
    <i r="1">
      <x v="332"/>
    </i>
    <i r="1">
      <x v="369"/>
    </i>
    <i>
      <x v="38"/>
    </i>
    <i r="1">
      <x v="34"/>
    </i>
    <i r="1">
      <x v="45"/>
    </i>
    <i r="1">
      <x v="61"/>
    </i>
    <i r="1">
      <x v="65"/>
    </i>
    <i r="1">
      <x v="82"/>
    </i>
    <i r="1">
      <x v="85"/>
    </i>
    <i r="1">
      <x v="98"/>
    </i>
    <i r="1">
      <x v="145"/>
    </i>
    <i r="1">
      <x v="181"/>
    </i>
    <i r="1">
      <x v="182"/>
    </i>
    <i r="1">
      <x v="186"/>
    </i>
    <i r="1">
      <x v="196"/>
    </i>
    <i r="1">
      <x v="215"/>
    </i>
    <i r="1">
      <x v="232"/>
    </i>
    <i r="1">
      <x v="301"/>
    </i>
    <i r="1">
      <x v="342"/>
    </i>
    <i r="1">
      <x v="346"/>
    </i>
    <i r="1">
      <x v="366"/>
    </i>
    <i r="1">
      <x v="376"/>
    </i>
    <i r="1">
      <x v="388"/>
    </i>
    <i>
      <x v="39"/>
    </i>
    <i r="1">
      <x v="34"/>
    </i>
    <i r="1">
      <x v="36"/>
    </i>
    <i r="1">
      <x v="39"/>
    </i>
    <i r="1">
      <x v="40"/>
    </i>
    <i r="1">
      <x v="61"/>
    </i>
    <i r="1">
      <x v="65"/>
    </i>
    <i r="1">
      <x v="82"/>
    </i>
    <i r="1">
      <x v="98"/>
    </i>
    <i r="1">
      <x v="109"/>
    </i>
    <i r="1">
      <x v="145"/>
    </i>
    <i r="1">
      <x v="147"/>
    </i>
    <i r="1">
      <x v="181"/>
    </i>
    <i r="1">
      <x v="182"/>
    </i>
    <i r="1">
      <x v="187"/>
    </i>
    <i r="1">
      <x v="188"/>
    </i>
    <i r="1">
      <x v="196"/>
    </i>
    <i r="1">
      <x v="215"/>
    </i>
    <i r="1">
      <x v="216"/>
    </i>
    <i r="1">
      <x v="342"/>
    </i>
    <i r="1">
      <x v="346"/>
    </i>
    <i r="1">
      <x v="365"/>
    </i>
    <i r="1">
      <x v="376"/>
    </i>
    <i r="1">
      <x v="406"/>
    </i>
    <i r="1">
      <x v="467"/>
    </i>
    <i>
      <x v="40"/>
    </i>
    <i r="1">
      <x v="1"/>
    </i>
    <i r="1">
      <x v="156"/>
    </i>
    <i r="1">
      <x v="199"/>
    </i>
    <i r="1">
      <x v="287"/>
    </i>
    <i r="1">
      <x v="289"/>
    </i>
    <i r="1">
      <x v="369"/>
    </i>
    <i>
      <x v="41"/>
    </i>
    <i r="1">
      <x v="1"/>
    </i>
    <i r="1">
      <x v="156"/>
    </i>
    <i r="1">
      <x v="181"/>
    </i>
    <i r="1">
      <x v="199"/>
    </i>
    <i r="1">
      <x v="287"/>
    </i>
    <i r="1">
      <x v="289"/>
    </i>
    <i r="1">
      <x v="369"/>
    </i>
    <i>
      <x v="42"/>
    </i>
    <i r="1">
      <x v="156"/>
    </i>
    <i r="1">
      <x v="159"/>
    </i>
    <i r="1">
      <x v="176"/>
    </i>
    <i r="1">
      <x v="265"/>
    </i>
    <i r="1">
      <x v="283"/>
    </i>
    <i>
      <x v="43"/>
    </i>
    <i r="1">
      <x v="156"/>
    </i>
    <i r="1">
      <x v="287"/>
    </i>
    <i r="1">
      <x v="369"/>
    </i>
    <i>
      <x v="44"/>
    </i>
    <i r="1">
      <x v="156"/>
    </i>
    <i r="1">
      <x v="369"/>
    </i>
    <i>
      <x v="45"/>
    </i>
    <i r="1">
      <x v="287"/>
    </i>
    <i>
      <x v="46"/>
    </i>
    <i r="1">
      <x v="156"/>
    </i>
    <i>
      <x v="47"/>
    </i>
    <i r="1">
      <x v="109"/>
    </i>
    <i r="1">
      <x v="116"/>
    </i>
    <i r="1">
      <x v="181"/>
    </i>
    <i r="1">
      <x v="213"/>
    </i>
    <i r="1">
      <x v="269"/>
    </i>
    <i r="1">
      <x v="274"/>
    </i>
    <i r="1">
      <x v="276"/>
    </i>
    <i r="1">
      <x v="289"/>
    </i>
    <i r="1">
      <x v="331"/>
    </i>
    <i>
      <x v="48"/>
    </i>
    <i r="1">
      <x v="123"/>
    </i>
    <i r="1">
      <x v="159"/>
    </i>
    <i r="1">
      <x v="283"/>
    </i>
    <i r="1">
      <x v="284"/>
    </i>
    <i r="1">
      <x v="286"/>
    </i>
    <i r="1">
      <x v="287"/>
    </i>
    <i>
      <x v="49"/>
    </i>
    <i r="1">
      <x v="27"/>
    </i>
    <i r="1">
      <x v="159"/>
    </i>
    <i>
      <x v="50"/>
    </i>
    <i r="1">
      <x v="123"/>
    </i>
    <i r="1">
      <x v="156"/>
    </i>
    <i r="1">
      <x v="369"/>
    </i>
    <i>
      <x v="51"/>
    </i>
    <i r="1">
      <x v="156"/>
    </i>
    <i r="1">
      <x v="284"/>
    </i>
    <i r="1">
      <x v="287"/>
    </i>
    <i r="1">
      <x v="369"/>
    </i>
    <i>
      <x v="52"/>
    </i>
    <i r="1">
      <x v="27"/>
    </i>
    <i r="1">
      <x v="131"/>
    </i>
    <i r="1">
      <x v="156"/>
    </i>
    <i r="1">
      <x v="287"/>
    </i>
    <i r="1">
      <x v="289"/>
    </i>
    <i r="1">
      <x v="344"/>
    </i>
    <i r="1">
      <x v="369"/>
    </i>
    <i>
      <x v="53"/>
    </i>
    <i r="1">
      <x v="159"/>
    </i>
    <i r="1">
      <x v="282"/>
    </i>
    <i r="1">
      <x v="284"/>
    </i>
    <i>
      <x v="54"/>
    </i>
    <i r="1">
      <x v="273"/>
    </i>
    <i r="1">
      <x v="279"/>
    </i>
    <i>
      <x v="55"/>
    </i>
    <i r="1">
      <x v="27"/>
    </i>
    <i r="1">
      <x v="123"/>
    </i>
    <i r="1">
      <x v="156"/>
    </i>
    <i r="1">
      <x v="159"/>
    </i>
    <i r="1">
      <x v="197"/>
    </i>
    <i r="1">
      <x v="206"/>
    </i>
    <i r="1">
      <x v="281"/>
    </i>
    <i r="1">
      <x v="282"/>
    </i>
    <i r="1">
      <x v="283"/>
    </i>
    <i r="1">
      <x v="284"/>
    </i>
    <i r="1">
      <x v="287"/>
    </i>
    <i r="1">
      <x v="369"/>
    </i>
    <i>
      <x v="56"/>
    </i>
    <i r="1">
      <x v="357"/>
    </i>
    <i r="1">
      <x v="358"/>
    </i>
    <i>
      <x v="57"/>
    </i>
    <i r="1">
      <x v="357"/>
    </i>
    <i r="1">
      <x v="358"/>
    </i>
    <i>
      <x v="58"/>
    </i>
    <i r="1">
      <x v="181"/>
    </i>
    <i>
      <x v="59"/>
    </i>
    <i r="1">
      <x v="181"/>
    </i>
    <i>
      <x v="60"/>
    </i>
    <i r="1">
      <x v="121"/>
    </i>
    <i r="1">
      <x v="181"/>
    </i>
    <i>
      <x v="61"/>
    </i>
    <i r="1">
      <x v="181"/>
    </i>
    <i>
      <x v="62"/>
    </i>
    <i r="1">
      <x v="77"/>
    </i>
    <i r="1">
      <x v="181"/>
    </i>
    <i>
      <x v="63"/>
    </i>
    <i r="1">
      <x v="181"/>
    </i>
    <i>
      <x v="64"/>
    </i>
    <i r="1">
      <x v="181"/>
    </i>
    <i>
      <x v="65"/>
    </i>
    <i r="1">
      <x v="181"/>
    </i>
    <i r="1">
      <x v="209"/>
    </i>
    <i>
      <x v="66"/>
    </i>
    <i r="1">
      <x v="181"/>
    </i>
    <i>
      <x v="67"/>
    </i>
    <i r="1">
      <x v="181"/>
    </i>
    <i>
      <x v="68"/>
    </i>
    <i r="1">
      <x v="181"/>
    </i>
    <i>
      <x v="69"/>
    </i>
    <i r="1">
      <x v="181"/>
    </i>
    <i>
      <x v="70"/>
    </i>
    <i r="1">
      <x v="181"/>
    </i>
    <i>
      <x v="71"/>
    </i>
    <i r="1">
      <x v="176"/>
    </i>
    <i r="1">
      <x v="181"/>
    </i>
    <i>
      <x v="72"/>
    </i>
    <i r="1">
      <x v="181"/>
    </i>
    <i>
      <x v="73"/>
    </i>
    <i r="1">
      <x v="31"/>
    </i>
    <i r="1">
      <x v="76"/>
    </i>
    <i r="1">
      <x v="77"/>
    </i>
    <i r="1">
      <x v="181"/>
    </i>
    <i>
      <x v="74"/>
    </i>
    <i r="1">
      <x/>
    </i>
    <i r="1">
      <x v="69"/>
    </i>
    <i r="1">
      <x v="181"/>
    </i>
    <i>
      <x v="75"/>
    </i>
    <i r="1">
      <x/>
    </i>
    <i r="1">
      <x v="35"/>
    </i>
    <i r="1">
      <x v="40"/>
    </i>
    <i r="1">
      <x v="43"/>
    </i>
    <i r="1">
      <x v="57"/>
    </i>
    <i r="1">
      <x v="58"/>
    </i>
    <i r="1">
      <x v="61"/>
    </i>
    <i r="1">
      <x v="181"/>
    </i>
    <i r="1">
      <x v="203"/>
    </i>
    <i r="1">
      <x v="333"/>
    </i>
    <i r="1">
      <x v="347"/>
    </i>
    <i r="1">
      <x v="366"/>
    </i>
    <i r="1">
      <x v="377"/>
    </i>
    <i r="1">
      <x v="404"/>
    </i>
    <i>
      <x v="76"/>
    </i>
    <i r="1">
      <x v="181"/>
    </i>
    <i>
      <x v="77"/>
    </i>
    <i r="1">
      <x v="181"/>
    </i>
    <i>
      <x v="78"/>
    </i>
    <i r="1">
      <x v="181"/>
    </i>
    <i>
      <x v="79"/>
    </i>
    <i r="1">
      <x v="181"/>
    </i>
    <i>
      <x v="80"/>
    </i>
    <i r="1">
      <x v="181"/>
    </i>
    <i>
      <x v="81"/>
    </i>
    <i r="1">
      <x/>
    </i>
    <i>
      <x v="82"/>
    </i>
    <i r="1">
      <x v="181"/>
    </i>
    <i r="1">
      <x v="242"/>
    </i>
    <i r="1">
      <x v="358"/>
    </i>
    <i>
      <x v="83"/>
    </i>
    <i r="1">
      <x v="181"/>
    </i>
    <i r="1">
      <x v="358"/>
    </i>
    <i>
      <x v="84"/>
    </i>
    <i r="1">
      <x/>
    </i>
    <i r="1">
      <x v="181"/>
    </i>
    <i>
      <x v="85"/>
    </i>
    <i r="1">
      <x/>
    </i>
    <i r="1">
      <x v="181"/>
    </i>
    <i>
      <x v="86"/>
    </i>
    <i r="1">
      <x v="181"/>
    </i>
    <i r="1">
      <x v="242"/>
    </i>
    <i>
      <x v="87"/>
    </i>
    <i r="1">
      <x v="181"/>
    </i>
    <i>
      <x v="88"/>
    </i>
    <i r="1">
      <x v="181"/>
    </i>
    <i r="1">
      <x v="284"/>
    </i>
    <i r="1">
      <x v="331"/>
    </i>
    <i>
      <x v="89"/>
    </i>
    <i r="1">
      <x v="32"/>
    </i>
    <i r="1">
      <x v="34"/>
    </i>
    <i r="1">
      <x v="37"/>
    </i>
    <i r="1">
      <x v="38"/>
    </i>
    <i r="1">
      <x v="40"/>
    </i>
    <i r="1">
      <x v="42"/>
    </i>
    <i r="1">
      <x v="53"/>
    </i>
    <i r="1">
      <x v="57"/>
    </i>
    <i r="1">
      <x v="94"/>
    </i>
    <i r="1">
      <x v="149"/>
    </i>
    <i r="1">
      <x v="177"/>
    </i>
    <i r="1">
      <x v="181"/>
    </i>
    <i r="1">
      <x v="182"/>
    </i>
    <i r="1">
      <x v="230"/>
    </i>
    <i r="1">
      <x v="238"/>
    </i>
    <i r="1">
      <x v="299"/>
    </i>
    <i r="1">
      <x v="301"/>
    </i>
    <i r="1">
      <x v="302"/>
    </i>
    <i r="1">
      <x v="330"/>
    </i>
    <i r="1">
      <x v="335"/>
    </i>
    <i r="1">
      <x v="346"/>
    </i>
    <i r="1">
      <x v="347"/>
    </i>
    <i r="1">
      <x v="375"/>
    </i>
    <i r="1">
      <x v="377"/>
    </i>
    <i r="1">
      <x v="378"/>
    </i>
    <i r="1">
      <x v="387"/>
    </i>
    <i r="1">
      <x v="398"/>
    </i>
    <i>
      <x v="90"/>
    </i>
    <i r="1">
      <x v="161"/>
    </i>
    <i r="1">
      <x v="181"/>
    </i>
    <i r="1">
      <x v="236"/>
    </i>
    <i>
      <x v="91"/>
    </i>
    <i r="1">
      <x/>
    </i>
    <i r="1">
      <x v="83"/>
    </i>
    <i r="1">
      <x v="157"/>
    </i>
    <i r="1">
      <x v="181"/>
    </i>
    <i r="1">
      <x v="195"/>
    </i>
    <i r="1">
      <x v="319"/>
    </i>
    <i r="1">
      <x v="338"/>
    </i>
    <i r="1">
      <x v="416"/>
    </i>
    <i r="1">
      <x v="437"/>
    </i>
    <i>
      <x v="92"/>
    </i>
    <i r="1">
      <x v="181"/>
    </i>
    <i>
      <x v="93"/>
    </i>
    <i r="1">
      <x v="37"/>
    </i>
    <i r="1">
      <x v="181"/>
    </i>
    <i r="1">
      <x v="237"/>
    </i>
    <i>
      <x v="94"/>
    </i>
    <i r="1">
      <x/>
    </i>
    <i r="1">
      <x v="19"/>
    </i>
    <i r="1">
      <x v="20"/>
    </i>
    <i r="1">
      <x v="21"/>
    </i>
    <i r="1">
      <x v="22"/>
    </i>
    <i r="1">
      <x v="23"/>
    </i>
    <i r="1">
      <x v="32"/>
    </i>
    <i r="1">
      <x v="34"/>
    </i>
    <i r="1">
      <x v="37"/>
    </i>
    <i r="1">
      <x v="38"/>
    </i>
    <i r="1">
      <x v="40"/>
    </i>
    <i r="1">
      <x v="49"/>
    </i>
    <i r="1">
      <x v="50"/>
    </i>
    <i r="1">
      <x v="51"/>
    </i>
    <i r="1">
      <x v="56"/>
    </i>
    <i r="1">
      <x v="61"/>
    </i>
    <i r="1">
      <x v="78"/>
    </i>
    <i r="1">
      <x v="79"/>
    </i>
    <i r="1">
      <x v="84"/>
    </i>
    <i r="1">
      <x v="86"/>
    </i>
    <i r="1">
      <x v="88"/>
    </i>
    <i r="1">
      <x v="89"/>
    </i>
    <i r="1">
      <x v="90"/>
    </i>
    <i r="1">
      <x v="91"/>
    </i>
    <i r="1">
      <x v="98"/>
    </i>
    <i r="1">
      <x v="99"/>
    </i>
    <i r="1">
      <x v="100"/>
    </i>
    <i r="1">
      <x v="102"/>
    </i>
    <i r="1">
      <x v="104"/>
    </i>
    <i r="1">
      <x v="136"/>
    </i>
    <i r="1">
      <x v="137"/>
    </i>
    <i r="1">
      <x v="139"/>
    </i>
    <i r="1">
      <x v="143"/>
    </i>
    <i r="1">
      <x v="144"/>
    </i>
    <i r="1">
      <x v="147"/>
    </i>
    <i r="1">
      <x v="150"/>
    </i>
    <i r="1">
      <x v="151"/>
    </i>
    <i r="1">
      <x v="152"/>
    </i>
    <i r="1">
      <x v="153"/>
    </i>
    <i r="1">
      <x v="162"/>
    </i>
    <i r="1">
      <x v="164"/>
    </i>
    <i r="1">
      <x v="169"/>
    </i>
    <i r="1">
      <x v="170"/>
    </i>
    <i r="1">
      <x v="171"/>
    </i>
    <i r="1">
      <x v="181"/>
    </i>
    <i r="1">
      <x v="182"/>
    </i>
    <i r="1">
      <x v="189"/>
    </i>
    <i r="1">
      <x v="194"/>
    </i>
    <i r="1">
      <x v="196"/>
    </i>
    <i r="1">
      <x v="216"/>
    </i>
    <i r="1">
      <x v="219"/>
    </i>
    <i r="1">
      <x v="220"/>
    </i>
    <i r="1">
      <x v="222"/>
    </i>
    <i r="1">
      <x v="226"/>
    </i>
    <i r="1">
      <x v="227"/>
    </i>
    <i r="1">
      <x v="248"/>
    </i>
    <i r="1">
      <x v="259"/>
    </i>
    <i r="1">
      <x v="260"/>
    </i>
    <i r="1">
      <x v="267"/>
    </i>
    <i r="1">
      <x v="297"/>
    </i>
    <i r="1">
      <x v="299"/>
    </i>
    <i r="1">
      <x v="301"/>
    </i>
    <i r="1">
      <x v="313"/>
    </i>
    <i r="1">
      <x v="320"/>
    </i>
    <i r="1">
      <x v="322"/>
    </i>
    <i r="1">
      <x v="324"/>
    </i>
    <i r="1">
      <x v="325"/>
    </i>
    <i r="1">
      <x v="326"/>
    </i>
    <i r="1">
      <x v="329"/>
    </i>
    <i r="1">
      <x v="337"/>
    </i>
    <i r="1">
      <x v="340"/>
    </i>
    <i r="1">
      <x v="342"/>
    </i>
    <i r="1">
      <x v="368"/>
    </i>
    <i r="1">
      <x v="383"/>
    </i>
    <i r="1">
      <x v="384"/>
    </i>
    <i r="1">
      <x v="387"/>
    </i>
    <i r="1">
      <x v="390"/>
    </i>
    <i r="1">
      <x v="392"/>
    </i>
    <i r="1">
      <x v="394"/>
    </i>
    <i r="1">
      <x v="396"/>
    </i>
    <i r="1">
      <x v="406"/>
    </i>
    <i r="1">
      <x v="407"/>
    </i>
    <i r="1">
      <x v="408"/>
    </i>
    <i r="1">
      <x v="413"/>
    </i>
    <i r="1">
      <x v="418"/>
    </i>
    <i r="1">
      <x v="419"/>
    </i>
    <i r="1">
      <x v="422"/>
    </i>
    <i r="1">
      <x v="423"/>
    </i>
    <i r="1">
      <x v="424"/>
    </i>
    <i r="1">
      <x v="427"/>
    </i>
    <i>
      <x v="95"/>
    </i>
    <i r="1">
      <x v="15"/>
    </i>
    <i r="1">
      <x v="16"/>
    </i>
    <i r="1">
      <x v="31"/>
    </i>
    <i r="1">
      <x v="34"/>
    </i>
    <i r="1">
      <x v="36"/>
    </i>
    <i r="1">
      <x v="37"/>
    </i>
    <i r="1">
      <x v="45"/>
    </i>
    <i r="1">
      <x v="60"/>
    </i>
    <i r="1">
      <x v="61"/>
    </i>
    <i r="1">
      <x v="62"/>
    </i>
    <i r="1">
      <x v="63"/>
    </i>
    <i r="1">
      <x v="76"/>
    </i>
    <i r="1">
      <x v="78"/>
    </i>
    <i r="1">
      <x v="81"/>
    </i>
    <i r="1">
      <x v="82"/>
    </i>
    <i r="1">
      <x v="98"/>
    </i>
    <i r="1">
      <x v="104"/>
    </i>
    <i r="1">
      <x v="105"/>
    </i>
    <i r="1">
      <x v="138"/>
    </i>
    <i r="1">
      <x v="145"/>
    </i>
    <i r="1">
      <x v="152"/>
    </i>
    <i r="1">
      <x v="153"/>
    </i>
    <i r="1">
      <x v="167"/>
    </i>
    <i r="1">
      <x v="169"/>
    </i>
    <i r="1">
      <x v="172"/>
    </i>
    <i r="1">
      <x v="177"/>
    </i>
    <i r="1">
      <x v="181"/>
    </i>
    <i r="1">
      <x v="182"/>
    </i>
    <i r="1">
      <x v="196"/>
    </i>
    <i r="1">
      <x v="215"/>
    </i>
    <i r="1">
      <x v="217"/>
    </i>
    <i r="1">
      <x v="219"/>
    </i>
    <i r="1">
      <x v="221"/>
    </i>
    <i r="1">
      <x v="228"/>
    </i>
    <i r="1">
      <x v="233"/>
    </i>
    <i r="1">
      <x v="253"/>
    </i>
    <i r="1">
      <x v="259"/>
    </i>
    <i r="1">
      <x v="260"/>
    </i>
    <i r="1">
      <x v="263"/>
    </i>
    <i r="1">
      <x v="266"/>
    </i>
    <i r="1">
      <x v="268"/>
    </i>
    <i r="1">
      <x v="289"/>
    </i>
    <i r="1">
      <x v="290"/>
    </i>
    <i r="1">
      <x v="293"/>
    </i>
    <i r="1">
      <x v="295"/>
    </i>
    <i r="1">
      <x v="301"/>
    </i>
    <i r="1">
      <x v="303"/>
    </i>
    <i r="1">
      <x v="324"/>
    </i>
    <i r="1">
      <x v="330"/>
    </i>
    <i r="1">
      <x v="333"/>
    </i>
    <i r="1">
      <x v="337"/>
    </i>
    <i r="1">
      <x v="340"/>
    </i>
    <i r="1">
      <x v="346"/>
    </i>
    <i r="1">
      <x v="356"/>
    </i>
    <i r="1">
      <x v="359"/>
    </i>
    <i r="1">
      <x v="364"/>
    </i>
    <i r="1">
      <x v="365"/>
    </i>
    <i r="1">
      <x v="369"/>
    </i>
    <i r="1">
      <x v="370"/>
    </i>
    <i r="1">
      <x v="376"/>
    </i>
    <i r="1">
      <x v="386"/>
    </i>
    <i r="1">
      <x v="405"/>
    </i>
    <i r="1">
      <x v="407"/>
    </i>
    <i r="1">
      <x v="416"/>
    </i>
    <i r="1">
      <x v="427"/>
    </i>
    <i>
      <x v="96"/>
    </i>
    <i r="1">
      <x v="16"/>
    </i>
    <i r="1">
      <x v="20"/>
    </i>
    <i r="1">
      <x v="31"/>
    </i>
    <i r="1">
      <x v="32"/>
    </i>
    <i r="1">
      <x v="34"/>
    </i>
    <i r="1">
      <x v="36"/>
    </i>
    <i r="1">
      <x v="37"/>
    </i>
    <i r="1">
      <x v="38"/>
    </i>
    <i r="1">
      <x v="47"/>
    </i>
    <i r="1">
      <x v="50"/>
    </i>
    <i r="1">
      <x v="52"/>
    </i>
    <i r="1">
      <x v="56"/>
    </i>
    <i r="1">
      <x v="62"/>
    </i>
    <i r="1">
      <x v="63"/>
    </i>
    <i r="1">
      <x v="78"/>
    </i>
    <i r="1">
      <x v="79"/>
    </i>
    <i r="1">
      <x v="88"/>
    </i>
    <i r="1">
      <x v="90"/>
    </i>
    <i r="1">
      <x v="94"/>
    </i>
    <i r="1">
      <x v="96"/>
    </i>
    <i r="1">
      <x v="98"/>
    </i>
    <i r="1">
      <x v="100"/>
    </i>
    <i r="1">
      <x v="105"/>
    </i>
    <i r="1">
      <x v="136"/>
    </i>
    <i r="1">
      <x v="139"/>
    </i>
    <i r="1">
      <x v="168"/>
    </i>
    <i r="1">
      <x v="181"/>
    </i>
    <i r="1">
      <x v="182"/>
    </i>
    <i r="1">
      <x v="187"/>
    </i>
    <i r="1">
      <x v="189"/>
    </i>
    <i r="1">
      <x v="196"/>
    </i>
    <i r="1">
      <x v="197"/>
    </i>
    <i r="1">
      <x v="198"/>
    </i>
    <i r="1">
      <x v="208"/>
    </i>
    <i r="1">
      <x v="215"/>
    </i>
    <i r="1">
      <x v="217"/>
    </i>
    <i r="1">
      <x v="220"/>
    </i>
    <i r="1">
      <x v="221"/>
    </i>
    <i r="1">
      <x v="222"/>
    </i>
    <i r="1">
      <x v="223"/>
    </i>
    <i r="1">
      <x v="224"/>
    </i>
    <i r="1">
      <x v="225"/>
    </i>
    <i r="1">
      <x v="226"/>
    </i>
    <i r="1">
      <x v="227"/>
    </i>
    <i r="1">
      <x v="233"/>
    </i>
    <i r="1">
      <x v="234"/>
    </i>
    <i r="1">
      <x v="241"/>
    </i>
    <i r="1">
      <x v="243"/>
    </i>
    <i r="1">
      <x v="248"/>
    </i>
    <i r="1">
      <x v="251"/>
    </i>
    <i r="1">
      <x v="254"/>
    </i>
    <i r="1">
      <x v="255"/>
    </i>
    <i r="1">
      <x v="257"/>
    </i>
    <i r="1">
      <x v="259"/>
    </i>
    <i r="1">
      <x v="260"/>
    </i>
    <i r="1">
      <x v="261"/>
    </i>
    <i r="1">
      <x v="268"/>
    </i>
    <i r="1">
      <x v="285"/>
    </i>
    <i r="1">
      <x v="289"/>
    </i>
    <i r="1">
      <x v="290"/>
    </i>
    <i r="1">
      <x v="294"/>
    </i>
    <i r="1">
      <x v="295"/>
    </i>
    <i r="1">
      <x v="297"/>
    </i>
    <i r="1">
      <x v="299"/>
    </i>
    <i r="1">
      <x v="301"/>
    </i>
    <i r="1">
      <x v="303"/>
    </i>
    <i r="1">
      <x v="304"/>
    </i>
    <i r="1">
      <x v="305"/>
    </i>
    <i r="1">
      <x v="319"/>
    </i>
    <i r="1">
      <x v="320"/>
    </i>
    <i r="1">
      <x v="322"/>
    </i>
    <i r="1">
      <x v="324"/>
    </i>
    <i r="1">
      <x v="326"/>
    </i>
    <i r="1">
      <x v="330"/>
    </i>
    <i r="1">
      <x v="333"/>
    </i>
    <i r="1">
      <x v="334"/>
    </i>
    <i r="1">
      <x v="337"/>
    </i>
    <i r="1">
      <x v="338"/>
    </i>
    <i r="1">
      <x v="342"/>
    </i>
    <i r="1">
      <x v="346"/>
    </i>
    <i r="1">
      <x v="356"/>
    </i>
    <i r="1">
      <x v="364"/>
    </i>
    <i r="1">
      <x v="365"/>
    </i>
    <i r="1">
      <x v="377"/>
    </i>
    <i r="1">
      <x v="386"/>
    </i>
    <i r="1">
      <x v="394"/>
    </i>
    <i r="1">
      <x v="396"/>
    </i>
    <i r="1">
      <x v="407"/>
    </i>
    <i r="1">
      <x v="409"/>
    </i>
    <i r="1">
      <x v="411"/>
    </i>
    <i r="1">
      <x v="412"/>
    </i>
    <i r="1">
      <x v="419"/>
    </i>
    <i r="1">
      <x v="420"/>
    </i>
    <i r="1">
      <x v="423"/>
    </i>
    <i r="1">
      <x v="467"/>
    </i>
    <i>
      <x v="97"/>
    </i>
    <i r="1">
      <x v="37"/>
    </i>
    <i r="1">
      <x v="38"/>
    </i>
    <i r="1">
      <x v="88"/>
    </i>
    <i r="1">
      <x v="324"/>
    </i>
    <i r="1">
      <x v="384"/>
    </i>
    <i>
      <x v="98"/>
    </i>
    <i r="1">
      <x v="337"/>
    </i>
    <i>
      <x v="99"/>
    </i>
    <i r="1">
      <x v="37"/>
    </i>
    <i r="1">
      <x v="38"/>
    </i>
    <i>
      <x v="100"/>
    </i>
    <i r="1">
      <x v="37"/>
    </i>
    <i r="1">
      <x v="38"/>
    </i>
    <i r="1">
      <x v="55"/>
    </i>
    <i r="1">
      <x v="88"/>
    </i>
    <i r="1">
      <x v="104"/>
    </i>
    <i r="1">
      <x v="164"/>
    </i>
    <i r="1">
      <x v="182"/>
    </i>
    <i r="1">
      <x v="224"/>
    </i>
    <i r="1">
      <x v="384"/>
    </i>
    <i>
      <x v="101"/>
    </i>
    <i r="1">
      <x v="31"/>
    </i>
    <i r="1">
      <x v="36"/>
    </i>
    <i r="1">
      <x v="40"/>
    </i>
    <i r="1">
      <x v="44"/>
    </i>
    <i r="1">
      <x v="61"/>
    </i>
    <i r="1">
      <x v="62"/>
    </i>
    <i r="1">
      <x v="73"/>
    </i>
    <i r="1">
      <x v="75"/>
    </i>
    <i r="1">
      <x v="76"/>
    </i>
    <i r="1">
      <x v="78"/>
    </i>
    <i r="1">
      <x v="82"/>
    </i>
    <i r="1">
      <x v="94"/>
    </i>
    <i r="1">
      <x v="96"/>
    </i>
    <i r="1">
      <x v="98"/>
    </i>
    <i r="1">
      <x v="105"/>
    </i>
    <i r="1">
      <x v="145"/>
    </i>
    <i r="1">
      <x v="149"/>
    </i>
    <i r="1">
      <x v="181"/>
    </i>
    <i r="1">
      <x v="182"/>
    </i>
    <i r="1">
      <x v="187"/>
    </i>
    <i r="1">
      <x v="188"/>
    </i>
    <i r="1">
      <x v="196"/>
    </i>
    <i r="1">
      <x v="213"/>
    </i>
    <i r="1">
      <x v="216"/>
    </i>
    <i r="1">
      <x v="217"/>
    </i>
    <i r="1">
      <x v="249"/>
    </i>
    <i r="1">
      <x v="250"/>
    </i>
    <i r="1">
      <x v="261"/>
    </i>
    <i r="1">
      <x v="289"/>
    </i>
    <i r="1">
      <x v="293"/>
    </i>
    <i r="1">
      <x v="295"/>
    </i>
    <i r="1">
      <x v="301"/>
    </i>
    <i r="1">
      <x v="338"/>
    </i>
    <i r="1">
      <x v="342"/>
    </i>
    <i r="1">
      <x v="343"/>
    </i>
    <i r="1">
      <x v="346"/>
    </i>
    <i r="1">
      <x v="356"/>
    </i>
    <i r="1">
      <x v="365"/>
    </i>
    <i r="1">
      <x v="370"/>
    </i>
    <i r="1">
      <x v="375"/>
    </i>
    <i r="1">
      <x v="376"/>
    </i>
    <i r="1">
      <x v="378"/>
    </i>
    <i r="1">
      <x v="382"/>
    </i>
    <i r="1">
      <x v="397"/>
    </i>
    <i r="1">
      <x v="398"/>
    </i>
    <i r="1">
      <x v="402"/>
    </i>
    <i r="1">
      <x v="423"/>
    </i>
    <i>
      <x v="102"/>
    </i>
    <i r="1">
      <x v="4"/>
    </i>
    <i r="1">
      <x v="5"/>
    </i>
    <i r="1">
      <x v="6"/>
    </i>
    <i r="1">
      <x v="11"/>
    </i>
    <i r="1">
      <x v="12"/>
    </i>
    <i r="1">
      <x v="38"/>
    </i>
    <i r="1">
      <x v="49"/>
    </i>
    <i r="1">
      <x v="92"/>
    </i>
    <i r="1">
      <x v="101"/>
    </i>
    <i r="1">
      <x v="144"/>
    </i>
    <i r="1">
      <x v="164"/>
    </i>
    <i r="1">
      <x v="181"/>
    </i>
    <i r="1">
      <x v="182"/>
    </i>
    <i r="1">
      <x v="196"/>
    </i>
    <i r="1">
      <x v="233"/>
    </i>
    <i r="1">
      <x v="234"/>
    </i>
    <i r="1">
      <x v="241"/>
    </i>
    <i r="1">
      <x v="251"/>
    </i>
    <i r="1">
      <x v="301"/>
    </i>
    <i r="1">
      <x v="303"/>
    </i>
    <i r="1">
      <x v="307"/>
    </i>
    <i r="1">
      <x v="312"/>
    </i>
    <i r="1">
      <x v="314"/>
    </i>
    <i r="1">
      <x v="316"/>
    </i>
    <i r="1">
      <x v="320"/>
    </i>
    <i r="1">
      <x v="322"/>
    </i>
    <i r="1">
      <x v="329"/>
    </i>
    <i r="1">
      <x v="360"/>
    </i>
    <i r="1">
      <x v="368"/>
    </i>
    <i r="1">
      <x v="375"/>
    </i>
    <i r="1">
      <x v="380"/>
    </i>
    <i r="1">
      <x v="390"/>
    </i>
    <i r="1">
      <x v="391"/>
    </i>
    <i r="1">
      <x v="392"/>
    </i>
    <i r="1">
      <x v="393"/>
    </i>
    <i r="1">
      <x v="394"/>
    </i>
    <i r="1">
      <x v="424"/>
    </i>
    <i>
      <x v="103"/>
    </i>
    <i r="1">
      <x v="7"/>
    </i>
    <i r="1">
      <x v="17"/>
    </i>
    <i r="1">
      <x v="31"/>
    </i>
    <i r="1">
      <x v="64"/>
    </i>
    <i r="1">
      <x v="196"/>
    </i>
    <i r="1">
      <x v="293"/>
    </i>
    <i r="1">
      <x v="301"/>
    </i>
    <i r="1">
      <x v="310"/>
    </i>
    <i r="1">
      <x v="364"/>
    </i>
    <i>
      <x v="104"/>
    </i>
    <i r="1">
      <x v="16"/>
    </i>
    <i r="1">
      <x v="34"/>
    </i>
    <i r="1">
      <x v="82"/>
    </i>
    <i r="1">
      <x v="137"/>
    </i>
    <i r="1">
      <x v="144"/>
    </i>
    <i r="1">
      <x v="165"/>
    </i>
    <i r="1">
      <x v="181"/>
    </i>
    <i r="1">
      <x v="182"/>
    </i>
    <i r="1">
      <x v="196"/>
    </i>
    <i r="1">
      <x v="199"/>
    </i>
    <i r="1">
      <x v="208"/>
    </i>
    <i r="1">
      <x v="215"/>
    </i>
    <i r="1">
      <x v="226"/>
    </i>
    <i r="1">
      <x v="229"/>
    </i>
    <i r="1">
      <x v="248"/>
    </i>
    <i r="1">
      <x v="299"/>
    </i>
    <i r="1">
      <x v="301"/>
    </i>
    <i r="1">
      <x v="309"/>
    </i>
    <i r="1">
      <x v="324"/>
    </i>
    <i r="1">
      <x v="325"/>
    </i>
    <i r="1">
      <x v="329"/>
    </i>
    <i r="1">
      <x v="337"/>
    </i>
    <i r="1">
      <x v="342"/>
    </i>
    <i r="1">
      <x v="344"/>
    </i>
    <i r="1">
      <x v="346"/>
    </i>
    <i r="1">
      <x v="423"/>
    </i>
    <i>
      <x v="105"/>
    </i>
    <i r="1">
      <x v="25"/>
    </i>
    <i r="1">
      <x v="181"/>
    </i>
    <i r="1">
      <x v="326"/>
    </i>
    <i>
      <x v="106"/>
    </i>
    <i r="1">
      <x v="181"/>
    </i>
    <i>
      <x v="107"/>
    </i>
    <i r="1">
      <x v="130"/>
    </i>
    <i r="1">
      <x v="181"/>
    </i>
    <i>
      <x v="108"/>
    </i>
    <i r="1">
      <x v="191"/>
    </i>
    <i>
      <x v="109"/>
    </i>
    <i r="1">
      <x v="4"/>
    </i>
    <i r="1">
      <x v="9"/>
    </i>
    <i r="1">
      <x v="31"/>
    </i>
    <i r="1">
      <x v="33"/>
    </i>
    <i r="1">
      <x v="176"/>
    </i>
    <i r="1">
      <x v="181"/>
    </i>
    <i r="1">
      <x v="190"/>
    </i>
    <i r="1">
      <x v="196"/>
    </i>
    <i r="1">
      <x v="356"/>
    </i>
    <i r="1">
      <x v="370"/>
    </i>
    <i>
      <x v="110"/>
    </i>
    <i r="1">
      <x v="71"/>
    </i>
    <i r="1">
      <x v="175"/>
    </i>
    <i r="1">
      <x v="264"/>
    </i>
    <i r="1">
      <x v="295"/>
    </i>
    <i r="1">
      <x v="356"/>
    </i>
    <i>
      <x v="111"/>
    </i>
    <i r="1">
      <x v="181"/>
    </i>
    <i r="1">
      <x v="190"/>
    </i>
    <i>
      <x v="112"/>
    </i>
    <i r="1">
      <x v="13"/>
    </i>
    <i r="1">
      <x v="31"/>
    </i>
    <i r="1">
      <x v="32"/>
    </i>
    <i r="1">
      <x v="34"/>
    </i>
    <i r="1">
      <x v="36"/>
    </i>
    <i r="1">
      <x v="37"/>
    </i>
    <i r="1">
      <x v="38"/>
    </i>
    <i r="1">
      <x v="40"/>
    </i>
    <i r="1">
      <x v="45"/>
    </i>
    <i r="1">
      <x v="48"/>
    </i>
    <i r="1">
      <x v="50"/>
    </i>
    <i r="1">
      <x v="52"/>
    </i>
    <i r="1">
      <x v="53"/>
    </i>
    <i r="1">
      <x v="56"/>
    </i>
    <i r="1">
      <x v="57"/>
    </i>
    <i r="1">
      <x v="61"/>
    </i>
    <i r="1">
      <x v="62"/>
    </i>
    <i r="1">
      <x v="67"/>
    </i>
    <i r="1">
      <x v="89"/>
    </i>
    <i r="1">
      <x v="91"/>
    </i>
    <i r="1">
      <x v="94"/>
    </i>
    <i r="1">
      <x v="98"/>
    </i>
    <i r="1">
      <x v="102"/>
    </i>
    <i r="1">
      <x v="103"/>
    </i>
    <i r="1">
      <x v="136"/>
    </i>
    <i r="1">
      <x v="151"/>
    </i>
    <i r="1">
      <x v="153"/>
    </i>
    <i r="1">
      <x v="181"/>
    </i>
    <i r="1">
      <x v="182"/>
    </i>
    <i r="1">
      <x v="183"/>
    </i>
    <i r="1">
      <x v="185"/>
    </i>
    <i r="1">
      <x v="187"/>
    </i>
    <i r="1">
      <x v="189"/>
    </i>
    <i r="1">
      <x v="196"/>
    </i>
    <i r="1">
      <x v="210"/>
    </i>
    <i r="1">
      <x v="215"/>
    </i>
    <i r="1">
      <x v="219"/>
    </i>
    <i r="1">
      <x v="221"/>
    </i>
    <i r="1">
      <x v="222"/>
    </i>
    <i r="1">
      <x v="223"/>
    </i>
    <i r="1">
      <x v="226"/>
    </i>
    <i r="1">
      <x v="227"/>
    </i>
    <i r="1">
      <x v="231"/>
    </i>
    <i r="1">
      <x v="240"/>
    </i>
    <i r="1">
      <x v="248"/>
    </i>
    <i r="1">
      <x v="251"/>
    </i>
    <i r="1">
      <x v="257"/>
    </i>
    <i r="1">
      <x v="258"/>
    </i>
    <i r="1">
      <x v="260"/>
    </i>
    <i r="1">
      <x v="261"/>
    </i>
    <i r="1">
      <x v="263"/>
    </i>
    <i r="1">
      <x v="289"/>
    </i>
    <i r="1">
      <x v="295"/>
    </i>
    <i r="1">
      <x v="299"/>
    </i>
    <i r="1">
      <x v="301"/>
    </i>
    <i r="1">
      <x v="318"/>
    </i>
    <i r="1">
      <x v="320"/>
    </i>
    <i r="1">
      <x v="324"/>
    </i>
    <i r="1">
      <x v="325"/>
    </i>
    <i r="1">
      <x v="330"/>
    </i>
    <i r="1">
      <x v="337"/>
    </i>
    <i r="1">
      <x v="340"/>
    </i>
    <i r="1">
      <x v="342"/>
    </i>
    <i r="1">
      <x v="346"/>
    </i>
    <i r="1">
      <x v="356"/>
    </i>
    <i r="1">
      <x v="365"/>
    </i>
    <i r="1">
      <x v="368"/>
    </i>
    <i r="1">
      <x v="378"/>
    </i>
    <i r="1">
      <x v="383"/>
    </i>
    <i r="1">
      <x v="394"/>
    </i>
    <i r="1">
      <x v="396"/>
    </i>
    <i r="1">
      <x v="398"/>
    </i>
    <i r="1">
      <x v="399"/>
    </i>
    <i r="1">
      <x v="406"/>
    </i>
    <i r="1">
      <x v="407"/>
    </i>
    <i r="1">
      <x v="412"/>
    </i>
    <i r="1">
      <x v="415"/>
    </i>
    <i r="1">
      <x v="420"/>
    </i>
    <i r="1">
      <x v="427"/>
    </i>
    <i r="1">
      <x v="467"/>
    </i>
    <i>
      <x v="113"/>
    </i>
    <i r="1">
      <x v="2"/>
    </i>
    <i r="1">
      <x v="17"/>
    </i>
    <i r="1">
      <x v="18"/>
    </i>
    <i r="1">
      <x v="19"/>
    </i>
    <i r="1">
      <x v="28"/>
    </i>
    <i r="1">
      <x v="32"/>
    </i>
    <i r="1">
      <x v="37"/>
    </i>
    <i r="1">
      <x v="38"/>
    </i>
    <i r="1">
      <x v="49"/>
    </i>
    <i r="1">
      <x v="52"/>
    </i>
    <i r="1">
      <x v="58"/>
    </i>
    <i r="1">
      <x v="59"/>
    </i>
    <i r="1">
      <x v="83"/>
    </i>
    <i r="1">
      <x v="87"/>
    </i>
    <i r="1">
      <x v="88"/>
    </i>
    <i r="1">
      <x v="90"/>
    </i>
    <i r="1">
      <x v="95"/>
    </i>
    <i r="1">
      <x v="98"/>
    </i>
    <i r="1">
      <x v="99"/>
    </i>
    <i r="1">
      <x v="100"/>
    </i>
    <i r="1">
      <x v="102"/>
    </i>
    <i r="1">
      <x v="104"/>
    </i>
    <i r="1">
      <x v="136"/>
    </i>
    <i r="1">
      <x v="137"/>
    </i>
    <i r="1">
      <x v="139"/>
    </i>
    <i r="1">
      <x v="140"/>
    </i>
    <i r="1">
      <x v="143"/>
    </i>
    <i r="1">
      <x v="144"/>
    </i>
    <i r="1">
      <x v="162"/>
    </i>
    <i r="1">
      <x v="180"/>
    </i>
    <i r="1">
      <x v="181"/>
    </i>
    <i r="1">
      <x v="182"/>
    </i>
    <i r="1">
      <x v="184"/>
    </i>
    <i r="1">
      <x v="189"/>
    </i>
    <i r="1">
      <x v="193"/>
    </i>
    <i r="1">
      <x v="196"/>
    </i>
    <i r="1">
      <x v="210"/>
    </i>
    <i r="1">
      <x v="226"/>
    </i>
    <i r="1">
      <x v="229"/>
    </i>
    <i r="1">
      <x v="234"/>
    </i>
    <i r="1">
      <x v="235"/>
    </i>
    <i r="1">
      <x v="237"/>
    </i>
    <i r="1">
      <x v="241"/>
    </i>
    <i r="1">
      <x v="244"/>
    </i>
    <i r="1">
      <x v="259"/>
    </i>
    <i r="1">
      <x v="261"/>
    </i>
    <i r="1">
      <x v="263"/>
    </i>
    <i r="1">
      <x v="290"/>
    </i>
    <i r="1">
      <x v="299"/>
    </i>
    <i r="1">
      <x v="301"/>
    </i>
    <i r="1">
      <x v="308"/>
    </i>
    <i r="1">
      <x v="314"/>
    </i>
    <i r="1">
      <x v="316"/>
    </i>
    <i r="1">
      <x v="324"/>
    </i>
    <i r="1">
      <x v="328"/>
    </i>
    <i r="1">
      <x v="329"/>
    </i>
    <i r="1">
      <x v="336"/>
    </i>
    <i r="1">
      <x v="337"/>
    </i>
    <i r="1">
      <x v="338"/>
    </i>
    <i r="1">
      <x v="340"/>
    </i>
    <i r="1">
      <x v="341"/>
    </i>
    <i r="1">
      <x v="342"/>
    </i>
    <i r="1">
      <x v="346"/>
    </i>
    <i r="1">
      <x v="368"/>
    </i>
    <i r="1">
      <x v="380"/>
    </i>
    <i r="1">
      <x v="381"/>
    </i>
    <i r="1">
      <x v="384"/>
    </i>
    <i r="1">
      <x v="392"/>
    </i>
    <i r="1">
      <x v="394"/>
    </i>
    <i r="1">
      <x v="407"/>
    </i>
    <i r="1">
      <x v="413"/>
    </i>
    <i r="1">
      <x v="418"/>
    </i>
    <i r="1">
      <x v="419"/>
    </i>
    <i r="1">
      <x v="420"/>
    </i>
    <i r="1">
      <x v="421"/>
    </i>
    <i r="1">
      <x v="424"/>
    </i>
    <i r="1">
      <x v="467"/>
    </i>
    <i>
      <x v="114"/>
    </i>
    <i r="1">
      <x/>
    </i>
    <i r="1">
      <x v="17"/>
    </i>
    <i r="1">
      <x v="31"/>
    </i>
    <i r="1">
      <x v="32"/>
    </i>
    <i r="1">
      <x v="34"/>
    </i>
    <i r="1">
      <x v="37"/>
    </i>
    <i r="1">
      <x v="38"/>
    </i>
    <i r="1">
      <x v="40"/>
    </i>
    <i r="1">
      <x v="50"/>
    </i>
    <i r="1">
      <x v="52"/>
    </i>
    <i r="1">
      <x v="56"/>
    </i>
    <i r="1">
      <x v="57"/>
    </i>
    <i r="1">
      <x v="61"/>
    </i>
    <i r="1">
      <x v="63"/>
    </i>
    <i r="1">
      <x v="65"/>
    </i>
    <i r="1">
      <x v="78"/>
    </i>
    <i r="1">
      <x v="79"/>
    </i>
    <i r="1">
      <x v="82"/>
    </i>
    <i r="1">
      <x v="88"/>
    </i>
    <i r="1">
      <x v="90"/>
    </i>
    <i r="1">
      <x v="94"/>
    </i>
    <i r="1">
      <x v="96"/>
    </i>
    <i r="1">
      <x v="98"/>
    </i>
    <i r="1">
      <x v="143"/>
    </i>
    <i r="1">
      <x v="144"/>
    </i>
    <i r="1">
      <x v="145"/>
    </i>
    <i r="1">
      <x v="150"/>
    </i>
    <i r="1">
      <x v="152"/>
    </i>
    <i r="1">
      <x v="153"/>
    </i>
    <i r="1">
      <x v="164"/>
    </i>
    <i r="1">
      <x v="179"/>
    </i>
    <i r="1">
      <x v="181"/>
    </i>
    <i r="1">
      <x v="182"/>
    </i>
    <i r="1">
      <x v="183"/>
    </i>
    <i r="1">
      <x v="185"/>
    </i>
    <i r="1">
      <x v="186"/>
    </i>
    <i r="1">
      <x v="187"/>
    </i>
    <i r="1">
      <x v="188"/>
    </i>
    <i r="1">
      <x v="189"/>
    </i>
    <i r="1">
      <x v="194"/>
    </i>
    <i r="1">
      <x v="196"/>
    </i>
    <i r="1">
      <x v="219"/>
    </i>
    <i r="1">
      <x v="226"/>
    </i>
    <i r="1">
      <x v="227"/>
    </i>
    <i r="1">
      <x v="233"/>
    </i>
    <i r="1">
      <x v="234"/>
    </i>
    <i r="1">
      <x v="237"/>
    </i>
    <i r="1">
      <x v="239"/>
    </i>
    <i r="1">
      <x v="241"/>
    </i>
    <i r="1">
      <x v="252"/>
    </i>
    <i r="1">
      <x v="255"/>
    </i>
    <i r="1">
      <x v="259"/>
    </i>
    <i r="1">
      <x v="260"/>
    </i>
    <i r="1">
      <x v="261"/>
    </i>
    <i r="1">
      <x v="264"/>
    </i>
    <i r="1">
      <x v="268"/>
    </i>
    <i r="1">
      <x v="290"/>
    </i>
    <i r="1">
      <x v="299"/>
    </i>
    <i r="1">
      <x v="301"/>
    </i>
    <i r="1">
      <x v="317"/>
    </i>
    <i r="1">
      <x v="321"/>
    </i>
    <i r="1">
      <x v="322"/>
    </i>
    <i r="1">
      <x v="323"/>
    </i>
    <i r="1">
      <x v="324"/>
    </i>
    <i r="1">
      <x v="325"/>
    </i>
    <i r="1">
      <x v="333"/>
    </i>
    <i r="1">
      <x v="337"/>
    </i>
    <i r="1">
      <x v="338"/>
    </i>
    <i r="1">
      <x v="340"/>
    </i>
    <i r="1">
      <x v="342"/>
    </i>
    <i r="1">
      <x v="345"/>
    </i>
    <i r="1">
      <x v="346"/>
    </i>
    <i r="1">
      <x v="365"/>
    </i>
    <i r="1">
      <x v="376"/>
    </i>
    <i r="1">
      <x v="377"/>
    </i>
    <i r="1">
      <x v="384"/>
    </i>
    <i r="1">
      <x v="386"/>
    </i>
    <i r="1">
      <x v="394"/>
    </i>
    <i r="1">
      <x v="395"/>
    </i>
    <i r="1">
      <x v="396"/>
    </i>
    <i r="1">
      <x v="402"/>
    </i>
    <i r="1">
      <x v="404"/>
    </i>
    <i r="1">
      <x v="406"/>
    </i>
    <i r="1">
      <x v="407"/>
    </i>
    <i r="1">
      <x v="410"/>
    </i>
    <i r="1">
      <x v="414"/>
    </i>
    <i r="1">
      <x v="417"/>
    </i>
    <i r="1">
      <x v="419"/>
    </i>
    <i r="1">
      <x v="420"/>
    </i>
    <i r="1">
      <x v="427"/>
    </i>
    <i r="1">
      <x v="467"/>
    </i>
    <i>
      <x v="115"/>
    </i>
    <i r="1">
      <x v="34"/>
    </i>
    <i r="1">
      <x v="36"/>
    </i>
    <i r="1">
      <x v="37"/>
    </i>
    <i r="1">
      <x v="38"/>
    </i>
    <i r="1">
      <x v="50"/>
    </i>
    <i r="1">
      <x v="56"/>
    </i>
    <i r="1">
      <x v="79"/>
    </i>
    <i r="1">
      <x v="90"/>
    </i>
    <i r="1">
      <x v="139"/>
    </i>
    <i r="1">
      <x v="151"/>
    </i>
    <i r="1">
      <x v="181"/>
    </i>
    <i r="1">
      <x v="189"/>
    </i>
    <i r="1">
      <x v="196"/>
    </i>
    <i r="1">
      <x v="208"/>
    </i>
    <i r="1">
      <x v="219"/>
    </i>
    <i r="1">
      <x v="220"/>
    </i>
    <i r="1">
      <x v="222"/>
    </i>
    <i r="1">
      <x v="226"/>
    </i>
    <i r="1">
      <x v="227"/>
    </i>
    <i r="1">
      <x v="248"/>
    </i>
    <i r="1">
      <x v="259"/>
    </i>
    <i r="1">
      <x v="263"/>
    </i>
    <i r="1">
      <x v="299"/>
    </i>
    <i r="1">
      <x v="364"/>
    </i>
    <i r="1">
      <x v="394"/>
    </i>
    <i r="1">
      <x v="407"/>
    </i>
    <i r="1">
      <x v="419"/>
    </i>
    <i r="1">
      <x v="427"/>
    </i>
    <i r="1">
      <x v="467"/>
    </i>
    <i>
      <x v="116"/>
    </i>
    <i r="1">
      <x v="34"/>
    </i>
    <i r="1">
      <x v="49"/>
    </i>
    <i r="1">
      <x v="50"/>
    </i>
    <i r="1">
      <x v="56"/>
    </i>
    <i r="1">
      <x v="79"/>
    </i>
    <i r="1">
      <x v="91"/>
    </i>
    <i r="1">
      <x v="104"/>
    </i>
    <i r="1">
      <x v="139"/>
    </i>
    <i r="1">
      <x v="151"/>
    </i>
    <i r="1">
      <x v="182"/>
    </i>
    <i r="1">
      <x v="189"/>
    </i>
    <i r="1">
      <x v="196"/>
    </i>
    <i r="1">
      <x v="210"/>
    </i>
    <i r="1">
      <x v="226"/>
    </i>
    <i r="1">
      <x v="227"/>
    </i>
    <i r="1">
      <x v="259"/>
    </i>
    <i r="1">
      <x v="260"/>
    </i>
    <i r="1">
      <x v="299"/>
    </i>
    <i r="1">
      <x v="301"/>
    </i>
    <i r="1">
      <x v="320"/>
    </i>
    <i r="1">
      <x v="337"/>
    </i>
    <i r="1">
      <x v="383"/>
    </i>
    <i r="1">
      <x v="396"/>
    </i>
    <i r="1">
      <x v="407"/>
    </i>
    <i r="1">
      <x v="426"/>
    </i>
    <i>
      <x v="117"/>
    </i>
    <i r="1">
      <x v="94"/>
    </i>
    <i r="1">
      <x v="181"/>
    </i>
    <i r="1">
      <x v="213"/>
    </i>
    <i r="1">
      <x v="215"/>
    </i>
    <i>
      <x v="118"/>
    </i>
    <i r="1">
      <x v="337"/>
    </i>
    <i r="1">
      <x v="346"/>
    </i>
    <i>
      <x v="119"/>
    </i>
    <i r="1">
      <x v="37"/>
    </i>
    <i r="1">
      <x v="38"/>
    </i>
    <i r="1">
      <x v="82"/>
    </i>
    <i r="1">
      <x v="90"/>
    </i>
    <i r="1">
      <x v="102"/>
    </i>
    <i r="1">
      <x v="182"/>
    </i>
    <i r="1">
      <x v="196"/>
    </i>
    <i r="1">
      <x v="213"/>
    </i>
    <i r="1">
      <x v="226"/>
    </i>
    <i r="1">
      <x v="227"/>
    </i>
    <i>
      <x v="120"/>
    </i>
    <i r="1">
      <x/>
    </i>
    <i r="1">
      <x v="32"/>
    </i>
    <i r="1">
      <x v="34"/>
    </i>
    <i r="1">
      <x v="37"/>
    </i>
    <i r="1">
      <x v="38"/>
    </i>
    <i r="1">
      <x v="40"/>
    </i>
    <i r="1">
      <x v="45"/>
    </i>
    <i r="1">
      <x v="46"/>
    </i>
    <i r="1">
      <x v="48"/>
    </i>
    <i r="1">
      <x v="52"/>
    </i>
    <i r="1">
      <x v="53"/>
    </i>
    <i r="1">
      <x v="61"/>
    </i>
    <i r="1">
      <x v="65"/>
    </i>
    <i r="1">
      <x v="79"/>
    </i>
    <i r="1">
      <x v="80"/>
    </i>
    <i r="1">
      <x v="82"/>
    </i>
    <i r="1">
      <x v="89"/>
    </i>
    <i r="1">
      <x v="91"/>
    </i>
    <i r="1">
      <x v="94"/>
    </i>
    <i r="1">
      <x v="96"/>
    </i>
    <i r="1">
      <x v="98"/>
    </i>
    <i r="1">
      <x v="136"/>
    </i>
    <i r="1">
      <x v="143"/>
    </i>
    <i r="1">
      <x v="144"/>
    </i>
    <i r="1">
      <x v="151"/>
    </i>
    <i r="1">
      <x v="175"/>
    </i>
    <i r="1">
      <x v="181"/>
    </i>
    <i r="1">
      <x v="182"/>
    </i>
    <i r="1">
      <x v="186"/>
    </i>
    <i r="1">
      <x v="189"/>
    </i>
    <i r="1">
      <x v="196"/>
    </i>
    <i r="1">
      <x v="208"/>
    </i>
    <i r="1">
      <x v="219"/>
    </i>
    <i r="1">
      <x v="220"/>
    </i>
    <i r="1">
      <x v="223"/>
    </i>
    <i r="1">
      <x v="226"/>
    </i>
    <i r="1">
      <x v="227"/>
    </i>
    <i r="1">
      <x v="232"/>
    </i>
    <i r="1">
      <x v="233"/>
    </i>
    <i r="1">
      <x v="234"/>
    </i>
    <i r="1">
      <x v="240"/>
    </i>
    <i r="1">
      <x v="241"/>
    </i>
    <i r="1">
      <x v="248"/>
    </i>
    <i r="1">
      <x v="256"/>
    </i>
    <i r="1">
      <x v="259"/>
    </i>
    <i r="1">
      <x v="260"/>
    </i>
    <i r="1">
      <x v="261"/>
    </i>
    <i r="1">
      <x v="268"/>
    </i>
    <i r="1">
      <x v="291"/>
    </i>
    <i r="1">
      <x v="298"/>
    </i>
    <i r="1">
      <x v="299"/>
    </i>
    <i r="1">
      <x v="301"/>
    </i>
    <i r="1">
      <x v="316"/>
    </i>
    <i r="1">
      <x v="317"/>
    </i>
    <i r="1">
      <x v="329"/>
    </i>
    <i r="1">
      <x v="337"/>
    </i>
    <i r="1">
      <x v="338"/>
    </i>
    <i r="1">
      <x v="362"/>
    </i>
    <i r="1">
      <x v="365"/>
    </i>
    <i r="1">
      <x v="376"/>
    </i>
    <i r="1">
      <x v="383"/>
    </i>
    <i r="1">
      <x v="384"/>
    </i>
    <i r="1">
      <x v="387"/>
    </i>
    <i r="1">
      <x v="389"/>
    </i>
    <i r="1">
      <x v="394"/>
    </i>
    <i r="1">
      <x v="406"/>
    </i>
    <i r="1">
      <x v="407"/>
    </i>
    <i r="1">
      <x v="424"/>
    </i>
    <i r="1">
      <x v="427"/>
    </i>
    <i r="1">
      <x v="467"/>
    </i>
    <i>
      <x v="121"/>
    </i>
    <i r="1">
      <x v="88"/>
    </i>
    <i r="1">
      <x v="104"/>
    </i>
    <i r="1">
      <x v="196"/>
    </i>
    <i>
      <x v="122"/>
    </i>
    <i r="1">
      <x v="31"/>
    </i>
    <i r="1">
      <x v="34"/>
    </i>
    <i r="1">
      <x v="37"/>
    </i>
    <i r="1">
      <x v="38"/>
    </i>
    <i r="1">
      <x v="90"/>
    </i>
    <i r="1">
      <x v="102"/>
    </i>
    <i r="1">
      <x v="139"/>
    </i>
    <i r="1">
      <x v="151"/>
    </i>
    <i r="1">
      <x v="181"/>
    </i>
    <i r="1">
      <x v="182"/>
    </i>
    <i r="1">
      <x v="196"/>
    </i>
    <i r="1">
      <x v="200"/>
    </i>
    <i r="1">
      <x v="215"/>
    </i>
    <i r="1">
      <x v="219"/>
    </i>
    <i r="1">
      <x v="226"/>
    </i>
    <i r="1">
      <x v="227"/>
    </i>
    <i r="1">
      <x v="240"/>
    </i>
    <i r="1">
      <x v="337"/>
    </i>
    <i r="1">
      <x v="346"/>
    </i>
    <i r="1">
      <x v="367"/>
    </i>
    <i r="1">
      <x v="381"/>
    </i>
    <i r="1">
      <x v="384"/>
    </i>
    <i>
      <x v="123"/>
    </i>
    <i r="1">
      <x v="17"/>
    </i>
    <i r="1">
      <x v="34"/>
    </i>
    <i r="1">
      <x v="37"/>
    </i>
    <i r="1">
      <x v="38"/>
    </i>
    <i r="1">
      <x v="50"/>
    </i>
    <i r="1">
      <x v="84"/>
    </i>
    <i r="1">
      <x v="90"/>
    </i>
    <i r="1">
      <x v="93"/>
    </i>
    <i r="1">
      <x v="94"/>
    </i>
    <i r="1">
      <x v="98"/>
    </i>
    <i r="1">
      <x v="104"/>
    </i>
    <i r="1">
      <x v="136"/>
    </i>
    <i r="1">
      <x v="139"/>
    </i>
    <i r="1">
      <x v="143"/>
    </i>
    <i r="1">
      <x v="144"/>
    </i>
    <i r="1">
      <x v="153"/>
    </i>
    <i r="1">
      <x v="181"/>
    </i>
    <i r="1">
      <x v="189"/>
    </i>
    <i r="1">
      <x v="196"/>
    </i>
    <i r="1">
      <x v="204"/>
    </i>
    <i r="1">
      <x v="212"/>
    </i>
    <i r="1">
      <x v="219"/>
    </i>
    <i r="1">
      <x v="220"/>
    </i>
    <i r="1">
      <x v="226"/>
    </i>
    <i r="1">
      <x v="240"/>
    </i>
    <i r="1">
      <x v="245"/>
    </i>
    <i r="1">
      <x v="248"/>
    </i>
    <i r="1">
      <x v="256"/>
    </i>
    <i r="1">
      <x v="259"/>
    </i>
    <i r="1">
      <x v="262"/>
    </i>
    <i r="1">
      <x v="268"/>
    </i>
    <i r="1">
      <x v="318"/>
    </i>
    <i r="1">
      <x v="337"/>
    </i>
    <i r="1">
      <x v="339"/>
    </i>
    <i r="1">
      <x v="369"/>
    </i>
    <i r="1">
      <x v="407"/>
    </i>
    <i r="1">
      <x v="411"/>
    </i>
    <i r="1">
      <x v="426"/>
    </i>
    <i r="1">
      <x v="427"/>
    </i>
    <i r="1">
      <x v="467"/>
    </i>
    <i>
      <x v="124"/>
    </i>
    <i r="1">
      <x v="93"/>
    </i>
    <i r="1">
      <x v="181"/>
    </i>
    <i r="1">
      <x v="240"/>
    </i>
    <i r="1">
      <x v="250"/>
    </i>
    <i r="1">
      <x v="337"/>
    </i>
    <i r="1">
      <x v="398"/>
    </i>
    <i>
      <x v="125"/>
    </i>
    <i r="1">
      <x v="21"/>
    </i>
    <i r="1">
      <x v="32"/>
    </i>
    <i r="1">
      <x v="34"/>
    </i>
    <i r="1">
      <x v="153"/>
    </i>
    <i r="1">
      <x v="181"/>
    </i>
    <i r="1">
      <x v="219"/>
    </i>
    <i r="1">
      <x v="311"/>
    </i>
    <i r="1">
      <x v="320"/>
    </i>
    <i r="1">
      <x v="381"/>
    </i>
    <i r="1">
      <x v="394"/>
    </i>
    <i r="1">
      <x v="396"/>
    </i>
    <i r="1">
      <x v="419"/>
    </i>
    <i r="1">
      <x v="427"/>
    </i>
    <i>
      <x v="126"/>
    </i>
    <i r="1">
      <x v="68"/>
    </i>
    <i r="1">
      <x v="181"/>
    </i>
    <i r="1">
      <x v="192"/>
    </i>
    <i r="1">
      <x v="203"/>
    </i>
    <i r="1">
      <x v="344"/>
    </i>
    <i r="1">
      <x v="361"/>
    </i>
    <i r="1">
      <x v="400"/>
    </i>
    <i>
      <x v="127"/>
    </i>
    <i r="1">
      <x v="12"/>
    </i>
    <i r="1">
      <x v="16"/>
    </i>
    <i r="1">
      <x v="31"/>
    </i>
    <i r="1">
      <x v="34"/>
    </i>
    <i r="1">
      <x v="36"/>
    </i>
    <i r="1">
      <x v="45"/>
    </i>
    <i r="1">
      <x v="54"/>
    </i>
    <i r="1">
      <x v="61"/>
    </i>
    <i r="1">
      <x v="62"/>
    </i>
    <i r="1">
      <x v="63"/>
    </i>
    <i r="1">
      <x v="65"/>
    </i>
    <i r="1">
      <x v="66"/>
    </i>
    <i r="1">
      <x v="82"/>
    </i>
    <i r="1">
      <x v="85"/>
    </i>
    <i r="1">
      <x v="94"/>
    </i>
    <i r="1">
      <x v="97"/>
    </i>
    <i r="1">
      <x v="98"/>
    </i>
    <i r="1">
      <x v="105"/>
    </i>
    <i r="1">
      <x v="106"/>
    </i>
    <i r="1">
      <x v="166"/>
    </i>
    <i r="1">
      <x v="172"/>
    </i>
    <i r="1">
      <x v="177"/>
    </i>
    <i r="1">
      <x v="181"/>
    </i>
    <i r="1">
      <x v="182"/>
    </i>
    <i r="1">
      <x v="185"/>
    </i>
    <i r="1">
      <x v="187"/>
    </i>
    <i r="1">
      <x v="189"/>
    </i>
    <i r="1">
      <x v="196"/>
    </i>
    <i r="1">
      <x v="215"/>
    </i>
    <i r="1">
      <x v="216"/>
    </i>
    <i r="1">
      <x v="219"/>
    </i>
    <i r="1">
      <x v="266"/>
    </i>
    <i r="1">
      <x v="289"/>
    </i>
    <i r="1">
      <x v="290"/>
    </i>
    <i r="1">
      <x v="293"/>
    </i>
    <i r="1">
      <x v="295"/>
    </i>
    <i r="1">
      <x v="296"/>
    </i>
    <i r="1">
      <x v="299"/>
    </i>
    <i r="1">
      <x v="300"/>
    </i>
    <i r="1">
      <x v="301"/>
    </i>
    <i r="1">
      <x v="315"/>
    </i>
    <i r="1">
      <x v="330"/>
    </i>
    <i r="1">
      <x v="333"/>
    </i>
    <i r="1">
      <x v="337"/>
    </i>
    <i r="1">
      <x v="342"/>
    </i>
    <i r="1">
      <x v="346"/>
    </i>
    <i r="1">
      <x v="356"/>
    </i>
    <i r="1">
      <x v="364"/>
    </i>
    <i r="1">
      <x v="369"/>
    </i>
    <i r="1">
      <x v="370"/>
    </i>
    <i r="1">
      <x v="384"/>
    </i>
    <i r="1">
      <x v="422"/>
    </i>
    <i r="1">
      <x v="425"/>
    </i>
    <i>
      <x v="128"/>
    </i>
    <i r="1">
      <x v="24"/>
    </i>
    <i r="1">
      <x v="34"/>
    </i>
    <i r="1">
      <x v="38"/>
    </i>
    <i r="1">
      <x v="61"/>
    </i>
    <i r="1">
      <x v="102"/>
    </i>
    <i r="1">
      <x v="181"/>
    </i>
    <i r="1">
      <x v="182"/>
    </i>
    <i r="1">
      <x v="196"/>
    </i>
    <i r="1">
      <x v="215"/>
    </i>
    <i r="1">
      <x v="299"/>
    </i>
    <i r="1">
      <x v="301"/>
    </i>
    <i r="1">
      <x v="309"/>
    </i>
    <i r="1">
      <x v="337"/>
    </i>
    <i r="1">
      <x v="362"/>
    </i>
    <i r="1">
      <x v="376"/>
    </i>
    <i r="1">
      <x v="424"/>
    </i>
    <i r="1">
      <x v="467"/>
    </i>
    <i>
      <x v="129"/>
    </i>
    <i r="1">
      <x v="8"/>
    </i>
    <i r="1">
      <x v="14"/>
    </i>
    <i r="1">
      <x v="25"/>
    </i>
    <i r="1">
      <x v="34"/>
    </i>
    <i r="1">
      <x v="36"/>
    </i>
    <i r="1">
      <x v="37"/>
    </i>
    <i r="1">
      <x v="38"/>
    </i>
    <i r="1">
      <x v="61"/>
    </i>
    <i r="1">
      <x v="82"/>
    </i>
    <i r="1">
      <x v="85"/>
    </i>
    <i r="1">
      <x v="98"/>
    </i>
    <i r="1">
      <x v="133"/>
    </i>
    <i r="1">
      <x v="134"/>
    </i>
    <i r="1">
      <x v="140"/>
    </i>
    <i r="1">
      <x v="143"/>
    </i>
    <i r="1">
      <x v="144"/>
    </i>
    <i r="1">
      <x v="181"/>
    </i>
    <i r="1">
      <x v="182"/>
    </i>
    <i r="1">
      <x v="189"/>
    </i>
    <i r="1">
      <x v="196"/>
    </i>
    <i r="1">
      <x v="215"/>
    </i>
    <i r="1">
      <x v="240"/>
    </i>
    <i r="1">
      <x v="247"/>
    </i>
    <i r="1">
      <x v="255"/>
    </i>
    <i r="1">
      <x v="293"/>
    </i>
    <i r="1">
      <x v="295"/>
    </i>
    <i r="1">
      <x v="301"/>
    </i>
    <i r="1">
      <x v="316"/>
    </i>
    <i r="1">
      <x v="324"/>
    </i>
    <i r="1">
      <x v="337"/>
    </i>
    <i r="1">
      <x v="346"/>
    </i>
    <i r="1">
      <x v="356"/>
    </i>
    <i r="1">
      <x v="360"/>
    </i>
    <i r="1">
      <x v="363"/>
    </i>
    <i r="1">
      <x v="364"/>
    </i>
    <i r="1">
      <x v="424"/>
    </i>
    <i r="1">
      <x v="467"/>
    </i>
    <i>
      <x v="130"/>
    </i>
    <i r="1">
      <x v="181"/>
    </i>
    <i>
      <x v="131"/>
    </i>
    <i r="1">
      <x v="181"/>
    </i>
    <i r="1">
      <x v="330"/>
    </i>
    <i>
      <x v="132"/>
    </i>
    <i r="1">
      <x v="13"/>
    </i>
    <i r="1">
      <x v="16"/>
    </i>
    <i r="1">
      <x v="31"/>
    </i>
    <i r="1">
      <x v="34"/>
    </i>
    <i r="1">
      <x v="37"/>
    </i>
    <i r="1">
      <x v="45"/>
    </i>
    <i r="1">
      <x v="56"/>
    </i>
    <i r="1">
      <x v="62"/>
    </i>
    <i r="1">
      <x v="63"/>
    </i>
    <i r="1">
      <x v="65"/>
    </i>
    <i r="1">
      <x v="66"/>
    </i>
    <i r="1">
      <x v="82"/>
    </i>
    <i r="1">
      <x v="85"/>
    </i>
    <i r="1">
      <x v="98"/>
    </i>
    <i r="1">
      <x v="105"/>
    </i>
    <i r="1">
      <x v="172"/>
    </i>
    <i r="1">
      <x v="182"/>
    </i>
    <i r="1">
      <x v="196"/>
    </i>
    <i r="1">
      <x v="211"/>
    </i>
    <i r="1">
      <x v="215"/>
    </i>
    <i r="1">
      <x v="216"/>
    </i>
    <i r="1">
      <x v="247"/>
    </i>
    <i r="1">
      <x v="260"/>
    </i>
    <i r="1">
      <x v="288"/>
    </i>
    <i r="1">
      <x v="289"/>
    </i>
    <i r="1">
      <x v="290"/>
    </i>
    <i r="1">
      <x v="293"/>
    </i>
    <i r="1">
      <x v="295"/>
    </i>
    <i r="1">
      <x v="298"/>
    </i>
    <i r="1">
      <x v="299"/>
    </i>
    <i r="1">
      <x v="300"/>
    </i>
    <i r="1">
      <x v="301"/>
    </i>
    <i r="1">
      <x v="330"/>
    </i>
    <i r="1">
      <x v="337"/>
    </i>
    <i r="1">
      <x v="342"/>
    </i>
    <i r="1">
      <x v="346"/>
    </i>
    <i r="1">
      <x v="356"/>
    </i>
    <i r="1">
      <x v="364"/>
    </i>
    <i r="1">
      <x v="369"/>
    </i>
    <i r="1">
      <x v="370"/>
    </i>
    <i r="1">
      <x v="374"/>
    </i>
    <i>
      <x v="133"/>
    </i>
    <i r="1">
      <x v="181"/>
    </i>
    <i r="1">
      <x v="424"/>
    </i>
    <i>
      <x v="134"/>
    </i>
    <i r="1">
      <x v="31"/>
    </i>
    <i r="1">
      <x v="38"/>
    </i>
    <i r="1">
      <x v="45"/>
    </i>
    <i r="1">
      <x v="61"/>
    </i>
    <i r="1">
      <x v="62"/>
    </i>
    <i r="1">
      <x v="65"/>
    </i>
    <i r="1">
      <x v="81"/>
    </i>
    <i r="1">
      <x v="94"/>
    </i>
    <i r="1">
      <x v="98"/>
    </i>
    <i r="1">
      <x v="145"/>
    </i>
    <i r="1">
      <x v="181"/>
    </i>
    <i r="1">
      <x v="182"/>
    </i>
    <i r="1">
      <x v="185"/>
    </i>
    <i r="1">
      <x v="186"/>
    </i>
    <i r="1">
      <x v="196"/>
    </i>
    <i r="1">
      <x v="219"/>
    </i>
    <i r="1">
      <x v="263"/>
    </i>
    <i r="1">
      <x v="330"/>
    </i>
    <i r="1">
      <x v="365"/>
    </i>
    <i r="1">
      <x v="378"/>
    </i>
    <i r="1">
      <x v="425"/>
    </i>
    <i>
      <x v="135"/>
    </i>
    <i r="1">
      <x v="3"/>
    </i>
    <i r="1">
      <x v="4"/>
    </i>
    <i r="1">
      <x v="6"/>
    </i>
    <i r="1">
      <x v="8"/>
    </i>
    <i r="1">
      <x v="10"/>
    </i>
    <i r="1">
      <x v="12"/>
    </i>
    <i r="1">
      <x v="16"/>
    </i>
    <i r="1">
      <x v="25"/>
    </i>
    <i r="1">
      <x v="30"/>
    </i>
    <i r="1">
      <x v="32"/>
    </i>
    <i r="1">
      <x v="34"/>
    </i>
    <i r="1">
      <x v="37"/>
    </i>
    <i r="1">
      <x v="38"/>
    </i>
    <i r="1">
      <x v="45"/>
    </i>
    <i r="1">
      <x v="56"/>
    </i>
    <i r="1">
      <x v="61"/>
    </i>
    <i r="1">
      <x v="63"/>
    </i>
    <i r="1">
      <x v="82"/>
    </i>
    <i r="1">
      <x v="85"/>
    </i>
    <i r="1">
      <x v="94"/>
    </i>
    <i r="1">
      <x v="98"/>
    </i>
    <i r="1">
      <x v="99"/>
    </i>
    <i r="1">
      <x v="100"/>
    </i>
    <i r="1">
      <x v="103"/>
    </i>
    <i r="1">
      <x v="105"/>
    </i>
    <i r="1">
      <x v="133"/>
    </i>
    <i r="1">
      <x v="134"/>
    </i>
    <i r="1">
      <x v="135"/>
    </i>
    <i r="1">
      <x v="137"/>
    </i>
    <i r="1">
      <x v="138"/>
    </i>
    <i r="1">
      <x v="139"/>
    </i>
    <i r="1">
      <x v="142"/>
    </i>
    <i r="1">
      <x v="148"/>
    </i>
    <i r="1">
      <x v="164"/>
    </i>
    <i r="1">
      <x v="172"/>
    </i>
    <i r="1">
      <x v="181"/>
    </i>
    <i r="1">
      <x v="182"/>
    </i>
    <i r="1">
      <x v="185"/>
    </i>
    <i r="1">
      <x v="187"/>
    </i>
    <i r="1">
      <x v="189"/>
    </i>
    <i r="1">
      <x v="196"/>
    </i>
    <i r="1">
      <x v="199"/>
    </i>
    <i r="1">
      <x v="207"/>
    </i>
    <i r="1">
      <x v="208"/>
    </i>
    <i r="1">
      <x v="213"/>
    </i>
    <i r="1">
      <x v="219"/>
    </i>
    <i r="1">
      <x v="221"/>
    </i>
    <i r="1">
      <x v="225"/>
    </i>
    <i r="1">
      <x v="226"/>
    </i>
    <i r="1">
      <x v="240"/>
    </i>
    <i r="1">
      <x v="245"/>
    </i>
    <i r="1">
      <x v="248"/>
    </i>
    <i r="1">
      <x v="255"/>
    </i>
    <i r="1">
      <x v="259"/>
    </i>
    <i r="1">
      <x v="260"/>
    </i>
    <i r="1">
      <x v="261"/>
    </i>
    <i r="1">
      <x v="290"/>
    </i>
    <i r="1">
      <x v="293"/>
    </i>
    <i r="1">
      <x v="295"/>
    </i>
    <i r="1">
      <x v="299"/>
    </i>
    <i r="1">
      <x v="301"/>
    </i>
    <i r="1">
      <x v="313"/>
    </i>
    <i r="1">
      <x v="322"/>
    </i>
    <i r="1">
      <x v="324"/>
    </i>
    <i r="1">
      <x v="329"/>
    </i>
    <i r="1">
      <x v="337"/>
    </i>
    <i r="1">
      <x v="342"/>
    </i>
    <i r="1">
      <x v="346"/>
    </i>
    <i r="1">
      <x v="356"/>
    </i>
    <i r="1">
      <x v="363"/>
    </i>
    <i r="1">
      <x v="365"/>
    </i>
    <i r="1">
      <x v="369"/>
    </i>
    <i r="1">
      <x v="375"/>
    </i>
    <i r="1">
      <x v="378"/>
    </i>
    <i r="1">
      <x v="398"/>
    </i>
    <i r="1">
      <x v="407"/>
    </i>
    <i r="1">
      <x v="411"/>
    </i>
    <i r="1">
      <x v="424"/>
    </i>
    <i r="1">
      <x v="425"/>
    </i>
    <i r="1">
      <x v="427"/>
    </i>
    <i r="1">
      <x v="467"/>
    </i>
    <i>
      <x v="136"/>
    </i>
    <i r="1">
      <x v="31"/>
    </i>
    <i r="1">
      <x v="34"/>
    </i>
    <i r="1">
      <x v="62"/>
    </i>
    <i r="1">
      <x v="63"/>
    </i>
    <i r="1">
      <x v="78"/>
    </i>
    <i r="1">
      <x v="84"/>
    </i>
    <i r="1">
      <x v="98"/>
    </i>
    <i r="1">
      <x v="105"/>
    </i>
    <i r="1">
      <x v="177"/>
    </i>
    <i r="1">
      <x v="181"/>
    </i>
    <i r="1">
      <x v="182"/>
    </i>
    <i r="1">
      <x v="196"/>
    </i>
    <i r="1">
      <x v="217"/>
    </i>
    <i r="1">
      <x v="246"/>
    </i>
    <i r="1">
      <x v="289"/>
    </i>
    <i r="1">
      <x v="293"/>
    </i>
    <i r="1">
      <x v="295"/>
    </i>
    <i r="1">
      <x v="299"/>
    </i>
    <i r="1">
      <x v="301"/>
    </i>
    <i r="1">
      <x v="370"/>
    </i>
    <i r="1">
      <x v="375"/>
    </i>
    <i>
      <x v="137"/>
    </i>
    <i r="1">
      <x v="4"/>
    </i>
    <i r="1">
      <x v="10"/>
    </i>
    <i r="1">
      <x v="16"/>
    </i>
    <i r="1">
      <x v="31"/>
    </i>
    <i r="1">
      <x v="34"/>
    </i>
    <i r="1">
      <x v="37"/>
    </i>
    <i r="1">
      <x v="38"/>
    </i>
    <i r="1">
      <x v="45"/>
    </i>
    <i r="1">
      <x v="49"/>
    </i>
    <i r="1">
      <x v="56"/>
    </i>
    <i r="1">
      <x v="62"/>
    </i>
    <i r="1">
      <x v="65"/>
    </i>
    <i r="1">
      <x v="66"/>
    </i>
    <i r="1">
      <x v="79"/>
    </i>
    <i r="1">
      <x v="82"/>
    </i>
    <i r="1">
      <x v="85"/>
    </i>
    <i r="1">
      <x v="94"/>
    </i>
    <i r="1">
      <x v="98"/>
    </i>
    <i r="1">
      <x v="102"/>
    </i>
    <i r="1">
      <x v="104"/>
    </i>
    <i r="1">
      <x v="105"/>
    </i>
    <i r="1">
      <x v="137"/>
    </i>
    <i r="1">
      <x v="141"/>
    </i>
    <i r="1">
      <x v="143"/>
    </i>
    <i r="1">
      <x v="144"/>
    </i>
    <i r="1">
      <x v="164"/>
    </i>
    <i r="1">
      <x v="172"/>
    </i>
    <i r="1">
      <x v="174"/>
    </i>
    <i r="1">
      <x v="176"/>
    </i>
    <i r="1">
      <x v="181"/>
    </i>
    <i r="1">
      <x v="182"/>
    </i>
    <i r="1">
      <x v="196"/>
    </i>
    <i r="1">
      <x v="207"/>
    </i>
    <i r="1">
      <x v="208"/>
    </i>
    <i r="1">
      <x v="215"/>
    </i>
    <i r="1">
      <x v="219"/>
    </i>
    <i r="1">
      <x v="220"/>
    </i>
    <i r="1">
      <x v="221"/>
    </i>
    <i r="1">
      <x v="222"/>
    </i>
    <i r="1">
      <x v="223"/>
    </i>
    <i r="1">
      <x v="226"/>
    </i>
    <i r="1">
      <x v="227"/>
    </i>
    <i r="1">
      <x v="239"/>
    </i>
    <i r="1">
      <x v="240"/>
    </i>
    <i r="1">
      <x v="247"/>
    </i>
    <i r="1">
      <x v="255"/>
    </i>
    <i r="1">
      <x v="258"/>
    </i>
    <i r="1">
      <x v="259"/>
    </i>
    <i r="1">
      <x v="260"/>
    </i>
    <i r="1">
      <x v="261"/>
    </i>
    <i r="1">
      <x v="289"/>
    </i>
    <i r="1">
      <x v="292"/>
    </i>
    <i r="1">
      <x v="293"/>
    </i>
    <i r="1">
      <x v="295"/>
    </i>
    <i r="1">
      <x v="299"/>
    </i>
    <i r="1">
      <x v="300"/>
    </i>
    <i r="1">
      <x v="301"/>
    </i>
    <i r="1">
      <x v="309"/>
    </i>
    <i r="1">
      <x v="319"/>
    </i>
    <i r="1">
      <x v="322"/>
    </i>
    <i r="1">
      <x v="324"/>
    </i>
    <i r="1">
      <x v="329"/>
    </i>
    <i r="1">
      <x v="330"/>
    </i>
    <i r="1">
      <x v="337"/>
    </i>
    <i r="1">
      <x v="339"/>
    </i>
    <i r="1">
      <x v="342"/>
    </i>
    <i r="1">
      <x v="346"/>
    </i>
    <i r="1">
      <x v="356"/>
    </i>
    <i r="1">
      <x v="364"/>
    </i>
    <i r="1">
      <x v="368"/>
    </i>
    <i r="1">
      <x v="369"/>
    </i>
    <i r="1">
      <x v="370"/>
    </i>
    <i r="1">
      <x v="392"/>
    </i>
    <i r="1">
      <x v="396"/>
    </i>
    <i r="1">
      <x v="407"/>
    </i>
    <i r="1">
      <x v="411"/>
    </i>
    <i r="1">
      <x v="423"/>
    </i>
    <i r="1">
      <x v="424"/>
    </i>
    <i r="1">
      <x v="427"/>
    </i>
    <i r="1">
      <x v="467"/>
    </i>
    <i>
      <x v="138"/>
    </i>
    <i r="1">
      <x v="13"/>
    </i>
    <i r="1">
      <x v="16"/>
    </i>
    <i r="1">
      <x v="31"/>
    </i>
    <i r="1">
      <x v="34"/>
    </i>
    <i r="1">
      <x v="36"/>
    </i>
    <i r="1">
      <x v="45"/>
    </i>
    <i r="1">
      <x v="62"/>
    </i>
    <i r="1">
      <x v="63"/>
    </i>
    <i r="1">
      <x v="64"/>
    </i>
    <i r="1">
      <x v="85"/>
    </i>
    <i r="1">
      <x v="94"/>
    </i>
    <i r="1">
      <x v="98"/>
    </i>
    <i r="1">
      <x v="105"/>
    </i>
    <i r="1">
      <x v="177"/>
    </i>
    <i r="1">
      <x v="181"/>
    </i>
    <i r="1">
      <x v="182"/>
    </i>
    <i r="1">
      <x v="185"/>
    </i>
    <i r="1">
      <x v="196"/>
    </i>
    <i r="1">
      <x v="215"/>
    </i>
    <i r="1">
      <x v="217"/>
    </i>
    <i r="1">
      <x v="219"/>
    </i>
    <i r="1">
      <x v="247"/>
    </i>
    <i r="1">
      <x v="268"/>
    </i>
    <i r="1">
      <x v="289"/>
    </i>
    <i r="1">
      <x v="290"/>
    </i>
    <i r="1">
      <x v="293"/>
    </i>
    <i r="1">
      <x v="295"/>
    </i>
    <i r="1">
      <x v="299"/>
    </i>
    <i r="1">
      <x v="300"/>
    </i>
    <i r="1">
      <x v="301"/>
    </i>
    <i r="1">
      <x v="330"/>
    </i>
    <i r="1">
      <x v="338"/>
    </i>
    <i r="1">
      <x v="342"/>
    </i>
    <i r="1">
      <x v="346"/>
    </i>
    <i r="1">
      <x v="356"/>
    </i>
    <i r="1">
      <x v="369"/>
    </i>
    <i r="1">
      <x v="370"/>
    </i>
    <i r="1">
      <x v="384"/>
    </i>
    <i r="1">
      <x v="425"/>
    </i>
    <i>
      <x v="139"/>
    </i>
    <i r="1">
      <x v="324"/>
    </i>
    <i r="1">
      <x v="329"/>
    </i>
    <i>
      <x v="140"/>
    </i>
    <i r="1">
      <x v="181"/>
    </i>
    <i>
      <x v="141"/>
    </i>
    <i r="1">
      <x v="17"/>
    </i>
    <i r="1">
      <x v="34"/>
    </i>
    <i r="1">
      <x v="37"/>
    </i>
    <i r="1">
      <x v="38"/>
    </i>
    <i r="1">
      <x v="50"/>
    </i>
    <i r="1">
      <x v="52"/>
    </i>
    <i r="1">
      <x v="56"/>
    </i>
    <i r="1">
      <x v="88"/>
    </i>
    <i r="1">
      <x v="90"/>
    </i>
    <i r="1">
      <x v="98"/>
    </i>
    <i r="1">
      <x v="102"/>
    </i>
    <i r="1">
      <x v="104"/>
    </i>
    <i r="1">
      <x v="136"/>
    </i>
    <i r="1">
      <x v="140"/>
    </i>
    <i r="1">
      <x v="143"/>
    </i>
    <i r="1">
      <x v="151"/>
    </i>
    <i r="1">
      <x v="152"/>
    </i>
    <i r="1">
      <x v="160"/>
    </i>
    <i r="1">
      <x v="163"/>
    </i>
    <i r="1">
      <x v="181"/>
    </i>
    <i r="1">
      <x v="182"/>
    </i>
    <i r="1">
      <x v="189"/>
    </i>
    <i r="1">
      <x v="196"/>
    </i>
    <i r="1">
      <x v="215"/>
    </i>
    <i r="1">
      <x v="219"/>
    </i>
    <i r="1">
      <x v="225"/>
    </i>
    <i r="1">
      <x v="226"/>
    </i>
    <i r="1">
      <x v="227"/>
    </i>
    <i r="1">
      <x v="248"/>
    </i>
    <i r="1">
      <x v="259"/>
    </i>
    <i r="1">
      <x v="260"/>
    </i>
    <i r="1">
      <x v="299"/>
    </i>
    <i r="1">
      <x v="301"/>
    </i>
    <i r="1">
      <x v="314"/>
    </i>
    <i r="1">
      <x v="316"/>
    </i>
    <i r="1">
      <x v="317"/>
    </i>
    <i r="1">
      <x v="322"/>
    </i>
    <i r="1">
      <x v="324"/>
    </i>
    <i r="1">
      <x v="337"/>
    </i>
    <i r="1">
      <x v="339"/>
    </i>
    <i r="1">
      <x v="346"/>
    </i>
    <i r="1">
      <x v="364"/>
    </i>
    <i r="1">
      <x v="374"/>
    </i>
    <i r="1">
      <x v="385"/>
    </i>
    <i r="1">
      <x v="394"/>
    </i>
    <i r="1">
      <x v="396"/>
    </i>
    <i r="1">
      <x v="407"/>
    </i>
    <i r="1">
      <x v="411"/>
    </i>
    <i r="1">
      <x v="412"/>
    </i>
    <i r="1">
      <x v="419"/>
    </i>
    <i r="1">
      <x v="427"/>
    </i>
    <i r="1">
      <x v="467"/>
    </i>
    <i>
      <x v="142"/>
    </i>
    <i r="1">
      <x v="17"/>
    </i>
    <i r="1">
      <x v="18"/>
    </i>
    <i r="1">
      <x v="32"/>
    </i>
    <i r="1">
      <x v="37"/>
    </i>
    <i r="1">
      <x v="38"/>
    </i>
    <i r="1">
      <x v="49"/>
    </i>
    <i r="1">
      <x v="52"/>
    </i>
    <i r="1">
      <x v="56"/>
    </i>
    <i r="1">
      <x v="74"/>
    </i>
    <i r="1">
      <x v="86"/>
    </i>
    <i r="1">
      <x v="87"/>
    </i>
    <i r="1">
      <x v="90"/>
    </i>
    <i r="1">
      <x v="98"/>
    </i>
    <i r="1">
      <x v="101"/>
    </i>
    <i r="1">
      <x v="102"/>
    </i>
    <i r="1">
      <x v="104"/>
    </i>
    <i r="1">
      <x v="136"/>
    </i>
    <i r="1">
      <x v="139"/>
    </i>
    <i r="1">
      <x v="143"/>
    </i>
    <i r="1">
      <x v="144"/>
    </i>
    <i r="1">
      <x v="151"/>
    </i>
    <i r="1">
      <x v="181"/>
    </i>
    <i r="1">
      <x v="182"/>
    </i>
    <i r="1">
      <x v="189"/>
    </i>
    <i r="1">
      <x v="196"/>
    </i>
    <i r="1">
      <x v="219"/>
    </i>
    <i r="1">
      <x v="226"/>
    </i>
    <i r="1">
      <x v="255"/>
    </i>
    <i r="1">
      <x v="259"/>
    </i>
    <i r="1">
      <x v="260"/>
    </i>
    <i r="1">
      <x v="296"/>
    </i>
    <i r="1">
      <x v="299"/>
    </i>
    <i r="1">
      <x v="301"/>
    </i>
    <i r="1">
      <x v="305"/>
    </i>
    <i r="1">
      <x v="316"/>
    </i>
    <i r="1">
      <x v="317"/>
    </i>
    <i r="1">
      <x v="319"/>
    </i>
    <i r="1">
      <x v="322"/>
    </i>
    <i r="1">
      <x v="324"/>
    </i>
    <i r="1">
      <x v="326"/>
    </i>
    <i r="1">
      <x v="327"/>
    </i>
    <i r="1">
      <x v="329"/>
    </i>
    <i r="1">
      <x v="337"/>
    </i>
    <i r="1">
      <x v="374"/>
    </i>
    <i r="1">
      <x v="391"/>
    </i>
    <i r="1">
      <x v="394"/>
    </i>
    <i r="1">
      <x v="418"/>
    </i>
    <i r="1">
      <x v="419"/>
    </i>
    <i r="1">
      <x v="467"/>
    </i>
    <i>
      <x v="143"/>
    </i>
    <i r="1">
      <x v="34"/>
    </i>
    <i r="1">
      <x v="36"/>
    </i>
    <i r="1">
      <x v="37"/>
    </i>
    <i r="1">
      <x v="38"/>
    </i>
    <i r="1">
      <x v="40"/>
    </i>
    <i r="1">
      <x v="61"/>
    </i>
    <i r="1">
      <x v="65"/>
    </i>
    <i r="1">
      <x v="82"/>
    </i>
    <i r="1">
      <x v="88"/>
    </i>
    <i r="1">
      <x v="98"/>
    </i>
    <i r="1">
      <x v="145"/>
    </i>
    <i r="1">
      <x v="147"/>
    </i>
    <i r="1">
      <x v="181"/>
    </i>
    <i r="1">
      <x v="182"/>
    </i>
    <i r="1">
      <x v="187"/>
    </i>
    <i r="1">
      <x v="188"/>
    </i>
    <i r="1">
      <x v="196"/>
    </i>
    <i r="1">
      <x v="215"/>
    </i>
    <i r="1">
      <x v="216"/>
    </i>
    <i r="1">
      <x v="220"/>
    </i>
    <i r="1">
      <x v="227"/>
    </i>
    <i r="1">
      <x v="279"/>
    </i>
    <i r="1">
      <x v="313"/>
    </i>
    <i r="1">
      <x v="331"/>
    </i>
    <i r="1">
      <x v="335"/>
    </i>
    <i r="1">
      <x v="342"/>
    </i>
    <i r="1">
      <x v="346"/>
    </i>
    <i r="1">
      <x v="366"/>
    </i>
    <i r="1">
      <x v="376"/>
    </i>
    <i r="1">
      <x v="381"/>
    </i>
    <i r="1">
      <x v="387"/>
    </i>
    <i r="1">
      <x v="403"/>
    </i>
    <i r="1">
      <x v="467"/>
    </i>
    <i>
      <x v="144"/>
    </i>
    <i r="1">
      <x v="181"/>
    </i>
    <i r="1">
      <x v="311"/>
    </i>
    <i>
      <x v="145"/>
    </i>
    <i r="1">
      <x v="306"/>
    </i>
    <i r="1">
      <x v="311"/>
    </i>
    <i>
      <x v="146"/>
    </i>
    <i r="1">
      <x v="181"/>
    </i>
    <i>
      <x v="147"/>
    </i>
    <i r="1">
      <x/>
    </i>
    <i r="1">
      <x v="35"/>
    </i>
    <i r="1">
      <x v="37"/>
    </i>
    <i r="1">
      <x v="40"/>
    </i>
    <i r="1">
      <x v="57"/>
    </i>
    <i r="1">
      <x v="58"/>
    </i>
    <i r="1">
      <x v="61"/>
    </i>
    <i r="1">
      <x v="149"/>
    </i>
    <i r="1">
      <x v="181"/>
    </i>
    <i r="1">
      <x v="203"/>
    </i>
    <i r="1">
      <x v="260"/>
    </i>
    <i r="1">
      <x v="333"/>
    </i>
    <i r="1">
      <x v="342"/>
    </i>
    <i r="1">
      <x v="347"/>
    </i>
    <i r="1">
      <x v="365"/>
    </i>
    <i r="1">
      <x v="366"/>
    </i>
    <i r="1">
      <x v="377"/>
    </i>
    <i r="1">
      <x v="404"/>
    </i>
    <i>
      <x v="148"/>
    </i>
    <i r="1">
      <x v="31"/>
    </i>
    <i r="1">
      <x v="34"/>
    </i>
    <i r="1">
      <x v="40"/>
    </i>
    <i r="1">
      <x v="57"/>
    </i>
    <i r="1">
      <x v="61"/>
    </i>
    <i r="1">
      <x v="65"/>
    </i>
    <i r="1">
      <x v="82"/>
    </i>
    <i r="1">
      <x v="94"/>
    </i>
    <i r="1">
      <x v="145"/>
    </i>
    <i r="1">
      <x v="181"/>
    </i>
    <i r="1">
      <x v="182"/>
    </i>
    <i r="1">
      <x v="187"/>
    </i>
    <i r="1">
      <x v="196"/>
    </i>
    <i r="1">
      <x v="203"/>
    </i>
    <i r="1">
      <x v="218"/>
    </i>
    <i r="1">
      <x v="219"/>
    </i>
    <i r="1">
      <x v="261"/>
    </i>
    <i r="1">
      <x v="330"/>
    </i>
    <i r="1">
      <x v="338"/>
    </i>
    <i r="1">
      <x v="342"/>
    </i>
    <i r="1">
      <x v="346"/>
    </i>
    <i r="1">
      <x v="365"/>
    </i>
    <i r="1">
      <x v="372"/>
    </i>
    <i r="1">
      <x v="377"/>
    </i>
    <i r="1">
      <x v="389"/>
    </i>
    <i r="1">
      <x v="401"/>
    </i>
    <i r="1">
      <x v="404"/>
    </i>
    <i r="1">
      <x v="410"/>
    </i>
    <i>
      <x v="149"/>
    </i>
    <i r="1">
      <x v="31"/>
    </i>
    <i r="1">
      <x v="34"/>
    </i>
    <i r="1">
      <x v="40"/>
    </i>
    <i r="1">
      <x v="41"/>
    </i>
    <i r="1">
      <x v="53"/>
    </i>
    <i r="1">
      <x v="57"/>
    </i>
    <i r="1">
      <x v="61"/>
    </i>
    <i r="1">
      <x v="63"/>
    </i>
    <i r="1">
      <x v="65"/>
    </i>
    <i r="1">
      <x v="94"/>
    </i>
    <i r="1">
      <x v="96"/>
    </i>
    <i r="1">
      <x v="105"/>
    </i>
    <i r="1">
      <x v="145"/>
    </i>
    <i r="1">
      <x v="173"/>
    </i>
    <i r="1">
      <x v="177"/>
    </i>
    <i r="1">
      <x v="181"/>
    </i>
    <i r="1">
      <x v="182"/>
    </i>
    <i r="1">
      <x v="186"/>
    </i>
    <i r="1">
      <x v="196"/>
    </i>
    <i r="1">
      <x v="200"/>
    </i>
    <i r="1">
      <x v="230"/>
    </i>
    <i r="1">
      <x v="232"/>
    </i>
    <i r="1">
      <x v="249"/>
    </i>
    <i r="1">
      <x v="261"/>
    </i>
    <i r="1">
      <x v="267"/>
    </i>
    <i r="1">
      <x v="268"/>
    </i>
    <i r="1">
      <x v="290"/>
    </i>
    <i r="1">
      <x v="302"/>
    </i>
    <i r="1">
      <x v="325"/>
    </i>
    <i r="1">
      <x v="330"/>
    </i>
    <i r="1">
      <x v="335"/>
    </i>
    <i r="1">
      <x v="342"/>
    </i>
    <i r="1">
      <x v="365"/>
    </i>
    <i r="1">
      <x v="375"/>
    </i>
    <i r="1">
      <x v="377"/>
    </i>
    <i r="1">
      <x v="379"/>
    </i>
    <i r="1">
      <x v="387"/>
    </i>
    <i r="1">
      <x v="410"/>
    </i>
    <i r="1">
      <x v="467"/>
    </i>
    <i>
      <x v="150"/>
    </i>
    <i r="1">
      <x v="27"/>
    </i>
    <i r="1">
      <x v="31"/>
    </i>
    <i r="1">
      <x v="113"/>
    </i>
    <i r="1">
      <x v="114"/>
    </i>
    <i r="1">
      <x v="117"/>
    </i>
    <i r="1">
      <x v="156"/>
    </i>
    <i r="1">
      <x v="158"/>
    </i>
    <i r="1">
      <x v="159"/>
    </i>
    <i r="1">
      <x v="181"/>
    </i>
    <i r="1">
      <x v="197"/>
    </i>
    <i r="1">
      <x v="200"/>
    </i>
    <i r="1">
      <x v="201"/>
    </i>
    <i r="1">
      <x v="203"/>
    </i>
    <i r="1">
      <x v="213"/>
    </i>
    <i r="1">
      <x v="214"/>
    </i>
    <i r="1">
      <x v="284"/>
    </i>
    <i r="1">
      <x v="287"/>
    </i>
    <i r="1">
      <x v="332"/>
    </i>
    <i r="1">
      <x v="344"/>
    </i>
    <i r="1">
      <x v="430"/>
    </i>
    <i r="1">
      <x v="434"/>
    </i>
    <i r="1">
      <x v="435"/>
    </i>
    <i r="1">
      <x v="436"/>
    </i>
    <i r="1">
      <x v="437"/>
    </i>
    <i r="1">
      <x v="438"/>
    </i>
    <i r="1">
      <x v="439"/>
    </i>
    <i r="1">
      <x v="440"/>
    </i>
    <i r="1">
      <x v="441"/>
    </i>
    <i r="1">
      <x v="442"/>
    </i>
    <i>
      <x v="151"/>
    </i>
    <i r="1">
      <x v="27"/>
    </i>
    <i r="1">
      <x v="123"/>
    </i>
    <i r="1">
      <x v="130"/>
    </i>
    <i r="1">
      <x v="131"/>
    </i>
    <i r="1">
      <x v="156"/>
    </i>
    <i r="1">
      <x v="157"/>
    </i>
    <i r="1">
      <x v="159"/>
    </i>
    <i r="1">
      <x v="181"/>
    </i>
    <i r="1">
      <x v="197"/>
    </i>
    <i r="1">
      <x v="203"/>
    </i>
    <i r="1">
      <x v="213"/>
    </i>
    <i r="1">
      <x v="272"/>
    </i>
    <i r="1">
      <x v="278"/>
    </i>
    <i r="1">
      <x v="283"/>
    </i>
    <i r="1">
      <x v="284"/>
    </i>
    <i r="1">
      <x v="286"/>
    </i>
    <i r="1">
      <x v="287"/>
    </i>
    <i r="1">
      <x v="289"/>
    </i>
    <i r="1">
      <x v="344"/>
    </i>
    <i r="1">
      <x v="369"/>
    </i>
    <i r="1">
      <x v="431"/>
    </i>
    <i r="1">
      <x v="435"/>
    </i>
    <i r="1">
      <x v="437"/>
    </i>
    <i r="1">
      <x v="438"/>
    </i>
    <i r="1">
      <x v="439"/>
    </i>
    <i r="1">
      <x v="440"/>
    </i>
    <i>
      <x v="152"/>
    </i>
    <i r="1">
      <x v="29"/>
    </i>
    <i r="1">
      <x v="156"/>
    </i>
    <i r="1">
      <x v="157"/>
    </i>
    <i r="1">
      <x v="181"/>
    </i>
    <i r="1">
      <x v="197"/>
    </i>
    <i r="1">
      <x v="213"/>
    </i>
    <i r="1">
      <x v="272"/>
    </i>
    <i r="1">
      <x v="283"/>
    </i>
    <i r="1">
      <x v="287"/>
    </i>
    <i r="1">
      <x v="344"/>
    </i>
    <i r="1">
      <x v="366"/>
    </i>
    <i r="1">
      <x v="369"/>
    </i>
    <i r="1">
      <x v="448"/>
    </i>
    <i r="1">
      <x v="450"/>
    </i>
    <i r="1">
      <x v="462"/>
    </i>
    <i r="1">
      <x v="463"/>
    </i>
    <i>
      <x v="153"/>
    </i>
    <i r="1">
      <x v="131"/>
    </i>
    <i r="1">
      <x v="155"/>
    </i>
    <i r="1">
      <x v="213"/>
    </i>
    <i r="1">
      <x v="278"/>
    </i>
    <i r="1">
      <x v="287"/>
    </i>
    <i r="1">
      <x v="344"/>
    </i>
    <i r="1">
      <x v="354"/>
    </i>
    <i r="1">
      <x v="355"/>
    </i>
    <i>
      <x v="154"/>
    </i>
    <i r="1">
      <x v="69"/>
    </i>
    <i r="1">
      <x v="116"/>
    </i>
    <i r="1">
      <x v="125"/>
    </i>
    <i r="1">
      <x v="131"/>
    </i>
    <i r="1">
      <x v="156"/>
    </i>
    <i r="1">
      <x v="181"/>
    </i>
    <i r="1">
      <x v="183"/>
    </i>
    <i r="1">
      <x v="213"/>
    </i>
    <i r="1">
      <x v="215"/>
    </i>
    <i r="1">
      <x v="278"/>
    </i>
    <i r="1">
      <x v="280"/>
    </i>
    <i r="1">
      <x v="282"/>
    </i>
    <i r="1">
      <x v="283"/>
    </i>
    <i r="1">
      <x v="284"/>
    </i>
    <i r="1">
      <x v="287"/>
    </i>
    <i r="1">
      <x v="289"/>
    </i>
    <i r="1">
      <x v="344"/>
    </i>
    <i r="1">
      <x v="369"/>
    </i>
    <i r="1">
      <x v="434"/>
    </i>
    <i r="1">
      <x v="435"/>
    </i>
    <i r="1">
      <x v="436"/>
    </i>
    <i r="1">
      <x v="437"/>
    </i>
    <i r="1">
      <x v="438"/>
    </i>
    <i r="1">
      <x v="439"/>
    </i>
    <i r="1">
      <x v="440"/>
    </i>
    <i r="1">
      <x v="450"/>
    </i>
    <i r="1">
      <x v="453"/>
    </i>
    <i r="1">
      <x v="460"/>
    </i>
    <i r="1">
      <x v="461"/>
    </i>
    <i>
      <x v="155"/>
    </i>
    <i r="1">
      <x v="131"/>
    </i>
    <i r="1">
      <x v="156"/>
    </i>
    <i r="1">
      <x v="213"/>
    </i>
    <i r="1">
      <x v="287"/>
    </i>
    <i r="1">
      <x v="344"/>
    </i>
    <i r="1">
      <x v="429"/>
    </i>
    <i r="1">
      <x v="433"/>
    </i>
    <i r="1">
      <x v="434"/>
    </i>
    <i r="1">
      <x v="435"/>
    </i>
    <i r="1">
      <x v="436"/>
    </i>
    <i r="1">
      <x v="437"/>
    </i>
    <i r="1">
      <x v="439"/>
    </i>
    <i r="1">
      <x v="451"/>
    </i>
    <i>
      <x v="156"/>
    </i>
    <i r="1">
      <x v="129"/>
    </i>
    <i r="1">
      <x v="287"/>
    </i>
    <i r="1">
      <x v="369"/>
    </i>
    <i>
      <x v="157"/>
    </i>
    <i r="1">
      <x v="1"/>
    </i>
    <i r="1">
      <x v="27"/>
    </i>
    <i r="1">
      <x v="109"/>
    </i>
    <i r="1">
      <x v="110"/>
    </i>
    <i r="1">
      <x v="111"/>
    </i>
    <i r="1">
      <x v="113"/>
    </i>
    <i r="1">
      <x v="116"/>
    </i>
    <i r="1">
      <x v="119"/>
    </i>
    <i r="1">
      <x v="128"/>
    </i>
    <i r="1">
      <x v="129"/>
    </i>
    <i r="1">
      <x v="131"/>
    </i>
    <i r="1">
      <x v="156"/>
    </i>
    <i r="1">
      <x v="178"/>
    </i>
    <i r="1">
      <x v="181"/>
    </i>
    <i r="1">
      <x v="183"/>
    </i>
    <i r="1">
      <x v="200"/>
    </i>
    <i r="1">
      <x v="201"/>
    </i>
    <i r="1">
      <x v="202"/>
    </i>
    <i r="1">
      <x v="203"/>
    </i>
    <i r="1">
      <x v="206"/>
    </i>
    <i r="1">
      <x v="266"/>
    </i>
    <i r="1">
      <x v="278"/>
    </i>
    <i r="1">
      <x v="279"/>
    </i>
    <i r="1">
      <x v="284"/>
    </i>
    <i r="1">
      <x v="287"/>
    </i>
    <i r="1">
      <x v="289"/>
    </i>
    <i r="1">
      <x v="332"/>
    </i>
    <i r="1">
      <x v="344"/>
    </i>
    <i r="1">
      <x v="349"/>
    </i>
    <i r="1">
      <x v="354"/>
    </i>
    <i r="1">
      <x v="366"/>
    </i>
    <i r="1">
      <x v="369"/>
    </i>
    <i r="1">
      <x v="433"/>
    </i>
    <i r="1">
      <x v="434"/>
    </i>
    <i r="1">
      <x v="435"/>
    </i>
    <i r="1">
      <x v="436"/>
    </i>
    <i r="1">
      <x v="437"/>
    </i>
    <i r="1">
      <x v="438"/>
    </i>
    <i r="1">
      <x v="439"/>
    </i>
    <i r="1">
      <x v="440"/>
    </i>
    <i r="1">
      <x v="441"/>
    </i>
    <i r="1">
      <x v="442"/>
    </i>
    <i r="1">
      <x v="444"/>
    </i>
    <i>
      <x v="158"/>
    </i>
    <i r="1">
      <x v="131"/>
    </i>
    <i r="1">
      <x v="156"/>
    </i>
    <i r="1">
      <x v="213"/>
    </i>
    <i r="1">
      <x v="287"/>
    </i>
    <i r="1">
      <x v="344"/>
    </i>
    <i r="1">
      <x v="433"/>
    </i>
    <i r="1">
      <x v="434"/>
    </i>
    <i r="1">
      <x v="435"/>
    </i>
    <i r="1">
      <x v="436"/>
    </i>
    <i r="1">
      <x v="437"/>
    </i>
    <i r="1">
      <x v="438"/>
    </i>
    <i r="1">
      <x v="439"/>
    </i>
    <i r="1">
      <x v="442"/>
    </i>
    <i r="1">
      <x v="451"/>
    </i>
    <i r="1">
      <x v="461"/>
    </i>
    <i>
      <x v="159"/>
    </i>
    <i r="1">
      <x v="131"/>
    </i>
    <i r="1">
      <x v="155"/>
    </i>
    <i r="1">
      <x v="156"/>
    </i>
    <i r="1">
      <x v="181"/>
    </i>
    <i r="1">
      <x v="278"/>
    </i>
    <i r="1">
      <x v="287"/>
    </i>
    <i r="1">
      <x v="344"/>
    </i>
    <i r="1">
      <x v="354"/>
    </i>
    <i r="1">
      <x v="448"/>
    </i>
    <i>
      <x v="160"/>
    </i>
    <i r="1">
      <x v="131"/>
    </i>
    <i r="1">
      <x v="156"/>
    </i>
    <i r="1">
      <x v="213"/>
    </i>
    <i r="1">
      <x v="287"/>
    </i>
    <i r="1">
      <x v="344"/>
    </i>
    <i r="1">
      <x v="437"/>
    </i>
    <i>
      <x v="161"/>
    </i>
    <i r="1">
      <x v="27"/>
    </i>
    <i r="1">
      <x v="31"/>
    </i>
    <i r="1">
      <x v="113"/>
    </i>
    <i r="1">
      <x v="123"/>
    </i>
    <i r="1">
      <x v="129"/>
    </i>
    <i r="1">
      <x v="130"/>
    </i>
    <i r="1">
      <x v="131"/>
    </i>
    <i r="1">
      <x v="154"/>
    </i>
    <i r="1">
      <x v="156"/>
    </i>
    <i r="1">
      <x v="157"/>
    </i>
    <i r="1">
      <x v="159"/>
    </i>
    <i r="1">
      <x v="176"/>
    </i>
    <i r="1">
      <x v="181"/>
    </i>
    <i r="1">
      <x v="197"/>
    </i>
    <i r="1">
      <x v="215"/>
    </i>
    <i r="1">
      <x v="278"/>
    </i>
    <i r="1">
      <x v="281"/>
    </i>
    <i r="1">
      <x v="282"/>
    </i>
    <i r="1">
      <x v="283"/>
    </i>
    <i r="1">
      <x v="284"/>
    </i>
    <i r="1">
      <x v="286"/>
    </i>
    <i r="1">
      <x v="287"/>
    </i>
    <i r="1">
      <x v="289"/>
    </i>
    <i r="1">
      <x v="344"/>
    </i>
    <i r="1">
      <x v="366"/>
    </i>
    <i r="1">
      <x v="369"/>
    </i>
    <i r="1">
      <x v="435"/>
    </i>
    <i r="1">
      <x v="436"/>
    </i>
    <i r="1">
      <x v="437"/>
    </i>
    <i r="1">
      <x v="438"/>
    </i>
    <i r="1">
      <x v="444"/>
    </i>
    <i r="1">
      <x v="450"/>
    </i>
    <i>
      <x v="162"/>
    </i>
    <i r="1">
      <x v="27"/>
    </i>
    <i r="1">
      <x v="111"/>
    </i>
    <i r="1">
      <x v="112"/>
    </i>
    <i r="1">
      <x v="116"/>
    </i>
    <i r="1">
      <x v="156"/>
    </i>
    <i r="1">
      <x v="178"/>
    </i>
    <i r="1">
      <x v="278"/>
    </i>
    <i r="1">
      <x v="284"/>
    </i>
    <i r="1">
      <x v="287"/>
    </i>
    <i r="1">
      <x v="289"/>
    </i>
    <i r="1">
      <x v="332"/>
    </i>
    <i r="1">
      <x v="369"/>
    </i>
    <i r="1">
      <x v="450"/>
    </i>
    <i>
      <x v="163"/>
    </i>
    <i r="1">
      <x v="31"/>
    </i>
    <i r="1">
      <x v="156"/>
    </i>
    <i r="1">
      <x v="181"/>
    </i>
    <i>
      <x v="164"/>
    </i>
    <i r="1">
      <x v="27"/>
    </i>
    <i r="1">
      <x v="130"/>
    </i>
    <i r="1">
      <x v="156"/>
    </i>
    <i r="1">
      <x v="181"/>
    </i>
    <i r="1">
      <x v="197"/>
    </i>
    <i r="1">
      <x v="213"/>
    </i>
    <i r="1">
      <x v="278"/>
    </i>
    <i r="1">
      <x v="287"/>
    </i>
    <i r="1">
      <x v="344"/>
    </i>
    <i r="1">
      <x v="369"/>
    </i>
    <i r="1">
      <x v="375"/>
    </i>
    <i>
      <x v="165"/>
    </i>
    <i r="1">
      <x v="31"/>
    </i>
    <i r="1">
      <x v="82"/>
    </i>
    <i r="1">
      <x v="113"/>
    </i>
    <i r="1">
      <x v="116"/>
    </i>
    <i r="1">
      <x v="123"/>
    </i>
    <i r="1">
      <x v="131"/>
    </i>
    <i r="1">
      <x v="156"/>
    </i>
    <i r="1">
      <x v="157"/>
    </i>
    <i r="1">
      <x v="159"/>
    </i>
    <i r="1">
      <x v="178"/>
    </i>
    <i r="1">
      <x v="181"/>
    </i>
    <i r="1">
      <x v="197"/>
    </i>
    <i r="1">
      <x v="200"/>
    </i>
    <i r="1">
      <x v="213"/>
    </i>
    <i r="1">
      <x v="280"/>
    </i>
    <i r="1">
      <x v="281"/>
    </i>
    <i r="1">
      <x v="282"/>
    </i>
    <i r="1">
      <x v="283"/>
    </i>
    <i r="1">
      <x v="284"/>
    </i>
    <i r="1">
      <x v="286"/>
    </i>
    <i r="1">
      <x v="287"/>
    </i>
    <i r="1">
      <x v="333"/>
    </i>
    <i r="1">
      <x v="344"/>
    </i>
    <i r="1">
      <x v="369"/>
    </i>
    <i r="1">
      <x v="435"/>
    </i>
    <i r="1">
      <x v="448"/>
    </i>
    <i r="1">
      <x v="450"/>
    </i>
    <i r="1">
      <x v="451"/>
    </i>
    <i r="1">
      <x v="453"/>
    </i>
    <i r="1">
      <x v="466"/>
    </i>
    <i>
      <x v="166"/>
    </i>
    <i r="1">
      <x v="108"/>
    </i>
    <i r="1">
      <x v="123"/>
    </i>
    <i r="1">
      <x v="130"/>
    </i>
    <i r="1">
      <x v="156"/>
    </i>
    <i r="1">
      <x v="157"/>
    </i>
    <i r="1">
      <x v="158"/>
    </i>
    <i r="1">
      <x v="181"/>
    </i>
    <i r="1">
      <x v="200"/>
    </i>
    <i r="1">
      <x v="278"/>
    </i>
    <i r="1">
      <x v="284"/>
    </i>
    <i r="1">
      <x v="287"/>
    </i>
    <i r="1">
      <x v="332"/>
    </i>
    <i r="1">
      <x v="344"/>
    </i>
    <i r="1">
      <x v="369"/>
    </i>
    <i>
      <x v="167"/>
    </i>
    <i r="1">
      <x v="131"/>
    </i>
    <i r="1">
      <x v="156"/>
    </i>
    <i r="1">
      <x v="213"/>
    </i>
    <i r="1">
      <x v="215"/>
    </i>
    <i r="1">
      <x v="287"/>
    </i>
    <i r="1">
      <x v="344"/>
    </i>
    <i r="1">
      <x v="369"/>
    </i>
    <i>
      <x v="168"/>
    </i>
    <i r="1">
      <x v="131"/>
    </i>
    <i r="1">
      <x v="156"/>
    </i>
    <i r="1">
      <x v="181"/>
    </i>
    <i r="1">
      <x v="197"/>
    </i>
    <i r="1">
      <x v="287"/>
    </i>
    <i r="1">
      <x v="344"/>
    </i>
    <i r="1">
      <x v="369"/>
    </i>
    <i>
      <x v="169"/>
    </i>
    <i r="1">
      <x v="29"/>
    </i>
    <i r="1">
      <x v="131"/>
    </i>
    <i r="1">
      <x v="146"/>
    </i>
    <i r="1">
      <x v="156"/>
    </i>
    <i r="1">
      <x v="181"/>
    </i>
    <i r="1">
      <x v="213"/>
    </i>
    <i r="1">
      <x v="215"/>
    </i>
    <i r="1">
      <x v="245"/>
    </i>
    <i r="1">
      <x v="266"/>
    </i>
    <i r="1">
      <x v="284"/>
    </i>
    <i r="1">
      <x v="286"/>
    </i>
    <i r="1">
      <x v="287"/>
    </i>
    <i r="1">
      <x v="289"/>
    </i>
    <i r="1">
      <x v="344"/>
    </i>
    <i r="1">
      <x v="435"/>
    </i>
    <i r="1">
      <x v="436"/>
    </i>
    <i r="1">
      <x v="437"/>
    </i>
    <i r="1">
      <x v="439"/>
    </i>
    <i r="1">
      <x v="440"/>
    </i>
    <i r="1">
      <x v="450"/>
    </i>
    <i r="1">
      <x v="461"/>
    </i>
    <i>
      <x v="170"/>
    </i>
    <i r="1">
      <x v="26"/>
    </i>
    <i r="1">
      <x v="27"/>
    </i>
    <i r="1">
      <x v="40"/>
    </i>
    <i r="1">
      <x v="118"/>
    </i>
    <i r="1">
      <x v="123"/>
    </i>
    <i r="1">
      <x v="181"/>
    </i>
    <i r="1">
      <x v="202"/>
    </i>
    <i r="1">
      <x v="245"/>
    </i>
    <i r="1">
      <x v="247"/>
    </i>
    <i r="1">
      <x v="277"/>
    </i>
    <i r="1">
      <x v="289"/>
    </i>
    <i r="1">
      <x v="337"/>
    </i>
    <i r="1">
      <x v="341"/>
    </i>
    <i>
      <x v="171"/>
    </i>
    <i r="1">
      <x v="131"/>
    </i>
    <i r="1">
      <x v="156"/>
    </i>
    <i r="1">
      <x v="157"/>
    </i>
    <i r="1">
      <x v="181"/>
    </i>
    <i r="1">
      <x v="183"/>
    </i>
    <i r="1">
      <x v="206"/>
    </i>
    <i r="1">
      <x v="283"/>
    </i>
    <i r="1">
      <x v="284"/>
    </i>
    <i r="1">
      <x v="287"/>
    </i>
    <i r="1">
      <x v="344"/>
    </i>
    <i r="1">
      <x v="366"/>
    </i>
    <i r="1">
      <x v="369"/>
    </i>
    <i r="1">
      <x v="450"/>
    </i>
    <i>
      <x v="172"/>
    </i>
    <i r="1">
      <x v="131"/>
    </i>
    <i r="1">
      <x v="156"/>
    </i>
    <i r="1">
      <x v="213"/>
    </i>
    <i r="1">
      <x v="215"/>
    </i>
    <i r="1">
      <x v="287"/>
    </i>
    <i r="1">
      <x v="344"/>
    </i>
    <i r="1">
      <x v="429"/>
    </i>
    <i r="1">
      <x v="430"/>
    </i>
    <i r="1">
      <x v="431"/>
    </i>
    <i r="1">
      <x v="433"/>
    </i>
    <i r="1">
      <x v="434"/>
    </i>
    <i r="1">
      <x v="435"/>
    </i>
    <i r="1">
      <x v="436"/>
    </i>
    <i r="1">
      <x v="437"/>
    </i>
    <i r="1">
      <x v="438"/>
    </i>
    <i r="1">
      <x v="439"/>
    </i>
    <i r="1">
      <x v="461"/>
    </i>
    <i r="1">
      <x v="462"/>
    </i>
    <i>
      <x v="173"/>
    </i>
    <i r="1">
      <x/>
    </i>
    <i r="1">
      <x v="27"/>
    </i>
    <i r="1">
      <x v="115"/>
    </i>
    <i r="1">
      <x v="116"/>
    </i>
    <i r="1">
      <x v="123"/>
    </i>
    <i r="1">
      <x v="156"/>
    </i>
    <i r="1">
      <x v="181"/>
    </i>
    <i r="1">
      <x v="197"/>
    </i>
    <i r="1">
      <x v="200"/>
    </i>
    <i r="1">
      <x v="203"/>
    </i>
    <i r="1">
      <x v="204"/>
    </i>
    <i r="1">
      <x v="210"/>
    </i>
    <i r="1">
      <x v="213"/>
    </i>
    <i r="1">
      <x v="271"/>
    </i>
    <i r="1">
      <x v="279"/>
    </i>
    <i r="1">
      <x v="283"/>
    </i>
    <i r="1">
      <x v="284"/>
    </i>
    <i r="1">
      <x v="287"/>
    </i>
    <i r="1">
      <x v="289"/>
    </i>
    <i r="1">
      <x v="332"/>
    </i>
    <i r="1">
      <x v="344"/>
    </i>
    <i r="1">
      <x v="369"/>
    </i>
    <i>
      <x v="174"/>
    </i>
    <i r="1">
      <x v="109"/>
    </i>
    <i r="1">
      <x v="116"/>
    </i>
    <i r="1">
      <x v="123"/>
    </i>
    <i r="1">
      <x v="156"/>
    </i>
    <i r="1">
      <x v="178"/>
    </i>
    <i r="1">
      <x v="181"/>
    </i>
    <i r="1">
      <x v="200"/>
    </i>
    <i r="1">
      <x v="203"/>
    </i>
    <i r="1">
      <x v="283"/>
    </i>
    <i r="1">
      <x v="284"/>
    </i>
    <i r="1">
      <x v="332"/>
    </i>
    <i r="1">
      <x v="344"/>
    </i>
    <i r="1">
      <x v="369"/>
    </i>
    <i>
      <x v="175"/>
    </i>
    <i r="1">
      <x v="1"/>
    </i>
    <i r="1">
      <x v="156"/>
    </i>
    <i r="1">
      <x v="181"/>
    </i>
    <i r="1">
      <x v="287"/>
    </i>
    <i r="1">
      <x v="289"/>
    </i>
    <i r="1">
      <x v="369"/>
    </i>
    <i>
      <x v="176"/>
    </i>
    <i r="1">
      <x v="27"/>
    </i>
    <i r="1">
      <x v="131"/>
    </i>
    <i r="1">
      <x v="156"/>
    </i>
    <i r="1">
      <x v="197"/>
    </i>
    <i r="1">
      <x v="287"/>
    </i>
    <i r="1">
      <x v="369"/>
    </i>
    <i r="1">
      <x v="436"/>
    </i>
    <i r="1">
      <x v="438"/>
    </i>
    <i r="1">
      <x v="439"/>
    </i>
    <i>
      <x v="177"/>
    </i>
    <i r="1">
      <x v="131"/>
    </i>
    <i r="1">
      <x v="155"/>
    </i>
    <i r="1">
      <x v="156"/>
    </i>
    <i r="1">
      <x v="278"/>
    </i>
    <i r="1">
      <x v="287"/>
    </i>
    <i r="1">
      <x v="344"/>
    </i>
    <i r="1">
      <x v="352"/>
    </i>
    <i r="1">
      <x v="353"/>
    </i>
    <i r="1">
      <x v="354"/>
    </i>
    <i r="1">
      <x v="451"/>
    </i>
    <i>
      <x v="178"/>
    </i>
    <i r="1">
      <x v="156"/>
    </i>
    <i r="1">
      <x v="287"/>
    </i>
    <i r="1">
      <x v="369"/>
    </i>
    <i>
      <x v="179"/>
    </i>
    <i r="1">
      <x v="27"/>
    </i>
    <i r="1">
      <x v="31"/>
    </i>
    <i r="1">
      <x v="125"/>
    </i>
    <i r="1">
      <x v="127"/>
    </i>
    <i r="1">
      <x v="156"/>
    </i>
    <i r="1">
      <x v="159"/>
    </i>
    <i r="1">
      <x v="176"/>
    </i>
    <i r="1">
      <x v="181"/>
    </i>
    <i r="1">
      <x v="197"/>
    </i>
    <i r="1">
      <x v="265"/>
    </i>
    <i r="1">
      <x v="283"/>
    </i>
    <i r="1">
      <x v="287"/>
    </i>
    <i r="1">
      <x v="289"/>
    </i>
    <i r="1">
      <x v="434"/>
    </i>
    <i r="1">
      <x v="436"/>
    </i>
    <i r="1">
      <x v="441"/>
    </i>
    <i>
      <x v="180"/>
    </i>
    <i r="1">
      <x v="156"/>
    </i>
    <i r="1">
      <x v="181"/>
    </i>
    <i r="1">
      <x v="287"/>
    </i>
    <i r="1">
      <x v="369"/>
    </i>
    <i r="1">
      <x v="435"/>
    </i>
    <i>
      <x v="181"/>
    </i>
    <i r="1">
      <x v="131"/>
    </i>
    <i r="1">
      <x v="156"/>
    </i>
    <i r="1">
      <x v="287"/>
    </i>
    <i r="1">
      <x v="369"/>
    </i>
    <i r="1">
      <x v="434"/>
    </i>
    <i>
      <x v="182"/>
    </i>
    <i r="1">
      <x v="207"/>
    </i>
    <i r="1">
      <x v="287"/>
    </i>
    <i r="1">
      <x v="289"/>
    </i>
    <i r="1">
      <x v="369"/>
    </i>
    <i>
      <x v="183"/>
    </i>
    <i r="1">
      <x v="27"/>
    </i>
    <i r="1">
      <x v="131"/>
    </i>
    <i r="1">
      <x v="156"/>
    </i>
    <i r="1">
      <x v="287"/>
    </i>
    <i r="1">
      <x v="289"/>
    </i>
    <i r="1">
      <x v="344"/>
    </i>
    <i r="1">
      <x v="434"/>
    </i>
    <i r="1">
      <x v="436"/>
    </i>
    <i r="1">
      <x v="439"/>
    </i>
    <i r="1">
      <x v="448"/>
    </i>
    <i r="1">
      <x v="450"/>
    </i>
    <i>
      <x v="184"/>
    </i>
    <i r="1">
      <x v="27"/>
    </i>
    <i r="1">
      <x v="131"/>
    </i>
    <i r="1">
      <x v="156"/>
    </i>
    <i r="1">
      <x v="181"/>
    </i>
    <i r="1">
      <x v="207"/>
    </i>
    <i r="1">
      <x v="278"/>
    </i>
    <i r="1">
      <x v="287"/>
    </i>
    <i r="1">
      <x v="289"/>
    </i>
    <i r="1">
      <x v="344"/>
    </i>
    <i r="1">
      <x v="369"/>
    </i>
    <i r="1">
      <x v="435"/>
    </i>
    <i r="1">
      <x v="436"/>
    </i>
    <i r="1">
      <x v="451"/>
    </i>
    <i r="1">
      <x v="461"/>
    </i>
    <i>
      <x v="185"/>
    </i>
    <i r="1">
      <x v="156"/>
    </i>
    <i r="1">
      <x v="181"/>
    </i>
    <i r="1">
      <x v="287"/>
    </i>
    <i>
      <x v="186"/>
    </i>
    <i r="1">
      <x v="156"/>
    </i>
    <i r="1">
      <x v="287"/>
    </i>
    <i r="1">
      <x v="369"/>
    </i>
    <i r="1">
      <x v="435"/>
    </i>
    <i>
      <x v="187"/>
    </i>
    <i r="1">
      <x v="156"/>
    </i>
    <i r="1">
      <x v="181"/>
    </i>
    <i r="1">
      <x v="270"/>
    </i>
    <i r="1">
      <x v="287"/>
    </i>
    <i r="1">
      <x v="289"/>
    </i>
    <i r="1">
      <x v="369"/>
    </i>
    <i r="1">
      <x v="435"/>
    </i>
    <i>
      <x v="188"/>
    </i>
    <i r="1">
      <x v="27"/>
    </i>
    <i r="1">
      <x v="130"/>
    </i>
    <i r="1">
      <x v="156"/>
    </i>
    <i r="1">
      <x v="181"/>
    </i>
    <i r="1">
      <x v="197"/>
    </i>
    <i r="1">
      <x v="287"/>
    </i>
    <i r="1">
      <x v="289"/>
    </i>
    <i r="1">
      <x v="369"/>
    </i>
    <i>
      <x v="189"/>
    </i>
    <i r="1">
      <x v="156"/>
    </i>
    <i r="1">
      <x v="181"/>
    </i>
    <i r="1">
      <x v="197"/>
    </i>
    <i r="1">
      <x v="213"/>
    </i>
    <i r="1">
      <x v="287"/>
    </i>
    <i r="1">
      <x v="289"/>
    </i>
    <i r="1">
      <x v="369"/>
    </i>
    <i r="1">
      <x v="435"/>
    </i>
    <i r="1">
      <x v="437"/>
    </i>
    <i>
      <x v="190"/>
    </i>
    <i r="1">
      <x v="181"/>
    </i>
    <i>
      <x v="191"/>
    </i>
    <i r="1">
      <x v="27"/>
    </i>
    <i r="1">
      <x v="130"/>
    </i>
    <i r="1">
      <x v="131"/>
    </i>
    <i r="1">
      <x v="156"/>
    </i>
    <i r="1">
      <x v="181"/>
    </i>
    <i r="1">
      <x v="197"/>
    </i>
    <i r="1">
      <x v="287"/>
    </i>
    <i r="1">
      <x v="289"/>
    </i>
    <i r="1">
      <x v="369"/>
    </i>
    <i r="1">
      <x v="429"/>
    </i>
    <i r="1">
      <x v="436"/>
    </i>
    <i r="1">
      <x v="448"/>
    </i>
    <i>
      <x v="192"/>
    </i>
    <i r="1">
      <x v="131"/>
    </i>
    <i r="1">
      <x v="156"/>
    </i>
    <i r="1">
      <x v="181"/>
    </i>
    <i r="1">
      <x v="213"/>
    </i>
    <i r="1">
      <x v="272"/>
    </i>
    <i r="1">
      <x v="287"/>
    </i>
    <i r="1">
      <x v="289"/>
    </i>
    <i r="1">
      <x v="344"/>
    </i>
    <i r="1">
      <x v="369"/>
    </i>
    <i r="1">
      <x v="435"/>
    </i>
    <i r="1">
      <x v="436"/>
    </i>
    <i>
      <x v="193"/>
    </i>
    <i r="1">
      <x v="131"/>
    </i>
    <i r="1">
      <x v="155"/>
    </i>
    <i r="1">
      <x v="156"/>
    </i>
    <i r="1">
      <x v="213"/>
    </i>
    <i r="1">
      <x v="287"/>
    </i>
    <i r="1">
      <x v="337"/>
    </i>
    <i r="1">
      <x v="340"/>
    </i>
    <i r="1">
      <x v="344"/>
    </i>
    <i r="1">
      <x v="434"/>
    </i>
    <i r="1">
      <x v="435"/>
    </i>
    <i r="1">
      <x v="448"/>
    </i>
    <i>
      <x v="194"/>
    </i>
    <i r="1">
      <x v="156"/>
    </i>
    <i r="1">
      <x v="287"/>
    </i>
    <i r="1">
      <x v="344"/>
    </i>
    <i r="1">
      <x v="369"/>
    </i>
    <i r="1">
      <x v="436"/>
    </i>
    <i>
      <x v="195"/>
    </i>
    <i r="1">
      <x v="131"/>
    </i>
    <i r="1">
      <x v="156"/>
    </i>
    <i r="1">
      <x v="287"/>
    </i>
    <i r="1">
      <x v="344"/>
    </i>
    <i r="1">
      <x v="436"/>
    </i>
    <i>
      <x v="196"/>
    </i>
    <i r="1">
      <x v="131"/>
    </i>
    <i r="1">
      <x v="156"/>
    </i>
    <i r="1">
      <x v="213"/>
    </i>
    <i r="1">
      <x v="287"/>
    </i>
    <i r="1">
      <x v="344"/>
    </i>
    <i r="1">
      <x v="376"/>
    </i>
    <i r="1">
      <x v="434"/>
    </i>
    <i r="1">
      <x v="436"/>
    </i>
    <i r="1">
      <x v="450"/>
    </i>
    <i r="1">
      <x v="461"/>
    </i>
    <i r="1">
      <x v="464"/>
    </i>
    <i>
      <x v="197"/>
    </i>
    <i r="1">
      <x v="131"/>
    </i>
    <i r="1">
      <x v="156"/>
    </i>
    <i r="1">
      <x v="287"/>
    </i>
    <i r="1">
      <x v="344"/>
    </i>
    <i r="1">
      <x v="369"/>
    </i>
    <i r="1">
      <x v="434"/>
    </i>
    <i r="1">
      <x v="436"/>
    </i>
    <i r="1">
      <x v="460"/>
    </i>
    <i>
      <x v="198"/>
    </i>
    <i r="1">
      <x v="131"/>
    </i>
    <i r="1">
      <x v="156"/>
    </i>
    <i r="1">
      <x v="266"/>
    </i>
    <i r="1">
      <x v="287"/>
    </i>
    <i r="1">
      <x v="344"/>
    </i>
    <i r="1">
      <x v="369"/>
    </i>
    <i r="1">
      <x v="434"/>
    </i>
    <i r="1">
      <x v="435"/>
    </i>
    <i r="1">
      <x v="437"/>
    </i>
    <i r="1">
      <x v="460"/>
    </i>
    <i>
      <x v="199"/>
    </i>
    <i r="1">
      <x v="123"/>
    </i>
    <i r="1">
      <x v="156"/>
    </i>
    <i r="1">
      <x v="159"/>
    </i>
    <i r="1">
      <x v="181"/>
    </i>
    <i r="1">
      <x v="266"/>
    </i>
    <i r="1">
      <x v="283"/>
    </i>
    <i r="1">
      <x v="284"/>
    </i>
    <i r="1">
      <x v="286"/>
    </i>
    <i r="1">
      <x v="287"/>
    </i>
    <i r="1">
      <x v="369"/>
    </i>
    <i r="1">
      <x v="428"/>
    </i>
    <i r="1">
      <x v="435"/>
    </i>
    <i r="1">
      <x v="436"/>
    </i>
    <i r="1">
      <x v="437"/>
    </i>
    <i>
      <x v="200"/>
    </i>
    <i r="1">
      <x v="156"/>
    </i>
    <i r="1">
      <x v="287"/>
    </i>
    <i r="1">
      <x v="369"/>
    </i>
    <i r="1">
      <x v="435"/>
    </i>
    <i r="1">
      <x v="436"/>
    </i>
    <i>
      <x v="201"/>
    </i>
    <i r="1">
      <x v="27"/>
    </i>
    <i r="1">
      <x v="156"/>
    </i>
    <i r="1">
      <x v="159"/>
    </i>
    <i r="1">
      <x v="181"/>
    </i>
    <i r="1">
      <x v="283"/>
    </i>
    <i r="1">
      <x v="284"/>
    </i>
    <i r="1">
      <x v="287"/>
    </i>
    <i r="1">
      <x v="369"/>
    </i>
    <i r="1">
      <x v="434"/>
    </i>
    <i r="1">
      <x v="435"/>
    </i>
    <i r="1">
      <x v="436"/>
    </i>
    <i>
      <x v="202"/>
    </i>
    <i r="1">
      <x v="123"/>
    </i>
    <i r="1">
      <x v="131"/>
    </i>
    <i r="1">
      <x v="156"/>
    </i>
    <i r="1">
      <x v="159"/>
    </i>
    <i r="1">
      <x v="181"/>
    </i>
    <i r="1">
      <x v="283"/>
    </i>
    <i r="1">
      <x v="287"/>
    </i>
    <i r="1">
      <x v="369"/>
    </i>
    <i r="1">
      <x v="435"/>
    </i>
    <i r="1">
      <x v="436"/>
    </i>
    <i r="1">
      <x v="450"/>
    </i>
    <i r="1">
      <x v="461"/>
    </i>
    <i>
      <x v="203"/>
    </i>
    <i r="1">
      <x v="27"/>
    </i>
    <i r="1">
      <x v="156"/>
    </i>
    <i r="1">
      <x v="181"/>
    </i>
    <i r="1">
      <x v="197"/>
    </i>
    <i r="1">
      <x v="284"/>
    </i>
    <i r="1">
      <x v="287"/>
    </i>
    <i r="1">
      <x v="344"/>
    </i>
    <i r="1">
      <x v="369"/>
    </i>
    <i r="1">
      <x v="435"/>
    </i>
    <i r="1">
      <x v="436"/>
    </i>
    <i r="1">
      <x v="448"/>
    </i>
    <i r="1">
      <x v="450"/>
    </i>
    <i>
      <x v="204"/>
    </i>
    <i r="1">
      <x v="27"/>
    </i>
    <i r="1">
      <x v="131"/>
    </i>
    <i r="1">
      <x v="156"/>
    </i>
    <i r="1">
      <x v="197"/>
    </i>
    <i r="1">
      <x v="213"/>
    </i>
    <i r="1">
      <x v="287"/>
    </i>
    <i r="1">
      <x v="289"/>
    </i>
    <i r="1">
      <x v="344"/>
    </i>
    <i r="1">
      <x v="369"/>
    </i>
    <i r="1">
      <x v="434"/>
    </i>
    <i r="1">
      <x v="435"/>
    </i>
    <i r="1">
      <x v="436"/>
    </i>
    <i>
      <x v="205"/>
    </i>
    <i r="1">
      <x v="27"/>
    </i>
    <i r="1">
      <x v="130"/>
    </i>
    <i r="1">
      <x v="156"/>
    </i>
    <i r="1">
      <x v="181"/>
    </i>
    <i r="1">
      <x v="197"/>
    </i>
    <i r="1">
      <x v="287"/>
    </i>
    <i r="1">
      <x v="369"/>
    </i>
    <i>
      <x v="206"/>
    </i>
    <i r="1">
      <x v="131"/>
    </i>
    <i r="1">
      <x v="156"/>
    </i>
    <i r="1">
      <x v="197"/>
    </i>
    <i r="1">
      <x v="287"/>
    </i>
    <i r="1">
      <x v="289"/>
    </i>
    <i r="1">
      <x v="344"/>
    </i>
    <i r="1">
      <x v="369"/>
    </i>
    <i r="1">
      <x v="436"/>
    </i>
    <i r="1">
      <x v="451"/>
    </i>
    <i>
      <x v="207"/>
    </i>
    <i r="1">
      <x v="156"/>
    </i>
    <i r="1">
      <x v="181"/>
    </i>
    <i r="1">
      <x v="272"/>
    </i>
    <i r="1">
      <x v="279"/>
    </i>
    <i r="1">
      <x v="286"/>
    </i>
    <i r="1">
      <x v="287"/>
    </i>
    <i r="1">
      <x v="369"/>
    </i>
    <i r="1">
      <x v="376"/>
    </i>
    <i r="1">
      <x v="434"/>
    </i>
    <i r="1">
      <x v="436"/>
    </i>
    <i r="1">
      <x v="450"/>
    </i>
    <i>
      <x v="208"/>
    </i>
    <i r="1">
      <x v="27"/>
    </i>
    <i r="1">
      <x v="131"/>
    </i>
    <i r="1">
      <x v="156"/>
    </i>
    <i r="1">
      <x v="181"/>
    </i>
    <i r="1">
      <x v="287"/>
    </i>
    <i r="1">
      <x v="289"/>
    </i>
    <i r="1">
      <x v="344"/>
    </i>
    <i r="1">
      <x v="369"/>
    </i>
    <i r="1">
      <x v="436"/>
    </i>
    <i>
      <x v="209"/>
    </i>
    <i r="1">
      <x v="131"/>
    </i>
    <i r="1">
      <x v="156"/>
    </i>
    <i r="1">
      <x v="197"/>
    </i>
    <i r="1">
      <x v="266"/>
    </i>
    <i r="1">
      <x v="287"/>
    </i>
    <i r="1">
      <x v="289"/>
    </i>
    <i r="1">
      <x v="340"/>
    </i>
    <i r="1">
      <x v="344"/>
    </i>
    <i r="1">
      <x v="369"/>
    </i>
    <i r="1">
      <x v="376"/>
    </i>
    <i r="1">
      <x v="384"/>
    </i>
    <i>
      <x v="210"/>
    </i>
    <i r="1">
      <x v="156"/>
    </i>
    <i r="1">
      <x v="287"/>
    </i>
    <i r="1">
      <x v="384"/>
    </i>
    <i r="1">
      <x v="437"/>
    </i>
    <i r="1">
      <x v="448"/>
    </i>
    <i r="1">
      <x v="460"/>
    </i>
    <i>
      <x v="211"/>
    </i>
    <i r="1">
      <x v="156"/>
    </i>
    <i r="1">
      <x v="159"/>
    </i>
    <i r="1">
      <x v="181"/>
    </i>
    <i r="1">
      <x v="282"/>
    </i>
    <i r="1">
      <x v="284"/>
    </i>
    <i r="1">
      <x v="287"/>
    </i>
    <i r="1">
      <x v="369"/>
    </i>
    <i r="1">
      <x v="435"/>
    </i>
    <i>
      <x v="212"/>
    </i>
    <i r="1">
      <x v="27"/>
    </i>
    <i r="1">
      <x v="131"/>
    </i>
    <i r="1">
      <x v="156"/>
    </i>
    <i r="1">
      <x v="181"/>
    </i>
    <i r="1">
      <x v="287"/>
    </i>
    <i r="1">
      <x v="289"/>
    </i>
    <i r="1">
      <x v="344"/>
    </i>
    <i r="1">
      <x v="369"/>
    </i>
    <i r="1">
      <x v="434"/>
    </i>
    <i r="1">
      <x v="448"/>
    </i>
    <i>
      <x v="213"/>
    </i>
    <i r="1">
      <x v="131"/>
    </i>
    <i r="1">
      <x v="156"/>
    </i>
    <i r="1">
      <x v="287"/>
    </i>
    <i r="1">
      <x v="344"/>
    </i>
    <i r="1">
      <x v="434"/>
    </i>
    <i>
      <x v="214"/>
    </i>
    <i r="1">
      <x v="156"/>
    </i>
    <i r="1">
      <x v="181"/>
    </i>
    <i r="1">
      <x v="205"/>
    </i>
    <i r="1">
      <x v="287"/>
    </i>
    <i r="1">
      <x v="289"/>
    </i>
    <i r="1">
      <x v="369"/>
    </i>
    <i r="1">
      <x v="430"/>
    </i>
    <i r="1">
      <x v="434"/>
    </i>
    <i r="1">
      <x v="435"/>
    </i>
    <i r="1">
      <x v="436"/>
    </i>
    <i>
      <x v="215"/>
    </i>
    <i r="1">
      <x v="27"/>
    </i>
    <i r="1">
      <x v="129"/>
    </i>
    <i r="1">
      <x v="130"/>
    </i>
    <i r="1">
      <x v="156"/>
    </i>
    <i r="1">
      <x v="181"/>
    </i>
    <i r="1">
      <x v="197"/>
    </i>
    <i r="1">
      <x v="266"/>
    </i>
    <i r="1">
      <x v="287"/>
    </i>
    <i r="1">
      <x v="289"/>
    </i>
    <i r="1">
      <x v="344"/>
    </i>
    <i r="1">
      <x v="369"/>
    </i>
    <i r="1">
      <x v="435"/>
    </i>
    <i r="1">
      <x v="437"/>
    </i>
    <i r="1">
      <x v="438"/>
    </i>
    <i r="1">
      <x v="439"/>
    </i>
    <i r="1">
      <x v="440"/>
    </i>
    <i r="1">
      <x v="441"/>
    </i>
    <i>
      <x v="216"/>
    </i>
    <i r="1">
      <x v="131"/>
    </i>
    <i r="1">
      <x v="132"/>
    </i>
    <i r="1">
      <x v="156"/>
    </i>
    <i r="1">
      <x v="197"/>
    </i>
    <i r="1">
      <x v="210"/>
    </i>
    <i r="1">
      <x v="213"/>
    </i>
    <i r="1">
      <x v="266"/>
    </i>
    <i r="1">
      <x v="287"/>
    </i>
    <i r="1">
      <x v="289"/>
    </i>
    <i r="1">
      <x v="340"/>
    </i>
    <i r="1">
      <x v="344"/>
    </i>
    <i r="1">
      <x v="369"/>
    </i>
    <i r="1">
      <x v="376"/>
    </i>
    <i r="1">
      <x v="384"/>
    </i>
    <i r="1">
      <x v="430"/>
    </i>
    <i r="1">
      <x v="433"/>
    </i>
    <i r="1">
      <x v="434"/>
    </i>
    <i r="1">
      <x v="435"/>
    </i>
    <i r="1">
      <x v="436"/>
    </i>
    <i r="1">
      <x v="437"/>
    </i>
    <i r="1">
      <x v="439"/>
    </i>
    <i r="1">
      <x v="441"/>
    </i>
    <i r="1">
      <x v="454"/>
    </i>
    <i>
      <x v="217"/>
    </i>
    <i r="1">
      <x v="7"/>
    </i>
    <i r="1">
      <x v="27"/>
    </i>
    <i r="1">
      <x v="112"/>
    </i>
    <i r="1">
      <x v="120"/>
    </i>
    <i r="1">
      <x v="124"/>
    </i>
    <i r="1">
      <x v="156"/>
    </i>
    <i r="1">
      <x v="175"/>
    </i>
    <i r="1">
      <x v="181"/>
    </i>
    <i r="1">
      <x v="197"/>
    </i>
    <i r="1">
      <x v="204"/>
    </i>
    <i r="1">
      <x v="210"/>
    </i>
    <i r="1">
      <x v="273"/>
    </i>
    <i r="1">
      <x v="279"/>
    </i>
    <i r="1">
      <x v="287"/>
    </i>
    <i r="1">
      <x v="289"/>
    </i>
    <i r="1">
      <x v="369"/>
    </i>
    <i r="1">
      <x v="433"/>
    </i>
    <i r="1">
      <x v="434"/>
    </i>
    <i r="1">
      <x v="435"/>
    </i>
    <i>
      <x v="218"/>
    </i>
    <i r="1">
      <x v="131"/>
    </i>
    <i r="1">
      <x v="156"/>
    </i>
    <i r="1">
      <x v="213"/>
    </i>
    <i r="1">
      <x v="287"/>
    </i>
    <i r="1">
      <x v="344"/>
    </i>
    <i r="1">
      <x v="384"/>
    </i>
    <i r="1">
      <x v="434"/>
    </i>
    <i r="1">
      <x v="435"/>
    </i>
    <i r="1">
      <x v="448"/>
    </i>
    <i r="1">
      <x v="459"/>
    </i>
    <i>
      <x v="219"/>
    </i>
    <i r="1">
      <x v="131"/>
    </i>
    <i r="1">
      <x v="154"/>
    </i>
    <i r="1">
      <x v="156"/>
    </i>
    <i r="1">
      <x v="181"/>
    </i>
    <i r="1">
      <x v="213"/>
    </i>
    <i r="1">
      <x v="287"/>
    </i>
    <i r="1">
      <x v="289"/>
    </i>
    <i r="1">
      <x v="344"/>
    </i>
    <i r="1">
      <x v="431"/>
    </i>
    <i r="1">
      <x v="433"/>
    </i>
    <i r="1">
      <x v="434"/>
    </i>
    <i r="1">
      <x v="435"/>
    </i>
    <i r="1">
      <x v="437"/>
    </i>
    <i r="1">
      <x v="448"/>
    </i>
    <i r="1">
      <x v="459"/>
    </i>
    <i>
      <x v="220"/>
    </i>
    <i r="1">
      <x v="27"/>
    </i>
    <i r="1">
      <x v="123"/>
    </i>
    <i r="1">
      <x v="156"/>
    </i>
    <i r="1">
      <x v="159"/>
    </i>
    <i r="1">
      <x v="181"/>
    </i>
    <i r="1">
      <x v="197"/>
    </i>
    <i r="1">
      <x v="206"/>
    </i>
    <i r="1">
      <x v="281"/>
    </i>
    <i r="1">
      <x v="282"/>
    </i>
    <i r="1">
      <x v="283"/>
    </i>
    <i r="1">
      <x v="284"/>
    </i>
    <i r="1">
      <x v="287"/>
    </i>
    <i r="1">
      <x v="289"/>
    </i>
    <i r="1">
      <x v="369"/>
    </i>
    <i>
      <x v="221"/>
    </i>
    <i r="1">
      <x v="181"/>
    </i>
    <i r="1">
      <x v="357"/>
    </i>
    <i r="1">
      <x v="358"/>
    </i>
    <i>
      <x v="222"/>
    </i>
    <i r="1">
      <x v="27"/>
    </i>
    <i r="1">
      <x v="31"/>
    </i>
    <i r="1">
      <x v="32"/>
    </i>
    <i r="1">
      <x v="72"/>
    </i>
    <i r="1">
      <x v="107"/>
    </i>
    <i r="1">
      <x v="122"/>
    </i>
    <i r="1">
      <x v="123"/>
    </i>
    <i r="1">
      <x v="126"/>
    </i>
    <i r="1">
      <x v="131"/>
    </i>
    <i r="1">
      <x v="155"/>
    </i>
    <i r="1">
      <x v="156"/>
    </i>
    <i r="1">
      <x v="159"/>
    </i>
    <i r="1">
      <x v="174"/>
    </i>
    <i r="1">
      <x v="181"/>
    </i>
    <i r="1">
      <x v="182"/>
    </i>
    <i r="1">
      <x v="197"/>
    </i>
    <i r="1">
      <x v="210"/>
    </i>
    <i r="1">
      <x v="213"/>
    </i>
    <i r="1">
      <x v="215"/>
    </i>
    <i r="1">
      <x v="266"/>
    </i>
    <i r="1">
      <x v="278"/>
    </i>
    <i r="1">
      <x v="287"/>
    </i>
    <i r="1">
      <x v="289"/>
    </i>
    <i r="1">
      <x v="344"/>
    </i>
    <i r="1">
      <x v="348"/>
    </i>
    <i r="1">
      <x v="349"/>
    </i>
    <i r="1">
      <x v="350"/>
    </i>
    <i r="1">
      <x v="352"/>
    </i>
    <i r="1">
      <x v="369"/>
    </i>
    <i r="1">
      <x v="371"/>
    </i>
    <i r="1">
      <x v="374"/>
    </i>
    <i r="1">
      <x v="376"/>
    </i>
    <i r="1">
      <x v="428"/>
    </i>
    <i r="1">
      <x v="429"/>
    </i>
    <i r="1">
      <x v="430"/>
    </i>
    <i r="1">
      <x v="431"/>
    </i>
    <i r="1">
      <x v="432"/>
    </i>
    <i r="1">
      <x v="433"/>
    </i>
    <i r="1">
      <x v="434"/>
    </i>
    <i r="1">
      <x v="435"/>
    </i>
    <i r="1">
      <x v="436"/>
    </i>
    <i r="1">
      <x v="437"/>
    </i>
    <i r="1">
      <x v="438"/>
    </i>
    <i r="1">
      <x v="439"/>
    </i>
    <i r="1">
      <x v="440"/>
    </i>
    <i r="1">
      <x v="441"/>
    </i>
    <i r="1">
      <x v="442"/>
    </i>
    <i r="1">
      <x v="443"/>
    </i>
    <i r="1">
      <x v="448"/>
    </i>
    <i r="1">
      <x v="450"/>
    </i>
    <i r="1">
      <x v="451"/>
    </i>
    <i r="1">
      <x v="465"/>
    </i>
    <i>
      <x v="223"/>
    </i>
    <i r="1">
      <x v="204"/>
    </i>
    <i>
      <x v="224"/>
    </i>
    <i r="1">
      <x v="181"/>
    </i>
    <i>
      <x v="225"/>
    </i>
    <i r="1">
      <x v="181"/>
    </i>
    <i>
      <x v="226"/>
    </i>
    <i r="1">
      <x v="181"/>
    </i>
    <i>
      <x v="227"/>
    </i>
    <i r="1">
      <x v="181"/>
    </i>
    <i>
      <x v="228"/>
    </i>
    <i r="1">
      <x v="181"/>
    </i>
    <i r="1">
      <x v="209"/>
    </i>
    <i>
      <x v="229"/>
    </i>
    <i r="1">
      <x v="27"/>
    </i>
    <i>
      <x v="230"/>
    </i>
    <i r="1">
      <x v="175"/>
    </i>
    <i>
      <x v="231"/>
    </i>
    <i r="1">
      <x v="156"/>
    </i>
    <i r="1">
      <x v="287"/>
    </i>
    <i>
      <x v="232"/>
    </i>
    <i r="1">
      <x v="131"/>
    </i>
    <i r="1">
      <x v="155"/>
    </i>
    <i r="1">
      <x v="213"/>
    </i>
    <i r="1">
      <x v="278"/>
    </i>
    <i r="1">
      <x v="287"/>
    </i>
    <i r="1">
      <x v="344"/>
    </i>
    <i>
      <x v="233"/>
    </i>
    <i r="1">
      <x v="27"/>
    </i>
    <i r="1">
      <x v="131"/>
    </i>
    <i r="1">
      <x v="156"/>
    </i>
    <i r="1">
      <x v="287"/>
    </i>
    <i r="1">
      <x v="289"/>
    </i>
    <i r="1">
      <x v="344"/>
    </i>
    <i r="1">
      <x v="369"/>
    </i>
    <i>
      <x v="234"/>
    </i>
    <i r="1">
      <x v="181"/>
    </i>
    <i t="grand">
      <x/>
    </i>
  </rowItems>
  <colFields count="1">
    <field x="-2"/>
  </colFields>
  <colItems count="3">
    <i>
      <x/>
    </i>
    <i i="1">
      <x v="1"/>
    </i>
    <i i="2">
      <x v="2"/>
    </i>
  </colItems>
  <dataFields count="3">
    <dataField name="Sum of accum_cost" fld="1" baseField="0" baseItem="0"/>
    <dataField name="Sum of allo_res" fld="2" baseField="0" baseItem="0"/>
    <dataField name="Sum of NBV" fld="3" baseField="0" baseItem="0"/>
  </dataFields>
  <formats count="715">
    <format dxfId="714">
      <pivotArea outline="0" collapsedLevelsAreSubtotals="1" fieldPosition="0"/>
    </format>
    <format dxfId="713">
      <pivotArea dataOnly="0" labelOnly="1" outline="0" fieldPosition="0">
        <references count="1">
          <reference field="4294967294" count="3">
            <x v="0"/>
            <x v="1"/>
            <x v="2"/>
          </reference>
        </references>
      </pivotArea>
    </format>
    <format dxfId="712">
      <pivotArea collapsedLevelsAreSubtotals="1" fieldPosition="0">
        <references count="2">
          <reference field="8" count="1" selected="0">
            <x v="11"/>
          </reference>
          <reference field="10" count="1">
            <x v="69"/>
          </reference>
        </references>
      </pivotArea>
    </format>
    <format dxfId="711">
      <pivotArea dataOnly="0" labelOnly="1" fieldPosition="0">
        <references count="2">
          <reference field="8" count="1" selected="0">
            <x v="11"/>
          </reference>
          <reference field="10" count="1">
            <x v="69"/>
          </reference>
        </references>
      </pivotArea>
    </format>
    <format dxfId="710">
      <pivotArea collapsedLevelsAreSubtotals="1" fieldPosition="0">
        <references count="1">
          <reference field="8" count="1">
            <x v="11"/>
          </reference>
        </references>
      </pivotArea>
    </format>
    <format dxfId="709">
      <pivotArea dataOnly="0" labelOnly="1" fieldPosition="0">
        <references count="1">
          <reference field="8" count="1">
            <x v="11"/>
          </reference>
        </references>
      </pivotArea>
    </format>
    <format dxfId="708">
      <pivotArea collapsedLevelsAreSubtotals="1" fieldPosition="0">
        <references count="2">
          <reference field="8" count="1" selected="0">
            <x v="11"/>
          </reference>
          <reference field="10" count="1">
            <x v="280"/>
          </reference>
        </references>
      </pivotArea>
    </format>
    <format dxfId="707">
      <pivotArea dataOnly="0" labelOnly="1" fieldPosition="0">
        <references count="2">
          <reference field="8" count="1" selected="0">
            <x v="11"/>
          </reference>
          <reference field="10" count="1">
            <x v="280"/>
          </reference>
        </references>
      </pivotArea>
    </format>
    <format dxfId="706">
      <pivotArea collapsedLevelsAreSubtotals="1" fieldPosition="0">
        <references count="2">
          <reference field="8" count="1" selected="0">
            <x v="14"/>
          </reference>
          <reference field="10" count="1">
            <x v="113"/>
          </reference>
        </references>
      </pivotArea>
    </format>
    <format dxfId="705">
      <pivotArea dataOnly="0" labelOnly="1" fieldPosition="0">
        <references count="2">
          <reference field="8" count="1" selected="0">
            <x v="14"/>
          </reference>
          <reference field="10" count="1">
            <x v="113"/>
          </reference>
        </references>
      </pivotArea>
    </format>
    <format dxfId="704">
      <pivotArea collapsedLevelsAreSubtotals="1" fieldPosition="0">
        <references count="2">
          <reference field="8" count="1" selected="0">
            <x v="14"/>
          </reference>
          <reference field="10" count="1">
            <x v="444"/>
          </reference>
        </references>
      </pivotArea>
    </format>
    <format dxfId="703">
      <pivotArea dataOnly="0" labelOnly="1" fieldPosition="0">
        <references count="2">
          <reference field="8" count="1" selected="0">
            <x v="14"/>
          </reference>
          <reference field="10" count="1">
            <x v="444"/>
          </reference>
        </references>
      </pivotArea>
    </format>
    <format dxfId="702">
      <pivotArea collapsedLevelsAreSubtotals="1" fieldPosition="0">
        <references count="2">
          <reference field="8" count="1" selected="0">
            <x v="20"/>
          </reference>
          <reference field="10" count="1">
            <x v="280"/>
          </reference>
        </references>
      </pivotArea>
    </format>
    <format dxfId="701">
      <pivotArea dataOnly="0" labelOnly="1" fieldPosition="0">
        <references count="2">
          <reference field="8" count="1" selected="0">
            <x v="20"/>
          </reference>
          <reference field="10" count="1">
            <x v="280"/>
          </reference>
        </references>
      </pivotArea>
    </format>
    <format dxfId="700">
      <pivotArea collapsedLevelsAreSubtotals="1" fieldPosition="0">
        <references count="2">
          <reference field="8" count="1" selected="0">
            <x v="21"/>
          </reference>
          <reference field="10" count="1">
            <x v="31"/>
          </reference>
        </references>
      </pivotArea>
    </format>
    <format dxfId="699">
      <pivotArea dataOnly="0" labelOnly="1" fieldPosition="0">
        <references count="2">
          <reference field="8" count="1" selected="0">
            <x v="21"/>
          </reference>
          <reference field="10" count="1">
            <x v="31"/>
          </reference>
        </references>
      </pivotArea>
    </format>
    <format dxfId="698">
      <pivotArea collapsedLevelsAreSubtotals="1" fieldPosition="0">
        <references count="2">
          <reference field="8" count="1" selected="0">
            <x v="23"/>
          </reference>
          <reference field="10" count="1">
            <x v="31"/>
          </reference>
        </references>
      </pivotArea>
    </format>
    <format dxfId="697">
      <pivotArea dataOnly="0" labelOnly="1" fieldPosition="0">
        <references count="2">
          <reference field="8" count="1" selected="0">
            <x v="23"/>
          </reference>
          <reference field="10" count="1">
            <x v="31"/>
          </reference>
        </references>
      </pivotArea>
    </format>
    <format dxfId="696">
      <pivotArea collapsedLevelsAreSubtotals="1" fieldPosition="0">
        <references count="2">
          <reference field="8" count="1" selected="0">
            <x v="32"/>
          </reference>
          <reference field="10" count="1">
            <x v="280"/>
          </reference>
        </references>
      </pivotArea>
    </format>
    <format dxfId="695">
      <pivotArea dataOnly="0" labelOnly="1" fieldPosition="0">
        <references count="2">
          <reference field="8" count="1" selected="0">
            <x v="32"/>
          </reference>
          <reference field="10" count="1">
            <x v="280"/>
          </reference>
        </references>
      </pivotArea>
    </format>
    <format dxfId="694">
      <pivotArea collapsedLevelsAreSubtotals="1" fieldPosition="0">
        <references count="2">
          <reference field="8" count="1" selected="0">
            <x v="34"/>
          </reference>
          <reference field="10" count="1">
            <x v="31"/>
          </reference>
        </references>
      </pivotArea>
    </format>
    <format dxfId="693">
      <pivotArea dataOnly="0" labelOnly="1" fieldPosition="0">
        <references count="2">
          <reference field="8" count="1" selected="0">
            <x v="34"/>
          </reference>
          <reference field="10" count="1">
            <x v="31"/>
          </reference>
        </references>
      </pivotArea>
    </format>
    <format dxfId="692">
      <pivotArea collapsedLevelsAreSubtotals="1" fieldPosition="0">
        <references count="2">
          <reference field="8" count="1" selected="0">
            <x v="34"/>
          </reference>
          <reference field="10" count="1">
            <x v="430"/>
          </reference>
        </references>
      </pivotArea>
    </format>
    <format dxfId="691">
      <pivotArea dataOnly="0" labelOnly="1" fieldPosition="0">
        <references count="2">
          <reference field="8" count="1" selected="0">
            <x v="34"/>
          </reference>
          <reference field="10" count="1">
            <x v="430"/>
          </reference>
        </references>
      </pivotArea>
    </format>
    <format dxfId="690">
      <pivotArea collapsedLevelsAreSubtotals="1" fieldPosition="0">
        <references count="2">
          <reference field="8" count="1" selected="0">
            <x v="35"/>
          </reference>
          <reference field="10" count="2">
            <x v="204"/>
            <x v="210"/>
          </reference>
        </references>
      </pivotArea>
    </format>
    <format dxfId="689">
      <pivotArea dataOnly="0" labelOnly="1" fieldPosition="0">
        <references count="2">
          <reference field="8" count="1" selected="0">
            <x v="35"/>
          </reference>
          <reference field="10" count="2">
            <x v="204"/>
            <x v="210"/>
          </reference>
        </references>
      </pivotArea>
    </format>
    <format dxfId="688">
      <pivotArea collapsedLevelsAreSubtotals="1" fieldPosition="0">
        <references count="2">
          <reference field="8" count="1" selected="0">
            <x v="35"/>
          </reference>
          <reference field="10" count="2">
            <x v="271"/>
            <x v="279"/>
          </reference>
        </references>
      </pivotArea>
    </format>
    <format dxfId="687">
      <pivotArea dataOnly="0" labelOnly="1" fieldPosition="0">
        <references count="2">
          <reference field="8" count="1" selected="0">
            <x v="35"/>
          </reference>
          <reference field="10" count="2">
            <x v="271"/>
            <x v="279"/>
          </reference>
        </references>
      </pivotArea>
    </format>
    <format dxfId="686">
      <pivotArea collapsedLevelsAreSubtotals="1" fieldPosition="0">
        <references count="2">
          <reference field="8" count="1" selected="0">
            <x v="37"/>
          </reference>
          <reference field="10" count="7">
            <x v="70"/>
            <x v="116"/>
            <x v="159"/>
            <x v="245"/>
            <x v="286"/>
            <x v="332"/>
            <x v="369"/>
          </reference>
        </references>
      </pivotArea>
    </format>
    <format dxfId="685">
      <pivotArea dataOnly="0" labelOnly="1" fieldPosition="0">
        <references count="2">
          <reference field="8" count="1" selected="0">
            <x v="37"/>
          </reference>
          <reference field="10" count="7">
            <x v="70"/>
            <x v="116"/>
            <x v="159"/>
            <x v="245"/>
            <x v="286"/>
            <x v="332"/>
            <x v="369"/>
          </reference>
        </references>
      </pivotArea>
    </format>
    <format dxfId="684">
      <pivotArea collapsedLevelsAreSubtotals="1" fieldPosition="0">
        <references count="2">
          <reference field="8" count="1" selected="0">
            <x v="38"/>
          </reference>
          <reference field="10" count="1">
            <x v="388"/>
          </reference>
        </references>
      </pivotArea>
    </format>
    <format dxfId="683">
      <pivotArea dataOnly="0" labelOnly="1" fieldPosition="0">
        <references count="2">
          <reference field="8" count="1" selected="0">
            <x v="38"/>
          </reference>
          <reference field="10" count="1">
            <x v="388"/>
          </reference>
        </references>
      </pivotArea>
    </format>
    <format dxfId="682">
      <pivotArea collapsedLevelsAreSubtotals="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681">
      <pivotArea dataOnly="0" labelOnly="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680">
      <pivotArea collapsedLevelsAreSubtotals="1" fieldPosition="0">
        <references count="2">
          <reference field="8" count="1" selected="0">
            <x v="94"/>
          </reference>
          <reference field="10" count="1">
            <x v="32"/>
          </reference>
        </references>
      </pivotArea>
    </format>
    <format dxfId="679">
      <pivotArea dataOnly="0" labelOnly="1" fieldPosition="0">
        <references count="2">
          <reference field="8" count="1" selected="0">
            <x v="94"/>
          </reference>
          <reference field="10" count="1">
            <x v="32"/>
          </reference>
        </references>
      </pivotArea>
    </format>
    <format dxfId="678">
      <pivotArea collapsedLevelsAreSubtotals="1" fieldPosition="0">
        <references count="2">
          <reference field="8" count="1" selected="0">
            <x v="94"/>
          </reference>
          <reference field="10" count="2">
            <x v="88"/>
            <x v="89"/>
          </reference>
        </references>
      </pivotArea>
    </format>
    <format dxfId="677">
      <pivotArea dataOnly="0" labelOnly="1" fieldPosition="0">
        <references count="2">
          <reference field="8" count="1" selected="0">
            <x v="94"/>
          </reference>
          <reference field="10" count="2">
            <x v="88"/>
            <x v="89"/>
          </reference>
        </references>
      </pivotArea>
    </format>
    <format dxfId="676">
      <pivotArea collapsedLevelsAreSubtotals="1" fieldPosition="0">
        <references count="2">
          <reference field="8" count="1" selected="0">
            <x v="94"/>
          </reference>
          <reference field="10" count="1">
            <x v="194"/>
          </reference>
        </references>
      </pivotArea>
    </format>
    <format dxfId="675">
      <pivotArea dataOnly="0" labelOnly="1" fieldPosition="0">
        <references count="2">
          <reference field="8" count="1" selected="0">
            <x v="94"/>
          </reference>
          <reference field="10" count="1">
            <x v="194"/>
          </reference>
        </references>
      </pivotArea>
    </format>
    <format dxfId="674">
      <pivotArea collapsedLevelsAreSubtotals="1" fieldPosition="0">
        <references count="2">
          <reference field="8" count="1" selected="0">
            <x v="94"/>
          </reference>
          <reference field="10" count="1">
            <x v="297"/>
          </reference>
        </references>
      </pivotArea>
    </format>
    <format dxfId="673">
      <pivotArea dataOnly="0" labelOnly="1" fieldPosition="0">
        <references count="2">
          <reference field="8" count="1" selected="0">
            <x v="94"/>
          </reference>
          <reference field="10" count="1">
            <x v="297"/>
          </reference>
        </references>
      </pivotArea>
    </format>
    <format dxfId="672">
      <pivotArea collapsedLevelsAreSubtotals="1" fieldPosition="0">
        <references count="2">
          <reference field="8" count="1" selected="0">
            <x v="94"/>
          </reference>
          <reference field="10" count="1">
            <x v="394"/>
          </reference>
        </references>
      </pivotArea>
    </format>
    <format dxfId="671">
      <pivotArea dataOnly="0" labelOnly="1" fieldPosition="0">
        <references count="2">
          <reference field="8" count="1" selected="0">
            <x v="94"/>
          </reference>
          <reference field="10" count="1">
            <x v="394"/>
          </reference>
        </references>
      </pivotArea>
    </format>
    <format dxfId="670">
      <pivotArea collapsedLevelsAreSubtotals="1" fieldPosition="0">
        <references count="2">
          <reference field="8" count="1" selected="0">
            <x v="95"/>
          </reference>
          <reference field="10" count="1">
            <x v="31"/>
          </reference>
        </references>
      </pivotArea>
    </format>
    <format dxfId="669">
      <pivotArea dataOnly="0" labelOnly="1" fieldPosition="0">
        <references count="2">
          <reference field="8" count="1" selected="0">
            <x v="95"/>
          </reference>
          <reference field="10" count="1">
            <x v="31"/>
          </reference>
        </references>
      </pivotArea>
    </format>
    <format dxfId="668">
      <pivotArea collapsedLevelsAreSubtotals="1" fieldPosition="0">
        <references count="2">
          <reference field="8" count="1" selected="0">
            <x v="95"/>
          </reference>
          <reference field="10" count="1">
            <x v="76"/>
          </reference>
        </references>
      </pivotArea>
    </format>
    <format dxfId="667">
      <pivotArea dataOnly="0" labelOnly="1" fieldPosition="0">
        <references count="2">
          <reference field="8" count="1" selected="0">
            <x v="95"/>
          </reference>
          <reference field="10" count="1">
            <x v="76"/>
          </reference>
        </references>
      </pivotArea>
    </format>
    <format dxfId="666">
      <pivotArea collapsedLevelsAreSubtotals="1" fieldPosition="0">
        <references count="2">
          <reference field="8" count="1" selected="0">
            <x v="95"/>
          </reference>
          <reference field="10" count="1">
            <x v="405"/>
          </reference>
        </references>
      </pivotArea>
    </format>
    <format dxfId="665">
      <pivotArea dataOnly="0" labelOnly="1" fieldPosition="0">
        <references count="2">
          <reference field="8" count="1" selected="0">
            <x v="95"/>
          </reference>
          <reference field="10" count="1">
            <x v="405"/>
          </reference>
        </references>
      </pivotArea>
    </format>
    <format dxfId="664">
      <pivotArea collapsedLevelsAreSubtotals="1" fieldPosition="0">
        <references count="2">
          <reference field="8" count="1" selected="0">
            <x v="96"/>
          </reference>
          <reference field="10" count="3">
            <x v="20"/>
            <x v="31"/>
            <x v="32"/>
          </reference>
        </references>
      </pivotArea>
    </format>
    <format dxfId="663">
      <pivotArea dataOnly="0" labelOnly="1" fieldPosition="0">
        <references count="2">
          <reference field="8" count="1" selected="0">
            <x v="96"/>
          </reference>
          <reference field="10" count="3">
            <x v="20"/>
            <x v="31"/>
            <x v="32"/>
          </reference>
        </references>
      </pivotArea>
    </format>
    <format dxfId="662">
      <pivotArea collapsedLevelsAreSubtotals="1" fieldPosition="0">
        <references count="2">
          <reference field="8" count="1" selected="0">
            <x v="96"/>
          </reference>
          <reference field="10" count="1">
            <x v="47"/>
          </reference>
        </references>
      </pivotArea>
    </format>
    <format dxfId="661">
      <pivotArea dataOnly="0" labelOnly="1" fieldPosition="0">
        <references count="2">
          <reference field="8" count="1" selected="0">
            <x v="96"/>
          </reference>
          <reference field="10" count="1">
            <x v="47"/>
          </reference>
        </references>
      </pivotArea>
    </format>
    <format dxfId="660">
      <pivotArea collapsedLevelsAreSubtotals="1" fieldPosition="0">
        <references count="2">
          <reference field="8" count="1" selected="0">
            <x v="96"/>
          </reference>
          <reference field="10" count="1">
            <x v="52"/>
          </reference>
        </references>
      </pivotArea>
    </format>
    <format dxfId="659">
      <pivotArea dataOnly="0" labelOnly="1" fieldPosition="0">
        <references count="2">
          <reference field="8" count="1" selected="0">
            <x v="96"/>
          </reference>
          <reference field="10" count="1">
            <x v="52"/>
          </reference>
        </references>
      </pivotArea>
    </format>
    <format dxfId="658">
      <pivotArea collapsedLevelsAreSubtotals="1" fieldPosition="0">
        <references count="2">
          <reference field="8" count="1" selected="0">
            <x v="96"/>
          </reference>
          <reference field="10" count="1">
            <x v="88"/>
          </reference>
        </references>
      </pivotArea>
    </format>
    <format dxfId="657">
      <pivotArea dataOnly="0" labelOnly="1" fieldPosition="0">
        <references count="2">
          <reference field="8" count="1" selected="0">
            <x v="96"/>
          </reference>
          <reference field="10" count="1">
            <x v="88"/>
          </reference>
        </references>
      </pivotArea>
    </format>
    <format dxfId="656">
      <pivotArea collapsedLevelsAreSubtotals="1" fieldPosition="0">
        <references count="2">
          <reference field="8" count="1" selected="0">
            <x v="96"/>
          </reference>
          <reference field="10" count="1">
            <x v="394"/>
          </reference>
        </references>
      </pivotArea>
    </format>
    <format dxfId="655">
      <pivotArea dataOnly="0" labelOnly="1" fieldPosition="0">
        <references count="2">
          <reference field="8" count="1" selected="0">
            <x v="96"/>
          </reference>
          <reference field="10" count="1">
            <x v="394"/>
          </reference>
        </references>
      </pivotArea>
    </format>
    <format dxfId="654">
      <pivotArea collapsedLevelsAreSubtotals="1" fieldPosition="0">
        <references count="2">
          <reference field="8" count="1" selected="0">
            <x v="101"/>
          </reference>
          <reference field="10" count="1">
            <x v="31"/>
          </reference>
        </references>
      </pivotArea>
    </format>
    <format dxfId="653">
      <pivotArea dataOnly="0" labelOnly="1" fieldPosition="0">
        <references count="2">
          <reference field="8" count="1" selected="0">
            <x v="101"/>
          </reference>
          <reference field="10" count="1">
            <x v="31"/>
          </reference>
        </references>
      </pivotArea>
    </format>
    <format dxfId="652">
      <pivotArea collapsedLevelsAreSubtotals="1" fieldPosition="0">
        <references count="2">
          <reference field="8" count="1" selected="0">
            <x v="101"/>
          </reference>
          <reference field="10" count="1">
            <x v="44"/>
          </reference>
        </references>
      </pivotArea>
    </format>
    <format dxfId="651">
      <pivotArea dataOnly="0" labelOnly="1" fieldPosition="0">
        <references count="2">
          <reference field="8" count="1" selected="0">
            <x v="101"/>
          </reference>
          <reference field="10" count="1">
            <x v="44"/>
          </reference>
        </references>
      </pivotArea>
    </format>
    <format dxfId="650">
      <pivotArea collapsedLevelsAreSubtotals="1" fieldPosition="0">
        <references count="2">
          <reference field="8" count="1" selected="0">
            <x v="101"/>
          </reference>
          <reference field="10" count="3">
            <x v="73"/>
            <x v="75"/>
            <x v="76"/>
          </reference>
        </references>
      </pivotArea>
    </format>
    <format dxfId="649">
      <pivotArea dataOnly="0" labelOnly="1" fieldPosition="0">
        <references count="2">
          <reference field="8" count="1" selected="0">
            <x v="101"/>
          </reference>
          <reference field="10" count="3">
            <x v="73"/>
            <x v="75"/>
            <x v="76"/>
          </reference>
        </references>
      </pivotArea>
    </format>
    <format dxfId="648">
      <pivotArea collapsedLevelsAreSubtotals="1" fieldPosition="0">
        <references count="2">
          <reference field="8" count="1" selected="0">
            <x v="104"/>
          </reference>
          <reference field="10" count="1">
            <x v="309"/>
          </reference>
        </references>
      </pivotArea>
    </format>
    <format dxfId="647">
      <pivotArea dataOnly="0" labelOnly="1" fieldPosition="0">
        <references count="2">
          <reference field="8" count="1" selected="0">
            <x v="104"/>
          </reference>
          <reference field="10" count="1">
            <x v="309"/>
          </reference>
        </references>
      </pivotArea>
    </format>
    <format dxfId="646">
      <pivotArea collapsedLevelsAreSubtotals="1" fieldPosition="0">
        <references count="2">
          <reference field="8" count="1" selected="0">
            <x v="112"/>
          </reference>
          <reference field="10" count="3">
            <x v="13"/>
            <x v="31"/>
            <x v="32"/>
          </reference>
        </references>
      </pivotArea>
    </format>
    <format dxfId="645">
      <pivotArea dataOnly="0" labelOnly="1" fieldPosition="0">
        <references count="2">
          <reference field="8" count="1" selected="0">
            <x v="112"/>
          </reference>
          <reference field="10" count="3">
            <x v="13"/>
            <x v="31"/>
            <x v="32"/>
          </reference>
        </references>
      </pivotArea>
    </format>
    <format dxfId="644">
      <pivotArea collapsedLevelsAreSubtotals="1" fieldPosition="0">
        <references count="2">
          <reference field="8" count="1" selected="0">
            <x v="112"/>
          </reference>
          <reference field="10" count="1">
            <x v="52"/>
          </reference>
        </references>
      </pivotArea>
    </format>
    <format dxfId="643">
      <pivotArea dataOnly="0" labelOnly="1" fieldPosition="0">
        <references count="2">
          <reference field="8" count="1" selected="0">
            <x v="112"/>
          </reference>
          <reference field="10" count="1">
            <x v="52"/>
          </reference>
        </references>
      </pivotArea>
    </format>
    <format dxfId="642">
      <pivotArea collapsedLevelsAreSubtotals="1" fieldPosition="0">
        <references count="2">
          <reference field="8" count="1" selected="0">
            <x v="112"/>
          </reference>
          <reference field="10" count="1">
            <x v="89"/>
          </reference>
        </references>
      </pivotArea>
    </format>
    <format dxfId="641">
      <pivotArea dataOnly="0" labelOnly="1" fieldPosition="0">
        <references count="2">
          <reference field="8" count="1" selected="0">
            <x v="112"/>
          </reference>
          <reference field="10" count="1">
            <x v="89"/>
          </reference>
        </references>
      </pivotArea>
    </format>
    <format dxfId="640">
      <pivotArea collapsedLevelsAreSubtotals="1" fieldPosition="0">
        <references count="2">
          <reference field="8" count="1" selected="0">
            <x v="112"/>
          </reference>
          <reference field="10" count="1">
            <x v="151"/>
          </reference>
        </references>
      </pivotArea>
    </format>
    <format dxfId="639">
      <pivotArea dataOnly="0" labelOnly="1" fieldPosition="0">
        <references count="2">
          <reference field="8" count="1" selected="0">
            <x v="112"/>
          </reference>
          <reference field="10" count="1">
            <x v="151"/>
          </reference>
        </references>
      </pivotArea>
    </format>
    <format dxfId="638">
      <pivotArea collapsedLevelsAreSubtotals="1" fieldPosition="0">
        <references count="2">
          <reference field="8" count="1" selected="0">
            <x v="112"/>
          </reference>
          <reference field="10" count="1">
            <x v="210"/>
          </reference>
        </references>
      </pivotArea>
    </format>
    <format dxfId="637">
      <pivotArea dataOnly="0" labelOnly="1" fieldPosition="0">
        <references count="2">
          <reference field="8" count="1" selected="0">
            <x v="112"/>
          </reference>
          <reference field="10" count="1">
            <x v="210"/>
          </reference>
        </references>
      </pivotArea>
    </format>
    <format dxfId="636">
      <pivotArea collapsedLevelsAreSubtotals="1" fieldPosition="0">
        <references count="2">
          <reference field="8" count="1" selected="0">
            <x v="112"/>
          </reference>
          <reference field="10" count="1">
            <x v="394"/>
          </reference>
        </references>
      </pivotArea>
    </format>
    <format dxfId="635">
      <pivotArea dataOnly="0" labelOnly="1" fieldPosition="0">
        <references count="2">
          <reference field="8" count="1" selected="0">
            <x v="112"/>
          </reference>
          <reference field="10" count="1">
            <x v="394"/>
          </reference>
        </references>
      </pivotArea>
    </format>
    <format dxfId="634">
      <pivotArea collapsedLevelsAreSubtotals="1" fieldPosition="0">
        <references count="2">
          <reference field="8" count="1" selected="0">
            <x v="113"/>
          </reference>
          <reference field="10" count="4">
            <x v="2"/>
            <x v="17"/>
            <x v="18"/>
            <x v="19"/>
          </reference>
        </references>
      </pivotArea>
    </format>
    <format dxfId="633">
      <pivotArea dataOnly="0" labelOnly="1" fieldPosition="0">
        <references count="2">
          <reference field="8" count="1" selected="0">
            <x v="113"/>
          </reference>
          <reference field="10" count="4">
            <x v="2"/>
            <x v="17"/>
            <x v="18"/>
            <x v="19"/>
          </reference>
        </references>
      </pivotArea>
    </format>
    <format dxfId="632">
      <pivotArea collapsedLevelsAreSubtotals="1" fieldPosition="0">
        <references count="2">
          <reference field="8" count="1" selected="0">
            <x v="113"/>
          </reference>
          <reference field="10" count="1">
            <x v="32"/>
          </reference>
        </references>
      </pivotArea>
    </format>
    <format dxfId="631">
      <pivotArea dataOnly="0" labelOnly="1" fieldPosition="0">
        <references count="2">
          <reference field="8" count="1" selected="0">
            <x v="113"/>
          </reference>
          <reference field="10" count="1">
            <x v="32"/>
          </reference>
        </references>
      </pivotArea>
    </format>
    <format dxfId="630">
      <pivotArea collapsedLevelsAreSubtotals="1" fieldPosition="0">
        <references count="2">
          <reference field="8" count="1" selected="0">
            <x v="113"/>
          </reference>
          <reference field="10" count="2">
            <x v="49"/>
            <x v="52"/>
          </reference>
        </references>
      </pivotArea>
    </format>
    <format dxfId="629">
      <pivotArea dataOnly="0" labelOnly="1" fieldPosition="0">
        <references count="2">
          <reference field="8" count="1" selected="0">
            <x v="113"/>
          </reference>
          <reference field="10" count="2">
            <x v="49"/>
            <x v="52"/>
          </reference>
        </references>
      </pivotArea>
    </format>
    <format dxfId="628">
      <pivotArea collapsedLevelsAreSubtotals="1" fieldPosition="0">
        <references count="2">
          <reference field="8" count="1" selected="0">
            <x v="113"/>
          </reference>
          <reference field="10" count="2">
            <x v="87"/>
            <x v="88"/>
          </reference>
        </references>
      </pivotArea>
    </format>
    <format dxfId="627">
      <pivotArea dataOnly="0" labelOnly="1" fieldPosition="0">
        <references count="2">
          <reference field="8" count="1" selected="0">
            <x v="113"/>
          </reference>
          <reference field="10" count="2">
            <x v="87"/>
            <x v="88"/>
          </reference>
        </references>
      </pivotArea>
    </format>
    <format dxfId="626">
      <pivotArea collapsedLevelsAreSubtotals="1" fieldPosition="0">
        <references count="2">
          <reference field="8" count="1" selected="0">
            <x v="113"/>
          </reference>
          <reference field="10" count="2">
            <x v="392"/>
            <x v="394"/>
          </reference>
        </references>
      </pivotArea>
    </format>
    <format dxfId="625">
      <pivotArea dataOnly="0" labelOnly="1" fieldPosition="0">
        <references count="2">
          <reference field="8" count="1" selected="0">
            <x v="113"/>
          </reference>
          <reference field="10" count="2">
            <x v="392"/>
            <x v="394"/>
          </reference>
        </references>
      </pivotArea>
    </format>
    <format dxfId="624">
      <pivotArea collapsedLevelsAreSubtotals="1" fieldPosition="0">
        <references count="2">
          <reference field="8" count="1" selected="0">
            <x v="114"/>
          </reference>
          <reference field="10" count="3">
            <x v="17"/>
            <x v="31"/>
            <x v="32"/>
          </reference>
        </references>
      </pivotArea>
    </format>
    <format dxfId="623">
      <pivotArea dataOnly="0" labelOnly="1" fieldPosition="0">
        <references count="2">
          <reference field="8" count="1" selected="0">
            <x v="114"/>
          </reference>
          <reference field="10" count="3">
            <x v="17"/>
            <x v="31"/>
            <x v="32"/>
          </reference>
        </references>
      </pivotArea>
    </format>
    <format dxfId="622">
      <pivotArea collapsedLevelsAreSubtotals="1" fieldPosition="0">
        <references count="2">
          <reference field="8" count="1" selected="0">
            <x v="114"/>
          </reference>
          <reference field="10" count="1">
            <x v="52"/>
          </reference>
        </references>
      </pivotArea>
    </format>
    <format dxfId="621">
      <pivotArea dataOnly="0" labelOnly="1" fieldPosition="0">
        <references count="2">
          <reference field="8" count="1" selected="0">
            <x v="114"/>
          </reference>
          <reference field="10" count="1">
            <x v="52"/>
          </reference>
        </references>
      </pivotArea>
    </format>
    <format dxfId="620">
      <pivotArea collapsedLevelsAreSubtotals="1" fieldPosition="0">
        <references count="2">
          <reference field="8" count="1" selected="0">
            <x v="114"/>
          </reference>
          <reference field="10" count="1">
            <x v="88"/>
          </reference>
        </references>
      </pivotArea>
    </format>
    <format dxfId="619">
      <pivotArea dataOnly="0" labelOnly="1" fieldPosition="0">
        <references count="2">
          <reference field="8" count="1" selected="0">
            <x v="114"/>
          </reference>
          <reference field="10" count="1">
            <x v="88"/>
          </reference>
        </references>
      </pivotArea>
    </format>
    <format dxfId="618">
      <pivotArea collapsedLevelsAreSubtotals="1" fieldPosition="0">
        <references count="2">
          <reference field="8" count="1" selected="0">
            <x v="114"/>
          </reference>
          <reference field="10" count="1">
            <x v="194"/>
          </reference>
        </references>
      </pivotArea>
    </format>
    <format dxfId="617">
      <pivotArea dataOnly="0" labelOnly="1" fieldPosition="0">
        <references count="2">
          <reference field="8" count="1" selected="0">
            <x v="114"/>
          </reference>
          <reference field="10" count="1">
            <x v="194"/>
          </reference>
        </references>
      </pivotArea>
    </format>
    <format dxfId="616">
      <pivotArea collapsedLevelsAreSubtotals="1" fieldPosition="0">
        <references count="2">
          <reference field="8" count="1" selected="0">
            <x v="114"/>
          </reference>
          <reference field="10" count="2">
            <x v="394"/>
            <x v="395"/>
          </reference>
        </references>
      </pivotArea>
    </format>
    <format dxfId="615">
      <pivotArea dataOnly="0" labelOnly="1" fieldPosition="0">
        <references count="2">
          <reference field="8" count="1" selected="0">
            <x v="114"/>
          </reference>
          <reference field="10" count="2">
            <x v="394"/>
            <x v="395"/>
          </reference>
        </references>
      </pivotArea>
    </format>
    <format dxfId="614">
      <pivotArea collapsedLevelsAreSubtotals="1" fieldPosition="0">
        <references count="2">
          <reference field="8" count="1" selected="0">
            <x v="115"/>
          </reference>
          <reference field="10" count="1">
            <x v="151"/>
          </reference>
        </references>
      </pivotArea>
    </format>
    <format dxfId="613">
      <pivotArea dataOnly="0" labelOnly="1" fieldPosition="0">
        <references count="2">
          <reference field="8" count="1" selected="0">
            <x v="115"/>
          </reference>
          <reference field="10" count="1">
            <x v="151"/>
          </reference>
        </references>
      </pivotArea>
    </format>
    <format dxfId="612">
      <pivotArea collapsedLevelsAreSubtotals="1" fieldPosition="0">
        <references count="2">
          <reference field="8" count="1" selected="0">
            <x v="115"/>
          </reference>
          <reference field="10" count="1">
            <x v="394"/>
          </reference>
        </references>
      </pivotArea>
    </format>
    <format dxfId="611">
      <pivotArea dataOnly="0" labelOnly="1" fieldPosition="0">
        <references count="2">
          <reference field="8" count="1" selected="0">
            <x v="115"/>
          </reference>
          <reference field="10" count="1">
            <x v="394"/>
          </reference>
        </references>
      </pivotArea>
    </format>
    <format dxfId="610">
      <pivotArea collapsedLevelsAreSubtotals="1" fieldPosition="0">
        <references count="2">
          <reference field="8" count="1" selected="0">
            <x v="120"/>
          </reference>
          <reference field="10" count="1">
            <x v="32"/>
          </reference>
        </references>
      </pivotArea>
    </format>
    <format dxfId="609">
      <pivotArea dataOnly="0" labelOnly="1" fieldPosition="0">
        <references count="2">
          <reference field="8" count="1" selected="0">
            <x v="120"/>
          </reference>
          <reference field="10" count="1">
            <x v="32"/>
          </reference>
        </references>
      </pivotArea>
    </format>
    <format dxfId="608">
      <pivotArea collapsedLevelsAreSubtotals="1" fieldPosition="0">
        <references count="2">
          <reference field="8" count="1" selected="0">
            <x v="120"/>
          </reference>
          <reference field="10" count="1">
            <x v="175"/>
          </reference>
        </references>
      </pivotArea>
    </format>
    <format dxfId="607">
      <pivotArea dataOnly="0" labelOnly="1" fieldPosition="0">
        <references count="2">
          <reference field="8" count="1" selected="0">
            <x v="120"/>
          </reference>
          <reference field="10" count="1">
            <x v="175"/>
          </reference>
        </references>
      </pivotArea>
    </format>
    <format dxfId="606">
      <pivotArea collapsedLevelsAreSubtotals="1" fieldPosition="0">
        <references count="2">
          <reference field="8" count="1" selected="0">
            <x v="120"/>
          </reference>
          <reference field="10" count="1">
            <x v="291"/>
          </reference>
        </references>
      </pivotArea>
    </format>
    <format dxfId="605">
      <pivotArea dataOnly="0" labelOnly="1" fieldPosition="0">
        <references count="2">
          <reference field="8" count="1" selected="0">
            <x v="120"/>
          </reference>
          <reference field="10" count="1">
            <x v="291"/>
          </reference>
        </references>
      </pivotArea>
    </format>
    <format dxfId="604">
      <pivotArea collapsedLevelsAreSubtotals="1" fieldPosition="0">
        <references count="2">
          <reference field="8" count="1" selected="0">
            <x v="120"/>
          </reference>
          <reference field="10" count="1">
            <x v="394"/>
          </reference>
        </references>
      </pivotArea>
    </format>
    <format dxfId="603">
      <pivotArea dataOnly="0" labelOnly="1" fieldPosition="0">
        <references count="2">
          <reference field="8" count="1" selected="0">
            <x v="120"/>
          </reference>
          <reference field="10" count="1">
            <x v="394"/>
          </reference>
        </references>
      </pivotArea>
    </format>
    <format dxfId="602">
      <pivotArea collapsedLevelsAreSubtotals="1" fieldPosition="0">
        <references count="2">
          <reference field="8" count="1" selected="0">
            <x v="122"/>
          </reference>
          <reference field="10" count="1">
            <x v="31"/>
          </reference>
        </references>
      </pivotArea>
    </format>
    <format dxfId="601">
      <pivotArea dataOnly="0" labelOnly="1" fieldPosition="0">
        <references count="2">
          <reference field="8" count="1" selected="0">
            <x v="122"/>
          </reference>
          <reference field="10" count="1">
            <x v="31"/>
          </reference>
        </references>
      </pivotArea>
    </format>
    <format dxfId="600">
      <pivotArea collapsedLevelsAreSubtotals="1" fieldPosition="0">
        <references count="2">
          <reference field="8" count="1" selected="0">
            <x v="122"/>
          </reference>
          <reference field="10" count="1">
            <x v="151"/>
          </reference>
        </references>
      </pivotArea>
    </format>
    <format dxfId="599">
      <pivotArea dataOnly="0" labelOnly="1" fieldPosition="0">
        <references count="2">
          <reference field="8" count="1" selected="0">
            <x v="122"/>
          </reference>
          <reference field="10" count="1">
            <x v="151"/>
          </reference>
        </references>
      </pivotArea>
    </format>
    <format dxfId="598">
      <pivotArea collapsedLevelsAreSubtotals="1" fieldPosition="0">
        <references count="2">
          <reference field="8" count="1" selected="0">
            <x v="123"/>
          </reference>
          <reference field="10" count="1">
            <x v="17"/>
          </reference>
        </references>
      </pivotArea>
    </format>
    <format dxfId="597">
      <pivotArea dataOnly="0" labelOnly="1" fieldPosition="0">
        <references count="2">
          <reference field="8" count="1" selected="0">
            <x v="123"/>
          </reference>
          <reference field="10" count="1">
            <x v="17"/>
          </reference>
        </references>
      </pivotArea>
    </format>
    <format dxfId="596">
      <pivotArea collapsedLevelsAreSubtotals="1" fieldPosition="0">
        <references count="2">
          <reference field="8" count="1" selected="0">
            <x v="123"/>
          </reference>
          <reference field="10" count="1">
            <x v="204"/>
          </reference>
        </references>
      </pivotArea>
    </format>
    <format dxfId="595">
      <pivotArea dataOnly="0" labelOnly="1" fieldPosition="0">
        <references count="2">
          <reference field="8" count="1" selected="0">
            <x v="123"/>
          </reference>
          <reference field="10" count="1">
            <x v="204"/>
          </reference>
        </references>
      </pivotArea>
    </format>
    <format dxfId="594">
      <pivotArea collapsedLevelsAreSubtotals="1" fieldPosition="0">
        <references count="2">
          <reference field="8" count="1" selected="0">
            <x v="126"/>
          </reference>
          <reference field="10" count="7">
            <x v="68"/>
            <x v="181"/>
            <x v="192"/>
            <x v="203"/>
            <x v="344"/>
            <x v="361"/>
            <x v="400"/>
          </reference>
        </references>
      </pivotArea>
    </format>
    <format dxfId="593">
      <pivotArea dataOnly="0" labelOnly="1" fieldPosition="0">
        <references count="2">
          <reference field="8" count="1" selected="0">
            <x v="126"/>
          </reference>
          <reference field="10" count="7">
            <x v="68"/>
            <x v="181"/>
            <x v="192"/>
            <x v="203"/>
            <x v="344"/>
            <x v="361"/>
            <x v="400"/>
          </reference>
        </references>
      </pivotArea>
    </format>
    <format dxfId="592">
      <pivotArea collapsedLevelsAreSubtotals="1" fieldPosition="0">
        <references count="2">
          <reference field="8" count="1" selected="0">
            <x v="127"/>
          </reference>
          <reference field="10" count="1">
            <x v="12"/>
          </reference>
        </references>
      </pivotArea>
    </format>
    <format dxfId="591">
      <pivotArea dataOnly="0" labelOnly="1" fieldPosition="0">
        <references count="2">
          <reference field="8" count="1" selected="0">
            <x v="127"/>
          </reference>
          <reference field="10" count="1">
            <x v="12"/>
          </reference>
        </references>
      </pivotArea>
    </format>
    <format dxfId="590">
      <pivotArea collapsedLevelsAreSubtotals="1" fieldPosition="0">
        <references count="2">
          <reference field="8" count="1" selected="0">
            <x v="127"/>
          </reference>
          <reference field="10" count="1">
            <x v="31"/>
          </reference>
        </references>
      </pivotArea>
    </format>
    <format dxfId="589">
      <pivotArea dataOnly="0" labelOnly="1" fieldPosition="0">
        <references count="2">
          <reference field="8" count="1" selected="0">
            <x v="127"/>
          </reference>
          <reference field="10" count="1">
            <x v="31"/>
          </reference>
        </references>
      </pivotArea>
    </format>
    <format dxfId="588">
      <pivotArea collapsedLevelsAreSubtotals="1" fieldPosition="0">
        <references count="2">
          <reference field="8" count="1" selected="0">
            <x v="127"/>
          </reference>
          <reference field="10" count="1">
            <x v="54"/>
          </reference>
        </references>
      </pivotArea>
    </format>
    <format dxfId="587">
      <pivotArea dataOnly="0" labelOnly="1" fieldPosition="0">
        <references count="2">
          <reference field="8" count="1" selected="0">
            <x v="127"/>
          </reference>
          <reference field="10" count="1">
            <x v="54"/>
          </reference>
        </references>
      </pivotArea>
    </format>
    <format dxfId="586">
      <pivotArea collapsedLevelsAreSubtotals="1" fieldPosition="0">
        <references count="2">
          <reference field="8" count="1" selected="0">
            <x v="128"/>
          </reference>
          <reference field="10" count="1">
            <x v="309"/>
          </reference>
        </references>
      </pivotArea>
    </format>
    <format dxfId="585">
      <pivotArea dataOnly="0" labelOnly="1" fieldPosition="0">
        <references count="2">
          <reference field="8" count="1" selected="0">
            <x v="128"/>
          </reference>
          <reference field="10" count="1">
            <x v="309"/>
          </reference>
        </references>
      </pivotArea>
    </format>
    <format dxfId="584">
      <pivotArea collapsedLevelsAreSubtotals="1" fieldPosition="0">
        <references count="2">
          <reference field="8" count="1" selected="0">
            <x v="129"/>
          </reference>
          <reference field="10" count="1">
            <x v="8"/>
          </reference>
        </references>
      </pivotArea>
    </format>
    <format dxfId="583">
      <pivotArea dataOnly="0" labelOnly="1" fieldPosition="0">
        <references count="2">
          <reference field="8" count="1" selected="0">
            <x v="129"/>
          </reference>
          <reference field="10" count="1">
            <x v="8"/>
          </reference>
        </references>
      </pivotArea>
    </format>
    <format dxfId="582">
      <pivotArea collapsedLevelsAreSubtotals="1" fieldPosition="0">
        <references count="2">
          <reference field="8" count="1" selected="0">
            <x v="129"/>
          </reference>
          <reference field="10" count="1">
            <x v="25"/>
          </reference>
        </references>
      </pivotArea>
    </format>
    <format dxfId="581">
      <pivotArea dataOnly="0" labelOnly="1" fieldPosition="0">
        <references count="2">
          <reference field="8" count="1" selected="0">
            <x v="129"/>
          </reference>
          <reference field="10" count="1">
            <x v="25"/>
          </reference>
        </references>
      </pivotArea>
    </format>
    <format dxfId="580">
      <pivotArea collapsedLevelsAreSubtotals="1" fieldPosition="0">
        <references count="2">
          <reference field="8" count="1" selected="0">
            <x v="129"/>
          </reference>
          <reference field="10" count="1">
            <x v="363"/>
          </reference>
        </references>
      </pivotArea>
    </format>
    <format dxfId="579">
      <pivotArea dataOnly="0" labelOnly="1" fieldPosition="0">
        <references count="2">
          <reference field="8" count="1" selected="0">
            <x v="129"/>
          </reference>
          <reference field="10" count="1">
            <x v="363"/>
          </reference>
        </references>
      </pivotArea>
    </format>
    <format dxfId="578">
      <pivotArea collapsedLevelsAreSubtotals="1" fieldPosition="0">
        <references count="2">
          <reference field="8" count="1" selected="0">
            <x v="132"/>
          </reference>
          <reference field="10" count="1">
            <x v="13"/>
          </reference>
        </references>
      </pivotArea>
    </format>
    <format dxfId="577">
      <pivotArea dataOnly="0" labelOnly="1" fieldPosition="0">
        <references count="2">
          <reference field="8" count="1" selected="0">
            <x v="132"/>
          </reference>
          <reference field="10" count="1">
            <x v="13"/>
          </reference>
        </references>
      </pivotArea>
    </format>
    <format dxfId="576">
      <pivotArea collapsedLevelsAreSubtotals="1" fieldPosition="0">
        <references count="2">
          <reference field="8" count="1" selected="0">
            <x v="132"/>
          </reference>
          <reference field="10" count="1">
            <x v="31"/>
          </reference>
        </references>
      </pivotArea>
    </format>
    <format dxfId="575">
      <pivotArea dataOnly="0" labelOnly="1" fieldPosition="0">
        <references count="2">
          <reference field="8" count="1" selected="0">
            <x v="132"/>
          </reference>
          <reference field="10" count="1">
            <x v="31"/>
          </reference>
        </references>
      </pivotArea>
    </format>
    <format dxfId="574">
      <pivotArea collapsedLevelsAreSubtotals="1" fieldPosition="0">
        <references count="2">
          <reference field="8" count="1" selected="0">
            <x v="134"/>
          </reference>
          <reference field="10" count="1">
            <x v="31"/>
          </reference>
        </references>
      </pivotArea>
    </format>
    <format dxfId="573">
      <pivotArea dataOnly="0" labelOnly="1" fieldPosition="0">
        <references count="2">
          <reference field="8" count="1" selected="0">
            <x v="134"/>
          </reference>
          <reference field="10" count="1">
            <x v="31"/>
          </reference>
        </references>
      </pivotArea>
    </format>
    <format dxfId="572">
      <pivotArea collapsedLevelsAreSubtotals="1" fieldPosition="0">
        <references count="2">
          <reference field="8" count="1" selected="0">
            <x v="135"/>
          </reference>
          <reference field="10" count="4">
            <x v="3"/>
            <x v="4"/>
            <x v="6"/>
            <x v="8"/>
          </reference>
        </references>
      </pivotArea>
    </format>
    <format dxfId="571">
      <pivotArea dataOnly="0" labelOnly="1" fieldPosition="0">
        <references count="2">
          <reference field="8" count="1" selected="0">
            <x v="135"/>
          </reference>
          <reference field="10" count="4">
            <x v="3"/>
            <x v="4"/>
            <x v="6"/>
            <x v="8"/>
          </reference>
        </references>
      </pivotArea>
    </format>
    <format dxfId="570">
      <pivotArea collapsedLevelsAreSubtotals="1" fieldPosition="0">
        <references count="2">
          <reference field="8" count="1" selected="0">
            <x v="135"/>
          </reference>
          <reference field="10" count="1">
            <x v="12"/>
          </reference>
        </references>
      </pivotArea>
    </format>
    <format dxfId="569">
      <pivotArea dataOnly="0" labelOnly="1" fieldPosition="0">
        <references count="2">
          <reference field="8" count="1" selected="0">
            <x v="135"/>
          </reference>
          <reference field="10" count="1">
            <x v="12"/>
          </reference>
        </references>
      </pivotArea>
    </format>
    <format dxfId="568">
      <pivotArea collapsedLevelsAreSubtotals="1" fieldPosition="0">
        <references count="2">
          <reference field="8" count="1" selected="0">
            <x v="135"/>
          </reference>
          <reference field="10" count="1">
            <x v="25"/>
          </reference>
        </references>
      </pivotArea>
    </format>
    <format dxfId="567">
      <pivotArea dataOnly="0" labelOnly="1" fieldPosition="0">
        <references count="2">
          <reference field="8" count="1" selected="0">
            <x v="135"/>
          </reference>
          <reference field="10" count="1">
            <x v="25"/>
          </reference>
        </references>
      </pivotArea>
    </format>
    <format dxfId="566">
      <pivotArea collapsedLevelsAreSubtotals="1" fieldPosition="0">
        <references count="2">
          <reference field="8" count="1" selected="0">
            <x v="135"/>
          </reference>
          <reference field="10" count="1">
            <x v="32"/>
          </reference>
        </references>
      </pivotArea>
    </format>
    <format dxfId="565">
      <pivotArea dataOnly="0" labelOnly="1" fieldPosition="0">
        <references count="2">
          <reference field="8" count="1" selected="0">
            <x v="135"/>
          </reference>
          <reference field="10" count="1">
            <x v="32"/>
          </reference>
        </references>
      </pivotArea>
    </format>
    <format dxfId="564">
      <pivotArea collapsedLevelsAreSubtotals="1" fieldPosition="0">
        <references count="2">
          <reference field="8" count="1" selected="0">
            <x v="135"/>
          </reference>
          <reference field="10" count="1">
            <x v="363"/>
          </reference>
        </references>
      </pivotArea>
    </format>
    <format dxfId="563">
      <pivotArea dataOnly="0" labelOnly="1" fieldPosition="0">
        <references count="2">
          <reference field="8" count="1" selected="0">
            <x v="135"/>
          </reference>
          <reference field="10" count="1">
            <x v="363"/>
          </reference>
        </references>
      </pivotArea>
    </format>
    <format dxfId="562">
      <pivotArea collapsedLevelsAreSubtotals="1" fieldPosition="0">
        <references count="2">
          <reference field="8" count="1" selected="0">
            <x v="136"/>
          </reference>
          <reference field="10" count="1">
            <x v="31"/>
          </reference>
        </references>
      </pivotArea>
    </format>
    <format dxfId="561">
      <pivotArea dataOnly="0" labelOnly="1" fieldPosition="0">
        <references count="2">
          <reference field="8" count="1" selected="0">
            <x v="136"/>
          </reference>
          <reference field="10" count="1">
            <x v="31"/>
          </reference>
        </references>
      </pivotArea>
    </format>
    <format dxfId="560">
      <pivotArea collapsedLevelsAreSubtotals="1" fieldPosition="0">
        <references count="2">
          <reference field="8" count="1" selected="0">
            <x v="137"/>
          </reference>
          <reference field="10" count="1">
            <x v="4"/>
          </reference>
        </references>
      </pivotArea>
    </format>
    <format dxfId="559">
      <pivotArea dataOnly="0" labelOnly="1" fieldPosition="0">
        <references count="2">
          <reference field="8" count="1" selected="0">
            <x v="137"/>
          </reference>
          <reference field="10" count="1">
            <x v="4"/>
          </reference>
        </references>
      </pivotArea>
    </format>
    <format dxfId="558">
      <pivotArea collapsedLevelsAreSubtotals="1" fieldPosition="0">
        <references count="2">
          <reference field="8" count="1" selected="0">
            <x v="137"/>
          </reference>
          <reference field="10" count="1">
            <x v="31"/>
          </reference>
        </references>
      </pivotArea>
    </format>
    <format dxfId="557">
      <pivotArea dataOnly="0" labelOnly="1" fieldPosition="0">
        <references count="2">
          <reference field="8" count="1" selected="0">
            <x v="137"/>
          </reference>
          <reference field="10" count="1">
            <x v="31"/>
          </reference>
        </references>
      </pivotArea>
    </format>
    <format dxfId="556">
      <pivotArea collapsedLevelsAreSubtotals="1" fieldPosition="0">
        <references count="2">
          <reference field="8" count="1" selected="0">
            <x v="137"/>
          </reference>
          <reference field="10" count="1">
            <x v="49"/>
          </reference>
        </references>
      </pivotArea>
    </format>
    <format dxfId="555">
      <pivotArea dataOnly="0" labelOnly="1" fieldPosition="0">
        <references count="2">
          <reference field="8" count="1" selected="0">
            <x v="137"/>
          </reference>
          <reference field="10" count="1">
            <x v="49"/>
          </reference>
        </references>
      </pivotArea>
    </format>
    <format dxfId="554">
      <pivotArea collapsedLevelsAreSubtotals="1" fieldPosition="0">
        <references count="2">
          <reference field="8" count="1" selected="0">
            <x v="137"/>
          </reference>
          <reference field="10" count="1">
            <x v="176"/>
          </reference>
        </references>
      </pivotArea>
    </format>
    <format dxfId="553">
      <pivotArea dataOnly="0" labelOnly="1" fieldPosition="0">
        <references count="2">
          <reference field="8" count="1" selected="0">
            <x v="137"/>
          </reference>
          <reference field="10" count="1">
            <x v="176"/>
          </reference>
        </references>
      </pivotArea>
    </format>
    <format dxfId="552">
      <pivotArea collapsedLevelsAreSubtotals="1" fieldPosition="0">
        <references count="2">
          <reference field="8" count="1" selected="0">
            <x v="137"/>
          </reference>
          <reference field="10" count="2">
            <x v="174"/>
            <x v="176"/>
          </reference>
        </references>
      </pivotArea>
    </format>
    <format dxfId="551">
      <pivotArea dataOnly="0" labelOnly="1" fieldPosition="0">
        <references count="2">
          <reference field="8" count="1" selected="0">
            <x v="137"/>
          </reference>
          <reference field="10" count="2">
            <x v="174"/>
            <x v="176"/>
          </reference>
        </references>
      </pivotArea>
    </format>
    <format dxfId="550">
      <pivotArea collapsedLevelsAreSubtotals="1" fieldPosition="0">
        <references count="2">
          <reference field="8" count="1" selected="0">
            <x v="137"/>
          </reference>
          <reference field="10" count="1">
            <x v="207"/>
          </reference>
        </references>
      </pivotArea>
    </format>
    <format dxfId="549">
      <pivotArea dataOnly="0" labelOnly="1" fieldPosition="0">
        <references count="2">
          <reference field="8" count="1" selected="0">
            <x v="137"/>
          </reference>
          <reference field="10" count="1">
            <x v="207"/>
          </reference>
        </references>
      </pivotArea>
    </format>
    <format dxfId="548">
      <pivotArea collapsedLevelsAreSubtotals="1" fieldPosition="0">
        <references count="2">
          <reference field="8" count="1" selected="0">
            <x v="137"/>
          </reference>
          <reference field="10" count="1">
            <x v="309"/>
          </reference>
        </references>
      </pivotArea>
    </format>
    <format dxfId="547">
      <pivotArea dataOnly="0" labelOnly="1" fieldPosition="0">
        <references count="2">
          <reference field="8" count="1" selected="0">
            <x v="137"/>
          </reference>
          <reference field="10" count="1">
            <x v="309"/>
          </reference>
        </references>
      </pivotArea>
    </format>
    <format dxfId="546">
      <pivotArea collapsedLevelsAreSubtotals="1" fieldPosition="0">
        <references count="2">
          <reference field="8" count="1" selected="0">
            <x v="137"/>
          </reference>
          <reference field="10" count="1">
            <x v="392"/>
          </reference>
        </references>
      </pivotArea>
    </format>
    <format dxfId="545">
      <pivotArea dataOnly="0" labelOnly="1" fieldPosition="0">
        <references count="2">
          <reference field="8" count="1" selected="0">
            <x v="137"/>
          </reference>
          <reference field="10" count="1">
            <x v="392"/>
          </reference>
        </references>
      </pivotArea>
    </format>
    <format dxfId="544">
      <pivotArea collapsedLevelsAreSubtotals="1" fieldPosition="0">
        <references count="2">
          <reference field="8" count="1" selected="0">
            <x v="138"/>
          </reference>
          <reference field="10" count="1">
            <x v="13"/>
          </reference>
        </references>
      </pivotArea>
    </format>
    <format dxfId="543">
      <pivotArea dataOnly="0" labelOnly="1" fieldPosition="0">
        <references count="2">
          <reference field="8" count="1" selected="0">
            <x v="138"/>
          </reference>
          <reference field="10" count="1">
            <x v="13"/>
          </reference>
        </references>
      </pivotArea>
    </format>
    <format dxfId="542">
      <pivotArea collapsedLevelsAreSubtotals="1" fieldPosition="0">
        <references count="2">
          <reference field="8" count="1" selected="0">
            <x v="138"/>
          </reference>
          <reference field="10" count="1">
            <x v="31"/>
          </reference>
        </references>
      </pivotArea>
    </format>
    <format dxfId="541">
      <pivotArea dataOnly="0" labelOnly="1" fieldPosition="0">
        <references count="2">
          <reference field="8" count="1" selected="0">
            <x v="138"/>
          </reference>
          <reference field="10" count="1">
            <x v="31"/>
          </reference>
        </references>
      </pivotArea>
    </format>
    <format dxfId="540">
      <pivotArea collapsedLevelsAreSubtotals="1" fieldPosition="0">
        <references count="2">
          <reference field="8" count="1" selected="0">
            <x v="148"/>
          </reference>
          <reference field="10" count="1">
            <x v="31"/>
          </reference>
        </references>
      </pivotArea>
    </format>
    <format dxfId="539">
      <pivotArea dataOnly="0" labelOnly="1" fieldPosition="0">
        <references count="2">
          <reference field="8" count="1" selected="0">
            <x v="148"/>
          </reference>
          <reference field="10" count="1">
            <x v="31"/>
          </reference>
        </references>
      </pivotArea>
    </format>
    <format dxfId="538">
      <pivotArea collapsedLevelsAreSubtotals="1" fieldPosition="0">
        <references count="2">
          <reference field="8" count="1" selected="0">
            <x v="149"/>
          </reference>
          <reference field="10" count="1">
            <x v="31"/>
          </reference>
        </references>
      </pivotArea>
    </format>
    <format dxfId="537">
      <pivotArea dataOnly="0" labelOnly="1" fieldPosition="0">
        <references count="2">
          <reference field="8" count="1" selected="0">
            <x v="149"/>
          </reference>
          <reference field="10" count="1">
            <x v="31"/>
          </reference>
        </references>
      </pivotArea>
    </format>
    <format dxfId="536">
      <pivotArea collapsedLevelsAreSubtotals="1" fieldPosition="0">
        <references count="2">
          <reference field="8" count="1" selected="0">
            <x v="149"/>
          </reference>
          <reference field="10" count="1">
            <x v="41"/>
          </reference>
        </references>
      </pivotArea>
    </format>
    <format dxfId="535">
      <pivotArea dataOnly="0" labelOnly="1" fieldPosition="0">
        <references count="2">
          <reference field="8" count="1" selected="0">
            <x v="149"/>
          </reference>
          <reference field="10" count="1">
            <x v="41"/>
          </reference>
        </references>
      </pivotArea>
    </format>
    <format dxfId="534">
      <pivotArea collapsedLevelsAreSubtotals="1" fieldPosition="0">
        <references count="2">
          <reference field="8" count="1" selected="0">
            <x v="149"/>
          </reference>
          <reference field="10" count="1">
            <x v="40"/>
          </reference>
        </references>
      </pivotArea>
    </format>
    <format dxfId="533">
      <pivotArea dataOnly="0" labelOnly="1" fieldPosition="0">
        <references count="2">
          <reference field="8" count="1" selected="0">
            <x v="149"/>
          </reference>
          <reference field="10" count="1">
            <x v="40"/>
          </reference>
        </references>
      </pivotArea>
    </format>
    <format dxfId="532">
      <pivotArea collapsedLevelsAreSubtotals="1" fieldPosition="0">
        <references count="2">
          <reference field="8" count="1" selected="0">
            <x v="7"/>
          </reference>
          <reference field="10" count="1">
            <x v="85"/>
          </reference>
        </references>
      </pivotArea>
    </format>
    <format dxfId="531">
      <pivotArea dataOnly="0" labelOnly="1" fieldPosition="0">
        <references count="2">
          <reference field="8" count="1" selected="0">
            <x v="7"/>
          </reference>
          <reference field="10" count="1">
            <x v="85"/>
          </reference>
        </references>
      </pivotArea>
    </format>
    <format dxfId="530">
      <pivotArea collapsedLevelsAreSubtotals="1" fieldPosition="0">
        <references count="2">
          <reference field="8" count="1" selected="0">
            <x v="38"/>
          </reference>
          <reference field="10" count="1">
            <x v="85"/>
          </reference>
        </references>
      </pivotArea>
    </format>
    <format dxfId="529">
      <pivotArea dataOnly="0" labelOnly="1" fieldPosition="0">
        <references count="2">
          <reference field="8" count="1" selected="0">
            <x v="38"/>
          </reference>
          <reference field="10" count="1">
            <x v="85"/>
          </reference>
        </references>
      </pivotArea>
    </format>
    <format dxfId="528">
      <pivotArea collapsedLevelsAreSubtotals="1" fieldPosition="0">
        <references count="2">
          <reference field="8" count="1" selected="0">
            <x v="94"/>
          </reference>
          <reference field="10" count="1">
            <x v="164"/>
          </reference>
        </references>
      </pivotArea>
    </format>
    <format dxfId="527">
      <pivotArea dataOnly="0" labelOnly="1" fieldPosition="0">
        <references count="2">
          <reference field="8" count="1" selected="0">
            <x v="94"/>
          </reference>
          <reference field="10" count="1">
            <x v="164"/>
          </reference>
        </references>
      </pivotArea>
    </format>
    <format dxfId="526">
      <pivotArea collapsedLevelsAreSubtotals="1" fieldPosition="0">
        <references count="3">
          <reference field="4294967294" count="1" selected="0">
            <x v="2"/>
          </reference>
          <reference field="8" count="1" selected="0">
            <x v="7"/>
          </reference>
          <reference field="10" count="1">
            <x v="85"/>
          </reference>
        </references>
      </pivotArea>
    </format>
    <format dxfId="525">
      <pivotArea collapsedLevelsAreSubtotals="1" fieldPosition="0">
        <references count="2">
          <reference field="8" count="1" selected="0">
            <x v="127"/>
          </reference>
          <reference field="10" count="1">
            <x v="85"/>
          </reference>
        </references>
      </pivotArea>
    </format>
    <format dxfId="524">
      <pivotArea dataOnly="0" labelOnly="1" fieldPosition="0">
        <references count="2">
          <reference field="8" count="1" selected="0">
            <x v="127"/>
          </reference>
          <reference field="10" count="1">
            <x v="85"/>
          </reference>
        </references>
      </pivotArea>
    </format>
    <format dxfId="523">
      <pivotArea collapsedLevelsAreSubtotals="1" fieldPosition="0">
        <references count="2">
          <reference field="8" count="1" selected="0">
            <x v="129"/>
          </reference>
          <reference field="10" count="1">
            <x v="85"/>
          </reference>
        </references>
      </pivotArea>
    </format>
    <format dxfId="522">
      <pivotArea dataOnly="0" labelOnly="1" fieldPosition="0">
        <references count="2">
          <reference field="8" count="1" selected="0">
            <x v="129"/>
          </reference>
          <reference field="10" count="1">
            <x v="85"/>
          </reference>
        </references>
      </pivotArea>
    </format>
    <format dxfId="521">
      <pivotArea collapsedLevelsAreSubtotals="1" fieldPosition="0">
        <references count="2">
          <reference field="8" count="1" selected="0">
            <x v="132"/>
          </reference>
          <reference field="10" count="1">
            <x v="85"/>
          </reference>
        </references>
      </pivotArea>
    </format>
    <format dxfId="520">
      <pivotArea dataOnly="0" labelOnly="1" fieldPosition="0">
        <references count="2">
          <reference field="8" count="1" selected="0">
            <x v="132"/>
          </reference>
          <reference field="10" count="1">
            <x v="85"/>
          </reference>
        </references>
      </pivotArea>
    </format>
    <format dxfId="519">
      <pivotArea collapsedLevelsAreSubtotals="1" fieldPosition="0">
        <references count="2">
          <reference field="8" count="1" selected="0">
            <x v="137"/>
          </reference>
          <reference field="10" count="1">
            <x v="85"/>
          </reference>
        </references>
      </pivotArea>
    </format>
    <format dxfId="518">
      <pivotArea dataOnly="0" labelOnly="1" fieldPosition="0">
        <references count="2">
          <reference field="8" count="1" selected="0">
            <x v="137"/>
          </reference>
          <reference field="10" count="1">
            <x v="85"/>
          </reference>
        </references>
      </pivotArea>
    </format>
    <format dxfId="517">
      <pivotArea collapsedLevelsAreSubtotals="1" fieldPosition="0">
        <references count="2">
          <reference field="8" count="1" selected="0">
            <x v="137"/>
          </reference>
          <reference field="10" count="1">
            <x v="164"/>
          </reference>
        </references>
      </pivotArea>
    </format>
    <format dxfId="516">
      <pivotArea dataOnly="0" labelOnly="1" fieldPosition="0">
        <references count="2">
          <reference field="8" count="1" selected="0">
            <x v="137"/>
          </reference>
          <reference field="10" count="1">
            <x v="164"/>
          </reference>
        </references>
      </pivotArea>
    </format>
    <format dxfId="515">
      <pivotArea collapsedLevelsAreSubtotals="1" fieldPosition="0">
        <references count="2">
          <reference field="8" count="1" selected="0">
            <x v="138"/>
          </reference>
          <reference field="10" count="1">
            <x v="85"/>
          </reference>
        </references>
      </pivotArea>
    </format>
    <format dxfId="514">
      <pivotArea dataOnly="0" labelOnly="1" fieldPosition="0">
        <references count="2">
          <reference field="8" count="1" selected="0">
            <x v="138"/>
          </reference>
          <reference field="10" count="1">
            <x v="85"/>
          </reference>
        </references>
      </pivotArea>
    </format>
    <format dxfId="513">
      <pivotArea type="all" dataOnly="0" outline="0" fieldPosition="0"/>
    </format>
    <format dxfId="512">
      <pivotArea outline="0" collapsedLevelsAreSubtotals="1" fieldPosition="0"/>
    </format>
    <format dxfId="511">
      <pivotArea field="8" type="button" dataOnly="0" labelOnly="1" outline="0" axis="axisRow" fieldPosition="0"/>
    </format>
    <format dxfId="510">
      <pivotArea dataOnly="0" labelOnly="1" fieldPosition="0">
        <references count="1">
          <reference field="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09">
      <pivotArea dataOnly="0" labelOnly="1" fieldPosition="0">
        <references count="1">
          <reference field="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08">
      <pivotArea dataOnly="0" labelOnly="1" fieldPosition="0">
        <references count="1">
          <reference field="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507">
      <pivotArea dataOnly="0" labelOnly="1" fieldPosition="0">
        <references count="1">
          <reference field="8"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506">
      <pivotArea dataOnly="0" labelOnly="1" fieldPosition="0">
        <references count="1">
          <reference field="8" count="35">
            <x v="200"/>
            <x v="201"/>
            <x v="202"/>
            <x v="203"/>
            <x v="204"/>
            <x v="205"/>
            <x v="206"/>
            <x v="207"/>
            <x v="208"/>
            <x v="209"/>
            <x v="210"/>
            <x v="211"/>
            <x v="212"/>
            <x v="213"/>
            <x v="214"/>
            <x v="215"/>
            <x v="216"/>
            <x v="217"/>
            <x v="218"/>
            <x v="219"/>
            <x v="220"/>
            <x v="221"/>
            <x v="222"/>
            <x v="223"/>
            <x v="224"/>
            <x v="225"/>
            <x v="226"/>
            <x v="227"/>
            <x v="228"/>
            <x v="229"/>
            <x v="230"/>
            <x v="231"/>
            <x v="232"/>
            <x v="233"/>
            <x v="234"/>
          </reference>
        </references>
      </pivotArea>
    </format>
    <format dxfId="505">
      <pivotArea dataOnly="0" labelOnly="1" grandRow="1" outline="0" fieldPosition="0"/>
    </format>
    <format dxfId="504">
      <pivotArea dataOnly="0" labelOnly="1" fieldPosition="0">
        <references count="2">
          <reference field="8" count="1" selected="0">
            <x v="0"/>
          </reference>
          <reference field="10" count="10">
            <x v="27"/>
            <x v="69"/>
            <x v="112"/>
            <x v="156"/>
            <x v="181"/>
            <x v="197"/>
            <x v="287"/>
            <x v="433"/>
            <x v="434"/>
            <x v="438"/>
          </reference>
        </references>
      </pivotArea>
    </format>
    <format dxfId="503">
      <pivotArea dataOnly="0" labelOnly="1" fieldPosition="0">
        <references count="2">
          <reference field="8" count="1" selected="0">
            <x v="1"/>
          </reference>
          <reference field="10" count="8">
            <x v="131"/>
            <x v="156"/>
            <x v="287"/>
            <x v="369"/>
            <x v="434"/>
            <x v="435"/>
            <x v="436"/>
            <x v="461"/>
          </reference>
        </references>
      </pivotArea>
    </format>
    <format dxfId="502">
      <pivotArea dataOnly="0" labelOnly="1" fieldPosition="0">
        <references count="2">
          <reference field="8" count="1" selected="0">
            <x v="2"/>
          </reference>
          <reference field="10" count="11">
            <x v="131"/>
            <x v="156"/>
            <x v="181"/>
            <x v="197"/>
            <x v="266"/>
            <x v="287"/>
            <x v="289"/>
            <x v="344"/>
            <x v="369"/>
            <x v="435"/>
            <x v="436"/>
          </reference>
        </references>
      </pivotArea>
    </format>
    <format dxfId="501">
      <pivotArea dataOnly="0" labelOnly="1" fieldPosition="0">
        <references count="2">
          <reference field="8" count="1" selected="0">
            <x v="3"/>
          </reference>
          <reference field="10" count="39">
            <x v="27"/>
            <x v="31"/>
            <x v="33"/>
            <x v="112"/>
            <x v="114"/>
            <x v="130"/>
            <x v="131"/>
            <x v="155"/>
            <x v="156"/>
            <x v="181"/>
            <x v="197"/>
            <x v="210"/>
            <x v="213"/>
            <x v="278"/>
            <x v="287"/>
            <x v="289"/>
            <x v="344"/>
            <x v="351"/>
            <x v="369"/>
            <x v="376"/>
            <x v="430"/>
            <x v="434"/>
            <x v="435"/>
            <x v="436"/>
            <x v="437"/>
            <x v="438"/>
            <x v="439"/>
            <x v="440"/>
            <x v="441"/>
            <x v="445"/>
            <x v="446"/>
            <x v="447"/>
            <x v="449"/>
            <x v="452"/>
            <x v="455"/>
            <x v="456"/>
            <x v="457"/>
            <x v="458"/>
            <x v="459"/>
          </reference>
        </references>
      </pivotArea>
    </format>
    <format dxfId="500">
      <pivotArea dataOnly="0" labelOnly="1" fieldPosition="0">
        <references count="2">
          <reference field="8" count="1" selected="0">
            <x v="4"/>
          </reference>
          <reference field="10" count="17">
            <x v="27"/>
            <x v="116"/>
            <x v="157"/>
            <x v="181"/>
            <x v="183"/>
            <x v="197"/>
            <x v="213"/>
            <x v="215"/>
            <x v="277"/>
            <x v="281"/>
            <x v="282"/>
            <x v="283"/>
            <x v="284"/>
            <x v="289"/>
            <x v="332"/>
            <x v="344"/>
            <x v="369"/>
          </reference>
        </references>
      </pivotArea>
    </format>
    <format dxfId="499">
      <pivotArea dataOnly="0" labelOnly="1" fieldPosition="0">
        <references count="2">
          <reference field="8" count="1" selected="0">
            <x v="5"/>
          </reference>
          <reference field="10" count="9">
            <x v="0"/>
            <x v="131"/>
            <x v="156"/>
            <x v="157"/>
            <x v="181"/>
            <x v="278"/>
            <x v="283"/>
            <x v="287"/>
            <x v="344"/>
          </reference>
        </references>
      </pivotArea>
    </format>
    <format dxfId="498">
      <pivotArea dataOnly="0" labelOnly="1" fieldPosition="0">
        <references count="2">
          <reference field="8" count="1" selected="0">
            <x v="6"/>
          </reference>
          <reference field="10" count="7">
            <x v="131"/>
            <x v="156"/>
            <x v="273"/>
            <x v="278"/>
            <x v="283"/>
            <x v="287"/>
            <x v="344"/>
          </reference>
        </references>
      </pivotArea>
    </format>
    <format dxfId="497">
      <pivotArea dataOnly="0" labelOnly="1" fieldPosition="0">
        <references count="2">
          <reference field="8" count="1" selected="0">
            <x v="7"/>
          </reference>
          <reference field="10" count="28">
            <x v="34"/>
            <x v="36"/>
            <x v="40"/>
            <x v="61"/>
            <x v="65"/>
            <x v="82"/>
            <x v="85"/>
            <x v="94"/>
            <x v="98"/>
            <x v="145"/>
            <x v="147"/>
            <x v="181"/>
            <x v="182"/>
            <x v="187"/>
            <x v="188"/>
            <x v="196"/>
            <x v="215"/>
            <x v="216"/>
            <x v="267"/>
            <x v="335"/>
            <x v="338"/>
            <x v="342"/>
            <x v="346"/>
            <x v="365"/>
            <x v="376"/>
            <x v="387"/>
            <x v="403"/>
            <x v="467"/>
          </reference>
        </references>
      </pivotArea>
    </format>
    <format dxfId="496">
      <pivotArea dataOnly="0" labelOnly="1" fieldPosition="0">
        <references count="2">
          <reference field="8" count="1" selected="0">
            <x v="8"/>
          </reference>
          <reference field="10" count="21">
            <x v="27"/>
            <x v="116"/>
            <x v="123"/>
            <x v="130"/>
            <x v="131"/>
            <x v="156"/>
            <x v="157"/>
            <x v="159"/>
            <x v="181"/>
            <x v="183"/>
            <x v="197"/>
            <x v="203"/>
            <x v="213"/>
            <x v="272"/>
            <x v="276"/>
            <x v="283"/>
            <x v="284"/>
            <x v="286"/>
            <x v="289"/>
            <x v="344"/>
            <x v="369"/>
          </reference>
        </references>
      </pivotArea>
    </format>
    <format dxfId="495">
      <pivotArea dataOnly="0" labelOnly="1" fieldPosition="0">
        <references count="2">
          <reference field="8" count="1" selected="0">
            <x v="9"/>
          </reference>
          <reference field="10" count="5">
            <x v="156"/>
            <x v="181"/>
            <x v="213"/>
            <x v="284"/>
            <x v="287"/>
          </reference>
        </references>
      </pivotArea>
    </format>
    <format dxfId="494">
      <pivotArea dataOnly="0" labelOnly="1" fieldPosition="0">
        <references count="2">
          <reference field="8" count="1" selected="0">
            <x v="10"/>
          </reference>
          <reference field="10" count="14">
            <x v="29"/>
            <x v="156"/>
            <x v="157"/>
            <x v="181"/>
            <x v="197"/>
            <x v="213"/>
            <x v="272"/>
            <x v="282"/>
            <x v="283"/>
            <x v="284"/>
            <x v="287"/>
            <x v="344"/>
            <x v="366"/>
            <x v="369"/>
          </reference>
        </references>
      </pivotArea>
    </format>
    <format dxfId="493">
      <pivotArea dataOnly="0" labelOnly="1" fieldPosition="0">
        <references count="2">
          <reference field="8" count="1" selected="0">
            <x v="11"/>
          </reference>
          <reference field="10" count="18">
            <x v="69"/>
            <x v="116"/>
            <x v="125"/>
            <x v="131"/>
            <x v="156"/>
            <x v="181"/>
            <x v="183"/>
            <x v="213"/>
            <x v="215"/>
            <x v="278"/>
            <x v="280"/>
            <x v="282"/>
            <x v="283"/>
            <x v="284"/>
            <x v="287"/>
            <x v="289"/>
            <x v="344"/>
            <x v="369"/>
          </reference>
        </references>
      </pivotArea>
    </format>
    <format dxfId="492">
      <pivotArea dataOnly="0" labelOnly="1" fieldPosition="0">
        <references count="2">
          <reference field="8" count="1" selected="0">
            <x v="12"/>
          </reference>
          <reference field="10" count="11">
            <x v="111"/>
            <x v="131"/>
            <x v="156"/>
            <x v="157"/>
            <x v="181"/>
            <x v="213"/>
            <x v="281"/>
            <x v="283"/>
            <x v="284"/>
            <x v="287"/>
            <x v="344"/>
          </reference>
        </references>
      </pivotArea>
    </format>
    <format dxfId="491">
      <pivotArea dataOnly="0" labelOnly="1" fieldPosition="0">
        <references count="2">
          <reference field="8" count="1" selected="0">
            <x v="13"/>
          </reference>
          <reference field="10" count="4">
            <x v="129"/>
            <x v="287"/>
            <x v="369"/>
            <x v="376"/>
          </reference>
        </references>
      </pivotArea>
    </format>
    <format dxfId="490">
      <pivotArea dataOnly="0" labelOnly="1" fieldPosition="0">
        <references count="2">
          <reference field="8" count="1" selected="0">
            <x v="14"/>
          </reference>
          <reference field="10" count="34">
            <x v="1"/>
            <x v="27"/>
            <x v="110"/>
            <x v="111"/>
            <x v="113"/>
            <x v="116"/>
            <x v="119"/>
            <x v="128"/>
            <x v="131"/>
            <x v="178"/>
            <x v="183"/>
            <x v="200"/>
            <x v="202"/>
            <x v="203"/>
            <x v="278"/>
            <x v="287"/>
            <x v="289"/>
            <x v="332"/>
            <x v="344"/>
            <x v="349"/>
            <x v="354"/>
            <x v="366"/>
            <x v="369"/>
            <x v="433"/>
            <x v="434"/>
            <x v="435"/>
            <x v="436"/>
            <x v="437"/>
            <x v="438"/>
            <x v="439"/>
            <x v="440"/>
            <x v="441"/>
            <x v="442"/>
            <x v="444"/>
          </reference>
        </references>
      </pivotArea>
    </format>
    <format dxfId="489">
      <pivotArea dataOnly="0" labelOnly="1" fieldPosition="0">
        <references count="2">
          <reference field="8" count="1" selected="0">
            <x v="15"/>
          </reference>
          <reference field="10" count="7">
            <x v="131"/>
            <x v="155"/>
            <x v="156"/>
            <x v="278"/>
            <x v="287"/>
            <x v="344"/>
            <x v="437"/>
          </reference>
        </references>
      </pivotArea>
    </format>
    <format dxfId="488">
      <pivotArea dataOnly="0" labelOnly="1" fieldPosition="0">
        <references count="2">
          <reference field="8" count="1" selected="0">
            <x v="16"/>
          </reference>
          <reference field="10" count="25">
            <x v="27"/>
            <x v="113"/>
            <x v="116"/>
            <x v="123"/>
            <x v="131"/>
            <x v="154"/>
            <x v="156"/>
            <x v="157"/>
            <x v="159"/>
            <x v="181"/>
            <x v="245"/>
            <x v="278"/>
            <x v="281"/>
            <x v="282"/>
            <x v="283"/>
            <x v="284"/>
            <x v="287"/>
            <x v="289"/>
            <x v="344"/>
            <x v="366"/>
            <x v="369"/>
            <x v="435"/>
            <x v="436"/>
            <x v="437"/>
            <x v="438"/>
          </reference>
        </references>
      </pivotArea>
    </format>
    <format dxfId="487">
      <pivotArea dataOnly="0" labelOnly="1" fieldPosition="0">
        <references count="2">
          <reference field="8" count="1" selected="0">
            <x v="17"/>
          </reference>
          <reference field="10" count="16">
            <x v="27"/>
            <x v="31"/>
            <x v="109"/>
            <x v="116"/>
            <x v="129"/>
            <x v="130"/>
            <x v="176"/>
            <x v="181"/>
            <x v="197"/>
            <x v="215"/>
            <x v="275"/>
            <x v="276"/>
            <x v="278"/>
            <x v="287"/>
            <x v="289"/>
            <x v="369"/>
          </reference>
        </references>
      </pivotArea>
    </format>
    <format dxfId="486">
      <pivotArea dataOnly="0" labelOnly="1" fieldPosition="0">
        <references count="2">
          <reference field="8" count="1" selected="0">
            <x v="18"/>
          </reference>
          <reference field="10" count="10">
            <x v="109"/>
            <x v="110"/>
            <x v="131"/>
            <x v="201"/>
            <x v="203"/>
            <x v="206"/>
            <x v="278"/>
            <x v="366"/>
            <x v="438"/>
            <x v="439"/>
          </reference>
        </references>
      </pivotArea>
    </format>
    <format dxfId="485">
      <pivotArea dataOnly="0" labelOnly="1" fieldPosition="0">
        <references count="2">
          <reference field="8" count="1" selected="0">
            <x v="19"/>
          </reference>
          <reference field="10" count="10">
            <x v="27"/>
            <x v="111"/>
            <x v="112"/>
            <x v="116"/>
            <x v="178"/>
            <x v="278"/>
            <x v="284"/>
            <x v="289"/>
            <x v="332"/>
            <x v="369"/>
          </reference>
        </references>
      </pivotArea>
    </format>
    <format dxfId="484">
      <pivotArea dataOnly="0" labelOnly="1" fieldPosition="0">
        <references count="2">
          <reference field="8" count="1" selected="0">
            <x v="20"/>
          </reference>
          <reference field="10" count="11">
            <x v="111"/>
            <x v="116"/>
            <x v="159"/>
            <x v="178"/>
            <x v="200"/>
            <x v="280"/>
            <x v="281"/>
            <x v="282"/>
            <x v="283"/>
            <x v="284"/>
            <x v="344"/>
          </reference>
        </references>
      </pivotArea>
    </format>
    <format dxfId="483">
      <pivotArea dataOnly="0" labelOnly="1" fieldPosition="0">
        <references count="2">
          <reference field="8" count="1" selected="0">
            <x v="21"/>
          </reference>
          <reference field="10" count="4">
            <x v="0"/>
            <x v="31"/>
            <x v="156"/>
            <x v="181"/>
          </reference>
        </references>
      </pivotArea>
    </format>
    <format dxfId="482">
      <pivotArea dataOnly="0" labelOnly="1" fieldPosition="0">
        <references count="2">
          <reference field="8" count="1" selected="0">
            <x v="22"/>
          </reference>
          <reference field="10" count="10">
            <x v="27"/>
            <x v="130"/>
            <x v="156"/>
            <x v="197"/>
            <x v="213"/>
            <x v="278"/>
            <x v="287"/>
            <x v="344"/>
            <x v="369"/>
            <x v="375"/>
          </reference>
        </references>
      </pivotArea>
    </format>
    <format dxfId="481">
      <pivotArea dataOnly="0" labelOnly="1" fieldPosition="0">
        <references count="2">
          <reference field="8" count="1" selected="0">
            <x v="23"/>
          </reference>
          <reference field="10" count="17">
            <x v="0"/>
            <x v="31"/>
            <x v="113"/>
            <x v="116"/>
            <x v="131"/>
            <x v="156"/>
            <x v="159"/>
            <x v="181"/>
            <x v="183"/>
            <x v="197"/>
            <x v="213"/>
            <x v="282"/>
            <x v="284"/>
            <x v="286"/>
            <x v="287"/>
            <x v="344"/>
            <x v="369"/>
          </reference>
        </references>
      </pivotArea>
    </format>
    <format dxfId="480">
      <pivotArea dataOnly="0" labelOnly="1" fieldPosition="0">
        <references count="2">
          <reference field="8" count="1" selected="0">
            <x v="24"/>
          </reference>
          <reference field="10" count="9">
            <x v="109"/>
            <x v="116"/>
            <x v="181"/>
            <x v="215"/>
            <x v="277"/>
            <x v="289"/>
            <x v="332"/>
            <x v="344"/>
            <x v="369"/>
          </reference>
        </references>
      </pivotArea>
    </format>
    <format dxfId="479">
      <pivotArea dataOnly="0" labelOnly="1" fieldPosition="0">
        <references count="2">
          <reference field="8" count="1" selected="0">
            <x v="25"/>
          </reference>
          <reference field="10" count="13">
            <x v="27"/>
            <x v="114"/>
            <x v="116"/>
            <x v="181"/>
            <x v="183"/>
            <x v="197"/>
            <x v="277"/>
            <x v="279"/>
            <x v="280"/>
            <x v="289"/>
            <x v="344"/>
            <x v="369"/>
            <x v="373"/>
          </reference>
        </references>
      </pivotArea>
    </format>
    <format dxfId="478">
      <pivotArea dataOnly="0" labelOnly="1" fieldPosition="0">
        <references count="2">
          <reference field="8" count="1" selected="0">
            <x v="26"/>
          </reference>
          <reference field="10" count="18">
            <x v="108"/>
            <x v="109"/>
            <x v="116"/>
            <x v="123"/>
            <x v="130"/>
            <x v="156"/>
            <x v="158"/>
            <x v="159"/>
            <x v="181"/>
            <x v="200"/>
            <x v="277"/>
            <x v="278"/>
            <x v="284"/>
            <x v="287"/>
            <x v="289"/>
            <x v="332"/>
            <x v="344"/>
            <x v="369"/>
          </reference>
        </references>
      </pivotArea>
    </format>
    <format dxfId="477">
      <pivotArea dataOnly="0" labelOnly="1" fieldPosition="0">
        <references count="2">
          <reference field="8" count="1" selected="0">
            <x v="27"/>
          </reference>
          <reference field="10" count="13">
            <x v="116"/>
            <x v="131"/>
            <x v="156"/>
            <x v="159"/>
            <x v="181"/>
            <x v="183"/>
            <x v="213"/>
            <x v="215"/>
            <x v="277"/>
            <x v="284"/>
            <x v="287"/>
            <x v="344"/>
            <x v="369"/>
          </reference>
        </references>
      </pivotArea>
    </format>
    <format dxfId="476">
      <pivotArea dataOnly="0" labelOnly="1" fieldPosition="0">
        <references count="2">
          <reference field="8" count="1" selected="0">
            <x v="28"/>
          </reference>
          <reference field="10" count="18">
            <x v="111"/>
            <x v="116"/>
            <x v="131"/>
            <x v="156"/>
            <x v="157"/>
            <x v="159"/>
            <x v="181"/>
            <x v="183"/>
            <x v="197"/>
            <x v="214"/>
            <x v="277"/>
            <x v="281"/>
            <x v="282"/>
            <x v="283"/>
            <x v="284"/>
            <x v="287"/>
            <x v="344"/>
            <x v="369"/>
          </reference>
        </references>
      </pivotArea>
    </format>
    <format dxfId="475">
      <pivotArea dataOnly="0" labelOnly="1" fieldPosition="0">
        <references count="2">
          <reference field="8" count="1" selected="0">
            <x v="29"/>
          </reference>
          <reference field="10" count="12">
            <x v="29"/>
            <x v="131"/>
            <x v="156"/>
            <x v="213"/>
            <x v="215"/>
            <x v="245"/>
            <x v="266"/>
            <x v="284"/>
            <x v="286"/>
            <x v="287"/>
            <x v="289"/>
            <x v="344"/>
          </reference>
        </references>
      </pivotArea>
    </format>
    <format dxfId="474">
      <pivotArea dataOnly="0" labelOnly="1" fieldPosition="0">
        <references count="2">
          <reference field="8" count="1" selected="0">
            <x v="30"/>
          </reference>
          <reference field="10" count="13">
            <x v="0"/>
            <x v="26"/>
            <x v="27"/>
            <x v="40"/>
            <x v="118"/>
            <x v="123"/>
            <x v="202"/>
            <x v="245"/>
            <x v="247"/>
            <x v="277"/>
            <x v="289"/>
            <x v="337"/>
            <x v="341"/>
          </reference>
        </references>
      </pivotArea>
    </format>
    <format dxfId="473">
      <pivotArea dataOnly="0" labelOnly="1" fieldPosition="0">
        <references count="2">
          <reference field="8" count="1" selected="0">
            <x v="31"/>
          </reference>
          <reference field="10" count="18">
            <x v="116"/>
            <x v="131"/>
            <x v="156"/>
            <x v="159"/>
            <x v="181"/>
            <x v="183"/>
            <x v="206"/>
            <x v="245"/>
            <x v="275"/>
            <x v="276"/>
            <x v="282"/>
            <x v="283"/>
            <x v="284"/>
            <x v="287"/>
            <x v="289"/>
            <x v="344"/>
            <x v="366"/>
            <x v="369"/>
          </reference>
        </references>
      </pivotArea>
    </format>
    <format dxfId="472">
      <pivotArea dataOnly="0" labelOnly="1" fieldPosition="0">
        <references count="2">
          <reference field="8" count="1" selected="0">
            <x v="32"/>
          </reference>
          <reference field="10" count="11">
            <x v="116"/>
            <x v="159"/>
            <x v="183"/>
            <x v="245"/>
            <x v="275"/>
            <x v="276"/>
            <x v="280"/>
            <x v="282"/>
            <x v="283"/>
            <x v="284"/>
            <x v="344"/>
          </reference>
        </references>
      </pivotArea>
    </format>
    <format dxfId="471">
      <pivotArea dataOnly="0" labelOnly="1" fieldPosition="0">
        <references count="2">
          <reference field="8" count="1" selected="0">
            <x v="33"/>
          </reference>
          <reference field="10" count="8">
            <x v="109"/>
            <x v="116"/>
            <x v="181"/>
            <x v="276"/>
            <x v="278"/>
            <x v="289"/>
            <x v="365"/>
            <x v="369"/>
          </reference>
        </references>
      </pivotArea>
    </format>
    <format dxfId="470">
      <pivotArea dataOnly="0" labelOnly="1" fieldPosition="0">
        <references count="2">
          <reference field="8" count="1" selected="0">
            <x v="34"/>
          </reference>
          <reference field="10" count="28">
            <x v="27"/>
            <x v="31"/>
            <x v="113"/>
            <x v="114"/>
            <x v="117"/>
            <x v="156"/>
            <x v="158"/>
            <x v="159"/>
            <x v="181"/>
            <x v="197"/>
            <x v="200"/>
            <x v="201"/>
            <x v="203"/>
            <x v="213"/>
            <x v="284"/>
            <x v="287"/>
            <x v="332"/>
            <x v="344"/>
            <x v="430"/>
            <x v="434"/>
            <x v="435"/>
            <x v="436"/>
            <x v="437"/>
            <x v="438"/>
            <x v="439"/>
            <x v="440"/>
            <x v="441"/>
            <x v="442"/>
          </reference>
        </references>
      </pivotArea>
    </format>
    <format dxfId="469">
      <pivotArea dataOnly="0" labelOnly="1" fieldPosition="0">
        <references count="2">
          <reference field="8" count="1" selected="0">
            <x v="35"/>
          </reference>
          <reference field="10" count="20">
            <x v="27"/>
            <x v="115"/>
            <x v="116"/>
            <x v="123"/>
            <x v="156"/>
            <x v="197"/>
            <x v="200"/>
            <x v="203"/>
            <x v="204"/>
            <x v="210"/>
            <x v="213"/>
            <x v="271"/>
            <x v="279"/>
            <x v="283"/>
            <x v="284"/>
            <x v="287"/>
            <x v="289"/>
            <x v="332"/>
            <x v="344"/>
            <x v="369"/>
          </reference>
        </references>
      </pivotArea>
    </format>
    <format dxfId="468">
      <pivotArea dataOnly="0" labelOnly="1" fieldPosition="0">
        <references count="2">
          <reference field="8" count="1" selected="0">
            <x v="36"/>
          </reference>
          <reference field="10" count="12">
            <x v="109"/>
            <x v="116"/>
            <x v="123"/>
            <x v="156"/>
            <x v="178"/>
            <x v="200"/>
            <x v="203"/>
            <x v="283"/>
            <x v="284"/>
            <x v="332"/>
            <x v="344"/>
            <x v="369"/>
          </reference>
        </references>
      </pivotArea>
    </format>
    <format dxfId="467">
      <pivotArea dataOnly="0" labelOnly="1" fieldPosition="0">
        <references count="2">
          <reference field="8" count="1" selected="0">
            <x v="37"/>
          </reference>
          <reference field="10" count="7">
            <x v="70"/>
            <x v="116"/>
            <x v="159"/>
            <x v="245"/>
            <x v="286"/>
            <x v="332"/>
            <x v="369"/>
          </reference>
        </references>
      </pivotArea>
    </format>
    <format dxfId="466">
      <pivotArea dataOnly="0" labelOnly="1" fieldPosition="0">
        <references count="2">
          <reference field="8" count="1" selected="0">
            <x v="38"/>
          </reference>
          <reference field="10" count="20">
            <x v="34"/>
            <x v="45"/>
            <x v="61"/>
            <x v="65"/>
            <x v="82"/>
            <x v="85"/>
            <x v="98"/>
            <x v="145"/>
            <x v="181"/>
            <x v="182"/>
            <x v="186"/>
            <x v="196"/>
            <x v="215"/>
            <x v="232"/>
            <x v="301"/>
            <x v="342"/>
            <x v="346"/>
            <x v="366"/>
            <x v="376"/>
            <x v="388"/>
          </reference>
        </references>
      </pivotArea>
    </format>
    <format dxfId="465">
      <pivotArea dataOnly="0" labelOnly="1" fieldPosition="0">
        <references count="2">
          <reference field="8" count="1" selected="0">
            <x v="39"/>
          </reference>
          <reference field="10" count="24">
            <x v="34"/>
            <x v="36"/>
            <x v="39"/>
            <x v="40"/>
            <x v="61"/>
            <x v="65"/>
            <x v="82"/>
            <x v="98"/>
            <x v="109"/>
            <x v="145"/>
            <x v="147"/>
            <x v="181"/>
            <x v="182"/>
            <x v="187"/>
            <x v="188"/>
            <x v="196"/>
            <x v="215"/>
            <x v="216"/>
            <x v="342"/>
            <x v="346"/>
            <x v="365"/>
            <x v="376"/>
            <x v="406"/>
            <x v="467"/>
          </reference>
        </references>
      </pivotArea>
    </format>
    <format dxfId="464">
      <pivotArea dataOnly="0" labelOnly="1" fieldPosition="0">
        <references count="2">
          <reference field="8" count="1" selected="0">
            <x v="40"/>
          </reference>
          <reference field="10" count="6">
            <x v="1"/>
            <x v="156"/>
            <x v="199"/>
            <x v="287"/>
            <x v="289"/>
            <x v="369"/>
          </reference>
        </references>
      </pivotArea>
    </format>
    <format dxfId="463">
      <pivotArea dataOnly="0" labelOnly="1" fieldPosition="0">
        <references count="2">
          <reference field="8" count="1" selected="0">
            <x v="41"/>
          </reference>
          <reference field="10" count="7">
            <x v="1"/>
            <x v="156"/>
            <x v="181"/>
            <x v="199"/>
            <x v="287"/>
            <x v="289"/>
            <x v="369"/>
          </reference>
        </references>
      </pivotArea>
    </format>
    <format dxfId="462">
      <pivotArea dataOnly="0" labelOnly="1" fieldPosition="0">
        <references count="2">
          <reference field="8" count="1" selected="0">
            <x v="42"/>
          </reference>
          <reference field="10" count="5">
            <x v="156"/>
            <x v="159"/>
            <x v="176"/>
            <x v="265"/>
            <x v="283"/>
          </reference>
        </references>
      </pivotArea>
    </format>
    <format dxfId="461">
      <pivotArea dataOnly="0" labelOnly="1" fieldPosition="0">
        <references count="2">
          <reference field="8" count="1" selected="0">
            <x v="43"/>
          </reference>
          <reference field="10" count="3">
            <x v="156"/>
            <x v="287"/>
            <x v="369"/>
          </reference>
        </references>
      </pivotArea>
    </format>
    <format dxfId="460">
      <pivotArea dataOnly="0" labelOnly="1" fieldPosition="0">
        <references count="2">
          <reference field="8" count="1" selected="0">
            <x v="44"/>
          </reference>
          <reference field="10" count="2">
            <x v="156"/>
            <x v="369"/>
          </reference>
        </references>
      </pivotArea>
    </format>
    <format dxfId="459">
      <pivotArea dataOnly="0" labelOnly="1" fieldPosition="0">
        <references count="2">
          <reference field="8" count="1" selected="0">
            <x v="45"/>
          </reference>
          <reference field="10" count="1">
            <x v="287"/>
          </reference>
        </references>
      </pivotArea>
    </format>
    <format dxfId="458">
      <pivotArea dataOnly="0" labelOnly="1" fieldPosition="0">
        <references count="2">
          <reference field="8" count="1" selected="0">
            <x v="46"/>
          </reference>
          <reference field="10" count="1">
            <x v="156"/>
          </reference>
        </references>
      </pivotArea>
    </format>
    <format dxfId="457">
      <pivotArea dataOnly="0" labelOnly="1" fieldPosition="0">
        <references count="2">
          <reference field="8" count="1" selected="0">
            <x v="47"/>
          </reference>
          <reference field="10" count="9">
            <x v="109"/>
            <x v="116"/>
            <x v="181"/>
            <x v="213"/>
            <x v="269"/>
            <x v="274"/>
            <x v="276"/>
            <x v="289"/>
            <x v="331"/>
          </reference>
        </references>
      </pivotArea>
    </format>
    <format dxfId="456">
      <pivotArea dataOnly="0" labelOnly="1" fieldPosition="0">
        <references count="2">
          <reference field="8" count="1" selected="0">
            <x v="48"/>
          </reference>
          <reference field="10" count="6">
            <x v="123"/>
            <x v="159"/>
            <x v="283"/>
            <x v="284"/>
            <x v="286"/>
            <x v="287"/>
          </reference>
        </references>
      </pivotArea>
    </format>
    <format dxfId="455">
      <pivotArea dataOnly="0" labelOnly="1" fieldPosition="0">
        <references count="2">
          <reference field="8" count="1" selected="0">
            <x v="49"/>
          </reference>
          <reference field="10" count="2">
            <x v="27"/>
            <x v="159"/>
          </reference>
        </references>
      </pivotArea>
    </format>
    <format dxfId="454">
      <pivotArea dataOnly="0" labelOnly="1" fieldPosition="0">
        <references count="2">
          <reference field="8" count="1" selected="0">
            <x v="50"/>
          </reference>
          <reference field="10" count="3">
            <x v="123"/>
            <x v="156"/>
            <x v="369"/>
          </reference>
        </references>
      </pivotArea>
    </format>
    <format dxfId="453">
      <pivotArea dataOnly="0" labelOnly="1" fieldPosition="0">
        <references count="2">
          <reference field="8" count="1" selected="0">
            <x v="51"/>
          </reference>
          <reference field="10" count="4">
            <x v="156"/>
            <x v="284"/>
            <x v="287"/>
            <x v="369"/>
          </reference>
        </references>
      </pivotArea>
    </format>
    <format dxfId="452">
      <pivotArea dataOnly="0" labelOnly="1" fieldPosition="0">
        <references count="2">
          <reference field="8" count="1" selected="0">
            <x v="52"/>
          </reference>
          <reference field="10" count="7">
            <x v="27"/>
            <x v="131"/>
            <x v="156"/>
            <x v="287"/>
            <x v="289"/>
            <x v="344"/>
            <x v="369"/>
          </reference>
        </references>
      </pivotArea>
    </format>
    <format dxfId="451">
      <pivotArea dataOnly="0" labelOnly="1" fieldPosition="0">
        <references count="2">
          <reference field="8" count="1" selected="0">
            <x v="53"/>
          </reference>
          <reference field="10" count="3">
            <x v="159"/>
            <x v="282"/>
            <x v="284"/>
          </reference>
        </references>
      </pivotArea>
    </format>
    <format dxfId="450">
      <pivotArea dataOnly="0" labelOnly="1" fieldPosition="0">
        <references count="2">
          <reference field="8" count="1" selected="0">
            <x v="54"/>
          </reference>
          <reference field="10" count="2">
            <x v="273"/>
            <x v="279"/>
          </reference>
        </references>
      </pivotArea>
    </format>
    <format dxfId="449">
      <pivotArea dataOnly="0" labelOnly="1" fieldPosition="0">
        <references count="2">
          <reference field="8" count="1" selected="0">
            <x v="55"/>
          </reference>
          <reference field="10" count="12">
            <x v="27"/>
            <x v="123"/>
            <x v="156"/>
            <x v="159"/>
            <x v="197"/>
            <x v="206"/>
            <x v="281"/>
            <x v="282"/>
            <x v="283"/>
            <x v="284"/>
            <x v="287"/>
            <x v="369"/>
          </reference>
        </references>
      </pivotArea>
    </format>
    <format dxfId="448">
      <pivotArea dataOnly="0" labelOnly="1" fieldPosition="0">
        <references count="2">
          <reference field="8" count="1" selected="0">
            <x v="56"/>
          </reference>
          <reference field="10" count="2">
            <x v="357"/>
            <x v="358"/>
          </reference>
        </references>
      </pivotArea>
    </format>
    <format dxfId="447">
      <pivotArea dataOnly="0" labelOnly="1" fieldPosition="0">
        <references count="2">
          <reference field="8" count="1" selected="0">
            <x v="57"/>
          </reference>
          <reference field="10" count="2">
            <x v="357"/>
            <x v="358"/>
          </reference>
        </references>
      </pivotArea>
    </format>
    <format dxfId="446">
      <pivotArea dataOnly="0" labelOnly="1" fieldPosition="0">
        <references count="2">
          <reference field="8" count="1" selected="0">
            <x v="58"/>
          </reference>
          <reference field="10" count="1">
            <x v="181"/>
          </reference>
        </references>
      </pivotArea>
    </format>
    <format dxfId="445">
      <pivotArea dataOnly="0" labelOnly="1" fieldPosition="0">
        <references count="2">
          <reference field="8" count="1" selected="0">
            <x v="59"/>
          </reference>
          <reference field="10" count="1">
            <x v="181"/>
          </reference>
        </references>
      </pivotArea>
    </format>
    <format dxfId="444">
      <pivotArea dataOnly="0" labelOnly="1" fieldPosition="0">
        <references count="2">
          <reference field="8" count="1" selected="0">
            <x v="60"/>
          </reference>
          <reference field="10" count="2">
            <x v="121"/>
            <x v="181"/>
          </reference>
        </references>
      </pivotArea>
    </format>
    <format dxfId="443">
      <pivotArea dataOnly="0" labelOnly="1" fieldPosition="0">
        <references count="2">
          <reference field="8" count="1" selected="0">
            <x v="61"/>
          </reference>
          <reference field="10" count="1">
            <x v="181"/>
          </reference>
        </references>
      </pivotArea>
    </format>
    <format dxfId="442">
      <pivotArea dataOnly="0" labelOnly="1" fieldPosition="0">
        <references count="2">
          <reference field="8" count="1" selected="0">
            <x v="62"/>
          </reference>
          <reference field="10" count="2">
            <x v="77"/>
            <x v="181"/>
          </reference>
        </references>
      </pivotArea>
    </format>
    <format dxfId="441">
      <pivotArea dataOnly="0" labelOnly="1" fieldPosition="0">
        <references count="2">
          <reference field="8" count="1" selected="0">
            <x v="63"/>
          </reference>
          <reference field="10" count="1">
            <x v="181"/>
          </reference>
        </references>
      </pivotArea>
    </format>
    <format dxfId="440">
      <pivotArea dataOnly="0" labelOnly="1" fieldPosition="0">
        <references count="2">
          <reference field="8" count="1" selected="0">
            <x v="64"/>
          </reference>
          <reference field="10" count="1">
            <x v="181"/>
          </reference>
        </references>
      </pivotArea>
    </format>
    <format dxfId="439">
      <pivotArea dataOnly="0" labelOnly="1" fieldPosition="0">
        <references count="2">
          <reference field="8" count="1" selected="0">
            <x v="65"/>
          </reference>
          <reference field="10" count="2">
            <x v="181"/>
            <x v="209"/>
          </reference>
        </references>
      </pivotArea>
    </format>
    <format dxfId="438">
      <pivotArea dataOnly="0" labelOnly="1" fieldPosition="0">
        <references count="2">
          <reference field="8" count="1" selected="0">
            <x v="66"/>
          </reference>
          <reference field="10" count="1">
            <x v="181"/>
          </reference>
        </references>
      </pivotArea>
    </format>
    <format dxfId="437">
      <pivotArea dataOnly="0" labelOnly="1" fieldPosition="0">
        <references count="2">
          <reference field="8" count="1" selected="0">
            <x v="67"/>
          </reference>
          <reference field="10" count="1">
            <x v="181"/>
          </reference>
        </references>
      </pivotArea>
    </format>
    <format dxfId="436">
      <pivotArea dataOnly="0" labelOnly="1" fieldPosition="0">
        <references count="2">
          <reference field="8" count="1" selected="0">
            <x v="68"/>
          </reference>
          <reference field="10" count="1">
            <x v="181"/>
          </reference>
        </references>
      </pivotArea>
    </format>
    <format dxfId="435">
      <pivotArea dataOnly="0" labelOnly="1" fieldPosition="0">
        <references count="2">
          <reference field="8" count="1" selected="0">
            <x v="69"/>
          </reference>
          <reference field="10" count="1">
            <x v="181"/>
          </reference>
        </references>
      </pivotArea>
    </format>
    <format dxfId="434">
      <pivotArea dataOnly="0" labelOnly="1" fieldPosition="0">
        <references count="2">
          <reference field="8" count="1" selected="0">
            <x v="70"/>
          </reference>
          <reference field="10" count="1">
            <x v="181"/>
          </reference>
        </references>
      </pivotArea>
    </format>
    <format dxfId="433">
      <pivotArea dataOnly="0" labelOnly="1" fieldPosition="0">
        <references count="2">
          <reference field="8" count="1" selected="0">
            <x v="71"/>
          </reference>
          <reference field="10" count="2">
            <x v="176"/>
            <x v="181"/>
          </reference>
        </references>
      </pivotArea>
    </format>
    <format dxfId="432">
      <pivotArea dataOnly="0" labelOnly="1" fieldPosition="0">
        <references count="2">
          <reference field="8" count="1" selected="0">
            <x v="72"/>
          </reference>
          <reference field="10" count="1">
            <x v="181"/>
          </reference>
        </references>
      </pivotArea>
    </format>
    <format dxfId="431">
      <pivotArea dataOnly="0" labelOnly="1" fieldPosition="0">
        <references count="2">
          <reference field="8" count="1" selected="0">
            <x v="73"/>
          </reference>
          <reference field="10" count="4">
            <x v="31"/>
            <x v="76"/>
            <x v="77"/>
            <x v="181"/>
          </reference>
        </references>
      </pivotArea>
    </format>
    <format dxfId="430">
      <pivotArea dataOnly="0" labelOnly="1" fieldPosition="0">
        <references count="2">
          <reference field="8" count="1" selected="0">
            <x v="74"/>
          </reference>
          <reference field="10" count="3">
            <x v="0"/>
            <x v="69"/>
            <x v="181"/>
          </reference>
        </references>
      </pivotArea>
    </format>
    <format dxfId="429">
      <pivotArea dataOnly="0" labelOnly="1" fieldPosition="0">
        <references count="2">
          <reference field="8" count="1" selected="0">
            <x v="75"/>
          </reference>
          <reference field="10" count="14">
            <x v="0"/>
            <x v="35"/>
            <x v="40"/>
            <x v="43"/>
            <x v="57"/>
            <x v="58"/>
            <x v="61"/>
            <x v="181"/>
            <x v="203"/>
            <x v="333"/>
            <x v="347"/>
            <x v="366"/>
            <x v="377"/>
            <x v="404"/>
          </reference>
        </references>
      </pivotArea>
    </format>
    <format dxfId="428">
      <pivotArea dataOnly="0" labelOnly="1" fieldPosition="0">
        <references count="2">
          <reference field="8" count="1" selected="0">
            <x v="76"/>
          </reference>
          <reference field="10" count="1">
            <x v="181"/>
          </reference>
        </references>
      </pivotArea>
    </format>
    <format dxfId="427">
      <pivotArea dataOnly="0" labelOnly="1" fieldPosition="0">
        <references count="2">
          <reference field="8" count="1" selected="0">
            <x v="77"/>
          </reference>
          <reference field="10" count="1">
            <x v="181"/>
          </reference>
        </references>
      </pivotArea>
    </format>
    <format dxfId="426">
      <pivotArea dataOnly="0" labelOnly="1" fieldPosition="0">
        <references count="2">
          <reference field="8" count="1" selected="0">
            <x v="78"/>
          </reference>
          <reference field="10" count="1">
            <x v="181"/>
          </reference>
        </references>
      </pivotArea>
    </format>
    <format dxfId="425">
      <pivotArea dataOnly="0" labelOnly="1" fieldPosition="0">
        <references count="2">
          <reference field="8" count="1" selected="0">
            <x v="79"/>
          </reference>
          <reference field="10" count="1">
            <x v="181"/>
          </reference>
        </references>
      </pivotArea>
    </format>
    <format dxfId="424">
      <pivotArea dataOnly="0" labelOnly="1" fieldPosition="0">
        <references count="2">
          <reference field="8" count="1" selected="0">
            <x v="80"/>
          </reference>
          <reference field="10" count="1">
            <x v="181"/>
          </reference>
        </references>
      </pivotArea>
    </format>
    <format dxfId="423">
      <pivotArea dataOnly="0" labelOnly="1" fieldPosition="0">
        <references count="2">
          <reference field="8" count="1" selected="0">
            <x v="81"/>
          </reference>
          <reference field="10" count="1">
            <x v="0"/>
          </reference>
        </references>
      </pivotArea>
    </format>
    <format dxfId="422">
      <pivotArea dataOnly="0" labelOnly="1" fieldPosition="0">
        <references count="2">
          <reference field="8" count="1" selected="0">
            <x v="82"/>
          </reference>
          <reference field="10" count="3">
            <x v="181"/>
            <x v="242"/>
            <x v="358"/>
          </reference>
        </references>
      </pivotArea>
    </format>
    <format dxfId="421">
      <pivotArea dataOnly="0" labelOnly="1" fieldPosition="0">
        <references count="2">
          <reference field="8" count="1" selected="0">
            <x v="83"/>
          </reference>
          <reference field="10" count="2">
            <x v="181"/>
            <x v="358"/>
          </reference>
        </references>
      </pivotArea>
    </format>
    <format dxfId="420">
      <pivotArea dataOnly="0" labelOnly="1" fieldPosition="0">
        <references count="2">
          <reference field="8" count="1" selected="0">
            <x v="84"/>
          </reference>
          <reference field="10" count="2">
            <x v="0"/>
            <x v="181"/>
          </reference>
        </references>
      </pivotArea>
    </format>
    <format dxfId="419">
      <pivotArea dataOnly="0" labelOnly="1" fieldPosition="0">
        <references count="2">
          <reference field="8" count="1" selected="0">
            <x v="85"/>
          </reference>
          <reference field="10" count="2">
            <x v="0"/>
            <x v="181"/>
          </reference>
        </references>
      </pivotArea>
    </format>
    <format dxfId="418">
      <pivotArea dataOnly="0" labelOnly="1" fieldPosition="0">
        <references count="2">
          <reference field="8" count="1" selected="0">
            <x v="86"/>
          </reference>
          <reference field="10" count="2">
            <x v="181"/>
            <x v="242"/>
          </reference>
        </references>
      </pivotArea>
    </format>
    <format dxfId="417">
      <pivotArea dataOnly="0" labelOnly="1" fieldPosition="0">
        <references count="2">
          <reference field="8" count="1" selected="0">
            <x v="87"/>
          </reference>
          <reference field="10" count="1">
            <x v="181"/>
          </reference>
        </references>
      </pivotArea>
    </format>
    <format dxfId="416">
      <pivotArea dataOnly="0" labelOnly="1" fieldPosition="0">
        <references count="2">
          <reference field="8" count="1" selected="0">
            <x v="88"/>
          </reference>
          <reference field="10" count="3">
            <x v="181"/>
            <x v="284"/>
            <x v="331"/>
          </reference>
        </references>
      </pivotArea>
    </format>
    <format dxfId="415">
      <pivotArea dataOnly="0" labelOnly="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414">
      <pivotArea dataOnly="0" labelOnly="1" fieldPosition="0">
        <references count="2">
          <reference field="8" count="1" selected="0">
            <x v="90"/>
          </reference>
          <reference field="10" count="3">
            <x v="161"/>
            <x v="181"/>
            <x v="236"/>
          </reference>
        </references>
      </pivotArea>
    </format>
    <format dxfId="413">
      <pivotArea dataOnly="0" labelOnly="1" fieldPosition="0">
        <references count="2">
          <reference field="8" count="1" selected="0">
            <x v="91"/>
          </reference>
          <reference field="10" count="9">
            <x v="0"/>
            <x v="83"/>
            <x v="157"/>
            <x v="181"/>
            <x v="195"/>
            <x v="319"/>
            <x v="338"/>
            <x v="416"/>
            <x v="437"/>
          </reference>
        </references>
      </pivotArea>
    </format>
    <format dxfId="412">
      <pivotArea dataOnly="0" labelOnly="1" fieldPosition="0">
        <references count="2">
          <reference field="8" count="1" selected="0">
            <x v="92"/>
          </reference>
          <reference field="10" count="1">
            <x v="181"/>
          </reference>
        </references>
      </pivotArea>
    </format>
    <format dxfId="411">
      <pivotArea dataOnly="0" labelOnly="1" fieldPosition="0">
        <references count="2">
          <reference field="8" count="1" selected="0">
            <x v="93"/>
          </reference>
          <reference field="10" count="3">
            <x v="37"/>
            <x v="181"/>
            <x v="237"/>
          </reference>
        </references>
      </pivotArea>
    </format>
    <format dxfId="410">
      <pivotArea dataOnly="0" labelOnly="1" fieldPosition="0">
        <references count="2">
          <reference field="8" count="1" selected="0">
            <x v="94"/>
          </reference>
          <reference field="10" count="50">
            <x v="0"/>
            <x v="19"/>
            <x v="20"/>
            <x v="21"/>
            <x v="22"/>
            <x v="23"/>
            <x v="32"/>
            <x v="34"/>
            <x v="37"/>
            <x v="38"/>
            <x v="40"/>
            <x v="49"/>
            <x v="50"/>
            <x v="51"/>
            <x v="56"/>
            <x v="61"/>
            <x v="78"/>
            <x v="79"/>
            <x v="84"/>
            <x v="86"/>
            <x v="88"/>
            <x v="89"/>
            <x v="90"/>
            <x v="91"/>
            <x v="98"/>
            <x v="99"/>
            <x v="100"/>
            <x v="102"/>
            <x v="104"/>
            <x v="136"/>
            <x v="137"/>
            <x v="139"/>
            <x v="143"/>
            <x v="144"/>
            <x v="147"/>
            <x v="150"/>
            <x v="151"/>
            <x v="152"/>
            <x v="153"/>
            <x v="162"/>
            <x v="164"/>
            <x v="169"/>
            <x v="170"/>
            <x v="171"/>
            <x v="181"/>
            <x v="182"/>
            <x v="189"/>
            <x v="194"/>
            <x v="196"/>
            <x v="216"/>
          </reference>
        </references>
      </pivotArea>
    </format>
    <format dxfId="409">
      <pivotArea dataOnly="0" labelOnly="1" fieldPosition="0">
        <references count="2">
          <reference field="8" count="1" selected="0">
            <x v="94"/>
          </reference>
          <reference field="10" count="40">
            <x v="219"/>
            <x v="220"/>
            <x v="222"/>
            <x v="226"/>
            <x v="227"/>
            <x v="248"/>
            <x v="259"/>
            <x v="260"/>
            <x v="267"/>
            <x v="297"/>
            <x v="299"/>
            <x v="301"/>
            <x v="313"/>
            <x v="320"/>
            <x v="322"/>
            <x v="324"/>
            <x v="325"/>
            <x v="326"/>
            <x v="329"/>
            <x v="337"/>
            <x v="340"/>
            <x v="342"/>
            <x v="368"/>
            <x v="383"/>
            <x v="384"/>
            <x v="387"/>
            <x v="390"/>
            <x v="392"/>
            <x v="394"/>
            <x v="396"/>
            <x v="406"/>
            <x v="407"/>
            <x v="408"/>
            <x v="413"/>
            <x v="418"/>
            <x v="419"/>
            <x v="422"/>
            <x v="423"/>
            <x v="424"/>
            <x v="427"/>
          </reference>
        </references>
      </pivotArea>
    </format>
    <format dxfId="408">
      <pivotArea dataOnly="0" labelOnly="1" fieldPosition="0">
        <references count="2">
          <reference field="8" count="1" selected="0">
            <x v="95"/>
          </reference>
          <reference field="10" count="50">
            <x v="15"/>
            <x v="16"/>
            <x v="31"/>
            <x v="34"/>
            <x v="36"/>
            <x v="37"/>
            <x v="45"/>
            <x v="60"/>
            <x v="61"/>
            <x v="62"/>
            <x v="63"/>
            <x v="76"/>
            <x v="78"/>
            <x v="81"/>
            <x v="82"/>
            <x v="98"/>
            <x v="104"/>
            <x v="105"/>
            <x v="138"/>
            <x v="145"/>
            <x v="152"/>
            <x v="153"/>
            <x v="167"/>
            <x v="169"/>
            <x v="172"/>
            <x v="177"/>
            <x v="181"/>
            <x v="182"/>
            <x v="196"/>
            <x v="215"/>
            <x v="217"/>
            <x v="219"/>
            <x v="221"/>
            <x v="228"/>
            <x v="233"/>
            <x v="253"/>
            <x v="259"/>
            <x v="260"/>
            <x v="263"/>
            <x v="266"/>
            <x v="268"/>
            <x v="289"/>
            <x v="290"/>
            <x v="293"/>
            <x v="295"/>
            <x v="301"/>
            <x v="303"/>
            <x v="324"/>
            <x v="330"/>
            <x v="333"/>
          </reference>
        </references>
      </pivotArea>
    </format>
    <format dxfId="407">
      <pivotArea dataOnly="0" labelOnly="1" fieldPosition="0">
        <references count="2">
          <reference field="8" count="1" selected="0">
            <x v="95"/>
          </reference>
          <reference field="10" count="15">
            <x v="337"/>
            <x v="340"/>
            <x v="346"/>
            <x v="356"/>
            <x v="359"/>
            <x v="364"/>
            <x v="365"/>
            <x v="369"/>
            <x v="370"/>
            <x v="376"/>
            <x v="386"/>
            <x v="405"/>
            <x v="407"/>
            <x v="416"/>
            <x v="427"/>
          </reference>
        </references>
      </pivotArea>
    </format>
    <format dxfId="406">
      <pivotArea dataOnly="0" labelOnly="1" fieldPosition="0">
        <references count="2">
          <reference field="8" count="1" selected="0">
            <x v="96"/>
          </reference>
          <reference field="10" count="50">
            <x v="16"/>
            <x v="20"/>
            <x v="31"/>
            <x v="32"/>
            <x v="34"/>
            <x v="36"/>
            <x v="37"/>
            <x v="38"/>
            <x v="47"/>
            <x v="50"/>
            <x v="52"/>
            <x v="56"/>
            <x v="62"/>
            <x v="63"/>
            <x v="78"/>
            <x v="79"/>
            <x v="88"/>
            <x v="90"/>
            <x v="94"/>
            <x v="96"/>
            <x v="98"/>
            <x v="100"/>
            <x v="105"/>
            <x v="136"/>
            <x v="139"/>
            <x v="168"/>
            <x v="181"/>
            <x v="182"/>
            <x v="187"/>
            <x v="189"/>
            <x v="196"/>
            <x v="197"/>
            <x v="198"/>
            <x v="208"/>
            <x v="215"/>
            <x v="217"/>
            <x v="220"/>
            <x v="221"/>
            <x v="222"/>
            <x v="223"/>
            <x v="224"/>
            <x v="225"/>
            <x v="226"/>
            <x v="227"/>
            <x v="233"/>
            <x v="234"/>
            <x v="241"/>
            <x v="243"/>
            <x v="248"/>
            <x v="251"/>
          </reference>
        </references>
      </pivotArea>
    </format>
    <format dxfId="405">
      <pivotArea dataOnly="0" labelOnly="1" fieldPosition="0">
        <references count="2">
          <reference field="8" count="1" selected="0">
            <x v="96"/>
          </reference>
          <reference field="10" count="45">
            <x v="254"/>
            <x v="255"/>
            <x v="257"/>
            <x v="259"/>
            <x v="260"/>
            <x v="261"/>
            <x v="268"/>
            <x v="285"/>
            <x v="289"/>
            <x v="290"/>
            <x v="294"/>
            <x v="295"/>
            <x v="297"/>
            <x v="299"/>
            <x v="301"/>
            <x v="303"/>
            <x v="304"/>
            <x v="305"/>
            <x v="319"/>
            <x v="320"/>
            <x v="322"/>
            <x v="324"/>
            <x v="326"/>
            <x v="330"/>
            <x v="333"/>
            <x v="334"/>
            <x v="337"/>
            <x v="338"/>
            <x v="342"/>
            <x v="346"/>
            <x v="356"/>
            <x v="364"/>
            <x v="365"/>
            <x v="377"/>
            <x v="386"/>
            <x v="394"/>
            <x v="396"/>
            <x v="407"/>
            <x v="409"/>
            <x v="411"/>
            <x v="412"/>
            <x v="419"/>
            <x v="420"/>
            <x v="423"/>
            <x v="467"/>
          </reference>
        </references>
      </pivotArea>
    </format>
    <format dxfId="404">
      <pivotArea dataOnly="0" labelOnly="1" fieldPosition="0">
        <references count="2">
          <reference field="8" count="1" selected="0">
            <x v="97"/>
          </reference>
          <reference field="10" count="5">
            <x v="37"/>
            <x v="38"/>
            <x v="88"/>
            <x v="324"/>
            <x v="384"/>
          </reference>
        </references>
      </pivotArea>
    </format>
    <format dxfId="403">
      <pivotArea dataOnly="0" labelOnly="1" fieldPosition="0">
        <references count="2">
          <reference field="8" count="1" selected="0">
            <x v="98"/>
          </reference>
          <reference field="10" count="1">
            <x v="337"/>
          </reference>
        </references>
      </pivotArea>
    </format>
    <format dxfId="402">
      <pivotArea dataOnly="0" labelOnly="1" fieldPosition="0">
        <references count="2">
          <reference field="8" count="1" selected="0">
            <x v="99"/>
          </reference>
          <reference field="10" count="2">
            <x v="37"/>
            <x v="38"/>
          </reference>
        </references>
      </pivotArea>
    </format>
    <format dxfId="401">
      <pivotArea dataOnly="0" labelOnly="1" fieldPosition="0">
        <references count="2">
          <reference field="8" count="1" selected="0">
            <x v="100"/>
          </reference>
          <reference field="10" count="9">
            <x v="37"/>
            <x v="38"/>
            <x v="55"/>
            <x v="88"/>
            <x v="104"/>
            <x v="164"/>
            <x v="182"/>
            <x v="224"/>
            <x v="384"/>
          </reference>
        </references>
      </pivotArea>
    </format>
    <format dxfId="400">
      <pivotArea dataOnly="0" labelOnly="1" fieldPosition="0">
        <references count="2">
          <reference field="8" count="1" selected="0">
            <x v="101"/>
          </reference>
          <reference field="10" count="47">
            <x v="31"/>
            <x v="36"/>
            <x v="40"/>
            <x v="44"/>
            <x v="61"/>
            <x v="62"/>
            <x v="73"/>
            <x v="75"/>
            <x v="76"/>
            <x v="78"/>
            <x v="82"/>
            <x v="94"/>
            <x v="96"/>
            <x v="98"/>
            <x v="105"/>
            <x v="145"/>
            <x v="149"/>
            <x v="181"/>
            <x v="182"/>
            <x v="187"/>
            <x v="188"/>
            <x v="196"/>
            <x v="213"/>
            <x v="216"/>
            <x v="217"/>
            <x v="249"/>
            <x v="250"/>
            <x v="261"/>
            <x v="289"/>
            <x v="293"/>
            <x v="295"/>
            <x v="301"/>
            <x v="338"/>
            <x v="342"/>
            <x v="343"/>
            <x v="346"/>
            <x v="356"/>
            <x v="365"/>
            <x v="370"/>
            <x v="375"/>
            <x v="376"/>
            <x v="378"/>
            <x v="382"/>
            <x v="397"/>
            <x v="398"/>
            <x v="402"/>
            <x v="423"/>
          </reference>
        </references>
      </pivotArea>
    </format>
    <format dxfId="399">
      <pivotArea dataOnly="0" labelOnly="1" fieldPosition="0">
        <references count="2">
          <reference field="8" count="1" selected="0">
            <x v="102"/>
          </reference>
          <reference field="10" count="37">
            <x v="4"/>
            <x v="5"/>
            <x v="6"/>
            <x v="11"/>
            <x v="12"/>
            <x v="38"/>
            <x v="49"/>
            <x v="92"/>
            <x v="101"/>
            <x v="144"/>
            <x v="164"/>
            <x v="181"/>
            <x v="182"/>
            <x v="196"/>
            <x v="233"/>
            <x v="234"/>
            <x v="241"/>
            <x v="251"/>
            <x v="301"/>
            <x v="303"/>
            <x v="307"/>
            <x v="312"/>
            <x v="314"/>
            <x v="316"/>
            <x v="320"/>
            <x v="322"/>
            <x v="329"/>
            <x v="360"/>
            <x v="368"/>
            <x v="375"/>
            <x v="380"/>
            <x v="390"/>
            <x v="391"/>
            <x v="392"/>
            <x v="393"/>
            <x v="394"/>
            <x v="424"/>
          </reference>
        </references>
      </pivotArea>
    </format>
    <format dxfId="398">
      <pivotArea dataOnly="0" labelOnly="1" fieldPosition="0">
        <references count="2">
          <reference field="8" count="1" selected="0">
            <x v="103"/>
          </reference>
          <reference field="10" count="9">
            <x v="7"/>
            <x v="17"/>
            <x v="31"/>
            <x v="64"/>
            <x v="196"/>
            <x v="293"/>
            <x v="301"/>
            <x v="310"/>
            <x v="364"/>
          </reference>
        </references>
      </pivotArea>
    </format>
    <format dxfId="397">
      <pivotArea dataOnly="0" labelOnly="1" fieldPosition="0">
        <references count="2">
          <reference field="8" count="1" selected="0">
            <x v="104"/>
          </reference>
          <reference field="10" count="26">
            <x v="16"/>
            <x v="34"/>
            <x v="82"/>
            <x v="137"/>
            <x v="144"/>
            <x v="165"/>
            <x v="181"/>
            <x v="182"/>
            <x v="196"/>
            <x v="199"/>
            <x v="208"/>
            <x v="215"/>
            <x v="226"/>
            <x v="229"/>
            <x v="248"/>
            <x v="299"/>
            <x v="301"/>
            <x v="309"/>
            <x v="324"/>
            <x v="325"/>
            <x v="329"/>
            <x v="337"/>
            <x v="342"/>
            <x v="344"/>
            <x v="346"/>
            <x v="423"/>
          </reference>
        </references>
      </pivotArea>
    </format>
    <format dxfId="396">
      <pivotArea dataOnly="0" labelOnly="1" fieldPosition="0">
        <references count="2">
          <reference field="8" count="1" selected="0">
            <x v="105"/>
          </reference>
          <reference field="10" count="3">
            <x v="25"/>
            <x v="181"/>
            <x v="326"/>
          </reference>
        </references>
      </pivotArea>
    </format>
    <format dxfId="395">
      <pivotArea dataOnly="0" labelOnly="1" fieldPosition="0">
        <references count="2">
          <reference field="8" count="1" selected="0">
            <x v="106"/>
          </reference>
          <reference field="10" count="1">
            <x v="181"/>
          </reference>
        </references>
      </pivotArea>
    </format>
    <format dxfId="394">
      <pivotArea dataOnly="0" labelOnly="1" fieldPosition="0">
        <references count="2">
          <reference field="8" count="1" selected="0">
            <x v="107"/>
          </reference>
          <reference field="10" count="2">
            <x v="130"/>
            <x v="181"/>
          </reference>
        </references>
      </pivotArea>
    </format>
    <format dxfId="393">
      <pivotArea dataOnly="0" labelOnly="1" fieldPosition="0">
        <references count="2">
          <reference field="8" count="1" selected="0">
            <x v="108"/>
          </reference>
          <reference field="10" count="1">
            <x v="191"/>
          </reference>
        </references>
      </pivotArea>
    </format>
    <format dxfId="392">
      <pivotArea dataOnly="0" labelOnly="1" fieldPosition="0">
        <references count="2">
          <reference field="8" count="1" selected="0">
            <x v="109"/>
          </reference>
          <reference field="10" count="10">
            <x v="4"/>
            <x v="9"/>
            <x v="31"/>
            <x v="33"/>
            <x v="176"/>
            <x v="181"/>
            <x v="190"/>
            <x v="196"/>
            <x v="356"/>
            <x v="370"/>
          </reference>
        </references>
      </pivotArea>
    </format>
    <format dxfId="391">
      <pivotArea dataOnly="0" labelOnly="1" fieldPosition="0">
        <references count="2">
          <reference field="8" count="1" selected="0">
            <x v="110"/>
          </reference>
          <reference field="10" count="5">
            <x v="71"/>
            <x v="175"/>
            <x v="264"/>
            <x v="295"/>
            <x v="356"/>
          </reference>
        </references>
      </pivotArea>
    </format>
    <format dxfId="390">
      <pivotArea dataOnly="0" labelOnly="1" fieldPosition="0">
        <references count="2">
          <reference field="8" count="1" selected="0">
            <x v="111"/>
          </reference>
          <reference field="10" count="2">
            <x v="181"/>
            <x v="190"/>
          </reference>
        </references>
      </pivotArea>
    </format>
    <format dxfId="389">
      <pivotArea dataOnly="0" labelOnly="1" fieldPosition="0">
        <references count="2">
          <reference field="8" count="1" selected="0">
            <x v="112"/>
          </reference>
          <reference field="10" count="50">
            <x v="13"/>
            <x v="31"/>
            <x v="32"/>
            <x v="34"/>
            <x v="36"/>
            <x v="37"/>
            <x v="38"/>
            <x v="40"/>
            <x v="45"/>
            <x v="48"/>
            <x v="50"/>
            <x v="52"/>
            <x v="53"/>
            <x v="56"/>
            <x v="57"/>
            <x v="61"/>
            <x v="62"/>
            <x v="67"/>
            <x v="89"/>
            <x v="91"/>
            <x v="94"/>
            <x v="98"/>
            <x v="102"/>
            <x v="103"/>
            <x v="136"/>
            <x v="151"/>
            <x v="153"/>
            <x v="181"/>
            <x v="182"/>
            <x v="183"/>
            <x v="185"/>
            <x v="187"/>
            <x v="189"/>
            <x v="196"/>
            <x v="210"/>
            <x v="215"/>
            <x v="219"/>
            <x v="221"/>
            <x v="222"/>
            <x v="223"/>
            <x v="226"/>
            <x v="227"/>
            <x v="231"/>
            <x v="240"/>
            <x v="248"/>
            <x v="251"/>
            <x v="257"/>
            <x v="258"/>
            <x v="260"/>
            <x v="261"/>
          </reference>
        </references>
      </pivotArea>
    </format>
    <format dxfId="388">
      <pivotArea dataOnly="0" labelOnly="1" fieldPosition="0">
        <references count="2">
          <reference field="8" count="1" selected="0">
            <x v="112"/>
          </reference>
          <reference field="10" count="30">
            <x v="263"/>
            <x v="289"/>
            <x v="295"/>
            <x v="299"/>
            <x v="301"/>
            <x v="318"/>
            <x v="320"/>
            <x v="324"/>
            <x v="325"/>
            <x v="330"/>
            <x v="337"/>
            <x v="340"/>
            <x v="342"/>
            <x v="346"/>
            <x v="356"/>
            <x v="365"/>
            <x v="368"/>
            <x v="378"/>
            <x v="383"/>
            <x v="394"/>
            <x v="396"/>
            <x v="398"/>
            <x v="399"/>
            <x v="406"/>
            <x v="407"/>
            <x v="412"/>
            <x v="415"/>
            <x v="420"/>
            <x v="427"/>
            <x v="467"/>
          </reference>
        </references>
      </pivotArea>
    </format>
    <format dxfId="387">
      <pivotArea dataOnly="0" labelOnly="1" fieldPosition="0">
        <references count="2">
          <reference field="8" count="1" selected="0">
            <x v="113"/>
          </reference>
          <reference field="10" count="50">
            <x v="2"/>
            <x v="17"/>
            <x v="18"/>
            <x v="19"/>
            <x v="28"/>
            <x v="32"/>
            <x v="37"/>
            <x v="38"/>
            <x v="49"/>
            <x v="52"/>
            <x v="58"/>
            <x v="59"/>
            <x v="83"/>
            <x v="87"/>
            <x v="88"/>
            <x v="90"/>
            <x v="95"/>
            <x v="98"/>
            <x v="99"/>
            <x v="100"/>
            <x v="102"/>
            <x v="104"/>
            <x v="136"/>
            <x v="137"/>
            <x v="139"/>
            <x v="140"/>
            <x v="143"/>
            <x v="144"/>
            <x v="162"/>
            <x v="180"/>
            <x v="181"/>
            <x v="182"/>
            <x v="184"/>
            <x v="189"/>
            <x v="193"/>
            <x v="196"/>
            <x v="210"/>
            <x v="226"/>
            <x v="229"/>
            <x v="234"/>
            <x v="235"/>
            <x v="237"/>
            <x v="241"/>
            <x v="244"/>
            <x v="259"/>
            <x v="261"/>
            <x v="263"/>
            <x v="290"/>
            <x v="299"/>
            <x v="301"/>
          </reference>
        </references>
      </pivotArea>
    </format>
    <format dxfId="386">
      <pivotArea dataOnly="0" labelOnly="1" fieldPosition="0">
        <references count="2">
          <reference field="8" count="1" selected="0">
            <x v="113"/>
          </reference>
          <reference field="10" count="27">
            <x v="308"/>
            <x v="314"/>
            <x v="316"/>
            <x v="324"/>
            <x v="328"/>
            <x v="329"/>
            <x v="336"/>
            <x v="337"/>
            <x v="338"/>
            <x v="340"/>
            <x v="341"/>
            <x v="342"/>
            <x v="346"/>
            <x v="368"/>
            <x v="380"/>
            <x v="381"/>
            <x v="384"/>
            <x v="392"/>
            <x v="394"/>
            <x v="407"/>
            <x v="413"/>
            <x v="418"/>
            <x v="419"/>
            <x v="420"/>
            <x v="421"/>
            <x v="424"/>
            <x v="467"/>
          </reference>
        </references>
      </pivotArea>
    </format>
    <format dxfId="385">
      <pivotArea dataOnly="0" labelOnly="1" fieldPosition="0">
        <references count="2">
          <reference field="8" count="1" selected="0">
            <x v="114"/>
          </reference>
          <reference field="10" count="50">
            <x v="0"/>
            <x v="17"/>
            <x v="31"/>
            <x v="32"/>
            <x v="34"/>
            <x v="37"/>
            <x v="38"/>
            <x v="40"/>
            <x v="50"/>
            <x v="52"/>
            <x v="56"/>
            <x v="57"/>
            <x v="61"/>
            <x v="63"/>
            <x v="65"/>
            <x v="78"/>
            <x v="79"/>
            <x v="82"/>
            <x v="88"/>
            <x v="90"/>
            <x v="94"/>
            <x v="96"/>
            <x v="98"/>
            <x v="143"/>
            <x v="144"/>
            <x v="145"/>
            <x v="150"/>
            <x v="152"/>
            <x v="153"/>
            <x v="164"/>
            <x v="179"/>
            <x v="181"/>
            <x v="182"/>
            <x v="183"/>
            <x v="185"/>
            <x v="186"/>
            <x v="187"/>
            <x v="188"/>
            <x v="189"/>
            <x v="194"/>
            <x v="196"/>
            <x v="219"/>
            <x v="226"/>
            <x v="227"/>
            <x v="233"/>
            <x v="234"/>
            <x v="237"/>
            <x v="239"/>
            <x v="241"/>
            <x v="252"/>
          </reference>
        </references>
      </pivotArea>
    </format>
    <format dxfId="384">
      <pivotArea dataOnly="0" labelOnly="1" fieldPosition="0">
        <references count="2">
          <reference field="8" count="1" selected="0">
            <x v="114"/>
          </reference>
          <reference field="10" count="41">
            <x v="255"/>
            <x v="259"/>
            <x v="260"/>
            <x v="261"/>
            <x v="264"/>
            <x v="268"/>
            <x v="290"/>
            <x v="299"/>
            <x v="301"/>
            <x v="317"/>
            <x v="321"/>
            <x v="322"/>
            <x v="323"/>
            <x v="324"/>
            <x v="325"/>
            <x v="333"/>
            <x v="337"/>
            <x v="338"/>
            <x v="340"/>
            <x v="342"/>
            <x v="345"/>
            <x v="346"/>
            <x v="365"/>
            <x v="376"/>
            <x v="377"/>
            <x v="384"/>
            <x v="386"/>
            <x v="394"/>
            <x v="395"/>
            <x v="396"/>
            <x v="402"/>
            <x v="404"/>
            <x v="406"/>
            <x v="407"/>
            <x v="410"/>
            <x v="414"/>
            <x v="417"/>
            <x v="419"/>
            <x v="420"/>
            <x v="427"/>
            <x v="467"/>
          </reference>
        </references>
      </pivotArea>
    </format>
    <format dxfId="383">
      <pivotArea dataOnly="0" labelOnly="1" fieldPosition="0">
        <references count="2">
          <reference field="8" count="1" selected="0">
            <x v="115"/>
          </reference>
          <reference field="10" count="29">
            <x v="34"/>
            <x v="36"/>
            <x v="37"/>
            <x v="38"/>
            <x v="50"/>
            <x v="56"/>
            <x v="79"/>
            <x v="90"/>
            <x v="139"/>
            <x v="151"/>
            <x v="181"/>
            <x v="189"/>
            <x v="196"/>
            <x v="208"/>
            <x v="219"/>
            <x v="220"/>
            <x v="222"/>
            <x v="226"/>
            <x v="227"/>
            <x v="248"/>
            <x v="259"/>
            <x v="263"/>
            <x v="299"/>
            <x v="364"/>
            <x v="394"/>
            <x v="407"/>
            <x v="419"/>
            <x v="427"/>
            <x v="467"/>
          </reference>
        </references>
      </pivotArea>
    </format>
    <format dxfId="382">
      <pivotArea dataOnly="0" labelOnly="1" fieldPosition="0">
        <references count="2">
          <reference field="8" count="1" selected="0">
            <x v="116"/>
          </reference>
          <reference field="10" count="25">
            <x v="34"/>
            <x v="49"/>
            <x v="50"/>
            <x v="56"/>
            <x v="79"/>
            <x v="91"/>
            <x v="104"/>
            <x v="139"/>
            <x v="151"/>
            <x v="182"/>
            <x v="189"/>
            <x v="196"/>
            <x v="210"/>
            <x v="226"/>
            <x v="227"/>
            <x v="259"/>
            <x v="260"/>
            <x v="299"/>
            <x v="301"/>
            <x v="320"/>
            <x v="337"/>
            <x v="383"/>
            <x v="396"/>
            <x v="407"/>
            <x v="426"/>
          </reference>
        </references>
      </pivotArea>
    </format>
    <format dxfId="381">
      <pivotArea dataOnly="0" labelOnly="1" fieldPosition="0">
        <references count="2">
          <reference field="8" count="1" selected="0">
            <x v="117"/>
          </reference>
          <reference field="10" count="4">
            <x v="94"/>
            <x v="181"/>
            <x v="213"/>
            <x v="215"/>
          </reference>
        </references>
      </pivotArea>
    </format>
    <format dxfId="380">
      <pivotArea dataOnly="0" labelOnly="1" fieldPosition="0">
        <references count="2">
          <reference field="8" count="1" selected="0">
            <x v="118"/>
          </reference>
          <reference field="10" count="2">
            <x v="337"/>
            <x v="346"/>
          </reference>
        </references>
      </pivotArea>
    </format>
    <format dxfId="379">
      <pivotArea dataOnly="0" labelOnly="1" fieldPosition="0">
        <references count="2">
          <reference field="8" count="1" selected="0">
            <x v="119"/>
          </reference>
          <reference field="10" count="10">
            <x v="37"/>
            <x v="38"/>
            <x v="82"/>
            <x v="90"/>
            <x v="102"/>
            <x v="182"/>
            <x v="196"/>
            <x v="213"/>
            <x v="226"/>
            <x v="227"/>
          </reference>
        </references>
      </pivotArea>
    </format>
    <format dxfId="378">
      <pivotArea dataOnly="0" labelOnly="1" fieldPosition="0">
        <references count="2">
          <reference field="8" count="1" selected="0">
            <x v="120"/>
          </reference>
          <reference field="10" count="50">
            <x v="0"/>
            <x v="32"/>
            <x v="34"/>
            <x v="37"/>
            <x v="38"/>
            <x v="40"/>
            <x v="45"/>
            <x v="46"/>
            <x v="48"/>
            <x v="52"/>
            <x v="53"/>
            <x v="61"/>
            <x v="65"/>
            <x v="79"/>
            <x v="80"/>
            <x v="82"/>
            <x v="89"/>
            <x v="91"/>
            <x v="94"/>
            <x v="96"/>
            <x v="98"/>
            <x v="136"/>
            <x v="143"/>
            <x v="144"/>
            <x v="151"/>
            <x v="175"/>
            <x v="181"/>
            <x v="182"/>
            <x v="186"/>
            <x v="189"/>
            <x v="196"/>
            <x v="208"/>
            <x v="219"/>
            <x v="220"/>
            <x v="223"/>
            <x v="226"/>
            <x v="227"/>
            <x v="232"/>
            <x v="233"/>
            <x v="234"/>
            <x v="240"/>
            <x v="241"/>
            <x v="248"/>
            <x v="256"/>
            <x v="259"/>
            <x v="260"/>
            <x v="261"/>
            <x v="268"/>
            <x v="291"/>
            <x v="298"/>
          </reference>
        </references>
      </pivotArea>
    </format>
    <format dxfId="377">
      <pivotArea dataOnly="0" labelOnly="1" fieldPosition="0">
        <references count="2">
          <reference field="8" count="1" selected="0">
            <x v="120"/>
          </reference>
          <reference field="10" count="20">
            <x v="299"/>
            <x v="301"/>
            <x v="316"/>
            <x v="317"/>
            <x v="329"/>
            <x v="337"/>
            <x v="338"/>
            <x v="362"/>
            <x v="365"/>
            <x v="376"/>
            <x v="383"/>
            <x v="384"/>
            <x v="387"/>
            <x v="389"/>
            <x v="394"/>
            <x v="406"/>
            <x v="407"/>
            <x v="424"/>
            <x v="427"/>
            <x v="467"/>
          </reference>
        </references>
      </pivotArea>
    </format>
    <format dxfId="376">
      <pivotArea dataOnly="0" labelOnly="1" fieldPosition="0">
        <references count="2">
          <reference field="8" count="1" selected="0">
            <x v="121"/>
          </reference>
          <reference field="10" count="3">
            <x v="88"/>
            <x v="104"/>
            <x v="196"/>
          </reference>
        </references>
      </pivotArea>
    </format>
    <format dxfId="375">
      <pivotArea dataOnly="0" labelOnly="1" fieldPosition="0">
        <references count="2">
          <reference field="8" count="1" selected="0">
            <x v="122"/>
          </reference>
          <reference field="10" count="22">
            <x v="31"/>
            <x v="34"/>
            <x v="37"/>
            <x v="38"/>
            <x v="90"/>
            <x v="102"/>
            <x v="139"/>
            <x v="151"/>
            <x v="181"/>
            <x v="182"/>
            <x v="196"/>
            <x v="200"/>
            <x v="215"/>
            <x v="219"/>
            <x v="226"/>
            <x v="227"/>
            <x v="240"/>
            <x v="337"/>
            <x v="346"/>
            <x v="367"/>
            <x v="381"/>
            <x v="384"/>
          </reference>
        </references>
      </pivotArea>
    </format>
    <format dxfId="374">
      <pivotArea dataOnly="0" labelOnly="1" fieldPosition="0">
        <references count="2">
          <reference field="8" count="1" selected="0">
            <x v="123"/>
          </reference>
          <reference field="10" count="40">
            <x v="17"/>
            <x v="34"/>
            <x v="37"/>
            <x v="38"/>
            <x v="50"/>
            <x v="84"/>
            <x v="90"/>
            <x v="93"/>
            <x v="94"/>
            <x v="98"/>
            <x v="104"/>
            <x v="136"/>
            <x v="139"/>
            <x v="143"/>
            <x v="144"/>
            <x v="153"/>
            <x v="181"/>
            <x v="189"/>
            <x v="196"/>
            <x v="204"/>
            <x v="212"/>
            <x v="219"/>
            <x v="220"/>
            <x v="226"/>
            <x v="240"/>
            <x v="245"/>
            <x v="248"/>
            <x v="256"/>
            <x v="259"/>
            <x v="262"/>
            <x v="268"/>
            <x v="318"/>
            <x v="337"/>
            <x v="339"/>
            <x v="369"/>
            <x v="407"/>
            <x v="411"/>
            <x v="426"/>
            <x v="427"/>
            <x v="467"/>
          </reference>
        </references>
      </pivotArea>
    </format>
    <format dxfId="373">
      <pivotArea dataOnly="0" labelOnly="1" fieldPosition="0">
        <references count="2">
          <reference field="8" count="1" selected="0">
            <x v="124"/>
          </reference>
          <reference field="10" count="6">
            <x v="93"/>
            <x v="181"/>
            <x v="240"/>
            <x v="250"/>
            <x v="337"/>
            <x v="398"/>
          </reference>
        </references>
      </pivotArea>
    </format>
    <format dxfId="372">
      <pivotArea dataOnly="0" labelOnly="1" fieldPosition="0">
        <references count="2">
          <reference field="8" count="1" selected="0">
            <x v="125"/>
          </reference>
          <reference field="10" count="13">
            <x v="21"/>
            <x v="32"/>
            <x v="34"/>
            <x v="153"/>
            <x v="181"/>
            <x v="219"/>
            <x v="311"/>
            <x v="320"/>
            <x v="381"/>
            <x v="394"/>
            <x v="396"/>
            <x v="419"/>
            <x v="427"/>
          </reference>
        </references>
      </pivotArea>
    </format>
    <format dxfId="371">
      <pivotArea dataOnly="0" labelOnly="1" fieldPosition="0">
        <references count="2">
          <reference field="8" count="1" selected="0">
            <x v="126"/>
          </reference>
          <reference field="10" count="7">
            <x v="68"/>
            <x v="181"/>
            <x v="192"/>
            <x v="203"/>
            <x v="344"/>
            <x v="361"/>
            <x v="400"/>
          </reference>
        </references>
      </pivotArea>
    </format>
    <format dxfId="370">
      <pivotArea dataOnly="0" labelOnly="1" fieldPosition="0">
        <references count="2">
          <reference field="8" count="1" selected="0">
            <x v="127"/>
          </reference>
          <reference field="10" count="50">
            <x v="12"/>
            <x v="16"/>
            <x v="31"/>
            <x v="34"/>
            <x v="36"/>
            <x v="45"/>
            <x v="54"/>
            <x v="61"/>
            <x v="62"/>
            <x v="63"/>
            <x v="65"/>
            <x v="66"/>
            <x v="82"/>
            <x v="85"/>
            <x v="94"/>
            <x v="97"/>
            <x v="98"/>
            <x v="105"/>
            <x v="106"/>
            <x v="166"/>
            <x v="172"/>
            <x v="177"/>
            <x v="181"/>
            <x v="182"/>
            <x v="185"/>
            <x v="187"/>
            <x v="189"/>
            <x v="196"/>
            <x v="215"/>
            <x v="216"/>
            <x v="219"/>
            <x v="266"/>
            <x v="289"/>
            <x v="290"/>
            <x v="293"/>
            <x v="295"/>
            <x v="296"/>
            <x v="299"/>
            <x v="300"/>
            <x v="301"/>
            <x v="315"/>
            <x v="330"/>
            <x v="333"/>
            <x v="337"/>
            <x v="342"/>
            <x v="346"/>
            <x v="356"/>
            <x v="364"/>
            <x v="369"/>
            <x v="370"/>
          </reference>
        </references>
      </pivotArea>
    </format>
    <format dxfId="369">
      <pivotArea dataOnly="0" labelOnly="1" fieldPosition="0">
        <references count="2">
          <reference field="8" count="1" selected="0">
            <x v="127"/>
          </reference>
          <reference field="10" count="3">
            <x v="384"/>
            <x v="422"/>
            <x v="425"/>
          </reference>
        </references>
      </pivotArea>
    </format>
    <format dxfId="368">
      <pivotArea dataOnly="0" labelOnly="1" fieldPosition="0">
        <references count="2">
          <reference field="8" count="1" selected="0">
            <x v="128"/>
          </reference>
          <reference field="10" count="17">
            <x v="24"/>
            <x v="34"/>
            <x v="38"/>
            <x v="61"/>
            <x v="102"/>
            <x v="181"/>
            <x v="182"/>
            <x v="196"/>
            <x v="215"/>
            <x v="299"/>
            <x v="301"/>
            <x v="309"/>
            <x v="337"/>
            <x v="362"/>
            <x v="376"/>
            <x v="424"/>
            <x v="467"/>
          </reference>
        </references>
      </pivotArea>
    </format>
    <format dxfId="367">
      <pivotArea dataOnly="0" labelOnly="1" fieldPosition="0">
        <references count="2">
          <reference field="8" count="1" selected="0">
            <x v="129"/>
          </reference>
          <reference field="10" count="37">
            <x v="8"/>
            <x v="14"/>
            <x v="25"/>
            <x v="34"/>
            <x v="36"/>
            <x v="37"/>
            <x v="38"/>
            <x v="61"/>
            <x v="82"/>
            <x v="85"/>
            <x v="98"/>
            <x v="133"/>
            <x v="134"/>
            <x v="140"/>
            <x v="143"/>
            <x v="144"/>
            <x v="181"/>
            <x v="182"/>
            <x v="189"/>
            <x v="196"/>
            <x v="215"/>
            <x v="240"/>
            <x v="247"/>
            <x v="255"/>
            <x v="293"/>
            <x v="295"/>
            <x v="301"/>
            <x v="316"/>
            <x v="324"/>
            <x v="337"/>
            <x v="346"/>
            <x v="356"/>
            <x v="360"/>
            <x v="363"/>
            <x v="364"/>
            <x v="424"/>
            <x v="467"/>
          </reference>
        </references>
      </pivotArea>
    </format>
    <format dxfId="366">
      <pivotArea dataOnly="0" labelOnly="1" fieldPosition="0">
        <references count="2">
          <reference field="8" count="1" selected="0">
            <x v="130"/>
          </reference>
          <reference field="10" count="1">
            <x v="181"/>
          </reference>
        </references>
      </pivotArea>
    </format>
    <format dxfId="365">
      <pivotArea dataOnly="0" labelOnly="1" fieldPosition="0">
        <references count="2">
          <reference field="8" count="1" selected="0">
            <x v="131"/>
          </reference>
          <reference field="10" count="2">
            <x v="181"/>
            <x v="330"/>
          </reference>
        </references>
      </pivotArea>
    </format>
    <format dxfId="364">
      <pivotArea dataOnly="0" labelOnly="1" fieldPosition="0">
        <references count="2">
          <reference field="8" count="1" selected="0">
            <x v="132"/>
          </reference>
          <reference field="10" count="41">
            <x v="13"/>
            <x v="16"/>
            <x v="31"/>
            <x v="34"/>
            <x v="37"/>
            <x v="45"/>
            <x v="56"/>
            <x v="62"/>
            <x v="63"/>
            <x v="65"/>
            <x v="66"/>
            <x v="82"/>
            <x v="85"/>
            <x v="98"/>
            <x v="105"/>
            <x v="172"/>
            <x v="182"/>
            <x v="196"/>
            <x v="211"/>
            <x v="215"/>
            <x v="216"/>
            <x v="247"/>
            <x v="260"/>
            <x v="288"/>
            <x v="289"/>
            <x v="290"/>
            <x v="293"/>
            <x v="295"/>
            <x v="298"/>
            <x v="299"/>
            <x v="300"/>
            <x v="301"/>
            <x v="330"/>
            <x v="337"/>
            <x v="342"/>
            <x v="346"/>
            <x v="356"/>
            <x v="364"/>
            <x v="369"/>
            <x v="370"/>
            <x v="374"/>
          </reference>
        </references>
      </pivotArea>
    </format>
    <format dxfId="363">
      <pivotArea dataOnly="0" labelOnly="1" fieldPosition="0">
        <references count="2">
          <reference field="8" count="1" selected="0">
            <x v="133"/>
          </reference>
          <reference field="10" count="2">
            <x v="181"/>
            <x v="424"/>
          </reference>
        </references>
      </pivotArea>
    </format>
    <format dxfId="362">
      <pivotArea dataOnly="0" labelOnly="1" fieldPosition="0">
        <references count="2">
          <reference field="8" count="1" selected="0">
            <x v="134"/>
          </reference>
          <reference field="10" count="21">
            <x v="31"/>
            <x v="38"/>
            <x v="45"/>
            <x v="61"/>
            <x v="62"/>
            <x v="65"/>
            <x v="81"/>
            <x v="94"/>
            <x v="98"/>
            <x v="145"/>
            <x v="181"/>
            <x v="182"/>
            <x v="185"/>
            <x v="186"/>
            <x v="196"/>
            <x v="219"/>
            <x v="263"/>
            <x v="330"/>
            <x v="365"/>
            <x v="378"/>
            <x v="425"/>
          </reference>
        </references>
      </pivotArea>
    </format>
    <format dxfId="361">
      <pivotArea dataOnly="0" labelOnly="1" fieldPosition="0">
        <references count="2">
          <reference field="8" count="1" selected="0">
            <x v="135"/>
          </reference>
          <reference field="10" count="50">
            <x v="3"/>
            <x v="4"/>
            <x v="6"/>
            <x v="8"/>
            <x v="10"/>
            <x v="12"/>
            <x v="16"/>
            <x v="25"/>
            <x v="30"/>
            <x v="32"/>
            <x v="34"/>
            <x v="37"/>
            <x v="38"/>
            <x v="45"/>
            <x v="56"/>
            <x v="61"/>
            <x v="63"/>
            <x v="82"/>
            <x v="85"/>
            <x v="94"/>
            <x v="98"/>
            <x v="99"/>
            <x v="100"/>
            <x v="103"/>
            <x v="105"/>
            <x v="133"/>
            <x v="134"/>
            <x v="135"/>
            <x v="137"/>
            <x v="138"/>
            <x v="139"/>
            <x v="142"/>
            <x v="148"/>
            <x v="164"/>
            <x v="172"/>
            <x v="181"/>
            <x v="182"/>
            <x v="185"/>
            <x v="187"/>
            <x v="189"/>
            <x v="196"/>
            <x v="199"/>
            <x v="207"/>
            <x v="208"/>
            <x v="213"/>
            <x v="219"/>
            <x v="221"/>
            <x v="225"/>
            <x v="226"/>
            <x v="240"/>
          </reference>
        </references>
      </pivotArea>
    </format>
    <format dxfId="360">
      <pivotArea dataOnly="0" labelOnly="1" fieldPosition="0">
        <references count="2">
          <reference field="8" count="1" selected="0">
            <x v="135"/>
          </reference>
          <reference field="10" count="31">
            <x v="245"/>
            <x v="248"/>
            <x v="255"/>
            <x v="259"/>
            <x v="260"/>
            <x v="261"/>
            <x v="290"/>
            <x v="293"/>
            <x v="295"/>
            <x v="299"/>
            <x v="301"/>
            <x v="313"/>
            <x v="322"/>
            <x v="324"/>
            <x v="329"/>
            <x v="337"/>
            <x v="342"/>
            <x v="346"/>
            <x v="356"/>
            <x v="363"/>
            <x v="365"/>
            <x v="369"/>
            <x v="375"/>
            <x v="378"/>
            <x v="398"/>
            <x v="407"/>
            <x v="411"/>
            <x v="424"/>
            <x v="425"/>
            <x v="427"/>
            <x v="467"/>
          </reference>
        </references>
      </pivotArea>
    </format>
    <format dxfId="359">
      <pivotArea dataOnly="0" labelOnly="1" fieldPosition="0">
        <references count="2">
          <reference field="8" count="1" selected="0">
            <x v="136"/>
          </reference>
          <reference field="10" count="21">
            <x v="31"/>
            <x v="34"/>
            <x v="62"/>
            <x v="63"/>
            <x v="78"/>
            <x v="84"/>
            <x v="98"/>
            <x v="105"/>
            <x v="177"/>
            <x v="181"/>
            <x v="182"/>
            <x v="196"/>
            <x v="217"/>
            <x v="246"/>
            <x v="289"/>
            <x v="293"/>
            <x v="295"/>
            <x v="299"/>
            <x v="301"/>
            <x v="370"/>
            <x v="375"/>
          </reference>
        </references>
      </pivotArea>
    </format>
    <format dxfId="358">
      <pivotArea dataOnly="0" labelOnly="1" fieldPosition="0">
        <references count="2">
          <reference field="8" count="1" selected="0">
            <x v="137"/>
          </reference>
          <reference field="10" count="50">
            <x v="4"/>
            <x v="10"/>
            <x v="16"/>
            <x v="31"/>
            <x v="34"/>
            <x v="37"/>
            <x v="38"/>
            <x v="45"/>
            <x v="49"/>
            <x v="56"/>
            <x v="62"/>
            <x v="65"/>
            <x v="66"/>
            <x v="79"/>
            <x v="82"/>
            <x v="85"/>
            <x v="94"/>
            <x v="98"/>
            <x v="102"/>
            <x v="104"/>
            <x v="105"/>
            <x v="137"/>
            <x v="141"/>
            <x v="143"/>
            <x v="144"/>
            <x v="164"/>
            <x v="172"/>
            <x v="174"/>
            <x v="176"/>
            <x v="181"/>
            <x v="182"/>
            <x v="196"/>
            <x v="207"/>
            <x v="208"/>
            <x v="215"/>
            <x v="219"/>
            <x v="220"/>
            <x v="221"/>
            <x v="222"/>
            <x v="223"/>
            <x v="226"/>
            <x v="227"/>
            <x v="239"/>
            <x v="240"/>
            <x v="247"/>
            <x v="255"/>
            <x v="258"/>
            <x v="259"/>
            <x v="260"/>
            <x v="261"/>
          </reference>
        </references>
      </pivotArea>
    </format>
    <format dxfId="357">
      <pivotArea dataOnly="0" labelOnly="1" fieldPosition="0">
        <references count="2">
          <reference field="8" count="1" selected="0">
            <x v="137"/>
          </reference>
          <reference field="10" count="30">
            <x v="289"/>
            <x v="292"/>
            <x v="293"/>
            <x v="295"/>
            <x v="299"/>
            <x v="300"/>
            <x v="301"/>
            <x v="309"/>
            <x v="319"/>
            <x v="322"/>
            <x v="324"/>
            <x v="329"/>
            <x v="330"/>
            <x v="337"/>
            <x v="339"/>
            <x v="342"/>
            <x v="346"/>
            <x v="356"/>
            <x v="364"/>
            <x v="368"/>
            <x v="369"/>
            <x v="370"/>
            <x v="392"/>
            <x v="396"/>
            <x v="407"/>
            <x v="411"/>
            <x v="423"/>
            <x v="424"/>
            <x v="427"/>
            <x v="467"/>
          </reference>
        </references>
      </pivotArea>
    </format>
    <format dxfId="356">
      <pivotArea dataOnly="0" labelOnly="1" fieldPosition="0">
        <references count="2">
          <reference field="8" count="1" selected="0">
            <x v="138"/>
          </reference>
          <reference field="10" count="39">
            <x v="13"/>
            <x v="16"/>
            <x v="31"/>
            <x v="34"/>
            <x v="36"/>
            <x v="45"/>
            <x v="62"/>
            <x v="63"/>
            <x v="64"/>
            <x v="85"/>
            <x v="94"/>
            <x v="98"/>
            <x v="105"/>
            <x v="177"/>
            <x v="181"/>
            <x v="182"/>
            <x v="185"/>
            <x v="196"/>
            <x v="215"/>
            <x v="217"/>
            <x v="219"/>
            <x v="247"/>
            <x v="268"/>
            <x v="289"/>
            <x v="290"/>
            <x v="293"/>
            <x v="295"/>
            <x v="299"/>
            <x v="300"/>
            <x v="301"/>
            <x v="330"/>
            <x v="338"/>
            <x v="342"/>
            <x v="346"/>
            <x v="356"/>
            <x v="369"/>
            <x v="370"/>
            <x v="384"/>
            <x v="425"/>
          </reference>
        </references>
      </pivotArea>
    </format>
    <format dxfId="355">
      <pivotArea dataOnly="0" labelOnly="1" fieldPosition="0">
        <references count="2">
          <reference field="8" count="1" selected="0">
            <x v="139"/>
          </reference>
          <reference field="10" count="2">
            <x v="324"/>
            <x v="329"/>
          </reference>
        </references>
      </pivotArea>
    </format>
    <format dxfId="354">
      <pivotArea dataOnly="0" labelOnly="1" fieldPosition="0">
        <references count="2">
          <reference field="8" count="1" selected="0">
            <x v="140"/>
          </reference>
          <reference field="10" count="1">
            <x v="181"/>
          </reference>
        </references>
      </pivotArea>
    </format>
    <format dxfId="353">
      <pivotArea dataOnly="0" labelOnly="1" fieldPosition="0">
        <references count="2">
          <reference field="8" count="1" selected="0">
            <x v="141"/>
          </reference>
          <reference field="10" count="50">
            <x v="17"/>
            <x v="34"/>
            <x v="37"/>
            <x v="38"/>
            <x v="50"/>
            <x v="52"/>
            <x v="56"/>
            <x v="88"/>
            <x v="90"/>
            <x v="98"/>
            <x v="102"/>
            <x v="104"/>
            <x v="136"/>
            <x v="140"/>
            <x v="143"/>
            <x v="151"/>
            <x v="152"/>
            <x v="160"/>
            <x v="163"/>
            <x v="181"/>
            <x v="182"/>
            <x v="189"/>
            <x v="196"/>
            <x v="215"/>
            <x v="219"/>
            <x v="225"/>
            <x v="226"/>
            <x v="227"/>
            <x v="248"/>
            <x v="259"/>
            <x v="260"/>
            <x v="299"/>
            <x v="301"/>
            <x v="314"/>
            <x v="316"/>
            <x v="317"/>
            <x v="322"/>
            <x v="324"/>
            <x v="337"/>
            <x v="339"/>
            <x v="346"/>
            <x v="364"/>
            <x v="374"/>
            <x v="385"/>
            <x v="394"/>
            <x v="396"/>
            <x v="407"/>
            <x v="411"/>
            <x v="412"/>
            <x v="419"/>
          </reference>
        </references>
      </pivotArea>
    </format>
    <format dxfId="352">
      <pivotArea dataOnly="0" labelOnly="1" fieldPosition="0">
        <references count="2">
          <reference field="8" count="1" selected="0">
            <x v="141"/>
          </reference>
          <reference field="10" count="2">
            <x v="427"/>
            <x v="467"/>
          </reference>
        </references>
      </pivotArea>
    </format>
    <format dxfId="351">
      <pivotArea dataOnly="0" labelOnly="1" fieldPosition="0">
        <references count="2">
          <reference field="8" count="1" selected="0">
            <x v="142"/>
          </reference>
          <reference field="10" count="49">
            <x v="17"/>
            <x v="18"/>
            <x v="32"/>
            <x v="37"/>
            <x v="38"/>
            <x v="49"/>
            <x v="52"/>
            <x v="56"/>
            <x v="74"/>
            <x v="86"/>
            <x v="87"/>
            <x v="90"/>
            <x v="98"/>
            <x v="101"/>
            <x v="102"/>
            <x v="104"/>
            <x v="136"/>
            <x v="139"/>
            <x v="143"/>
            <x v="144"/>
            <x v="151"/>
            <x v="181"/>
            <x v="182"/>
            <x v="189"/>
            <x v="196"/>
            <x v="219"/>
            <x v="226"/>
            <x v="255"/>
            <x v="259"/>
            <x v="260"/>
            <x v="296"/>
            <x v="299"/>
            <x v="301"/>
            <x v="305"/>
            <x v="316"/>
            <x v="317"/>
            <x v="319"/>
            <x v="322"/>
            <x v="324"/>
            <x v="326"/>
            <x v="327"/>
            <x v="329"/>
            <x v="337"/>
            <x v="374"/>
            <x v="391"/>
            <x v="394"/>
            <x v="418"/>
            <x v="419"/>
            <x v="467"/>
          </reference>
        </references>
      </pivotArea>
    </format>
    <format dxfId="350">
      <pivotArea dataOnly="0" labelOnly="1" fieldPosition="0">
        <references count="2">
          <reference field="8" count="1" selected="0">
            <x v="143"/>
          </reference>
          <reference field="10" count="33">
            <x v="34"/>
            <x v="36"/>
            <x v="37"/>
            <x v="38"/>
            <x v="40"/>
            <x v="61"/>
            <x v="65"/>
            <x v="82"/>
            <x v="88"/>
            <x v="98"/>
            <x v="145"/>
            <x v="147"/>
            <x v="181"/>
            <x v="182"/>
            <x v="187"/>
            <x v="188"/>
            <x v="196"/>
            <x v="215"/>
            <x v="216"/>
            <x v="220"/>
            <x v="227"/>
            <x v="279"/>
            <x v="313"/>
            <x v="331"/>
            <x v="335"/>
            <x v="342"/>
            <x v="346"/>
            <x v="366"/>
            <x v="376"/>
            <x v="381"/>
            <x v="387"/>
            <x v="403"/>
            <x v="467"/>
          </reference>
        </references>
      </pivotArea>
    </format>
    <format dxfId="349">
      <pivotArea dataOnly="0" labelOnly="1" fieldPosition="0">
        <references count="2">
          <reference field="8" count="1" selected="0">
            <x v="144"/>
          </reference>
          <reference field="10" count="2">
            <x v="181"/>
            <x v="311"/>
          </reference>
        </references>
      </pivotArea>
    </format>
    <format dxfId="348">
      <pivotArea dataOnly="0" labelOnly="1" fieldPosition="0">
        <references count="2">
          <reference field="8" count="1" selected="0">
            <x v="145"/>
          </reference>
          <reference field="10" count="2">
            <x v="306"/>
            <x v="311"/>
          </reference>
        </references>
      </pivotArea>
    </format>
    <format dxfId="347">
      <pivotArea dataOnly="0" labelOnly="1" fieldPosition="0">
        <references count="2">
          <reference field="8" count="1" selected="0">
            <x v="146"/>
          </reference>
          <reference field="10" count="1">
            <x v="181"/>
          </reference>
        </references>
      </pivotArea>
    </format>
    <format dxfId="346">
      <pivotArea dataOnly="0" labelOnly="1" fieldPosition="0">
        <references count="2">
          <reference field="8" count="1" selected="0">
            <x v="147"/>
          </reference>
          <reference field="10" count="18">
            <x v="0"/>
            <x v="35"/>
            <x v="37"/>
            <x v="40"/>
            <x v="57"/>
            <x v="58"/>
            <x v="61"/>
            <x v="149"/>
            <x v="181"/>
            <x v="203"/>
            <x v="260"/>
            <x v="333"/>
            <x v="342"/>
            <x v="347"/>
            <x v="365"/>
            <x v="366"/>
            <x v="377"/>
            <x v="404"/>
          </reference>
        </references>
      </pivotArea>
    </format>
    <format dxfId="345">
      <pivotArea dataOnly="0" labelOnly="1" fieldPosition="0">
        <references count="2">
          <reference field="8" count="1" selected="0">
            <x v="148"/>
          </reference>
          <reference field="10" count="28">
            <x v="31"/>
            <x v="34"/>
            <x v="40"/>
            <x v="57"/>
            <x v="61"/>
            <x v="65"/>
            <x v="82"/>
            <x v="94"/>
            <x v="145"/>
            <x v="181"/>
            <x v="182"/>
            <x v="187"/>
            <x v="196"/>
            <x v="203"/>
            <x v="218"/>
            <x v="219"/>
            <x v="261"/>
            <x v="330"/>
            <x v="338"/>
            <x v="342"/>
            <x v="346"/>
            <x v="365"/>
            <x v="372"/>
            <x v="377"/>
            <x v="389"/>
            <x v="401"/>
            <x v="404"/>
            <x v="410"/>
          </reference>
        </references>
      </pivotArea>
    </format>
    <format dxfId="344">
      <pivotArea dataOnly="0" labelOnly="1" fieldPosition="0">
        <references count="2">
          <reference field="8" count="1" selected="0">
            <x v="149"/>
          </reference>
          <reference field="10" count="39">
            <x v="31"/>
            <x v="34"/>
            <x v="40"/>
            <x v="41"/>
            <x v="53"/>
            <x v="57"/>
            <x v="61"/>
            <x v="63"/>
            <x v="65"/>
            <x v="94"/>
            <x v="96"/>
            <x v="105"/>
            <x v="145"/>
            <x v="173"/>
            <x v="177"/>
            <x v="181"/>
            <x v="182"/>
            <x v="186"/>
            <x v="196"/>
            <x v="200"/>
            <x v="230"/>
            <x v="232"/>
            <x v="249"/>
            <x v="261"/>
            <x v="267"/>
            <x v="268"/>
            <x v="290"/>
            <x v="302"/>
            <x v="325"/>
            <x v="330"/>
            <x v="335"/>
            <x v="342"/>
            <x v="365"/>
            <x v="375"/>
            <x v="377"/>
            <x v="379"/>
            <x v="387"/>
            <x v="410"/>
            <x v="467"/>
          </reference>
        </references>
      </pivotArea>
    </format>
    <format dxfId="343">
      <pivotArea dataOnly="0" labelOnly="1" fieldPosition="0">
        <references count="2">
          <reference field="8" count="1" selected="0">
            <x v="150"/>
          </reference>
          <reference field="10" count="29">
            <x v="27"/>
            <x v="31"/>
            <x v="113"/>
            <x v="114"/>
            <x v="117"/>
            <x v="156"/>
            <x v="158"/>
            <x v="159"/>
            <x v="181"/>
            <x v="197"/>
            <x v="200"/>
            <x v="201"/>
            <x v="203"/>
            <x v="213"/>
            <x v="214"/>
            <x v="284"/>
            <x v="287"/>
            <x v="332"/>
            <x v="344"/>
            <x v="430"/>
            <x v="434"/>
            <x v="435"/>
            <x v="436"/>
            <x v="437"/>
            <x v="438"/>
            <x v="439"/>
            <x v="440"/>
            <x v="441"/>
            <x v="442"/>
          </reference>
        </references>
      </pivotArea>
    </format>
    <format dxfId="342">
      <pivotArea dataOnly="0" labelOnly="1" fieldPosition="0">
        <references count="2">
          <reference field="8" count="1" selected="0">
            <x v="151"/>
          </reference>
          <reference field="10" count="26">
            <x v="27"/>
            <x v="123"/>
            <x v="130"/>
            <x v="131"/>
            <x v="156"/>
            <x v="157"/>
            <x v="159"/>
            <x v="181"/>
            <x v="197"/>
            <x v="203"/>
            <x v="213"/>
            <x v="272"/>
            <x v="278"/>
            <x v="283"/>
            <x v="284"/>
            <x v="286"/>
            <x v="287"/>
            <x v="289"/>
            <x v="344"/>
            <x v="369"/>
            <x v="431"/>
            <x v="435"/>
            <x v="437"/>
            <x v="438"/>
            <x v="439"/>
            <x v="440"/>
          </reference>
        </references>
      </pivotArea>
    </format>
    <format dxfId="341">
      <pivotArea dataOnly="0" labelOnly="1" fieldPosition="0">
        <references count="2">
          <reference field="8" count="1" selected="0">
            <x v="152"/>
          </reference>
          <reference field="10" count="16">
            <x v="29"/>
            <x v="156"/>
            <x v="157"/>
            <x v="181"/>
            <x v="197"/>
            <x v="213"/>
            <x v="272"/>
            <x v="283"/>
            <x v="287"/>
            <x v="344"/>
            <x v="366"/>
            <x v="369"/>
            <x v="448"/>
            <x v="450"/>
            <x v="462"/>
            <x v="463"/>
          </reference>
        </references>
      </pivotArea>
    </format>
    <format dxfId="340">
      <pivotArea dataOnly="0" labelOnly="1" fieldPosition="0">
        <references count="2">
          <reference field="8" count="1" selected="0">
            <x v="153"/>
          </reference>
          <reference field="10" count="8">
            <x v="131"/>
            <x v="155"/>
            <x v="213"/>
            <x v="278"/>
            <x v="287"/>
            <x v="344"/>
            <x v="354"/>
            <x v="355"/>
          </reference>
        </references>
      </pivotArea>
    </format>
    <format dxfId="339">
      <pivotArea dataOnly="0" labelOnly="1" fieldPosition="0">
        <references count="2">
          <reference field="8" count="1" selected="0">
            <x v="154"/>
          </reference>
          <reference field="10" count="29">
            <x v="69"/>
            <x v="116"/>
            <x v="125"/>
            <x v="131"/>
            <x v="156"/>
            <x v="181"/>
            <x v="183"/>
            <x v="213"/>
            <x v="215"/>
            <x v="278"/>
            <x v="280"/>
            <x v="282"/>
            <x v="283"/>
            <x v="284"/>
            <x v="287"/>
            <x v="289"/>
            <x v="344"/>
            <x v="369"/>
            <x v="434"/>
            <x v="435"/>
            <x v="436"/>
            <x v="437"/>
            <x v="438"/>
            <x v="439"/>
            <x v="440"/>
            <x v="450"/>
            <x v="453"/>
            <x v="460"/>
            <x v="461"/>
          </reference>
        </references>
      </pivotArea>
    </format>
    <format dxfId="338">
      <pivotArea dataOnly="0" labelOnly="1" fieldPosition="0">
        <references count="2">
          <reference field="8" count="1" selected="0">
            <x v="155"/>
          </reference>
          <reference field="10" count="13">
            <x v="131"/>
            <x v="156"/>
            <x v="213"/>
            <x v="287"/>
            <x v="344"/>
            <x v="429"/>
            <x v="433"/>
            <x v="434"/>
            <x v="435"/>
            <x v="436"/>
            <x v="437"/>
            <x v="439"/>
            <x v="451"/>
          </reference>
        </references>
      </pivotArea>
    </format>
    <format dxfId="337">
      <pivotArea dataOnly="0" labelOnly="1" fieldPosition="0">
        <references count="2">
          <reference field="8" count="1" selected="0">
            <x v="156"/>
          </reference>
          <reference field="10" count="3">
            <x v="129"/>
            <x v="287"/>
            <x v="369"/>
          </reference>
        </references>
      </pivotArea>
    </format>
    <format dxfId="336">
      <pivotArea dataOnly="0" labelOnly="1" fieldPosition="0">
        <references count="2">
          <reference field="8" count="1" selected="0">
            <x v="157"/>
          </reference>
          <reference field="10" count="43">
            <x v="1"/>
            <x v="27"/>
            <x v="109"/>
            <x v="110"/>
            <x v="111"/>
            <x v="113"/>
            <x v="116"/>
            <x v="119"/>
            <x v="128"/>
            <x v="129"/>
            <x v="131"/>
            <x v="156"/>
            <x v="178"/>
            <x v="181"/>
            <x v="183"/>
            <x v="200"/>
            <x v="201"/>
            <x v="202"/>
            <x v="203"/>
            <x v="206"/>
            <x v="266"/>
            <x v="278"/>
            <x v="279"/>
            <x v="284"/>
            <x v="287"/>
            <x v="289"/>
            <x v="332"/>
            <x v="344"/>
            <x v="349"/>
            <x v="354"/>
            <x v="366"/>
            <x v="369"/>
            <x v="433"/>
            <x v="434"/>
            <x v="435"/>
            <x v="436"/>
            <x v="437"/>
            <x v="438"/>
            <x v="439"/>
            <x v="440"/>
            <x v="441"/>
            <x v="442"/>
            <x v="444"/>
          </reference>
        </references>
      </pivotArea>
    </format>
    <format dxfId="335">
      <pivotArea dataOnly="0" labelOnly="1" fieldPosition="0">
        <references count="2">
          <reference field="8" count="1" selected="0">
            <x v="158"/>
          </reference>
          <reference field="10" count="15">
            <x v="131"/>
            <x v="156"/>
            <x v="213"/>
            <x v="287"/>
            <x v="344"/>
            <x v="433"/>
            <x v="434"/>
            <x v="435"/>
            <x v="436"/>
            <x v="437"/>
            <x v="438"/>
            <x v="439"/>
            <x v="442"/>
            <x v="451"/>
            <x v="461"/>
          </reference>
        </references>
      </pivotArea>
    </format>
    <format dxfId="334">
      <pivotArea dataOnly="0" labelOnly="1" fieldPosition="0">
        <references count="2">
          <reference field="8" count="1" selected="0">
            <x v="159"/>
          </reference>
          <reference field="10" count="9">
            <x v="131"/>
            <x v="155"/>
            <x v="156"/>
            <x v="181"/>
            <x v="278"/>
            <x v="287"/>
            <x v="344"/>
            <x v="354"/>
            <x v="448"/>
          </reference>
        </references>
      </pivotArea>
    </format>
    <format dxfId="333">
      <pivotArea dataOnly="0" labelOnly="1" fieldPosition="0">
        <references count="2">
          <reference field="8" count="1" selected="0">
            <x v="160"/>
          </reference>
          <reference field="10" count="6">
            <x v="131"/>
            <x v="156"/>
            <x v="213"/>
            <x v="287"/>
            <x v="344"/>
            <x v="437"/>
          </reference>
        </references>
      </pivotArea>
    </format>
    <format dxfId="332">
      <pivotArea dataOnly="0" labelOnly="1" fieldPosition="0">
        <references count="2">
          <reference field="8" count="1" selected="0">
            <x v="161"/>
          </reference>
          <reference field="10" count="32">
            <x v="27"/>
            <x v="31"/>
            <x v="113"/>
            <x v="123"/>
            <x v="129"/>
            <x v="130"/>
            <x v="131"/>
            <x v="154"/>
            <x v="156"/>
            <x v="157"/>
            <x v="159"/>
            <x v="176"/>
            <x v="181"/>
            <x v="197"/>
            <x v="215"/>
            <x v="278"/>
            <x v="281"/>
            <x v="282"/>
            <x v="283"/>
            <x v="284"/>
            <x v="286"/>
            <x v="287"/>
            <x v="289"/>
            <x v="344"/>
            <x v="366"/>
            <x v="369"/>
            <x v="435"/>
            <x v="436"/>
            <x v="437"/>
            <x v="438"/>
            <x v="444"/>
            <x v="450"/>
          </reference>
        </references>
      </pivotArea>
    </format>
    <format dxfId="331">
      <pivotArea dataOnly="0" labelOnly="1" fieldPosition="0">
        <references count="2">
          <reference field="8" count="1" selected="0">
            <x v="162"/>
          </reference>
          <reference field="10" count="13">
            <x v="27"/>
            <x v="111"/>
            <x v="112"/>
            <x v="116"/>
            <x v="156"/>
            <x v="178"/>
            <x v="278"/>
            <x v="284"/>
            <x v="287"/>
            <x v="289"/>
            <x v="332"/>
            <x v="369"/>
            <x v="450"/>
          </reference>
        </references>
      </pivotArea>
    </format>
    <format dxfId="330">
      <pivotArea dataOnly="0" labelOnly="1" fieldPosition="0">
        <references count="2">
          <reference field="8" count="1" selected="0">
            <x v="163"/>
          </reference>
          <reference field="10" count="3">
            <x v="31"/>
            <x v="156"/>
            <x v="181"/>
          </reference>
        </references>
      </pivotArea>
    </format>
    <format dxfId="329">
      <pivotArea dataOnly="0" labelOnly="1" fieldPosition="0">
        <references count="2">
          <reference field="8" count="1" selected="0">
            <x v="164"/>
          </reference>
          <reference field="10" count="11">
            <x v="27"/>
            <x v="130"/>
            <x v="156"/>
            <x v="181"/>
            <x v="197"/>
            <x v="213"/>
            <x v="278"/>
            <x v="287"/>
            <x v="344"/>
            <x v="369"/>
            <x v="375"/>
          </reference>
        </references>
      </pivotArea>
    </format>
    <format dxfId="328">
      <pivotArea dataOnly="0" labelOnly="1" fieldPosition="0">
        <references count="2">
          <reference field="8" count="1" selected="0">
            <x v="165"/>
          </reference>
          <reference field="10" count="30">
            <x v="31"/>
            <x v="82"/>
            <x v="113"/>
            <x v="116"/>
            <x v="123"/>
            <x v="131"/>
            <x v="156"/>
            <x v="157"/>
            <x v="159"/>
            <x v="178"/>
            <x v="181"/>
            <x v="197"/>
            <x v="200"/>
            <x v="213"/>
            <x v="280"/>
            <x v="281"/>
            <x v="282"/>
            <x v="283"/>
            <x v="284"/>
            <x v="286"/>
            <x v="287"/>
            <x v="333"/>
            <x v="344"/>
            <x v="369"/>
            <x v="435"/>
            <x v="448"/>
            <x v="450"/>
            <x v="451"/>
            <x v="453"/>
            <x v="466"/>
          </reference>
        </references>
      </pivotArea>
    </format>
    <format dxfId="327">
      <pivotArea dataOnly="0" labelOnly="1" fieldPosition="0">
        <references count="2">
          <reference field="8" count="1" selected="0">
            <x v="166"/>
          </reference>
          <reference field="10" count="14">
            <x v="108"/>
            <x v="123"/>
            <x v="130"/>
            <x v="156"/>
            <x v="157"/>
            <x v="158"/>
            <x v="181"/>
            <x v="200"/>
            <x v="278"/>
            <x v="284"/>
            <x v="287"/>
            <x v="332"/>
            <x v="344"/>
            <x v="369"/>
          </reference>
        </references>
      </pivotArea>
    </format>
    <format dxfId="326">
      <pivotArea dataOnly="0" labelOnly="1" fieldPosition="0">
        <references count="2">
          <reference field="8" count="1" selected="0">
            <x v="167"/>
          </reference>
          <reference field="10" count="7">
            <x v="131"/>
            <x v="156"/>
            <x v="213"/>
            <x v="215"/>
            <x v="287"/>
            <x v="344"/>
            <x v="369"/>
          </reference>
        </references>
      </pivotArea>
    </format>
    <format dxfId="325">
      <pivotArea dataOnly="0" labelOnly="1" fieldPosition="0">
        <references count="2">
          <reference field="8" count="1" selected="0">
            <x v="168"/>
          </reference>
          <reference field="10" count="7">
            <x v="131"/>
            <x v="156"/>
            <x v="181"/>
            <x v="197"/>
            <x v="287"/>
            <x v="344"/>
            <x v="369"/>
          </reference>
        </references>
      </pivotArea>
    </format>
    <format dxfId="324">
      <pivotArea dataOnly="0" labelOnly="1" fieldPosition="0">
        <references count="2">
          <reference field="8" count="1" selected="0">
            <x v="169"/>
          </reference>
          <reference field="10" count="21">
            <x v="29"/>
            <x v="131"/>
            <x v="146"/>
            <x v="156"/>
            <x v="181"/>
            <x v="213"/>
            <x v="215"/>
            <x v="245"/>
            <x v="266"/>
            <x v="284"/>
            <x v="286"/>
            <x v="287"/>
            <x v="289"/>
            <x v="344"/>
            <x v="435"/>
            <x v="436"/>
            <x v="437"/>
            <x v="439"/>
            <x v="440"/>
            <x v="450"/>
            <x v="461"/>
          </reference>
        </references>
      </pivotArea>
    </format>
    <format dxfId="323">
      <pivotArea dataOnly="0" labelOnly="1" fieldPosition="0">
        <references count="2">
          <reference field="8" count="1" selected="0">
            <x v="170"/>
          </reference>
          <reference field="10" count="13">
            <x v="26"/>
            <x v="27"/>
            <x v="40"/>
            <x v="118"/>
            <x v="123"/>
            <x v="181"/>
            <x v="202"/>
            <x v="245"/>
            <x v="247"/>
            <x v="277"/>
            <x v="289"/>
            <x v="337"/>
            <x v="341"/>
          </reference>
        </references>
      </pivotArea>
    </format>
    <format dxfId="322">
      <pivotArea dataOnly="0" labelOnly="1" fieldPosition="0">
        <references count="2">
          <reference field="8" count="1" selected="0">
            <x v="171"/>
          </reference>
          <reference field="10" count="13">
            <x v="131"/>
            <x v="156"/>
            <x v="157"/>
            <x v="181"/>
            <x v="183"/>
            <x v="206"/>
            <x v="283"/>
            <x v="284"/>
            <x v="287"/>
            <x v="344"/>
            <x v="366"/>
            <x v="369"/>
            <x v="450"/>
          </reference>
        </references>
      </pivotArea>
    </format>
    <format dxfId="321">
      <pivotArea dataOnly="0" labelOnly="1" fieldPosition="0">
        <references count="2">
          <reference field="8" count="1" selected="0">
            <x v="172"/>
          </reference>
          <reference field="10" count="18">
            <x v="131"/>
            <x v="156"/>
            <x v="213"/>
            <x v="215"/>
            <x v="287"/>
            <x v="344"/>
            <x v="429"/>
            <x v="430"/>
            <x v="431"/>
            <x v="433"/>
            <x v="434"/>
            <x v="435"/>
            <x v="436"/>
            <x v="437"/>
            <x v="438"/>
            <x v="439"/>
            <x v="461"/>
            <x v="462"/>
          </reference>
        </references>
      </pivotArea>
    </format>
    <format dxfId="320">
      <pivotArea dataOnly="0" labelOnly="1" fieldPosition="0">
        <references count="2">
          <reference field="8" count="1" selected="0">
            <x v="173"/>
          </reference>
          <reference field="10" count="22">
            <x v="0"/>
            <x v="27"/>
            <x v="115"/>
            <x v="116"/>
            <x v="123"/>
            <x v="156"/>
            <x v="181"/>
            <x v="197"/>
            <x v="200"/>
            <x v="203"/>
            <x v="204"/>
            <x v="210"/>
            <x v="213"/>
            <x v="271"/>
            <x v="279"/>
            <x v="283"/>
            <x v="284"/>
            <x v="287"/>
            <x v="289"/>
            <x v="332"/>
            <x v="344"/>
            <x v="369"/>
          </reference>
        </references>
      </pivotArea>
    </format>
    <format dxfId="319">
      <pivotArea dataOnly="0" labelOnly="1" fieldPosition="0">
        <references count="2">
          <reference field="8" count="1" selected="0">
            <x v="174"/>
          </reference>
          <reference field="10" count="13">
            <x v="109"/>
            <x v="116"/>
            <x v="123"/>
            <x v="156"/>
            <x v="178"/>
            <x v="181"/>
            <x v="200"/>
            <x v="203"/>
            <x v="283"/>
            <x v="284"/>
            <x v="332"/>
            <x v="344"/>
            <x v="369"/>
          </reference>
        </references>
      </pivotArea>
    </format>
    <format dxfId="318">
      <pivotArea dataOnly="0" labelOnly="1" fieldPosition="0">
        <references count="2">
          <reference field="8" count="1" selected="0">
            <x v="175"/>
          </reference>
          <reference field="10" count="6">
            <x v="1"/>
            <x v="156"/>
            <x v="181"/>
            <x v="287"/>
            <x v="289"/>
            <x v="369"/>
          </reference>
        </references>
      </pivotArea>
    </format>
    <format dxfId="317">
      <pivotArea dataOnly="0" labelOnly="1" fieldPosition="0">
        <references count="2">
          <reference field="8" count="1" selected="0">
            <x v="176"/>
          </reference>
          <reference field="10" count="9">
            <x v="27"/>
            <x v="131"/>
            <x v="156"/>
            <x v="197"/>
            <x v="287"/>
            <x v="369"/>
            <x v="436"/>
            <x v="438"/>
            <x v="439"/>
          </reference>
        </references>
      </pivotArea>
    </format>
    <format dxfId="316">
      <pivotArea dataOnly="0" labelOnly="1" fieldPosition="0">
        <references count="2">
          <reference field="8" count="1" selected="0">
            <x v="177"/>
          </reference>
          <reference field="10" count="10">
            <x v="131"/>
            <x v="155"/>
            <x v="156"/>
            <x v="278"/>
            <x v="287"/>
            <x v="344"/>
            <x v="352"/>
            <x v="353"/>
            <x v="354"/>
            <x v="451"/>
          </reference>
        </references>
      </pivotArea>
    </format>
    <format dxfId="315">
      <pivotArea dataOnly="0" labelOnly="1" fieldPosition="0">
        <references count="2">
          <reference field="8" count="1" selected="0">
            <x v="178"/>
          </reference>
          <reference field="10" count="3">
            <x v="156"/>
            <x v="287"/>
            <x v="369"/>
          </reference>
        </references>
      </pivotArea>
    </format>
    <format dxfId="314">
      <pivotArea dataOnly="0" labelOnly="1" fieldPosition="0">
        <references count="2">
          <reference field="8" count="1" selected="0">
            <x v="179"/>
          </reference>
          <reference field="10" count="16">
            <x v="27"/>
            <x v="31"/>
            <x v="125"/>
            <x v="127"/>
            <x v="156"/>
            <x v="159"/>
            <x v="176"/>
            <x v="181"/>
            <x v="197"/>
            <x v="265"/>
            <x v="283"/>
            <x v="287"/>
            <x v="289"/>
            <x v="434"/>
            <x v="436"/>
            <x v="441"/>
          </reference>
        </references>
      </pivotArea>
    </format>
    <format dxfId="313">
      <pivotArea dataOnly="0" labelOnly="1" fieldPosition="0">
        <references count="2">
          <reference field="8" count="1" selected="0">
            <x v="180"/>
          </reference>
          <reference field="10" count="5">
            <x v="156"/>
            <x v="181"/>
            <x v="287"/>
            <x v="369"/>
            <x v="435"/>
          </reference>
        </references>
      </pivotArea>
    </format>
    <format dxfId="312">
      <pivotArea dataOnly="0" labelOnly="1" fieldPosition="0">
        <references count="2">
          <reference field="8" count="1" selected="0">
            <x v="181"/>
          </reference>
          <reference field="10" count="5">
            <x v="131"/>
            <x v="156"/>
            <x v="287"/>
            <x v="369"/>
            <x v="434"/>
          </reference>
        </references>
      </pivotArea>
    </format>
    <format dxfId="311">
      <pivotArea dataOnly="0" labelOnly="1" fieldPosition="0">
        <references count="2">
          <reference field="8" count="1" selected="0">
            <x v="182"/>
          </reference>
          <reference field="10" count="4">
            <x v="207"/>
            <x v="287"/>
            <x v="289"/>
            <x v="369"/>
          </reference>
        </references>
      </pivotArea>
    </format>
    <format dxfId="310">
      <pivotArea dataOnly="0" labelOnly="1" fieldPosition="0">
        <references count="2">
          <reference field="8" count="1" selected="0">
            <x v="183"/>
          </reference>
          <reference field="10" count="11">
            <x v="27"/>
            <x v="131"/>
            <x v="156"/>
            <x v="287"/>
            <x v="289"/>
            <x v="344"/>
            <x v="434"/>
            <x v="436"/>
            <x v="439"/>
            <x v="448"/>
            <x v="450"/>
          </reference>
        </references>
      </pivotArea>
    </format>
    <format dxfId="309">
      <pivotArea dataOnly="0" labelOnly="1" fieldPosition="0">
        <references count="2">
          <reference field="8" count="1" selected="0">
            <x v="184"/>
          </reference>
          <reference field="10" count="14">
            <x v="27"/>
            <x v="131"/>
            <x v="156"/>
            <x v="181"/>
            <x v="207"/>
            <x v="278"/>
            <x v="287"/>
            <x v="289"/>
            <x v="344"/>
            <x v="369"/>
            <x v="435"/>
            <x v="436"/>
            <x v="451"/>
            <x v="461"/>
          </reference>
        </references>
      </pivotArea>
    </format>
    <format dxfId="308">
      <pivotArea dataOnly="0" labelOnly="1" fieldPosition="0">
        <references count="2">
          <reference field="8" count="1" selected="0">
            <x v="185"/>
          </reference>
          <reference field="10" count="3">
            <x v="156"/>
            <x v="181"/>
            <x v="287"/>
          </reference>
        </references>
      </pivotArea>
    </format>
    <format dxfId="307">
      <pivotArea dataOnly="0" labelOnly="1" fieldPosition="0">
        <references count="2">
          <reference field="8" count="1" selected="0">
            <x v="186"/>
          </reference>
          <reference field="10" count="4">
            <x v="156"/>
            <x v="287"/>
            <x v="369"/>
            <x v="435"/>
          </reference>
        </references>
      </pivotArea>
    </format>
    <format dxfId="306">
      <pivotArea dataOnly="0" labelOnly="1" fieldPosition="0">
        <references count="2">
          <reference field="8" count="1" selected="0">
            <x v="187"/>
          </reference>
          <reference field="10" count="7">
            <x v="156"/>
            <x v="181"/>
            <x v="270"/>
            <x v="287"/>
            <x v="289"/>
            <x v="369"/>
            <x v="435"/>
          </reference>
        </references>
      </pivotArea>
    </format>
    <format dxfId="305">
      <pivotArea dataOnly="0" labelOnly="1" fieldPosition="0">
        <references count="2">
          <reference field="8" count="1" selected="0">
            <x v="188"/>
          </reference>
          <reference field="10" count="8">
            <x v="27"/>
            <x v="130"/>
            <x v="156"/>
            <x v="181"/>
            <x v="197"/>
            <x v="287"/>
            <x v="289"/>
            <x v="369"/>
          </reference>
        </references>
      </pivotArea>
    </format>
    <format dxfId="304">
      <pivotArea dataOnly="0" labelOnly="1" fieldPosition="0">
        <references count="2">
          <reference field="8" count="1" selected="0">
            <x v="189"/>
          </reference>
          <reference field="10" count="9">
            <x v="156"/>
            <x v="181"/>
            <x v="197"/>
            <x v="213"/>
            <x v="287"/>
            <x v="289"/>
            <x v="369"/>
            <x v="435"/>
            <x v="437"/>
          </reference>
        </references>
      </pivotArea>
    </format>
    <format dxfId="303">
      <pivotArea dataOnly="0" labelOnly="1" fieldPosition="0">
        <references count="2">
          <reference field="8" count="1" selected="0">
            <x v="190"/>
          </reference>
          <reference field="10" count="1">
            <x v="181"/>
          </reference>
        </references>
      </pivotArea>
    </format>
    <format dxfId="302">
      <pivotArea dataOnly="0" labelOnly="1" fieldPosition="0">
        <references count="2">
          <reference field="8" count="1" selected="0">
            <x v="191"/>
          </reference>
          <reference field="10" count="12">
            <x v="27"/>
            <x v="130"/>
            <x v="131"/>
            <x v="156"/>
            <x v="181"/>
            <x v="197"/>
            <x v="287"/>
            <x v="289"/>
            <x v="369"/>
            <x v="429"/>
            <x v="436"/>
            <x v="448"/>
          </reference>
        </references>
      </pivotArea>
    </format>
    <format dxfId="301">
      <pivotArea dataOnly="0" labelOnly="1" fieldPosition="0">
        <references count="2">
          <reference field="8" count="1" selected="0">
            <x v="192"/>
          </reference>
          <reference field="10" count="11">
            <x v="131"/>
            <x v="156"/>
            <x v="181"/>
            <x v="213"/>
            <x v="272"/>
            <x v="287"/>
            <x v="289"/>
            <x v="344"/>
            <x v="369"/>
            <x v="435"/>
            <x v="436"/>
          </reference>
        </references>
      </pivotArea>
    </format>
    <format dxfId="300">
      <pivotArea dataOnly="0" labelOnly="1" fieldPosition="0">
        <references count="2">
          <reference field="8" count="1" selected="0">
            <x v="193"/>
          </reference>
          <reference field="10" count="11">
            <x v="131"/>
            <x v="155"/>
            <x v="156"/>
            <x v="213"/>
            <x v="287"/>
            <x v="337"/>
            <x v="340"/>
            <x v="344"/>
            <x v="434"/>
            <x v="435"/>
            <x v="448"/>
          </reference>
        </references>
      </pivotArea>
    </format>
    <format dxfId="299">
      <pivotArea dataOnly="0" labelOnly="1" fieldPosition="0">
        <references count="2">
          <reference field="8" count="1" selected="0">
            <x v="194"/>
          </reference>
          <reference field="10" count="5">
            <x v="156"/>
            <x v="287"/>
            <x v="344"/>
            <x v="369"/>
            <x v="436"/>
          </reference>
        </references>
      </pivotArea>
    </format>
    <format dxfId="298">
      <pivotArea dataOnly="0" labelOnly="1" fieldPosition="0">
        <references count="2">
          <reference field="8" count="1" selected="0">
            <x v="195"/>
          </reference>
          <reference field="10" count="5">
            <x v="131"/>
            <x v="156"/>
            <x v="287"/>
            <x v="344"/>
            <x v="436"/>
          </reference>
        </references>
      </pivotArea>
    </format>
    <format dxfId="297">
      <pivotArea dataOnly="0" labelOnly="1" fieldPosition="0">
        <references count="2">
          <reference field="8" count="1" selected="0">
            <x v="196"/>
          </reference>
          <reference field="10" count="11">
            <x v="131"/>
            <x v="156"/>
            <x v="213"/>
            <x v="287"/>
            <x v="344"/>
            <x v="376"/>
            <x v="434"/>
            <x v="436"/>
            <x v="450"/>
            <x v="461"/>
            <x v="464"/>
          </reference>
        </references>
      </pivotArea>
    </format>
    <format dxfId="296">
      <pivotArea dataOnly="0" labelOnly="1" fieldPosition="0">
        <references count="2">
          <reference field="8" count="1" selected="0">
            <x v="197"/>
          </reference>
          <reference field="10" count="8">
            <x v="131"/>
            <x v="156"/>
            <x v="287"/>
            <x v="344"/>
            <x v="369"/>
            <x v="434"/>
            <x v="436"/>
            <x v="460"/>
          </reference>
        </references>
      </pivotArea>
    </format>
    <format dxfId="295">
      <pivotArea dataOnly="0" labelOnly="1" fieldPosition="0">
        <references count="2">
          <reference field="8" count="1" selected="0">
            <x v="198"/>
          </reference>
          <reference field="10" count="10">
            <x v="131"/>
            <x v="156"/>
            <x v="266"/>
            <x v="287"/>
            <x v="344"/>
            <x v="369"/>
            <x v="434"/>
            <x v="435"/>
            <x v="437"/>
            <x v="460"/>
          </reference>
        </references>
      </pivotArea>
    </format>
    <format dxfId="294">
      <pivotArea dataOnly="0" labelOnly="1" fieldPosition="0">
        <references count="2">
          <reference field="8" count="1" selected="0">
            <x v="199"/>
          </reference>
          <reference field="10" count="14">
            <x v="123"/>
            <x v="156"/>
            <x v="159"/>
            <x v="181"/>
            <x v="266"/>
            <x v="283"/>
            <x v="284"/>
            <x v="286"/>
            <x v="287"/>
            <x v="369"/>
            <x v="428"/>
            <x v="435"/>
            <x v="436"/>
            <x v="437"/>
          </reference>
        </references>
      </pivotArea>
    </format>
    <format dxfId="293">
      <pivotArea dataOnly="0" labelOnly="1" fieldPosition="0">
        <references count="2">
          <reference field="8" count="1" selected="0">
            <x v="200"/>
          </reference>
          <reference field="10" count="5">
            <x v="156"/>
            <x v="287"/>
            <x v="369"/>
            <x v="435"/>
            <x v="436"/>
          </reference>
        </references>
      </pivotArea>
    </format>
    <format dxfId="292">
      <pivotArea dataOnly="0" labelOnly="1" fieldPosition="0">
        <references count="2">
          <reference field="8" count="1" selected="0">
            <x v="201"/>
          </reference>
          <reference field="10" count="11">
            <x v="27"/>
            <x v="156"/>
            <x v="159"/>
            <x v="181"/>
            <x v="283"/>
            <x v="284"/>
            <x v="287"/>
            <x v="369"/>
            <x v="434"/>
            <x v="435"/>
            <x v="436"/>
          </reference>
        </references>
      </pivotArea>
    </format>
    <format dxfId="291">
      <pivotArea dataOnly="0" labelOnly="1" fieldPosition="0">
        <references count="2">
          <reference field="8" count="1" selected="0">
            <x v="202"/>
          </reference>
          <reference field="10" count="12">
            <x v="123"/>
            <x v="131"/>
            <x v="156"/>
            <x v="159"/>
            <x v="181"/>
            <x v="283"/>
            <x v="287"/>
            <x v="369"/>
            <x v="435"/>
            <x v="436"/>
            <x v="450"/>
            <x v="461"/>
          </reference>
        </references>
      </pivotArea>
    </format>
    <format dxfId="290">
      <pivotArea dataOnly="0" labelOnly="1" fieldPosition="0">
        <references count="2">
          <reference field="8" count="1" selected="0">
            <x v="203"/>
          </reference>
          <reference field="10" count="12">
            <x v="27"/>
            <x v="156"/>
            <x v="181"/>
            <x v="197"/>
            <x v="284"/>
            <x v="287"/>
            <x v="344"/>
            <x v="369"/>
            <x v="435"/>
            <x v="436"/>
            <x v="448"/>
            <x v="450"/>
          </reference>
        </references>
      </pivotArea>
    </format>
    <format dxfId="289">
      <pivotArea dataOnly="0" labelOnly="1" fieldPosition="0">
        <references count="2">
          <reference field="8" count="1" selected="0">
            <x v="204"/>
          </reference>
          <reference field="10" count="12">
            <x v="27"/>
            <x v="131"/>
            <x v="156"/>
            <x v="197"/>
            <x v="213"/>
            <x v="287"/>
            <x v="289"/>
            <x v="344"/>
            <x v="369"/>
            <x v="434"/>
            <x v="435"/>
            <x v="436"/>
          </reference>
        </references>
      </pivotArea>
    </format>
    <format dxfId="288">
      <pivotArea dataOnly="0" labelOnly="1" fieldPosition="0">
        <references count="2">
          <reference field="8" count="1" selected="0">
            <x v="205"/>
          </reference>
          <reference field="10" count="7">
            <x v="27"/>
            <x v="130"/>
            <x v="156"/>
            <x v="181"/>
            <x v="197"/>
            <x v="287"/>
            <x v="369"/>
          </reference>
        </references>
      </pivotArea>
    </format>
    <format dxfId="287">
      <pivotArea dataOnly="0" labelOnly="1" fieldPosition="0">
        <references count="2">
          <reference field="8" count="1" selected="0">
            <x v="206"/>
          </reference>
          <reference field="10" count="9">
            <x v="131"/>
            <x v="156"/>
            <x v="197"/>
            <x v="287"/>
            <x v="289"/>
            <x v="344"/>
            <x v="369"/>
            <x v="436"/>
            <x v="451"/>
          </reference>
        </references>
      </pivotArea>
    </format>
    <format dxfId="286">
      <pivotArea dataOnly="0" labelOnly="1" fieldPosition="0">
        <references count="2">
          <reference field="8" count="1" selected="0">
            <x v="207"/>
          </reference>
          <reference field="10" count="11">
            <x v="156"/>
            <x v="181"/>
            <x v="272"/>
            <x v="279"/>
            <x v="286"/>
            <x v="287"/>
            <x v="369"/>
            <x v="376"/>
            <x v="434"/>
            <x v="436"/>
            <x v="450"/>
          </reference>
        </references>
      </pivotArea>
    </format>
    <format dxfId="285">
      <pivotArea dataOnly="0" labelOnly="1" fieldPosition="0">
        <references count="2">
          <reference field="8" count="1" selected="0">
            <x v="208"/>
          </reference>
          <reference field="10" count="9">
            <x v="27"/>
            <x v="131"/>
            <x v="156"/>
            <x v="181"/>
            <x v="287"/>
            <x v="289"/>
            <x v="344"/>
            <x v="369"/>
            <x v="436"/>
          </reference>
        </references>
      </pivotArea>
    </format>
    <format dxfId="284">
      <pivotArea dataOnly="0" labelOnly="1" fieldPosition="0">
        <references count="2">
          <reference field="8" count="1" selected="0">
            <x v="209"/>
          </reference>
          <reference field="10" count="11">
            <x v="131"/>
            <x v="156"/>
            <x v="197"/>
            <x v="266"/>
            <x v="287"/>
            <x v="289"/>
            <x v="340"/>
            <x v="344"/>
            <x v="369"/>
            <x v="376"/>
            <x v="384"/>
          </reference>
        </references>
      </pivotArea>
    </format>
    <format dxfId="283">
      <pivotArea dataOnly="0" labelOnly="1" fieldPosition="0">
        <references count="2">
          <reference field="8" count="1" selected="0">
            <x v="210"/>
          </reference>
          <reference field="10" count="6">
            <x v="156"/>
            <x v="287"/>
            <x v="384"/>
            <x v="437"/>
            <x v="448"/>
            <x v="460"/>
          </reference>
        </references>
      </pivotArea>
    </format>
    <format dxfId="282">
      <pivotArea dataOnly="0" labelOnly="1" fieldPosition="0">
        <references count="2">
          <reference field="8" count="1" selected="0">
            <x v="211"/>
          </reference>
          <reference field="10" count="8">
            <x v="156"/>
            <x v="159"/>
            <x v="181"/>
            <x v="282"/>
            <x v="284"/>
            <x v="287"/>
            <x v="369"/>
            <x v="435"/>
          </reference>
        </references>
      </pivotArea>
    </format>
    <format dxfId="281">
      <pivotArea dataOnly="0" labelOnly="1" fieldPosition="0">
        <references count="2">
          <reference field="8" count="1" selected="0">
            <x v="212"/>
          </reference>
          <reference field="10" count="10">
            <x v="27"/>
            <x v="131"/>
            <x v="156"/>
            <x v="181"/>
            <x v="287"/>
            <x v="289"/>
            <x v="344"/>
            <x v="369"/>
            <x v="434"/>
            <x v="448"/>
          </reference>
        </references>
      </pivotArea>
    </format>
    <format dxfId="280">
      <pivotArea dataOnly="0" labelOnly="1" fieldPosition="0">
        <references count="2">
          <reference field="8" count="1" selected="0">
            <x v="213"/>
          </reference>
          <reference field="10" count="5">
            <x v="131"/>
            <x v="156"/>
            <x v="287"/>
            <x v="344"/>
            <x v="434"/>
          </reference>
        </references>
      </pivotArea>
    </format>
    <format dxfId="279">
      <pivotArea dataOnly="0" labelOnly="1" fieldPosition="0">
        <references count="2">
          <reference field="8" count="1" selected="0">
            <x v="214"/>
          </reference>
          <reference field="10" count="10">
            <x v="156"/>
            <x v="181"/>
            <x v="205"/>
            <x v="287"/>
            <x v="289"/>
            <x v="369"/>
            <x v="430"/>
            <x v="434"/>
            <x v="435"/>
            <x v="436"/>
          </reference>
        </references>
      </pivotArea>
    </format>
    <format dxfId="278">
      <pivotArea dataOnly="0" labelOnly="1" fieldPosition="0">
        <references count="2">
          <reference field="8" count="1" selected="0">
            <x v="215"/>
          </reference>
          <reference field="10" count="17">
            <x v="27"/>
            <x v="129"/>
            <x v="130"/>
            <x v="156"/>
            <x v="181"/>
            <x v="197"/>
            <x v="266"/>
            <x v="287"/>
            <x v="289"/>
            <x v="344"/>
            <x v="369"/>
            <x v="435"/>
            <x v="437"/>
            <x v="438"/>
            <x v="439"/>
            <x v="440"/>
            <x v="441"/>
          </reference>
        </references>
      </pivotArea>
    </format>
    <format dxfId="277">
      <pivotArea dataOnly="0" labelOnly="1" fieldPosition="0">
        <references count="2">
          <reference field="8" count="1" selected="0">
            <x v="216"/>
          </reference>
          <reference field="10" count="23">
            <x v="131"/>
            <x v="132"/>
            <x v="156"/>
            <x v="197"/>
            <x v="210"/>
            <x v="213"/>
            <x v="266"/>
            <x v="287"/>
            <x v="289"/>
            <x v="340"/>
            <x v="344"/>
            <x v="369"/>
            <x v="376"/>
            <x v="384"/>
            <x v="430"/>
            <x v="433"/>
            <x v="434"/>
            <x v="435"/>
            <x v="436"/>
            <x v="437"/>
            <x v="439"/>
            <x v="441"/>
            <x v="454"/>
          </reference>
        </references>
      </pivotArea>
    </format>
    <format dxfId="276">
      <pivotArea dataOnly="0" labelOnly="1" fieldPosition="0">
        <references count="2">
          <reference field="8" count="1" selected="0">
            <x v="217"/>
          </reference>
          <reference field="10" count="19">
            <x v="7"/>
            <x v="27"/>
            <x v="112"/>
            <x v="120"/>
            <x v="124"/>
            <x v="156"/>
            <x v="175"/>
            <x v="181"/>
            <x v="197"/>
            <x v="204"/>
            <x v="210"/>
            <x v="273"/>
            <x v="279"/>
            <x v="287"/>
            <x v="289"/>
            <x v="369"/>
            <x v="433"/>
            <x v="434"/>
            <x v="435"/>
          </reference>
        </references>
      </pivotArea>
    </format>
    <format dxfId="275">
      <pivotArea dataOnly="0" labelOnly="1" fieldPosition="0">
        <references count="2">
          <reference field="8" count="1" selected="0">
            <x v="218"/>
          </reference>
          <reference field="10" count="10">
            <x v="131"/>
            <x v="156"/>
            <x v="213"/>
            <x v="287"/>
            <x v="344"/>
            <x v="384"/>
            <x v="434"/>
            <x v="435"/>
            <x v="448"/>
            <x v="459"/>
          </reference>
        </references>
      </pivotArea>
    </format>
    <format dxfId="274">
      <pivotArea dataOnly="0" labelOnly="1" fieldPosition="0">
        <references count="2">
          <reference field="8" count="1" selected="0">
            <x v="219"/>
          </reference>
          <reference field="10" count="15">
            <x v="131"/>
            <x v="154"/>
            <x v="156"/>
            <x v="181"/>
            <x v="213"/>
            <x v="287"/>
            <x v="289"/>
            <x v="344"/>
            <x v="431"/>
            <x v="433"/>
            <x v="434"/>
            <x v="435"/>
            <x v="437"/>
            <x v="448"/>
            <x v="459"/>
          </reference>
        </references>
      </pivotArea>
    </format>
    <format dxfId="273">
      <pivotArea dataOnly="0" labelOnly="1" fieldPosition="0">
        <references count="2">
          <reference field="8" count="1" selected="0">
            <x v="220"/>
          </reference>
          <reference field="10" count="14">
            <x v="27"/>
            <x v="123"/>
            <x v="156"/>
            <x v="159"/>
            <x v="181"/>
            <x v="197"/>
            <x v="206"/>
            <x v="281"/>
            <x v="282"/>
            <x v="283"/>
            <x v="284"/>
            <x v="287"/>
            <x v="289"/>
            <x v="369"/>
          </reference>
        </references>
      </pivotArea>
    </format>
    <format dxfId="272">
      <pivotArea dataOnly="0" labelOnly="1" fieldPosition="0">
        <references count="2">
          <reference field="8" count="1" selected="0">
            <x v="221"/>
          </reference>
          <reference field="10" count="3">
            <x v="181"/>
            <x v="357"/>
            <x v="358"/>
          </reference>
        </references>
      </pivotArea>
    </format>
    <format dxfId="271">
      <pivotArea dataOnly="0" labelOnly="1" fieldPosition="0">
        <references count="2">
          <reference field="8" count="1" selected="0">
            <x v="222"/>
          </reference>
          <reference field="10" count="50">
            <x v="27"/>
            <x v="31"/>
            <x v="32"/>
            <x v="72"/>
            <x v="107"/>
            <x v="122"/>
            <x v="123"/>
            <x v="126"/>
            <x v="131"/>
            <x v="155"/>
            <x v="156"/>
            <x v="159"/>
            <x v="174"/>
            <x v="181"/>
            <x v="182"/>
            <x v="197"/>
            <x v="210"/>
            <x v="213"/>
            <x v="215"/>
            <x v="266"/>
            <x v="278"/>
            <x v="287"/>
            <x v="289"/>
            <x v="344"/>
            <x v="348"/>
            <x v="349"/>
            <x v="350"/>
            <x v="352"/>
            <x v="369"/>
            <x v="371"/>
            <x v="374"/>
            <x v="376"/>
            <x v="428"/>
            <x v="429"/>
            <x v="430"/>
            <x v="431"/>
            <x v="432"/>
            <x v="433"/>
            <x v="434"/>
            <x v="435"/>
            <x v="436"/>
            <x v="437"/>
            <x v="438"/>
            <x v="439"/>
            <x v="440"/>
            <x v="441"/>
            <x v="442"/>
            <x v="443"/>
            <x v="448"/>
            <x v="450"/>
          </reference>
        </references>
      </pivotArea>
    </format>
    <format dxfId="270">
      <pivotArea dataOnly="0" labelOnly="1" fieldPosition="0">
        <references count="2">
          <reference field="8" count="1" selected="0">
            <x v="222"/>
          </reference>
          <reference field="10" count="2">
            <x v="451"/>
            <x v="465"/>
          </reference>
        </references>
      </pivotArea>
    </format>
    <format dxfId="269">
      <pivotArea dataOnly="0" labelOnly="1" fieldPosition="0">
        <references count="2">
          <reference field="8" count="1" selected="0">
            <x v="223"/>
          </reference>
          <reference field="10" count="1">
            <x v="204"/>
          </reference>
        </references>
      </pivotArea>
    </format>
    <format dxfId="268">
      <pivotArea dataOnly="0" labelOnly="1" fieldPosition="0">
        <references count="2">
          <reference field="8" count="1" selected="0">
            <x v="224"/>
          </reference>
          <reference field="10" count="1">
            <x v="181"/>
          </reference>
        </references>
      </pivotArea>
    </format>
    <format dxfId="267">
      <pivotArea dataOnly="0" labelOnly="1" fieldPosition="0">
        <references count="2">
          <reference field="8" count="1" selected="0">
            <x v="225"/>
          </reference>
          <reference field="10" count="1">
            <x v="181"/>
          </reference>
        </references>
      </pivotArea>
    </format>
    <format dxfId="266">
      <pivotArea dataOnly="0" labelOnly="1" fieldPosition="0">
        <references count="2">
          <reference field="8" count="1" selected="0">
            <x v="226"/>
          </reference>
          <reference field="10" count="1">
            <x v="181"/>
          </reference>
        </references>
      </pivotArea>
    </format>
    <format dxfId="265">
      <pivotArea dataOnly="0" labelOnly="1" fieldPosition="0">
        <references count="2">
          <reference field="8" count="1" selected="0">
            <x v="227"/>
          </reference>
          <reference field="10" count="1">
            <x v="181"/>
          </reference>
        </references>
      </pivotArea>
    </format>
    <format dxfId="264">
      <pivotArea dataOnly="0" labelOnly="1" fieldPosition="0">
        <references count="2">
          <reference field="8" count="1" selected="0">
            <x v="228"/>
          </reference>
          <reference field="10" count="2">
            <x v="181"/>
            <x v="209"/>
          </reference>
        </references>
      </pivotArea>
    </format>
    <format dxfId="263">
      <pivotArea dataOnly="0" labelOnly="1" fieldPosition="0">
        <references count="2">
          <reference field="8" count="1" selected="0">
            <x v="229"/>
          </reference>
          <reference field="10" count="1">
            <x v="27"/>
          </reference>
        </references>
      </pivotArea>
    </format>
    <format dxfId="262">
      <pivotArea dataOnly="0" labelOnly="1" fieldPosition="0">
        <references count="2">
          <reference field="8" count="1" selected="0">
            <x v="230"/>
          </reference>
          <reference field="10" count="1">
            <x v="175"/>
          </reference>
        </references>
      </pivotArea>
    </format>
    <format dxfId="261">
      <pivotArea dataOnly="0" labelOnly="1" fieldPosition="0">
        <references count="2">
          <reference field="8" count="1" selected="0">
            <x v="231"/>
          </reference>
          <reference field="10" count="2">
            <x v="156"/>
            <x v="287"/>
          </reference>
        </references>
      </pivotArea>
    </format>
    <format dxfId="260">
      <pivotArea dataOnly="0" labelOnly="1" fieldPosition="0">
        <references count="2">
          <reference field="8" count="1" selected="0">
            <x v="232"/>
          </reference>
          <reference field="10" count="6">
            <x v="131"/>
            <x v="155"/>
            <x v="213"/>
            <x v="278"/>
            <x v="287"/>
            <x v="344"/>
          </reference>
        </references>
      </pivotArea>
    </format>
    <format dxfId="259">
      <pivotArea dataOnly="0" labelOnly="1" fieldPosition="0">
        <references count="2">
          <reference field="8" count="1" selected="0">
            <x v="233"/>
          </reference>
          <reference field="10" count="7">
            <x v="27"/>
            <x v="131"/>
            <x v="156"/>
            <x v="287"/>
            <x v="289"/>
            <x v="344"/>
            <x v="369"/>
          </reference>
        </references>
      </pivotArea>
    </format>
    <format dxfId="258">
      <pivotArea dataOnly="0" labelOnly="1" fieldPosition="0">
        <references count="2">
          <reference field="8" count="1" selected="0">
            <x v="234"/>
          </reference>
          <reference field="10" count="1">
            <x v="181"/>
          </reference>
        </references>
      </pivotArea>
    </format>
    <format dxfId="257">
      <pivotArea dataOnly="0" labelOnly="1" outline="0" fieldPosition="0">
        <references count="1">
          <reference field="4294967294" count="3">
            <x v="0"/>
            <x v="1"/>
            <x v="2"/>
          </reference>
        </references>
      </pivotArea>
    </format>
    <format dxfId="256">
      <pivotArea type="all" dataOnly="0" outline="0" fieldPosition="0"/>
    </format>
    <format dxfId="255">
      <pivotArea outline="0" collapsedLevelsAreSubtotals="1" fieldPosition="0"/>
    </format>
    <format dxfId="254">
      <pivotArea field="8" type="button" dataOnly="0" labelOnly="1" outline="0" axis="axisRow" fieldPosition="0"/>
    </format>
    <format dxfId="253">
      <pivotArea dataOnly="0" labelOnly="1" fieldPosition="0">
        <references count="1">
          <reference field="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52">
      <pivotArea dataOnly="0" labelOnly="1" fieldPosition="0">
        <references count="1">
          <reference field="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51">
      <pivotArea dataOnly="0" labelOnly="1" fieldPosition="0">
        <references count="1">
          <reference field="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50">
      <pivotArea dataOnly="0" labelOnly="1" fieldPosition="0">
        <references count="1">
          <reference field="8"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49">
      <pivotArea dataOnly="0" labelOnly="1" fieldPosition="0">
        <references count="1">
          <reference field="8" count="35">
            <x v="200"/>
            <x v="201"/>
            <x v="202"/>
            <x v="203"/>
            <x v="204"/>
            <x v="205"/>
            <x v="206"/>
            <x v="207"/>
            <x v="208"/>
            <x v="209"/>
            <x v="210"/>
            <x v="211"/>
            <x v="212"/>
            <x v="213"/>
            <x v="214"/>
            <x v="215"/>
            <x v="216"/>
            <x v="217"/>
            <x v="218"/>
            <x v="219"/>
            <x v="220"/>
            <x v="221"/>
            <x v="222"/>
            <x v="223"/>
            <x v="224"/>
            <x v="225"/>
            <x v="226"/>
            <x v="227"/>
            <x v="228"/>
            <x v="229"/>
            <x v="230"/>
            <x v="231"/>
            <x v="232"/>
            <x v="233"/>
            <x v="234"/>
          </reference>
        </references>
      </pivotArea>
    </format>
    <format dxfId="248">
      <pivotArea dataOnly="0" labelOnly="1" grandRow="1" outline="0" fieldPosition="0"/>
    </format>
    <format dxfId="247">
      <pivotArea dataOnly="0" labelOnly="1" fieldPosition="0">
        <references count="2">
          <reference field="8" count="1" selected="0">
            <x v="0"/>
          </reference>
          <reference field="10" count="10">
            <x v="27"/>
            <x v="69"/>
            <x v="112"/>
            <x v="156"/>
            <x v="181"/>
            <x v="197"/>
            <x v="287"/>
            <x v="433"/>
            <x v="434"/>
            <x v="438"/>
          </reference>
        </references>
      </pivotArea>
    </format>
    <format dxfId="246">
      <pivotArea dataOnly="0" labelOnly="1" fieldPosition="0">
        <references count="2">
          <reference field="8" count="1" selected="0">
            <x v="1"/>
          </reference>
          <reference field="10" count="8">
            <x v="131"/>
            <x v="156"/>
            <x v="287"/>
            <x v="369"/>
            <x v="434"/>
            <x v="435"/>
            <x v="436"/>
            <x v="461"/>
          </reference>
        </references>
      </pivotArea>
    </format>
    <format dxfId="245">
      <pivotArea dataOnly="0" labelOnly="1" fieldPosition="0">
        <references count="2">
          <reference field="8" count="1" selected="0">
            <x v="2"/>
          </reference>
          <reference field="10" count="11">
            <x v="131"/>
            <x v="156"/>
            <x v="181"/>
            <x v="197"/>
            <x v="266"/>
            <x v="287"/>
            <x v="289"/>
            <x v="344"/>
            <x v="369"/>
            <x v="435"/>
            <x v="436"/>
          </reference>
        </references>
      </pivotArea>
    </format>
    <format dxfId="244">
      <pivotArea dataOnly="0" labelOnly="1" fieldPosition="0">
        <references count="2">
          <reference field="8" count="1" selected="0">
            <x v="3"/>
          </reference>
          <reference field="10" count="39">
            <x v="27"/>
            <x v="31"/>
            <x v="33"/>
            <x v="112"/>
            <x v="114"/>
            <x v="130"/>
            <x v="131"/>
            <x v="155"/>
            <x v="156"/>
            <x v="181"/>
            <x v="197"/>
            <x v="210"/>
            <x v="213"/>
            <x v="278"/>
            <x v="287"/>
            <x v="289"/>
            <x v="344"/>
            <x v="351"/>
            <x v="369"/>
            <x v="376"/>
            <x v="430"/>
            <x v="434"/>
            <x v="435"/>
            <x v="436"/>
            <x v="437"/>
            <x v="438"/>
            <x v="439"/>
            <x v="440"/>
            <x v="441"/>
            <x v="445"/>
            <x v="446"/>
            <x v="447"/>
            <x v="449"/>
            <x v="452"/>
            <x v="455"/>
            <x v="456"/>
            <x v="457"/>
            <x v="458"/>
            <x v="459"/>
          </reference>
        </references>
      </pivotArea>
    </format>
    <format dxfId="243">
      <pivotArea dataOnly="0" labelOnly="1" fieldPosition="0">
        <references count="2">
          <reference field="8" count="1" selected="0">
            <x v="4"/>
          </reference>
          <reference field="10" count="17">
            <x v="27"/>
            <x v="116"/>
            <x v="157"/>
            <x v="181"/>
            <x v="183"/>
            <x v="197"/>
            <x v="213"/>
            <x v="215"/>
            <x v="277"/>
            <x v="281"/>
            <x v="282"/>
            <x v="283"/>
            <x v="284"/>
            <x v="289"/>
            <x v="332"/>
            <x v="344"/>
            <x v="369"/>
          </reference>
        </references>
      </pivotArea>
    </format>
    <format dxfId="242">
      <pivotArea dataOnly="0" labelOnly="1" fieldPosition="0">
        <references count="2">
          <reference field="8" count="1" selected="0">
            <x v="5"/>
          </reference>
          <reference field="10" count="9">
            <x v="0"/>
            <x v="131"/>
            <x v="156"/>
            <x v="157"/>
            <x v="181"/>
            <x v="278"/>
            <x v="283"/>
            <x v="287"/>
            <x v="344"/>
          </reference>
        </references>
      </pivotArea>
    </format>
    <format dxfId="241">
      <pivotArea dataOnly="0" labelOnly="1" fieldPosition="0">
        <references count="2">
          <reference field="8" count="1" selected="0">
            <x v="6"/>
          </reference>
          <reference field="10" count="7">
            <x v="131"/>
            <x v="156"/>
            <x v="273"/>
            <x v="278"/>
            <x v="283"/>
            <x v="287"/>
            <x v="344"/>
          </reference>
        </references>
      </pivotArea>
    </format>
    <format dxfId="240">
      <pivotArea dataOnly="0" labelOnly="1" fieldPosition="0">
        <references count="2">
          <reference field="8" count="1" selected="0">
            <x v="7"/>
          </reference>
          <reference field="10" count="28">
            <x v="34"/>
            <x v="36"/>
            <x v="40"/>
            <x v="61"/>
            <x v="65"/>
            <x v="82"/>
            <x v="85"/>
            <x v="94"/>
            <x v="98"/>
            <x v="145"/>
            <x v="147"/>
            <x v="181"/>
            <x v="182"/>
            <x v="187"/>
            <x v="188"/>
            <x v="196"/>
            <x v="215"/>
            <x v="216"/>
            <x v="267"/>
            <x v="335"/>
            <x v="338"/>
            <x v="342"/>
            <x v="346"/>
            <x v="365"/>
            <x v="376"/>
            <x v="387"/>
            <x v="403"/>
            <x v="467"/>
          </reference>
        </references>
      </pivotArea>
    </format>
    <format dxfId="239">
      <pivotArea dataOnly="0" labelOnly="1" fieldPosition="0">
        <references count="2">
          <reference field="8" count="1" selected="0">
            <x v="8"/>
          </reference>
          <reference field="10" count="21">
            <x v="27"/>
            <x v="116"/>
            <x v="123"/>
            <x v="130"/>
            <x v="131"/>
            <x v="156"/>
            <x v="157"/>
            <x v="159"/>
            <x v="181"/>
            <x v="183"/>
            <x v="197"/>
            <x v="203"/>
            <x v="213"/>
            <x v="272"/>
            <x v="276"/>
            <x v="283"/>
            <x v="284"/>
            <x v="286"/>
            <x v="289"/>
            <x v="344"/>
            <x v="369"/>
          </reference>
        </references>
      </pivotArea>
    </format>
    <format dxfId="238">
      <pivotArea dataOnly="0" labelOnly="1" fieldPosition="0">
        <references count="2">
          <reference field="8" count="1" selected="0">
            <x v="9"/>
          </reference>
          <reference field="10" count="5">
            <x v="156"/>
            <x v="181"/>
            <x v="213"/>
            <x v="284"/>
            <x v="287"/>
          </reference>
        </references>
      </pivotArea>
    </format>
    <format dxfId="237">
      <pivotArea dataOnly="0" labelOnly="1" fieldPosition="0">
        <references count="2">
          <reference field="8" count="1" selected="0">
            <x v="10"/>
          </reference>
          <reference field="10" count="14">
            <x v="29"/>
            <x v="156"/>
            <x v="157"/>
            <x v="181"/>
            <x v="197"/>
            <x v="213"/>
            <x v="272"/>
            <x v="282"/>
            <x v="283"/>
            <x v="284"/>
            <x v="287"/>
            <x v="344"/>
            <x v="366"/>
            <x v="369"/>
          </reference>
        </references>
      </pivotArea>
    </format>
    <format dxfId="236">
      <pivotArea dataOnly="0" labelOnly="1" fieldPosition="0">
        <references count="2">
          <reference field="8" count="1" selected="0">
            <x v="11"/>
          </reference>
          <reference field="10" count="18">
            <x v="69"/>
            <x v="116"/>
            <x v="125"/>
            <x v="131"/>
            <x v="156"/>
            <x v="181"/>
            <x v="183"/>
            <x v="213"/>
            <x v="215"/>
            <x v="278"/>
            <x v="280"/>
            <x v="282"/>
            <x v="283"/>
            <x v="284"/>
            <x v="287"/>
            <x v="289"/>
            <x v="344"/>
            <x v="369"/>
          </reference>
        </references>
      </pivotArea>
    </format>
    <format dxfId="235">
      <pivotArea dataOnly="0" labelOnly="1" fieldPosition="0">
        <references count="2">
          <reference field="8" count="1" selected="0">
            <x v="12"/>
          </reference>
          <reference field="10" count="11">
            <x v="111"/>
            <x v="131"/>
            <x v="156"/>
            <x v="157"/>
            <x v="181"/>
            <x v="213"/>
            <x v="281"/>
            <x v="283"/>
            <x v="284"/>
            <x v="287"/>
            <x v="344"/>
          </reference>
        </references>
      </pivotArea>
    </format>
    <format dxfId="234">
      <pivotArea dataOnly="0" labelOnly="1" fieldPosition="0">
        <references count="2">
          <reference field="8" count="1" selected="0">
            <x v="13"/>
          </reference>
          <reference field="10" count="4">
            <x v="129"/>
            <x v="287"/>
            <x v="369"/>
            <x v="376"/>
          </reference>
        </references>
      </pivotArea>
    </format>
    <format dxfId="233">
      <pivotArea dataOnly="0" labelOnly="1" fieldPosition="0">
        <references count="2">
          <reference field="8" count="1" selected="0">
            <x v="14"/>
          </reference>
          <reference field="10" count="34">
            <x v="1"/>
            <x v="27"/>
            <x v="110"/>
            <x v="111"/>
            <x v="113"/>
            <x v="116"/>
            <x v="119"/>
            <x v="128"/>
            <x v="131"/>
            <x v="178"/>
            <x v="183"/>
            <x v="200"/>
            <x v="202"/>
            <x v="203"/>
            <x v="278"/>
            <x v="287"/>
            <x v="289"/>
            <x v="332"/>
            <x v="344"/>
            <x v="349"/>
            <x v="354"/>
            <x v="366"/>
            <x v="369"/>
            <x v="433"/>
            <x v="434"/>
            <x v="435"/>
            <x v="436"/>
            <x v="437"/>
            <x v="438"/>
            <x v="439"/>
            <x v="440"/>
            <x v="441"/>
            <x v="442"/>
            <x v="444"/>
          </reference>
        </references>
      </pivotArea>
    </format>
    <format dxfId="232">
      <pivotArea dataOnly="0" labelOnly="1" fieldPosition="0">
        <references count="2">
          <reference field="8" count="1" selected="0">
            <x v="15"/>
          </reference>
          <reference field="10" count="7">
            <x v="131"/>
            <x v="155"/>
            <x v="156"/>
            <x v="278"/>
            <x v="287"/>
            <x v="344"/>
            <x v="437"/>
          </reference>
        </references>
      </pivotArea>
    </format>
    <format dxfId="231">
      <pivotArea dataOnly="0" labelOnly="1" fieldPosition="0">
        <references count="2">
          <reference field="8" count="1" selected="0">
            <x v="16"/>
          </reference>
          <reference field="10" count="25">
            <x v="27"/>
            <x v="113"/>
            <x v="116"/>
            <x v="123"/>
            <x v="131"/>
            <x v="154"/>
            <x v="156"/>
            <x v="157"/>
            <x v="159"/>
            <x v="181"/>
            <x v="245"/>
            <x v="278"/>
            <x v="281"/>
            <x v="282"/>
            <x v="283"/>
            <x v="284"/>
            <x v="287"/>
            <x v="289"/>
            <x v="344"/>
            <x v="366"/>
            <x v="369"/>
            <x v="435"/>
            <x v="436"/>
            <x v="437"/>
            <x v="438"/>
          </reference>
        </references>
      </pivotArea>
    </format>
    <format dxfId="230">
      <pivotArea dataOnly="0" labelOnly="1" fieldPosition="0">
        <references count="2">
          <reference field="8" count="1" selected="0">
            <x v="17"/>
          </reference>
          <reference field="10" count="16">
            <x v="27"/>
            <x v="31"/>
            <x v="109"/>
            <x v="116"/>
            <x v="129"/>
            <x v="130"/>
            <x v="176"/>
            <x v="181"/>
            <x v="197"/>
            <x v="215"/>
            <x v="275"/>
            <x v="276"/>
            <x v="278"/>
            <x v="287"/>
            <x v="289"/>
            <x v="369"/>
          </reference>
        </references>
      </pivotArea>
    </format>
    <format dxfId="229">
      <pivotArea dataOnly="0" labelOnly="1" fieldPosition="0">
        <references count="2">
          <reference field="8" count="1" selected="0">
            <x v="18"/>
          </reference>
          <reference field="10" count="10">
            <x v="109"/>
            <x v="110"/>
            <x v="131"/>
            <x v="201"/>
            <x v="203"/>
            <x v="206"/>
            <x v="278"/>
            <x v="366"/>
            <x v="438"/>
            <x v="439"/>
          </reference>
        </references>
      </pivotArea>
    </format>
    <format dxfId="228">
      <pivotArea dataOnly="0" labelOnly="1" fieldPosition="0">
        <references count="2">
          <reference field="8" count="1" selected="0">
            <x v="19"/>
          </reference>
          <reference field="10" count="10">
            <x v="27"/>
            <x v="111"/>
            <x v="112"/>
            <x v="116"/>
            <x v="178"/>
            <x v="278"/>
            <x v="284"/>
            <x v="289"/>
            <x v="332"/>
            <x v="369"/>
          </reference>
        </references>
      </pivotArea>
    </format>
    <format dxfId="227">
      <pivotArea dataOnly="0" labelOnly="1" fieldPosition="0">
        <references count="2">
          <reference field="8" count="1" selected="0">
            <x v="20"/>
          </reference>
          <reference field="10" count="11">
            <x v="111"/>
            <x v="116"/>
            <x v="159"/>
            <x v="178"/>
            <x v="200"/>
            <x v="280"/>
            <x v="281"/>
            <x v="282"/>
            <x v="283"/>
            <x v="284"/>
            <x v="344"/>
          </reference>
        </references>
      </pivotArea>
    </format>
    <format dxfId="226">
      <pivotArea dataOnly="0" labelOnly="1" fieldPosition="0">
        <references count="2">
          <reference field="8" count="1" selected="0">
            <x v="21"/>
          </reference>
          <reference field="10" count="4">
            <x v="0"/>
            <x v="31"/>
            <x v="156"/>
            <x v="181"/>
          </reference>
        </references>
      </pivotArea>
    </format>
    <format dxfId="225">
      <pivotArea dataOnly="0" labelOnly="1" fieldPosition="0">
        <references count="2">
          <reference field="8" count="1" selected="0">
            <x v="22"/>
          </reference>
          <reference field="10" count="10">
            <x v="27"/>
            <x v="130"/>
            <x v="156"/>
            <x v="197"/>
            <x v="213"/>
            <x v="278"/>
            <x v="287"/>
            <x v="344"/>
            <x v="369"/>
            <x v="375"/>
          </reference>
        </references>
      </pivotArea>
    </format>
    <format dxfId="224">
      <pivotArea dataOnly="0" labelOnly="1" fieldPosition="0">
        <references count="2">
          <reference field="8" count="1" selected="0">
            <x v="23"/>
          </reference>
          <reference field="10" count="17">
            <x v="0"/>
            <x v="31"/>
            <x v="113"/>
            <x v="116"/>
            <x v="131"/>
            <x v="156"/>
            <x v="159"/>
            <x v="181"/>
            <x v="183"/>
            <x v="197"/>
            <x v="213"/>
            <x v="282"/>
            <x v="284"/>
            <x v="286"/>
            <x v="287"/>
            <x v="344"/>
            <x v="369"/>
          </reference>
        </references>
      </pivotArea>
    </format>
    <format dxfId="223">
      <pivotArea dataOnly="0" labelOnly="1" fieldPosition="0">
        <references count="2">
          <reference field="8" count="1" selected="0">
            <x v="24"/>
          </reference>
          <reference field="10" count="9">
            <x v="109"/>
            <x v="116"/>
            <x v="181"/>
            <x v="215"/>
            <x v="277"/>
            <x v="289"/>
            <x v="332"/>
            <x v="344"/>
            <x v="369"/>
          </reference>
        </references>
      </pivotArea>
    </format>
    <format dxfId="222">
      <pivotArea dataOnly="0" labelOnly="1" fieldPosition="0">
        <references count="2">
          <reference field="8" count="1" selected="0">
            <x v="25"/>
          </reference>
          <reference field="10" count="13">
            <x v="27"/>
            <x v="114"/>
            <x v="116"/>
            <x v="181"/>
            <x v="183"/>
            <x v="197"/>
            <x v="277"/>
            <x v="279"/>
            <x v="280"/>
            <x v="289"/>
            <x v="344"/>
            <x v="369"/>
            <x v="373"/>
          </reference>
        </references>
      </pivotArea>
    </format>
    <format dxfId="221">
      <pivotArea dataOnly="0" labelOnly="1" fieldPosition="0">
        <references count="2">
          <reference field="8" count="1" selected="0">
            <x v="26"/>
          </reference>
          <reference field="10" count="18">
            <x v="108"/>
            <x v="109"/>
            <x v="116"/>
            <x v="123"/>
            <x v="130"/>
            <x v="156"/>
            <x v="158"/>
            <x v="159"/>
            <x v="181"/>
            <x v="200"/>
            <x v="277"/>
            <x v="278"/>
            <x v="284"/>
            <x v="287"/>
            <x v="289"/>
            <x v="332"/>
            <x v="344"/>
            <x v="369"/>
          </reference>
        </references>
      </pivotArea>
    </format>
    <format dxfId="220">
      <pivotArea dataOnly="0" labelOnly="1" fieldPosition="0">
        <references count="2">
          <reference field="8" count="1" selected="0">
            <x v="27"/>
          </reference>
          <reference field="10" count="13">
            <x v="116"/>
            <x v="131"/>
            <x v="156"/>
            <x v="159"/>
            <x v="181"/>
            <x v="183"/>
            <x v="213"/>
            <x v="215"/>
            <x v="277"/>
            <x v="284"/>
            <x v="287"/>
            <x v="344"/>
            <x v="369"/>
          </reference>
        </references>
      </pivotArea>
    </format>
    <format dxfId="219">
      <pivotArea dataOnly="0" labelOnly="1" fieldPosition="0">
        <references count="2">
          <reference field="8" count="1" selected="0">
            <x v="28"/>
          </reference>
          <reference field="10" count="18">
            <x v="111"/>
            <x v="116"/>
            <x v="131"/>
            <x v="156"/>
            <x v="157"/>
            <x v="159"/>
            <x v="181"/>
            <x v="183"/>
            <x v="197"/>
            <x v="214"/>
            <x v="277"/>
            <x v="281"/>
            <x v="282"/>
            <x v="283"/>
            <x v="284"/>
            <x v="287"/>
            <x v="344"/>
            <x v="369"/>
          </reference>
        </references>
      </pivotArea>
    </format>
    <format dxfId="218">
      <pivotArea dataOnly="0" labelOnly="1" fieldPosition="0">
        <references count="2">
          <reference field="8" count="1" selected="0">
            <x v="29"/>
          </reference>
          <reference field="10" count="12">
            <x v="29"/>
            <x v="131"/>
            <x v="156"/>
            <x v="213"/>
            <x v="215"/>
            <x v="245"/>
            <x v="266"/>
            <x v="284"/>
            <x v="286"/>
            <x v="287"/>
            <x v="289"/>
            <x v="344"/>
          </reference>
        </references>
      </pivotArea>
    </format>
    <format dxfId="217">
      <pivotArea dataOnly="0" labelOnly="1" fieldPosition="0">
        <references count="2">
          <reference field="8" count="1" selected="0">
            <x v="30"/>
          </reference>
          <reference field="10" count="13">
            <x v="0"/>
            <x v="26"/>
            <x v="27"/>
            <x v="40"/>
            <x v="118"/>
            <x v="123"/>
            <x v="202"/>
            <x v="245"/>
            <x v="247"/>
            <x v="277"/>
            <x v="289"/>
            <x v="337"/>
            <x v="341"/>
          </reference>
        </references>
      </pivotArea>
    </format>
    <format dxfId="216">
      <pivotArea dataOnly="0" labelOnly="1" fieldPosition="0">
        <references count="2">
          <reference field="8" count="1" selected="0">
            <x v="31"/>
          </reference>
          <reference field="10" count="18">
            <x v="116"/>
            <x v="131"/>
            <x v="156"/>
            <x v="159"/>
            <x v="181"/>
            <x v="183"/>
            <x v="206"/>
            <x v="245"/>
            <x v="275"/>
            <x v="276"/>
            <x v="282"/>
            <x v="283"/>
            <x v="284"/>
            <x v="287"/>
            <x v="289"/>
            <x v="344"/>
            <x v="366"/>
            <x v="369"/>
          </reference>
        </references>
      </pivotArea>
    </format>
    <format dxfId="215">
      <pivotArea dataOnly="0" labelOnly="1" fieldPosition="0">
        <references count="2">
          <reference field="8" count="1" selected="0">
            <x v="32"/>
          </reference>
          <reference field="10" count="11">
            <x v="116"/>
            <x v="159"/>
            <x v="183"/>
            <x v="245"/>
            <x v="275"/>
            <x v="276"/>
            <x v="280"/>
            <x v="282"/>
            <x v="283"/>
            <x v="284"/>
            <x v="344"/>
          </reference>
        </references>
      </pivotArea>
    </format>
    <format dxfId="214">
      <pivotArea dataOnly="0" labelOnly="1" fieldPosition="0">
        <references count="2">
          <reference field="8" count="1" selected="0">
            <x v="33"/>
          </reference>
          <reference field="10" count="8">
            <x v="109"/>
            <x v="116"/>
            <x v="181"/>
            <x v="276"/>
            <x v="278"/>
            <x v="289"/>
            <x v="365"/>
            <x v="369"/>
          </reference>
        </references>
      </pivotArea>
    </format>
    <format dxfId="213">
      <pivotArea dataOnly="0" labelOnly="1" fieldPosition="0">
        <references count="2">
          <reference field="8" count="1" selected="0">
            <x v="34"/>
          </reference>
          <reference field="10" count="28">
            <x v="27"/>
            <x v="31"/>
            <x v="113"/>
            <x v="114"/>
            <x v="117"/>
            <x v="156"/>
            <x v="158"/>
            <x v="159"/>
            <x v="181"/>
            <x v="197"/>
            <x v="200"/>
            <x v="201"/>
            <x v="203"/>
            <x v="213"/>
            <x v="284"/>
            <x v="287"/>
            <x v="332"/>
            <x v="344"/>
            <x v="430"/>
            <x v="434"/>
            <x v="435"/>
            <x v="436"/>
            <x v="437"/>
            <x v="438"/>
            <x v="439"/>
            <x v="440"/>
            <x v="441"/>
            <x v="442"/>
          </reference>
        </references>
      </pivotArea>
    </format>
    <format dxfId="212">
      <pivotArea dataOnly="0" labelOnly="1" fieldPosition="0">
        <references count="2">
          <reference field="8" count="1" selected="0">
            <x v="35"/>
          </reference>
          <reference field="10" count="20">
            <x v="27"/>
            <x v="115"/>
            <x v="116"/>
            <x v="123"/>
            <x v="156"/>
            <x v="197"/>
            <x v="200"/>
            <x v="203"/>
            <x v="204"/>
            <x v="210"/>
            <x v="213"/>
            <x v="271"/>
            <x v="279"/>
            <x v="283"/>
            <x v="284"/>
            <x v="287"/>
            <x v="289"/>
            <x v="332"/>
            <x v="344"/>
            <x v="369"/>
          </reference>
        </references>
      </pivotArea>
    </format>
    <format dxfId="211">
      <pivotArea dataOnly="0" labelOnly="1" fieldPosition="0">
        <references count="2">
          <reference field="8" count="1" selected="0">
            <x v="36"/>
          </reference>
          <reference field="10" count="12">
            <x v="109"/>
            <x v="116"/>
            <x v="123"/>
            <x v="156"/>
            <x v="178"/>
            <x v="200"/>
            <x v="203"/>
            <x v="283"/>
            <x v="284"/>
            <x v="332"/>
            <x v="344"/>
            <x v="369"/>
          </reference>
        </references>
      </pivotArea>
    </format>
    <format dxfId="210">
      <pivotArea dataOnly="0" labelOnly="1" fieldPosition="0">
        <references count="2">
          <reference field="8" count="1" selected="0">
            <x v="37"/>
          </reference>
          <reference field="10" count="7">
            <x v="70"/>
            <x v="116"/>
            <x v="159"/>
            <x v="245"/>
            <x v="286"/>
            <x v="332"/>
            <x v="369"/>
          </reference>
        </references>
      </pivotArea>
    </format>
    <format dxfId="209">
      <pivotArea dataOnly="0" labelOnly="1" fieldPosition="0">
        <references count="2">
          <reference field="8" count="1" selected="0">
            <x v="38"/>
          </reference>
          <reference field="10" count="20">
            <x v="34"/>
            <x v="45"/>
            <x v="61"/>
            <x v="65"/>
            <x v="82"/>
            <x v="85"/>
            <x v="98"/>
            <x v="145"/>
            <x v="181"/>
            <x v="182"/>
            <x v="186"/>
            <x v="196"/>
            <x v="215"/>
            <x v="232"/>
            <x v="301"/>
            <x v="342"/>
            <x v="346"/>
            <x v="366"/>
            <x v="376"/>
            <x v="388"/>
          </reference>
        </references>
      </pivotArea>
    </format>
    <format dxfId="208">
      <pivotArea dataOnly="0" labelOnly="1" fieldPosition="0">
        <references count="2">
          <reference field="8" count="1" selected="0">
            <x v="39"/>
          </reference>
          <reference field="10" count="24">
            <x v="34"/>
            <x v="36"/>
            <x v="39"/>
            <x v="40"/>
            <x v="61"/>
            <x v="65"/>
            <x v="82"/>
            <x v="98"/>
            <x v="109"/>
            <x v="145"/>
            <x v="147"/>
            <x v="181"/>
            <x v="182"/>
            <x v="187"/>
            <x v="188"/>
            <x v="196"/>
            <x v="215"/>
            <x v="216"/>
            <x v="342"/>
            <x v="346"/>
            <x v="365"/>
            <x v="376"/>
            <x v="406"/>
            <x v="467"/>
          </reference>
        </references>
      </pivotArea>
    </format>
    <format dxfId="207">
      <pivotArea dataOnly="0" labelOnly="1" fieldPosition="0">
        <references count="2">
          <reference field="8" count="1" selected="0">
            <x v="40"/>
          </reference>
          <reference field="10" count="6">
            <x v="1"/>
            <x v="156"/>
            <x v="199"/>
            <x v="287"/>
            <x v="289"/>
            <x v="369"/>
          </reference>
        </references>
      </pivotArea>
    </format>
    <format dxfId="206">
      <pivotArea dataOnly="0" labelOnly="1" fieldPosition="0">
        <references count="2">
          <reference field="8" count="1" selected="0">
            <x v="41"/>
          </reference>
          <reference field="10" count="7">
            <x v="1"/>
            <x v="156"/>
            <x v="181"/>
            <x v="199"/>
            <x v="287"/>
            <x v="289"/>
            <x v="369"/>
          </reference>
        </references>
      </pivotArea>
    </format>
    <format dxfId="205">
      <pivotArea dataOnly="0" labelOnly="1" fieldPosition="0">
        <references count="2">
          <reference field="8" count="1" selected="0">
            <x v="42"/>
          </reference>
          <reference field="10" count="5">
            <x v="156"/>
            <x v="159"/>
            <x v="176"/>
            <x v="265"/>
            <x v="283"/>
          </reference>
        </references>
      </pivotArea>
    </format>
    <format dxfId="204">
      <pivotArea dataOnly="0" labelOnly="1" fieldPosition="0">
        <references count="2">
          <reference field="8" count="1" selected="0">
            <x v="43"/>
          </reference>
          <reference field="10" count="3">
            <x v="156"/>
            <x v="287"/>
            <x v="369"/>
          </reference>
        </references>
      </pivotArea>
    </format>
    <format dxfId="203">
      <pivotArea dataOnly="0" labelOnly="1" fieldPosition="0">
        <references count="2">
          <reference field="8" count="1" selected="0">
            <x v="44"/>
          </reference>
          <reference field="10" count="2">
            <x v="156"/>
            <x v="369"/>
          </reference>
        </references>
      </pivotArea>
    </format>
    <format dxfId="202">
      <pivotArea dataOnly="0" labelOnly="1" fieldPosition="0">
        <references count="2">
          <reference field="8" count="1" selected="0">
            <x v="45"/>
          </reference>
          <reference field="10" count="1">
            <x v="287"/>
          </reference>
        </references>
      </pivotArea>
    </format>
    <format dxfId="201">
      <pivotArea dataOnly="0" labelOnly="1" fieldPosition="0">
        <references count="2">
          <reference field="8" count="1" selected="0">
            <x v="46"/>
          </reference>
          <reference field="10" count="1">
            <x v="156"/>
          </reference>
        </references>
      </pivotArea>
    </format>
    <format dxfId="200">
      <pivotArea dataOnly="0" labelOnly="1" fieldPosition="0">
        <references count="2">
          <reference field="8" count="1" selected="0">
            <x v="47"/>
          </reference>
          <reference field="10" count="9">
            <x v="109"/>
            <x v="116"/>
            <x v="181"/>
            <x v="213"/>
            <x v="269"/>
            <x v="274"/>
            <x v="276"/>
            <x v="289"/>
            <x v="331"/>
          </reference>
        </references>
      </pivotArea>
    </format>
    <format dxfId="199">
      <pivotArea dataOnly="0" labelOnly="1" fieldPosition="0">
        <references count="2">
          <reference field="8" count="1" selected="0">
            <x v="48"/>
          </reference>
          <reference field="10" count="6">
            <x v="123"/>
            <x v="159"/>
            <x v="283"/>
            <x v="284"/>
            <x v="286"/>
            <x v="287"/>
          </reference>
        </references>
      </pivotArea>
    </format>
    <format dxfId="198">
      <pivotArea dataOnly="0" labelOnly="1" fieldPosition="0">
        <references count="2">
          <reference field="8" count="1" selected="0">
            <x v="49"/>
          </reference>
          <reference field="10" count="2">
            <x v="27"/>
            <x v="159"/>
          </reference>
        </references>
      </pivotArea>
    </format>
    <format dxfId="197">
      <pivotArea dataOnly="0" labelOnly="1" fieldPosition="0">
        <references count="2">
          <reference field="8" count="1" selected="0">
            <x v="50"/>
          </reference>
          <reference field="10" count="3">
            <x v="123"/>
            <x v="156"/>
            <x v="369"/>
          </reference>
        </references>
      </pivotArea>
    </format>
    <format dxfId="196">
      <pivotArea dataOnly="0" labelOnly="1" fieldPosition="0">
        <references count="2">
          <reference field="8" count="1" selected="0">
            <x v="51"/>
          </reference>
          <reference field="10" count="4">
            <x v="156"/>
            <x v="284"/>
            <x v="287"/>
            <x v="369"/>
          </reference>
        </references>
      </pivotArea>
    </format>
    <format dxfId="195">
      <pivotArea dataOnly="0" labelOnly="1" fieldPosition="0">
        <references count="2">
          <reference field="8" count="1" selected="0">
            <x v="52"/>
          </reference>
          <reference field="10" count="7">
            <x v="27"/>
            <x v="131"/>
            <x v="156"/>
            <x v="287"/>
            <x v="289"/>
            <x v="344"/>
            <x v="369"/>
          </reference>
        </references>
      </pivotArea>
    </format>
    <format dxfId="194">
      <pivotArea dataOnly="0" labelOnly="1" fieldPosition="0">
        <references count="2">
          <reference field="8" count="1" selected="0">
            <x v="53"/>
          </reference>
          <reference field="10" count="3">
            <x v="159"/>
            <x v="282"/>
            <x v="284"/>
          </reference>
        </references>
      </pivotArea>
    </format>
    <format dxfId="193">
      <pivotArea dataOnly="0" labelOnly="1" fieldPosition="0">
        <references count="2">
          <reference field="8" count="1" selected="0">
            <x v="54"/>
          </reference>
          <reference field="10" count="2">
            <x v="273"/>
            <x v="279"/>
          </reference>
        </references>
      </pivotArea>
    </format>
    <format dxfId="192">
      <pivotArea dataOnly="0" labelOnly="1" fieldPosition="0">
        <references count="2">
          <reference field="8" count="1" selected="0">
            <x v="55"/>
          </reference>
          <reference field="10" count="12">
            <x v="27"/>
            <x v="123"/>
            <x v="156"/>
            <x v="159"/>
            <x v="197"/>
            <x v="206"/>
            <x v="281"/>
            <x v="282"/>
            <x v="283"/>
            <x v="284"/>
            <x v="287"/>
            <x v="369"/>
          </reference>
        </references>
      </pivotArea>
    </format>
    <format dxfId="191">
      <pivotArea dataOnly="0" labelOnly="1" fieldPosition="0">
        <references count="2">
          <reference field="8" count="1" selected="0">
            <x v="56"/>
          </reference>
          <reference field="10" count="2">
            <x v="357"/>
            <x v="358"/>
          </reference>
        </references>
      </pivotArea>
    </format>
    <format dxfId="190">
      <pivotArea dataOnly="0" labelOnly="1" fieldPosition="0">
        <references count="2">
          <reference field="8" count="1" selected="0">
            <x v="57"/>
          </reference>
          <reference field="10" count="2">
            <x v="357"/>
            <x v="358"/>
          </reference>
        </references>
      </pivotArea>
    </format>
    <format dxfId="189">
      <pivotArea dataOnly="0" labelOnly="1" fieldPosition="0">
        <references count="2">
          <reference field="8" count="1" selected="0">
            <x v="58"/>
          </reference>
          <reference field="10" count="1">
            <x v="181"/>
          </reference>
        </references>
      </pivotArea>
    </format>
    <format dxfId="188">
      <pivotArea dataOnly="0" labelOnly="1" fieldPosition="0">
        <references count="2">
          <reference field="8" count="1" selected="0">
            <x v="59"/>
          </reference>
          <reference field="10" count="1">
            <x v="181"/>
          </reference>
        </references>
      </pivotArea>
    </format>
    <format dxfId="187">
      <pivotArea dataOnly="0" labelOnly="1" fieldPosition="0">
        <references count="2">
          <reference field="8" count="1" selected="0">
            <x v="60"/>
          </reference>
          <reference field="10" count="2">
            <x v="121"/>
            <x v="181"/>
          </reference>
        </references>
      </pivotArea>
    </format>
    <format dxfId="186">
      <pivotArea dataOnly="0" labelOnly="1" fieldPosition="0">
        <references count="2">
          <reference field="8" count="1" selected="0">
            <x v="61"/>
          </reference>
          <reference field="10" count="1">
            <x v="181"/>
          </reference>
        </references>
      </pivotArea>
    </format>
    <format dxfId="185">
      <pivotArea dataOnly="0" labelOnly="1" fieldPosition="0">
        <references count="2">
          <reference field="8" count="1" selected="0">
            <x v="62"/>
          </reference>
          <reference field="10" count="2">
            <x v="77"/>
            <x v="181"/>
          </reference>
        </references>
      </pivotArea>
    </format>
    <format dxfId="184">
      <pivotArea dataOnly="0" labelOnly="1" fieldPosition="0">
        <references count="2">
          <reference field="8" count="1" selected="0">
            <x v="63"/>
          </reference>
          <reference field="10" count="1">
            <x v="181"/>
          </reference>
        </references>
      </pivotArea>
    </format>
    <format dxfId="183">
      <pivotArea dataOnly="0" labelOnly="1" fieldPosition="0">
        <references count="2">
          <reference field="8" count="1" selected="0">
            <x v="64"/>
          </reference>
          <reference field="10" count="1">
            <x v="181"/>
          </reference>
        </references>
      </pivotArea>
    </format>
    <format dxfId="182">
      <pivotArea dataOnly="0" labelOnly="1" fieldPosition="0">
        <references count="2">
          <reference field="8" count="1" selected="0">
            <x v="65"/>
          </reference>
          <reference field="10" count="2">
            <x v="181"/>
            <x v="209"/>
          </reference>
        </references>
      </pivotArea>
    </format>
    <format dxfId="181">
      <pivotArea dataOnly="0" labelOnly="1" fieldPosition="0">
        <references count="2">
          <reference field="8" count="1" selected="0">
            <x v="66"/>
          </reference>
          <reference field="10" count="1">
            <x v="181"/>
          </reference>
        </references>
      </pivotArea>
    </format>
    <format dxfId="180">
      <pivotArea dataOnly="0" labelOnly="1" fieldPosition="0">
        <references count="2">
          <reference field="8" count="1" selected="0">
            <x v="67"/>
          </reference>
          <reference field="10" count="1">
            <x v="181"/>
          </reference>
        </references>
      </pivotArea>
    </format>
    <format dxfId="179">
      <pivotArea dataOnly="0" labelOnly="1" fieldPosition="0">
        <references count="2">
          <reference field="8" count="1" selected="0">
            <x v="68"/>
          </reference>
          <reference field="10" count="1">
            <x v="181"/>
          </reference>
        </references>
      </pivotArea>
    </format>
    <format dxfId="178">
      <pivotArea dataOnly="0" labelOnly="1" fieldPosition="0">
        <references count="2">
          <reference field="8" count="1" selected="0">
            <x v="69"/>
          </reference>
          <reference field="10" count="1">
            <x v="181"/>
          </reference>
        </references>
      </pivotArea>
    </format>
    <format dxfId="177">
      <pivotArea dataOnly="0" labelOnly="1" fieldPosition="0">
        <references count="2">
          <reference field="8" count="1" selected="0">
            <x v="70"/>
          </reference>
          <reference field="10" count="1">
            <x v="181"/>
          </reference>
        </references>
      </pivotArea>
    </format>
    <format dxfId="176">
      <pivotArea dataOnly="0" labelOnly="1" fieldPosition="0">
        <references count="2">
          <reference field="8" count="1" selected="0">
            <x v="71"/>
          </reference>
          <reference field="10" count="2">
            <x v="176"/>
            <x v="181"/>
          </reference>
        </references>
      </pivotArea>
    </format>
    <format dxfId="175">
      <pivotArea dataOnly="0" labelOnly="1" fieldPosition="0">
        <references count="2">
          <reference field="8" count="1" selected="0">
            <x v="72"/>
          </reference>
          <reference field="10" count="1">
            <x v="181"/>
          </reference>
        </references>
      </pivotArea>
    </format>
    <format dxfId="174">
      <pivotArea dataOnly="0" labelOnly="1" fieldPosition="0">
        <references count="2">
          <reference field="8" count="1" selected="0">
            <x v="73"/>
          </reference>
          <reference field="10" count="4">
            <x v="31"/>
            <x v="76"/>
            <x v="77"/>
            <x v="181"/>
          </reference>
        </references>
      </pivotArea>
    </format>
    <format dxfId="173">
      <pivotArea dataOnly="0" labelOnly="1" fieldPosition="0">
        <references count="2">
          <reference field="8" count="1" selected="0">
            <x v="74"/>
          </reference>
          <reference field="10" count="3">
            <x v="0"/>
            <x v="69"/>
            <x v="181"/>
          </reference>
        </references>
      </pivotArea>
    </format>
    <format dxfId="172">
      <pivotArea dataOnly="0" labelOnly="1" fieldPosition="0">
        <references count="2">
          <reference field="8" count="1" selected="0">
            <x v="75"/>
          </reference>
          <reference field="10" count="14">
            <x v="0"/>
            <x v="35"/>
            <x v="40"/>
            <x v="43"/>
            <x v="57"/>
            <x v="58"/>
            <x v="61"/>
            <x v="181"/>
            <x v="203"/>
            <x v="333"/>
            <x v="347"/>
            <x v="366"/>
            <x v="377"/>
            <x v="404"/>
          </reference>
        </references>
      </pivotArea>
    </format>
    <format dxfId="171">
      <pivotArea dataOnly="0" labelOnly="1" fieldPosition="0">
        <references count="2">
          <reference field="8" count="1" selected="0">
            <x v="76"/>
          </reference>
          <reference field="10" count="1">
            <x v="181"/>
          </reference>
        </references>
      </pivotArea>
    </format>
    <format dxfId="170">
      <pivotArea dataOnly="0" labelOnly="1" fieldPosition="0">
        <references count="2">
          <reference field="8" count="1" selected="0">
            <x v="77"/>
          </reference>
          <reference field="10" count="1">
            <x v="181"/>
          </reference>
        </references>
      </pivotArea>
    </format>
    <format dxfId="169">
      <pivotArea dataOnly="0" labelOnly="1" fieldPosition="0">
        <references count="2">
          <reference field="8" count="1" selected="0">
            <x v="78"/>
          </reference>
          <reference field="10" count="1">
            <x v="181"/>
          </reference>
        </references>
      </pivotArea>
    </format>
    <format dxfId="168">
      <pivotArea dataOnly="0" labelOnly="1" fieldPosition="0">
        <references count="2">
          <reference field="8" count="1" selected="0">
            <x v="79"/>
          </reference>
          <reference field="10" count="1">
            <x v="181"/>
          </reference>
        </references>
      </pivotArea>
    </format>
    <format dxfId="167">
      <pivotArea dataOnly="0" labelOnly="1" fieldPosition="0">
        <references count="2">
          <reference field="8" count="1" selected="0">
            <x v="80"/>
          </reference>
          <reference field="10" count="1">
            <x v="181"/>
          </reference>
        </references>
      </pivotArea>
    </format>
    <format dxfId="166">
      <pivotArea dataOnly="0" labelOnly="1" fieldPosition="0">
        <references count="2">
          <reference field="8" count="1" selected="0">
            <x v="81"/>
          </reference>
          <reference field="10" count="1">
            <x v="0"/>
          </reference>
        </references>
      </pivotArea>
    </format>
    <format dxfId="165">
      <pivotArea dataOnly="0" labelOnly="1" fieldPosition="0">
        <references count="2">
          <reference field="8" count="1" selected="0">
            <x v="82"/>
          </reference>
          <reference field="10" count="3">
            <x v="181"/>
            <x v="242"/>
            <x v="358"/>
          </reference>
        </references>
      </pivotArea>
    </format>
    <format dxfId="164">
      <pivotArea dataOnly="0" labelOnly="1" fieldPosition="0">
        <references count="2">
          <reference field="8" count="1" selected="0">
            <x v="83"/>
          </reference>
          <reference field="10" count="2">
            <x v="181"/>
            <x v="358"/>
          </reference>
        </references>
      </pivotArea>
    </format>
    <format dxfId="163">
      <pivotArea dataOnly="0" labelOnly="1" fieldPosition="0">
        <references count="2">
          <reference field="8" count="1" selected="0">
            <x v="84"/>
          </reference>
          <reference field="10" count="2">
            <x v="0"/>
            <x v="181"/>
          </reference>
        </references>
      </pivotArea>
    </format>
    <format dxfId="162">
      <pivotArea dataOnly="0" labelOnly="1" fieldPosition="0">
        <references count="2">
          <reference field="8" count="1" selected="0">
            <x v="85"/>
          </reference>
          <reference field="10" count="2">
            <x v="0"/>
            <x v="181"/>
          </reference>
        </references>
      </pivotArea>
    </format>
    <format dxfId="161">
      <pivotArea dataOnly="0" labelOnly="1" fieldPosition="0">
        <references count="2">
          <reference field="8" count="1" selected="0">
            <x v="86"/>
          </reference>
          <reference field="10" count="2">
            <x v="181"/>
            <x v="242"/>
          </reference>
        </references>
      </pivotArea>
    </format>
    <format dxfId="160">
      <pivotArea dataOnly="0" labelOnly="1" fieldPosition="0">
        <references count="2">
          <reference field="8" count="1" selected="0">
            <x v="87"/>
          </reference>
          <reference field="10" count="1">
            <x v="181"/>
          </reference>
        </references>
      </pivotArea>
    </format>
    <format dxfId="159">
      <pivotArea dataOnly="0" labelOnly="1" fieldPosition="0">
        <references count="2">
          <reference field="8" count="1" selected="0">
            <x v="88"/>
          </reference>
          <reference field="10" count="3">
            <x v="181"/>
            <x v="284"/>
            <x v="331"/>
          </reference>
        </references>
      </pivotArea>
    </format>
    <format dxfId="158">
      <pivotArea dataOnly="0" labelOnly="1" fieldPosition="0">
        <references count="2">
          <reference field="8" count="1" selected="0">
            <x v="89"/>
          </reference>
          <reference field="10" count="27">
            <x v="32"/>
            <x v="34"/>
            <x v="37"/>
            <x v="38"/>
            <x v="40"/>
            <x v="42"/>
            <x v="53"/>
            <x v="57"/>
            <x v="94"/>
            <x v="149"/>
            <x v="177"/>
            <x v="181"/>
            <x v="182"/>
            <x v="230"/>
            <x v="238"/>
            <x v="299"/>
            <x v="301"/>
            <x v="302"/>
            <x v="330"/>
            <x v="335"/>
            <x v="346"/>
            <x v="347"/>
            <x v="375"/>
            <x v="377"/>
            <x v="378"/>
            <x v="387"/>
            <x v="398"/>
          </reference>
        </references>
      </pivotArea>
    </format>
    <format dxfId="157">
      <pivotArea dataOnly="0" labelOnly="1" fieldPosition="0">
        <references count="2">
          <reference field="8" count="1" selected="0">
            <x v="90"/>
          </reference>
          <reference field="10" count="3">
            <x v="161"/>
            <x v="181"/>
            <x v="236"/>
          </reference>
        </references>
      </pivotArea>
    </format>
    <format dxfId="156">
      <pivotArea dataOnly="0" labelOnly="1" fieldPosition="0">
        <references count="2">
          <reference field="8" count="1" selected="0">
            <x v="91"/>
          </reference>
          <reference field="10" count="9">
            <x v="0"/>
            <x v="83"/>
            <x v="157"/>
            <x v="181"/>
            <x v="195"/>
            <x v="319"/>
            <x v="338"/>
            <x v="416"/>
            <x v="437"/>
          </reference>
        </references>
      </pivotArea>
    </format>
    <format dxfId="155">
      <pivotArea dataOnly="0" labelOnly="1" fieldPosition="0">
        <references count="2">
          <reference field="8" count="1" selected="0">
            <x v="92"/>
          </reference>
          <reference field="10" count="1">
            <x v="181"/>
          </reference>
        </references>
      </pivotArea>
    </format>
    <format dxfId="154">
      <pivotArea dataOnly="0" labelOnly="1" fieldPosition="0">
        <references count="2">
          <reference field="8" count="1" selected="0">
            <x v="93"/>
          </reference>
          <reference field="10" count="3">
            <x v="37"/>
            <x v="181"/>
            <x v="237"/>
          </reference>
        </references>
      </pivotArea>
    </format>
    <format dxfId="153">
      <pivotArea dataOnly="0" labelOnly="1" fieldPosition="0">
        <references count="2">
          <reference field="8" count="1" selected="0">
            <x v="94"/>
          </reference>
          <reference field="10" count="50">
            <x v="0"/>
            <x v="19"/>
            <x v="20"/>
            <x v="21"/>
            <x v="22"/>
            <x v="23"/>
            <x v="32"/>
            <x v="34"/>
            <x v="37"/>
            <x v="38"/>
            <x v="40"/>
            <x v="49"/>
            <x v="50"/>
            <x v="51"/>
            <x v="56"/>
            <x v="61"/>
            <x v="78"/>
            <x v="79"/>
            <x v="84"/>
            <x v="86"/>
            <x v="88"/>
            <x v="89"/>
            <x v="90"/>
            <x v="91"/>
            <x v="98"/>
            <x v="99"/>
            <x v="100"/>
            <x v="102"/>
            <x v="104"/>
            <x v="136"/>
            <x v="137"/>
            <x v="139"/>
            <x v="143"/>
            <x v="144"/>
            <x v="147"/>
            <x v="150"/>
            <x v="151"/>
            <x v="152"/>
            <x v="153"/>
            <x v="162"/>
            <x v="164"/>
            <x v="169"/>
            <x v="170"/>
            <x v="171"/>
            <x v="181"/>
            <x v="182"/>
            <x v="189"/>
            <x v="194"/>
            <x v="196"/>
            <x v="216"/>
          </reference>
        </references>
      </pivotArea>
    </format>
    <format dxfId="152">
      <pivotArea dataOnly="0" labelOnly="1" fieldPosition="0">
        <references count="2">
          <reference field="8" count="1" selected="0">
            <x v="94"/>
          </reference>
          <reference field="10" count="40">
            <x v="219"/>
            <x v="220"/>
            <x v="222"/>
            <x v="226"/>
            <x v="227"/>
            <x v="248"/>
            <x v="259"/>
            <x v="260"/>
            <x v="267"/>
            <x v="297"/>
            <x v="299"/>
            <x v="301"/>
            <x v="313"/>
            <x v="320"/>
            <x v="322"/>
            <x v="324"/>
            <x v="325"/>
            <x v="326"/>
            <x v="329"/>
            <x v="337"/>
            <x v="340"/>
            <x v="342"/>
            <x v="368"/>
            <x v="383"/>
            <x v="384"/>
            <x v="387"/>
            <x v="390"/>
            <x v="392"/>
            <x v="394"/>
            <x v="396"/>
            <x v="406"/>
            <x v="407"/>
            <x v="408"/>
            <x v="413"/>
            <x v="418"/>
            <x v="419"/>
            <x v="422"/>
            <x v="423"/>
            <x v="424"/>
            <x v="427"/>
          </reference>
        </references>
      </pivotArea>
    </format>
    <format dxfId="151">
      <pivotArea dataOnly="0" labelOnly="1" fieldPosition="0">
        <references count="2">
          <reference field="8" count="1" selected="0">
            <x v="95"/>
          </reference>
          <reference field="10" count="50">
            <x v="15"/>
            <x v="16"/>
            <x v="31"/>
            <x v="34"/>
            <x v="36"/>
            <x v="37"/>
            <x v="45"/>
            <x v="60"/>
            <x v="61"/>
            <x v="62"/>
            <x v="63"/>
            <x v="76"/>
            <x v="78"/>
            <x v="81"/>
            <x v="82"/>
            <x v="98"/>
            <x v="104"/>
            <x v="105"/>
            <x v="138"/>
            <x v="145"/>
            <x v="152"/>
            <x v="153"/>
            <x v="167"/>
            <x v="169"/>
            <x v="172"/>
            <x v="177"/>
            <x v="181"/>
            <x v="182"/>
            <x v="196"/>
            <x v="215"/>
            <x v="217"/>
            <x v="219"/>
            <x v="221"/>
            <x v="228"/>
            <x v="233"/>
            <x v="253"/>
            <x v="259"/>
            <x v="260"/>
            <x v="263"/>
            <x v="266"/>
            <x v="268"/>
            <x v="289"/>
            <x v="290"/>
            <x v="293"/>
            <x v="295"/>
            <x v="301"/>
            <x v="303"/>
            <x v="324"/>
            <x v="330"/>
            <x v="333"/>
          </reference>
        </references>
      </pivotArea>
    </format>
    <format dxfId="150">
      <pivotArea dataOnly="0" labelOnly="1" fieldPosition="0">
        <references count="2">
          <reference field="8" count="1" selected="0">
            <x v="95"/>
          </reference>
          <reference field="10" count="15">
            <x v="337"/>
            <x v="340"/>
            <x v="346"/>
            <x v="356"/>
            <x v="359"/>
            <x v="364"/>
            <x v="365"/>
            <x v="369"/>
            <x v="370"/>
            <x v="376"/>
            <x v="386"/>
            <x v="405"/>
            <x v="407"/>
            <x v="416"/>
            <x v="427"/>
          </reference>
        </references>
      </pivotArea>
    </format>
    <format dxfId="149">
      <pivotArea dataOnly="0" labelOnly="1" fieldPosition="0">
        <references count="2">
          <reference field="8" count="1" selected="0">
            <x v="96"/>
          </reference>
          <reference field="10" count="50">
            <x v="16"/>
            <x v="20"/>
            <x v="31"/>
            <x v="32"/>
            <x v="34"/>
            <x v="36"/>
            <x v="37"/>
            <x v="38"/>
            <x v="47"/>
            <x v="50"/>
            <x v="52"/>
            <x v="56"/>
            <x v="62"/>
            <x v="63"/>
            <x v="78"/>
            <x v="79"/>
            <x v="88"/>
            <x v="90"/>
            <x v="94"/>
            <x v="96"/>
            <x v="98"/>
            <x v="100"/>
            <x v="105"/>
            <x v="136"/>
            <x v="139"/>
            <x v="168"/>
            <x v="181"/>
            <x v="182"/>
            <x v="187"/>
            <x v="189"/>
            <x v="196"/>
            <x v="197"/>
            <x v="198"/>
            <x v="208"/>
            <x v="215"/>
            <x v="217"/>
            <x v="220"/>
            <x v="221"/>
            <x v="222"/>
            <x v="223"/>
            <x v="224"/>
            <x v="225"/>
            <x v="226"/>
            <x v="227"/>
            <x v="233"/>
            <x v="234"/>
            <x v="241"/>
            <x v="243"/>
            <x v="248"/>
            <x v="251"/>
          </reference>
        </references>
      </pivotArea>
    </format>
    <format dxfId="148">
      <pivotArea dataOnly="0" labelOnly="1" fieldPosition="0">
        <references count="2">
          <reference field="8" count="1" selected="0">
            <x v="96"/>
          </reference>
          <reference field="10" count="45">
            <x v="254"/>
            <x v="255"/>
            <x v="257"/>
            <x v="259"/>
            <x v="260"/>
            <x v="261"/>
            <x v="268"/>
            <x v="285"/>
            <x v="289"/>
            <x v="290"/>
            <x v="294"/>
            <x v="295"/>
            <x v="297"/>
            <x v="299"/>
            <x v="301"/>
            <x v="303"/>
            <x v="304"/>
            <x v="305"/>
            <x v="319"/>
            <x v="320"/>
            <x v="322"/>
            <x v="324"/>
            <x v="326"/>
            <x v="330"/>
            <x v="333"/>
            <x v="334"/>
            <x v="337"/>
            <x v="338"/>
            <x v="342"/>
            <x v="346"/>
            <x v="356"/>
            <x v="364"/>
            <x v="365"/>
            <x v="377"/>
            <x v="386"/>
            <x v="394"/>
            <x v="396"/>
            <x v="407"/>
            <x v="409"/>
            <x v="411"/>
            <x v="412"/>
            <x v="419"/>
            <x v="420"/>
            <x v="423"/>
            <x v="467"/>
          </reference>
        </references>
      </pivotArea>
    </format>
    <format dxfId="147">
      <pivotArea dataOnly="0" labelOnly="1" fieldPosition="0">
        <references count="2">
          <reference field="8" count="1" selected="0">
            <x v="97"/>
          </reference>
          <reference field="10" count="5">
            <x v="37"/>
            <x v="38"/>
            <x v="88"/>
            <x v="324"/>
            <x v="384"/>
          </reference>
        </references>
      </pivotArea>
    </format>
    <format dxfId="146">
      <pivotArea dataOnly="0" labelOnly="1" fieldPosition="0">
        <references count="2">
          <reference field="8" count="1" selected="0">
            <x v="98"/>
          </reference>
          <reference field="10" count="1">
            <x v="337"/>
          </reference>
        </references>
      </pivotArea>
    </format>
    <format dxfId="145">
      <pivotArea dataOnly="0" labelOnly="1" fieldPosition="0">
        <references count="2">
          <reference field="8" count="1" selected="0">
            <x v="99"/>
          </reference>
          <reference field="10" count="2">
            <x v="37"/>
            <x v="38"/>
          </reference>
        </references>
      </pivotArea>
    </format>
    <format dxfId="144">
      <pivotArea dataOnly="0" labelOnly="1" fieldPosition="0">
        <references count="2">
          <reference field="8" count="1" selected="0">
            <x v="100"/>
          </reference>
          <reference field="10" count="9">
            <x v="37"/>
            <x v="38"/>
            <x v="55"/>
            <x v="88"/>
            <x v="104"/>
            <x v="164"/>
            <x v="182"/>
            <x v="224"/>
            <x v="384"/>
          </reference>
        </references>
      </pivotArea>
    </format>
    <format dxfId="143">
      <pivotArea dataOnly="0" labelOnly="1" fieldPosition="0">
        <references count="2">
          <reference field="8" count="1" selected="0">
            <x v="101"/>
          </reference>
          <reference field="10" count="47">
            <x v="31"/>
            <x v="36"/>
            <x v="40"/>
            <x v="44"/>
            <x v="61"/>
            <x v="62"/>
            <x v="73"/>
            <x v="75"/>
            <x v="76"/>
            <x v="78"/>
            <x v="82"/>
            <x v="94"/>
            <x v="96"/>
            <x v="98"/>
            <x v="105"/>
            <x v="145"/>
            <x v="149"/>
            <x v="181"/>
            <x v="182"/>
            <x v="187"/>
            <x v="188"/>
            <x v="196"/>
            <x v="213"/>
            <x v="216"/>
            <x v="217"/>
            <x v="249"/>
            <x v="250"/>
            <x v="261"/>
            <x v="289"/>
            <x v="293"/>
            <x v="295"/>
            <x v="301"/>
            <x v="338"/>
            <x v="342"/>
            <x v="343"/>
            <x v="346"/>
            <x v="356"/>
            <x v="365"/>
            <x v="370"/>
            <x v="375"/>
            <x v="376"/>
            <x v="378"/>
            <x v="382"/>
            <x v="397"/>
            <x v="398"/>
            <x v="402"/>
            <x v="423"/>
          </reference>
        </references>
      </pivotArea>
    </format>
    <format dxfId="142">
      <pivotArea dataOnly="0" labelOnly="1" fieldPosition="0">
        <references count="2">
          <reference field="8" count="1" selected="0">
            <x v="102"/>
          </reference>
          <reference field="10" count="37">
            <x v="4"/>
            <x v="5"/>
            <x v="6"/>
            <x v="11"/>
            <x v="12"/>
            <x v="38"/>
            <x v="49"/>
            <x v="92"/>
            <x v="101"/>
            <x v="144"/>
            <x v="164"/>
            <x v="181"/>
            <x v="182"/>
            <x v="196"/>
            <x v="233"/>
            <x v="234"/>
            <x v="241"/>
            <x v="251"/>
            <x v="301"/>
            <x v="303"/>
            <x v="307"/>
            <x v="312"/>
            <x v="314"/>
            <x v="316"/>
            <x v="320"/>
            <x v="322"/>
            <x v="329"/>
            <x v="360"/>
            <x v="368"/>
            <x v="375"/>
            <x v="380"/>
            <x v="390"/>
            <x v="391"/>
            <x v="392"/>
            <x v="393"/>
            <x v="394"/>
            <x v="424"/>
          </reference>
        </references>
      </pivotArea>
    </format>
    <format dxfId="141">
      <pivotArea dataOnly="0" labelOnly="1" fieldPosition="0">
        <references count="2">
          <reference field="8" count="1" selected="0">
            <x v="103"/>
          </reference>
          <reference field="10" count="9">
            <x v="7"/>
            <x v="17"/>
            <x v="31"/>
            <x v="64"/>
            <x v="196"/>
            <x v="293"/>
            <x v="301"/>
            <x v="310"/>
            <x v="364"/>
          </reference>
        </references>
      </pivotArea>
    </format>
    <format dxfId="140">
      <pivotArea dataOnly="0" labelOnly="1" fieldPosition="0">
        <references count="2">
          <reference field="8" count="1" selected="0">
            <x v="104"/>
          </reference>
          <reference field="10" count="26">
            <x v="16"/>
            <x v="34"/>
            <x v="82"/>
            <x v="137"/>
            <x v="144"/>
            <x v="165"/>
            <x v="181"/>
            <x v="182"/>
            <x v="196"/>
            <x v="199"/>
            <x v="208"/>
            <x v="215"/>
            <x v="226"/>
            <x v="229"/>
            <x v="248"/>
            <x v="299"/>
            <x v="301"/>
            <x v="309"/>
            <x v="324"/>
            <x v="325"/>
            <x v="329"/>
            <x v="337"/>
            <x v="342"/>
            <x v="344"/>
            <x v="346"/>
            <x v="423"/>
          </reference>
        </references>
      </pivotArea>
    </format>
    <format dxfId="139">
      <pivotArea dataOnly="0" labelOnly="1" fieldPosition="0">
        <references count="2">
          <reference field="8" count="1" selected="0">
            <x v="105"/>
          </reference>
          <reference field="10" count="3">
            <x v="25"/>
            <x v="181"/>
            <x v="326"/>
          </reference>
        </references>
      </pivotArea>
    </format>
    <format dxfId="138">
      <pivotArea dataOnly="0" labelOnly="1" fieldPosition="0">
        <references count="2">
          <reference field="8" count="1" selected="0">
            <x v="106"/>
          </reference>
          <reference field="10" count="1">
            <x v="181"/>
          </reference>
        </references>
      </pivotArea>
    </format>
    <format dxfId="137">
      <pivotArea dataOnly="0" labelOnly="1" fieldPosition="0">
        <references count="2">
          <reference field="8" count="1" selected="0">
            <x v="107"/>
          </reference>
          <reference field="10" count="2">
            <x v="130"/>
            <x v="181"/>
          </reference>
        </references>
      </pivotArea>
    </format>
    <format dxfId="136">
      <pivotArea dataOnly="0" labelOnly="1" fieldPosition="0">
        <references count="2">
          <reference field="8" count="1" selected="0">
            <x v="108"/>
          </reference>
          <reference field="10" count="1">
            <x v="191"/>
          </reference>
        </references>
      </pivotArea>
    </format>
    <format dxfId="135">
      <pivotArea dataOnly="0" labelOnly="1" fieldPosition="0">
        <references count="2">
          <reference field="8" count="1" selected="0">
            <x v="109"/>
          </reference>
          <reference field="10" count="10">
            <x v="4"/>
            <x v="9"/>
            <x v="31"/>
            <x v="33"/>
            <x v="176"/>
            <x v="181"/>
            <x v="190"/>
            <x v="196"/>
            <x v="356"/>
            <x v="370"/>
          </reference>
        </references>
      </pivotArea>
    </format>
    <format dxfId="134">
      <pivotArea dataOnly="0" labelOnly="1" fieldPosition="0">
        <references count="2">
          <reference field="8" count="1" selected="0">
            <x v="110"/>
          </reference>
          <reference field="10" count="5">
            <x v="71"/>
            <x v="175"/>
            <x v="264"/>
            <x v="295"/>
            <x v="356"/>
          </reference>
        </references>
      </pivotArea>
    </format>
    <format dxfId="133">
      <pivotArea dataOnly="0" labelOnly="1" fieldPosition="0">
        <references count="2">
          <reference field="8" count="1" selected="0">
            <x v="111"/>
          </reference>
          <reference field="10" count="2">
            <x v="181"/>
            <x v="190"/>
          </reference>
        </references>
      </pivotArea>
    </format>
    <format dxfId="132">
      <pivotArea dataOnly="0" labelOnly="1" fieldPosition="0">
        <references count="2">
          <reference field="8" count="1" selected="0">
            <x v="112"/>
          </reference>
          <reference field="10" count="50">
            <x v="13"/>
            <x v="31"/>
            <x v="32"/>
            <x v="34"/>
            <x v="36"/>
            <x v="37"/>
            <x v="38"/>
            <x v="40"/>
            <x v="45"/>
            <x v="48"/>
            <x v="50"/>
            <x v="52"/>
            <x v="53"/>
            <x v="56"/>
            <x v="57"/>
            <x v="61"/>
            <x v="62"/>
            <x v="67"/>
            <x v="89"/>
            <x v="91"/>
            <x v="94"/>
            <x v="98"/>
            <x v="102"/>
            <x v="103"/>
            <x v="136"/>
            <x v="151"/>
            <x v="153"/>
            <x v="181"/>
            <x v="182"/>
            <x v="183"/>
            <x v="185"/>
            <x v="187"/>
            <x v="189"/>
            <x v="196"/>
            <x v="210"/>
            <x v="215"/>
            <x v="219"/>
            <x v="221"/>
            <x v="222"/>
            <x v="223"/>
            <x v="226"/>
            <x v="227"/>
            <x v="231"/>
            <x v="240"/>
            <x v="248"/>
            <x v="251"/>
            <x v="257"/>
            <x v="258"/>
            <x v="260"/>
            <x v="261"/>
          </reference>
        </references>
      </pivotArea>
    </format>
    <format dxfId="131">
      <pivotArea dataOnly="0" labelOnly="1" fieldPosition="0">
        <references count="2">
          <reference field="8" count="1" selected="0">
            <x v="112"/>
          </reference>
          <reference field="10" count="30">
            <x v="263"/>
            <x v="289"/>
            <x v="295"/>
            <x v="299"/>
            <x v="301"/>
            <x v="318"/>
            <x v="320"/>
            <x v="324"/>
            <x v="325"/>
            <x v="330"/>
            <x v="337"/>
            <x v="340"/>
            <x v="342"/>
            <x v="346"/>
            <x v="356"/>
            <x v="365"/>
            <x v="368"/>
            <x v="378"/>
            <x v="383"/>
            <x v="394"/>
            <x v="396"/>
            <x v="398"/>
            <x v="399"/>
            <x v="406"/>
            <x v="407"/>
            <x v="412"/>
            <x v="415"/>
            <x v="420"/>
            <x v="427"/>
            <x v="467"/>
          </reference>
        </references>
      </pivotArea>
    </format>
    <format dxfId="130">
      <pivotArea dataOnly="0" labelOnly="1" fieldPosition="0">
        <references count="2">
          <reference field="8" count="1" selected="0">
            <x v="113"/>
          </reference>
          <reference field="10" count="50">
            <x v="2"/>
            <x v="17"/>
            <x v="18"/>
            <x v="19"/>
            <x v="28"/>
            <x v="32"/>
            <x v="37"/>
            <x v="38"/>
            <x v="49"/>
            <x v="52"/>
            <x v="58"/>
            <x v="59"/>
            <x v="83"/>
            <x v="87"/>
            <x v="88"/>
            <x v="90"/>
            <x v="95"/>
            <x v="98"/>
            <x v="99"/>
            <x v="100"/>
            <x v="102"/>
            <x v="104"/>
            <x v="136"/>
            <x v="137"/>
            <x v="139"/>
            <x v="140"/>
            <x v="143"/>
            <x v="144"/>
            <x v="162"/>
            <x v="180"/>
            <x v="181"/>
            <x v="182"/>
            <x v="184"/>
            <x v="189"/>
            <x v="193"/>
            <x v="196"/>
            <x v="210"/>
            <x v="226"/>
            <x v="229"/>
            <x v="234"/>
            <x v="235"/>
            <x v="237"/>
            <x v="241"/>
            <x v="244"/>
            <x v="259"/>
            <x v="261"/>
            <x v="263"/>
            <x v="290"/>
            <x v="299"/>
            <x v="301"/>
          </reference>
        </references>
      </pivotArea>
    </format>
    <format dxfId="129">
      <pivotArea dataOnly="0" labelOnly="1" fieldPosition="0">
        <references count="2">
          <reference field="8" count="1" selected="0">
            <x v="113"/>
          </reference>
          <reference field="10" count="27">
            <x v="308"/>
            <x v="314"/>
            <x v="316"/>
            <x v="324"/>
            <x v="328"/>
            <x v="329"/>
            <x v="336"/>
            <x v="337"/>
            <x v="338"/>
            <x v="340"/>
            <x v="341"/>
            <x v="342"/>
            <x v="346"/>
            <x v="368"/>
            <x v="380"/>
            <x v="381"/>
            <x v="384"/>
            <x v="392"/>
            <x v="394"/>
            <x v="407"/>
            <x v="413"/>
            <x v="418"/>
            <x v="419"/>
            <x v="420"/>
            <x v="421"/>
            <x v="424"/>
            <x v="467"/>
          </reference>
        </references>
      </pivotArea>
    </format>
    <format dxfId="128">
      <pivotArea dataOnly="0" labelOnly="1" fieldPosition="0">
        <references count="2">
          <reference field="8" count="1" selected="0">
            <x v="114"/>
          </reference>
          <reference field="10" count="50">
            <x v="0"/>
            <x v="17"/>
            <x v="31"/>
            <x v="32"/>
            <x v="34"/>
            <x v="37"/>
            <x v="38"/>
            <x v="40"/>
            <x v="50"/>
            <x v="52"/>
            <x v="56"/>
            <x v="57"/>
            <x v="61"/>
            <x v="63"/>
            <x v="65"/>
            <x v="78"/>
            <x v="79"/>
            <x v="82"/>
            <x v="88"/>
            <x v="90"/>
            <x v="94"/>
            <x v="96"/>
            <x v="98"/>
            <x v="143"/>
            <x v="144"/>
            <x v="145"/>
            <x v="150"/>
            <x v="152"/>
            <x v="153"/>
            <x v="164"/>
            <x v="179"/>
            <x v="181"/>
            <x v="182"/>
            <x v="183"/>
            <x v="185"/>
            <x v="186"/>
            <x v="187"/>
            <x v="188"/>
            <x v="189"/>
            <x v="194"/>
            <x v="196"/>
            <x v="219"/>
            <x v="226"/>
            <x v="227"/>
            <x v="233"/>
            <x v="234"/>
            <x v="237"/>
            <x v="239"/>
            <x v="241"/>
            <x v="252"/>
          </reference>
        </references>
      </pivotArea>
    </format>
    <format dxfId="127">
      <pivotArea dataOnly="0" labelOnly="1" fieldPosition="0">
        <references count="2">
          <reference field="8" count="1" selected="0">
            <x v="114"/>
          </reference>
          <reference field="10" count="41">
            <x v="255"/>
            <x v="259"/>
            <x v="260"/>
            <x v="261"/>
            <x v="264"/>
            <x v="268"/>
            <x v="290"/>
            <x v="299"/>
            <x v="301"/>
            <x v="317"/>
            <x v="321"/>
            <x v="322"/>
            <x v="323"/>
            <x v="324"/>
            <x v="325"/>
            <x v="333"/>
            <x v="337"/>
            <x v="338"/>
            <x v="340"/>
            <x v="342"/>
            <x v="345"/>
            <x v="346"/>
            <x v="365"/>
            <x v="376"/>
            <x v="377"/>
            <x v="384"/>
            <x v="386"/>
            <x v="394"/>
            <x v="395"/>
            <x v="396"/>
            <x v="402"/>
            <x v="404"/>
            <x v="406"/>
            <x v="407"/>
            <x v="410"/>
            <x v="414"/>
            <x v="417"/>
            <x v="419"/>
            <x v="420"/>
            <x v="427"/>
            <x v="467"/>
          </reference>
        </references>
      </pivotArea>
    </format>
    <format dxfId="126">
      <pivotArea dataOnly="0" labelOnly="1" fieldPosition="0">
        <references count="2">
          <reference field="8" count="1" selected="0">
            <x v="115"/>
          </reference>
          <reference field="10" count="29">
            <x v="34"/>
            <x v="36"/>
            <x v="37"/>
            <x v="38"/>
            <x v="50"/>
            <x v="56"/>
            <x v="79"/>
            <x v="90"/>
            <x v="139"/>
            <x v="151"/>
            <x v="181"/>
            <x v="189"/>
            <x v="196"/>
            <x v="208"/>
            <x v="219"/>
            <x v="220"/>
            <x v="222"/>
            <x v="226"/>
            <x v="227"/>
            <x v="248"/>
            <x v="259"/>
            <x v="263"/>
            <x v="299"/>
            <x v="364"/>
            <x v="394"/>
            <x v="407"/>
            <x v="419"/>
            <x v="427"/>
            <x v="467"/>
          </reference>
        </references>
      </pivotArea>
    </format>
    <format dxfId="125">
      <pivotArea dataOnly="0" labelOnly="1" fieldPosition="0">
        <references count="2">
          <reference field="8" count="1" selected="0">
            <x v="116"/>
          </reference>
          <reference field="10" count="25">
            <x v="34"/>
            <x v="49"/>
            <x v="50"/>
            <x v="56"/>
            <x v="79"/>
            <x v="91"/>
            <x v="104"/>
            <x v="139"/>
            <x v="151"/>
            <x v="182"/>
            <x v="189"/>
            <x v="196"/>
            <x v="210"/>
            <x v="226"/>
            <x v="227"/>
            <x v="259"/>
            <x v="260"/>
            <x v="299"/>
            <x v="301"/>
            <x v="320"/>
            <x v="337"/>
            <x v="383"/>
            <x v="396"/>
            <x v="407"/>
            <x v="426"/>
          </reference>
        </references>
      </pivotArea>
    </format>
    <format dxfId="124">
      <pivotArea dataOnly="0" labelOnly="1" fieldPosition="0">
        <references count="2">
          <reference field="8" count="1" selected="0">
            <x v="117"/>
          </reference>
          <reference field="10" count="4">
            <x v="94"/>
            <x v="181"/>
            <x v="213"/>
            <x v="215"/>
          </reference>
        </references>
      </pivotArea>
    </format>
    <format dxfId="123">
      <pivotArea dataOnly="0" labelOnly="1" fieldPosition="0">
        <references count="2">
          <reference field="8" count="1" selected="0">
            <x v="118"/>
          </reference>
          <reference field="10" count="2">
            <x v="337"/>
            <x v="346"/>
          </reference>
        </references>
      </pivotArea>
    </format>
    <format dxfId="122">
      <pivotArea dataOnly="0" labelOnly="1" fieldPosition="0">
        <references count="2">
          <reference field="8" count="1" selected="0">
            <x v="119"/>
          </reference>
          <reference field="10" count="10">
            <x v="37"/>
            <x v="38"/>
            <x v="82"/>
            <x v="90"/>
            <x v="102"/>
            <x v="182"/>
            <x v="196"/>
            <x v="213"/>
            <x v="226"/>
            <x v="227"/>
          </reference>
        </references>
      </pivotArea>
    </format>
    <format dxfId="121">
      <pivotArea dataOnly="0" labelOnly="1" fieldPosition="0">
        <references count="2">
          <reference field="8" count="1" selected="0">
            <x v="120"/>
          </reference>
          <reference field="10" count="50">
            <x v="0"/>
            <x v="32"/>
            <x v="34"/>
            <x v="37"/>
            <x v="38"/>
            <x v="40"/>
            <x v="45"/>
            <x v="46"/>
            <x v="48"/>
            <x v="52"/>
            <x v="53"/>
            <x v="61"/>
            <x v="65"/>
            <x v="79"/>
            <x v="80"/>
            <x v="82"/>
            <x v="89"/>
            <x v="91"/>
            <x v="94"/>
            <x v="96"/>
            <x v="98"/>
            <x v="136"/>
            <x v="143"/>
            <x v="144"/>
            <x v="151"/>
            <x v="175"/>
            <x v="181"/>
            <x v="182"/>
            <x v="186"/>
            <x v="189"/>
            <x v="196"/>
            <x v="208"/>
            <x v="219"/>
            <x v="220"/>
            <x v="223"/>
            <x v="226"/>
            <x v="227"/>
            <x v="232"/>
            <x v="233"/>
            <x v="234"/>
            <x v="240"/>
            <x v="241"/>
            <x v="248"/>
            <x v="256"/>
            <x v="259"/>
            <x v="260"/>
            <x v="261"/>
            <x v="268"/>
            <x v="291"/>
            <x v="298"/>
          </reference>
        </references>
      </pivotArea>
    </format>
    <format dxfId="120">
      <pivotArea dataOnly="0" labelOnly="1" fieldPosition="0">
        <references count="2">
          <reference field="8" count="1" selected="0">
            <x v="120"/>
          </reference>
          <reference field="10" count="20">
            <x v="299"/>
            <x v="301"/>
            <x v="316"/>
            <x v="317"/>
            <x v="329"/>
            <x v="337"/>
            <x v="338"/>
            <x v="362"/>
            <x v="365"/>
            <x v="376"/>
            <x v="383"/>
            <x v="384"/>
            <x v="387"/>
            <x v="389"/>
            <x v="394"/>
            <x v="406"/>
            <x v="407"/>
            <x v="424"/>
            <x v="427"/>
            <x v="467"/>
          </reference>
        </references>
      </pivotArea>
    </format>
    <format dxfId="119">
      <pivotArea dataOnly="0" labelOnly="1" fieldPosition="0">
        <references count="2">
          <reference field="8" count="1" selected="0">
            <x v="121"/>
          </reference>
          <reference field="10" count="3">
            <x v="88"/>
            <x v="104"/>
            <x v="196"/>
          </reference>
        </references>
      </pivotArea>
    </format>
    <format dxfId="118">
      <pivotArea dataOnly="0" labelOnly="1" fieldPosition="0">
        <references count="2">
          <reference field="8" count="1" selected="0">
            <x v="122"/>
          </reference>
          <reference field="10" count="22">
            <x v="31"/>
            <x v="34"/>
            <x v="37"/>
            <x v="38"/>
            <x v="90"/>
            <x v="102"/>
            <x v="139"/>
            <x v="151"/>
            <x v="181"/>
            <x v="182"/>
            <x v="196"/>
            <x v="200"/>
            <x v="215"/>
            <x v="219"/>
            <x v="226"/>
            <x v="227"/>
            <x v="240"/>
            <x v="337"/>
            <x v="346"/>
            <x v="367"/>
            <x v="381"/>
            <x v="384"/>
          </reference>
        </references>
      </pivotArea>
    </format>
    <format dxfId="117">
      <pivotArea dataOnly="0" labelOnly="1" fieldPosition="0">
        <references count="2">
          <reference field="8" count="1" selected="0">
            <x v="123"/>
          </reference>
          <reference field="10" count="40">
            <x v="17"/>
            <x v="34"/>
            <x v="37"/>
            <x v="38"/>
            <x v="50"/>
            <x v="84"/>
            <x v="90"/>
            <x v="93"/>
            <x v="94"/>
            <x v="98"/>
            <x v="104"/>
            <x v="136"/>
            <x v="139"/>
            <x v="143"/>
            <x v="144"/>
            <x v="153"/>
            <x v="181"/>
            <x v="189"/>
            <x v="196"/>
            <x v="204"/>
            <x v="212"/>
            <x v="219"/>
            <x v="220"/>
            <x v="226"/>
            <x v="240"/>
            <x v="245"/>
            <x v="248"/>
            <x v="256"/>
            <x v="259"/>
            <x v="262"/>
            <x v="268"/>
            <x v="318"/>
            <x v="337"/>
            <x v="339"/>
            <x v="369"/>
            <x v="407"/>
            <x v="411"/>
            <x v="426"/>
            <x v="427"/>
            <x v="467"/>
          </reference>
        </references>
      </pivotArea>
    </format>
    <format dxfId="116">
      <pivotArea dataOnly="0" labelOnly="1" fieldPosition="0">
        <references count="2">
          <reference field="8" count="1" selected="0">
            <x v="124"/>
          </reference>
          <reference field="10" count="6">
            <x v="93"/>
            <x v="181"/>
            <x v="240"/>
            <x v="250"/>
            <x v="337"/>
            <x v="398"/>
          </reference>
        </references>
      </pivotArea>
    </format>
    <format dxfId="115">
      <pivotArea dataOnly="0" labelOnly="1" fieldPosition="0">
        <references count="2">
          <reference field="8" count="1" selected="0">
            <x v="125"/>
          </reference>
          <reference field="10" count="13">
            <x v="21"/>
            <x v="32"/>
            <x v="34"/>
            <x v="153"/>
            <x v="181"/>
            <x v="219"/>
            <x v="311"/>
            <x v="320"/>
            <x v="381"/>
            <x v="394"/>
            <x v="396"/>
            <x v="419"/>
            <x v="427"/>
          </reference>
        </references>
      </pivotArea>
    </format>
    <format dxfId="114">
      <pivotArea dataOnly="0" labelOnly="1" fieldPosition="0">
        <references count="2">
          <reference field="8" count="1" selected="0">
            <x v="126"/>
          </reference>
          <reference field="10" count="7">
            <x v="68"/>
            <x v="181"/>
            <x v="192"/>
            <x v="203"/>
            <x v="344"/>
            <x v="361"/>
            <x v="400"/>
          </reference>
        </references>
      </pivotArea>
    </format>
    <format dxfId="113">
      <pivotArea dataOnly="0" labelOnly="1" fieldPosition="0">
        <references count="2">
          <reference field="8" count="1" selected="0">
            <x v="127"/>
          </reference>
          <reference field="10" count="50">
            <x v="12"/>
            <x v="16"/>
            <x v="31"/>
            <x v="34"/>
            <x v="36"/>
            <x v="45"/>
            <x v="54"/>
            <x v="61"/>
            <x v="62"/>
            <x v="63"/>
            <x v="65"/>
            <x v="66"/>
            <x v="82"/>
            <x v="85"/>
            <x v="94"/>
            <x v="97"/>
            <x v="98"/>
            <x v="105"/>
            <x v="106"/>
            <x v="166"/>
            <x v="172"/>
            <x v="177"/>
            <x v="181"/>
            <x v="182"/>
            <x v="185"/>
            <x v="187"/>
            <x v="189"/>
            <x v="196"/>
            <x v="215"/>
            <x v="216"/>
            <x v="219"/>
            <x v="266"/>
            <x v="289"/>
            <x v="290"/>
            <x v="293"/>
            <x v="295"/>
            <x v="296"/>
            <x v="299"/>
            <x v="300"/>
            <x v="301"/>
            <x v="315"/>
            <x v="330"/>
            <x v="333"/>
            <x v="337"/>
            <x v="342"/>
            <x v="346"/>
            <x v="356"/>
            <x v="364"/>
            <x v="369"/>
            <x v="370"/>
          </reference>
        </references>
      </pivotArea>
    </format>
    <format dxfId="112">
      <pivotArea dataOnly="0" labelOnly="1" fieldPosition="0">
        <references count="2">
          <reference field="8" count="1" selected="0">
            <x v="127"/>
          </reference>
          <reference field="10" count="3">
            <x v="384"/>
            <x v="422"/>
            <x v="425"/>
          </reference>
        </references>
      </pivotArea>
    </format>
    <format dxfId="111">
      <pivotArea dataOnly="0" labelOnly="1" fieldPosition="0">
        <references count="2">
          <reference field="8" count="1" selected="0">
            <x v="128"/>
          </reference>
          <reference field="10" count="17">
            <x v="24"/>
            <x v="34"/>
            <x v="38"/>
            <x v="61"/>
            <x v="102"/>
            <x v="181"/>
            <x v="182"/>
            <x v="196"/>
            <x v="215"/>
            <x v="299"/>
            <x v="301"/>
            <x v="309"/>
            <x v="337"/>
            <x v="362"/>
            <x v="376"/>
            <x v="424"/>
            <x v="467"/>
          </reference>
        </references>
      </pivotArea>
    </format>
    <format dxfId="110">
      <pivotArea dataOnly="0" labelOnly="1" fieldPosition="0">
        <references count="2">
          <reference field="8" count="1" selected="0">
            <x v="129"/>
          </reference>
          <reference field="10" count="37">
            <x v="8"/>
            <x v="14"/>
            <x v="25"/>
            <x v="34"/>
            <x v="36"/>
            <x v="37"/>
            <x v="38"/>
            <x v="61"/>
            <x v="82"/>
            <x v="85"/>
            <x v="98"/>
            <x v="133"/>
            <x v="134"/>
            <x v="140"/>
            <x v="143"/>
            <x v="144"/>
            <x v="181"/>
            <x v="182"/>
            <x v="189"/>
            <x v="196"/>
            <x v="215"/>
            <x v="240"/>
            <x v="247"/>
            <x v="255"/>
            <x v="293"/>
            <x v="295"/>
            <x v="301"/>
            <x v="316"/>
            <x v="324"/>
            <x v="337"/>
            <x v="346"/>
            <x v="356"/>
            <x v="360"/>
            <x v="363"/>
            <x v="364"/>
            <x v="424"/>
            <x v="467"/>
          </reference>
        </references>
      </pivotArea>
    </format>
    <format dxfId="109">
      <pivotArea dataOnly="0" labelOnly="1" fieldPosition="0">
        <references count="2">
          <reference field="8" count="1" selected="0">
            <x v="130"/>
          </reference>
          <reference field="10" count="1">
            <x v="181"/>
          </reference>
        </references>
      </pivotArea>
    </format>
    <format dxfId="108">
      <pivotArea dataOnly="0" labelOnly="1" fieldPosition="0">
        <references count="2">
          <reference field="8" count="1" selected="0">
            <x v="131"/>
          </reference>
          <reference field="10" count="2">
            <x v="181"/>
            <x v="330"/>
          </reference>
        </references>
      </pivotArea>
    </format>
    <format dxfId="107">
      <pivotArea dataOnly="0" labelOnly="1" fieldPosition="0">
        <references count="2">
          <reference field="8" count="1" selected="0">
            <x v="132"/>
          </reference>
          <reference field="10" count="41">
            <x v="13"/>
            <x v="16"/>
            <x v="31"/>
            <x v="34"/>
            <x v="37"/>
            <x v="45"/>
            <x v="56"/>
            <x v="62"/>
            <x v="63"/>
            <x v="65"/>
            <x v="66"/>
            <x v="82"/>
            <x v="85"/>
            <x v="98"/>
            <x v="105"/>
            <x v="172"/>
            <x v="182"/>
            <x v="196"/>
            <x v="211"/>
            <x v="215"/>
            <x v="216"/>
            <x v="247"/>
            <x v="260"/>
            <x v="288"/>
            <x v="289"/>
            <x v="290"/>
            <x v="293"/>
            <x v="295"/>
            <x v="298"/>
            <x v="299"/>
            <x v="300"/>
            <x v="301"/>
            <x v="330"/>
            <x v="337"/>
            <x v="342"/>
            <x v="346"/>
            <x v="356"/>
            <x v="364"/>
            <x v="369"/>
            <x v="370"/>
            <x v="374"/>
          </reference>
        </references>
      </pivotArea>
    </format>
    <format dxfId="106">
      <pivotArea dataOnly="0" labelOnly="1" fieldPosition="0">
        <references count="2">
          <reference field="8" count="1" selected="0">
            <x v="133"/>
          </reference>
          <reference field="10" count="2">
            <x v="181"/>
            <x v="424"/>
          </reference>
        </references>
      </pivotArea>
    </format>
    <format dxfId="105">
      <pivotArea dataOnly="0" labelOnly="1" fieldPosition="0">
        <references count="2">
          <reference field="8" count="1" selected="0">
            <x v="134"/>
          </reference>
          <reference field="10" count="21">
            <x v="31"/>
            <x v="38"/>
            <x v="45"/>
            <x v="61"/>
            <x v="62"/>
            <x v="65"/>
            <x v="81"/>
            <x v="94"/>
            <x v="98"/>
            <x v="145"/>
            <x v="181"/>
            <x v="182"/>
            <x v="185"/>
            <x v="186"/>
            <x v="196"/>
            <x v="219"/>
            <x v="263"/>
            <x v="330"/>
            <x v="365"/>
            <x v="378"/>
            <x v="425"/>
          </reference>
        </references>
      </pivotArea>
    </format>
    <format dxfId="104">
      <pivotArea dataOnly="0" labelOnly="1" fieldPosition="0">
        <references count="2">
          <reference field="8" count="1" selected="0">
            <x v="135"/>
          </reference>
          <reference field="10" count="50">
            <x v="3"/>
            <x v="4"/>
            <x v="6"/>
            <x v="8"/>
            <x v="10"/>
            <x v="12"/>
            <x v="16"/>
            <x v="25"/>
            <x v="30"/>
            <x v="32"/>
            <x v="34"/>
            <x v="37"/>
            <x v="38"/>
            <x v="45"/>
            <x v="56"/>
            <x v="61"/>
            <x v="63"/>
            <x v="82"/>
            <x v="85"/>
            <x v="94"/>
            <x v="98"/>
            <x v="99"/>
            <x v="100"/>
            <x v="103"/>
            <x v="105"/>
            <x v="133"/>
            <x v="134"/>
            <x v="135"/>
            <x v="137"/>
            <x v="138"/>
            <x v="139"/>
            <x v="142"/>
            <x v="148"/>
            <x v="164"/>
            <x v="172"/>
            <x v="181"/>
            <x v="182"/>
            <x v="185"/>
            <x v="187"/>
            <x v="189"/>
            <x v="196"/>
            <x v="199"/>
            <x v="207"/>
            <x v="208"/>
            <x v="213"/>
            <x v="219"/>
            <x v="221"/>
            <x v="225"/>
            <x v="226"/>
            <x v="240"/>
          </reference>
        </references>
      </pivotArea>
    </format>
    <format dxfId="103">
      <pivotArea dataOnly="0" labelOnly="1" fieldPosition="0">
        <references count="2">
          <reference field="8" count="1" selected="0">
            <x v="135"/>
          </reference>
          <reference field="10" count="31">
            <x v="245"/>
            <x v="248"/>
            <x v="255"/>
            <x v="259"/>
            <x v="260"/>
            <x v="261"/>
            <x v="290"/>
            <x v="293"/>
            <x v="295"/>
            <x v="299"/>
            <x v="301"/>
            <x v="313"/>
            <x v="322"/>
            <x v="324"/>
            <x v="329"/>
            <x v="337"/>
            <x v="342"/>
            <x v="346"/>
            <x v="356"/>
            <x v="363"/>
            <x v="365"/>
            <x v="369"/>
            <x v="375"/>
            <x v="378"/>
            <x v="398"/>
            <x v="407"/>
            <x v="411"/>
            <x v="424"/>
            <x v="425"/>
            <x v="427"/>
            <x v="467"/>
          </reference>
        </references>
      </pivotArea>
    </format>
    <format dxfId="102">
      <pivotArea dataOnly="0" labelOnly="1" fieldPosition="0">
        <references count="2">
          <reference field="8" count="1" selected="0">
            <x v="136"/>
          </reference>
          <reference field="10" count="21">
            <x v="31"/>
            <x v="34"/>
            <x v="62"/>
            <x v="63"/>
            <x v="78"/>
            <x v="84"/>
            <x v="98"/>
            <x v="105"/>
            <x v="177"/>
            <x v="181"/>
            <x v="182"/>
            <x v="196"/>
            <x v="217"/>
            <x v="246"/>
            <x v="289"/>
            <x v="293"/>
            <x v="295"/>
            <x v="299"/>
            <x v="301"/>
            <x v="370"/>
            <x v="375"/>
          </reference>
        </references>
      </pivotArea>
    </format>
    <format dxfId="101">
      <pivotArea dataOnly="0" labelOnly="1" fieldPosition="0">
        <references count="2">
          <reference field="8" count="1" selected="0">
            <x v="137"/>
          </reference>
          <reference field="10" count="50">
            <x v="4"/>
            <x v="10"/>
            <x v="16"/>
            <x v="31"/>
            <x v="34"/>
            <x v="37"/>
            <x v="38"/>
            <x v="45"/>
            <x v="49"/>
            <x v="56"/>
            <x v="62"/>
            <x v="65"/>
            <x v="66"/>
            <x v="79"/>
            <x v="82"/>
            <x v="85"/>
            <x v="94"/>
            <x v="98"/>
            <x v="102"/>
            <x v="104"/>
            <x v="105"/>
            <x v="137"/>
            <x v="141"/>
            <x v="143"/>
            <x v="144"/>
            <x v="164"/>
            <x v="172"/>
            <x v="174"/>
            <x v="176"/>
            <x v="181"/>
            <x v="182"/>
            <x v="196"/>
            <x v="207"/>
            <x v="208"/>
            <x v="215"/>
            <x v="219"/>
            <x v="220"/>
            <x v="221"/>
            <x v="222"/>
            <x v="223"/>
            <x v="226"/>
            <x v="227"/>
            <x v="239"/>
            <x v="240"/>
            <x v="247"/>
            <x v="255"/>
            <x v="258"/>
            <x v="259"/>
            <x v="260"/>
            <x v="261"/>
          </reference>
        </references>
      </pivotArea>
    </format>
    <format dxfId="100">
      <pivotArea dataOnly="0" labelOnly="1" fieldPosition="0">
        <references count="2">
          <reference field="8" count="1" selected="0">
            <x v="137"/>
          </reference>
          <reference field="10" count="30">
            <x v="289"/>
            <x v="292"/>
            <x v="293"/>
            <x v="295"/>
            <x v="299"/>
            <x v="300"/>
            <x v="301"/>
            <x v="309"/>
            <x v="319"/>
            <x v="322"/>
            <x v="324"/>
            <x v="329"/>
            <x v="330"/>
            <x v="337"/>
            <x v="339"/>
            <x v="342"/>
            <x v="346"/>
            <x v="356"/>
            <x v="364"/>
            <x v="368"/>
            <x v="369"/>
            <x v="370"/>
            <x v="392"/>
            <x v="396"/>
            <x v="407"/>
            <x v="411"/>
            <x v="423"/>
            <x v="424"/>
            <x v="427"/>
            <x v="467"/>
          </reference>
        </references>
      </pivotArea>
    </format>
    <format dxfId="99">
      <pivotArea dataOnly="0" labelOnly="1" fieldPosition="0">
        <references count="2">
          <reference field="8" count="1" selected="0">
            <x v="138"/>
          </reference>
          <reference field="10" count="39">
            <x v="13"/>
            <x v="16"/>
            <x v="31"/>
            <x v="34"/>
            <x v="36"/>
            <x v="45"/>
            <x v="62"/>
            <x v="63"/>
            <x v="64"/>
            <x v="85"/>
            <x v="94"/>
            <x v="98"/>
            <x v="105"/>
            <x v="177"/>
            <x v="181"/>
            <x v="182"/>
            <x v="185"/>
            <x v="196"/>
            <x v="215"/>
            <x v="217"/>
            <x v="219"/>
            <x v="247"/>
            <x v="268"/>
            <x v="289"/>
            <x v="290"/>
            <x v="293"/>
            <x v="295"/>
            <x v="299"/>
            <x v="300"/>
            <x v="301"/>
            <x v="330"/>
            <x v="338"/>
            <x v="342"/>
            <x v="346"/>
            <x v="356"/>
            <x v="369"/>
            <x v="370"/>
            <x v="384"/>
            <x v="425"/>
          </reference>
        </references>
      </pivotArea>
    </format>
    <format dxfId="98">
      <pivotArea dataOnly="0" labelOnly="1" fieldPosition="0">
        <references count="2">
          <reference field="8" count="1" selected="0">
            <x v="139"/>
          </reference>
          <reference field="10" count="2">
            <x v="324"/>
            <x v="329"/>
          </reference>
        </references>
      </pivotArea>
    </format>
    <format dxfId="97">
      <pivotArea dataOnly="0" labelOnly="1" fieldPosition="0">
        <references count="2">
          <reference field="8" count="1" selected="0">
            <x v="140"/>
          </reference>
          <reference field="10" count="1">
            <x v="181"/>
          </reference>
        </references>
      </pivotArea>
    </format>
    <format dxfId="96">
      <pivotArea dataOnly="0" labelOnly="1" fieldPosition="0">
        <references count="2">
          <reference field="8" count="1" selected="0">
            <x v="141"/>
          </reference>
          <reference field="10" count="50">
            <x v="17"/>
            <x v="34"/>
            <x v="37"/>
            <x v="38"/>
            <x v="50"/>
            <x v="52"/>
            <x v="56"/>
            <x v="88"/>
            <x v="90"/>
            <x v="98"/>
            <x v="102"/>
            <x v="104"/>
            <x v="136"/>
            <x v="140"/>
            <x v="143"/>
            <x v="151"/>
            <x v="152"/>
            <x v="160"/>
            <x v="163"/>
            <x v="181"/>
            <x v="182"/>
            <x v="189"/>
            <x v="196"/>
            <x v="215"/>
            <x v="219"/>
            <x v="225"/>
            <x v="226"/>
            <x v="227"/>
            <x v="248"/>
            <x v="259"/>
            <x v="260"/>
            <x v="299"/>
            <x v="301"/>
            <x v="314"/>
            <x v="316"/>
            <x v="317"/>
            <x v="322"/>
            <x v="324"/>
            <x v="337"/>
            <x v="339"/>
            <x v="346"/>
            <x v="364"/>
            <x v="374"/>
            <x v="385"/>
            <x v="394"/>
            <x v="396"/>
            <x v="407"/>
            <x v="411"/>
            <x v="412"/>
            <x v="419"/>
          </reference>
        </references>
      </pivotArea>
    </format>
    <format dxfId="95">
      <pivotArea dataOnly="0" labelOnly="1" fieldPosition="0">
        <references count="2">
          <reference field="8" count="1" selected="0">
            <x v="141"/>
          </reference>
          <reference field="10" count="2">
            <x v="427"/>
            <x v="467"/>
          </reference>
        </references>
      </pivotArea>
    </format>
    <format dxfId="94">
      <pivotArea dataOnly="0" labelOnly="1" fieldPosition="0">
        <references count="2">
          <reference field="8" count="1" selected="0">
            <x v="142"/>
          </reference>
          <reference field="10" count="49">
            <x v="17"/>
            <x v="18"/>
            <x v="32"/>
            <x v="37"/>
            <x v="38"/>
            <x v="49"/>
            <x v="52"/>
            <x v="56"/>
            <x v="74"/>
            <x v="86"/>
            <x v="87"/>
            <x v="90"/>
            <x v="98"/>
            <x v="101"/>
            <x v="102"/>
            <x v="104"/>
            <x v="136"/>
            <x v="139"/>
            <x v="143"/>
            <x v="144"/>
            <x v="151"/>
            <x v="181"/>
            <x v="182"/>
            <x v="189"/>
            <x v="196"/>
            <x v="219"/>
            <x v="226"/>
            <x v="255"/>
            <x v="259"/>
            <x v="260"/>
            <x v="296"/>
            <x v="299"/>
            <x v="301"/>
            <x v="305"/>
            <x v="316"/>
            <x v="317"/>
            <x v="319"/>
            <x v="322"/>
            <x v="324"/>
            <x v="326"/>
            <x v="327"/>
            <x v="329"/>
            <x v="337"/>
            <x v="374"/>
            <x v="391"/>
            <x v="394"/>
            <x v="418"/>
            <x v="419"/>
            <x v="467"/>
          </reference>
        </references>
      </pivotArea>
    </format>
    <format dxfId="93">
      <pivotArea dataOnly="0" labelOnly="1" fieldPosition="0">
        <references count="2">
          <reference field="8" count="1" selected="0">
            <x v="143"/>
          </reference>
          <reference field="10" count="33">
            <x v="34"/>
            <x v="36"/>
            <x v="37"/>
            <x v="38"/>
            <x v="40"/>
            <x v="61"/>
            <x v="65"/>
            <x v="82"/>
            <x v="88"/>
            <x v="98"/>
            <x v="145"/>
            <x v="147"/>
            <x v="181"/>
            <x v="182"/>
            <x v="187"/>
            <x v="188"/>
            <x v="196"/>
            <x v="215"/>
            <x v="216"/>
            <x v="220"/>
            <x v="227"/>
            <x v="279"/>
            <x v="313"/>
            <x v="331"/>
            <x v="335"/>
            <x v="342"/>
            <x v="346"/>
            <x v="366"/>
            <x v="376"/>
            <x v="381"/>
            <x v="387"/>
            <x v="403"/>
            <x v="467"/>
          </reference>
        </references>
      </pivotArea>
    </format>
    <format dxfId="92">
      <pivotArea dataOnly="0" labelOnly="1" fieldPosition="0">
        <references count="2">
          <reference field="8" count="1" selected="0">
            <x v="144"/>
          </reference>
          <reference field="10" count="2">
            <x v="181"/>
            <x v="311"/>
          </reference>
        </references>
      </pivotArea>
    </format>
    <format dxfId="91">
      <pivotArea dataOnly="0" labelOnly="1" fieldPosition="0">
        <references count="2">
          <reference field="8" count="1" selected="0">
            <x v="145"/>
          </reference>
          <reference field="10" count="2">
            <x v="306"/>
            <x v="311"/>
          </reference>
        </references>
      </pivotArea>
    </format>
    <format dxfId="90">
      <pivotArea dataOnly="0" labelOnly="1" fieldPosition="0">
        <references count="2">
          <reference field="8" count="1" selected="0">
            <x v="146"/>
          </reference>
          <reference field="10" count="1">
            <x v="181"/>
          </reference>
        </references>
      </pivotArea>
    </format>
    <format dxfId="89">
      <pivotArea dataOnly="0" labelOnly="1" fieldPosition="0">
        <references count="2">
          <reference field="8" count="1" selected="0">
            <x v="147"/>
          </reference>
          <reference field="10" count="18">
            <x v="0"/>
            <x v="35"/>
            <x v="37"/>
            <x v="40"/>
            <x v="57"/>
            <x v="58"/>
            <x v="61"/>
            <x v="149"/>
            <x v="181"/>
            <x v="203"/>
            <x v="260"/>
            <x v="333"/>
            <x v="342"/>
            <x v="347"/>
            <x v="365"/>
            <x v="366"/>
            <x v="377"/>
            <x v="404"/>
          </reference>
        </references>
      </pivotArea>
    </format>
    <format dxfId="88">
      <pivotArea dataOnly="0" labelOnly="1" fieldPosition="0">
        <references count="2">
          <reference field="8" count="1" selected="0">
            <x v="148"/>
          </reference>
          <reference field="10" count="28">
            <x v="31"/>
            <x v="34"/>
            <x v="40"/>
            <x v="57"/>
            <x v="61"/>
            <x v="65"/>
            <x v="82"/>
            <x v="94"/>
            <x v="145"/>
            <x v="181"/>
            <x v="182"/>
            <x v="187"/>
            <x v="196"/>
            <x v="203"/>
            <x v="218"/>
            <x v="219"/>
            <x v="261"/>
            <x v="330"/>
            <x v="338"/>
            <x v="342"/>
            <x v="346"/>
            <x v="365"/>
            <x v="372"/>
            <x v="377"/>
            <x v="389"/>
            <x v="401"/>
            <x v="404"/>
            <x v="410"/>
          </reference>
        </references>
      </pivotArea>
    </format>
    <format dxfId="87">
      <pivotArea dataOnly="0" labelOnly="1" fieldPosition="0">
        <references count="2">
          <reference field="8" count="1" selected="0">
            <x v="149"/>
          </reference>
          <reference field="10" count="39">
            <x v="31"/>
            <x v="34"/>
            <x v="40"/>
            <x v="41"/>
            <x v="53"/>
            <x v="57"/>
            <x v="61"/>
            <x v="63"/>
            <x v="65"/>
            <x v="94"/>
            <x v="96"/>
            <x v="105"/>
            <x v="145"/>
            <x v="173"/>
            <x v="177"/>
            <x v="181"/>
            <x v="182"/>
            <x v="186"/>
            <x v="196"/>
            <x v="200"/>
            <x v="230"/>
            <x v="232"/>
            <x v="249"/>
            <x v="261"/>
            <x v="267"/>
            <x v="268"/>
            <x v="290"/>
            <x v="302"/>
            <x v="325"/>
            <x v="330"/>
            <x v="335"/>
            <x v="342"/>
            <x v="365"/>
            <x v="375"/>
            <x v="377"/>
            <x v="379"/>
            <x v="387"/>
            <x v="410"/>
            <x v="467"/>
          </reference>
        </references>
      </pivotArea>
    </format>
    <format dxfId="86">
      <pivotArea dataOnly="0" labelOnly="1" fieldPosition="0">
        <references count="2">
          <reference field="8" count="1" selected="0">
            <x v="150"/>
          </reference>
          <reference field="10" count="29">
            <x v="27"/>
            <x v="31"/>
            <x v="113"/>
            <x v="114"/>
            <x v="117"/>
            <x v="156"/>
            <x v="158"/>
            <x v="159"/>
            <x v="181"/>
            <x v="197"/>
            <x v="200"/>
            <x v="201"/>
            <x v="203"/>
            <x v="213"/>
            <x v="214"/>
            <x v="284"/>
            <x v="287"/>
            <x v="332"/>
            <x v="344"/>
            <x v="430"/>
            <x v="434"/>
            <x v="435"/>
            <x v="436"/>
            <x v="437"/>
            <x v="438"/>
            <x v="439"/>
            <x v="440"/>
            <x v="441"/>
            <x v="442"/>
          </reference>
        </references>
      </pivotArea>
    </format>
    <format dxfId="85">
      <pivotArea dataOnly="0" labelOnly="1" fieldPosition="0">
        <references count="2">
          <reference field="8" count="1" selected="0">
            <x v="151"/>
          </reference>
          <reference field="10" count="26">
            <x v="27"/>
            <x v="123"/>
            <x v="130"/>
            <x v="131"/>
            <x v="156"/>
            <x v="157"/>
            <x v="159"/>
            <x v="181"/>
            <x v="197"/>
            <x v="203"/>
            <x v="213"/>
            <x v="272"/>
            <x v="278"/>
            <x v="283"/>
            <x v="284"/>
            <x v="286"/>
            <x v="287"/>
            <x v="289"/>
            <x v="344"/>
            <x v="369"/>
            <x v="431"/>
            <x v="435"/>
            <x v="437"/>
            <x v="438"/>
            <x v="439"/>
            <x v="440"/>
          </reference>
        </references>
      </pivotArea>
    </format>
    <format dxfId="84">
      <pivotArea dataOnly="0" labelOnly="1" fieldPosition="0">
        <references count="2">
          <reference field="8" count="1" selected="0">
            <x v="152"/>
          </reference>
          <reference field="10" count="16">
            <x v="29"/>
            <x v="156"/>
            <x v="157"/>
            <x v="181"/>
            <x v="197"/>
            <x v="213"/>
            <x v="272"/>
            <x v="283"/>
            <x v="287"/>
            <x v="344"/>
            <x v="366"/>
            <x v="369"/>
            <x v="448"/>
            <x v="450"/>
            <x v="462"/>
            <x v="463"/>
          </reference>
        </references>
      </pivotArea>
    </format>
    <format dxfId="83">
      <pivotArea dataOnly="0" labelOnly="1" fieldPosition="0">
        <references count="2">
          <reference field="8" count="1" selected="0">
            <x v="153"/>
          </reference>
          <reference field="10" count="8">
            <x v="131"/>
            <x v="155"/>
            <x v="213"/>
            <x v="278"/>
            <x v="287"/>
            <x v="344"/>
            <x v="354"/>
            <x v="355"/>
          </reference>
        </references>
      </pivotArea>
    </format>
    <format dxfId="82">
      <pivotArea dataOnly="0" labelOnly="1" fieldPosition="0">
        <references count="2">
          <reference field="8" count="1" selected="0">
            <x v="154"/>
          </reference>
          <reference field="10" count="29">
            <x v="69"/>
            <x v="116"/>
            <x v="125"/>
            <x v="131"/>
            <x v="156"/>
            <x v="181"/>
            <x v="183"/>
            <x v="213"/>
            <x v="215"/>
            <x v="278"/>
            <x v="280"/>
            <x v="282"/>
            <x v="283"/>
            <x v="284"/>
            <x v="287"/>
            <x v="289"/>
            <x v="344"/>
            <x v="369"/>
            <x v="434"/>
            <x v="435"/>
            <x v="436"/>
            <x v="437"/>
            <x v="438"/>
            <x v="439"/>
            <x v="440"/>
            <x v="450"/>
            <x v="453"/>
            <x v="460"/>
            <x v="461"/>
          </reference>
        </references>
      </pivotArea>
    </format>
    <format dxfId="81">
      <pivotArea dataOnly="0" labelOnly="1" fieldPosition="0">
        <references count="2">
          <reference field="8" count="1" selected="0">
            <x v="155"/>
          </reference>
          <reference field="10" count="13">
            <x v="131"/>
            <x v="156"/>
            <x v="213"/>
            <x v="287"/>
            <x v="344"/>
            <x v="429"/>
            <x v="433"/>
            <x v="434"/>
            <x v="435"/>
            <x v="436"/>
            <x v="437"/>
            <x v="439"/>
            <x v="451"/>
          </reference>
        </references>
      </pivotArea>
    </format>
    <format dxfId="80">
      <pivotArea dataOnly="0" labelOnly="1" fieldPosition="0">
        <references count="2">
          <reference field="8" count="1" selected="0">
            <x v="156"/>
          </reference>
          <reference field="10" count="3">
            <x v="129"/>
            <x v="287"/>
            <x v="369"/>
          </reference>
        </references>
      </pivotArea>
    </format>
    <format dxfId="79">
      <pivotArea dataOnly="0" labelOnly="1" fieldPosition="0">
        <references count="2">
          <reference field="8" count="1" selected="0">
            <x v="157"/>
          </reference>
          <reference field="10" count="43">
            <x v="1"/>
            <x v="27"/>
            <x v="109"/>
            <x v="110"/>
            <x v="111"/>
            <x v="113"/>
            <x v="116"/>
            <x v="119"/>
            <x v="128"/>
            <x v="129"/>
            <x v="131"/>
            <x v="156"/>
            <x v="178"/>
            <x v="181"/>
            <x v="183"/>
            <x v="200"/>
            <x v="201"/>
            <x v="202"/>
            <x v="203"/>
            <x v="206"/>
            <x v="266"/>
            <x v="278"/>
            <x v="279"/>
            <x v="284"/>
            <x v="287"/>
            <x v="289"/>
            <x v="332"/>
            <x v="344"/>
            <x v="349"/>
            <x v="354"/>
            <x v="366"/>
            <x v="369"/>
            <x v="433"/>
            <x v="434"/>
            <x v="435"/>
            <x v="436"/>
            <x v="437"/>
            <x v="438"/>
            <x v="439"/>
            <x v="440"/>
            <x v="441"/>
            <x v="442"/>
            <x v="444"/>
          </reference>
        </references>
      </pivotArea>
    </format>
    <format dxfId="78">
      <pivotArea dataOnly="0" labelOnly="1" fieldPosition="0">
        <references count="2">
          <reference field="8" count="1" selected="0">
            <x v="158"/>
          </reference>
          <reference field="10" count="15">
            <x v="131"/>
            <x v="156"/>
            <x v="213"/>
            <x v="287"/>
            <x v="344"/>
            <x v="433"/>
            <x v="434"/>
            <x v="435"/>
            <x v="436"/>
            <x v="437"/>
            <x v="438"/>
            <x v="439"/>
            <x v="442"/>
            <x v="451"/>
            <x v="461"/>
          </reference>
        </references>
      </pivotArea>
    </format>
    <format dxfId="77">
      <pivotArea dataOnly="0" labelOnly="1" fieldPosition="0">
        <references count="2">
          <reference field="8" count="1" selected="0">
            <x v="159"/>
          </reference>
          <reference field="10" count="9">
            <x v="131"/>
            <x v="155"/>
            <x v="156"/>
            <x v="181"/>
            <x v="278"/>
            <x v="287"/>
            <x v="344"/>
            <x v="354"/>
            <x v="448"/>
          </reference>
        </references>
      </pivotArea>
    </format>
    <format dxfId="76">
      <pivotArea dataOnly="0" labelOnly="1" fieldPosition="0">
        <references count="2">
          <reference field="8" count="1" selected="0">
            <x v="160"/>
          </reference>
          <reference field="10" count="6">
            <x v="131"/>
            <x v="156"/>
            <x v="213"/>
            <x v="287"/>
            <x v="344"/>
            <x v="437"/>
          </reference>
        </references>
      </pivotArea>
    </format>
    <format dxfId="75">
      <pivotArea dataOnly="0" labelOnly="1" fieldPosition="0">
        <references count="2">
          <reference field="8" count="1" selected="0">
            <x v="161"/>
          </reference>
          <reference field="10" count="32">
            <x v="27"/>
            <x v="31"/>
            <x v="113"/>
            <x v="123"/>
            <x v="129"/>
            <x v="130"/>
            <x v="131"/>
            <x v="154"/>
            <x v="156"/>
            <x v="157"/>
            <x v="159"/>
            <x v="176"/>
            <x v="181"/>
            <x v="197"/>
            <x v="215"/>
            <x v="278"/>
            <x v="281"/>
            <x v="282"/>
            <x v="283"/>
            <x v="284"/>
            <x v="286"/>
            <x v="287"/>
            <x v="289"/>
            <x v="344"/>
            <x v="366"/>
            <x v="369"/>
            <x v="435"/>
            <x v="436"/>
            <x v="437"/>
            <x v="438"/>
            <x v="444"/>
            <x v="450"/>
          </reference>
        </references>
      </pivotArea>
    </format>
    <format dxfId="74">
      <pivotArea dataOnly="0" labelOnly="1" fieldPosition="0">
        <references count="2">
          <reference field="8" count="1" selected="0">
            <x v="162"/>
          </reference>
          <reference field="10" count="13">
            <x v="27"/>
            <x v="111"/>
            <x v="112"/>
            <x v="116"/>
            <x v="156"/>
            <x v="178"/>
            <x v="278"/>
            <x v="284"/>
            <x v="287"/>
            <x v="289"/>
            <x v="332"/>
            <x v="369"/>
            <x v="450"/>
          </reference>
        </references>
      </pivotArea>
    </format>
    <format dxfId="73">
      <pivotArea dataOnly="0" labelOnly="1" fieldPosition="0">
        <references count="2">
          <reference field="8" count="1" selected="0">
            <x v="163"/>
          </reference>
          <reference field="10" count="3">
            <x v="31"/>
            <x v="156"/>
            <x v="181"/>
          </reference>
        </references>
      </pivotArea>
    </format>
    <format dxfId="72">
      <pivotArea dataOnly="0" labelOnly="1" fieldPosition="0">
        <references count="2">
          <reference field="8" count="1" selected="0">
            <x v="164"/>
          </reference>
          <reference field="10" count="11">
            <x v="27"/>
            <x v="130"/>
            <x v="156"/>
            <x v="181"/>
            <x v="197"/>
            <x v="213"/>
            <x v="278"/>
            <x v="287"/>
            <x v="344"/>
            <x v="369"/>
            <x v="375"/>
          </reference>
        </references>
      </pivotArea>
    </format>
    <format dxfId="71">
      <pivotArea dataOnly="0" labelOnly="1" fieldPosition="0">
        <references count="2">
          <reference field="8" count="1" selected="0">
            <x v="165"/>
          </reference>
          <reference field="10" count="30">
            <x v="31"/>
            <x v="82"/>
            <x v="113"/>
            <x v="116"/>
            <x v="123"/>
            <x v="131"/>
            <x v="156"/>
            <x v="157"/>
            <x v="159"/>
            <x v="178"/>
            <x v="181"/>
            <x v="197"/>
            <x v="200"/>
            <x v="213"/>
            <x v="280"/>
            <x v="281"/>
            <x v="282"/>
            <x v="283"/>
            <x v="284"/>
            <x v="286"/>
            <x v="287"/>
            <x v="333"/>
            <x v="344"/>
            <x v="369"/>
            <x v="435"/>
            <x v="448"/>
            <x v="450"/>
            <x v="451"/>
            <x v="453"/>
            <x v="466"/>
          </reference>
        </references>
      </pivotArea>
    </format>
    <format dxfId="70">
      <pivotArea dataOnly="0" labelOnly="1" fieldPosition="0">
        <references count="2">
          <reference field="8" count="1" selected="0">
            <x v="166"/>
          </reference>
          <reference field="10" count="14">
            <x v="108"/>
            <x v="123"/>
            <x v="130"/>
            <x v="156"/>
            <x v="157"/>
            <x v="158"/>
            <x v="181"/>
            <x v="200"/>
            <x v="278"/>
            <x v="284"/>
            <x v="287"/>
            <x v="332"/>
            <x v="344"/>
            <x v="369"/>
          </reference>
        </references>
      </pivotArea>
    </format>
    <format dxfId="69">
      <pivotArea dataOnly="0" labelOnly="1" fieldPosition="0">
        <references count="2">
          <reference field="8" count="1" selected="0">
            <x v="167"/>
          </reference>
          <reference field="10" count="7">
            <x v="131"/>
            <x v="156"/>
            <x v="213"/>
            <x v="215"/>
            <x v="287"/>
            <x v="344"/>
            <x v="369"/>
          </reference>
        </references>
      </pivotArea>
    </format>
    <format dxfId="68">
      <pivotArea dataOnly="0" labelOnly="1" fieldPosition="0">
        <references count="2">
          <reference field="8" count="1" selected="0">
            <x v="168"/>
          </reference>
          <reference field="10" count="7">
            <x v="131"/>
            <x v="156"/>
            <x v="181"/>
            <x v="197"/>
            <x v="287"/>
            <x v="344"/>
            <x v="369"/>
          </reference>
        </references>
      </pivotArea>
    </format>
    <format dxfId="67">
      <pivotArea dataOnly="0" labelOnly="1" fieldPosition="0">
        <references count="2">
          <reference field="8" count="1" selected="0">
            <x v="169"/>
          </reference>
          <reference field="10" count="21">
            <x v="29"/>
            <x v="131"/>
            <x v="146"/>
            <x v="156"/>
            <x v="181"/>
            <x v="213"/>
            <x v="215"/>
            <x v="245"/>
            <x v="266"/>
            <x v="284"/>
            <x v="286"/>
            <x v="287"/>
            <x v="289"/>
            <x v="344"/>
            <x v="435"/>
            <x v="436"/>
            <x v="437"/>
            <x v="439"/>
            <x v="440"/>
            <x v="450"/>
            <x v="461"/>
          </reference>
        </references>
      </pivotArea>
    </format>
    <format dxfId="66">
      <pivotArea dataOnly="0" labelOnly="1" fieldPosition="0">
        <references count="2">
          <reference field="8" count="1" selected="0">
            <x v="170"/>
          </reference>
          <reference field="10" count="13">
            <x v="26"/>
            <x v="27"/>
            <x v="40"/>
            <x v="118"/>
            <x v="123"/>
            <x v="181"/>
            <x v="202"/>
            <x v="245"/>
            <x v="247"/>
            <x v="277"/>
            <x v="289"/>
            <x v="337"/>
            <x v="341"/>
          </reference>
        </references>
      </pivotArea>
    </format>
    <format dxfId="65">
      <pivotArea dataOnly="0" labelOnly="1" fieldPosition="0">
        <references count="2">
          <reference field="8" count="1" selected="0">
            <x v="171"/>
          </reference>
          <reference field="10" count="13">
            <x v="131"/>
            <x v="156"/>
            <x v="157"/>
            <x v="181"/>
            <x v="183"/>
            <x v="206"/>
            <x v="283"/>
            <x v="284"/>
            <x v="287"/>
            <x v="344"/>
            <x v="366"/>
            <x v="369"/>
            <x v="450"/>
          </reference>
        </references>
      </pivotArea>
    </format>
    <format dxfId="64">
      <pivotArea dataOnly="0" labelOnly="1" fieldPosition="0">
        <references count="2">
          <reference field="8" count="1" selected="0">
            <x v="172"/>
          </reference>
          <reference field="10" count="18">
            <x v="131"/>
            <x v="156"/>
            <x v="213"/>
            <x v="215"/>
            <x v="287"/>
            <x v="344"/>
            <x v="429"/>
            <x v="430"/>
            <x v="431"/>
            <x v="433"/>
            <x v="434"/>
            <x v="435"/>
            <x v="436"/>
            <x v="437"/>
            <x v="438"/>
            <x v="439"/>
            <x v="461"/>
            <x v="462"/>
          </reference>
        </references>
      </pivotArea>
    </format>
    <format dxfId="63">
      <pivotArea dataOnly="0" labelOnly="1" fieldPosition="0">
        <references count="2">
          <reference field="8" count="1" selected="0">
            <x v="173"/>
          </reference>
          <reference field="10" count="22">
            <x v="0"/>
            <x v="27"/>
            <x v="115"/>
            <x v="116"/>
            <x v="123"/>
            <x v="156"/>
            <x v="181"/>
            <x v="197"/>
            <x v="200"/>
            <x v="203"/>
            <x v="204"/>
            <x v="210"/>
            <x v="213"/>
            <x v="271"/>
            <x v="279"/>
            <x v="283"/>
            <x v="284"/>
            <x v="287"/>
            <x v="289"/>
            <x v="332"/>
            <x v="344"/>
            <x v="369"/>
          </reference>
        </references>
      </pivotArea>
    </format>
    <format dxfId="62">
      <pivotArea dataOnly="0" labelOnly="1" fieldPosition="0">
        <references count="2">
          <reference field="8" count="1" selected="0">
            <x v="174"/>
          </reference>
          <reference field="10" count="13">
            <x v="109"/>
            <x v="116"/>
            <x v="123"/>
            <x v="156"/>
            <x v="178"/>
            <x v="181"/>
            <x v="200"/>
            <x v="203"/>
            <x v="283"/>
            <x v="284"/>
            <x v="332"/>
            <x v="344"/>
            <x v="369"/>
          </reference>
        </references>
      </pivotArea>
    </format>
    <format dxfId="61">
      <pivotArea dataOnly="0" labelOnly="1" fieldPosition="0">
        <references count="2">
          <reference field="8" count="1" selected="0">
            <x v="175"/>
          </reference>
          <reference field="10" count="6">
            <x v="1"/>
            <x v="156"/>
            <x v="181"/>
            <x v="287"/>
            <x v="289"/>
            <x v="369"/>
          </reference>
        </references>
      </pivotArea>
    </format>
    <format dxfId="60">
      <pivotArea dataOnly="0" labelOnly="1" fieldPosition="0">
        <references count="2">
          <reference field="8" count="1" selected="0">
            <x v="176"/>
          </reference>
          <reference field="10" count="9">
            <x v="27"/>
            <x v="131"/>
            <x v="156"/>
            <x v="197"/>
            <x v="287"/>
            <x v="369"/>
            <x v="436"/>
            <x v="438"/>
            <x v="439"/>
          </reference>
        </references>
      </pivotArea>
    </format>
    <format dxfId="59">
      <pivotArea dataOnly="0" labelOnly="1" fieldPosition="0">
        <references count="2">
          <reference field="8" count="1" selected="0">
            <x v="177"/>
          </reference>
          <reference field="10" count="10">
            <x v="131"/>
            <x v="155"/>
            <x v="156"/>
            <x v="278"/>
            <x v="287"/>
            <x v="344"/>
            <x v="352"/>
            <x v="353"/>
            <x v="354"/>
            <x v="451"/>
          </reference>
        </references>
      </pivotArea>
    </format>
    <format dxfId="58">
      <pivotArea dataOnly="0" labelOnly="1" fieldPosition="0">
        <references count="2">
          <reference field="8" count="1" selected="0">
            <x v="178"/>
          </reference>
          <reference field="10" count="3">
            <x v="156"/>
            <x v="287"/>
            <x v="369"/>
          </reference>
        </references>
      </pivotArea>
    </format>
    <format dxfId="57">
      <pivotArea dataOnly="0" labelOnly="1" fieldPosition="0">
        <references count="2">
          <reference field="8" count="1" selected="0">
            <x v="179"/>
          </reference>
          <reference field="10" count="16">
            <x v="27"/>
            <x v="31"/>
            <x v="125"/>
            <x v="127"/>
            <x v="156"/>
            <x v="159"/>
            <x v="176"/>
            <x v="181"/>
            <x v="197"/>
            <x v="265"/>
            <x v="283"/>
            <x v="287"/>
            <x v="289"/>
            <x v="434"/>
            <x v="436"/>
            <x v="441"/>
          </reference>
        </references>
      </pivotArea>
    </format>
    <format dxfId="56">
      <pivotArea dataOnly="0" labelOnly="1" fieldPosition="0">
        <references count="2">
          <reference field="8" count="1" selected="0">
            <x v="180"/>
          </reference>
          <reference field="10" count="5">
            <x v="156"/>
            <x v="181"/>
            <x v="287"/>
            <x v="369"/>
            <x v="435"/>
          </reference>
        </references>
      </pivotArea>
    </format>
    <format dxfId="55">
      <pivotArea dataOnly="0" labelOnly="1" fieldPosition="0">
        <references count="2">
          <reference field="8" count="1" selected="0">
            <x v="181"/>
          </reference>
          <reference field="10" count="5">
            <x v="131"/>
            <x v="156"/>
            <x v="287"/>
            <x v="369"/>
            <x v="434"/>
          </reference>
        </references>
      </pivotArea>
    </format>
    <format dxfId="54">
      <pivotArea dataOnly="0" labelOnly="1" fieldPosition="0">
        <references count="2">
          <reference field="8" count="1" selected="0">
            <x v="182"/>
          </reference>
          <reference field="10" count="4">
            <x v="207"/>
            <x v="287"/>
            <x v="289"/>
            <x v="369"/>
          </reference>
        </references>
      </pivotArea>
    </format>
    <format dxfId="53">
      <pivotArea dataOnly="0" labelOnly="1" fieldPosition="0">
        <references count="2">
          <reference field="8" count="1" selected="0">
            <x v="183"/>
          </reference>
          <reference field="10" count="11">
            <x v="27"/>
            <x v="131"/>
            <x v="156"/>
            <x v="287"/>
            <x v="289"/>
            <x v="344"/>
            <x v="434"/>
            <x v="436"/>
            <x v="439"/>
            <x v="448"/>
            <x v="450"/>
          </reference>
        </references>
      </pivotArea>
    </format>
    <format dxfId="52">
      <pivotArea dataOnly="0" labelOnly="1" fieldPosition="0">
        <references count="2">
          <reference field="8" count="1" selected="0">
            <x v="184"/>
          </reference>
          <reference field="10" count="14">
            <x v="27"/>
            <x v="131"/>
            <x v="156"/>
            <x v="181"/>
            <x v="207"/>
            <x v="278"/>
            <x v="287"/>
            <x v="289"/>
            <x v="344"/>
            <x v="369"/>
            <x v="435"/>
            <x v="436"/>
            <x v="451"/>
            <x v="461"/>
          </reference>
        </references>
      </pivotArea>
    </format>
    <format dxfId="51">
      <pivotArea dataOnly="0" labelOnly="1" fieldPosition="0">
        <references count="2">
          <reference field="8" count="1" selected="0">
            <x v="185"/>
          </reference>
          <reference field="10" count="3">
            <x v="156"/>
            <x v="181"/>
            <x v="287"/>
          </reference>
        </references>
      </pivotArea>
    </format>
    <format dxfId="50">
      <pivotArea dataOnly="0" labelOnly="1" fieldPosition="0">
        <references count="2">
          <reference field="8" count="1" selected="0">
            <x v="186"/>
          </reference>
          <reference field="10" count="4">
            <x v="156"/>
            <x v="287"/>
            <x v="369"/>
            <x v="435"/>
          </reference>
        </references>
      </pivotArea>
    </format>
    <format dxfId="49">
      <pivotArea dataOnly="0" labelOnly="1" fieldPosition="0">
        <references count="2">
          <reference field="8" count="1" selected="0">
            <x v="187"/>
          </reference>
          <reference field="10" count="7">
            <x v="156"/>
            <x v="181"/>
            <x v="270"/>
            <x v="287"/>
            <x v="289"/>
            <x v="369"/>
            <x v="435"/>
          </reference>
        </references>
      </pivotArea>
    </format>
    <format dxfId="48">
      <pivotArea dataOnly="0" labelOnly="1" fieldPosition="0">
        <references count="2">
          <reference field="8" count="1" selected="0">
            <x v="188"/>
          </reference>
          <reference field="10" count="8">
            <x v="27"/>
            <x v="130"/>
            <x v="156"/>
            <x v="181"/>
            <x v="197"/>
            <x v="287"/>
            <x v="289"/>
            <x v="369"/>
          </reference>
        </references>
      </pivotArea>
    </format>
    <format dxfId="47">
      <pivotArea dataOnly="0" labelOnly="1" fieldPosition="0">
        <references count="2">
          <reference field="8" count="1" selected="0">
            <x v="189"/>
          </reference>
          <reference field="10" count="9">
            <x v="156"/>
            <x v="181"/>
            <x v="197"/>
            <x v="213"/>
            <x v="287"/>
            <x v="289"/>
            <x v="369"/>
            <x v="435"/>
            <x v="437"/>
          </reference>
        </references>
      </pivotArea>
    </format>
    <format dxfId="46">
      <pivotArea dataOnly="0" labelOnly="1" fieldPosition="0">
        <references count="2">
          <reference field="8" count="1" selected="0">
            <x v="190"/>
          </reference>
          <reference field="10" count="1">
            <x v="181"/>
          </reference>
        </references>
      </pivotArea>
    </format>
    <format dxfId="45">
      <pivotArea dataOnly="0" labelOnly="1" fieldPosition="0">
        <references count="2">
          <reference field="8" count="1" selected="0">
            <x v="191"/>
          </reference>
          <reference field="10" count="12">
            <x v="27"/>
            <x v="130"/>
            <x v="131"/>
            <x v="156"/>
            <x v="181"/>
            <x v="197"/>
            <x v="287"/>
            <x v="289"/>
            <x v="369"/>
            <x v="429"/>
            <x v="436"/>
            <x v="448"/>
          </reference>
        </references>
      </pivotArea>
    </format>
    <format dxfId="44">
      <pivotArea dataOnly="0" labelOnly="1" fieldPosition="0">
        <references count="2">
          <reference field="8" count="1" selected="0">
            <x v="192"/>
          </reference>
          <reference field="10" count="11">
            <x v="131"/>
            <x v="156"/>
            <x v="181"/>
            <x v="213"/>
            <x v="272"/>
            <x v="287"/>
            <x v="289"/>
            <x v="344"/>
            <x v="369"/>
            <x v="435"/>
            <x v="436"/>
          </reference>
        </references>
      </pivotArea>
    </format>
    <format dxfId="43">
      <pivotArea dataOnly="0" labelOnly="1" fieldPosition="0">
        <references count="2">
          <reference field="8" count="1" selected="0">
            <x v="193"/>
          </reference>
          <reference field="10" count="11">
            <x v="131"/>
            <x v="155"/>
            <x v="156"/>
            <x v="213"/>
            <x v="287"/>
            <x v="337"/>
            <x v="340"/>
            <x v="344"/>
            <x v="434"/>
            <x v="435"/>
            <x v="448"/>
          </reference>
        </references>
      </pivotArea>
    </format>
    <format dxfId="42">
      <pivotArea dataOnly="0" labelOnly="1" fieldPosition="0">
        <references count="2">
          <reference field="8" count="1" selected="0">
            <x v="194"/>
          </reference>
          <reference field="10" count="5">
            <x v="156"/>
            <x v="287"/>
            <x v="344"/>
            <x v="369"/>
            <x v="436"/>
          </reference>
        </references>
      </pivotArea>
    </format>
    <format dxfId="41">
      <pivotArea dataOnly="0" labelOnly="1" fieldPosition="0">
        <references count="2">
          <reference field="8" count="1" selected="0">
            <x v="195"/>
          </reference>
          <reference field="10" count="5">
            <x v="131"/>
            <x v="156"/>
            <x v="287"/>
            <x v="344"/>
            <x v="436"/>
          </reference>
        </references>
      </pivotArea>
    </format>
    <format dxfId="40">
      <pivotArea dataOnly="0" labelOnly="1" fieldPosition="0">
        <references count="2">
          <reference field="8" count="1" selected="0">
            <x v="196"/>
          </reference>
          <reference field="10" count="11">
            <x v="131"/>
            <x v="156"/>
            <x v="213"/>
            <x v="287"/>
            <x v="344"/>
            <x v="376"/>
            <x v="434"/>
            <x v="436"/>
            <x v="450"/>
            <x v="461"/>
            <x v="464"/>
          </reference>
        </references>
      </pivotArea>
    </format>
    <format dxfId="39">
      <pivotArea dataOnly="0" labelOnly="1" fieldPosition="0">
        <references count="2">
          <reference field="8" count="1" selected="0">
            <x v="197"/>
          </reference>
          <reference field="10" count="8">
            <x v="131"/>
            <x v="156"/>
            <x v="287"/>
            <x v="344"/>
            <x v="369"/>
            <x v="434"/>
            <x v="436"/>
            <x v="460"/>
          </reference>
        </references>
      </pivotArea>
    </format>
    <format dxfId="38">
      <pivotArea dataOnly="0" labelOnly="1" fieldPosition="0">
        <references count="2">
          <reference field="8" count="1" selected="0">
            <x v="198"/>
          </reference>
          <reference field="10" count="10">
            <x v="131"/>
            <x v="156"/>
            <x v="266"/>
            <x v="287"/>
            <x v="344"/>
            <x v="369"/>
            <x v="434"/>
            <x v="435"/>
            <x v="437"/>
            <x v="460"/>
          </reference>
        </references>
      </pivotArea>
    </format>
    <format dxfId="37">
      <pivotArea dataOnly="0" labelOnly="1" fieldPosition="0">
        <references count="2">
          <reference field="8" count="1" selected="0">
            <x v="199"/>
          </reference>
          <reference field="10" count="14">
            <x v="123"/>
            <x v="156"/>
            <x v="159"/>
            <x v="181"/>
            <x v="266"/>
            <x v="283"/>
            <x v="284"/>
            <x v="286"/>
            <x v="287"/>
            <x v="369"/>
            <x v="428"/>
            <x v="435"/>
            <x v="436"/>
            <x v="437"/>
          </reference>
        </references>
      </pivotArea>
    </format>
    <format dxfId="36">
      <pivotArea dataOnly="0" labelOnly="1" fieldPosition="0">
        <references count="2">
          <reference field="8" count="1" selected="0">
            <x v="200"/>
          </reference>
          <reference field="10" count="5">
            <x v="156"/>
            <x v="287"/>
            <x v="369"/>
            <x v="435"/>
            <x v="436"/>
          </reference>
        </references>
      </pivotArea>
    </format>
    <format dxfId="35">
      <pivotArea dataOnly="0" labelOnly="1" fieldPosition="0">
        <references count="2">
          <reference field="8" count="1" selected="0">
            <x v="201"/>
          </reference>
          <reference field="10" count="11">
            <x v="27"/>
            <x v="156"/>
            <x v="159"/>
            <x v="181"/>
            <x v="283"/>
            <x v="284"/>
            <x v="287"/>
            <x v="369"/>
            <x v="434"/>
            <x v="435"/>
            <x v="436"/>
          </reference>
        </references>
      </pivotArea>
    </format>
    <format dxfId="34">
      <pivotArea dataOnly="0" labelOnly="1" fieldPosition="0">
        <references count="2">
          <reference field="8" count="1" selected="0">
            <x v="202"/>
          </reference>
          <reference field="10" count="12">
            <x v="123"/>
            <x v="131"/>
            <x v="156"/>
            <x v="159"/>
            <x v="181"/>
            <x v="283"/>
            <x v="287"/>
            <x v="369"/>
            <x v="435"/>
            <x v="436"/>
            <x v="450"/>
            <x v="461"/>
          </reference>
        </references>
      </pivotArea>
    </format>
    <format dxfId="33">
      <pivotArea dataOnly="0" labelOnly="1" fieldPosition="0">
        <references count="2">
          <reference field="8" count="1" selected="0">
            <x v="203"/>
          </reference>
          <reference field="10" count="12">
            <x v="27"/>
            <x v="156"/>
            <x v="181"/>
            <x v="197"/>
            <x v="284"/>
            <x v="287"/>
            <x v="344"/>
            <x v="369"/>
            <x v="435"/>
            <x v="436"/>
            <x v="448"/>
            <x v="450"/>
          </reference>
        </references>
      </pivotArea>
    </format>
    <format dxfId="32">
      <pivotArea dataOnly="0" labelOnly="1" fieldPosition="0">
        <references count="2">
          <reference field="8" count="1" selected="0">
            <x v="204"/>
          </reference>
          <reference field="10" count="12">
            <x v="27"/>
            <x v="131"/>
            <x v="156"/>
            <x v="197"/>
            <x v="213"/>
            <x v="287"/>
            <x v="289"/>
            <x v="344"/>
            <x v="369"/>
            <x v="434"/>
            <x v="435"/>
            <x v="436"/>
          </reference>
        </references>
      </pivotArea>
    </format>
    <format dxfId="31">
      <pivotArea dataOnly="0" labelOnly="1" fieldPosition="0">
        <references count="2">
          <reference field="8" count="1" selected="0">
            <x v="205"/>
          </reference>
          <reference field="10" count="7">
            <x v="27"/>
            <x v="130"/>
            <x v="156"/>
            <x v="181"/>
            <x v="197"/>
            <x v="287"/>
            <x v="369"/>
          </reference>
        </references>
      </pivotArea>
    </format>
    <format dxfId="30">
      <pivotArea dataOnly="0" labelOnly="1" fieldPosition="0">
        <references count="2">
          <reference field="8" count="1" selected="0">
            <x v="206"/>
          </reference>
          <reference field="10" count="9">
            <x v="131"/>
            <x v="156"/>
            <x v="197"/>
            <x v="287"/>
            <x v="289"/>
            <x v="344"/>
            <x v="369"/>
            <x v="436"/>
            <x v="451"/>
          </reference>
        </references>
      </pivotArea>
    </format>
    <format dxfId="29">
      <pivotArea dataOnly="0" labelOnly="1" fieldPosition="0">
        <references count="2">
          <reference field="8" count="1" selected="0">
            <x v="207"/>
          </reference>
          <reference field="10" count="11">
            <x v="156"/>
            <x v="181"/>
            <x v="272"/>
            <x v="279"/>
            <x v="286"/>
            <x v="287"/>
            <x v="369"/>
            <x v="376"/>
            <x v="434"/>
            <x v="436"/>
            <x v="450"/>
          </reference>
        </references>
      </pivotArea>
    </format>
    <format dxfId="28">
      <pivotArea dataOnly="0" labelOnly="1" fieldPosition="0">
        <references count="2">
          <reference field="8" count="1" selected="0">
            <x v="208"/>
          </reference>
          <reference field="10" count="9">
            <x v="27"/>
            <x v="131"/>
            <x v="156"/>
            <x v="181"/>
            <x v="287"/>
            <x v="289"/>
            <x v="344"/>
            <x v="369"/>
            <x v="436"/>
          </reference>
        </references>
      </pivotArea>
    </format>
    <format dxfId="27">
      <pivotArea dataOnly="0" labelOnly="1" fieldPosition="0">
        <references count="2">
          <reference field="8" count="1" selected="0">
            <x v="209"/>
          </reference>
          <reference field="10" count="11">
            <x v="131"/>
            <x v="156"/>
            <x v="197"/>
            <x v="266"/>
            <x v="287"/>
            <x v="289"/>
            <x v="340"/>
            <x v="344"/>
            <x v="369"/>
            <x v="376"/>
            <x v="384"/>
          </reference>
        </references>
      </pivotArea>
    </format>
    <format dxfId="26">
      <pivotArea dataOnly="0" labelOnly="1" fieldPosition="0">
        <references count="2">
          <reference field="8" count="1" selected="0">
            <x v="210"/>
          </reference>
          <reference field="10" count="6">
            <x v="156"/>
            <x v="287"/>
            <x v="384"/>
            <x v="437"/>
            <x v="448"/>
            <x v="460"/>
          </reference>
        </references>
      </pivotArea>
    </format>
    <format dxfId="25">
      <pivotArea dataOnly="0" labelOnly="1" fieldPosition="0">
        <references count="2">
          <reference field="8" count="1" selected="0">
            <x v="211"/>
          </reference>
          <reference field="10" count="8">
            <x v="156"/>
            <x v="159"/>
            <x v="181"/>
            <x v="282"/>
            <x v="284"/>
            <x v="287"/>
            <x v="369"/>
            <x v="435"/>
          </reference>
        </references>
      </pivotArea>
    </format>
    <format dxfId="24">
      <pivotArea dataOnly="0" labelOnly="1" fieldPosition="0">
        <references count="2">
          <reference field="8" count="1" selected="0">
            <x v="212"/>
          </reference>
          <reference field="10" count="10">
            <x v="27"/>
            <x v="131"/>
            <x v="156"/>
            <x v="181"/>
            <x v="287"/>
            <x v="289"/>
            <x v="344"/>
            <x v="369"/>
            <x v="434"/>
            <x v="448"/>
          </reference>
        </references>
      </pivotArea>
    </format>
    <format dxfId="23">
      <pivotArea dataOnly="0" labelOnly="1" fieldPosition="0">
        <references count="2">
          <reference field="8" count="1" selected="0">
            <x v="213"/>
          </reference>
          <reference field="10" count="5">
            <x v="131"/>
            <x v="156"/>
            <x v="287"/>
            <x v="344"/>
            <x v="434"/>
          </reference>
        </references>
      </pivotArea>
    </format>
    <format dxfId="22">
      <pivotArea dataOnly="0" labelOnly="1" fieldPosition="0">
        <references count="2">
          <reference field="8" count="1" selected="0">
            <x v="214"/>
          </reference>
          <reference field="10" count="10">
            <x v="156"/>
            <x v="181"/>
            <x v="205"/>
            <x v="287"/>
            <x v="289"/>
            <x v="369"/>
            <x v="430"/>
            <x v="434"/>
            <x v="435"/>
            <x v="436"/>
          </reference>
        </references>
      </pivotArea>
    </format>
    <format dxfId="21">
      <pivotArea dataOnly="0" labelOnly="1" fieldPosition="0">
        <references count="2">
          <reference field="8" count="1" selected="0">
            <x v="215"/>
          </reference>
          <reference field="10" count="17">
            <x v="27"/>
            <x v="129"/>
            <x v="130"/>
            <x v="156"/>
            <x v="181"/>
            <x v="197"/>
            <x v="266"/>
            <x v="287"/>
            <x v="289"/>
            <x v="344"/>
            <x v="369"/>
            <x v="435"/>
            <x v="437"/>
            <x v="438"/>
            <x v="439"/>
            <x v="440"/>
            <x v="441"/>
          </reference>
        </references>
      </pivotArea>
    </format>
    <format dxfId="20">
      <pivotArea dataOnly="0" labelOnly="1" fieldPosition="0">
        <references count="2">
          <reference field="8" count="1" selected="0">
            <x v="216"/>
          </reference>
          <reference field="10" count="23">
            <x v="131"/>
            <x v="132"/>
            <x v="156"/>
            <x v="197"/>
            <x v="210"/>
            <x v="213"/>
            <x v="266"/>
            <x v="287"/>
            <x v="289"/>
            <x v="340"/>
            <x v="344"/>
            <x v="369"/>
            <x v="376"/>
            <x v="384"/>
            <x v="430"/>
            <x v="433"/>
            <x v="434"/>
            <x v="435"/>
            <x v="436"/>
            <x v="437"/>
            <x v="439"/>
            <x v="441"/>
            <x v="454"/>
          </reference>
        </references>
      </pivotArea>
    </format>
    <format dxfId="19">
      <pivotArea dataOnly="0" labelOnly="1" fieldPosition="0">
        <references count="2">
          <reference field="8" count="1" selected="0">
            <x v="217"/>
          </reference>
          <reference field="10" count="19">
            <x v="7"/>
            <x v="27"/>
            <x v="112"/>
            <x v="120"/>
            <x v="124"/>
            <x v="156"/>
            <x v="175"/>
            <x v="181"/>
            <x v="197"/>
            <x v="204"/>
            <x v="210"/>
            <x v="273"/>
            <x v="279"/>
            <x v="287"/>
            <x v="289"/>
            <x v="369"/>
            <x v="433"/>
            <x v="434"/>
            <x v="435"/>
          </reference>
        </references>
      </pivotArea>
    </format>
    <format dxfId="18">
      <pivotArea dataOnly="0" labelOnly="1" fieldPosition="0">
        <references count="2">
          <reference field="8" count="1" selected="0">
            <x v="218"/>
          </reference>
          <reference field="10" count="10">
            <x v="131"/>
            <x v="156"/>
            <x v="213"/>
            <x v="287"/>
            <x v="344"/>
            <x v="384"/>
            <x v="434"/>
            <x v="435"/>
            <x v="448"/>
            <x v="459"/>
          </reference>
        </references>
      </pivotArea>
    </format>
    <format dxfId="17">
      <pivotArea dataOnly="0" labelOnly="1" fieldPosition="0">
        <references count="2">
          <reference field="8" count="1" selected="0">
            <x v="219"/>
          </reference>
          <reference field="10" count="15">
            <x v="131"/>
            <x v="154"/>
            <x v="156"/>
            <x v="181"/>
            <x v="213"/>
            <x v="287"/>
            <x v="289"/>
            <x v="344"/>
            <x v="431"/>
            <x v="433"/>
            <x v="434"/>
            <x v="435"/>
            <x v="437"/>
            <x v="448"/>
            <x v="459"/>
          </reference>
        </references>
      </pivotArea>
    </format>
    <format dxfId="16">
      <pivotArea dataOnly="0" labelOnly="1" fieldPosition="0">
        <references count="2">
          <reference field="8" count="1" selected="0">
            <x v="220"/>
          </reference>
          <reference field="10" count="14">
            <x v="27"/>
            <x v="123"/>
            <x v="156"/>
            <x v="159"/>
            <x v="181"/>
            <x v="197"/>
            <x v="206"/>
            <x v="281"/>
            <x v="282"/>
            <x v="283"/>
            <x v="284"/>
            <x v="287"/>
            <x v="289"/>
            <x v="369"/>
          </reference>
        </references>
      </pivotArea>
    </format>
    <format dxfId="15">
      <pivotArea dataOnly="0" labelOnly="1" fieldPosition="0">
        <references count="2">
          <reference field="8" count="1" selected="0">
            <x v="221"/>
          </reference>
          <reference field="10" count="3">
            <x v="181"/>
            <x v="357"/>
            <x v="358"/>
          </reference>
        </references>
      </pivotArea>
    </format>
    <format dxfId="14">
      <pivotArea dataOnly="0" labelOnly="1" fieldPosition="0">
        <references count="2">
          <reference field="8" count="1" selected="0">
            <x v="222"/>
          </reference>
          <reference field="10" count="50">
            <x v="27"/>
            <x v="31"/>
            <x v="32"/>
            <x v="72"/>
            <x v="107"/>
            <x v="122"/>
            <x v="123"/>
            <x v="126"/>
            <x v="131"/>
            <x v="155"/>
            <x v="156"/>
            <x v="159"/>
            <x v="174"/>
            <x v="181"/>
            <x v="182"/>
            <x v="197"/>
            <x v="210"/>
            <x v="213"/>
            <x v="215"/>
            <x v="266"/>
            <x v="278"/>
            <x v="287"/>
            <x v="289"/>
            <x v="344"/>
            <x v="348"/>
            <x v="349"/>
            <x v="350"/>
            <x v="352"/>
            <x v="369"/>
            <x v="371"/>
            <x v="374"/>
            <x v="376"/>
            <x v="428"/>
            <x v="429"/>
            <x v="430"/>
            <x v="431"/>
            <x v="432"/>
            <x v="433"/>
            <x v="434"/>
            <x v="435"/>
            <x v="436"/>
            <x v="437"/>
            <x v="438"/>
            <x v="439"/>
            <x v="440"/>
            <x v="441"/>
            <x v="442"/>
            <x v="443"/>
            <x v="448"/>
            <x v="450"/>
          </reference>
        </references>
      </pivotArea>
    </format>
    <format dxfId="13">
      <pivotArea dataOnly="0" labelOnly="1" fieldPosition="0">
        <references count="2">
          <reference field="8" count="1" selected="0">
            <x v="222"/>
          </reference>
          <reference field="10" count="2">
            <x v="451"/>
            <x v="465"/>
          </reference>
        </references>
      </pivotArea>
    </format>
    <format dxfId="12">
      <pivotArea dataOnly="0" labelOnly="1" fieldPosition="0">
        <references count="2">
          <reference field="8" count="1" selected="0">
            <x v="223"/>
          </reference>
          <reference field="10" count="1">
            <x v="204"/>
          </reference>
        </references>
      </pivotArea>
    </format>
    <format dxfId="11">
      <pivotArea dataOnly="0" labelOnly="1" fieldPosition="0">
        <references count="2">
          <reference field="8" count="1" selected="0">
            <x v="224"/>
          </reference>
          <reference field="10" count="1">
            <x v="181"/>
          </reference>
        </references>
      </pivotArea>
    </format>
    <format dxfId="10">
      <pivotArea dataOnly="0" labelOnly="1" fieldPosition="0">
        <references count="2">
          <reference field="8" count="1" selected="0">
            <x v="225"/>
          </reference>
          <reference field="10" count="1">
            <x v="181"/>
          </reference>
        </references>
      </pivotArea>
    </format>
    <format dxfId="9">
      <pivotArea dataOnly="0" labelOnly="1" fieldPosition="0">
        <references count="2">
          <reference field="8" count="1" selected="0">
            <x v="226"/>
          </reference>
          <reference field="10" count="1">
            <x v="181"/>
          </reference>
        </references>
      </pivotArea>
    </format>
    <format dxfId="8">
      <pivotArea dataOnly="0" labelOnly="1" fieldPosition="0">
        <references count="2">
          <reference field="8" count="1" selected="0">
            <x v="227"/>
          </reference>
          <reference field="10" count="1">
            <x v="181"/>
          </reference>
        </references>
      </pivotArea>
    </format>
    <format dxfId="7">
      <pivotArea dataOnly="0" labelOnly="1" fieldPosition="0">
        <references count="2">
          <reference field="8" count="1" selected="0">
            <x v="228"/>
          </reference>
          <reference field="10" count="2">
            <x v="181"/>
            <x v="209"/>
          </reference>
        </references>
      </pivotArea>
    </format>
    <format dxfId="6">
      <pivotArea dataOnly="0" labelOnly="1" fieldPosition="0">
        <references count="2">
          <reference field="8" count="1" selected="0">
            <x v="229"/>
          </reference>
          <reference field="10" count="1">
            <x v="27"/>
          </reference>
        </references>
      </pivotArea>
    </format>
    <format dxfId="5">
      <pivotArea dataOnly="0" labelOnly="1" fieldPosition="0">
        <references count="2">
          <reference field="8" count="1" selected="0">
            <x v="230"/>
          </reference>
          <reference field="10" count="1">
            <x v="175"/>
          </reference>
        </references>
      </pivotArea>
    </format>
    <format dxfId="4">
      <pivotArea dataOnly="0" labelOnly="1" fieldPosition="0">
        <references count="2">
          <reference field="8" count="1" selected="0">
            <x v="231"/>
          </reference>
          <reference field="10" count="2">
            <x v="156"/>
            <x v="287"/>
          </reference>
        </references>
      </pivotArea>
    </format>
    <format dxfId="3">
      <pivotArea dataOnly="0" labelOnly="1" fieldPosition="0">
        <references count="2">
          <reference field="8" count="1" selected="0">
            <x v="232"/>
          </reference>
          <reference field="10" count="6">
            <x v="131"/>
            <x v="155"/>
            <x v="213"/>
            <x v="278"/>
            <x v="287"/>
            <x v="344"/>
          </reference>
        </references>
      </pivotArea>
    </format>
    <format dxfId="2">
      <pivotArea dataOnly="0" labelOnly="1" fieldPosition="0">
        <references count="2">
          <reference field="8" count="1" selected="0">
            <x v="233"/>
          </reference>
          <reference field="10" count="7">
            <x v="27"/>
            <x v="131"/>
            <x v="156"/>
            <x v="287"/>
            <x v="289"/>
            <x v="344"/>
            <x v="369"/>
          </reference>
        </references>
      </pivotArea>
    </format>
    <format dxfId="1">
      <pivotArea dataOnly="0" labelOnly="1" fieldPosition="0">
        <references count="2">
          <reference field="8" count="1" selected="0">
            <x v="234"/>
          </reference>
          <reference field="10" count="1">
            <x v="181"/>
          </reference>
        </references>
      </pivotArea>
    </format>
    <format dxfId="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144CE-18BE-4062-A7D9-8667B0EB32C3}">
  <dimension ref="A1:E2"/>
  <sheetViews>
    <sheetView tabSelected="1" zoomScale="80" zoomScaleNormal="80" workbookViewId="0">
      <selection activeCell="D24" sqref="D24"/>
    </sheetView>
  </sheetViews>
  <sheetFormatPr defaultRowHeight="14.4"/>
  <cols>
    <col min="1" max="1" width="13.88671875" style="45" bestFit="1" customWidth="1"/>
    <col min="2" max="2" width="46.88671875" style="45" bestFit="1" customWidth="1"/>
    <col min="3" max="3" width="6.21875" style="45" bestFit="1" customWidth="1"/>
    <col min="4" max="4" width="41.21875" style="45" bestFit="1" customWidth="1"/>
    <col min="5" max="5" width="32.44140625" style="45" bestFit="1" customWidth="1"/>
    <col min="6" max="16384" width="8.88671875" style="45"/>
  </cols>
  <sheetData>
    <row r="1" spans="1:5">
      <c r="A1" s="44" t="s">
        <v>58</v>
      </c>
      <c r="B1" s="44" t="s">
        <v>59</v>
      </c>
      <c r="C1" s="44" t="s">
        <v>60</v>
      </c>
      <c r="D1" s="44" t="s">
        <v>61</v>
      </c>
      <c r="E1" s="44" t="s">
        <v>62</v>
      </c>
    </row>
    <row r="2" spans="1:5">
      <c r="A2" s="45" t="s">
        <v>4222</v>
      </c>
      <c r="B2" s="45" t="s">
        <v>4223</v>
      </c>
      <c r="C2" s="45">
        <v>27</v>
      </c>
      <c r="D2" s="45" t="s">
        <v>55</v>
      </c>
      <c r="E2" s="45" t="s">
        <v>4224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81F63-4042-4079-8215-28D800486DF9}">
  <sheetPr>
    <pageSetUpPr fitToPage="1"/>
  </sheetPr>
  <dimension ref="A1:P288"/>
  <sheetViews>
    <sheetView showGridLines="0" topLeftCell="C174" zoomScale="80" zoomScaleNormal="80" workbookViewId="0">
      <selection activeCell="O38" sqref="O38"/>
    </sheetView>
  </sheetViews>
  <sheetFormatPr defaultRowHeight="14.4"/>
  <cols>
    <col min="1" max="1" width="47.88671875" style="55" customWidth="1"/>
    <col min="2" max="13" width="15.44140625" style="55" customWidth="1"/>
    <col min="14" max="16" width="19.109375" style="55" customWidth="1"/>
    <col min="17" max="16384" width="8.88671875" style="55"/>
  </cols>
  <sheetData>
    <row r="1" spans="1:16" ht="18">
      <c r="A1" s="310" t="s">
        <v>3944</v>
      </c>
      <c r="B1" s="310"/>
      <c r="C1" s="310"/>
      <c r="D1" s="310"/>
      <c r="E1" s="310"/>
      <c r="F1" s="310"/>
      <c r="G1" s="310"/>
      <c r="H1" s="310"/>
    </row>
    <row r="2" spans="1:16" ht="18">
      <c r="A2" s="310" t="s">
        <v>3943</v>
      </c>
      <c r="B2" s="310"/>
      <c r="C2" s="310"/>
      <c r="D2" s="310"/>
      <c r="E2" s="310"/>
      <c r="F2" s="310"/>
      <c r="G2" s="310"/>
      <c r="H2" s="310"/>
    </row>
    <row r="3" spans="1:16" ht="17.399999999999999">
      <c r="A3" s="311" t="s">
        <v>3942</v>
      </c>
      <c r="B3" s="311"/>
      <c r="C3" s="311"/>
      <c r="D3" s="311"/>
      <c r="E3" s="311"/>
      <c r="F3" s="311"/>
      <c r="G3" s="311"/>
      <c r="H3" s="311"/>
    </row>
    <row r="4" spans="1:16">
      <c r="A4" s="312" t="s">
        <v>3941</v>
      </c>
      <c r="B4" s="312"/>
      <c r="C4" s="312"/>
      <c r="D4" s="312"/>
      <c r="E4" s="312"/>
      <c r="F4" s="312"/>
      <c r="G4" s="312"/>
      <c r="H4" s="312"/>
    </row>
    <row r="5" spans="1:16" ht="22.5" customHeight="1">
      <c r="A5" s="56"/>
      <c r="B5" s="57" t="s">
        <v>3940</v>
      </c>
      <c r="C5" s="57" t="s">
        <v>3939</v>
      </c>
      <c r="D5" s="57" t="s">
        <v>3938</v>
      </c>
      <c r="E5" s="57" t="s">
        <v>3937</v>
      </c>
      <c r="F5" s="57" t="s">
        <v>3936</v>
      </c>
      <c r="G5" s="57" t="s">
        <v>3935</v>
      </c>
      <c r="H5" s="57" t="s">
        <v>3934</v>
      </c>
      <c r="I5" s="57" t="s">
        <v>3933</v>
      </c>
      <c r="J5" s="57" t="s">
        <v>3932</v>
      </c>
      <c r="K5" s="57" t="s">
        <v>3931</v>
      </c>
      <c r="L5" s="57" t="s">
        <v>3930</v>
      </c>
      <c r="M5" s="57" t="s">
        <v>3929</v>
      </c>
      <c r="N5" s="57" t="s">
        <v>3929</v>
      </c>
      <c r="O5" s="57" t="s">
        <v>3928</v>
      </c>
      <c r="P5" s="58"/>
    </row>
    <row r="6" spans="1:16" ht="24" customHeight="1">
      <c r="A6" s="56"/>
      <c r="B6" s="59" t="s">
        <v>3661</v>
      </c>
      <c r="C6" s="59" t="s">
        <v>3661</v>
      </c>
      <c r="D6" s="59" t="s">
        <v>3661</v>
      </c>
      <c r="E6" s="59" t="s">
        <v>3661</v>
      </c>
      <c r="F6" s="59" t="s">
        <v>3661</v>
      </c>
      <c r="G6" s="59" t="s">
        <v>3661</v>
      </c>
      <c r="H6" s="59" t="s">
        <v>3661</v>
      </c>
      <c r="I6" s="59" t="s">
        <v>3661</v>
      </c>
      <c r="J6" s="59" t="s">
        <v>3661</v>
      </c>
      <c r="K6" s="59" t="s">
        <v>3661</v>
      </c>
      <c r="L6" s="59" t="s">
        <v>3661</v>
      </c>
      <c r="M6" s="59" t="s">
        <v>3661</v>
      </c>
      <c r="N6" s="59" t="s">
        <v>3660</v>
      </c>
      <c r="O6" s="59"/>
      <c r="P6" s="58"/>
    </row>
    <row r="7" spans="1:16">
      <c r="A7" s="60"/>
      <c r="B7" s="61"/>
      <c r="C7" s="61"/>
      <c r="D7" s="61"/>
      <c r="E7" s="61"/>
      <c r="F7" s="61"/>
      <c r="G7" s="61"/>
      <c r="H7" s="61"/>
      <c r="I7" s="61"/>
      <c r="J7" s="61"/>
      <c r="K7" s="61"/>
      <c r="L7" s="61"/>
      <c r="M7" s="61"/>
      <c r="N7" s="61"/>
      <c r="O7" s="61"/>
      <c r="P7" s="56"/>
    </row>
    <row r="8" spans="1:16">
      <c r="A8" s="62"/>
      <c r="B8" s="61"/>
      <c r="C8" s="61"/>
      <c r="D8" s="61"/>
      <c r="E8" s="61"/>
      <c r="F8" s="61"/>
      <c r="G8" s="61"/>
      <c r="H8" s="61"/>
      <c r="I8" s="61"/>
      <c r="J8" s="61"/>
      <c r="K8" s="61"/>
      <c r="L8" s="61"/>
      <c r="M8" s="61"/>
      <c r="N8" s="61"/>
      <c r="O8" s="61"/>
      <c r="P8" s="56"/>
    </row>
    <row r="9" spans="1:16">
      <c r="A9" s="63" t="s">
        <v>3927</v>
      </c>
      <c r="B9" s="61"/>
      <c r="C9" s="61"/>
      <c r="D9" s="61"/>
      <c r="E9" s="61"/>
      <c r="F9" s="61"/>
      <c r="G9" s="61"/>
      <c r="H9" s="61"/>
      <c r="I9" s="61"/>
      <c r="J9" s="61"/>
      <c r="K9" s="61"/>
      <c r="L9" s="61"/>
      <c r="M9" s="61"/>
      <c r="N9" s="61"/>
      <c r="O9" s="61"/>
      <c r="P9" s="56"/>
    </row>
    <row r="10" spans="1:16">
      <c r="A10" s="64" t="s">
        <v>3926</v>
      </c>
      <c r="B10" s="60"/>
      <c r="C10" s="60"/>
      <c r="D10" s="60"/>
      <c r="E10" s="60"/>
      <c r="F10" s="60"/>
      <c r="G10" s="60"/>
      <c r="H10" s="60"/>
      <c r="I10" s="60"/>
      <c r="J10" s="60"/>
      <c r="K10" s="60"/>
      <c r="L10" s="60"/>
      <c r="M10" s="60"/>
      <c r="N10" s="60"/>
      <c r="O10" s="60"/>
      <c r="P10" s="65"/>
    </row>
    <row r="11" spans="1:16">
      <c r="A11" s="66" t="s">
        <v>3925</v>
      </c>
      <c r="B11" s="67">
        <v>1105862362</v>
      </c>
      <c r="C11" s="67">
        <v>1107408662</v>
      </c>
      <c r="D11" s="67">
        <v>1114046522</v>
      </c>
      <c r="E11" s="67">
        <v>1125039225</v>
      </c>
      <c r="F11" s="67">
        <v>1126518468</v>
      </c>
      <c r="G11" s="67">
        <v>1151170334</v>
      </c>
      <c r="H11" s="67">
        <v>1165250899</v>
      </c>
      <c r="I11" s="67">
        <v>1187400844</v>
      </c>
      <c r="J11" s="67">
        <v>1187291084</v>
      </c>
      <c r="K11" s="67">
        <v>1192134571</v>
      </c>
      <c r="L11" s="67">
        <v>1196876586</v>
      </c>
      <c r="M11" s="67">
        <v>1196232490</v>
      </c>
      <c r="N11" s="67">
        <v>1101795192</v>
      </c>
      <c r="O11" s="67">
        <f t="shared" ref="O11:O35" si="0">AVERAGE(B11:N11)</f>
        <v>1150540556.8461537</v>
      </c>
      <c r="P11" s="68"/>
    </row>
    <row r="12" spans="1:16">
      <c r="A12" s="66" t="s">
        <v>3924</v>
      </c>
      <c r="B12" s="67">
        <v>529900</v>
      </c>
      <c r="C12" s="67">
        <v>529900</v>
      </c>
      <c r="D12" s="67">
        <v>529900</v>
      </c>
      <c r="E12" s="67">
        <v>529900</v>
      </c>
      <c r="F12" s="67">
        <v>529900</v>
      </c>
      <c r="G12" s="67">
        <v>529900</v>
      </c>
      <c r="H12" s="67">
        <v>529900</v>
      </c>
      <c r="I12" s="67">
        <v>529900</v>
      </c>
      <c r="J12" s="67">
        <v>529900</v>
      </c>
      <c r="K12" s="67">
        <v>529900</v>
      </c>
      <c r="L12" s="67">
        <v>529900</v>
      </c>
      <c r="M12" s="67">
        <v>529900</v>
      </c>
      <c r="N12" s="67">
        <v>529900</v>
      </c>
      <c r="O12" s="67">
        <f t="shared" si="0"/>
        <v>529900</v>
      </c>
      <c r="P12" s="68"/>
    </row>
    <row r="13" spans="1:16">
      <c r="A13" s="66" t="s">
        <v>3923</v>
      </c>
      <c r="B13" s="67">
        <v>1151569</v>
      </c>
      <c r="C13" s="67">
        <v>1151569</v>
      </c>
      <c r="D13" s="67">
        <v>1160478</v>
      </c>
      <c r="E13" s="67">
        <v>1160478</v>
      </c>
      <c r="F13" s="67">
        <v>1160478</v>
      </c>
      <c r="G13" s="67">
        <v>1160478</v>
      </c>
      <c r="H13" s="67">
        <v>1160478</v>
      </c>
      <c r="I13" s="67">
        <v>1160478</v>
      </c>
      <c r="J13" s="67">
        <v>1086540</v>
      </c>
      <c r="K13" s="67">
        <v>1086540</v>
      </c>
      <c r="L13" s="67">
        <v>1086540</v>
      </c>
      <c r="M13" s="67">
        <v>1086540</v>
      </c>
      <c r="N13" s="67">
        <v>1151569</v>
      </c>
      <c r="O13" s="67">
        <f t="shared" si="0"/>
        <v>1135671.923076923</v>
      </c>
      <c r="P13" s="68"/>
    </row>
    <row r="14" spans="1:16">
      <c r="A14" s="66" t="s">
        <v>3922</v>
      </c>
      <c r="B14" s="67">
        <v>7196224</v>
      </c>
      <c r="C14" s="67">
        <v>7196224</v>
      </c>
      <c r="D14" s="67">
        <v>7196224</v>
      </c>
      <c r="E14" s="67">
        <v>7196224</v>
      </c>
      <c r="F14" s="67">
        <v>7196224</v>
      </c>
      <c r="G14" s="67">
        <v>7196224</v>
      </c>
      <c r="H14" s="67">
        <v>7196224</v>
      </c>
      <c r="I14" s="67">
        <v>7196224</v>
      </c>
      <c r="J14" s="67">
        <v>7196224</v>
      </c>
      <c r="K14" s="67">
        <v>7196224</v>
      </c>
      <c r="L14" s="67">
        <v>7196224</v>
      </c>
      <c r="M14" s="67">
        <v>7196224</v>
      </c>
      <c r="N14" s="67">
        <v>7196224</v>
      </c>
      <c r="O14" s="67">
        <f t="shared" si="0"/>
        <v>7196224</v>
      </c>
      <c r="P14" s="68"/>
    </row>
    <row r="15" spans="1:16">
      <c r="A15" s="66" t="s">
        <v>3921</v>
      </c>
      <c r="B15" s="67">
        <v>3181183</v>
      </c>
      <c r="C15" s="67">
        <v>3181183</v>
      </c>
      <c r="D15" s="67">
        <v>3181183</v>
      </c>
      <c r="E15" s="67">
        <v>3181183</v>
      </c>
      <c r="F15" s="67">
        <v>3181183</v>
      </c>
      <c r="G15" s="67">
        <v>3181183</v>
      </c>
      <c r="H15" s="67">
        <v>3181183</v>
      </c>
      <c r="I15" s="67">
        <v>3181183</v>
      </c>
      <c r="J15" s="67">
        <v>3181183</v>
      </c>
      <c r="K15" s="67">
        <v>3181183</v>
      </c>
      <c r="L15" s="67">
        <v>3181183</v>
      </c>
      <c r="M15" s="67">
        <v>3181183</v>
      </c>
      <c r="N15" s="67">
        <v>3181183</v>
      </c>
      <c r="O15" s="67">
        <f t="shared" si="0"/>
        <v>3181183</v>
      </c>
      <c r="P15" s="68"/>
    </row>
    <row r="16" spans="1:16">
      <c r="A16" s="66" t="s">
        <v>3920</v>
      </c>
      <c r="B16" s="67">
        <v>41102319</v>
      </c>
      <c r="C16" s="67">
        <v>94265322</v>
      </c>
      <c r="D16" s="67">
        <v>87980365</v>
      </c>
      <c r="E16" s="67">
        <v>80341074</v>
      </c>
      <c r="F16" s="67">
        <v>82251131</v>
      </c>
      <c r="G16" s="67">
        <v>57432923</v>
      </c>
      <c r="H16" s="67">
        <v>45674820</v>
      </c>
      <c r="I16" s="67">
        <v>33745718</v>
      </c>
      <c r="J16" s="67">
        <v>33661643</v>
      </c>
      <c r="K16" s="67">
        <v>31989015</v>
      </c>
      <c r="L16" s="67">
        <v>31072034</v>
      </c>
      <c r="M16" s="67">
        <v>32552545</v>
      </c>
      <c r="N16" s="67">
        <v>42261684</v>
      </c>
      <c r="O16" s="67">
        <f t="shared" si="0"/>
        <v>53410045.615384616</v>
      </c>
      <c r="P16" s="68"/>
    </row>
    <row r="17" spans="1:16">
      <c r="A17" s="66" t="s">
        <v>3919</v>
      </c>
      <c r="B17" s="67">
        <v>234762278</v>
      </c>
      <c r="C17" s="67">
        <v>234762278</v>
      </c>
      <c r="D17" s="67">
        <v>234762278</v>
      </c>
      <c r="E17" s="67">
        <v>234762278</v>
      </c>
      <c r="F17" s="67">
        <v>234762278</v>
      </c>
      <c r="G17" s="67">
        <v>234762278</v>
      </c>
      <c r="H17" s="67">
        <v>234762278</v>
      </c>
      <c r="I17" s="67">
        <v>234762278</v>
      </c>
      <c r="J17" s="67">
        <v>234762278</v>
      </c>
      <c r="K17" s="67">
        <v>234762278</v>
      </c>
      <c r="L17" s="67">
        <v>234762278</v>
      </c>
      <c r="M17" s="67">
        <v>234762278</v>
      </c>
      <c r="N17" s="67">
        <v>234762278</v>
      </c>
      <c r="O17" s="67">
        <f t="shared" si="0"/>
        <v>234762278</v>
      </c>
      <c r="P17" s="68"/>
    </row>
    <row r="18" spans="1:16">
      <c r="A18" s="66" t="s">
        <v>3918</v>
      </c>
      <c r="B18" s="67">
        <v>278544</v>
      </c>
      <c r="C18" s="67">
        <v>278745</v>
      </c>
      <c r="D18" s="67">
        <v>291701</v>
      </c>
      <c r="E18" s="67">
        <v>291701</v>
      </c>
      <c r="F18" s="67">
        <v>291701</v>
      </c>
      <c r="G18" s="67">
        <v>291738</v>
      </c>
      <c r="H18" s="67">
        <v>291717</v>
      </c>
      <c r="I18" s="67">
        <v>291717</v>
      </c>
      <c r="J18" s="67">
        <v>347513</v>
      </c>
      <c r="K18" s="67">
        <v>498128</v>
      </c>
      <c r="L18" s="67">
        <v>508933</v>
      </c>
      <c r="M18" s="67">
        <v>2350785</v>
      </c>
      <c r="N18" s="67">
        <v>267217</v>
      </c>
      <c r="O18" s="67">
        <f t="shared" si="0"/>
        <v>483087.69230769231</v>
      </c>
      <c r="P18" s="68"/>
    </row>
    <row r="19" spans="1:16">
      <c r="A19" s="66" t="s">
        <v>3917</v>
      </c>
      <c r="B19" s="67">
        <v>23031365</v>
      </c>
      <c r="C19" s="67">
        <v>23049405</v>
      </c>
      <c r="D19" s="67">
        <v>23354336</v>
      </c>
      <c r="E19" s="67">
        <v>23417705</v>
      </c>
      <c r="F19" s="67">
        <v>23225088</v>
      </c>
      <c r="G19" s="67">
        <v>23231639</v>
      </c>
      <c r="H19" s="67">
        <v>23365511</v>
      </c>
      <c r="I19" s="67">
        <v>22829173</v>
      </c>
      <c r="J19" s="67">
        <v>22756482</v>
      </c>
      <c r="K19" s="67">
        <v>22877513</v>
      </c>
      <c r="L19" s="67">
        <v>22928746</v>
      </c>
      <c r="M19" s="67">
        <v>23694978</v>
      </c>
      <c r="N19" s="67">
        <v>22478058</v>
      </c>
      <c r="O19" s="67">
        <f t="shared" si="0"/>
        <v>23095384.53846154</v>
      </c>
      <c r="P19" s="68"/>
    </row>
    <row r="20" spans="1:16">
      <c r="A20" s="69" t="s">
        <v>3916</v>
      </c>
      <c r="B20" s="67">
        <v>1417095744</v>
      </c>
      <c r="C20" s="67">
        <v>1471823289</v>
      </c>
      <c r="D20" s="67">
        <v>1472502988</v>
      </c>
      <c r="E20" s="67">
        <v>1475919768</v>
      </c>
      <c r="F20" s="67">
        <v>1479116451</v>
      </c>
      <c r="G20" s="67">
        <v>1478956697</v>
      </c>
      <c r="H20" s="67">
        <v>1481413012</v>
      </c>
      <c r="I20" s="67">
        <v>1491097516</v>
      </c>
      <c r="J20" s="67">
        <v>1490812848</v>
      </c>
      <c r="K20" s="67">
        <v>1494255352</v>
      </c>
      <c r="L20" s="67">
        <v>1498142424</v>
      </c>
      <c r="M20" s="67">
        <v>1501586923</v>
      </c>
      <c r="N20" s="67">
        <v>1413623306</v>
      </c>
      <c r="O20" s="67">
        <f t="shared" si="0"/>
        <v>1474334332.1538463</v>
      </c>
      <c r="P20" s="68"/>
    </row>
    <row r="21" spans="1:16">
      <c r="A21" s="66" t="s">
        <v>3915</v>
      </c>
      <c r="B21" s="67">
        <v>77926210</v>
      </c>
      <c r="C21" s="67">
        <v>30535063</v>
      </c>
      <c r="D21" s="67">
        <v>35785189</v>
      </c>
      <c r="E21" s="67">
        <v>39236431</v>
      </c>
      <c r="F21" s="67">
        <v>38652433</v>
      </c>
      <c r="G21" s="67">
        <v>41839400</v>
      </c>
      <c r="H21" s="67">
        <v>43019832</v>
      </c>
      <c r="I21" s="67">
        <v>36946279</v>
      </c>
      <c r="J21" s="67">
        <v>41442019</v>
      </c>
      <c r="K21" s="67">
        <v>47872128</v>
      </c>
      <c r="L21" s="67">
        <v>46103527</v>
      </c>
      <c r="M21" s="67">
        <v>50176912</v>
      </c>
      <c r="N21" s="67">
        <v>77751717</v>
      </c>
      <c r="O21" s="67">
        <f t="shared" si="0"/>
        <v>46714395.384615384</v>
      </c>
      <c r="P21" s="68"/>
    </row>
    <row r="22" spans="1:16">
      <c r="A22" s="69" t="s">
        <v>3914</v>
      </c>
      <c r="B22" s="67">
        <v>77926210</v>
      </c>
      <c r="C22" s="67">
        <v>30535063</v>
      </c>
      <c r="D22" s="67">
        <v>35785189</v>
      </c>
      <c r="E22" s="67">
        <v>39236431</v>
      </c>
      <c r="F22" s="67">
        <v>38652433</v>
      </c>
      <c r="G22" s="67">
        <v>41839400</v>
      </c>
      <c r="H22" s="67">
        <v>43019832</v>
      </c>
      <c r="I22" s="67">
        <v>36946279</v>
      </c>
      <c r="J22" s="67">
        <v>41442019</v>
      </c>
      <c r="K22" s="67">
        <v>47872128</v>
      </c>
      <c r="L22" s="67">
        <v>46103527</v>
      </c>
      <c r="M22" s="67">
        <v>50176912</v>
      </c>
      <c r="N22" s="67">
        <v>77751717</v>
      </c>
      <c r="O22" s="67">
        <f t="shared" si="0"/>
        <v>46714395.384615384</v>
      </c>
      <c r="P22" s="68"/>
    </row>
    <row r="23" spans="1:16">
      <c r="A23" s="70" t="s">
        <v>3913</v>
      </c>
      <c r="B23" s="67">
        <v>1495021954</v>
      </c>
      <c r="C23" s="67">
        <v>1502358351</v>
      </c>
      <c r="D23" s="67">
        <v>1508288176</v>
      </c>
      <c r="E23" s="67">
        <v>1515156199</v>
      </c>
      <c r="F23" s="67">
        <v>1517768885</v>
      </c>
      <c r="G23" s="67">
        <v>1520796097</v>
      </c>
      <c r="H23" s="67">
        <v>1524432843</v>
      </c>
      <c r="I23" s="67">
        <v>1528043794</v>
      </c>
      <c r="J23" s="67">
        <v>1532254867</v>
      </c>
      <c r="K23" s="67">
        <v>1542127480</v>
      </c>
      <c r="L23" s="67">
        <v>1544245951</v>
      </c>
      <c r="M23" s="67">
        <v>1551763836</v>
      </c>
      <c r="N23" s="67">
        <v>1491375023</v>
      </c>
      <c r="O23" s="67">
        <f t="shared" si="0"/>
        <v>1521048727.3846154</v>
      </c>
      <c r="P23" s="68"/>
    </row>
    <row r="24" spans="1:16">
      <c r="A24" s="69" t="s">
        <v>3912</v>
      </c>
      <c r="B24" s="71">
        <v>-337825014</v>
      </c>
      <c r="C24" s="71">
        <v>-339837424</v>
      </c>
      <c r="D24" s="71">
        <v>-340564849</v>
      </c>
      <c r="E24" s="71">
        <v>-343770985</v>
      </c>
      <c r="F24" s="71">
        <v>-345152671</v>
      </c>
      <c r="G24" s="71">
        <v>-345991061</v>
      </c>
      <c r="H24" s="71">
        <v>-349026280</v>
      </c>
      <c r="I24" s="71">
        <v>-351384558</v>
      </c>
      <c r="J24" s="71">
        <v>-351525620</v>
      </c>
      <c r="K24" s="71">
        <v>-355130165</v>
      </c>
      <c r="L24" s="71">
        <v>-356963665</v>
      </c>
      <c r="M24" s="71">
        <v>-358241312</v>
      </c>
      <c r="N24" s="71">
        <v>-335117369</v>
      </c>
      <c r="O24" s="71">
        <f t="shared" si="0"/>
        <v>-346963921</v>
      </c>
      <c r="P24" s="72"/>
    </row>
    <row r="25" spans="1:16">
      <c r="A25" s="69" t="s">
        <v>3911</v>
      </c>
      <c r="B25" s="67">
        <v>250381</v>
      </c>
      <c r="C25" s="67">
        <v>313419</v>
      </c>
      <c r="D25" s="67">
        <v>358940</v>
      </c>
      <c r="E25" s="67">
        <v>353839</v>
      </c>
      <c r="F25" s="67">
        <v>327885</v>
      </c>
      <c r="G25" s="67">
        <v>225259</v>
      </c>
      <c r="H25" s="67">
        <v>65946</v>
      </c>
      <c r="I25" s="67">
        <v>237410</v>
      </c>
      <c r="J25" s="67">
        <v>565520</v>
      </c>
      <c r="K25" s="67">
        <v>536725</v>
      </c>
      <c r="L25" s="67">
        <v>598968</v>
      </c>
      <c r="M25" s="67">
        <v>566924</v>
      </c>
      <c r="N25" s="67">
        <v>261112</v>
      </c>
      <c r="O25" s="67">
        <f t="shared" si="0"/>
        <v>358640.61538461538</v>
      </c>
      <c r="P25" s="68"/>
    </row>
    <row r="26" spans="1:16">
      <c r="A26" s="69" t="s">
        <v>3910</v>
      </c>
      <c r="B26" s="71">
        <v>-18917607</v>
      </c>
      <c r="C26" s="71">
        <v>-19302040</v>
      </c>
      <c r="D26" s="71">
        <v>-19721493</v>
      </c>
      <c r="E26" s="71">
        <v>-20122422</v>
      </c>
      <c r="F26" s="71">
        <v>-20513102</v>
      </c>
      <c r="G26" s="71">
        <v>-20868450</v>
      </c>
      <c r="H26" s="71">
        <v>-21177004</v>
      </c>
      <c r="I26" s="71">
        <v>-21603156</v>
      </c>
      <c r="J26" s="71">
        <v>-22028056</v>
      </c>
      <c r="K26" s="71">
        <v>-22420515</v>
      </c>
      <c r="L26" s="71">
        <v>-22725212</v>
      </c>
      <c r="M26" s="71">
        <v>-22345297</v>
      </c>
      <c r="N26" s="71">
        <v>-18560644</v>
      </c>
      <c r="O26" s="71">
        <f t="shared" si="0"/>
        <v>-20792692.153846152</v>
      </c>
      <c r="P26" s="72"/>
    </row>
    <row r="27" spans="1:16">
      <c r="A27" s="69" t="s">
        <v>3909</v>
      </c>
      <c r="B27" s="71">
        <v>-234737</v>
      </c>
      <c r="C27" s="71">
        <v>-235426</v>
      </c>
      <c r="D27" s="71">
        <v>-236116</v>
      </c>
      <c r="E27" s="71">
        <v>-236805</v>
      </c>
      <c r="F27" s="71">
        <v>-237495</v>
      </c>
      <c r="G27" s="71">
        <v>-238184</v>
      </c>
      <c r="H27" s="71">
        <v>-238874</v>
      </c>
      <c r="I27" s="71">
        <v>-239563</v>
      </c>
      <c r="J27" s="71">
        <v>-240253</v>
      </c>
      <c r="K27" s="71">
        <v>-240942</v>
      </c>
      <c r="L27" s="71">
        <v>-240942</v>
      </c>
      <c r="M27" s="71">
        <v>-240942</v>
      </c>
      <c r="N27" s="71">
        <v>-234047</v>
      </c>
      <c r="O27" s="71">
        <f t="shared" si="0"/>
        <v>-238025.07692307694</v>
      </c>
      <c r="P27" s="72"/>
    </row>
    <row r="28" spans="1:16">
      <c r="A28" s="69" t="s">
        <v>3908</v>
      </c>
      <c r="B28" s="71">
        <v>-484042</v>
      </c>
      <c r="C28" s="71">
        <v>-492940</v>
      </c>
      <c r="D28" s="71">
        <v>-501436</v>
      </c>
      <c r="E28" s="71">
        <v>-510468</v>
      </c>
      <c r="F28" s="71">
        <v>-519516</v>
      </c>
      <c r="G28" s="71">
        <v>-528582</v>
      </c>
      <c r="H28" s="71">
        <v>-537664</v>
      </c>
      <c r="I28" s="71">
        <v>-552963</v>
      </c>
      <c r="J28" s="71">
        <v>-485042</v>
      </c>
      <c r="K28" s="71">
        <v>-491076</v>
      </c>
      <c r="L28" s="71">
        <v>-497128</v>
      </c>
      <c r="M28" s="71">
        <v>-500676</v>
      </c>
      <c r="N28" s="71">
        <v>-475160</v>
      </c>
      <c r="O28" s="71">
        <f t="shared" si="0"/>
        <v>-505899.46153846156</v>
      </c>
      <c r="P28" s="72"/>
    </row>
    <row r="29" spans="1:16">
      <c r="A29" s="69" t="s">
        <v>3907</v>
      </c>
      <c r="B29" s="71">
        <v>-2525067</v>
      </c>
      <c r="C29" s="71">
        <v>-2550242</v>
      </c>
      <c r="D29" s="71">
        <v>-2575418</v>
      </c>
      <c r="E29" s="71">
        <v>-2600593</v>
      </c>
      <c r="F29" s="71">
        <v>-2625769</v>
      </c>
      <c r="G29" s="71">
        <v>-2650944</v>
      </c>
      <c r="H29" s="71">
        <v>-2676120</v>
      </c>
      <c r="I29" s="71">
        <v>-2701295</v>
      </c>
      <c r="J29" s="71">
        <v>-2726470</v>
      </c>
      <c r="K29" s="71">
        <v>-2752788</v>
      </c>
      <c r="L29" s="71">
        <v>-2779106</v>
      </c>
      <c r="M29" s="71">
        <v>-2815708</v>
      </c>
      <c r="N29" s="71">
        <v>-2499891</v>
      </c>
      <c r="O29" s="71">
        <f t="shared" si="0"/>
        <v>-2652262.3846153845</v>
      </c>
      <c r="P29" s="72"/>
    </row>
    <row r="30" spans="1:16">
      <c r="A30" s="69" t="s">
        <v>3906</v>
      </c>
      <c r="B30" s="71">
        <v>-1350928</v>
      </c>
      <c r="C30" s="71">
        <v>-1357091</v>
      </c>
      <c r="D30" s="71">
        <v>-1363254</v>
      </c>
      <c r="E30" s="71">
        <v>-1369418</v>
      </c>
      <c r="F30" s="71">
        <v>-1375581</v>
      </c>
      <c r="G30" s="71">
        <v>-1381744</v>
      </c>
      <c r="H30" s="71">
        <v>-1387906</v>
      </c>
      <c r="I30" s="71">
        <v>-1394069</v>
      </c>
      <c r="J30" s="71">
        <v>-1400232</v>
      </c>
      <c r="K30" s="71">
        <v>-1406395</v>
      </c>
      <c r="L30" s="71">
        <v>-1412558</v>
      </c>
      <c r="M30" s="71">
        <v>-1418721</v>
      </c>
      <c r="N30" s="71">
        <v>-1344766</v>
      </c>
      <c r="O30" s="71">
        <f t="shared" si="0"/>
        <v>-1381743.3076923077</v>
      </c>
      <c r="P30" s="72"/>
    </row>
    <row r="31" spans="1:16">
      <c r="A31" s="69" t="s">
        <v>3905</v>
      </c>
      <c r="B31" s="71">
        <v>-133914</v>
      </c>
      <c r="C31" s="71">
        <v>-140487</v>
      </c>
      <c r="D31" s="71">
        <v>-156835</v>
      </c>
      <c r="E31" s="71">
        <v>-162970</v>
      </c>
      <c r="F31" s="71">
        <v>-168980</v>
      </c>
      <c r="G31" s="71">
        <v>-174813</v>
      </c>
      <c r="H31" s="71">
        <v>-178883</v>
      </c>
      <c r="I31" s="71">
        <v>-182953</v>
      </c>
      <c r="J31" s="71">
        <v>-216512</v>
      </c>
      <c r="K31" s="71">
        <v>-253508</v>
      </c>
      <c r="L31" s="71">
        <v>-263499</v>
      </c>
      <c r="M31" s="71">
        <v>-317271</v>
      </c>
      <c r="N31" s="71">
        <v>-126584</v>
      </c>
      <c r="O31" s="71">
        <f t="shared" si="0"/>
        <v>-190554.53846153847</v>
      </c>
      <c r="P31" s="72"/>
    </row>
    <row r="32" spans="1:16">
      <c r="A32" s="69" t="s">
        <v>3904</v>
      </c>
      <c r="B32" s="71">
        <v>-1929548</v>
      </c>
      <c r="C32" s="71">
        <v>-1929641</v>
      </c>
      <c r="D32" s="71">
        <v>-1929715</v>
      </c>
      <c r="E32" s="71">
        <v>-1929802</v>
      </c>
      <c r="F32" s="71">
        <v>-1929882</v>
      </c>
      <c r="G32" s="71">
        <v>-1929998</v>
      </c>
      <c r="H32" s="71">
        <v>-1929591</v>
      </c>
      <c r="I32" s="71">
        <v>-1918723</v>
      </c>
      <c r="J32" s="71">
        <v>-1919389</v>
      </c>
      <c r="K32" s="71">
        <v>-1919766</v>
      </c>
      <c r="L32" s="71">
        <v>-1919886</v>
      </c>
      <c r="M32" s="71">
        <v>-1918135</v>
      </c>
      <c r="N32" s="71">
        <v>-1921877</v>
      </c>
      <c r="O32" s="71">
        <f t="shared" si="0"/>
        <v>-1925073.3076923077</v>
      </c>
      <c r="P32" s="72"/>
    </row>
    <row r="33" spans="1:16">
      <c r="A33" s="69" t="s">
        <v>3903</v>
      </c>
      <c r="B33" s="71">
        <v>-4704662</v>
      </c>
      <c r="C33" s="71">
        <v>-4979423</v>
      </c>
      <c r="D33" s="71">
        <v>-5244959</v>
      </c>
      <c r="E33" s="71">
        <v>-5422106</v>
      </c>
      <c r="F33" s="71">
        <v>-5465420</v>
      </c>
      <c r="G33" s="71">
        <v>-5728493</v>
      </c>
      <c r="H33" s="71">
        <v>-5990877</v>
      </c>
      <c r="I33" s="71">
        <v>-6145279</v>
      </c>
      <c r="J33" s="71">
        <v>-6306267</v>
      </c>
      <c r="K33" s="71">
        <v>-6538974</v>
      </c>
      <c r="L33" s="71">
        <v>-6779092</v>
      </c>
      <c r="M33" s="71">
        <v>-6991222</v>
      </c>
      <c r="N33" s="71">
        <v>-4220768</v>
      </c>
      <c r="O33" s="71">
        <f t="shared" si="0"/>
        <v>-5732118.615384615</v>
      </c>
      <c r="P33" s="72"/>
    </row>
    <row r="34" spans="1:16">
      <c r="A34" s="70" t="s">
        <v>3902</v>
      </c>
      <c r="B34" s="71">
        <v>-367855137</v>
      </c>
      <c r="C34" s="71">
        <v>-370511295</v>
      </c>
      <c r="D34" s="71">
        <v>-371935135</v>
      </c>
      <c r="E34" s="71">
        <v>-375771730</v>
      </c>
      <c r="F34" s="71">
        <v>-377660530</v>
      </c>
      <c r="G34" s="71">
        <v>-379267009</v>
      </c>
      <c r="H34" s="71">
        <v>-383077252</v>
      </c>
      <c r="I34" s="71">
        <v>-385885149</v>
      </c>
      <c r="J34" s="71">
        <v>-386282320</v>
      </c>
      <c r="K34" s="71">
        <v>-390617404</v>
      </c>
      <c r="L34" s="71">
        <v>-392982121</v>
      </c>
      <c r="M34" s="71">
        <v>-394222360</v>
      </c>
      <c r="N34" s="71">
        <v>-364239994</v>
      </c>
      <c r="O34" s="71">
        <f t="shared" si="0"/>
        <v>-380023648.92307693</v>
      </c>
      <c r="P34" s="72"/>
    </row>
    <row r="35" spans="1:16">
      <c r="A35" s="73" t="s">
        <v>3901</v>
      </c>
      <c r="B35" s="74">
        <v>1127166817</v>
      </c>
      <c r="C35" s="74">
        <v>1131847057</v>
      </c>
      <c r="D35" s="74">
        <v>1136353041</v>
      </c>
      <c r="E35" s="74">
        <v>1139384469</v>
      </c>
      <c r="F35" s="74">
        <v>1140108355</v>
      </c>
      <c r="G35" s="74">
        <v>1141529088</v>
      </c>
      <c r="H35" s="74">
        <v>1141355591</v>
      </c>
      <c r="I35" s="74">
        <v>1142158645</v>
      </c>
      <c r="J35" s="74">
        <v>1145972546</v>
      </c>
      <c r="K35" s="74">
        <v>1151510076</v>
      </c>
      <c r="L35" s="74">
        <v>1151263830</v>
      </c>
      <c r="M35" s="74">
        <v>1157541476</v>
      </c>
      <c r="N35" s="74">
        <v>1127135029</v>
      </c>
      <c r="O35" s="74">
        <f t="shared" si="0"/>
        <v>1141025078.4615386</v>
      </c>
      <c r="P35" s="75"/>
    </row>
    <row r="36" spans="1:16">
      <c r="A36" s="60"/>
      <c r="B36" s="61"/>
      <c r="C36" s="61"/>
      <c r="D36" s="61"/>
      <c r="E36" s="61"/>
      <c r="F36" s="61"/>
      <c r="G36" s="61"/>
      <c r="H36" s="61"/>
      <c r="I36" s="61"/>
      <c r="J36" s="61"/>
      <c r="K36" s="61"/>
      <c r="L36" s="61"/>
      <c r="M36" s="61"/>
      <c r="N36" s="61"/>
      <c r="O36" s="61"/>
      <c r="P36" s="56"/>
    </row>
    <row r="37" spans="1:16">
      <c r="A37" s="64" t="s">
        <v>3900</v>
      </c>
      <c r="B37" s="61"/>
      <c r="C37" s="61"/>
      <c r="D37" s="61"/>
      <c r="E37" s="61"/>
      <c r="F37" s="61"/>
      <c r="G37" s="61"/>
      <c r="H37" s="61"/>
      <c r="I37" s="61"/>
      <c r="J37" s="61"/>
      <c r="K37" s="61"/>
      <c r="L37" s="61"/>
      <c r="M37" s="61"/>
      <c r="N37" s="61"/>
      <c r="O37" s="61"/>
      <c r="P37" s="56"/>
    </row>
    <row r="38" spans="1:16">
      <c r="A38" s="69" t="s">
        <v>3899</v>
      </c>
      <c r="B38" s="67">
        <v>120802</v>
      </c>
      <c r="C38" s="67">
        <v>120802</v>
      </c>
      <c r="D38" s="67">
        <v>120802</v>
      </c>
      <c r="E38" s="67">
        <v>120802</v>
      </c>
      <c r="F38" s="67">
        <v>120802</v>
      </c>
      <c r="G38" s="67">
        <v>182766</v>
      </c>
      <c r="H38" s="67">
        <v>182766</v>
      </c>
      <c r="I38" s="67">
        <v>182766</v>
      </c>
      <c r="J38" s="67">
        <v>182766</v>
      </c>
      <c r="K38" s="67">
        <v>182766</v>
      </c>
      <c r="L38" s="67">
        <v>182766</v>
      </c>
      <c r="M38" s="67">
        <v>182766</v>
      </c>
      <c r="N38" s="67">
        <v>120802</v>
      </c>
      <c r="O38" s="67">
        <f t="shared" ref="O38:O101" si="1">AVERAGE(B38:N38)</f>
        <v>154167.23076923078</v>
      </c>
      <c r="P38" s="68"/>
    </row>
    <row r="39" spans="1:16">
      <c r="A39" s="70" t="s">
        <v>3898</v>
      </c>
      <c r="B39" s="67">
        <v>120802</v>
      </c>
      <c r="C39" s="67">
        <v>120802</v>
      </c>
      <c r="D39" s="67">
        <v>120802</v>
      </c>
      <c r="E39" s="67">
        <v>120802</v>
      </c>
      <c r="F39" s="67">
        <v>120802</v>
      </c>
      <c r="G39" s="67">
        <v>182766</v>
      </c>
      <c r="H39" s="67">
        <v>182766</v>
      </c>
      <c r="I39" s="67">
        <v>182766</v>
      </c>
      <c r="J39" s="67">
        <v>182766</v>
      </c>
      <c r="K39" s="67">
        <v>182766</v>
      </c>
      <c r="L39" s="67">
        <v>182766</v>
      </c>
      <c r="M39" s="67">
        <v>182766</v>
      </c>
      <c r="N39" s="67">
        <v>120802</v>
      </c>
      <c r="O39" s="67">
        <f t="shared" si="1"/>
        <v>154167.23076923078</v>
      </c>
      <c r="P39" s="68"/>
    </row>
    <row r="40" spans="1:16">
      <c r="A40" s="69" t="s">
        <v>3897</v>
      </c>
      <c r="B40" s="67">
        <v>0</v>
      </c>
      <c r="C40" s="67">
        <v>0</v>
      </c>
      <c r="D40" s="67">
        <v>0</v>
      </c>
      <c r="E40" s="67">
        <v>0</v>
      </c>
      <c r="F40" s="67">
        <v>0</v>
      </c>
      <c r="G40" s="71">
        <v>-2632</v>
      </c>
      <c r="H40" s="67">
        <v>790</v>
      </c>
      <c r="I40" s="67">
        <v>630</v>
      </c>
      <c r="J40" s="67">
        <v>470</v>
      </c>
      <c r="K40" s="71">
        <v>-3248</v>
      </c>
      <c r="L40" s="71">
        <v>-3408</v>
      </c>
      <c r="M40" s="71">
        <v>-3568</v>
      </c>
      <c r="N40" s="71">
        <v>0</v>
      </c>
      <c r="O40" s="71">
        <f t="shared" si="1"/>
        <v>-843.53846153846155</v>
      </c>
      <c r="P40" s="68"/>
    </row>
    <row r="41" spans="1:16">
      <c r="A41" s="70" t="s">
        <v>3896</v>
      </c>
      <c r="B41" s="67">
        <v>0</v>
      </c>
      <c r="C41" s="67">
        <v>0</v>
      </c>
      <c r="D41" s="67">
        <v>0</v>
      </c>
      <c r="E41" s="67">
        <v>0</v>
      </c>
      <c r="F41" s="67">
        <v>0</v>
      </c>
      <c r="G41" s="71">
        <v>-2632</v>
      </c>
      <c r="H41" s="67">
        <v>790</v>
      </c>
      <c r="I41" s="67">
        <v>630</v>
      </c>
      <c r="J41" s="67">
        <v>470</v>
      </c>
      <c r="K41" s="71">
        <v>-3248</v>
      </c>
      <c r="L41" s="71">
        <v>-3408</v>
      </c>
      <c r="M41" s="71">
        <v>-3568</v>
      </c>
      <c r="N41" s="71">
        <v>0</v>
      </c>
      <c r="O41" s="71">
        <f t="shared" si="1"/>
        <v>-843.53846153846155</v>
      </c>
      <c r="P41" s="68"/>
    </row>
    <row r="42" spans="1:16">
      <c r="A42" s="73" t="s">
        <v>3895</v>
      </c>
      <c r="B42" s="74">
        <v>120802</v>
      </c>
      <c r="C42" s="74">
        <v>120802</v>
      </c>
      <c r="D42" s="74">
        <v>120802</v>
      </c>
      <c r="E42" s="74">
        <v>120802</v>
      </c>
      <c r="F42" s="74">
        <v>120802</v>
      </c>
      <c r="G42" s="74">
        <v>180134</v>
      </c>
      <c r="H42" s="74">
        <v>183556</v>
      </c>
      <c r="I42" s="74">
        <v>183396</v>
      </c>
      <c r="J42" s="74">
        <v>183236</v>
      </c>
      <c r="K42" s="74">
        <v>179518</v>
      </c>
      <c r="L42" s="74">
        <v>179358</v>
      </c>
      <c r="M42" s="74">
        <v>179198</v>
      </c>
      <c r="N42" s="74">
        <v>120802</v>
      </c>
      <c r="O42" s="74">
        <f t="shared" si="1"/>
        <v>153323.69230769231</v>
      </c>
      <c r="P42" s="75"/>
    </row>
    <row r="43" spans="1:16">
      <c r="A43" s="60"/>
      <c r="B43" s="61"/>
      <c r="C43" s="61"/>
      <c r="D43" s="61"/>
      <c r="E43" s="61"/>
      <c r="F43" s="61"/>
      <c r="G43" s="61"/>
      <c r="H43" s="61"/>
      <c r="I43" s="61"/>
      <c r="J43" s="61"/>
      <c r="K43" s="61"/>
      <c r="L43" s="61"/>
      <c r="M43" s="61"/>
      <c r="N43" s="61"/>
      <c r="O43" s="61"/>
      <c r="P43" s="56"/>
    </row>
    <row r="44" spans="1:16">
      <c r="A44" s="64" t="s">
        <v>3894</v>
      </c>
      <c r="B44" s="61"/>
      <c r="C44" s="61"/>
      <c r="D44" s="61"/>
      <c r="E44" s="61"/>
      <c r="F44" s="61"/>
      <c r="G44" s="61"/>
      <c r="H44" s="61"/>
      <c r="I44" s="61"/>
      <c r="J44" s="61"/>
      <c r="K44" s="61"/>
      <c r="L44" s="61"/>
      <c r="M44" s="61"/>
      <c r="N44" s="61"/>
      <c r="O44" s="61"/>
      <c r="P44" s="56"/>
    </row>
    <row r="45" spans="1:16">
      <c r="A45" s="76" t="s">
        <v>3893</v>
      </c>
      <c r="B45" s="77">
        <v>463004</v>
      </c>
      <c r="C45" s="77">
        <v>249603</v>
      </c>
      <c r="D45" s="77">
        <v>549601</v>
      </c>
      <c r="E45" s="77">
        <v>89600</v>
      </c>
      <c r="F45" s="77">
        <v>130289</v>
      </c>
      <c r="G45" s="78">
        <v>-28691</v>
      </c>
      <c r="H45" s="78">
        <v>-30610</v>
      </c>
      <c r="I45" s="78">
        <v>-39337</v>
      </c>
      <c r="J45" s="78">
        <v>-88175</v>
      </c>
      <c r="K45" s="78">
        <v>-86074</v>
      </c>
      <c r="L45" s="78">
        <v>-86074</v>
      </c>
      <c r="M45" s="54">
        <v>-86074</v>
      </c>
      <c r="N45" s="54">
        <v>614583</v>
      </c>
      <c r="O45" s="53">
        <f t="shared" si="1"/>
        <v>127049.61538461539</v>
      </c>
      <c r="P45" s="68"/>
    </row>
    <row r="46" spans="1:16">
      <c r="A46" s="76" t="s">
        <v>3892</v>
      </c>
      <c r="B46" s="77">
        <v>1705</v>
      </c>
      <c r="C46" s="77">
        <v>704</v>
      </c>
      <c r="D46" s="77">
        <v>267181</v>
      </c>
      <c r="E46" s="78">
        <v>-63550</v>
      </c>
      <c r="F46" s="77">
        <v>518</v>
      </c>
      <c r="G46" s="77">
        <v>9639</v>
      </c>
      <c r="H46" s="77">
        <v>3285</v>
      </c>
      <c r="I46" s="77">
        <v>1548</v>
      </c>
      <c r="J46" s="77">
        <v>565201</v>
      </c>
      <c r="K46" s="78">
        <v>-2</v>
      </c>
      <c r="L46" s="77">
        <v>34763</v>
      </c>
      <c r="M46" s="53">
        <v>1063919</v>
      </c>
      <c r="N46" s="53">
        <v>1066747</v>
      </c>
      <c r="O46" s="53">
        <f t="shared" si="1"/>
        <v>227050.61538461538</v>
      </c>
      <c r="P46" s="68"/>
    </row>
    <row r="47" spans="1:16">
      <c r="A47" s="76" t="s">
        <v>3891</v>
      </c>
      <c r="B47" s="78">
        <v>-797688</v>
      </c>
      <c r="C47" s="78">
        <v>-450306</v>
      </c>
      <c r="D47" s="78">
        <v>-233386</v>
      </c>
      <c r="E47" s="78">
        <v>-266376</v>
      </c>
      <c r="F47" s="78">
        <v>-778769</v>
      </c>
      <c r="G47" s="78">
        <v>-243574</v>
      </c>
      <c r="H47" s="78">
        <v>-274578</v>
      </c>
      <c r="I47" s="78">
        <v>-315511</v>
      </c>
      <c r="J47" s="78">
        <v>-467923</v>
      </c>
      <c r="K47" s="78">
        <v>-255222</v>
      </c>
      <c r="L47" s="78">
        <v>-397408</v>
      </c>
      <c r="M47" s="54">
        <v>-406779</v>
      </c>
      <c r="N47" s="54">
        <v>-672255</v>
      </c>
      <c r="O47" s="54">
        <f t="shared" si="1"/>
        <v>-427675</v>
      </c>
      <c r="P47" s="72"/>
    </row>
    <row r="48" spans="1:16">
      <c r="A48" s="76" t="s">
        <v>3890</v>
      </c>
      <c r="B48" s="78">
        <v>-10001</v>
      </c>
      <c r="C48" s="77">
        <v>503885</v>
      </c>
      <c r="D48" s="78">
        <v>-161129</v>
      </c>
      <c r="E48" s="78">
        <v>-144502</v>
      </c>
      <c r="F48" s="78">
        <v>-297072</v>
      </c>
      <c r="G48" s="77">
        <v>37074</v>
      </c>
      <c r="H48" s="77">
        <v>158201</v>
      </c>
      <c r="I48" s="78">
        <v>-733905</v>
      </c>
      <c r="J48" s="78">
        <v>-151622</v>
      </c>
      <c r="K48" s="78">
        <v>-313038</v>
      </c>
      <c r="L48" s="77">
        <v>120437</v>
      </c>
      <c r="M48" s="54">
        <v>-550676</v>
      </c>
      <c r="N48" s="54">
        <v>-7100</v>
      </c>
      <c r="O48" s="54">
        <f t="shared" si="1"/>
        <v>-119188.30769230769</v>
      </c>
      <c r="P48" s="72"/>
    </row>
    <row r="49" spans="1:16">
      <c r="A49" s="76" t="s">
        <v>3889</v>
      </c>
      <c r="B49" s="78">
        <v>-339</v>
      </c>
      <c r="C49" s="78">
        <v>-339</v>
      </c>
      <c r="D49" s="78">
        <v>-339</v>
      </c>
      <c r="E49" s="78">
        <v>-339</v>
      </c>
      <c r="F49" s="78">
        <v>-339</v>
      </c>
      <c r="G49" s="78">
        <v>-339</v>
      </c>
      <c r="H49" s="78">
        <v>-339</v>
      </c>
      <c r="I49" s="78">
        <v>-339</v>
      </c>
      <c r="J49" s="78">
        <v>-339</v>
      </c>
      <c r="K49" s="78">
        <v>-339</v>
      </c>
      <c r="L49" s="78">
        <v>-339</v>
      </c>
      <c r="M49" s="53">
        <v>0</v>
      </c>
      <c r="N49" s="53">
        <v>-339</v>
      </c>
      <c r="O49" s="53">
        <f t="shared" si="1"/>
        <v>-312.92307692307691</v>
      </c>
      <c r="P49" s="72"/>
    </row>
    <row r="50" spans="1:16">
      <c r="A50" s="76" t="s">
        <v>3888</v>
      </c>
      <c r="B50" s="77">
        <v>105242</v>
      </c>
      <c r="C50" s="77">
        <v>15730</v>
      </c>
      <c r="D50" s="77">
        <v>7493</v>
      </c>
      <c r="E50" s="77">
        <v>3816</v>
      </c>
      <c r="F50" s="77">
        <v>13478</v>
      </c>
      <c r="G50" s="77">
        <v>984</v>
      </c>
      <c r="H50" s="77">
        <v>21284</v>
      </c>
      <c r="I50" s="77">
        <v>21652</v>
      </c>
      <c r="J50" s="77">
        <v>19920</v>
      </c>
      <c r="K50" s="77">
        <v>26201</v>
      </c>
      <c r="L50" s="77">
        <v>719</v>
      </c>
      <c r="M50" s="53">
        <v>10418</v>
      </c>
      <c r="N50" s="53">
        <v>1564</v>
      </c>
      <c r="O50" s="53">
        <f t="shared" si="1"/>
        <v>19115.461538461539</v>
      </c>
      <c r="P50" s="68"/>
    </row>
    <row r="51" spans="1:16">
      <c r="A51" s="76" t="s">
        <v>3887</v>
      </c>
      <c r="B51" s="78">
        <v>-34541</v>
      </c>
      <c r="C51" s="78">
        <v>-28562</v>
      </c>
      <c r="D51" s="77">
        <v>156328</v>
      </c>
      <c r="E51" s="78">
        <v>-10309</v>
      </c>
      <c r="F51" s="77">
        <v>85600</v>
      </c>
      <c r="G51" s="77">
        <v>233637</v>
      </c>
      <c r="H51" s="78">
        <v>-18054</v>
      </c>
      <c r="I51" s="77">
        <v>102614</v>
      </c>
      <c r="J51" s="78">
        <v>-11642</v>
      </c>
      <c r="K51" s="77">
        <v>31017</v>
      </c>
      <c r="L51" s="77">
        <v>135418</v>
      </c>
      <c r="M51" s="54">
        <v>-22044</v>
      </c>
      <c r="N51" s="54">
        <v>120299</v>
      </c>
      <c r="O51" s="53">
        <f t="shared" si="1"/>
        <v>56904.692307692305</v>
      </c>
      <c r="P51" s="68"/>
    </row>
    <row r="52" spans="1:16">
      <c r="A52" s="76" t="s">
        <v>3886</v>
      </c>
      <c r="B52" s="78">
        <v>-2326</v>
      </c>
      <c r="C52" s="78">
        <v>-2200</v>
      </c>
      <c r="D52" s="78">
        <v>-2320</v>
      </c>
      <c r="E52" s="78">
        <v>-2553</v>
      </c>
      <c r="F52" s="78">
        <v>-2553</v>
      </c>
      <c r="G52" s="78">
        <v>-2553</v>
      </c>
      <c r="H52" s="78">
        <v>-2553</v>
      </c>
      <c r="I52" s="78">
        <v>-2553</v>
      </c>
      <c r="J52" s="78">
        <v>-2553</v>
      </c>
      <c r="K52" s="78">
        <v>-2553</v>
      </c>
      <c r="L52" s="78">
        <v>-2553</v>
      </c>
      <c r="M52" s="54">
        <v>-2553</v>
      </c>
      <c r="N52" s="54">
        <v>-2326</v>
      </c>
      <c r="O52" s="54">
        <f t="shared" si="1"/>
        <v>-2473</v>
      </c>
      <c r="P52" s="72"/>
    </row>
    <row r="53" spans="1:16">
      <c r="A53" s="76" t="s">
        <v>3885</v>
      </c>
      <c r="B53" s="78">
        <v>-40</v>
      </c>
      <c r="C53" s="78">
        <v>-40</v>
      </c>
      <c r="D53" s="78">
        <v>-40</v>
      </c>
      <c r="E53" s="78">
        <v>-40</v>
      </c>
      <c r="F53" s="78">
        <v>-40</v>
      </c>
      <c r="G53" s="78">
        <v>-40</v>
      </c>
      <c r="H53" s="78">
        <v>-40</v>
      </c>
      <c r="I53" s="78">
        <v>-40</v>
      </c>
      <c r="J53" s="77">
        <v>143305</v>
      </c>
      <c r="K53" s="78">
        <v>-40</v>
      </c>
      <c r="L53" s="78">
        <v>-40</v>
      </c>
      <c r="M53" s="54">
        <v>-40</v>
      </c>
      <c r="N53" s="54">
        <v>-40</v>
      </c>
      <c r="O53" s="53">
        <f t="shared" si="1"/>
        <v>10986.538461538461</v>
      </c>
      <c r="P53" s="72"/>
    </row>
    <row r="54" spans="1:16">
      <c r="A54" s="76" t="s">
        <v>3884</v>
      </c>
      <c r="B54" s="78">
        <v>-6129</v>
      </c>
      <c r="C54" s="78">
        <v>-6255</v>
      </c>
      <c r="D54" s="78">
        <v>-6344</v>
      </c>
      <c r="E54" s="78">
        <v>-6344</v>
      </c>
      <c r="F54" s="78">
        <v>-6348</v>
      </c>
      <c r="G54" s="78">
        <v>-6348</v>
      </c>
      <c r="H54" s="78">
        <v>-6383</v>
      </c>
      <c r="I54" s="78">
        <v>-6383</v>
      </c>
      <c r="J54" s="78">
        <v>-6383</v>
      </c>
      <c r="K54" s="78">
        <v>-6383</v>
      </c>
      <c r="L54" s="78">
        <v>-6383</v>
      </c>
      <c r="M54" s="54">
        <v>-6383</v>
      </c>
      <c r="N54" s="54">
        <v>-6129</v>
      </c>
      <c r="O54" s="54">
        <f t="shared" si="1"/>
        <v>-6322.6923076923076</v>
      </c>
      <c r="P54" s="72"/>
    </row>
    <row r="55" spans="1:16">
      <c r="A55" s="76" t="s">
        <v>3883</v>
      </c>
      <c r="B55" s="77">
        <v>210</v>
      </c>
      <c r="C55" s="77">
        <v>210</v>
      </c>
      <c r="D55" s="77">
        <v>210</v>
      </c>
      <c r="E55" s="77">
        <v>210</v>
      </c>
      <c r="F55" s="77">
        <v>210</v>
      </c>
      <c r="G55" s="77">
        <v>210</v>
      </c>
      <c r="H55" s="77">
        <v>210</v>
      </c>
      <c r="I55" s="77">
        <v>210</v>
      </c>
      <c r="J55" s="77">
        <v>210</v>
      </c>
      <c r="K55" s="77">
        <v>210</v>
      </c>
      <c r="L55" s="77">
        <v>210</v>
      </c>
      <c r="M55" s="53">
        <v>210</v>
      </c>
      <c r="N55" s="53">
        <v>210</v>
      </c>
      <c r="O55" s="53">
        <f t="shared" si="1"/>
        <v>210</v>
      </c>
      <c r="P55" s="68"/>
    </row>
    <row r="56" spans="1:16">
      <c r="A56" s="79" t="s">
        <v>3882</v>
      </c>
      <c r="B56" s="78">
        <v>-280902</v>
      </c>
      <c r="C56" s="77">
        <v>282430</v>
      </c>
      <c r="D56" s="77">
        <v>577256</v>
      </c>
      <c r="E56" s="78">
        <v>-400385</v>
      </c>
      <c r="F56" s="78">
        <v>-855023</v>
      </c>
      <c r="G56" s="77">
        <v>0</v>
      </c>
      <c r="H56" s="78">
        <v>-149574</v>
      </c>
      <c r="I56" s="78">
        <v>-972042</v>
      </c>
      <c r="J56" s="77">
        <v>0</v>
      </c>
      <c r="K56" s="78">
        <v>-606221</v>
      </c>
      <c r="L56" s="78">
        <v>-201248</v>
      </c>
      <c r="M56" s="77">
        <v>0</v>
      </c>
      <c r="N56" s="77">
        <v>1115213</v>
      </c>
      <c r="O56" s="54">
        <f t="shared" si="1"/>
        <v>-114653.53846153847</v>
      </c>
      <c r="P56" s="68"/>
    </row>
    <row r="57" spans="1:16">
      <c r="A57" s="76" t="s">
        <v>3881</v>
      </c>
      <c r="B57" s="77">
        <v>5594123</v>
      </c>
      <c r="C57" s="77">
        <v>5666664</v>
      </c>
      <c r="D57" s="77">
        <v>5735812</v>
      </c>
      <c r="E57" s="77">
        <v>5805771</v>
      </c>
      <c r="F57" s="77">
        <v>5869031</v>
      </c>
      <c r="G57" s="77">
        <v>5934785</v>
      </c>
      <c r="H57" s="77">
        <v>6005188</v>
      </c>
      <c r="I57" s="77">
        <v>6089436</v>
      </c>
      <c r="J57" s="77">
        <v>6180830</v>
      </c>
      <c r="K57" s="77">
        <v>6265693</v>
      </c>
      <c r="L57" s="77">
        <v>6340441</v>
      </c>
      <c r="M57" s="77">
        <v>6406540</v>
      </c>
      <c r="N57" s="77">
        <v>5527447</v>
      </c>
      <c r="O57" s="77">
        <f t="shared" si="1"/>
        <v>5955520.076923077</v>
      </c>
      <c r="P57" s="68"/>
    </row>
    <row r="58" spans="1:16">
      <c r="A58" s="79" t="s">
        <v>3880</v>
      </c>
      <c r="B58" s="77">
        <v>5594123</v>
      </c>
      <c r="C58" s="77">
        <v>5666664</v>
      </c>
      <c r="D58" s="77">
        <v>5735812</v>
      </c>
      <c r="E58" s="77">
        <v>5805771</v>
      </c>
      <c r="F58" s="77">
        <v>5869031</v>
      </c>
      <c r="G58" s="77">
        <v>5934785</v>
      </c>
      <c r="H58" s="77">
        <v>6005188</v>
      </c>
      <c r="I58" s="77">
        <v>6089436</v>
      </c>
      <c r="J58" s="77">
        <v>6180830</v>
      </c>
      <c r="K58" s="77">
        <v>6265693</v>
      </c>
      <c r="L58" s="77">
        <v>6340441</v>
      </c>
      <c r="M58" s="77">
        <v>6406540</v>
      </c>
      <c r="N58" s="77">
        <v>5527447</v>
      </c>
      <c r="O58" s="77">
        <f t="shared" si="1"/>
        <v>5955520.076923077</v>
      </c>
      <c r="P58" s="68"/>
    </row>
    <row r="59" spans="1:16">
      <c r="A59" s="76" t="s">
        <v>3879</v>
      </c>
      <c r="B59" s="77">
        <v>20127364</v>
      </c>
      <c r="C59" s="77">
        <v>20428834</v>
      </c>
      <c r="D59" s="77">
        <v>19050642</v>
      </c>
      <c r="E59" s="77">
        <v>17315992</v>
      </c>
      <c r="F59" s="77">
        <v>15354474</v>
      </c>
      <c r="G59" s="77">
        <v>14943660</v>
      </c>
      <c r="H59" s="77">
        <v>18861842</v>
      </c>
      <c r="I59" s="77">
        <v>19899292</v>
      </c>
      <c r="J59" s="77">
        <v>20023358</v>
      </c>
      <c r="K59" s="77">
        <v>16894234</v>
      </c>
      <c r="L59" s="77">
        <v>14593299</v>
      </c>
      <c r="M59" s="77">
        <v>16944334</v>
      </c>
      <c r="N59" s="77">
        <v>18770903</v>
      </c>
      <c r="O59" s="77">
        <f t="shared" si="1"/>
        <v>17939094.46153846</v>
      </c>
      <c r="P59" s="68"/>
    </row>
    <row r="60" spans="1:16">
      <c r="A60" s="76" t="s">
        <v>3878</v>
      </c>
      <c r="B60" s="77">
        <v>20</v>
      </c>
      <c r="C60" s="77">
        <v>20</v>
      </c>
      <c r="D60" s="77">
        <v>38811</v>
      </c>
      <c r="E60" s="77">
        <v>20</v>
      </c>
      <c r="F60" s="77">
        <v>20</v>
      </c>
      <c r="G60" s="77">
        <v>4401</v>
      </c>
      <c r="H60" s="77">
        <v>100020</v>
      </c>
      <c r="I60" s="77">
        <v>20</v>
      </c>
      <c r="J60" s="77">
        <v>20</v>
      </c>
      <c r="K60" s="77">
        <v>811</v>
      </c>
      <c r="L60" s="77">
        <v>3899</v>
      </c>
      <c r="M60" s="77">
        <v>20</v>
      </c>
      <c r="N60" s="77">
        <v>20</v>
      </c>
      <c r="O60" s="77">
        <f t="shared" si="1"/>
        <v>11392.461538461539</v>
      </c>
      <c r="P60" s="68"/>
    </row>
    <row r="61" spans="1:16">
      <c r="A61" s="76" t="s">
        <v>3877</v>
      </c>
      <c r="B61" s="77">
        <v>54794</v>
      </c>
      <c r="C61" s="77">
        <v>58039</v>
      </c>
      <c r="D61" s="77">
        <v>53359</v>
      </c>
      <c r="E61" s="77">
        <v>61655</v>
      </c>
      <c r="F61" s="77">
        <v>54927</v>
      </c>
      <c r="G61" s="77">
        <v>59238</v>
      </c>
      <c r="H61" s="77">
        <v>64967</v>
      </c>
      <c r="I61" s="77">
        <v>67022</v>
      </c>
      <c r="J61" s="77">
        <v>68411</v>
      </c>
      <c r="K61" s="77">
        <v>67315</v>
      </c>
      <c r="L61" s="77">
        <v>65304</v>
      </c>
      <c r="M61" s="77">
        <v>69813</v>
      </c>
      <c r="N61" s="77">
        <v>54289</v>
      </c>
      <c r="O61" s="77">
        <f t="shared" si="1"/>
        <v>61471.769230769234</v>
      </c>
      <c r="P61" s="68"/>
    </row>
    <row r="62" spans="1:16">
      <c r="A62" s="76" t="s">
        <v>3876</v>
      </c>
      <c r="B62" s="77">
        <v>281551</v>
      </c>
      <c r="C62" s="77">
        <v>492969</v>
      </c>
      <c r="D62" s="77">
        <v>517748</v>
      </c>
      <c r="E62" s="77">
        <v>479360</v>
      </c>
      <c r="F62" s="77">
        <v>308222</v>
      </c>
      <c r="G62" s="77">
        <v>413216</v>
      </c>
      <c r="H62" s="77">
        <v>408357</v>
      </c>
      <c r="I62" s="77">
        <v>395383</v>
      </c>
      <c r="J62" s="77">
        <v>285651</v>
      </c>
      <c r="K62" s="77">
        <v>297064</v>
      </c>
      <c r="L62" s="77">
        <v>308546</v>
      </c>
      <c r="M62" s="77">
        <v>341954</v>
      </c>
      <c r="N62" s="77">
        <v>129605</v>
      </c>
      <c r="O62" s="77">
        <f t="shared" si="1"/>
        <v>358432.76923076925</v>
      </c>
      <c r="P62" s="68"/>
    </row>
    <row r="63" spans="1:16">
      <c r="A63" s="76" t="s">
        <v>3875</v>
      </c>
      <c r="B63" s="77">
        <v>1062474</v>
      </c>
      <c r="C63" s="77">
        <v>321289</v>
      </c>
      <c r="D63" s="77">
        <v>278116</v>
      </c>
      <c r="E63" s="77">
        <v>409778</v>
      </c>
      <c r="F63" s="78">
        <v>-27983</v>
      </c>
      <c r="G63" s="77">
        <v>3170678</v>
      </c>
      <c r="H63" s="77">
        <v>273769</v>
      </c>
      <c r="I63" s="77">
        <v>983041</v>
      </c>
      <c r="J63" s="77">
        <v>520488</v>
      </c>
      <c r="K63" s="77">
        <v>293572</v>
      </c>
      <c r="L63" s="77">
        <v>513708</v>
      </c>
      <c r="M63" s="77">
        <v>1721884</v>
      </c>
      <c r="N63" s="77">
        <v>2240343</v>
      </c>
      <c r="O63" s="77">
        <f t="shared" si="1"/>
        <v>904704.38461538462</v>
      </c>
      <c r="P63" s="68"/>
    </row>
    <row r="64" spans="1:16">
      <c r="A64" s="76" t="s">
        <v>3874</v>
      </c>
      <c r="B64" s="77">
        <v>0</v>
      </c>
      <c r="C64" s="77">
        <v>0</v>
      </c>
      <c r="D64" s="77">
        <v>0</v>
      </c>
      <c r="E64" s="77">
        <v>0</v>
      </c>
      <c r="F64" s="77">
        <v>0</v>
      </c>
      <c r="G64" s="77">
        <v>0</v>
      </c>
      <c r="H64" s="77">
        <v>0</v>
      </c>
      <c r="I64" s="77">
        <v>0</v>
      </c>
      <c r="J64" s="77">
        <v>0</v>
      </c>
      <c r="K64" s="77">
        <v>0</v>
      </c>
      <c r="L64" s="77">
        <v>0</v>
      </c>
      <c r="M64" s="77">
        <v>0</v>
      </c>
      <c r="N64" s="77">
        <v>0</v>
      </c>
      <c r="O64" s="77">
        <f t="shared" si="1"/>
        <v>0</v>
      </c>
      <c r="P64" s="68"/>
    </row>
    <row r="65" spans="1:16">
      <c r="A65" s="76" t="s">
        <v>3873</v>
      </c>
      <c r="B65" s="77">
        <v>0</v>
      </c>
      <c r="C65" s="77">
        <v>0</v>
      </c>
      <c r="D65" s="77">
        <v>0</v>
      </c>
      <c r="E65" s="77">
        <v>0</v>
      </c>
      <c r="F65" s="77">
        <v>0</v>
      </c>
      <c r="G65" s="77">
        <v>0</v>
      </c>
      <c r="H65" s="77">
        <v>0</v>
      </c>
      <c r="I65" s="77">
        <v>0</v>
      </c>
      <c r="J65" s="77">
        <v>94335</v>
      </c>
      <c r="K65" s="77">
        <v>9375</v>
      </c>
      <c r="L65" s="77">
        <v>0</v>
      </c>
      <c r="M65" s="77">
        <v>0</v>
      </c>
      <c r="N65" s="77">
        <v>260715</v>
      </c>
      <c r="O65" s="77">
        <f t="shared" si="1"/>
        <v>28032.692307692309</v>
      </c>
      <c r="P65" s="68"/>
    </row>
    <row r="66" spans="1:16">
      <c r="A66" s="79" t="s">
        <v>3872</v>
      </c>
      <c r="B66" s="77">
        <v>21526204</v>
      </c>
      <c r="C66" s="77">
        <v>21301151</v>
      </c>
      <c r="D66" s="77">
        <v>19938676</v>
      </c>
      <c r="E66" s="77">
        <v>18266805</v>
      </c>
      <c r="F66" s="77">
        <v>15689660</v>
      </c>
      <c r="G66" s="77">
        <v>18591193</v>
      </c>
      <c r="H66" s="77">
        <v>19708955</v>
      </c>
      <c r="I66" s="77">
        <v>21344758</v>
      </c>
      <c r="J66" s="77">
        <v>20992264</v>
      </c>
      <c r="K66" s="77">
        <v>17562371</v>
      </c>
      <c r="L66" s="77">
        <v>15484756</v>
      </c>
      <c r="M66" s="77">
        <v>19078006</v>
      </c>
      <c r="N66" s="77">
        <v>21455874</v>
      </c>
      <c r="O66" s="77">
        <f t="shared" si="1"/>
        <v>19303128.692307692</v>
      </c>
      <c r="P66" s="68"/>
    </row>
    <row r="67" spans="1:16">
      <c r="A67" s="76" t="s">
        <v>3871</v>
      </c>
      <c r="B67" s="77">
        <v>262457</v>
      </c>
      <c r="C67" s="77">
        <v>833430</v>
      </c>
      <c r="D67" s="77">
        <v>812134</v>
      </c>
      <c r="E67" s="77">
        <v>604664</v>
      </c>
      <c r="F67" s="77">
        <v>595071</v>
      </c>
      <c r="G67" s="77">
        <v>595071</v>
      </c>
      <c r="H67" s="77">
        <v>595071</v>
      </c>
      <c r="I67" s="77">
        <v>595071</v>
      </c>
      <c r="J67" s="77">
        <v>478614</v>
      </c>
      <c r="K67" s="77">
        <v>478614</v>
      </c>
      <c r="L67" s="77">
        <v>478614</v>
      </c>
      <c r="M67" s="77">
        <v>478614</v>
      </c>
      <c r="N67" s="77">
        <v>225358</v>
      </c>
      <c r="O67" s="77">
        <f t="shared" si="1"/>
        <v>540983.30769230775</v>
      </c>
      <c r="P67" s="68"/>
    </row>
    <row r="68" spans="1:16">
      <c r="A68" s="76" t="s">
        <v>3870</v>
      </c>
      <c r="B68" s="77">
        <v>60423</v>
      </c>
      <c r="C68" s="77">
        <v>30375</v>
      </c>
      <c r="D68" s="77">
        <v>151926</v>
      </c>
      <c r="E68" s="77">
        <v>263910</v>
      </c>
      <c r="F68" s="77">
        <v>231467</v>
      </c>
      <c r="G68" s="77">
        <v>434247</v>
      </c>
      <c r="H68" s="77">
        <v>475922</v>
      </c>
      <c r="I68" s="77">
        <v>1142311</v>
      </c>
      <c r="J68" s="77">
        <v>677939</v>
      </c>
      <c r="K68" s="77">
        <v>500187</v>
      </c>
      <c r="L68" s="77">
        <v>1069041</v>
      </c>
      <c r="M68" s="77">
        <v>1423160</v>
      </c>
      <c r="N68" s="77">
        <v>53538</v>
      </c>
      <c r="O68" s="77">
        <f t="shared" si="1"/>
        <v>501111.23076923075</v>
      </c>
      <c r="P68" s="68"/>
    </row>
    <row r="69" spans="1:16">
      <c r="A69" s="76" t="s">
        <v>3869</v>
      </c>
      <c r="B69" s="77">
        <v>7759</v>
      </c>
      <c r="C69" s="77">
        <v>0</v>
      </c>
      <c r="D69" s="77">
        <v>0</v>
      </c>
      <c r="E69" s="77">
        <v>0</v>
      </c>
      <c r="F69" s="77">
        <v>0</v>
      </c>
      <c r="G69" s="77">
        <v>200000</v>
      </c>
      <c r="H69" s="77">
        <v>200000</v>
      </c>
      <c r="I69" s="77">
        <v>200000</v>
      </c>
      <c r="J69" s="77">
        <v>200000</v>
      </c>
      <c r="K69" s="77">
        <v>200000</v>
      </c>
      <c r="L69" s="77">
        <v>816000</v>
      </c>
      <c r="M69" s="77">
        <v>1020000</v>
      </c>
      <c r="N69" s="77">
        <v>7759</v>
      </c>
      <c r="O69" s="77">
        <f t="shared" si="1"/>
        <v>219347.53846153847</v>
      </c>
      <c r="P69" s="68"/>
    </row>
    <row r="70" spans="1:16">
      <c r="A70" s="76" t="s">
        <v>3868</v>
      </c>
      <c r="B70" s="77">
        <v>171468</v>
      </c>
      <c r="C70" s="77">
        <v>145995</v>
      </c>
      <c r="D70" s="77">
        <v>193826</v>
      </c>
      <c r="E70" s="77">
        <v>216953</v>
      </c>
      <c r="F70" s="77">
        <v>199952</v>
      </c>
      <c r="G70" s="77">
        <v>205934</v>
      </c>
      <c r="H70" s="77">
        <v>205311</v>
      </c>
      <c r="I70" s="77">
        <v>212481</v>
      </c>
      <c r="J70" s="77">
        <v>224740</v>
      </c>
      <c r="K70" s="77">
        <v>254234</v>
      </c>
      <c r="L70" s="77">
        <v>237673</v>
      </c>
      <c r="M70" s="77">
        <v>223657</v>
      </c>
      <c r="N70" s="77">
        <v>166409</v>
      </c>
      <c r="O70" s="77">
        <f t="shared" si="1"/>
        <v>204510.23076923078</v>
      </c>
      <c r="P70" s="68"/>
    </row>
    <row r="71" spans="1:16">
      <c r="A71" s="76" t="s">
        <v>3867</v>
      </c>
      <c r="B71" s="77">
        <v>1960</v>
      </c>
      <c r="C71" s="77">
        <v>1832</v>
      </c>
      <c r="D71" s="77">
        <v>1685</v>
      </c>
      <c r="E71" s="77">
        <v>1558</v>
      </c>
      <c r="F71" s="77">
        <v>1411</v>
      </c>
      <c r="G71" s="77">
        <v>1270</v>
      </c>
      <c r="H71" s="77">
        <v>1143</v>
      </c>
      <c r="I71" s="77">
        <v>1010</v>
      </c>
      <c r="J71" s="77">
        <v>876</v>
      </c>
      <c r="K71" s="77">
        <v>735</v>
      </c>
      <c r="L71" s="77">
        <v>595</v>
      </c>
      <c r="M71" s="77">
        <v>461</v>
      </c>
      <c r="N71" s="77">
        <v>2100</v>
      </c>
      <c r="O71" s="77">
        <f t="shared" si="1"/>
        <v>1279.6923076923076</v>
      </c>
      <c r="P71" s="68"/>
    </row>
    <row r="72" spans="1:16">
      <c r="A72" s="76" t="s">
        <v>3866</v>
      </c>
      <c r="B72" s="77">
        <v>0</v>
      </c>
      <c r="C72" s="77">
        <v>0</v>
      </c>
      <c r="D72" s="77">
        <v>78921</v>
      </c>
      <c r="E72" s="77">
        <v>0</v>
      </c>
      <c r="F72" s="77">
        <v>0</v>
      </c>
      <c r="G72" s="77">
        <v>35041</v>
      </c>
      <c r="H72" s="77">
        <v>0</v>
      </c>
      <c r="I72" s="77">
        <v>0</v>
      </c>
      <c r="J72" s="77">
        <v>146618</v>
      </c>
      <c r="K72" s="77">
        <v>0</v>
      </c>
      <c r="L72" s="77">
        <v>0</v>
      </c>
      <c r="M72" s="77">
        <v>181232</v>
      </c>
      <c r="N72" s="77">
        <v>199387</v>
      </c>
      <c r="O72" s="77">
        <f t="shared" si="1"/>
        <v>49323</v>
      </c>
      <c r="P72" s="68"/>
    </row>
    <row r="73" spans="1:16">
      <c r="A73" s="76" t="s">
        <v>3865</v>
      </c>
      <c r="B73" s="77">
        <v>586063</v>
      </c>
      <c r="C73" s="77">
        <v>1134871</v>
      </c>
      <c r="D73" s="77">
        <v>1833872</v>
      </c>
      <c r="E73" s="77">
        <v>1041935</v>
      </c>
      <c r="F73" s="77">
        <v>1045615</v>
      </c>
      <c r="G73" s="77">
        <v>1548413</v>
      </c>
      <c r="H73" s="77">
        <v>1157421</v>
      </c>
      <c r="I73" s="77">
        <v>1350487</v>
      </c>
      <c r="J73" s="77">
        <v>1448979</v>
      </c>
      <c r="K73" s="77">
        <v>1268820</v>
      </c>
      <c r="L73" s="77">
        <v>1341269</v>
      </c>
      <c r="M73" s="77">
        <v>957855</v>
      </c>
      <c r="N73" s="77">
        <v>546120</v>
      </c>
      <c r="O73" s="77">
        <f t="shared" si="1"/>
        <v>1173978.4615384615</v>
      </c>
      <c r="P73" s="68"/>
    </row>
    <row r="74" spans="1:16">
      <c r="A74" s="76" t="s">
        <v>3864</v>
      </c>
      <c r="B74" s="77">
        <v>0</v>
      </c>
      <c r="C74" s="77">
        <v>0</v>
      </c>
      <c r="D74" s="77">
        <v>0</v>
      </c>
      <c r="E74" s="77">
        <v>0</v>
      </c>
      <c r="F74" s="77">
        <v>0</v>
      </c>
      <c r="G74" s="77">
        <v>0</v>
      </c>
      <c r="H74" s="77">
        <v>184684</v>
      </c>
      <c r="I74" s="77">
        <v>90100</v>
      </c>
      <c r="J74" s="77">
        <v>130041</v>
      </c>
      <c r="K74" s="77">
        <v>462417</v>
      </c>
      <c r="L74" s="77">
        <v>345503</v>
      </c>
      <c r="M74" s="77">
        <v>398123</v>
      </c>
      <c r="N74" s="77">
        <v>0</v>
      </c>
      <c r="O74" s="77">
        <f t="shared" si="1"/>
        <v>123912.92307692308</v>
      </c>
      <c r="P74" s="68"/>
    </row>
    <row r="75" spans="1:16">
      <c r="A75" s="76" t="s">
        <v>3863</v>
      </c>
      <c r="B75" s="77">
        <v>0</v>
      </c>
      <c r="C75" s="77">
        <v>0</v>
      </c>
      <c r="D75" s="77">
        <v>0</v>
      </c>
      <c r="E75" s="77">
        <v>0</v>
      </c>
      <c r="F75" s="77">
        <v>0</v>
      </c>
      <c r="G75" s="77">
        <v>0</v>
      </c>
      <c r="H75" s="77">
        <v>0</v>
      </c>
      <c r="I75" s="77">
        <v>0</v>
      </c>
      <c r="J75" s="77">
        <v>0</v>
      </c>
      <c r="K75" s="77">
        <v>0</v>
      </c>
      <c r="L75" s="78">
        <v>-4958</v>
      </c>
      <c r="M75" s="77">
        <v>0</v>
      </c>
      <c r="N75" s="77">
        <v>0</v>
      </c>
      <c r="O75" s="77">
        <f t="shared" si="1"/>
        <v>-381.38461538461536</v>
      </c>
      <c r="P75" s="68"/>
    </row>
    <row r="76" spans="1:16">
      <c r="A76" s="79" t="s">
        <v>3862</v>
      </c>
      <c r="B76" s="77">
        <v>1090131</v>
      </c>
      <c r="C76" s="77">
        <v>2146503</v>
      </c>
      <c r="D76" s="77">
        <v>3072364</v>
      </c>
      <c r="E76" s="77">
        <v>2129020</v>
      </c>
      <c r="F76" s="77">
        <v>2073515</v>
      </c>
      <c r="G76" s="77">
        <v>3019976</v>
      </c>
      <c r="H76" s="77">
        <v>2819552</v>
      </c>
      <c r="I76" s="77">
        <v>3591460</v>
      </c>
      <c r="J76" s="77">
        <v>3307806</v>
      </c>
      <c r="K76" s="77">
        <v>3165008</v>
      </c>
      <c r="L76" s="77">
        <v>4283737</v>
      </c>
      <c r="M76" s="77">
        <v>4683100</v>
      </c>
      <c r="N76" s="77">
        <v>1200671</v>
      </c>
      <c r="O76" s="77">
        <f t="shared" si="1"/>
        <v>2814064.846153846</v>
      </c>
      <c r="P76" s="68"/>
    </row>
    <row r="77" spans="1:16">
      <c r="A77" s="76" t="s">
        <v>3861</v>
      </c>
      <c r="B77" s="78">
        <v>-298182</v>
      </c>
      <c r="C77" s="78">
        <v>-306048</v>
      </c>
      <c r="D77" s="78">
        <v>-311201</v>
      </c>
      <c r="E77" s="78">
        <v>-295477</v>
      </c>
      <c r="F77" s="78">
        <v>-282783</v>
      </c>
      <c r="G77" s="78">
        <v>-287554</v>
      </c>
      <c r="H77" s="78">
        <v>-445540</v>
      </c>
      <c r="I77" s="78">
        <v>-464261</v>
      </c>
      <c r="J77" s="78">
        <v>-448547</v>
      </c>
      <c r="K77" s="78">
        <v>-429051</v>
      </c>
      <c r="L77" s="78">
        <v>-408124</v>
      </c>
      <c r="M77" s="78">
        <v>-368696</v>
      </c>
      <c r="N77" s="78">
        <v>-284192</v>
      </c>
      <c r="O77" s="78">
        <f t="shared" si="1"/>
        <v>-356127.38461538462</v>
      </c>
      <c r="P77" s="72"/>
    </row>
    <row r="78" spans="1:16">
      <c r="A78" s="79" t="s">
        <v>3860</v>
      </c>
      <c r="B78" s="78">
        <v>-298182</v>
      </c>
      <c r="C78" s="78">
        <v>-306048</v>
      </c>
      <c r="D78" s="78">
        <v>-311201</v>
      </c>
      <c r="E78" s="78">
        <v>-295477</v>
      </c>
      <c r="F78" s="78">
        <v>-282783</v>
      </c>
      <c r="G78" s="78">
        <v>-287554</v>
      </c>
      <c r="H78" s="78">
        <v>-445540</v>
      </c>
      <c r="I78" s="78">
        <v>-464261</v>
      </c>
      <c r="J78" s="78">
        <v>-448547</v>
      </c>
      <c r="K78" s="78">
        <v>-429051</v>
      </c>
      <c r="L78" s="78">
        <v>-408124</v>
      </c>
      <c r="M78" s="78">
        <v>-368696</v>
      </c>
      <c r="N78" s="78">
        <v>-284192</v>
      </c>
      <c r="O78" s="78">
        <f t="shared" si="1"/>
        <v>-356127.38461538462</v>
      </c>
      <c r="P78" s="72"/>
    </row>
    <row r="79" spans="1:16">
      <c r="A79" s="76" t="s">
        <v>3859</v>
      </c>
      <c r="B79" s="77">
        <v>0</v>
      </c>
      <c r="C79" s="77">
        <v>0</v>
      </c>
      <c r="D79" s="77">
        <v>0</v>
      </c>
      <c r="E79" s="77">
        <v>0</v>
      </c>
      <c r="F79" s="77">
        <v>0</v>
      </c>
      <c r="G79" s="77">
        <v>0</v>
      </c>
      <c r="H79" s="77">
        <v>0</v>
      </c>
      <c r="I79" s="77">
        <v>3412949</v>
      </c>
      <c r="J79" s="77">
        <v>0</v>
      </c>
      <c r="K79" s="77">
        <v>0</v>
      </c>
      <c r="L79" s="77">
        <v>0</v>
      </c>
      <c r="M79" s="77">
        <v>0</v>
      </c>
      <c r="N79" s="77">
        <v>0</v>
      </c>
      <c r="O79" s="77">
        <f t="shared" si="1"/>
        <v>262534.53846153844</v>
      </c>
      <c r="P79" s="68"/>
    </row>
    <row r="80" spans="1:16">
      <c r="A80" s="79" t="s">
        <v>3858</v>
      </c>
      <c r="B80" s="77">
        <v>0</v>
      </c>
      <c r="C80" s="77">
        <v>0</v>
      </c>
      <c r="D80" s="77">
        <v>0</v>
      </c>
      <c r="E80" s="77">
        <v>0</v>
      </c>
      <c r="F80" s="77">
        <v>0</v>
      </c>
      <c r="G80" s="77">
        <v>0</v>
      </c>
      <c r="H80" s="77">
        <v>0</v>
      </c>
      <c r="I80" s="77">
        <v>3412949</v>
      </c>
      <c r="J80" s="77">
        <v>0</v>
      </c>
      <c r="K80" s="77">
        <v>0</v>
      </c>
      <c r="L80" s="77">
        <v>0</v>
      </c>
      <c r="M80" s="77">
        <v>0</v>
      </c>
      <c r="N80" s="77">
        <v>0</v>
      </c>
      <c r="O80" s="77">
        <f t="shared" si="1"/>
        <v>262534.53846153844</v>
      </c>
      <c r="P80" s="68"/>
    </row>
    <row r="81" spans="1:16">
      <c r="A81" s="76" t="s">
        <v>3857</v>
      </c>
      <c r="B81" s="77">
        <v>8454442</v>
      </c>
      <c r="C81" s="77">
        <v>7142605</v>
      </c>
      <c r="D81" s="77">
        <v>4034280</v>
      </c>
      <c r="E81" s="77">
        <v>3591688</v>
      </c>
      <c r="F81" s="77">
        <v>1892991</v>
      </c>
      <c r="G81" s="77">
        <v>1664119</v>
      </c>
      <c r="H81" s="77">
        <v>1735850</v>
      </c>
      <c r="I81" s="77">
        <v>1276900</v>
      </c>
      <c r="J81" s="77">
        <v>3633391</v>
      </c>
      <c r="K81" s="77">
        <v>5150761</v>
      </c>
      <c r="L81" s="77">
        <v>2470961</v>
      </c>
      <c r="M81" s="77">
        <v>2395455</v>
      </c>
      <c r="N81" s="77">
        <v>5525591</v>
      </c>
      <c r="O81" s="77">
        <f t="shared" si="1"/>
        <v>3766848.769230769</v>
      </c>
      <c r="P81" s="68"/>
    </row>
    <row r="82" spans="1:16">
      <c r="A82" s="79" t="s">
        <v>3856</v>
      </c>
      <c r="B82" s="77">
        <v>8454442</v>
      </c>
      <c r="C82" s="77">
        <v>7142605</v>
      </c>
      <c r="D82" s="77">
        <v>4034280</v>
      </c>
      <c r="E82" s="77">
        <v>3591688</v>
      </c>
      <c r="F82" s="77">
        <v>1892991</v>
      </c>
      <c r="G82" s="77">
        <v>1664119</v>
      </c>
      <c r="H82" s="77">
        <v>1735850</v>
      </c>
      <c r="I82" s="77">
        <v>1276900</v>
      </c>
      <c r="J82" s="77">
        <v>3633391</v>
      </c>
      <c r="K82" s="77">
        <v>5150761</v>
      </c>
      <c r="L82" s="77">
        <v>2470961</v>
      </c>
      <c r="M82" s="77">
        <v>2395455</v>
      </c>
      <c r="N82" s="77">
        <v>5525591</v>
      </c>
      <c r="O82" s="77">
        <f t="shared" si="1"/>
        <v>3766848.769230769</v>
      </c>
      <c r="P82" s="68"/>
    </row>
    <row r="83" spans="1:16">
      <c r="A83" s="76" t="s">
        <v>3855</v>
      </c>
      <c r="B83" s="77">
        <v>118831</v>
      </c>
      <c r="C83" s="77">
        <v>50305</v>
      </c>
      <c r="D83" s="77">
        <v>0</v>
      </c>
      <c r="E83" s="77">
        <v>36481</v>
      </c>
      <c r="F83" s="77">
        <v>34983</v>
      </c>
      <c r="G83" s="77">
        <v>57910</v>
      </c>
      <c r="H83" s="77">
        <v>22431</v>
      </c>
      <c r="I83" s="77">
        <v>14136</v>
      </c>
      <c r="J83" s="77">
        <v>0</v>
      </c>
      <c r="K83" s="77">
        <v>0</v>
      </c>
      <c r="L83" s="77">
        <v>0</v>
      </c>
      <c r="M83" s="77">
        <v>0</v>
      </c>
      <c r="N83" s="77">
        <v>0</v>
      </c>
      <c r="O83" s="77">
        <f t="shared" si="1"/>
        <v>25775.153846153848</v>
      </c>
      <c r="P83" s="68"/>
    </row>
    <row r="84" spans="1:16">
      <c r="A84" s="76" t="s">
        <v>3854</v>
      </c>
      <c r="B84" s="77">
        <v>554028</v>
      </c>
      <c r="C84" s="77">
        <v>551314</v>
      </c>
      <c r="D84" s="77">
        <v>549770</v>
      </c>
      <c r="E84" s="77">
        <v>549449</v>
      </c>
      <c r="F84" s="77">
        <v>545942</v>
      </c>
      <c r="G84" s="77">
        <v>543111</v>
      </c>
      <c r="H84" s="77">
        <v>543111</v>
      </c>
      <c r="I84" s="77">
        <v>538649</v>
      </c>
      <c r="J84" s="77">
        <v>531254</v>
      </c>
      <c r="K84" s="77">
        <v>523598</v>
      </c>
      <c r="L84" s="77">
        <v>522955</v>
      </c>
      <c r="M84" s="77">
        <v>521351</v>
      </c>
      <c r="N84" s="77">
        <v>556373</v>
      </c>
      <c r="O84" s="77">
        <f t="shared" si="1"/>
        <v>540838.84615384613</v>
      </c>
      <c r="P84" s="68"/>
    </row>
    <row r="85" spans="1:16">
      <c r="A85" s="79" t="s">
        <v>3853</v>
      </c>
      <c r="B85" s="77">
        <v>672859</v>
      </c>
      <c r="C85" s="77">
        <v>601619</v>
      </c>
      <c r="D85" s="77">
        <v>549770</v>
      </c>
      <c r="E85" s="77">
        <v>585930</v>
      </c>
      <c r="F85" s="77">
        <v>580925</v>
      </c>
      <c r="G85" s="77">
        <v>601021</v>
      </c>
      <c r="H85" s="77">
        <v>565542</v>
      </c>
      <c r="I85" s="77">
        <v>552784</v>
      </c>
      <c r="J85" s="77">
        <v>531254</v>
      </c>
      <c r="K85" s="77">
        <v>523598</v>
      </c>
      <c r="L85" s="77">
        <v>522955</v>
      </c>
      <c r="M85" s="77">
        <v>521351</v>
      </c>
      <c r="N85" s="77">
        <v>556373</v>
      </c>
      <c r="O85" s="77">
        <f t="shared" si="1"/>
        <v>566613.92307692312</v>
      </c>
      <c r="P85" s="68"/>
    </row>
    <row r="86" spans="1:16">
      <c r="A86" s="76" t="s">
        <v>3852</v>
      </c>
      <c r="B86" s="77">
        <v>9549269</v>
      </c>
      <c r="C86" s="77">
        <v>9646653</v>
      </c>
      <c r="D86" s="77">
        <v>9644009</v>
      </c>
      <c r="E86" s="77">
        <v>9977843</v>
      </c>
      <c r="F86" s="77">
        <v>9998131</v>
      </c>
      <c r="G86" s="77">
        <v>10363375</v>
      </c>
      <c r="H86" s="77">
        <v>10466896</v>
      </c>
      <c r="I86" s="77">
        <v>10556049</v>
      </c>
      <c r="J86" s="77">
        <v>11082935</v>
      </c>
      <c r="K86" s="77">
        <v>11039686</v>
      </c>
      <c r="L86" s="77">
        <v>11089724</v>
      </c>
      <c r="M86" s="77">
        <v>11116701</v>
      </c>
      <c r="N86" s="77">
        <v>9719847</v>
      </c>
      <c r="O86" s="77">
        <f t="shared" si="1"/>
        <v>10327009.076923076</v>
      </c>
      <c r="P86" s="68"/>
    </row>
    <row r="87" spans="1:16">
      <c r="A87" s="76" t="s">
        <v>3851</v>
      </c>
      <c r="B87" s="77">
        <v>3800</v>
      </c>
      <c r="C87" s="77">
        <v>3800</v>
      </c>
      <c r="D87" s="77">
        <v>3800</v>
      </c>
      <c r="E87" s="77">
        <v>3800</v>
      </c>
      <c r="F87" s="77">
        <v>98800</v>
      </c>
      <c r="G87" s="77">
        <v>3800</v>
      </c>
      <c r="H87" s="77">
        <v>3800</v>
      </c>
      <c r="I87" s="77">
        <v>3800</v>
      </c>
      <c r="J87" s="77">
        <v>3800</v>
      </c>
      <c r="K87" s="78">
        <v>-64248</v>
      </c>
      <c r="L87" s="77">
        <v>3800</v>
      </c>
      <c r="M87" s="77">
        <v>3800</v>
      </c>
      <c r="N87" s="77">
        <v>3800</v>
      </c>
      <c r="O87" s="77">
        <f t="shared" si="1"/>
        <v>5873.2307692307695</v>
      </c>
      <c r="P87" s="68"/>
    </row>
    <row r="88" spans="1:16">
      <c r="A88" s="76" t="s">
        <v>3850</v>
      </c>
      <c r="B88" s="77">
        <v>0</v>
      </c>
      <c r="C88" s="77">
        <v>0</v>
      </c>
      <c r="D88" s="77">
        <v>0</v>
      </c>
      <c r="E88" s="77">
        <v>0</v>
      </c>
      <c r="F88" s="77">
        <v>0</v>
      </c>
      <c r="G88" s="77">
        <v>0</v>
      </c>
      <c r="H88" s="77">
        <v>0</v>
      </c>
      <c r="I88" s="77">
        <v>0</v>
      </c>
      <c r="J88" s="77">
        <v>0</v>
      </c>
      <c r="K88" s="77">
        <v>0</v>
      </c>
      <c r="L88" s="77">
        <v>0</v>
      </c>
      <c r="M88" s="77">
        <v>0</v>
      </c>
      <c r="N88" s="77">
        <v>548</v>
      </c>
      <c r="O88" s="77">
        <f t="shared" si="1"/>
        <v>42.153846153846153</v>
      </c>
      <c r="P88" s="68"/>
    </row>
    <row r="89" spans="1:16">
      <c r="A89" s="79" t="s">
        <v>3849</v>
      </c>
      <c r="B89" s="77">
        <v>9553070</v>
      </c>
      <c r="C89" s="77">
        <v>9650453</v>
      </c>
      <c r="D89" s="77">
        <v>9647809</v>
      </c>
      <c r="E89" s="77">
        <v>9981643</v>
      </c>
      <c r="F89" s="77">
        <v>10096931</v>
      </c>
      <c r="G89" s="77">
        <v>10367175</v>
      </c>
      <c r="H89" s="77">
        <v>10470696</v>
      </c>
      <c r="I89" s="77">
        <v>10559849</v>
      </c>
      <c r="J89" s="77">
        <v>11086735</v>
      </c>
      <c r="K89" s="77">
        <v>10975438</v>
      </c>
      <c r="L89" s="77">
        <v>11093523</v>
      </c>
      <c r="M89" s="77">
        <v>11120500</v>
      </c>
      <c r="N89" s="77">
        <v>9724195</v>
      </c>
      <c r="O89" s="77">
        <f t="shared" si="1"/>
        <v>10332924.384615384</v>
      </c>
      <c r="P89" s="68"/>
    </row>
    <row r="90" spans="1:16">
      <c r="A90" s="76" t="s">
        <v>3848</v>
      </c>
      <c r="B90" s="77">
        <v>1229755</v>
      </c>
      <c r="C90" s="77">
        <v>1224526</v>
      </c>
      <c r="D90" s="77">
        <v>1144799</v>
      </c>
      <c r="E90" s="77">
        <v>1243335</v>
      </c>
      <c r="F90" s="77">
        <v>1358551</v>
      </c>
      <c r="G90" s="77">
        <v>1254534</v>
      </c>
      <c r="H90" s="77">
        <v>1189115</v>
      </c>
      <c r="I90" s="77">
        <v>1196426</v>
      </c>
      <c r="J90" s="77">
        <v>1205825</v>
      </c>
      <c r="K90" s="77">
        <v>1273508</v>
      </c>
      <c r="L90" s="77">
        <v>1278478</v>
      </c>
      <c r="M90" s="77">
        <v>980699</v>
      </c>
      <c r="N90" s="77">
        <v>1307851</v>
      </c>
      <c r="O90" s="77">
        <f t="shared" si="1"/>
        <v>1222107.8461538462</v>
      </c>
      <c r="P90" s="68"/>
    </row>
    <row r="91" spans="1:16">
      <c r="A91" s="79" t="s">
        <v>3847</v>
      </c>
      <c r="B91" s="77">
        <v>1229755</v>
      </c>
      <c r="C91" s="77">
        <v>1224526</v>
      </c>
      <c r="D91" s="77">
        <v>1144799</v>
      </c>
      <c r="E91" s="77">
        <v>1243335</v>
      </c>
      <c r="F91" s="77">
        <v>1358551</v>
      </c>
      <c r="G91" s="77">
        <v>1254534</v>
      </c>
      <c r="H91" s="77">
        <v>1189115</v>
      </c>
      <c r="I91" s="77">
        <v>1196426</v>
      </c>
      <c r="J91" s="77">
        <v>1205825</v>
      </c>
      <c r="K91" s="77">
        <v>1273508</v>
      </c>
      <c r="L91" s="77">
        <v>1278478</v>
      </c>
      <c r="M91" s="77">
        <v>980699</v>
      </c>
      <c r="N91" s="77">
        <v>1307851</v>
      </c>
      <c r="O91" s="77">
        <f t="shared" si="1"/>
        <v>1222107.8461538462</v>
      </c>
      <c r="P91" s="68"/>
    </row>
    <row r="92" spans="1:16">
      <c r="A92" s="76" t="s">
        <v>3846</v>
      </c>
      <c r="B92" s="77">
        <v>0</v>
      </c>
      <c r="C92" s="77">
        <v>0</v>
      </c>
      <c r="D92" s="77">
        <v>0</v>
      </c>
      <c r="E92" s="77">
        <v>0</v>
      </c>
      <c r="F92" s="77">
        <v>0</v>
      </c>
      <c r="G92" s="77">
        <v>0</v>
      </c>
      <c r="H92" s="77">
        <v>160530</v>
      </c>
      <c r="I92" s="77">
        <v>0</v>
      </c>
      <c r="J92" s="77">
        <v>0</v>
      </c>
      <c r="K92" s="77">
        <v>0</v>
      </c>
      <c r="L92" s="77">
        <v>0</v>
      </c>
      <c r="M92" s="77">
        <v>0</v>
      </c>
      <c r="N92" s="77">
        <v>0</v>
      </c>
      <c r="O92" s="77">
        <f t="shared" si="1"/>
        <v>12348.461538461539</v>
      </c>
      <c r="P92" s="68"/>
    </row>
    <row r="93" spans="1:16">
      <c r="A93" s="76" t="s">
        <v>3845</v>
      </c>
      <c r="B93" s="77">
        <v>709849</v>
      </c>
      <c r="C93" s="77">
        <v>619470</v>
      </c>
      <c r="D93" s="77">
        <v>529091</v>
      </c>
      <c r="E93" s="77">
        <v>438711</v>
      </c>
      <c r="F93" s="77">
        <v>348332</v>
      </c>
      <c r="G93" s="77">
        <v>257950</v>
      </c>
      <c r="H93" s="77">
        <v>225484</v>
      </c>
      <c r="I93" s="77">
        <v>134636</v>
      </c>
      <c r="J93" s="77">
        <v>43787</v>
      </c>
      <c r="K93" s="77">
        <v>1115964</v>
      </c>
      <c r="L93" s="77">
        <v>1013186</v>
      </c>
      <c r="M93" s="77">
        <v>910408</v>
      </c>
      <c r="N93" s="77">
        <v>800228</v>
      </c>
      <c r="O93" s="77">
        <f t="shared" si="1"/>
        <v>549776.61538461538</v>
      </c>
      <c r="P93" s="68"/>
    </row>
    <row r="94" spans="1:16">
      <c r="A94" s="76" t="s">
        <v>3844</v>
      </c>
      <c r="B94" s="77">
        <v>22258</v>
      </c>
      <c r="C94" s="77">
        <v>64919</v>
      </c>
      <c r="D94" s="77">
        <v>59539</v>
      </c>
      <c r="E94" s="77">
        <v>51902</v>
      </c>
      <c r="F94" s="77">
        <v>45393</v>
      </c>
      <c r="G94" s="77">
        <v>39373</v>
      </c>
      <c r="H94" s="77">
        <v>33352</v>
      </c>
      <c r="I94" s="77">
        <v>27332</v>
      </c>
      <c r="J94" s="77">
        <v>21312</v>
      </c>
      <c r="K94" s="77">
        <v>15713</v>
      </c>
      <c r="L94" s="77">
        <v>10114</v>
      </c>
      <c r="M94" s="77">
        <v>3380</v>
      </c>
      <c r="N94" s="77">
        <v>24297</v>
      </c>
      <c r="O94" s="77">
        <f t="shared" si="1"/>
        <v>32221.846153846152</v>
      </c>
      <c r="P94" s="68"/>
    </row>
    <row r="95" spans="1:16">
      <c r="A95" s="76" t="s">
        <v>3843</v>
      </c>
      <c r="B95" s="77">
        <v>2</v>
      </c>
      <c r="C95" s="77">
        <v>2</v>
      </c>
      <c r="D95" s="77">
        <v>2</v>
      </c>
      <c r="E95" s="77">
        <v>2</v>
      </c>
      <c r="F95" s="77">
        <v>2</v>
      </c>
      <c r="G95" s="77">
        <v>2</v>
      </c>
      <c r="H95" s="77">
        <v>2</v>
      </c>
      <c r="I95" s="77">
        <v>2</v>
      </c>
      <c r="J95" s="77">
        <v>0</v>
      </c>
      <c r="K95" s="77">
        <v>0</v>
      </c>
      <c r="L95" s="77">
        <v>0</v>
      </c>
      <c r="M95" s="77">
        <v>0</v>
      </c>
      <c r="N95" s="77">
        <v>2</v>
      </c>
      <c r="O95" s="77">
        <f t="shared" si="1"/>
        <v>1.3846153846153846</v>
      </c>
      <c r="P95" s="68"/>
    </row>
    <row r="96" spans="1:16">
      <c r="A96" s="76" t="s">
        <v>3842</v>
      </c>
      <c r="B96" s="77">
        <v>738665</v>
      </c>
      <c r="C96" s="77">
        <v>397127</v>
      </c>
      <c r="D96" s="77">
        <v>705997</v>
      </c>
      <c r="E96" s="77">
        <v>526461</v>
      </c>
      <c r="F96" s="77">
        <v>346926</v>
      </c>
      <c r="G96" s="77">
        <v>671684</v>
      </c>
      <c r="H96" s="77">
        <v>487252</v>
      </c>
      <c r="I96" s="77">
        <v>303008</v>
      </c>
      <c r="J96" s="77">
        <v>622871</v>
      </c>
      <c r="K96" s="77">
        <v>438459</v>
      </c>
      <c r="L96" s="77">
        <v>259247</v>
      </c>
      <c r="M96" s="77">
        <v>75240</v>
      </c>
      <c r="N96" s="77">
        <v>568150</v>
      </c>
      <c r="O96" s="77">
        <f t="shared" si="1"/>
        <v>472391.30769230769</v>
      </c>
      <c r="P96" s="68"/>
    </row>
    <row r="97" spans="1:16">
      <c r="A97" s="76" t="s">
        <v>3841</v>
      </c>
      <c r="B97" s="77">
        <v>170786</v>
      </c>
      <c r="C97" s="77">
        <v>155260</v>
      </c>
      <c r="D97" s="77">
        <v>271266</v>
      </c>
      <c r="E97" s="77">
        <v>242587</v>
      </c>
      <c r="F97" s="77">
        <v>213907</v>
      </c>
      <c r="G97" s="77">
        <v>185228</v>
      </c>
      <c r="H97" s="77">
        <v>156549</v>
      </c>
      <c r="I97" s="77">
        <v>127870</v>
      </c>
      <c r="J97" s="77">
        <v>99191</v>
      </c>
      <c r="K97" s="77">
        <v>70511</v>
      </c>
      <c r="L97" s="77">
        <v>240837</v>
      </c>
      <c r="M97" s="77">
        <v>212158</v>
      </c>
      <c r="N97" s="77">
        <v>186312</v>
      </c>
      <c r="O97" s="77">
        <f t="shared" si="1"/>
        <v>179420.15384615384</v>
      </c>
      <c r="P97" s="68"/>
    </row>
    <row r="98" spans="1:16">
      <c r="A98" s="79" t="s">
        <v>3840</v>
      </c>
      <c r="B98" s="77">
        <v>1641559</v>
      </c>
      <c r="C98" s="77">
        <v>1236778</v>
      </c>
      <c r="D98" s="77">
        <v>1565894</v>
      </c>
      <c r="E98" s="77">
        <v>1259663</v>
      </c>
      <c r="F98" s="77">
        <v>954560</v>
      </c>
      <c r="G98" s="77">
        <v>1154236</v>
      </c>
      <c r="H98" s="77">
        <v>1063170</v>
      </c>
      <c r="I98" s="77">
        <v>592848</v>
      </c>
      <c r="J98" s="77">
        <v>787161</v>
      </c>
      <c r="K98" s="77">
        <v>1640648</v>
      </c>
      <c r="L98" s="77">
        <v>1523384</v>
      </c>
      <c r="M98" s="77">
        <v>1201186</v>
      </c>
      <c r="N98" s="77">
        <v>1578989</v>
      </c>
      <c r="O98" s="77">
        <f t="shared" si="1"/>
        <v>1246159.6923076923</v>
      </c>
      <c r="P98" s="68"/>
    </row>
    <row r="99" spans="1:16">
      <c r="A99" s="76" t="s">
        <v>3839</v>
      </c>
      <c r="B99" s="77">
        <v>0</v>
      </c>
      <c r="C99" s="77">
        <v>0</v>
      </c>
      <c r="D99" s="77">
        <v>0</v>
      </c>
      <c r="E99" s="77">
        <v>0</v>
      </c>
      <c r="F99" s="78">
        <v>-2</v>
      </c>
      <c r="G99" s="77">
        <v>0</v>
      </c>
      <c r="H99" s="78">
        <v>-2</v>
      </c>
      <c r="I99" s="78">
        <v>-2</v>
      </c>
      <c r="J99" s="77">
        <v>0</v>
      </c>
      <c r="K99" s="78">
        <v>-2</v>
      </c>
      <c r="L99" s="78">
        <v>-2</v>
      </c>
      <c r="M99" s="77">
        <v>0</v>
      </c>
      <c r="N99" s="77">
        <v>0</v>
      </c>
      <c r="O99" s="77">
        <f t="shared" si="1"/>
        <v>-0.76923076923076927</v>
      </c>
      <c r="P99" s="68"/>
    </row>
    <row r="100" spans="1:16">
      <c r="A100" s="79" t="s">
        <v>3838</v>
      </c>
      <c r="B100" s="77">
        <v>0</v>
      </c>
      <c r="C100" s="77">
        <v>0</v>
      </c>
      <c r="D100" s="77">
        <v>0</v>
      </c>
      <c r="E100" s="77">
        <v>0</v>
      </c>
      <c r="F100" s="78">
        <v>-2</v>
      </c>
      <c r="G100" s="77">
        <v>0</v>
      </c>
      <c r="H100" s="78">
        <v>-2</v>
      </c>
      <c r="I100" s="78">
        <v>-2</v>
      </c>
      <c r="J100" s="77">
        <v>0</v>
      </c>
      <c r="K100" s="78">
        <v>-2</v>
      </c>
      <c r="L100" s="78">
        <v>-2</v>
      </c>
      <c r="M100" s="77">
        <v>0</v>
      </c>
      <c r="N100" s="77">
        <v>0</v>
      </c>
      <c r="O100" s="77">
        <f t="shared" si="1"/>
        <v>-0.76923076923076927</v>
      </c>
      <c r="P100" s="68"/>
    </row>
    <row r="101" spans="1:16">
      <c r="A101" s="76" t="s">
        <v>3837</v>
      </c>
      <c r="B101" s="77">
        <v>17898344</v>
      </c>
      <c r="C101" s="77">
        <v>16285163</v>
      </c>
      <c r="D101" s="77">
        <v>16129340</v>
      </c>
      <c r="E101" s="77">
        <v>14643486</v>
      </c>
      <c r="F101" s="77">
        <v>16574757</v>
      </c>
      <c r="G101" s="77">
        <v>17341322</v>
      </c>
      <c r="H101" s="77">
        <v>19383709</v>
      </c>
      <c r="I101" s="77">
        <v>19162998</v>
      </c>
      <c r="J101" s="77">
        <v>15393365</v>
      </c>
      <c r="K101" s="77">
        <v>14693477</v>
      </c>
      <c r="L101" s="77">
        <v>15996543</v>
      </c>
      <c r="M101" s="77">
        <v>16508145</v>
      </c>
      <c r="N101" s="77">
        <v>18610337</v>
      </c>
      <c r="O101" s="77">
        <f t="shared" si="1"/>
        <v>16816998.923076924</v>
      </c>
      <c r="P101" s="68"/>
    </row>
    <row r="102" spans="1:16">
      <c r="A102" s="79" t="s">
        <v>3836</v>
      </c>
      <c r="B102" s="77">
        <v>17898344</v>
      </c>
      <c r="C102" s="77">
        <v>16285163</v>
      </c>
      <c r="D102" s="77">
        <v>16129340</v>
      </c>
      <c r="E102" s="77">
        <v>14643486</v>
      </c>
      <c r="F102" s="77">
        <v>16574757</v>
      </c>
      <c r="G102" s="77">
        <v>17341322</v>
      </c>
      <c r="H102" s="77">
        <v>19383709</v>
      </c>
      <c r="I102" s="77">
        <v>19162998</v>
      </c>
      <c r="J102" s="77">
        <v>15393365</v>
      </c>
      <c r="K102" s="77">
        <v>14693477</v>
      </c>
      <c r="L102" s="77">
        <v>15996543</v>
      </c>
      <c r="M102" s="77">
        <v>16508145</v>
      </c>
      <c r="N102" s="77">
        <v>18610337</v>
      </c>
      <c r="O102" s="77">
        <f t="shared" ref="O102:O165" si="2">AVERAGE(B102:N102)</f>
        <v>16816998.923076924</v>
      </c>
      <c r="P102" s="68"/>
    </row>
    <row r="103" spans="1:16">
      <c r="A103" s="76" t="s">
        <v>3835</v>
      </c>
      <c r="B103" s="77">
        <v>238056</v>
      </c>
      <c r="C103" s="77">
        <v>1661</v>
      </c>
      <c r="D103" s="77">
        <v>23859</v>
      </c>
      <c r="E103" s="77">
        <v>242</v>
      </c>
      <c r="F103" s="77">
        <v>0</v>
      </c>
      <c r="G103" s="77">
        <v>0</v>
      </c>
      <c r="H103" s="77">
        <v>0</v>
      </c>
      <c r="I103" s="77">
        <v>0</v>
      </c>
      <c r="J103" s="77">
        <v>0</v>
      </c>
      <c r="K103" s="77">
        <v>0</v>
      </c>
      <c r="L103" s="77">
        <v>0</v>
      </c>
      <c r="M103" s="77">
        <v>0</v>
      </c>
      <c r="N103" s="77">
        <v>828335</v>
      </c>
      <c r="O103" s="77">
        <f t="shared" si="2"/>
        <v>84011.769230769234</v>
      </c>
      <c r="P103" s="68"/>
    </row>
    <row r="104" spans="1:16">
      <c r="A104" s="79" t="s">
        <v>3834</v>
      </c>
      <c r="B104" s="77">
        <v>238056</v>
      </c>
      <c r="C104" s="77">
        <v>1661</v>
      </c>
      <c r="D104" s="77">
        <v>23859</v>
      </c>
      <c r="E104" s="77">
        <v>242</v>
      </c>
      <c r="F104" s="77">
        <v>0</v>
      </c>
      <c r="G104" s="77">
        <v>0</v>
      </c>
      <c r="H104" s="77">
        <v>0</v>
      </c>
      <c r="I104" s="77">
        <v>0</v>
      </c>
      <c r="J104" s="77">
        <v>0</v>
      </c>
      <c r="K104" s="77">
        <v>0</v>
      </c>
      <c r="L104" s="77">
        <v>0</v>
      </c>
      <c r="M104" s="77">
        <v>0</v>
      </c>
      <c r="N104" s="77">
        <v>828335</v>
      </c>
      <c r="O104" s="77">
        <f t="shared" si="2"/>
        <v>84011.769230769234</v>
      </c>
      <c r="P104" s="68"/>
    </row>
    <row r="105" spans="1:16">
      <c r="A105" s="80" t="s">
        <v>3833</v>
      </c>
      <c r="B105" s="81">
        <v>67319458</v>
      </c>
      <c r="C105" s="81">
        <v>65233503</v>
      </c>
      <c r="D105" s="81">
        <v>62108658</v>
      </c>
      <c r="E105" s="81">
        <v>56811722</v>
      </c>
      <c r="F105" s="81">
        <v>53953111</v>
      </c>
      <c r="G105" s="81">
        <v>59640808</v>
      </c>
      <c r="H105" s="81">
        <v>62346661</v>
      </c>
      <c r="I105" s="81">
        <v>66344103</v>
      </c>
      <c r="J105" s="81">
        <v>62670084</v>
      </c>
      <c r="K105" s="81">
        <v>60215228</v>
      </c>
      <c r="L105" s="81">
        <v>58385405</v>
      </c>
      <c r="M105" s="81">
        <v>62526287</v>
      </c>
      <c r="N105" s="81">
        <v>67146685</v>
      </c>
      <c r="O105" s="81">
        <f t="shared" si="2"/>
        <v>61900131.769230768</v>
      </c>
      <c r="P105" s="75"/>
    </row>
    <row r="106" spans="1:16">
      <c r="A106" s="82"/>
      <c r="B106" s="83"/>
      <c r="C106" s="83"/>
      <c r="D106" s="83"/>
      <c r="E106" s="83"/>
      <c r="F106" s="83"/>
      <c r="G106" s="83"/>
      <c r="H106" s="83"/>
      <c r="I106" s="83"/>
      <c r="J106" s="83"/>
      <c r="K106" s="83"/>
      <c r="L106" s="83"/>
      <c r="M106" s="83"/>
      <c r="N106" s="83"/>
      <c r="O106" s="83"/>
      <c r="P106" s="56"/>
    </row>
    <row r="107" spans="1:16">
      <c r="A107" s="84" t="s">
        <v>3832</v>
      </c>
      <c r="B107" s="83"/>
      <c r="C107" s="83"/>
      <c r="D107" s="83"/>
      <c r="E107" s="83"/>
      <c r="F107" s="83"/>
      <c r="G107" s="83"/>
      <c r="H107" s="83"/>
      <c r="I107" s="83"/>
      <c r="J107" s="83"/>
      <c r="K107" s="83"/>
      <c r="L107" s="83"/>
      <c r="M107" s="83"/>
      <c r="N107" s="83"/>
      <c r="O107" s="83"/>
      <c r="P107" s="56"/>
    </row>
    <row r="108" spans="1:16">
      <c r="A108" s="76" t="s">
        <v>3831</v>
      </c>
      <c r="B108" s="77">
        <v>13997450</v>
      </c>
      <c r="C108" s="77">
        <v>13133469</v>
      </c>
      <c r="D108" s="77">
        <v>12262030</v>
      </c>
      <c r="E108" s="77">
        <v>11489803</v>
      </c>
      <c r="F108" s="77">
        <v>10763403</v>
      </c>
      <c r="G108" s="77">
        <v>9908921</v>
      </c>
      <c r="H108" s="77">
        <v>8928788</v>
      </c>
      <c r="I108" s="77">
        <v>7860489</v>
      </c>
      <c r="J108" s="77">
        <v>6804685</v>
      </c>
      <c r="K108" s="77">
        <v>5959758</v>
      </c>
      <c r="L108" s="77">
        <v>5193369</v>
      </c>
      <c r="M108" s="77">
        <v>4333879</v>
      </c>
      <c r="N108" s="77">
        <v>11954395</v>
      </c>
      <c r="O108" s="77">
        <f t="shared" si="2"/>
        <v>9430033.7692307699</v>
      </c>
      <c r="P108" s="68"/>
    </row>
    <row r="109" spans="1:16">
      <c r="A109" s="76" t="s">
        <v>3830</v>
      </c>
      <c r="B109" s="77">
        <v>0</v>
      </c>
      <c r="C109" s="77">
        <v>0</v>
      </c>
      <c r="D109" s="77">
        <v>0</v>
      </c>
      <c r="E109" s="77">
        <v>0</v>
      </c>
      <c r="F109" s="77">
        <v>0</v>
      </c>
      <c r="G109" s="77">
        <v>0</v>
      </c>
      <c r="H109" s="77">
        <v>0</v>
      </c>
      <c r="I109" s="77">
        <v>0</v>
      </c>
      <c r="J109" s="77">
        <v>0</v>
      </c>
      <c r="K109" s="77">
        <v>0</v>
      </c>
      <c r="L109" s="77">
        <v>0</v>
      </c>
      <c r="M109" s="77">
        <v>0</v>
      </c>
      <c r="N109" s="77">
        <v>2988599</v>
      </c>
      <c r="O109" s="77">
        <f t="shared" si="2"/>
        <v>229892.23076923078</v>
      </c>
      <c r="P109" s="68"/>
    </row>
    <row r="110" spans="1:16">
      <c r="A110" s="76" t="s">
        <v>3829</v>
      </c>
      <c r="B110" s="77">
        <v>4617549</v>
      </c>
      <c r="C110" s="77">
        <v>4652267</v>
      </c>
      <c r="D110" s="77">
        <v>4614638</v>
      </c>
      <c r="E110" s="77">
        <v>4687516</v>
      </c>
      <c r="F110" s="77">
        <v>4820101</v>
      </c>
      <c r="G110" s="77">
        <v>4751411</v>
      </c>
      <c r="H110" s="77">
        <v>4817540</v>
      </c>
      <c r="I110" s="77">
        <v>4995025</v>
      </c>
      <c r="J110" s="77">
        <v>4949761</v>
      </c>
      <c r="K110" s="77">
        <v>5108067</v>
      </c>
      <c r="L110" s="77">
        <v>5265281</v>
      </c>
      <c r="M110" s="77">
        <v>5418447</v>
      </c>
      <c r="N110" s="77">
        <v>4429498</v>
      </c>
      <c r="O110" s="77">
        <f t="shared" si="2"/>
        <v>4855930.846153846</v>
      </c>
      <c r="P110" s="68"/>
    </row>
    <row r="111" spans="1:16">
      <c r="A111" s="76" t="s">
        <v>3828</v>
      </c>
      <c r="B111" s="77">
        <v>338141</v>
      </c>
      <c r="C111" s="77">
        <v>338569</v>
      </c>
      <c r="D111" s="77">
        <v>338996</v>
      </c>
      <c r="E111" s="77">
        <v>339423</v>
      </c>
      <c r="F111" s="77">
        <v>339850</v>
      </c>
      <c r="G111" s="77">
        <v>340278</v>
      </c>
      <c r="H111" s="77">
        <v>340705</v>
      </c>
      <c r="I111" s="77">
        <v>341132</v>
      </c>
      <c r="J111" s="77">
        <v>341560</v>
      </c>
      <c r="K111" s="77">
        <v>341971</v>
      </c>
      <c r="L111" s="77">
        <v>342397</v>
      </c>
      <c r="M111" s="77">
        <v>342858</v>
      </c>
      <c r="N111" s="77">
        <v>337714</v>
      </c>
      <c r="O111" s="77">
        <f t="shared" si="2"/>
        <v>340276.46153846156</v>
      </c>
      <c r="P111" s="68"/>
    </row>
    <row r="112" spans="1:16">
      <c r="A112" s="76" t="s">
        <v>3827</v>
      </c>
      <c r="B112" s="77">
        <v>0</v>
      </c>
      <c r="C112" s="77">
        <v>0</v>
      </c>
      <c r="D112" s="77">
        <v>0</v>
      </c>
      <c r="E112" s="77">
        <v>0</v>
      </c>
      <c r="F112" s="77">
        <v>0</v>
      </c>
      <c r="G112" s="77">
        <v>0</v>
      </c>
      <c r="H112" s="77">
        <v>0</v>
      </c>
      <c r="I112" s="77">
        <v>0</v>
      </c>
      <c r="J112" s="77">
        <v>0</v>
      </c>
      <c r="K112" s="77">
        <v>0</v>
      </c>
      <c r="L112" s="77">
        <v>0</v>
      </c>
      <c r="M112" s="77">
        <v>0</v>
      </c>
      <c r="N112" s="77">
        <v>0</v>
      </c>
      <c r="O112" s="77">
        <f t="shared" si="2"/>
        <v>0</v>
      </c>
      <c r="P112" s="68"/>
    </row>
    <row r="113" spans="1:16">
      <c r="A113" s="76" t="s">
        <v>3826</v>
      </c>
      <c r="B113" s="77">
        <v>10702462</v>
      </c>
      <c r="C113" s="77">
        <v>10702462</v>
      </c>
      <c r="D113" s="77">
        <v>10702462</v>
      </c>
      <c r="E113" s="77">
        <v>10702462</v>
      </c>
      <c r="F113" s="77">
        <v>10702462</v>
      </c>
      <c r="G113" s="77">
        <v>10702462</v>
      </c>
      <c r="H113" s="77">
        <v>10702462</v>
      </c>
      <c r="I113" s="77">
        <v>10702462</v>
      </c>
      <c r="J113" s="77">
        <v>10702462</v>
      </c>
      <c r="K113" s="77">
        <v>10702462</v>
      </c>
      <c r="L113" s="77">
        <v>10702462</v>
      </c>
      <c r="M113" s="77">
        <v>10702923</v>
      </c>
      <c r="N113" s="77">
        <v>10702462</v>
      </c>
      <c r="O113" s="77">
        <f t="shared" si="2"/>
        <v>10702497.461538462</v>
      </c>
      <c r="P113" s="68"/>
    </row>
    <row r="114" spans="1:16">
      <c r="A114" s="76" t="s">
        <v>3825</v>
      </c>
      <c r="B114" s="78">
        <v>-642513</v>
      </c>
      <c r="C114" s="78">
        <v>-654680</v>
      </c>
      <c r="D114" s="77">
        <v>0</v>
      </c>
      <c r="E114" s="78">
        <v>-824364</v>
      </c>
      <c r="F114" s="78">
        <v>-761316</v>
      </c>
      <c r="G114" s="77">
        <v>0</v>
      </c>
      <c r="H114" s="78">
        <v>-637617</v>
      </c>
      <c r="I114" s="78">
        <v>-568405</v>
      </c>
      <c r="J114" s="77">
        <v>0</v>
      </c>
      <c r="K114" s="78">
        <v>-423507</v>
      </c>
      <c r="L114" s="78">
        <v>-333188</v>
      </c>
      <c r="M114" s="77">
        <v>0</v>
      </c>
      <c r="N114" s="77">
        <v>0</v>
      </c>
      <c r="O114" s="77">
        <f t="shared" si="2"/>
        <v>-372737.69230769231</v>
      </c>
      <c r="P114" s="68"/>
    </row>
    <row r="115" spans="1:16">
      <c r="A115" s="76" t="s">
        <v>3824</v>
      </c>
      <c r="B115" s="78">
        <v>-16804399</v>
      </c>
      <c r="C115" s="78">
        <v>-17846646</v>
      </c>
      <c r="D115" s="77">
        <v>0</v>
      </c>
      <c r="E115" s="78">
        <v>-19941690</v>
      </c>
      <c r="F115" s="78">
        <v>-20214499</v>
      </c>
      <c r="G115" s="77">
        <v>0</v>
      </c>
      <c r="H115" s="78">
        <v>-20355430</v>
      </c>
      <c r="I115" s="78">
        <v>-20243529</v>
      </c>
      <c r="J115" s="77">
        <v>0</v>
      </c>
      <c r="K115" s="78">
        <v>-19075716</v>
      </c>
      <c r="L115" s="78">
        <v>-19793974</v>
      </c>
      <c r="M115" s="77">
        <v>0</v>
      </c>
      <c r="N115" s="77">
        <v>0</v>
      </c>
      <c r="O115" s="77">
        <f t="shared" si="2"/>
        <v>-11867375.615384616</v>
      </c>
      <c r="P115" s="68"/>
    </row>
    <row r="116" spans="1:16">
      <c r="A116" s="76" t="s">
        <v>3823</v>
      </c>
      <c r="B116" s="77">
        <v>29210411</v>
      </c>
      <c r="C116" s="77">
        <v>27280684</v>
      </c>
      <c r="D116" s="77">
        <v>23675517</v>
      </c>
      <c r="E116" s="77">
        <v>20535953</v>
      </c>
      <c r="F116" s="77">
        <v>17479396</v>
      </c>
      <c r="G116" s="77">
        <v>13868218</v>
      </c>
      <c r="H116" s="77">
        <v>10808780</v>
      </c>
      <c r="I116" s="77">
        <v>7995431</v>
      </c>
      <c r="J116" s="77">
        <v>5971605</v>
      </c>
      <c r="K116" s="77">
        <v>3568920</v>
      </c>
      <c r="L116" s="77">
        <v>2193085</v>
      </c>
      <c r="M116" s="77">
        <v>2152267</v>
      </c>
      <c r="N116" s="77">
        <v>30715762</v>
      </c>
      <c r="O116" s="77">
        <f t="shared" si="2"/>
        <v>15035079.153846154</v>
      </c>
      <c r="P116" s="68"/>
    </row>
    <row r="117" spans="1:16">
      <c r="A117" s="76" t="s">
        <v>3822</v>
      </c>
      <c r="B117" s="77">
        <v>95605</v>
      </c>
      <c r="C117" s="77">
        <v>268899</v>
      </c>
      <c r="D117" s="77">
        <v>499836</v>
      </c>
      <c r="E117" s="77">
        <v>422921</v>
      </c>
      <c r="F117" s="77">
        <v>441736</v>
      </c>
      <c r="G117" s="77">
        <v>500811</v>
      </c>
      <c r="H117" s="77">
        <v>135008</v>
      </c>
      <c r="I117" s="77">
        <v>12847</v>
      </c>
      <c r="J117" s="77">
        <v>147289</v>
      </c>
      <c r="K117" s="77">
        <v>203220</v>
      </c>
      <c r="L117" s="77">
        <v>635353</v>
      </c>
      <c r="M117" s="77">
        <v>421944</v>
      </c>
      <c r="N117" s="77">
        <v>129976</v>
      </c>
      <c r="O117" s="77">
        <f t="shared" si="2"/>
        <v>301188.07692307694</v>
      </c>
      <c r="P117" s="68"/>
    </row>
    <row r="118" spans="1:16">
      <c r="A118" s="76" t="s">
        <v>3821</v>
      </c>
      <c r="B118" s="77">
        <v>0</v>
      </c>
      <c r="C118" s="77">
        <v>0</v>
      </c>
      <c r="D118" s="77">
        <v>49734</v>
      </c>
      <c r="E118" s="77">
        <v>0</v>
      </c>
      <c r="F118" s="77">
        <v>0</v>
      </c>
      <c r="G118" s="77">
        <v>56911</v>
      </c>
      <c r="H118" s="77">
        <v>0</v>
      </c>
      <c r="I118" s="77">
        <v>0</v>
      </c>
      <c r="J118" s="77">
        <v>70061</v>
      </c>
      <c r="K118" s="77">
        <v>0</v>
      </c>
      <c r="L118" s="77">
        <v>0</v>
      </c>
      <c r="M118" s="77">
        <v>90117</v>
      </c>
      <c r="N118" s="77">
        <v>47023</v>
      </c>
      <c r="O118" s="77">
        <f t="shared" si="2"/>
        <v>24142</v>
      </c>
      <c r="P118" s="68"/>
    </row>
    <row r="119" spans="1:16">
      <c r="A119" s="76" t="s">
        <v>3820</v>
      </c>
      <c r="B119" s="77">
        <v>498951</v>
      </c>
      <c r="C119" s="77">
        <v>498951</v>
      </c>
      <c r="D119" s="77">
        <v>498951</v>
      </c>
      <c r="E119" s="77">
        <v>498951</v>
      </c>
      <c r="F119" s="77">
        <v>498951</v>
      </c>
      <c r="G119" s="77">
        <v>498951</v>
      </c>
      <c r="H119" s="77">
        <v>498951</v>
      </c>
      <c r="I119" s="77">
        <v>498951</v>
      </c>
      <c r="J119" s="77">
        <v>498951</v>
      </c>
      <c r="K119" s="77">
        <v>498951</v>
      </c>
      <c r="L119" s="77">
        <v>498951</v>
      </c>
      <c r="M119" s="77">
        <v>478438</v>
      </c>
      <c r="N119" s="77">
        <v>498951</v>
      </c>
      <c r="O119" s="77">
        <f t="shared" si="2"/>
        <v>497373.07692307694</v>
      </c>
      <c r="P119" s="68"/>
    </row>
    <row r="120" spans="1:16">
      <c r="A120" s="76" t="s">
        <v>3819</v>
      </c>
      <c r="B120" s="77">
        <v>229298</v>
      </c>
      <c r="C120" s="77">
        <v>229298</v>
      </c>
      <c r="D120" s="77">
        <v>227941</v>
      </c>
      <c r="E120" s="77">
        <v>228860</v>
      </c>
      <c r="F120" s="77">
        <v>228980</v>
      </c>
      <c r="G120" s="77">
        <v>227461</v>
      </c>
      <c r="H120" s="77">
        <v>224552</v>
      </c>
      <c r="I120" s="77">
        <v>221162</v>
      </c>
      <c r="J120" s="77">
        <v>227030</v>
      </c>
      <c r="K120" s="77">
        <v>226431</v>
      </c>
      <c r="L120" s="77">
        <v>226213</v>
      </c>
      <c r="M120" s="77">
        <v>225745</v>
      </c>
      <c r="N120" s="77">
        <v>229298</v>
      </c>
      <c r="O120" s="77">
        <f t="shared" si="2"/>
        <v>227097.61538461538</v>
      </c>
      <c r="P120" s="68"/>
    </row>
    <row r="121" spans="1:16">
      <c r="A121" s="76" t="s">
        <v>3818</v>
      </c>
      <c r="B121" s="77">
        <v>40533610</v>
      </c>
      <c r="C121" s="77">
        <v>40533610</v>
      </c>
      <c r="D121" s="77">
        <v>40502368</v>
      </c>
      <c r="E121" s="77">
        <v>40523528</v>
      </c>
      <c r="F121" s="77">
        <v>40526289</v>
      </c>
      <c r="G121" s="77">
        <v>40491309</v>
      </c>
      <c r="H121" s="77">
        <v>40424332</v>
      </c>
      <c r="I121" s="77">
        <v>40346280</v>
      </c>
      <c r="J121" s="77">
        <v>40532355</v>
      </c>
      <c r="K121" s="77">
        <v>40524747</v>
      </c>
      <c r="L121" s="77">
        <v>40521987</v>
      </c>
      <c r="M121" s="77">
        <v>40589421</v>
      </c>
      <c r="N121" s="77">
        <v>40533610</v>
      </c>
      <c r="O121" s="77">
        <f t="shared" si="2"/>
        <v>40506418.92307692</v>
      </c>
      <c r="P121" s="68"/>
    </row>
    <row r="122" spans="1:16">
      <c r="A122" s="79" t="s">
        <v>3817</v>
      </c>
      <c r="B122" s="77">
        <v>82776564</v>
      </c>
      <c r="C122" s="77">
        <v>79136882</v>
      </c>
      <c r="D122" s="77">
        <v>93372472</v>
      </c>
      <c r="E122" s="77">
        <v>68663362</v>
      </c>
      <c r="F122" s="77">
        <v>64825354</v>
      </c>
      <c r="G122" s="77">
        <v>81346731</v>
      </c>
      <c r="H122" s="77">
        <v>55888071</v>
      </c>
      <c r="I122" s="77">
        <v>52161844</v>
      </c>
      <c r="J122" s="77">
        <v>70245760</v>
      </c>
      <c r="K122" s="77">
        <v>47635302</v>
      </c>
      <c r="L122" s="77">
        <v>45451936</v>
      </c>
      <c r="M122" s="77">
        <v>64756040</v>
      </c>
      <c r="N122" s="77">
        <v>102567287</v>
      </c>
      <c r="O122" s="77">
        <f t="shared" si="2"/>
        <v>69909815.769230768</v>
      </c>
      <c r="P122" s="68"/>
    </row>
    <row r="123" spans="1:16">
      <c r="A123" s="76" t="s">
        <v>3816</v>
      </c>
      <c r="B123" s="77">
        <v>91018</v>
      </c>
      <c r="C123" s="77">
        <v>92290</v>
      </c>
      <c r="D123" s="77">
        <v>90678</v>
      </c>
      <c r="E123" s="77">
        <v>93324</v>
      </c>
      <c r="F123" s="77">
        <v>91936</v>
      </c>
      <c r="G123" s="77">
        <v>48835</v>
      </c>
      <c r="H123" s="77">
        <v>53206</v>
      </c>
      <c r="I123" s="77">
        <v>52152</v>
      </c>
      <c r="J123" s="77">
        <v>111967</v>
      </c>
      <c r="K123" s="77">
        <v>111967</v>
      </c>
      <c r="L123" s="77">
        <v>111967</v>
      </c>
      <c r="M123" s="77">
        <v>111967</v>
      </c>
      <c r="N123" s="77">
        <v>89600</v>
      </c>
      <c r="O123" s="77">
        <f t="shared" si="2"/>
        <v>88531.307692307688</v>
      </c>
      <c r="P123" s="68"/>
    </row>
    <row r="124" spans="1:16">
      <c r="A124" s="79" t="s">
        <v>3815</v>
      </c>
      <c r="B124" s="77">
        <v>91018</v>
      </c>
      <c r="C124" s="77">
        <v>92290</v>
      </c>
      <c r="D124" s="77">
        <v>90678</v>
      </c>
      <c r="E124" s="77">
        <v>93324</v>
      </c>
      <c r="F124" s="77">
        <v>91936</v>
      </c>
      <c r="G124" s="77">
        <v>48835</v>
      </c>
      <c r="H124" s="77">
        <v>53206</v>
      </c>
      <c r="I124" s="77">
        <v>52152</v>
      </c>
      <c r="J124" s="77">
        <v>111967</v>
      </c>
      <c r="K124" s="77">
        <v>111967</v>
      </c>
      <c r="L124" s="77">
        <v>111967</v>
      </c>
      <c r="M124" s="77">
        <v>111967</v>
      </c>
      <c r="N124" s="77">
        <v>89600</v>
      </c>
      <c r="O124" s="77">
        <f t="shared" si="2"/>
        <v>88531.307692307688</v>
      </c>
      <c r="P124" s="68"/>
    </row>
    <row r="125" spans="1:16">
      <c r="A125" s="76" t="s">
        <v>3814</v>
      </c>
      <c r="B125" s="77">
        <v>102100</v>
      </c>
      <c r="C125" s="77">
        <v>86390</v>
      </c>
      <c r="D125" s="77">
        <v>95091</v>
      </c>
      <c r="E125" s="77">
        <v>88700</v>
      </c>
      <c r="F125" s="77">
        <v>87442</v>
      </c>
      <c r="G125" s="77">
        <v>87320</v>
      </c>
      <c r="H125" s="77">
        <v>90820</v>
      </c>
      <c r="I125" s="77">
        <v>89976</v>
      </c>
      <c r="J125" s="77">
        <v>85450</v>
      </c>
      <c r="K125" s="77">
        <v>84740</v>
      </c>
      <c r="L125" s="77">
        <v>87778</v>
      </c>
      <c r="M125" s="77">
        <v>121090</v>
      </c>
      <c r="N125" s="77">
        <v>101450</v>
      </c>
      <c r="O125" s="77">
        <f t="shared" si="2"/>
        <v>92949.769230769234</v>
      </c>
      <c r="P125" s="68"/>
    </row>
    <row r="126" spans="1:16">
      <c r="A126" s="76" t="s">
        <v>3813</v>
      </c>
      <c r="B126" s="78">
        <v>-147767</v>
      </c>
      <c r="C126" s="78">
        <v>-83563</v>
      </c>
      <c r="D126" s="78">
        <v>-729632</v>
      </c>
      <c r="E126" s="78">
        <v>-808858</v>
      </c>
      <c r="F126" s="78">
        <v>-963943</v>
      </c>
      <c r="G126" s="78">
        <v>-894369</v>
      </c>
      <c r="H126" s="78">
        <v>-795695</v>
      </c>
      <c r="I126" s="78">
        <v>-673602</v>
      </c>
      <c r="J126" s="78">
        <v>-602304</v>
      </c>
      <c r="K126" s="78">
        <v>-548196</v>
      </c>
      <c r="L126" s="78">
        <v>-263990</v>
      </c>
      <c r="M126" s="78">
        <v>-55629</v>
      </c>
      <c r="N126" s="78">
        <v>-90490</v>
      </c>
      <c r="O126" s="78">
        <f t="shared" si="2"/>
        <v>-512156.76923076925</v>
      </c>
      <c r="P126" s="72"/>
    </row>
    <row r="127" spans="1:16">
      <c r="A127" s="76" t="s">
        <v>3812</v>
      </c>
      <c r="B127" s="77">
        <v>684007</v>
      </c>
      <c r="C127" s="77">
        <v>820231</v>
      </c>
      <c r="D127" s="77">
        <v>804224</v>
      </c>
      <c r="E127" s="77">
        <v>840470</v>
      </c>
      <c r="F127" s="77">
        <v>985621</v>
      </c>
      <c r="G127" s="77">
        <v>1067411</v>
      </c>
      <c r="H127" s="77">
        <v>1197391</v>
      </c>
      <c r="I127" s="77">
        <v>1257796</v>
      </c>
      <c r="J127" s="77">
        <v>1291657</v>
      </c>
      <c r="K127" s="77">
        <v>1337330</v>
      </c>
      <c r="L127" s="77">
        <v>1371300</v>
      </c>
      <c r="M127" s="77">
        <v>1208612</v>
      </c>
      <c r="N127" s="77">
        <v>756256</v>
      </c>
      <c r="O127" s="77">
        <f t="shared" si="2"/>
        <v>1047869.6923076923</v>
      </c>
      <c r="P127" s="68"/>
    </row>
    <row r="128" spans="1:16">
      <c r="A128" s="76" t="s">
        <v>3811</v>
      </c>
      <c r="B128" s="77">
        <v>17977</v>
      </c>
      <c r="C128" s="77">
        <v>17487</v>
      </c>
      <c r="D128" s="78">
        <v>-5160</v>
      </c>
      <c r="E128" s="78">
        <v>-576</v>
      </c>
      <c r="F128" s="78">
        <v>-2688</v>
      </c>
      <c r="G128" s="77">
        <v>12095</v>
      </c>
      <c r="H128" s="77">
        <v>18421</v>
      </c>
      <c r="I128" s="77">
        <v>27698</v>
      </c>
      <c r="J128" s="77">
        <v>22617</v>
      </c>
      <c r="K128" s="77">
        <v>24876</v>
      </c>
      <c r="L128" s="77">
        <v>31188</v>
      </c>
      <c r="M128" s="77">
        <v>43310</v>
      </c>
      <c r="N128" s="77">
        <v>27210</v>
      </c>
      <c r="O128" s="77">
        <f t="shared" si="2"/>
        <v>18035</v>
      </c>
      <c r="P128" s="68"/>
    </row>
    <row r="129" spans="1:16">
      <c r="A129" s="76" t="s">
        <v>3810</v>
      </c>
      <c r="B129" s="77">
        <v>0</v>
      </c>
      <c r="C129" s="78">
        <v>-977</v>
      </c>
      <c r="D129" s="77">
        <v>0</v>
      </c>
      <c r="E129" s="77">
        <v>0</v>
      </c>
      <c r="F129" s="77">
        <v>0</v>
      </c>
      <c r="G129" s="77">
        <v>0</v>
      </c>
      <c r="H129" s="77">
        <v>0</v>
      </c>
      <c r="I129" s="77">
        <v>0</v>
      </c>
      <c r="J129" s="77">
        <v>0</v>
      </c>
      <c r="K129" s="77">
        <v>0</v>
      </c>
      <c r="L129" s="77">
        <v>1907</v>
      </c>
      <c r="M129" s="77">
        <v>0</v>
      </c>
      <c r="N129" s="77">
        <v>0</v>
      </c>
      <c r="O129" s="77">
        <f t="shared" si="2"/>
        <v>71.538461538461533</v>
      </c>
      <c r="P129" s="68"/>
    </row>
    <row r="130" spans="1:16">
      <c r="A130" s="76" t="s">
        <v>3809</v>
      </c>
      <c r="B130" s="77">
        <v>0</v>
      </c>
      <c r="C130" s="77">
        <v>0</v>
      </c>
      <c r="D130" s="77">
        <v>27460</v>
      </c>
      <c r="E130" s="77">
        <v>0</v>
      </c>
      <c r="F130" s="77">
        <v>0</v>
      </c>
      <c r="G130" s="77">
        <v>3693</v>
      </c>
      <c r="H130" s="77">
        <v>0</v>
      </c>
      <c r="I130" s="77">
        <v>0</v>
      </c>
      <c r="J130" s="77">
        <v>0</v>
      </c>
      <c r="K130" s="78">
        <v>-1404</v>
      </c>
      <c r="L130" s="78">
        <v>-1404</v>
      </c>
      <c r="M130" s="77">
        <v>0</v>
      </c>
      <c r="N130" s="77">
        <v>0</v>
      </c>
      <c r="O130" s="77">
        <f t="shared" si="2"/>
        <v>2180.3846153846152</v>
      </c>
      <c r="P130" s="68"/>
    </row>
    <row r="131" spans="1:16">
      <c r="A131" s="76" t="s">
        <v>3808</v>
      </c>
      <c r="B131" s="78">
        <v>-5</v>
      </c>
      <c r="C131" s="78">
        <v>-9</v>
      </c>
      <c r="D131" s="78">
        <v>-5</v>
      </c>
      <c r="E131" s="78">
        <v>-33</v>
      </c>
      <c r="F131" s="78">
        <v>-42</v>
      </c>
      <c r="G131" s="78">
        <v>-5</v>
      </c>
      <c r="H131" s="78">
        <v>-9</v>
      </c>
      <c r="I131" s="78">
        <v>-5</v>
      </c>
      <c r="J131" s="78">
        <v>-5</v>
      </c>
      <c r="K131" s="78">
        <v>-5</v>
      </c>
      <c r="L131" s="77">
        <v>0</v>
      </c>
      <c r="M131" s="77">
        <v>0</v>
      </c>
      <c r="N131" s="77">
        <v>0</v>
      </c>
      <c r="O131" s="77">
        <f t="shared" si="2"/>
        <v>-9.4615384615384617</v>
      </c>
      <c r="P131" s="68"/>
    </row>
    <row r="132" spans="1:16">
      <c r="A132" s="76" t="s">
        <v>3807</v>
      </c>
      <c r="B132" s="77">
        <v>0</v>
      </c>
      <c r="C132" s="77">
        <v>4359</v>
      </c>
      <c r="D132" s="77">
        <v>0</v>
      </c>
      <c r="E132" s="77">
        <v>0</v>
      </c>
      <c r="F132" s="77">
        <v>0</v>
      </c>
      <c r="G132" s="77">
        <v>0</v>
      </c>
      <c r="H132" s="77">
        <v>0</v>
      </c>
      <c r="I132" s="77">
        <v>0</v>
      </c>
      <c r="J132" s="77">
        <v>0</v>
      </c>
      <c r="K132" s="77">
        <v>0</v>
      </c>
      <c r="L132" s="77">
        <v>0</v>
      </c>
      <c r="M132" s="77">
        <v>0</v>
      </c>
      <c r="N132" s="77">
        <v>0</v>
      </c>
      <c r="O132" s="77">
        <f t="shared" si="2"/>
        <v>335.30769230769232</v>
      </c>
      <c r="P132" s="68"/>
    </row>
    <row r="133" spans="1:16">
      <c r="A133" s="79" t="s">
        <v>3806</v>
      </c>
      <c r="B133" s="77">
        <v>656312</v>
      </c>
      <c r="C133" s="77">
        <v>843918</v>
      </c>
      <c r="D133" s="77">
        <v>191978</v>
      </c>
      <c r="E133" s="77">
        <v>119702</v>
      </c>
      <c r="F133" s="77">
        <v>106389</v>
      </c>
      <c r="G133" s="77">
        <v>276146</v>
      </c>
      <c r="H133" s="77">
        <v>510928</v>
      </c>
      <c r="I133" s="77">
        <v>701863</v>
      </c>
      <c r="J133" s="77">
        <v>797416</v>
      </c>
      <c r="K133" s="77">
        <v>897342</v>
      </c>
      <c r="L133" s="77">
        <v>1226779</v>
      </c>
      <c r="M133" s="77">
        <v>1317383</v>
      </c>
      <c r="N133" s="77">
        <v>794427</v>
      </c>
      <c r="O133" s="77">
        <f t="shared" si="2"/>
        <v>649275.61538461538</v>
      </c>
      <c r="P133" s="68"/>
    </row>
    <row r="134" spans="1:16">
      <c r="A134" s="76" t="s">
        <v>3805</v>
      </c>
      <c r="B134" s="77">
        <v>39033</v>
      </c>
      <c r="C134" s="77">
        <v>58253</v>
      </c>
      <c r="D134" s="77">
        <v>84954</v>
      </c>
      <c r="E134" s="77">
        <v>138591</v>
      </c>
      <c r="F134" s="77">
        <v>176086</v>
      </c>
      <c r="G134" s="77">
        <v>201357</v>
      </c>
      <c r="H134" s="77">
        <v>201357</v>
      </c>
      <c r="I134" s="77">
        <v>209982</v>
      </c>
      <c r="J134" s="77">
        <v>209982</v>
      </c>
      <c r="K134" s="77">
        <v>209982</v>
      </c>
      <c r="L134" s="77">
        <v>209982</v>
      </c>
      <c r="M134" s="77">
        <v>209982</v>
      </c>
      <c r="N134" s="77">
        <v>36637</v>
      </c>
      <c r="O134" s="77">
        <f t="shared" si="2"/>
        <v>152782.92307692306</v>
      </c>
      <c r="P134" s="68"/>
    </row>
    <row r="135" spans="1:16">
      <c r="A135" s="76" t="s">
        <v>3804</v>
      </c>
      <c r="B135" s="77">
        <v>369215</v>
      </c>
      <c r="C135" s="77">
        <v>369215</v>
      </c>
      <c r="D135" s="77">
        <v>369215</v>
      </c>
      <c r="E135" s="77">
        <v>369215</v>
      </c>
      <c r="F135" s="77">
        <v>369215</v>
      </c>
      <c r="G135" s="77">
        <v>369215</v>
      </c>
      <c r="H135" s="77">
        <v>369215</v>
      </c>
      <c r="I135" s="77">
        <v>369215</v>
      </c>
      <c r="J135" s="77">
        <v>369715</v>
      </c>
      <c r="K135" s="77">
        <v>369715</v>
      </c>
      <c r="L135" s="77">
        <v>369715</v>
      </c>
      <c r="M135" s="77">
        <v>371324</v>
      </c>
      <c r="N135" s="77">
        <v>369215</v>
      </c>
      <c r="O135" s="77">
        <f t="shared" si="2"/>
        <v>369492.61538461538</v>
      </c>
      <c r="P135" s="68"/>
    </row>
    <row r="136" spans="1:16">
      <c r="A136" s="76" t="s">
        <v>3803</v>
      </c>
      <c r="B136" s="77">
        <v>0</v>
      </c>
      <c r="C136" s="77">
        <v>0</v>
      </c>
      <c r="D136" s="77">
        <v>0</v>
      </c>
      <c r="E136" s="77">
        <v>0</v>
      </c>
      <c r="F136" s="77">
        <v>0</v>
      </c>
      <c r="G136" s="77">
        <v>0</v>
      </c>
      <c r="H136" s="77">
        <v>0</v>
      </c>
      <c r="I136" s="77">
        <v>0</v>
      </c>
      <c r="J136" s="77">
        <v>0</v>
      </c>
      <c r="K136" s="77">
        <v>0</v>
      </c>
      <c r="L136" s="77">
        <v>0</v>
      </c>
      <c r="M136" s="77">
        <v>0</v>
      </c>
      <c r="N136" s="77">
        <v>0</v>
      </c>
      <c r="O136" s="77">
        <f t="shared" si="2"/>
        <v>0</v>
      </c>
      <c r="P136" s="68"/>
    </row>
    <row r="137" spans="1:16">
      <c r="A137" s="79" t="s">
        <v>3802</v>
      </c>
      <c r="B137" s="77">
        <v>408248</v>
      </c>
      <c r="C137" s="77">
        <v>427468</v>
      </c>
      <c r="D137" s="77">
        <v>454169</v>
      </c>
      <c r="E137" s="77">
        <v>507807</v>
      </c>
      <c r="F137" s="77">
        <v>545301</v>
      </c>
      <c r="G137" s="77">
        <v>570573</v>
      </c>
      <c r="H137" s="77">
        <v>570573</v>
      </c>
      <c r="I137" s="77">
        <v>579197</v>
      </c>
      <c r="J137" s="77">
        <v>579697</v>
      </c>
      <c r="K137" s="77">
        <v>579697</v>
      </c>
      <c r="L137" s="77">
        <v>579697</v>
      </c>
      <c r="M137" s="77">
        <v>581306</v>
      </c>
      <c r="N137" s="77">
        <v>405852</v>
      </c>
      <c r="O137" s="77">
        <f t="shared" si="2"/>
        <v>522275.76923076925</v>
      </c>
      <c r="P137" s="68"/>
    </row>
    <row r="138" spans="1:16">
      <c r="A138" s="76" t="s">
        <v>3801</v>
      </c>
      <c r="B138" s="77">
        <v>83873101</v>
      </c>
      <c r="C138" s="77">
        <v>83873101</v>
      </c>
      <c r="D138" s="77">
        <v>89267437</v>
      </c>
      <c r="E138" s="77">
        <v>88965761</v>
      </c>
      <c r="F138" s="77">
        <v>89006085</v>
      </c>
      <c r="G138" s="77">
        <v>89716205</v>
      </c>
      <c r="H138" s="77">
        <v>91382512</v>
      </c>
      <c r="I138" s="77">
        <v>93265272</v>
      </c>
      <c r="J138" s="77">
        <v>89309914</v>
      </c>
      <c r="K138" s="77">
        <v>89627986</v>
      </c>
      <c r="L138" s="77">
        <v>89803783</v>
      </c>
      <c r="M138" s="77">
        <v>95491470</v>
      </c>
      <c r="N138" s="77">
        <v>83873101</v>
      </c>
      <c r="O138" s="77">
        <f t="shared" si="2"/>
        <v>89035056</v>
      </c>
      <c r="P138" s="68"/>
    </row>
    <row r="139" spans="1:16">
      <c r="A139" s="76" t="s">
        <v>3800</v>
      </c>
      <c r="B139" s="78">
        <v>-10937773</v>
      </c>
      <c r="C139" s="78">
        <v>-10937773</v>
      </c>
      <c r="D139" s="78">
        <v>-14442176</v>
      </c>
      <c r="E139" s="78">
        <v>-12762831</v>
      </c>
      <c r="F139" s="78">
        <v>-12748727</v>
      </c>
      <c r="G139" s="78">
        <v>-19698867</v>
      </c>
      <c r="H139" s="78">
        <v>-19684774</v>
      </c>
      <c r="I139" s="78">
        <v>-19670686</v>
      </c>
      <c r="J139" s="78">
        <v>-16244663</v>
      </c>
      <c r="K139" s="78">
        <v>-16251160</v>
      </c>
      <c r="L139" s="78">
        <v>-13883880</v>
      </c>
      <c r="M139" s="78">
        <v>-19904072</v>
      </c>
      <c r="N139" s="78">
        <v>-10937773</v>
      </c>
      <c r="O139" s="78">
        <f t="shared" si="2"/>
        <v>-15238858.076923076</v>
      </c>
      <c r="P139" s="72"/>
    </row>
    <row r="140" spans="1:16">
      <c r="A140" s="76" t="s">
        <v>3799</v>
      </c>
      <c r="B140" s="77">
        <v>195038</v>
      </c>
      <c r="C140" s="77">
        <v>195038</v>
      </c>
      <c r="D140" s="77">
        <v>169895</v>
      </c>
      <c r="E140" s="77">
        <v>169895</v>
      </c>
      <c r="F140" s="77">
        <v>169895</v>
      </c>
      <c r="G140" s="77">
        <v>162207</v>
      </c>
      <c r="H140" s="77">
        <v>162207</v>
      </c>
      <c r="I140" s="77">
        <v>162207</v>
      </c>
      <c r="J140" s="77">
        <v>155501</v>
      </c>
      <c r="K140" s="77">
        <v>155501</v>
      </c>
      <c r="L140" s="77">
        <v>155501</v>
      </c>
      <c r="M140" s="77">
        <v>148795</v>
      </c>
      <c r="N140" s="77">
        <v>195038</v>
      </c>
      <c r="O140" s="77">
        <f t="shared" si="2"/>
        <v>168978.30769230769</v>
      </c>
      <c r="P140" s="68"/>
    </row>
    <row r="141" spans="1:16">
      <c r="A141" s="79" t="s">
        <v>3798</v>
      </c>
      <c r="B141" s="77">
        <v>73130366</v>
      </c>
      <c r="C141" s="77">
        <v>73130366</v>
      </c>
      <c r="D141" s="77">
        <v>74995156</v>
      </c>
      <c r="E141" s="77">
        <v>76372824</v>
      </c>
      <c r="F141" s="77">
        <v>76427253</v>
      </c>
      <c r="G141" s="77">
        <v>70179546</v>
      </c>
      <c r="H141" s="77">
        <v>71859945</v>
      </c>
      <c r="I141" s="77">
        <v>73756794</v>
      </c>
      <c r="J141" s="77">
        <v>73220752</v>
      </c>
      <c r="K141" s="77">
        <v>73532326</v>
      </c>
      <c r="L141" s="77">
        <v>76075404</v>
      </c>
      <c r="M141" s="77">
        <v>75736193</v>
      </c>
      <c r="N141" s="77">
        <v>73130366</v>
      </c>
      <c r="O141" s="77">
        <f t="shared" si="2"/>
        <v>73965176.230769232</v>
      </c>
      <c r="P141" s="68"/>
    </row>
    <row r="142" spans="1:16">
      <c r="A142" s="80" t="s">
        <v>3797</v>
      </c>
      <c r="B142" s="81">
        <v>157062507</v>
      </c>
      <c r="C142" s="81">
        <v>153630924</v>
      </c>
      <c r="D142" s="81">
        <v>169104453</v>
      </c>
      <c r="E142" s="81">
        <v>145757019</v>
      </c>
      <c r="F142" s="81">
        <v>141996233</v>
      </c>
      <c r="G142" s="81">
        <v>152421830</v>
      </c>
      <c r="H142" s="81">
        <v>128882723</v>
      </c>
      <c r="I142" s="81">
        <v>127251850</v>
      </c>
      <c r="J142" s="81">
        <v>144955591</v>
      </c>
      <c r="K142" s="81">
        <v>122756634</v>
      </c>
      <c r="L142" s="81">
        <v>123445783</v>
      </c>
      <c r="M142" s="81">
        <v>142502888</v>
      </c>
      <c r="N142" s="81">
        <v>176987532</v>
      </c>
      <c r="O142" s="81">
        <f t="shared" si="2"/>
        <v>145135074.38461539</v>
      </c>
      <c r="P142" s="75"/>
    </row>
    <row r="143" spans="1:16">
      <c r="A143" s="82"/>
      <c r="B143" s="83"/>
      <c r="C143" s="83"/>
      <c r="D143" s="83"/>
      <c r="E143" s="83"/>
      <c r="F143" s="83"/>
      <c r="G143" s="83"/>
      <c r="H143" s="83"/>
      <c r="I143" s="83"/>
      <c r="J143" s="83"/>
      <c r="K143" s="83"/>
      <c r="L143" s="83"/>
      <c r="M143" s="83"/>
      <c r="N143" s="83"/>
      <c r="O143" s="83"/>
      <c r="P143" s="56"/>
    </row>
    <row r="144" spans="1:16" ht="15.75" customHeight="1">
      <c r="A144" s="82"/>
      <c r="B144" s="83"/>
      <c r="C144" s="83"/>
      <c r="D144" s="83"/>
      <c r="E144" s="83"/>
      <c r="F144" s="83"/>
      <c r="G144" s="83"/>
      <c r="H144" s="83"/>
      <c r="I144" s="83"/>
      <c r="J144" s="83"/>
      <c r="K144" s="83"/>
      <c r="L144" s="83"/>
      <c r="M144" s="83"/>
      <c r="N144" s="83"/>
      <c r="O144" s="83"/>
      <c r="P144" s="56"/>
    </row>
    <row r="145" spans="1:16">
      <c r="A145" s="85" t="s">
        <v>3796</v>
      </c>
      <c r="B145" s="86">
        <v>0</v>
      </c>
      <c r="C145" s="86">
        <v>0</v>
      </c>
      <c r="D145" s="86">
        <v>0</v>
      </c>
      <c r="E145" s="86">
        <v>0</v>
      </c>
      <c r="F145" s="86">
        <v>0</v>
      </c>
      <c r="G145" s="86">
        <v>0</v>
      </c>
      <c r="H145" s="86">
        <v>0</v>
      </c>
      <c r="I145" s="86">
        <v>0</v>
      </c>
      <c r="J145" s="86">
        <v>0</v>
      </c>
      <c r="K145" s="86">
        <v>0</v>
      </c>
      <c r="L145" s="86">
        <v>0</v>
      </c>
      <c r="M145" s="87">
        <v>-137</v>
      </c>
      <c r="N145" s="87">
        <v>0</v>
      </c>
      <c r="O145" s="87">
        <f t="shared" si="2"/>
        <v>-10.538461538461538</v>
      </c>
      <c r="P145" s="68"/>
    </row>
    <row r="146" spans="1:16" ht="21.6">
      <c r="A146" s="80" t="s">
        <v>3795</v>
      </c>
      <c r="B146" s="81">
        <v>0</v>
      </c>
      <c r="C146" s="81">
        <v>0</v>
      </c>
      <c r="D146" s="81">
        <v>0</v>
      </c>
      <c r="E146" s="81">
        <v>0</v>
      </c>
      <c r="F146" s="81">
        <v>0</v>
      </c>
      <c r="G146" s="81">
        <v>0</v>
      </c>
      <c r="H146" s="81">
        <v>0</v>
      </c>
      <c r="I146" s="81">
        <v>0</v>
      </c>
      <c r="J146" s="81">
        <v>0</v>
      </c>
      <c r="K146" s="81">
        <v>0</v>
      </c>
      <c r="L146" s="81">
        <v>0</v>
      </c>
      <c r="M146" s="88">
        <v>-137</v>
      </c>
      <c r="N146" s="88">
        <v>0</v>
      </c>
      <c r="O146" s="88">
        <f t="shared" si="2"/>
        <v>-10.538461538461538</v>
      </c>
      <c r="P146" s="75"/>
    </row>
    <row r="147" spans="1:16">
      <c r="A147" s="82"/>
      <c r="B147" s="83"/>
      <c r="C147" s="83"/>
      <c r="D147" s="83"/>
      <c r="E147" s="83"/>
      <c r="F147" s="83"/>
      <c r="G147" s="83"/>
      <c r="H147" s="83"/>
      <c r="I147" s="83"/>
      <c r="J147" s="83"/>
      <c r="K147" s="83"/>
      <c r="L147" s="83"/>
      <c r="M147" s="83"/>
      <c r="N147" s="83"/>
      <c r="O147" s="83"/>
      <c r="P147" s="56"/>
    </row>
    <row r="148" spans="1:16">
      <c r="A148" s="80" t="s">
        <v>3794</v>
      </c>
      <c r="B148" s="81">
        <v>1351669585</v>
      </c>
      <c r="C148" s="81">
        <v>1350832286</v>
      </c>
      <c r="D148" s="81">
        <v>1367686954</v>
      </c>
      <c r="E148" s="81">
        <v>1342074012</v>
      </c>
      <c r="F148" s="81">
        <v>1336178500</v>
      </c>
      <c r="G148" s="81">
        <v>1353771860</v>
      </c>
      <c r="H148" s="81">
        <v>1332768531</v>
      </c>
      <c r="I148" s="81">
        <v>1335937994</v>
      </c>
      <c r="J148" s="81">
        <v>1353781457</v>
      </c>
      <c r="K148" s="81">
        <v>1334661456</v>
      </c>
      <c r="L148" s="81">
        <v>1333274375</v>
      </c>
      <c r="M148" s="81">
        <v>1362749712</v>
      </c>
      <c r="N148" s="81">
        <v>1371390048</v>
      </c>
      <c r="O148" s="81">
        <f t="shared" si="2"/>
        <v>1348213597.6923077</v>
      </c>
      <c r="P148" s="75"/>
    </row>
    <row r="149" spans="1:16">
      <c r="A149" s="82"/>
      <c r="B149" s="83"/>
      <c r="C149" s="83"/>
      <c r="D149" s="83"/>
      <c r="E149" s="83"/>
      <c r="F149" s="83"/>
      <c r="G149" s="83"/>
      <c r="H149" s="83"/>
      <c r="I149" s="83"/>
      <c r="J149" s="83"/>
      <c r="K149" s="83"/>
      <c r="L149" s="83"/>
      <c r="M149" s="83"/>
      <c r="N149" s="83"/>
      <c r="O149" s="83"/>
      <c r="P149" s="56"/>
    </row>
    <row r="150" spans="1:16">
      <c r="A150" s="84" t="s">
        <v>3793</v>
      </c>
      <c r="B150" s="83"/>
      <c r="C150" s="83"/>
      <c r="D150" s="83"/>
      <c r="E150" s="83"/>
      <c r="F150" s="83"/>
      <c r="G150" s="83"/>
      <c r="H150" s="83"/>
      <c r="I150" s="83"/>
      <c r="J150" s="83"/>
      <c r="K150" s="83"/>
      <c r="L150" s="83"/>
      <c r="M150" s="83"/>
      <c r="N150" s="83"/>
      <c r="O150" s="83"/>
      <c r="P150" s="56"/>
    </row>
    <row r="151" spans="1:16">
      <c r="A151" s="84" t="s">
        <v>3792</v>
      </c>
      <c r="B151" s="83"/>
      <c r="C151" s="83"/>
      <c r="D151" s="83"/>
      <c r="E151" s="83"/>
      <c r="F151" s="83"/>
      <c r="G151" s="83"/>
      <c r="H151" s="83"/>
      <c r="I151" s="83"/>
      <c r="J151" s="83"/>
      <c r="K151" s="83"/>
      <c r="L151" s="83"/>
      <c r="M151" s="83"/>
      <c r="N151" s="83"/>
      <c r="O151" s="83"/>
      <c r="P151" s="56"/>
    </row>
    <row r="152" spans="1:16">
      <c r="A152" s="76" t="s">
        <v>3791</v>
      </c>
      <c r="B152" s="77">
        <v>407981943</v>
      </c>
      <c r="C152" s="77">
        <v>407981943</v>
      </c>
      <c r="D152" s="77">
        <v>407981943</v>
      </c>
      <c r="E152" s="77">
        <v>407981943</v>
      </c>
      <c r="F152" s="77">
        <v>407981943</v>
      </c>
      <c r="G152" s="77">
        <v>411981943</v>
      </c>
      <c r="H152" s="77">
        <v>411981943</v>
      </c>
      <c r="I152" s="77">
        <v>411981943</v>
      </c>
      <c r="J152" s="77">
        <v>411981943</v>
      </c>
      <c r="K152" s="77">
        <v>411981943</v>
      </c>
      <c r="L152" s="77">
        <v>411981943</v>
      </c>
      <c r="M152" s="77">
        <v>411981943</v>
      </c>
      <c r="N152" s="77">
        <v>407981943</v>
      </c>
      <c r="O152" s="77">
        <f t="shared" si="2"/>
        <v>410135789.15384614</v>
      </c>
      <c r="P152" s="68"/>
    </row>
    <row r="153" spans="1:16">
      <c r="A153" s="79" t="s">
        <v>3790</v>
      </c>
      <c r="B153" s="77">
        <v>407981943</v>
      </c>
      <c r="C153" s="77">
        <v>407981943</v>
      </c>
      <c r="D153" s="77">
        <v>407981943</v>
      </c>
      <c r="E153" s="77">
        <v>407981943</v>
      </c>
      <c r="F153" s="77">
        <v>407981943</v>
      </c>
      <c r="G153" s="77">
        <v>411981943</v>
      </c>
      <c r="H153" s="77">
        <v>411981943</v>
      </c>
      <c r="I153" s="77">
        <v>411981943</v>
      </c>
      <c r="J153" s="77">
        <v>411981943</v>
      </c>
      <c r="K153" s="77">
        <v>411981943</v>
      </c>
      <c r="L153" s="77">
        <v>411981943</v>
      </c>
      <c r="M153" s="77">
        <v>411981943</v>
      </c>
      <c r="N153" s="77">
        <v>407981943</v>
      </c>
      <c r="O153" s="77">
        <f t="shared" si="2"/>
        <v>410135789.15384614</v>
      </c>
      <c r="P153" s="68"/>
    </row>
    <row r="154" spans="1:16">
      <c r="A154" s="76" t="s">
        <v>3789</v>
      </c>
      <c r="B154" s="77">
        <v>78455435</v>
      </c>
      <c r="C154" s="77">
        <v>78455435</v>
      </c>
      <c r="D154" s="77">
        <v>75810435</v>
      </c>
      <c r="E154" s="77">
        <v>75810435</v>
      </c>
      <c r="F154" s="77">
        <v>75810435</v>
      </c>
      <c r="G154" s="77">
        <v>75810435</v>
      </c>
      <c r="H154" s="77">
        <v>75810435</v>
      </c>
      <c r="I154" s="77">
        <v>75810435</v>
      </c>
      <c r="J154" s="77">
        <v>65710435</v>
      </c>
      <c r="K154" s="77">
        <v>65710435</v>
      </c>
      <c r="L154" s="77">
        <v>65710435</v>
      </c>
      <c r="M154" s="77">
        <v>62710435</v>
      </c>
      <c r="N154" s="77">
        <v>49726146</v>
      </c>
      <c r="O154" s="77">
        <f t="shared" si="2"/>
        <v>70872412.769230768</v>
      </c>
      <c r="P154" s="68"/>
    </row>
    <row r="155" spans="1:16">
      <c r="A155" s="76" t="s">
        <v>3788</v>
      </c>
      <c r="B155" s="77">
        <v>21867</v>
      </c>
      <c r="C155" s="77">
        <v>21867</v>
      </c>
      <c r="D155" s="77">
        <v>21867</v>
      </c>
      <c r="E155" s="77">
        <v>21867</v>
      </c>
      <c r="F155" s="77">
        <v>21867</v>
      </c>
      <c r="G155" s="77">
        <v>21867</v>
      </c>
      <c r="H155" s="77">
        <v>21867</v>
      </c>
      <c r="I155" s="77">
        <v>21867</v>
      </c>
      <c r="J155" s="77">
        <v>21867</v>
      </c>
      <c r="K155" s="77">
        <v>21867</v>
      </c>
      <c r="L155" s="77">
        <v>21867</v>
      </c>
      <c r="M155" s="77">
        <v>21867</v>
      </c>
      <c r="N155" s="77">
        <v>21867</v>
      </c>
      <c r="O155" s="77">
        <f t="shared" si="2"/>
        <v>21867</v>
      </c>
      <c r="P155" s="68"/>
    </row>
    <row r="156" spans="1:16">
      <c r="A156" s="79" t="s">
        <v>3787</v>
      </c>
      <c r="B156" s="77">
        <v>78477302</v>
      </c>
      <c r="C156" s="77">
        <v>78477302</v>
      </c>
      <c r="D156" s="77">
        <v>75832302</v>
      </c>
      <c r="E156" s="77">
        <v>75832302</v>
      </c>
      <c r="F156" s="77">
        <v>75832302</v>
      </c>
      <c r="G156" s="77">
        <v>75832302</v>
      </c>
      <c r="H156" s="77">
        <v>75832302</v>
      </c>
      <c r="I156" s="77">
        <v>75832302</v>
      </c>
      <c r="J156" s="77">
        <v>65732302</v>
      </c>
      <c r="K156" s="77">
        <v>65732302</v>
      </c>
      <c r="L156" s="77">
        <v>65732302</v>
      </c>
      <c r="M156" s="77">
        <v>62732302</v>
      </c>
      <c r="N156" s="77">
        <v>49748014</v>
      </c>
      <c r="O156" s="77">
        <f t="shared" si="2"/>
        <v>70894279.84615384</v>
      </c>
      <c r="P156" s="68"/>
    </row>
    <row r="157" spans="1:16">
      <c r="A157" s="80" t="s">
        <v>3786</v>
      </c>
      <c r="B157" s="81">
        <v>486459245</v>
      </c>
      <c r="C157" s="81">
        <v>486459245</v>
      </c>
      <c r="D157" s="81">
        <v>483814245</v>
      </c>
      <c r="E157" s="81">
        <v>483814245</v>
      </c>
      <c r="F157" s="81">
        <v>483814245</v>
      </c>
      <c r="G157" s="81">
        <v>487814245</v>
      </c>
      <c r="H157" s="81">
        <v>487814245</v>
      </c>
      <c r="I157" s="81">
        <v>487814245</v>
      </c>
      <c r="J157" s="81">
        <v>477714245</v>
      </c>
      <c r="K157" s="81">
        <v>477714245</v>
      </c>
      <c r="L157" s="81">
        <v>477714245</v>
      </c>
      <c r="M157" s="81">
        <v>474714245</v>
      </c>
      <c r="N157" s="81">
        <v>457729957</v>
      </c>
      <c r="O157" s="81">
        <f t="shared" si="2"/>
        <v>481030069</v>
      </c>
      <c r="P157" s="75"/>
    </row>
    <row r="158" spans="1:16">
      <c r="A158" s="82"/>
      <c r="B158" s="83"/>
      <c r="C158" s="83"/>
      <c r="D158" s="83"/>
      <c r="E158" s="83"/>
      <c r="F158" s="83"/>
      <c r="G158" s="83"/>
      <c r="H158" s="83"/>
      <c r="I158" s="83"/>
      <c r="J158" s="83"/>
      <c r="K158" s="83"/>
      <c r="L158" s="83"/>
      <c r="M158" s="83"/>
      <c r="N158" s="83"/>
      <c r="O158" s="83"/>
      <c r="P158" s="56"/>
    </row>
    <row r="159" spans="1:16">
      <c r="A159" s="84" t="s">
        <v>3785</v>
      </c>
      <c r="B159" s="83"/>
      <c r="C159" s="83"/>
      <c r="D159" s="83"/>
      <c r="E159" s="83"/>
      <c r="F159" s="83"/>
      <c r="G159" s="83"/>
      <c r="H159" s="83"/>
      <c r="I159" s="83"/>
      <c r="J159" s="83"/>
      <c r="K159" s="83"/>
      <c r="L159" s="83"/>
      <c r="M159" s="83"/>
      <c r="N159" s="83"/>
      <c r="O159" s="83"/>
      <c r="P159" s="56"/>
    </row>
    <row r="160" spans="1:16">
      <c r="A160" s="76" t="s">
        <v>3784</v>
      </c>
      <c r="B160" s="77">
        <v>150000000</v>
      </c>
      <c r="C160" s="77">
        <v>0</v>
      </c>
      <c r="D160" s="77">
        <v>0</v>
      </c>
      <c r="E160" s="77">
        <v>0</v>
      </c>
      <c r="F160" s="77">
        <v>0</v>
      </c>
      <c r="G160" s="77">
        <v>0</v>
      </c>
      <c r="H160" s="77">
        <v>0</v>
      </c>
      <c r="I160" s="77">
        <v>0</v>
      </c>
      <c r="J160" s="77">
        <v>0</v>
      </c>
      <c r="K160" s="77">
        <v>0</v>
      </c>
      <c r="L160" s="77">
        <v>0</v>
      </c>
      <c r="M160" s="77">
        <v>0</v>
      </c>
      <c r="N160" s="77">
        <v>150000000</v>
      </c>
      <c r="O160" s="77">
        <f t="shared" si="2"/>
        <v>23076923.076923076</v>
      </c>
      <c r="P160" s="68"/>
    </row>
    <row r="161" spans="1:16">
      <c r="A161" s="79" t="s">
        <v>3783</v>
      </c>
      <c r="B161" s="77">
        <v>150000000</v>
      </c>
      <c r="C161" s="77">
        <v>0</v>
      </c>
      <c r="D161" s="77">
        <v>0</v>
      </c>
      <c r="E161" s="77">
        <v>0</v>
      </c>
      <c r="F161" s="77">
        <v>0</v>
      </c>
      <c r="G161" s="77">
        <v>0</v>
      </c>
      <c r="H161" s="77">
        <v>0</v>
      </c>
      <c r="I161" s="77">
        <v>0</v>
      </c>
      <c r="J161" s="77">
        <v>0</v>
      </c>
      <c r="K161" s="77">
        <v>0</v>
      </c>
      <c r="L161" s="77">
        <v>0</v>
      </c>
      <c r="M161" s="77">
        <v>0</v>
      </c>
      <c r="N161" s="77">
        <v>150000000</v>
      </c>
      <c r="O161" s="77">
        <f t="shared" si="2"/>
        <v>23076923.076923076</v>
      </c>
      <c r="P161" s="68"/>
    </row>
    <row r="162" spans="1:16">
      <c r="A162" s="80" t="s">
        <v>3782</v>
      </c>
      <c r="B162" s="81">
        <v>150000000</v>
      </c>
      <c r="C162" s="81">
        <v>0</v>
      </c>
      <c r="D162" s="81">
        <v>0</v>
      </c>
      <c r="E162" s="81">
        <v>0</v>
      </c>
      <c r="F162" s="81">
        <v>0</v>
      </c>
      <c r="G162" s="81">
        <v>0</v>
      </c>
      <c r="H162" s="81">
        <v>0</v>
      </c>
      <c r="I162" s="81">
        <v>0</v>
      </c>
      <c r="J162" s="81">
        <v>0</v>
      </c>
      <c r="K162" s="81">
        <v>0</v>
      </c>
      <c r="L162" s="81">
        <v>0</v>
      </c>
      <c r="M162" s="81">
        <v>0</v>
      </c>
      <c r="N162" s="81">
        <v>150000000</v>
      </c>
      <c r="O162" s="81">
        <f t="shared" si="2"/>
        <v>23076923.076923076</v>
      </c>
      <c r="P162" s="75"/>
    </row>
    <row r="163" spans="1:16">
      <c r="A163" s="82"/>
      <c r="B163" s="83"/>
      <c r="C163" s="83"/>
      <c r="D163" s="83"/>
      <c r="E163" s="83"/>
      <c r="F163" s="83"/>
      <c r="G163" s="83"/>
      <c r="H163" s="83"/>
      <c r="I163" s="83"/>
      <c r="J163" s="83"/>
      <c r="K163" s="83"/>
      <c r="L163" s="83"/>
      <c r="M163" s="83"/>
      <c r="N163" s="83"/>
      <c r="O163" s="83"/>
      <c r="P163" s="56"/>
    </row>
    <row r="164" spans="1:16">
      <c r="A164" s="84" t="s">
        <v>3781</v>
      </c>
      <c r="B164" s="83"/>
      <c r="C164" s="83"/>
      <c r="D164" s="83"/>
      <c r="E164" s="83"/>
      <c r="F164" s="83"/>
      <c r="G164" s="83"/>
      <c r="H164" s="83"/>
      <c r="I164" s="83"/>
      <c r="J164" s="83"/>
      <c r="K164" s="83"/>
      <c r="L164" s="83"/>
      <c r="M164" s="83"/>
      <c r="N164" s="83"/>
      <c r="O164" s="83"/>
      <c r="P164" s="56"/>
    </row>
    <row r="165" spans="1:16">
      <c r="A165" s="76" t="s">
        <v>3780</v>
      </c>
      <c r="B165" s="77">
        <v>794004</v>
      </c>
      <c r="C165" s="77">
        <v>789097</v>
      </c>
      <c r="D165" s="77">
        <v>726943</v>
      </c>
      <c r="E165" s="77">
        <v>787462</v>
      </c>
      <c r="F165" s="77">
        <v>782506</v>
      </c>
      <c r="G165" s="77">
        <v>710695</v>
      </c>
      <c r="H165" s="77">
        <v>772526</v>
      </c>
      <c r="I165" s="77">
        <v>767503</v>
      </c>
      <c r="J165" s="77">
        <v>694035</v>
      </c>
      <c r="K165" s="77">
        <v>757029</v>
      </c>
      <c r="L165" s="77">
        <v>751746</v>
      </c>
      <c r="M165" s="77">
        <v>673687</v>
      </c>
      <c r="N165" s="77">
        <v>735519</v>
      </c>
      <c r="O165" s="77">
        <f t="shared" si="2"/>
        <v>749442.4615384615</v>
      </c>
      <c r="P165" s="68"/>
    </row>
    <row r="166" spans="1:16">
      <c r="A166" s="79" t="s">
        <v>3779</v>
      </c>
      <c r="B166" s="77">
        <v>794004</v>
      </c>
      <c r="C166" s="77">
        <v>789097</v>
      </c>
      <c r="D166" s="77">
        <v>726943</v>
      </c>
      <c r="E166" s="77">
        <v>787462</v>
      </c>
      <c r="F166" s="77">
        <v>782506</v>
      </c>
      <c r="G166" s="77">
        <v>710695</v>
      </c>
      <c r="H166" s="77">
        <v>772526</v>
      </c>
      <c r="I166" s="77">
        <v>767503</v>
      </c>
      <c r="J166" s="77">
        <v>694035</v>
      </c>
      <c r="K166" s="77">
        <v>757029</v>
      </c>
      <c r="L166" s="77">
        <v>751746</v>
      </c>
      <c r="M166" s="77">
        <v>673687</v>
      </c>
      <c r="N166" s="77">
        <v>735519</v>
      </c>
      <c r="O166" s="77">
        <f t="shared" ref="O166:O229" si="3">AVERAGE(B166:N166)</f>
        <v>749442.4615384615</v>
      </c>
      <c r="P166" s="68"/>
    </row>
    <row r="167" spans="1:16">
      <c r="A167" s="76" t="s">
        <v>3778</v>
      </c>
      <c r="B167" s="77">
        <v>441719</v>
      </c>
      <c r="C167" s="77">
        <v>430574</v>
      </c>
      <c r="D167" s="77">
        <v>405196</v>
      </c>
      <c r="E167" s="77">
        <v>396722</v>
      </c>
      <c r="F167" s="77">
        <v>387166</v>
      </c>
      <c r="G167" s="77">
        <v>382831</v>
      </c>
      <c r="H167" s="77">
        <v>372795</v>
      </c>
      <c r="I167" s="77">
        <v>369015</v>
      </c>
      <c r="J167" s="77">
        <v>322852</v>
      </c>
      <c r="K167" s="77">
        <v>316119</v>
      </c>
      <c r="L167" s="77">
        <v>507443</v>
      </c>
      <c r="M167" s="77">
        <v>507443</v>
      </c>
      <c r="N167" s="77">
        <v>455789</v>
      </c>
      <c r="O167" s="77">
        <f t="shared" si="3"/>
        <v>407358.76923076925</v>
      </c>
      <c r="P167" s="68"/>
    </row>
    <row r="168" spans="1:16">
      <c r="A168" s="76" t="s">
        <v>3777</v>
      </c>
      <c r="B168" s="77">
        <v>0</v>
      </c>
      <c r="C168" s="77">
        <v>0</v>
      </c>
      <c r="D168" s="77">
        <v>0</v>
      </c>
      <c r="E168" s="77">
        <v>0</v>
      </c>
      <c r="F168" s="77">
        <v>0</v>
      </c>
      <c r="G168" s="77">
        <v>0</v>
      </c>
      <c r="H168" s="77">
        <v>0</v>
      </c>
      <c r="I168" s="77">
        <v>0</v>
      </c>
      <c r="J168" s="77">
        <v>0</v>
      </c>
      <c r="K168" s="77">
        <v>0</v>
      </c>
      <c r="L168" s="77">
        <v>0</v>
      </c>
      <c r="M168" s="77">
        <v>120000</v>
      </c>
      <c r="N168" s="77">
        <v>0</v>
      </c>
      <c r="O168" s="77">
        <f t="shared" si="3"/>
        <v>9230.7692307692305</v>
      </c>
      <c r="P168" s="68"/>
    </row>
    <row r="169" spans="1:16">
      <c r="A169" s="76" t="s">
        <v>3776</v>
      </c>
      <c r="B169" s="77">
        <v>147982</v>
      </c>
      <c r="C169" s="77">
        <v>147982</v>
      </c>
      <c r="D169" s="77">
        <v>147982</v>
      </c>
      <c r="E169" s="77">
        <v>147982</v>
      </c>
      <c r="F169" s="77">
        <v>147982</v>
      </c>
      <c r="G169" s="77">
        <v>147982</v>
      </c>
      <c r="H169" s="77">
        <v>147982</v>
      </c>
      <c r="I169" s="77">
        <v>147982</v>
      </c>
      <c r="J169" s="77">
        <v>147982</v>
      </c>
      <c r="K169" s="77">
        <v>147982</v>
      </c>
      <c r="L169" s="77">
        <v>140256</v>
      </c>
      <c r="M169" s="77">
        <v>140256</v>
      </c>
      <c r="N169" s="77">
        <v>147982</v>
      </c>
      <c r="O169" s="77">
        <f t="shared" si="3"/>
        <v>146793.38461538462</v>
      </c>
      <c r="P169" s="68"/>
    </row>
    <row r="170" spans="1:16">
      <c r="A170" s="79" t="s">
        <v>3775</v>
      </c>
      <c r="B170" s="77">
        <v>589701</v>
      </c>
      <c r="C170" s="77">
        <v>578556</v>
      </c>
      <c r="D170" s="77">
        <v>553178</v>
      </c>
      <c r="E170" s="77">
        <v>544704</v>
      </c>
      <c r="F170" s="77">
        <v>535148</v>
      </c>
      <c r="G170" s="77">
        <v>530813</v>
      </c>
      <c r="H170" s="77">
        <v>520777</v>
      </c>
      <c r="I170" s="77">
        <v>516997</v>
      </c>
      <c r="J170" s="77">
        <v>470834</v>
      </c>
      <c r="K170" s="77">
        <v>464101</v>
      </c>
      <c r="L170" s="77">
        <v>647699</v>
      </c>
      <c r="M170" s="77">
        <v>767699</v>
      </c>
      <c r="N170" s="77">
        <v>603771</v>
      </c>
      <c r="O170" s="77">
        <f t="shared" si="3"/>
        <v>563382.92307692312</v>
      </c>
      <c r="P170" s="68"/>
    </row>
    <row r="171" spans="1:16">
      <c r="A171" s="76" t="s">
        <v>3774</v>
      </c>
      <c r="B171" s="77">
        <v>2112432</v>
      </c>
      <c r="C171" s="77">
        <v>2141072</v>
      </c>
      <c r="D171" s="77">
        <v>2125653</v>
      </c>
      <c r="E171" s="77">
        <v>2116408</v>
      </c>
      <c r="F171" s="77">
        <v>2116846</v>
      </c>
      <c r="G171" s="77">
        <v>1929784</v>
      </c>
      <c r="H171" s="77">
        <v>1925129</v>
      </c>
      <c r="I171" s="77">
        <v>1934187</v>
      </c>
      <c r="J171" s="77">
        <v>1929897</v>
      </c>
      <c r="K171" s="77">
        <v>1918861</v>
      </c>
      <c r="L171" s="77">
        <v>1925245</v>
      </c>
      <c r="M171" s="77">
        <v>2059795</v>
      </c>
      <c r="N171" s="77">
        <v>2152070</v>
      </c>
      <c r="O171" s="77">
        <f t="shared" si="3"/>
        <v>2029798.3846153845</v>
      </c>
      <c r="P171" s="68"/>
    </row>
    <row r="172" spans="1:16">
      <c r="A172" s="76" t="s">
        <v>3773</v>
      </c>
      <c r="B172" s="77">
        <v>2744915</v>
      </c>
      <c r="C172" s="77">
        <v>2764779</v>
      </c>
      <c r="D172" s="77">
        <v>2784642</v>
      </c>
      <c r="E172" s="77">
        <v>2804505</v>
      </c>
      <c r="F172" s="77">
        <v>2824369</v>
      </c>
      <c r="G172" s="77">
        <v>2844232</v>
      </c>
      <c r="H172" s="77">
        <v>2864095</v>
      </c>
      <c r="I172" s="77">
        <v>2883959</v>
      </c>
      <c r="J172" s="77">
        <v>2903822</v>
      </c>
      <c r="K172" s="77">
        <v>2923685</v>
      </c>
      <c r="L172" s="77">
        <v>2943549</v>
      </c>
      <c r="M172" s="77">
        <v>2963873</v>
      </c>
      <c r="N172" s="77">
        <v>2725052</v>
      </c>
      <c r="O172" s="77">
        <f t="shared" si="3"/>
        <v>2844267.4615384615</v>
      </c>
      <c r="P172" s="68"/>
    </row>
    <row r="173" spans="1:16">
      <c r="A173" s="79" t="s">
        <v>3772</v>
      </c>
      <c r="B173" s="77">
        <v>4857347</v>
      </c>
      <c r="C173" s="77">
        <v>4905851</v>
      </c>
      <c r="D173" s="77">
        <v>4910295</v>
      </c>
      <c r="E173" s="77">
        <v>4920913</v>
      </c>
      <c r="F173" s="77">
        <v>4941215</v>
      </c>
      <c r="G173" s="77">
        <v>4774016</v>
      </c>
      <c r="H173" s="77">
        <v>4789224</v>
      </c>
      <c r="I173" s="77">
        <v>4818146</v>
      </c>
      <c r="J173" s="77">
        <v>4833719</v>
      </c>
      <c r="K173" s="77">
        <v>4842547</v>
      </c>
      <c r="L173" s="77">
        <v>4868794</v>
      </c>
      <c r="M173" s="77">
        <v>5023668</v>
      </c>
      <c r="N173" s="77">
        <v>4877122</v>
      </c>
      <c r="O173" s="77">
        <f t="shared" si="3"/>
        <v>4874065.923076923</v>
      </c>
      <c r="P173" s="68"/>
    </row>
    <row r="174" spans="1:16">
      <c r="A174" s="76" t="s">
        <v>3771</v>
      </c>
      <c r="B174" s="77">
        <v>93761</v>
      </c>
      <c r="C174" s="77">
        <v>93761</v>
      </c>
      <c r="D174" s="77">
        <v>93761</v>
      </c>
      <c r="E174" s="77">
        <v>93761</v>
      </c>
      <c r="F174" s="77">
        <v>93761</v>
      </c>
      <c r="G174" s="77">
        <v>93761</v>
      </c>
      <c r="H174" s="77">
        <v>93761</v>
      </c>
      <c r="I174" s="77">
        <v>93761</v>
      </c>
      <c r="J174" s="77">
        <v>93761</v>
      </c>
      <c r="K174" s="77">
        <v>8830</v>
      </c>
      <c r="L174" s="77">
        <v>0</v>
      </c>
      <c r="M174" s="77">
        <v>0</v>
      </c>
      <c r="N174" s="77">
        <v>93761</v>
      </c>
      <c r="O174" s="77">
        <f t="shared" si="3"/>
        <v>72803.076923076922</v>
      </c>
      <c r="P174" s="68"/>
    </row>
    <row r="175" spans="1:16">
      <c r="A175" s="79" t="s">
        <v>3770</v>
      </c>
      <c r="B175" s="77">
        <v>93761</v>
      </c>
      <c r="C175" s="77">
        <v>93761</v>
      </c>
      <c r="D175" s="77">
        <v>93761</v>
      </c>
      <c r="E175" s="77">
        <v>93761</v>
      </c>
      <c r="F175" s="77">
        <v>93761</v>
      </c>
      <c r="G175" s="77">
        <v>93761</v>
      </c>
      <c r="H175" s="77">
        <v>93761</v>
      </c>
      <c r="I175" s="77">
        <v>93761</v>
      </c>
      <c r="J175" s="77">
        <v>93761</v>
      </c>
      <c r="K175" s="77">
        <v>8830</v>
      </c>
      <c r="L175" s="77">
        <v>0</v>
      </c>
      <c r="M175" s="77">
        <v>0</v>
      </c>
      <c r="N175" s="77">
        <v>93761</v>
      </c>
      <c r="O175" s="77">
        <f t="shared" si="3"/>
        <v>72803.076923076922</v>
      </c>
      <c r="P175" s="68"/>
    </row>
    <row r="176" spans="1:16">
      <c r="A176" s="76" t="s">
        <v>3769</v>
      </c>
      <c r="B176" s="77">
        <v>10587531</v>
      </c>
      <c r="C176" s="77">
        <v>10625366</v>
      </c>
      <c r="D176" s="77">
        <v>10663201</v>
      </c>
      <c r="E176" s="77">
        <v>10701036</v>
      </c>
      <c r="F176" s="77">
        <v>10738870</v>
      </c>
      <c r="G176" s="77">
        <v>10776705</v>
      </c>
      <c r="H176" s="77">
        <v>10814540</v>
      </c>
      <c r="I176" s="77">
        <v>10852375</v>
      </c>
      <c r="J176" s="77">
        <v>10890210</v>
      </c>
      <c r="K176" s="77">
        <v>10927932</v>
      </c>
      <c r="L176" s="77">
        <v>10966527</v>
      </c>
      <c r="M176" s="77">
        <v>10998370</v>
      </c>
      <c r="N176" s="77">
        <v>10547704</v>
      </c>
      <c r="O176" s="77">
        <f t="shared" si="3"/>
        <v>10776182.076923076</v>
      </c>
      <c r="P176" s="68"/>
    </row>
    <row r="177" spans="1:16">
      <c r="A177" s="79" t="s">
        <v>3768</v>
      </c>
      <c r="B177" s="77">
        <v>10587531</v>
      </c>
      <c r="C177" s="77">
        <v>10625366</v>
      </c>
      <c r="D177" s="77">
        <v>10663201</v>
      </c>
      <c r="E177" s="77">
        <v>10701036</v>
      </c>
      <c r="F177" s="77">
        <v>10738870</v>
      </c>
      <c r="G177" s="77">
        <v>10776705</v>
      </c>
      <c r="H177" s="77">
        <v>10814540</v>
      </c>
      <c r="I177" s="77">
        <v>10852375</v>
      </c>
      <c r="J177" s="77">
        <v>10890210</v>
      </c>
      <c r="K177" s="77">
        <v>10927932</v>
      </c>
      <c r="L177" s="77">
        <v>10966527</v>
      </c>
      <c r="M177" s="77">
        <v>10998370</v>
      </c>
      <c r="N177" s="77">
        <v>10547704</v>
      </c>
      <c r="O177" s="77">
        <f t="shared" si="3"/>
        <v>10776182.076923076</v>
      </c>
      <c r="P177" s="68"/>
    </row>
    <row r="178" spans="1:16" ht="21.6">
      <c r="A178" s="80" t="s">
        <v>3767</v>
      </c>
      <c r="B178" s="81">
        <v>16922344</v>
      </c>
      <c r="C178" s="81">
        <v>16992631</v>
      </c>
      <c r="D178" s="81">
        <v>16947378</v>
      </c>
      <c r="E178" s="81">
        <v>17047876</v>
      </c>
      <c r="F178" s="81">
        <v>17091499</v>
      </c>
      <c r="G178" s="81">
        <v>16885990</v>
      </c>
      <c r="H178" s="81">
        <v>16990828</v>
      </c>
      <c r="I178" s="81">
        <v>17048781</v>
      </c>
      <c r="J178" s="81">
        <v>16982558</v>
      </c>
      <c r="K178" s="81">
        <v>17000439</v>
      </c>
      <c r="L178" s="81">
        <v>17234766</v>
      </c>
      <c r="M178" s="81">
        <v>17463424</v>
      </c>
      <c r="N178" s="81">
        <v>16857877</v>
      </c>
      <c r="O178" s="81">
        <f t="shared" si="3"/>
        <v>17035876.230769232</v>
      </c>
      <c r="P178" s="75"/>
    </row>
    <row r="179" spans="1:16">
      <c r="A179" s="82"/>
      <c r="B179" s="83"/>
      <c r="C179" s="83"/>
      <c r="D179" s="83"/>
      <c r="E179" s="83"/>
      <c r="F179" s="83"/>
      <c r="G179" s="83"/>
      <c r="H179" s="83"/>
      <c r="I179" s="83"/>
      <c r="J179" s="83"/>
      <c r="K179" s="83"/>
      <c r="L179" s="83"/>
      <c r="M179" s="83"/>
      <c r="N179" s="83"/>
      <c r="O179" s="83"/>
      <c r="P179" s="56"/>
    </row>
    <row r="180" spans="1:16">
      <c r="A180" s="84" t="s">
        <v>3766</v>
      </c>
      <c r="B180" s="83"/>
      <c r="C180" s="83"/>
      <c r="D180" s="83"/>
      <c r="E180" s="83"/>
      <c r="F180" s="83"/>
      <c r="G180" s="83"/>
      <c r="H180" s="83"/>
      <c r="I180" s="83"/>
      <c r="J180" s="83"/>
      <c r="K180" s="83"/>
      <c r="L180" s="83"/>
      <c r="M180" s="83"/>
      <c r="N180" s="83"/>
      <c r="O180" s="83"/>
      <c r="P180" s="56"/>
    </row>
    <row r="181" spans="1:16">
      <c r="A181" s="76" t="s">
        <v>3765</v>
      </c>
      <c r="B181" s="77">
        <v>4604444</v>
      </c>
      <c r="C181" s="77">
        <v>3206482</v>
      </c>
      <c r="D181" s="77">
        <v>5705312</v>
      </c>
      <c r="E181" s="77">
        <v>2200772</v>
      </c>
      <c r="F181" s="77">
        <v>7145073</v>
      </c>
      <c r="G181" s="77">
        <v>3099336</v>
      </c>
      <c r="H181" s="77">
        <v>1961185</v>
      </c>
      <c r="I181" s="77">
        <v>1866076</v>
      </c>
      <c r="J181" s="77">
        <v>4230742</v>
      </c>
      <c r="K181" s="77">
        <v>9092183</v>
      </c>
      <c r="L181" s="77">
        <v>2488362</v>
      </c>
      <c r="M181" s="77">
        <v>4753121</v>
      </c>
      <c r="N181" s="77">
        <v>5125180</v>
      </c>
      <c r="O181" s="77">
        <f t="shared" si="3"/>
        <v>4267559.076923077</v>
      </c>
      <c r="P181" s="68"/>
    </row>
    <row r="182" spans="1:16">
      <c r="A182" s="76" t="s">
        <v>3764</v>
      </c>
      <c r="B182" s="78">
        <v>-170056</v>
      </c>
      <c r="C182" s="78">
        <v>-165833</v>
      </c>
      <c r="D182" s="77">
        <v>0</v>
      </c>
      <c r="E182" s="78">
        <v>-36958</v>
      </c>
      <c r="F182" s="78">
        <v>-113997</v>
      </c>
      <c r="G182" s="77">
        <v>0</v>
      </c>
      <c r="H182" s="78">
        <v>-155152</v>
      </c>
      <c r="I182" s="78">
        <v>-152974</v>
      </c>
      <c r="J182" s="77">
        <v>0</v>
      </c>
      <c r="K182" s="78">
        <v>-139380</v>
      </c>
      <c r="L182" s="78">
        <v>-91258</v>
      </c>
      <c r="M182" s="77">
        <v>0</v>
      </c>
      <c r="N182" s="77">
        <v>0</v>
      </c>
      <c r="O182" s="77">
        <f t="shared" si="3"/>
        <v>-78892.923076923078</v>
      </c>
      <c r="P182" s="68"/>
    </row>
    <row r="183" spans="1:16">
      <c r="A183" s="76" t="s">
        <v>3763</v>
      </c>
      <c r="B183" s="77">
        <v>1568101</v>
      </c>
      <c r="C183" s="77">
        <v>1082298</v>
      </c>
      <c r="D183" s="77">
        <v>1149771</v>
      </c>
      <c r="E183" s="77">
        <v>829304</v>
      </c>
      <c r="F183" s="77">
        <v>534299</v>
      </c>
      <c r="G183" s="77">
        <v>798488</v>
      </c>
      <c r="H183" s="77">
        <v>765150</v>
      </c>
      <c r="I183" s="77">
        <v>794883</v>
      </c>
      <c r="J183" s="77">
        <v>873188</v>
      </c>
      <c r="K183" s="77">
        <v>1067131</v>
      </c>
      <c r="L183" s="77">
        <v>1358843</v>
      </c>
      <c r="M183" s="77">
        <v>1245514</v>
      </c>
      <c r="N183" s="77">
        <v>2067081</v>
      </c>
      <c r="O183" s="77">
        <f t="shared" si="3"/>
        <v>1087234.6923076923</v>
      </c>
      <c r="P183" s="68"/>
    </row>
    <row r="184" spans="1:16">
      <c r="A184" s="76" t="s">
        <v>3762</v>
      </c>
      <c r="B184" s="77">
        <v>149225</v>
      </c>
      <c r="C184" s="77">
        <v>99651</v>
      </c>
      <c r="D184" s="77">
        <v>55075</v>
      </c>
      <c r="E184" s="77">
        <v>64779</v>
      </c>
      <c r="F184" s="77">
        <v>101088</v>
      </c>
      <c r="G184" s="77">
        <v>14564</v>
      </c>
      <c r="H184" s="77">
        <v>41717</v>
      </c>
      <c r="I184" s="77">
        <v>3410</v>
      </c>
      <c r="J184" s="77">
        <v>38612</v>
      </c>
      <c r="K184" s="77">
        <v>105588</v>
      </c>
      <c r="L184" s="77">
        <v>67015</v>
      </c>
      <c r="M184" s="77">
        <v>588799</v>
      </c>
      <c r="N184" s="77">
        <v>497598</v>
      </c>
      <c r="O184" s="77">
        <f t="shared" si="3"/>
        <v>140547.76923076922</v>
      </c>
      <c r="P184" s="68"/>
    </row>
    <row r="185" spans="1:16">
      <c r="A185" s="76" t="s">
        <v>3761</v>
      </c>
      <c r="B185" s="77">
        <v>7794139</v>
      </c>
      <c r="C185" s="77">
        <v>4490071</v>
      </c>
      <c r="D185" s="77">
        <v>3227722</v>
      </c>
      <c r="E185" s="77">
        <v>2854231</v>
      </c>
      <c r="F185" s="77">
        <v>2491207</v>
      </c>
      <c r="G185" s="77">
        <v>2893274</v>
      </c>
      <c r="H185" s="77">
        <v>4225012</v>
      </c>
      <c r="I185" s="77">
        <v>3999565</v>
      </c>
      <c r="J185" s="77">
        <v>3980094</v>
      </c>
      <c r="K185" s="77">
        <v>3439469</v>
      </c>
      <c r="L185" s="77">
        <v>3460656</v>
      </c>
      <c r="M185" s="77">
        <v>4653889</v>
      </c>
      <c r="N185" s="77">
        <v>11457063</v>
      </c>
      <c r="O185" s="77">
        <f t="shared" si="3"/>
        <v>4535876.307692308</v>
      </c>
      <c r="P185" s="68"/>
    </row>
    <row r="186" spans="1:16">
      <c r="A186" s="76" t="s">
        <v>3760</v>
      </c>
      <c r="B186" s="77">
        <v>1973834</v>
      </c>
      <c r="C186" s="77">
        <v>5978294</v>
      </c>
      <c r="D186" s="77">
        <v>3584965</v>
      </c>
      <c r="E186" s="77">
        <v>4037095</v>
      </c>
      <c r="F186" s="77">
        <v>1767382</v>
      </c>
      <c r="G186" s="77">
        <v>3343257</v>
      </c>
      <c r="H186" s="77">
        <v>2709255</v>
      </c>
      <c r="I186" s="77">
        <v>3685140</v>
      </c>
      <c r="J186" s="77">
        <v>6542255</v>
      </c>
      <c r="K186" s="77">
        <v>2962005</v>
      </c>
      <c r="L186" s="77">
        <v>2992798</v>
      </c>
      <c r="M186" s="77">
        <v>4260268</v>
      </c>
      <c r="N186" s="77">
        <v>5248526</v>
      </c>
      <c r="O186" s="77">
        <f t="shared" si="3"/>
        <v>3775774.923076923</v>
      </c>
      <c r="P186" s="68"/>
    </row>
    <row r="187" spans="1:16">
      <c r="A187" s="76" t="s">
        <v>3759</v>
      </c>
      <c r="B187" s="77">
        <v>2480</v>
      </c>
      <c r="C187" s="77">
        <v>2480</v>
      </c>
      <c r="D187" s="77">
        <v>3458</v>
      </c>
      <c r="E187" s="77">
        <v>3138</v>
      </c>
      <c r="F187" s="77">
        <v>4204</v>
      </c>
      <c r="G187" s="77">
        <v>4850</v>
      </c>
      <c r="H187" s="77">
        <v>4850</v>
      </c>
      <c r="I187" s="77">
        <v>2916</v>
      </c>
      <c r="J187" s="77">
        <v>3240</v>
      </c>
      <c r="K187" s="77">
        <v>3888</v>
      </c>
      <c r="L187" s="77">
        <v>4536</v>
      </c>
      <c r="M187" s="77">
        <v>4612</v>
      </c>
      <c r="N187" s="77">
        <v>4694</v>
      </c>
      <c r="O187" s="77">
        <f t="shared" si="3"/>
        <v>3795.8461538461538</v>
      </c>
      <c r="P187" s="68"/>
    </row>
    <row r="188" spans="1:16">
      <c r="A188" s="76" t="s">
        <v>3758</v>
      </c>
      <c r="B188" s="77">
        <v>16520</v>
      </c>
      <c r="C188" s="77">
        <v>16520</v>
      </c>
      <c r="D188" s="77">
        <v>23485</v>
      </c>
      <c r="E188" s="77">
        <v>23871</v>
      </c>
      <c r="F188" s="77">
        <v>31224</v>
      </c>
      <c r="G188" s="77">
        <v>36671</v>
      </c>
      <c r="H188" s="77">
        <v>36671</v>
      </c>
      <c r="I188" s="77">
        <v>20211</v>
      </c>
      <c r="J188" s="77">
        <v>24362</v>
      </c>
      <c r="K188" s="77">
        <v>29236</v>
      </c>
      <c r="L188" s="77">
        <v>34273</v>
      </c>
      <c r="M188" s="77">
        <v>36763</v>
      </c>
      <c r="N188" s="77">
        <v>33333</v>
      </c>
      <c r="O188" s="77">
        <f t="shared" si="3"/>
        <v>27933.846153846152</v>
      </c>
      <c r="P188" s="68"/>
    </row>
    <row r="189" spans="1:16">
      <c r="A189" s="76" t="s">
        <v>3757</v>
      </c>
      <c r="B189" s="77">
        <v>138</v>
      </c>
      <c r="C189" s="77">
        <v>138</v>
      </c>
      <c r="D189" s="77">
        <v>184</v>
      </c>
      <c r="E189" s="77">
        <v>157</v>
      </c>
      <c r="F189" s="77">
        <v>205</v>
      </c>
      <c r="G189" s="77">
        <v>236</v>
      </c>
      <c r="H189" s="77">
        <v>236</v>
      </c>
      <c r="I189" s="77">
        <v>143</v>
      </c>
      <c r="J189" s="77">
        <v>159</v>
      </c>
      <c r="K189" s="77">
        <v>188</v>
      </c>
      <c r="L189" s="77">
        <v>223</v>
      </c>
      <c r="M189" s="77">
        <v>239</v>
      </c>
      <c r="N189" s="77">
        <v>295</v>
      </c>
      <c r="O189" s="77">
        <f t="shared" si="3"/>
        <v>195.46153846153845</v>
      </c>
      <c r="P189" s="68"/>
    </row>
    <row r="190" spans="1:16">
      <c r="A190" s="76" t="s">
        <v>3756</v>
      </c>
      <c r="B190" s="77">
        <v>0</v>
      </c>
      <c r="C190" s="77">
        <v>11453</v>
      </c>
      <c r="D190" s="77">
        <v>0</v>
      </c>
      <c r="E190" s="77">
        <v>0</v>
      </c>
      <c r="F190" s="77">
        <v>0</v>
      </c>
      <c r="G190" s="77">
        <v>0</v>
      </c>
      <c r="H190" s="77">
        <v>0</v>
      </c>
      <c r="I190" s="77">
        <v>0</v>
      </c>
      <c r="J190" s="77">
        <v>0</v>
      </c>
      <c r="K190" s="77">
        <v>0</v>
      </c>
      <c r="L190" s="77">
        <v>0</v>
      </c>
      <c r="M190" s="77">
        <v>0</v>
      </c>
      <c r="N190" s="77">
        <v>0</v>
      </c>
      <c r="O190" s="77">
        <f t="shared" si="3"/>
        <v>881</v>
      </c>
      <c r="P190" s="68"/>
    </row>
    <row r="191" spans="1:16">
      <c r="A191" s="76" t="s">
        <v>3755</v>
      </c>
      <c r="B191" s="77">
        <v>452</v>
      </c>
      <c r="C191" s="77">
        <v>452</v>
      </c>
      <c r="D191" s="77">
        <v>645</v>
      </c>
      <c r="E191" s="77">
        <v>645</v>
      </c>
      <c r="F191" s="77">
        <v>839</v>
      </c>
      <c r="G191" s="77">
        <v>968</v>
      </c>
      <c r="H191" s="77">
        <v>1341</v>
      </c>
      <c r="I191" s="77">
        <v>560</v>
      </c>
      <c r="J191" s="77">
        <v>622</v>
      </c>
      <c r="K191" s="77">
        <v>747</v>
      </c>
      <c r="L191" s="77">
        <v>871</v>
      </c>
      <c r="M191" s="77">
        <v>879</v>
      </c>
      <c r="N191" s="77">
        <v>1036</v>
      </c>
      <c r="O191" s="77">
        <f t="shared" si="3"/>
        <v>773.61538461538464</v>
      </c>
      <c r="P191" s="68"/>
    </row>
    <row r="192" spans="1:16">
      <c r="A192" s="76" t="s">
        <v>3754</v>
      </c>
      <c r="B192" s="77">
        <v>847</v>
      </c>
      <c r="C192" s="77">
        <v>847</v>
      </c>
      <c r="D192" s="77">
        <v>1209</v>
      </c>
      <c r="E192" s="77">
        <v>918</v>
      </c>
      <c r="F192" s="77">
        <v>1586</v>
      </c>
      <c r="G192" s="77">
        <v>0</v>
      </c>
      <c r="H192" s="78">
        <v>-266</v>
      </c>
      <c r="I192" s="78">
        <v>-686</v>
      </c>
      <c r="J192" s="77">
        <v>0</v>
      </c>
      <c r="K192" s="78">
        <v>-476</v>
      </c>
      <c r="L192" s="77">
        <v>1306</v>
      </c>
      <c r="M192" s="77">
        <v>1399</v>
      </c>
      <c r="N192" s="77">
        <v>1683</v>
      </c>
      <c r="O192" s="77">
        <f t="shared" si="3"/>
        <v>643.61538461538464</v>
      </c>
      <c r="P192" s="68"/>
    </row>
    <row r="193" spans="1:16">
      <c r="A193" s="76" t="s">
        <v>3753</v>
      </c>
      <c r="B193" s="77">
        <v>3006</v>
      </c>
      <c r="C193" s="77">
        <v>3065</v>
      </c>
      <c r="D193" s="77">
        <v>4391</v>
      </c>
      <c r="E193" s="77">
        <v>4634</v>
      </c>
      <c r="F193" s="77">
        <v>6060</v>
      </c>
      <c r="G193" s="77">
        <v>7138</v>
      </c>
      <c r="H193" s="77">
        <v>7146</v>
      </c>
      <c r="I193" s="77">
        <v>4216</v>
      </c>
      <c r="J193" s="77">
        <v>4702</v>
      </c>
      <c r="K193" s="77">
        <v>5646</v>
      </c>
      <c r="L193" s="77">
        <v>6592</v>
      </c>
      <c r="M193" s="77">
        <v>7062</v>
      </c>
      <c r="N193" s="77">
        <v>6389</v>
      </c>
      <c r="O193" s="77">
        <f t="shared" si="3"/>
        <v>5388.2307692307695</v>
      </c>
      <c r="P193" s="68"/>
    </row>
    <row r="194" spans="1:16">
      <c r="A194" s="76" t="s">
        <v>3752</v>
      </c>
      <c r="B194" s="77">
        <v>2</v>
      </c>
      <c r="C194" s="77">
        <v>2</v>
      </c>
      <c r="D194" s="77">
        <v>3</v>
      </c>
      <c r="E194" s="77">
        <v>3</v>
      </c>
      <c r="F194" s="77">
        <v>4</v>
      </c>
      <c r="G194" s="77">
        <v>5</v>
      </c>
      <c r="H194" s="77">
        <v>5</v>
      </c>
      <c r="I194" s="77">
        <v>3</v>
      </c>
      <c r="J194" s="77">
        <v>3</v>
      </c>
      <c r="K194" s="77">
        <v>7</v>
      </c>
      <c r="L194" s="77">
        <v>4</v>
      </c>
      <c r="M194" s="77">
        <v>5</v>
      </c>
      <c r="N194" s="77">
        <v>5</v>
      </c>
      <c r="O194" s="77">
        <f t="shared" si="3"/>
        <v>3.9230769230769229</v>
      </c>
      <c r="P194" s="68"/>
    </row>
    <row r="195" spans="1:16">
      <c r="A195" s="76" t="s">
        <v>3751</v>
      </c>
      <c r="B195" s="77">
        <v>3372</v>
      </c>
      <c r="C195" s="77">
        <v>3077</v>
      </c>
      <c r="D195" s="77">
        <v>1915</v>
      </c>
      <c r="E195" s="77">
        <v>2188</v>
      </c>
      <c r="F195" s="77">
        <v>2755</v>
      </c>
      <c r="G195" s="77">
        <v>0</v>
      </c>
      <c r="H195" s="78">
        <v>-15125</v>
      </c>
      <c r="I195" s="78">
        <v>-5223</v>
      </c>
      <c r="J195" s="77">
        <v>0</v>
      </c>
      <c r="K195" s="78">
        <v>-9535</v>
      </c>
      <c r="L195" s="78">
        <v>-12580</v>
      </c>
      <c r="M195" s="77">
        <v>0</v>
      </c>
      <c r="N195" s="77">
        <v>2191</v>
      </c>
      <c r="O195" s="78">
        <f t="shared" si="3"/>
        <v>-2074.2307692307691</v>
      </c>
      <c r="P195" s="68"/>
    </row>
    <row r="196" spans="1:16">
      <c r="A196" s="76" t="s">
        <v>3750</v>
      </c>
      <c r="B196" s="77">
        <v>11</v>
      </c>
      <c r="C196" s="77">
        <v>11</v>
      </c>
      <c r="D196" s="77">
        <v>11</v>
      </c>
      <c r="E196" s="77">
        <v>11</v>
      </c>
      <c r="F196" s="77">
        <v>11</v>
      </c>
      <c r="G196" s="77">
        <v>11</v>
      </c>
      <c r="H196" s="77">
        <v>11</v>
      </c>
      <c r="I196" s="77">
        <v>11</v>
      </c>
      <c r="J196" s="77">
        <v>11</v>
      </c>
      <c r="K196" s="77">
        <v>11</v>
      </c>
      <c r="L196" s="77">
        <v>11</v>
      </c>
      <c r="M196" s="77">
        <v>11</v>
      </c>
      <c r="N196" s="77">
        <v>11</v>
      </c>
      <c r="O196" s="77">
        <f t="shared" si="3"/>
        <v>11</v>
      </c>
      <c r="P196" s="68"/>
    </row>
    <row r="197" spans="1:16">
      <c r="A197" s="79" t="s">
        <v>3749</v>
      </c>
      <c r="B197" s="77">
        <v>15946514</v>
      </c>
      <c r="C197" s="77">
        <v>14729007</v>
      </c>
      <c r="D197" s="77">
        <v>13758144</v>
      </c>
      <c r="E197" s="77">
        <v>9984787</v>
      </c>
      <c r="F197" s="77">
        <v>11971940</v>
      </c>
      <c r="G197" s="77">
        <v>10198798</v>
      </c>
      <c r="H197" s="77">
        <v>9582036</v>
      </c>
      <c r="I197" s="77">
        <v>10218251</v>
      </c>
      <c r="J197" s="77">
        <v>15697991</v>
      </c>
      <c r="K197" s="77">
        <v>16556707</v>
      </c>
      <c r="L197" s="77">
        <v>10311649</v>
      </c>
      <c r="M197" s="77">
        <v>15552560</v>
      </c>
      <c r="N197" s="77">
        <v>24445083</v>
      </c>
      <c r="O197" s="77">
        <f t="shared" si="3"/>
        <v>13765651.307692308</v>
      </c>
      <c r="P197" s="68"/>
    </row>
    <row r="198" spans="1:16">
      <c r="A198" s="76" t="s">
        <v>3748</v>
      </c>
      <c r="B198" s="77">
        <v>19069797</v>
      </c>
      <c r="C198" s="77">
        <v>25944496</v>
      </c>
      <c r="D198" s="77">
        <v>27084355</v>
      </c>
      <c r="E198" s="77">
        <v>29553418</v>
      </c>
      <c r="F198" s="77">
        <v>25991298</v>
      </c>
      <c r="G198" s="77">
        <v>14756112</v>
      </c>
      <c r="H198" s="77">
        <v>7175186</v>
      </c>
      <c r="I198" s="77">
        <v>0</v>
      </c>
      <c r="J198" s="77">
        <v>7834265</v>
      </c>
      <c r="K198" s="77">
        <v>3561266</v>
      </c>
      <c r="L198" s="77">
        <v>8582601</v>
      </c>
      <c r="M198" s="77">
        <v>9564672</v>
      </c>
      <c r="N198" s="77">
        <v>20148946</v>
      </c>
      <c r="O198" s="77">
        <f t="shared" si="3"/>
        <v>15328185.538461538</v>
      </c>
      <c r="P198" s="68"/>
    </row>
    <row r="199" spans="1:16">
      <c r="A199" s="76" t="s">
        <v>3747</v>
      </c>
      <c r="B199" s="77">
        <v>303800000</v>
      </c>
      <c r="C199" s="77">
        <v>453800000</v>
      </c>
      <c r="D199" s="77">
        <v>452290000</v>
      </c>
      <c r="E199" s="77">
        <v>452290000</v>
      </c>
      <c r="F199" s="77">
        <v>452290000</v>
      </c>
      <c r="G199" s="77">
        <v>455990000</v>
      </c>
      <c r="H199" s="77">
        <v>455990000</v>
      </c>
      <c r="I199" s="77">
        <v>455990000</v>
      </c>
      <c r="J199" s="77">
        <v>453090000</v>
      </c>
      <c r="K199" s="77">
        <v>453090000</v>
      </c>
      <c r="L199" s="77">
        <v>453090000</v>
      </c>
      <c r="M199" s="77">
        <v>453390000</v>
      </c>
      <c r="N199" s="77">
        <v>303800000</v>
      </c>
      <c r="O199" s="77">
        <f t="shared" si="3"/>
        <v>430684615.38461536</v>
      </c>
      <c r="P199" s="68"/>
    </row>
    <row r="200" spans="1:16">
      <c r="A200" s="76" t="s">
        <v>3746</v>
      </c>
      <c r="B200" s="77">
        <v>84189</v>
      </c>
      <c r="C200" s="77">
        <v>87637</v>
      </c>
      <c r="D200" s="77">
        <v>120401</v>
      </c>
      <c r="E200" s="77">
        <v>117884</v>
      </c>
      <c r="F200" s="77">
        <v>135798</v>
      </c>
      <c r="G200" s="77">
        <v>96020</v>
      </c>
      <c r="H200" s="77">
        <v>50204</v>
      </c>
      <c r="I200" s="77">
        <v>8759</v>
      </c>
      <c r="J200" s="77">
        <v>26656</v>
      </c>
      <c r="K200" s="77">
        <v>21624</v>
      </c>
      <c r="L200" s="77">
        <v>6881</v>
      </c>
      <c r="M200" s="77">
        <v>44809</v>
      </c>
      <c r="N200" s="77">
        <v>97439</v>
      </c>
      <c r="O200" s="77">
        <f t="shared" si="3"/>
        <v>69100.076923076922</v>
      </c>
      <c r="P200" s="68"/>
    </row>
    <row r="201" spans="1:16">
      <c r="A201" s="76" t="s">
        <v>3745</v>
      </c>
      <c r="B201" s="77">
        <v>1445035</v>
      </c>
      <c r="C201" s="77">
        <v>1445035</v>
      </c>
      <c r="D201" s="77">
        <v>1516931</v>
      </c>
      <c r="E201" s="77">
        <v>1533902</v>
      </c>
      <c r="F201" s="77">
        <v>1533902</v>
      </c>
      <c r="G201" s="77">
        <v>1552661</v>
      </c>
      <c r="H201" s="77">
        <v>1552661</v>
      </c>
      <c r="I201" s="77">
        <v>1552661</v>
      </c>
      <c r="J201" s="77">
        <v>1601149</v>
      </c>
      <c r="K201" s="77">
        <v>1645769</v>
      </c>
      <c r="L201" s="77">
        <v>1645769</v>
      </c>
      <c r="M201" s="77">
        <v>1654873</v>
      </c>
      <c r="N201" s="77">
        <v>1445035</v>
      </c>
      <c r="O201" s="77">
        <f t="shared" si="3"/>
        <v>1548106.3846153845</v>
      </c>
      <c r="P201" s="68"/>
    </row>
    <row r="202" spans="1:16">
      <c r="A202" s="79" t="s">
        <v>3744</v>
      </c>
      <c r="B202" s="77">
        <v>324399022</v>
      </c>
      <c r="C202" s="77">
        <v>481277168</v>
      </c>
      <c r="D202" s="77">
        <v>481011687</v>
      </c>
      <c r="E202" s="77">
        <v>483495204</v>
      </c>
      <c r="F202" s="77">
        <v>479950998</v>
      </c>
      <c r="G202" s="77">
        <v>472394793</v>
      </c>
      <c r="H202" s="77">
        <v>464768051</v>
      </c>
      <c r="I202" s="77">
        <v>457551420</v>
      </c>
      <c r="J202" s="77">
        <v>462552070</v>
      </c>
      <c r="K202" s="77">
        <v>458318659</v>
      </c>
      <c r="L202" s="77">
        <v>463325252</v>
      </c>
      <c r="M202" s="77">
        <v>464654354</v>
      </c>
      <c r="N202" s="77">
        <v>325491420</v>
      </c>
      <c r="O202" s="77">
        <f t="shared" si="3"/>
        <v>447630007.53846157</v>
      </c>
      <c r="P202" s="68"/>
    </row>
    <row r="203" spans="1:16">
      <c r="A203" s="76" t="s">
        <v>3743</v>
      </c>
      <c r="B203" s="77">
        <v>38683941</v>
      </c>
      <c r="C203" s="77">
        <v>34311534</v>
      </c>
      <c r="D203" s="77">
        <v>31538547</v>
      </c>
      <c r="E203" s="77">
        <v>29384959</v>
      </c>
      <c r="F203" s="77">
        <v>29176936</v>
      </c>
      <c r="G203" s="77">
        <v>29213409</v>
      </c>
      <c r="H203" s="77">
        <v>28887273</v>
      </c>
      <c r="I203" s="77">
        <v>29383537</v>
      </c>
      <c r="J203" s="77">
        <v>28835189</v>
      </c>
      <c r="K203" s="77">
        <v>30818332</v>
      </c>
      <c r="L203" s="77">
        <v>28303765</v>
      </c>
      <c r="M203" s="77">
        <v>32057810</v>
      </c>
      <c r="N203" s="77">
        <v>33725711</v>
      </c>
      <c r="O203" s="77">
        <f t="shared" si="3"/>
        <v>31101611</v>
      </c>
      <c r="P203" s="68"/>
    </row>
    <row r="204" spans="1:16">
      <c r="A204" s="76" t="s">
        <v>3742</v>
      </c>
      <c r="B204" s="77">
        <v>0</v>
      </c>
      <c r="C204" s="77">
        <v>0</v>
      </c>
      <c r="D204" s="77">
        <v>0</v>
      </c>
      <c r="E204" s="77">
        <v>0</v>
      </c>
      <c r="F204" s="77">
        <v>0</v>
      </c>
      <c r="G204" s="77">
        <v>0</v>
      </c>
      <c r="H204" s="77">
        <v>0</v>
      </c>
      <c r="I204" s="77">
        <v>0</v>
      </c>
      <c r="J204" s="77">
        <v>0</v>
      </c>
      <c r="K204" s="77">
        <v>2698</v>
      </c>
      <c r="L204" s="77">
        <v>2232</v>
      </c>
      <c r="M204" s="77">
        <v>0</v>
      </c>
      <c r="N204" s="77">
        <v>0</v>
      </c>
      <c r="O204" s="77">
        <f t="shared" si="3"/>
        <v>379.23076923076923</v>
      </c>
      <c r="P204" s="68"/>
    </row>
    <row r="205" spans="1:16">
      <c r="A205" s="79" t="s">
        <v>3741</v>
      </c>
      <c r="B205" s="77">
        <v>38683941</v>
      </c>
      <c r="C205" s="77">
        <v>34311534</v>
      </c>
      <c r="D205" s="77">
        <v>31538547</v>
      </c>
      <c r="E205" s="77">
        <v>29384959</v>
      </c>
      <c r="F205" s="77">
        <v>29176936</v>
      </c>
      <c r="G205" s="77">
        <v>29213409</v>
      </c>
      <c r="H205" s="77">
        <v>28887273</v>
      </c>
      <c r="I205" s="77">
        <v>29383537</v>
      </c>
      <c r="J205" s="77">
        <v>28835189</v>
      </c>
      <c r="K205" s="77">
        <v>30821030</v>
      </c>
      <c r="L205" s="77">
        <v>28305997</v>
      </c>
      <c r="M205" s="77">
        <v>32057810</v>
      </c>
      <c r="N205" s="77">
        <v>33725711</v>
      </c>
      <c r="O205" s="77">
        <f t="shared" si="3"/>
        <v>31101990.230769232</v>
      </c>
      <c r="P205" s="68"/>
    </row>
    <row r="206" spans="1:16">
      <c r="A206" s="76" t="s">
        <v>3740</v>
      </c>
      <c r="B206" s="77">
        <v>1949464</v>
      </c>
      <c r="C206" s="77">
        <v>1942007</v>
      </c>
      <c r="D206" s="77">
        <v>1941857</v>
      </c>
      <c r="E206" s="77">
        <v>1935273</v>
      </c>
      <c r="F206" s="77">
        <v>1925976</v>
      </c>
      <c r="G206" s="77">
        <v>1935545</v>
      </c>
      <c r="H206" s="77">
        <v>1932509</v>
      </c>
      <c r="I206" s="77">
        <v>1957437</v>
      </c>
      <c r="J206" s="77">
        <v>1984370</v>
      </c>
      <c r="K206" s="77">
        <v>1986635</v>
      </c>
      <c r="L206" s="77">
        <v>1988043</v>
      </c>
      <c r="M206" s="77">
        <v>1984599</v>
      </c>
      <c r="N206" s="77">
        <v>2087940</v>
      </c>
      <c r="O206" s="77">
        <f t="shared" si="3"/>
        <v>1965511.923076923</v>
      </c>
      <c r="P206" s="68"/>
    </row>
    <row r="207" spans="1:16">
      <c r="A207" s="76" t="s">
        <v>3739</v>
      </c>
      <c r="B207" s="77">
        <v>735000</v>
      </c>
      <c r="C207" s="77">
        <v>1135000</v>
      </c>
      <c r="D207" s="77">
        <v>1205000</v>
      </c>
      <c r="E207" s="77">
        <v>1195000</v>
      </c>
      <c r="F207" s="77">
        <v>1275000</v>
      </c>
      <c r="G207" s="77">
        <v>1285000</v>
      </c>
      <c r="H207" s="77">
        <v>1345000</v>
      </c>
      <c r="I207" s="77">
        <v>1355000</v>
      </c>
      <c r="J207" s="77">
        <v>1145025</v>
      </c>
      <c r="K207" s="77">
        <v>1135025</v>
      </c>
      <c r="L207" s="77">
        <v>995025</v>
      </c>
      <c r="M207" s="77">
        <v>845025</v>
      </c>
      <c r="N207" s="77">
        <v>730000</v>
      </c>
      <c r="O207" s="77">
        <f t="shared" si="3"/>
        <v>1106161.5384615385</v>
      </c>
      <c r="P207" s="68"/>
    </row>
    <row r="208" spans="1:16">
      <c r="A208" s="79" t="s">
        <v>3738</v>
      </c>
      <c r="B208" s="77">
        <v>2684464</v>
      </c>
      <c r="C208" s="77">
        <v>3077007</v>
      </c>
      <c r="D208" s="77">
        <v>3146857</v>
      </c>
      <c r="E208" s="77">
        <v>3130273</v>
      </c>
      <c r="F208" s="77">
        <v>3200976</v>
      </c>
      <c r="G208" s="77">
        <v>3220545</v>
      </c>
      <c r="H208" s="77">
        <v>3277509</v>
      </c>
      <c r="I208" s="77">
        <v>3312437</v>
      </c>
      <c r="J208" s="77">
        <v>3129395</v>
      </c>
      <c r="K208" s="77">
        <v>3121660</v>
      </c>
      <c r="L208" s="77">
        <v>2983068</v>
      </c>
      <c r="M208" s="77">
        <v>2829624</v>
      </c>
      <c r="N208" s="77">
        <v>2817940</v>
      </c>
      <c r="O208" s="77">
        <f t="shared" si="3"/>
        <v>3071673.4615384615</v>
      </c>
      <c r="P208" s="68"/>
    </row>
    <row r="209" spans="1:16">
      <c r="A209" s="76" t="s">
        <v>3737</v>
      </c>
      <c r="B209" s="78">
        <v>-3258</v>
      </c>
      <c r="C209" s="78">
        <v>-12053</v>
      </c>
      <c r="D209" s="77">
        <v>0</v>
      </c>
      <c r="E209" s="77">
        <v>1059344</v>
      </c>
      <c r="F209" s="77">
        <v>2002810</v>
      </c>
      <c r="G209" s="77">
        <v>0</v>
      </c>
      <c r="H209" s="77">
        <v>954205</v>
      </c>
      <c r="I209" s="77">
        <v>1698779</v>
      </c>
      <c r="J209" s="78">
        <v>-2</v>
      </c>
      <c r="K209" s="77">
        <v>433533</v>
      </c>
      <c r="L209" s="77">
        <v>1245310</v>
      </c>
      <c r="M209" s="78">
        <v>-2</v>
      </c>
      <c r="N209" s="78">
        <v>0</v>
      </c>
      <c r="O209" s="77">
        <f t="shared" si="3"/>
        <v>567589.69230769225</v>
      </c>
      <c r="P209" s="68"/>
    </row>
    <row r="210" spans="1:16">
      <c r="A210" s="76" t="s">
        <v>3736</v>
      </c>
      <c r="B210" s="77">
        <v>110278</v>
      </c>
      <c r="C210" s="77">
        <v>152822</v>
      </c>
      <c r="D210" s="77">
        <v>2</v>
      </c>
      <c r="E210" s="77">
        <v>232175</v>
      </c>
      <c r="F210" s="77">
        <v>438952</v>
      </c>
      <c r="G210" s="77">
        <v>2</v>
      </c>
      <c r="H210" s="77">
        <v>209132</v>
      </c>
      <c r="I210" s="77">
        <v>372318</v>
      </c>
      <c r="J210" s="77">
        <v>2</v>
      </c>
      <c r="K210" s="77">
        <v>95018</v>
      </c>
      <c r="L210" s="77">
        <v>299094</v>
      </c>
      <c r="M210" s="77">
        <v>2</v>
      </c>
      <c r="N210" s="77">
        <v>2</v>
      </c>
      <c r="O210" s="77">
        <f t="shared" si="3"/>
        <v>146907.61538461538</v>
      </c>
      <c r="P210" s="68"/>
    </row>
    <row r="211" spans="1:16">
      <c r="A211" s="76" t="s">
        <v>3735</v>
      </c>
      <c r="B211" s="77">
        <v>36672</v>
      </c>
      <c r="C211" s="77">
        <v>39831</v>
      </c>
      <c r="D211" s="77">
        <v>36548</v>
      </c>
      <c r="E211" s="77">
        <v>12965</v>
      </c>
      <c r="F211" s="77">
        <v>28690</v>
      </c>
      <c r="G211" s="77">
        <v>9984</v>
      </c>
      <c r="H211" s="77">
        <v>9675</v>
      </c>
      <c r="I211" s="77">
        <v>19273</v>
      </c>
      <c r="J211" s="77">
        <v>106130</v>
      </c>
      <c r="K211" s="77">
        <v>9058</v>
      </c>
      <c r="L211" s="77">
        <v>35777</v>
      </c>
      <c r="M211" s="77">
        <v>18132</v>
      </c>
      <c r="N211" s="77">
        <v>50995</v>
      </c>
      <c r="O211" s="77">
        <f t="shared" si="3"/>
        <v>31825.384615384617</v>
      </c>
      <c r="P211" s="68"/>
    </row>
    <row r="212" spans="1:16">
      <c r="A212" s="76" t="s">
        <v>3734</v>
      </c>
      <c r="B212" s="77">
        <v>12281043</v>
      </c>
      <c r="C212" s="77">
        <v>7625888</v>
      </c>
      <c r="D212" s="77">
        <v>8599689</v>
      </c>
      <c r="E212" s="77">
        <v>9490190</v>
      </c>
      <c r="F212" s="77">
        <v>4764917</v>
      </c>
      <c r="G212" s="77">
        <v>5717893</v>
      </c>
      <c r="H212" s="77">
        <v>6362193</v>
      </c>
      <c r="I212" s="77">
        <v>7271072</v>
      </c>
      <c r="J212" s="77">
        <v>8179951</v>
      </c>
      <c r="K212" s="77">
        <v>9088830</v>
      </c>
      <c r="L212" s="77">
        <v>9997709</v>
      </c>
      <c r="M212" s="77">
        <v>10906589</v>
      </c>
      <c r="N212" s="77">
        <v>11307242</v>
      </c>
      <c r="O212" s="77">
        <f t="shared" si="3"/>
        <v>8584092.7692307699</v>
      </c>
      <c r="P212" s="68"/>
    </row>
    <row r="213" spans="1:16">
      <c r="A213" s="76" t="s">
        <v>3733</v>
      </c>
      <c r="B213" s="77">
        <v>72102</v>
      </c>
      <c r="C213" s="77">
        <v>77531</v>
      </c>
      <c r="D213" s="77">
        <v>54527</v>
      </c>
      <c r="E213" s="77">
        <v>59796</v>
      </c>
      <c r="F213" s="77">
        <v>93903</v>
      </c>
      <c r="G213" s="77">
        <v>52535</v>
      </c>
      <c r="H213" s="77">
        <v>57455</v>
      </c>
      <c r="I213" s="77">
        <v>81216</v>
      </c>
      <c r="J213" s="77">
        <v>85780</v>
      </c>
      <c r="K213" s="77">
        <v>97464</v>
      </c>
      <c r="L213" s="77">
        <v>110431</v>
      </c>
      <c r="M213" s="77">
        <v>59296</v>
      </c>
      <c r="N213" s="77">
        <v>94490</v>
      </c>
      <c r="O213" s="77">
        <f t="shared" si="3"/>
        <v>76655.846153846156</v>
      </c>
      <c r="P213" s="68"/>
    </row>
    <row r="214" spans="1:16">
      <c r="A214" s="76" t="s">
        <v>3732</v>
      </c>
      <c r="B214" s="77">
        <v>1385</v>
      </c>
      <c r="C214" s="77">
        <v>70</v>
      </c>
      <c r="D214" s="77">
        <v>26</v>
      </c>
      <c r="E214" s="77">
        <v>63</v>
      </c>
      <c r="F214" s="77">
        <v>151</v>
      </c>
      <c r="G214" s="77">
        <v>125</v>
      </c>
      <c r="H214" s="78">
        <v>-42</v>
      </c>
      <c r="I214" s="77">
        <v>0</v>
      </c>
      <c r="J214" s="77">
        <v>0</v>
      </c>
      <c r="K214" s="77">
        <v>0</v>
      </c>
      <c r="L214" s="77">
        <v>0</v>
      </c>
      <c r="M214" s="77">
        <v>0</v>
      </c>
      <c r="N214" s="77">
        <v>1360</v>
      </c>
      <c r="O214" s="77">
        <f t="shared" si="3"/>
        <v>241.38461538461539</v>
      </c>
      <c r="P214" s="68"/>
    </row>
    <row r="215" spans="1:16">
      <c r="A215" s="76" t="s">
        <v>3731</v>
      </c>
      <c r="B215" s="77">
        <v>3004</v>
      </c>
      <c r="C215" s="77">
        <v>2618</v>
      </c>
      <c r="D215" s="77">
        <v>632</v>
      </c>
      <c r="E215" s="77">
        <v>275</v>
      </c>
      <c r="F215" s="77">
        <v>472</v>
      </c>
      <c r="G215" s="77">
        <v>134</v>
      </c>
      <c r="H215" s="77">
        <v>53</v>
      </c>
      <c r="I215" s="77">
        <v>20</v>
      </c>
      <c r="J215" s="77">
        <v>0</v>
      </c>
      <c r="K215" s="77">
        <v>0</v>
      </c>
      <c r="L215" s="77">
        <v>0</v>
      </c>
      <c r="M215" s="77">
        <v>0</v>
      </c>
      <c r="N215" s="77">
        <v>3985</v>
      </c>
      <c r="O215" s="77">
        <f t="shared" si="3"/>
        <v>861</v>
      </c>
      <c r="P215" s="68"/>
    </row>
    <row r="216" spans="1:16">
      <c r="A216" s="79" t="s">
        <v>3730</v>
      </c>
      <c r="B216" s="77">
        <v>12501226</v>
      </c>
      <c r="C216" s="77">
        <v>7886707</v>
      </c>
      <c r="D216" s="77">
        <v>8691424</v>
      </c>
      <c r="E216" s="77">
        <v>10854809</v>
      </c>
      <c r="F216" s="77">
        <v>7329895</v>
      </c>
      <c r="G216" s="77">
        <v>5780673</v>
      </c>
      <c r="H216" s="77">
        <v>7592671</v>
      </c>
      <c r="I216" s="77">
        <v>9442677</v>
      </c>
      <c r="J216" s="77">
        <v>8371861</v>
      </c>
      <c r="K216" s="77">
        <v>9723904</v>
      </c>
      <c r="L216" s="77">
        <v>11688322</v>
      </c>
      <c r="M216" s="77">
        <v>10984016</v>
      </c>
      <c r="N216" s="77">
        <v>11458074</v>
      </c>
      <c r="O216" s="77">
        <f t="shared" si="3"/>
        <v>9408173.7692307699</v>
      </c>
      <c r="P216" s="68"/>
    </row>
    <row r="217" spans="1:16">
      <c r="A217" s="76" t="s">
        <v>3729</v>
      </c>
      <c r="B217" s="77">
        <v>97190</v>
      </c>
      <c r="C217" s="77">
        <v>99451</v>
      </c>
      <c r="D217" s="77">
        <v>111151</v>
      </c>
      <c r="E217" s="77">
        <v>112437</v>
      </c>
      <c r="F217" s="77">
        <v>113882</v>
      </c>
      <c r="G217" s="77">
        <v>131535</v>
      </c>
      <c r="H217" s="77">
        <v>133891</v>
      </c>
      <c r="I217" s="77">
        <v>132292</v>
      </c>
      <c r="J217" s="77">
        <v>144491</v>
      </c>
      <c r="K217" s="77">
        <v>146324</v>
      </c>
      <c r="L217" s="77">
        <v>144503</v>
      </c>
      <c r="M217" s="77">
        <v>152298</v>
      </c>
      <c r="N217" s="77">
        <v>94411</v>
      </c>
      <c r="O217" s="77">
        <f t="shared" si="3"/>
        <v>124142.76923076923</v>
      </c>
      <c r="P217" s="68"/>
    </row>
    <row r="218" spans="1:16">
      <c r="A218" s="79" t="s">
        <v>3728</v>
      </c>
      <c r="B218" s="77">
        <v>97190</v>
      </c>
      <c r="C218" s="77">
        <v>99451</v>
      </c>
      <c r="D218" s="77">
        <v>111151</v>
      </c>
      <c r="E218" s="77">
        <v>112437</v>
      </c>
      <c r="F218" s="77">
        <v>113882</v>
      </c>
      <c r="G218" s="77">
        <v>131535</v>
      </c>
      <c r="H218" s="77">
        <v>133891</v>
      </c>
      <c r="I218" s="77">
        <v>132292</v>
      </c>
      <c r="J218" s="77">
        <v>144491</v>
      </c>
      <c r="K218" s="77">
        <v>146324</v>
      </c>
      <c r="L218" s="77">
        <v>144503</v>
      </c>
      <c r="M218" s="77">
        <v>152298</v>
      </c>
      <c r="N218" s="77">
        <v>94411</v>
      </c>
      <c r="O218" s="77">
        <f t="shared" si="3"/>
        <v>124142.76923076923</v>
      </c>
      <c r="P218" s="68"/>
    </row>
    <row r="219" spans="1:16">
      <c r="A219" s="76" t="s">
        <v>3727</v>
      </c>
      <c r="B219" s="77">
        <v>27710</v>
      </c>
      <c r="C219" s="77">
        <v>28369</v>
      </c>
      <c r="D219" s="77">
        <v>40214</v>
      </c>
      <c r="E219" s="77">
        <v>40713</v>
      </c>
      <c r="F219" s="77">
        <v>65278</v>
      </c>
      <c r="G219" s="77">
        <v>22293</v>
      </c>
      <c r="H219" s="77">
        <v>22173</v>
      </c>
      <c r="I219" s="77">
        <v>40893</v>
      </c>
      <c r="J219" s="77">
        <v>43226</v>
      </c>
      <c r="K219" s="77">
        <v>50248</v>
      </c>
      <c r="L219" s="77">
        <v>58646</v>
      </c>
      <c r="M219" s="77">
        <v>9615</v>
      </c>
      <c r="N219" s="77">
        <v>52398</v>
      </c>
      <c r="O219" s="77">
        <f t="shared" si="3"/>
        <v>38598.153846153844</v>
      </c>
      <c r="P219" s="68"/>
    </row>
    <row r="220" spans="1:16">
      <c r="A220" s="76" t="s">
        <v>3726</v>
      </c>
      <c r="B220" s="77">
        <v>36363</v>
      </c>
      <c r="C220" s="77">
        <v>38040</v>
      </c>
      <c r="D220" s="77">
        <v>54386</v>
      </c>
      <c r="E220" s="77">
        <v>54822</v>
      </c>
      <c r="F220" s="77">
        <v>99228</v>
      </c>
      <c r="G220" s="77">
        <v>30828</v>
      </c>
      <c r="H220" s="77">
        <v>24616</v>
      </c>
      <c r="I220" s="77">
        <v>58099</v>
      </c>
      <c r="J220" s="77">
        <v>66615</v>
      </c>
      <c r="K220" s="77">
        <v>76995</v>
      </c>
      <c r="L220" s="77">
        <v>89234</v>
      </c>
      <c r="M220" s="77">
        <v>34371</v>
      </c>
      <c r="N220" s="77">
        <v>92542</v>
      </c>
      <c r="O220" s="77">
        <f t="shared" si="3"/>
        <v>58164.538461538461</v>
      </c>
      <c r="P220" s="68"/>
    </row>
    <row r="221" spans="1:16">
      <c r="A221" s="76" t="s">
        <v>3725</v>
      </c>
      <c r="B221" s="77">
        <v>396957</v>
      </c>
      <c r="C221" s="77">
        <v>422282</v>
      </c>
      <c r="D221" s="77">
        <v>453757</v>
      </c>
      <c r="E221" s="77">
        <v>428667</v>
      </c>
      <c r="F221" s="77">
        <v>460502</v>
      </c>
      <c r="G221" s="77">
        <v>530250</v>
      </c>
      <c r="H221" s="77">
        <v>631585</v>
      </c>
      <c r="I221" s="77">
        <v>716689</v>
      </c>
      <c r="J221" s="77">
        <v>719471</v>
      </c>
      <c r="K221" s="77">
        <v>668174</v>
      </c>
      <c r="L221" s="77">
        <v>654008</v>
      </c>
      <c r="M221" s="77">
        <v>730382</v>
      </c>
      <c r="N221" s="77">
        <v>734781</v>
      </c>
      <c r="O221" s="77">
        <f t="shared" si="3"/>
        <v>580577.30769230775</v>
      </c>
      <c r="P221" s="68"/>
    </row>
    <row r="222" spans="1:16">
      <c r="A222" s="76" t="s">
        <v>3724</v>
      </c>
      <c r="B222" s="77">
        <v>760561</v>
      </c>
      <c r="C222" s="77">
        <v>741975</v>
      </c>
      <c r="D222" s="77">
        <v>726253</v>
      </c>
      <c r="E222" s="77">
        <v>606188</v>
      </c>
      <c r="F222" s="77">
        <v>642697</v>
      </c>
      <c r="G222" s="77">
        <v>690525</v>
      </c>
      <c r="H222" s="77">
        <v>848231</v>
      </c>
      <c r="I222" s="77">
        <v>832823</v>
      </c>
      <c r="J222" s="77">
        <v>830052</v>
      </c>
      <c r="K222" s="77">
        <v>654780</v>
      </c>
      <c r="L222" s="77">
        <v>613218</v>
      </c>
      <c r="M222" s="77">
        <v>635164</v>
      </c>
      <c r="N222" s="77">
        <v>710473</v>
      </c>
      <c r="O222" s="77">
        <f t="shared" si="3"/>
        <v>714841.5384615385</v>
      </c>
      <c r="P222" s="68"/>
    </row>
    <row r="223" spans="1:16">
      <c r="A223" s="76" t="s">
        <v>3723</v>
      </c>
      <c r="B223" s="77">
        <v>240</v>
      </c>
      <c r="C223" s="77">
        <v>360</v>
      </c>
      <c r="D223" s="77">
        <v>240</v>
      </c>
      <c r="E223" s="77">
        <v>360</v>
      </c>
      <c r="F223" s="77">
        <v>240</v>
      </c>
      <c r="G223" s="77">
        <v>240</v>
      </c>
      <c r="H223" s="77">
        <v>360</v>
      </c>
      <c r="I223" s="77">
        <v>481</v>
      </c>
      <c r="J223" s="77">
        <v>360</v>
      </c>
      <c r="K223" s="77">
        <v>360</v>
      </c>
      <c r="L223" s="77">
        <v>360</v>
      </c>
      <c r="M223" s="77">
        <v>360</v>
      </c>
      <c r="N223" s="77">
        <v>240</v>
      </c>
      <c r="O223" s="77">
        <f t="shared" si="3"/>
        <v>323.15384615384613</v>
      </c>
      <c r="P223" s="68"/>
    </row>
    <row r="224" spans="1:16">
      <c r="A224" s="76" t="s">
        <v>3722</v>
      </c>
      <c r="B224" s="77">
        <v>12933</v>
      </c>
      <c r="C224" s="77">
        <v>13469</v>
      </c>
      <c r="D224" s="77">
        <v>19114</v>
      </c>
      <c r="E224" s="77">
        <v>19283</v>
      </c>
      <c r="F224" s="77">
        <v>29840</v>
      </c>
      <c r="G224" s="77">
        <v>10478</v>
      </c>
      <c r="H224" s="77">
        <v>9284</v>
      </c>
      <c r="I224" s="77">
        <v>19622</v>
      </c>
      <c r="J224" s="77">
        <v>21743</v>
      </c>
      <c r="K224" s="77">
        <v>25915</v>
      </c>
      <c r="L224" s="77">
        <v>30223</v>
      </c>
      <c r="M224" s="77">
        <v>11911</v>
      </c>
      <c r="N224" s="77">
        <v>31401</v>
      </c>
      <c r="O224" s="77">
        <f t="shared" si="3"/>
        <v>19632</v>
      </c>
      <c r="P224" s="68"/>
    </row>
    <row r="225" spans="1:16">
      <c r="A225" s="76" t="s">
        <v>3721</v>
      </c>
      <c r="B225" s="77">
        <v>73100</v>
      </c>
      <c r="C225" s="77">
        <v>146174</v>
      </c>
      <c r="D225" s="77">
        <v>220608</v>
      </c>
      <c r="E225" s="77">
        <v>72002</v>
      </c>
      <c r="F225" s="77">
        <v>144442</v>
      </c>
      <c r="G225" s="77">
        <v>218645</v>
      </c>
      <c r="H225" s="77">
        <v>72096</v>
      </c>
      <c r="I225" s="77">
        <v>144694</v>
      </c>
      <c r="J225" s="77">
        <v>217409</v>
      </c>
      <c r="K225" s="77">
        <v>74180</v>
      </c>
      <c r="L225" s="77">
        <v>150084</v>
      </c>
      <c r="M225" s="77">
        <v>226268</v>
      </c>
      <c r="N225" s="77">
        <v>204865</v>
      </c>
      <c r="O225" s="77">
        <f t="shared" si="3"/>
        <v>151120.53846153847</v>
      </c>
      <c r="P225" s="68"/>
    </row>
    <row r="226" spans="1:16">
      <c r="A226" s="76" t="s">
        <v>3720</v>
      </c>
      <c r="B226" s="77">
        <v>1616</v>
      </c>
      <c r="C226" s="77">
        <v>3310</v>
      </c>
      <c r="D226" s="77">
        <v>4692</v>
      </c>
      <c r="E226" s="77">
        <v>4748</v>
      </c>
      <c r="F226" s="77">
        <v>7625</v>
      </c>
      <c r="G226" s="77">
        <v>2601</v>
      </c>
      <c r="H226" s="77">
        <v>2591</v>
      </c>
      <c r="I226" s="77">
        <v>4756</v>
      </c>
      <c r="J226" s="77">
        <v>4976</v>
      </c>
      <c r="K226" s="77">
        <v>5741</v>
      </c>
      <c r="L226" s="77">
        <v>6700</v>
      </c>
      <c r="M226" s="77">
        <v>6821</v>
      </c>
      <c r="N226" s="77">
        <v>0</v>
      </c>
      <c r="O226" s="77">
        <f t="shared" si="3"/>
        <v>4321.3076923076924</v>
      </c>
      <c r="P226" s="68"/>
    </row>
    <row r="227" spans="1:16">
      <c r="A227" s="79" t="s">
        <v>3719</v>
      </c>
      <c r="B227" s="77">
        <v>1309482</v>
      </c>
      <c r="C227" s="77">
        <v>1393979</v>
      </c>
      <c r="D227" s="77">
        <v>1519265</v>
      </c>
      <c r="E227" s="77">
        <v>1226782</v>
      </c>
      <c r="F227" s="77">
        <v>1449852</v>
      </c>
      <c r="G227" s="77">
        <v>1505861</v>
      </c>
      <c r="H227" s="77">
        <v>1610937</v>
      </c>
      <c r="I227" s="77">
        <v>1818056</v>
      </c>
      <c r="J227" s="77">
        <v>1903853</v>
      </c>
      <c r="K227" s="77">
        <v>1556394</v>
      </c>
      <c r="L227" s="77">
        <v>1602474</v>
      </c>
      <c r="M227" s="77">
        <v>1654893</v>
      </c>
      <c r="N227" s="77">
        <v>1826701</v>
      </c>
      <c r="O227" s="77">
        <f t="shared" si="3"/>
        <v>1567579.1538461538</v>
      </c>
      <c r="P227" s="68"/>
    </row>
    <row r="228" spans="1:16">
      <c r="A228" s="76" t="s">
        <v>3718</v>
      </c>
      <c r="B228" s="77">
        <v>0</v>
      </c>
      <c r="C228" s="77">
        <v>0</v>
      </c>
      <c r="D228" s="77">
        <v>0</v>
      </c>
      <c r="E228" s="77">
        <v>0</v>
      </c>
      <c r="F228" s="77">
        <v>0</v>
      </c>
      <c r="G228" s="77">
        <v>1554376</v>
      </c>
      <c r="H228" s="77">
        <v>1552664</v>
      </c>
      <c r="I228" s="77">
        <v>1394991</v>
      </c>
      <c r="J228" s="77">
        <v>1512689</v>
      </c>
      <c r="K228" s="77">
        <v>1542904</v>
      </c>
      <c r="L228" s="77">
        <v>1659331</v>
      </c>
      <c r="M228" s="77">
        <v>1737052</v>
      </c>
      <c r="N228" s="77">
        <v>0</v>
      </c>
      <c r="O228" s="77">
        <f t="shared" si="3"/>
        <v>842615.92307692312</v>
      </c>
      <c r="P228" s="68"/>
    </row>
    <row r="229" spans="1:16">
      <c r="A229" s="76" t="s">
        <v>3717</v>
      </c>
      <c r="B229" s="77">
        <v>480459</v>
      </c>
      <c r="C229" s="77">
        <v>537790</v>
      </c>
      <c r="D229" s="77">
        <v>548999</v>
      </c>
      <c r="E229" s="77">
        <v>630435</v>
      </c>
      <c r="F229" s="77">
        <v>655741</v>
      </c>
      <c r="G229" s="77">
        <v>622198</v>
      </c>
      <c r="H229" s="77">
        <v>556592</v>
      </c>
      <c r="I229" s="77">
        <v>595860</v>
      </c>
      <c r="J229" s="77">
        <v>606208</v>
      </c>
      <c r="K229" s="77">
        <v>603870</v>
      </c>
      <c r="L229" s="77">
        <v>584510</v>
      </c>
      <c r="M229" s="77">
        <v>553650</v>
      </c>
      <c r="N229" s="77">
        <v>425133</v>
      </c>
      <c r="O229" s="77">
        <f t="shared" si="3"/>
        <v>569341.92307692312</v>
      </c>
      <c r="P229" s="68"/>
    </row>
    <row r="230" spans="1:16">
      <c r="A230" s="76" t="s">
        <v>3716</v>
      </c>
      <c r="B230" s="77">
        <v>366000</v>
      </c>
      <c r="C230" s="77">
        <v>366000</v>
      </c>
      <c r="D230" s="77">
        <v>366000</v>
      </c>
      <c r="E230" s="77">
        <v>366000</v>
      </c>
      <c r="F230" s="77">
        <v>366000</v>
      </c>
      <c r="G230" s="77">
        <v>366000</v>
      </c>
      <c r="H230" s="77">
        <v>366000</v>
      </c>
      <c r="I230" s="77">
        <v>366000</v>
      </c>
      <c r="J230" s="77">
        <v>366000</v>
      </c>
      <c r="K230" s="77">
        <v>366000</v>
      </c>
      <c r="L230" s="77">
        <v>366000</v>
      </c>
      <c r="M230" s="77">
        <v>287000</v>
      </c>
      <c r="N230" s="77">
        <v>366000</v>
      </c>
      <c r="O230" s="77">
        <f t="shared" ref="O230:O283" si="4">AVERAGE(B230:N230)</f>
        <v>359923.07692307694</v>
      </c>
      <c r="P230" s="68"/>
    </row>
    <row r="231" spans="1:16">
      <c r="A231" s="76" t="s">
        <v>3715</v>
      </c>
      <c r="B231" s="77">
        <v>100712</v>
      </c>
      <c r="C231" s="77">
        <v>104717</v>
      </c>
      <c r="D231" s="77">
        <v>122085</v>
      </c>
      <c r="E231" s="77">
        <v>126189</v>
      </c>
      <c r="F231" s="77">
        <v>198545</v>
      </c>
      <c r="G231" s="77">
        <v>213289</v>
      </c>
      <c r="H231" s="77">
        <v>221210</v>
      </c>
      <c r="I231" s="77">
        <v>137148</v>
      </c>
      <c r="J231" s="77">
        <v>149330</v>
      </c>
      <c r="K231" s="77">
        <v>178979</v>
      </c>
      <c r="L231" s="77">
        <v>197456</v>
      </c>
      <c r="M231" s="77">
        <v>216413</v>
      </c>
      <c r="N231" s="77">
        <v>179914</v>
      </c>
      <c r="O231" s="77">
        <f t="shared" si="4"/>
        <v>165075.92307692306</v>
      </c>
      <c r="P231" s="68"/>
    </row>
    <row r="232" spans="1:16">
      <c r="A232" s="76" t="s">
        <v>3714</v>
      </c>
      <c r="B232" s="77">
        <v>4000</v>
      </c>
      <c r="C232" s="77">
        <v>0</v>
      </c>
      <c r="D232" s="77">
        <v>0</v>
      </c>
      <c r="E232" s="77">
        <v>0</v>
      </c>
      <c r="F232" s="77">
        <v>0</v>
      </c>
      <c r="G232" s="77">
        <v>0</v>
      </c>
      <c r="H232" s="77">
        <v>0</v>
      </c>
      <c r="I232" s="77">
        <v>0</v>
      </c>
      <c r="J232" s="77">
        <v>0</v>
      </c>
      <c r="K232" s="77">
        <v>0</v>
      </c>
      <c r="L232" s="77">
        <v>0</v>
      </c>
      <c r="M232" s="77">
        <v>0</v>
      </c>
      <c r="N232" s="77">
        <v>4000</v>
      </c>
      <c r="O232" s="77">
        <f t="shared" si="4"/>
        <v>615.38461538461536</v>
      </c>
      <c r="P232" s="68"/>
    </row>
    <row r="233" spans="1:16">
      <c r="A233" s="76" t="s">
        <v>3713</v>
      </c>
      <c r="B233" s="77">
        <v>18357</v>
      </c>
      <c r="C233" s="77">
        <v>14467</v>
      </c>
      <c r="D233" s="77">
        <v>18424</v>
      </c>
      <c r="E233" s="77">
        <v>12416</v>
      </c>
      <c r="F233" s="77">
        <v>6970</v>
      </c>
      <c r="G233" s="77">
        <v>10424</v>
      </c>
      <c r="H233" s="77">
        <v>8350</v>
      </c>
      <c r="I233" s="77">
        <v>6903</v>
      </c>
      <c r="J233" s="77">
        <v>9917</v>
      </c>
      <c r="K233" s="77">
        <v>8218</v>
      </c>
      <c r="L233" s="77">
        <v>9822</v>
      </c>
      <c r="M233" s="77">
        <v>15164</v>
      </c>
      <c r="N233" s="77">
        <v>17572</v>
      </c>
      <c r="O233" s="77">
        <f t="shared" si="4"/>
        <v>12077.23076923077</v>
      </c>
      <c r="P233" s="68"/>
    </row>
    <row r="234" spans="1:16">
      <c r="A234" s="76" t="s">
        <v>3712</v>
      </c>
      <c r="B234" s="77">
        <v>143</v>
      </c>
      <c r="C234" s="77">
        <v>236</v>
      </c>
      <c r="D234" s="77">
        <v>249</v>
      </c>
      <c r="E234" s="77">
        <v>257</v>
      </c>
      <c r="F234" s="77">
        <v>265</v>
      </c>
      <c r="G234" s="77">
        <v>272</v>
      </c>
      <c r="H234" s="77">
        <v>277</v>
      </c>
      <c r="I234" s="77">
        <v>280</v>
      </c>
      <c r="J234" s="77">
        <v>17896</v>
      </c>
      <c r="K234" s="77">
        <v>201</v>
      </c>
      <c r="L234" s="77">
        <v>205</v>
      </c>
      <c r="M234" s="77">
        <v>209</v>
      </c>
      <c r="N234" s="77">
        <v>138</v>
      </c>
      <c r="O234" s="77">
        <f t="shared" si="4"/>
        <v>1586.7692307692307</v>
      </c>
      <c r="P234" s="68"/>
    </row>
    <row r="235" spans="1:16">
      <c r="A235" s="76" t="s">
        <v>3711</v>
      </c>
      <c r="B235" s="77">
        <v>580279</v>
      </c>
      <c r="C235" s="77">
        <v>642644</v>
      </c>
      <c r="D235" s="77">
        <v>189822</v>
      </c>
      <c r="E235" s="77">
        <v>252186</v>
      </c>
      <c r="F235" s="77">
        <v>314550</v>
      </c>
      <c r="G235" s="77">
        <v>398054</v>
      </c>
      <c r="H235" s="77">
        <v>463942</v>
      </c>
      <c r="I235" s="77">
        <v>527359</v>
      </c>
      <c r="J235" s="77">
        <v>556730</v>
      </c>
      <c r="K235" s="77">
        <v>618560</v>
      </c>
      <c r="L235" s="77">
        <v>680390</v>
      </c>
      <c r="M235" s="77">
        <v>658817</v>
      </c>
      <c r="N235" s="77">
        <v>505411</v>
      </c>
      <c r="O235" s="77">
        <f t="shared" si="4"/>
        <v>491441.84615384613</v>
      </c>
      <c r="P235" s="68"/>
    </row>
    <row r="236" spans="1:16">
      <c r="A236" s="76" t="s">
        <v>3710</v>
      </c>
      <c r="B236" s="77">
        <v>184247</v>
      </c>
      <c r="C236" s="77">
        <v>215401</v>
      </c>
      <c r="D236" s="77">
        <v>332313</v>
      </c>
      <c r="E236" s="77">
        <v>336691</v>
      </c>
      <c r="F236" s="77">
        <v>508644</v>
      </c>
      <c r="G236" s="77">
        <v>567640</v>
      </c>
      <c r="H236" s="77">
        <v>568549</v>
      </c>
      <c r="I236" s="77">
        <v>348526</v>
      </c>
      <c r="J236" s="77">
        <v>373759</v>
      </c>
      <c r="K236" s="77">
        <v>451859</v>
      </c>
      <c r="L236" s="77">
        <v>528883</v>
      </c>
      <c r="M236" s="77">
        <v>625046</v>
      </c>
      <c r="N236" s="77">
        <v>491593</v>
      </c>
      <c r="O236" s="77">
        <f t="shared" si="4"/>
        <v>425627</v>
      </c>
      <c r="P236" s="68"/>
    </row>
    <row r="237" spans="1:16">
      <c r="A237" s="76" t="s">
        <v>3709</v>
      </c>
      <c r="B237" s="77">
        <v>26597</v>
      </c>
      <c r="C237" s="77">
        <v>12238</v>
      </c>
      <c r="D237" s="77">
        <v>19608</v>
      </c>
      <c r="E237" s="77">
        <v>21441</v>
      </c>
      <c r="F237" s="77">
        <v>11359</v>
      </c>
      <c r="G237" s="77">
        <v>13592</v>
      </c>
      <c r="H237" s="77">
        <v>14919</v>
      </c>
      <c r="I237" s="77">
        <v>16062</v>
      </c>
      <c r="J237" s="77">
        <v>14502</v>
      </c>
      <c r="K237" s="77">
        <v>43060</v>
      </c>
      <c r="L237" s="77">
        <v>30419</v>
      </c>
      <c r="M237" s="77">
        <v>41044</v>
      </c>
      <c r="N237" s="77">
        <v>19682</v>
      </c>
      <c r="O237" s="77">
        <f t="shared" si="4"/>
        <v>21886.384615384617</v>
      </c>
      <c r="P237" s="68"/>
    </row>
    <row r="238" spans="1:16">
      <c r="A238" s="76" t="s">
        <v>3708</v>
      </c>
      <c r="B238" s="77">
        <v>5528</v>
      </c>
      <c r="C238" s="77">
        <v>11056</v>
      </c>
      <c r="D238" s="77">
        <v>394196</v>
      </c>
      <c r="E238" s="77">
        <v>22112</v>
      </c>
      <c r="F238" s="77">
        <v>27640</v>
      </c>
      <c r="G238" s="77">
        <v>377612</v>
      </c>
      <c r="H238" s="77">
        <v>0</v>
      </c>
      <c r="I238" s="77">
        <v>0</v>
      </c>
      <c r="J238" s="77">
        <v>408436</v>
      </c>
      <c r="K238" s="77">
        <v>0</v>
      </c>
      <c r="L238" s="77">
        <v>0</v>
      </c>
      <c r="M238" s="77">
        <v>408436</v>
      </c>
      <c r="N238" s="77">
        <v>377612</v>
      </c>
      <c r="O238" s="77">
        <f t="shared" si="4"/>
        <v>156356</v>
      </c>
      <c r="P238" s="68"/>
    </row>
    <row r="239" spans="1:16">
      <c r="A239" s="76" t="s">
        <v>3707</v>
      </c>
      <c r="B239" s="77">
        <v>0</v>
      </c>
      <c r="C239" s="77">
        <v>0</v>
      </c>
      <c r="D239" s="77">
        <v>28795</v>
      </c>
      <c r="E239" s="77">
        <v>0</v>
      </c>
      <c r="F239" s="77">
        <v>0</v>
      </c>
      <c r="G239" s="77">
        <v>2</v>
      </c>
      <c r="H239" s="77">
        <v>0</v>
      </c>
      <c r="I239" s="77">
        <v>0</v>
      </c>
      <c r="J239" s="77">
        <v>2</v>
      </c>
      <c r="K239" s="77">
        <v>0</v>
      </c>
      <c r="L239" s="77">
        <v>0</v>
      </c>
      <c r="M239" s="77">
        <v>52002</v>
      </c>
      <c r="N239" s="77">
        <v>0</v>
      </c>
      <c r="O239" s="77">
        <f t="shared" si="4"/>
        <v>6215.4615384615381</v>
      </c>
      <c r="P239" s="68"/>
    </row>
    <row r="240" spans="1:16">
      <c r="A240" s="76" t="s">
        <v>3706</v>
      </c>
      <c r="B240" s="77">
        <v>2235965</v>
      </c>
      <c r="C240" s="77">
        <v>2455702</v>
      </c>
      <c r="D240" s="77">
        <v>2787309</v>
      </c>
      <c r="E240" s="77">
        <v>2898934</v>
      </c>
      <c r="F240" s="77">
        <v>3273743</v>
      </c>
      <c r="G240" s="77">
        <v>1608116</v>
      </c>
      <c r="H240" s="77">
        <v>1953690</v>
      </c>
      <c r="I240" s="77">
        <v>2175797</v>
      </c>
      <c r="J240" s="77">
        <v>2021765</v>
      </c>
      <c r="K240" s="77">
        <v>2436266</v>
      </c>
      <c r="L240" s="77">
        <v>2642894</v>
      </c>
      <c r="M240" s="77">
        <v>2440717</v>
      </c>
      <c r="N240" s="77">
        <v>3297890</v>
      </c>
      <c r="O240" s="77">
        <f t="shared" si="4"/>
        <v>2479137.5384615385</v>
      </c>
      <c r="P240" s="68"/>
    </row>
    <row r="241" spans="1:16">
      <c r="A241" s="79" t="s">
        <v>3705</v>
      </c>
      <c r="B241" s="77">
        <v>4002287</v>
      </c>
      <c r="C241" s="77">
        <v>4360251</v>
      </c>
      <c r="D241" s="77">
        <v>4807800</v>
      </c>
      <c r="E241" s="77">
        <v>4666661</v>
      </c>
      <c r="F241" s="77">
        <v>5363457</v>
      </c>
      <c r="G241" s="77">
        <v>5731574</v>
      </c>
      <c r="H241" s="77">
        <v>5706194</v>
      </c>
      <c r="I241" s="77">
        <v>5568927</v>
      </c>
      <c r="J241" s="77">
        <v>6037233</v>
      </c>
      <c r="K241" s="77">
        <v>6249917</v>
      </c>
      <c r="L241" s="77">
        <v>6699911</v>
      </c>
      <c r="M241" s="77">
        <v>7035549</v>
      </c>
      <c r="N241" s="77">
        <v>5684945</v>
      </c>
      <c r="O241" s="77">
        <f t="shared" si="4"/>
        <v>5531900.461538462</v>
      </c>
      <c r="P241" s="68"/>
    </row>
    <row r="242" spans="1:16">
      <c r="A242" s="76" t="s">
        <v>3704</v>
      </c>
      <c r="B242" s="77">
        <v>0</v>
      </c>
      <c r="C242" s="77">
        <v>0</v>
      </c>
      <c r="D242" s="77">
        <v>65459</v>
      </c>
      <c r="E242" s="77">
        <v>0</v>
      </c>
      <c r="F242" s="77">
        <v>0</v>
      </c>
      <c r="G242" s="77">
        <v>66837</v>
      </c>
      <c r="H242" s="77">
        <v>0</v>
      </c>
      <c r="I242" s="77">
        <v>0</v>
      </c>
      <c r="J242" s="77">
        <v>68240</v>
      </c>
      <c r="K242" s="77">
        <v>0</v>
      </c>
      <c r="L242" s="77">
        <v>0</v>
      </c>
      <c r="M242" s="77">
        <v>70059</v>
      </c>
      <c r="N242" s="77">
        <v>63375</v>
      </c>
      <c r="O242" s="77">
        <f t="shared" si="4"/>
        <v>25690</v>
      </c>
      <c r="P242" s="68"/>
    </row>
    <row r="243" spans="1:16">
      <c r="A243" s="76" t="s">
        <v>3703</v>
      </c>
      <c r="B243" s="77">
        <v>0</v>
      </c>
      <c r="C243" s="77">
        <v>0</v>
      </c>
      <c r="D243" s="77">
        <v>0</v>
      </c>
      <c r="E243" s="77">
        <v>0</v>
      </c>
      <c r="F243" s="77">
        <v>0</v>
      </c>
      <c r="G243" s="77">
        <v>0</v>
      </c>
      <c r="H243" s="77">
        <v>0</v>
      </c>
      <c r="I243" s="77">
        <v>0</v>
      </c>
      <c r="J243" s="77">
        <v>0</v>
      </c>
      <c r="K243" s="77">
        <v>0</v>
      </c>
      <c r="L243" s="77">
        <v>0</v>
      </c>
      <c r="M243" s="77">
        <v>0</v>
      </c>
      <c r="N243" s="77">
        <v>0</v>
      </c>
      <c r="O243" s="77">
        <f t="shared" si="4"/>
        <v>0</v>
      </c>
      <c r="P243" s="68"/>
    </row>
    <row r="244" spans="1:16">
      <c r="A244" s="79" t="s">
        <v>3702</v>
      </c>
      <c r="B244" s="77">
        <v>0</v>
      </c>
      <c r="C244" s="77">
        <v>0</v>
      </c>
      <c r="D244" s="77">
        <v>65459</v>
      </c>
      <c r="E244" s="77">
        <v>0</v>
      </c>
      <c r="F244" s="77">
        <v>0</v>
      </c>
      <c r="G244" s="77">
        <v>66837</v>
      </c>
      <c r="H244" s="77">
        <v>0</v>
      </c>
      <c r="I244" s="77">
        <v>0</v>
      </c>
      <c r="J244" s="77">
        <v>68240</v>
      </c>
      <c r="K244" s="77">
        <v>0</v>
      </c>
      <c r="L244" s="77">
        <v>0</v>
      </c>
      <c r="M244" s="77">
        <v>70059</v>
      </c>
      <c r="N244" s="77">
        <v>63375</v>
      </c>
      <c r="O244" s="77">
        <f t="shared" si="4"/>
        <v>25690</v>
      </c>
      <c r="P244" s="68"/>
    </row>
    <row r="245" spans="1:16">
      <c r="A245" s="80" t="s">
        <v>3701</v>
      </c>
      <c r="B245" s="81">
        <v>399624126</v>
      </c>
      <c r="C245" s="81">
        <v>547135104</v>
      </c>
      <c r="D245" s="81">
        <v>544650335</v>
      </c>
      <c r="E245" s="81">
        <v>542855912</v>
      </c>
      <c r="F245" s="81">
        <v>538557937</v>
      </c>
      <c r="G245" s="81">
        <v>528244024</v>
      </c>
      <c r="H245" s="81">
        <v>521558562</v>
      </c>
      <c r="I245" s="81">
        <v>517427596</v>
      </c>
      <c r="J245" s="81">
        <v>526740324</v>
      </c>
      <c r="K245" s="81">
        <v>526494593</v>
      </c>
      <c r="L245" s="81">
        <v>525061176</v>
      </c>
      <c r="M245" s="81">
        <v>534991163</v>
      </c>
      <c r="N245" s="81">
        <v>405607658</v>
      </c>
      <c r="O245" s="81">
        <f t="shared" si="4"/>
        <v>512226808.46153843</v>
      </c>
      <c r="P245" s="75"/>
    </row>
    <row r="246" spans="1:16">
      <c r="A246" s="82"/>
      <c r="B246" s="83"/>
      <c r="C246" s="83"/>
      <c r="D246" s="83"/>
      <c r="E246" s="83"/>
      <c r="F246" s="83"/>
      <c r="G246" s="83"/>
      <c r="H246" s="83"/>
      <c r="I246" s="83"/>
      <c r="J246" s="83"/>
      <c r="K246" s="83"/>
      <c r="L246" s="83"/>
      <c r="M246" s="83"/>
      <c r="N246" s="83"/>
      <c r="O246" s="83"/>
      <c r="P246" s="56"/>
    </row>
    <row r="247" spans="1:16">
      <c r="A247" s="84" t="s">
        <v>3700</v>
      </c>
      <c r="B247" s="83"/>
      <c r="C247" s="83"/>
      <c r="D247" s="83"/>
      <c r="E247" s="83"/>
      <c r="F247" s="83"/>
      <c r="G247" s="83"/>
      <c r="H247" s="83"/>
      <c r="I247" s="83"/>
      <c r="J247" s="83"/>
      <c r="K247" s="83"/>
      <c r="L247" s="83"/>
      <c r="M247" s="83"/>
      <c r="N247" s="83"/>
      <c r="O247" s="83"/>
      <c r="P247" s="56"/>
    </row>
    <row r="248" spans="1:16">
      <c r="A248" s="76" t="s">
        <v>3699</v>
      </c>
      <c r="B248" s="77">
        <v>2255934</v>
      </c>
      <c r="C248" s="77">
        <v>2275602</v>
      </c>
      <c r="D248" s="77">
        <v>2293611</v>
      </c>
      <c r="E248" s="77">
        <v>2369962</v>
      </c>
      <c r="F248" s="77">
        <v>2420839</v>
      </c>
      <c r="G248" s="77">
        <v>2395815</v>
      </c>
      <c r="H248" s="77">
        <v>2425621</v>
      </c>
      <c r="I248" s="77">
        <v>2473707</v>
      </c>
      <c r="J248" s="77">
        <v>2431489</v>
      </c>
      <c r="K248" s="77">
        <v>2424259</v>
      </c>
      <c r="L248" s="77">
        <v>2424259</v>
      </c>
      <c r="M248" s="77">
        <v>2359719</v>
      </c>
      <c r="N248" s="77">
        <v>2252971</v>
      </c>
      <c r="O248" s="77">
        <f t="shared" si="4"/>
        <v>2369522.153846154</v>
      </c>
      <c r="P248" s="68"/>
    </row>
    <row r="249" spans="1:16">
      <c r="A249" s="76" t="s">
        <v>3698</v>
      </c>
      <c r="B249" s="77">
        <v>132820</v>
      </c>
      <c r="C249" s="77">
        <v>132820</v>
      </c>
      <c r="D249" s="77">
        <v>132820</v>
      </c>
      <c r="E249" s="77">
        <v>132820</v>
      </c>
      <c r="F249" s="77">
        <v>132820</v>
      </c>
      <c r="G249" s="77">
        <v>132820</v>
      </c>
      <c r="H249" s="77">
        <v>132820</v>
      </c>
      <c r="I249" s="77">
        <v>132820</v>
      </c>
      <c r="J249" s="77">
        <v>132820</v>
      </c>
      <c r="K249" s="77">
        <v>132820</v>
      </c>
      <c r="L249" s="77">
        <v>132820</v>
      </c>
      <c r="M249" s="77">
        <v>132820</v>
      </c>
      <c r="N249" s="77">
        <v>132820</v>
      </c>
      <c r="O249" s="77">
        <f t="shared" si="4"/>
        <v>132820</v>
      </c>
      <c r="P249" s="68"/>
    </row>
    <row r="250" spans="1:16">
      <c r="A250" s="76" t="s">
        <v>3697</v>
      </c>
      <c r="B250" s="77">
        <v>5648131</v>
      </c>
      <c r="C250" s="77">
        <v>5717908</v>
      </c>
      <c r="D250" s="77">
        <v>5784988</v>
      </c>
      <c r="E250" s="77">
        <v>5847579</v>
      </c>
      <c r="F250" s="77">
        <v>5911200</v>
      </c>
      <c r="G250" s="77">
        <v>5981883</v>
      </c>
      <c r="H250" s="77">
        <v>6064730</v>
      </c>
      <c r="I250" s="77">
        <v>6154900</v>
      </c>
      <c r="J250" s="77">
        <v>6240277</v>
      </c>
      <c r="K250" s="77">
        <v>6313438</v>
      </c>
      <c r="L250" s="77">
        <v>6380343</v>
      </c>
      <c r="M250" s="77">
        <v>6452435</v>
      </c>
      <c r="N250" s="77">
        <v>5576934</v>
      </c>
      <c r="O250" s="77">
        <f t="shared" si="4"/>
        <v>6005749.692307692</v>
      </c>
      <c r="P250" s="68"/>
    </row>
    <row r="251" spans="1:16" ht="19.350000000000001" customHeight="1">
      <c r="A251" s="79" t="s">
        <v>3696</v>
      </c>
      <c r="B251" s="77">
        <v>8036885</v>
      </c>
      <c r="C251" s="77">
        <v>8126331</v>
      </c>
      <c r="D251" s="77">
        <v>8211419</v>
      </c>
      <c r="E251" s="77">
        <v>8350361</v>
      </c>
      <c r="F251" s="77">
        <v>8464859</v>
      </c>
      <c r="G251" s="77">
        <v>8510518</v>
      </c>
      <c r="H251" s="77">
        <v>8623171</v>
      </c>
      <c r="I251" s="77">
        <v>8761427</v>
      </c>
      <c r="J251" s="77">
        <v>8804586</v>
      </c>
      <c r="K251" s="77">
        <v>8870517</v>
      </c>
      <c r="L251" s="77">
        <v>8937422</v>
      </c>
      <c r="M251" s="77">
        <v>8944975</v>
      </c>
      <c r="N251" s="77">
        <v>7962725</v>
      </c>
      <c r="O251" s="77">
        <f t="shared" si="4"/>
        <v>8508092</v>
      </c>
      <c r="P251" s="68"/>
    </row>
    <row r="252" spans="1:16">
      <c r="A252" s="76" t="s">
        <v>3695</v>
      </c>
      <c r="B252" s="77">
        <v>3869706</v>
      </c>
      <c r="C252" s="77">
        <v>3869706</v>
      </c>
      <c r="D252" s="77">
        <v>3826853</v>
      </c>
      <c r="E252" s="77">
        <v>3826853</v>
      </c>
      <c r="F252" s="77">
        <v>3826853</v>
      </c>
      <c r="G252" s="77">
        <v>3784001</v>
      </c>
      <c r="H252" s="77">
        <v>3784001</v>
      </c>
      <c r="I252" s="77">
        <v>3784001</v>
      </c>
      <c r="J252" s="77">
        <v>3741148</v>
      </c>
      <c r="K252" s="77">
        <v>3741148</v>
      </c>
      <c r="L252" s="77">
        <v>3741148</v>
      </c>
      <c r="M252" s="77">
        <v>3724754</v>
      </c>
      <c r="N252" s="77">
        <v>3869706</v>
      </c>
      <c r="O252" s="77">
        <f t="shared" si="4"/>
        <v>3799221.3846153845</v>
      </c>
      <c r="P252" s="68"/>
    </row>
    <row r="253" spans="1:16">
      <c r="A253" s="79" t="s">
        <v>3694</v>
      </c>
      <c r="B253" s="77">
        <v>3869706</v>
      </c>
      <c r="C253" s="77">
        <v>3869706</v>
      </c>
      <c r="D253" s="77">
        <v>3826853</v>
      </c>
      <c r="E253" s="77">
        <v>3826853</v>
      </c>
      <c r="F253" s="77">
        <v>3826853</v>
      </c>
      <c r="G253" s="77">
        <v>3784001</v>
      </c>
      <c r="H253" s="77">
        <v>3784001</v>
      </c>
      <c r="I253" s="77">
        <v>3784001</v>
      </c>
      <c r="J253" s="77">
        <v>3741148</v>
      </c>
      <c r="K253" s="77">
        <v>3741148</v>
      </c>
      <c r="L253" s="77">
        <v>3741148</v>
      </c>
      <c r="M253" s="77">
        <v>3724754</v>
      </c>
      <c r="N253" s="77">
        <v>3869706</v>
      </c>
      <c r="O253" s="77">
        <f t="shared" si="4"/>
        <v>3799221.3846153845</v>
      </c>
      <c r="P253" s="68"/>
    </row>
    <row r="254" spans="1:16">
      <c r="A254" s="76" t="s">
        <v>3693</v>
      </c>
      <c r="B254" s="77">
        <v>842579</v>
      </c>
      <c r="C254" s="77">
        <v>902955</v>
      </c>
      <c r="D254" s="77">
        <v>0</v>
      </c>
      <c r="E254" s="77">
        <v>596493</v>
      </c>
      <c r="F254" s="77">
        <v>342704</v>
      </c>
      <c r="G254" s="77">
        <v>0</v>
      </c>
      <c r="H254" s="77">
        <v>273657</v>
      </c>
      <c r="I254" s="77">
        <v>291409</v>
      </c>
      <c r="J254" s="77">
        <v>0</v>
      </c>
      <c r="K254" s="77">
        <v>181570</v>
      </c>
      <c r="L254" s="77">
        <v>131570</v>
      </c>
      <c r="M254" s="77">
        <v>0</v>
      </c>
      <c r="N254" s="77">
        <v>0</v>
      </c>
      <c r="O254" s="77">
        <f t="shared" si="4"/>
        <v>274072.07692307694</v>
      </c>
      <c r="P254" s="68"/>
    </row>
    <row r="255" spans="1:16">
      <c r="A255" s="76" t="s">
        <v>3692</v>
      </c>
      <c r="B255" s="77">
        <v>0</v>
      </c>
      <c r="C255" s="77">
        <v>0</v>
      </c>
      <c r="D255" s="77">
        <v>563051</v>
      </c>
      <c r="E255" s="77">
        <v>0</v>
      </c>
      <c r="F255" s="77">
        <v>0</v>
      </c>
      <c r="G255" s="77">
        <v>273657</v>
      </c>
      <c r="H255" s="77">
        <v>0</v>
      </c>
      <c r="I255" s="77">
        <v>0</v>
      </c>
      <c r="J255" s="77">
        <v>150406</v>
      </c>
      <c r="K255" s="77">
        <v>0</v>
      </c>
      <c r="L255" s="77">
        <v>0</v>
      </c>
      <c r="M255" s="77">
        <v>147164</v>
      </c>
      <c r="N255" s="77">
        <v>787727</v>
      </c>
      <c r="O255" s="77">
        <f t="shared" si="4"/>
        <v>147846.53846153847</v>
      </c>
      <c r="P255" s="68"/>
    </row>
    <row r="256" spans="1:16">
      <c r="A256" s="76" t="s">
        <v>3691</v>
      </c>
      <c r="B256" s="77">
        <v>0</v>
      </c>
      <c r="C256" s="77">
        <v>0</v>
      </c>
      <c r="D256" s="77">
        <v>0</v>
      </c>
      <c r="E256" s="77">
        <v>0</v>
      </c>
      <c r="F256" s="77">
        <v>0</v>
      </c>
      <c r="G256" s="77">
        <v>0</v>
      </c>
      <c r="H256" s="77">
        <v>0</v>
      </c>
      <c r="I256" s="77">
        <v>0</v>
      </c>
      <c r="J256" s="77">
        <v>0</v>
      </c>
      <c r="K256" s="77">
        <v>0</v>
      </c>
      <c r="L256" s="77">
        <v>0</v>
      </c>
      <c r="M256" s="77">
        <v>0</v>
      </c>
      <c r="N256" s="77">
        <v>0</v>
      </c>
      <c r="O256" s="77">
        <f t="shared" si="4"/>
        <v>0</v>
      </c>
      <c r="P256" s="68"/>
    </row>
    <row r="257" spans="1:16">
      <c r="A257" s="76" t="s">
        <v>3690</v>
      </c>
      <c r="B257" s="77">
        <v>0</v>
      </c>
      <c r="C257" s="77">
        <v>506726</v>
      </c>
      <c r="D257" s="77">
        <v>456054</v>
      </c>
      <c r="E257" s="77">
        <v>405381</v>
      </c>
      <c r="F257" s="77">
        <v>346440</v>
      </c>
      <c r="G257" s="77">
        <v>299902</v>
      </c>
      <c r="H257" s="77">
        <v>249918</v>
      </c>
      <c r="I257" s="77">
        <v>199934</v>
      </c>
      <c r="J257" s="77">
        <v>149951</v>
      </c>
      <c r="K257" s="77">
        <v>99967</v>
      </c>
      <c r="L257" s="77">
        <v>49984</v>
      </c>
      <c r="M257" s="77">
        <v>0</v>
      </c>
      <c r="N257" s="77">
        <v>0</v>
      </c>
      <c r="O257" s="77">
        <f t="shared" si="4"/>
        <v>212635.15384615384</v>
      </c>
      <c r="P257" s="68"/>
    </row>
    <row r="258" spans="1:16">
      <c r="A258" s="76" t="s">
        <v>3689</v>
      </c>
      <c r="B258" s="77">
        <v>44245</v>
      </c>
      <c r="C258" s="77">
        <v>35977</v>
      </c>
      <c r="D258" s="77">
        <v>62304</v>
      </c>
      <c r="E258" s="77">
        <v>46323</v>
      </c>
      <c r="F258" s="77">
        <v>31750</v>
      </c>
      <c r="G258" s="77">
        <v>56051</v>
      </c>
      <c r="H258" s="77">
        <v>31028</v>
      </c>
      <c r="I258" s="77">
        <v>20949</v>
      </c>
      <c r="J258" s="77">
        <v>16175</v>
      </c>
      <c r="K258" s="77">
        <v>13706</v>
      </c>
      <c r="L258" s="77">
        <v>41091</v>
      </c>
      <c r="M258" s="77">
        <v>40434</v>
      </c>
      <c r="N258" s="77">
        <v>70295</v>
      </c>
      <c r="O258" s="77">
        <f t="shared" si="4"/>
        <v>39256</v>
      </c>
      <c r="P258" s="68"/>
    </row>
    <row r="259" spans="1:16">
      <c r="A259" s="76" t="s">
        <v>3688</v>
      </c>
      <c r="B259" s="78">
        <v>-2174</v>
      </c>
      <c r="C259" s="78">
        <v>-2174</v>
      </c>
      <c r="D259" s="77">
        <v>114493</v>
      </c>
      <c r="E259" s="77">
        <v>114493</v>
      </c>
      <c r="F259" s="77">
        <v>114493</v>
      </c>
      <c r="G259" s="77">
        <v>114493</v>
      </c>
      <c r="H259" s="77">
        <v>114493</v>
      </c>
      <c r="I259" s="77">
        <v>116667</v>
      </c>
      <c r="J259" s="77">
        <v>116667</v>
      </c>
      <c r="K259" s="77">
        <v>116667</v>
      </c>
      <c r="L259" s="77">
        <v>50000</v>
      </c>
      <c r="M259" s="77">
        <v>0</v>
      </c>
      <c r="N259" s="77">
        <v>0</v>
      </c>
      <c r="O259" s="77">
        <f t="shared" si="4"/>
        <v>74470.61538461539</v>
      </c>
      <c r="P259" s="68"/>
    </row>
    <row r="260" spans="1:16">
      <c r="A260" s="79" t="s">
        <v>3687</v>
      </c>
      <c r="B260" s="77">
        <v>884650</v>
      </c>
      <c r="C260" s="77">
        <v>1443485</v>
      </c>
      <c r="D260" s="77">
        <v>1195901</v>
      </c>
      <c r="E260" s="77">
        <v>1162690</v>
      </c>
      <c r="F260" s="77">
        <v>835387</v>
      </c>
      <c r="G260" s="77">
        <v>744103</v>
      </c>
      <c r="H260" s="77">
        <v>669096</v>
      </c>
      <c r="I260" s="77">
        <v>628959</v>
      </c>
      <c r="J260" s="77">
        <v>433198</v>
      </c>
      <c r="K260" s="77">
        <v>411910</v>
      </c>
      <c r="L260" s="77">
        <v>272644</v>
      </c>
      <c r="M260" s="77">
        <v>187598</v>
      </c>
      <c r="N260" s="77">
        <v>858022</v>
      </c>
      <c r="O260" s="77">
        <f t="shared" si="4"/>
        <v>748280.23076923075</v>
      </c>
      <c r="P260" s="68"/>
    </row>
    <row r="261" spans="1:16">
      <c r="A261" s="76" t="s">
        <v>3686</v>
      </c>
      <c r="B261" s="77">
        <v>846735</v>
      </c>
      <c r="C261" s="77">
        <v>846735</v>
      </c>
      <c r="D261" s="77">
        <v>798236</v>
      </c>
      <c r="E261" s="77">
        <v>798236</v>
      </c>
      <c r="F261" s="77">
        <v>798236</v>
      </c>
      <c r="G261" s="77">
        <v>762171</v>
      </c>
      <c r="H261" s="77">
        <v>762171</v>
      </c>
      <c r="I261" s="77">
        <v>762171</v>
      </c>
      <c r="J261" s="77">
        <v>735068</v>
      </c>
      <c r="K261" s="77">
        <v>735068</v>
      </c>
      <c r="L261" s="77">
        <v>735068</v>
      </c>
      <c r="M261" s="77">
        <v>703424</v>
      </c>
      <c r="N261" s="77">
        <v>846735</v>
      </c>
      <c r="O261" s="77">
        <f t="shared" si="4"/>
        <v>779234.92307692312</v>
      </c>
      <c r="P261" s="68"/>
    </row>
    <row r="262" spans="1:16">
      <c r="A262" s="76" t="s">
        <v>3685</v>
      </c>
      <c r="B262" s="77">
        <v>0</v>
      </c>
      <c r="C262" s="77">
        <v>0</v>
      </c>
      <c r="D262" s="77">
        <v>0</v>
      </c>
      <c r="E262" s="77">
        <v>0</v>
      </c>
      <c r="F262" s="77">
        <v>0</v>
      </c>
      <c r="G262" s="77">
        <v>0</v>
      </c>
      <c r="H262" s="77">
        <v>0</v>
      </c>
      <c r="I262" s="77">
        <v>0</v>
      </c>
      <c r="J262" s="77">
        <v>0</v>
      </c>
      <c r="K262" s="77">
        <v>0</v>
      </c>
      <c r="L262" s="77">
        <v>0</v>
      </c>
      <c r="M262" s="77">
        <v>0</v>
      </c>
      <c r="N262" s="77">
        <v>0</v>
      </c>
      <c r="O262" s="77">
        <f t="shared" si="4"/>
        <v>0</v>
      </c>
      <c r="P262" s="68"/>
    </row>
    <row r="263" spans="1:16">
      <c r="A263" s="76" t="s">
        <v>3684</v>
      </c>
      <c r="B263" s="77">
        <v>1268260</v>
      </c>
      <c r="C263" s="77">
        <v>1268260</v>
      </c>
      <c r="D263" s="77">
        <v>1254372</v>
      </c>
      <c r="E263" s="77">
        <v>1254372</v>
      </c>
      <c r="F263" s="77">
        <v>1254372</v>
      </c>
      <c r="G263" s="77">
        <v>1240484</v>
      </c>
      <c r="H263" s="77">
        <v>1240484</v>
      </c>
      <c r="I263" s="77">
        <v>1240484</v>
      </c>
      <c r="J263" s="77">
        <v>1212441</v>
      </c>
      <c r="K263" s="77">
        <v>1212441</v>
      </c>
      <c r="L263" s="77">
        <v>1212441</v>
      </c>
      <c r="M263" s="77">
        <v>1132687</v>
      </c>
      <c r="N263" s="77">
        <v>1268260</v>
      </c>
      <c r="O263" s="77">
        <f t="shared" si="4"/>
        <v>1235335.2307692308</v>
      </c>
      <c r="P263" s="68"/>
    </row>
    <row r="264" spans="1:16">
      <c r="A264" s="76" t="s">
        <v>3683</v>
      </c>
      <c r="B264" s="77">
        <v>72757391</v>
      </c>
      <c r="C264" s="77">
        <v>72757391</v>
      </c>
      <c r="D264" s="77">
        <v>72591458</v>
      </c>
      <c r="E264" s="77">
        <v>72703842</v>
      </c>
      <c r="F264" s="77">
        <v>72718508</v>
      </c>
      <c r="G264" s="77">
        <v>72532724</v>
      </c>
      <c r="H264" s="77">
        <v>72176992</v>
      </c>
      <c r="I264" s="77">
        <v>71762447</v>
      </c>
      <c r="J264" s="77">
        <v>71766434</v>
      </c>
      <c r="K264" s="77">
        <v>71693086</v>
      </c>
      <c r="L264" s="77">
        <v>71666474</v>
      </c>
      <c r="M264" s="77">
        <v>71644710</v>
      </c>
      <c r="N264" s="77">
        <v>72757391</v>
      </c>
      <c r="O264" s="77">
        <f t="shared" si="4"/>
        <v>72271449.84615384</v>
      </c>
      <c r="P264" s="68"/>
    </row>
    <row r="265" spans="1:16">
      <c r="A265" s="76" t="s">
        <v>3682</v>
      </c>
      <c r="B265" s="77">
        <v>0</v>
      </c>
      <c r="C265" s="77">
        <v>0</v>
      </c>
      <c r="D265" s="77">
        <v>19897465</v>
      </c>
      <c r="E265" s="77">
        <v>0</v>
      </c>
      <c r="F265" s="77">
        <v>0</v>
      </c>
      <c r="G265" s="77">
        <v>20997478</v>
      </c>
      <c r="H265" s="77">
        <v>0</v>
      </c>
      <c r="I265" s="77">
        <v>0</v>
      </c>
      <c r="J265" s="77">
        <v>19702742</v>
      </c>
      <c r="K265" s="77">
        <v>0</v>
      </c>
      <c r="L265" s="77">
        <v>0</v>
      </c>
      <c r="M265" s="77">
        <v>20602915</v>
      </c>
      <c r="N265" s="77">
        <v>16301459</v>
      </c>
      <c r="O265" s="77">
        <f t="shared" si="4"/>
        <v>7500158.384615385</v>
      </c>
      <c r="P265" s="68"/>
    </row>
    <row r="266" spans="1:16">
      <c r="A266" s="76" t="s">
        <v>3681</v>
      </c>
      <c r="B266" s="77">
        <v>0</v>
      </c>
      <c r="C266" s="77">
        <v>0</v>
      </c>
      <c r="D266" s="77">
        <v>0</v>
      </c>
      <c r="E266" s="77">
        <v>0</v>
      </c>
      <c r="F266" s="77">
        <v>0</v>
      </c>
      <c r="G266" s="77">
        <v>0</v>
      </c>
      <c r="H266" s="77">
        <v>0</v>
      </c>
      <c r="I266" s="77">
        <v>0</v>
      </c>
      <c r="J266" s="77">
        <v>0</v>
      </c>
      <c r="K266" s="77">
        <v>0</v>
      </c>
      <c r="L266" s="77">
        <v>0</v>
      </c>
      <c r="M266" s="77">
        <v>0</v>
      </c>
      <c r="N266" s="77">
        <v>0</v>
      </c>
      <c r="O266" s="77">
        <f t="shared" si="4"/>
        <v>0</v>
      </c>
      <c r="P266" s="68"/>
    </row>
    <row r="267" spans="1:16">
      <c r="A267" s="76" t="s">
        <v>3680</v>
      </c>
      <c r="B267" s="77">
        <v>3468480</v>
      </c>
      <c r="C267" s="77">
        <v>3468480</v>
      </c>
      <c r="D267" s="77">
        <v>3468480</v>
      </c>
      <c r="E267" s="77">
        <v>3468480</v>
      </c>
      <c r="F267" s="77">
        <v>3468480</v>
      </c>
      <c r="G267" s="77">
        <v>3468480</v>
      </c>
      <c r="H267" s="77">
        <v>3468480</v>
      </c>
      <c r="I267" s="77">
        <v>3468480</v>
      </c>
      <c r="J267" s="77">
        <v>3468480</v>
      </c>
      <c r="K267" s="77">
        <v>3468480</v>
      </c>
      <c r="L267" s="77">
        <v>3468480</v>
      </c>
      <c r="M267" s="77">
        <v>3468629</v>
      </c>
      <c r="N267" s="77">
        <v>3468480</v>
      </c>
      <c r="O267" s="77">
        <f t="shared" si="4"/>
        <v>3468491.4615384615</v>
      </c>
      <c r="P267" s="68"/>
    </row>
    <row r="268" spans="1:16">
      <c r="A268" s="76" t="s">
        <v>3679</v>
      </c>
      <c r="B268" s="77">
        <v>1539579</v>
      </c>
      <c r="C268" s="77">
        <v>1539579</v>
      </c>
      <c r="D268" s="77">
        <v>1539579</v>
      </c>
      <c r="E268" s="77">
        <v>1539579</v>
      </c>
      <c r="F268" s="77">
        <v>1539579</v>
      </c>
      <c r="G268" s="77">
        <v>1539579</v>
      </c>
      <c r="H268" s="77">
        <v>1539579</v>
      </c>
      <c r="I268" s="77">
        <v>1539579</v>
      </c>
      <c r="J268" s="77">
        <v>1539579</v>
      </c>
      <c r="K268" s="77">
        <v>1539579</v>
      </c>
      <c r="L268" s="77">
        <v>1539579</v>
      </c>
      <c r="M268" s="77">
        <v>1476285</v>
      </c>
      <c r="N268" s="77">
        <v>1539579</v>
      </c>
      <c r="O268" s="77">
        <f t="shared" si="4"/>
        <v>1534710.2307692308</v>
      </c>
      <c r="P268" s="68"/>
    </row>
    <row r="269" spans="1:16">
      <c r="A269" s="79" t="s">
        <v>3678</v>
      </c>
      <c r="B269" s="77">
        <v>79880444</v>
      </c>
      <c r="C269" s="77">
        <v>79880444</v>
      </c>
      <c r="D269" s="77">
        <v>99549589</v>
      </c>
      <c r="E269" s="77">
        <v>79764509</v>
      </c>
      <c r="F269" s="77">
        <v>79779175</v>
      </c>
      <c r="G269" s="77">
        <v>100540916</v>
      </c>
      <c r="H269" s="77">
        <v>79187706</v>
      </c>
      <c r="I269" s="77">
        <v>78773161</v>
      </c>
      <c r="J269" s="77">
        <v>98424743</v>
      </c>
      <c r="K269" s="77">
        <v>78648653</v>
      </c>
      <c r="L269" s="77">
        <v>78622041</v>
      </c>
      <c r="M269" s="77">
        <v>99028649</v>
      </c>
      <c r="N269" s="77">
        <v>96181903</v>
      </c>
      <c r="O269" s="77">
        <f t="shared" si="4"/>
        <v>86789379.461538464</v>
      </c>
      <c r="P269" s="68"/>
    </row>
    <row r="270" spans="1:16">
      <c r="A270" s="76" t="s">
        <v>3677</v>
      </c>
      <c r="B270" s="77">
        <v>134394200</v>
      </c>
      <c r="C270" s="77">
        <v>134394200</v>
      </c>
      <c r="D270" s="77">
        <v>134813368</v>
      </c>
      <c r="E270" s="77">
        <v>134145464</v>
      </c>
      <c r="F270" s="77">
        <v>133982840</v>
      </c>
      <c r="G270" s="77">
        <v>134744167</v>
      </c>
      <c r="H270" s="77">
        <v>136323183</v>
      </c>
      <c r="I270" s="77">
        <v>138027573</v>
      </c>
      <c r="J270" s="77">
        <v>138729976</v>
      </c>
      <c r="K270" s="77">
        <v>138974922</v>
      </c>
      <c r="L270" s="77">
        <v>138833787</v>
      </c>
      <c r="M270" s="77">
        <v>139643617</v>
      </c>
      <c r="N270" s="77">
        <v>134394200</v>
      </c>
      <c r="O270" s="77">
        <f t="shared" si="4"/>
        <v>136261653.61538461</v>
      </c>
      <c r="P270" s="68"/>
    </row>
    <row r="271" spans="1:16">
      <c r="A271" s="76" t="s">
        <v>3676</v>
      </c>
      <c r="B271" s="78">
        <v>-4767015</v>
      </c>
      <c r="C271" s="78">
        <v>-4767015</v>
      </c>
      <c r="D271" s="78">
        <v>-4688524</v>
      </c>
      <c r="E271" s="78">
        <v>-4688524</v>
      </c>
      <c r="F271" s="78">
        <v>-4688524</v>
      </c>
      <c r="G271" s="78">
        <v>-4610033</v>
      </c>
      <c r="H271" s="78">
        <v>-4610033</v>
      </c>
      <c r="I271" s="78">
        <v>-4610033</v>
      </c>
      <c r="J271" s="78">
        <v>-4529939</v>
      </c>
      <c r="K271" s="78">
        <v>-4529939</v>
      </c>
      <c r="L271" s="78">
        <v>-4529939</v>
      </c>
      <c r="M271" s="78">
        <v>-4449320</v>
      </c>
      <c r="N271" s="78">
        <v>-4767015</v>
      </c>
      <c r="O271" s="78">
        <f t="shared" si="4"/>
        <v>-4633527.153846154</v>
      </c>
      <c r="P271" s="72"/>
    </row>
    <row r="272" spans="1:16">
      <c r="A272" s="76" t="s">
        <v>3675</v>
      </c>
      <c r="B272" s="77">
        <v>173170</v>
      </c>
      <c r="C272" s="77">
        <v>173170</v>
      </c>
      <c r="D272" s="77">
        <v>172145</v>
      </c>
      <c r="E272" s="77">
        <v>172839</v>
      </c>
      <c r="F272" s="77">
        <v>172930</v>
      </c>
      <c r="G272" s="77">
        <v>171782</v>
      </c>
      <c r="H272" s="77">
        <v>169585</v>
      </c>
      <c r="I272" s="77">
        <v>167025</v>
      </c>
      <c r="J272" s="77">
        <v>171457</v>
      </c>
      <c r="K272" s="77">
        <v>171004</v>
      </c>
      <c r="L272" s="77">
        <v>170840</v>
      </c>
      <c r="M272" s="77">
        <v>170486</v>
      </c>
      <c r="N272" s="77">
        <v>173170</v>
      </c>
      <c r="O272" s="77">
        <f t="shared" si="4"/>
        <v>171507.92307692306</v>
      </c>
      <c r="P272" s="68"/>
    </row>
    <row r="273" spans="1:16">
      <c r="A273" s="76" t="s">
        <v>3674</v>
      </c>
      <c r="B273" s="77">
        <v>3108923</v>
      </c>
      <c r="C273" s="77">
        <v>3108923</v>
      </c>
      <c r="D273" s="77">
        <v>3097984</v>
      </c>
      <c r="E273" s="77">
        <v>3097984</v>
      </c>
      <c r="F273" s="77">
        <v>3097984</v>
      </c>
      <c r="G273" s="77">
        <v>3087045</v>
      </c>
      <c r="H273" s="77">
        <v>3087045</v>
      </c>
      <c r="I273" s="77">
        <v>3087045</v>
      </c>
      <c r="J273" s="77">
        <v>3018061</v>
      </c>
      <c r="K273" s="77">
        <v>3018061</v>
      </c>
      <c r="L273" s="77">
        <v>2872533</v>
      </c>
      <c r="M273" s="77">
        <v>2635184</v>
      </c>
      <c r="N273" s="77">
        <v>3108923</v>
      </c>
      <c r="O273" s="77">
        <f t="shared" si="4"/>
        <v>3032745.769230769</v>
      </c>
      <c r="P273" s="68"/>
    </row>
    <row r="274" spans="1:16">
      <c r="A274" s="79" t="s">
        <v>3673</v>
      </c>
      <c r="B274" s="77">
        <v>132909277</v>
      </c>
      <c r="C274" s="77">
        <v>132909277</v>
      </c>
      <c r="D274" s="77">
        <v>133394973</v>
      </c>
      <c r="E274" s="77">
        <v>132727763</v>
      </c>
      <c r="F274" s="77">
        <v>132565229</v>
      </c>
      <c r="G274" s="77">
        <v>133392961</v>
      </c>
      <c r="H274" s="77">
        <v>134969780</v>
      </c>
      <c r="I274" s="77">
        <v>136671609</v>
      </c>
      <c r="J274" s="77">
        <v>137389555</v>
      </c>
      <c r="K274" s="77">
        <v>137634048</v>
      </c>
      <c r="L274" s="77">
        <v>137347221</v>
      </c>
      <c r="M274" s="77">
        <v>137999967</v>
      </c>
      <c r="N274" s="77">
        <v>132909277</v>
      </c>
      <c r="O274" s="77">
        <f t="shared" si="4"/>
        <v>134832379.76923078</v>
      </c>
      <c r="P274" s="68"/>
    </row>
    <row r="275" spans="1:16">
      <c r="A275" s="76" t="s">
        <v>3672</v>
      </c>
      <c r="B275" s="77">
        <v>1740778</v>
      </c>
      <c r="C275" s="77">
        <v>1740778</v>
      </c>
      <c r="D275" s="77">
        <v>1737573</v>
      </c>
      <c r="E275" s="77">
        <v>1662620</v>
      </c>
      <c r="F275" s="77">
        <v>1587943</v>
      </c>
      <c r="G275" s="77">
        <v>1636816</v>
      </c>
      <c r="H275" s="77">
        <v>1575235</v>
      </c>
      <c r="I275" s="77">
        <v>1499410</v>
      </c>
      <c r="J275" s="77">
        <v>1542550</v>
      </c>
      <c r="K275" s="77">
        <v>1751449</v>
      </c>
      <c r="L275" s="77">
        <v>1722748</v>
      </c>
      <c r="M275" s="77">
        <v>1861827</v>
      </c>
      <c r="N275" s="77">
        <v>1740778</v>
      </c>
      <c r="O275" s="77">
        <f t="shared" si="4"/>
        <v>1676961.923076923</v>
      </c>
      <c r="P275" s="68"/>
    </row>
    <row r="276" spans="1:16">
      <c r="A276" s="76" t="s">
        <v>3671</v>
      </c>
      <c r="B276" s="77">
        <v>68886730</v>
      </c>
      <c r="C276" s="77">
        <v>68886730</v>
      </c>
      <c r="D276" s="77">
        <v>70576666</v>
      </c>
      <c r="E276" s="77">
        <v>69629376</v>
      </c>
      <c r="F276" s="77">
        <v>68761905</v>
      </c>
      <c r="G276" s="77">
        <v>67774503</v>
      </c>
      <c r="H276" s="77">
        <v>66708512</v>
      </c>
      <c r="I276" s="77">
        <v>65782048</v>
      </c>
      <c r="J276" s="77">
        <v>61203732</v>
      </c>
      <c r="K276" s="77">
        <v>60454892</v>
      </c>
      <c r="L276" s="77">
        <v>60107525</v>
      </c>
      <c r="M276" s="77">
        <v>59858814</v>
      </c>
      <c r="N276" s="77">
        <v>68886730</v>
      </c>
      <c r="O276" s="77">
        <f t="shared" si="4"/>
        <v>65962935.615384616</v>
      </c>
      <c r="P276" s="68"/>
    </row>
    <row r="277" spans="1:16">
      <c r="A277" s="76" t="s">
        <v>3670</v>
      </c>
      <c r="B277" s="77">
        <v>56128</v>
      </c>
      <c r="C277" s="77">
        <v>56128</v>
      </c>
      <c r="D277" s="77">
        <v>55796</v>
      </c>
      <c r="E277" s="77">
        <v>56021</v>
      </c>
      <c r="F277" s="77">
        <v>56051</v>
      </c>
      <c r="G277" s="77">
        <v>55679</v>
      </c>
      <c r="H277" s="77">
        <v>54967</v>
      </c>
      <c r="I277" s="77">
        <v>54137</v>
      </c>
      <c r="J277" s="77">
        <v>55573</v>
      </c>
      <c r="K277" s="77">
        <v>55427</v>
      </c>
      <c r="L277" s="77">
        <v>55373</v>
      </c>
      <c r="M277" s="77">
        <v>55259</v>
      </c>
      <c r="N277" s="77">
        <v>56128</v>
      </c>
      <c r="O277" s="77">
        <f t="shared" si="4"/>
        <v>55589.769230769234</v>
      </c>
      <c r="P277" s="68"/>
    </row>
    <row r="278" spans="1:16">
      <c r="A278" s="79" t="s">
        <v>3669</v>
      </c>
      <c r="B278" s="77">
        <v>70683636</v>
      </c>
      <c r="C278" s="77">
        <v>70683636</v>
      </c>
      <c r="D278" s="77">
        <v>72370036</v>
      </c>
      <c r="E278" s="77">
        <v>71348017</v>
      </c>
      <c r="F278" s="77">
        <v>70405898</v>
      </c>
      <c r="G278" s="77">
        <v>69466998</v>
      </c>
      <c r="H278" s="77">
        <v>68338713</v>
      </c>
      <c r="I278" s="77">
        <v>67335595</v>
      </c>
      <c r="J278" s="77">
        <v>62801855</v>
      </c>
      <c r="K278" s="77">
        <v>62261768</v>
      </c>
      <c r="L278" s="77">
        <v>61885646</v>
      </c>
      <c r="M278" s="77">
        <v>61775900</v>
      </c>
      <c r="N278" s="77">
        <v>70683636</v>
      </c>
      <c r="O278" s="77">
        <f t="shared" si="4"/>
        <v>67695487.230769232</v>
      </c>
      <c r="P278" s="68"/>
    </row>
    <row r="279" spans="1:16">
      <c r="A279" s="80" t="s">
        <v>3668</v>
      </c>
      <c r="B279" s="81">
        <v>296264598</v>
      </c>
      <c r="C279" s="81">
        <v>296912878</v>
      </c>
      <c r="D279" s="81">
        <v>318548771</v>
      </c>
      <c r="E279" s="81">
        <v>297180192</v>
      </c>
      <c r="F279" s="81">
        <v>295877401</v>
      </c>
      <c r="G279" s="81">
        <v>316439496</v>
      </c>
      <c r="H279" s="81">
        <v>295572466</v>
      </c>
      <c r="I279" s="81">
        <v>295954753</v>
      </c>
      <c r="J279" s="81">
        <v>311595086</v>
      </c>
      <c r="K279" s="81">
        <v>291568043</v>
      </c>
      <c r="L279" s="81">
        <v>290806123</v>
      </c>
      <c r="M279" s="81">
        <v>311661844</v>
      </c>
      <c r="N279" s="81">
        <v>312465269</v>
      </c>
      <c r="O279" s="81">
        <f t="shared" si="4"/>
        <v>302372840</v>
      </c>
      <c r="P279" s="75"/>
    </row>
    <row r="280" spans="1:16">
      <c r="A280" s="82"/>
      <c r="B280" s="83"/>
      <c r="C280" s="83"/>
      <c r="D280" s="83"/>
      <c r="E280" s="83"/>
      <c r="F280" s="83"/>
      <c r="G280" s="83"/>
      <c r="H280" s="83"/>
      <c r="I280" s="83"/>
      <c r="J280" s="83"/>
      <c r="K280" s="83"/>
      <c r="L280" s="83"/>
      <c r="M280" s="83"/>
      <c r="N280" s="83"/>
      <c r="O280" s="83"/>
      <c r="P280" s="56"/>
    </row>
    <row r="281" spans="1:16">
      <c r="A281" s="89" t="s">
        <v>3667</v>
      </c>
      <c r="B281" s="77">
        <v>2399272</v>
      </c>
      <c r="C281" s="77">
        <v>3332428</v>
      </c>
      <c r="D281" s="77">
        <v>3726226</v>
      </c>
      <c r="E281" s="77">
        <v>1175786</v>
      </c>
      <c r="F281" s="77">
        <v>837418</v>
      </c>
      <c r="G281" s="77">
        <v>4388105</v>
      </c>
      <c r="H281" s="77">
        <v>10832429</v>
      </c>
      <c r="I281" s="77">
        <v>17692619</v>
      </c>
      <c r="J281" s="77">
        <v>20782716</v>
      </c>
      <c r="K281" s="77">
        <v>21884135</v>
      </c>
      <c r="L281" s="77">
        <v>22458066</v>
      </c>
      <c r="M281" s="77">
        <v>23919310</v>
      </c>
      <c r="N281" s="77">
        <v>28729289</v>
      </c>
      <c r="O281" s="77">
        <f t="shared" si="4"/>
        <v>12473676.846153846</v>
      </c>
      <c r="P281" s="68"/>
    </row>
    <row r="282" spans="1:16">
      <c r="A282" s="82"/>
      <c r="B282" s="83"/>
      <c r="C282" s="83"/>
      <c r="D282" s="83"/>
      <c r="E282" s="83"/>
      <c r="F282" s="83"/>
      <c r="G282" s="83"/>
      <c r="H282" s="83"/>
      <c r="I282" s="83"/>
      <c r="J282" s="83"/>
      <c r="K282" s="83"/>
      <c r="L282" s="83"/>
      <c r="M282" s="83"/>
      <c r="N282" s="83"/>
      <c r="O282" s="83"/>
      <c r="P282" s="56"/>
    </row>
    <row r="283" spans="1:16">
      <c r="A283" s="80" t="s">
        <v>3666</v>
      </c>
      <c r="B283" s="81">
        <v>1351669585</v>
      </c>
      <c r="C283" s="81">
        <v>1350832287</v>
      </c>
      <c r="D283" s="81">
        <v>1367686955</v>
      </c>
      <c r="E283" s="81">
        <v>1342074012</v>
      </c>
      <c r="F283" s="81">
        <v>1336178501</v>
      </c>
      <c r="G283" s="81">
        <v>1353771860</v>
      </c>
      <c r="H283" s="81">
        <v>1332768531</v>
      </c>
      <c r="I283" s="81">
        <v>1335937994</v>
      </c>
      <c r="J283" s="81">
        <v>1353814929</v>
      </c>
      <c r="K283" s="81">
        <v>1334661456</v>
      </c>
      <c r="L283" s="81">
        <v>1333274375</v>
      </c>
      <c r="M283" s="81">
        <v>1362749986</v>
      </c>
      <c r="N283" s="81">
        <v>1371390049</v>
      </c>
      <c r="O283" s="81">
        <f t="shared" si="4"/>
        <v>1348216193.8461537</v>
      </c>
      <c r="P283" s="75"/>
    </row>
    <row r="284" spans="1:16">
      <c r="A284" s="76"/>
      <c r="B284" s="77"/>
      <c r="C284" s="77"/>
      <c r="D284" s="77"/>
      <c r="E284" s="77"/>
      <c r="F284" s="77"/>
      <c r="G284" s="78"/>
      <c r="H284" s="78"/>
      <c r="I284" s="78"/>
      <c r="J284" s="78"/>
      <c r="K284" s="78"/>
      <c r="L284" s="78"/>
      <c r="M284" s="54"/>
      <c r="N284" s="76"/>
      <c r="O284" s="77"/>
      <c r="P284" s="56"/>
    </row>
    <row r="285" spans="1:16">
      <c r="A285" s="76"/>
      <c r="B285" s="77"/>
      <c r="C285" s="77"/>
      <c r="D285" s="77"/>
      <c r="E285" s="78"/>
      <c r="F285" s="77"/>
      <c r="G285" s="77"/>
      <c r="H285" s="77"/>
      <c r="I285" s="77"/>
      <c r="J285" s="77"/>
      <c r="K285" s="78"/>
      <c r="L285" s="77"/>
      <c r="M285" s="53"/>
      <c r="N285" s="76"/>
      <c r="O285" s="77"/>
      <c r="P285" s="65"/>
    </row>
    <row r="286" spans="1:16" ht="21.6">
      <c r="A286" s="76" t="s">
        <v>3665</v>
      </c>
      <c r="B286" s="78"/>
      <c r="C286" s="78"/>
      <c r="D286" s="78"/>
      <c r="E286" s="78"/>
      <c r="F286" s="78"/>
      <c r="G286" s="78"/>
      <c r="H286" s="78"/>
      <c r="I286" s="78"/>
      <c r="J286" s="78"/>
      <c r="K286" s="78"/>
      <c r="L286" s="78"/>
      <c r="M286" s="54"/>
      <c r="N286" s="76"/>
      <c r="O286" s="78"/>
    </row>
    <row r="287" spans="1:16">
      <c r="A287" s="76" t="s">
        <v>3664</v>
      </c>
      <c r="B287" s="78"/>
      <c r="C287" s="77"/>
      <c r="D287" s="78"/>
      <c r="E287" s="78"/>
      <c r="F287" s="78"/>
      <c r="G287" s="77"/>
      <c r="H287" s="77"/>
      <c r="I287" s="78"/>
      <c r="J287" s="78"/>
      <c r="K287" s="78"/>
      <c r="L287" s="77"/>
      <c r="M287" s="54"/>
      <c r="N287" s="76"/>
      <c r="O287" s="78"/>
    </row>
    <row r="288" spans="1:16">
      <c r="A288" s="76" t="s">
        <v>3663</v>
      </c>
      <c r="B288" s="78"/>
      <c r="C288" s="78"/>
      <c r="D288" s="78"/>
      <c r="E288" s="78"/>
      <c r="F288" s="78"/>
      <c r="G288" s="78"/>
      <c r="H288" s="78"/>
      <c r="I288" s="78"/>
      <c r="J288" s="78"/>
      <c r="K288" s="78"/>
      <c r="L288" s="78"/>
      <c r="M288" s="53"/>
      <c r="N288" s="76"/>
      <c r="O288" s="78"/>
    </row>
  </sheetData>
  <mergeCells count="4">
    <mergeCell ref="A1:H1"/>
    <mergeCell ref="A2:H2"/>
    <mergeCell ref="A3:H3"/>
    <mergeCell ref="A4:H4"/>
  </mergeCells>
  <pageMargins left="0.7" right="0.7" top="0.75" bottom="0.75" header="0.3" footer="0.3"/>
  <pageSetup scale="34"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A5C55-2028-4965-BA1F-B922E3CB4A30}">
  <sheetPr>
    <pageSetUpPr fitToPage="1"/>
  </sheetPr>
  <dimension ref="A1:S52"/>
  <sheetViews>
    <sheetView topLeftCell="A19" zoomScale="80" zoomScaleNormal="80" workbookViewId="0">
      <selection activeCell="I54" sqref="I54"/>
    </sheetView>
  </sheetViews>
  <sheetFormatPr defaultRowHeight="13.8"/>
  <cols>
    <col min="1" max="1" width="5.77734375" style="158" bestFit="1" customWidth="1"/>
    <col min="2" max="2" width="24.21875" style="158" customWidth="1"/>
    <col min="3" max="3" width="11.21875" style="158" bestFit="1" customWidth="1"/>
    <col min="4" max="5" width="17.88671875" style="158" bestFit="1" customWidth="1"/>
    <col min="6" max="6" width="18.21875" style="158" bestFit="1" customWidth="1"/>
    <col min="7" max="7" width="15.109375" style="158" customWidth="1"/>
    <col min="8" max="8" width="23.44140625" style="158" customWidth="1"/>
    <col min="9" max="9" width="17.33203125" style="158" bestFit="1" customWidth="1"/>
    <col min="10" max="10" width="30" style="158" customWidth="1"/>
    <col min="11" max="11" width="17.6640625" style="158" customWidth="1"/>
    <col min="12" max="12" width="123.21875" style="158" bestFit="1" customWidth="1"/>
    <col min="13" max="18" width="27.109375" style="158" customWidth="1"/>
    <col min="19" max="16384" width="8.88671875" style="158"/>
  </cols>
  <sheetData>
    <row r="1" spans="1:7" ht="14.4" thickBot="1"/>
    <row r="2" spans="1:7" ht="41.4">
      <c r="A2" s="246" t="s">
        <v>3639</v>
      </c>
      <c r="B2" s="247" t="s">
        <v>8</v>
      </c>
      <c r="C2" s="248" t="s">
        <v>3945</v>
      </c>
      <c r="D2" s="248" t="s">
        <v>3946</v>
      </c>
      <c r="E2" s="248" t="s">
        <v>3947</v>
      </c>
      <c r="F2" s="249" t="s">
        <v>3948</v>
      </c>
    </row>
    <row r="3" spans="1:7">
      <c r="A3" s="250"/>
      <c r="B3" s="251" t="s">
        <v>16</v>
      </c>
      <c r="C3" s="252" t="s">
        <v>17</v>
      </c>
      <c r="D3" s="252" t="s">
        <v>18</v>
      </c>
      <c r="E3" s="252" t="s">
        <v>19</v>
      </c>
      <c r="F3" s="253" t="s">
        <v>20</v>
      </c>
    </row>
    <row r="4" spans="1:7">
      <c r="A4" s="254">
        <v>1</v>
      </c>
      <c r="B4" s="255" t="s">
        <v>33</v>
      </c>
      <c r="C4" s="256">
        <v>2023</v>
      </c>
      <c r="D4" s="257">
        <f>(279+15+63)*1000</f>
        <v>357000</v>
      </c>
      <c r="E4" s="258">
        <f>D4</f>
        <v>357000</v>
      </c>
      <c r="F4" s="259"/>
      <c r="G4" s="52"/>
    </row>
    <row r="5" spans="1:7">
      <c r="A5" s="254">
        <v>2</v>
      </c>
      <c r="B5" s="255" t="s">
        <v>34</v>
      </c>
      <c r="C5" s="260">
        <f>C4</f>
        <v>2023</v>
      </c>
      <c r="D5" s="257">
        <f>(282+15+63)*1000</f>
        <v>360000</v>
      </c>
      <c r="E5" s="258">
        <f t="shared" ref="E5:E11" si="0">D5</f>
        <v>360000</v>
      </c>
      <c r="F5" s="259"/>
    </row>
    <row r="6" spans="1:7">
      <c r="A6" s="254">
        <v>3</v>
      </c>
      <c r="B6" s="255" t="s">
        <v>3949</v>
      </c>
      <c r="C6" s="260">
        <f t="shared" ref="C6:C15" si="1">C5</f>
        <v>2023</v>
      </c>
      <c r="D6" s="257">
        <f>(256+12+63)*1000</f>
        <v>331000</v>
      </c>
      <c r="E6" s="258">
        <f t="shared" si="0"/>
        <v>331000</v>
      </c>
      <c r="F6" s="259"/>
    </row>
    <row r="7" spans="1:7">
      <c r="A7" s="254">
        <v>4</v>
      </c>
      <c r="B7" s="255" t="s">
        <v>36</v>
      </c>
      <c r="C7" s="260">
        <f t="shared" si="1"/>
        <v>2023</v>
      </c>
      <c r="D7" s="257">
        <f>(246+10+63)*1000</f>
        <v>319000</v>
      </c>
      <c r="E7" s="258">
        <f t="shared" si="0"/>
        <v>319000</v>
      </c>
      <c r="F7" s="259"/>
    </row>
    <row r="8" spans="1:7">
      <c r="A8" s="254">
        <v>5</v>
      </c>
      <c r="B8" s="255" t="s">
        <v>37</v>
      </c>
      <c r="C8" s="260">
        <f t="shared" si="1"/>
        <v>2023</v>
      </c>
      <c r="D8" s="257">
        <f>(280+10+63)*1000</f>
        <v>353000</v>
      </c>
      <c r="E8" s="258">
        <f t="shared" si="0"/>
        <v>353000</v>
      </c>
      <c r="F8" s="259"/>
    </row>
    <row r="9" spans="1:7">
      <c r="A9" s="254">
        <v>6</v>
      </c>
      <c r="B9" s="255" t="s">
        <v>38</v>
      </c>
      <c r="C9" s="260">
        <f t="shared" si="1"/>
        <v>2023</v>
      </c>
      <c r="D9" s="257">
        <f>(373+13+63)*1000</f>
        <v>449000</v>
      </c>
      <c r="E9" s="258">
        <f t="shared" si="0"/>
        <v>449000</v>
      </c>
      <c r="F9" s="259"/>
    </row>
    <row r="10" spans="1:7">
      <c r="A10" s="254">
        <v>7</v>
      </c>
      <c r="B10" s="255" t="s">
        <v>39</v>
      </c>
      <c r="C10" s="260">
        <f t="shared" si="1"/>
        <v>2023</v>
      </c>
      <c r="D10" s="257">
        <f>(405+14+63)*1000</f>
        <v>482000</v>
      </c>
      <c r="E10" s="258">
        <f t="shared" si="0"/>
        <v>482000</v>
      </c>
      <c r="F10" s="259"/>
    </row>
    <row r="11" spans="1:7">
      <c r="A11" s="254">
        <v>8</v>
      </c>
      <c r="B11" s="255" t="s">
        <v>3950</v>
      </c>
      <c r="C11" s="260">
        <f t="shared" si="1"/>
        <v>2023</v>
      </c>
      <c r="D11" s="257">
        <f>(413+15+63)*1000</f>
        <v>491000</v>
      </c>
      <c r="E11" s="258">
        <f t="shared" si="0"/>
        <v>491000</v>
      </c>
      <c r="F11" s="259"/>
    </row>
    <row r="12" spans="1:7">
      <c r="A12" s="254">
        <v>9</v>
      </c>
      <c r="B12" s="255" t="s">
        <v>41</v>
      </c>
      <c r="C12" s="260">
        <f t="shared" si="1"/>
        <v>2023</v>
      </c>
      <c r="D12" s="257">
        <f>(403+14+63)*1000</f>
        <v>480000</v>
      </c>
      <c r="E12" s="261"/>
      <c r="F12" s="262">
        <f>D12/E18</f>
        <v>1.2221514958625079</v>
      </c>
    </row>
    <row r="13" spans="1:7">
      <c r="A13" s="254">
        <v>10</v>
      </c>
      <c r="B13" s="255" t="s">
        <v>42</v>
      </c>
      <c r="C13" s="260">
        <f t="shared" si="1"/>
        <v>2023</v>
      </c>
      <c r="D13" s="257">
        <f>(305+11+63)*1000</f>
        <v>379000</v>
      </c>
      <c r="E13" s="261"/>
      <c r="F13" s="262">
        <f>D13/E18</f>
        <v>0.96499045194143862</v>
      </c>
    </row>
    <row r="14" spans="1:7">
      <c r="A14" s="254">
        <v>11</v>
      </c>
      <c r="B14" s="255" t="s">
        <v>43</v>
      </c>
      <c r="C14" s="260">
        <f t="shared" si="1"/>
        <v>2023</v>
      </c>
      <c r="D14" s="257">
        <f>(271+13+63)*1000</f>
        <v>347000</v>
      </c>
      <c r="E14" s="261"/>
      <c r="F14" s="262">
        <f>D14/E18</f>
        <v>0.88351368555060472</v>
      </c>
    </row>
    <row r="15" spans="1:7">
      <c r="A15" s="254">
        <v>12</v>
      </c>
      <c r="B15" s="255" t="s">
        <v>3951</v>
      </c>
      <c r="C15" s="260">
        <f t="shared" si="1"/>
        <v>2023</v>
      </c>
      <c r="D15" s="257">
        <f>(278+13+63)*1000</f>
        <v>354000</v>
      </c>
      <c r="E15" s="261"/>
      <c r="F15" s="262">
        <f>D15/E18</f>
        <v>0.90133672819859967</v>
      </c>
    </row>
    <row r="16" spans="1:7">
      <c r="A16" s="254">
        <v>13</v>
      </c>
      <c r="B16" s="263" t="s">
        <v>3658</v>
      </c>
      <c r="C16" s="263"/>
      <c r="D16" s="264">
        <f t="shared" ref="D16" si="2">SUM(D4:D15)</f>
        <v>4702000</v>
      </c>
      <c r="E16" s="265"/>
      <c r="F16" s="262"/>
    </row>
    <row r="17" spans="1:19">
      <c r="A17" s="254">
        <v>14</v>
      </c>
      <c r="B17" s="263" t="s">
        <v>3952</v>
      </c>
      <c r="C17" s="263"/>
      <c r="D17" s="266">
        <f t="shared" ref="D17" si="3">D16/12</f>
        <v>391833.33333333331</v>
      </c>
      <c r="E17" s="265"/>
      <c r="F17" s="267"/>
    </row>
    <row r="18" spans="1:19">
      <c r="A18" s="254">
        <v>15</v>
      </c>
      <c r="B18" s="268" t="s">
        <v>3953</v>
      </c>
      <c r="C18" s="265"/>
      <c r="D18" s="265"/>
      <c r="E18" s="258">
        <f>AVERAGE(E4:E11)</f>
        <v>392750</v>
      </c>
      <c r="F18" s="269"/>
    </row>
    <row r="19" spans="1:19">
      <c r="A19" s="254"/>
      <c r="B19" s="265"/>
      <c r="C19" s="265"/>
      <c r="D19" s="265"/>
      <c r="E19" s="265"/>
      <c r="F19" s="270"/>
    </row>
    <row r="20" spans="1:19">
      <c r="A20" s="254" t="s">
        <v>3954</v>
      </c>
      <c r="B20" s="265"/>
      <c r="C20" s="265"/>
      <c r="D20" s="265"/>
      <c r="E20" s="265"/>
      <c r="F20" s="270"/>
    </row>
    <row r="21" spans="1:19">
      <c r="A21" s="254" t="s">
        <v>3955</v>
      </c>
      <c r="B21" s="265" t="s">
        <v>3956</v>
      </c>
      <c r="C21" s="265"/>
      <c r="D21" s="265"/>
      <c r="E21" s="265"/>
      <c r="F21" s="270"/>
    </row>
    <row r="22" spans="1:19" ht="14.4" thickBot="1">
      <c r="A22" s="271" t="s">
        <v>3957</v>
      </c>
      <c r="B22" s="272" t="s">
        <v>3958</v>
      </c>
      <c r="C22" s="273"/>
      <c r="D22" s="273"/>
      <c r="E22" s="273"/>
      <c r="F22" s="274"/>
    </row>
    <row r="24" spans="1:19" ht="14.4" thickBot="1"/>
    <row r="25" spans="1:19" ht="14.4" thickBot="1">
      <c r="A25" s="316" t="s">
        <v>4115</v>
      </c>
      <c r="B25" s="317"/>
      <c r="C25" s="317"/>
      <c r="D25" s="317"/>
      <c r="E25" s="317"/>
      <c r="F25" s="317"/>
      <c r="G25" s="317"/>
      <c r="H25" s="317"/>
      <c r="I25" s="317"/>
      <c r="J25" s="317"/>
      <c r="K25" s="318"/>
      <c r="L25" s="275"/>
    </row>
    <row r="26" spans="1:19">
      <c r="A26" s="319" t="s">
        <v>4116</v>
      </c>
      <c r="B26" s="320"/>
      <c r="C26" s="320"/>
      <c r="D26" s="320"/>
      <c r="E26" s="320"/>
      <c r="F26" s="320"/>
      <c r="G26" s="320"/>
      <c r="H26" s="320"/>
      <c r="I26" s="320"/>
      <c r="J26" s="320"/>
      <c r="K26" s="321"/>
      <c r="L26" s="275"/>
    </row>
    <row r="27" spans="1:19">
      <c r="A27" s="322" t="s">
        <v>4117</v>
      </c>
      <c r="B27" s="323"/>
      <c r="C27" s="323"/>
      <c r="D27" s="323"/>
      <c r="E27" s="323"/>
      <c r="F27" s="323"/>
      <c r="G27" s="323"/>
      <c r="H27" s="323"/>
      <c r="I27" s="323"/>
      <c r="J27" s="323"/>
      <c r="K27" s="324"/>
      <c r="L27" s="275"/>
    </row>
    <row r="28" spans="1:19">
      <c r="A28" s="322" t="s">
        <v>4118</v>
      </c>
      <c r="B28" s="323"/>
      <c r="C28" s="323"/>
      <c r="D28" s="323"/>
      <c r="E28" s="323"/>
      <c r="F28" s="323"/>
      <c r="G28" s="323"/>
      <c r="H28" s="323"/>
      <c r="I28" s="323"/>
      <c r="J28" s="323"/>
      <c r="K28" s="324"/>
      <c r="L28" s="275"/>
    </row>
    <row r="29" spans="1:19" ht="14.4" thickBot="1">
      <c r="A29" s="325" t="s">
        <v>4119</v>
      </c>
      <c r="B29" s="326"/>
      <c r="C29" s="326"/>
      <c r="D29" s="326"/>
      <c r="E29" s="326"/>
      <c r="F29" s="326"/>
      <c r="G29" s="326"/>
      <c r="H29" s="326"/>
      <c r="I29" s="326"/>
      <c r="J29" s="326"/>
      <c r="K29" s="327"/>
      <c r="L29" s="275"/>
      <c r="N29" s="276"/>
      <c r="O29" s="276"/>
      <c r="P29" s="276"/>
      <c r="Q29" s="276"/>
      <c r="R29" s="276"/>
      <c r="S29" s="275"/>
    </row>
    <row r="30" spans="1:19" ht="14.4" thickBot="1">
      <c r="A30" s="313" t="s">
        <v>4219</v>
      </c>
      <c r="B30" s="314"/>
      <c r="C30" s="314"/>
      <c r="D30" s="314"/>
      <c r="E30" s="314"/>
      <c r="F30" s="314"/>
      <c r="G30" s="314"/>
      <c r="H30" s="314"/>
      <c r="I30" s="314"/>
      <c r="J30" s="314"/>
      <c r="K30" s="315"/>
      <c r="L30" s="275"/>
    </row>
    <row r="31" spans="1:19" ht="55.8" thickBot="1">
      <c r="A31" s="277" t="s">
        <v>4081</v>
      </c>
      <c r="B31" s="278" t="s">
        <v>4120</v>
      </c>
      <c r="C31" s="279" t="s">
        <v>4121</v>
      </c>
      <c r="D31" s="280" t="s">
        <v>4122</v>
      </c>
      <c r="E31" s="280" t="s">
        <v>4123</v>
      </c>
      <c r="F31" s="281" t="s">
        <v>4124</v>
      </c>
      <c r="G31" s="280" t="s">
        <v>4125</v>
      </c>
      <c r="H31" s="282" t="s">
        <v>4126</v>
      </c>
      <c r="I31" s="280" t="s">
        <v>4127</v>
      </c>
      <c r="J31" s="282" t="s">
        <v>4128</v>
      </c>
      <c r="K31" s="282" t="s">
        <v>4129</v>
      </c>
      <c r="L31" s="275"/>
    </row>
    <row r="32" spans="1:19" ht="14.4" thickBot="1">
      <c r="A32" s="283">
        <v>1</v>
      </c>
      <c r="B32" s="284" t="s">
        <v>33</v>
      </c>
      <c r="C32" s="285">
        <v>352</v>
      </c>
      <c r="D32" s="286">
        <v>18</v>
      </c>
      <c r="E32" s="286">
        <v>18</v>
      </c>
      <c r="F32" s="287">
        <v>279</v>
      </c>
      <c r="G32" s="287">
        <f>(10.441415+3.28056+1.24321)</f>
        <v>14.965184999999998</v>
      </c>
      <c r="H32" s="288">
        <v>63</v>
      </c>
      <c r="I32" s="289"/>
      <c r="J32" s="290">
        <v>0</v>
      </c>
      <c r="K32" s="291">
        <v>108</v>
      </c>
      <c r="L32" s="292" t="s">
        <v>4130</v>
      </c>
    </row>
    <row r="33" spans="1:12" ht="14.4" thickBot="1">
      <c r="A33" s="283">
        <v>2</v>
      </c>
      <c r="B33" s="293" t="s">
        <v>34</v>
      </c>
      <c r="C33" s="285">
        <v>355</v>
      </c>
      <c r="D33" s="286">
        <v>22</v>
      </c>
      <c r="E33" s="286">
        <v>19</v>
      </c>
      <c r="F33" s="287">
        <v>282</v>
      </c>
      <c r="G33" s="287">
        <f>(10.830043+3.365+1.28132)</f>
        <v>15.476362999999999</v>
      </c>
      <c r="H33" s="288">
        <v>63</v>
      </c>
      <c r="I33" s="289"/>
      <c r="J33" s="290">
        <v>0</v>
      </c>
      <c r="K33" s="290">
        <v>42</v>
      </c>
      <c r="L33" s="292"/>
    </row>
    <row r="34" spans="1:12" ht="14.4" thickBot="1">
      <c r="A34" s="283">
        <v>3</v>
      </c>
      <c r="B34" s="293" t="s">
        <v>3949</v>
      </c>
      <c r="C34" s="285">
        <v>326</v>
      </c>
      <c r="D34" s="286">
        <v>7</v>
      </c>
      <c r="E34" s="286">
        <v>22</v>
      </c>
      <c r="F34" s="287">
        <v>256</v>
      </c>
      <c r="G34" s="287">
        <f>(8.34766+2.95224+1.14124)</f>
        <v>12.441139999999999</v>
      </c>
      <c r="H34" s="288">
        <v>63</v>
      </c>
      <c r="I34" s="289"/>
      <c r="J34" s="290">
        <v>0</v>
      </c>
      <c r="K34" s="290">
        <v>128</v>
      </c>
      <c r="L34" s="292" t="s">
        <v>4131</v>
      </c>
    </row>
    <row r="35" spans="1:12" ht="14.4" thickBot="1">
      <c r="A35" s="283">
        <v>4</v>
      </c>
      <c r="B35" s="293" t="s">
        <v>4132</v>
      </c>
      <c r="C35" s="294">
        <f>SUM(C32:C34)</f>
        <v>1033</v>
      </c>
      <c r="D35" s="295"/>
      <c r="E35" s="295"/>
      <c r="F35" s="296">
        <f>SUM(F32:F34)</f>
        <v>817</v>
      </c>
      <c r="G35" s="296">
        <f>SUM(G32:G34)</f>
        <v>42.882687999999995</v>
      </c>
      <c r="H35" s="296">
        <f>SUM(H32:H34)</f>
        <v>189</v>
      </c>
      <c r="I35" s="296">
        <v>0</v>
      </c>
      <c r="J35" s="294">
        <f>SUM(J32:J34)</f>
        <v>0</v>
      </c>
      <c r="K35" s="294">
        <f>SUM(K32:K34)</f>
        <v>278</v>
      </c>
      <c r="L35" s="292"/>
    </row>
    <row r="36" spans="1:12" ht="14.4" thickBot="1">
      <c r="A36" s="283">
        <v>5</v>
      </c>
      <c r="B36" s="293" t="s">
        <v>36</v>
      </c>
      <c r="C36" s="285">
        <v>314.41819534399997</v>
      </c>
      <c r="D36" s="286">
        <v>12</v>
      </c>
      <c r="E36" s="286">
        <v>18</v>
      </c>
      <c r="F36" s="287">
        <v>246.18899999999999</v>
      </c>
      <c r="G36" s="287">
        <v>10.229195343999999</v>
      </c>
      <c r="H36" s="288">
        <v>63</v>
      </c>
      <c r="I36" s="289"/>
      <c r="J36" s="290">
        <v>0</v>
      </c>
      <c r="K36" s="291">
        <v>89</v>
      </c>
      <c r="L36" s="297" t="s">
        <v>4133</v>
      </c>
    </row>
    <row r="37" spans="1:12" ht="14.4" thickBot="1">
      <c r="A37" s="283">
        <v>6</v>
      </c>
      <c r="B37" s="293" t="s">
        <v>37</v>
      </c>
      <c r="C37" s="285">
        <v>347.78177898400003</v>
      </c>
      <c r="D37" s="286">
        <v>23</v>
      </c>
      <c r="E37" s="286">
        <v>18</v>
      </c>
      <c r="F37" s="287">
        <v>279.52500000000003</v>
      </c>
      <c r="G37" s="287">
        <v>10.256778983999999</v>
      </c>
      <c r="H37" s="288">
        <v>63</v>
      </c>
      <c r="I37" s="289"/>
      <c r="J37" s="290">
        <v>0</v>
      </c>
      <c r="K37" s="291">
        <v>84</v>
      </c>
      <c r="L37" s="297"/>
    </row>
    <row r="38" spans="1:12" ht="14.4" thickBot="1">
      <c r="A38" s="283">
        <v>7</v>
      </c>
      <c r="B38" s="293" t="s">
        <v>38</v>
      </c>
      <c r="C38" s="285">
        <v>444.47393380800003</v>
      </c>
      <c r="D38" s="286">
        <v>27</v>
      </c>
      <c r="E38" s="286">
        <v>18</v>
      </c>
      <c r="F38" s="287">
        <v>373.00400000000002</v>
      </c>
      <c r="G38" s="287">
        <v>13.469933808</v>
      </c>
      <c r="H38" s="288">
        <v>63</v>
      </c>
      <c r="I38" s="289"/>
      <c r="J38" s="290">
        <v>0</v>
      </c>
      <c r="K38" s="291">
        <v>47</v>
      </c>
      <c r="L38" s="297" t="s">
        <v>4134</v>
      </c>
    </row>
    <row r="39" spans="1:12" ht="14.4" thickBot="1">
      <c r="A39" s="283">
        <v>8</v>
      </c>
      <c r="B39" s="293" t="s">
        <v>4132</v>
      </c>
      <c r="C39" s="294">
        <f>SUM(C36:C38)</f>
        <v>1106.6739081360001</v>
      </c>
      <c r="D39" s="295"/>
      <c r="E39" s="295"/>
      <c r="F39" s="296">
        <f>SUM(F36:F38)</f>
        <v>898.71800000000007</v>
      </c>
      <c r="G39" s="296">
        <f>SUM(G36:G38)</f>
        <v>33.955908135999998</v>
      </c>
      <c r="H39" s="296">
        <f>SUM(H36:H38)</f>
        <v>189</v>
      </c>
      <c r="I39" s="296">
        <v>0</v>
      </c>
      <c r="J39" s="294">
        <f>SUM(J36:J38)</f>
        <v>0</v>
      </c>
      <c r="K39" s="294">
        <f>SUM(K36:K38)</f>
        <v>220</v>
      </c>
      <c r="L39" s="292"/>
    </row>
    <row r="40" spans="1:12" ht="14.4" thickBot="1">
      <c r="A40" s="283">
        <v>9</v>
      </c>
      <c r="B40" s="293" t="s">
        <v>39</v>
      </c>
      <c r="C40" s="285">
        <v>477.11556944800003</v>
      </c>
      <c r="D40" s="286">
        <v>13</v>
      </c>
      <c r="E40" s="286">
        <v>17</v>
      </c>
      <c r="F40" s="287">
        <v>405.47</v>
      </c>
      <c r="G40" s="287">
        <v>13.645569447999998</v>
      </c>
      <c r="H40" s="288">
        <v>63</v>
      </c>
      <c r="I40" s="289"/>
      <c r="J40" s="290">
        <v>0</v>
      </c>
      <c r="K40" s="291">
        <v>78</v>
      </c>
      <c r="L40" s="173" t="s">
        <v>4220</v>
      </c>
    </row>
    <row r="41" spans="1:12" ht="14.4" thickBot="1">
      <c r="A41" s="283">
        <v>10</v>
      </c>
      <c r="B41" s="293" t="s">
        <v>3950</v>
      </c>
      <c r="C41" s="285">
        <v>485.55661999999995</v>
      </c>
      <c r="D41" s="286">
        <v>21</v>
      </c>
      <c r="E41" s="286">
        <v>18</v>
      </c>
      <c r="F41" s="287">
        <v>412.99199999999996</v>
      </c>
      <c r="G41" s="287">
        <v>14.56462</v>
      </c>
      <c r="H41" s="288">
        <v>63</v>
      </c>
      <c r="I41" s="289"/>
      <c r="J41" s="290">
        <v>0</v>
      </c>
      <c r="K41" s="291">
        <v>49</v>
      </c>
      <c r="L41" s="297"/>
    </row>
    <row r="42" spans="1:12" ht="14.4" thickBot="1">
      <c r="A42" s="283">
        <v>11</v>
      </c>
      <c r="B42" s="293" t="s">
        <v>41</v>
      </c>
      <c r="C42" s="285">
        <v>429.17200000000003</v>
      </c>
      <c r="D42" s="286">
        <v>1</v>
      </c>
      <c r="E42" s="286">
        <v>18</v>
      </c>
      <c r="F42" s="287">
        <v>402.93799999999999</v>
      </c>
      <c r="G42" s="287">
        <v>14.23404</v>
      </c>
      <c r="H42" s="288">
        <v>63</v>
      </c>
      <c r="I42" s="289"/>
      <c r="J42" s="290">
        <v>0</v>
      </c>
      <c r="K42" s="291">
        <v>46</v>
      </c>
      <c r="L42" s="173" t="s">
        <v>4135</v>
      </c>
    </row>
    <row r="43" spans="1:12" ht="14.4" thickBot="1">
      <c r="A43" s="283">
        <v>12</v>
      </c>
      <c r="B43" s="293" t="s">
        <v>4132</v>
      </c>
      <c r="C43" s="294">
        <f>SUM(C40:C42)</f>
        <v>1391.844189448</v>
      </c>
      <c r="D43" s="295"/>
      <c r="E43" s="295"/>
      <c r="F43" s="296">
        <f>SUM(F40:F42)</f>
        <v>1221.4000000000001</v>
      </c>
      <c r="G43" s="296">
        <f>SUM(G40:G42)</f>
        <v>42.444229448000002</v>
      </c>
      <c r="H43" s="296">
        <f>SUM(H40:H42)</f>
        <v>189</v>
      </c>
      <c r="I43" s="296">
        <v>0</v>
      </c>
      <c r="J43" s="294">
        <f>SUM(J40:J42)</f>
        <v>0</v>
      </c>
      <c r="K43" s="294">
        <f>SUM(K40:K42)</f>
        <v>173</v>
      </c>
      <c r="L43" s="292"/>
    </row>
    <row r="44" spans="1:12" ht="14.4" thickBot="1">
      <c r="A44" s="283">
        <v>13</v>
      </c>
      <c r="B44" s="293" t="s">
        <v>42</v>
      </c>
      <c r="C44" s="285">
        <v>374.06</v>
      </c>
      <c r="D44" s="286">
        <v>1</v>
      </c>
      <c r="E44" s="286">
        <v>18</v>
      </c>
      <c r="F44" s="287">
        <f>(297.332+7.763)</f>
        <v>305.09499999999997</v>
      </c>
      <c r="G44" s="287">
        <f>(6.31572+0.75808+3.89106)</f>
        <v>10.96486</v>
      </c>
      <c r="H44" s="288">
        <v>63</v>
      </c>
      <c r="I44" s="289"/>
      <c r="J44" s="290">
        <v>0</v>
      </c>
      <c r="K44" s="291">
        <v>90</v>
      </c>
      <c r="L44" s="292"/>
    </row>
    <row r="45" spans="1:12" ht="14.4" thickBot="1">
      <c r="A45" s="283">
        <v>14</v>
      </c>
      <c r="B45" s="293" t="s">
        <v>43</v>
      </c>
      <c r="C45" s="285">
        <v>342.21199999999999</v>
      </c>
      <c r="D45" s="286">
        <v>30</v>
      </c>
      <c r="E45" s="286">
        <v>18</v>
      </c>
      <c r="F45" s="287">
        <v>270.75099999999998</v>
      </c>
      <c r="G45" s="287">
        <f>(9.32434+0.94863+3.18774)</f>
        <v>13.460709999999999</v>
      </c>
      <c r="H45" s="288">
        <v>63</v>
      </c>
      <c r="I45" s="289"/>
      <c r="J45" s="290">
        <v>0</v>
      </c>
      <c r="K45" s="291">
        <v>111</v>
      </c>
      <c r="L45" s="292"/>
    </row>
    <row r="46" spans="1:12" ht="14.4" thickBot="1">
      <c r="A46" s="283">
        <v>15</v>
      </c>
      <c r="B46" s="293" t="s">
        <v>3951</v>
      </c>
      <c r="C46" s="285">
        <v>348.61</v>
      </c>
      <c r="D46" s="286">
        <v>18</v>
      </c>
      <c r="E46" s="286">
        <v>18</v>
      </c>
      <c r="F46" s="287">
        <v>277.85300000000001</v>
      </c>
      <c r="G46" s="287">
        <v>12.757070000000001</v>
      </c>
      <c r="H46" s="288">
        <v>63</v>
      </c>
      <c r="I46" s="289"/>
      <c r="J46" s="290">
        <v>0</v>
      </c>
      <c r="K46" s="291">
        <v>59</v>
      </c>
      <c r="L46" s="292"/>
    </row>
    <row r="47" spans="1:12" ht="14.4" thickBot="1">
      <c r="A47" s="283">
        <v>16</v>
      </c>
      <c r="B47" s="293" t="s">
        <v>4132</v>
      </c>
      <c r="C47" s="294">
        <f>SUM(C44:C46)</f>
        <v>1064.8820000000001</v>
      </c>
      <c r="D47" s="295"/>
      <c r="E47" s="295"/>
      <c r="F47" s="296">
        <f>SUM(F44:F46)</f>
        <v>853.69900000000007</v>
      </c>
      <c r="G47" s="296">
        <f>SUM(G44:G46)</f>
        <v>37.182639999999999</v>
      </c>
      <c r="H47" s="296">
        <f>SUM(H44:H46)</f>
        <v>189</v>
      </c>
      <c r="I47" s="296">
        <v>0</v>
      </c>
      <c r="J47" s="294">
        <f>SUM(J44:J46)</f>
        <v>0</v>
      </c>
      <c r="K47" s="294">
        <f>SUM(K44:K46)</f>
        <v>260</v>
      </c>
      <c r="L47" s="292"/>
    </row>
    <row r="48" spans="1:12" ht="14.4" thickBot="1">
      <c r="A48" s="283">
        <v>17</v>
      </c>
      <c r="B48" s="293" t="s">
        <v>4136</v>
      </c>
      <c r="C48" s="294">
        <f>C35+C39+C43+C47</f>
        <v>4596.4000975840008</v>
      </c>
      <c r="D48" s="295"/>
      <c r="E48" s="295"/>
      <c r="F48" s="296">
        <f>F35+F39+F43+F47</f>
        <v>3790.8170000000005</v>
      </c>
      <c r="G48" s="296">
        <f>G35+G39+G43+G47</f>
        <v>156.46546558399999</v>
      </c>
      <c r="H48" s="296">
        <f>H35+H39+H43+H47</f>
        <v>756</v>
      </c>
      <c r="I48" s="296">
        <v>0</v>
      </c>
      <c r="J48" s="294">
        <f>J35+J39+J43+J47</f>
        <v>0</v>
      </c>
      <c r="K48" s="294">
        <f>K35+K39+K43+K47</f>
        <v>931</v>
      </c>
      <c r="L48" s="292"/>
    </row>
    <row r="49" spans="1:12">
      <c r="A49" s="298"/>
      <c r="B49" s="299"/>
      <c r="C49" s="276"/>
      <c r="D49" s="276"/>
      <c r="E49" s="276"/>
      <c r="F49" s="276" t="s">
        <v>4137</v>
      </c>
      <c r="G49" s="276"/>
      <c r="H49" s="276"/>
      <c r="I49" s="276"/>
      <c r="J49" s="276"/>
      <c r="K49" s="276"/>
      <c r="L49" s="275"/>
    </row>
    <row r="50" spans="1:12">
      <c r="A50" s="298"/>
      <c r="B50" s="300" t="s">
        <v>4138</v>
      </c>
      <c r="C50" s="276"/>
      <c r="D50" s="276"/>
      <c r="E50" s="276"/>
      <c r="F50" s="276"/>
      <c r="G50" s="276"/>
      <c r="H50" s="276"/>
      <c r="I50" s="276"/>
      <c r="J50" s="276"/>
      <c r="K50" s="276"/>
      <c r="L50" s="275"/>
    </row>
    <row r="51" spans="1:12">
      <c r="A51" s="298"/>
      <c r="B51" s="300" t="s">
        <v>4139</v>
      </c>
      <c r="C51" s="276"/>
      <c r="D51" s="276"/>
      <c r="E51" s="276"/>
      <c r="F51" s="276"/>
      <c r="G51" s="276"/>
      <c r="H51" s="276"/>
      <c r="I51" s="276"/>
      <c r="J51" s="276"/>
      <c r="K51" s="276"/>
      <c r="L51" s="275"/>
    </row>
    <row r="52" spans="1:12">
      <c r="A52" s="298"/>
      <c r="B52" s="300" t="s">
        <v>4140</v>
      </c>
      <c r="C52" s="276"/>
      <c r="D52" s="276"/>
      <c r="E52" s="276"/>
      <c r="F52" s="276"/>
      <c r="G52" s="276"/>
      <c r="H52" s="276"/>
      <c r="I52" s="276"/>
      <c r="J52" s="276"/>
      <c r="K52" s="276"/>
      <c r="L52" s="275"/>
    </row>
  </sheetData>
  <mergeCells count="6">
    <mergeCell ref="A30:K30"/>
    <mergeCell ref="A25:K25"/>
    <mergeCell ref="A26:K26"/>
    <mergeCell ref="A27:K27"/>
    <mergeCell ref="A28:K28"/>
    <mergeCell ref="A29:K29"/>
  </mergeCells>
  <pageMargins left="0.7" right="0.7" top="0.75" bottom="0.75" header="0.3" footer="0.3"/>
  <pageSetup scale="38"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742D6-BC3A-4F41-ADFF-BDFE070CE5E0}">
  <sheetPr>
    <pageSetUpPr fitToPage="1"/>
  </sheetPr>
  <dimension ref="A1:K28"/>
  <sheetViews>
    <sheetView topLeftCell="C1" zoomScale="80" zoomScaleNormal="80" workbookViewId="0">
      <selection activeCell="M15" sqref="M15"/>
    </sheetView>
  </sheetViews>
  <sheetFormatPr defaultColWidth="8.6640625" defaultRowHeight="13.2"/>
  <cols>
    <col min="1" max="1" width="2.5546875" style="90" customWidth="1"/>
    <col min="2" max="2" width="5.6640625" style="90" customWidth="1"/>
    <col min="3" max="3" width="21.33203125" style="90" customWidth="1"/>
    <col min="4" max="4" width="44.77734375" style="90" bestFit="1" customWidth="1"/>
    <col min="5" max="5" width="18.88671875" style="90" bestFit="1" customWidth="1"/>
    <col min="6" max="6" width="8.77734375" style="90" customWidth="1"/>
    <col min="7" max="7" width="9.21875" style="90" customWidth="1"/>
    <col min="8" max="8" width="11.21875" style="118" customWidth="1"/>
    <col min="9" max="9" width="10" style="90" customWidth="1"/>
    <col min="10" max="10" width="8.6640625" style="92"/>
    <col min="11" max="256" width="8.6640625" style="90"/>
    <col min="257" max="257" width="12.44140625" style="90" customWidth="1"/>
    <col min="258" max="258" width="4.33203125" style="90" customWidth="1"/>
    <col min="259" max="260" width="2" style="90" customWidth="1"/>
    <col min="261" max="261" width="4.88671875" style="90" customWidth="1"/>
    <col min="262" max="262" width="29.5546875" style="90" customWidth="1"/>
    <col min="263" max="263" width="2" style="90" customWidth="1"/>
    <col min="264" max="265" width="10" style="90" customWidth="1"/>
    <col min="266" max="512" width="8.6640625" style="90"/>
    <col min="513" max="513" width="12.44140625" style="90" customWidth="1"/>
    <col min="514" max="514" width="4.33203125" style="90" customWidth="1"/>
    <col min="515" max="516" width="2" style="90" customWidth="1"/>
    <col min="517" max="517" width="4.88671875" style="90" customWidth="1"/>
    <col min="518" max="518" width="29.5546875" style="90" customWidth="1"/>
    <col min="519" max="519" width="2" style="90" customWidth="1"/>
    <col min="520" max="521" width="10" style="90" customWidth="1"/>
    <col min="522" max="768" width="8.6640625" style="90"/>
    <col min="769" max="769" width="12.44140625" style="90" customWidth="1"/>
    <col min="770" max="770" width="4.33203125" style="90" customWidth="1"/>
    <col min="771" max="772" width="2" style="90" customWidth="1"/>
    <col min="773" max="773" width="4.88671875" style="90" customWidth="1"/>
    <col min="774" max="774" width="29.5546875" style="90" customWidth="1"/>
    <col min="775" max="775" width="2" style="90" customWidth="1"/>
    <col min="776" max="777" width="10" style="90" customWidth="1"/>
    <col min="778" max="1024" width="8.6640625" style="90"/>
    <col min="1025" max="1025" width="12.44140625" style="90" customWidth="1"/>
    <col min="1026" max="1026" width="4.33203125" style="90" customWidth="1"/>
    <col min="1027" max="1028" width="2" style="90" customWidth="1"/>
    <col min="1029" max="1029" width="4.88671875" style="90" customWidth="1"/>
    <col min="1030" max="1030" width="29.5546875" style="90" customWidth="1"/>
    <col min="1031" max="1031" width="2" style="90" customWidth="1"/>
    <col min="1032" max="1033" width="10" style="90" customWidth="1"/>
    <col min="1034" max="1280" width="8.6640625" style="90"/>
    <col min="1281" max="1281" width="12.44140625" style="90" customWidth="1"/>
    <col min="1282" max="1282" width="4.33203125" style="90" customWidth="1"/>
    <col min="1283" max="1284" width="2" style="90" customWidth="1"/>
    <col min="1285" max="1285" width="4.88671875" style="90" customWidth="1"/>
    <col min="1286" max="1286" width="29.5546875" style="90" customWidth="1"/>
    <col min="1287" max="1287" width="2" style="90" customWidth="1"/>
    <col min="1288" max="1289" width="10" style="90" customWidth="1"/>
    <col min="1290" max="1536" width="8.6640625" style="90"/>
    <col min="1537" max="1537" width="12.44140625" style="90" customWidth="1"/>
    <col min="1538" max="1538" width="4.33203125" style="90" customWidth="1"/>
    <col min="1539" max="1540" width="2" style="90" customWidth="1"/>
    <col min="1541" max="1541" width="4.88671875" style="90" customWidth="1"/>
    <col min="1542" max="1542" width="29.5546875" style="90" customWidth="1"/>
    <col min="1543" max="1543" width="2" style="90" customWidth="1"/>
    <col min="1544" max="1545" width="10" style="90" customWidth="1"/>
    <col min="1546" max="1792" width="8.6640625" style="90"/>
    <col min="1793" max="1793" width="12.44140625" style="90" customWidth="1"/>
    <col min="1794" max="1794" width="4.33203125" style="90" customWidth="1"/>
    <col min="1795" max="1796" width="2" style="90" customWidth="1"/>
    <col min="1797" max="1797" width="4.88671875" style="90" customWidth="1"/>
    <col min="1798" max="1798" width="29.5546875" style="90" customWidth="1"/>
    <col min="1799" max="1799" width="2" style="90" customWidth="1"/>
    <col min="1800" max="1801" width="10" style="90" customWidth="1"/>
    <col min="1802" max="2048" width="8.6640625" style="90"/>
    <col min="2049" max="2049" width="12.44140625" style="90" customWidth="1"/>
    <col min="2050" max="2050" width="4.33203125" style="90" customWidth="1"/>
    <col min="2051" max="2052" width="2" style="90" customWidth="1"/>
    <col min="2053" max="2053" width="4.88671875" style="90" customWidth="1"/>
    <col min="2054" max="2054" width="29.5546875" style="90" customWidth="1"/>
    <col min="2055" max="2055" width="2" style="90" customWidth="1"/>
    <col min="2056" max="2057" width="10" style="90" customWidth="1"/>
    <col min="2058" max="2304" width="8.6640625" style="90"/>
    <col min="2305" max="2305" width="12.44140625" style="90" customWidth="1"/>
    <col min="2306" max="2306" width="4.33203125" style="90" customWidth="1"/>
    <col min="2307" max="2308" width="2" style="90" customWidth="1"/>
    <col min="2309" max="2309" width="4.88671875" style="90" customWidth="1"/>
    <col min="2310" max="2310" width="29.5546875" style="90" customWidth="1"/>
    <col min="2311" max="2311" width="2" style="90" customWidth="1"/>
    <col min="2312" max="2313" width="10" style="90" customWidth="1"/>
    <col min="2314" max="2560" width="8.6640625" style="90"/>
    <col min="2561" max="2561" width="12.44140625" style="90" customWidth="1"/>
    <col min="2562" max="2562" width="4.33203125" style="90" customWidth="1"/>
    <col min="2563" max="2564" width="2" style="90" customWidth="1"/>
    <col min="2565" max="2565" width="4.88671875" style="90" customWidth="1"/>
    <col min="2566" max="2566" width="29.5546875" style="90" customWidth="1"/>
    <col min="2567" max="2567" width="2" style="90" customWidth="1"/>
    <col min="2568" max="2569" width="10" style="90" customWidth="1"/>
    <col min="2570" max="2816" width="8.6640625" style="90"/>
    <col min="2817" max="2817" width="12.44140625" style="90" customWidth="1"/>
    <col min="2818" max="2818" width="4.33203125" style="90" customWidth="1"/>
    <col min="2819" max="2820" width="2" style="90" customWidth="1"/>
    <col min="2821" max="2821" width="4.88671875" style="90" customWidth="1"/>
    <col min="2822" max="2822" width="29.5546875" style="90" customWidth="1"/>
    <col min="2823" max="2823" width="2" style="90" customWidth="1"/>
    <col min="2824" max="2825" width="10" style="90" customWidth="1"/>
    <col min="2826" max="3072" width="8.6640625" style="90"/>
    <col min="3073" max="3073" width="12.44140625" style="90" customWidth="1"/>
    <col min="3074" max="3074" width="4.33203125" style="90" customWidth="1"/>
    <col min="3075" max="3076" width="2" style="90" customWidth="1"/>
    <col min="3077" max="3077" width="4.88671875" style="90" customWidth="1"/>
    <col min="3078" max="3078" width="29.5546875" style="90" customWidth="1"/>
    <col min="3079" max="3079" width="2" style="90" customWidth="1"/>
    <col min="3080" max="3081" width="10" style="90" customWidth="1"/>
    <col min="3082" max="3328" width="8.6640625" style="90"/>
    <col min="3329" max="3329" width="12.44140625" style="90" customWidth="1"/>
    <col min="3330" max="3330" width="4.33203125" style="90" customWidth="1"/>
    <col min="3331" max="3332" width="2" style="90" customWidth="1"/>
    <col min="3333" max="3333" width="4.88671875" style="90" customWidth="1"/>
    <col min="3334" max="3334" width="29.5546875" style="90" customWidth="1"/>
    <col min="3335" max="3335" width="2" style="90" customWidth="1"/>
    <col min="3336" max="3337" width="10" style="90" customWidth="1"/>
    <col min="3338" max="3584" width="8.6640625" style="90"/>
    <col min="3585" max="3585" width="12.44140625" style="90" customWidth="1"/>
    <col min="3586" max="3586" width="4.33203125" style="90" customWidth="1"/>
    <col min="3587" max="3588" width="2" style="90" customWidth="1"/>
    <col min="3589" max="3589" width="4.88671875" style="90" customWidth="1"/>
    <col min="3590" max="3590" width="29.5546875" style="90" customWidth="1"/>
    <col min="3591" max="3591" width="2" style="90" customWidth="1"/>
    <col min="3592" max="3593" width="10" style="90" customWidth="1"/>
    <col min="3594" max="3840" width="8.6640625" style="90"/>
    <col min="3841" max="3841" width="12.44140625" style="90" customWidth="1"/>
    <col min="3842" max="3842" width="4.33203125" style="90" customWidth="1"/>
    <col min="3843" max="3844" width="2" style="90" customWidth="1"/>
    <col min="3845" max="3845" width="4.88671875" style="90" customWidth="1"/>
    <col min="3846" max="3846" width="29.5546875" style="90" customWidth="1"/>
    <col min="3847" max="3847" width="2" style="90" customWidth="1"/>
    <col min="3848" max="3849" width="10" style="90" customWidth="1"/>
    <col min="3850" max="4096" width="8.6640625" style="90"/>
    <col min="4097" max="4097" width="12.44140625" style="90" customWidth="1"/>
    <col min="4098" max="4098" width="4.33203125" style="90" customWidth="1"/>
    <col min="4099" max="4100" width="2" style="90" customWidth="1"/>
    <col min="4101" max="4101" width="4.88671875" style="90" customWidth="1"/>
    <col min="4102" max="4102" width="29.5546875" style="90" customWidth="1"/>
    <col min="4103" max="4103" width="2" style="90" customWidth="1"/>
    <col min="4104" max="4105" width="10" style="90" customWidth="1"/>
    <col min="4106" max="4352" width="8.6640625" style="90"/>
    <col min="4353" max="4353" width="12.44140625" style="90" customWidth="1"/>
    <col min="4354" max="4354" width="4.33203125" style="90" customWidth="1"/>
    <col min="4355" max="4356" width="2" style="90" customWidth="1"/>
    <col min="4357" max="4357" width="4.88671875" style="90" customWidth="1"/>
    <col min="4358" max="4358" width="29.5546875" style="90" customWidth="1"/>
    <col min="4359" max="4359" width="2" style="90" customWidth="1"/>
    <col min="4360" max="4361" width="10" style="90" customWidth="1"/>
    <col min="4362" max="4608" width="8.6640625" style="90"/>
    <col min="4609" max="4609" width="12.44140625" style="90" customWidth="1"/>
    <col min="4610" max="4610" width="4.33203125" style="90" customWidth="1"/>
    <col min="4611" max="4612" width="2" style="90" customWidth="1"/>
    <col min="4613" max="4613" width="4.88671875" style="90" customWidth="1"/>
    <col min="4614" max="4614" width="29.5546875" style="90" customWidth="1"/>
    <col min="4615" max="4615" width="2" style="90" customWidth="1"/>
    <col min="4616" max="4617" width="10" style="90" customWidth="1"/>
    <col min="4618" max="4864" width="8.6640625" style="90"/>
    <col min="4865" max="4865" width="12.44140625" style="90" customWidth="1"/>
    <col min="4866" max="4866" width="4.33203125" style="90" customWidth="1"/>
    <col min="4867" max="4868" width="2" style="90" customWidth="1"/>
    <col min="4869" max="4869" width="4.88671875" style="90" customWidth="1"/>
    <col min="4870" max="4870" width="29.5546875" style="90" customWidth="1"/>
    <col min="4871" max="4871" width="2" style="90" customWidth="1"/>
    <col min="4872" max="4873" width="10" style="90" customWidth="1"/>
    <col min="4874" max="5120" width="8.6640625" style="90"/>
    <col min="5121" max="5121" width="12.44140625" style="90" customWidth="1"/>
    <col min="5122" max="5122" width="4.33203125" style="90" customWidth="1"/>
    <col min="5123" max="5124" width="2" style="90" customWidth="1"/>
    <col min="5125" max="5125" width="4.88671875" style="90" customWidth="1"/>
    <col min="5126" max="5126" width="29.5546875" style="90" customWidth="1"/>
    <col min="5127" max="5127" width="2" style="90" customWidth="1"/>
    <col min="5128" max="5129" width="10" style="90" customWidth="1"/>
    <col min="5130" max="5376" width="8.6640625" style="90"/>
    <col min="5377" max="5377" width="12.44140625" style="90" customWidth="1"/>
    <col min="5378" max="5378" width="4.33203125" style="90" customWidth="1"/>
    <col min="5379" max="5380" width="2" style="90" customWidth="1"/>
    <col min="5381" max="5381" width="4.88671875" style="90" customWidth="1"/>
    <col min="5382" max="5382" width="29.5546875" style="90" customWidth="1"/>
    <col min="5383" max="5383" width="2" style="90" customWidth="1"/>
    <col min="5384" max="5385" width="10" style="90" customWidth="1"/>
    <col min="5386" max="5632" width="8.6640625" style="90"/>
    <col min="5633" max="5633" width="12.44140625" style="90" customWidth="1"/>
    <col min="5634" max="5634" width="4.33203125" style="90" customWidth="1"/>
    <col min="5635" max="5636" width="2" style="90" customWidth="1"/>
    <col min="5637" max="5637" width="4.88671875" style="90" customWidth="1"/>
    <col min="5638" max="5638" width="29.5546875" style="90" customWidth="1"/>
    <col min="5639" max="5639" width="2" style="90" customWidth="1"/>
    <col min="5640" max="5641" width="10" style="90" customWidth="1"/>
    <col min="5642" max="5888" width="8.6640625" style="90"/>
    <col min="5889" max="5889" width="12.44140625" style="90" customWidth="1"/>
    <col min="5890" max="5890" width="4.33203125" style="90" customWidth="1"/>
    <col min="5891" max="5892" width="2" style="90" customWidth="1"/>
    <col min="5893" max="5893" width="4.88671875" style="90" customWidth="1"/>
    <col min="5894" max="5894" width="29.5546875" style="90" customWidth="1"/>
    <col min="5895" max="5895" width="2" style="90" customWidth="1"/>
    <col min="5896" max="5897" width="10" style="90" customWidth="1"/>
    <col min="5898" max="6144" width="8.6640625" style="90"/>
    <col min="6145" max="6145" width="12.44140625" style="90" customWidth="1"/>
    <col min="6146" max="6146" width="4.33203125" style="90" customWidth="1"/>
    <col min="6147" max="6148" width="2" style="90" customWidth="1"/>
    <col min="6149" max="6149" width="4.88671875" style="90" customWidth="1"/>
    <col min="6150" max="6150" width="29.5546875" style="90" customWidth="1"/>
    <col min="6151" max="6151" width="2" style="90" customWidth="1"/>
    <col min="6152" max="6153" width="10" style="90" customWidth="1"/>
    <col min="6154" max="6400" width="8.6640625" style="90"/>
    <col min="6401" max="6401" width="12.44140625" style="90" customWidth="1"/>
    <col min="6402" max="6402" width="4.33203125" style="90" customWidth="1"/>
    <col min="6403" max="6404" width="2" style="90" customWidth="1"/>
    <col min="6405" max="6405" width="4.88671875" style="90" customWidth="1"/>
    <col min="6406" max="6406" width="29.5546875" style="90" customWidth="1"/>
    <col min="6407" max="6407" width="2" style="90" customWidth="1"/>
    <col min="6408" max="6409" width="10" style="90" customWidth="1"/>
    <col min="6410" max="6656" width="8.6640625" style="90"/>
    <col min="6657" max="6657" width="12.44140625" style="90" customWidth="1"/>
    <col min="6658" max="6658" width="4.33203125" style="90" customWidth="1"/>
    <col min="6659" max="6660" width="2" style="90" customWidth="1"/>
    <col min="6661" max="6661" width="4.88671875" style="90" customWidth="1"/>
    <col min="6662" max="6662" width="29.5546875" style="90" customWidth="1"/>
    <col min="6663" max="6663" width="2" style="90" customWidth="1"/>
    <col min="6664" max="6665" width="10" style="90" customWidth="1"/>
    <col min="6666" max="6912" width="8.6640625" style="90"/>
    <col min="6913" max="6913" width="12.44140625" style="90" customWidth="1"/>
    <col min="6914" max="6914" width="4.33203125" style="90" customWidth="1"/>
    <col min="6915" max="6916" width="2" style="90" customWidth="1"/>
    <col min="6917" max="6917" width="4.88671875" style="90" customWidth="1"/>
    <col min="6918" max="6918" width="29.5546875" style="90" customWidth="1"/>
    <col min="6919" max="6919" width="2" style="90" customWidth="1"/>
    <col min="6920" max="6921" width="10" style="90" customWidth="1"/>
    <col min="6922" max="7168" width="8.6640625" style="90"/>
    <col min="7169" max="7169" width="12.44140625" style="90" customWidth="1"/>
    <col min="7170" max="7170" width="4.33203125" style="90" customWidth="1"/>
    <col min="7171" max="7172" width="2" style="90" customWidth="1"/>
    <col min="7173" max="7173" width="4.88671875" style="90" customWidth="1"/>
    <col min="7174" max="7174" width="29.5546875" style="90" customWidth="1"/>
    <col min="7175" max="7175" width="2" style="90" customWidth="1"/>
    <col min="7176" max="7177" width="10" style="90" customWidth="1"/>
    <col min="7178" max="7424" width="8.6640625" style="90"/>
    <col min="7425" max="7425" width="12.44140625" style="90" customWidth="1"/>
    <col min="7426" max="7426" width="4.33203125" style="90" customWidth="1"/>
    <col min="7427" max="7428" width="2" style="90" customWidth="1"/>
    <col min="7429" max="7429" width="4.88671875" style="90" customWidth="1"/>
    <col min="7430" max="7430" width="29.5546875" style="90" customWidth="1"/>
    <col min="7431" max="7431" width="2" style="90" customWidth="1"/>
    <col min="7432" max="7433" width="10" style="90" customWidth="1"/>
    <col min="7434" max="7680" width="8.6640625" style="90"/>
    <col min="7681" max="7681" width="12.44140625" style="90" customWidth="1"/>
    <col min="7682" max="7682" width="4.33203125" style="90" customWidth="1"/>
    <col min="7683" max="7684" width="2" style="90" customWidth="1"/>
    <col min="7685" max="7685" width="4.88671875" style="90" customWidth="1"/>
    <col min="7686" max="7686" width="29.5546875" style="90" customWidth="1"/>
    <col min="7687" max="7687" width="2" style="90" customWidth="1"/>
    <col min="7688" max="7689" width="10" style="90" customWidth="1"/>
    <col min="7690" max="7936" width="8.6640625" style="90"/>
    <col min="7937" max="7937" width="12.44140625" style="90" customWidth="1"/>
    <col min="7938" max="7938" width="4.33203125" style="90" customWidth="1"/>
    <col min="7939" max="7940" width="2" style="90" customWidth="1"/>
    <col min="7941" max="7941" width="4.88671875" style="90" customWidth="1"/>
    <col min="7942" max="7942" width="29.5546875" style="90" customWidth="1"/>
    <col min="7943" max="7943" width="2" style="90" customWidth="1"/>
    <col min="7944" max="7945" width="10" style="90" customWidth="1"/>
    <col min="7946" max="8192" width="8.6640625" style="90"/>
    <col min="8193" max="8193" width="12.44140625" style="90" customWidth="1"/>
    <col min="8194" max="8194" width="4.33203125" style="90" customWidth="1"/>
    <col min="8195" max="8196" width="2" style="90" customWidth="1"/>
    <col min="8197" max="8197" width="4.88671875" style="90" customWidth="1"/>
    <col min="8198" max="8198" width="29.5546875" style="90" customWidth="1"/>
    <col min="8199" max="8199" width="2" style="90" customWidth="1"/>
    <col min="8200" max="8201" width="10" style="90" customWidth="1"/>
    <col min="8202" max="8448" width="8.6640625" style="90"/>
    <col min="8449" max="8449" width="12.44140625" style="90" customWidth="1"/>
    <col min="8450" max="8450" width="4.33203125" style="90" customWidth="1"/>
    <col min="8451" max="8452" width="2" style="90" customWidth="1"/>
    <col min="8453" max="8453" width="4.88671875" style="90" customWidth="1"/>
    <col min="8454" max="8454" width="29.5546875" style="90" customWidth="1"/>
    <col min="8455" max="8455" width="2" style="90" customWidth="1"/>
    <col min="8456" max="8457" width="10" style="90" customWidth="1"/>
    <col min="8458" max="8704" width="8.6640625" style="90"/>
    <col min="8705" max="8705" width="12.44140625" style="90" customWidth="1"/>
    <col min="8706" max="8706" width="4.33203125" style="90" customWidth="1"/>
    <col min="8707" max="8708" width="2" style="90" customWidth="1"/>
    <col min="8709" max="8709" width="4.88671875" style="90" customWidth="1"/>
    <col min="8710" max="8710" width="29.5546875" style="90" customWidth="1"/>
    <col min="8711" max="8711" width="2" style="90" customWidth="1"/>
    <col min="8712" max="8713" width="10" style="90" customWidth="1"/>
    <col min="8714" max="8960" width="8.6640625" style="90"/>
    <col min="8961" max="8961" width="12.44140625" style="90" customWidth="1"/>
    <col min="8962" max="8962" width="4.33203125" style="90" customWidth="1"/>
    <col min="8963" max="8964" width="2" style="90" customWidth="1"/>
    <col min="8965" max="8965" width="4.88671875" style="90" customWidth="1"/>
    <col min="8966" max="8966" width="29.5546875" style="90" customWidth="1"/>
    <col min="8967" max="8967" width="2" style="90" customWidth="1"/>
    <col min="8968" max="8969" width="10" style="90" customWidth="1"/>
    <col min="8970" max="9216" width="8.6640625" style="90"/>
    <col min="9217" max="9217" width="12.44140625" style="90" customWidth="1"/>
    <col min="9218" max="9218" width="4.33203125" style="90" customWidth="1"/>
    <col min="9219" max="9220" width="2" style="90" customWidth="1"/>
    <col min="9221" max="9221" width="4.88671875" style="90" customWidth="1"/>
    <col min="9222" max="9222" width="29.5546875" style="90" customWidth="1"/>
    <col min="9223" max="9223" width="2" style="90" customWidth="1"/>
    <col min="9224" max="9225" width="10" style="90" customWidth="1"/>
    <col min="9226" max="9472" width="8.6640625" style="90"/>
    <col min="9473" max="9473" width="12.44140625" style="90" customWidth="1"/>
    <col min="9474" max="9474" width="4.33203125" style="90" customWidth="1"/>
    <col min="9475" max="9476" width="2" style="90" customWidth="1"/>
    <col min="9477" max="9477" width="4.88671875" style="90" customWidth="1"/>
    <col min="9478" max="9478" width="29.5546875" style="90" customWidth="1"/>
    <col min="9479" max="9479" width="2" style="90" customWidth="1"/>
    <col min="9480" max="9481" width="10" style="90" customWidth="1"/>
    <col min="9482" max="9728" width="8.6640625" style="90"/>
    <col min="9729" max="9729" width="12.44140625" style="90" customWidth="1"/>
    <col min="9730" max="9730" width="4.33203125" style="90" customWidth="1"/>
    <col min="9731" max="9732" width="2" style="90" customWidth="1"/>
    <col min="9733" max="9733" width="4.88671875" style="90" customWidth="1"/>
    <col min="9734" max="9734" width="29.5546875" style="90" customWidth="1"/>
    <col min="9735" max="9735" width="2" style="90" customWidth="1"/>
    <col min="9736" max="9737" width="10" style="90" customWidth="1"/>
    <col min="9738" max="9984" width="8.6640625" style="90"/>
    <col min="9985" max="9985" width="12.44140625" style="90" customWidth="1"/>
    <col min="9986" max="9986" width="4.33203125" style="90" customWidth="1"/>
    <col min="9987" max="9988" width="2" style="90" customWidth="1"/>
    <col min="9989" max="9989" width="4.88671875" style="90" customWidth="1"/>
    <col min="9990" max="9990" width="29.5546875" style="90" customWidth="1"/>
    <col min="9991" max="9991" width="2" style="90" customWidth="1"/>
    <col min="9992" max="9993" width="10" style="90" customWidth="1"/>
    <col min="9994" max="10240" width="8.6640625" style="90"/>
    <col min="10241" max="10241" width="12.44140625" style="90" customWidth="1"/>
    <col min="10242" max="10242" width="4.33203125" style="90" customWidth="1"/>
    <col min="10243" max="10244" width="2" style="90" customWidth="1"/>
    <col min="10245" max="10245" width="4.88671875" style="90" customWidth="1"/>
    <col min="10246" max="10246" width="29.5546875" style="90" customWidth="1"/>
    <col min="10247" max="10247" width="2" style="90" customWidth="1"/>
    <col min="10248" max="10249" width="10" style="90" customWidth="1"/>
    <col min="10250" max="10496" width="8.6640625" style="90"/>
    <col min="10497" max="10497" width="12.44140625" style="90" customWidth="1"/>
    <col min="10498" max="10498" width="4.33203125" style="90" customWidth="1"/>
    <col min="10499" max="10500" width="2" style="90" customWidth="1"/>
    <col min="10501" max="10501" width="4.88671875" style="90" customWidth="1"/>
    <col min="10502" max="10502" width="29.5546875" style="90" customWidth="1"/>
    <col min="10503" max="10503" width="2" style="90" customWidth="1"/>
    <col min="10504" max="10505" width="10" style="90" customWidth="1"/>
    <col min="10506" max="10752" width="8.6640625" style="90"/>
    <col min="10753" max="10753" width="12.44140625" style="90" customWidth="1"/>
    <col min="10754" max="10754" width="4.33203125" style="90" customWidth="1"/>
    <col min="10755" max="10756" width="2" style="90" customWidth="1"/>
    <col min="10757" max="10757" width="4.88671875" style="90" customWidth="1"/>
    <col min="10758" max="10758" width="29.5546875" style="90" customWidth="1"/>
    <col min="10759" max="10759" width="2" style="90" customWidth="1"/>
    <col min="10760" max="10761" width="10" style="90" customWidth="1"/>
    <col min="10762" max="11008" width="8.6640625" style="90"/>
    <col min="11009" max="11009" width="12.44140625" style="90" customWidth="1"/>
    <col min="11010" max="11010" width="4.33203125" style="90" customWidth="1"/>
    <col min="11011" max="11012" width="2" style="90" customWidth="1"/>
    <col min="11013" max="11013" width="4.88671875" style="90" customWidth="1"/>
    <col min="11014" max="11014" width="29.5546875" style="90" customWidth="1"/>
    <col min="11015" max="11015" width="2" style="90" customWidth="1"/>
    <col min="11016" max="11017" width="10" style="90" customWidth="1"/>
    <col min="11018" max="11264" width="8.6640625" style="90"/>
    <col min="11265" max="11265" width="12.44140625" style="90" customWidth="1"/>
    <col min="11266" max="11266" width="4.33203125" style="90" customWidth="1"/>
    <col min="11267" max="11268" width="2" style="90" customWidth="1"/>
    <col min="11269" max="11269" width="4.88671875" style="90" customWidth="1"/>
    <col min="11270" max="11270" width="29.5546875" style="90" customWidth="1"/>
    <col min="11271" max="11271" width="2" style="90" customWidth="1"/>
    <col min="11272" max="11273" width="10" style="90" customWidth="1"/>
    <col min="11274" max="11520" width="8.6640625" style="90"/>
    <col min="11521" max="11521" width="12.44140625" style="90" customWidth="1"/>
    <col min="11522" max="11522" width="4.33203125" style="90" customWidth="1"/>
    <col min="11523" max="11524" width="2" style="90" customWidth="1"/>
    <col min="11525" max="11525" width="4.88671875" style="90" customWidth="1"/>
    <col min="11526" max="11526" width="29.5546875" style="90" customWidth="1"/>
    <col min="11527" max="11527" width="2" style="90" customWidth="1"/>
    <col min="11528" max="11529" width="10" style="90" customWidth="1"/>
    <col min="11530" max="11776" width="8.6640625" style="90"/>
    <col min="11777" max="11777" width="12.44140625" style="90" customWidth="1"/>
    <col min="11778" max="11778" width="4.33203125" style="90" customWidth="1"/>
    <col min="11779" max="11780" width="2" style="90" customWidth="1"/>
    <col min="11781" max="11781" width="4.88671875" style="90" customWidth="1"/>
    <col min="11782" max="11782" width="29.5546875" style="90" customWidth="1"/>
    <col min="11783" max="11783" width="2" style="90" customWidth="1"/>
    <col min="11784" max="11785" width="10" style="90" customWidth="1"/>
    <col min="11786" max="12032" width="8.6640625" style="90"/>
    <col min="12033" max="12033" width="12.44140625" style="90" customWidth="1"/>
    <col min="12034" max="12034" width="4.33203125" style="90" customWidth="1"/>
    <col min="12035" max="12036" width="2" style="90" customWidth="1"/>
    <col min="12037" max="12037" width="4.88671875" style="90" customWidth="1"/>
    <col min="12038" max="12038" width="29.5546875" style="90" customWidth="1"/>
    <col min="12039" max="12039" width="2" style="90" customWidth="1"/>
    <col min="12040" max="12041" width="10" style="90" customWidth="1"/>
    <col min="12042" max="12288" width="8.6640625" style="90"/>
    <col min="12289" max="12289" width="12.44140625" style="90" customWidth="1"/>
    <col min="12290" max="12290" width="4.33203125" style="90" customWidth="1"/>
    <col min="12291" max="12292" width="2" style="90" customWidth="1"/>
    <col min="12293" max="12293" width="4.88671875" style="90" customWidth="1"/>
    <col min="12294" max="12294" width="29.5546875" style="90" customWidth="1"/>
    <col min="12295" max="12295" width="2" style="90" customWidth="1"/>
    <col min="12296" max="12297" width="10" style="90" customWidth="1"/>
    <col min="12298" max="12544" width="8.6640625" style="90"/>
    <col min="12545" max="12545" width="12.44140625" style="90" customWidth="1"/>
    <col min="12546" max="12546" width="4.33203125" style="90" customWidth="1"/>
    <col min="12547" max="12548" width="2" style="90" customWidth="1"/>
    <col min="12549" max="12549" width="4.88671875" style="90" customWidth="1"/>
    <col min="12550" max="12550" width="29.5546875" style="90" customWidth="1"/>
    <col min="12551" max="12551" width="2" style="90" customWidth="1"/>
    <col min="12552" max="12553" width="10" style="90" customWidth="1"/>
    <col min="12554" max="12800" width="8.6640625" style="90"/>
    <col min="12801" max="12801" width="12.44140625" style="90" customWidth="1"/>
    <col min="12802" max="12802" width="4.33203125" style="90" customWidth="1"/>
    <col min="12803" max="12804" width="2" style="90" customWidth="1"/>
    <col min="12805" max="12805" width="4.88671875" style="90" customWidth="1"/>
    <col min="12806" max="12806" width="29.5546875" style="90" customWidth="1"/>
    <col min="12807" max="12807" width="2" style="90" customWidth="1"/>
    <col min="12808" max="12809" width="10" style="90" customWidth="1"/>
    <col min="12810" max="13056" width="8.6640625" style="90"/>
    <col min="13057" max="13057" width="12.44140625" style="90" customWidth="1"/>
    <col min="13058" max="13058" width="4.33203125" style="90" customWidth="1"/>
    <col min="13059" max="13060" width="2" style="90" customWidth="1"/>
    <col min="13061" max="13061" width="4.88671875" style="90" customWidth="1"/>
    <col min="13062" max="13062" width="29.5546875" style="90" customWidth="1"/>
    <col min="13063" max="13063" width="2" style="90" customWidth="1"/>
    <col min="13064" max="13065" width="10" style="90" customWidth="1"/>
    <col min="13066" max="13312" width="8.6640625" style="90"/>
    <col min="13313" max="13313" width="12.44140625" style="90" customWidth="1"/>
    <col min="13314" max="13314" width="4.33203125" style="90" customWidth="1"/>
    <col min="13315" max="13316" width="2" style="90" customWidth="1"/>
    <col min="13317" max="13317" width="4.88671875" style="90" customWidth="1"/>
    <col min="13318" max="13318" width="29.5546875" style="90" customWidth="1"/>
    <col min="13319" max="13319" width="2" style="90" customWidth="1"/>
    <col min="13320" max="13321" width="10" style="90" customWidth="1"/>
    <col min="13322" max="13568" width="8.6640625" style="90"/>
    <col min="13569" max="13569" width="12.44140625" style="90" customWidth="1"/>
    <col min="13570" max="13570" width="4.33203125" style="90" customWidth="1"/>
    <col min="13571" max="13572" width="2" style="90" customWidth="1"/>
    <col min="13573" max="13573" width="4.88671875" style="90" customWidth="1"/>
    <col min="13574" max="13574" width="29.5546875" style="90" customWidth="1"/>
    <col min="13575" max="13575" width="2" style="90" customWidth="1"/>
    <col min="13576" max="13577" width="10" style="90" customWidth="1"/>
    <col min="13578" max="13824" width="8.6640625" style="90"/>
    <col min="13825" max="13825" width="12.44140625" style="90" customWidth="1"/>
    <col min="13826" max="13826" width="4.33203125" style="90" customWidth="1"/>
    <col min="13827" max="13828" width="2" style="90" customWidth="1"/>
    <col min="13829" max="13829" width="4.88671875" style="90" customWidth="1"/>
    <col min="13830" max="13830" width="29.5546875" style="90" customWidth="1"/>
    <col min="13831" max="13831" width="2" style="90" customWidth="1"/>
    <col min="13832" max="13833" width="10" style="90" customWidth="1"/>
    <col min="13834" max="14080" width="8.6640625" style="90"/>
    <col min="14081" max="14081" width="12.44140625" style="90" customWidth="1"/>
    <col min="14082" max="14082" width="4.33203125" style="90" customWidth="1"/>
    <col min="14083" max="14084" width="2" style="90" customWidth="1"/>
    <col min="14085" max="14085" width="4.88671875" style="90" customWidth="1"/>
    <col min="14086" max="14086" width="29.5546875" style="90" customWidth="1"/>
    <col min="14087" max="14087" width="2" style="90" customWidth="1"/>
    <col min="14088" max="14089" width="10" style="90" customWidth="1"/>
    <col min="14090" max="14336" width="8.6640625" style="90"/>
    <col min="14337" max="14337" width="12.44140625" style="90" customWidth="1"/>
    <col min="14338" max="14338" width="4.33203125" style="90" customWidth="1"/>
    <col min="14339" max="14340" width="2" style="90" customWidth="1"/>
    <col min="14341" max="14341" width="4.88671875" style="90" customWidth="1"/>
    <col min="14342" max="14342" width="29.5546875" style="90" customWidth="1"/>
    <col min="14343" max="14343" width="2" style="90" customWidth="1"/>
    <col min="14344" max="14345" width="10" style="90" customWidth="1"/>
    <col min="14346" max="14592" width="8.6640625" style="90"/>
    <col min="14593" max="14593" width="12.44140625" style="90" customWidth="1"/>
    <col min="14594" max="14594" width="4.33203125" style="90" customWidth="1"/>
    <col min="14595" max="14596" width="2" style="90" customWidth="1"/>
    <col min="14597" max="14597" width="4.88671875" style="90" customWidth="1"/>
    <col min="14598" max="14598" width="29.5546875" style="90" customWidth="1"/>
    <col min="14599" max="14599" width="2" style="90" customWidth="1"/>
    <col min="14600" max="14601" width="10" style="90" customWidth="1"/>
    <col min="14602" max="14848" width="8.6640625" style="90"/>
    <col min="14849" max="14849" width="12.44140625" style="90" customWidth="1"/>
    <col min="14850" max="14850" width="4.33203125" style="90" customWidth="1"/>
    <col min="14851" max="14852" width="2" style="90" customWidth="1"/>
    <col min="14853" max="14853" width="4.88671875" style="90" customWidth="1"/>
    <col min="14854" max="14854" width="29.5546875" style="90" customWidth="1"/>
    <col min="14855" max="14855" width="2" style="90" customWidth="1"/>
    <col min="14856" max="14857" width="10" style="90" customWidth="1"/>
    <col min="14858" max="15104" width="8.6640625" style="90"/>
    <col min="15105" max="15105" width="12.44140625" style="90" customWidth="1"/>
    <col min="15106" max="15106" width="4.33203125" style="90" customWidth="1"/>
    <col min="15107" max="15108" width="2" style="90" customWidth="1"/>
    <col min="15109" max="15109" width="4.88671875" style="90" customWidth="1"/>
    <col min="15110" max="15110" width="29.5546875" style="90" customWidth="1"/>
    <col min="15111" max="15111" width="2" style="90" customWidth="1"/>
    <col min="15112" max="15113" width="10" style="90" customWidth="1"/>
    <col min="15114" max="15360" width="8.6640625" style="90"/>
    <col min="15361" max="15361" width="12.44140625" style="90" customWidth="1"/>
    <col min="15362" max="15362" width="4.33203125" style="90" customWidth="1"/>
    <col min="15363" max="15364" width="2" style="90" customWidth="1"/>
    <col min="15365" max="15365" width="4.88671875" style="90" customWidth="1"/>
    <col min="15366" max="15366" width="29.5546875" style="90" customWidth="1"/>
    <col min="15367" max="15367" width="2" style="90" customWidth="1"/>
    <col min="15368" max="15369" width="10" style="90" customWidth="1"/>
    <col min="15370" max="15616" width="8.6640625" style="90"/>
    <col min="15617" max="15617" width="12.44140625" style="90" customWidth="1"/>
    <col min="15618" max="15618" width="4.33203125" style="90" customWidth="1"/>
    <col min="15619" max="15620" width="2" style="90" customWidth="1"/>
    <col min="15621" max="15621" width="4.88671875" style="90" customWidth="1"/>
    <col min="15622" max="15622" width="29.5546875" style="90" customWidth="1"/>
    <col min="15623" max="15623" width="2" style="90" customWidth="1"/>
    <col min="15624" max="15625" width="10" style="90" customWidth="1"/>
    <col min="15626" max="15872" width="8.6640625" style="90"/>
    <col min="15873" max="15873" width="12.44140625" style="90" customWidth="1"/>
    <col min="15874" max="15874" width="4.33203125" style="90" customWidth="1"/>
    <col min="15875" max="15876" width="2" style="90" customWidth="1"/>
    <col min="15877" max="15877" width="4.88671875" style="90" customWidth="1"/>
    <col min="15878" max="15878" width="29.5546875" style="90" customWidth="1"/>
    <col min="15879" max="15879" width="2" style="90" customWidth="1"/>
    <col min="15880" max="15881" width="10" style="90" customWidth="1"/>
    <col min="15882" max="16128" width="8.6640625" style="90"/>
    <col min="16129" max="16129" width="12.44140625" style="90" customWidth="1"/>
    <col min="16130" max="16130" width="4.33203125" style="90" customWidth="1"/>
    <col min="16131" max="16132" width="2" style="90" customWidth="1"/>
    <col min="16133" max="16133" width="4.88671875" style="90" customWidth="1"/>
    <col min="16134" max="16134" width="29.5546875" style="90" customWidth="1"/>
    <col min="16135" max="16135" width="2" style="90" customWidth="1"/>
    <col min="16136" max="16137" width="10" style="90" customWidth="1"/>
    <col min="16138" max="16384" width="8.6640625" style="90"/>
  </cols>
  <sheetData>
    <row r="1" spans="1:9" ht="14.25" customHeight="1">
      <c r="A1" s="328" t="s">
        <v>3959</v>
      </c>
      <c r="B1" s="328"/>
      <c r="C1" s="328"/>
      <c r="D1" s="328"/>
      <c r="E1" s="328"/>
      <c r="F1" s="328"/>
      <c r="G1" s="328"/>
      <c r="H1" s="328"/>
    </row>
    <row r="2" spans="1:9">
      <c r="A2" s="328" t="s">
        <v>3960</v>
      </c>
      <c r="B2" s="328"/>
      <c r="C2" s="328"/>
      <c r="D2" s="328"/>
      <c r="E2" s="328"/>
      <c r="F2" s="328"/>
      <c r="G2" s="328"/>
      <c r="H2" s="328"/>
    </row>
    <row r="3" spans="1:9">
      <c r="A3" s="329" t="s">
        <v>2</v>
      </c>
      <c r="B3" s="329"/>
      <c r="C3" s="329"/>
      <c r="D3" s="329"/>
      <c r="E3" s="329"/>
      <c r="F3" s="329"/>
      <c r="G3" s="329"/>
      <c r="H3" s="329"/>
    </row>
    <row r="4" spans="1:9">
      <c r="F4" s="34"/>
      <c r="H4" s="91" t="s">
        <v>3961</v>
      </c>
    </row>
    <row r="5" spans="1:9">
      <c r="A5" s="93"/>
      <c r="B5" s="93"/>
      <c r="C5" s="93"/>
      <c r="D5" s="93"/>
      <c r="E5" s="93"/>
      <c r="F5" s="93"/>
      <c r="G5" s="93"/>
      <c r="H5" s="93"/>
    </row>
    <row r="6" spans="1:9" ht="60.75" customHeight="1">
      <c r="B6" s="94" t="s">
        <v>3639</v>
      </c>
      <c r="C6" s="94" t="s">
        <v>3962</v>
      </c>
      <c r="D6" s="94" t="s">
        <v>3641</v>
      </c>
      <c r="E6" s="95" t="s">
        <v>3963</v>
      </c>
      <c r="F6" s="95" t="s">
        <v>3964</v>
      </c>
      <c r="G6" s="95" t="s">
        <v>3650</v>
      </c>
      <c r="H6" s="95" t="s">
        <v>3965</v>
      </c>
    </row>
    <row r="7" spans="1:9" ht="15" customHeight="1">
      <c r="B7" s="96"/>
      <c r="C7" s="97" t="s">
        <v>16</v>
      </c>
      <c r="D7" s="98" t="s">
        <v>17</v>
      </c>
      <c r="E7" s="98" t="s">
        <v>18</v>
      </c>
      <c r="F7" s="98" t="s">
        <v>19</v>
      </c>
      <c r="G7" s="98" t="s">
        <v>20</v>
      </c>
      <c r="H7" s="98" t="s">
        <v>21</v>
      </c>
    </row>
    <row r="8" spans="1:9" ht="15" customHeight="1">
      <c r="B8" s="99">
        <v>1</v>
      </c>
      <c r="C8" s="100" t="s">
        <v>3966</v>
      </c>
      <c r="D8" s="101" t="s">
        <v>3967</v>
      </c>
      <c r="E8" s="102"/>
      <c r="F8" s="103" t="s">
        <v>3968</v>
      </c>
      <c r="G8" s="104">
        <v>1</v>
      </c>
      <c r="H8" s="105">
        <f t="shared" ref="H8:H15" si="0">G8*E8</f>
        <v>0</v>
      </c>
    </row>
    <row r="9" spans="1:9" ht="30" customHeight="1">
      <c r="B9" s="99">
        <v>2</v>
      </c>
      <c r="C9" s="100" t="s">
        <v>3969</v>
      </c>
      <c r="D9" s="101" t="s">
        <v>3970</v>
      </c>
      <c r="E9" s="106">
        <f>+'A8 - 165012 Detail'!T9+'A8 - 165012 Detail'!T10+'A8 - 165012 Detail'!T11+'A8 - 165012 Detail'!T15+'A8 - 165020 Detail'!T4+'A8 - 165020 Detail'!T5+'A8 - 165020 Detail'!T6+'A8 - 165020 Detail'!T7+'A8 - 165020 Detail'!T8+'A8 - 165020 Detail'!T9+'A8 - 165020 Detail'!T10</f>
        <v>184710.95</v>
      </c>
      <c r="F9" s="103" t="s">
        <v>3971</v>
      </c>
      <c r="G9" s="104">
        <v>0.92887970882503001</v>
      </c>
      <c r="H9" s="107">
        <f t="shared" si="0"/>
        <v>171574.25345279468</v>
      </c>
    </row>
    <row r="10" spans="1:9" ht="30" customHeight="1">
      <c r="B10" s="99">
        <v>3</v>
      </c>
      <c r="C10" s="100" t="s">
        <v>3972</v>
      </c>
      <c r="D10" s="101" t="s">
        <v>3973</v>
      </c>
      <c r="E10" s="106"/>
      <c r="F10" s="103" t="s">
        <v>3974</v>
      </c>
      <c r="G10" s="104">
        <v>0.92887970882503001</v>
      </c>
      <c r="H10" s="107">
        <f t="shared" si="0"/>
        <v>0</v>
      </c>
    </row>
    <row r="11" spans="1:9" ht="30" customHeight="1">
      <c r="B11" s="99">
        <v>4</v>
      </c>
      <c r="C11" s="100" t="s">
        <v>3975</v>
      </c>
      <c r="D11" s="101" t="s">
        <v>3976</v>
      </c>
      <c r="E11" s="106"/>
      <c r="F11" s="103" t="s">
        <v>3977</v>
      </c>
      <c r="G11" s="104">
        <v>0.12947946442867816</v>
      </c>
      <c r="H11" s="107">
        <f t="shared" si="0"/>
        <v>0</v>
      </c>
    </row>
    <row r="12" spans="1:9" ht="30" customHeight="1">
      <c r="B12" s="99">
        <v>5</v>
      </c>
      <c r="C12" s="100" t="s">
        <v>3978</v>
      </c>
      <c r="D12" s="101" t="s">
        <v>3979</v>
      </c>
      <c r="E12" s="106">
        <f>+'A8 - 165002 Detail'!T4+'A8 - 165002 Detail'!T5+'A8 - 165002 Detail'!T8+'A8 - 165002 Detail'!T9+'A8 - 165004 Detail'!T4+'A8 - 165004 Detail'!T5</f>
        <v>392069.72</v>
      </c>
      <c r="F12" s="103" t="s">
        <v>3980</v>
      </c>
      <c r="G12" s="104">
        <v>0.13228055028384053</v>
      </c>
      <c r="H12" s="107">
        <f t="shared" si="0"/>
        <v>51863.198311231274</v>
      </c>
    </row>
    <row r="13" spans="1:9" ht="30" customHeight="1">
      <c r="B13" s="99">
        <v>6</v>
      </c>
      <c r="C13" s="100" t="s">
        <v>3981</v>
      </c>
      <c r="D13" s="101" t="s">
        <v>3982</v>
      </c>
      <c r="E13" s="106"/>
      <c r="F13" s="103" t="s">
        <v>3983</v>
      </c>
      <c r="G13" s="104">
        <v>0.23934273519921545</v>
      </c>
      <c r="H13" s="107">
        <f t="shared" si="0"/>
        <v>0</v>
      </c>
    </row>
    <row r="14" spans="1:9" ht="30" customHeight="1">
      <c r="B14" s="99">
        <v>7</v>
      </c>
      <c r="C14" s="100" t="s">
        <v>3984</v>
      </c>
      <c r="D14" s="101" t="s">
        <v>3985</v>
      </c>
      <c r="E14" s="106"/>
      <c r="F14" s="103" t="s">
        <v>3986</v>
      </c>
      <c r="G14" s="104">
        <v>0.28597502312242928</v>
      </c>
      <c r="H14" s="107">
        <f t="shared" si="0"/>
        <v>0</v>
      </c>
    </row>
    <row r="15" spans="1:9" ht="60" customHeight="1">
      <c r="B15" s="99">
        <v>8</v>
      </c>
      <c r="C15" s="100" t="s">
        <v>3987</v>
      </c>
      <c r="D15" s="101" t="s">
        <v>3988</v>
      </c>
      <c r="E15" s="106">
        <f>+'A8 - 165002 Detail'!T6+'A8 - 165002 Detail'!T7+'A8 - 165002 Detail'!T10+'A8 - 165002 Detail'!T11+'A8 - 165004 Detail'!T6+'A8 - 165004 Detail'!T7+'A8 - 165004 Detail'!T8+'A8 - 165004 Detail'!T9+'A8 - 165004 Detail'!T10+'A8 - 165012 Detail'!T4+'A8 - 165012 Detail'!T5+'A8 - 165012 Detail'!T6+'A8 - 165012 Detail'!T7+'A8 - 165012 Detail'!T8+'A8 - 165012 Detail'!T12+'A8 - 165012 Detail'!T13+'A8 - 165012 Detail'!T14+'A8 - 165012 Detail'!T16</f>
        <v>657028.27</v>
      </c>
      <c r="F15" s="103" t="s">
        <v>3989</v>
      </c>
      <c r="G15" s="104">
        <v>0</v>
      </c>
      <c r="H15" s="107">
        <f t="shared" si="0"/>
        <v>0</v>
      </c>
    </row>
    <row r="16" spans="1:9">
      <c r="B16" s="108">
        <v>9</v>
      </c>
      <c r="C16" s="109" t="s">
        <v>3658</v>
      </c>
      <c r="D16" s="109" t="s">
        <v>3990</v>
      </c>
      <c r="E16" s="110">
        <f>SUM(E8:E15)</f>
        <v>1233808.94</v>
      </c>
      <c r="F16" s="111"/>
      <c r="G16" s="112"/>
      <c r="H16" s="113">
        <f>SUM(H8:H15)</f>
        <v>223437.45176402596</v>
      </c>
      <c r="I16" s="114"/>
    </row>
    <row r="17" spans="2:11">
      <c r="B17" s="108">
        <v>10</v>
      </c>
      <c r="C17" s="90" t="s">
        <v>3991</v>
      </c>
      <c r="E17" s="151">
        <v>1233809.923076923</v>
      </c>
      <c r="F17" s="115"/>
      <c r="G17" s="115"/>
      <c r="H17" s="115"/>
      <c r="I17" s="114"/>
    </row>
    <row r="18" spans="2:11">
      <c r="B18" s="108">
        <v>11</v>
      </c>
      <c r="C18" s="90" t="s">
        <v>49</v>
      </c>
      <c r="E18" s="110">
        <f>E17-E16</f>
        <v>0.98307692306116223</v>
      </c>
      <c r="F18" s="115"/>
      <c r="G18" s="115"/>
      <c r="H18" s="115"/>
      <c r="I18" s="114"/>
    </row>
    <row r="19" spans="2:11">
      <c r="B19" s="108"/>
      <c r="H19" s="114"/>
    </row>
    <row r="20" spans="2:11">
      <c r="B20" s="108"/>
      <c r="H20" s="114"/>
    </row>
    <row r="21" spans="2:11">
      <c r="B21" s="116" t="s">
        <v>3954</v>
      </c>
      <c r="H21" s="114"/>
    </row>
    <row r="22" spans="2:11">
      <c r="B22" s="108" t="s">
        <v>3955</v>
      </c>
      <c r="C22" s="90" t="s">
        <v>3992</v>
      </c>
      <c r="H22" s="114"/>
    </row>
    <row r="23" spans="2:11" ht="26.25" customHeight="1">
      <c r="B23" s="99" t="s">
        <v>3957</v>
      </c>
      <c r="C23" s="330" t="s">
        <v>3993</v>
      </c>
      <c r="D23" s="330"/>
      <c r="E23" s="330"/>
      <c r="F23" s="330"/>
      <c r="G23" s="330"/>
      <c r="H23" s="330"/>
      <c r="K23" s="117"/>
    </row>
    <row r="24" spans="2:11">
      <c r="B24" s="108"/>
    </row>
    <row r="27" spans="2:11">
      <c r="E27" s="119"/>
    </row>
    <row r="28" spans="2:11">
      <c r="E28" s="120"/>
    </row>
  </sheetData>
  <mergeCells count="4">
    <mergeCell ref="A1:H1"/>
    <mergeCell ref="A2:H2"/>
    <mergeCell ref="A3:H3"/>
    <mergeCell ref="C23:H23"/>
  </mergeCells>
  <printOptions horizontalCentered="1"/>
  <pageMargins left="0.75" right="0.75" top="1" bottom="1" header="0.5" footer="0.5"/>
  <pageSetup scale="8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2E30-BA03-49CB-9455-AA227C816C5D}">
  <sheetPr>
    <pageSetUpPr fitToPage="1"/>
  </sheetPr>
  <dimension ref="A1:U15"/>
  <sheetViews>
    <sheetView zoomScale="80" zoomScaleNormal="80" workbookViewId="0">
      <selection activeCell="J39" sqref="J39"/>
    </sheetView>
  </sheetViews>
  <sheetFormatPr defaultRowHeight="13.8"/>
  <cols>
    <col min="1" max="4" width="8.88671875" style="122"/>
    <col min="5" max="5" width="23.33203125" style="122" customWidth="1"/>
    <col min="6" max="13" width="11.88671875" style="122" bestFit="1" customWidth="1"/>
    <col min="14" max="15" width="11" style="122" bestFit="1" customWidth="1"/>
    <col min="16" max="16" width="13.33203125" style="122" bestFit="1" customWidth="1"/>
    <col min="17" max="17" width="12.33203125" style="122" bestFit="1" customWidth="1"/>
    <col min="18" max="18" width="11.88671875" style="122" bestFit="1" customWidth="1"/>
    <col min="19" max="19" width="8.88671875" style="122"/>
    <col min="20" max="20" width="10.77734375" style="122" bestFit="1" customWidth="1"/>
    <col min="21" max="16384" width="8.88671875" style="122"/>
  </cols>
  <sheetData>
    <row r="1" spans="1:21" ht="14.4" thickBot="1">
      <c r="A1" s="121"/>
      <c r="B1" s="121"/>
      <c r="C1" s="121"/>
      <c r="D1" s="121"/>
      <c r="E1" s="121"/>
    </row>
    <row r="2" spans="1:21">
      <c r="F2" s="123">
        <v>2022</v>
      </c>
      <c r="G2" s="123">
        <v>2023</v>
      </c>
      <c r="H2" s="123">
        <v>2023</v>
      </c>
      <c r="I2" s="123">
        <v>2023</v>
      </c>
      <c r="J2" s="123">
        <v>2023</v>
      </c>
      <c r="K2" s="123">
        <v>2023</v>
      </c>
      <c r="L2" s="123">
        <v>2023</v>
      </c>
      <c r="M2" s="123">
        <v>2023</v>
      </c>
      <c r="N2" s="123">
        <v>2023</v>
      </c>
      <c r="O2" s="123">
        <v>2023</v>
      </c>
      <c r="P2" s="123">
        <v>2023</v>
      </c>
      <c r="Q2" s="123">
        <v>2023</v>
      </c>
      <c r="R2" s="123">
        <v>2023</v>
      </c>
      <c r="T2" s="124" t="s">
        <v>3994</v>
      </c>
    </row>
    <row r="3" spans="1:21">
      <c r="A3" s="125" t="s">
        <v>3995</v>
      </c>
      <c r="B3" s="125" t="s">
        <v>3996</v>
      </c>
      <c r="C3" s="125" t="s">
        <v>3997</v>
      </c>
      <c r="D3" s="125" t="s">
        <v>3641</v>
      </c>
      <c r="F3" s="126">
        <v>12</v>
      </c>
      <c r="G3" s="126">
        <v>1</v>
      </c>
      <c r="H3" s="126">
        <v>2</v>
      </c>
      <c r="I3" s="126">
        <v>3</v>
      </c>
      <c r="J3" s="126">
        <v>4</v>
      </c>
      <c r="K3" s="126">
        <v>5</v>
      </c>
      <c r="L3" s="126">
        <v>6</v>
      </c>
      <c r="M3" s="126">
        <v>7</v>
      </c>
      <c r="N3" s="126">
        <v>8</v>
      </c>
      <c r="O3" s="126">
        <v>9</v>
      </c>
      <c r="P3" s="126">
        <v>10</v>
      </c>
      <c r="Q3" s="126">
        <v>11</v>
      </c>
      <c r="R3" s="126">
        <v>12</v>
      </c>
      <c r="T3" s="127" t="s">
        <v>3953</v>
      </c>
    </row>
    <row r="4" spans="1:21">
      <c r="A4" s="128" t="s">
        <v>3998</v>
      </c>
      <c r="B4" s="128"/>
      <c r="C4" s="128"/>
      <c r="D4" s="128" t="s">
        <v>3999</v>
      </c>
      <c r="E4" s="128"/>
      <c r="F4" s="129">
        <v>14785.17</v>
      </c>
      <c r="G4" s="129">
        <v>12320.97</v>
      </c>
      <c r="H4" s="129">
        <v>9856.7800000000007</v>
      </c>
      <c r="I4" s="129">
        <v>7392.58</v>
      </c>
      <c r="J4" s="129">
        <v>4928.3900000000003</v>
      </c>
      <c r="K4" s="129">
        <v>2465.85</v>
      </c>
      <c r="L4" s="129">
        <v>0</v>
      </c>
      <c r="M4" s="129">
        <v>29671.599999999999</v>
      </c>
      <c r="N4" s="129">
        <v>26974.19</v>
      </c>
      <c r="O4" s="129">
        <v>24276.77</v>
      </c>
      <c r="P4" s="129">
        <v>21579.35</v>
      </c>
      <c r="Q4" s="129">
        <v>18881.93</v>
      </c>
      <c r="R4" s="129">
        <v>16184.51</v>
      </c>
      <c r="S4" s="129"/>
      <c r="T4" s="130">
        <f>ROUND(AVERAGE(F4:R4),2)</f>
        <v>14562.93</v>
      </c>
      <c r="U4" s="128" t="s">
        <v>4000</v>
      </c>
    </row>
    <row r="5" spans="1:21">
      <c r="A5" s="128" t="s">
        <v>4001</v>
      </c>
      <c r="B5" s="128"/>
      <c r="C5" s="128"/>
      <c r="D5" s="128" t="s">
        <v>4002</v>
      </c>
      <c r="E5" s="128"/>
      <c r="F5" s="129">
        <v>523984.21</v>
      </c>
      <c r="G5" s="129">
        <v>465763.74</v>
      </c>
      <c r="H5" s="129">
        <v>407543.27</v>
      </c>
      <c r="I5" s="129">
        <v>349322.81</v>
      </c>
      <c r="J5" s="129">
        <v>291102.34000000003</v>
      </c>
      <c r="K5" s="129">
        <v>232881.87</v>
      </c>
      <c r="L5" s="129">
        <v>174661.4</v>
      </c>
      <c r="M5" s="129">
        <v>116440.94</v>
      </c>
      <c r="N5" s="129">
        <v>58220.47</v>
      </c>
      <c r="O5" s="129">
        <v>0</v>
      </c>
      <c r="P5" s="129">
        <v>687077.64</v>
      </c>
      <c r="Q5" s="129">
        <v>624616.03</v>
      </c>
      <c r="R5" s="129">
        <v>562154.43000000005</v>
      </c>
      <c r="S5" s="129"/>
      <c r="T5" s="130">
        <f t="shared" ref="T5:T11" si="0">ROUND(AVERAGE(F5:R5),2)</f>
        <v>345674.55</v>
      </c>
      <c r="U5" s="128" t="s">
        <v>4000</v>
      </c>
    </row>
    <row r="6" spans="1:21">
      <c r="A6" s="131" t="s">
        <v>4001</v>
      </c>
      <c r="B6" s="131"/>
      <c r="C6" s="131"/>
      <c r="D6" s="131" t="s">
        <v>4003</v>
      </c>
      <c r="E6" s="131"/>
      <c r="F6" s="132">
        <v>59000.800000000003</v>
      </c>
      <c r="G6" s="132">
        <v>52445.15</v>
      </c>
      <c r="H6" s="132">
        <v>45889.51</v>
      </c>
      <c r="I6" s="132">
        <v>39333.870000000003</v>
      </c>
      <c r="J6" s="132">
        <v>32778.22</v>
      </c>
      <c r="K6" s="132">
        <v>26222.58</v>
      </c>
      <c r="L6" s="132">
        <v>19666.93</v>
      </c>
      <c r="M6" s="132">
        <v>13111.29</v>
      </c>
      <c r="N6" s="132">
        <v>6555.64</v>
      </c>
      <c r="O6" s="132">
        <v>0</v>
      </c>
      <c r="P6" s="132">
        <v>81475.649999999994</v>
      </c>
      <c r="Q6" s="132">
        <v>74068.78</v>
      </c>
      <c r="R6" s="132">
        <v>66661.899999999994</v>
      </c>
      <c r="S6" s="132"/>
      <c r="T6" s="133">
        <f t="shared" si="0"/>
        <v>39785.410000000003</v>
      </c>
      <c r="U6" s="131" t="s">
        <v>3989</v>
      </c>
    </row>
    <row r="7" spans="1:21">
      <c r="A7" s="131" t="s">
        <v>4001</v>
      </c>
      <c r="B7" s="131"/>
      <c r="C7" s="131"/>
      <c r="D7" s="131" t="s">
        <v>4004</v>
      </c>
      <c r="E7" s="131"/>
      <c r="F7" s="132">
        <v>171519.38</v>
      </c>
      <c r="G7" s="132">
        <v>152461.67000000001</v>
      </c>
      <c r="H7" s="132">
        <v>133403.96</v>
      </c>
      <c r="I7" s="132">
        <v>114346.25</v>
      </c>
      <c r="J7" s="132">
        <v>95288.54</v>
      </c>
      <c r="K7" s="132">
        <v>76230.83</v>
      </c>
      <c r="L7" s="132">
        <v>57173.13</v>
      </c>
      <c r="M7" s="132">
        <v>38115.42</v>
      </c>
      <c r="N7" s="132">
        <v>19057.71</v>
      </c>
      <c r="O7" s="132">
        <v>0</v>
      </c>
      <c r="P7" s="132">
        <v>281788.17</v>
      </c>
      <c r="Q7" s="132">
        <v>256171.07</v>
      </c>
      <c r="R7" s="132">
        <v>230553.96</v>
      </c>
      <c r="S7" s="132"/>
      <c r="T7" s="133">
        <f t="shared" si="0"/>
        <v>125085.39</v>
      </c>
      <c r="U7" s="131" t="s">
        <v>3989</v>
      </c>
    </row>
    <row r="8" spans="1:21">
      <c r="A8" s="128" t="s">
        <v>3998</v>
      </c>
      <c r="B8" s="128"/>
      <c r="C8" s="128"/>
      <c r="D8" s="128" t="s">
        <v>4005</v>
      </c>
      <c r="E8" s="128"/>
      <c r="F8" s="129">
        <v>11590.55</v>
      </c>
      <c r="G8" s="129">
        <v>9658.7900000000009</v>
      </c>
      <c r="H8" s="129">
        <v>7727.03</v>
      </c>
      <c r="I8" s="129">
        <v>5795.28</v>
      </c>
      <c r="J8" s="129">
        <v>3863.52</v>
      </c>
      <c r="K8" s="129">
        <v>1933.05</v>
      </c>
      <c r="L8" s="129">
        <v>0</v>
      </c>
      <c r="M8" s="129">
        <v>23846.09</v>
      </c>
      <c r="N8" s="129">
        <v>21678.26</v>
      </c>
      <c r="O8" s="129">
        <v>19510.439999999999</v>
      </c>
      <c r="P8" s="129">
        <v>17342.61</v>
      </c>
      <c r="Q8" s="129">
        <v>15174.79</v>
      </c>
      <c r="R8" s="129">
        <v>13006.96</v>
      </c>
      <c r="S8" s="129"/>
      <c r="T8" s="130">
        <f t="shared" si="0"/>
        <v>11625.18</v>
      </c>
      <c r="U8" s="128" t="s">
        <v>4000</v>
      </c>
    </row>
    <row r="9" spans="1:21">
      <c r="A9" s="128" t="s">
        <v>4006</v>
      </c>
      <c r="B9" s="128"/>
      <c r="C9" s="128"/>
      <c r="D9" s="128" t="s">
        <v>4007</v>
      </c>
      <c r="E9" s="128"/>
      <c r="F9" s="129">
        <v>13434.87</v>
      </c>
      <c r="G9" s="129">
        <v>11942.11</v>
      </c>
      <c r="H9" s="129">
        <v>10449.34</v>
      </c>
      <c r="I9" s="129">
        <v>8956.58</v>
      </c>
      <c r="J9" s="129">
        <v>7463.82</v>
      </c>
      <c r="K9" s="129">
        <v>5971.06</v>
      </c>
      <c r="L9" s="129">
        <v>4478.29</v>
      </c>
      <c r="M9" s="129">
        <v>2985.53</v>
      </c>
      <c r="N9" s="129">
        <v>1492.77</v>
      </c>
      <c r="O9" s="129">
        <v>0</v>
      </c>
      <c r="P9" s="129">
        <v>17466.39</v>
      </c>
      <c r="Q9" s="129">
        <v>15878.53</v>
      </c>
      <c r="R9" s="129">
        <v>14290.68</v>
      </c>
      <c r="S9" s="129"/>
      <c r="T9" s="130">
        <f t="shared" si="0"/>
        <v>8831.5400000000009</v>
      </c>
      <c r="U9" s="128" t="s">
        <v>4000</v>
      </c>
    </row>
    <row r="10" spans="1:21">
      <c r="A10" s="131" t="s">
        <v>4006</v>
      </c>
      <c r="B10" s="131"/>
      <c r="C10" s="131"/>
      <c r="D10" s="131" t="s">
        <v>4008</v>
      </c>
      <c r="E10" s="131"/>
      <c r="F10" s="132">
        <v>1512.77</v>
      </c>
      <c r="G10" s="132">
        <v>1344.69</v>
      </c>
      <c r="H10" s="132">
        <v>1176.5999999999999</v>
      </c>
      <c r="I10" s="132">
        <v>1008.52</v>
      </c>
      <c r="J10" s="132">
        <v>840.43</v>
      </c>
      <c r="K10" s="132">
        <v>672.35</v>
      </c>
      <c r="L10" s="132">
        <v>504.26</v>
      </c>
      <c r="M10" s="132">
        <v>336.18</v>
      </c>
      <c r="N10" s="132">
        <v>168.09</v>
      </c>
      <c r="O10" s="132">
        <v>0</v>
      </c>
      <c r="P10" s="132">
        <v>2071.2199999999998</v>
      </c>
      <c r="Q10" s="132">
        <v>1882.93</v>
      </c>
      <c r="R10" s="132">
        <v>1694.64</v>
      </c>
      <c r="S10" s="132"/>
      <c r="T10" s="133">
        <f t="shared" si="0"/>
        <v>1016.36</v>
      </c>
      <c r="U10" s="131" t="s">
        <v>3989</v>
      </c>
    </row>
    <row r="11" spans="1:21" ht="14.4" thickBot="1">
      <c r="A11" s="131" t="s">
        <v>4006</v>
      </c>
      <c r="B11" s="131"/>
      <c r="C11" s="131"/>
      <c r="D11" s="131" t="s">
        <v>4009</v>
      </c>
      <c r="E11" s="131"/>
      <c r="F11" s="132">
        <v>4397.7299999999996</v>
      </c>
      <c r="G11" s="132">
        <v>3909.09</v>
      </c>
      <c r="H11" s="132">
        <v>3420.46</v>
      </c>
      <c r="I11" s="132">
        <v>2931.82</v>
      </c>
      <c r="J11" s="132">
        <v>2443.1799999999998</v>
      </c>
      <c r="K11" s="132">
        <v>1954.55</v>
      </c>
      <c r="L11" s="132">
        <v>1465.91</v>
      </c>
      <c r="M11" s="132">
        <v>977.28</v>
      </c>
      <c r="N11" s="132">
        <v>488.64</v>
      </c>
      <c r="O11" s="132">
        <v>0</v>
      </c>
      <c r="P11" s="132">
        <v>7163.42</v>
      </c>
      <c r="Q11" s="132">
        <v>6512.19</v>
      </c>
      <c r="R11" s="132">
        <v>5860.98</v>
      </c>
      <c r="S11" s="132"/>
      <c r="T11" s="133">
        <f t="shared" si="0"/>
        <v>3194.25</v>
      </c>
      <c r="U11" s="131" t="s">
        <v>3989</v>
      </c>
    </row>
    <row r="12" spans="1:21" ht="14.4" thickBot="1">
      <c r="F12" s="134">
        <f t="shared" ref="F12:R12" si="1">SUM(F4:F11)</f>
        <v>800225.4800000001</v>
      </c>
      <c r="G12" s="134">
        <f t="shared" si="1"/>
        <v>709846.21</v>
      </c>
      <c r="H12" s="134">
        <f t="shared" si="1"/>
        <v>619466.94999999995</v>
      </c>
      <c r="I12" s="134">
        <f t="shared" si="1"/>
        <v>529087.71</v>
      </c>
      <c r="J12" s="134">
        <f t="shared" si="1"/>
        <v>438708.44000000006</v>
      </c>
      <c r="K12" s="134">
        <f t="shared" si="1"/>
        <v>348332.13999999996</v>
      </c>
      <c r="L12" s="134">
        <f t="shared" si="1"/>
        <v>257949.92</v>
      </c>
      <c r="M12" s="134">
        <f t="shared" si="1"/>
        <v>225484.33</v>
      </c>
      <c r="N12" s="134">
        <f t="shared" si="1"/>
        <v>134635.77000000002</v>
      </c>
      <c r="O12" s="134">
        <f t="shared" si="1"/>
        <v>43787.21</v>
      </c>
      <c r="P12" s="134">
        <f t="shared" si="1"/>
        <v>1115964.45</v>
      </c>
      <c r="Q12" s="134">
        <f t="shared" si="1"/>
        <v>1013186.2500000001</v>
      </c>
      <c r="R12" s="134">
        <f t="shared" si="1"/>
        <v>910408.06</v>
      </c>
      <c r="S12" s="135"/>
      <c r="T12" s="136">
        <f>SUM(T4:T11)</f>
        <v>549775.6100000001</v>
      </c>
    </row>
    <row r="14" spans="1:21">
      <c r="E14" s="137" t="s">
        <v>3845</v>
      </c>
      <c r="F14" s="135">
        <v>800228</v>
      </c>
      <c r="G14" s="135">
        <v>709849</v>
      </c>
      <c r="H14" s="135">
        <v>619470</v>
      </c>
      <c r="I14" s="135">
        <v>529091</v>
      </c>
      <c r="J14" s="135">
        <v>438711</v>
      </c>
      <c r="K14" s="135">
        <v>348332</v>
      </c>
      <c r="L14" s="135">
        <v>257950</v>
      </c>
      <c r="M14" s="135">
        <v>225484</v>
      </c>
      <c r="N14" s="135">
        <v>134636</v>
      </c>
      <c r="O14" s="135">
        <v>43787</v>
      </c>
      <c r="P14" s="135">
        <v>1115964</v>
      </c>
      <c r="Q14" s="135">
        <v>1013186</v>
      </c>
      <c r="R14" s="135">
        <v>910408</v>
      </c>
      <c r="S14" s="135"/>
      <c r="T14" s="135">
        <f>AVERAGE(F14:R14)</f>
        <v>549776.61538461538</v>
      </c>
      <c r="U14" s="135"/>
    </row>
    <row r="15" spans="1:21">
      <c r="F15" s="134">
        <f>+F12-F14</f>
        <v>-2.5199999999022111</v>
      </c>
      <c r="G15" s="134">
        <f t="shared" ref="G15:R15" si="2">+G12-G14</f>
        <v>-2.7900000000372529</v>
      </c>
      <c r="H15" s="134">
        <f t="shared" si="2"/>
        <v>-3.0500000000465661</v>
      </c>
      <c r="I15" s="134">
        <f t="shared" si="2"/>
        <v>-3.2900000000372529</v>
      </c>
      <c r="J15" s="134">
        <f t="shared" si="2"/>
        <v>-2.559999999939464</v>
      </c>
      <c r="K15" s="134">
        <f t="shared" si="2"/>
        <v>0.13999999995576218</v>
      </c>
      <c r="L15" s="134">
        <f t="shared" si="2"/>
        <v>-7.9999999987194315E-2</v>
      </c>
      <c r="M15" s="134">
        <f t="shared" si="2"/>
        <v>0.32999999998719431</v>
      </c>
      <c r="N15" s="134">
        <f t="shared" si="2"/>
        <v>-0.22999999998137355</v>
      </c>
      <c r="O15" s="134">
        <f t="shared" si="2"/>
        <v>0.20999999999912689</v>
      </c>
      <c r="P15" s="134">
        <f t="shared" si="2"/>
        <v>0.44999999995343387</v>
      </c>
      <c r="Q15" s="134">
        <f t="shared" si="2"/>
        <v>0.25000000011641532</v>
      </c>
      <c r="R15" s="134">
        <f t="shared" si="2"/>
        <v>6.0000000055879354E-2</v>
      </c>
      <c r="S15" s="135"/>
      <c r="T15" s="135">
        <f>+T12-T14</f>
        <v>-1.0053846152732149</v>
      </c>
      <c r="U15" s="135"/>
    </row>
  </sheetData>
  <pageMargins left="0.7" right="0.7" top="0.75" bottom="0.75" header="0.3" footer="0.3"/>
  <pageSetup scale="5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B5EB-97B3-4A9E-95F2-58D8D2F8323F}">
  <sheetPr>
    <pageSetUpPr fitToPage="1"/>
  </sheetPr>
  <dimension ref="A1:U387"/>
  <sheetViews>
    <sheetView zoomScale="80" zoomScaleNormal="80" workbookViewId="0">
      <selection activeCell="H23" sqref="H23"/>
    </sheetView>
  </sheetViews>
  <sheetFormatPr defaultRowHeight="13.8"/>
  <cols>
    <col min="1" max="1" width="13.33203125" style="122" customWidth="1"/>
    <col min="2" max="2" width="12.33203125" style="122" bestFit="1" customWidth="1"/>
    <col min="3" max="3" width="11" style="122" bestFit="1" customWidth="1"/>
    <col min="4" max="4" width="40.88671875" style="122" customWidth="1"/>
    <col min="5" max="5" width="11.109375" style="122" bestFit="1" customWidth="1"/>
    <col min="6" max="8" width="11.21875" style="122" bestFit="1" customWidth="1"/>
    <col min="9" max="9" width="10.77734375" style="122" bestFit="1" customWidth="1"/>
    <col min="10" max="10" width="9.44140625" style="122" bestFit="1" customWidth="1"/>
    <col min="11" max="11" width="9.109375" style="122" bestFit="1" customWidth="1"/>
    <col min="12" max="17" width="11.21875" style="122" bestFit="1" customWidth="1"/>
    <col min="18" max="18" width="12.44140625" style="122" bestFit="1" customWidth="1"/>
    <col min="19" max="19" width="2.33203125" style="122" customWidth="1"/>
    <col min="20" max="20" width="11.33203125" style="122" bestFit="1" customWidth="1"/>
    <col min="21" max="16384" width="8.88671875" style="122"/>
  </cols>
  <sheetData>
    <row r="1" spans="1:21" ht="14.4" thickBot="1">
      <c r="A1" s="121"/>
      <c r="B1" s="121"/>
      <c r="C1" s="121"/>
      <c r="D1" s="121"/>
      <c r="E1" s="121"/>
    </row>
    <row r="2" spans="1:21">
      <c r="F2" s="123">
        <v>2022</v>
      </c>
      <c r="G2" s="123">
        <v>2023</v>
      </c>
      <c r="H2" s="123">
        <v>2023</v>
      </c>
      <c r="I2" s="123">
        <v>2023</v>
      </c>
      <c r="J2" s="123">
        <v>2023</v>
      </c>
      <c r="K2" s="123">
        <v>2023</v>
      </c>
      <c r="L2" s="123">
        <v>2023</v>
      </c>
      <c r="M2" s="123">
        <v>2023</v>
      </c>
      <c r="N2" s="123">
        <v>2023</v>
      </c>
      <c r="O2" s="123">
        <v>2023</v>
      </c>
      <c r="P2" s="123">
        <v>2023</v>
      </c>
      <c r="Q2" s="123">
        <v>2023</v>
      </c>
      <c r="R2" s="123">
        <v>2023</v>
      </c>
      <c r="T2" s="124" t="s">
        <v>3994</v>
      </c>
    </row>
    <row r="3" spans="1:21">
      <c r="A3" s="125" t="s">
        <v>3995</v>
      </c>
      <c r="B3" s="125" t="s">
        <v>3996</v>
      </c>
      <c r="C3" s="125" t="s">
        <v>3997</v>
      </c>
      <c r="D3" s="125" t="s">
        <v>3641</v>
      </c>
      <c r="F3" s="126">
        <v>12</v>
      </c>
      <c r="G3" s="126">
        <v>1</v>
      </c>
      <c r="H3" s="126">
        <v>2</v>
      </c>
      <c r="I3" s="126">
        <v>3</v>
      </c>
      <c r="J3" s="126">
        <v>4</v>
      </c>
      <c r="K3" s="126">
        <v>5</v>
      </c>
      <c r="L3" s="126">
        <v>6</v>
      </c>
      <c r="M3" s="126">
        <v>7</v>
      </c>
      <c r="N3" s="126">
        <v>8</v>
      </c>
      <c r="O3" s="126">
        <v>9</v>
      </c>
      <c r="P3" s="126">
        <v>10</v>
      </c>
      <c r="Q3" s="126">
        <v>11</v>
      </c>
      <c r="R3" s="126">
        <v>12</v>
      </c>
      <c r="T3" s="127" t="s">
        <v>3953</v>
      </c>
    </row>
    <row r="4" spans="1:21">
      <c r="A4" s="128" t="s">
        <v>4010</v>
      </c>
      <c r="B4" s="128" t="s">
        <v>4011</v>
      </c>
      <c r="C4" s="128" t="s">
        <v>4012</v>
      </c>
      <c r="D4" s="128" t="s">
        <v>4013</v>
      </c>
      <c r="E4" s="128"/>
      <c r="F4" s="138">
        <v>15172</v>
      </c>
      <c r="G4" s="138">
        <v>14223.75</v>
      </c>
      <c r="H4" s="138">
        <v>13275.5</v>
      </c>
      <c r="I4" s="138">
        <v>13456.08</v>
      </c>
      <c r="J4" s="138">
        <v>11379</v>
      </c>
      <c r="K4" s="138">
        <v>10430.75</v>
      </c>
      <c r="L4" s="138">
        <v>9482.5</v>
      </c>
      <c r="M4" s="138">
        <v>8534.25</v>
      </c>
      <c r="N4" s="138">
        <v>7586</v>
      </c>
      <c r="O4" s="138">
        <v>6637.75</v>
      </c>
      <c r="P4" s="138">
        <v>5689.5</v>
      </c>
      <c r="Q4" s="138">
        <v>4741.25</v>
      </c>
      <c r="R4" s="138">
        <v>3793</v>
      </c>
      <c r="S4" s="128"/>
      <c r="T4" s="130">
        <f>ROUND(AVERAGE(F4:R4),2)</f>
        <v>9569.33</v>
      </c>
      <c r="U4" s="128" t="s">
        <v>4000</v>
      </c>
    </row>
    <row r="5" spans="1:21">
      <c r="A5" s="128" t="s">
        <v>4010</v>
      </c>
      <c r="B5" s="128" t="s">
        <v>4011</v>
      </c>
      <c r="C5" s="128" t="s">
        <v>4012</v>
      </c>
      <c r="D5" s="128" t="s">
        <v>4013</v>
      </c>
      <c r="E5" s="128"/>
      <c r="F5" s="138">
        <v>2889.9</v>
      </c>
      <c r="G5" s="138">
        <v>2709.28</v>
      </c>
      <c r="H5" s="138">
        <v>2528.66</v>
      </c>
      <c r="I5" s="138">
        <v>2348.04</v>
      </c>
      <c r="J5" s="138">
        <v>2167.4299999999998</v>
      </c>
      <c r="K5" s="138">
        <v>1986.81</v>
      </c>
      <c r="L5" s="138">
        <v>1806.19</v>
      </c>
      <c r="M5" s="138">
        <v>1625.57</v>
      </c>
      <c r="N5" s="138">
        <v>1444.95</v>
      </c>
      <c r="O5" s="138">
        <v>1264.33</v>
      </c>
      <c r="P5" s="138">
        <v>1083.71</v>
      </c>
      <c r="Q5" s="138">
        <v>903.09</v>
      </c>
      <c r="R5" s="138">
        <v>722.47</v>
      </c>
      <c r="S5" s="128"/>
      <c r="T5" s="130">
        <f t="shared" ref="T5:T10" si="0">ROUND(AVERAGE(F5:R5),2)</f>
        <v>1806.19</v>
      </c>
      <c r="U5" s="128" t="s">
        <v>4000</v>
      </c>
    </row>
    <row r="6" spans="1:21">
      <c r="A6" s="131" t="s">
        <v>4014</v>
      </c>
      <c r="B6" s="139">
        <v>62450</v>
      </c>
      <c r="C6" s="140" t="s">
        <v>4015</v>
      </c>
      <c r="D6" s="131" t="s">
        <v>4016</v>
      </c>
      <c r="E6" s="131"/>
      <c r="F6" s="132">
        <v>2443.25</v>
      </c>
      <c r="G6" s="132">
        <v>1954.64</v>
      </c>
      <c r="H6" s="132">
        <v>1465.98</v>
      </c>
      <c r="I6" s="132">
        <v>977.42</v>
      </c>
      <c r="J6" s="132">
        <v>488.66</v>
      </c>
      <c r="K6" s="132">
        <v>0</v>
      </c>
      <c r="L6" s="132">
        <v>0</v>
      </c>
      <c r="M6" s="132">
        <v>0</v>
      </c>
      <c r="N6" s="132">
        <v>0</v>
      </c>
      <c r="O6" s="132">
        <v>0</v>
      </c>
      <c r="P6" s="132">
        <v>0</v>
      </c>
      <c r="Q6" s="132">
        <v>0</v>
      </c>
      <c r="R6" s="132">
        <v>0</v>
      </c>
      <c r="S6" s="132"/>
      <c r="T6" s="133">
        <f t="shared" si="0"/>
        <v>563.84</v>
      </c>
      <c r="U6" s="131" t="s">
        <v>3989</v>
      </c>
    </row>
    <row r="7" spans="1:21">
      <c r="A7" s="131" t="s">
        <v>4014</v>
      </c>
      <c r="B7" s="139">
        <v>62450</v>
      </c>
      <c r="C7" s="140" t="s">
        <v>4017</v>
      </c>
      <c r="D7" s="131" t="s">
        <v>4018</v>
      </c>
      <c r="E7" s="131"/>
      <c r="F7" s="132">
        <v>3791.39</v>
      </c>
      <c r="G7" s="132">
        <v>3370.13</v>
      </c>
      <c r="H7" s="132">
        <v>2948.86</v>
      </c>
      <c r="I7" s="132">
        <v>40230.15</v>
      </c>
      <c r="J7" s="132">
        <v>35760.129999999997</v>
      </c>
      <c r="K7" s="132">
        <v>31290.12</v>
      </c>
      <c r="L7" s="132">
        <v>26820.1</v>
      </c>
      <c r="M7" s="132">
        <v>22350.080000000002</v>
      </c>
      <c r="N7" s="132">
        <v>17880.07</v>
      </c>
      <c r="O7" s="132">
        <v>13410.05</v>
      </c>
      <c r="P7" s="132">
        <v>8940.0300000000007</v>
      </c>
      <c r="Q7" s="132">
        <v>4470.0200000000004</v>
      </c>
      <c r="R7" s="132">
        <v>0</v>
      </c>
      <c r="S7" s="132"/>
      <c r="T7" s="133">
        <f t="shared" si="0"/>
        <v>16250.86</v>
      </c>
      <c r="U7" s="131" t="s">
        <v>3989</v>
      </c>
    </row>
    <row r="8" spans="1:21">
      <c r="A8" s="131" t="s">
        <v>4019</v>
      </c>
      <c r="B8" s="131" t="s">
        <v>4020</v>
      </c>
      <c r="C8" s="131"/>
      <c r="D8" s="131" t="s">
        <v>4021</v>
      </c>
      <c r="E8" s="131"/>
      <c r="F8" s="132">
        <v>0</v>
      </c>
      <c r="G8" s="132">
        <v>0</v>
      </c>
      <c r="H8" s="132">
        <v>44700.17</v>
      </c>
      <c r="I8" s="132">
        <v>2527.6</v>
      </c>
      <c r="J8" s="132">
        <v>2106.33</v>
      </c>
      <c r="K8" s="132">
        <v>1685.06</v>
      </c>
      <c r="L8" s="132">
        <v>1263.78</v>
      </c>
      <c r="M8" s="132">
        <v>842.51</v>
      </c>
      <c r="N8" s="132">
        <v>421.23</v>
      </c>
      <c r="O8" s="132">
        <v>0</v>
      </c>
      <c r="P8" s="132">
        <v>0</v>
      </c>
      <c r="Q8" s="132">
        <v>0</v>
      </c>
      <c r="R8" s="132">
        <v>0</v>
      </c>
      <c r="S8" s="132"/>
      <c r="T8" s="133">
        <f t="shared" si="0"/>
        <v>4118.9799999999996</v>
      </c>
      <c r="U8" s="131" t="s">
        <v>3989</v>
      </c>
    </row>
    <row r="9" spans="1:21">
      <c r="A9" s="131"/>
      <c r="B9" s="131"/>
      <c r="C9" s="131"/>
      <c r="D9" s="131" t="s">
        <v>3662</v>
      </c>
      <c r="E9" s="131"/>
      <c r="F9" s="132">
        <v>0</v>
      </c>
      <c r="G9" s="132">
        <v>0</v>
      </c>
      <c r="H9" s="132">
        <v>0</v>
      </c>
      <c r="I9" s="132">
        <v>0</v>
      </c>
      <c r="J9" s="132">
        <v>0</v>
      </c>
      <c r="K9" s="132">
        <v>0</v>
      </c>
      <c r="L9" s="132">
        <v>0</v>
      </c>
      <c r="M9" s="132">
        <v>0</v>
      </c>
      <c r="N9" s="132">
        <v>0</v>
      </c>
      <c r="O9" s="132">
        <v>0</v>
      </c>
      <c r="P9" s="132">
        <v>0</v>
      </c>
      <c r="Q9" s="132">
        <v>0</v>
      </c>
      <c r="R9" s="141">
        <v>-1135.45</v>
      </c>
      <c r="S9" s="132"/>
      <c r="T9" s="133">
        <f t="shared" si="0"/>
        <v>-87.34</v>
      </c>
      <c r="U9" s="131" t="s">
        <v>3989</v>
      </c>
    </row>
    <row r="10" spans="1:21">
      <c r="A10" s="131"/>
      <c r="B10" s="139"/>
      <c r="C10" s="140"/>
      <c r="D10" s="131" t="s">
        <v>4022</v>
      </c>
      <c r="E10" s="131"/>
      <c r="F10" s="132">
        <v>0</v>
      </c>
      <c r="G10" s="132">
        <v>0</v>
      </c>
      <c r="H10" s="132">
        <v>0</v>
      </c>
      <c r="I10" s="132">
        <v>0</v>
      </c>
      <c r="J10" s="132">
        <v>0</v>
      </c>
      <c r="K10" s="132">
        <v>0</v>
      </c>
      <c r="L10" s="132">
        <v>0</v>
      </c>
      <c r="M10" s="132">
        <v>0</v>
      </c>
      <c r="N10" s="132">
        <v>0</v>
      </c>
      <c r="O10" s="132">
        <v>0</v>
      </c>
      <c r="P10" s="132">
        <v>0</v>
      </c>
      <c r="Q10" s="132">
        <v>0</v>
      </c>
      <c r="R10" s="132">
        <v>0</v>
      </c>
      <c r="S10" s="132"/>
      <c r="T10" s="133">
        <f t="shared" si="0"/>
        <v>0</v>
      </c>
      <c r="U10" s="131" t="s">
        <v>3989</v>
      </c>
    </row>
    <row r="11" spans="1:21" ht="14.4" thickBot="1">
      <c r="F11" s="134">
        <f t="shared" ref="F11:L11" si="1">SUM(F4:F10)</f>
        <v>24296.54</v>
      </c>
      <c r="G11" s="134">
        <f t="shared" si="1"/>
        <v>22257.8</v>
      </c>
      <c r="H11" s="134">
        <f t="shared" si="1"/>
        <v>64919.17</v>
      </c>
      <c r="I11" s="134">
        <f t="shared" si="1"/>
        <v>59539.29</v>
      </c>
      <c r="J11" s="134">
        <f t="shared" si="1"/>
        <v>51901.55</v>
      </c>
      <c r="K11" s="134">
        <f t="shared" si="1"/>
        <v>45392.74</v>
      </c>
      <c r="L11" s="134">
        <f t="shared" si="1"/>
        <v>39372.57</v>
      </c>
      <c r="M11" s="134">
        <f t="shared" ref="M11:R11" si="2">SUM(M4:M10)</f>
        <v>33352.410000000003</v>
      </c>
      <c r="N11" s="134">
        <f t="shared" si="2"/>
        <v>27332.25</v>
      </c>
      <c r="O11" s="134">
        <f t="shared" si="2"/>
        <v>21312.129999999997</v>
      </c>
      <c r="P11" s="134">
        <f t="shared" si="2"/>
        <v>15713.240000000002</v>
      </c>
      <c r="Q11" s="134">
        <f t="shared" si="2"/>
        <v>10114.36</v>
      </c>
      <c r="R11" s="134">
        <f t="shared" si="2"/>
        <v>3380.0200000000004</v>
      </c>
      <c r="S11" s="135"/>
      <c r="T11" s="142">
        <f>SUM(T4:T10)</f>
        <v>32221.86</v>
      </c>
    </row>
    <row r="12" spans="1:21">
      <c r="F12" s="135"/>
      <c r="G12" s="135"/>
      <c r="H12" s="135"/>
      <c r="I12" s="135"/>
      <c r="J12" s="135"/>
      <c r="K12" s="135"/>
      <c r="L12" s="135"/>
      <c r="M12" s="135"/>
      <c r="N12" s="135"/>
      <c r="O12" s="135"/>
      <c r="P12" s="135"/>
      <c r="Q12" s="135"/>
      <c r="R12" s="135"/>
      <c r="S12" s="135"/>
      <c r="T12" s="135"/>
    </row>
    <row r="13" spans="1:21">
      <c r="E13" s="137" t="s">
        <v>3844</v>
      </c>
      <c r="F13" s="135">
        <v>24297</v>
      </c>
      <c r="G13" s="135">
        <v>22258</v>
      </c>
      <c r="H13" s="135">
        <v>64919</v>
      </c>
      <c r="I13" s="135">
        <v>59539</v>
      </c>
      <c r="J13" s="135">
        <v>51902</v>
      </c>
      <c r="K13" s="135">
        <v>45393</v>
      </c>
      <c r="L13" s="135">
        <v>39373</v>
      </c>
      <c r="M13" s="135">
        <v>33352</v>
      </c>
      <c r="N13" s="135">
        <v>27332</v>
      </c>
      <c r="O13" s="135">
        <v>21312</v>
      </c>
      <c r="P13" s="135">
        <v>15713</v>
      </c>
      <c r="Q13" s="135">
        <v>10114</v>
      </c>
      <c r="R13" s="135">
        <v>3380</v>
      </c>
      <c r="S13" s="135"/>
      <c r="T13" s="135">
        <f>AVERAGE(F13:R13)</f>
        <v>32221.846153846152</v>
      </c>
    </row>
    <row r="14" spans="1:21">
      <c r="F14" s="134">
        <f>+F11-F13</f>
        <v>-0.45999999999912689</v>
      </c>
      <c r="G14" s="134">
        <f t="shared" ref="G14:R14" si="3">+G11-G13</f>
        <v>-0.2000000000007276</v>
      </c>
      <c r="H14" s="134">
        <f t="shared" si="3"/>
        <v>0.16999999999825377</v>
      </c>
      <c r="I14" s="143">
        <f t="shared" si="3"/>
        <v>0.29000000000087311</v>
      </c>
      <c r="J14" s="134">
        <f t="shared" si="3"/>
        <v>-0.44999999999708962</v>
      </c>
      <c r="K14" s="134">
        <f t="shared" si="3"/>
        <v>-0.26000000000203727</v>
      </c>
      <c r="L14" s="134">
        <f t="shared" si="3"/>
        <v>-0.43000000000029104</v>
      </c>
      <c r="M14" s="134">
        <f t="shared" si="3"/>
        <v>0.41000000000349246</v>
      </c>
      <c r="N14" s="134">
        <f t="shared" si="3"/>
        <v>0.25</v>
      </c>
      <c r="O14" s="134">
        <f t="shared" si="3"/>
        <v>0.12999999999738066</v>
      </c>
      <c r="P14" s="134">
        <f t="shared" si="3"/>
        <v>0.24000000000160071</v>
      </c>
      <c r="Q14" s="134">
        <f t="shared" si="3"/>
        <v>0.36000000000058208</v>
      </c>
      <c r="R14" s="143">
        <f t="shared" si="3"/>
        <v>2.0000000000436557E-2</v>
      </c>
      <c r="S14" s="135"/>
      <c r="T14" s="135">
        <f>+T11-T13</f>
        <v>1.3846153848135145E-2</v>
      </c>
    </row>
    <row r="15" spans="1:21">
      <c r="F15" s="135"/>
      <c r="G15" s="135"/>
      <c r="H15" s="135"/>
      <c r="I15" s="135"/>
      <c r="J15" s="135"/>
      <c r="K15" s="135"/>
      <c r="L15" s="135"/>
      <c r="M15" s="135"/>
      <c r="N15" s="135"/>
      <c r="O15" s="135"/>
      <c r="P15" s="135"/>
      <c r="Q15" s="135"/>
      <c r="R15" s="135"/>
      <c r="S15" s="135"/>
      <c r="T15" s="135"/>
    </row>
    <row r="16" spans="1:21">
      <c r="F16" s="135"/>
      <c r="G16" s="135"/>
      <c r="H16" s="135"/>
      <c r="I16" s="135"/>
      <c r="J16" s="135"/>
      <c r="K16" s="135"/>
      <c r="L16" s="135"/>
      <c r="M16" s="135"/>
      <c r="N16" s="135"/>
      <c r="O16" s="135"/>
      <c r="P16" s="135"/>
      <c r="Q16" s="135"/>
      <c r="R16" s="135"/>
      <c r="S16" s="135"/>
      <c r="T16" s="135"/>
    </row>
    <row r="17" spans="6:20">
      <c r="F17" s="135"/>
      <c r="G17" s="135"/>
      <c r="H17" s="135"/>
      <c r="I17" s="135"/>
      <c r="J17" s="135"/>
      <c r="K17" s="135"/>
      <c r="L17" s="135"/>
      <c r="M17" s="135"/>
      <c r="N17" s="135"/>
      <c r="O17" s="135"/>
      <c r="P17" s="135"/>
      <c r="Q17" s="135"/>
      <c r="R17" s="135"/>
      <c r="S17" s="135"/>
      <c r="T17" s="135"/>
    </row>
    <row r="18" spans="6:20">
      <c r="F18" s="135"/>
      <c r="G18" s="135"/>
      <c r="H18" s="135"/>
      <c r="I18" s="135"/>
      <c r="J18" s="135"/>
      <c r="K18" s="135"/>
      <c r="L18" s="135"/>
      <c r="M18" s="135"/>
      <c r="N18" s="135"/>
      <c r="O18" s="135"/>
      <c r="P18" s="135"/>
      <c r="Q18" s="135"/>
      <c r="R18" s="135"/>
      <c r="S18" s="135"/>
      <c r="T18" s="135"/>
    </row>
    <row r="19" spans="6:20">
      <c r="F19" s="135"/>
      <c r="G19" s="135"/>
      <c r="H19" s="135"/>
      <c r="I19" s="135"/>
      <c r="J19" s="135"/>
      <c r="K19" s="135"/>
      <c r="L19" s="135"/>
      <c r="M19" s="135"/>
      <c r="N19" s="135"/>
      <c r="O19" s="135"/>
      <c r="P19" s="135"/>
      <c r="Q19" s="135"/>
      <c r="R19" s="135"/>
      <c r="S19" s="135"/>
      <c r="T19" s="135"/>
    </row>
    <row r="20" spans="6:20">
      <c r="F20" s="135"/>
      <c r="G20" s="135"/>
      <c r="H20" s="135"/>
      <c r="I20" s="135"/>
      <c r="J20" s="135"/>
      <c r="K20" s="135"/>
      <c r="L20" s="135"/>
      <c r="M20" s="135"/>
      <c r="N20" s="135"/>
      <c r="O20" s="135"/>
      <c r="P20" s="135"/>
      <c r="Q20" s="135"/>
      <c r="R20" s="135"/>
      <c r="S20" s="135"/>
      <c r="T20" s="135"/>
    </row>
    <row r="21" spans="6:20">
      <c r="F21" s="135"/>
      <c r="G21" s="135"/>
      <c r="H21" s="135"/>
      <c r="I21" s="135"/>
      <c r="J21" s="135"/>
      <c r="K21" s="135"/>
      <c r="L21" s="135"/>
      <c r="M21" s="135"/>
      <c r="N21" s="135"/>
      <c r="O21" s="135"/>
      <c r="P21" s="135"/>
      <c r="Q21" s="135"/>
      <c r="R21" s="135"/>
      <c r="S21" s="135"/>
      <c r="T21" s="135"/>
    </row>
    <row r="22" spans="6:20">
      <c r="F22" s="135"/>
      <c r="G22" s="135"/>
      <c r="H22" s="135"/>
      <c r="I22" s="135"/>
      <c r="J22" s="135"/>
      <c r="K22" s="135"/>
      <c r="L22" s="135"/>
      <c r="M22" s="135"/>
      <c r="N22" s="135"/>
      <c r="O22" s="135"/>
      <c r="P22" s="135"/>
      <c r="Q22" s="135"/>
      <c r="R22" s="135"/>
      <c r="S22" s="135"/>
      <c r="T22" s="135"/>
    </row>
    <row r="23" spans="6:20">
      <c r="F23" s="135"/>
      <c r="G23" s="135"/>
      <c r="H23" s="135"/>
      <c r="I23" s="135"/>
      <c r="J23" s="135"/>
      <c r="K23" s="135"/>
      <c r="L23" s="135"/>
      <c r="M23" s="135"/>
      <c r="N23" s="135"/>
      <c r="O23" s="135"/>
      <c r="P23" s="135"/>
      <c r="Q23" s="135"/>
      <c r="R23" s="135"/>
      <c r="S23" s="135"/>
      <c r="T23" s="135"/>
    </row>
    <row r="24" spans="6:20">
      <c r="F24" s="135"/>
      <c r="G24" s="135"/>
      <c r="H24" s="135"/>
      <c r="I24" s="135"/>
      <c r="J24" s="135"/>
      <c r="K24" s="135"/>
      <c r="L24" s="135"/>
      <c r="M24" s="135"/>
      <c r="N24" s="135"/>
      <c r="O24" s="135"/>
      <c r="P24" s="135"/>
      <c r="Q24" s="135"/>
      <c r="R24" s="135"/>
      <c r="S24" s="135"/>
      <c r="T24" s="135"/>
    </row>
    <row r="25" spans="6:20">
      <c r="F25" s="135"/>
      <c r="G25" s="135"/>
      <c r="H25" s="135"/>
      <c r="I25" s="135"/>
      <c r="J25" s="135"/>
      <c r="K25" s="135"/>
      <c r="L25" s="135"/>
      <c r="M25" s="135"/>
      <c r="N25" s="135"/>
      <c r="O25" s="135"/>
      <c r="P25" s="135"/>
      <c r="Q25" s="135"/>
      <c r="R25" s="135"/>
      <c r="S25" s="135"/>
      <c r="T25" s="135"/>
    </row>
    <row r="26" spans="6:20">
      <c r="F26" s="135"/>
      <c r="G26" s="135"/>
      <c r="H26" s="135"/>
      <c r="I26" s="135"/>
      <c r="J26" s="135"/>
      <c r="K26" s="135"/>
      <c r="L26" s="135"/>
      <c r="M26" s="135"/>
      <c r="N26" s="135"/>
      <c r="O26" s="135"/>
      <c r="P26" s="135"/>
      <c r="Q26" s="135"/>
      <c r="R26" s="135"/>
      <c r="S26" s="135"/>
      <c r="T26" s="135"/>
    </row>
    <row r="27" spans="6:20">
      <c r="F27" s="135"/>
      <c r="G27" s="135"/>
      <c r="H27" s="135"/>
      <c r="I27" s="135"/>
      <c r="J27" s="135"/>
      <c r="K27" s="135"/>
      <c r="L27" s="135"/>
      <c r="M27" s="135"/>
      <c r="N27" s="135"/>
      <c r="O27" s="135"/>
      <c r="P27" s="135"/>
      <c r="Q27" s="135"/>
      <c r="R27" s="135"/>
      <c r="S27" s="135"/>
      <c r="T27" s="135"/>
    </row>
    <row r="28" spans="6:20">
      <c r="F28" s="135"/>
      <c r="G28" s="135"/>
      <c r="H28" s="135"/>
      <c r="I28" s="135"/>
      <c r="J28" s="135"/>
      <c r="K28" s="135"/>
      <c r="L28" s="135"/>
      <c r="M28" s="135"/>
      <c r="N28" s="135"/>
      <c r="O28" s="135"/>
      <c r="P28" s="135"/>
      <c r="Q28" s="135"/>
      <c r="R28" s="135"/>
      <c r="S28" s="135"/>
      <c r="T28" s="135"/>
    </row>
    <row r="29" spans="6:20">
      <c r="F29" s="135"/>
      <c r="G29" s="135"/>
      <c r="H29" s="135"/>
      <c r="I29" s="135"/>
      <c r="J29" s="135"/>
      <c r="K29" s="135"/>
      <c r="L29" s="135"/>
      <c r="M29" s="135"/>
      <c r="N29" s="135"/>
      <c r="O29" s="135"/>
      <c r="P29" s="135"/>
      <c r="Q29" s="135"/>
      <c r="R29" s="135"/>
      <c r="S29" s="135"/>
      <c r="T29" s="135"/>
    </row>
    <row r="30" spans="6:20">
      <c r="F30" s="135"/>
      <c r="G30" s="135"/>
      <c r="H30" s="135"/>
      <c r="I30" s="135"/>
      <c r="J30" s="135"/>
      <c r="K30" s="135"/>
      <c r="L30" s="135"/>
      <c r="M30" s="135"/>
      <c r="N30" s="135"/>
      <c r="O30" s="135"/>
      <c r="P30" s="135"/>
      <c r="Q30" s="135"/>
      <c r="R30" s="135"/>
      <c r="S30" s="135"/>
      <c r="T30" s="135"/>
    </row>
    <row r="31" spans="6:20">
      <c r="F31" s="135"/>
      <c r="G31" s="135"/>
      <c r="H31" s="135"/>
      <c r="I31" s="135"/>
      <c r="J31" s="135"/>
      <c r="K31" s="135"/>
      <c r="L31" s="135"/>
      <c r="M31" s="135"/>
      <c r="N31" s="135"/>
      <c r="O31" s="135"/>
      <c r="P31" s="135"/>
      <c r="Q31" s="135"/>
      <c r="R31" s="135"/>
      <c r="S31" s="135"/>
      <c r="T31" s="135"/>
    </row>
    <row r="32" spans="6:20">
      <c r="F32" s="135"/>
      <c r="G32" s="135"/>
      <c r="H32" s="135"/>
      <c r="I32" s="135"/>
      <c r="J32" s="135"/>
      <c r="K32" s="135"/>
      <c r="L32" s="135"/>
      <c r="M32" s="135"/>
      <c r="N32" s="135"/>
      <c r="O32" s="135"/>
      <c r="P32" s="135"/>
      <c r="Q32" s="135"/>
      <c r="R32" s="135"/>
      <c r="S32" s="135"/>
      <c r="T32" s="135"/>
    </row>
    <row r="33" spans="6:20">
      <c r="F33" s="135"/>
      <c r="G33" s="135"/>
      <c r="H33" s="135"/>
      <c r="I33" s="135"/>
      <c r="J33" s="135"/>
      <c r="K33" s="135"/>
      <c r="L33" s="135"/>
      <c r="M33" s="135"/>
      <c r="N33" s="135"/>
      <c r="O33" s="135"/>
      <c r="P33" s="135"/>
      <c r="Q33" s="135"/>
      <c r="R33" s="135"/>
      <c r="S33" s="135"/>
      <c r="T33" s="135"/>
    </row>
    <row r="34" spans="6:20">
      <c r="F34" s="135"/>
      <c r="G34" s="135"/>
      <c r="H34" s="135"/>
      <c r="I34" s="135"/>
      <c r="J34" s="135"/>
      <c r="K34" s="135"/>
      <c r="L34" s="135"/>
      <c r="M34" s="135"/>
      <c r="N34" s="135"/>
      <c r="O34" s="135"/>
      <c r="P34" s="135"/>
      <c r="Q34" s="135"/>
      <c r="R34" s="135"/>
      <c r="S34" s="135"/>
      <c r="T34" s="135"/>
    </row>
    <row r="35" spans="6:20">
      <c r="F35" s="135"/>
      <c r="G35" s="135"/>
      <c r="H35" s="135"/>
      <c r="I35" s="135"/>
      <c r="J35" s="135"/>
      <c r="K35" s="135"/>
      <c r="L35" s="135"/>
      <c r="M35" s="135"/>
      <c r="N35" s="135"/>
      <c r="O35" s="135"/>
      <c r="P35" s="135"/>
      <c r="Q35" s="135"/>
      <c r="R35" s="135"/>
      <c r="S35" s="135"/>
      <c r="T35" s="135"/>
    </row>
    <row r="36" spans="6:20">
      <c r="F36" s="135"/>
      <c r="G36" s="135"/>
      <c r="H36" s="135"/>
      <c r="I36" s="135"/>
      <c r="J36" s="135"/>
      <c r="K36" s="135"/>
      <c r="L36" s="135"/>
      <c r="M36" s="135"/>
      <c r="N36" s="135"/>
      <c r="O36" s="135"/>
      <c r="P36" s="135"/>
      <c r="Q36" s="135"/>
      <c r="R36" s="135"/>
      <c r="S36" s="135"/>
      <c r="T36" s="135"/>
    </row>
    <row r="37" spans="6:20">
      <c r="F37" s="135"/>
      <c r="G37" s="135"/>
      <c r="H37" s="135"/>
      <c r="I37" s="135"/>
      <c r="J37" s="135"/>
      <c r="K37" s="135"/>
      <c r="L37" s="135"/>
      <c r="M37" s="135"/>
      <c r="N37" s="135"/>
      <c r="O37" s="135"/>
      <c r="P37" s="135"/>
      <c r="Q37" s="135"/>
      <c r="R37" s="135"/>
      <c r="S37" s="135"/>
      <c r="T37" s="135"/>
    </row>
    <row r="38" spans="6:20">
      <c r="F38" s="135"/>
      <c r="G38" s="135"/>
      <c r="H38" s="135"/>
      <c r="I38" s="135"/>
      <c r="J38" s="135"/>
      <c r="K38" s="135"/>
      <c r="L38" s="135"/>
      <c r="M38" s="135"/>
      <c r="N38" s="135"/>
      <c r="O38" s="135"/>
      <c r="P38" s="135"/>
      <c r="Q38" s="135"/>
      <c r="R38" s="135"/>
      <c r="S38" s="135"/>
      <c r="T38" s="135"/>
    </row>
    <row r="39" spans="6:20">
      <c r="F39" s="135"/>
      <c r="G39" s="135"/>
      <c r="H39" s="135"/>
      <c r="I39" s="135"/>
      <c r="J39" s="135"/>
      <c r="K39" s="135"/>
      <c r="L39" s="135"/>
      <c r="M39" s="135"/>
      <c r="N39" s="135"/>
      <c r="O39" s="135"/>
      <c r="P39" s="135"/>
      <c r="Q39" s="135"/>
      <c r="R39" s="135"/>
      <c r="S39" s="135"/>
      <c r="T39" s="135"/>
    </row>
    <row r="40" spans="6:20">
      <c r="F40" s="135"/>
      <c r="G40" s="135"/>
      <c r="H40" s="135"/>
      <c r="I40" s="135"/>
      <c r="J40" s="135"/>
      <c r="K40" s="135"/>
      <c r="L40" s="135"/>
      <c r="M40" s="135"/>
      <c r="N40" s="135"/>
      <c r="O40" s="135"/>
      <c r="P40" s="135"/>
      <c r="Q40" s="135"/>
      <c r="R40" s="135"/>
      <c r="S40" s="135"/>
      <c r="T40" s="135"/>
    </row>
    <row r="41" spans="6:20">
      <c r="F41" s="135"/>
      <c r="G41" s="135"/>
      <c r="H41" s="135"/>
      <c r="I41" s="135"/>
      <c r="J41" s="135"/>
      <c r="K41" s="135"/>
      <c r="L41" s="135"/>
      <c r="M41" s="135"/>
      <c r="N41" s="135"/>
      <c r="O41" s="135"/>
      <c r="P41" s="135"/>
      <c r="Q41" s="135"/>
      <c r="R41" s="135"/>
      <c r="S41" s="135"/>
      <c r="T41" s="135"/>
    </row>
    <row r="42" spans="6:20">
      <c r="F42" s="135"/>
      <c r="G42" s="135"/>
      <c r="H42" s="135"/>
      <c r="I42" s="135"/>
      <c r="J42" s="135"/>
      <c r="K42" s="135"/>
      <c r="L42" s="135"/>
      <c r="M42" s="135"/>
      <c r="N42" s="135"/>
      <c r="O42" s="135"/>
      <c r="P42" s="135"/>
      <c r="Q42" s="135"/>
      <c r="R42" s="135"/>
      <c r="S42" s="135"/>
      <c r="T42" s="135"/>
    </row>
    <row r="43" spans="6:20">
      <c r="F43" s="135"/>
      <c r="G43" s="135"/>
      <c r="H43" s="135"/>
      <c r="I43" s="135"/>
      <c r="J43" s="135"/>
      <c r="K43" s="135"/>
      <c r="L43" s="135"/>
      <c r="M43" s="135"/>
      <c r="N43" s="135"/>
      <c r="O43" s="135"/>
      <c r="P43" s="135"/>
      <c r="Q43" s="135"/>
      <c r="R43" s="135"/>
      <c r="S43" s="135"/>
      <c r="T43" s="135"/>
    </row>
    <row r="44" spans="6:20">
      <c r="F44" s="135"/>
      <c r="G44" s="135"/>
      <c r="H44" s="135"/>
      <c r="I44" s="135"/>
      <c r="J44" s="135"/>
      <c r="K44" s="135"/>
      <c r="L44" s="135"/>
      <c r="M44" s="135"/>
      <c r="N44" s="135"/>
      <c r="O44" s="135"/>
      <c r="P44" s="135"/>
      <c r="Q44" s="135"/>
      <c r="R44" s="135"/>
      <c r="S44" s="135"/>
      <c r="T44" s="135"/>
    </row>
    <row r="45" spans="6:20">
      <c r="F45" s="135"/>
      <c r="G45" s="135"/>
      <c r="H45" s="135"/>
      <c r="I45" s="135"/>
      <c r="J45" s="135"/>
      <c r="K45" s="135"/>
      <c r="L45" s="135"/>
      <c r="M45" s="135"/>
      <c r="N45" s="135"/>
      <c r="O45" s="135"/>
      <c r="P45" s="135"/>
      <c r="Q45" s="135"/>
      <c r="R45" s="135"/>
      <c r="S45" s="135"/>
      <c r="T45" s="135"/>
    </row>
    <row r="46" spans="6:20">
      <c r="F46" s="135"/>
      <c r="G46" s="135"/>
      <c r="H46" s="135"/>
      <c r="I46" s="135"/>
      <c r="J46" s="135"/>
      <c r="K46" s="135"/>
      <c r="L46" s="135"/>
      <c r="M46" s="135"/>
      <c r="N46" s="135"/>
      <c r="O46" s="135"/>
      <c r="P46" s="135"/>
      <c r="Q46" s="135"/>
      <c r="R46" s="135"/>
      <c r="S46" s="135"/>
      <c r="T46" s="135"/>
    </row>
    <row r="47" spans="6:20">
      <c r="F47" s="135"/>
      <c r="G47" s="135"/>
      <c r="H47" s="135"/>
      <c r="I47" s="135"/>
      <c r="J47" s="135"/>
      <c r="K47" s="135"/>
      <c r="L47" s="135"/>
      <c r="M47" s="135"/>
      <c r="N47" s="135"/>
      <c r="O47" s="135"/>
      <c r="P47" s="135"/>
      <c r="Q47" s="135"/>
      <c r="R47" s="135"/>
      <c r="S47" s="135"/>
      <c r="T47" s="135"/>
    </row>
    <row r="48" spans="6:20">
      <c r="F48" s="135"/>
      <c r="G48" s="135"/>
      <c r="H48" s="135"/>
      <c r="I48" s="135"/>
      <c r="J48" s="135"/>
      <c r="K48" s="135"/>
      <c r="L48" s="135"/>
      <c r="M48" s="135"/>
      <c r="N48" s="135"/>
      <c r="O48" s="135"/>
      <c r="P48" s="135"/>
      <c r="Q48" s="135"/>
      <c r="R48" s="135"/>
      <c r="S48" s="135"/>
      <c r="T48" s="135"/>
    </row>
    <row r="49" spans="6:20">
      <c r="F49" s="135"/>
      <c r="G49" s="135"/>
      <c r="H49" s="135"/>
      <c r="I49" s="135"/>
      <c r="J49" s="135"/>
      <c r="K49" s="135"/>
      <c r="L49" s="135"/>
      <c r="M49" s="135"/>
      <c r="N49" s="135"/>
      <c r="O49" s="135"/>
      <c r="P49" s="135"/>
      <c r="Q49" s="135"/>
      <c r="R49" s="135"/>
      <c r="S49" s="135"/>
      <c r="T49" s="135"/>
    </row>
    <row r="50" spans="6:20">
      <c r="F50" s="135"/>
      <c r="G50" s="135"/>
      <c r="H50" s="135"/>
      <c r="I50" s="135"/>
      <c r="J50" s="135"/>
      <c r="K50" s="135"/>
      <c r="L50" s="135"/>
      <c r="M50" s="135"/>
      <c r="N50" s="135"/>
      <c r="O50" s="135"/>
      <c r="P50" s="135"/>
      <c r="Q50" s="135"/>
      <c r="R50" s="135"/>
      <c r="S50" s="135"/>
      <c r="T50" s="135"/>
    </row>
    <row r="51" spans="6:20">
      <c r="F51" s="135"/>
      <c r="G51" s="135"/>
      <c r="H51" s="135"/>
      <c r="I51" s="135"/>
      <c r="J51" s="135"/>
      <c r="K51" s="135"/>
      <c r="L51" s="135"/>
      <c r="M51" s="135"/>
      <c r="N51" s="135"/>
      <c r="O51" s="135"/>
      <c r="P51" s="135"/>
      <c r="Q51" s="135"/>
      <c r="R51" s="135"/>
      <c r="S51" s="135"/>
      <c r="T51" s="135"/>
    </row>
    <row r="52" spans="6:20">
      <c r="F52" s="135"/>
      <c r="G52" s="135"/>
      <c r="H52" s="135"/>
      <c r="I52" s="135"/>
      <c r="J52" s="135"/>
      <c r="K52" s="135"/>
      <c r="L52" s="135"/>
      <c r="M52" s="135"/>
      <c r="N52" s="135"/>
      <c r="O52" s="135"/>
      <c r="P52" s="135"/>
      <c r="Q52" s="135"/>
      <c r="R52" s="135"/>
      <c r="S52" s="135"/>
      <c r="T52" s="135"/>
    </row>
    <row r="53" spans="6:20">
      <c r="F53" s="135"/>
      <c r="G53" s="135"/>
      <c r="H53" s="135"/>
      <c r="I53" s="135"/>
      <c r="J53" s="135"/>
      <c r="K53" s="135"/>
      <c r="L53" s="135"/>
      <c r="M53" s="135"/>
      <c r="N53" s="135"/>
      <c r="O53" s="135"/>
      <c r="P53" s="135"/>
      <c r="Q53" s="135"/>
      <c r="R53" s="135"/>
      <c r="S53" s="135"/>
      <c r="T53" s="135"/>
    </row>
    <row r="54" spans="6:20">
      <c r="F54" s="135"/>
      <c r="G54" s="135"/>
      <c r="H54" s="135"/>
      <c r="I54" s="135"/>
      <c r="J54" s="135"/>
      <c r="K54" s="135"/>
      <c r="L54" s="135"/>
      <c r="M54" s="135"/>
      <c r="N54" s="135"/>
      <c r="O54" s="135"/>
      <c r="P54" s="135"/>
      <c r="Q54" s="135"/>
      <c r="R54" s="135"/>
      <c r="S54" s="135"/>
      <c r="T54" s="135"/>
    </row>
    <row r="55" spans="6:20">
      <c r="F55" s="135"/>
      <c r="G55" s="135"/>
      <c r="H55" s="135"/>
      <c r="I55" s="135"/>
      <c r="J55" s="135"/>
      <c r="K55" s="135"/>
      <c r="L55" s="135"/>
      <c r="M55" s="135"/>
      <c r="N55" s="135"/>
      <c r="O55" s="135"/>
      <c r="P55" s="135"/>
      <c r="Q55" s="135"/>
      <c r="R55" s="135"/>
      <c r="S55" s="135"/>
      <c r="T55" s="135"/>
    </row>
    <row r="56" spans="6:20">
      <c r="F56" s="135"/>
      <c r="G56" s="135"/>
      <c r="H56" s="135"/>
      <c r="I56" s="135"/>
      <c r="J56" s="135"/>
      <c r="K56" s="135"/>
      <c r="L56" s="135"/>
      <c r="M56" s="135"/>
      <c r="N56" s="135"/>
      <c r="O56" s="135"/>
      <c r="P56" s="135"/>
      <c r="Q56" s="135"/>
      <c r="R56" s="135"/>
      <c r="S56" s="135"/>
      <c r="T56" s="135"/>
    </row>
    <row r="57" spans="6:20">
      <c r="F57" s="135"/>
      <c r="G57" s="135"/>
      <c r="H57" s="135"/>
      <c r="I57" s="135"/>
      <c r="J57" s="135"/>
      <c r="K57" s="135"/>
      <c r="L57" s="135"/>
      <c r="M57" s="135"/>
      <c r="N57" s="135"/>
      <c r="O57" s="135"/>
      <c r="P57" s="135"/>
      <c r="Q57" s="135"/>
      <c r="R57" s="135"/>
      <c r="S57" s="135"/>
      <c r="T57" s="135"/>
    </row>
    <row r="58" spans="6:20">
      <c r="F58" s="135"/>
      <c r="G58" s="135"/>
      <c r="H58" s="135"/>
      <c r="I58" s="135"/>
      <c r="J58" s="135"/>
      <c r="K58" s="135"/>
      <c r="L58" s="135"/>
      <c r="M58" s="135"/>
      <c r="N58" s="135"/>
      <c r="O58" s="135"/>
      <c r="P58" s="135"/>
      <c r="Q58" s="135"/>
      <c r="R58" s="135"/>
      <c r="S58" s="135"/>
      <c r="T58" s="135"/>
    </row>
    <row r="59" spans="6:20">
      <c r="F59" s="135"/>
      <c r="G59" s="135"/>
      <c r="H59" s="135"/>
      <c r="I59" s="135"/>
      <c r="J59" s="135"/>
      <c r="K59" s="135"/>
      <c r="L59" s="135"/>
      <c r="M59" s="135"/>
      <c r="N59" s="135"/>
      <c r="O59" s="135"/>
      <c r="P59" s="135"/>
      <c r="Q59" s="135"/>
      <c r="R59" s="135"/>
      <c r="S59" s="135"/>
      <c r="T59" s="135"/>
    </row>
    <row r="60" spans="6:20">
      <c r="F60" s="135"/>
      <c r="G60" s="135"/>
      <c r="H60" s="135"/>
      <c r="I60" s="135"/>
      <c r="J60" s="135"/>
      <c r="K60" s="135"/>
      <c r="L60" s="135"/>
      <c r="M60" s="135"/>
      <c r="N60" s="135"/>
      <c r="O60" s="135"/>
      <c r="P60" s="135"/>
      <c r="Q60" s="135"/>
      <c r="R60" s="135"/>
      <c r="S60" s="135"/>
      <c r="T60" s="135"/>
    </row>
    <row r="61" spans="6:20">
      <c r="F61" s="135"/>
      <c r="G61" s="135"/>
      <c r="H61" s="135"/>
      <c r="I61" s="135"/>
      <c r="J61" s="135"/>
      <c r="K61" s="135"/>
      <c r="L61" s="135"/>
      <c r="M61" s="135"/>
      <c r="N61" s="135"/>
      <c r="O61" s="135"/>
      <c r="P61" s="135"/>
      <c r="Q61" s="135"/>
      <c r="R61" s="135"/>
      <c r="S61" s="135"/>
      <c r="T61" s="135"/>
    </row>
    <row r="62" spans="6:20">
      <c r="F62" s="135"/>
      <c r="G62" s="135"/>
      <c r="H62" s="135"/>
      <c r="I62" s="135"/>
      <c r="J62" s="135"/>
      <c r="K62" s="135"/>
      <c r="L62" s="135"/>
      <c r="M62" s="135"/>
      <c r="N62" s="135"/>
      <c r="O62" s="135"/>
      <c r="P62" s="135"/>
      <c r="Q62" s="135"/>
      <c r="R62" s="135"/>
      <c r="S62" s="135"/>
      <c r="T62" s="135"/>
    </row>
    <row r="63" spans="6:20">
      <c r="F63" s="135"/>
      <c r="G63" s="135"/>
      <c r="H63" s="135"/>
      <c r="I63" s="135"/>
      <c r="J63" s="135"/>
      <c r="K63" s="135"/>
      <c r="L63" s="135"/>
      <c r="M63" s="135"/>
      <c r="N63" s="135"/>
      <c r="O63" s="135"/>
      <c r="P63" s="135"/>
      <c r="Q63" s="135"/>
      <c r="R63" s="135"/>
      <c r="S63" s="135"/>
      <c r="T63" s="135"/>
    </row>
    <row r="64" spans="6:20">
      <c r="F64" s="135"/>
      <c r="G64" s="135"/>
      <c r="H64" s="135"/>
      <c r="I64" s="135"/>
      <c r="J64" s="135"/>
      <c r="K64" s="135"/>
      <c r="L64" s="135"/>
      <c r="M64" s="135"/>
      <c r="N64" s="135"/>
      <c r="O64" s="135"/>
      <c r="P64" s="135"/>
      <c r="Q64" s="135"/>
      <c r="R64" s="135"/>
      <c r="S64" s="135"/>
      <c r="T64" s="135"/>
    </row>
    <row r="65" spans="6:20">
      <c r="F65" s="135"/>
      <c r="G65" s="135"/>
      <c r="H65" s="135"/>
      <c r="I65" s="135"/>
      <c r="J65" s="135"/>
      <c r="K65" s="135"/>
      <c r="L65" s="135"/>
      <c r="M65" s="135"/>
      <c r="N65" s="135"/>
      <c r="O65" s="135"/>
      <c r="P65" s="135"/>
      <c r="Q65" s="135"/>
      <c r="R65" s="135"/>
      <c r="S65" s="135"/>
      <c r="T65" s="135"/>
    </row>
    <row r="66" spans="6:20">
      <c r="F66" s="135"/>
      <c r="G66" s="135"/>
      <c r="H66" s="135"/>
      <c r="I66" s="135"/>
      <c r="J66" s="135"/>
      <c r="K66" s="135"/>
      <c r="L66" s="135"/>
      <c r="M66" s="135"/>
      <c r="N66" s="135"/>
      <c r="O66" s="135"/>
      <c r="P66" s="135"/>
      <c r="Q66" s="135"/>
      <c r="R66" s="135"/>
      <c r="S66" s="135"/>
      <c r="T66" s="135"/>
    </row>
    <row r="67" spans="6:20">
      <c r="F67" s="135"/>
      <c r="G67" s="135"/>
      <c r="H67" s="135"/>
      <c r="I67" s="135"/>
      <c r="J67" s="135"/>
      <c r="K67" s="135"/>
      <c r="L67" s="135"/>
      <c r="M67" s="135"/>
      <c r="N67" s="135"/>
      <c r="O67" s="135"/>
      <c r="P67" s="135"/>
      <c r="Q67" s="135"/>
      <c r="R67" s="135"/>
      <c r="S67" s="135"/>
      <c r="T67" s="135"/>
    </row>
    <row r="68" spans="6:20">
      <c r="F68" s="135"/>
      <c r="G68" s="135"/>
      <c r="H68" s="135"/>
      <c r="I68" s="135"/>
      <c r="J68" s="135"/>
      <c r="K68" s="135"/>
      <c r="L68" s="135"/>
      <c r="M68" s="135"/>
      <c r="N68" s="135"/>
      <c r="O68" s="135"/>
      <c r="P68" s="135"/>
      <c r="Q68" s="135"/>
      <c r="R68" s="135"/>
      <c r="S68" s="135"/>
      <c r="T68" s="135"/>
    </row>
    <row r="69" spans="6:20">
      <c r="F69" s="135"/>
      <c r="G69" s="135"/>
      <c r="H69" s="135"/>
      <c r="I69" s="135"/>
      <c r="J69" s="135"/>
      <c r="K69" s="135"/>
      <c r="L69" s="135"/>
      <c r="M69" s="135"/>
      <c r="N69" s="135"/>
      <c r="O69" s="135"/>
      <c r="P69" s="135"/>
      <c r="Q69" s="135"/>
      <c r="R69" s="135"/>
      <c r="S69" s="135"/>
      <c r="T69" s="135"/>
    </row>
    <row r="70" spans="6:20">
      <c r="F70" s="135"/>
      <c r="G70" s="135"/>
      <c r="H70" s="135"/>
      <c r="I70" s="135"/>
      <c r="J70" s="135"/>
      <c r="K70" s="135"/>
      <c r="L70" s="135"/>
      <c r="M70" s="135"/>
      <c r="N70" s="135"/>
      <c r="O70" s="135"/>
      <c r="P70" s="135"/>
      <c r="Q70" s="135"/>
      <c r="R70" s="135"/>
      <c r="S70" s="135"/>
      <c r="T70" s="135"/>
    </row>
    <row r="71" spans="6:20">
      <c r="F71" s="135"/>
      <c r="G71" s="135"/>
      <c r="H71" s="135"/>
      <c r="I71" s="135"/>
      <c r="J71" s="135"/>
      <c r="K71" s="135"/>
      <c r="L71" s="135"/>
      <c r="M71" s="135"/>
      <c r="N71" s="135"/>
      <c r="O71" s="135"/>
      <c r="P71" s="135"/>
      <c r="Q71" s="135"/>
      <c r="R71" s="135"/>
      <c r="S71" s="135"/>
      <c r="T71" s="135"/>
    </row>
    <row r="72" spans="6:20">
      <c r="F72" s="135"/>
      <c r="G72" s="135"/>
      <c r="H72" s="135"/>
      <c r="I72" s="135"/>
      <c r="J72" s="135"/>
      <c r="K72" s="135"/>
      <c r="L72" s="135"/>
      <c r="M72" s="135"/>
      <c r="N72" s="135"/>
      <c r="O72" s="135"/>
      <c r="P72" s="135"/>
      <c r="Q72" s="135"/>
      <c r="R72" s="135"/>
      <c r="S72" s="135"/>
      <c r="T72" s="135"/>
    </row>
    <row r="73" spans="6:20">
      <c r="F73" s="135"/>
      <c r="G73" s="135"/>
      <c r="H73" s="135"/>
      <c r="I73" s="135"/>
      <c r="J73" s="135"/>
      <c r="K73" s="135"/>
      <c r="L73" s="135"/>
      <c r="M73" s="135"/>
      <c r="N73" s="135"/>
      <c r="O73" s="135"/>
      <c r="P73" s="135"/>
      <c r="Q73" s="135"/>
      <c r="R73" s="135"/>
      <c r="S73" s="135"/>
      <c r="T73" s="135"/>
    </row>
    <row r="74" spans="6:20">
      <c r="F74" s="135"/>
      <c r="G74" s="135"/>
      <c r="H74" s="135"/>
      <c r="I74" s="135"/>
      <c r="J74" s="135"/>
      <c r="K74" s="135"/>
      <c r="L74" s="135"/>
      <c r="M74" s="135"/>
      <c r="N74" s="135"/>
      <c r="O74" s="135"/>
      <c r="P74" s="135"/>
      <c r="Q74" s="135"/>
      <c r="R74" s="135"/>
      <c r="S74" s="135"/>
      <c r="T74" s="135"/>
    </row>
    <row r="75" spans="6:20">
      <c r="F75" s="135"/>
      <c r="G75" s="135"/>
      <c r="H75" s="135"/>
      <c r="I75" s="135"/>
      <c r="J75" s="135"/>
      <c r="K75" s="135"/>
      <c r="L75" s="135"/>
      <c r="M75" s="135"/>
      <c r="N75" s="135"/>
      <c r="O75" s="135"/>
      <c r="P75" s="135"/>
      <c r="Q75" s="135"/>
      <c r="R75" s="135"/>
      <c r="S75" s="135"/>
      <c r="T75" s="135"/>
    </row>
    <row r="76" spans="6:20">
      <c r="F76" s="135"/>
      <c r="G76" s="135"/>
      <c r="H76" s="135"/>
      <c r="I76" s="135"/>
      <c r="J76" s="135"/>
      <c r="K76" s="135"/>
      <c r="L76" s="135"/>
      <c r="M76" s="135"/>
      <c r="N76" s="135"/>
      <c r="O76" s="135"/>
      <c r="P76" s="135"/>
      <c r="Q76" s="135"/>
      <c r="R76" s="135"/>
      <c r="S76" s="135"/>
      <c r="T76" s="135"/>
    </row>
    <row r="77" spans="6:20">
      <c r="F77" s="135"/>
      <c r="G77" s="135"/>
      <c r="H77" s="135"/>
      <c r="I77" s="135"/>
      <c r="J77" s="135"/>
      <c r="K77" s="135"/>
      <c r="L77" s="135"/>
      <c r="M77" s="135"/>
      <c r="N77" s="135"/>
      <c r="O77" s="135"/>
      <c r="P77" s="135"/>
      <c r="Q77" s="135"/>
      <c r="R77" s="135"/>
      <c r="S77" s="135"/>
      <c r="T77" s="135"/>
    </row>
    <row r="78" spans="6:20">
      <c r="F78" s="135"/>
      <c r="G78" s="135"/>
      <c r="H78" s="135"/>
      <c r="I78" s="135"/>
      <c r="J78" s="135"/>
      <c r="K78" s="135"/>
      <c r="L78" s="135"/>
      <c r="M78" s="135"/>
      <c r="N78" s="135"/>
      <c r="O78" s="135"/>
      <c r="P78" s="135"/>
      <c r="Q78" s="135"/>
      <c r="R78" s="135"/>
      <c r="S78" s="135"/>
      <c r="T78" s="135"/>
    </row>
    <row r="79" spans="6:20">
      <c r="F79" s="135"/>
      <c r="G79" s="135"/>
      <c r="H79" s="135"/>
      <c r="I79" s="135"/>
      <c r="J79" s="135"/>
      <c r="K79" s="135"/>
      <c r="L79" s="135"/>
      <c r="M79" s="135"/>
      <c r="N79" s="135"/>
      <c r="O79" s="135"/>
      <c r="P79" s="135"/>
      <c r="Q79" s="135"/>
      <c r="R79" s="135"/>
      <c r="S79" s="135"/>
      <c r="T79" s="135"/>
    </row>
    <row r="80" spans="6:20">
      <c r="F80" s="135"/>
      <c r="G80" s="135"/>
      <c r="H80" s="135"/>
      <c r="I80" s="135"/>
      <c r="J80" s="135"/>
      <c r="K80" s="135"/>
      <c r="L80" s="135"/>
      <c r="M80" s="135"/>
      <c r="N80" s="135"/>
      <c r="O80" s="135"/>
      <c r="P80" s="135"/>
      <c r="Q80" s="135"/>
      <c r="R80" s="135"/>
      <c r="S80" s="135"/>
      <c r="T80" s="135"/>
    </row>
    <row r="81" spans="6:20">
      <c r="F81" s="135"/>
      <c r="G81" s="135"/>
      <c r="H81" s="135"/>
      <c r="I81" s="135"/>
      <c r="J81" s="135"/>
      <c r="K81" s="135"/>
      <c r="L81" s="135"/>
      <c r="M81" s="135"/>
      <c r="N81" s="135"/>
      <c r="O81" s="135"/>
      <c r="P81" s="135"/>
      <c r="Q81" s="135"/>
      <c r="R81" s="135"/>
      <c r="S81" s="135"/>
      <c r="T81" s="135"/>
    </row>
    <row r="82" spans="6:20">
      <c r="F82" s="135"/>
      <c r="G82" s="135"/>
      <c r="H82" s="135"/>
      <c r="I82" s="135"/>
      <c r="J82" s="135"/>
      <c r="K82" s="135"/>
      <c r="L82" s="135"/>
      <c r="M82" s="135"/>
      <c r="N82" s="135"/>
      <c r="O82" s="135"/>
      <c r="P82" s="135"/>
      <c r="Q82" s="135"/>
      <c r="R82" s="135"/>
      <c r="S82" s="135"/>
      <c r="T82" s="135"/>
    </row>
    <row r="83" spans="6:20">
      <c r="F83" s="135"/>
      <c r="G83" s="135"/>
      <c r="H83" s="135"/>
      <c r="I83" s="135"/>
      <c r="J83" s="135"/>
      <c r="K83" s="135"/>
      <c r="L83" s="135"/>
      <c r="M83" s="135"/>
      <c r="N83" s="135"/>
      <c r="O83" s="135"/>
      <c r="P83" s="135"/>
      <c r="Q83" s="135"/>
      <c r="R83" s="135"/>
      <c r="S83" s="135"/>
      <c r="T83" s="135"/>
    </row>
    <row r="84" spans="6:20">
      <c r="F84" s="135"/>
      <c r="G84" s="135"/>
      <c r="H84" s="135"/>
      <c r="I84" s="135"/>
      <c r="J84" s="135"/>
      <c r="K84" s="135"/>
      <c r="L84" s="135"/>
      <c r="M84" s="135"/>
      <c r="N84" s="135"/>
      <c r="O84" s="135"/>
      <c r="P84" s="135"/>
      <c r="Q84" s="135"/>
      <c r="R84" s="135"/>
      <c r="S84" s="135"/>
      <c r="T84" s="135"/>
    </row>
    <row r="85" spans="6:20">
      <c r="F85" s="135"/>
      <c r="G85" s="135"/>
      <c r="H85" s="135"/>
      <c r="I85" s="135"/>
      <c r="J85" s="135"/>
      <c r="K85" s="135"/>
      <c r="L85" s="135"/>
      <c r="M85" s="135"/>
      <c r="N85" s="135"/>
      <c r="O85" s="135"/>
      <c r="P85" s="135"/>
      <c r="Q85" s="135"/>
      <c r="R85" s="135"/>
      <c r="S85" s="135"/>
      <c r="T85" s="135"/>
    </row>
    <row r="86" spans="6:20">
      <c r="F86" s="135"/>
      <c r="G86" s="135"/>
      <c r="H86" s="135"/>
      <c r="I86" s="135"/>
      <c r="J86" s="135"/>
      <c r="K86" s="135"/>
      <c r="L86" s="135"/>
      <c r="M86" s="135"/>
      <c r="N86" s="135"/>
      <c r="O86" s="135"/>
      <c r="P86" s="135"/>
      <c r="Q86" s="135"/>
      <c r="R86" s="135"/>
      <c r="S86" s="135"/>
      <c r="T86" s="135"/>
    </row>
    <row r="87" spans="6:20">
      <c r="F87" s="135"/>
      <c r="G87" s="135"/>
      <c r="H87" s="135"/>
      <c r="I87" s="135"/>
      <c r="J87" s="135"/>
      <c r="K87" s="135"/>
      <c r="L87" s="135"/>
      <c r="M87" s="135"/>
      <c r="N87" s="135"/>
      <c r="O87" s="135"/>
      <c r="P87" s="135"/>
      <c r="Q87" s="135"/>
      <c r="R87" s="135"/>
      <c r="S87" s="135"/>
      <c r="T87" s="135"/>
    </row>
    <row r="88" spans="6:20">
      <c r="F88" s="135"/>
      <c r="G88" s="135"/>
      <c r="H88" s="135"/>
      <c r="I88" s="135"/>
      <c r="J88" s="135"/>
      <c r="K88" s="135"/>
      <c r="L88" s="135"/>
      <c r="M88" s="135"/>
      <c r="N88" s="135"/>
      <c r="O88" s="135"/>
      <c r="P88" s="135"/>
      <c r="Q88" s="135"/>
      <c r="R88" s="135"/>
      <c r="S88" s="135"/>
      <c r="T88" s="135"/>
    </row>
    <row r="89" spans="6:20">
      <c r="F89" s="135"/>
      <c r="G89" s="135"/>
      <c r="H89" s="135"/>
      <c r="I89" s="135"/>
      <c r="J89" s="135"/>
      <c r="K89" s="135"/>
      <c r="L89" s="135"/>
      <c r="M89" s="135"/>
      <c r="N89" s="135"/>
      <c r="O89" s="135"/>
      <c r="P89" s="135"/>
      <c r="Q89" s="135"/>
      <c r="R89" s="135"/>
      <c r="S89" s="135"/>
      <c r="T89" s="135"/>
    </row>
    <row r="90" spans="6:20">
      <c r="F90" s="135"/>
      <c r="G90" s="135"/>
      <c r="H90" s="135"/>
      <c r="I90" s="135"/>
      <c r="J90" s="135"/>
      <c r="K90" s="135"/>
      <c r="L90" s="135"/>
      <c r="M90" s="135"/>
      <c r="N90" s="135"/>
      <c r="O90" s="135"/>
      <c r="P90" s="135"/>
      <c r="Q90" s="135"/>
      <c r="R90" s="135"/>
      <c r="S90" s="135"/>
      <c r="T90" s="135"/>
    </row>
    <row r="91" spans="6:20">
      <c r="F91" s="135"/>
      <c r="G91" s="135"/>
      <c r="H91" s="135"/>
      <c r="I91" s="135"/>
      <c r="J91" s="135"/>
      <c r="K91" s="135"/>
      <c r="L91" s="135"/>
      <c r="M91" s="135"/>
      <c r="N91" s="135"/>
      <c r="O91" s="135"/>
      <c r="P91" s="135"/>
      <c r="Q91" s="135"/>
      <c r="R91" s="135"/>
      <c r="S91" s="135"/>
      <c r="T91" s="135"/>
    </row>
    <row r="92" spans="6:20">
      <c r="F92" s="135"/>
      <c r="G92" s="135"/>
      <c r="H92" s="135"/>
      <c r="I92" s="135"/>
      <c r="J92" s="135"/>
      <c r="K92" s="135"/>
      <c r="L92" s="135"/>
      <c r="M92" s="135"/>
      <c r="N92" s="135"/>
      <c r="O92" s="135"/>
      <c r="P92" s="135"/>
      <c r="Q92" s="135"/>
      <c r="R92" s="135"/>
      <c r="S92" s="135"/>
      <c r="T92" s="135"/>
    </row>
    <row r="93" spans="6:20">
      <c r="F93" s="135"/>
      <c r="G93" s="135"/>
      <c r="H93" s="135"/>
      <c r="I93" s="135"/>
      <c r="J93" s="135"/>
      <c r="K93" s="135"/>
      <c r="L93" s="135"/>
      <c r="M93" s="135"/>
      <c r="N93" s="135"/>
      <c r="O93" s="135"/>
      <c r="P93" s="135"/>
      <c r="Q93" s="135"/>
      <c r="R93" s="135"/>
      <c r="S93" s="135"/>
      <c r="T93" s="135"/>
    </row>
    <row r="94" spans="6:20">
      <c r="F94" s="135"/>
      <c r="G94" s="135"/>
      <c r="H94" s="135"/>
      <c r="I94" s="135"/>
      <c r="J94" s="135"/>
      <c r="K94" s="135"/>
      <c r="L94" s="135"/>
      <c r="M94" s="135"/>
      <c r="N94" s="135"/>
      <c r="O94" s="135"/>
      <c r="P94" s="135"/>
      <c r="Q94" s="135"/>
      <c r="R94" s="135"/>
      <c r="S94" s="135"/>
      <c r="T94" s="135"/>
    </row>
    <row r="95" spans="6:20">
      <c r="F95" s="135"/>
      <c r="G95" s="135"/>
      <c r="H95" s="135"/>
      <c r="I95" s="135"/>
      <c r="J95" s="135"/>
      <c r="K95" s="135"/>
      <c r="L95" s="135"/>
      <c r="M95" s="135"/>
      <c r="N95" s="135"/>
      <c r="O95" s="135"/>
      <c r="P95" s="135"/>
      <c r="Q95" s="135"/>
      <c r="R95" s="135"/>
      <c r="S95" s="135"/>
      <c r="T95" s="135"/>
    </row>
    <row r="96" spans="6:20">
      <c r="F96" s="135"/>
      <c r="G96" s="135"/>
      <c r="H96" s="135"/>
      <c r="I96" s="135"/>
      <c r="J96" s="135"/>
      <c r="K96" s="135"/>
      <c r="L96" s="135"/>
      <c r="M96" s="135"/>
      <c r="N96" s="135"/>
      <c r="O96" s="135"/>
      <c r="P96" s="135"/>
      <c r="Q96" s="135"/>
      <c r="R96" s="135"/>
      <c r="S96" s="135"/>
      <c r="T96" s="135"/>
    </row>
    <row r="97" spans="6:20">
      <c r="F97" s="135"/>
      <c r="G97" s="135"/>
      <c r="H97" s="135"/>
      <c r="I97" s="135"/>
      <c r="J97" s="135"/>
      <c r="K97" s="135"/>
      <c r="L97" s="135"/>
      <c r="M97" s="135"/>
      <c r="N97" s="135"/>
      <c r="O97" s="135"/>
      <c r="P97" s="135"/>
      <c r="Q97" s="135"/>
      <c r="R97" s="135"/>
      <c r="S97" s="135"/>
      <c r="T97" s="135"/>
    </row>
    <row r="98" spans="6:20">
      <c r="F98" s="135"/>
      <c r="G98" s="135"/>
      <c r="H98" s="135"/>
      <c r="I98" s="135"/>
      <c r="J98" s="135"/>
      <c r="K98" s="135"/>
      <c r="L98" s="135"/>
      <c r="M98" s="135"/>
      <c r="N98" s="135"/>
      <c r="O98" s="135"/>
      <c r="P98" s="135"/>
      <c r="Q98" s="135"/>
      <c r="R98" s="135"/>
      <c r="S98" s="135"/>
      <c r="T98" s="135"/>
    </row>
    <row r="99" spans="6:20">
      <c r="F99" s="135"/>
      <c r="G99" s="135"/>
      <c r="H99" s="135"/>
      <c r="I99" s="135"/>
      <c r="J99" s="135"/>
      <c r="K99" s="135"/>
      <c r="L99" s="135"/>
      <c r="M99" s="135"/>
      <c r="N99" s="135"/>
      <c r="O99" s="135"/>
      <c r="P99" s="135"/>
      <c r="Q99" s="135"/>
      <c r="R99" s="135"/>
      <c r="S99" s="135"/>
      <c r="T99" s="135"/>
    </row>
    <row r="100" spans="6:20">
      <c r="F100" s="135"/>
      <c r="G100" s="135"/>
      <c r="H100" s="135"/>
      <c r="I100" s="135"/>
      <c r="J100" s="135"/>
      <c r="K100" s="135"/>
      <c r="L100" s="135"/>
      <c r="M100" s="135"/>
      <c r="N100" s="135"/>
      <c r="O100" s="135"/>
      <c r="P100" s="135"/>
      <c r="Q100" s="135"/>
      <c r="R100" s="135"/>
      <c r="S100" s="135"/>
      <c r="T100" s="135"/>
    </row>
    <row r="101" spans="6:20">
      <c r="F101" s="135"/>
      <c r="G101" s="135"/>
      <c r="H101" s="135"/>
      <c r="I101" s="135"/>
      <c r="J101" s="135"/>
      <c r="K101" s="135"/>
      <c r="L101" s="135"/>
      <c r="M101" s="135"/>
      <c r="N101" s="135"/>
      <c r="O101" s="135"/>
      <c r="P101" s="135"/>
      <c r="Q101" s="135"/>
      <c r="R101" s="135"/>
      <c r="S101" s="135"/>
      <c r="T101" s="135"/>
    </row>
    <row r="102" spans="6:20">
      <c r="F102" s="135"/>
      <c r="G102" s="135"/>
      <c r="H102" s="135"/>
      <c r="I102" s="135"/>
      <c r="J102" s="135"/>
      <c r="K102" s="135"/>
      <c r="L102" s="135"/>
      <c r="M102" s="135"/>
      <c r="N102" s="135"/>
      <c r="O102" s="135"/>
      <c r="P102" s="135"/>
      <c r="Q102" s="135"/>
      <c r="R102" s="135"/>
      <c r="S102" s="135"/>
      <c r="T102" s="135"/>
    </row>
    <row r="103" spans="6:20">
      <c r="F103" s="135"/>
      <c r="G103" s="135"/>
      <c r="H103" s="135"/>
      <c r="I103" s="135"/>
      <c r="J103" s="135"/>
      <c r="K103" s="135"/>
      <c r="L103" s="135"/>
      <c r="M103" s="135"/>
      <c r="N103" s="135"/>
      <c r="O103" s="135"/>
      <c r="P103" s="135"/>
      <c r="Q103" s="135"/>
      <c r="R103" s="135"/>
      <c r="S103" s="135"/>
      <c r="T103" s="135"/>
    </row>
    <row r="104" spans="6:20">
      <c r="F104" s="135"/>
      <c r="G104" s="135"/>
      <c r="H104" s="135"/>
      <c r="I104" s="135"/>
      <c r="J104" s="135"/>
      <c r="K104" s="135"/>
      <c r="L104" s="135"/>
      <c r="M104" s="135"/>
      <c r="N104" s="135"/>
      <c r="O104" s="135"/>
      <c r="P104" s="135"/>
      <c r="Q104" s="135"/>
      <c r="R104" s="135"/>
      <c r="S104" s="135"/>
      <c r="T104" s="135"/>
    </row>
    <row r="105" spans="6:20">
      <c r="F105" s="135"/>
      <c r="G105" s="135"/>
      <c r="H105" s="135"/>
      <c r="I105" s="135"/>
      <c r="J105" s="135"/>
      <c r="K105" s="135"/>
      <c r="L105" s="135"/>
      <c r="M105" s="135"/>
      <c r="N105" s="135"/>
      <c r="O105" s="135"/>
      <c r="P105" s="135"/>
      <c r="Q105" s="135"/>
      <c r="R105" s="135"/>
      <c r="S105" s="135"/>
      <c r="T105" s="135"/>
    </row>
    <row r="106" spans="6:20">
      <c r="F106" s="135"/>
      <c r="G106" s="135"/>
      <c r="H106" s="135"/>
      <c r="I106" s="135"/>
      <c r="J106" s="135"/>
      <c r="K106" s="135"/>
      <c r="L106" s="135"/>
      <c r="M106" s="135"/>
      <c r="N106" s="135"/>
      <c r="O106" s="135"/>
      <c r="P106" s="135"/>
      <c r="Q106" s="135"/>
      <c r="R106" s="135"/>
      <c r="S106" s="135"/>
      <c r="T106" s="135"/>
    </row>
    <row r="107" spans="6:20">
      <c r="F107" s="135"/>
      <c r="G107" s="135"/>
      <c r="H107" s="135"/>
      <c r="I107" s="135"/>
      <c r="J107" s="135"/>
      <c r="K107" s="135"/>
      <c r="L107" s="135"/>
      <c r="M107" s="135"/>
      <c r="N107" s="135"/>
      <c r="O107" s="135"/>
      <c r="P107" s="135"/>
      <c r="Q107" s="135"/>
      <c r="R107" s="135"/>
      <c r="S107" s="135"/>
      <c r="T107" s="135"/>
    </row>
    <row r="108" spans="6:20">
      <c r="F108" s="135"/>
      <c r="G108" s="135"/>
      <c r="H108" s="135"/>
      <c r="I108" s="135"/>
      <c r="J108" s="135"/>
      <c r="K108" s="135"/>
      <c r="L108" s="135"/>
      <c r="M108" s="135"/>
      <c r="N108" s="135"/>
      <c r="O108" s="135"/>
      <c r="P108" s="135"/>
      <c r="Q108" s="135"/>
      <c r="R108" s="135"/>
      <c r="S108" s="135"/>
      <c r="T108" s="135"/>
    </row>
    <row r="109" spans="6:20">
      <c r="F109" s="135"/>
      <c r="G109" s="135"/>
      <c r="H109" s="135"/>
      <c r="I109" s="135"/>
      <c r="J109" s="135"/>
      <c r="K109" s="135"/>
      <c r="L109" s="135"/>
      <c r="M109" s="135"/>
      <c r="N109" s="135"/>
      <c r="O109" s="135"/>
      <c r="P109" s="135"/>
      <c r="Q109" s="135"/>
      <c r="R109" s="135"/>
      <c r="S109" s="135"/>
      <c r="T109" s="135"/>
    </row>
    <row r="110" spans="6:20">
      <c r="F110" s="135"/>
      <c r="G110" s="135"/>
      <c r="H110" s="135"/>
      <c r="I110" s="135"/>
      <c r="J110" s="135"/>
      <c r="K110" s="135"/>
      <c r="L110" s="135"/>
      <c r="M110" s="135"/>
      <c r="N110" s="135"/>
      <c r="O110" s="135"/>
      <c r="P110" s="135"/>
      <c r="Q110" s="135"/>
      <c r="R110" s="135"/>
      <c r="S110" s="135"/>
      <c r="T110" s="135"/>
    </row>
    <row r="111" spans="6:20">
      <c r="F111" s="135"/>
      <c r="G111" s="135"/>
      <c r="H111" s="135"/>
      <c r="I111" s="135"/>
      <c r="J111" s="135"/>
      <c r="K111" s="135"/>
      <c r="L111" s="135"/>
      <c r="M111" s="135"/>
      <c r="N111" s="135"/>
      <c r="O111" s="135"/>
      <c r="P111" s="135"/>
      <c r="Q111" s="135"/>
      <c r="R111" s="135"/>
      <c r="S111" s="135"/>
      <c r="T111" s="135"/>
    </row>
    <row r="112" spans="6:20">
      <c r="F112" s="135"/>
      <c r="G112" s="135"/>
      <c r="H112" s="135"/>
      <c r="I112" s="135"/>
      <c r="J112" s="135"/>
      <c r="K112" s="135"/>
      <c r="L112" s="135"/>
      <c r="M112" s="135"/>
      <c r="N112" s="135"/>
      <c r="O112" s="135"/>
      <c r="P112" s="135"/>
      <c r="Q112" s="135"/>
      <c r="R112" s="135"/>
      <c r="S112" s="135"/>
      <c r="T112" s="135"/>
    </row>
    <row r="113" spans="6:20">
      <c r="F113" s="135"/>
      <c r="G113" s="135"/>
      <c r="H113" s="135"/>
      <c r="I113" s="135"/>
      <c r="J113" s="135"/>
      <c r="K113" s="135"/>
      <c r="L113" s="135"/>
      <c r="M113" s="135"/>
      <c r="N113" s="135"/>
      <c r="O113" s="135"/>
      <c r="P113" s="135"/>
      <c r="Q113" s="135"/>
      <c r="R113" s="135"/>
      <c r="S113" s="135"/>
      <c r="T113" s="135"/>
    </row>
    <row r="114" spans="6:20">
      <c r="F114" s="135"/>
      <c r="G114" s="135"/>
      <c r="H114" s="135"/>
      <c r="I114" s="135"/>
      <c r="J114" s="135"/>
      <c r="K114" s="135"/>
      <c r="L114" s="135"/>
      <c r="M114" s="135"/>
      <c r="N114" s="135"/>
      <c r="O114" s="135"/>
      <c r="P114" s="135"/>
      <c r="Q114" s="135"/>
      <c r="R114" s="135"/>
      <c r="S114" s="135"/>
      <c r="T114" s="135"/>
    </row>
    <row r="115" spans="6:20">
      <c r="F115" s="135"/>
      <c r="G115" s="135"/>
      <c r="H115" s="135"/>
      <c r="I115" s="135"/>
      <c r="J115" s="135"/>
      <c r="K115" s="135"/>
      <c r="L115" s="135"/>
      <c r="M115" s="135"/>
      <c r="N115" s="135"/>
      <c r="O115" s="135"/>
      <c r="P115" s="135"/>
      <c r="Q115" s="135"/>
      <c r="R115" s="135"/>
      <c r="S115" s="135"/>
      <c r="T115" s="135"/>
    </row>
    <row r="116" spans="6:20">
      <c r="F116" s="135"/>
      <c r="G116" s="135"/>
      <c r="H116" s="135"/>
      <c r="I116" s="135"/>
      <c r="J116" s="135"/>
      <c r="K116" s="135"/>
      <c r="L116" s="135"/>
      <c r="M116" s="135"/>
      <c r="N116" s="135"/>
      <c r="O116" s="135"/>
      <c r="P116" s="135"/>
      <c r="Q116" s="135"/>
      <c r="R116" s="135"/>
      <c r="S116" s="135"/>
      <c r="T116" s="135"/>
    </row>
    <row r="117" spans="6:20">
      <c r="F117" s="135"/>
      <c r="G117" s="135"/>
      <c r="H117" s="135"/>
      <c r="I117" s="135"/>
      <c r="J117" s="135"/>
      <c r="K117" s="135"/>
      <c r="L117" s="135"/>
      <c r="M117" s="135"/>
      <c r="N117" s="135"/>
      <c r="O117" s="135"/>
      <c r="P117" s="135"/>
      <c r="Q117" s="135"/>
      <c r="R117" s="135"/>
      <c r="S117" s="135"/>
      <c r="T117" s="135"/>
    </row>
    <row r="118" spans="6:20">
      <c r="F118" s="135"/>
      <c r="G118" s="135"/>
      <c r="H118" s="135"/>
      <c r="I118" s="135"/>
      <c r="J118" s="135"/>
      <c r="K118" s="135"/>
      <c r="L118" s="135"/>
      <c r="M118" s="135"/>
      <c r="N118" s="135"/>
      <c r="O118" s="135"/>
      <c r="P118" s="135"/>
      <c r="Q118" s="135"/>
      <c r="R118" s="135"/>
      <c r="S118" s="135"/>
      <c r="T118" s="135"/>
    </row>
    <row r="119" spans="6:20">
      <c r="F119" s="135"/>
      <c r="G119" s="135"/>
      <c r="H119" s="135"/>
      <c r="I119" s="135"/>
      <c r="J119" s="135"/>
      <c r="K119" s="135"/>
      <c r="L119" s="135"/>
      <c r="M119" s="135"/>
      <c r="N119" s="135"/>
      <c r="O119" s="135"/>
      <c r="P119" s="135"/>
      <c r="Q119" s="135"/>
      <c r="R119" s="135"/>
      <c r="S119" s="135"/>
      <c r="T119" s="135"/>
    </row>
    <row r="120" spans="6:20">
      <c r="F120" s="135"/>
      <c r="G120" s="135"/>
      <c r="H120" s="135"/>
      <c r="I120" s="135"/>
      <c r="J120" s="135"/>
      <c r="K120" s="135"/>
      <c r="L120" s="135"/>
      <c r="M120" s="135"/>
      <c r="N120" s="135"/>
      <c r="O120" s="135"/>
      <c r="P120" s="135"/>
      <c r="Q120" s="135"/>
      <c r="R120" s="135"/>
      <c r="S120" s="135"/>
      <c r="T120" s="135"/>
    </row>
    <row r="121" spans="6:20">
      <c r="F121" s="135"/>
      <c r="G121" s="135"/>
      <c r="H121" s="135"/>
      <c r="I121" s="135"/>
      <c r="J121" s="135"/>
      <c r="K121" s="135"/>
      <c r="L121" s="135"/>
      <c r="M121" s="135"/>
      <c r="N121" s="135"/>
      <c r="O121" s="135"/>
      <c r="P121" s="135"/>
      <c r="Q121" s="135"/>
      <c r="R121" s="135"/>
      <c r="S121" s="135"/>
      <c r="T121" s="135"/>
    </row>
    <row r="122" spans="6:20">
      <c r="F122" s="135"/>
      <c r="G122" s="135"/>
      <c r="H122" s="135"/>
      <c r="I122" s="135"/>
      <c r="J122" s="135"/>
      <c r="K122" s="135"/>
      <c r="L122" s="135"/>
      <c r="M122" s="135"/>
      <c r="N122" s="135"/>
      <c r="O122" s="135"/>
      <c r="P122" s="135"/>
      <c r="Q122" s="135"/>
      <c r="R122" s="135"/>
      <c r="S122" s="135"/>
      <c r="T122" s="135"/>
    </row>
    <row r="123" spans="6:20">
      <c r="F123" s="135"/>
      <c r="G123" s="135"/>
      <c r="H123" s="135"/>
      <c r="I123" s="135"/>
      <c r="J123" s="135"/>
      <c r="K123" s="135"/>
      <c r="L123" s="135"/>
      <c r="M123" s="135"/>
      <c r="N123" s="135"/>
      <c r="O123" s="135"/>
      <c r="P123" s="135"/>
      <c r="Q123" s="135"/>
      <c r="R123" s="135"/>
      <c r="S123" s="135"/>
      <c r="T123" s="135"/>
    </row>
    <row r="124" spans="6:20">
      <c r="F124" s="135"/>
      <c r="G124" s="135"/>
      <c r="H124" s="135"/>
      <c r="I124" s="135"/>
      <c r="J124" s="135"/>
      <c r="K124" s="135"/>
      <c r="L124" s="135"/>
      <c r="M124" s="135"/>
      <c r="N124" s="135"/>
      <c r="O124" s="135"/>
      <c r="P124" s="135"/>
      <c r="Q124" s="135"/>
      <c r="R124" s="135"/>
      <c r="S124" s="135"/>
      <c r="T124" s="135"/>
    </row>
    <row r="125" spans="6:20">
      <c r="F125" s="135"/>
      <c r="G125" s="135"/>
      <c r="H125" s="135"/>
      <c r="I125" s="135"/>
      <c r="J125" s="135"/>
      <c r="K125" s="135"/>
      <c r="L125" s="135"/>
      <c r="M125" s="135"/>
      <c r="N125" s="135"/>
      <c r="O125" s="135"/>
      <c r="P125" s="135"/>
      <c r="Q125" s="135"/>
      <c r="R125" s="135"/>
      <c r="S125" s="135"/>
      <c r="T125" s="135"/>
    </row>
    <row r="126" spans="6:20">
      <c r="F126" s="135"/>
      <c r="G126" s="135"/>
      <c r="H126" s="135"/>
      <c r="I126" s="135"/>
      <c r="J126" s="135"/>
      <c r="K126" s="135"/>
      <c r="L126" s="135"/>
      <c r="M126" s="135"/>
      <c r="N126" s="135"/>
      <c r="O126" s="135"/>
      <c r="P126" s="135"/>
      <c r="Q126" s="135"/>
      <c r="R126" s="135"/>
      <c r="S126" s="135"/>
      <c r="T126" s="135"/>
    </row>
    <row r="127" spans="6:20">
      <c r="F127" s="135"/>
      <c r="G127" s="135"/>
      <c r="H127" s="135"/>
      <c r="I127" s="135"/>
      <c r="J127" s="135"/>
      <c r="K127" s="135"/>
      <c r="L127" s="135"/>
      <c r="M127" s="135"/>
      <c r="N127" s="135"/>
      <c r="O127" s="135"/>
      <c r="P127" s="135"/>
      <c r="Q127" s="135"/>
      <c r="R127" s="135"/>
      <c r="S127" s="135"/>
      <c r="T127" s="135"/>
    </row>
    <row r="128" spans="6:20">
      <c r="F128" s="135"/>
      <c r="G128" s="135"/>
      <c r="H128" s="135"/>
      <c r="I128" s="135"/>
      <c r="J128" s="135"/>
      <c r="K128" s="135"/>
      <c r="L128" s="135"/>
      <c r="M128" s="135"/>
      <c r="N128" s="135"/>
      <c r="O128" s="135"/>
      <c r="P128" s="135"/>
      <c r="Q128" s="135"/>
      <c r="R128" s="135"/>
      <c r="S128" s="135"/>
      <c r="T128" s="135"/>
    </row>
    <row r="129" spans="6:20">
      <c r="F129" s="135"/>
      <c r="G129" s="135"/>
      <c r="H129" s="135"/>
      <c r="I129" s="135"/>
      <c r="J129" s="135"/>
      <c r="K129" s="135"/>
      <c r="L129" s="135"/>
      <c r="M129" s="135"/>
      <c r="N129" s="135"/>
      <c r="O129" s="135"/>
      <c r="P129" s="135"/>
      <c r="Q129" s="135"/>
      <c r="R129" s="135"/>
      <c r="S129" s="135"/>
      <c r="T129" s="135"/>
    </row>
    <row r="130" spans="6:20">
      <c r="F130" s="135"/>
      <c r="G130" s="135"/>
      <c r="H130" s="135"/>
      <c r="I130" s="135"/>
      <c r="J130" s="135"/>
      <c r="K130" s="135"/>
      <c r="L130" s="135"/>
      <c r="M130" s="135"/>
      <c r="N130" s="135"/>
      <c r="O130" s="135"/>
      <c r="P130" s="135"/>
      <c r="Q130" s="135"/>
      <c r="R130" s="135"/>
      <c r="S130" s="135"/>
      <c r="T130" s="135"/>
    </row>
    <row r="131" spans="6:20">
      <c r="F131" s="135"/>
      <c r="G131" s="135"/>
      <c r="H131" s="135"/>
      <c r="I131" s="135"/>
      <c r="J131" s="135"/>
      <c r="K131" s="135"/>
      <c r="L131" s="135"/>
      <c r="M131" s="135"/>
      <c r="N131" s="135"/>
      <c r="O131" s="135"/>
      <c r="P131" s="135"/>
      <c r="Q131" s="135"/>
      <c r="R131" s="135"/>
      <c r="S131" s="135"/>
      <c r="T131" s="135"/>
    </row>
    <row r="132" spans="6:20">
      <c r="F132" s="135"/>
      <c r="G132" s="135"/>
      <c r="H132" s="135"/>
      <c r="I132" s="135"/>
      <c r="J132" s="135"/>
      <c r="K132" s="135"/>
      <c r="L132" s="135"/>
      <c r="M132" s="135"/>
      <c r="N132" s="135"/>
      <c r="O132" s="135"/>
      <c r="P132" s="135"/>
      <c r="Q132" s="135"/>
      <c r="R132" s="135"/>
      <c r="S132" s="135"/>
      <c r="T132" s="135"/>
    </row>
    <row r="133" spans="6:20">
      <c r="F133" s="135"/>
      <c r="G133" s="135"/>
      <c r="H133" s="135"/>
      <c r="I133" s="135"/>
      <c r="J133" s="135"/>
      <c r="K133" s="135"/>
      <c r="L133" s="135"/>
      <c r="M133" s="135"/>
      <c r="N133" s="135"/>
      <c r="O133" s="135"/>
      <c r="P133" s="135"/>
      <c r="Q133" s="135"/>
      <c r="R133" s="135"/>
      <c r="S133" s="135"/>
      <c r="T133" s="135"/>
    </row>
    <row r="134" spans="6:20">
      <c r="F134" s="135"/>
      <c r="G134" s="135"/>
      <c r="H134" s="135"/>
      <c r="I134" s="135"/>
      <c r="J134" s="135"/>
      <c r="K134" s="135"/>
      <c r="L134" s="135"/>
      <c r="M134" s="135"/>
      <c r="N134" s="135"/>
      <c r="O134" s="135"/>
      <c r="P134" s="135"/>
      <c r="Q134" s="135"/>
      <c r="R134" s="135"/>
      <c r="S134" s="135"/>
      <c r="T134" s="135"/>
    </row>
    <row r="135" spans="6:20">
      <c r="F135" s="135"/>
      <c r="G135" s="135"/>
      <c r="H135" s="135"/>
      <c r="I135" s="135"/>
      <c r="J135" s="135"/>
      <c r="K135" s="135"/>
      <c r="L135" s="135"/>
      <c r="M135" s="135"/>
      <c r="N135" s="135"/>
      <c r="O135" s="135"/>
      <c r="P135" s="135"/>
      <c r="Q135" s="135"/>
      <c r="R135" s="135"/>
      <c r="S135" s="135"/>
      <c r="T135" s="135"/>
    </row>
    <row r="136" spans="6:20">
      <c r="F136" s="135"/>
      <c r="G136" s="135"/>
      <c r="H136" s="135"/>
      <c r="I136" s="135"/>
      <c r="J136" s="135"/>
      <c r="K136" s="135"/>
      <c r="L136" s="135"/>
      <c r="M136" s="135"/>
      <c r="N136" s="135"/>
      <c r="O136" s="135"/>
      <c r="P136" s="135"/>
      <c r="Q136" s="135"/>
      <c r="R136" s="135"/>
      <c r="S136" s="135"/>
      <c r="T136" s="135"/>
    </row>
    <row r="137" spans="6:20">
      <c r="F137" s="135"/>
      <c r="G137" s="135"/>
      <c r="H137" s="135"/>
      <c r="I137" s="135"/>
      <c r="J137" s="135"/>
      <c r="K137" s="135"/>
      <c r="L137" s="135"/>
      <c r="M137" s="135"/>
      <c r="N137" s="135"/>
      <c r="O137" s="135"/>
      <c r="P137" s="135"/>
      <c r="Q137" s="135"/>
      <c r="R137" s="135"/>
      <c r="S137" s="135"/>
      <c r="T137" s="135"/>
    </row>
    <row r="138" spans="6:20">
      <c r="F138" s="135"/>
      <c r="G138" s="135"/>
      <c r="H138" s="135"/>
      <c r="I138" s="135"/>
      <c r="J138" s="135"/>
      <c r="K138" s="135"/>
      <c r="L138" s="135"/>
      <c r="M138" s="135"/>
      <c r="N138" s="135"/>
      <c r="O138" s="135"/>
      <c r="P138" s="135"/>
      <c r="Q138" s="135"/>
      <c r="R138" s="135"/>
      <c r="S138" s="135"/>
      <c r="T138" s="135"/>
    </row>
    <row r="139" spans="6:20">
      <c r="F139" s="135"/>
      <c r="G139" s="135"/>
      <c r="H139" s="135"/>
      <c r="I139" s="135"/>
      <c r="J139" s="135"/>
      <c r="K139" s="135"/>
      <c r="L139" s="135"/>
      <c r="M139" s="135"/>
      <c r="N139" s="135"/>
      <c r="O139" s="135"/>
      <c r="P139" s="135"/>
      <c r="Q139" s="135"/>
      <c r="R139" s="135"/>
      <c r="S139" s="135"/>
      <c r="T139" s="135"/>
    </row>
    <row r="140" spans="6:20">
      <c r="F140" s="135"/>
      <c r="G140" s="135"/>
      <c r="H140" s="135"/>
      <c r="I140" s="135"/>
      <c r="J140" s="135"/>
      <c r="K140" s="135"/>
      <c r="L140" s="135"/>
      <c r="M140" s="135"/>
      <c r="N140" s="135"/>
      <c r="O140" s="135"/>
      <c r="P140" s="135"/>
      <c r="Q140" s="135"/>
      <c r="R140" s="135"/>
      <c r="S140" s="135"/>
      <c r="T140" s="135"/>
    </row>
    <row r="141" spans="6:20">
      <c r="F141" s="135"/>
      <c r="G141" s="135"/>
      <c r="H141" s="135"/>
      <c r="I141" s="135"/>
      <c r="J141" s="135"/>
      <c r="K141" s="135"/>
      <c r="L141" s="135"/>
      <c r="M141" s="135"/>
      <c r="N141" s="135"/>
      <c r="O141" s="135"/>
      <c r="P141" s="135"/>
      <c r="Q141" s="135"/>
      <c r="R141" s="135"/>
      <c r="S141" s="135"/>
      <c r="T141" s="135"/>
    </row>
    <row r="142" spans="6:20">
      <c r="F142" s="135"/>
      <c r="G142" s="135"/>
      <c r="H142" s="135"/>
      <c r="I142" s="135"/>
      <c r="J142" s="135"/>
      <c r="K142" s="135"/>
      <c r="L142" s="135"/>
      <c r="M142" s="135"/>
      <c r="N142" s="135"/>
      <c r="O142" s="135"/>
      <c r="P142" s="135"/>
      <c r="Q142" s="135"/>
      <c r="R142" s="135"/>
      <c r="S142" s="135"/>
      <c r="T142" s="135"/>
    </row>
    <row r="143" spans="6:20">
      <c r="F143" s="135"/>
      <c r="G143" s="135"/>
      <c r="H143" s="135"/>
      <c r="I143" s="135"/>
      <c r="J143" s="135"/>
      <c r="K143" s="135"/>
      <c r="L143" s="135"/>
      <c r="M143" s="135"/>
      <c r="N143" s="135"/>
      <c r="O143" s="135"/>
      <c r="P143" s="135"/>
      <c r="Q143" s="135"/>
      <c r="R143" s="135"/>
      <c r="S143" s="135"/>
      <c r="T143" s="135"/>
    </row>
    <row r="144" spans="6:20">
      <c r="F144" s="135"/>
      <c r="G144" s="135"/>
      <c r="H144" s="135"/>
      <c r="I144" s="135"/>
      <c r="J144" s="135"/>
      <c r="K144" s="135"/>
      <c r="L144" s="135"/>
      <c r="M144" s="135"/>
      <c r="N144" s="135"/>
      <c r="O144" s="135"/>
      <c r="P144" s="135"/>
      <c r="Q144" s="135"/>
      <c r="R144" s="135"/>
      <c r="S144" s="135"/>
      <c r="T144" s="135"/>
    </row>
    <row r="145" spans="6:20">
      <c r="F145" s="135"/>
      <c r="G145" s="135"/>
      <c r="H145" s="135"/>
      <c r="I145" s="135"/>
      <c r="J145" s="135"/>
      <c r="K145" s="135"/>
      <c r="L145" s="135"/>
      <c r="M145" s="135"/>
      <c r="N145" s="135"/>
      <c r="O145" s="135"/>
      <c r="P145" s="135"/>
      <c r="Q145" s="135"/>
      <c r="R145" s="135"/>
      <c r="S145" s="135"/>
      <c r="T145" s="135"/>
    </row>
    <row r="146" spans="6:20">
      <c r="F146" s="135"/>
      <c r="G146" s="135"/>
      <c r="H146" s="135"/>
      <c r="I146" s="135"/>
      <c r="J146" s="135"/>
      <c r="K146" s="135"/>
      <c r="L146" s="135"/>
      <c r="M146" s="135"/>
      <c r="N146" s="135"/>
      <c r="O146" s="135"/>
      <c r="P146" s="135"/>
      <c r="Q146" s="135"/>
      <c r="R146" s="135"/>
      <c r="S146" s="135"/>
      <c r="T146" s="135"/>
    </row>
    <row r="147" spans="6:20">
      <c r="F147" s="135"/>
      <c r="G147" s="135"/>
      <c r="H147" s="135"/>
      <c r="I147" s="135"/>
      <c r="J147" s="135"/>
      <c r="K147" s="135"/>
      <c r="L147" s="135"/>
      <c r="M147" s="135"/>
      <c r="N147" s="135"/>
      <c r="O147" s="135"/>
      <c r="P147" s="135"/>
      <c r="Q147" s="135"/>
      <c r="R147" s="135"/>
      <c r="S147" s="135"/>
      <c r="T147" s="135"/>
    </row>
    <row r="148" spans="6:20">
      <c r="F148" s="135"/>
      <c r="G148" s="135"/>
      <c r="H148" s="135"/>
      <c r="I148" s="135"/>
      <c r="J148" s="135"/>
      <c r="K148" s="135"/>
      <c r="L148" s="135"/>
      <c r="M148" s="135"/>
      <c r="N148" s="135"/>
      <c r="O148" s="135"/>
      <c r="P148" s="135"/>
      <c r="Q148" s="135"/>
      <c r="R148" s="135"/>
      <c r="S148" s="135"/>
      <c r="T148" s="135"/>
    </row>
    <row r="149" spans="6:20">
      <c r="F149" s="135"/>
      <c r="G149" s="135"/>
      <c r="H149" s="135"/>
      <c r="I149" s="135"/>
      <c r="J149" s="135"/>
      <c r="K149" s="135"/>
      <c r="L149" s="135"/>
      <c r="M149" s="135"/>
      <c r="N149" s="135"/>
      <c r="O149" s="135"/>
      <c r="P149" s="135"/>
      <c r="Q149" s="135"/>
      <c r="R149" s="135"/>
      <c r="S149" s="135"/>
      <c r="T149" s="135"/>
    </row>
    <row r="150" spans="6:20">
      <c r="F150" s="135"/>
      <c r="G150" s="135"/>
      <c r="H150" s="135"/>
      <c r="I150" s="135"/>
      <c r="J150" s="135"/>
      <c r="K150" s="135"/>
      <c r="L150" s="135"/>
      <c r="M150" s="135"/>
      <c r="N150" s="135"/>
      <c r="O150" s="135"/>
      <c r="P150" s="135"/>
      <c r="Q150" s="135"/>
      <c r="R150" s="135"/>
      <c r="S150" s="135"/>
      <c r="T150" s="135"/>
    </row>
    <row r="151" spans="6:20">
      <c r="F151" s="135"/>
      <c r="G151" s="135"/>
      <c r="H151" s="135"/>
      <c r="I151" s="135"/>
      <c r="J151" s="135"/>
      <c r="K151" s="135"/>
      <c r="L151" s="135"/>
      <c r="M151" s="135"/>
      <c r="N151" s="135"/>
      <c r="O151" s="135"/>
      <c r="P151" s="135"/>
      <c r="Q151" s="135"/>
      <c r="R151" s="135"/>
      <c r="S151" s="135"/>
      <c r="T151" s="135"/>
    </row>
    <row r="152" spans="6:20">
      <c r="F152" s="135"/>
      <c r="G152" s="135"/>
      <c r="H152" s="135"/>
      <c r="I152" s="135"/>
      <c r="J152" s="135"/>
      <c r="K152" s="135"/>
      <c r="L152" s="135"/>
      <c r="M152" s="135"/>
      <c r="N152" s="135"/>
      <c r="O152" s="135"/>
      <c r="P152" s="135"/>
      <c r="Q152" s="135"/>
      <c r="R152" s="135"/>
      <c r="S152" s="135"/>
      <c r="T152" s="135"/>
    </row>
    <row r="153" spans="6:20">
      <c r="F153" s="135"/>
      <c r="G153" s="135"/>
      <c r="H153" s="135"/>
      <c r="I153" s="135"/>
      <c r="J153" s="135"/>
      <c r="K153" s="135"/>
      <c r="L153" s="135"/>
      <c r="M153" s="135"/>
      <c r="N153" s="135"/>
      <c r="O153" s="135"/>
      <c r="P153" s="135"/>
      <c r="Q153" s="135"/>
      <c r="R153" s="135"/>
      <c r="S153" s="135"/>
      <c r="T153" s="135"/>
    </row>
    <row r="154" spans="6:20">
      <c r="F154" s="135"/>
      <c r="G154" s="135"/>
      <c r="H154" s="135"/>
      <c r="I154" s="135"/>
      <c r="J154" s="135"/>
      <c r="K154" s="135"/>
      <c r="L154" s="135"/>
      <c r="M154" s="135"/>
      <c r="N154" s="135"/>
      <c r="O154" s="135"/>
      <c r="P154" s="135"/>
      <c r="Q154" s="135"/>
      <c r="R154" s="135"/>
      <c r="S154" s="135"/>
      <c r="T154" s="135"/>
    </row>
    <row r="155" spans="6:20">
      <c r="F155" s="135"/>
      <c r="G155" s="135"/>
      <c r="H155" s="135"/>
      <c r="I155" s="135"/>
      <c r="J155" s="135"/>
      <c r="K155" s="135"/>
      <c r="L155" s="135"/>
      <c r="M155" s="135"/>
      <c r="N155" s="135"/>
      <c r="O155" s="135"/>
      <c r="P155" s="135"/>
      <c r="Q155" s="135"/>
      <c r="R155" s="135"/>
      <c r="S155" s="135"/>
      <c r="T155" s="135"/>
    </row>
    <row r="156" spans="6:20">
      <c r="F156" s="135"/>
      <c r="G156" s="135"/>
      <c r="H156" s="135"/>
      <c r="I156" s="135"/>
      <c r="J156" s="135"/>
      <c r="K156" s="135"/>
      <c r="L156" s="135"/>
      <c r="M156" s="135"/>
      <c r="N156" s="135"/>
      <c r="O156" s="135"/>
      <c r="P156" s="135"/>
      <c r="Q156" s="135"/>
      <c r="R156" s="135"/>
      <c r="S156" s="135"/>
      <c r="T156" s="135"/>
    </row>
    <row r="157" spans="6:20">
      <c r="F157" s="135"/>
      <c r="G157" s="135"/>
      <c r="H157" s="135"/>
      <c r="I157" s="135"/>
      <c r="J157" s="135"/>
      <c r="K157" s="135"/>
      <c r="L157" s="135"/>
      <c r="M157" s="135"/>
      <c r="N157" s="135"/>
      <c r="O157" s="135"/>
      <c r="P157" s="135"/>
      <c r="Q157" s="135"/>
      <c r="R157" s="135"/>
      <c r="S157" s="135"/>
      <c r="T157" s="135"/>
    </row>
    <row r="158" spans="6:20">
      <c r="F158" s="135"/>
      <c r="G158" s="135"/>
      <c r="H158" s="135"/>
      <c r="I158" s="135"/>
      <c r="J158" s="135"/>
      <c r="K158" s="135"/>
      <c r="L158" s="135"/>
      <c r="M158" s="135"/>
      <c r="N158" s="135"/>
      <c r="O158" s="135"/>
      <c r="P158" s="135"/>
      <c r="Q158" s="135"/>
      <c r="R158" s="135"/>
      <c r="S158" s="135"/>
      <c r="T158" s="135"/>
    </row>
    <row r="159" spans="6:20">
      <c r="F159" s="135"/>
      <c r="G159" s="135"/>
      <c r="H159" s="135"/>
      <c r="I159" s="135"/>
      <c r="J159" s="135"/>
      <c r="K159" s="135"/>
      <c r="L159" s="135"/>
      <c r="M159" s="135"/>
      <c r="N159" s="135"/>
      <c r="O159" s="135"/>
      <c r="P159" s="135"/>
      <c r="Q159" s="135"/>
      <c r="R159" s="135"/>
      <c r="S159" s="135"/>
      <c r="T159" s="135"/>
    </row>
    <row r="160" spans="6:20">
      <c r="F160" s="135"/>
      <c r="G160" s="135"/>
      <c r="H160" s="135"/>
      <c r="I160" s="135"/>
      <c r="J160" s="135"/>
      <c r="K160" s="135"/>
      <c r="L160" s="135"/>
      <c r="M160" s="135"/>
      <c r="N160" s="135"/>
      <c r="O160" s="135"/>
      <c r="P160" s="135"/>
      <c r="Q160" s="135"/>
      <c r="R160" s="135"/>
      <c r="S160" s="135"/>
      <c r="T160" s="135"/>
    </row>
    <row r="161" spans="6:20">
      <c r="F161" s="135"/>
      <c r="G161" s="135"/>
      <c r="H161" s="135"/>
      <c r="I161" s="135"/>
      <c r="J161" s="135"/>
      <c r="K161" s="135"/>
      <c r="L161" s="135"/>
      <c r="M161" s="135"/>
      <c r="N161" s="135"/>
      <c r="O161" s="135"/>
      <c r="P161" s="135"/>
      <c r="Q161" s="135"/>
      <c r="R161" s="135"/>
      <c r="S161" s="135"/>
      <c r="T161" s="135"/>
    </row>
    <row r="162" spans="6:20">
      <c r="F162" s="135"/>
      <c r="G162" s="135"/>
      <c r="H162" s="135"/>
      <c r="I162" s="135"/>
      <c r="J162" s="135"/>
      <c r="K162" s="135"/>
      <c r="L162" s="135"/>
      <c r="M162" s="135"/>
      <c r="N162" s="135"/>
      <c r="O162" s="135"/>
      <c r="P162" s="135"/>
      <c r="Q162" s="135"/>
      <c r="R162" s="135"/>
      <c r="S162" s="135"/>
      <c r="T162" s="135"/>
    </row>
    <row r="163" spans="6:20">
      <c r="F163" s="135"/>
      <c r="G163" s="135"/>
      <c r="H163" s="135"/>
      <c r="I163" s="135"/>
      <c r="J163" s="135"/>
      <c r="K163" s="135"/>
      <c r="L163" s="135"/>
      <c r="M163" s="135"/>
      <c r="N163" s="135"/>
      <c r="O163" s="135"/>
      <c r="P163" s="135"/>
      <c r="Q163" s="135"/>
      <c r="R163" s="135"/>
      <c r="S163" s="135"/>
      <c r="T163" s="135"/>
    </row>
    <row r="164" spans="6:20">
      <c r="F164" s="135"/>
      <c r="G164" s="135"/>
      <c r="H164" s="135"/>
      <c r="I164" s="135"/>
      <c r="J164" s="135"/>
      <c r="K164" s="135"/>
      <c r="L164" s="135"/>
      <c r="M164" s="135"/>
      <c r="N164" s="135"/>
      <c r="O164" s="135"/>
      <c r="P164" s="135"/>
      <c r="Q164" s="135"/>
      <c r="R164" s="135"/>
      <c r="S164" s="135"/>
      <c r="T164" s="135"/>
    </row>
    <row r="165" spans="6:20">
      <c r="F165" s="135"/>
      <c r="G165" s="135"/>
      <c r="H165" s="135"/>
      <c r="I165" s="135"/>
      <c r="J165" s="135"/>
      <c r="K165" s="135"/>
      <c r="L165" s="135"/>
      <c r="M165" s="135"/>
      <c r="N165" s="135"/>
      <c r="O165" s="135"/>
      <c r="P165" s="135"/>
      <c r="Q165" s="135"/>
      <c r="R165" s="135"/>
      <c r="S165" s="135"/>
      <c r="T165" s="135"/>
    </row>
    <row r="166" spans="6:20">
      <c r="F166" s="135"/>
      <c r="G166" s="135"/>
      <c r="H166" s="135"/>
      <c r="I166" s="135"/>
      <c r="J166" s="135"/>
      <c r="K166" s="135"/>
      <c r="L166" s="135"/>
      <c r="M166" s="135"/>
      <c r="N166" s="135"/>
      <c r="O166" s="135"/>
      <c r="P166" s="135"/>
      <c r="Q166" s="135"/>
      <c r="R166" s="135"/>
      <c r="S166" s="135"/>
      <c r="T166" s="135"/>
    </row>
    <row r="167" spans="6:20">
      <c r="F167" s="135"/>
      <c r="G167" s="135"/>
      <c r="H167" s="135"/>
      <c r="I167" s="135"/>
      <c r="J167" s="135"/>
      <c r="K167" s="135"/>
      <c r="L167" s="135"/>
      <c r="M167" s="135"/>
      <c r="N167" s="135"/>
      <c r="O167" s="135"/>
      <c r="P167" s="135"/>
      <c r="Q167" s="135"/>
      <c r="R167" s="135"/>
      <c r="S167" s="135"/>
      <c r="T167" s="135"/>
    </row>
    <row r="168" spans="6:20">
      <c r="F168" s="135"/>
      <c r="G168" s="135"/>
      <c r="H168" s="135"/>
      <c r="I168" s="135"/>
      <c r="J168" s="135"/>
      <c r="K168" s="135"/>
      <c r="L168" s="135"/>
      <c r="M168" s="135"/>
      <c r="N168" s="135"/>
      <c r="O168" s="135"/>
      <c r="P168" s="135"/>
      <c r="Q168" s="135"/>
      <c r="R168" s="135"/>
      <c r="S168" s="135"/>
      <c r="T168" s="135"/>
    </row>
    <row r="169" spans="6:20">
      <c r="F169" s="135"/>
      <c r="G169" s="135"/>
      <c r="H169" s="135"/>
      <c r="I169" s="135"/>
      <c r="J169" s="135"/>
      <c r="K169" s="135"/>
      <c r="L169" s="135"/>
      <c r="M169" s="135"/>
      <c r="N169" s="135"/>
      <c r="O169" s="135"/>
      <c r="P169" s="135"/>
      <c r="Q169" s="135"/>
      <c r="R169" s="135"/>
      <c r="S169" s="135"/>
      <c r="T169" s="135"/>
    </row>
    <row r="170" spans="6:20">
      <c r="F170" s="135"/>
      <c r="G170" s="135"/>
      <c r="H170" s="135"/>
      <c r="I170" s="135"/>
      <c r="J170" s="135"/>
      <c r="K170" s="135"/>
      <c r="L170" s="135"/>
      <c r="M170" s="135"/>
      <c r="N170" s="135"/>
      <c r="O170" s="135"/>
      <c r="P170" s="135"/>
      <c r="Q170" s="135"/>
      <c r="R170" s="135"/>
      <c r="S170" s="135"/>
      <c r="T170" s="135"/>
    </row>
    <row r="171" spans="6:20">
      <c r="F171" s="135"/>
      <c r="G171" s="135"/>
      <c r="H171" s="135"/>
      <c r="I171" s="135"/>
      <c r="J171" s="135"/>
      <c r="K171" s="135"/>
      <c r="L171" s="135"/>
      <c r="M171" s="135"/>
      <c r="N171" s="135"/>
      <c r="O171" s="135"/>
      <c r="P171" s="135"/>
      <c r="Q171" s="135"/>
      <c r="R171" s="135"/>
      <c r="S171" s="135"/>
      <c r="T171" s="135"/>
    </row>
    <row r="172" spans="6:20">
      <c r="F172" s="135"/>
      <c r="G172" s="135"/>
      <c r="H172" s="135"/>
      <c r="I172" s="135"/>
      <c r="J172" s="135"/>
      <c r="K172" s="135"/>
      <c r="L172" s="135"/>
      <c r="M172" s="135"/>
      <c r="N172" s="135"/>
      <c r="O172" s="135"/>
      <c r="P172" s="135"/>
      <c r="Q172" s="135"/>
      <c r="R172" s="135"/>
      <c r="S172" s="135"/>
      <c r="T172" s="135"/>
    </row>
    <row r="173" spans="6:20">
      <c r="F173" s="135"/>
      <c r="G173" s="135"/>
      <c r="H173" s="135"/>
      <c r="I173" s="135"/>
      <c r="J173" s="135"/>
      <c r="K173" s="135"/>
      <c r="L173" s="135"/>
      <c r="M173" s="135"/>
      <c r="N173" s="135"/>
      <c r="O173" s="135"/>
      <c r="P173" s="135"/>
      <c r="Q173" s="135"/>
      <c r="R173" s="135"/>
      <c r="S173" s="135"/>
      <c r="T173" s="135"/>
    </row>
    <row r="174" spans="6:20">
      <c r="F174" s="135"/>
      <c r="G174" s="135"/>
      <c r="H174" s="135"/>
      <c r="I174" s="135"/>
      <c r="J174" s="135"/>
      <c r="K174" s="135"/>
      <c r="L174" s="135"/>
      <c r="M174" s="135"/>
      <c r="N174" s="135"/>
      <c r="O174" s="135"/>
      <c r="P174" s="135"/>
      <c r="Q174" s="135"/>
      <c r="R174" s="135"/>
      <c r="S174" s="135"/>
      <c r="T174" s="135"/>
    </row>
    <row r="175" spans="6:20">
      <c r="F175" s="135"/>
      <c r="G175" s="135"/>
      <c r="H175" s="135"/>
      <c r="I175" s="135"/>
      <c r="J175" s="135"/>
      <c r="K175" s="135"/>
      <c r="L175" s="135"/>
      <c r="M175" s="135"/>
      <c r="N175" s="135"/>
      <c r="O175" s="135"/>
      <c r="P175" s="135"/>
      <c r="Q175" s="135"/>
      <c r="R175" s="135"/>
      <c r="S175" s="135"/>
      <c r="T175" s="135"/>
    </row>
    <row r="176" spans="6:20">
      <c r="F176" s="135"/>
      <c r="G176" s="135"/>
      <c r="H176" s="135"/>
      <c r="I176" s="135"/>
      <c r="J176" s="135"/>
      <c r="K176" s="135"/>
      <c r="L176" s="135"/>
      <c r="M176" s="135"/>
      <c r="N176" s="135"/>
      <c r="O176" s="135"/>
      <c r="P176" s="135"/>
      <c r="Q176" s="135"/>
      <c r="R176" s="135"/>
      <c r="S176" s="135"/>
      <c r="T176" s="135"/>
    </row>
    <row r="177" spans="6:20">
      <c r="F177" s="135"/>
      <c r="G177" s="135"/>
      <c r="H177" s="135"/>
      <c r="I177" s="135"/>
      <c r="J177" s="135"/>
      <c r="K177" s="135"/>
      <c r="L177" s="135"/>
      <c r="M177" s="135"/>
      <c r="N177" s="135"/>
      <c r="O177" s="135"/>
      <c r="P177" s="135"/>
      <c r="Q177" s="135"/>
      <c r="R177" s="135"/>
      <c r="S177" s="135"/>
      <c r="T177" s="135"/>
    </row>
    <row r="178" spans="6:20">
      <c r="F178" s="135"/>
      <c r="G178" s="135"/>
      <c r="H178" s="135"/>
      <c r="I178" s="135"/>
      <c r="J178" s="135"/>
      <c r="K178" s="135"/>
      <c r="L178" s="135"/>
      <c r="M178" s="135"/>
      <c r="N178" s="135"/>
      <c r="O178" s="135"/>
      <c r="P178" s="135"/>
      <c r="Q178" s="135"/>
      <c r="R178" s="135"/>
      <c r="S178" s="135"/>
      <c r="T178" s="135"/>
    </row>
    <row r="179" spans="6:20">
      <c r="F179" s="135"/>
      <c r="G179" s="135"/>
      <c r="H179" s="135"/>
      <c r="I179" s="135"/>
      <c r="J179" s="135"/>
      <c r="K179" s="135"/>
      <c r="L179" s="135"/>
      <c r="M179" s="135"/>
      <c r="N179" s="135"/>
      <c r="O179" s="135"/>
      <c r="P179" s="135"/>
      <c r="Q179" s="135"/>
      <c r="R179" s="135"/>
      <c r="S179" s="135"/>
      <c r="T179" s="135"/>
    </row>
    <row r="180" spans="6:20">
      <c r="F180" s="135"/>
      <c r="G180" s="135"/>
      <c r="H180" s="135"/>
      <c r="I180" s="135"/>
      <c r="J180" s="135"/>
      <c r="K180" s="135"/>
      <c r="L180" s="135"/>
      <c r="M180" s="135"/>
      <c r="N180" s="135"/>
      <c r="O180" s="135"/>
      <c r="P180" s="135"/>
      <c r="Q180" s="135"/>
      <c r="R180" s="135"/>
      <c r="S180" s="135"/>
      <c r="T180" s="135"/>
    </row>
    <row r="181" spans="6:20">
      <c r="F181" s="135"/>
      <c r="G181" s="135"/>
      <c r="H181" s="135"/>
      <c r="I181" s="135"/>
      <c r="J181" s="135"/>
      <c r="K181" s="135"/>
      <c r="L181" s="135"/>
      <c r="M181" s="135"/>
      <c r="N181" s="135"/>
      <c r="O181" s="135"/>
      <c r="P181" s="135"/>
      <c r="Q181" s="135"/>
      <c r="R181" s="135"/>
      <c r="S181" s="135"/>
      <c r="T181" s="135"/>
    </row>
    <row r="182" spans="6:20">
      <c r="F182" s="135"/>
      <c r="G182" s="135"/>
      <c r="H182" s="135"/>
      <c r="I182" s="135"/>
      <c r="J182" s="135"/>
      <c r="K182" s="135"/>
      <c r="L182" s="135"/>
      <c r="M182" s="135"/>
      <c r="N182" s="135"/>
      <c r="O182" s="135"/>
      <c r="P182" s="135"/>
      <c r="Q182" s="135"/>
      <c r="R182" s="135"/>
      <c r="S182" s="135"/>
      <c r="T182" s="135"/>
    </row>
    <row r="183" spans="6:20">
      <c r="F183" s="135"/>
      <c r="G183" s="135"/>
      <c r="H183" s="135"/>
      <c r="I183" s="135"/>
      <c r="J183" s="135"/>
      <c r="K183" s="135"/>
      <c r="L183" s="135"/>
      <c r="M183" s="135"/>
      <c r="N183" s="135"/>
      <c r="O183" s="135"/>
      <c r="P183" s="135"/>
      <c r="Q183" s="135"/>
      <c r="R183" s="135"/>
      <c r="S183" s="135"/>
      <c r="T183" s="135"/>
    </row>
    <row r="184" spans="6:20">
      <c r="F184" s="135"/>
      <c r="G184" s="135"/>
      <c r="H184" s="135"/>
      <c r="I184" s="135"/>
      <c r="J184" s="135"/>
      <c r="K184" s="135"/>
      <c r="L184" s="135"/>
      <c r="M184" s="135"/>
      <c r="N184" s="135"/>
      <c r="O184" s="135"/>
      <c r="P184" s="135"/>
      <c r="Q184" s="135"/>
      <c r="R184" s="135"/>
      <c r="S184" s="135"/>
      <c r="T184" s="135"/>
    </row>
    <row r="185" spans="6:20">
      <c r="F185" s="135"/>
      <c r="G185" s="135"/>
      <c r="H185" s="135"/>
      <c r="I185" s="135"/>
      <c r="J185" s="135"/>
      <c r="K185" s="135"/>
      <c r="L185" s="135"/>
      <c r="M185" s="135"/>
      <c r="N185" s="135"/>
      <c r="O185" s="135"/>
      <c r="P185" s="135"/>
      <c r="Q185" s="135"/>
      <c r="R185" s="135"/>
      <c r="S185" s="135"/>
      <c r="T185" s="135"/>
    </row>
    <row r="186" spans="6:20">
      <c r="F186" s="135"/>
      <c r="G186" s="135"/>
      <c r="H186" s="135"/>
      <c r="I186" s="135"/>
      <c r="J186" s="135"/>
      <c r="K186" s="135"/>
      <c r="L186" s="135"/>
      <c r="M186" s="135"/>
      <c r="N186" s="135"/>
      <c r="O186" s="135"/>
      <c r="P186" s="135"/>
      <c r="Q186" s="135"/>
      <c r="R186" s="135"/>
      <c r="S186" s="135"/>
      <c r="T186" s="135"/>
    </row>
    <row r="187" spans="6:20">
      <c r="F187" s="135"/>
      <c r="G187" s="135"/>
      <c r="H187" s="135"/>
      <c r="I187" s="135"/>
      <c r="J187" s="135"/>
      <c r="K187" s="135"/>
      <c r="L187" s="135"/>
      <c r="M187" s="135"/>
      <c r="N187" s="135"/>
      <c r="O187" s="135"/>
      <c r="P187" s="135"/>
      <c r="Q187" s="135"/>
      <c r="R187" s="135"/>
      <c r="S187" s="135"/>
      <c r="T187" s="135"/>
    </row>
    <row r="188" spans="6:20">
      <c r="F188" s="135"/>
      <c r="G188" s="135"/>
      <c r="H188" s="135"/>
      <c r="I188" s="135"/>
      <c r="J188" s="135"/>
      <c r="K188" s="135"/>
      <c r="L188" s="135"/>
      <c r="M188" s="135"/>
      <c r="N188" s="135"/>
      <c r="O188" s="135"/>
      <c r="P188" s="135"/>
      <c r="Q188" s="135"/>
      <c r="R188" s="135"/>
      <c r="S188" s="135"/>
      <c r="T188" s="135"/>
    </row>
    <row r="189" spans="6:20">
      <c r="F189" s="135"/>
      <c r="G189" s="135"/>
      <c r="H189" s="135"/>
      <c r="I189" s="135"/>
      <c r="J189" s="135"/>
      <c r="K189" s="135"/>
      <c r="L189" s="135"/>
      <c r="M189" s="135"/>
      <c r="N189" s="135"/>
      <c r="O189" s="135"/>
      <c r="P189" s="135"/>
      <c r="Q189" s="135"/>
      <c r="R189" s="135"/>
      <c r="S189" s="135"/>
      <c r="T189" s="135"/>
    </row>
    <row r="190" spans="6:20">
      <c r="F190" s="135"/>
      <c r="G190" s="135"/>
      <c r="H190" s="135"/>
      <c r="I190" s="135"/>
      <c r="J190" s="135"/>
      <c r="K190" s="135"/>
      <c r="L190" s="135"/>
      <c r="M190" s="135"/>
      <c r="N190" s="135"/>
      <c r="O190" s="135"/>
      <c r="P190" s="135"/>
      <c r="Q190" s="135"/>
      <c r="R190" s="135"/>
      <c r="S190" s="135"/>
      <c r="T190" s="135"/>
    </row>
    <row r="191" spans="6:20">
      <c r="F191" s="135"/>
      <c r="G191" s="135"/>
      <c r="H191" s="135"/>
      <c r="I191" s="135"/>
      <c r="J191" s="135"/>
      <c r="K191" s="135"/>
      <c r="L191" s="135"/>
      <c r="M191" s="135"/>
      <c r="N191" s="135"/>
      <c r="O191" s="135"/>
      <c r="P191" s="135"/>
      <c r="Q191" s="135"/>
      <c r="R191" s="135"/>
      <c r="S191" s="135"/>
      <c r="T191" s="135"/>
    </row>
    <row r="192" spans="6:20">
      <c r="F192" s="135"/>
      <c r="G192" s="135"/>
      <c r="H192" s="135"/>
      <c r="I192" s="135"/>
      <c r="J192" s="135"/>
      <c r="K192" s="135"/>
      <c r="L192" s="135"/>
      <c r="M192" s="135"/>
      <c r="N192" s="135"/>
      <c r="O192" s="135"/>
      <c r="P192" s="135"/>
      <c r="Q192" s="135"/>
      <c r="R192" s="135"/>
      <c r="S192" s="135"/>
      <c r="T192" s="135"/>
    </row>
    <row r="193" spans="6:20">
      <c r="F193" s="135"/>
      <c r="G193" s="135"/>
      <c r="H193" s="135"/>
      <c r="I193" s="135"/>
      <c r="J193" s="135"/>
      <c r="K193" s="135"/>
      <c r="L193" s="135"/>
      <c r="M193" s="135"/>
      <c r="N193" s="135"/>
      <c r="O193" s="135"/>
      <c r="P193" s="135"/>
      <c r="Q193" s="135"/>
      <c r="R193" s="135"/>
      <c r="S193" s="135"/>
      <c r="T193" s="135"/>
    </row>
    <row r="194" spans="6:20">
      <c r="F194" s="135"/>
      <c r="G194" s="135"/>
      <c r="H194" s="135"/>
      <c r="I194" s="135"/>
      <c r="J194" s="135"/>
      <c r="K194" s="135"/>
      <c r="L194" s="135"/>
      <c r="M194" s="135"/>
      <c r="N194" s="135"/>
      <c r="O194" s="135"/>
      <c r="P194" s="135"/>
      <c r="Q194" s="135"/>
      <c r="R194" s="135"/>
      <c r="S194" s="135"/>
      <c r="T194" s="135"/>
    </row>
    <row r="195" spans="6:20">
      <c r="F195" s="135"/>
      <c r="G195" s="135"/>
      <c r="H195" s="135"/>
      <c r="I195" s="135"/>
      <c r="J195" s="135"/>
      <c r="K195" s="135"/>
      <c r="L195" s="135"/>
      <c r="M195" s="135"/>
      <c r="N195" s="135"/>
      <c r="O195" s="135"/>
      <c r="P195" s="135"/>
      <c r="Q195" s="135"/>
      <c r="R195" s="135"/>
      <c r="S195" s="135"/>
      <c r="T195" s="135"/>
    </row>
    <row r="196" spans="6:20">
      <c r="F196" s="135"/>
      <c r="G196" s="135"/>
      <c r="H196" s="135"/>
      <c r="I196" s="135"/>
      <c r="J196" s="135"/>
      <c r="K196" s="135"/>
      <c r="L196" s="135"/>
      <c r="M196" s="135"/>
      <c r="N196" s="135"/>
      <c r="O196" s="135"/>
      <c r="P196" s="135"/>
      <c r="Q196" s="135"/>
      <c r="R196" s="135"/>
      <c r="S196" s="135"/>
      <c r="T196" s="135"/>
    </row>
    <row r="197" spans="6:20">
      <c r="F197" s="135"/>
      <c r="G197" s="135"/>
      <c r="H197" s="135"/>
      <c r="I197" s="135"/>
      <c r="J197" s="135"/>
      <c r="K197" s="135"/>
      <c r="L197" s="135"/>
      <c r="M197" s="135"/>
      <c r="N197" s="135"/>
      <c r="O197" s="135"/>
      <c r="P197" s="135"/>
      <c r="Q197" s="135"/>
      <c r="R197" s="135"/>
      <c r="S197" s="135"/>
      <c r="T197" s="135"/>
    </row>
    <row r="198" spans="6:20">
      <c r="F198" s="135"/>
      <c r="G198" s="135"/>
      <c r="H198" s="135"/>
      <c r="I198" s="135"/>
      <c r="J198" s="135"/>
      <c r="K198" s="135"/>
      <c r="L198" s="135"/>
      <c r="M198" s="135"/>
      <c r="N198" s="135"/>
      <c r="O198" s="135"/>
      <c r="P198" s="135"/>
      <c r="Q198" s="135"/>
      <c r="R198" s="135"/>
      <c r="S198" s="135"/>
      <c r="T198" s="135"/>
    </row>
    <row r="199" spans="6:20">
      <c r="F199" s="135"/>
      <c r="G199" s="135"/>
      <c r="H199" s="135"/>
      <c r="I199" s="135"/>
      <c r="J199" s="135"/>
      <c r="K199" s="135"/>
      <c r="L199" s="135"/>
      <c r="M199" s="135"/>
      <c r="N199" s="135"/>
      <c r="O199" s="135"/>
      <c r="P199" s="135"/>
      <c r="Q199" s="135"/>
      <c r="R199" s="135"/>
      <c r="S199" s="135"/>
      <c r="T199" s="135"/>
    </row>
    <row r="200" spans="6:20">
      <c r="F200" s="135"/>
      <c r="G200" s="135"/>
      <c r="H200" s="135"/>
      <c r="I200" s="135"/>
      <c r="J200" s="135"/>
      <c r="K200" s="135"/>
      <c r="L200" s="135"/>
      <c r="M200" s="135"/>
      <c r="N200" s="135"/>
      <c r="O200" s="135"/>
      <c r="P200" s="135"/>
      <c r="Q200" s="135"/>
      <c r="R200" s="135"/>
      <c r="S200" s="135"/>
      <c r="T200" s="135"/>
    </row>
    <row r="201" spans="6:20">
      <c r="F201" s="135"/>
      <c r="G201" s="135"/>
      <c r="H201" s="135"/>
      <c r="I201" s="135"/>
      <c r="J201" s="135"/>
      <c r="K201" s="135"/>
      <c r="L201" s="135"/>
      <c r="M201" s="135"/>
      <c r="N201" s="135"/>
      <c r="O201" s="135"/>
      <c r="P201" s="135"/>
      <c r="Q201" s="135"/>
      <c r="R201" s="135"/>
      <c r="S201" s="135"/>
      <c r="T201" s="135"/>
    </row>
    <row r="202" spans="6:20">
      <c r="F202" s="135"/>
      <c r="G202" s="135"/>
      <c r="H202" s="135"/>
      <c r="I202" s="135"/>
      <c r="J202" s="135"/>
      <c r="K202" s="135"/>
      <c r="L202" s="135"/>
      <c r="M202" s="135"/>
      <c r="N202" s="135"/>
      <c r="O202" s="135"/>
      <c r="P202" s="135"/>
      <c r="Q202" s="135"/>
      <c r="R202" s="135"/>
      <c r="S202" s="135"/>
      <c r="T202" s="135"/>
    </row>
    <row r="203" spans="6:20">
      <c r="F203" s="135"/>
      <c r="G203" s="135"/>
      <c r="H203" s="135"/>
      <c r="I203" s="135"/>
      <c r="J203" s="135"/>
      <c r="K203" s="135"/>
      <c r="L203" s="135"/>
      <c r="M203" s="135"/>
      <c r="N203" s="135"/>
      <c r="O203" s="135"/>
      <c r="P203" s="135"/>
      <c r="Q203" s="135"/>
      <c r="R203" s="135"/>
      <c r="S203" s="135"/>
      <c r="T203" s="135"/>
    </row>
    <row r="204" spans="6:20">
      <c r="F204" s="135"/>
      <c r="G204" s="135"/>
      <c r="H204" s="135"/>
      <c r="I204" s="135"/>
      <c r="J204" s="135"/>
      <c r="K204" s="135"/>
      <c r="L204" s="135"/>
      <c r="M204" s="135"/>
      <c r="N204" s="135"/>
      <c r="O204" s="135"/>
      <c r="P204" s="135"/>
      <c r="Q204" s="135"/>
      <c r="R204" s="135"/>
      <c r="S204" s="135"/>
      <c r="T204" s="135"/>
    </row>
    <row r="205" spans="6:20">
      <c r="F205" s="135"/>
      <c r="G205" s="135"/>
      <c r="H205" s="135"/>
      <c r="I205" s="135"/>
      <c r="J205" s="135"/>
      <c r="K205" s="135"/>
      <c r="L205" s="135"/>
      <c r="M205" s="135"/>
      <c r="N205" s="135"/>
      <c r="O205" s="135"/>
      <c r="P205" s="135"/>
      <c r="Q205" s="135"/>
      <c r="R205" s="135"/>
      <c r="S205" s="135"/>
      <c r="T205" s="135"/>
    </row>
    <row r="206" spans="6:20">
      <c r="F206" s="135"/>
      <c r="G206" s="135"/>
      <c r="H206" s="135"/>
      <c r="I206" s="135"/>
      <c r="J206" s="135"/>
      <c r="K206" s="135"/>
      <c r="L206" s="135"/>
      <c r="M206" s="135"/>
      <c r="N206" s="135"/>
      <c r="O206" s="135"/>
      <c r="P206" s="135"/>
      <c r="Q206" s="135"/>
      <c r="R206" s="135"/>
      <c r="S206" s="135"/>
      <c r="T206" s="135"/>
    </row>
    <row r="207" spans="6:20">
      <c r="F207" s="135"/>
      <c r="G207" s="135"/>
      <c r="H207" s="135"/>
      <c r="I207" s="135"/>
      <c r="J207" s="135"/>
      <c r="K207" s="135"/>
      <c r="L207" s="135"/>
      <c r="M207" s="135"/>
      <c r="N207" s="135"/>
      <c r="O207" s="135"/>
      <c r="P207" s="135"/>
      <c r="Q207" s="135"/>
      <c r="R207" s="135"/>
      <c r="S207" s="135"/>
      <c r="T207" s="135"/>
    </row>
    <row r="208" spans="6:20">
      <c r="F208" s="135"/>
      <c r="G208" s="135"/>
      <c r="H208" s="135"/>
      <c r="I208" s="135"/>
      <c r="J208" s="135"/>
      <c r="K208" s="135"/>
      <c r="L208" s="135"/>
      <c r="M208" s="135"/>
      <c r="N208" s="135"/>
      <c r="O208" s="135"/>
      <c r="P208" s="135"/>
      <c r="Q208" s="135"/>
      <c r="R208" s="135"/>
      <c r="S208" s="135"/>
      <c r="T208" s="135"/>
    </row>
    <row r="209" spans="6:20">
      <c r="F209" s="135"/>
      <c r="G209" s="135"/>
      <c r="H209" s="135"/>
      <c r="I209" s="135"/>
      <c r="J209" s="135"/>
      <c r="K209" s="135"/>
      <c r="L209" s="135"/>
      <c r="M209" s="135"/>
      <c r="N209" s="135"/>
      <c r="O209" s="135"/>
      <c r="P209" s="135"/>
      <c r="Q209" s="135"/>
      <c r="R209" s="135"/>
      <c r="S209" s="135"/>
      <c r="T209" s="135"/>
    </row>
    <row r="210" spans="6:20">
      <c r="F210" s="135"/>
      <c r="G210" s="135"/>
      <c r="H210" s="135"/>
      <c r="I210" s="135"/>
      <c r="J210" s="135"/>
      <c r="K210" s="135"/>
      <c r="L210" s="135"/>
      <c r="M210" s="135"/>
      <c r="N210" s="135"/>
      <c r="O210" s="135"/>
      <c r="P210" s="135"/>
      <c r="Q210" s="135"/>
      <c r="R210" s="135"/>
      <c r="S210" s="135"/>
      <c r="T210" s="135"/>
    </row>
    <row r="211" spans="6:20">
      <c r="F211" s="135"/>
      <c r="G211" s="135"/>
      <c r="H211" s="135"/>
      <c r="I211" s="135"/>
      <c r="J211" s="135"/>
      <c r="K211" s="135"/>
      <c r="L211" s="135"/>
      <c r="M211" s="135"/>
      <c r="N211" s="135"/>
      <c r="O211" s="135"/>
      <c r="P211" s="135"/>
      <c r="Q211" s="135"/>
      <c r="R211" s="135"/>
      <c r="S211" s="135"/>
      <c r="T211" s="135"/>
    </row>
    <row r="212" spans="6:20">
      <c r="F212" s="135"/>
      <c r="G212" s="135"/>
      <c r="H212" s="135"/>
      <c r="I212" s="135"/>
      <c r="J212" s="135"/>
      <c r="K212" s="135"/>
      <c r="L212" s="135"/>
      <c r="M212" s="135"/>
      <c r="N212" s="135"/>
      <c r="O212" s="135"/>
      <c r="P212" s="135"/>
      <c r="Q212" s="135"/>
      <c r="R212" s="135"/>
      <c r="S212" s="135"/>
      <c r="T212" s="135"/>
    </row>
    <row r="213" spans="6:20">
      <c r="F213" s="135"/>
      <c r="G213" s="135"/>
      <c r="H213" s="135"/>
      <c r="I213" s="135"/>
      <c r="J213" s="135"/>
      <c r="K213" s="135"/>
      <c r="L213" s="135"/>
      <c r="M213" s="135"/>
      <c r="N213" s="135"/>
      <c r="O213" s="135"/>
      <c r="P213" s="135"/>
      <c r="Q213" s="135"/>
      <c r="R213" s="135"/>
      <c r="S213" s="135"/>
      <c r="T213" s="135"/>
    </row>
    <row r="214" spans="6:20">
      <c r="F214" s="135"/>
      <c r="G214" s="135"/>
      <c r="H214" s="135"/>
      <c r="I214" s="135"/>
      <c r="J214" s="135"/>
      <c r="K214" s="135"/>
      <c r="L214" s="135"/>
      <c r="M214" s="135"/>
      <c r="N214" s="135"/>
      <c r="O214" s="135"/>
      <c r="P214" s="135"/>
      <c r="Q214" s="135"/>
      <c r="R214" s="135"/>
      <c r="S214" s="135"/>
      <c r="T214" s="135"/>
    </row>
    <row r="215" spans="6:20">
      <c r="F215" s="135"/>
      <c r="G215" s="135"/>
      <c r="H215" s="135"/>
      <c r="I215" s="135"/>
      <c r="J215" s="135"/>
      <c r="K215" s="135"/>
      <c r="L215" s="135"/>
      <c r="M215" s="135"/>
      <c r="N215" s="135"/>
      <c r="O215" s="135"/>
      <c r="P215" s="135"/>
      <c r="Q215" s="135"/>
      <c r="R215" s="135"/>
      <c r="S215" s="135"/>
      <c r="T215" s="135"/>
    </row>
    <row r="216" spans="6:20">
      <c r="F216" s="135"/>
      <c r="G216" s="135"/>
      <c r="H216" s="135"/>
      <c r="I216" s="135"/>
      <c r="J216" s="135"/>
      <c r="K216" s="135"/>
      <c r="L216" s="135"/>
      <c r="M216" s="135"/>
      <c r="N216" s="135"/>
      <c r="O216" s="135"/>
      <c r="P216" s="135"/>
      <c r="Q216" s="135"/>
      <c r="R216" s="135"/>
      <c r="S216" s="135"/>
      <c r="T216" s="135"/>
    </row>
    <row r="217" spans="6:20">
      <c r="F217" s="135"/>
      <c r="G217" s="135"/>
      <c r="H217" s="135"/>
      <c r="I217" s="135"/>
      <c r="J217" s="135"/>
      <c r="K217" s="135"/>
      <c r="L217" s="135"/>
      <c r="M217" s="135"/>
      <c r="N217" s="135"/>
      <c r="O217" s="135"/>
      <c r="P217" s="135"/>
      <c r="Q217" s="135"/>
      <c r="R217" s="135"/>
      <c r="S217" s="135"/>
      <c r="T217" s="135"/>
    </row>
    <row r="218" spans="6:20">
      <c r="F218" s="135"/>
      <c r="G218" s="135"/>
      <c r="H218" s="135"/>
      <c r="I218" s="135"/>
      <c r="J218" s="135"/>
      <c r="K218" s="135"/>
      <c r="L218" s="135"/>
      <c r="M218" s="135"/>
      <c r="N218" s="135"/>
      <c r="O218" s="135"/>
      <c r="P218" s="135"/>
      <c r="Q218" s="135"/>
      <c r="R218" s="135"/>
      <c r="S218" s="135"/>
      <c r="T218" s="135"/>
    </row>
    <row r="219" spans="6:20">
      <c r="F219" s="135"/>
      <c r="G219" s="135"/>
      <c r="H219" s="135"/>
      <c r="I219" s="135"/>
      <c r="J219" s="135"/>
      <c r="K219" s="135"/>
      <c r="L219" s="135"/>
      <c r="M219" s="135"/>
      <c r="N219" s="135"/>
      <c r="O219" s="135"/>
      <c r="P219" s="135"/>
      <c r="Q219" s="135"/>
      <c r="R219" s="135"/>
      <c r="S219" s="135"/>
      <c r="T219" s="135"/>
    </row>
    <row r="220" spans="6:20">
      <c r="F220" s="135"/>
      <c r="G220" s="135"/>
      <c r="H220" s="135"/>
      <c r="I220" s="135"/>
      <c r="J220" s="135"/>
      <c r="K220" s="135"/>
      <c r="L220" s="135"/>
      <c r="M220" s="135"/>
      <c r="N220" s="135"/>
      <c r="O220" s="135"/>
      <c r="P220" s="135"/>
      <c r="Q220" s="135"/>
      <c r="R220" s="135"/>
      <c r="S220" s="135"/>
      <c r="T220" s="135"/>
    </row>
    <row r="221" spans="6:20">
      <c r="F221" s="135"/>
      <c r="G221" s="135"/>
      <c r="H221" s="135"/>
      <c r="I221" s="135"/>
      <c r="J221" s="135"/>
      <c r="K221" s="135"/>
      <c r="L221" s="135"/>
      <c r="M221" s="135"/>
      <c r="N221" s="135"/>
      <c r="O221" s="135"/>
      <c r="P221" s="135"/>
      <c r="Q221" s="135"/>
      <c r="R221" s="135"/>
      <c r="S221" s="135"/>
      <c r="T221" s="135"/>
    </row>
    <row r="222" spans="6:20">
      <c r="F222" s="135"/>
      <c r="G222" s="135"/>
      <c r="H222" s="135"/>
      <c r="I222" s="135"/>
      <c r="J222" s="135"/>
      <c r="K222" s="135"/>
      <c r="L222" s="135"/>
      <c r="M222" s="135"/>
      <c r="N222" s="135"/>
      <c r="O222" s="135"/>
      <c r="P222" s="135"/>
      <c r="Q222" s="135"/>
      <c r="R222" s="135"/>
      <c r="S222" s="135"/>
      <c r="T222" s="135"/>
    </row>
    <row r="223" spans="6:20">
      <c r="F223" s="135"/>
      <c r="G223" s="135"/>
      <c r="H223" s="135"/>
      <c r="I223" s="135"/>
      <c r="J223" s="135"/>
      <c r="K223" s="135"/>
      <c r="L223" s="135"/>
      <c r="M223" s="135"/>
      <c r="N223" s="135"/>
      <c r="O223" s="135"/>
      <c r="P223" s="135"/>
      <c r="Q223" s="135"/>
      <c r="R223" s="135"/>
      <c r="S223" s="135"/>
      <c r="T223" s="135"/>
    </row>
    <row r="224" spans="6:20">
      <c r="F224" s="135"/>
      <c r="G224" s="135"/>
      <c r="H224" s="135"/>
      <c r="I224" s="135"/>
      <c r="J224" s="135"/>
      <c r="K224" s="135"/>
      <c r="L224" s="135"/>
      <c r="M224" s="135"/>
      <c r="N224" s="135"/>
      <c r="O224" s="135"/>
      <c r="P224" s="135"/>
      <c r="Q224" s="135"/>
      <c r="R224" s="135"/>
      <c r="S224" s="135"/>
      <c r="T224" s="135"/>
    </row>
    <row r="225" spans="6:20">
      <c r="F225" s="135"/>
      <c r="G225" s="135"/>
      <c r="H225" s="135"/>
      <c r="I225" s="135"/>
      <c r="J225" s="135"/>
      <c r="K225" s="135"/>
      <c r="L225" s="135"/>
      <c r="M225" s="135"/>
      <c r="N225" s="135"/>
      <c r="O225" s="135"/>
      <c r="P225" s="135"/>
      <c r="Q225" s="135"/>
      <c r="R225" s="135"/>
      <c r="S225" s="135"/>
      <c r="T225" s="135"/>
    </row>
    <row r="226" spans="6:20">
      <c r="F226" s="135"/>
      <c r="G226" s="135"/>
      <c r="H226" s="135"/>
      <c r="I226" s="135"/>
      <c r="J226" s="135"/>
      <c r="K226" s="135"/>
      <c r="L226" s="135"/>
      <c r="M226" s="135"/>
      <c r="N226" s="135"/>
      <c r="O226" s="135"/>
      <c r="P226" s="135"/>
      <c r="Q226" s="135"/>
      <c r="R226" s="135"/>
      <c r="S226" s="135"/>
      <c r="T226" s="135"/>
    </row>
    <row r="227" spans="6:20">
      <c r="F227" s="135"/>
      <c r="G227" s="135"/>
      <c r="H227" s="135"/>
      <c r="I227" s="135"/>
      <c r="J227" s="135"/>
      <c r="K227" s="135"/>
      <c r="L227" s="135"/>
      <c r="M227" s="135"/>
      <c r="N227" s="135"/>
      <c r="O227" s="135"/>
      <c r="P227" s="135"/>
      <c r="Q227" s="135"/>
      <c r="R227" s="135"/>
      <c r="S227" s="135"/>
      <c r="T227" s="135"/>
    </row>
    <row r="228" spans="6:20">
      <c r="F228" s="135"/>
      <c r="G228" s="135"/>
      <c r="H228" s="135"/>
      <c r="I228" s="135"/>
      <c r="J228" s="135"/>
      <c r="K228" s="135"/>
      <c r="L228" s="135"/>
      <c r="M228" s="135"/>
      <c r="N228" s="135"/>
      <c r="O228" s="135"/>
      <c r="P228" s="135"/>
      <c r="Q228" s="135"/>
      <c r="R228" s="135"/>
      <c r="S228" s="135"/>
      <c r="T228" s="135"/>
    </row>
    <row r="229" spans="6:20">
      <c r="F229" s="135"/>
      <c r="G229" s="135"/>
      <c r="H229" s="135"/>
      <c r="I229" s="135"/>
      <c r="J229" s="135"/>
      <c r="K229" s="135"/>
      <c r="L229" s="135"/>
      <c r="M229" s="135"/>
      <c r="N229" s="135"/>
      <c r="O229" s="135"/>
      <c r="P229" s="135"/>
      <c r="Q229" s="135"/>
      <c r="R229" s="135"/>
      <c r="S229" s="135"/>
      <c r="T229" s="135"/>
    </row>
    <row r="230" spans="6:20">
      <c r="F230" s="135"/>
      <c r="G230" s="135"/>
      <c r="H230" s="135"/>
      <c r="I230" s="135"/>
      <c r="J230" s="135"/>
      <c r="K230" s="135"/>
      <c r="L230" s="135"/>
      <c r="M230" s="135"/>
      <c r="N230" s="135"/>
      <c r="O230" s="135"/>
      <c r="P230" s="135"/>
      <c r="Q230" s="135"/>
      <c r="R230" s="135"/>
      <c r="S230" s="135"/>
      <c r="T230" s="135"/>
    </row>
    <row r="231" spans="6:20">
      <c r="F231" s="135"/>
      <c r="G231" s="135"/>
      <c r="H231" s="135"/>
      <c r="I231" s="135"/>
      <c r="J231" s="135"/>
      <c r="K231" s="135"/>
      <c r="L231" s="135"/>
      <c r="M231" s="135"/>
      <c r="N231" s="135"/>
      <c r="O231" s="135"/>
      <c r="P231" s="135"/>
      <c r="Q231" s="135"/>
      <c r="R231" s="135"/>
      <c r="S231" s="135"/>
      <c r="T231" s="135"/>
    </row>
    <row r="232" spans="6:20">
      <c r="F232" s="135"/>
      <c r="G232" s="135"/>
      <c r="H232" s="135"/>
      <c r="I232" s="135"/>
      <c r="J232" s="135"/>
      <c r="K232" s="135"/>
      <c r="L232" s="135"/>
      <c r="M232" s="135"/>
      <c r="N232" s="135"/>
      <c r="O232" s="135"/>
      <c r="P232" s="135"/>
      <c r="Q232" s="135"/>
      <c r="R232" s="135"/>
      <c r="S232" s="135"/>
      <c r="T232" s="135"/>
    </row>
    <row r="233" spans="6:20">
      <c r="F233" s="135"/>
      <c r="G233" s="135"/>
      <c r="H233" s="135"/>
      <c r="I233" s="135"/>
      <c r="J233" s="135"/>
      <c r="K233" s="135"/>
      <c r="L233" s="135"/>
      <c r="M233" s="135"/>
      <c r="N233" s="135"/>
      <c r="O233" s="135"/>
      <c r="P233" s="135"/>
      <c r="Q233" s="135"/>
      <c r="R233" s="135"/>
      <c r="S233" s="135"/>
      <c r="T233" s="135"/>
    </row>
    <row r="234" spans="6:20">
      <c r="F234" s="135"/>
      <c r="G234" s="135"/>
      <c r="H234" s="135"/>
      <c r="I234" s="135"/>
      <c r="J234" s="135"/>
      <c r="K234" s="135"/>
      <c r="L234" s="135"/>
      <c r="M234" s="135"/>
      <c r="N234" s="135"/>
      <c r="O234" s="135"/>
      <c r="P234" s="135"/>
      <c r="Q234" s="135"/>
      <c r="R234" s="135"/>
      <c r="S234" s="135"/>
      <c r="T234" s="135"/>
    </row>
    <row r="235" spans="6:20">
      <c r="F235" s="135"/>
      <c r="G235" s="135"/>
      <c r="H235" s="135"/>
      <c r="I235" s="135"/>
      <c r="J235" s="135"/>
      <c r="K235" s="135"/>
      <c r="L235" s="135"/>
      <c r="M235" s="135"/>
      <c r="N235" s="135"/>
      <c r="O235" s="135"/>
      <c r="P235" s="135"/>
      <c r="Q235" s="135"/>
      <c r="R235" s="135"/>
      <c r="S235" s="135"/>
      <c r="T235" s="135"/>
    </row>
    <row r="236" spans="6:20">
      <c r="F236" s="135"/>
      <c r="G236" s="135"/>
      <c r="H236" s="135"/>
      <c r="I236" s="135"/>
      <c r="J236" s="135"/>
      <c r="K236" s="135"/>
      <c r="L236" s="135"/>
      <c r="M236" s="135"/>
      <c r="N236" s="135"/>
      <c r="O236" s="135"/>
      <c r="P236" s="135"/>
      <c r="Q236" s="135"/>
      <c r="R236" s="135"/>
      <c r="S236" s="135"/>
      <c r="T236" s="135"/>
    </row>
    <row r="237" spans="6:20">
      <c r="F237" s="135"/>
      <c r="G237" s="135"/>
      <c r="H237" s="135"/>
      <c r="I237" s="135"/>
      <c r="J237" s="135"/>
      <c r="K237" s="135"/>
      <c r="L237" s="135"/>
      <c r="M237" s="135"/>
      <c r="N237" s="135"/>
      <c r="O237" s="135"/>
      <c r="P237" s="135"/>
      <c r="Q237" s="135"/>
      <c r="R237" s="135"/>
      <c r="S237" s="135"/>
      <c r="T237" s="135"/>
    </row>
    <row r="238" spans="6:20">
      <c r="F238" s="135"/>
      <c r="G238" s="135"/>
      <c r="H238" s="135"/>
      <c r="I238" s="135"/>
      <c r="J238" s="135"/>
      <c r="K238" s="135"/>
      <c r="L238" s="135"/>
      <c r="M238" s="135"/>
      <c r="N238" s="135"/>
      <c r="O238" s="135"/>
      <c r="P238" s="135"/>
      <c r="Q238" s="135"/>
      <c r="R238" s="135"/>
      <c r="S238" s="135"/>
      <c r="T238" s="135"/>
    </row>
    <row r="239" spans="6:20">
      <c r="F239" s="135"/>
      <c r="G239" s="135"/>
      <c r="H239" s="135"/>
      <c r="I239" s="135"/>
      <c r="J239" s="135"/>
      <c r="K239" s="135"/>
      <c r="L239" s="135"/>
      <c r="M239" s="135"/>
      <c r="N239" s="135"/>
      <c r="O239" s="135"/>
      <c r="P239" s="135"/>
      <c r="Q239" s="135"/>
      <c r="R239" s="135"/>
      <c r="S239" s="135"/>
      <c r="T239" s="135"/>
    </row>
    <row r="240" spans="6:20">
      <c r="F240" s="135"/>
      <c r="G240" s="135"/>
      <c r="H240" s="135"/>
      <c r="I240" s="135"/>
      <c r="J240" s="135"/>
      <c r="K240" s="135"/>
      <c r="L240" s="135"/>
      <c r="M240" s="135"/>
      <c r="N240" s="135"/>
      <c r="O240" s="135"/>
      <c r="P240" s="135"/>
      <c r="Q240" s="135"/>
      <c r="R240" s="135"/>
      <c r="S240" s="135"/>
      <c r="T240" s="135"/>
    </row>
    <row r="241" spans="6:20">
      <c r="F241" s="135"/>
      <c r="G241" s="135"/>
      <c r="H241" s="135"/>
      <c r="I241" s="135"/>
      <c r="J241" s="135"/>
      <c r="K241" s="135"/>
      <c r="L241" s="135"/>
      <c r="M241" s="135"/>
      <c r="N241" s="135"/>
      <c r="O241" s="135"/>
      <c r="P241" s="135"/>
      <c r="Q241" s="135"/>
      <c r="R241" s="135"/>
      <c r="S241" s="135"/>
      <c r="T241" s="135"/>
    </row>
    <row r="242" spans="6:20">
      <c r="F242" s="135"/>
      <c r="G242" s="135"/>
      <c r="H242" s="135"/>
      <c r="I242" s="135"/>
      <c r="J242" s="135"/>
      <c r="K242" s="135"/>
      <c r="L242" s="135"/>
      <c r="M242" s="135"/>
      <c r="N242" s="135"/>
      <c r="O242" s="135"/>
      <c r="P242" s="135"/>
      <c r="Q242" s="135"/>
      <c r="R242" s="135"/>
      <c r="S242" s="135"/>
      <c r="T242" s="135"/>
    </row>
    <row r="243" spans="6:20">
      <c r="F243" s="135"/>
      <c r="G243" s="135"/>
      <c r="H243" s="135"/>
      <c r="I243" s="135"/>
      <c r="J243" s="135"/>
      <c r="K243" s="135"/>
      <c r="L243" s="135"/>
      <c r="M243" s="135"/>
      <c r="N243" s="135"/>
      <c r="O243" s="135"/>
      <c r="P243" s="135"/>
      <c r="Q243" s="135"/>
      <c r="R243" s="135"/>
      <c r="S243" s="135"/>
      <c r="T243" s="135"/>
    </row>
    <row r="244" spans="6:20">
      <c r="F244" s="135"/>
      <c r="G244" s="135"/>
      <c r="H244" s="135"/>
      <c r="I244" s="135"/>
      <c r="J244" s="135"/>
      <c r="K244" s="135"/>
      <c r="L244" s="135"/>
      <c r="M244" s="135"/>
      <c r="N244" s="135"/>
      <c r="O244" s="135"/>
      <c r="P244" s="135"/>
      <c r="Q244" s="135"/>
      <c r="R244" s="135"/>
      <c r="S244" s="135"/>
      <c r="T244" s="135"/>
    </row>
    <row r="245" spans="6:20">
      <c r="F245" s="135"/>
      <c r="G245" s="135"/>
      <c r="H245" s="135"/>
      <c r="I245" s="135"/>
      <c r="J245" s="135"/>
      <c r="K245" s="135"/>
      <c r="L245" s="135"/>
      <c r="M245" s="135"/>
      <c r="N245" s="135"/>
      <c r="O245" s="135"/>
      <c r="P245" s="135"/>
      <c r="Q245" s="135"/>
      <c r="R245" s="135"/>
      <c r="S245" s="135"/>
      <c r="T245" s="135"/>
    </row>
    <row r="246" spans="6:20">
      <c r="F246" s="135"/>
      <c r="G246" s="135"/>
      <c r="H246" s="135"/>
      <c r="I246" s="135"/>
      <c r="J246" s="135"/>
      <c r="K246" s="135"/>
      <c r="L246" s="135"/>
      <c r="M246" s="135"/>
      <c r="N246" s="135"/>
      <c r="O246" s="135"/>
      <c r="P246" s="135"/>
      <c r="Q246" s="135"/>
      <c r="R246" s="135"/>
      <c r="S246" s="135"/>
      <c r="T246" s="135"/>
    </row>
    <row r="247" spans="6:20">
      <c r="F247" s="135"/>
      <c r="G247" s="135"/>
      <c r="H247" s="135"/>
      <c r="I247" s="135"/>
      <c r="J247" s="135"/>
      <c r="K247" s="135"/>
      <c r="L247" s="135"/>
      <c r="M247" s="135"/>
      <c r="N247" s="135"/>
      <c r="O247" s="135"/>
      <c r="P247" s="135"/>
      <c r="Q247" s="135"/>
      <c r="R247" s="135"/>
      <c r="S247" s="135"/>
      <c r="T247" s="135"/>
    </row>
    <row r="248" spans="6:20">
      <c r="F248" s="135"/>
      <c r="G248" s="135"/>
      <c r="H248" s="135"/>
      <c r="I248" s="135"/>
      <c r="J248" s="135"/>
      <c r="K248" s="135"/>
      <c r="L248" s="135"/>
      <c r="M248" s="135"/>
      <c r="N248" s="135"/>
      <c r="O248" s="135"/>
      <c r="P248" s="135"/>
      <c r="Q248" s="135"/>
      <c r="R248" s="135"/>
      <c r="S248" s="135"/>
      <c r="T248" s="135"/>
    </row>
    <row r="249" spans="6:20">
      <c r="F249" s="135"/>
      <c r="G249" s="135"/>
      <c r="H249" s="135"/>
      <c r="I249" s="135"/>
      <c r="J249" s="135"/>
      <c r="K249" s="135"/>
      <c r="L249" s="135"/>
      <c r="M249" s="135"/>
      <c r="N249" s="135"/>
      <c r="O249" s="135"/>
      <c r="P249" s="135"/>
      <c r="Q249" s="135"/>
      <c r="R249" s="135"/>
      <c r="S249" s="135"/>
      <c r="T249" s="135"/>
    </row>
    <row r="250" spans="6:20">
      <c r="F250" s="135"/>
      <c r="G250" s="135"/>
      <c r="H250" s="135"/>
      <c r="I250" s="135"/>
      <c r="J250" s="135"/>
      <c r="K250" s="135"/>
      <c r="L250" s="135"/>
      <c r="M250" s="135"/>
      <c r="N250" s="135"/>
      <c r="O250" s="135"/>
      <c r="P250" s="135"/>
      <c r="Q250" s="135"/>
      <c r="R250" s="135"/>
      <c r="S250" s="135"/>
      <c r="T250" s="135"/>
    </row>
    <row r="251" spans="6:20">
      <c r="F251" s="135"/>
      <c r="G251" s="135"/>
      <c r="H251" s="135"/>
      <c r="I251" s="135"/>
      <c r="J251" s="135"/>
      <c r="K251" s="135"/>
      <c r="L251" s="135"/>
      <c r="M251" s="135"/>
      <c r="N251" s="135"/>
      <c r="O251" s="135"/>
      <c r="P251" s="135"/>
      <c r="Q251" s="135"/>
      <c r="R251" s="135"/>
      <c r="S251" s="135"/>
      <c r="T251" s="135"/>
    </row>
    <row r="252" spans="6:20">
      <c r="F252" s="135"/>
      <c r="G252" s="135"/>
      <c r="H252" s="135"/>
      <c r="I252" s="135"/>
      <c r="J252" s="135"/>
      <c r="K252" s="135"/>
      <c r="L252" s="135"/>
      <c r="M252" s="135"/>
      <c r="N252" s="135"/>
      <c r="O252" s="135"/>
      <c r="P252" s="135"/>
      <c r="Q252" s="135"/>
      <c r="R252" s="135"/>
      <c r="S252" s="135"/>
      <c r="T252" s="135"/>
    </row>
    <row r="253" spans="6:20">
      <c r="F253" s="135"/>
      <c r="G253" s="135"/>
      <c r="H253" s="135"/>
      <c r="I253" s="135"/>
      <c r="J253" s="135"/>
      <c r="K253" s="135"/>
      <c r="L253" s="135"/>
      <c r="M253" s="135"/>
      <c r="N253" s="135"/>
      <c r="O253" s="135"/>
      <c r="P253" s="135"/>
      <c r="Q253" s="135"/>
      <c r="R253" s="135"/>
      <c r="S253" s="135"/>
      <c r="T253" s="135"/>
    </row>
    <row r="254" spans="6:20">
      <c r="F254" s="135"/>
      <c r="G254" s="135"/>
      <c r="H254" s="135"/>
      <c r="I254" s="135"/>
      <c r="J254" s="135"/>
      <c r="K254" s="135"/>
      <c r="L254" s="135"/>
      <c r="M254" s="135"/>
      <c r="N254" s="135"/>
      <c r="O254" s="135"/>
      <c r="P254" s="135"/>
      <c r="Q254" s="135"/>
      <c r="R254" s="135"/>
      <c r="S254" s="135"/>
      <c r="T254" s="135"/>
    </row>
    <row r="255" spans="6:20">
      <c r="F255" s="135"/>
      <c r="G255" s="135"/>
      <c r="H255" s="135"/>
      <c r="I255" s="135"/>
      <c r="J255" s="135"/>
      <c r="K255" s="135"/>
      <c r="L255" s="135"/>
      <c r="M255" s="135"/>
      <c r="N255" s="135"/>
      <c r="O255" s="135"/>
      <c r="P255" s="135"/>
      <c r="Q255" s="135"/>
      <c r="R255" s="135"/>
      <c r="S255" s="135"/>
      <c r="T255" s="135"/>
    </row>
    <row r="256" spans="6:20">
      <c r="F256" s="135"/>
      <c r="G256" s="135"/>
      <c r="H256" s="135"/>
      <c r="I256" s="135"/>
      <c r="J256" s="135"/>
      <c r="K256" s="135"/>
      <c r="L256" s="135"/>
      <c r="M256" s="135"/>
      <c r="N256" s="135"/>
      <c r="O256" s="135"/>
      <c r="P256" s="135"/>
      <c r="Q256" s="135"/>
      <c r="R256" s="135"/>
      <c r="S256" s="135"/>
      <c r="T256" s="135"/>
    </row>
    <row r="257" spans="6:20">
      <c r="F257" s="135"/>
      <c r="G257" s="135"/>
      <c r="H257" s="135"/>
      <c r="I257" s="135"/>
      <c r="J257" s="135"/>
      <c r="K257" s="135"/>
      <c r="L257" s="135"/>
      <c r="M257" s="135"/>
      <c r="N257" s="135"/>
      <c r="O257" s="135"/>
      <c r="P257" s="135"/>
      <c r="Q257" s="135"/>
      <c r="R257" s="135"/>
      <c r="S257" s="135"/>
      <c r="T257" s="135"/>
    </row>
    <row r="258" spans="6:20">
      <c r="F258" s="135"/>
      <c r="G258" s="135"/>
      <c r="H258" s="135"/>
      <c r="I258" s="135"/>
      <c r="J258" s="135"/>
      <c r="K258" s="135"/>
      <c r="L258" s="135"/>
      <c r="M258" s="135"/>
      <c r="N258" s="135"/>
      <c r="O258" s="135"/>
      <c r="P258" s="135"/>
      <c r="Q258" s="135"/>
      <c r="R258" s="135"/>
      <c r="S258" s="135"/>
      <c r="T258" s="135"/>
    </row>
    <row r="259" spans="6:20">
      <c r="F259" s="135"/>
      <c r="G259" s="135"/>
      <c r="H259" s="135"/>
      <c r="I259" s="135"/>
      <c r="J259" s="135"/>
      <c r="K259" s="135"/>
      <c r="L259" s="135"/>
      <c r="M259" s="135"/>
      <c r="N259" s="135"/>
      <c r="O259" s="135"/>
      <c r="P259" s="135"/>
      <c r="Q259" s="135"/>
      <c r="R259" s="135"/>
      <c r="S259" s="135"/>
      <c r="T259" s="135"/>
    </row>
    <row r="260" spans="6:20">
      <c r="F260" s="135"/>
      <c r="G260" s="135"/>
      <c r="H260" s="135"/>
      <c r="I260" s="135"/>
      <c r="J260" s="135"/>
      <c r="K260" s="135"/>
      <c r="L260" s="135"/>
      <c r="M260" s="135"/>
      <c r="N260" s="135"/>
      <c r="O260" s="135"/>
      <c r="P260" s="135"/>
      <c r="Q260" s="135"/>
      <c r="R260" s="135"/>
      <c r="S260" s="135"/>
      <c r="T260" s="135"/>
    </row>
    <row r="261" spans="6:20">
      <c r="F261" s="135"/>
      <c r="G261" s="135"/>
      <c r="H261" s="135"/>
      <c r="I261" s="135"/>
      <c r="J261" s="135"/>
      <c r="K261" s="135"/>
      <c r="L261" s="135"/>
      <c r="M261" s="135"/>
      <c r="N261" s="135"/>
      <c r="O261" s="135"/>
      <c r="P261" s="135"/>
      <c r="Q261" s="135"/>
      <c r="R261" s="135"/>
      <c r="S261" s="135"/>
      <c r="T261" s="135"/>
    </row>
    <row r="262" spans="6:20">
      <c r="F262" s="135"/>
      <c r="G262" s="135"/>
      <c r="H262" s="135"/>
      <c r="I262" s="135"/>
      <c r="J262" s="135"/>
      <c r="K262" s="135"/>
      <c r="L262" s="135"/>
      <c r="M262" s="135"/>
      <c r="N262" s="135"/>
      <c r="O262" s="135"/>
      <c r="P262" s="135"/>
      <c r="Q262" s="135"/>
      <c r="R262" s="135"/>
      <c r="S262" s="135"/>
      <c r="T262" s="135"/>
    </row>
    <row r="263" spans="6:20">
      <c r="F263" s="135"/>
      <c r="G263" s="135"/>
      <c r="H263" s="135"/>
      <c r="I263" s="135"/>
      <c r="J263" s="135"/>
      <c r="K263" s="135"/>
      <c r="L263" s="135"/>
      <c r="M263" s="135"/>
      <c r="N263" s="135"/>
      <c r="O263" s="135"/>
      <c r="P263" s="135"/>
      <c r="Q263" s="135"/>
      <c r="R263" s="135"/>
      <c r="S263" s="135"/>
      <c r="T263" s="135"/>
    </row>
    <row r="264" spans="6:20">
      <c r="F264" s="135"/>
      <c r="G264" s="135"/>
      <c r="H264" s="135"/>
      <c r="I264" s="135"/>
      <c r="J264" s="135"/>
      <c r="K264" s="135"/>
      <c r="L264" s="135"/>
      <c r="M264" s="135"/>
      <c r="N264" s="135"/>
      <c r="O264" s="135"/>
      <c r="P264" s="135"/>
      <c r="Q264" s="135"/>
      <c r="R264" s="135"/>
      <c r="S264" s="135"/>
      <c r="T264" s="135"/>
    </row>
    <row r="265" spans="6:20">
      <c r="F265" s="135"/>
      <c r="G265" s="135"/>
      <c r="H265" s="135"/>
      <c r="I265" s="135"/>
      <c r="J265" s="135"/>
      <c r="K265" s="135"/>
      <c r="L265" s="135"/>
      <c r="M265" s="135"/>
      <c r="N265" s="135"/>
      <c r="O265" s="135"/>
      <c r="P265" s="135"/>
      <c r="Q265" s="135"/>
      <c r="R265" s="135"/>
      <c r="S265" s="135"/>
      <c r="T265" s="135"/>
    </row>
    <row r="266" spans="6:20">
      <c r="F266" s="135"/>
      <c r="G266" s="135"/>
      <c r="H266" s="135"/>
      <c r="I266" s="135"/>
      <c r="J266" s="135"/>
      <c r="K266" s="135"/>
      <c r="L266" s="135"/>
      <c r="M266" s="135"/>
      <c r="N266" s="135"/>
      <c r="O266" s="135"/>
      <c r="P266" s="135"/>
      <c r="Q266" s="135"/>
      <c r="R266" s="135"/>
      <c r="S266" s="135"/>
      <c r="T266" s="135"/>
    </row>
    <row r="267" spans="6:20">
      <c r="F267" s="135"/>
      <c r="G267" s="135"/>
      <c r="H267" s="135"/>
      <c r="I267" s="135"/>
      <c r="J267" s="135"/>
      <c r="K267" s="135"/>
      <c r="L267" s="135"/>
      <c r="M267" s="135"/>
      <c r="N267" s="135"/>
      <c r="O267" s="135"/>
      <c r="P267" s="135"/>
      <c r="Q267" s="135"/>
      <c r="R267" s="135"/>
      <c r="S267" s="135"/>
      <c r="T267" s="135"/>
    </row>
    <row r="268" spans="6:20">
      <c r="F268" s="135"/>
      <c r="G268" s="135"/>
      <c r="H268" s="135"/>
      <c r="I268" s="135"/>
      <c r="J268" s="135"/>
      <c r="K268" s="135"/>
      <c r="L268" s="135"/>
      <c r="M268" s="135"/>
      <c r="N268" s="135"/>
      <c r="O268" s="135"/>
      <c r="P268" s="135"/>
      <c r="Q268" s="135"/>
      <c r="R268" s="135"/>
      <c r="S268" s="135"/>
      <c r="T268" s="135"/>
    </row>
    <row r="269" spans="6:20">
      <c r="F269" s="135"/>
      <c r="G269" s="135"/>
      <c r="H269" s="135"/>
      <c r="I269" s="135"/>
      <c r="J269" s="135"/>
      <c r="K269" s="135"/>
      <c r="L269" s="135"/>
      <c r="M269" s="135"/>
      <c r="N269" s="135"/>
      <c r="O269" s="135"/>
      <c r="P269" s="135"/>
      <c r="Q269" s="135"/>
      <c r="R269" s="135"/>
      <c r="S269" s="135"/>
      <c r="T269" s="135"/>
    </row>
    <row r="270" spans="6:20">
      <c r="F270" s="135"/>
      <c r="G270" s="135"/>
      <c r="H270" s="135"/>
      <c r="I270" s="135"/>
      <c r="J270" s="135"/>
      <c r="K270" s="135"/>
      <c r="L270" s="135"/>
      <c r="M270" s="135"/>
      <c r="N270" s="135"/>
      <c r="O270" s="135"/>
      <c r="P270" s="135"/>
      <c r="Q270" s="135"/>
      <c r="R270" s="135"/>
      <c r="S270" s="135"/>
      <c r="T270" s="135"/>
    </row>
    <row r="271" spans="6:20">
      <c r="F271" s="135"/>
      <c r="G271" s="135"/>
      <c r="H271" s="135"/>
      <c r="I271" s="135"/>
      <c r="J271" s="135"/>
      <c r="K271" s="135"/>
      <c r="L271" s="135"/>
      <c r="M271" s="135"/>
      <c r="N271" s="135"/>
      <c r="O271" s="135"/>
      <c r="P271" s="135"/>
      <c r="Q271" s="135"/>
      <c r="R271" s="135"/>
      <c r="S271" s="135"/>
      <c r="T271" s="135"/>
    </row>
    <row r="272" spans="6:20">
      <c r="F272" s="135"/>
      <c r="G272" s="135"/>
      <c r="H272" s="135"/>
      <c r="I272" s="135"/>
      <c r="J272" s="135"/>
      <c r="K272" s="135"/>
      <c r="L272" s="135"/>
      <c r="M272" s="135"/>
      <c r="N272" s="135"/>
      <c r="O272" s="135"/>
      <c r="P272" s="135"/>
      <c r="Q272" s="135"/>
      <c r="R272" s="135"/>
      <c r="S272" s="135"/>
      <c r="T272" s="135"/>
    </row>
    <row r="273" spans="6:20">
      <c r="F273" s="135"/>
      <c r="G273" s="135"/>
      <c r="H273" s="135"/>
      <c r="I273" s="135"/>
      <c r="J273" s="135"/>
      <c r="K273" s="135"/>
      <c r="L273" s="135"/>
      <c r="M273" s="135"/>
      <c r="N273" s="135"/>
      <c r="O273" s="135"/>
      <c r="P273" s="135"/>
      <c r="Q273" s="135"/>
      <c r="R273" s="135"/>
      <c r="S273" s="135"/>
      <c r="T273" s="135"/>
    </row>
    <row r="274" spans="6:20">
      <c r="F274" s="135"/>
      <c r="G274" s="135"/>
      <c r="H274" s="135"/>
      <c r="I274" s="135"/>
      <c r="J274" s="135"/>
      <c r="K274" s="135"/>
      <c r="L274" s="135"/>
      <c r="M274" s="135"/>
      <c r="N274" s="135"/>
      <c r="O274" s="135"/>
      <c r="P274" s="135"/>
      <c r="Q274" s="135"/>
      <c r="R274" s="135"/>
      <c r="S274" s="135"/>
      <c r="T274" s="135"/>
    </row>
    <row r="275" spans="6:20">
      <c r="F275" s="135"/>
      <c r="G275" s="135"/>
      <c r="H275" s="135"/>
      <c r="I275" s="135"/>
      <c r="J275" s="135"/>
      <c r="K275" s="135"/>
      <c r="L275" s="135"/>
      <c r="M275" s="135"/>
      <c r="N275" s="135"/>
      <c r="O275" s="135"/>
      <c r="P275" s="135"/>
      <c r="Q275" s="135"/>
      <c r="R275" s="135"/>
      <c r="S275" s="135"/>
      <c r="T275" s="135"/>
    </row>
    <row r="276" spans="6:20">
      <c r="F276" s="135"/>
      <c r="G276" s="135"/>
      <c r="H276" s="135"/>
      <c r="I276" s="135"/>
      <c r="J276" s="135"/>
      <c r="K276" s="135"/>
      <c r="L276" s="135"/>
      <c r="M276" s="135"/>
      <c r="N276" s="135"/>
      <c r="O276" s="135"/>
      <c r="P276" s="135"/>
      <c r="Q276" s="135"/>
      <c r="R276" s="135"/>
      <c r="S276" s="135"/>
      <c r="T276" s="135"/>
    </row>
    <row r="277" spans="6:20">
      <c r="F277" s="135"/>
      <c r="G277" s="135"/>
      <c r="H277" s="135"/>
      <c r="I277" s="135"/>
      <c r="J277" s="135"/>
      <c r="K277" s="135"/>
      <c r="L277" s="135"/>
      <c r="M277" s="135"/>
      <c r="N277" s="135"/>
      <c r="O277" s="135"/>
      <c r="P277" s="135"/>
      <c r="Q277" s="135"/>
      <c r="R277" s="135"/>
      <c r="S277" s="135"/>
      <c r="T277" s="135"/>
    </row>
    <row r="278" spans="6:20">
      <c r="F278" s="135"/>
      <c r="G278" s="135"/>
      <c r="H278" s="135"/>
      <c r="I278" s="135"/>
      <c r="J278" s="135"/>
      <c r="K278" s="135"/>
      <c r="L278" s="135"/>
      <c r="M278" s="135"/>
      <c r="N278" s="135"/>
      <c r="O278" s="135"/>
      <c r="P278" s="135"/>
      <c r="Q278" s="135"/>
      <c r="R278" s="135"/>
      <c r="S278" s="135"/>
      <c r="T278" s="135"/>
    </row>
    <row r="279" spans="6:20">
      <c r="F279" s="135"/>
      <c r="G279" s="135"/>
      <c r="H279" s="135"/>
      <c r="I279" s="135"/>
      <c r="J279" s="135"/>
      <c r="K279" s="135"/>
      <c r="L279" s="135"/>
      <c r="M279" s="135"/>
      <c r="N279" s="135"/>
      <c r="O279" s="135"/>
      <c r="P279" s="135"/>
      <c r="Q279" s="135"/>
      <c r="R279" s="135"/>
      <c r="S279" s="135"/>
      <c r="T279" s="135"/>
    </row>
    <row r="280" spans="6:20">
      <c r="F280" s="135"/>
      <c r="G280" s="135"/>
      <c r="H280" s="135"/>
      <c r="I280" s="135"/>
      <c r="J280" s="135"/>
      <c r="K280" s="135"/>
      <c r="L280" s="135"/>
      <c r="M280" s="135"/>
      <c r="N280" s="135"/>
      <c r="O280" s="135"/>
      <c r="P280" s="135"/>
      <c r="Q280" s="135"/>
      <c r="R280" s="135"/>
      <c r="S280" s="135"/>
      <c r="T280" s="135"/>
    </row>
    <row r="281" spans="6:20">
      <c r="F281" s="135"/>
      <c r="G281" s="135"/>
      <c r="H281" s="135"/>
      <c r="I281" s="135"/>
      <c r="J281" s="135"/>
      <c r="K281" s="135"/>
      <c r="L281" s="135"/>
      <c r="M281" s="135"/>
      <c r="N281" s="135"/>
      <c r="O281" s="135"/>
      <c r="P281" s="135"/>
      <c r="Q281" s="135"/>
      <c r="R281" s="135"/>
      <c r="S281" s="135"/>
      <c r="T281" s="135"/>
    </row>
    <row r="282" spans="6:20">
      <c r="F282" s="135"/>
      <c r="G282" s="135"/>
      <c r="H282" s="135"/>
      <c r="I282" s="135"/>
      <c r="J282" s="135"/>
      <c r="K282" s="135"/>
      <c r="L282" s="135"/>
      <c r="M282" s="135"/>
      <c r="N282" s="135"/>
      <c r="O282" s="135"/>
      <c r="P282" s="135"/>
      <c r="Q282" s="135"/>
      <c r="R282" s="135"/>
      <c r="S282" s="135"/>
      <c r="T282" s="135"/>
    </row>
    <row r="283" spans="6:20">
      <c r="F283" s="135"/>
      <c r="G283" s="135"/>
      <c r="H283" s="135"/>
      <c r="I283" s="135"/>
      <c r="J283" s="135"/>
      <c r="K283" s="135"/>
      <c r="L283" s="135"/>
      <c r="M283" s="135"/>
      <c r="N283" s="135"/>
      <c r="O283" s="135"/>
      <c r="P283" s="135"/>
      <c r="Q283" s="135"/>
      <c r="R283" s="135"/>
      <c r="S283" s="135"/>
      <c r="T283" s="135"/>
    </row>
    <row r="284" spans="6:20">
      <c r="F284" s="135"/>
      <c r="G284" s="135"/>
      <c r="H284" s="135"/>
      <c r="I284" s="135"/>
      <c r="J284" s="135"/>
      <c r="K284" s="135"/>
      <c r="L284" s="135"/>
      <c r="M284" s="135"/>
      <c r="N284" s="135"/>
      <c r="O284" s="135"/>
      <c r="P284" s="135"/>
      <c r="Q284" s="135"/>
      <c r="R284" s="135"/>
      <c r="S284" s="135"/>
      <c r="T284" s="135"/>
    </row>
    <row r="285" spans="6:20">
      <c r="F285" s="135"/>
      <c r="G285" s="135"/>
      <c r="H285" s="135"/>
      <c r="I285" s="135"/>
      <c r="J285" s="135"/>
      <c r="K285" s="135"/>
      <c r="L285" s="135"/>
      <c r="M285" s="135"/>
      <c r="N285" s="135"/>
      <c r="O285" s="135"/>
      <c r="P285" s="135"/>
      <c r="Q285" s="135"/>
      <c r="R285" s="135"/>
      <c r="S285" s="135"/>
      <c r="T285" s="135"/>
    </row>
    <row r="286" spans="6:20">
      <c r="F286" s="135"/>
      <c r="G286" s="135"/>
      <c r="H286" s="135"/>
      <c r="I286" s="135"/>
      <c r="J286" s="135"/>
      <c r="K286" s="135"/>
      <c r="L286" s="135"/>
      <c r="M286" s="135"/>
      <c r="N286" s="135"/>
      <c r="O286" s="135"/>
      <c r="P286" s="135"/>
      <c r="Q286" s="135"/>
      <c r="R286" s="135"/>
      <c r="S286" s="135"/>
      <c r="T286" s="135"/>
    </row>
    <row r="287" spans="6:20">
      <c r="F287" s="135"/>
      <c r="G287" s="135"/>
      <c r="H287" s="135"/>
      <c r="I287" s="135"/>
      <c r="J287" s="135"/>
      <c r="K287" s="135"/>
      <c r="L287" s="135"/>
      <c r="M287" s="135"/>
      <c r="N287" s="135"/>
      <c r="O287" s="135"/>
      <c r="P287" s="135"/>
      <c r="Q287" s="135"/>
      <c r="R287" s="135"/>
      <c r="S287" s="135"/>
      <c r="T287" s="135"/>
    </row>
    <row r="288" spans="6:20">
      <c r="F288" s="135"/>
      <c r="G288" s="135"/>
      <c r="H288" s="135"/>
      <c r="I288" s="135"/>
      <c r="J288" s="135"/>
      <c r="K288" s="135"/>
      <c r="L288" s="135"/>
      <c r="M288" s="135"/>
      <c r="N288" s="135"/>
      <c r="O288" s="135"/>
      <c r="P288" s="135"/>
      <c r="Q288" s="135"/>
      <c r="R288" s="135"/>
      <c r="S288" s="135"/>
      <c r="T288" s="135"/>
    </row>
    <row r="289" spans="6:20">
      <c r="F289" s="135"/>
      <c r="G289" s="135"/>
      <c r="H289" s="135"/>
      <c r="I289" s="135"/>
      <c r="J289" s="135"/>
      <c r="K289" s="135"/>
      <c r="L289" s="135"/>
      <c r="M289" s="135"/>
      <c r="N289" s="135"/>
      <c r="O289" s="135"/>
      <c r="P289" s="135"/>
      <c r="Q289" s="135"/>
      <c r="R289" s="135"/>
      <c r="S289" s="135"/>
      <c r="T289" s="135"/>
    </row>
    <row r="290" spans="6:20">
      <c r="F290" s="135"/>
      <c r="G290" s="135"/>
      <c r="H290" s="135"/>
      <c r="I290" s="135"/>
      <c r="J290" s="135"/>
      <c r="K290" s="135"/>
      <c r="L290" s="135"/>
      <c r="M290" s="135"/>
      <c r="N290" s="135"/>
      <c r="O290" s="135"/>
      <c r="P290" s="135"/>
      <c r="Q290" s="135"/>
      <c r="R290" s="135"/>
      <c r="S290" s="135"/>
      <c r="T290" s="135"/>
    </row>
    <row r="291" spans="6:20">
      <c r="F291" s="135"/>
      <c r="G291" s="135"/>
      <c r="H291" s="135"/>
      <c r="I291" s="135"/>
      <c r="J291" s="135"/>
      <c r="K291" s="135"/>
      <c r="L291" s="135"/>
      <c r="M291" s="135"/>
      <c r="N291" s="135"/>
      <c r="O291" s="135"/>
      <c r="P291" s="135"/>
      <c r="Q291" s="135"/>
      <c r="R291" s="135"/>
      <c r="S291" s="135"/>
      <c r="T291" s="135"/>
    </row>
    <row r="292" spans="6:20">
      <c r="F292" s="135"/>
      <c r="G292" s="135"/>
      <c r="H292" s="135"/>
      <c r="I292" s="135"/>
      <c r="J292" s="135"/>
      <c r="K292" s="135"/>
      <c r="L292" s="135"/>
      <c r="M292" s="135"/>
      <c r="N292" s="135"/>
      <c r="O292" s="135"/>
      <c r="P292" s="135"/>
      <c r="Q292" s="135"/>
      <c r="R292" s="135"/>
      <c r="S292" s="135"/>
      <c r="T292" s="135"/>
    </row>
    <row r="293" spans="6:20">
      <c r="F293" s="135"/>
      <c r="G293" s="135"/>
      <c r="H293" s="135"/>
      <c r="I293" s="135"/>
      <c r="J293" s="135"/>
      <c r="K293" s="135"/>
      <c r="L293" s="135"/>
      <c r="M293" s="135"/>
      <c r="N293" s="135"/>
      <c r="O293" s="135"/>
      <c r="P293" s="135"/>
      <c r="Q293" s="135"/>
      <c r="R293" s="135"/>
      <c r="S293" s="135"/>
      <c r="T293" s="135"/>
    </row>
    <row r="294" spans="6:20">
      <c r="F294" s="135"/>
      <c r="G294" s="135"/>
      <c r="H294" s="135"/>
      <c r="I294" s="135"/>
      <c r="J294" s="135"/>
      <c r="K294" s="135"/>
      <c r="L294" s="135"/>
      <c r="M294" s="135"/>
      <c r="N294" s="135"/>
      <c r="O294" s="135"/>
      <c r="P294" s="135"/>
      <c r="Q294" s="135"/>
      <c r="R294" s="135"/>
      <c r="S294" s="135"/>
      <c r="T294" s="135"/>
    </row>
    <row r="295" spans="6:20">
      <c r="F295" s="135"/>
      <c r="G295" s="135"/>
      <c r="H295" s="135"/>
      <c r="I295" s="135"/>
      <c r="J295" s="135"/>
      <c r="K295" s="135"/>
      <c r="L295" s="135"/>
      <c r="M295" s="135"/>
      <c r="N295" s="135"/>
      <c r="O295" s="135"/>
      <c r="P295" s="135"/>
      <c r="Q295" s="135"/>
      <c r="R295" s="135"/>
      <c r="S295" s="135"/>
      <c r="T295" s="135"/>
    </row>
    <row r="296" spans="6:20">
      <c r="F296" s="135"/>
      <c r="G296" s="135"/>
      <c r="H296" s="135"/>
      <c r="I296" s="135"/>
      <c r="J296" s="135"/>
      <c r="K296" s="135"/>
      <c r="L296" s="135"/>
      <c r="M296" s="135"/>
      <c r="N296" s="135"/>
      <c r="O296" s="135"/>
      <c r="P296" s="135"/>
      <c r="Q296" s="135"/>
      <c r="R296" s="135"/>
      <c r="S296" s="135"/>
      <c r="T296" s="135"/>
    </row>
    <row r="297" spans="6:20">
      <c r="F297" s="135"/>
      <c r="G297" s="135"/>
      <c r="H297" s="135"/>
      <c r="I297" s="135"/>
      <c r="J297" s="135"/>
      <c r="K297" s="135"/>
      <c r="L297" s="135"/>
      <c r="M297" s="135"/>
      <c r="N297" s="135"/>
      <c r="O297" s="135"/>
      <c r="P297" s="135"/>
      <c r="Q297" s="135"/>
      <c r="R297" s="135"/>
      <c r="S297" s="135"/>
      <c r="T297" s="135"/>
    </row>
    <row r="298" spans="6:20">
      <c r="F298" s="135"/>
      <c r="G298" s="135"/>
      <c r="H298" s="135"/>
      <c r="I298" s="135"/>
      <c r="J298" s="135"/>
      <c r="K298" s="135"/>
      <c r="L298" s="135"/>
      <c r="M298" s="135"/>
      <c r="N298" s="135"/>
      <c r="O298" s="135"/>
      <c r="P298" s="135"/>
      <c r="Q298" s="135"/>
      <c r="R298" s="135"/>
      <c r="S298" s="135"/>
      <c r="T298" s="135"/>
    </row>
    <row r="299" spans="6:20">
      <c r="F299" s="135"/>
      <c r="G299" s="135"/>
      <c r="H299" s="135"/>
      <c r="I299" s="135"/>
      <c r="J299" s="135"/>
      <c r="K299" s="135"/>
      <c r="L299" s="135"/>
      <c r="M299" s="135"/>
      <c r="N299" s="135"/>
      <c r="O299" s="135"/>
      <c r="P299" s="135"/>
      <c r="Q299" s="135"/>
      <c r="R299" s="135"/>
      <c r="S299" s="135"/>
      <c r="T299" s="135"/>
    </row>
    <row r="300" spans="6:20">
      <c r="F300" s="135"/>
      <c r="G300" s="135"/>
      <c r="H300" s="135"/>
      <c r="I300" s="135"/>
      <c r="J300" s="135"/>
      <c r="K300" s="135"/>
      <c r="L300" s="135"/>
      <c r="M300" s="135"/>
      <c r="N300" s="135"/>
      <c r="O300" s="135"/>
      <c r="P300" s="135"/>
      <c r="Q300" s="135"/>
      <c r="R300" s="135"/>
      <c r="S300" s="135"/>
      <c r="T300" s="135"/>
    </row>
    <row r="301" spans="6:20">
      <c r="F301" s="135"/>
      <c r="G301" s="135"/>
      <c r="H301" s="135"/>
      <c r="I301" s="135"/>
      <c r="J301" s="135"/>
      <c r="K301" s="135"/>
      <c r="L301" s="135"/>
      <c r="M301" s="135"/>
      <c r="N301" s="135"/>
      <c r="O301" s="135"/>
      <c r="P301" s="135"/>
      <c r="Q301" s="135"/>
      <c r="R301" s="135"/>
      <c r="S301" s="135"/>
      <c r="T301" s="135"/>
    </row>
    <row r="302" spans="6:20">
      <c r="F302" s="135"/>
      <c r="G302" s="135"/>
      <c r="H302" s="135"/>
      <c r="I302" s="135"/>
      <c r="J302" s="135"/>
      <c r="K302" s="135"/>
      <c r="L302" s="135"/>
      <c r="M302" s="135"/>
      <c r="N302" s="135"/>
      <c r="O302" s="135"/>
      <c r="P302" s="135"/>
      <c r="Q302" s="135"/>
      <c r="R302" s="135"/>
      <c r="S302" s="135"/>
      <c r="T302" s="135"/>
    </row>
    <row r="303" spans="6:20">
      <c r="F303" s="135"/>
      <c r="G303" s="135"/>
      <c r="H303" s="135"/>
      <c r="I303" s="135"/>
      <c r="J303" s="135"/>
      <c r="K303" s="135"/>
      <c r="L303" s="135"/>
      <c r="M303" s="135"/>
      <c r="N303" s="135"/>
      <c r="O303" s="135"/>
      <c r="P303" s="135"/>
      <c r="Q303" s="135"/>
      <c r="R303" s="135"/>
      <c r="S303" s="135"/>
      <c r="T303" s="135"/>
    </row>
    <row r="304" spans="6:20">
      <c r="F304" s="135"/>
      <c r="G304" s="135"/>
      <c r="H304" s="135"/>
      <c r="I304" s="135"/>
      <c r="J304" s="135"/>
      <c r="K304" s="135"/>
      <c r="L304" s="135"/>
      <c r="M304" s="135"/>
      <c r="N304" s="135"/>
      <c r="O304" s="135"/>
      <c r="P304" s="135"/>
      <c r="Q304" s="135"/>
      <c r="R304" s="135"/>
      <c r="S304" s="135"/>
      <c r="T304" s="135"/>
    </row>
    <row r="305" spans="6:20">
      <c r="F305" s="135"/>
      <c r="G305" s="135"/>
      <c r="H305" s="135"/>
      <c r="I305" s="135"/>
      <c r="J305" s="135"/>
      <c r="K305" s="135"/>
      <c r="L305" s="135"/>
      <c r="M305" s="135"/>
      <c r="N305" s="135"/>
      <c r="O305" s="135"/>
      <c r="P305" s="135"/>
      <c r="Q305" s="135"/>
      <c r="R305" s="135"/>
      <c r="S305" s="135"/>
      <c r="T305" s="135"/>
    </row>
    <row r="306" spans="6:20">
      <c r="F306" s="135"/>
      <c r="G306" s="135"/>
      <c r="H306" s="135"/>
      <c r="I306" s="135"/>
      <c r="J306" s="135"/>
      <c r="K306" s="135"/>
      <c r="L306" s="135"/>
      <c r="M306" s="135"/>
      <c r="N306" s="135"/>
      <c r="O306" s="135"/>
      <c r="P306" s="135"/>
      <c r="Q306" s="135"/>
      <c r="R306" s="135"/>
      <c r="S306" s="135"/>
      <c r="T306" s="135"/>
    </row>
    <row r="307" spans="6:20">
      <c r="F307" s="135"/>
      <c r="G307" s="135"/>
      <c r="H307" s="135"/>
      <c r="I307" s="135"/>
      <c r="J307" s="135"/>
      <c r="K307" s="135"/>
      <c r="L307" s="135"/>
      <c r="M307" s="135"/>
      <c r="N307" s="135"/>
      <c r="O307" s="135"/>
      <c r="P307" s="135"/>
      <c r="Q307" s="135"/>
      <c r="R307" s="135"/>
      <c r="S307" s="135"/>
      <c r="T307" s="135"/>
    </row>
    <row r="308" spans="6:20">
      <c r="F308" s="135"/>
      <c r="G308" s="135"/>
      <c r="H308" s="135"/>
      <c r="I308" s="135"/>
      <c r="J308" s="135"/>
      <c r="K308" s="135"/>
      <c r="L308" s="135"/>
      <c r="M308" s="135"/>
      <c r="N308" s="135"/>
      <c r="O308" s="135"/>
      <c r="P308" s="135"/>
      <c r="Q308" s="135"/>
      <c r="R308" s="135"/>
      <c r="S308" s="135"/>
      <c r="T308" s="135"/>
    </row>
    <row r="309" spans="6:20">
      <c r="F309" s="135"/>
      <c r="G309" s="135"/>
      <c r="H309" s="135"/>
      <c r="I309" s="135"/>
      <c r="J309" s="135"/>
      <c r="K309" s="135"/>
      <c r="L309" s="135"/>
      <c r="M309" s="135"/>
      <c r="N309" s="135"/>
      <c r="O309" s="135"/>
      <c r="P309" s="135"/>
      <c r="Q309" s="135"/>
      <c r="R309" s="135"/>
      <c r="S309" s="135"/>
      <c r="T309" s="135"/>
    </row>
    <row r="310" spans="6:20">
      <c r="F310" s="135"/>
      <c r="G310" s="135"/>
      <c r="H310" s="135"/>
      <c r="I310" s="135"/>
      <c r="J310" s="135"/>
      <c r="K310" s="135"/>
      <c r="L310" s="135"/>
      <c r="M310" s="135"/>
      <c r="N310" s="135"/>
      <c r="O310" s="135"/>
      <c r="P310" s="135"/>
      <c r="Q310" s="135"/>
      <c r="R310" s="135"/>
      <c r="S310" s="135"/>
      <c r="T310" s="135"/>
    </row>
    <row r="311" spans="6:20">
      <c r="F311" s="135"/>
      <c r="G311" s="135"/>
      <c r="H311" s="135"/>
      <c r="I311" s="135"/>
      <c r="J311" s="135"/>
      <c r="K311" s="135"/>
      <c r="L311" s="135"/>
      <c r="M311" s="135"/>
      <c r="N311" s="135"/>
      <c r="O311" s="135"/>
      <c r="P311" s="135"/>
      <c r="Q311" s="135"/>
      <c r="R311" s="135"/>
      <c r="S311" s="135"/>
      <c r="T311" s="135"/>
    </row>
    <row r="312" spans="6:20">
      <c r="F312" s="135"/>
      <c r="G312" s="135"/>
      <c r="H312" s="135"/>
      <c r="I312" s="135"/>
      <c r="J312" s="135"/>
      <c r="K312" s="135"/>
      <c r="L312" s="135"/>
      <c r="M312" s="135"/>
      <c r="N312" s="135"/>
      <c r="O312" s="135"/>
      <c r="P312" s="135"/>
      <c r="Q312" s="135"/>
      <c r="R312" s="135"/>
      <c r="S312" s="135"/>
      <c r="T312" s="135"/>
    </row>
    <row r="313" spans="6:20">
      <c r="F313" s="135"/>
      <c r="G313" s="135"/>
      <c r="H313" s="135"/>
      <c r="I313" s="135"/>
      <c r="J313" s="135"/>
      <c r="K313" s="135"/>
      <c r="L313" s="135"/>
      <c r="M313" s="135"/>
      <c r="N313" s="135"/>
      <c r="O313" s="135"/>
      <c r="P313" s="135"/>
      <c r="Q313" s="135"/>
      <c r="R313" s="135"/>
      <c r="S313" s="135"/>
      <c r="T313" s="135"/>
    </row>
    <row r="314" spans="6:20">
      <c r="F314" s="135"/>
      <c r="G314" s="135"/>
      <c r="H314" s="135"/>
      <c r="I314" s="135"/>
      <c r="J314" s="135"/>
      <c r="K314" s="135"/>
      <c r="L314" s="135"/>
      <c r="M314" s="135"/>
      <c r="N314" s="135"/>
      <c r="O314" s="135"/>
      <c r="P314" s="135"/>
      <c r="Q314" s="135"/>
      <c r="R314" s="135"/>
      <c r="S314" s="135"/>
      <c r="T314" s="135"/>
    </row>
    <row r="315" spans="6:20">
      <c r="F315" s="135"/>
      <c r="G315" s="135"/>
      <c r="H315" s="135"/>
      <c r="I315" s="135"/>
      <c r="J315" s="135"/>
      <c r="K315" s="135"/>
      <c r="L315" s="135"/>
      <c r="M315" s="135"/>
      <c r="N315" s="135"/>
      <c r="O315" s="135"/>
      <c r="P315" s="135"/>
      <c r="Q315" s="135"/>
      <c r="R315" s="135"/>
      <c r="S315" s="135"/>
      <c r="T315" s="135"/>
    </row>
    <row r="316" spans="6:20">
      <c r="F316" s="135"/>
      <c r="G316" s="135"/>
      <c r="H316" s="135"/>
      <c r="I316" s="135"/>
      <c r="J316" s="135"/>
      <c r="K316" s="135"/>
      <c r="L316" s="135"/>
      <c r="M316" s="135"/>
      <c r="N316" s="135"/>
      <c r="O316" s="135"/>
      <c r="P316" s="135"/>
      <c r="Q316" s="135"/>
      <c r="R316" s="135"/>
      <c r="S316" s="135"/>
      <c r="T316" s="135"/>
    </row>
    <row r="317" spans="6:20">
      <c r="F317" s="135"/>
      <c r="G317" s="135"/>
      <c r="H317" s="135"/>
      <c r="I317" s="135"/>
      <c r="J317" s="135"/>
      <c r="K317" s="135"/>
      <c r="L317" s="135"/>
      <c r="M317" s="135"/>
      <c r="N317" s="135"/>
      <c r="O317" s="135"/>
      <c r="P317" s="135"/>
      <c r="Q317" s="135"/>
      <c r="R317" s="135"/>
      <c r="S317" s="135"/>
      <c r="T317" s="135"/>
    </row>
    <row r="318" spans="6:20">
      <c r="F318" s="135"/>
      <c r="G318" s="135"/>
      <c r="H318" s="135"/>
      <c r="I318" s="135"/>
      <c r="J318" s="135"/>
      <c r="K318" s="135"/>
      <c r="L318" s="135"/>
      <c r="M318" s="135"/>
      <c r="N318" s="135"/>
      <c r="O318" s="135"/>
      <c r="P318" s="135"/>
      <c r="Q318" s="135"/>
      <c r="R318" s="135"/>
      <c r="S318" s="135"/>
      <c r="T318" s="135"/>
    </row>
    <row r="319" spans="6:20">
      <c r="F319" s="135"/>
      <c r="G319" s="135"/>
      <c r="H319" s="135"/>
      <c r="I319" s="135"/>
      <c r="J319" s="135"/>
      <c r="K319" s="135"/>
      <c r="L319" s="135"/>
      <c r="M319" s="135"/>
      <c r="N319" s="135"/>
      <c r="O319" s="135"/>
      <c r="P319" s="135"/>
      <c r="Q319" s="135"/>
      <c r="R319" s="135"/>
      <c r="S319" s="135"/>
      <c r="T319" s="135"/>
    </row>
    <row r="320" spans="6:20">
      <c r="F320" s="135"/>
      <c r="G320" s="135"/>
      <c r="H320" s="135"/>
      <c r="I320" s="135"/>
      <c r="J320" s="135"/>
      <c r="K320" s="135"/>
      <c r="L320" s="135"/>
      <c r="M320" s="135"/>
      <c r="N320" s="135"/>
      <c r="O320" s="135"/>
      <c r="P320" s="135"/>
      <c r="Q320" s="135"/>
      <c r="R320" s="135"/>
      <c r="S320" s="135"/>
      <c r="T320" s="135"/>
    </row>
    <row r="321" spans="6:20">
      <c r="F321" s="135"/>
      <c r="G321" s="135"/>
      <c r="H321" s="135"/>
      <c r="I321" s="135"/>
      <c r="J321" s="135"/>
      <c r="K321" s="135"/>
      <c r="L321" s="135"/>
      <c r="M321" s="135"/>
      <c r="N321" s="135"/>
      <c r="O321" s="135"/>
      <c r="P321" s="135"/>
      <c r="Q321" s="135"/>
      <c r="R321" s="135"/>
      <c r="S321" s="135"/>
      <c r="T321" s="135"/>
    </row>
    <row r="322" spans="6:20">
      <c r="F322" s="135"/>
      <c r="G322" s="135"/>
      <c r="H322" s="135"/>
      <c r="I322" s="135"/>
      <c r="J322" s="135"/>
      <c r="K322" s="135"/>
      <c r="L322" s="135"/>
      <c r="M322" s="135"/>
      <c r="N322" s="135"/>
      <c r="O322" s="135"/>
      <c r="P322" s="135"/>
      <c r="Q322" s="135"/>
      <c r="R322" s="135"/>
      <c r="S322" s="135"/>
      <c r="T322" s="135"/>
    </row>
    <row r="323" spans="6:20">
      <c r="F323" s="135"/>
      <c r="G323" s="135"/>
      <c r="H323" s="135"/>
      <c r="I323" s="135"/>
      <c r="J323" s="135"/>
      <c r="K323" s="135"/>
      <c r="L323" s="135"/>
      <c r="M323" s="135"/>
      <c r="N323" s="135"/>
      <c r="O323" s="135"/>
      <c r="P323" s="135"/>
      <c r="Q323" s="135"/>
      <c r="R323" s="135"/>
      <c r="S323" s="135"/>
      <c r="T323" s="135"/>
    </row>
    <row r="324" spans="6:20">
      <c r="F324" s="135"/>
      <c r="G324" s="135"/>
      <c r="H324" s="135"/>
      <c r="I324" s="135"/>
      <c r="J324" s="135"/>
      <c r="K324" s="135"/>
      <c r="L324" s="135"/>
      <c r="M324" s="135"/>
      <c r="N324" s="135"/>
      <c r="O324" s="135"/>
      <c r="P324" s="135"/>
      <c r="Q324" s="135"/>
      <c r="R324" s="135"/>
      <c r="S324" s="135"/>
      <c r="T324" s="135"/>
    </row>
    <row r="325" spans="6:20">
      <c r="F325" s="135"/>
      <c r="G325" s="135"/>
      <c r="H325" s="135"/>
      <c r="I325" s="135"/>
      <c r="J325" s="135"/>
      <c r="K325" s="135"/>
      <c r="L325" s="135"/>
      <c r="M325" s="135"/>
      <c r="N325" s="135"/>
      <c r="O325" s="135"/>
      <c r="P325" s="135"/>
      <c r="Q325" s="135"/>
      <c r="R325" s="135"/>
      <c r="S325" s="135"/>
      <c r="T325" s="135"/>
    </row>
    <row r="326" spans="6:20">
      <c r="F326" s="135"/>
      <c r="G326" s="135"/>
      <c r="H326" s="135"/>
      <c r="I326" s="135"/>
      <c r="J326" s="135"/>
      <c r="K326" s="135"/>
      <c r="L326" s="135"/>
      <c r="M326" s="135"/>
      <c r="N326" s="135"/>
      <c r="O326" s="135"/>
      <c r="P326" s="135"/>
      <c r="Q326" s="135"/>
      <c r="R326" s="135"/>
      <c r="S326" s="135"/>
      <c r="T326" s="135"/>
    </row>
    <row r="327" spans="6:20">
      <c r="F327" s="135"/>
      <c r="G327" s="135"/>
      <c r="H327" s="135"/>
      <c r="I327" s="135"/>
      <c r="J327" s="135"/>
      <c r="K327" s="135"/>
      <c r="L327" s="135"/>
      <c r="M327" s="135"/>
      <c r="N327" s="135"/>
      <c r="O327" s="135"/>
      <c r="P327" s="135"/>
      <c r="Q327" s="135"/>
      <c r="R327" s="135"/>
      <c r="S327" s="135"/>
      <c r="T327" s="135"/>
    </row>
    <row r="328" spans="6:20">
      <c r="F328" s="135"/>
      <c r="G328" s="135"/>
      <c r="H328" s="135"/>
      <c r="I328" s="135"/>
      <c r="J328" s="135"/>
      <c r="K328" s="135"/>
      <c r="L328" s="135"/>
      <c r="M328" s="135"/>
      <c r="N328" s="135"/>
      <c r="O328" s="135"/>
      <c r="P328" s="135"/>
      <c r="Q328" s="135"/>
      <c r="R328" s="135"/>
      <c r="S328" s="135"/>
      <c r="T328" s="135"/>
    </row>
    <row r="329" spans="6:20">
      <c r="F329" s="135"/>
      <c r="G329" s="135"/>
      <c r="H329" s="135"/>
      <c r="I329" s="135"/>
      <c r="J329" s="135"/>
      <c r="K329" s="135"/>
      <c r="L329" s="135"/>
      <c r="M329" s="135"/>
      <c r="N329" s="135"/>
      <c r="O329" s="135"/>
      <c r="P329" s="135"/>
      <c r="Q329" s="135"/>
      <c r="R329" s="135"/>
      <c r="S329" s="135"/>
      <c r="T329" s="135"/>
    </row>
    <row r="330" spans="6:20">
      <c r="F330" s="135"/>
      <c r="G330" s="135"/>
      <c r="H330" s="135"/>
      <c r="I330" s="135"/>
      <c r="J330" s="135"/>
      <c r="K330" s="135"/>
      <c r="L330" s="135"/>
      <c r="M330" s="135"/>
      <c r="N330" s="135"/>
      <c r="O330" s="135"/>
      <c r="P330" s="135"/>
      <c r="Q330" s="135"/>
      <c r="R330" s="135"/>
      <c r="S330" s="135"/>
      <c r="T330" s="135"/>
    </row>
    <row r="331" spans="6:20">
      <c r="F331" s="135"/>
      <c r="G331" s="135"/>
      <c r="H331" s="135"/>
      <c r="I331" s="135"/>
      <c r="J331" s="135"/>
      <c r="K331" s="135"/>
      <c r="L331" s="135"/>
      <c r="M331" s="135"/>
      <c r="N331" s="135"/>
      <c r="O331" s="135"/>
      <c r="P331" s="135"/>
      <c r="Q331" s="135"/>
      <c r="R331" s="135"/>
      <c r="S331" s="135"/>
      <c r="T331" s="135"/>
    </row>
    <row r="332" spans="6:20">
      <c r="F332" s="135"/>
      <c r="G332" s="135"/>
      <c r="H332" s="135"/>
      <c r="I332" s="135"/>
      <c r="J332" s="135"/>
      <c r="K332" s="135"/>
      <c r="L332" s="135"/>
      <c r="M332" s="135"/>
      <c r="N332" s="135"/>
      <c r="O332" s="135"/>
      <c r="P332" s="135"/>
      <c r="Q332" s="135"/>
      <c r="R332" s="135"/>
      <c r="S332" s="135"/>
      <c r="T332" s="135"/>
    </row>
    <row r="333" spans="6:20">
      <c r="F333" s="135"/>
      <c r="G333" s="135"/>
      <c r="H333" s="135"/>
      <c r="I333" s="135"/>
      <c r="J333" s="135"/>
      <c r="K333" s="135"/>
      <c r="L333" s="135"/>
      <c r="M333" s="135"/>
      <c r="N333" s="135"/>
      <c r="O333" s="135"/>
      <c r="P333" s="135"/>
      <c r="Q333" s="135"/>
      <c r="R333" s="135"/>
      <c r="S333" s="135"/>
      <c r="T333" s="135"/>
    </row>
    <row r="334" spans="6:20">
      <c r="F334" s="135"/>
      <c r="G334" s="135"/>
      <c r="H334" s="135"/>
      <c r="I334" s="135"/>
      <c r="J334" s="135"/>
      <c r="K334" s="135"/>
      <c r="L334" s="135"/>
      <c r="M334" s="135"/>
      <c r="N334" s="135"/>
      <c r="O334" s="135"/>
      <c r="P334" s="135"/>
      <c r="Q334" s="135"/>
      <c r="R334" s="135"/>
      <c r="S334" s="135"/>
      <c r="T334" s="135"/>
    </row>
    <row r="335" spans="6:20">
      <c r="F335" s="135"/>
      <c r="G335" s="135"/>
      <c r="H335" s="135"/>
      <c r="I335" s="135"/>
      <c r="J335" s="135"/>
      <c r="K335" s="135"/>
      <c r="L335" s="135"/>
      <c r="M335" s="135"/>
      <c r="N335" s="135"/>
      <c r="O335" s="135"/>
      <c r="P335" s="135"/>
      <c r="Q335" s="135"/>
      <c r="R335" s="135"/>
      <c r="S335" s="135"/>
      <c r="T335" s="135"/>
    </row>
    <row r="336" spans="6:20">
      <c r="F336" s="135"/>
      <c r="G336" s="135"/>
      <c r="H336" s="135"/>
      <c r="I336" s="135"/>
      <c r="J336" s="135"/>
      <c r="K336" s="135"/>
      <c r="L336" s="135"/>
      <c r="M336" s="135"/>
      <c r="N336" s="135"/>
      <c r="O336" s="135"/>
      <c r="P336" s="135"/>
      <c r="Q336" s="135"/>
      <c r="R336" s="135"/>
      <c r="S336" s="135"/>
      <c r="T336" s="135"/>
    </row>
    <row r="337" spans="6:20">
      <c r="F337" s="135"/>
      <c r="G337" s="135"/>
      <c r="H337" s="135"/>
      <c r="I337" s="135"/>
      <c r="J337" s="135"/>
      <c r="K337" s="135"/>
      <c r="L337" s="135"/>
      <c r="M337" s="135"/>
      <c r="N337" s="135"/>
      <c r="O337" s="135"/>
      <c r="P337" s="135"/>
      <c r="Q337" s="135"/>
      <c r="R337" s="135"/>
      <c r="S337" s="135"/>
      <c r="T337" s="135"/>
    </row>
    <row r="338" spans="6:20">
      <c r="F338" s="135"/>
      <c r="G338" s="135"/>
      <c r="H338" s="135"/>
      <c r="I338" s="135"/>
      <c r="J338" s="135"/>
      <c r="K338" s="135"/>
      <c r="L338" s="135"/>
      <c r="M338" s="135"/>
      <c r="N338" s="135"/>
      <c r="O338" s="135"/>
      <c r="P338" s="135"/>
      <c r="Q338" s="135"/>
      <c r="R338" s="135"/>
      <c r="S338" s="135"/>
      <c r="T338" s="135"/>
    </row>
    <row r="339" spans="6:20">
      <c r="F339" s="135"/>
      <c r="G339" s="135"/>
      <c r="H339" s="135"/>
      <c r="I339" s="135"/>
      <c r="J339" s="135"/>
      <c r="K339" s="135"/>
      <c r="L339" s="135"/>
      <c r="M339" s="135"/>
      <c r="N339" s="135"/>
      <c r="O339" s="135"/>
      <c r="P339" s="135"/>
      <c r="Q339" s="135"/>
      <c r="R339" s="135"/>
      <c r="S339" s="135"/>
      <c r="T339" s="135"/>
    </row>
    <row r="340" spans="6:20">
      <c r="F340" s="135"/>
      <c r="G340" s="135"/>
      <c r="H340" s="135"/>
      <c r="I340" s="135"/>
      <c r="J340" s="135"/>
      <c r="K340" s="135"/>
      <c r="L340" s="135"/>
      <c r="M340" s="135"/>
      <c r="N340" s="135"/>
      <c r="O340" s="135"/>
      <c r="P340" s="135"/>
      <c r="Q340" s="135"/>
      <c r="R340" s="135"/>
      <c r="S340" s="135"/>
      <c r="T340" s="135"/>
    </row>
    <row r="341" spans="6:20">
      <c r="F341" s="135"/>
      <c r="G341" s="135"/>
      <c r="H341" s="135"/>
      <c r="I341" s="135"/>
      <c r="J341" s="135"/>
      <c r="K341" s="135"/>
      <c r="L341" s="135"/>
      <c r="M341" s="135"/>
      <c r="N341" s="135"/>
      <c r="O341" s="135"/>
      <c r="P341" s="135"/>
      <c r="Q341" s="135"/>
      <c r="R341" s="135"/>
      <c r="S341" s="135"/>
      <c r="T341" s="135"/>
    </row>
    <row r="342" spans="6:20">
      <c r="F342" s="135"/>
      <c r="G342" s="135"/>
      <c r="H342" s="135"/>
      <c r="I342" s="135"/>
      <c r="J342" s="135"/>
      <c r="K342" s="135"/>
      <c r="L342" s="135"/>
      <c r="M342" s="135"/>
      <c r="N342" s="135"/>
      <c r="O342" s="135"/>
      <c r="P342" s="135"/>
      <c r="Q342" s="135"/>
      <c r="R342" s="135"/>
      <c r="S342" s="135"/>
      <c r="T342" s="135"/>
    </row>
    <row r="343" spans="6:20">
      <c r="F343" s="135"/>
      <c r="G343" s="135"/>
      <c r="H343" s="135"/>
      <c r="I343" s="135"/>
      <c r="J343" s="135"/>
      <c r="K343" s="135"/>
      <c r="L343" s="135"/>
      <c r="M343" s="135"/>
      <c r="N343" s="135"/>
      <c r="O343" s="135"/>
      <c r="P343" s="135"/>
      <c r="Q343" s="135"/>
      <c r="R343" s="135"/>
      <c r="S343" s="135"/>
      <c r="T343" s="135"/>
    </row>
    <row r="344" spans="6:20">
      <c r="F344" s="135"/>
      <c r="G344" s="135"/>
      <c r="H344" s="135"/>
      <c r="I344" s="135"/>
      <c r="J344" s="135"/>
      <c r="K344" s="135"/>
      <c r="L344" s="135"/>
      <c r="M344" s="135"/>
      <c r="N344" s="135"/>
      <c r="O344" s="135"/>
      <c r="P344" s="135"/>
      <c r="Q344" s="135"/>
      <c r="R344" s="135"/>
      <c r="S344" s="135"/>
      <c r="T344" s="135"/>
    </row>
    <row r="345" spans="6:20">
      <c r="F345" s="135"/>
      <c r="G345" s="135"/>
      <c r="H345" s="135"/>
      <c r="I345" s="135"/>
      <c r="J345" s="135"/>
      <c r="K345" s="135"/>
      <c r="L345" s="135"/>
      <c r="M345" s="135"/>
      <c r="N345" s="135"/>
      <c r="O345" s="135"/>
      <c r="P345" s="135"/>
      <c r="Q345" s="135"/>
      <c r="R345" s="135"/>
      <c r="S345" s="135"/>
      <c r="T345" s="135"/>
    </row>
    <row r="346" spans="6:20">
      <c r="F346" s="135"/>
      <c r="G346" s="135"/>
      <c r="H346" s="135"/>
      <c r="I346" s="135"/>
      <c r="J346" s="135"/>
      <c r="K346" s="135"/>
      <c r="L346" s="135"/>
      <c r="M346" s="135"/>
      <c r="N346" s="135"/>
      <c r="O346" s="135"/>
      <c r="P346" s="135"/>
      <c r="Q346" s="135"/>
      <c r="R346" s="135"/>
      <c r="S346" s="135"/>
      <c r="T346" s="135"/>
    </row>
    <row r="347" spans="6:20">
      <c r="F347" s="135"/>
      <c r="G347" s="135"/>
      <c r="H347" s="135"/>
      <c r="I347" s="135"/>
      <c r="J347" s="135"/>
      <c r="K347" s="135"/>
      <c r="L347" s="135"/>
      <c r="M347" s="135"/>
      <c r="N347" s="135"/>
      <c r="O347" s="135"/>
      <c r="P347" s="135"/>
      <c r="Q347" s="135"/>
      <c r="R347" s="135"/>
      <c r="S347" s="135"/>
      <c r="T347" s="135"/>
    </row>
    <row r="348" spans="6:20">
      <c r="F348" s="135"/>
      <c r="G348" s="135"/>
      <c r="H348" s="135"/>
      <c r="I348" s="135"/>
      <c r="J348" s="135"/>
      <c r="K348" s="135"/>
      <c r="L348" s="135"/>
      <c r="M348" s="135"/>
      <c r="N348" s="135"/>
      <c r="O348" s="135"/>
      <c r="P348" s="135"/>
      <c r="Q348" s="135"/>
      <c r="R348" s="135"/>
      <c r="S348" s="135"/>
      <c r="T348" s="135"/>
    </row>
    <row r="349" spans="6:20">
      <c r="F349" s="135"/>
      <c r="G349" s="135"/>
      <c r="H349" s="135"/>
      <c r="I349" s="135"/>
      <c r="J349" s="135"/>
      <c r="K349" s="135"/>
      <c r="L349" s="135"/>
      <c r="M349" s="135"/>
      <c r="N349" s="135"/>
      <c r="O349" s="135"/>
      <c r="P349" s="135"/>
      <c r="Q349" s="135"/>
      <c r="R349" s="135"/>
      <c r="S349" s="135"/>
      <c r="T349" s="135"/>
    </row>
    <row r="350" spans="6:20">
      <c r="F350" s="135"/>
      <c r="G350" s="135"/>
      <c r="H350" s="135"/>
      <c r="I350" s="135"/>
      <c r="J350" s="135"/>
      <c r="K350" s="135"/>
      <c r="L350" s="135"/>
      <c r="M350" s="135"/>
      <c r="N350" s="135"/>
      <c r="O350" s="135"/>
      <c r="P350" s="135"/>
      <c r="Q350" s="135"/>
      <c r="R350" s="135"/>
      <c r="S350" s="135"/>
      <c r="T350" s="135"/>
    </row>
    <row r="351" spans="6:20">
      <c r="F351" s="135"/>
      <c r="G351" s="135"/>
      <c r="H351" s="135"/>
      <c r="I351" s="135"/>
      <c r="J351" s="135"/>
      <c r="K351" s="135"/>
      <c r="L351" s="135"/>
      <c r="M351" s="135"/>
      <c r="N351" s="135"/>
      <c r="O351" s="135"/>
      <c r="P351" s="135"/>
      <c r="Q351" s="135"/>
      <c r="R351" s="135"/>
      <c r="S351" s="135"/>
      <c r="T351" s="135"/>
    </row>
    <row r="352" spans="6:20">
      <c r="F352" s="135"/>
      <c r="G352" s="135"/>
      <c r="H352" s="135"/>
      <c r="I352" s="135"/>
      <c r="J352" s="135"/>
      <c r="K352" s="135"/>
      <c r="L352" s="135"/>
      <c r="M352" s="135"/>
      <c r="N352" s="135"/>
      <c r="O352" s="135"/>
      <c r="P352" s="135"/>
      <c r="Q352" s="135"/>
      <c r="R352" s="135"/>
      <c r="S352" s="135"/>
      <c r="T352" s="135"/>
    </row>
    <row r="353" spans="6:20">
      <c r="F353" s="135"/>
      <c r="G353" s="135"/>
      <c r="H353" s="135"/>
      <c r="I353" s="135"/>
      <c r="J353" s="135"/>
      <c r="K353" s="135"/>
      <c r="L353" s="135"/>
      <c r="M353" s="135"/>
      <c r="N353" s="135"/>
      <c r="O353" s="135"/>
      <c r="P353" s="135"/>
      <c r="Q353" s="135"/>
      <c r="R353" s="135"/>
      <c r="S353" s="135"/>
      <c r="T353" s="135"/>
    </row>
    <row r="354" spans="6:20">
      <c r="F354" s="135"/>
      <c r="G354" s="135"/>
      <c r="H354" s="135"/>
      <c r="I354" s="135"/>
      <c r="J354" s="135"/>
      <c r="K354" s="135"/>
      <c r="L354" s="135"/>
      <c r="M354" s="135"/>
      <c r="N354" s="135"/>
      <c r="O354" s="135"/>
      <c r="P354" s="135"/>
      <c r="Q354" s="135"/>
      <c r="R354" s="135"/>
      <c r="S354" s="135"/>
      <c r="T354" s="135"/>
    </row>
    <row r="355" spans="6:20">
      <c r="F355" s="135"/>
      <c r="G355" s="135"/>
      <c r="H355" s="135"/>
      <c r="I355" s="135"/>
      <c r="J355" s="135"/>
      <c r="K355" s="135"/>
      <c r="L355" s="135"/>
      <c r="M355" s="135"/>
      <c r="N355" s="135"/>
      <c r="O355" s="135"/>
      <c r="P355" s="135"/>
      <c r="Q355" s="135"/>
      <c r="R355" s="135"/>
      <c r="S355" s="135"/>
      <c r="T355" s="135"/>
    </row>
    <row r="356" spans="6:20">
      <c r="F356" s="135"/>
      <c r="G356" s="135"/>
      <c r="H356" s="135"/>
      <c r="I356" s="135"/>
      <c r="J356" s="135"/>
      <c r="K356" s="135"/>
      <c r="L356" s="135"/>
      <c r="M356" s="135"/>
      <c r="N356" s="135"/>
      <c r="O356" s="135"/>
      <c r="P356" s="135"/>
      <c r="Q356" s="135"/>
      <c r="R356" s="135"/>
      <c r="S356" s="135"/>
      <c r="T356" s="135"/>
    </row>
    <row r="357" spans="6:20">
      <c r="F357" s="135"/>
      <c r="G357" s="135"/>
      <c r="H357" s="135"/>
      <c r="I357" s="135"/>
      <c r="J357" s="135"/>
      <c r="K357" s="135"/>
      <c r="L357" s="135"/>
      <c r="M357" s="135"/>
      <c r="N357" s="135"/>
      <c r="O357" s="135"/>
      <c r="P357" s="135"/>
      <c r="Q357" s="135"/>
      <c r="R357" s="135"/>
      <c r="S357" s="135"/>
      <c r="T357" s="135"/>
    </row>
    <row r="358" spans="6:20">
      <c r="F358" s="135"/>
      <c r="G358" s="135"/>
      <c r="H358" s="135"/>
      <c r="I358" s="135"/>
      <c r="J358" s="135"/>
      <c r="K358" s="135"/>
      <c r="L358" s="135"/>
      <c r="M358" s="135"/>
      <c r="N358" s="135"/>
      <c r="O358" s="135"/>
      <c r="P358" s="135"/>
      <c r="Q358" s="135"/>
      <c r="R358" s="135"/>
      <c r="S358" s="135"/>
      <c r="T358" s="135"/>
    </row>
    <row r="359" spans="6:20">
      <c r="F359" s="135"/>
      <c r="G359" s="135"/>
      <c r="H359" s="135"/>
      <c r="I359" s="135"/>
      <c r="J359" s="135"/>
      <c r="K359" s="135"/>
      <c r="L359" s="135"/>
      <c r="M359" s="135"/>
      <c r="N359" s="135"/>
      <c r="O359" s="135"/>
      <c r="P359" s="135"/>
      <c r="Q359" s="135"/>
      <c r="R359" s="135"/>
      <c r="S359" s="135"/>
      <c r="T359" s="135"/>
    </row>
    <row r="360" spans="6:20">
      <c r="F360" s="135"/>
      <c r="G360" s="135"/>
      <c r="H360" s="135"/>
      <c r="I360" s="135"/>
      <c r="J360" s="135"/>
      <c r="K360" s="135"/>
      <c r="L360" s="135"/>
      <c r="M360" s="135"/>
      <c r="N360" s="135"/>
      <c r="O360" s="135"/>
      <c r="P360" s="135"/>
      <c r="Q360" s="135"/>
      <c r="R360" s="135"/>
      <c r="S360" s="135"/>
      <c r="T360" s="135"/>
    </row>
    <row r="361" spans="6:20">
      <c r="F361" s="135"/>
      <c r="G361" s="135"/>
      <c r="H361" s="135"/>
      <c r="I361" s="135"/>
      <c r="J361" s="135"/>
      <c r="K361" s="135"/>
      <c r="L361" s="135"/>
      <c r="M361" s="135"/>
      <c r="N361" s="135"/>
      <c r="O361" s="135"/>
      <c r="P361" s="135"/>
      <c r="Q361" s="135"/>
      <c r="R361" s="135"/>
      <c r="S361" s="135"/>
      <c r="T361" s="135"/>
    </row>
    <row r="362" spans="6:20">
      <c r="F362" s="135"/>
      <c r="G362" s="135"/>
      <c r="H362" s="135"/>
      <c r="I362" s="135"/>
      <c r="J362" s="135"/>
      <c r="K362" s="135"/>
      <c r="L362" s="135"/>
      <c r="M362" s="135"/>
      <c r="N362" s="135"/>
      <c r="O362" s="135"/>
      <c r="P362" s="135"/>
      <c r="Q362" s="135"/>
      <c r="R362" s="135"/>
      <c r="S362" s="135"/>
      <c r="T362" s="135"/>
    </row>
    <row r="363" spans="6:20">
      <c r="F363" s="135"/>
      <c r="G363" s="135"/>
      <c r="H363" s="135"/>
      <c r="I363" s="135"/>
      <c r="J363" s="135"/>
      <c r="K363" s="135"/>
      <c r="L363" s="135"/>
      <c r="M363" s="135"/>
      <c r="N363" s="135"/>
      <c r="O363" s="135"/>
      <c r="P363" s="135"/>
      <c r="Q363" s="135"/>
      <c r="R363" s="135"/>
      <c r="S363" s="135"/>
      <c r="T363" s="135"/>
    </row>
    <row r="364" spans="6:20">
      <c r="F364" s="135"/>
      <c r="G364" s="135"/>
      <c r="H364" s="135"/>
      <c r="I364" s="135"/>
      <c r="J364" s="135"/>
      <c r="K364" s="135"/>
      <c r="L364" s="135"/>
      <c r="M364" s="135"/>
      <c r="N364" s="135"/>
      <c r="O364" s="135"/>
      <c r="P364" s="135"/>
      <c r="Q364" s="135"/>
      <c r="R364" s="135"/>
      <c r="S364" s="135"/>
      <c r="T364" s="135"/>
    </row>
    <row r="365" spans="6:20">
      <c r="F365" s="135"/>
      <c r="G365" s="135"/>
      <c r="H365" s="135"/>
      <c r="I365" s="135"/>
      <c r="J365" s="135"/>
      <c r="K365" s="135"/>
      <c r="L365" s="135"/>
      <c r="M365" s="135"/>
      <c r="N365" s="135"/>
      <c r="O365" s="135"/>
      <c r="P365" s="135"/>
      <c r="Q365" s="135"/>
      <c r="R365" s="135"/>
      <c r="S365" s="135"/>
      <c r="T365" s="135"/>
    </row>
    <row r="366" spans="6:20">
      <c r="F366" s="135"/>
      <c r="G366" s="135"/>
      <c r="H366" s="135"/>
      <c r="I366" s="135"/>
      <c r="J366" s="135"/>
      <c r="K366" s="135"/>
      <c r="L366" s="135"/>
      <c r="M366" s="135"/>
      <c r="N366" s="135"/>
      <c r="O366" s="135"/>
      <c r="P366" s="135"/>
      <c r="Q366" s="135"/>
      <c r="R366" s="135"/>
      <c r="S366" s="135"/>
      <c r="T366" s="135"/>
    </row>
    <row r="367" spans="6:20">
      <c r="F367" s="135"/>
      <c r="G367" s="135"/>
      <c r="H367" s="135"/>
      <c r="I367" s="135"/>
      <c r="J367" s="135"/>
      <c r="K367" s="135"/>
      <c r="L367" s="135"/>
      <c r="M367" s="135"/>
      <c r="N367" s="135"/>
      <c r="O367" s="135"/>
      <c r="P367" s="135"/>
      <c r="Q367" s="135"/>
      <c r="R367" s="135"/>
      <c r="S367" s="135"/>
      <c r="T367" s="135"/>
    </row>
    <row r="368" spans="6:20">
      <c r="F368" s="135"/>
      <c r="G368" s="135"/>
      <c r="H368" s="135"/>
      <c r="I368" s="135"/>
      <c r="J368" s="135"/>
      <c r="K368" s="135"/>
      <c r="L368" s="135"/>
      <c r="M368" s="135"/>
      <c r="N368" s="135"/>
      <c r="O368" s="135"/>
      <c r="P368" s="135"/>
      <c r="Q368" s="135"/>
      <c r="R368" s="135"/>
      <c r="S368" s="135"/>
      <c r="T368" s="135"/>
    </row>
    <row r="369" spans="6:20">
      <c r="F369" s="135"/>
      <c r="G369" s="135"/>
      <c r="H369" s="135"/>
      <c r="I369" s="135"/>
      <c r="J369" s="135"/>
      <c r="K369" s="135"/>
      <c r="L369" s="135"/>
      <c r="M369" s="135"/>
      <c r="N369" s="135"/>
      <c r="O369" s="135"/>
      <c r="P369" s="135"/>
      <c r="Q369" s="135"/>
      <c r="R369" s="135"/>
      <c r="S369" s="135"/>
      <c r="T369" s="135"/>
    </row>
    <row r="370" spans="6:20">
      <c r="F370" s="135"/>
      <c r="G370" s="135"/>
      <c r="H370" s="135"/>
      <c r="I370" s="135"/>
      <c r="J370" s="135"/>
      <c r="K370" s="135"/>
      <c r="L370" s="135"/>
      <c r="M370" s="135"/>
      <c r="N370" s="135"/>
      <c r="O370" s="135"/>
      <c r="P370" s="135"/>
      <c r="Q370" s="135"/>
      <c r="R370" s="135"/>
      <c r="S370" s="135"/>
      <c r="T370" s="135"/>
    </row>
    <row r="371" spans="6:20">
      <c r="F371" s="135"/>
      <c r="G371" s="135"/>
      <c r="H371" s="135"/>
      <c r="I371" s="135"/>
      <c r="J371" s="135"/>
      <c r="K371" s="135"/>
      <c r="L371" s="135"/>
      <c r="M371" s="135"/>
      <c r="N371" s="135"/>
      <c r="O371" s="135"/>
      <c r="P371" s="135"/>
      <c r="Q371" s="135"/>
      <c r="R371" s="135"/>
      <c r="S371" s="135"/>
      <c r="T371" s="135"/>
    </row>
    <row r="372" spans="6:20">
      <c r="F372" s="135"/>
      <c r="G372" s="135"/>
      <c r="H372" s="135"/>
      <c r="I372" s="135"/>
      <c r="J372" s="135"/>
      <c r="K372" s="135"/>
      <c r="L372" s="135"/>
      <c r="M372" s="135"/>
      <c r="N372" s="135"/>
      <c r="O372" s="135"/>
      <c r="P372" s="135"/>
      <c r="Q372" s="135"/>
      <c r="R372" s="135"/>
      <c r="S372" s="135"/>
      <c r="T372" s="135"/>
    </row>
    <row r="373" spans="6:20">
      <c r="F373" s="135"/>
      <c r="G373" s="135"/>
      <c r="H373" s="135"/>
      <c r="I373" s="135"/>
      <c r="J373" s="135"/>
      <c r="K373" s="135"/>
      <c r="L373" s="135"/>
      <c r="M373" s="135"/>
      <c r="N373" s="135"/>
      <c r="O373" s="135"/>
      <c r="P373" s="135"/>
      <c r="Q373" s="135"/>
      <c r="R373" s="135"/>
      <c r="S373" s="135"/>
      <c r="T373" s="135"/>
    </row>
    <row r="374" spans="6:20">
      <c r="F374" s="135"/>
      <c r="G374" s="135"/>
      <c r="H374" s="135"/>
      <c r="I374" s="135"/>
      <c r="J374" s="135"/>
      <c r="K374" s="135"/>
      <c r="L374" s="135"/>
      <c r="M374" s="135"/>
      <c r="N374" s="135"/>
      <c r="O374" s="135"/>
      <c r="P374" s="135"/>
      <c r="Q374" s="135"/>
      <c r="R374" s="135"/>
      <c r="S374" s="135"/>
      <c r="T374" s="135"/>
    </row>
    <row r="375" spans="6:20">
      <c r="F375" s="135"/>
      <c r="G375" s="135"/>
      <c r="H375" s="135"/>
      <c r="I375" s="135"/>
      <c r="J375" s="135"/>
      <c r="K375" s="135"/>
      <c r="L375" s="135"/>
      <c r="M375" s="135"/>
      <c r="N375" s="135"/>
      <c r="O375" s="135"/>
      <c r="P375" s="135"/>
      <c r="Q375" s="135"/>
      <c r="R375" s="135"/>
      <c r="S375" s="135"/>
      <c r="T375" s="135"/>
    </row>
    <row r="376" spans="6:20">
      <c r="F376" s="135"/>
      <c r="G376" s="135"/>
      <c r="H376" s="135"/>
      <c r="I376" s="135"/>
      <c r="J376" s="135"/>
      <c r="K376" s="135"/>
      <c r="L376" s="135"/>
      <c r="M376" s="135"/>
      <c r="N376" s="135"/>
      <c r="O376" s="135"/>
      <c r="P376" s="135"/>
      <c r="Q376" s="135"/>
      <c r="R376" s="135"/>
      <c r="S376" s="135"/>
      <c r="T376" s="135"/>
    </row>
    <row r="377" spans="6:20">
      <c r="F377" s="135"/>
      <c r="G377" s="135"/>
      <c r="H377" s="135"/>
      <c r="I377" s="135"/>
      <c r="J377" s="135"/>
      <c r="K377" s="135"/>
      <c r="L377" s="135"/>
      <c r="M377" s="135"/>
      <c r="N377" s="135"/>
      <c r="O377" s="135"/>
      <c r="P377" s="135"/>
      <c r="Q377" s="135"/>
      <c r="R377" s="135"/>
      <c r="S377" s="135"/>
      <c r="T377" s="135"/>
    </row>
    <row r="378" spans="6:20">
      <c r="F378" s="135"/>
      <c r="G378" s="135"/>
      <c r="H378" s="135"/>
      <c r="I378" s="135"/>
      <c r="J378" s="135"/>
      <c r="K378" s="135"/>
      <c r="L378" s="135"/>
      <c r="M378" s="135"/>
      <c r="N378" s="135"/>
      <c r="O378" s="135"/>
      <c r="P378" s="135"/>
      <c r="Q378" s="135"/>
      <c r="R378" s="135"/>
      <c r="S378" s="135"/>
      <c r="T378" s="135"/>
    </row>
    <row r="379" spans="6:20">
      <c r="F379" s="135"/>
      <c r="G379" s="135"/>
      <c r="H379" s="135"/>
      <c r="I379" s="135"/>
      <c r="J379" s="135"/>
      <c r="K379" s="135"/>
      <c r="L379" s="135"/>
      <c r="M379" s="135"/>
      <c r="N379" s="135"/>
      <c r="O379" s="135"/>
      <c r="P379" s="135"/>
      <c r="Q379" s="135"/>
      <c r="R379" s="135"/>
      <c r="S379" s="135"/>
      <c r="T379" s="135"/>
    </row>
    <row r="380" spans="6:20">
      <c r="F380" s="135"/>
      <c r="G380" s="135"/>
      <c r="H380" s="135"/>
      <c r="I380" s="135"/>
      <c r="J380" s="135"/>
      <c r="K380" s="135"/>
      <c r="L380" s="135"/>
      <c r="M380" s="135"/>
      <c r="N380" s="135"/>
      <c r="O380" s="135"/>
      <c r="P380" s="135"/>
      <c r="Q380" s="135"/>
      <c r="R380" s="135"/>
      <c r="S380" s="135"/>
      <c r="T380" s="135"/>
    </row>
    <row r="381" spans="6:20">
      <c r="F381" s="135"/>
      <c r="G381" s="135"/>
      <c r="H381" s="135"/>
      <c r="I381" s="135"/>
      <c r="J381" s="135"/>
      <c r="K381" s="135"/>
      <c r="L381" s="135"/>
      <c r="M381" s="135"/>
      <c r="N381" s="135"/>
      <c r="O381" s="135"/>
      <c r="P381" s="135"/>
      <c r="Q381" s="135"/>
      <c r="R381" s="135"/>
      <c r="S381" s="135"/>
      <c r="T381" s="135"/>
    </row>
    <row r="382" spans="6:20">
      <c r="F382" s="135"/>
      <c r="G382" s="135"/>
      <c r="H382" s="135"/>
      <c r="I382" s="135"/>
      <c r="J382" s="135"/>
      <c r="K382" s="135"/>
      <c r="L382" s="135"/>
      <c r="M382" s="135"/>
      <c r="N382" s="135"/>
      <c r="O382" s="135"/>
      <c r="P382" s="135"/>
      <c r="Q382" s="135"/>
      <c r="R382" s="135"/>
      <c r="S382" s="135"/>
      <c r="T382" s="135"/>
    </row>
    <row r="383" spans="6:20">
      <c r="F383" s="135"/>
      <c r="G383" s="135"/>
      <c r="H383" s="135"/>
      <c r="I383" s="135"/>
      <c r="J383" s="135"/>
      <c r="K383" s="135"/>
      <c r="L383" s="135"/>
      <c r="M383" s="135"/>
      <c r="N383" s="135"/>
      <c r="O383" s="135"/>
      <c r="P383" s="135"/>
      <c r="Q383" s="135"/>
      <c r="R383" s="135"/>
      <c r="S383" s="135"/>
      <c r="T383" s="135"/>
    </row>
    <row r="384" spans="6:20">
      <c r="F384" s="135"/>
      <c r="G384" s="135"/>
      <c r="H384" s="135"/>
      <c r="I384" s="135"/>
      <c r="J384" s="135"/>
      <c r="K384" s="135"/>
      <c r="L384" s="135"/>
      <c r="M384" s="135"/>
      <c r="N384" s="135"/>
      <c r="O384" s="135"/>
      <c r="P384" s="135"/>
      <c r="Q384" s="135"/>
      <c r="R384" s="135"/>
      <c r="S384" s="135"/>
      <c r="T384" s="135"/>
    </row>
    <row r="385" spans="6:20">
      <c r="F385" s="135"/>
      <c r="G385" s="135"/>
      <c r="H385" s="135"/>
      <c r="I385" s="135"/>
      <c r="J385" s="135"/>
      <c r="K385" s="135"/>
      <c r="L385" s="135"/>
      <c r="M385" s="135"/>
      <c r="N385" s="135"/>
      <c r="O385" s="135"/>
      <c r="P385" s="135"/>
      <c r="Q385" s="135"/>
      <c r="R385" s="135"/>
      <c r="S385" s="135"/>
      <c r="T385" s="135"/>
    </row>
    <row r="386" spans="6:20">
      <c r="F386" s="135"/>
      <c r="G386" s="135"/>
      <c r="H386" s="135"/>
      <c r="I386" s="135"/>
      <c r="J386" s="135"/>
      <c r="K386" s="135"/>
      <c r="L386" s="135"/>
      <c r="M386" s="135"/>
      <c r="N386" s="135"/>
      <c r="O386" s="135"/>
      <c r="P386" s="135"/>
      <c r="Q386" s="135"/>
      <c r="R386" s="135"/>
      <c r="S386" s="135"/>
      <c r="T386" s="135"/>
    </row>
    <row r="387" spans="6:20">
      <c r="F387" s="135"/>
      <c r="G387" s="135"/>
      <c r="H387" s="135"/>
      <c r="I387" s="135"/>
      <c r="J387" s="135"/>
      <c r="K387" s="135"/>
      <c r="L387" s="135"/>
      <c r="M387" s="135"/>
      <c r="N387" s="135"/>
      <c r="O387" s="135"/>
      <c r="P387" s="135"/>
      <c r="Q387" s="135"/>
      <c r="R387" s="135"/>
      <c r="S387" s="135"/>
      <c r="T387" s="135"/>
    </row>
  </sheetData>
  <pageMargins left="0.7" right="0.7" top="0.75" bottom="0.75" header="0.3" footer="0.3"/>
  <pageSetup scale="4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8BAC1-09FA-4A46-8E08-3F911D0CDD17}">
  <sheetPr>
    <pageSetUpPr fitToPage="1"/>
  </sheetPr>
  <dimension ref="A1:U23"/>
  <sheetViews>
    <sheetView zoomScale="80" zoomScaleNormal="80" workbookViewId="0">
      <selection activeCell="E28" sqref="E28"/>
    </sheetView>
  </sheetViews>
  <sheetFormatPr defaultRowHeight="13.8"/>
  <cols>
    <col min="1" max="1" width="15.44140625" style="122" customWidth="1"/>
    <col min="2" max="2" width="11" style="122" bestFit="1" customWidth="1"/>
    <col min="3" max="3" width="9.33203125" style="122" bestFit="1" customWidth="1"/>
    <col min="4" max="4" width="53.44140625" style="122" customWidth="1"/>
    <col min="5" max="5" width="8.88671875" style="122"/>
    <col min="6" max="6" width="15.21875" style="122" bestFit="1" customWidth="1"/>
    <col min="7" max="7" width="10.44140625" style="122" bestFit="1" customWidth="1"/>
    <col min="8" max="14" width="11.44140625" style="122" bestFit="1" customWidth="1"/>
    <col min="15" max="15" width="11.33203125" style="122" customWidth="1"/>
    <col min="16" max="16" width="12.5546875" style="122" bestFit="1" customWidth="1"/>
    <col min="17" max="17" width="11.44140625" style="122" bestFit="1" customWidth="1"/>
    <col min="18" max="18" width="13.88671875" style="122" bestFit="1" customWidth="1"/>
    <col min="19" max="19" width="3.6640625" style="122" customWidth="1"/>
    <col min="20" max="20" width="19.5546875" style="122" bestFit="1" customWidth="1"/>
    <col min="21" max="16384" width="8.88671875" style="122"/>
  </cols>
  <sheetData>
    <row r="1" spans="1:21" ht="14.4" thickBot="1">
      <c r="A1" s="121"/>
      <c r="B1" s="121"/>
      <c r="C1" s="121"/>
      <c r="D1" s="121"/>
      <c r="E1" s="121"/>
    </row>
    <row r="2" spans="1:21">
      <c r="F2" s="123">
        <v>2022</v>
      </c>
      <c r="G2" s="123">
        <v>2023</v>
      </c>
      <c r="H2" s="123">
        <v>2023</v>
      </c>
      <c r="I2" s="123">
        <v>2023</v>
      </c>
      <c r="J2" s="123">
        <v>2023</v>
      </c>
      <c r="K2" s="123">
        <v>2023</v>
      </c>
      <c r="L2" s="123">
        <v>2023</v>
      </c>
      <c r="M2" s="123">
        <v>2023</v>
      </c>
      <c r="N2" s="123">
        <v>2023</v>
      </c>
      <c r="O2" s="123">
        <v>2023</v>
      </c>
      <c r="P2" s="123">
        <v>2023</v>
      </c>
      <c r="Q2" s="123">
        <v>2023</v>
      </c>
      <c r="R2" s="123">
        <v>2023</v>
      </c>
      <c r="T2" s="124" t="s">
        <v>3994</v>
      </c>
    </row>
    <row r="3" spans="1:21">
      <c r="A3" s="125" t="s">
        <v>3995</v>
      </c>
      <c r="B3" s="125" t="s">
        <v>3996</v>
      </c>
      <c r="C3" s="125" t="s">
        <v>3997</v>
      </c>
      <c r="D3" s="125" t="s">
        <v>3641</v>
      </c>
      <c r="F3" s="126">
        <v>12</v>
      </c>
      <c r="G3" s="126">
        <v>1</v>
      </c>
      <c r="H3" s="126">
        <v>2</v>
      </c>
      <c r="I3" s="126">
        <v>3</v>
      </c>
      <c r="J3" s="126">
        <v>4</v>
      </c>
      <c r="K3" s="126">
        <v>5</v>
      </c>
      <c r="L3" s="126">
        <v>6</v>
      </c>
      <c r="M3" s="126">
        <v>7</v>
      </c>
      <c r="N3" s="126">
        <v>8</v>
      </c>
      <c r="O3" s="126">
        <v>9</v>
      </c>
      <c r="P3" s="126">
        <v>10</v>
      </c>
      <c r="Q3" s="126">
        <v>11</v>
      </c>
      <c r="R3" s="126">
        <v>12</v>
      </c>
      <c r="T3" s="127" t="s">
        <v>3953</v>
      </c>
    </row>
    <row r="4" spans="1:21">
      <c r="A4" s="131" t="s">
        <v>4023</v>
      </c>
      <c r="B4" s="131"/>
      <c r="C4" s="131"/>
      <c r="D4" s="131" t="s">
        <v>4024</v>
      </c>
      <c r="E4" s="131"/>
      <c r="F4" s="132">
        <v>62130.91</v>
      </c>
      <c r="G4" s="132">
        <v>62130.91</v>
      </c>
      <c r="H4" s="132">
        <v>62130.91</v>
      </c>
      <c r="I4" s="132">
        <v>62130.91</v>
      </c>
      <c r="J4" s="132">
        <v>62130.91</v>
      </c>
      <c r="K4" s="132">
        <v>62130.91</v>
      </c>
      <c r="L4" s="132">
        <v>62130.91</v>
      </c>
      <c r="M4" s="132">
        <v>62130.91</v>
      </c>
      <c r="N4" s="132">
        <v>62130.91</v>
      </c>
      <c r="O4" s="132">
        <v>62130.91</v>
      </c>
      <c r="P4" s="132">
        <v>62130.91</v>
      </c>
      <c r="Q4" s="132">
        <v>62130.91</v>
      </c>
      <c r="R4" s="132">
        <v>62130.91</v>
      </c>
      <c r="S4" s="132"/>
      <c r="T4" s="133">
        <f>ROUND(AVERAGE(F4:R4),2)</f>
        <v>62130.91</v>
      </c>
      <c r="U4" s="131" t="s">
        <v>3989</v>
      </c>
    </row>
    <row r="5" spans="1:21">
      <c r="A5" s="131" t="s">
        <v>4025</v>
      </c>
      <c r="B5" s="131"/>
      <c r="C5" s="131"/>
      <c r="D5" s="131" t="s">
        <v>4026</v>
      </c>
      <c r="E5" s="131"/>
      <c r="F5" s="132">
        <v>0</v>
      </c>
      <c r="G5" s="132">
        <v>0</v>
      </c>
      <c r="H5" s="132">
        <v>0</v>
      </c>
      <c r="I5" s="132">
        <v>0</v>
      </c>
      <c r="J5" s="132">
        <v>0</v>
      </c>
      <c r="K5" s="132">
        <v>0</v>
      </c>
      <c r="L5" s="132">
        <v>0</v>
      </c>
      <c r="M5" s="132">
        <v>0</v>
      </c>
      <c r="N5" s="132">
        <v>0</v>
      </c>
      <c r="O5" s="132">
        <v>0</v>
      </c>
      <c r="P5" s="132">
        <v>0</v>
      </c>
      <c r="Q5" s="132">
        <v>0</v>
      </c>
      <c r="R5" s="132">
        <v>0</v>
      </c>
      <c r="S5" s="132"/>
      <c r="T5" s="133">
        <f t="shared" ref="T5:T16" si="0">ROUND(AVERAGE(F5:R5),2)</f>
        <v>0</v>
      </c>
      <c r="U5" s="131" t="s">
        <v>3989</v>
      </c>
    </row>
    <row r="6" spans="1:21">
      <c r="A6" s="131" t="s">
        <v>4027</v>
      </c>
      <c r="B6" s="131"/>
      <c r="C6" s="131"/>
      <c r="D6" s="131" t="s">
        <v>4028</v>
      </c>
      <c r="E6" s="131"/>
      <c r="F6" s="132">
        <v>489605.98</v>
      </c>
      <c r="G6" s="132">
        <v>489605.98</v>
      </c>
      <c r="H6" s="132">
        <v>163202</v>
      </c>
      <c r="I6" s="132">
        <v>489605.98</v>
      </c>
      <c r="J6" s="132">
        <v>326403.99</v>
      </c>
      <c r="K6" s="132">
        <v>163202</v>
      </c>
      <c r="L6" s="132">
        <v>504294.15</v>
      </c>
      <c r="M6" s="132">
        <v>336196.1</v>
      </c>
      <c r="N6" s="132">
        <v>168098.05</v>
      </c>
      <c r="O6" s="132">
        <v>504294.15</v>
      </c>
      <c r="P6" s="132">
        <v>336196.1</v>
      </c>
      <c r="Q6" s="132">
        <v>168098.05</v>
      </c>
      <c r="R6" s="132">
        <v>0</v>
      </c>
      <c r="S6" s="132"/>
      <c r="T6" s="133">
        <f t="shared" si="0"/>
        <v>318369.43</v>
      </c>
      <c r="U6" s="131" t="s">
        <v>3989</v>
      </c>
    </row>
    <row r="7" spans="1:21">
      <c r="A7" s="131" t="s">
        <v>4027</v>
      </c>
      <c r="B7" s="131"/>
      <c r="C7" s="131"/>
      <c r="D7" s="131" t="s">
        <v>4029</v>
      </c>
      <c r="E7" s="131"/>
      <c r="F7" s="132">
        <v>0</v>
      </c>
      <c r="G7" s="132">
        <v>0</v>
      </c>
      <c r="H7" s="132">
        <v>0</v>
      </c>
      <c r="I7" s="132">
        <v>0</v>
      </c>
      <c r="J7" s="132">
        <v>0</v>
      </c>
      <c r="K7" s="132">
        <v>0</v>
      </c>
      <c r="L7" s="132">
        <v>0</v>
      </c>
      <c r="M7" s="132">
        <v>0</v>
      </c>
      <c r="N7" s="132">
        <v>0</v>
      </c>
      <c r="O7" s="132">
        <v>0</v>
      </c>
      <c r="P7" s="132">
        <v>0</v>
      </c>
      <c r="Q7" s="132">
        <v>0</v>
      </c>
      <c r="R7" s="132">
        <v>0</v>
      </c>
      <c r="S7" s="132"/>
      <c r="T7" s="133">
        <f t="shared" si="0"/>
        <v>0</v>
      </c>
      <c r="U7" s="131" t="s">
        <v>3989</v>
      </c>
    </row>
    <row r="8" spans="1:21">
      <c r="A8" s="131" t="s">
        <v>4030</v>
      </c>
      <c r="B8" s="131"/>
      <c r="C8" s="131"/>
      <c r="D8" s="131" t="s">
        <v>4031</v>
      </c>
      <c r="E8" s="131"/>
      <c r="F8" s="132">
        <v>9156.16</v>
      </c>
      <c r="G8" s="132">
        <v>179671.07</v>
      </c>
      <c r="H8" s="132">
        <v>163337.32999999999</v>
      </c>
      <c r="I8" s="132">
        <v>147003.6</v>
      </c>
      <c r="J8" s="132">
        <v>130669.87</v>
      </c>
      <c r="K8" s="132">
        <v>114336.13</v>
      </c>
      <c r="L8" s="132">
        <v>98002.4</v>
      </c>
      <c r="M8" s="132">
        <v>81668.67</v>
      </c>
      <c r="N8" s="132">
        <v>65334.93</v>
      </c>
      <c r="O8" s="132">
        <v>49001.2</v>
      </c>
      <c r="P8" s="132">
        <v>32667.47</v>
      </c>
      <c r="Q8" s="132">
        <v>16333.73</v>
      </c>
      <c r="R8" s="132">
        <v>-5409.71</v>
      </c>
      <c r="S8" s="132"/>
      <c r="T8" s="133">
        <f t="shared" si="0"/>
        <v>83213.3</v>
      </c>
      <c r="U8" s="131" t="s">
        <v>3989</v>
      </c>
    </row>
    <row r="9" spans="1:21">
      <c r="A9" s="144" t="s">
        <v>4032</v>
      </c>
      <c r="B9" s="144"/>
      <c r="C9" s="144"/>
      <c r="D9" s="144" t="s">
        <v>4033</v>
      </c>
      <c r="E9" s="144"/>
      <c r="F9" s="145">
        <v>0</v>
      </c>
      <c r="G9" s="145">
        <v>0</v>
      </c>
      <c r="H9" s="145">
        <v>0</v>
      </c>
      <c r="I9" s="145">
        <v>0</v>
      </c>
      <c r="J9" s="145">
        <v>0</v>
      </c>
      <c r="K9" s="145">
        <v>0</v>
      </c>
      <c r="L9" s="145">
        <v>0</v>
      </c>
      <c r="M9" s="145">
        <v>0</v>
      </c>
      <c r="N9" s="145">
        <v>0</v>
      </c>
      <c r="O9" s="145">
        <v>0</v>
      </c>
      <c r="P9" s="145">
        <v>0</v>
      </c>
      <c r="Q9" s="145">
        <v>5197.32</v>
      </c>
      <c r="R9" s="145">
        <v>10394.64</v>
      </c>
      <c r="S9" s="145"/>
      <c r="T9" s="146">
        <f t="shared" si="0"/>
        <v>1199.3800000000001</v>
      </c>
      <c r="U9" s="144" t="s">
        <v>3971</v>
      </c>
    </row>
    <row r="10" spans="1:21">
      <c r="A10" s="144" t="s">
        <v>4032</v>
      </c>
      <c r="B10" s="144"/>
      <c r="C10" s="144"/>
      <c r="D10" s="144" t="s">
        <v>4034</v>
      </c>
      <c r="E10" s="144"/>
      <c r="F10" s="145">
        <v>0</v>
      </c>
      <c r="G10" s="145">
        <v>0</v>
      </c>
      <c r="H10" s="145">
        <v>1200</v>
      </c>
      <c r="I10" s="145">
        <v>0</v>
      </c>
      <c r="J10" s="145">
        <v>0</v>
      </c>
      <c r="K10" s="145">
        <v>0</v>
      </c>
      <c r="L10" s="145">
        <v>0</v>
      </c>
      <c r="M10" s="145">
        <v>0</v>
      </c>
      <c r="N10" s="145">
        <v>0</v>
      </c>
      <c r="O10" s="145">
        <v>0</v>
      </c>
      <c r="P10" s="145">
        <v>0</v>
      </c>
      <c r="Q10" s="145">
        <v>0</v>
      </c>
      <c r="R10" s="145">
        <v>0</v>
      </c>
      <c r="S10" s="145"/>
      <c r="T10" s="146">
        <f t="shared" si="0"/>
        <v>92.31</v>
      </c>
      <c r="U10" s="144" t="s">
        <v>3971</v>
      </c>
    </row>
    <row r="11" spans="1:21">
      <c r="A11" s="144" t="s">
        <v>4032</v>
      </c>
      <c r="B11" s="144"/>
      <c r="C11" s="144"/>
      <c r="D11" s="144" t="s">
        <v>4035</v>
      </c>
      <c r="E11" s="144"/>
      <c r="F11" s="145">
        <v>3880.87</v>
      </c>
      <c r="G11" s="145">
        <v>3880.87</v>
      </c>
      <c r="H11" s="145">
        <v>3880.87</v>
      </c>
      <c r="I11" s="145">
        <v>3880.87</v>
      </c>
      <c r="J11" s="145">
        <v>3880.87</v>
      </c>
      <c r="K11" s="145">
        <v>3880.87</v>
      </c>
      <c r="L11" s="145">
        <v>3880.87</v>
      </c>
      <c r="M11" s="145">
        <v>3880.87</v>
      </c>
      <c r="N11" s="145">
        <v>4069.06</v>
      </c>
      <c r="O11" s="145">
        <v>4069.06</v>
      </c>
      <c r="P11" s="145">
        <v>4069.07</v>
      </c>
      <c r="Q11" s="145">
        <v>4069.07</v>
      </c>
      <c r="R11" s="145">
        <v>4663.8900000000003</v>
      </c>
      <c r="S11" s="145"/>
      <c r="T11" s="146">
        <f t="shared" si="0"/>
        <v>3999.01</v>
      </c>
      <c r="U11" s="144" t="s">
        <v>3971</v>
      </c>
    </row>
    <row r="12" spans="1:21">
      <c r="A12" s="131" t="s">
        <v>4032</v>
      </c>
      <c r="B12" s="131"/>
      <c r="C12" s="131"/>
      <c r="D12" s="131" t="s">
        <v>4036</v>
      </c>
      <c r="E12" s="131"/>
      <c r="F12" s="132">
        <v>2500</v>
      </c>
      <c r="G12" s="132">
        <v>2500</v>
      </c>
      <c r="H12" s="132">
        <v>2500</v>
      </c>
      <c r="I12" s="132">
        <v>2500</v>
      </c>
      <c r="J12" s="132">
        <v>2500</v>
      </c>
      <c r="K12" s="132">
        <v>2500</v>
      </c>
      <c r="L12" s="132">
        <v>2500</v>
      </c>
      <c r="M12" s="132">
        <v>2500</v>
      </c>
      <c r="N12" s="132">
        <v>2500</v>
      </c>
      <c r="O12" s="132">
        <v>2500</v>
      </c>
      <c r="P12" s="132">
        <v>2500</v>
      </c>
      <c r="Q12" s="132">
        <v>2500</v>
      </c>
      <c r="R12" s="132">
        <v>2500</v>
      </c>
      <c r="S12" s="132"/>
      <c r="T12" s="133">
        <f t="shared" si="0"/>
        <v>2500</v>
      </c>
      <c r="U12" s="131" t="s">
        <v>3989</v>
      </c>
    </row>
    <row r="13" spans="1:21">
      <c r="A13" s="131" t="s">
        <v>4032</v>
      </c>
      <c r="B13" s="131"/>
      <c r="C13" s="131"/>
      <c r="D13" s="131" t="s">
        <v>4037</v>
      </c>
      <c r="E13" s="131"/>
      <c r="F13" s="132">
        <v>595.36</v>
      </c>
      <c r="G13" s="132">
        <v>595.36</v>
      </c>
      <c r="H13" s="132">
        <v>595.36</v>
      </c>
      <c r="I13" s="132">
        <v>595.36</v>
      </c>
      <c r="J13" s="132">
        <v>595.36</v>
      </c>
      <c r="K13" s="132">
        <v>595.36</v>
      </c>
      <c r="L13" s="132">
        <v>595.36</v>
      </c>
      <c r="M13" s="132">
        <v>595.36</v>
      </c>
      <c r="N13" s="132">
        <v>595.36</v>
      </c>
      <c r="O13" s="132">
        <v>595.36</v>
      </c>
      <c r="P13" s="132">
        <v>595.36</v>
      </c>
      <c r="Q13" s="132">
        <v>617.77</v>
      </c>
      <c r="R13" s="132">
        <v>662.59</v>
      </c>
      <c r="S13" s="132"/>
      <c r="T13" s="133">
        <f t="shared" si="0"/>
        <v>602.26</v>
      </c>
      <c r="U13" s="131" t="s">
        <v>3989</v>
      </c>
    </row>
    <row r="14" spans="1:21">
      <c r="A14" s="131" t="s">
        <v>4032</v>
      </c>
      <c r="B14" s="131"/>
      <c r="C14" s="131"/>
      <c r="D14" s="131" t="s">
        <v>4038</v>
      </c>
      <c r="E14" s="131"/>
      <c r="F14" s="132">
        <v>0</v>
      </c>
      <c r="G14" s="132">
        <v>0</v>
      </c>
      <c r="H14" s="132">
        <v>0</v>
      </c>
      <c r="I14" s="132">
        <v>0</v>
      </c>
      <c r="J14" s="132">
        <v>0</v>
      </c>
      <c r="K14" s="132">
        <v>0</v>
      </c>
      <c r="L14" s="132">
        <v>0</v>
      </c>
      <c r="M14" s="132">
        <v>0</v>
      </c>
      <c r="N14" s="132">
        <v>0</v>
      </c>
      <c r="O14" s="132">
        <v>0</v>
      </c>
      <c r="P14" s="132">
        <v>0</v>
      </c>
      <c r="Q14" s="132">
        <v>0</v>
      </c>
      <c r="R14" s="132">
        <v>0</v>
      </c>
      <c r="S14" s="132"/>
      <c r="T14" s="133">
        <f t="shared" si="0"/>
        <v>0</v>
      </c>
      <c r="U14" s="131" t="s">
        <v>3989</v>
      </c>
    </row>
    <row r="15" spans="1:21">
      <c r="A15" s="144" t="s">
        <v>4032</v>
      </c>
      <c r="B15" s="144"/>
      <c r="C15" s="144"/>
      <c r="D15" s="144" t="s">
        <v>4039</v>
      </c>
      <c r="E15" s="144"/>
      <c r="F15" s="145">
        <v>0</v>
      </c>
      <c r="G15" s="145">
        <v>0</v>
      </c>
      <c r="H15" s="145">
        <v>0</v>
      </c>
      <c r="I15" s="145">
        <v>0</v>
      </c>
      <c r="J15" s="145">
        <v>0</v>
      </c>
      <c r="K15" s="145">
        <v>0</v>
      </c>
      <c r="L15" s="145">
        <v>0</v>
      </c>
      <c r="M15" s="145">
        <v>0</v>
      </c>
      <c r="N15" s="145">
        <v>0</v>
      </c>
      <c r="O15" s="145">
        <v>0</v>
      </c>
      <c r="P15" s="145">
        <v>0</v>
      </c>
      <c r="Q15" s="145">
        <v>0</v>
      </c>
      <c r="R15" s="145">
        <v>0</v>
      </c>
      <c r="S15" s="145"/>
      <c r="T15" s="146">
        <f t="shared" si="0"/>
        <v>0</v>
      </c>
      <c r="U15" s="144" t="s">
        <v>3971</v>
      </c>
    </row>
    <row r="16" spans="1:21" ht="14.4" thickBot="1">
      <c r="A16" s="131" t="s">
        <v>4032</v>
      </c>
      <c r="B16" s="131"/>
      <c r="C16" s="131"/>
      <c r="D16" s="131" t="s">
        <v>4040</v>
      </c>
      <c r="E16" s="131"/>
      <c r="F16" s="132">
        <v>280</v>
      </c>
      <c r="G16" s="132">
        <v>280</v>
      </c>
      <c r="H16" s="132">
        <v>280</v>
      </c>
      <c r="I16" s="132">
        <v>280</v>
      </c>
      <c r="J16" s="132">
        <v>280</v>
      </c>
      <c r="K16" s="132">
        <v>280</v>
      </c>
      <c r="L16" s="132">
        <v>280</v>
      </c>
      <c r="M16" s="132">
        <v>280</v>
      </c>
      <c r="N16" s="132">
        <v>280</v>
      </c>
      <c r="O16" s="132">
        <v>280</v>
      </c>
      <c r="P16" s="132">
        <v>300</v>
      </c>
      <c r="Q16" s="132">
        <v>300</v>
      </c>
      <c r="R16" s="132">
        <v>300</v>
      </c>
      <c r="S16" s="132"/>
      <c r="T16" s="133">
        <f t="shared" si="0"/>
        <v>284.62</v>
      </c>
      <c r="U16" s="131" t="s">
        <v>3989</v>
      </c>
    </row>
    <row r="17" spans="5:20" ht="14.4" thickBot="1">
      <c r="F17" s="134">
        <f t="shared" ref="F17:R17" si="1">SUM(F4:F16)</f>
        <v>568149.28</v>
      </c>
      <c r="G17" s="134">
        <f t="shared" si="1"/>
        <v>738664.19</v>
      </c>
      <c r="H17" s="134">
        <f t="shared" si="1"/>
        <v>397126.47</v>
      </c>
      <c r="I17" s="134">
        <f t="shared" si="1"/>
        <v>705996.72</v>
      </c>
      <c r="J17" s="134">
        <f t="shared" si="1"/>
        <v>526461</v>
      </c>
      <c r="K17" s="134">
        <f t="shared" si="1"/>
        <v>346925.27</v>
      </c>
      <c r="L17" s="134">
        <f t="shared" si="1"/>
        <v>671683.69000000006</v>
      </c>
      <c r="M17" s="134">
        <f t="shared" si="1"/>
        <v>487251.91</v>
      </c>
      <c r="N17" s="134">
        <f t="shared" si="1"/>
        <v>303008.31</v>
      </c>
      <c r="O17" s="134">
        <f t="shared" si="1"/>
        <v>622870.68000000005</v>
      </c>
      <c r="P17" s="134">
        <f t="shared" si="1"/>
        <v>438458.91</v>
      </c>
      <c r="Q17" s="134">
        <f t="shared" si="1"/>
        <v>259246.85</v>
      </c>
      <c r="R17" s="134">
        <f t="shared" si="1"/>
        <v>75242.319999999992</v>
      </c>
      <c r="S17" s="135"/>
      <c r="T17" s="136">
        <f>SUM(T4:T16)</f>
        <v>472391.22</v>
      </c>
    </row>
    <row r="18" spans="5:20">
      <c r="F18" s="135"/>
      <c r="G18" s="135"/>
      <c r="H18" s="135"/>
      <c r="I18" s="135"/>
      <c r="J18" s="135"/>
      <c r="K18" s="135"/>
      <c r="L18" s="135"/>
      <c r="M18" s="135"/>
      <c r="N18" s="135"/>
      <c r="O18" s="135"/>
      <c r="P18" s="135"/>
      <c r="Q18" s="135"/>
      <c r="R18" s="135"/>
      <c r="S18" s="135"/>
      <c r="T18" s="135"/>
    </row>
    <row r="19" spans="5:20">
      <c r="F19" s="135"/>
      <c r="G19" s="135"/>
      <c r="H19" s="135"/>
      <c r="I19" s="135"/>
      <c r="J19" s="135"/>
      <c r="K19" s="135"/>
      <c r="L19" s="135"/>
      <c r="M19" s="135"/>
      <c r="N19" s="135"/>
      <c r="O19" s="135"/>
      <c r="P19" s="135"/>
      <c r="Q19" s="135"/>
      <c r="R19" s="135"/>
      <c r="S19" s="135"/>
      <c r="T19" s="135"/>
    </row>
    <row r="20" spans="5:20">
      <c r="F20" s="135"/>
      <c r="G20" s="135"/>
      <c r="H20" s="135"/>
      <c r="I20" s="135"/>
      <c r="J20" s="135"/>
      <c r="K20" s="135"/>
      <c r="L20" s="135"/>
      <c r="M20" s="135"/>
      <c r="N20" s="135"/>
      <c r="O20" s="135"/>
      <c r="P20" s="135"/>
      <c r="Q20" s="135"/>
      <c r="R20" s="135"/>
      <c r="S20" s="135"/>
      <c r="T20" s="135"/>
    </row>
    <row r="21" spans="5:20">
      <c r="E21" s="137" t="s">
        <v>3842</v>
      </c>
      <c r="F21" s="135">
        <v>568150</v>
      </c>
      <c r="G21" s="135">
        <v>738665</v>
      </c>
      <c r="H21" s="135">
        <v>397127</v>
      </c>
      <c r="I21" s="135">
        <v>705997</v>
      </c>
      <c r="J21" s="135">
        <v>526461</v>
      </c>
      <c r="K21" s="135">
        <v>346926</v>
      </c>
      <c r="L21" s="135">
        <v>671684</v>
      </c>
      <c r="M21" s="135">
        <v>487252</v>
      </c>
      <c r="N21" s="135">
        <v>303008</v>
      </c>
      <c r="O21" s="135">
        <v>622871</v>
      </c>
      <c r="P21" s="135">
        <v>438459</v>
      </c>
      <c r="Q21" s="135">
        <v>259247</v>
      </c>
      <c r="R21" s="135">
        <v>75240</v>
      </c>
      <c r="S21" s="135"/>
      <c r="T21" s="135">
        <f>AVERAGE(F21:R21)</f>
        <v>472391.30769230769</v>
      </c>
    </row>
    <row r="22" spans="5:20">
      <c r="F22" s="134">
        <f>+F17-F21</f>
        <v>-0.71999999997206032</v>
      </c>
      <c r="G22" s="134">
        <f t="shared" ref="G22:R22" si="2">+G17-G21</f>
        <v>-0.81000000005587935</v>
      </c>
      <c r="H22" s="134">
        <f t="shared" si="2"/>
        <v>-0.53000000002793968</v>
      </c>
      <c r="I22" s="134">
        <f t="shared" si="2"/>
        <v>-0.28000000002793968</v>
      </c>
      <c r="J22" s="134">
        <f t="shared" si="2"/>
        <v>0</v>
      </c>
      <c r="K22" s="134">
        <f t="shared" si="2"/>
        <v>-0.72999999998137355</v>
      </c>
      <c r="L22" s="134">
        <f t="shared" si="2"/>
        <v>-0.30999999993946403</v>
      </c>
      <c r="M22" s="134">
        <f t="shared" si="2"/>
        <v>-9.0000000025611371E-2</v>
      </c>
      <c r="N22" s="134">
        <f>+N17-N21</f>
        <v>0.30999999999767169</v>
      </c>
      <c r="O22" s="134">
        <f t="shared" si="2"/>
        <v>-0.31999999994877726</v>
      </c>
      <c r="P22" s="134">
        <f t="shared" si="2"/>
        <v>-9.0000000025611371E-2</v>
      </c>
      <c r="Q22" s="134">
        <f t="shared" si="2"/>
        <v>-0.14999999999417923</v>
      </c>
      <c r="R22" s="143">
        <f t="shared" si="2"/>
        <v>2.319999999992433</v>
      </c>
      <c r="S22" s="143"/>
      <c r="T22" s="143">
        <f>+T17-T21</f>
        <v>-8.7692307715769857E-2</v>
      </c>
    </row>
    <row r="23" spans="5:20">
      <c r="F23" s="135"/>
      <c r="G23" s="135"/>
      <c r="H23" s="135"/>
      <c r="I23" s="135"/>
      <c r="J23" s="135"/>
      <c r="K23" s="135"/>
      <c r="L23" s="135"/>
      <c r="M23" s="135"/>
      <c r="N23" s="135"/>
      <c r="O23" s="135"/>
      <c r="P23" s="135"/>
      <c r="Q23" s="135"/>
      <c r="R23" s="135"/>
      <c r="S23" s="135"/>
      <c r="T23" s="135"/>
    </row>
  </sheetData>
  <pageMargins left="0.7" right="0.7" top="0.75" bottom="0.75" header="0.3" footer="0.3"/>
  <pageSetup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7D90-D9FE-4BBF-BE1B-79B4663020D5}">
  <sheetPr>
    <pageSetUpPr fitToPage="1"/>
  </sheetPr>
  <dimension ref="A1:U23"/>
  <sheetViews>
    <sheetView zoomScale="80" zoomScaleNormal="80" workbookViewId="0">
      <selection activeCell="A30" sqref="A30"/>
    </sheetView>
  </sheetViews>
  <sheetFormatPr defaultRowHeight="13.8"/>
  <cols>
    <col min="1" max="1" width="37" style="122" customWidth="1"/>
    <col min="2" max="2" width="12.33203125" style="122" bestFit="1" customWidth="1"/>
    <col min="3" max="3" width="11.21875" style="122" bestFit="1" customWidth="1"/>
    <col min="4" max="4" width="36.77734375" style="122" bestFit="1" customWidth="1"/>
    <col min="5" max="5" width="2.77734375" style="122" customWidth="1"/>
    <col min="6" max="6" width="12.44140625" style="122" bestFit="1" customWidth="1"/>
    <col min="7" max="12" width="13.77734375" style="122" bestFit="1" customWidth="1"/>
    <col min="13" max="16" width="12.44140625" style="122" bestFit="1" customWidth="1"/>
    <col min="17" max="18" width="13.77734375" style="122" bestFit="1" customWidth="1"/>
    <col min="19" max="19" width="2.44140625" style="122" customWidth="1"/>
    <col min="20" max="20" width="9.88671875" style="122" bestFit="1" customWidth="1"/>
    <col min="21" max="16384" width="8.88671875" style="122"/>
  </cols>
  <sheetData>
    <row r="1" spans="1:21" ht="14.4" thickBot="1">
      <c r="A1" s="121"/>
      <c r="B1" s="121"/>
      <c r="C1" s="121"/>
      <c r="D1" s="121"/>
      <c r="E1" s="121"/>
    </row>
    <row r="2" spans="1:21">
      <c r="F2" s="123">
        <v>2022</v>
      </c>
      <c r="G2" s="123">
        <v>2023</v>
      </c>
      <c r="H2" s="123">
        <v>2023</v>
      </c>
      <c r="I2" s="123">
        <v>2023</v>
      </c>
      <c r="J2" s="123">
        <v>2023</v>
      </c>
      <c r="K2" s="123">
        <v>2023</v>
      </c>
      <c r="L2" s="123">
        <v>2023</v>
      </c>
      <c r="M2" s="123">
        <v>2023</v>
      </c>
      <c r="N2" s="123">
        <v>2023</v>
      </c>
      <c r="O2" s="123">
        <v>2023</v>
      </c>
      <c r="P2" s="123">
        <v>2023</v>
      </c>
      <c r="Q2" s="123">
        <v>2023</v>
      </c>
      <c r="R2" s="123">
        <v>2023</v>
      </c>
      <c r="T2" s="124" t="s">
        <v>3994</v>
      </c>
    </row>
    <row r="3" spans="1:21">
      <c r="A3" s="125" t="s">
        <v>3995</v>
      </c>
      <c r="B3" s="125" t="s">
        <v>3996</v>
      </c>
      <c r="C3" s="125" t="s">
        <v>3997</v>
      </c>
      <c r="D3" s="125" t="s">
        <v>3641</v>
      </c>
      <c r="F3" s="126">
        <v>12</v>
      </c>
      <c r="G3" s="126">
        <v>1</v>
      </c>
      <c r="H3" s="126">
        <v>2</v>
      </c>
      <c r="I3" s="126">
        <v>3</v>
      </c>
      <c r="J3" s="126">
        <v>4</v>
      </c>
      <c r="K3" s="126">
        <v>5</v>
      </c>
      <c r="L3" s="126">
        <v>6</v>
      </c>
      <c r="M3" s="126">
        <v>7</v>
      </c>
      <c r="N3" s="126">
        <v>8</v>
      </c>
      <c r="O3" s="126">
        <v>9</v>
      </c>
      <c r="P3" s="126">
        <v>10</v>
      </c>
      <c r="Q3" s="126">
        <v>11</v>
      </c>
      <c r="R3" s="126">
        <v>12</v>
      </c>
      <c r="T3" s="147" t="s">
        <v>3953</v>
      </c>
    </row>
    <row r="4" spans="1:21">
      <c r="A4" s="144" t="s">
        <v>4041</v>
      </c>
      <c r="B4" s="148" t="s">
        <v>4042</v>
      </c>
      <c r="C4" s="148" t="s">
        <v>4043</v>
      </c>
      <c r="D4" s="144"/>
      <c r="E4" s="144"/>
      <c r="F4" s="149">
        <v>0</v>
      </c>
      <c r="G4" s="149">
        <v>0</v>
      </c>
      <c r="H4" s="149">
        <v>0</v>
      </c>
      <c r="I4" s="149">
        <v>0</v>
      </c>
      <c r="J4" s="149">
        <v>0</v>
      </c>
      <c r="K4" s="149">
        <v>0</v>
      </c>
      <c r="L4" s="149">
        <v>0</v>
      </c>
      <c r="M4" s="149">
        <v>0</v>
      </c>
      <c r="N4" s="149">
        <v>0</v>
      </c>
      <c r="O4" s="149">
        <v>0</v>
      </c>
      <c r="P4" s="149">
        <v>0</v>
      </c>
      <c r="Q4" s="149">
        <v>0</v>
      </c>
      <c r="R4" s="149">
        <v>0</v>
      </c>
      <c r="S4" s="144"/>
      <c r="T4" s="146">
        <f t="shared" ref="T4:T9" si="0">ROUND(AVERAGE(F4:R4),2)</f>
        <v>0</v>
      </c>
      <c r="U4" s="145" t="s">
        <v>3971</v>
      </c>
    </row>
    <row r="5" spans="1:21">
      <c r="A5" s="144" t="s">
        <v>4044</v>
      </c>
      <c r="B5" s="148" t="s">
        <v>4045</v>
      </c>
      <c r="C5" s="148" t="s">
        <v>4046</v>
      </c>
      <c r="D5" s="144"/>
      <c r="E5" s="144"/>
      <c r="F5" s="149">
        <v>0</v>
      </c>
      <c r="G5" s="149">
        <v>0</v>
      </c>
      <c r="H5" s="149">
        <v>0</v>
      </c>
      <c r="I5" s="149">
        <v>0</v>
      </c>
      <c r="J5" s="149">
        <v>0</v>
      </c>
      <c r="K5" s="149">
        <v>0</v>
      </c>
      <c r="L5" s="149">
        <v>0</v>
      </c>
      <c r="M5" s="149">
        <v>0</v>
      </c>
      <c r="N5" s="149">
        <v>0</v>
      </c>
      <c r="O5" s="149">
        <v>0</v>
      </c>
      <c r="P5" s="149">
        <v>0</v>
      </c>
      <c r="Q5" s="149">
        <v>0</v>
      </c>
      <c r="R5" s="149">
        <v>0</v>
      </c>
      <c r="S5" s="144"/>
      <c r="T5" s="146">
        <f t="shared" si="0"/>
        <v>0</v>
      </c>
      <c r="U5" s="145" t="s">
        <v>3971</v>
      </c>
    </row>
    <row r="6" spans="1:21">
      <c r="A6" s="144" t="s">
        <v>4047</v>
      </c>
      <c r="B6" s="148" t="s">
        <v>4048</v>
      </c>
      <c r="C6" s="148" t="s">
        <v>4049</v>
      </c>
      <c r="D6" s="144" t="s">
        <v>4050</v>
      </c>
      <c r="E6" s="144"/>
      <c r="F6" s="145">
        <v>0</v>
      </c>
      <c r="G6" s="145">
        <v>0</v>
      </c>
      <c r="H6" s="145">
        <v>0</v>
      </c>
      <c r="I6" s="145">
        <v>0</v>
      </c>
      <c r="J6" s="145">
        <v>0</v>
      </c>
      <c r="K6" s="145">
        <v>0</v>
      </c>
      <c r="L6" s="145">
        <v>0</v>
      </c>
      <c r="M6" s="145">
        <v>0</v>
      </c>
      <c r="N6" s="145">
        <v>0</v>
      </c>
      <c r="O6" s="145">
        <v>0</v>
      </c>
      <c r="P6" s="145">
        <v>0</v>
      </c>
      <c r="Q6" s="145">
        <v>98839</v>
      </c>
      <c r="R6" s="145">
        <v>98838.96</v>
      </c>
      <c r="S6" s="145"/>
      <c r="T6" s="146">
        <f t="shared" si="0"/>
        <v>15206</v>
      </c>
      <c r="U6" s="145" t="s">
        <v>3971</v>
      </c>
    </row>
    <row r="7" spans="1:21">
      <c r="A7" s="144" t="s">
        <v>4044</v>
      </c>
      <c r="B7" s="148">
        <v>63251</v>
      </c>
      <c r="C7" s="148" t="s">
        <v>4051</v>
      </c>
      <c r="D7" s="144" t="s">
        <v>4052</v>
      </c>
      <c r="E7" s="144"/>
      <c r="F7" s="145">
        <v>0</v>
      </c>
      <c r="G7" s="145">
        <v>0</v>
      </c>
      <c r="H7" s="145">
        <v>0</v>
      </c>
      <c r="I7" s="145">
        <v>131531.57</v>
      </c>
      <c r="J7" s="145">
        <v>118378.41</v>
      </c>
      <c r="K7" s="145">
        <v>105225.28</v>
      </c>
      <c r="L7" s="145">
        <v>92072.12</v>
      </c>
      <c r="M7" s="145">
        <v>78918.960000000006</v>
      </c>
      <c r="N7" s="145">
        <v>65765.77</v>
      </c>
      <c r="O7" s="145">
        <v>52612.61</v>
      </c>
      <c r="P7" s="145">
        <v>39459.480000000003</v>
      </c>
      <c r="Q7" s="145">
        <v>26306.29</v>
      </c>
      <c r="R7" s="145">
        <v>0</v>
      </c>
      <c r="S7" s="145"/>
      <c r="T7" s="146">
        <f t="shared" si="0"/>
        <v>54636.19</v>
      </c>
      <c r="U7" s="145" t="s">
        <v>3971</v>
      </c>
    </row>
    <row r="8" spans="1:21">
      <c r="A8" s="144" t="s">
        <v>4041</v>
      </c>
      <c r="B8" s="148" t="s">
        <v>4048</v>
      </c>
      <c r="C8" s="148" t="s">
        <v>4042</v>
      </c>
      <c r="D8" s="144" t="s">
        <v>4043</v>
      </c>
      <c r="E8" s="144"/>
      <c r="F8" s="145">
        <v>86193</v>
      </c>
      <c r="G8" s="145">
        <v>79010.25</v>
      </c>
      <c r="H8" s="145">
        <v>71827.5</v>
      </c>
      <c r="I8" s="145">
        <v>64644.75</v>
      </c>
      <c r="J8" s="145">
        <v>57462</v>
      </c>
      <c r="K8" s="145">
        <v>50279.25</v>
      </c>
      <c r="L8" s="145">
        <v>43096.5</v>
      </c>
      <c r="M8" s="145">
        <v>35913.75</v>
      </c>
      <c r="N8" s="145">
        <v>28731</v>
      </c>
      <c r="O8" s="145">
        <v>21548.25</v>
      </c>
      <c r="P8" s="145">
        <v>14365.5</v>
      </c>
      <c r="Q8" s="145">
        <v>7182.75</v>
      </c>
      <c r="R8" s="145">
        <v>0</v>
      </c>
      <c r="S8" s="145"/>
      <c r="T8" s="146">
        <f t="shared" si="0"/>
        <v>43096.5</v>
      </c>
      <c r="U8" s="145" t="s">
        <v>3971</v>
      </c>
    </row>
    <row r="9" spans="1:21">
      <c r="A9" s="144" t="s">
        <v>4053</v>
      </c>
      <c r="B9" s="148">
        <v>76400</v>
      </c>
      <c r="C9" s="148" t="s">
        <v>4054</v>
      </c>
      <c r="D9" s="144" t="s">
        <v>4055</v>
      </c>
      <c r="E9" s="144"/>
      <c r="F9" s="145">
        <v>0</v>
      </c>
      <c r="G9" s="145">
        <v>0</v>
      </c>
      <c r="H9" s="145">
        <v>0</v>
      </c>
      <c r="I9" s="145">
        <v>0</v>
      </c>
      <c r="J9" s="145">
        <v>0</v>
      </c>
      <c r="K9" s="145">
        <v>0</v>
      </c>
      <c r="L9" s="145">
        <v>0</v>
      </c>
      <c r="M9" s="145">
        <v>0</v>
      </c>
      <c r="N9" s="145">
        <v>0</v>
      </c>
      <c r="O9" s="145">
        <v>0</v>
      </c>
      <c r="P9" s="145">
        <v>0</v>
      </c>
      <c r="Q9" s="145">
        <v>0</v>
      </c>
      <c r="R9" s="145">
        <v>0</v>
      </c>
      <c r="S9" s="145"/>
      <c r="T9" s="146">
        <f t="shared" si="0"/>
        <v>0</v>
      </c>
      <c r="U9" s="145" t="s">
        <v>3971</v>
      </c>
    </row>
    <row r="10" spans="1:21" ht="14.4" thickBot="1">
      <c r="A10" s="144" t="s">
        <v>4044</v>
      </c>
      <c r="B10" s="148">
        <v>63251</v>
      </c>
      <c r="C10" s="148" t="s">
        <v>4045</v>
      </c>
      <c r="D10" s="150" t="s">
        <v>4046</v>
      </c>
      <c r="E10" s="144"/>
      <c r="F10" s="145">
        <v>100119.3</v>
      </c>
      <c r="G10" s="145">
        <v>91776.03</v>
      </c>
      <c r="H10" s="145">
        <v>83432.75</v>
      </c>
      <c r="I10" s="145">
        <v>75089.48</v>
      </c>
      <c r="J10" s="145">
        <v>66746.2</v>
      </c>
      <c r="K10" s="145">
        <v>58402.96</v>
      </c>
      <c r="L10" s="145">
        <v>50059.68</v>
      </c>
      <c r="M10" s="145">
        <v>41716.400000000001</v>
      </c>
      <c r="N10" s="145">
        <v>33373.08</v>
      </c>
      <c r="O10" s="145">
        <v>25029.8</v>
      </c>
      <c r="P10" s="145">
        <v>16686.560000000001</v>
      </c>
      <c r="Q10" s="145">
        <v>108509.09</v>
      </c>
      <c r="R10" s="145">
        <v>113318.96</v>
      </c>
      <c r="S10" s="145"/>
      <c r="T10" s="146">
        <f>ROUND(AVERAGE(F10:R10),2)</f>
        <v>66481.56</v>
      </c>
      <c r="U10" s="145" t="s">
        <v>3971</v>
      </c>
    </row>
    <row r="11" spans="1:21" ht="14.4" thickBot="1">
      <c r="F11" s="134">
        <f t="shared" ref="F11:P11" si="1">SUM(F4:F10)</f>
        <v>186312.3</v>
      </c>
      <c r="G11" s="134">
        <f t="shared" si="1"/>
        <v>170786.28</v>
      </c>
      <c r="H11" s="134">
        <f t="shared" si="1"/>
        <v>155260.25</v>
      </c>
      <c r="I11" s="134">
        <f t="shared" si="1"/>
        <v>271265.8</v>
      </c>
      <c r="J11" s="134">
        <f t="shared" si="1"/>
        <v>242586.61</v>
      </c>
      <c r="K11" s="134">
        <f t="shared" si="1"/>
        <v>213907.49</v>
      </c>
      <c r="L11" s="134">
        <f t="shared" si="1"/>
        <v>185228.3</v>
      </c>
      <c r="M11" s="134">
        <f t="shared" si="1"/>
        <v>156549.11000000002</v>
      </c>
      <c r="N11" s="134">
        <f t="shared" si="1"/>
        <v>127869.85</v>
      </c>
      <c r="O11" s="134">
        <f t="shared" si="1"/>
        <v>99190.66</v>
      </c>
      <c r="P11" s="134">
        <f t="shared" si="1"/>
        <v>70511.540000000008</v>
      </c>
      <c r="Q11" s="134">
        <f>SUM(Q4:Q10)</f>
        <v>240837.13</v>
      </c>
      <c r="R11" s="134">
        <f>SUM(R4:R10)</f>
        <v>212157.92</v>
      </c>
      <c r="S11" s="135"/>
      <c r="T11" s="136">
        <f>SUM(T4:T10)</f>
        <v>179420.25</v>
      </c>
      <c r="U11" s="135"/>
    </row>
    <row r="12" spans="1:21">
      <c r="F12" s="135"/>
      <c r="G12" s="135"/>
      <c r="H12" s="135"/>
      <c r="I12" s="135"/>
      <c r="J12" s="135"/>
      <c r="K12" s="135"/>
      <c r="L12" s="135"/>
      <c r="M12" s="135"/>
      <c r="N12" s="135"/>
      <c r="O12" s="135"/>
      <c r="P12" s="135"/>
      <c r="Q12" s="135"/>
      <c r="R12" s="135"/>
      <c r="S12" s="135"/>
      <c r="T12" s="135"/>
      <c r="U12" s="135"/>
    </row>
    <row r="13" spans="1:21">
      <c r="F13" s="135"/>
      <c r="G13" s="135"/>
      <c r="H13" s="135"/>
      <c r="I13" s="135"/>
      <c r="J13" s="135"/>
      <c r="K13" s="135"/>
      <c r="L13" s="135"/>
      <c r="M13" s="135"/>
      <c r="N13" s="135"/>
      <c r="O13" s="135"/>
      <c r="P13" s="135"/>
      <c r="Q13" s="135"/>
      <c r="R13" s="135"/>
      <c r="S13" s="135"/>
      <c r="T13" s="135"/>
      <c r="U13" s="135"/>
    </row>
    <row r="14" spans="1:21">
      <c r="F14" s="135"/>
      <c r="G14" s="135"/>
      <c r="H14" s="135"/>
      <c r="I14" s="135"/>
      <c r="J14" s="135"/>
      <c r="K14" s="135"/>
      <c r="L14" s="135"/>
      <c r="M14" s="135"/>
      <c r="N14" s="135"/>
      <c r="O14" s="135"/>
      <c r="P14" s="135"/>
      <c r="Q14" s="135"/>
      <c r="R14" s="135"/>
      <c r="S14" s="135"/>
      <c r="T14" s="135"/>
      <c r="U14" s="135"/>
    </row>
    <row r="15" spans="1:21">
      <c r="E15" s="137" t="s">
        <v>3841</v>
      </c>
      <c r="F15" s="135">
        <v>186312</v>
      </c>
      <c r="G15" s="135">
        <v>170786</v>
      </c>
      <c r="H15" s="135">
        <v>155260</v>
      </c>
      <c r="I15" s="135">
        <v>271266</v>
      </c>
      <c r="J15" s="135">
        <v>242587</v>
      </c>
      <c r="K15" s="135">
        <v>213907</v>
      </c>
      <c r="L15" s="135">
        <v>185228</v>
      </c>
      <c r="M15" s="135">
        <v>156549</v>
      </c>
      <c r="N15" s="135">
        <v>127870</v>
      </c>
      <c r="O15" s="135">
        <v>99191</v>
      </c>
      <c r="P15" s="135">
        <v>70511</v>
      </c>
      <c r="Q15" s="135">
        <v>240837</v>
      </c>
      <c r="R15" s="135">
        <v>212158</v>
      </c>
      <c r="S15" s="135"/>
      <c r="T15" s="135">
        <f>AVERAGE(F15:R15)</f>
        <v>179420.15384615384</v>
      </c>
      <c r="U15" s="135"/>
    </row>
    <row r="16" spans="1:21">
      <c r="F16" s="134">
        <f>+F11-F15</f>
        <v>0.29999999998835847</v>
      </c>
      <c r="G16" s="134">
        <f t="shared" ref="G16:T16" si="2">+G11-G15</f>
        <v>0.27999999999883585</v>
      </c>
      <c r="H16" s="134">
        <f t="shared" si="2"/>
        <v>0.25</v>
      </c>
      <c r="I16" s="134">
        <f t="shared" si="2"/>
        <v>-0.20000000001164153</v>
      </c>
      <c r="J16" s="134">
        <f t="shared" si="2"/>
        <v>-0.39000000001396984</v>
      </c>
      <c r="K16" s="134">
        <f t="shared" si="2"/>
        <v>0.48999999999068677</v>
      </c>
      <c r="L16" s="134">
        <f t="shared" si="2"/>
        <v>0.29999999998835847</v>
      </c>
      <c r="M16" s="134">
        <f t="shared" si="2"/>
        <v>0.11000000001513399</v>
      </c>
      <c r="N16" s="134">
        <f t="shared" si="2"/>
        <v>-0.14999999999417923</v>
      </c>
      <c r="O16" s="134">
        <f t="shared" si="2"/>
        <v>-0.33999999999650754</v>
      </c>
      <c r="P16" s="134">
        <f t="shared" si="2"/>
        <v>0.54000000000814907</v>
      </c>
      <c r="Q16" s="134">
        <f t="shared" si="2"/>
        <v>0.13000000000465661</v>
      </c>
      <c r="R16" s="134">
        <f t="shared" si="2"/>
        <v>-7.9999999987194315E-2</v>
      </c>
      <c r="S16" s="134"/>
      <c r="T16" s="134">
        <f t="shared" si="2"/>
        <v>9.615384615608491E-2</v>
      </c>
      <c r="U16" s="135"/>
    </row>
    <row r="17" spans="6:21">
      <c r="F17" s="135"/>
      <c r="G17" s="135"/>
      <c r="H17" s="135"/>
      <c r="I17" s="135"/>
      <c r="J17" s="135"/>
      <c r="K17" s="135"/>
      <c r="L17" s="135"/>
      <c r="M17" s="135"/>
      <c r="N17" s="135"/>
      <c r="O17" s="135"/>
      <c r="P17" s="135"/>
      <c r="Q17" s="135"/>
      <c r="R17" s="135"/>
      <c r="S17" s="135"/>
      <c r="T17" s="135"/>
      <c r="U17" s="135"/>
    </row>
    <row r="18" spans="6:21">
      <c r="F18" s="135"/>
      <c r="G18" s="135"/>
      <c r="H18" s="135"/>
      <c r="I18" s="135"/>
      <c r="J18" s="135"/>
      <c r="K18" s="135"/>
      <c r="L18" s="135"/>
      <c r="M18" s="135"/>
      <c r="N18" s="135"/>
      <c r="O18" s="135"/>
      <c r="P18" s="135"/>
      <c r="Q18" s="135"/>
      <c r="R18" s="135"/>
      <c r="S18" s="135"/>
      <c r="T18" s="135"/>
      <c r="U18" s="135"/>
    </row>
    <row r="19" spans="6:21">
      <c r="G19" s="135"/>
      <c r="H19" s="135"/>
      <c r="I19" s="135"/>
      <c r="J19" s="135"/>
      <c r="K19" s="135"/>
      <c r="L19" s="135"/>
      <c r="M19" s="135"/>
      <c r="N19" s="135"/>
      <c r="O19" s="135"/>
      <c r="P19" s="135"/>
      <c r="Q19" s="135"/>
      <c r="R19" s="135"/>
      <c r="S19" s="135"/>
      <c r="T19" s="135"/>
      <c r="U19" s="135"/>
    </row>
    <row r="20" spans="6:21">
      <c r="F20" s="135"/>
      <c r="G20" s="135"/>
      <c r="H20" s="135"/>
      <c r="I20" s="135"/>
      <c r="J20" s="135"/>
      <c r="K20" s="135"/>
      <c r="L20" s="135"/>
      <c r="M20" s="135"/>
      <c r="N20" s="135"/>
      <c r="O20" s="135"/>
      <c r="P20" s="135"/>
      <c r="Q20" s="135"/>
      <c r="R20" s="135"/>
      <c r="S20" s="135"/>
      <c r="T20" s="135"/>
      <c r="U20" s="135"/>
    </row>
    <row r="21" spans="6:21">
      <c r="G21" s="135"/>
      <c r="H21" s="135"/>
      <c r="I21" s="135"/>
      <c r="J21" s="135"/>
      <c r="K21" s="135"/>
      <c r="L21" s="135"/>
      <c r="M21" s="135"/>
      <c r="N21" s="135"/>
      <c r="O21" s="135"/>
      <c r="P21" s="135"/>
      <c r="Q21" s="135"/>
      <c r="R21" s="135"/>
      <c r="S21" s="135"/>
      <c r="T21" s="135"/>
      <c r="U21" s="135"/>
    </row>
    <row r="22" spans="6:21">
      <c r="F22" s="135"/>
      <c r="G22" s="135"/>
      <c r="H22" s="135"/>
      <c r="I22" s="135"/>
      <c r="J22" s="135"/>
      <c r="K22" s="135"/>
      <c r="L22" s="135"/>
      <c r="M22" s="135"/>
      <c r="N22" s="135"/>
      <c r="O22" s="135"/>
      <c r="P22" s="135"/>
      <c r="Q22" s="135"/>
      <c r="R22" s="135"/>
      <c r="S22" s="135"/>
      <c r="T22" s="135"/>
      <c r="U22" s="135"/>
    </row>
    <row r="23" spans="6:21">
      <c r="G23" s="135"/>
      <c r="H23" s="135"/>
      <c r="I23" s="135"/>
      <c r="J23" s="135"/>
      <c r="K23" s="135"/>
      <c r="L23" s="135"/>
      <c r="M23" s="135"/>
      <c r="N23" s="135"/>
      <c r="O23" s="135"/>
      <c r="P23" s="135"/>
      <c r="Q23" s="135"/>
      <c r="R23" s="135"/>
      <c r="S23" s="135"/>
      <c r="T23" s="135"/>
      <c r="U23" s="135"/>
    </row>
  </sheetData>
  <pageMargins left="0.7" right="0.7" top="0.75" bottom="0.75" header="0.3" footer="0.3"/>
  <pageSetup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CCEF-1767-4DC5-95D6-4C5A2BB2866A}">
  <sheetPr>
    <pageSetUpPr fitToPage="1"/>
  </sheetPr>
  <dimension ref="A1:I57"/>
  <sheetViews>
    <sheetView zoomScale="80" zoomScaleNormal="80" workbookViewId="0">
      <selection activeCell="C10" sqref="C10:C22"/>
    </sheetView>
  </sheetViews>
  <sheetFormatPr defaultRowHeight="13.8"/>
  <cols>
    <col min="1" max="1" width="7.21875" bestFit="1" customWidth="1"/>
    <col min="2" max="2" width="29.5546875" bestFit="1" customWidth="1"/>
    <col min="3" max="3" width="19.21875" customWidth="1"/>
    <col min="4" max="4" width="19.5546875" bestFit="1" customWidth="1"/>
    <col min="5" max="5" width="21.21875" customWidth="1"/>
    <col min="6" max="6" width="17.6640625" customWidth="1"/>
    <col min="7" max="7" width="16.44140625" customWidth="1"/>
    <col min="8" max="8" width="20.5546875" customWidth="1"/>
    <col min="9" max="9" width="19.21875" customWidth="1"/>
  </cols>
  <sheetData>
    <row r="1" spans="1:9">
      <c r="A1" s="1"/>
      <c r="B1" s="2"/>
      <c r="C1" s="3"/>
      <c r="D1" s="2"/>
      <c r="E1" s="4" t="s">
        <v>0</v>
      </c>
      <c r="F1" s="3"/>
      <c r="G1" s="2"/>
      <c r="H1" s="3"/>
      <c r="I1" s="3"/>
    </row>
    <row r="2" spans="1:9">
      <c r="A2" s="5"/>
      <c r="B2" s="2"/>
      <c r="C2" s="3"/>
      <c r="D2" s="3"/>
      <c r="E2" s="6" t="s">
        <v>1</v>
      </c>
      <c r="F2" s="3"/>
      <c r="G2" s="2"/>
      <c r="H2" s="3"/>
      <c r="I2" s="3"/>
    </row>
    <row r="3" spans="1:9">
      <c r="A3" s="5"/>
      <c r="B3" s="2"/>
      <c r="C3" s="3"/>
      <c r="D3" s="3"/>
      <c r="E3" s="7" t="s">
        <v>2</v>
      </c>
      <c r="F3" s="3"/>
      <c r="G3" s="2"/>
      <c r="H3" s="3"/>
      <c r="I3" s="8" t="s">
        <v>3</v>
      </c>
    </row>
    <row r="4" spans="1:9">
      <c r="A4" s="5"/>
      <c r="B4" s="2"/>
      <c r="C4" s="3"/>
      <c r="D4" s="3"/>
      <c r="E4" s="3"/>
      <c r="F4" s="3"/>
      <c r="G4" s="3"/>
      <c r="H4" s="3"/>
      <c r="I4" s="3"/>
    </row>
    <row r="5" spans="1:9">
      <c r="A5" s="5"/>
      <c r="B5" s="9"/>
      <c r="C5" s="301" t="s">
        <v>4</v>
      </c>
      <c r="D5" s="302"/>
      <c r="E5" s="302"/>
      <c r="F5" s="302"/>
      <c r="G5" s="303"/>
      <c r="H5" s="10" t="s">
        <v>5</v>
      </c>
      <c r="I5" s="10" t="s">
        <v>6</v>
      </c>
    </row>
    <row r="6" spans="1:9">
      <c r="A6" s="5"/>
      <c r="B6" s="9"/>
      <c r="C6" s="2"/>
      <c r="D6" s="2"/>
      <c r="E6" s="2"/>
      <c r="F6" s="2"/>
      <c r="G6" s="2"/>
      <c r="H6" s="2"/>
      <c r="I6" s="2"/>
    </row>
    <row r="7" spans="1:9" ht="26.4">
      <c r="A7" s="11" t="s">
        <v>7</v>
      </c>
      <c r="B7" s="12" t="s">
        <v>8</v>
      </c>
      <c r="C7" s="12" t="s">
        <v>9</v>
      </c>
      <c r="D7" s="12" t="s">
        <v>10</v>
      </c>
      <c r="E7" s="12" t="s">
        <v>11</v>
      </c>
      <c r="F7" s="12" t="s">
        <v>12</v>
      </c>
      <c r="G7" s="13" t="s">
        <v>13</v>
      </c>
      <c r="H7" s="12" t="s">
        <v>14</v>
      </c>
      <c r="I7" s="12" t="s">
        <v>15</v>
      </c>
    </row>
    <row r="8" spans="1:9">
      <c r="A8" s="5"/>
      <c r="B8" s="6" t="s">
        <v>16</v>
      </c>
      <c r="C8" s="6" t="s">
        <v>17</v>
      </c>
      <c r="D8" s="6" t="s">
        <v>18</v>
      </c>
      <c r="E8" s="12" t="s">
        <v>19</v>
      </c>
      <c r="F8" s="12" t="s">
        <v>20</v>
      </c>
      <c r="G8" s="12" t="s">
        <v>21</v>
      </c>
      <c r="H8" s="12" t="s">
        <v>22</v>
      </c>
      <c r="I8" s="14" t="s">
        <v>23</v>
      </c>
    </row>
    <row r="9" spans="1:9" ht="39.6">
      <c r="A9" s="5"/>
      <c r="B9" s="15" t="s">
        <v>24</v>
      </c>
      <c r="C9" s="12" t="s">
        <v>25</v>
      </c>
      <c r="D9" s="12" t="s">
        <v>26</v>
      </c>
      <c r="E9" s="12" t="s">
        <v>27</v>
      </c>
      <c r="F9" s="12" t="s">
        <v>28</v>
      </c>
      <c r="G9" s="12" t="s">
        <v>29</v>
      </c>
      <c r="H9" s="6" t="s">
        <v>30</v>
      </c>
      <c r="I9" s="6" t="s">
        <v>31</v>
      </c>
    </row>
    <row r="10" spans="1:9">
      <c r="A10" s="5">
        <v>1</v>
      </c>
      <c r="B10" s="16" t="s">
        <v>32</v>
      </c>
      <c r="C10" s="17">
        <f>+'[1]Per Book PIS'!B123</f>
        <v>424929260.89000005</v>
      </c>
      <c r="D10" s="17">
        <f>+'[1]Per Book PIS'!C123</f>
        <v>264303962.91</v>
      </c>
      <c r="E10" s="17">
        <f>+'[1]Per Book PIS'!D123</f>
        <v>410978289.37000006</v>
      </c>
      <c r="F10" s="17">
        <f>+'[1]Per Book PIS'!E123</f>
        <v>44386551.81000001</v>
      </c>
      <c r="G10" s="17">
        <f>+'[1]Per Book PIS'!F123</f>
        <v>22745275</v>
      </c>
      <c r="H10" s="17">
        <v>0</v>
      </c>
      <c r="I10" s="17">
        <v>0</v>
      </c>
    </row>
    <row r="11" spans="1:9">
      <c r="A11" s="5">
        <v>2</v>
      </c>
      <c r="B11" s="16" t="s">
        <v>33</v>
      </c>
      <c r="C11" s="17">
        <f>+'[1]Per Book PIS'!B124</f>
        <v>425006755.32000005</v>
      </c>
      <c r="D11" s="17">
        <f>+'[1]Per Book PIS'!C124</f>
        <v>264395923.39999998</v>
      </c>
      <c r="E11" s="17">
        <f>+'[1]Per Book PIS'!D124</f>
        <v>413670442.95000005</v>
      </c>
      <c r="F11" s="17">
        <f>+'[1]Per Book PIS'!E124</f>
        <v>44432747.870000005</v>
      </c>
      <c r="G11" s="17">
        <f>+'[1]Per Book PIS'!F124</f>
        <v>23309909</v>
      </c>
      <c r="H11" s="17">
        <v>0</v>
      </c>
      <c r="I11" s="17">
        <v>0</v>
      </c>
    </row>
    <row r="12" spans="1:9">
      <c r="A12" s="5">
        <v>3</v>
      </c>
      <c r="B12" s="3" t="s">
        <v>34</v>
      </c>
      <c r="C12" s="17">
        <f>+'[1]Per Book PIS'!B125</f>
        <v>426215072.30000001</v>
      </c>
      <c r="D12" s="17">
        <f>+'[1]Per Book PIS'!C125</f>
        <v>312387587.11000001</v>
      </c>
      <c r="E12" s="17">
        <f>+'[1]Per Book PIS'!D125</f>
        <v>419378645.01000005</v>
      </c>
      <c r="F12" s="17">
        <f>+'[1]Per Book PIS'!E125</f>
        <v>44233868.010000005</v>
      </c>
      <c r="G12" s="17">
        <f>+'[1]Per Book PIS'!F125</f>
        <v>23328150</v>
      </c>
      <c r="H12" s="17">
        <v>0</v>
      </c>
      <c r="I12" s="17">
        <v>0</v>
      </c>
    </row>
    <row r="13" spans="1:9">
      <c r="A13" s="5">
        <v>4</v>
      </c>
      <c r="B13" s="3" t="s">
        <v>35</v>
      </c>
      <c r="C13" s="17">
        <f>+'[1]Per Book PIS'!B126</f>
        <v>425143466.0200001</v>
      </c>
      <c r="D13" s="17">
        <f>+'[1]Per Book PIS'!C126</f>
        <v>312078751.65999997</v>
      </c>
      <c r="E13" s="17">
        <f>+'[1]Per Book PIS'!D126</f>
        <v>420713911.43999994</v>
      </c>
      <c r="F13" s="17">
        <f>+'[1]Per Book PIS'!E126</f>
        <v>44631946.280000001</v>
      </c>
      <c r="G13" s="17">
        <f>+'[1]Per Book PIS'!F126</f>
        <v>23646037</v>
      </c>
      <c r="H13" s="17">
        <v>0</v>
      </c>
      <c r="I13" s="17">
        <v>0</v>
      </c>
    </row>
    <row r="14" spans="1:9">
      <c r="A14" s="5">
        <v>5</v>
      </c>
      <c r="B14" s="3" t="s">
        <v>36</v>
      </c>
      <c r="C14" s="17">
        <f>+'[1]Per Book PIS'!B127</f>
        <v>426902245.80000001</v>
      </c>
      <c r="D14" s="17">
        <f>+'[1]Per Book PIS'!C127</f>
        <v>311697620.93000001</v>
      </c>
      <c r="E14" s="17">
        <f>+'[1]Per Book PIS'!D127</f>
        <v>422588052.90000004</v>
      </c>
      <c r="F14" s="17">
        <f>+'[1]Per Book PIS'!E127</f>
        <v>44733567.470000006</v>
      </c>
      <c r="G14" s="17">
        <f>+'[1]Per Book PIS'!F127</f>
        <v>23709406</v>
      </c>
      <c r="H14" s="17">
        <v>0</v>
      </c>
      <c r="I14" s="17">
        <v>0</v>
      </c>
    </row>
    <row r="15" spans="1:9">
      <c r="A15" s="5">
        <v>6</v>
      </c>
      <c r="B15" s="3" t="s">
        <v>37</v>
      </c>
      <c r="C15" s="17">
        <f>+'[1]Per Book PIS'!B128</f>
        <v>426922864.81</v>
      </c>
      <c r="D15" s="17">
        <f>+'[1]Per Book PIS'!C128</f>
        <v>311380397.76000005</v>
      </c>
      <c r="E15" s="17">
        <f>+'[1]Per Book PIS'!D128</f>
        <v>426536161.12000012</v>
      </c>
      <c r="F15" s="17">
        <f>+'[1]Per Book PIS'!E128</f>
        <v>44471363.359999992</v>
      </c>
      <c r="G15" s="17">
        <f>+'[1]Per Book PIS'!F128</f>
        <v>23516789</v>
      </c>
      <c r="H15" s="17">
        <v>0</v>
      </c>
      <c r="I15" s="17">
        <v>0</v>
      </c>
    </row>
    <row r="16" spans="1:9">
      <c r="A16" s="5">
        <v>7</v>
      </c>
      <c r="B16" s="3" t="s">
        <v>38</v>
      </c>
      <c r="C16" s="17">
        <f>+'[1]Per Book PIS'!B129</f>
        <v>425095867.96000004</v>
      </c>
      <c r="D16" s="17">
        <f>+'[1]Per Book PIS'!C129</f>
        <v>310988610.90999997</v>
      </c>
      <c r="E16" s="17">
        <f>+'[1]Per Book PIS'!D129</f>
        <v>427703050.62495488</v>
      </c>
      <c r="F16" s="17">
        <f>+'[1]Per Book PIS'!E129</f>
        <v>45356916.040000007</v>
      </c>
      <c r="G16" s="17">
        <f>+'[1]Per Book PIS'!F129</f>
        <v>23523377</v>
      </c>
      <c r="H16" s="17">
        <v>0</v>
      </c>
      <c r="I16" s="17">
        <v>0</v>
      </c>
    </row>
    <row r="17" spans="1:9">
      <c r="A17" s="5">
        <v>8</v>
      </c>
      <c r="B17" s="3" t="s">
        <v>39</v>
      </c>
      <c r="C17" s="17">
        <f>+'[1]Per Book PIS'!B130</f>
        <v>425095867.96000004</v>
      </c>
      <c r="D17" s="17">
        <f>+'[1]Per Book PIS'!C130</f>
        <v>309964055.55000007</v>
      </c>
      <c r="E17" s="17">
        <f>+'[1]Per Book PIS'!D130</f>
        <v>430507289.77999991</v>
      </c>
      <c r="F17" s="17">
        <f>+'[1]Per Book PIS'!E130</f>
        <v>45899694.880000003</v>
      </c>
      <c r="G17" s="17">
        <f>+'[1]Per Book PIS'!F130</f>
        <v>23657228</v>
      </c>
      <c r="H17" s="17">
        <v>0</v>
      </c>
      <c r="I17" s="17">
        <v>0</v>
      </c>
    </row>
    <row r="18" spans="1:9">
      <c r="A18" s="5">
        <v>9</v>
      </c>
      <c r="B18" s="3" t="s">
        <v>40</v>
      </c>
      <c r="C18" s="17">
        <f>+'[1]Per Book PIS'!B131</f>
        <v>425095867.96000004</v>
      </c>
      <c r="D18" s="17">
        <f>+'[1]Per Book PIS'!C131</f>
        <v>317295018.21000004</v>
      </c>
      <c r="E18" s="17">
        <f>+'[1]Per Book PIS'!D131</f>
        <v>433137493.32000005</v>
      </c>
      <c r="F18" s="17">
        <f>+'[1]Per Book PIS'!E131</f>
        <v>46159370.370000005</v>
      </c>
      <c r="G18" s="17">
        <f>+'[1]Per Book PIS'!F131</f>
        <v>23120890</v>
      </c>
      <c r="H18" s="17">
        <v>0</v>
      </c>
      <c r="I18" s="17">
        <v>0</v>
      </c>
    </row>
    <row r="19" spans="1:9">
      <c r="A19" s="5">
        <v>10</v>
      </c>
      <c r="B19" s="3" t="s">
        <v>41</v>
      </c>
      <c r="C19" s="17">
        <f>+'[1]Per Book PIS'!B132</f>
        <v>425297733.32999998</v>
      </c>
      <c r="D19" s="17">
        <f>+'[1]Per Book PIS'!C132</f>
        <v>317429689.13</v>
      </c>
      <c r="E19" s="17">
        <f>+'[1]Per Book PIS'!D132</f>
        <v>433380069.74219221</v>
      </c>
      <c r="F19" s="17">
        <f>+'[1]Per Book PIS'!E132</f>
        <v>45386422.68</v>
      </c>
      <c r="G19" s="17">
        <f>+'[1]Per Book PIS'!F132</f>
        <v>23103995</v>
      </c>
      <c r="H19" s="17">
        <v>0</v>
      </c>
      <c r="I19" s="17">
        <v>0</v>
      </c>
    </row>
    <row r="20" spans="1:9">
      <c r="A20" s="5">
        <v>11</v>
      </c>
      <c r="B20" s="3" t="s">
        <v>42</v>
      </c>
      <c r="C20" s="17">
        <f>+'[1]Per Book PIS'!B133</f>
        <v>425297733.32999998</v>
      </c>
      <c r="D20" s="17">
        <f>+'[1]Per Book PIS'!C133</f>
        <v>317961697.27000004</v>
      </c>
      <c r="E20" s="17">
        <f>+'[1]Per Book PIS'!D133</f>
        <v>435889899.57000005</v>
      </c>
      <c r="F20" s="17">
        <f>+'[1]Per Book PIS'!E133</f>
        <v>45515443.539999999</v>
      </c>
      <c r="G20" s="17">
        <f>+'[1]Per Book PIS'!F133</f>
        <v>23375641</v>
      </c>
      <c r="H20" s="17">
        <v>0</v>
      </c>
      <c r="I20" s="17">
        <v>0</v>
      </c>
    </row>
    <row r="21" spans="1:9">
      <c r="A21" s="5">
        <v>12</v>
      </c>
      <c r="B21" s="3" t="s">
        <v>43</v>
      </c>
      <c r="C21" s="17">
        <f>+'[1]Per Book PIS'!B134</f>
        <v>427707896.25999999</v>
      </c>
      <c r="D21" s="17">
        <f>+'[1]Per Book PIS'!C134</f>
        <v>318516932.87</v>
      </c>
      <c r="E21" s="17">
        <f>+'[1]Per Book PIS'!D134</f>
        <v>437121289.75999999</v>
      </c>
      <c r="F21" s="17">
        <f>+'[1]Per Book PIS'!E134</f>
        <v>45143689.140000001</v>
      </c>
      <c r="G21" s="17">
        <f>+'[1]Per Book PIS'!F134</f>
        <v>23437679</v>
      </c>
      <c r="H21" s="17">
        <v>0</v>
      </c>
      <c r="I21" s="17">
        <v>0</v>
      </c>
    </row>
    <row r="22" spans="1:9">
      <c r="A22" s="5">
        <v>13</v>
      </c>
      <c r="B22" s="3" t="s">
        <v>44</v>
      </c>
      <c r="C22" s="17">
        <f>+'[1]Per Book PIS'!B135</f>
        <v>427684092.15999997</v>
      </c>
      <c r="D22" s="17">
        <f>+'[1]Per Book PIS'!C135</f>
        <v>318162522.33999997</v>
      </c>
      <c r="E22" s="17">
        <f>+'[1]Per Book PIS'!D135</f>
        <v>437813045.59263802</v>
      </c>
      <c r="F22" s="17">
        <f>+'[1]Per Book PIS'!E135</f>
        <v>45666563.060000002</v>
      </c>
      <c r="G22" s="17">
        <f>+'[1]Per Book PIS'!F135</f>
        <v>26045763</v>
      </c>
      <c r="H22" s="17">
        <v>0</v>
      </c>
      <c r="I22" s="17">
        <v>0</v>
      </c>
    </row>
    <row r="23" spans="1:9" ht="14.4" thickBot="1">
      <c r="A23" s="5">
        <v>14</v>
      </c>
      <c r="B23" s="18" t="s">
        <v>45</v>
      </c>
      <c r="C23" s="19">
        <f>SUM(C10:C22)/13</f>
        <v>425876517.23846155</v>
      </c>
      <c r="D23" s="19">
        <f>SUM(D10:D22)/13</f>
        <v>306658674.61923081</v>
      </c>
      <c r="E23" s="19">
        <f t="shared" ref="E23:I23" si="0">SUM(E10:E22)/13</f>
        <v>426878280.09075266</v>
      </c>
      <c r="F23" s="19">
        <f t="shared" si="0"/>
        <v>45078318.808461539</v>
      </c>
      <c r="G23" s="19">
        <f t="shared" si="0"/>
        <v>23578472.230769232</v>
      </c>
      <c r="H23" s="19">
        <f t="shared" si="0"/>
        <v>0</v>
      </c>
      <c r="I23" s="19">
        <f t="shared" si="0"/>
        <v>0</v>
      </c>
    </row>
    <row r="24" spans="1:9" ht="15" thickTop="1" thickBot="1">
      <c r="A24" s="20"/>
      <c r="B24" s="18"/>
      <c r="C24" s="21"/>
      <c r="D24" s="21"/>
      <c r="E24" s="21"/>
      <c r="F24" s="21"/>
      <c r="G24" s="21"/>
      <c r="H24" s="21"/>
      <c r="I24" s="21"/>
    </row>
    <row r="25" spans="1:9" ht="15.6">
      <c r="A25" s="20"/>
      <c r="B25" s="22" t="s">
        <v>46</v>
      </c>
      <c r="C25" s="42">
        <v>434869027</v>
      </c>
      <c r="D25" s="42">
        <v>318162522</v>
      </c>
      <c r="E25" s="42">
        <v>437813046</v>
      </c>
      <c r="F25" s="42">
        <f>529900+46223204</f>
        <v>46753104</v>
      </c>
      <c r="G25" s="43">
        <f>26045763+261441404</f>
        <v>287487167</v>
      </c>
      <c r="H25" s="41"/>
      <c r="I25" s="23"/>
    </row>
    <row r="26" spans="1:9">
      <c r="A26" s="20"/>
      <c r="B26" s="24" t="s">
        <v>47</v>
      </c>
      <c r="C26" s="25">
        <v>7184936</v>
      </c>
      <c r="D26" s="25"/>
      <c r="E26" s="25"/>
      <c r="F26" s="25"/>
      <c r="G26" s="26"/>
      <c r="H26" s="21"/>
      <c r="I26" s="23"/>
    </row>
    <row r="27" spans="1:9">
      <c r="A27" s="20"/>
      <c r="B27" s="27" t="s">
        <v>48</v>
      </c>
      <c r="C27" s="25"/>
      <c r="D27" s="25"/>
      <c r="E27" s="25"/>
      <c r="F27" s="25">
        <v>1086540</v>
      </c>
      <c r="G27" s="26"/>
      <c r="H27" s="21"/>
      <c r="I27" s="23"/>
    </row>
    <row r="28" spans="1:9" ht="14.4" thickBot="1">
      <c r="A28" s="20"/>
      <c r="B28" s="35" t="s">
        <v>4221</v>
      </c>
      <c r="C28" s="25"/>
      <c r="D28" s="25"/>
      <c r="E28" s="25"/>
      <c r="F28" s="25"/>
      <c r="G28" s="26">
        <v>261441404</v>
      </c>
      <c r="H28" s="21"/>
      <c r="I28" s="23"/>
    </row>
    <row r="29" spans="1:9" ht="14.4" thickBot="1">
      <c r="A29" s="20"/>
      <c r="B29" s="28" t="s">
        <v>49</v>
      </c>
      <c r="C29" s="29">
        <f>+C22-C25+C26</f>
        <v>1.1599999666213989</v>
      </c>
      <c r="D29" s="29">
        <f t="shared" ref="D29:E29" si="1">+D22-D25+D26</f>
        <v>0.3399999737739563</v>
      </c>
      <c r="E29" s="29">
        <f t="shared" si="1"/>
        <v>-0.40736198425292969</v>
      </c>
      <c r="F29" s="29">
        <f>+F22-F25+F27</f>
        <v>-0.93999999761581421</v>
      </c>
      <c r="G29" s="30">
        <f>+G22-G25+G28</f>
        <v>0</v>
      </c>
      <c r="H29" s="23"/>
      <c r="I29" s="23"/>
    </row>
    <row r="30" spans="1:9">
      <c r="A30" s="20"/>
      <c r="B30" s="3"/>
      <c r="C30" s="23"/>
      <c r="D30" s="23"/>
      <c r="E30" s="23"/>
      <c r="F30" s="23"/>
      <c r="G30" s="23"/>
      <c r="H30" s="23"/>
      <c r="I30" s="23"/>
    </row>
    <row r="31" spans="1:9">
      <c r="A31" s="5"/>
      <c r="B31" s="3"/>
      <c r="C31" s="31"/>
      <c r="D31" s="32"/>
      <c r="E31" s="304" t="s">
        <v>50</v>
      </c>
      <c r="F31" s="305"/>
      <c r="G31" s="305"/>
      <c r="H31" s="305"/>
      <c r="I31" s="306"/>
    </row>
    <row r="32" spans="1:9">
      <c r="A32" s="5"/>
      <c r="B32" s="3"/>
      <c r="C32" s="2"/>
      <c r="D32" s="2"/>
      <c r="E32" s="2"/>
      <c r="F32" s="2"/>
      <c r="G32" s="2"/>
      <c r="H32" s="2"/>
      <c r="I32" s="2"/>
    </row>
    <row r="33" spans="1:9">
      <c r="A33" s="11" t="s">
        <v>7</v>
      </c>
      <c r="B33" s="12" t="s">
        <v>8</v>
      </c>
      <c r="C33" s="12" t="s">
        <v>51</v>
      </c>
      <c r="D33" s="12" t="s">
        <v>51</v>
      </c>
      <c r="E33" s="12" t="s">
        <v>9</v>
      </c>
      <c r="F33" s="12" t="s">
        <v>10</v>
      </c>
      <c r="G33" s="12" t="s">
        <v>11</v>
      </c>
      <c r="H33" s="12" t="s">
        <v>12</v>
      </c>
      <c r="I33" s="12" t="s">
        <v>13</v>
      </c>
    </row>
    <row r="34" spans="1:9">
      <c r="A34" s="5"/>
      <c r="B34" s="6" t="s">
        <v>16</v>
      </c>
      <c r="C34" s="6" t="s">
        <v>17</v>
      </c>
      <c r="D34" s="6" t="s">
        <v>18</v>
      </c>
      <c r="E34" s="12" t="s">
        <v>19</v>
      </c>
      <c r="F34" s="12" t="s">
        <v>20</v>
      </c>
      <c r="G34" s="12" t="s">
        <v>21</v>
      </c>
      <c r="H34" s="12" t="s">
        <v>22</v>
      </c>
      <c r="I34" s="14" t="s">
        <v>23</v>
      </c>
    </row>
    <row r="35" spans="1:9" ht="39.6">
      <c r="A35" s="5"/>
      <c r="B35" s="15" t="s">
        <v>24</v>
      </c>
      <c r="C35" s="12"/>
      <c r="D35" s="6"/>
      <c r="E35" s="33" t="s">
        <v>52</v>
      </c>
      <c r="F35" s="33" t="s">
        <v>53</v>
      </c>
      <c r="G35" s="33" t="s">
        <v>54</v>
      </c>
      <c r="H35" s="33" t="s">
        <v>55</v>
      </c>
      <c r="I35" s="33" t="s">
        <v>56</v>
      </c>
    </row>
    <row r="36" spans="1:9">
      <c r="A36" s="5">
        <v>15</v>
      </c>
      <c r="B36" s="16" t="s">
        <v>32</v>
      </c>
      <c r="C36" s="12"/>
      <c r="D36" s="12"/>
      <c r="E36" s="17">
        <v>127508996.98853941</v>
      </c>
      <c r="F36" s="17">
        <v>48570088.338654973</v>
      </c>
      <c r="G36" s="17">
        <v>156334456.51929522</v>
      </c>
      <c r="H36" s="17">
        <v>22582171.933510415</v>
      </c>
      <c r="I36" s="17">
        <v>6269229</v>
      </c>
    </row>
    <row r="37" spans="1:9">
      <c r="A37" s="5">
        <v>16</v>
      </c>
      <c r="B37" s="16" t="s">
        <v>33</v>
      </c>
      <c r="C37" s="12"/>
      <c r="D37" s="12"/>
      <c r="E37" s="17">
        <v>129400452.58</v>
      </c>
      <c r="F37" s="17">
        <v>47906451.780000009</v>
      </c>
      <c r="G37" s="17">
        <v>157818444.30000001</v>
      </c>
      <c r="H37" s="17">
        <v>22952555.890000001</v>
      </c>
      <c r="I37" s="17">
        <v>6768124</v>
      </c>
    </row>
    <row r="38" spans="1:9">
      <c r="A38" s="5">
        <v>17</v>
      </c>
      <c r="B38" s="3" t="s">
        <v>34</v>
      </c>
      <c r="C38" s="12"/>
      <c r="D38" s="12"/>
      <c r="E38" s="17">
        <v>130659100.41000001</v>
      </c>
      <c r="F38" s="17">
        <v>48315674.579999998</v>
      </c>
      <c r="G38" s="17">
        <v>158461824.59999999</v>
      </c>
      <c r="H38" s="17">
        <v>22981962.359999999</v>
      </c>
      <c r="I38" s="17">
        <v>7049551</v>
      </c>
    </row>
    <row r="39" spans="1:9">
      <c r="A39" s="5">
        <v>18</v>
      </c>
      <c r="B39" s="3" t="s">
        <v>35</v>
      </c>
      <c r="C39" s="12"/>
      <c r="D39" s="12"/>
      <c r="E39" s="17">
        <v>130832914.35999998</v>
      </c>
      <c r="F39" s="17">
        <v>48627860.13000001</v>
      </c>
      <c r="G39" s="17">
        <v>158934361.09</v>
      </c>
      <c r="H39" s="17">
        <v>23131636.169999994</v>
      </c>
      <c r="I39" s="17">
        <v>7331509</v>
      </c>
    </row>
    <row r="40" spans="1:9">
      <c r="A40" s="5">
        <v>19</v>
      </c>
      <c r="B40" s="3" t="s">
        <v>36</v>
      </c>
      <c r="C40" s="12"/>
      <c r="D40" s="12"/>
      <c r="E40" s="17">
        <v>133022126.81</v>
      </c>
      <c r="F40" s="17">
        <v>49084878.220000006</v>
      </c>
      <c r="G40" s="17">
        <v>159557252.94</v>
      </c>
      <c r="H40" s="17">
        <v>23481533.319999997</v>
      </c>
      <c r="I40" s="17">
        <v>7514878</v>
      </c>
    </row>
    <row r="41" spans="1:9">
      <c r="A41" s="5">
        <v>20</v>
      </c>
      <c r="B41" s="3" t="s">
        <v>37</v>
      </c>
      <c r="C41" s="12"/>
      <c r="D41" s="12"/>
      <c r="E41" s="17">
        <v>134284546.15000001</v>
      </c>
      <c r="F41" s="17">
        <v>49505932.49000001</v>
      </c>
      <c r="G41" s="17">
        <v>159703298.91000003</v>
      </c>
      <c r="H41" s="17">
        <v>23457185.509999998</v>
      </c>
      <c r="I41" s="17">
        <v>7564282</v>
      </c>
    </row>
    <row r="42" spans="1:9">
      <c r="A42" s="5">
        <v>21</v>
      </c>
      <c r="B42" s="3" t="s">
        <v>38</v>
      </c>
      <c r="C42" s="12"/>
      <c r="D42" s="12"/>
      <c r="E42" s="17">
        <v>134589150.96000001</v>
      </c>
      <c r="F42" s="17">
        <v>49891891.160000004</v>
      </c>
      <c r="G42" s="17">
        <v>159956354.49495494</v>
      </c>
      <c r="H42" s="17">
        <v>23816782.109999999</v>
      </c>
      <c r="I42" s="17">
        <v>7833304</v>
      </c>
    </row>
    <row r="43" spans="1:9">
      <c r="A43" s="5">
        <v>22</v>
      </c>
      <c r="B43" s="3" t="s">
        <v>39</v>
      </c>
      <c r="C43" s="12"/>
      <c r="D43" s="12"/>
      <c r="E43" s="17">
        <v>135845759.34000003</v>
      </c>
      <c r="F43" s="17">
        <v>50291724.580000006</v>
      </c>
      <c r="G43" s="17">
        <v>161373275.11000001</v>
      </c>
      <c r="H43" s="17">
        <v>24253356.969999991</v>
      </c>
      <c r="I43" s="17">
        <v>8099351</v>
      </c>
    </row>
    <row r="44" spans="1:9">
      <c r="A44" s="5">
        <v>23</v>
      </c>
      <c r="B44" s="3" t="s">
        <v>40</v>
      </c>
      <c r="C44" s="12"/>
      <c r="D44" s="12"/>
      <c r="E44" s="17">
        <v>137102914.81000003</v>
      </c>
      <c r="F44" s="17">
        <v>50743715.119999997</v>
      </c>
      <c r="G44" s="17">
        <v>162182948.39000008</v>
      </c>
      <c r="H44" s="17">
        <v>24354357.07</v>
      </c>
      <c r="I44" s="17">
        <v>8246955</v>
      </c>
    </row>
    <row r="45" spans="1:9">
      <c r="A45" s="5">
        <v>24</v>
      </c>
      <c r="B45" s="3" t="s">
        <v>41</v>
      </c>
      <c r="C45" s="12"/>
      <c r="D45" s="12"/>
      <c r="E45" s="17">
        <v>138360362.73000002</v>
      </c>
      <c r="F45" s="17">
        <v>50686922.780000001</v>
      </c>
      <c r="G45" s="17">
        <v>162022757.79219216</v>
      </c>
      <c r="H45" s="17">
        <v>23558595.699999996</v>
      </c>
      <c r="I45" s="17">
        <v>8442168</v>
      </c>
    </row>
    <row r="46" spans="1:9">
      <c r="A46" s="5">
        <v>25</v>
      </c>
      <c r="B46" s="3" t="s">
        <v>42</v>
      </c>
      <c r="C46" s="12"/>
      <c r="D46" s="12"/>
      <c r="E46" s="17">
        <v>139617760.86000004</v>
      </c>
      <c r="F46" s="17">
        <v>51651378.329999998</v>
      </c>
      <c r="G46" s="17">
        <v>163599182.44999999</v>
      </c>
      <c r="H46" s="17">
        <v>23792970.439999994</v>
      </c>
      <c r="I46" s="17">
        <v>8712248</v>
      </c>
    </row>
    <row r="47" spans="1:9">
      <c r="A47" s="5">
        <v>26</v>
      </c>
      <c r="B47" s="3" t="s">
        <v>43</v>
      </c>
      <c r="C47" s="12"/>
      <c r="D47" s="12"/>
      <c r="E47" s="17">
        <v>140878430.49999997</v>
      </c>
      <c r="F47" s="17">
        <v>52084738.969999999</v>
      </c>
      <c r="G47" s="17">
        <v>164228805.87000003</v>
      </c>
      <c r="H47" s="17">
        <v>23551434.149999999</v>
      </c>
      <c r="I47" s="17">
        <v>8962477</v>
      </c>
    </row>
    <row r="48" spans="1:9">
      <c r="A48" s="5">
        <v>27</v>
      </c>
      <c r="B48" s="3" t="s">
        <v>44</v>
      </c>
      <c r="C48" s="12"/>
      <c r="D48" s="12"/>
      <c r="E48" s="17">
        <v>142142557.37</v>
      </c>
      <c r="F48" s="17">
        <v>51935611.219999999</v>
      </c>
      <c r="G48" s="17">
        <v>163933249.87263796</v>
      </c>
      <c r="H48" s="17">
        <v>23667929.41</v>
      </c>
      <c r="I48" s="17">
        <v>9226628</v>
      </c>
    </row>
    <row r="49" spans="1:9" ht="14.4" thickBot="1">
      <c r="A49" s="5">
        <v>28</v>
      </c>
      <c r="B49" s="18" t="s">
        <v>45</v>
      </c>
      <c r="C49" s="19"/>
      <c r="D49" s="19"/>
      <c r="E49" s="19">
        <f t="shared" ref="E49:I49" si="2">SUM(E36:E48)/13</f>
        <v>134941928.75911841</v>
      </c>
      <c r="F49" s="19">
        <f t="shared" si="2"/>
        <v>49945912.899896547</v>
      </c>
      <c r="G49" s="19">
        <f t="shared" si="2"/>
        <v>160623554.79531392</v>
      </c>
      <c r="H49" s="19">
        <f t="shared" si="2"/>
        <v>23506343.925654646</v>
      </c>
      <c r="I49" s="19">
        <f t="shared" si="2"/>
        <v>7847746.461538462</v>
      </c>
    </row>
    <row r="50" spans="1:9" ht="14.4" thickTop="1">
      <c r="A50" s="20"/>
      <c r="B50" s="18"/>
      <c r="C50" s="21"/>
      <c r="D50" s="21"/>
      <c r="E50" s="34"/>
      <c r="F50" s="34"/>
      <c r="G50" s="34"/>
      <c r="H50" s="34"/>
      <c r="I50" s="34"/>
    </row>
    <row r="51" spans="1:9" ht="14.4" thickBot="1">
      <c r="A51" s="20"/>
      <c r="B51" s="18"/>
      <c r="C51" s="21"/>
      <c r="D51" s="21"/>
      <c r="E51" s="34"/>
      <c r="F51" s="34"/>
      <c r="G51" s="34"/>
      <c r="H51" s="34"/>
      <c r="I51" s="34"/>
    </row>
    <row r="52" spans="1:9">
      <c r="A52" s="20"/>
      <c r="B52" s="18"/>
      <c r="C52" s="21"/>
      <c r="D52" s="22" t="s">
        <v>46</v>
      </c>
      <c r="E52" s="42">
        <f>40269+145408104</f>
        <v>145448373</v>
      </c>
      <c r="F52" s="42">
        <v>51935611</v>
      </c>
      <c r="G52" s="42">
        <v>163933250</v>
      </c>
      <c r="H52" s="42">
        <f>22259777+1418721</f>
        <v>23678498</v>
      </c>
      <c r="I52" s="43">
        <f>9226628+156864842</f>
        <v>166091470</v>
      </c>
    </row>
    <row r="53" spans="1:9">
      <c r="A53" s="20"/>
      <c r="B53" s="18"/>
      <c r="C53" s="21"/>
      <c r="D53" s="24" t="s">
        <v>47</v>
      </c>
      <c r="E53" s="25">
        <v>2805139.93</v>
      </c>
      <c r="F53" s="25"/>
      <c r="G53" s="25"/>
      <c r="H53" s="25">
        <v>10568.07</v>
      </c>
      <c r="I53" s="26">
        <v>156864842</v>
      </c>
    </row>
    <row r="54" spans="1:9">
      <c r="A54" s="20"/>
      <c r="B54" s="18"/>
      <c r="C54" s="21"/>
      <c r="D54" s="35" t="s">
        <v>57</v>
      </c>
      <c r="E54" s="36">
        <v>500676</v>
      </c>
      <c r="F54" s="36"/>
      <c r="G54" s="36"/>
      <c r="H54" s="36"/>
      <c r="I54" s="37"/>
    </row>
    <row r="55" spans="1:9" ht="14.4" thickBot="1">
      <c r="A55" s="20"/>
      <c r="B55" s="18"/>
      <c r="C55" s="21"/>
      <c r="D55" s="38"/>
      <c r="E55" s="39">
        <f>+E48-E52+E53+E54</f>
        <v>0.30000000493600965</v>
      </c>
      <c r="F55" s="39">
        <f t="shared" ref="F55:H55" si="3">+F48-F52+F53+F54</f>
        <v>0.2199999988079071</v>
      </c>
      <c r="G55" s="39">
        <f t="shared" si="3"/>
        <v>-0.12736204266548157</v>
      </c>
      <c r="H55" s="39">
        <f t="shared" si="3"/>
        <v>-0.51999999985127943</v>
      </c>
      <c r="I55" s="40">
        <f>+I48-I52+I53+I54</f>
        <v>0</v>
      </c>
    </row>
    <row r="56" spans="1:9">
      <c r="A56" s="20"/>
      <c r="B56" s="3"/>
      <c r="C56" s="34"/>
      <c r="D56" s="34"/>
      <c r="E56" s="34"/>
      <c r="F56" s="23"/>
      <c r="G56" s="23"/>
      <c r="H56" s="23"/>
      <c r="I56" s="23"/>
    </row>
    <row r="57" spans="1:9">
      <c r="A57" s="20"/>
      <c r="B57" s="3"/>
      <c r="C57" s="34"/>
      <c r="D57" s="34"/>
      <c r="E57" s="34"/>
      <c r="F57" s="34"/>
      <c r="G57" s="34"/>
      <c r="H57" s="34"/>
      <c r="I57" s="34"/>
    </row>
  </sheetData>
  <mergeCells count="2">
    <mergeCell ref="C5:G5"/>
    <mergeCell ref="E31:I31"/>
  </mergeCells>
  <pageMargins left="0.7" right="0.7" top="0.75" bottom="0.75" header="0.3" footer="0.3"/>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430A1-B995-419F-ACFE-2F42D5709639}">
  <sheetPr>
    <pageSetUpPr fitToPage="1"/>
  </sheetPr>
  <dimension ref="A1:P16"/>
  <sheetViews>
    <sheetView zoomScale="80" zoomScaleNormal="80" workbookViewId="0">
      <selection activeCell="E21" sqref="E21"/>
    </sheetView>
  </sheetViews>
  <sheetFormatPr defaultRowHeight="13.8"/>
  <cols>
    <col min="1" max="1" width="12.6640625" style="158" customWidth="1"/>
    <col min="2" max="2" width="11.6640625" style="158" bestFit="1" customWidth="1"/>
    <col min="3" max="3" width="26.109375" style="158" bestFit="1" customWidth="1"/>
    <col min="4" max="5" width="20.5546875" style="158" bestFit="1" customWidth="1"/>
    <col min="6" max="6" width="24.44140625" style="158" bestFit="1" customWidth="1"/>
    <col min="7" max="7" width="8" style="158" bestFit="1" customWidth="1"/>
    <col min="8" max="8" width="31.44140625" style="158" bestFit="1" customWidth="1"/>
    <col min="9" max="9" width="17" style="158" bestFit="1" customWidth="1"/>
    <col min="10" max="10" width="13.109375" style="158" bestFit="1" customWidth="1"/>
    <col min="11" max="11" width="14.88671875" style="158" bestFit="1" customWidth="1"/>
    <col min="12" max="12" width="13.33203125" style="158" bestFit="1" customWidth="1"/>
    <col min="13" max="13" width="16.88671875" style="158" bestFit="1" customWidth="1"/>
    <col min="14" max="14" width="13.77734375" style="158" bestFit="1" customWidth="1"/>
    <col min="15" max="15" width="15.5546875" style="158" bestFit="1" customWidth="1"/>
    <col min="16" max="16" width="13.33203125" style="158" bestFit="1" customWidth="1"/>
    <col min="17" max="16384" width="8.88671875" style="158"/>
  </cols>
  <sheetData>
    <row r="1" spans="1:16">
      <c r="A1" s="47" t="s">
        <v>63</v>
      </c>
      <c r="B1" s="47" t="s">
        <v>64</v>
      </c>
      <c r="C1" s="47" t="s">
        <v>65</v>
      </c>
      <c r="D1" s="47" t="s">
        <v>66</v>
      </c>
      <c r="E1" s="47" t="s">
        <v>67</v>
      </c>
      <c r="F1" s="47" t="s">
        <v>68</v>
      </c>
      <c r="G1" s="47" t="s">
        <v>69</v>
      </c>
      <c r="H1" s="47" t="s">
        <v>67</v>
      </c>
      <c r="I1" s="48" t="s">
        <v>70</v>
      </c>
      <c r="J1" s="48" t="s">
        <v>71</v>
      </c>
      <c r="K1" s="48" t="s">
        <v>72</v>
      </c>
      <c r="L1" s="48" t="s">
        <v>73</v>
      </c>
      <c r="M1" s="48" t="s">
        <v>74</v>
      </c>
      <c r="N1" s="48" t="s">
        <v>75</v>
      </c>
      <c r="O1" s="48" t="s">
        <v>76</v>
      </c>
      <c r="P1" s="48" t="s">
        <v>77</v>
      </c>
    </row>
    <row r="2" spans="1:16">
      <c r="A2" s="158" t="s">
        <v>78</v>
      </c>
      <c r="B2" s="158" t="s">
        <v>79</v>
      </c>
      <c r="C2" s="158" t="s">
        <v>80</v>
      </c>
      <c r="D2" s="158" t="s">
        <v>81</v>
      </c>
      <c r="E2" s="158" t="s">
        <v>82</v>
      </c>
      <c r="F2" s="158" t="s">
        <v>83</v>
      </c>
      <c r="G2" s="158">
        <v>6</v>
      </c>
      <c r="H2" s="158" t="s">
        <v>84</v>
      </c>
      <c r="I2" s="159">
        <v>8243520.1799999997</v>
      </c>
      <c r="J2" s="159">
        <v>0</v>
      </c>
      <c r="K2" s="159">
        <v>0</v>
      </c>
      <c r="L2" s="159">
        <v>0</v>
      </c>
      <c r="M2" s="159">
        <v>8243520.1799999997</v>
      </c>
      <c r="N2" s="159">
        <v>0</v>
      </c>
      <c r="O2" s="159">
        <v>0</v>
      </c>
      <c r="P2" s="159">
        <v>0</v>
      </c>
    </row>
    <row r="3" spans="1:16">
      <c r="A3" s="158" t="s">
        <v>85</v>
      </c>
      <c r="B3" s="158" t="s">
        <v>79</v>
      </c>
      <c r="C3" s="158" t="s">
        <v>80</v>
      </c>
      <c r="D3" s="158" t="s">
        <v>81</v>
      </c>
      <c r="E3" s="158" t="s">
        <v>82</v>
      </c>
      <c r="F3" s="158" t="s">
        <v>83</v>
      </c>
      <c r="G3" s="158">
        <v>6</v>
      </c>
      <c r="H3" s="158" t="s">
        <v>84</v>
      </c>
      <c r="I3" s="159">
        <v>8243520.1799999997</v>
      </c>
      <c r="J3" s="159">
        <v>0</v>
      </c>
      <c r="K3" s="159">
        <v>0</v>
      </c>
      <c r="L3" s="159">
        <v>0</v>
      </c>
      <c r="M3" s="159">
        <v>8243520.1799999997</v>
      </c>
      <c r="N3" s="159">
        <v>0</v>
      </c>
      <c r="O3" s="159">
        <v>0</v>
      </c>
      <c r="P3" s="159">
        <v>0</v>
      </c>
    </row>
    <row r="4" spans="1:16">
      <c r="A4" s="158" t="s">
        <v>86</v>
      </c>
      <c r="B4" s="158" t="s">
        <v>79</v>
      </c>
      <c r="C4" s="158" t="s">
        <v>80</v>
      </c>
      <c r="D4" s="158" t="s">
        <v>81</v>
      </c>
      <c r="E4" s="158" t="s">
        <v>82</v>
      </c>
      <c r="F4" s="158" t="s">
        <v>83</v>
      </c>
      <c r="G4" s="158">
        <v>6</v>
      </c>
      <c r="H4" s="158" t="s">
        <v>84</v>
      </c>
      <c r="I4" s="159">
        <v>8243520.1799999997</v>
      </c>
      <c r="J4" s="159">
        <v>0</v>
      </c>
      <c r="K4" s="159">
        <v>0</v>
      </c>
      <c r="L4" s="159">
        <v>0</v>
      </c>
      <c r="M4" s="159">
        <v>8243520.1799999997</v>
      </c>
      <c r="N4" s="159">
        <v>0</v>
      </c>
      <c r="O4" s="159">
        <v>0</v>
      </c>
      <c r="P4" s="159">
        <v>0</v>
      </c>
    </row>
    <row r="5" spans="1:16">
      <c r="A5" s="158" t="s">
        <v>87</v>
      </c>
      <c r="B5" s="158" t="s">
        <v>79</v>
      </c>
      <c r="C5" s="158" t="s">
        <v>80</v>
      </c>
      <c r="D5" s="158" t="s">
        <v>81</v>
      </c>
      <c r="E5" s="158" t="s">
        <v>82</v>
      </c>
      <c r="F5" s="158" t="s">
        <v>83</v>
      </c>
      <c r="G5" s="158">
        <v>6</v>
      </c>
      <c r="H5" s="158" t="s">
        <v>84</v>
      </c>
      <c r="I5" s="159">
        <v>8243520.1799999997</v>
      </c>
      <c r="J5" s="159">
        <v>30394.93</v>
      </c>
      <c r="K5" s="159">
        <v>-21865.55</v>
      </c>
      <c r="L5" s="159">
        <v>0</v>
      </c>
      <c r="M5" s="159">
        <v>8252049.5599999996</v>
      </c>
      <c r="N5" s="159">
        <v>30394.93</v>
      </c>
      <c r="O5" s="159">
        <v>-21865.55</v>
      </c>
      <c r="P5" s="159">
        <v>0</v>
      </c>
    </row>
    <row r="6" spans="1:16">
      <c r="A6" s="158" t="s">
        <v>88</v>
      </c>
      <c r="B6" s="158" t="s">
        <v>79</v>
      </c>
      <c r="C6" s="158" t="s">
        <v>80</v>
      </c>
      <c r="D6" s="158" t="s">
        <v>81</v>
      </c>
      <c r="E6" s="158" t="s">
        <v>82</v>
      </c>
      <c r="F6" s="158" t="s">
        <v>83</v>
      </c>
      <c r="G6" s="158">
        <v>6</v>
      </c>
      <c r="H6" s="158" t="s">
        <v>84</v>
      </c>
      <c r="I6" s="159">
        <v>8252049.5599999996</v>
      </c>
      <c r="J6" s="159">
        <v>30394.93</v>
      </c>
      <c r="K6" s="159">
        <v>-21865.55</v>
      </c>
      <c r="L6" s="159">
        <v>0</v>
      </c>
      <c r="M6" s="159">
        <v>8252049.5599999996</v>
      </c>
      <c r="N6" s="159">
        <v>0</v>
      </c>
      <c r="O6" s="159">
        <v>0</v>
      </c>
      <c r="P6" s="159">
        <v>0</v>
      </c>
    </row>
    <row r="7" spans="1:16">
      <c r="A7" s="158" t="s">
        <v>89</v>
      </c>
      <c r="B7" s="158" t="s">
        <v>79</v>
      </c>
      <c r="C7" s="158" t="s">
        <v>80</v>
      </c>
      <c r="D7" s="158" t="s">
        <v>81</v>
      </c>
      <c r="E7" s="158" t="s">
        <v>82</v>
      </c>
      <c r="F7" s="158" t="s">
        <v>83</v>
      </c>
      <c r="G7" s="158">
        <v>6</v>
      </c>
      <c r="H7" s="158" t="s">
        <v>84</v>
      </c>
      <c r="I7" s="159">
        <v>8252049.5599999996</v>
      </c>
      <c r="J7" s="159">
        <v>30394.93</v>
      </c>
      <c r="K7" s="159">
        <v>-21865.55</v>
      </c>
      <c r="L7" s="159">
        <v>0</v>
      </c>
      <c r="M7" s="159">
        <v>8252049.5599999996</v>
      </c>
      <c r="N7" s="159">
        <v>0</v>
      </c>
      <c r="O7" s="159">
        <v>0</v>
      </c>
      <c r="P7" s="159">
        <v>0</v>
      </c>
    </row>
    <row r="8" spans="1:16">
      <c r="A8" s="158" t="s">
        <v>90</v>
      </c>
      <c r="B8" s="158" t="s">
        <v>79</v>
      </c>
      <c r="C8" s="158" t="s">
        <v>80</v>
      </c>
      <c r="D8" s="158" t="s">
        <v>81</v>
      </c>
      <c r="E8" s="158" t="s">
        <v>82</v>
      </c>
      <c r="F8" s="158" t="s">
        <v>83</v>
      </c>
      <c r="G8" s="158">
        <v>6</v>
      </c>
      <c r="H8" s="158" t="s">
        <v>84</v>
      </c>
      <c r="I8" s="159">
        <v>8252049.5599999996</v>
      </c>
      <c r="J8" s="159">
        <v>30394.93</v>
      </c>
      <c r="K8" s="159">
        <v>-21865.55</v>
      </c>
      <c r="L8" s="159">
        <v>0</v>
      </c>
      <c r="M8" s="159">
        <v>8252049.5599999996</v>
      </c>
      <c r="N8" s="159">
        <v>0</v>
      </c>
      <c r="O8" s="159">
        <v>0</v>
      </c>
      <c r="P8" s="159">
        <v>0</v>
      </c>
    </row>
    <row r="9" spans="1:16">
      <c r="A9" s="158" t="s">
        <v>91</v>
      </c>
      <c r="B9" s="158" t="s">
        <v>79</v>
      </c>
      <c r="C9" s="158" t="s">
        <v>80</v>
      </c>
      <c r="D9" s="158" t="s">
        <v>81</v>
      </c>
      <c r="E9" s="158" t="s">
        <v>82</v>
      </c>
      <c r="F9" s="158" t="s">
        <v>83</v>
      </c>
      <c r="G9" s="158">
        <v>6</v>
      </c>
      <c r="H9" s="158" t="s">
        <v>84</v>
      </c>
      <c r="I9" s="159">
        <v>8252049.5599999996</v>
      </c>
      <c r="J9" s="159">
        <v>30394.93</v>
      </c>
      <c r="K9" s="159">
        <v>-21865.55</v>
      </c>
      <c r="L9" s="159">
        <v>0</v>
      </c>
      <c r="M9" s="159">
        <v>8252049.5599999996</v>
      </c>
      <c r="N9" s="159">
        <v>0</v>
      </c>
      <c r="O9" s="159">
        <v>0</v>
      </c>
      <c r="P9" s="159">
        <v>0</v>
      </c>
    </row>
    <row r="10" spans="1:16">
      <c r="A10" s="158" t="s">
        <v>92</v>
      </c>
      <c r="B10" s="158" t="s">
        <v>79</v>
      </c>
      <c r="C10" s="158" t="s">
        <v>80</v>
      </c>
      <c r="D10" s="158" t="s">
        <v>81</v>
      </c>
      <c r="E10" s="158" t="s">
        <v>82</v>
      </c>
      <c r="F10" s="158" t="s">
        <v>83</v>
      </c>
      <c r="G10" s="158">
        <v>6</v>
      </c>
      <c r="H10" s="158" t="s">
        <v>84</v>
      </c>
      <c r="I10" s="159">
        <v>8252049.5599999996</v>
      </c>
      <c r="J10" s="159">
        <v>30394.93</v>
      </c>
      <c r="K10" s="159">
        <v>-21865.55</v>
      </c>
      <c r="L10" s="159">
        <v>0</v>
      </c>
      <c r="M10" s="159">
        <v>8252049.5599999996</v>
      </c>
      <c r="N10" s="159">
        <v>0</v>
      </c>
      <c r="O10" s="159">
        <v>0</v>
      </c>
      <c r="P10" s="159">
        <v>0</v>
      </c>
    </row>
    <row r="11" spans="1:16">
      <c r="A11" s="158" t="s">
        <v>93</v>
      </c>
      <c r="B11" s="158" t="s">
        <v>79</v>
      </c>
      <c r="C11" s="158" t="s">
        <v>80</v>
      </c>
      <c r="D11" s="158" t="s">
        <v>81</v>
      </c>
      <c r="E11" s="158" t="s">
        <v>82</v>
      </c>
      <c r="F11" s="158" t="s">
        <v>83</v>
      </c>
      <c r="G11" s="158">
        <v>6</v>
      </c>
      <c r="H11" s="158" t="s">
        <v>84</v>
      </c>
      <c r="I11" s="159">
        <v>8252049.5599999996</v>
      </c>
      <c r="J11" s="159">
        <v>30394.93</v>
      </c>
      <c r="K11" s="159">
        <v>-21865.55</v>
      </c>
      <c r="L11" s="159">
        <v>0</v>
      </c>
      <c r="M11" s="159">
        <v>8252049.5599999996</v>
      </c>
      <c r="N11" s="159">
        <v>0</v>
      </c>
      <c r="O11" s="159">
        <v>0</v>
      </c>
      <c r="P11" s="159">
        <v>0</v>
      </c>
    </row>
    <row r="12" spans="1:16">
      <c r="A12" s="158" t="s">
        <v>94</v>
      </c>
      <c r="B12" s="158" t="s">
        <v>79</v>
      </c>
      <c r="C12" s="158" t="s">
        <v>80</v>
      </c>
      <c r="D12" s="158" t="s">
        <v>81</v>
      </c>
      <c r="E12" s="158" t="s">
        <v>82</v>
      </c>
      <c r="F12" s="158" t="s">
        <v>83</v>
      </c>
      <c r="G12" s="158">
        <v>6</v>
      </c>
      <c r="H12" s="158" t="s">
        <v>84</v>
      </c>
      <c r="I12" s="159">
        <v>8252049.5599999996</v>
      </c>
      <c r="J12" s="159">
        <v>30394.93</v>
      </c>
      <c r="K12" s="159">
        <v>-21865.55</v>
      </c>
      <c r="L12" s="159">
        <v>0</v>
      </c>
      <c r="M12" s="159">
        <v>8252049.5599999996</v>
      </c>
      <c r="N12" s="159">
        <v>0</v>
      </c>
      <c r="O12" s="159">
        <v>0</v>
      </c>
      <c r="P12" s="159">
        <v>0</v>
      </c>
    </row>
    <row r="13" spans="1:16">
      <c r="A13" s="158" t="s">
        <v>95</v>
      </c>
      <c r="B13" s="158" t="s">
        <v>79</v>
      </c>
      <c r="C13" s="158" t="s">
        <v>80</v>
      </c>
      <c r="D13" s="158" t="s">
        <v>81</v>
      </c>
      <c r="E13" s="158" t="s">
        <v>82</v>
      </c>
      <c r="F13" s="158" t="s">
        <v>83</v>
      </c>
      <c r="G13" s="158">
        <v>6</v>
      </c>
      <c r="H13" s="158" t="s">
        <v>84</v>
      </c>
      <c r="I13" s="159">
        <v>8252049.5599999996</v>
      </c>
      <c r="J13" s="159">
        <v>30394.93</v>
      </c>
      <c r="K13" s="159">
        <v>-21865.55</v>
      </c>
      <c r="L13" s="159">
        <v>0</v>
      </c>
      <c r="M13" s="160">
        <v>8252049.5599999996</v>
      </c>
      <c r="N13" s="159">
        <v>0</v>
      </c>
      <c r="O13" s="159">
        <v>0</v>
      </c>
      <c r="P13" s="159">
        <v>0</v>
      </c>
    </row>
    <row r="16" spans="1:16">
      <c r="L16" s="161" t="s">
        <v>96</v>
      </c>
      <c r="M16" s="162">
        <f>AVERAGE(M2:M13)</f>
        <v>8249917.2150000008</v>
      </c>
    </row>
  </sheetData>
  <pageMargins left="0.7" right="0.7" top="0.75" bottom="0.75" header="0.3" footer="0.3"/>
  <pageSetup scale="4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28F81-4B24-49A5-8108-157D73A73ECB}">
  <sheetPr>
    <pageSetUpPr fitToPage="1"/>
  </sheetPr>
  <dimension ref="A2:H3453"/>
  <sheetViews>
    <sheetView zoomScale="80" zoomScaleNormal="80" workbookViewId="0">
      <selection activeCell="G23" sqref="G23"/>
    </sheetView>
  </sheetViews>
  <sheetFormatPr defaultRowHeight="13.8"/>
  <cols>
    <col min="1" max="1" width="79.88671875" style="164" bestFit="1" customWidth="1"/>
    <col min="2" max="2" width="18.44140625" style="159" bestFit="1" customWidth="1"/>
    <col min="3" max="3" width="14.6640625" style="159" bestFit="1" customWidth="1"/>
    <col min="4" max="4" width="15.109375" style="159" bestFit="1" customWidth="1"/>
    <col min="5" max="5" width="8.88671875" style="164"/>
    <col min="6" max="6" width="19.6640625" style="164" bestFit="1" customWidth="1"/>
    <col min="7" max="7" width="16" style="164" bestFit="1" customWidth="1"/>
    <col min="8" max="8" width="13.44140625" style="164" bestFit="1" customWidth="1"/>
    <col min="9" max="16384" width="8.88671875" style="164"/>
  </cols>
  <sheetData>
    <row r="2" spans="1:8">
      <c r="F2" s="165"/>
      <c r="G2" s="165"/>
      <c r="H2" s="165"/>
    </row>
    <row r="3" spans="1:8">
      <c r="A3" s="164" t="s">
        <v>98</v>
      </c>
      <c r="B3" s="159" t="s">
        <v>99</v>
      </c>
      <c r="C3" s="159" t="s">
        <v>100</v>
      </c>
      <c r="D3" s="159" t="s">
        <v>101</v>
      </c>
    </row>
    <row r="4" spans="1:8">
      <c r="A4" s="166" t="s">
        <v>102</v>
      </c>
      <c r="B4" s="159">
        <v>0</v>
      </c>
      <c r="C4" s="159">
        <v>0</v>
      </c>
      <c r="D4" s="159">
        <v>0</v>
      </c>
      <c r="F4" s="307" t="s">
        <v>97</v>
      </c>
      <c r="G4" s="307"/>
      <c r="H4" s="307"/>
    </row>
    <row r="5" spans="1:8">
      <c r="A5" s="167" t="s">
        <v>103</v>
      </c>
      <c r="B5" s="159">
        <v>0</v>
      </c>
      <c r="C5" s="159">
        <v>0</v>
      </c>
      <c r="D5" s="159">
        <v>0</v>
      </c>
      <c r="F5" s="168" t="s">
        <v>99</v>
      </c>
      <c r="G5" s="168" t="s">
        <v>100</v>
      </c>
      <c r="H5" s="168" t="s">
        <v>101</v>
      </c>
    </row>
    <row r="6" spans="1:8">
      <c r="A6" s="167" t="s">
        <v>104</v>
      </c>
      <c r="B6" s="159">
        <v>0</v>
      </c>
      <c r="C6" s="159">
        <v>0</v>
      </c>
      <c r="D6" s="159">
        <v>0</v>
      </c>
      <c r="F6" s="169">
        <f>SUM(B119,B185,B195,B225,B254,B334,B342,B358,B503,B519,B536,B555,B556,B558,B559,B581:B587,B594,B608,B822:B848,B876,B890:B891,B910,B917,B929,B948,B963,B972,B1022,B1028:B1030,B1035,B1037,B1043,B1112,B1144,B1147,B1150:B1152,B1257,B1298:B1300,B1309,B1316,B1323,B1332,B1367,B1379:B1382,B1384,B1387:B1388,B1392:B1393,B1446:B1447,B1458:B1460,B1466,B1475,B1496,B1534:B1535,B1558,B1573,B1625,B1649,B1672,B1688,B1699,B1706,B1722,B1741,B1784:B1790,B1792,B1794,B1798,B1805,B1857,B1864,B1866,B1873,B1897,B1907,B1909,B1952,B1974:B1977,B1979,B1981,B1983,B2043,B2056,B2078,B2081,B2086,B2105:B2106,B2110,B2135,B2150,B2159,B2161,B2368,B2397,B2400,B1919,B2093,B2103,B2168)</f>
        <v>18313456.639999997</v>
      </c>
      <c r="G6" s="169">
        <f>SUM(C119,C185,C195,C225,C254,C334,C342,C358,C503,C519,C536,C555,C556,C558,C559,C581:C587,C594,C608,C822:C848,C876,C890:C891,C910,C917,C929,C948,C963,C972,C1022,C1028:C1030,C1035,C1037,C1043,C1112,C1144,C1147,C1150:C1152,C1257,C1298:C1300,C1309,C1316,C1323,C1332,C1367,C1379:C1382,C1384,C1387:C1388,C1392:C1393,C1446:C1447,C1458:C1460,C1466,C1475,C1496,C1534:C1535,C1558,C1573,C1625,C1649,C1672,C1688,C1699,C1706,C1722,C1741,C1784:C1790,C1792,C1794,C1798,C1805,C1857,C1864,C1866,C1873,C1897,C1907,C1909,C1952,C1974:C1977,C1979,C1981,C1983,C2043,C2056,C2078,C2081,C2086,C2105:C2106,C2110,C2135,C2150,C2159,C2161,C2368,C2397,C2400,C1919,C2093,C2103,C2168)</f>
        <v>4753719.6247499408</v>
      </c>
      <c r="H6" s="169">
        <f>SUM(D119,D185,D195,D225,D254,D334,D342,D358,D503,D519,D536,D555,D556,D558,D559,D581:D587,D594,D608,D822:D848,D876,D890:D891,D910,D917,D929,D948,D963,D972,D1022,D1028:D1030,D1035,D1037,D1043,D1112,D1144,D1147,D1150:D1152,D1257,D1298:D1300,D1309,D1316,D1323,D1332,D1367,D1379:D1382,D1384,D1387:D1388,D1392:D1393,D1446:D1447,D1458:D1460,D1466,D1475,D1496,D1534:D1535,D1558,D1573,D1625,D1649,D1672,D1688,D1699,D1706,D1722,D1741,D1784:D1790,D1792,D1794,D1798,D1805,D1857,D1864,D1866,D1873,D1897,D1907,D1909,D1952,D1974:D1977,D1979,D1981,D1983,D2043,D2056,D2078,D2081,D2086,D2105:D2106,D2110,D2135,D2150,D2159,D2161,D2368,D2397,D2400,D1919,D2093,D2103,D2168)</f>
        <v>13559737.015250061</v>
      </c>
    </row>
    <row r="7" spans="1:8">
      <c r="A7" s="167" t="s">
        <v>105</v>
      </c>
      <c r="B7" s="159">
        <v>0</v>
      </c>
      <c r="C7" s="159">
        <v>0</v>
      </c>
      <c r="D7" s="159">
        <v>0</v>
      </c>
      <c r="F7" s="159"/>
    </row>
    <row r="8" spans="1:8">
      <c r="A8" s="167" t="s">
        <v>106</v>
      </c>
      <c r="B8" s="159">
        <v>0</v>
      </c>
      <c r="C8" s="159">
        <v>0</v>
      </c>
      <c r="D8" s="159">
        <v>0</v>
      </c>
      <c r="F8" s="159"/>
    </row>
    <row r="9" spans="1:8">
      <c r="A9" s="167" t="s">
        <v>107</v>
      </c>
      <c r="B9" s="159">
        <v>0</v>
      </c>
      <c r="C9" s="159">
        <v>0</v>
      </c>
      <c r="D9" s="159">
        <v>0</v>
      </c>
      <c r="F9" s="159"/>
      <c r="G9" s="159"/>
      <c r="H9" s="159"/>
    </row>
    <row r="10" spans="1:8">
      <c r="A10" s="167" t="s">
        <v>108</v>
      </c>
      <c r="B10" s="159">
        <v>0</v>
      </c>
      <c r="C10" s="159">
        <v>0</v>
      </c>
      <c r="D10" s="159">
        <v>0</v>
      </c>
      <c r="F10" s="159"/>
      <c r="G10" s="159"/>
      <c r="H10" s="159"/>
    </row>
    <row r="11" spans="1:8">
      <c r="A11" s="167" t="s">
        <v>109</v>
      </c>
      <c r="B11" s="159">
        <v>0</v>
      </c>
      <c r="C11" s="159">
        <v>0</v>
      </c>
      <c r="D11" s="159">
        <v>0</v>
      </c>
      <c r="F11" s="159"/>
      <c r="G11" s="159"/>
      <c r="H11" s="159"/>
    </row>
    <row r="12" spans="1:8">
      <c r="A12" s="167" t="s">
        <v>110</v>
      </c>
      <c r="B12" s="159">
        <v>0</v>
      </c>
      <c r="C12" s="159">
        <v>0</v>
      </c>
      <c r="D12" s="159">
        <v>0</v>
      </c>
      <c r="F12" s="159"/>
      <c r="G12" s="159"/>
      <c r="H12" s="159"/>
    </row>
    <row r="13" spans="1:8">
      <c r="A13" s="167" t="s">
        <v>111</v>
      </c>
      <c r="B13" s="159">
        <v>0</v>
      </c>
      <c r="C13" s="159">
        <v>0</v>
      </c>
      <c r="D13" s="159">
        <v>0</v>
      </c>
      <c r="F13" s="159"/>
      <c r="G13" s="159"/>
      <c r="H13" s="159"/>
    </row>
    <row r="14" spans="1:8">
      <c r="A14" s="167" t="s">
        <v>112</v>
      </c>
      <c r="B14" s="159">
        <v>0</v>
      </c>
      <c r="C14" s="159">
        <v>0</v>
      </c>
      <c r="D14" s="159">
        <v>0</v>
      </c>
      <c r="F14" s="159"/>
      <c r="G14" s="159"/>
      <c r="H14" s="159"/>
    </row>
    <row r="15" spans="1:8">
      <c r="A15" s="166" t="s">
        <v>113</v>
      </c>
      <c r="B15" s="159">
        <v>0</v>
      </c>
      <c r="C15" s="159">
        <v>0</v>
      </c>
      <c r="D15" s="159">
        <v>0</v>
      </c>
      <c r="F15" s="159"/>
      <c r="G15" s="159"/>
      <c r="H15" s="159"/>
    </row>
    <row r="16" spans="1:8">
      <c r="A16" s="167" t="s">
        <v>114</v>
      </c>
      <c r="B16" s="159">
        <v>0</v>
      </c>
      <c r="C16" s="159">
        <v>0</v>
      </c>
      <c r="D16" s="159">
        <v>0</v>
      </c>
      <c r="F16" s="159"/>
      <c r="G16" s="159"/>
      <c r="H16" s="159"/>
    </row>
    <row r="17" spans="1:8">
      <c r="A17" s="167" t="s">
        <v>106</v>
      </c>
      <c r="B17" s="159">
        <v>0</v>
      </c>
      <c r="C17" s="159">
        <v>0</v>
      </c>
      <c r="D17" s="159">
        <v>0</v>
      </c>
      <c r="F17" s="159"/>
      <c r="G17" s="159"/>
      <c r="H17" s="159"/>
    </row>
    <row r="18" spans="1:8">
      <c r="A18" s="167" t="s">
        <v>109</v>
      </c>
      <c r="B18" s="159">
        <v>0</v>
      </c>
      <c r="C18" s="159">
        <v>0</v>
      </c>
      <c r="D18" s="159">
        <v>0</v>
      </c>
      <c r="F18" s="159"/>
      <c r="G18" s="159"/>
      <c r="H18" s="159"/>
    </row>
    <row r="19" spans="1:8">
      <c r="A19" s="167" t="s">
        <v>115</v>
      </c>
      <c r="B19" s="159">
        <v>0</v>
      </c>
      <c r="C19" s="159">
        <v>0</v>
      </c>
      <c r="D19" s="159">
        <v>0</v>
      </c>
      <c r="F19" s="159"/>
      <c r="G19" s="159"/>
      <c r="H19" s="159"/>
    </row>
    <row r="20" spans="1:8">
      <c r="A20" s="167" t="s">
        <v>111</v>
      </c>
      <c r="B20" s="159">
        <v>0</v>
      </c>
      <c r="C20" s="159">
        <v>0</v>
      </c>
      <c r="D20" s="159">
        <v>0</v>
      </c>
      <c r="F20" s="159"/>
      <c r="G20" s="159"/>
      <c r="H20" s="159"/>
    </row>
    <row r="21" spans="1:8">
      <c r="A21" s="167" t="s">
        <v>116</v>
      </c>
      <c r="B21" s="159">
        <v>0</v>
      </c>
      <c r="C21" s="159">
        <v>0</v>
      </c>
      <c r="D21" s="159">
        <v>0</v>
      </c>
      <c r="F21" s="159"/>
      <c r="G21" s="159"/>
      <c r="H21" s="159"/>
    </row>
    <row r="22" spans="1:8">
      <c r="A22" s="167" t="s">
        <v>117</v>
      </c>
      <c r="B22" s="159">
        <v>0</v>
      </c>
      <c r="C22" s="159">
        <v>0</v>
      </c>
      <c r="D22" s="159">
        <v>0</v>
      </c>
    </row>
    <row r="23" spans="1:8">
      <c r="A23" s="167" t="s">
        <v>118</v>
      </c>
      <c r="B23" s="159">
        <v>0</v>
      </c>
      <c r="C23" s="159">
        <v>0</v>
      </c>
      <c r="D23" s="159">
        <v>0</v>
      </c>
    </row>
    <row r="24" spans="1:8">
      <c r="A24" s="166" t="s">
        <v>119</v>
      </c>
      <c r="B24" s="159">
        <v>0</v>
      </c>
      <c r="C24" s="159">
        <v>0</v>
      </c>
      <c r="D24" s="159">
        <v>0</v>
      </c>
    </row>
    <row r="25" spans="1:8">
      <c r="A25" s="167" t="s">
        <v>114</v>
      </c>
      <c r="B25" s="159">
        <v>0</v>
      </c>
      <c r="C25" s="159">
        <v>0</v>
      </c>
      <c r="D25" s="159">
        <v>0</v>
      </c>
    </row>
    <row r="26" spans="1:8">
      <c r="A26" s="167" t="s">
        <v>106</v>
      </c>
      <c r="B26" s="159">
        <v>0</v>
      </c>
      <c r="C26" s="159">
        <v>0</v>
      </c>
      <c r="D26" s="159">
        <v>0</v>
      </c>
    </row>
    <row r="27" spans="1:8">
      <c r="A27" s="167" t="s">
        <v>107</v>
      </c>
      <c r="B27" s="159">
        <v>0</v>
      </c>
      <c r="C27" s="159">
        <v>0</v>
      </c>
      <c r="D27" s="159">
        <v>0</v>
      </c>
    </row>
    <row r="28" spans="1:8">
      <c r="A28" s="167" t="s">
        <v>108</v>
      </c>
      <c r="B28" s="159">
        <v>0</v>
      </c>
      <c r="C28" s="159">
        <v>0</v>
      </c>
      <c r="D28" s="159">
        <v>0</v>
      </c>
    </row>
    <row r="29" spans="1:8">
      <c r="A29" s="167" t="s">
        <v>120</v>
      </c>
      <c r="B29" s="159">
        <v>0</v>
      </c>
      <c r="C29" s="159">
        <v>0</v>
      </c>
      <c r="D29" s="159">
        <v>0</v>
      </c>
    </row>
    <row r="30" spans="1:8">
      <c r="A30" s="167" t="s">
        <v>109</v>
      </c>
      <c r="B30" s="159">
        <v>0</v>
      </c>
      <c r="C30" s="159">
        <v>0</v>
      </c>
      <c r="D30" s="159">
        <v>0</v>
      </c>
    </row>
    <row r="31" spans="1:8">
      <c r="A31" s="167" t="s">
        <v>121</v>
      </c>
      <c r="B31" s="159">
        <v>0</v>
      </c>
      <c r="C31" s="159">
        <v>0</v>
      </c>
      <c r="D31" s="159">
        <v>0</v>
      </c>
    </row>
    <row r="32" spans="1:8">
      <c r="A32" s="167" t="s">
        <v>122</v>
      </c>
      <c r="B32" s="159">
        <v>0</v>
      </c>
      <c r="C32" s="159">
        <v>0</v>
      </c>
      <c r="D32" s="159">
        <v>0</v>
      </c>
    </row>
    <row r="33" spans="1:4">
      <c r="A33" s="167" t="s">
        <v>115</v>
      </c>
      <c r="B33" s="159">
        <v>0</v>
      </c>
      <c r="C33" s="159">
        <v>0</v>
      </c>
      <c r="D33" s="159">
        <v>0</v>
      </c>
    </row>
    <row r="34" spans="1:4">
      <c r="A34" s="167" t="s">
        <v>116</v>
      </c>
      <c r="B34" s="159">
        <v>0</v>
      </c>
      <c r="C34" s="159">
        <v>0</v>
      </c>
      <c r="D34" s="159">
        <v>0</v>
      </c>
    </row>
    <row r="35" spans="1:4">
      <c r="A35" s="167" t="s">
        <v>117</v>
      </c>
      <c r="B35" s="159">
        <v>0</v>
      </c>
      <c r="C35" s="159">
        <v>0</v>
      </c>
      <c r="D35" s="159">
        <v>0</v>
      </c>
    </row>
    <row r="36" spans="1:4">
      <c r="A36" s="166" t="s">
        <v>123</v>
      </c>
      <c r="B36" s="159">
        <v>0</v>
      </c>
      <c r="C36" s="159">
        <v>0</v>
      </c>
      <c r="D36" s="159">
        <v>0</v>
      </c>
    </row>
    <row r="37" spans="1:4">
      <c r="A37" s="167" t="s">
        <v>103</v>
      </c>
      <c r="B37" s="159">
        <v>0</v>
      </c>
      <c r="C37" s="159">
        <v>0</v>
      </c>
      <c r="D37" s="159">
        <v>0</v>
      </c>
    </row>
    <row r="38" spans="1:4">
      <c r="A38" s="167" t="s">
        <v>124</v>
      </c>
      <c r="B38" s="159">
        <v>0</v>
      </c>
      <c r="C38" s="159">
        <v>0</v>
      </c>
      <c r="D38" s="159">
        <v>0</v>
      </c>
    </row>
    <row r="39" spans="1:4">
      <c r="A39" s="167" t="s">
        <v>125</v>
      </c>
      <c r="B39" s="159">
        <v>0</v>
      </c>
      <c r="C39" s="159">
        <v>0</v>
      </c>
      <c r="D39" s="159">
        <v>0</v>
      </c>
    </row>
    <row r="40" spans="1:4">
      <c r="A40" s="167" t="s">
        <v>105</v>
      </c>
      <c r="B40" s="159">
        <v>0</v>
      </c>
      <c r="C40" s="159">
        <v>0</v>
      </c>
      <c r="D40" s="159">
        <v>0</v>
      </c>
    </row>
    <row r="41" spans="1:4">
      <c r="A41" s="167" t="s">
        <v>126</v>
      </c>
      <c r="B41" s="159">
        <v>0</v>
      </c>
      <c r="C41" s="159">
        <v>0</v>
      </c>
      <c r="D41" s="159">
        <v>0</v>
      </c>
    </row>
    <row r="42" spans="1:4">
      <c r="A42" s="167" t="s">
        <v>127</v>
      </c>
      <c r="B42" s="159">
        <v>0</v>
      </c>
      <c r="C42" s="159">
        <v>0</v>
      </c>
      <c r="D42" s="159">
        <v>0</v>
      </c>
    </row>
    <row r="43" spans="1:4">
      <c r="A43" s="167" t="s">
        <v>114</v>
      </c>
      <c r="B43" s="159">
        <v>0</v>
      </c>
      <c r="C43" s="159">
        <v>0</v>
      </c>
      <c r="D43" s="159">
        <v>0</v>
      </c>
    </row>
    <row r="44" spans="1:4">
      <c r="A44" s="167" t="s">
        <v>128</v>
      </c>
      <c r="B44" s="159">
        <v>0</v>
      </c>
      <c r="C44" s="159">
        <v>0</v>
      </c>
      <c r="D44" s="159">
        <v>0</v>
      </c>
    </row>
    <row r="45" spans="1:4">
      <c r="A45" s="167" t="s">
        <v>106</v>
      </c>
      <c r="B45" s="159">
        <v>0</v>
      </c>
      <c r="C45" s="159">
        <v>0</v>
      </c>
      <c r="D45" s="159">
        <v>0</v>
      </c>
    </row>
    <row r="46" spans="1:4">
      <c r="A46" s="167" t="s">
        <v>107</v>
      </c>
      <c r="B46" s="159">
        <v>0</v>
      </c>
      <c r="C46" s="159">
        <v>0</v>
      </c>
      <c r="D46" s="159">
        <v>0</v>
      </c>
    </row>
    <row r="47" spans="1:4">
      <c r="A47" s="167" t="s">
        <v>108</v>
      </c>
      <c r="B47" s="159">
        <v>0</v>
      </c>
      <c r="C47" s="159">
        <v>0</v>
      </c>
      <c r="D47" s="159">
        <v>0</v>
      </c>
    </row>
    <row r="48" spans="1:4">
      <c r="A48" s="167" t="s">
        <v>129</v>
      </c>
      <c r="B48" s="159">
        <v>0</v>
      </c>
      <c r="C48" s="159">
        <v>0</v>
      </c>
      <c r="D48" s="159">
        <v>0</v>
      </c>
    </row>
    <row r="49" spans="1:4">
      <c r="A49" s="167" t="s">
        <v>130</v>
      </c>
      <c r="B49" s="159">
        <v>0</v>
      </c>
      <c r="C49" s="159">
        <v>0</v>
      </c>
      <c r="D49" s="159">
        <v>0</v>
      </c>
    </row>
    <row r="50" spans="1:4">
      <c r="A50" s="167" t="s">
        <v>131</v>
      </c>
      <c r="B50" s="159">
        <v>0</v>
      </c>
      <c r="C50" s="159">
        <v>0</v>
      </c>
      <c r="D50" s="159">
        <v>0</v>
      </c>
    </row>
    <row r="51" spans="1:4">
      <c r="A51" s="167" t="s">
        <v>109</v>
      </c>
      <c r="B51" s="159">
        <v>0</v>
      </c>
      <c r="C51" s="159">
        <v>0</v>
      </c>
      <c r="D51" s="159">
        <v>0</v>
      </c>
    </row>
    <row r="52" spans="1:4">
      <c r="A52" s="167" t="s">
        <v>121</v>
      </c>
      <c r="B52" s="159">
        <v>0</v>
      </c>
      <c r="C52" s="159">
        <v>0</v>
      </c>
      <c r="D52" s="159">
        <v>0</v>
      </c>
    </row>
    <row r="53" spans="1:4">
      <c r="A53" s="167" t="s">
        <v>122</v>
      </c>
      <c r="B53" s="159">
        <v>0</v>
      </c>
      <c r="C53" s="159">
        <v>0</v>
      </c>
      <c r="D53" s="159">
        <v>0</v>
      </c>
    </row>
    <row r="54" spans="1:4">
      <c r="A54" s="167" t="s">
        <v>132</v>
      </c>
      <c r="B54" s="159">
        <v>0</v>
      </c>
      <c r="C54" s="159">
        <v>0</v>
      </c>
      <c r="D54" s="159">
        <v>0</v>
      </c>
    </row>
    <row r="55" spans="1:4">
      <c r="A55" s="167" t="s">
        <v>115</v>
      </c>
      <c r="B55" s="159">
        <v>0</v>
      </c>
      <c r="C55" s="159">
        <v>0</v>
      </c>
      <c r="D55" s="159">
        <v>0</v>
      </c>
    </row>
    <row r="56" spans="1:4">
      <c r="A56" s="167" t="s">
        <v>133</v>
      </c>
      <c r="B56" s="159">
        <v>0</v>
      </c>
      <c r="C56" s="159">
        <v>0</v>
      </c>
      <c r="D56" s="159">
        <v>0</v>
      </c>
    </row>
    <row r="57" spans="1:4">
      <c r="A57" s="167" t="s">
        <v>134</v>
      </c>
      <c r="B57" s="159">
        <v>0</v>
      </c>
      <c r="C57" s="159">
        <v>0</v>
      </c>
      <c r="D57" s="159">
        <v>0</v>
      </c>
    </row>
    <row r="58" spans="1:4">
      <c r="A58" s="167" t="s">
        <v>111</v>
      </c>
      <c r="B58" s="159">
        <v>0</v>
      </c>
      <c r="C58" s="159">
        <v>0</v>
      </c>
      <c r="D58" s="159">
        <v>0</v>
      </c>
    </row>
    <row r="59" spans="1:4">
      <c r="A59" s="167" t="s">
        <v>116</v>
      </c>
      <c r="B59" s="159">
        <v>0</v>
      </c>
      <c r="C59" s="159">
        <v>0</v>
      </c>
      <c r="D59" s="159">
        <v>0</v>
      </c>
    </row>
    <row r="60" spans="1:4">
      <c r="A60" s="167" t="s">
        <v>117</v>
      </c>
      <c r="B60" s="159">
        <v>0</v>
      </c>
      <c r="C60" s="159">
        <v>0</v>
      </c>
      <c r="D60" s="159">
        <v>0</v>
      </c>
    </row>
    <row r="61" spans="1:4">
      <c r="A61" s="167" t="s">
        <v>135</v>
      </c>
      <c r="B61" s="159">
        <v>0</v>
      </c>
      <c r="C61" s="159">
        <v>0</v>
      </c>
      <c r="D61" s="159">
        <v>0</v>
      </c>
    </row>
    <row r="62" spans="1:4">
      <c r="A62" s="167" t="s">
        <v>112</v>
      </c>
      <c r="B62" s="159">
        <v>0</v>
      </c>
      <c r="C62" s="159">
        <v>0</v>
      </c>
      <c r="D62" s="159">
        <v>0</v>
      </c>
    </row>
    <row r="63" spans="1:4">
      <c r="A63" s="167" t="s">
        <v>136</v>
      </c>
      <c r="B63" s="159">
        <v>0</v>
      </c>
      <c r="C63" s="159">
        <v>0</v>
      </c>
      <c r="D63" s="159">
        <v>0</v>
      </c>
    </row>
    <row r="64" spans="1:4">
      <c r="A64" s="167" t="s">
        <v>137</v>
      </c>
      <c r="B64" s="159">
        <v>0</v>
      </c>
      <c r="C64" s="159">
        <v>0</v>
      </c>
      <c r="D64" s="159">
        <v>0</v>
      </c>
    </row>
    <row r="65" spans="1:4">
      <c r="A65" s="167" t="s">
        <v>138</v>
      </c>
      <c r="B65" s="159">
        <v>0</v>
      </c>
      <c r="C65" s="159">
        <v>0</v>
      </c>
      <c r="D65" s="159">
        <v>0</v>
      </c>
    </row>
    <row r="66" spans="1:4">
      <c r="A66" s="167" t="s">
        <v>139</v>
      </c>
      <c r="B66" s="159">
        <v>0</v>
      </c>
      <c r="C66" s="159">
        <v>0</v>
      </c>
      <c r="D66" s="159">
        <v>0</v>
      </c>
    </row>
    <row r="67" spans="1:4">
      <c r="A67" s="167" t="s">
        <v>140</v>
      </c>
      <c r="B67" s="159">
        <v>0</v>
      </c>
      <c r="C67" s="159">
        <v>0</v>
      </c>
      <c r="D67" s="159">
        <v>0</v>
      </c>
    </row>
    <row r="68" spans="1:4">
      <c r="A68" s="167" t="s">
        <v>141</v>
      </c>
      <c r="B68" s="159">
        <v>0</v>
      </c>
      <c r="C68" s="159">
        <v>0</v>
      </c>
      <c r="D68" s="159">
        <v>0</v>
      </c>
    </row>
    <row r="69" spans="1:4">
      <c r="A69" s="167" t="s">
        <v>142</v>
      </c>
      <c r="B69" s="159">
        <v>0</v>
      </c>
      <c r="C69" s="159">
        <v>0</v>
      </c>
      <c r="D69" s="159">
        <v>0</v>
      </c>
    </row>
    <row r="70" spans="1:4">
      <c r="A70" s="167" t="s">
        <v>143</v>
      </c>
      <c r="B70" s="159">
        <v>0</v>
      </c>
      <c r="C70" s="159">
        <v>0</v>
      </c>
      <c r="D70" s="159">
        <v>0</v>
      </c>
    </row>
    <row r="71" spans="1:4">
      <c r="A71" s="167" t="s">
        <v>144</v>
      </c>
      <c r="B71" s="159">
        <v>0</v>
      </c>
      <c r="C71" s="159">
        <v>0</v>
      </c>
      <c r="D71" s="159">
        <v>0</v>
      </c>
    </row>
    <row r="72" spans="1:4">
      <c r="A72" s="167" t="s">
        <v>145</v>
      </c>
      <c r="B72" s="159">
        <v>0</v>
      </c>
      <c r="C72" s="159">
        <v>0</v>
      </c>
      <c r="D72" s="159">
        <v>0</v>
      </c>
    </row>
    <row r="73" spans="1:4">
      <c r="A73" s="167" t="s">
        <v>146</v>
      </c>
      <c r="B73" s="159">
        <v>0</v>
      </c>
      <c r="C73" s="159">
        <v>0</v>
      </c>
      <c r="D73" s="159">
        <v>0</v>
      </c>
    </row>
    <row r="74" spans="1:4">
      <c r="A74" s="167" t="s">
        <v>147</v>
      </c>
      <c r="B74" s="159">
        <v>0</v>
      </c>
      <c r="C74" s="159">
        <v>0</v>
      </c>
      <c r="D74" s="159">
        <v>0</v>
      </c>
    </row>
    <row r="75" spans="1:4">
      <c r="A75" s="167" t="s">
        <v>148</v>
      </c>
      <c r="B75" s="159">
        <v>0</v>
      </c>
      <c r="C75" s="159">
        <v>0</v>
      </c>
      <c r="D75" s="159">
        <v>0</v>
      </c>
    </row>
    <row r="76" spans="1:4">
      <c r="A76" s="166" t="s">
        <v>149</v>
      </c>
      <c r="B76" s="159">
        <v>21995108.979999997</v>
      </c>
      <c r="C76" s="159">
        <v>118879.5698210366</v>
      </c>
      <c r="D76" s="159">
        <v>21876229.410178963</v>
      </c>
    </row>
    <row r="77" spans="1:4">
      <c r="A77" s="167" t="s">
        <v>103</v>
      </c>
      <c r="B77" s="159">
        <v>16079.32</v>
      </c>
      <c r="C77" s="159">
        <v>94.5018618836</v>
      </c>
      <c r="D77" s="159">
        <v>15984.818138116399</v>
      </c>
    </row>
    <row r="78" spans="1:4">
      <c r="A78" s="167" t="s">
        <v>150</v>
      </c>
      <c r="B78" s="159">
        <v>1031783.18</v>
      </c>
      <c r="C78" s="159">
        <v>7538.5484015293996</v>
      </c>
      <c r="D78" s="159">
        <v>1024244.6315984706</v>
      </c>
    </row>
    <row r="79" spans="1:4">
      <c r="A79" s="167" t="s">
        <v>151</v>
      </c>
      <c r="B79" s="159">
        <v>83372.28</v>
      </c>
      <c r="C79" s="159">
        <v>489.99806518439999</v>
      </c>
      <c r="D79" s="159">
        <v>82882.281934815604</v>
      </c>
    </row>
    <row r="80" spans="1:4">
      <c r="A80" s="167" t="s">
        <v>107</v>
      </c>
      <c r="B80" s="159">
        <v>0</v>
      </c>
      <c r="C80" s="159">
        <v>0</v>
      </c>
      <c r="D80" s="159">
        <v>0</v>
      </c>
    </row>
    <row r="81" spans="1:4">
      <c r="A81" s="167" t="s">
        <v>152</v>
      </c>
      <c r="B81" s="159">
        <v>484079.32</v>
      </c>
      <c r="C81" s="159">
        <v>3536.8432580956</v>
      </c>
      <c r="D81" s="159">
        <v>480542.47674190439</v>
      </c>
    </row>
    <row r="82" spans="1:4">
      <c r="A82" s="167" t="s">
        <v>108</v>
      </c>
      <c r="B82" s="159">
        <v>19037.900000000001</v>
      </c>
      <c r="C82" s="159">
        <v>111.89011701699999</v>
      </c>
      <c r="D82" s="159">
        <v>18926.009882983002</v>
      </c>
    </row>
    <row r="83" spans="1:4">
      <c r="A83" s="167" t="s">
        <v>130</v>
      </c>
      <c r="B83" s="159">
        <v>0</v>
      </c>
      <c r="C83" s="159">
        <v>0</v>
      </c>
      <c r="D83" s="159">
        <v>0</v>
      </c>
    </row>
    <row r="84" spans="1:4">
      <c r="A84" s="167" t="s">
        <v>153</v>
      </c>
      <c r="B84" s="159">
        <v>967014.52</v>
      </c>
      <c r="C84" s="159">
        <v>-820.62786196240006</v>
      </c>
      <c r="D84" s="159">
        <v>967835.14786196244</v>
      </c>
    </row>
    <row r="85" spans="1:4">
      <c r="A85" s="167" t="s">
        <v>154</v>
      </c>
      <c r="B85" s="159">
        <v>16365600.58</v>
      </c>
      <c r="C85" s="159">
        <v>96184.398696793403</v>
      </c>
      <c r="D85" s="159">
        <v>16269416.181303207</v>
      </c>
    </row>
    <row r="86" spans="1:4">
      <c r="A86" s="167" t="s">
        <v>155</v>
      </c>
      <c r="B86" s="159">
        <v>14867.34</v>
      </c>
      <c r="C86" s="159">
        <v>87.378776668200004</v>
      </c>
      <c r="D86" s="159">
        <v>14779.9612233318</v>
      </c>
    </row>
    <row r="87" spans="1:4">
      <c r="A87" s="167" t="s">
        <v>156</v>
      </c>
      <c r="B87" s="159">
        <v>26715.33</v>
      </c>
      <c r="C87" s="159">
        <v>157.0121389359</v>
      </c>
      <c r="D87" s="159">
        <v>26558.317861064101</v>
      </c>
    </row>
    <row r="88" spans="1:4">
      <c r="A88" s="167" t="s">
        <v>157</v>
      </c>
      <c r="B88" s="159">
        <v>108835.78</v>
      </c>
      <c r="C88" s="159">
        <v>639.65291128939998</v>
      </c>
      <c r="D88" s="159">
        <v>108196.12708871059</v>
      </c>
    </row>
    <row r="89" spans="1:4">
      <c r="A89" s="167" t="s">
        <v>158</v>
      </c>
      <c r="B89" s="159">
        <v>1621146.27</v>
      </c>
      <c r="C89" s="159">
        <v>9527.8494924321003</v>
      </c>
      <c r="D89" s="159">
        <v>1611618.4205075679</v>
      </c>
    </row>
    <row r="90" spans="1:4">
      <c r="A90" s="167" t="s">
        <v>121</v>
      </c>
      <c r="B90" s="159">
        <v>80039.22</v>
      </c>
      <c r="C90" s="159">
        <v>584.79295426260001</v>
      </c>
      <c r="D90" s="159">
        <v>79454.427045737408</v>
      </c>
    </row>
    <row r="91" spans="1:4">
      <c r="A91" s="167" t="s">
        <v>159</v>
      </c>
      <c r="B91" s="159">
        <v>1035083.52</v>
      </c>
      <c r="C91" s="159">
        <v>-286.18166357120003</v>
      </c>
      <c r="D91" s="159">
        <v>1035369.7016635712</v>
      </c>
    </row>
    <row r="92" spans="1:4">
      <c r="A92" s="167" t="s">
        <v>122</v>
      </c>
      <c r="B92" s="159">
        <v>119192.72</v>
      </c>
      <c r="C92" s="159">
        <v>870.86134591760003</v>
      </c>
      <c r="D92" s="159">
        <v>118321.8586540824</v>
      </c>
    </row>
    <row r="93" spans="1:4">
      <c r="A93" s="167" t="s">
        <v>115</v>
      </c>
      <c r="B93" s="159">
        <v>22261.7</v>
      </c>
      <c r="C93" s="159">
        <v>162.65132656100002</v>
      </c>
      <c r="D93" s="159">
        <v>22099.048673439</v>
      </c>
    </row>
    <row r="94" spans="1:4">
      <c r="A94" s="166" t="s">
        <v>160</v>
      </c>
      <c r="B94" s="159">
        <v>451460.45</v>
      </c>
      <c r="C94" s="159">
        <v>264814.28199395491</v>
      </c>
      <c r="D94" s="159">
        <v>186646.1680060451</v>
      </c>
    </row>
    <row r="95" spans="1:4">
      <c r="A95" s="167" t="s">
        <v>161</v>
      </c>
      <c r="B95" s="159">
        <v>0</v>
      </c>
      <c r="C95" s="159">
        <v>0</v>
      </c>
      <c r="D95" s="159">
        <v>0</v>
      </c>
    </row>
    <row r="96" spans="1:4">
      <c r="A96" s="167" t="s">
        <v>114</v>
      </c>
      <c r="B96" s="159">
        <v>52337.16</v>
      </c>
      <c r="C96" s="159">
        <v>50093.403669579602</v>
      </c>
      <c r="D96" s="159">
        <v>2243.7563304204014</v>
      </c>
    </row>
    <row r="97" spans="1:4">
      <c r="A97" s="167" t="s">
        <v>106</v>
      </c>
      <c r="B97" s="159">
        <v>18489.740000000002</v>
      </c>
      <c r="C97" s="159">
        <v>14224.7058098534</v>
      </c>
      <c r="D97" s="159">
        <v>4265.0341901465999</v>
      </c>
    </row>
    <row r="98" spans="1:4">
      <c r="A98" s="167" t="s">
        <v>151</v>
      </c>
      <c r="B98" s="159">
        <v>22118.850000000002</v>
      </c>
      <c r="C98" s="159">
        <v>389.99314873349999</v>
      </c>
      <c r="D98" s="159">
        <v>21728.856851266501</v>
      </c>
    </row>
    <row r="99" spans="1:4">
      <c r="A99" s="167" t="s">
        <v>107</v>
      </c>
      <c r="B99" s="159">
        <v>0</v>
      </c>
      <c r="C99" s="159">
        <v>0</v>
      </c>
      <c r="D99" s="159">
        <v>0</v>
      </c>
    </row>
    <row r="100" spans="1:4">
      <c r="A100" s="167" t="s">
        <v>131</v>
      </c>
      <c r="B100" s="159">
        <v>135064.46</v>
      </c>
      <c r="C100" s="159">
        <v>34133.642954039802</v>
      </c>
      <c r="D100" s="159">
        <v>100930.8170459602</v>
      </c>
    </row>
    <row r="101" spans="1:4">
      <c r="A101" s="167" t="s">
        <v>157</v>
      </c>
      <c r="B101" s="159">
        <v>151957.79</v>
      </c>
      <c r="C101" s="159">
        <v>116995.01496755151</v>
      </c>
      <c r="D101" s="159">
        <v>34962.775032448495</v>
      </c>
    </row>
    <row r="102" spans="1:4">
      <c r="A102" s="167" t="s">
        <v>109</v>
      </c>
      <c r="B102" s="159">
        <v>51963.710000000006</v>
      </c>
      <c r="C102" s="159">
        <v>30286.001767197704</v>
      </c>
      <c r="D102" s="159">
        <v>21677.708232802303</v>
      </c>
    </row>
    <row r="103" spans="1:4">
      <c r="A103" s="167" t="s">
        <v>122</v>
      </c>
      <c r="B103" s="159">
        <v>19528.740000000002</v>
      </c>
      <c r="C103" s="159">
        <v>18691.519676999404</v>
      </c>
      <c r="D103" s="159">
        <v>837.220323000598</v>
      </c>
    </row>
    <row r="104" spans="1:4">
      <c r="A104" s="166" t="s">
        <v>162</v>
      </c>
      <c r="B104" s="159">
        <v>0</v>
      </c>
      <c r="C104" s="159">
        <v>0</v>
      </c>
      <c r="D104" s="159">
        <v>0</v>
      </c>
    </row>
    <row r="105" spans="1:4">
      <c r="A105" s="167" t="s">
        <v>114</v>
      </c>
      <c r="B105" s="159">
        <v>0</v>
      </c>
      <c r="C105" s="159">
        <v>0</v>
      </c>
      <c r="D105" s="159">
        <v>0</v>
      </c>
    </row>
    <row r="106" spans="1:4">
      <c r="A106" s="167" t="s">
        <v>106</v>
      </c>
      <c r="B106" s="159">
        <v>0</v>
      </c>
      <c r="C106" s="159">
        <v>0</v>
      </c>
      <c r="D106" s="159">
        <v>0</v>
      </c>
    </row>
    <row r="107" spans="1:4">
      <c r="A107" s="167" t="s">
        <v>163</v>
      </c>
      <c r="B107" s="159">
        <v>0</v>
      </c>
      <c r="C107" s="159">
        <v>0</v>
      </c>
      <c r="D107" s="159">
        <v>0</v>
      </c>
    </row>
    <row r="108" spans="1:4">
      <c r="A108" s="167" t="s">
        <v>131</v>
      </c>
      <c r="B108" s="159">
        <v>0</v>
      </c>
      <c r="C108" s="159">
        <v>0</v>
      </c>
      <c r="D108" s="159">
        <v>0</v>
      </c>
    </row>
    <row r="109" spans="1:4">
      <c r="A109" s="167" t="s">
        <v>157</v>
      </c>
      <c r="B109" s="159">
        <v>0</v>
      </c>
      <c r="C109" s="159">
        <v>0</v>
      </c>
      <c r="D109" s="159">
        <v>0</v>
      </c>
    </row>
    <row r="110" spans="1:4">
      <c r="A110" s="167" t="s">
        <v>109</v>
      </c>
      <c r="B110" s="159">
        <v>0</v>
      </c>
      <c r="C110" s="159">
        <v>0</v>
      </c>
      <c r="D110" s="159">
        <v>0</v>
      </c>
    </row>
    <row r="111" spans="1:4">
      <c r="A111" s="167" t="s">
        <v>122</v>
      </c>
      <c r="B111" s="159">
        <v>0</v>
      </c>
      <c r="C111" s="159">
        <v>0</v>
      </c>
      <c r="D111" s="159">
        <v>0</v>
      </c>
    </row>
    <row r="112" spans="1:4">
      <c r="A112" s="166" t="s">
        <v>164</v>
      </c>
      <c r="B112" s="159">
        <v>3632672.6099999994</v>
      </c>
      <c r="C112" s="159">
        <v>34603.7631780882</v>
      </c>
      <c r="D112" s="159">
        <v>3598068.8468219121</v>
      </c>
    </row>
    <row r="113" spans="1:5">
      <c r="A113" s="167" t="s">
        <v>165</v>
      </c>
      <c r="B113" s="159">
        <v>9612.5300000000007</v>
      </c>
      <c r="C113" s="159">
        <v>98.007914000499994</v>
      </c>
      <c r="D113" s="159">
        <v>9514.5220859995006</v>
      </c>
    </row>
    <row r="114" spans="1:5">
      <c r="A114" s="167" t="s">
        <v>166</v>
      </c>
      <c r="B114" s="159">
        <v>33129.160000000003</v>
      </c>
      <c r="C114" s="159">
        <v>337.77994598599997</v>
      </c>
      <c r="D114" s="159">
        <v>32791.380054014</v>
      </c>
    </row>
    <row r="115" spans="1:5">
      <c r="A115" s="167" t="s">
        <v>167</v>
      </c>
      <c r="B115" s="159">
        <v>378107.29</v>
      </c>
      <c r="C115" s="159">
        <v>3855.1252127465</v>
      </c>
      <c r="D115" s="159">
        <v>374252.16478725348</v>
      </c>
    </row>
    <row r="116" spans="1:5">
      <c r="A116" s="167" t="s">
        <v>168</v>
      </c>
      <c r="B116" s="159">
        <v>148508.61000000002</v>
      </c>
      <c r="C116" s="159">
        <v>1514.1715112685001</v>
      </c>
      <c r="D116" s="159">
        <v>146994.43848873151</v>
      </c>
    </row>
    <row r="117" spans="1:5">
      <c r="A117" s="167" t="s">
        <v>169</v>
      </c>
      <c r="B117" s="159">
        <v>44272.07</v>
      </c>
      <c r="C117" s="159">
        <v>451.3913849095</v>
      </c>
      <c r="D117" s="159">
        <v>43820.678615090503</v>
      </c>
    </row>
    <row r="118" spans="1:5">
      <c r="A118" s="167" t="s">
        <v>170</v>
      </c>
      <c r="B118" s="159">
        <v>429250.98</v>
      </c>
      <c r="C118" s="159">
        <v>4376.5786044329998</v>
      </c>
      <c r="D118" s="159">
        <v>424874.40139556699</v>
      </c>
    </row>
    <row r="119" spans="1:5">
      <c r="A119" s="170" t="s">
        <v>171</v>
      </c>
      <c r="B119" s="163">
        <v>457348.06</v>
      </c>
      <c r="C119" s="163">
        <v>4663.0522175510005</v>
      </c>
      <c r="D119" s="163">
        <v>452685.00778244901</v>
      </c>
      <c r="E119" s="171" t="s">
        <v>172</v>
      </c>
    </row>
    <row r="120" spans="1:5">
      <c r="A120" s="167" t="s">
        <v>173</v>
      </c>
      <c r="B120" s="159">
        <v>6849.28</v>
      </c>
      <c r="C120" s="159">
        <v>69.834231488</v>
      </c>
      <c r="D120" s="159">
        <v>6779.4457685119996</v>
      </c>
    </row>
    <row r="121" spans="1:5">
      <c r="A121" s="167" t="s">
        <v>174</v>
      </c>
      <c r="B121" s="159">
        <v>36410.270000000004</v>
      </c>
      <c r="C121" s="159">
        <v>371.23365137950003</v>
      </c>
      <c r="D121" s="159">
        <v>36039.036348620502</v>
      </c>
    </row>
    <row r="122" spans="1:5">
      <c r="A122" s="167" t="s">
        <v>175</v>
      </c>
      <c r="B122" s="159">
        <v>96073.39</v>
      </c>
      <c r="C122" s="159">
        <v>979.54987343149992</v>
      </c>
      <c r="D122" s="159">
        <v>95093.840126568495</v>
      </c>
    </row>
    <row r="123" spans="1:5">
      <c r="A123" s="167" t="s">
        <v>176</v>
      </c>
      <c r="B123" s="159">
        <v>313648.61</v>
      </c>
      <c r="C123" s="159">
        <v>3197.9141802684999</v>
      </c>
      <c r="D123" s="159">
        <v>310450.69581973151</v>
      </c>
    </row>
    <row r="124" spans="1:5">
      <c r="A124" s="167" t="s">
        <v>107</v>
      </c>
      <c r="B124" s="159">
        <v>0</v>
      </c>
      <c r="C124" s="159">
        <v>0</v>
      </c>
      <c r="D124" s="159">
        <v>0</v>
      </c>
    </row>
    <row r="125" spans="1:5">
      <c r="A125" s="167" t="s">
        <v>177</v>
      </c>
      <c r="B125" s="159">
        <v>47775.43</v>
      </c>
      <c r="C125" s="159">
        <v>487.1111179655</v>
      </c>
      <c r="D125" s="159">
        <v>47288.318882034502</v>
      </c>
    </row>
    <row r="126" spans="1:5">
      <c r="A126" s="167" t="s">
        <v>178</v>
      </c>
      <c r="B126" s="159">
        <v>306282.14</v>
      </c>
      <c r="C126" s="159">
        <v>3122.8067571189999</v>
      </c>
      <c r="D126" s="159">
        <v>303159.333242881</v>
      </c>
    </row>
    <row r="127" spans="1:5">
      <c r="A127" s="167" t="s">
        <v>179</v>
      </c>
      <c r="B127" s="159">
        <v>22363.71</v>
      </c>
      <c r="C127" s="159">
        <v>228.01703260349998</v>
      </c>
      <c r="D127" s="159">
        <v>22135.692967396499</v>
      </c>
    </row>
    <row r="128" spans="1:5">
      <c r="A128" s="167" t="s">
        <v>180</v>
      </c>
      <c r="B128" s="159">
        <v>125264.58</v>
      </c>
      <c r="C128" s="159">
        <v>1277.178867993</v>
      </c>
      <c r="D128" s="159">
        <v>123987.401132007</v>
      </c>
    </row>
    <row r="129" spans="1:4">
      <c r="A129" s="167" t="s">
        <v>153</v>
      </c>
      <c r="B129" s="159">
        <v>182936.49</v>
      </c>
      <c r="C129" s="159">
        <v>-569.22884101379998</v>
      </c>
      <c r="D129" s="159">
        <v>183505.71884101379</v>
      </c>
    </row>
    <row r="130" spans="1:4">
      <c r="A130" s="167" t="s">
        <v>181</v>
      </c>
      <c r="B130" s="159">
        <v>71032.3</v>
      </c>
      <c r="C130" s="159">
        <v>724.23467595500006</v>
      </c>
      <c r="D130" s="159">
        <v>70308.065324045005</v>
      </c>
    </row>
    <row r="131" spans="1:4">
      <c r="A131" s="167" t="s">
        <v>182</v>
      </c>
      <c r="B131" s="159">
        <v>26055.18</v>
      </c>
      <c r="C131" s="159">
        <v>265.654707003</v>
      </c>
      <c r="D131" s="159">
        <v>25789.525292997001</v>
      </c>
    </row>
    <row r="132" spans="1:4">
      <c r="A132" s="167" t="s">
        <v>183</v>
      </c>
      <c r="B132" s="159">
        <v>2609.9</v>
      </c>
      <c r="C132" s="159">
        <v>26.610148915</v>
      </c>
      <c r="D132" s="159">
        <v>2583.289851085</v>
      </c>
    </row>
    <row r="133" spans="1:4">
      <c r="A133" s="167" t="s">
        <v>184</v>
      </c>
      <c r="B133" s="159">
        <v>6890.6500000000005</v>
      </c>
      <c r="C133" s="159">
        <v>70.256033802499999</v>
      </c>
      <c r="D133" s="159">
        <v>6820.393966197501</v>
      </c>
    </row>
    <row r="134" spans="1:4">
      <c r="A134" s="167" t="s">
        <v>185</v>
      </c>
      <c r="B134" s="159">
        <v>2642.36</v>
      </c>
      <c r="C134" s="159">
        <v>26.941106206000001</v>
      </c>
      <c r="D134" s="159">
        <v>2615.4188937940003</v>
      </c>
    </row>
    <row r="135" spans="1:4">
      <c r="A135" s="167" t="s">
        <v>186</v>
      </c>
      <c r="B135" s="159">
        <v>151389.08000000002</v>
      </c>
      <c r="C135" s="159">
        <v>1543.5403513179999</v>
      </c>
      <c r="D135" s="159">
        <v>149845.53964868202</v>
      </c>
    </row>
    <row r="136" spans="1:4">
      <c r="A136" s="167" t="s">
        <v>187</v>
      </c>
      <c r="B136" s="159">
        <v>296668.57999999996</v>
      </c>
      <c r="C136" s="159">
        <v>3024.7883413929999</v>
      </c>
      <c r="D136" s="159">
        <v>293643.79165860702</v>
      </c>
    </row>
    <row r="137" spans="1:4">
      <c r="A137" s="167" t="s">
        <v>133</v>
      </c>
      <c r="B137" s="159">
        <v>300769.12</v>
      </c>
      <c r="C137" s="159">
        <v>3066.5968321519999</v>
      </c>
      <c r="D137" s="159">
        <v>297702.523167848</v>
      </c>
    </row>
    <row r="138" spans="1:4">
      <c r="A138" s="167" t="s">
        <v>188</v>
      </c>
      <c r="B138" s="159">
        <v>69588.67</v>
      </c>
      <c r="C138" s="159">
        <v>709.51564101949998</v>
      </c>
      <c r="D138" s="159">
        <v>68879.154358980493</v>
      </c>
    </row>
    <row r="139" spans="1:4">
      <c r="A139" s="167" t="s">
        <v>189</v>
      </c>
      <c r="B139" s="159">
        <v>58040.35</v>
      </c>
      <c r="C139" s="159">
        <v>591.77070254750004</v>
      </c>
      <c r="D139" s="159">
        <v>57448.579297452496</v>
      </c>
    </row>
    <row r="140" spans="1:4">
      <c r="A140" s="167" t="s">
        <v>190</v>
      </c>
      <c r="B140" s="159">
        <v>9153.82</v>
      </c>
      <c r="C140" s="159">
        <v>93.330975647000002</v>
      </c>
      <c r="D140" s="159">
        <v>9060.489024352999</v>
      </c>
    </row>
    <row r="141" spans="1:4">
      <c r="A141" s="166" t="s">
        <v>191</v>
      </c>
      <c r="B141" s="159">
        <v>3580842.0199999996</v>
      </c>
      <c r="C141" s="159">
        <v>401063.63015623344</v>
      </c>
      <c r="D141" s="159">
        <v>3179778.3898437666</v>
      </c>
    </row>
    <row r="142" spans="1:4">
      <c r="A142" s="167" t="s">
        <v>103</v>
      </c>
      <c r="B142" s="159">
        <v>41363.22</v>
      </c>
      <c r="C142" s="159">
        <v>3395.9976983639999</v>
      </c>
      <c r="D142" s="159">
        <v>37967.222301636</v>
      </c>
    </row>
    <row r="143" spans="1:4">
      <c r="A143" s="167" t="s">
        <v>150</v>
      </c>
      <c r="B143" s="159">
        <v>150069.03</v>
      </c>
      <c r="C143" s="159">
        <v>3289.3600671894001</v>
      </c>
      <c r="D143" s="159">
        <v>146779.66993281059</v>
      </c>
    </row>
    <row r="144" spans="1:4">
      <c r="A144" s="167" t="s">
        <v>192</v>
      </c>
      <c r="B144" s="159">
        <v>7771.39</v>
      </c>
      <c r="C144" s="159">
        <v>1305.9472736728001</v>
      </c>
      <c r="D144" s="159">
        <v>6465.4427263272</v>
      </c>
    </row>
    <row r="145" spans="1:4">
      <c r="A145" s="167" t="s">
        <v>127</v>
      </c>
      <c r="B145" s="159">
        <v>27418.9</v>
      </c>
      <c r="C145" s="159">
        <v>8614.2517475559998</v>
      </c>
      <c r="D145" s="159">
        <v>18804.648252444</v>
      </c>
    </row>
    <row r="146" spans="1:4">
      <c r="A146" s="167" t="s">
        <v>114</v>
      </c>
      <c r="B146" s="159">
        <v>149192.88</v>
      </c>
      <c r="C146" s="159">
        <v>142796.80369487283</v>
      </c>
      <c r="D146" s="159">
        <v>6396.0763051271788</v>
      </c>
    </row>
    <row r="147" spans="1:4">
      <c r="A147" s="167" t="s">
        <v>106</v>
      </c>
      <c r="B147" s="159">
        <v>68996.429999999993</v>
      </c>
      <c r="C147" s="159">
        <v>9602.3829118898993</v>
      </c>
      <c r="D147" s="159">
        <v>59394.047088110099</v>
      </c>
    </row>
    <row r="148" spans="1:4">
      <c r="A148" s="167" t="s">
        <v>151</v>
      </c>
      <c r="B148" s="159">
        <v>61551.42</v>
      </c>
      <c r="C148" s="159">
        <v>2538.1116304222005</v>
      </c>
      <c r="D148" s="159">
        <v>59013.308369577797</v>
      </c>
    </row>
    <row r="149" spans="1:4">
      <c r="A149" s="167" t="s">
        <v>193</v>
      </c>
      <c r="B149" s="159">
        <v>384058.28</v>
      </c>
      <c r="C149" s="159">
        <v>30964.9442214913</v>
      </c>
      <c r="D149" s="159">
        <v>353093.33577850868</v>
      </c>
    </row>
    <row r="150" spans="1:4">
      <c r="A150" s="167" t="s">
        <v>107</v>
      </c>
      <c r="B150" s="159">
        <v>0</v>
      </c>
      <c r="C150" s="159">
        <v>0</v>
      </c>
      <c r="D150" s="159">
        <v>0</v>
      </c>
    </row>
    <row r="151" spans="1:4">
      <c r="A151" s="167" t="s">
        <v>152</v>
      </c>
      <c r="B151" s="159">
        <v>134901.94</v>
      </c>
      <c r="C151" s="159">
        <v>2956.9129248211998</v>
      </c>
      <c r="D151" s="159">
        <v>131945.0270751788</v>
      </c>
    </row>
    <row r="152" spans="1:4">
      <c r="A152" s="167" t="s">
        <v>108</v>
      </c>
      <c r="B152" s="159">
        <v>7291.9000000000005</v>
      </c>
      <c r="C152" s="159">
        <v>786.36061777999998</v>
      </c>
      <c r="D152" s="159">
        <v>6505.5393822200003</v>
      </c>
    </row>
    <row r="153" spans="1:4">
      <c r="A153" s="167" t="s">
        <v>194</v>
      </c>
      <c r="B153" s="159">
        <v>62788.81</v>
      </c>
      <c r="C153" s="159">
        <v>10551.378226631201</v>
      </c>
      <c r="D153" s="159">
        <v>52237.431773368793</v>
      </c>
    </row>
    <row r="154" spans="1:4">
      <c r="A154" s="167" t="s">
        <v>130</v>
      </c>
      <c r="B154" s="159">
        <v>10803.599999999999</v>
      </c>
      <c r="C154" s="159">
        <v>-343.2400952399999</v>
      </c>
      <c r="D154" s="159">
        <v>11146.840095240004</v>
      </c>
    </row>
    <row r="155" spans="1:4">
      <c r="A155" s="167" t="s">
        <v>195</v>
      </c>
      <c r="B155" s="159">
        <v>-256.11</v>
      </c>
      <c r="C155" s="159">
        <v>-34.6200303651</v>
      </c>
      <c r="D155" s="159">
        <v>-221.48996963490001</v>
      </c>
    </row>
    <row r="156" spans="1:4">
      <c r="A156" s="167" t="s">
        <v>196</v>
      </c>
      <c r="B156" s="159">
        <v>805620.56</v>
      </c>
      <c r="C156" s="159">
        <v>14204.468083957601</v>
      </c>
      <c r="D156" s="159">
        <v>791416.0919160425</v>
      </c>
    </row>
    <row r="157" spans="1:4">
      <c r="A157" s="167" t="s">
        <v>157</v>
      </c>
      <c r="B157" s="159">
        <v>14943.17</v>
      </c>
      <c r="C157" s="159">
        <v>2019.9640746197001</v>
      </c>
      <c r="D157" s="159">
        <v>12923.2059253803</v>
      </c>
    </row>
    <row r="158" spans="1:4">
      <c r="A158" s="167" t="s">
        <v>158</v>
      </c>
      <c r="B158" s="159">
        <v>106224.52</v>
      </c>
      <c r="C158" s="159">
        <v>8196.6719834192008</v>
      </c>
      <c r="D158" s="159">
        <v>98027.8480165808</v>
      </c>
    </row>
    <row r="159" spans="1:4">
      <c r="A159" s="167" t="s">
        <v>197</v>
      </c>
      <c r="B159" s="159">
        <v>1436925.2</v>
      </c>
      <c r="C159" s="159">
        <v>126677.213351956</v>
      </c>
      <c r="D159" s="159">
        <v>1310247.9866480439</v>
      </c>
    </row>
    <row r="160" spans="1:4">
      <c r="A160" s="167" t="s">
        <v>121</v>
      </c>
      <c r="B160" s="159">
        <v>22210.960000000003</v>
      </c>
      <c r="C160" s="159">
        <v>688.82644537859994</v>
      </c>
      <c r="D160" s="159">
        <v>21522.133554621403</v>
      </c>
    </row>
    <row r="161" spans="1:4">
      <c r="A161" s="167" t="s">
        <v>122</v>
      </c>
      <c r="B161" s="159">
        <v>47807.33</v>
      </c>
      <c r="C161" s="159">
        <v>30438.2087497672</v>
      </c>
      <c r="D161" s="159">
        <v>17369.121250232798</v>
      </c>
    </row>
    <row r="162" spans="1:4">
      <c r="A162" s="167" t="s">
        <v>115</v>
      </c>
      <c r="B162" s="159">
        <v>41158.590000000004</v>
      </c>
      <c r="C162" s="159">
        <v>2413.6865780493999</v>
      </c>
      <c r="D162" s="159">
        <v>38744.903421950607</v>
      </c>
    </row>
    <row r="163" spans="1:4">
      <c r="A163" s="166" t="s">
        <v>198</v>
      </c>
      <c r="B163" s="159">
        <v>3766383.22</v>
      </c>
      <c r="C163" s="159">
        <v>31299.395819274901</v>
      </c>
      <c r="D163" s="159">
        <v>3735083.8241807255</v>
      </c>
    </row>
    <row r="164" spans="1:4">
      <c r="A164" s="167" t="s">
        <v>106</v>
      </c>
      <c r="B164" s="159">
        <v>31153.43</v>
      </c>
      <c r="C164" s="159">
        <v>1511.1109089614001</v>
      </c>
      <c r="D164" s="159">
        <v>29642.319091038597</v>
      </c>
    </row>
    <row r="165" spans="1:4">
      <c r="A165" s="167" t="s">
        <v>107</v>
      </c>
      <c r="B165" s="159">
        <v>3644908.1900000004</v>
      </c>
      <c r="C165" s="159">
        <v>23158.2830763317</v>
      </c>
      <c r="D165" s="159">
        <v>3621749.9069236685</v>
      </c>
    </row>
    <row r="166" spans="1:4">
      <c r="A166" s="167" t="s">
        <v>130</v>
      </c>
      <c r="B166" s="159">
        <v>31267.13</v>
      </c>
      <c r="C166" s="159">
        <v>-508.06209674040002</v>
      </c>
      <c r="D166" s="159">
        <v>31775.1920967404</v>
      </c>
    </row>
    <row r="167" spans="1:4">
      <c r="A167" s="167" t="s">
        <v>158</v>
      </c>
      <c r="B167" s="159">
        <v>51519.590000000004</v>
      </c>
      <c r="C167" s="159">
        <v>1513.9639452662</v>
      </c>
      <c r="D167" s="159">
        <v>50005.626054733802</v>
      </c>
    </row>
    <row r="168" spans="1:4">
      <c r="A168" s="167" t="s">
        <v>109</v>
      </c>
      <c r="B168" s="159">
        <v>7534.88</v>
      </c>
      <c r="C168" s="159">
        <v>5624.0999854560005</v>
      </c>
      <c r="D168" s="159">
        <v>1910.7800145439996</v>
      </c>
    </row>
    <row r="169" spans="1:4">
      <c r="A169" s="166" t="s">
        <v>199</v>
      </c>
      <c r="B169" s="159">
        <v>1249941.0000000002</v>
      </c>
      <c r="C169" s="159">
        <v>178870.44552296973</v>
      </c>
      <c r="D169" s="159">
        <v>1071070.5544770304</v>
      </c>
    </row>
    <row r="170" spans="1:4">
      <c r="A170" s="167" t="s">
        <v>200</v>
      </c>
      <c r="B170" s="159">
        <v>-569.32000000000005</v>
      </c>
      <c r="C170" s="159">
        <v>-190.72362330000001</v>
      </c>
      <c r="D170" s="159">
        <v>-378.59637670000006</v>
      </c>
    </row>
    <row r="171" spans="1:4">
      <c r="A171" s="167" t="s">
        <v>106</v>
      </c>
      <c r="B171" s="159">
        <v>37024.379999999997</v>
      </c>
      <c r="C171" s="159">
        <v>8618.9709655288007</v>
      </c>
      <c r="D171" s="159">
        <v>28405.409034471202</v>
      </c>
    </row>
    <row r="172" spans="1:4">
      <c r="A172" s="167" t="s">
        <v>151</v>
      </c>
      <c r="B172" s="159">
        <v>44123.11</v>
      </c>
      <c r="C172" s="159">
        <v>4882.3142832248004</v>
      </c>
      <c r="D172" s="159">
        <v>39240.795716775196</v>
      </c>
    </row>
    <row r="173" spans="1:4">
      <c r="A173" s="167" t="s">
        <v>107</v>
      </c>
      <c r="B173" s="159">
        <v>0</v>
      </c>
      <c r="C173" s="159">
        <v>0</v>
      </c>
      <c r="D173" s="159">
        <v>0</v>
      </c>
    </row>
    <row r="174" spans="1:4">
      <c r="A174" s="167" t="s">
        <v>108</v>
      </c>
      <c r="B174" s="159">
        <v>541.13</v>
      </c>
      <c r="C174" s="159">
        <v>174.92002358020002</v>
      </c>
      <c r="D174" s="159">
        <v>366.2099764198</v>
      </c>
    </row>
    <row r="175" spans="1:4">
      <c r="A175" s="167" t="s">
        <v>130</v>
      </c>
      <c r="B175" s="159">
        <v>15363.749999999998</v>
      </c>
      <c r="C175" s="159">
        <v>-566.45176222959992</v>
      </c>
      <c r="D175" s="159">
        <v>15930.201762229599</v>
      </c>
    </row>
    <row r="176" spans="1:4">
      <c r="A176" s="167" t="s">
        <v>195</v>
      </c>
      <c r="B176" s="159">
        <v>237305.73</v>
      </c>
      <c r="C176" s="159">
        <v>26499.330485603103</v>
      </c>
      <c r="D176" s="159">
        <v>210806.39951439691</v>
      </c>
    </row>
    <row r="177" spans="1:5">
      <c r="A177" s="167" t="s">
        <v>156</v>
      </c>
      <c r="B177" s="159">
        <v>4792.66</v>
      </c>
      <c r="C177" s="159">
        <v>197.17314762900003</v>
      </c>
      <c r="D177" s="159">
        <v>4595.4868523710002</v>
      </c>
    </row>
    <row r="178" spans="1:5">
      <c r="A178" s="167" t="s">
        <v>157</v>
      </c>
      <c r="B178" s="159">
        <v>53518.98</v>
      </c>
      <c r="C178" s="159">
        <v>2201.8056245370003</v>
      </c>
      <c r="D178" s="159">
        <v>51317.174375463001</v>
      </c>
    </row>
    <row r="179" spans="1:5">
      <c r="A179" s="167" t="s">
        <v>158</v>
      </c>
      <c r="B179" s="159">
        <v>117586.18</v>
      </c>
      <c r="C179" s="159">
        <v>3748.6710405671001</v>
      </c>
      <c r="D179" s="159">
        <v>113837.5089594329</v>
      </c>
    </row>
    <row r="180" spans="1:5">
      <c r="A180" s="167" t="s">
        <v>109</v>
      </c>
      <c r="B180" s="159">
        <v>109612.90000000001</v>
      </c>
      <c r="C180" s="159">
        <v>45973.929861922203</v>
      </c>
      <c r="D180" s="159">
        <v>63638.970138077791</v>
      </c>
    </row>
    <row r="181" spans="1:5">
      <c r="A181" s="167" t="s">
        <v>122</v>
      </c>
      <c r="B181" s="159">
        <v>572635.12</v>
      </c>
      <c r="C181" s="159">
        <v>79493.32761177521</v>
      </c>
      <c r="D181" s="159">
        <v>493141.7923882248</v>
      </c>
    </row>
    <row r="182" spans="1:5">
      <c r="A182" s="167" t="s">
        <v>201</v>
      </c>
      <c r="B182" s="159">
        <v>29179.760000000002</v>
      </c>
      <c r="C182" s="159">
        <v>2572.4447473527998</v>
      </c>
      <c r="D182" s="159">
        <v>26607.315252647204</v>
      </c>
    </row>
    <row r="183" spans="1:5">
      <c r="A183" s="167" t="s">
        <v>115</v>
      </c>
      <c r="B183" s="159">
        <v>28826.620000000003</v>
      </c>
      <c r="C183" s="159">
        <v>5264.7331167790999</v>
      </c>
      <c r="D183" s="159">
        <v>23561.886883220897</v>
      </c>
    </row>
    <row r="184" spans="1:5">
      <c r="A184" s="166" t="s">
        <v>202</v>
      </c>
      <c r="B184" s="160">
        <v>3078437.61</v>
      </c>
      <c r="C184" s="160">
        <v>418062.63214838336</v>
      </c>
      <c r="D184" s="160">
        <v>2660374.9778516167</v>
      </c>
    </row>
    <row r="185" spans="1:5">
      <c r="A185" s="170" t="s">
        <v>104</v>
      </c>
      <c r="B185" s="163">
        <v>45.54</v>
      </c>
      <c r="C185" s="163">
        <v>12.9764790936</v>
      </c>
      <c r="D185" s="163">
        <v>32.563520906400001</v>
      </c>
      <c r="E185" s="171" t="s">
        <v>172</v>
      </c>
    </row>
    <row r="186" spans="1:5">
      <c r="A186" s="167" t="s">
        <v>150</v>
      </c>
      <c r="B186" s="159">
        <v>595216.73</v>
      </c>
      <c r="C186" s="159">
        <v>79003.173025946991</v>
      </c>
      <c r="D186" s="159">
        <v>516213.55697405309</v>
      </c>
    </row>
    <row r="187" spans="1:5">
      <c r="A187" s="167" t="s">
        <v>203</v>
      </c>
      <c r="B187" s="159">
        <v>2099.9299999999998</v>
      </c>
      <c r="C187" s="159">
        <v>874.53567183919995</v>
      </c>
      <c r="D187" s="159">
        <v>1225.3943281607999</v>
      </c>
    </row>
    <row r="188" spans="1:5">
      <c r="A188" s="167" t="s">
        <v>114</v>
      </c>
      <c r="B188" s="159">
        <v>76046.990000000005</v>
      </c>
      <c r="C188" s="159">
        <v>47228.044719643403</v>
      </c>
      <c r="D188" s="159">
        <v>28818.945280356602</v>
      </c>
    </row>
    <row r="189" spans="1:5">
      <c r="A189" s="167" t="s">
        <v>106</v>
      </c>
      <c r="B189" s="159">
        <v>506696.45000000007</v>
      </c>
      <c r="C189" s="159">
        <v>58957.704832745687</v>
      </c>
      <c r="D189" s="159">
        <v>447738.74516725424</v>
      </c>
    </row>
    <row r="190" spans="1:5">
      <c r="A190" s="167" t="s">
        <v>107</v>
      </c>
      <c r="B190" s="159">
        <v>0</v>
      </c>
      <c r="C190" s="159">
        <v>0</v>
      </c>
      <c r="D190" s="159">
        <v>0</v>
      </c>
    </row>
    <row r="191" spans="1:5">
      <c r="A191" s="167" t="s">
        <v>152</v>
      </c>
      <c r="B191" s="159">
        <v>186906.06000000003</v>
      </c>
      <c r="C191" s="159">
        <v>24907.546845593599</v>
      </c>
      <c r="D191" s="159">
        <v>161998.51315440642</v>
      </c>
    </row>
    <row r="192" spans="1:5">
      <c r="A192" s="167" t="s">
        <v>130</v>
      </c>
      <c r="B192" s="159">
        <v>2965.92</v>
      </c>
      <c r="C192" s="159">
        <v>-86.256879170900007</v>
      </c>
      <c r="D192" s="159">
        <v>3052.1768791709001</v>
      </c>
    </row>
    <row r="193" spans="1:5">
      <c r="A193" s="167" t="s">
        <v>153</v>
      </c>
      <c r="B193" s="159">
        <v>1880.55</v>
      </c>
      <c r="C193" s="159">
        <v>-72.880000640999995</v>
      </c>
      <c r="D193" s="159">
        <v>1953.4300006410001</v>
      </c>
    </row>
    <row r="194" spans="1:5">
      <c r="A194" s="167" t="s">
        <v>131</v>
      </c>
      <c r="B194" s="159">
        <v>112446.76000000001</v>
      </c>
      <c r="C194" s="159">
        <v>20487.158725468002</v>
      </c>
      <c r="D194" s="159">
        <v>91959.601274532004</v>
      </c>
    </row>
    <row r="195" spans="1:5">
      <c r="A195" s="170" t="s">
        <v>204</v>
      </c>
      <c r="B195" s="163">
        <v>21312.12</v>
      </c>
      <c r="C195" s="163">
        <v>2379.8705207364001</v>
      </c>
      <c r="D195" s="163">
        <v>18932.249479263599</v>
      </c>
      <c r="E195" s="171" t="s">
        <v>172</v>
      </c>
    </row>
    <row r="196" spans="1:5">
      <c r="A196" s="167" t="s">
        <v>156</v>
      </c>
      <c r="B196" s="159">
        <v>185435.95</v>
      </c>
      <c r="C196" s="159">
        <v>20707.1633835465</v>
      </c>
      <c r="D196" s="159">
        <v>164728.78661645352</v>
      </c>
    </row>
    <row r="197" spans="1:5">
      <c r="A197" s="167" t="s">
        <v>157</v>
      </c>
      <c r="B197" s="159">
        <v>199653.06</v>
      </c>
      <c r="C197" s="159">
        <v>22294.752087958201</v>
      </c>
      <c r="D197" s="159">
        <v>177358.30791204178</v>
      </c>
    </row>
    <row r="198" spans="1:5">
      <c r="A198" s="167" t="s">
        <v>158</v>
      </c>
      <c r="B198" s="159">
        <v>984525.98</v>
      </c>
      <c r="C198" s="159">
        <v>97838.04057779882</v>
      </c>
      <c r="D198" s="159">
        <v>886687.93942220137</v>
      </c>
    </row>
    <row r="199" spans="1:5">
      <c r="A199" s="167" t="s">
        <v>109</v>
      </c>
      <c r="B199" s="159">
        <v>59483.05000000001</v>
      </c>
      <c r="C199" s="159">
        <v>19848.421456000204</v>
      </c>
      <c r="D199" s="159">
        <v>39634.62854399981</v>
      </c>
    </row>
    <row r="200" spans="1:5">
      <c r="A200" s="167" t="s">
        <v>121</v>
      </c>
      <c r="B200" s="159">
        <v>38502.5</v>
      </c>
      <c r="C200" s="159">
        <v>7561.6577345960995</v>
      </c>
      <c r="D200" s="159">
        <v>30940.842265403899</v>
      </c>
    </row>
    <row r="201" spans="1:5">
      <c r="A201" s="167" t="s">
        <v>122</v>
      </c>
      <c r="B201" s="159">
        <v>61693.310000000005</v>
      </c>
      <c r="C201" s="159">
        <v>10070.2609645096</v>
      </c>
      <c r="D201" s="159">
        <v>51623.049035490403</v>
      </c>
    </row>
    <row r="202" spans="1:5">
      <c r="A202" s="167" t="s">
        <v>115</v>
      </c>
      <c r="B202" s="159">
        <v>43526.71</v>
      </c>
      <c r="C202" s="159">
        <v>6050.4620027188994</v>
      </c>
      <c r="D202" s="159">
        <v>37476.247997281098</v>
      </c>
    </row>
    <row r="203" spans="1:5">
      <c r="A203" s="166" t="s">
        <v>205</v>
      </c>
      <c r="B203" s="159">
        <v>229447.80000000002</v>
      </c>
      <c r="C203" s="159">
        <v>110058.80907800399</v>
      </c>
      <c r="D203" s="159">
        <v>119388.99092199601</v>
      </c>
    </row>
    <row r="204" spans="1:5">
      <c r="A204" s="167" t="s">
        <v>206</v>
      </c>
      <c r="B204" s="159">
        <v>26651.38</v>
      </c>
      <c r="C204" s="159">
        <v>1752.5131955771999</v>
      </c>
      <c r="D204" s="159">
        <v>24898.8668044228</v>
      </c>
    </row>
    <row r="205" spans="1:5">
      <c r="A205" s="167" t="s">
        <v>114</v>
      </c>
      <c r="B205" s="159">
        <v>77103.06</v>
      </c>
      <c r="C205" s="159">
        <v>77706.611695222295</v>
      </c>
      <c r="D205" s="159">
        <v>-603.55169522229926</v>
      </c>
    </row>
    <row r="206" spans="1:5">
      <c r="A206" s="167" t="s">
        <v>106</v>
      </c>
      <c r="B206" s="159">
        <v>3168.58</v>
      </c>
      <c r="C206" s="159">
        <v>1597.9339141815999</v>
      </c>
      <c r="D206" s="159">
        <v>1570.6460858184003</v>
      </c>
    </row>
    <row r="207" spans="1:5">
      <c r="A207" s="167" t="s">
        <v>151</v>
      </c>
      <c r="B207" s="159">
        <v>14755.92</v>
      </c>
      <c r="C207" s="159">
        <v>529.64579541190005</v>
      </c>
      <c r="D207" s="159">
        <v>14226.2742045881</v>
      </c>
    </row>
    <row r="208" spans="1:5">
      <c r="A208" s="167" t="s">
        <v>107</v>
      </c>
      <c r="B208" s="159">
        <v>0</v>
      </c>
      <c r="C208" s="159">
        <v>0</v>
      </c>
      <c r="D208" s="159">
        <v>0</v>
      </c>
    </row>
    <row r="209" spans="1:4">
      <c r="A209" s="167" t="s">
        <v>130</v>
      </c>
      <c r="B209" s="159">
        <v>1487.3500000000001</v>
      </c>
      <c r="C209" s="159">
        <v>-46.281261354499996</v>
      </c>
      <c r="D209" s="159">
        <v>1533.6312613544999</v>
      </c>
    </row>
    <row r="210" spans="1:4">
      <c r="A210" s="167" t="s">
        <v>155</v>
      </c>
      <c r="B210" s="159">
        <v>0</v>
      </c>
      <c r="C210" s="159">
        <v>0</v>
      </c>
      <c r="D210" s="159">
        <v>0</v>
      </c>
    </row>
    <row r="211" spans="1:4">
      <c r="A211" s="167" t="s">
        <v>157</v>
      </c>
      <c r="B211" s="159">
        <v>0</v>
      </c>
      <c r="C211" s="159">
        <v>0</v>
      </c>
      <c r="D211" s="159">
        <v>0</v>
      </c>
    </row>
    <row r="212" spans="1:4">
      <c r="A212" s="167" t="s">
        <v>158</v>
      </c>
      <c r="B212" s="159">
        <v>63184.850000000006</v>
      </c>
      <c r="C212" s="159">
        <v>3036.749127134</v>
      </c>
      <c r="D212" s="159">
        <v>60148.100872866009</v>
      </c>
    </row>
    <row r="213" spans="1:4">
      <c r="A213" s="167" t="s">
        <v>109</v>
      </c>
      <c r="B213" s="159">
        <v>28761.91</v>
      </c>
      <c r="C213" s="159">
        <v>14457.9053478926</v>
      </c>
      <c r="D213" s="159">
        <v>14304.004652107398</v>
      </c>
    </row>
    <row r="214" spans="1:4">
      <c r="A214" s="167" t="s">
        <v>122</v>
      </c>
      <c r="B214" s="159">
        <v>14334.750000000002</v>
      </c>
      <c r="C214" s="159">
        <v>11023.731263938898</v>
      </c>
      <c r="D214" s="159">
        <v>3311.0187360611012</v>
      </c>
    </row>
    <row r="215" spans="1:4">
      <c r="A215" s="166" t="s">
        <v>207</v>
      </c>
      <c r="B215" s="159">
        <v>79065.56</v>
      </c>
      <c r="C215" s="159">
        <v>4326.7805398649998</v>
      </c>
      <c r="D215" s="159">
        <v>74738.779460135003</v>
      </c>
    </row>
    <row r="216" spans="1:4">
      <c r="A216" s="167" t="s">
        <v>208</v>
      </c>
      <c r="B216" s="159">
        <v>492.86</v>
      </c>
      <c r="C216" s="159">
        <v>140.4388995624</v>
      </c>
      <c r="D216" s="159">
        <v>352.42110043759999</v>
      </c>
    </row>
    <row r="217" spans="1:4">
      <c r="A217" s="167" t="s">
        <v>109</v>
      </c>
      <c r="B217" s="159">
        <v>10809.550000000001</v>
      </c>
      <c r="C217" s="159">
        <v>2477.6800879369998</v>
      </c>
      <c r="D217" s="159">
        <v>8331.8699120630008</v>
      </c>
    </row>
    <row r="218" spans="1:4">
      <c r="A218" s="167" t="s">
        <v>115</v>
      </c>
      <c r="B218" s="159">
        <v>3057.11</v>
      </c>
      <c r="C218" s="159">
        <v>290.37115572639999</v>
      </c>
      <c r="D218" s="159">
        <v>2766.7388442736001</v>
      </c>
    </row>
    <row r="219" spans="1:4">
      <c r="A219" s="167" t="s">
        <v>133</v>
      </c>
      <c r="B219" s="159">
        <v>64706.04</v>
      </c>
      <c r="C219" s="159">
        <v>1418.2903966392</v>
      </c>
      <c r="D219" s="159">
        <v>63287.749603360804</v>
      </c>
    </row>
    <row r="220" spans="1:4">
      <c r="A220" s="166" t="s">
        <v>209</v>
      </c>
      <c r="B220" s="159">
        <v>10938749.099999998</v>
      </c>
      <c r="C220" s="159">
        <v>1579310.5549771301</v>
      </c>
      <c r="D220" s="159">
        <v>9359438.5450228695</v>
      </c>
    </row>
    <row r="221" spans="1:4">
      <c r="A221" s="167" t="s">
        <v>210</v>
      </c>
      <c r="B221" s="159">
        <v>15718.31</v>
      </c>
      <c r="C221" s="159">
        <v>1492.9602928144</v>
      </c>
      <c r="D221" s="159">
        <v>14225.3497071856</v>
      </c>
    </row>
    <row r="222" spans="1:4">
      <c r="A222" s="167" t="s">
        <v>103</v>
      </c>
      <c r="B222" s="159">
        <v>18897.2</v>
      </c>
      <c r="C222" s="159">
        <v>1443.822802632</v>
      </c>
      <c r="D222" s="159">
        <v>17453.377197368001</v>
      </c>
    </row>
    <row r="223" spans="1:4">
      <c r="A223" s="167" t="s">
        <v>211</v>
      </c>
      <c r="B223" s="159">
        <v>135899.68</v>
      </c>
      <c r="C223" s="159">
        <v>8936.3471037792006</v>
      </c>
      <c r="D223" s="159">
        <v>126963.33289622079</v>
      </c>
    </row>
    <row r="224" spans="1:4">
      <c r="A224" s="167" t="s">
        <v>206</v>
      </c>
      <c r="B224" s="159">
        <v>5457.46</v>
      </c>
      <c r="C224" s="159">
        <v>996.84960187360002</v>
      </c>
      <c r="D224" s="159">
        <v>4460.6103981264005</v>
      </c>
    </row>
    <row r="225" spans="1:5">
      <c r="A225" s="170" t="s">
        <v>212</v>
      </c>
      <c r="B225" s="163">
        <v>19566.3</v>
      </c>
      <c r="C225" s="163">
        <v>1858.4510025120001</v>
      </c>
      <c r="D225" s="163">
        <v>17707.848997487999</v>
      </c>
      <c r="E225" s="171" t="s">
        <v>172</v>
      </c>
    </row>
    <row r="226" spans="1:5">
      <c r="A226" s="167" t="s">
        <v>150</v>
      </c>
      <c r="B226" s="159">
        <v>1508829.48</v>
      </c>
      <c r="C226" s="159">
        <v>258681.07205253959</v>
      </c>
      <c r="D226" s="159">
        <v>1250148.4079474604</v>
      </c>
    </row>
    <row r="227" spans="1:5">
      <c r="A227" s="167" t="s">
        <v>213</v>
      </c>
      <c r="B227" s="159">
        <v>1987.21</v>
      </c>
      <c r="C227" s="159">
        <v>362.98012213359999</v>
      </c>
      <c r="D227" s="159">
        <v>1624.2298778664001</v>
      </c>
    </row>
    <row r="228" spans="1:5">
      <c r="A228" s="167" t="s">
        <v>214</v>
      </c>
      <c r="B228" s="159">
        <v>316381.25</v>
      </c>
      <c r="C228" s="159">
        <v>57789.616983499996</v>
      </c>
      <c r="D228" s="159">
        <v>258591.63301650001</v>
      </c>
    </row>
    <row r="229" spans="1:5">
      <c r="A229" s="167" t="s">
        <v>114</v>
      </c>
      <c r="B229" s="159">
        <v>103076.40000000001</v>
      </c>
      <c r="C229" s="159">
        <v>9790.4273631359993</v>
      </c>
      <c r="D229" s="159">
        <v>93285.972636864011</v>
      </c>
    </row>
    <row r="230" spans="1:5">
      <c r="A230" s="167" t="s">
        <v>215</v>
      </c>
      <c r="B230" s="159">
        <v>14886.220000000001</v>
      </c>
      <c r="C230" s="159">
        <v>1413.9265207328001</v>
      </c>
      <c r="D230" s="159">
        <v>13472.2934792672</v>
      </c>
    </row>
    <row r="231" spans="1:5">
      <c r="A231" s="167" t="s">
        <v>152</v>
      </c>
      <c r="B231" s="159">
        <v>210315.4</v>
      </c>
      <c r="C231" s="159">
        <v>36683.9815078764</v>
      </c>
      <c r="D231" s="159">
        <v>173631.4184921236</v>
      </c>
    </row>
    <row r="232" spans="1:5">
      <c r="A232" s="167" t="s">
        <v>216</v>
      </c>
      <c r="B232" s="159">
        <v>218419.81</v>
      </c>
      <c r="C232" s="159">
        <v>39896.160602149605</v>
      </c>
      <c r="D232" s="159">
        <v>178523.64939785039</v>
      </c>
    </row>
    <row r="233" spans="1:5">
      <c r="A233" s="167" t="s">
        <v>217</v>
      </c>
      <c r="B233" s="159">
        <v>39385.56</v>
      </c>
      <c r="C233" s="159">
        <v>3740.9287124544003</v>
      </c>
      <c r="D233" s="159">
        <v>35644.631287545599</v>
      </c>
    </row>
    <row r="234" spans="1:5">
      <c r="A234" s="167" t="s">
        <v>194</v>
      </c>
      <c r="B234" s="159">
        <v>34655.4</v>
      </c>
      <c r="C234" s="159">
        <v>6836.4991754279999</v>
      </c>
      <c r="D234" s="159">
        <v>27818.900824572003</v>
      </c>
    </row>
    <row r="235" spans="1:5">
      <c r="A235" s="167" t="s">
        <v>131</v>
      </c>
      <c r="B235" s="159">
        <v>1843953.6800000002</v>
      </c>
      <c r="C235" s="159">
        <v>236137.1080401642</v>
      </c>
      <c r="D235" s="159">
        <v>1607816.5719598355</v>
      </c>
    </row>
    <row r="236" spans="1:5">
      <c r="A236" s="167" t="s">
        <v>109</v>
      </c>
      <c r="B236" s="159">
        <v>19709.84</v>
      </c>
      <c r="C236" s="159">
        <v>2895.9843329576001</v>
      </c>
      <c r="D236" s="159">
        <v>16813.8556670424</v>
      </c>
    </row>
    <row r="237" spans="1:5">
      <c r="A237" s="167" t="s">
        <v>121</v>
      </c>
      <c r="B237" s="159">
        <v>104606.64</v>
      </c>
      <c r="C237" s="159">
        <v>9935.7729860735999</v>
      </c>
      <c r="D237" s="159">
        <v>94670.8670139264</v>
      </c>
    </row>
    <row r="238" spans="1:5">
      <c r="A238" s="167" t="s">
        <v>159</v>
      </c>
      <c r="B238" s="159">
        <v>172743.82</v>
      </c>
      <c r="C238" s="159">
        <v>-1047.3596001656001</v>
      </c>
      <c r="D238" s="159">
        <v>173791.1796001656</v>
      </c>
    </row>
    <row r="239" spans="1:5">
      <c r="A239" s="167" t="s">
        <v>122</v>
      </c>
      <c r="B239" s="159">
        <v>173240.03999999998</v>
      </c>
      <c r="C239" s="159">
        <v>33780.726234295202</v>
      </c>
      <c r="D239" s="159">
        <v>139459.31376570481</v>
      </c>
    </row>
    <row r="240" spans="1:5">
      <c r="A240" s="167" t="s">
        <v>218</v>
      </c>
      <c r="B240" s="159">
        <v>17962.600000000002</v>
      </c>
      <c r="C240" s="159">
        <v>1372.4155681560001</v>
      </c>
      <c r="D240" s="159">
        <v>16590.184431844002</v>
      </c>
    </row>
    <row r="241" spans="1:5">
      <c r="A241" s="167" t="s">
        <v>219</v>
      </c>
      <c r="B241" s="159">
        <v>300453.7</v>
      </c>
      <c r="C241" s="159">
        <v>22955.882522021999</v>
      </c>
      <c r="D241" s="159">
        <v>277497.81747797801</v>
      </c>
    </row>
    <row r="242" spans="1:5">
      <c r="A242" s="167" t="s">
        <v>201</v>
      </c>
      <c r="B242" s="159">
        <v>4893153.1399999997</v>
      </c>
      <c r="C242" s="159">
        <v>718955.34576649452</v>
      </c>
      <c r="D242" s="159">
        <v>4174197.7942335051</v>
      </c>
    </row>
    <row r="243" spans="1:5">
      <c r="A243" s="167" t="s">
        <v>115</v>
      </c>
      <c r="B243" s="159">
        <v>359164.25</v>
      </c>
      <c r="C243" s="159">
        <v>62656.992742076807</v>
      </c>
      <c r="D243" s="159">
        <v>296507.25725792319</v>
      </c>
    </row>
    <row r="244" spans="1:5">
      <c r="A244" s="167" t="s">
        <v>110</v>
      </c>
      <c r="B244" s="159">
        <v>7625.95</v>
      </c>
      <c r="C244" s="159">
        <v>1120.4876205954999</v>
      </c>
      <c r="D244" s="159">
        <v>6505.4623794045001</v>
      </c>
    </row>
    <row r="245" spans="1:5">
      <c r="A245" s="167" t="s">
        <v>111</v>
      </c>
      <c r="B245" s="159">
        <v>7736.9800000000005</v>
      </c>
      <c r="C245" s="159">
        <v>1136.8013573122</v>
      </c>
      <c r="D245" s="159">
        <v>6600.1786426878007</v>
      </c>
    </row>
    <row r="246" spans="1:5">
      <c r="A246" s="167" t="s">
        <v>116</v>
      </c>
      <c r="B246" s="159">
        <v>15722.45</v>
      </c>
      <c r="C246" s="159">
        <v>2310.1135714805</v>
      </c>
      <c r="D246" s="159">
        <v>13412.3364285195</v>
      </c>
    </row>
    <row r="247" spans="1:5">
      <c r="A247" s="167" t="s">
        <v>117</v>
      </c>
      <c r="B247" s="159">
        <v>16733.740000000002</v>
      </c>
      <c r="C247" s="159">
        <v>2458.7033112286003</v>
      </c>
      <c r="D247" s="159">
        <v>14275.036688771401</v>
      </c>
    </row>
    <row r="248" spans="1:5">
      <c r="A248" s="167" t="s">
        <v>135</v>
      </c>
      <c r="B248" s="159">
        <v>35292.01</v>
      </c>
      <c r="C248" s="159">
        <v>5387.7476027388002</v>
      </c>
      <c r="D248" s="159">
        <v>29904.262397261202</v>
      </c>
    </row>
    <row r="249" spans="1:5">
      <c r="A249" s="167" t="s">
        <v>112</v>
      </c>
      <c r="B249" s="159">
        <v>4938.08</v>
      </c>
      <c r="C249" s="159">
        <v>725.55648929120002</v>
      </c>
      <c r="D249" s="159">
        <v>4212.5235107088001</v>
      </c>
    </row>
    <row r="250" spans="1:5">
      <c r="A250" s="167" t="s">
        <v>136</v>
      </c>
      <c r="B250" s="159">
        <v>82287.53</v>
      </c>
      <c r="C250" s="159">
        <v>12896.8057160059</v>
      </c>
      <c r="D250" s="159">
        <v>69390.724283994103</v>
      </c>
    </row>
    <row r="251" spans="1:5">
      <c r="A251" s="167" t="s">
        <v>137</v>
      </c>
      <c r="B251" s="159">
        <v>37168.93</v>
      </c>
      <c r="C251" s="159">
        <v>5799.6288439358996</v>
      </c>
      <c r="D251" s="159">
        <v>31369.301156064103</v>
      </c>
    </row>
    <row r="252" spans="1:5">
      <c r="A252" s="167" t="s">
        <v>138</v>
      </c>
      <c r="B252" s="159">
        <v>12723.52</v>
      </c>
      <c r="C252" s="159">
        <v>1869.4781175328001</v>
      </c>
      <c r="D252" s="159">
        <v>10854.0418824672</v>
      </c>
    </row>
    <row r="253" spans="1:5">
      <c r="A253" s="167" t="s">
        <v>220</v>
      </c>
      <c r="B253" s="159">
        <v>180429.01</v>
      </c>
      <c r="C253" s="159">
        <v>26510.595021118901</v>
      </c>
      <c r="D253" s="159">
        <v>153918.4149788811</v>
      </c>
    </row>
    <row r="254" spans="1:5">
      <c r="A254" s="170" t="s">
        <v>221</v>
      </c>
      <c r="B254" s="163">
        <v>9627.51</v>
      </c>
      <c r="C254" s="163">
        <v>1527.7448902536</v>
      </c>
      <c r="D254" s="163">
        <v>8099.7651097464004</v>
      </c>
      <c r="E254" s="171" t="s">
        <v>172</v>
      </c>
    </row>
    <row r="255" spans="1:5">
      <c r="A255" s="166" t="s">
        <v>222</v>
      </c>
      <c r="B255" s="159">
        <v>213865.58</v>
      </c>
      <c r="C255" s="159">
        <v>87240.999818402299</v>
      </c>
      <c r="D255" s="159">
        <v>126624.5801815977</v>
      </c>
    </row>
    <row r="256" spans="1:5">
      <c r="A256" s="167" t="s">
        <v>114</v>
      </c>
      <c r="B256" s="159">
        <v>23109.77</v>
      </c>
      <c r="C256" s="159">
        <v>17465.211521709898</v>
      </c>
      <c r="D256" s="159">
        <v>5644.5584782901005</v>
      </c>
    </row>
    <row r="257" spans="1:4">
      <c r="A257" s="167" t="s">
        <v>128</v>
      </c>
      <c r="B257" s="159">
        <v>3021.92</v>
      </c>
      <c r="C257" s="159">
        <v>1117.1791054286</v>
      </c>
      <c r="D257" s="159">
        <v>1904.7408945714001</v>
      </c>
    </row>
    <row r="258" spans="1:4">
      <c r="A258" s="167" t="s">
        <v>106</v>
      </c>
      <c r="B258" s="159">
        <v>11275.17</v>
      </c>
      <c r="C258" s="159">
        <v>4169.5073708561004</v>
      </c>
      <c r="D258" s="159">
        <v>7105.6626291439006</v>
      </c>
    </row>
    <row r="259" spans="1:4">
      <c r="A259" s="167" t="s">
        <v>131</v>
      </c>
      <c r="B259" s="159">
        <v>27197.230000000003</v>
      </c>
      <c r="C259" s="159">
        <v>10054.593435565901</v>
      </c>
      <c r="D259" s="159">
        <v>17142.636564434102</v>
      </c>
    </row>
    <row r="260" spans="1:4">
      <c r="A260" s="167" t="s">
        <v>109</v>
      </c>
      <c r="B260" s="159">
        <v>136883.87</v>
      </c>
      <c r="C260" s="159">
        <v>50617.724543932105</v>
      </c>
      <c r="D260" s="159">
        <v>86266.145456067883</v>
      </c>
    </row>
    <row r="261" spans="1:4">
      <c r="A261" s="167" t="s">
        <v>122</v>
      </c>
      <c r="B261" s="159">
        <v>3259.91</v>
      </c>
      <c r="C261" s="159">
        <v>3120.1537790071002</v>
      </c>
      <c r="D261" s="159">
        <v>139.75622099289967</v>
      </c>
    </row>
    <row r="262" spans="1:4">
      <c r="A262" s="167" t="s">
        <v>135</v>
      </c>
      <c r="B262" s="159">
        <v>9117.7100000000009</v>
      </c>
      <c r="C262" s="159">
        <v>696.6300619026</v>
      </c>
      <c r="D262" s="159">
        <v>8421.0799380974004</v>
      </c>
    </row>
    <row r="263" spans="1:4">
      <c r="A263" s="166" t="s">
        <v>223</v>
      </c>
      <c r="B263" s="159">
        <v>15253225.529999999</v>
      </c>
      <c r="C263" s="159">
        <v>1778756.2290726707</v>
      </c>
      <c r="D263" s="159">
        <v>13474469.300927328</v>
      </c>
    </row>
    <row r="264" spans="1:4">
      <c r="A264" s="167" t="s">
        <v>103</v>
      </c>
      <c r="B264" s="159">
        <v>210515.89</v>
      </c>
      <c r="C264" s="159">
        <v>11135.2632634568</v>
      </c>
      <c r="D264" s="159">
        <v>199380.6267365432</v>
      </c>
    </row>
    <row r="265" spans="1:4">
      <c r="A265" s="167" t="s">
        <v>212</v>
      </c>
      <c r="B265" s="159">
        <v>0</v>
      </c>
      <c r="C265" s="159">
        <v>0</v>
      </c>
      <c r="D265" s="159">
        <v>0</v>
      </c>
    </row>
    <row r="266" spans="1:4">
      <c r="A266" s="167" t="s">
        <v>150</v>
      </c>
      <c r="B266" s="159">
        <v>4051784.58</v>
      </c>
      <c r="C266" s="159">
        <v>266432.95551998523</v>
      </c>
      <c r="D266" s="159">
        <v>3785351.6244800147</v>
      </c>
    </row>
    <row r="267" spans="1:4">
      <c r="A267" s="167" t="s">
        <v>192</v>
      </c>
      <c r="B267" s="159">
        <v>0</v>
      </c>
      <c r="C267" s="159">
        <v>0</v>
      </c>
      <c r="D267" s="159">
        <v>0</v>
      </c>
    </row>
    <row r="268" spans="1:4">
      <c r="A268" s="167" t="s">
        <v>114</v>
      </c>
      <c r="B268" s="159">
        <v>550024.68000000005</v>
      </c>
      <c r="C268" s="159">
        <v>481257.12348713388</v>
      </c>
      <c r="D268" s="159">
        <v>68767.55651286614</v>
      </c>
    </row>
    <row r="269" spans="1:4">
      <c r="A269" s="167" t="s">
        <v>224</v>
      </c>
      <c r="B269" s="159">
        <v>0</v>
      </c>
      <c r="C269" s="159">
        <v>0</v>
      </c>
      <c r="D269" s="159">
        <v>0</v>
      </c>
    </row>
    <row r="270" spans="1:4">
      <c r="A270" s="167" t="s">
        <v>106</v>
      </c>
      <c r="B270" s="159">
        <v>56316.83</v>
      </c>
      <c r="C270" s="159">
        <v>36550.143010128108</v>
      </c>
      <c r="D270" s="159">
        <v>19766.686989871901</v>
      </c>
    </row>
    <row r="271" spans="1:4">
      <c r="A271" s="167" t="s">
        <v>151</v>
      </c>
      <c r="B271" s="159">
        <v>0</v>
      </c>
      <c r="C271" s="159">
        <v>0</v>
      </c>
      <c r="D271" s="159">
        <v>0</v>
      </c>
    </row>
    <row r="272" spans="1:4">
      <c r="A272" s="167" t="s">
        <v>193</v>
      </c>
      <c r="B272" s="159">
        <v>0</v>
      </c>
      <c r="C272" s="159">
        <v>0</v>
      </c>
      <c r="D272" s="159">
        <v>0</v>
      </c>
    </row>
    <row r="273" spans="1:4">
      <c r="A273" s="167" t="s">
        <v>107</v>
      </c>
      <c r="B273" s="159">
        <v>0</v>
      </c>
      <c r="C273" s="159">
        <v>0</v>
      </c>
      <c r="D273" s="159">
        <v>0</v>
      </c>
    </row>
    <row r="274" spans="1:4">
      <c r="A274" s="167" t="s">
        <v>225</v>
      </c>
      <c r="B274" s="159">
        <v>2448088.7400000002</v>
      </c>
      <c r="C274" s="159">
        <v>160978.82439085562</v>
      </c>
      <c r="D274" s="159">
        <v>2287109.9156091446</v>
      </c>
    </row>
    <row r="275" spans="1:4">
      <c r="A275" s="167" t="s">
        <v>131</v>
      </c>
      <c r="B275" s="159">
        <v>0</v>
      </c>
      <c r="C275" s="159">
        <v>0</v>
      </c>
      <c r="D275" s="159">
        <v>0</v>
      </c>
    </row>
    <row r="276" spans="1:4">
      <c r="A276" s="167" t="s">
        <v>155</v>
      </c>
      <c r="B276" s="159">
        <v>0</v>
      </c>
      <c r="C276" s="159">
        <v>0</v>
      </c>
      <c r="D276" s="159">
        <v>0</v>
      </c>
    </row>
    <row r="277" spans="1:4">
      <c r="A277" s="167" t="s">
        <v>156</v>
      </c>
      <c r="B277" s="159">
        <v>35742.17</v>
      </c>
      <c r="C277" s="159">
        <v>1890.5863712103999</v>
      </c>
      <c r="D277" s="159">
        <v>33851.583628789602</v>
      </c>
    </row>
    <row r="278" spans="1:4">
      <c r="A278" s="167" t="s">
        <v>157</v>
      </c>
      <c r="B278" s="159">
        <v>132820.71</v>
      </c>
      <c r="C278" s="159">
        <v>7025.5673939352</v>
      </c>
      <c r="D278" s="159">
        <v>125795.14260606479</v>
      </c>
    </row>
    <row r="279" spans="1:4">
      <c r="A279" s="167" t="s">
        <v>158</v>
      </c>
      <c r="B279" s="159">
        <v>4355328.8099999996</v>
      </c>
      <c r="C279" s="159">
        <v>230375.64004440722</v>
      </c>
      <c r="D279" s="159">
        <v>4124953.1699555926</v>
      </c>
    </row>
    <row r="280" spans="1:4">
      <c r="A280" s="167" t="s">
        <v>109</v>
      </c>
      <c r="B280" s="159">
        <v>506906.78999999992</v>
      </c>
      <c r="C280" s="159">
        <v>328346.92984169431</v>
      </c>
      <c r="D280" s="159">
        <v>178559.8601583057</v>
      </c>
    </row>
    <row r="281" spans="1:4">
      <c r="A281" s="167" t="s">
        <v>121</v>
      </c>
      <c r="B281" s="159">
        <v>0</v>
      </c>
      <c r="C281" s="159">
        <v>0</v>
      </c>
      <c r="D281" s="159">
        <v>0</v>
      </c>
    </row>
    <row r="282" spans="1:4">
      <c r="A282" s="167" t="s">
        <v>122</v>
      </c>
      <c r="B282" s="159">
        <v>280650.98</v>
      </c>
      <c r="C282" s="159">
        <v>116295.0896657031</v>
      </c>
      <c r="D282" s="159">
        <v>164355.89033429688</v>
      </c>
    </row>
    <row r="283" spans="1:4">
      <c r="A283" s="167" t="s">
        <v>201</v>
      </c>
      <c r="B283" s="159">
        <v>2612649.27</v>
      </c>
      <c r="C283" s="159">
        <v>138196.39665456241</v>
      </c>
      <c r="D283" s="159">
        <v>2474452.8733454375</v>
      </c>
    </row>
    <row r="284" spans="1:4">
      <c r="A284" s="167" t="s">
        <v>115</v>
      </c>
      <c r="B284" s="159">
        <v>12396.08</v>
      </c>
      <c r="C284" s="159">
        <v>271.70942959839999</v>
      </c>
      <c r="D284" s="159">
        <v>12124.370570401599</v>
      </c>
    </row>
    <row r="285" spans="1:4">
      <c r="A285" s="167" t="s">
        <v>116</v>
      </c>
      <c r="B285" s="159">
        <v>0</v>
      </c>
      <c r="C285" s="159">
        <v>0</v>
      </c>
      <c r="D285" s="159">
        <v>0</v>
      </c>
    </row>
    <row r="286" spans="1:4">
      <c r="A286" s="167" t="s">
        <v>117</v>
      </c>
      <c r="B286" s="159">
        <v>0</v>
      </c>
      <c r="C286" s="159">
        <v>0</v>
      </c>
      <c r="D286" s="159">
        <v>0</v>
      </c>
    </row>
    <row r="287" spans="1:4">
      <c r="A287" s="167" t="s">
        <v>135</v>
      </c>
      <c r="B287" s="159">
        <v>0</v>
      </c>
      <c r="C287" s="159">
        <v>0</v>
      </c>
      <c r="D287" s="159">
        <v>0</v>
      </c>
    </row>
    <row r="288" spans="1:4">
      <c r="A288" s="167" t="s">
        <v>112</v>
      </c>
      <c r="B288" s="159">
        <v>0</v>
      </c>
      <c r="C288" s="159">
        <v>0</v>
      </c>
      <c r="D288" s="159">
        <v>0</v>
      </c>
    </row>
    <row r="289" spans="1:4">
      <c r="A289" s="166" t="s">
        <v>226</v>
      </c>
      <c r="B289" s="159">
        <v>2144416.52</v>
      </c>
      <c r="C289" s="159">
        <v>65196.055025342597</v>
      </c>
      <c r="D289" s="159">
        <v>2079220.4649746574</v>
      </c>
    </row>
    <row r="290" spans="1:4">
      <c r="A290" s="167" t="s">
        <v>103</v>
      </c>
      <c r="B290" s="159">
        <v>0</v>
      </c>
      <c r="C290" s="159">
        <v>0</v>
      </c>
      <c r="D290" s="159">
        <v>0</v>
      </c>
    </row>
    <row r="291" spans="1:4">
      <c r="A291" s="167" t="s">
        <v>124</v>
      </c>
      <c r="B291" s="159">
        <v>0</v>
      </c>
      <c r="C291" s="159">
        <v>0</v>
      </c>
      <c r="D291" s="159">
        <v>0</v>
      </c>
    </row>
    <row r="292" spans="1:4">
      <c r="A292" s="167" t="s">
        <v>227</v>
      </c>
      <c r="B292" s="159">
        <v>94206.1</v>
      </c>
      <c r="C292" s="159">
        <v>3441.5023889429999</v>
      </c>
      <c r="D292" s="159">
        <v>90764.597611057005</v>
      </c>
    </row>
    <row r="293" spans="1:4">
      <c r="A293" s="167" t="s">
        <v>150</v>
      </c>
      <c r="B293" s="159">
        <v>295347.77</v>
      </c>
      <c r="C293" s="159">
        <v>10789.5354549651</v>
      </c>
      <c r="D293" s="159">
        <v>284558.23454503494</v>
      </c>
    </row>
    <row r="294" spans="1:4">
      <c r="A294" s="167" t="s">
        <v>208</v>
      </c>
      <c r="B294" s="159">
        <v>0</v>
      </c>
      <c r="C294" s="159">
        <v>0</v>
      </c>
      <c r="D294" s="159">
        <v>0</v>
      </c>
    </row>
    <row r="295" spans="1:4">
      <c r="A295" s="167" t="s">
        <v>127</v>
      </c>
      <c r="B295" s="159">
        <v>0</v>
      </c>
      <c r="C295" s="159">
        <v>0</v>
      </c>
      <c r="D295" s="159">
        <v>0</v>
      </c>
    </row>
    <row r="296" spans="1:4">
      <c r="A296" s="167" t="s">
        <v>228</v>
      </c>
      <c r="B296" s="159">
        <v>0</v>
      </c>
      <c r="C296" s="159">
        <v>0</v>
      </c>
      <c r="D296" s="159">
        <v>0</v>
      </c>
    </row>
    <row r="297" spans="1:4">
      <c r="A297" s="167" t="s">
        <v>107</v>
      </c>
      <c r="B297" s="159">
        <v>0</v>
      </c>
      <c r="C297" s="159">
        <v>0</v>
      </c>
      <c r="D297" s="159">
        <v>0</v>
      </c>
    </row>
    <row r="298" spans="1:4">
      <c r="A298" s="167" t="s">
        <v>108</v>
      </c>
      <c r="B298" s="159">
        <v>0</v>
      </c>
      <c r="C298" s="159">
        <v>0</v>
      </c>
      <c r="D298" s="159">
        <v>0</v>
      </c>
    </row>
    <row r="299" spans="1:4">
      <c r="A299" s="167" t="s">
        <v>153</v>
      </c>
      <c r="B299" s="159">
        <v>48360.65</v>
      </c>
      <c r="C299" s="159">
        <v>-615.60012368399998</v>
      </c>
      <c r="D299" s="159">
        <v>48976.250123684003</v>
      </c>
    </row>
    <row r="300" spans="1:4">
      <c r="A300" s="167" t="s">
        <v>229</v>
      </c>
      <c r="B300" s="159">
        <v>0</v>
      </c>
      <c r="C300" s="159">
        <v>0</v>
      </c>
      <c r="D300" s="159">
        <v>0</v>
      </c>
    </row>
    <row r="301" spans="1:4">
      <c r="A301" s="167" t="s">
        <v>196</v>
      </c>
      <c r="B301" s="159">
        <v>0</v>
      </c>
      <c r="C301" s="159">
        <v>0</v>
      </c>
      <c r="D301" s="159">
        <v>0</v>
      </c>
    </row>
    <row r="302" spans="1:4">
      <c r="A302" s="167" t="s">
        <v>131</v>
      </c>
      <c r="B302" s="159">
        <v>1505948.8699999999</v>
      </c>
      <c r="C302" s="159">
        <v>44254.084564616598</v>
      </c>
      <c r="D302" s="159">
        <v>1461694.7854353832</v>
      </c>
    </row>
    <row r="303" spans="1:4">
      <c r="A303" s="167" t="s">
        <v>109</v>
      </c>
      <c r="B303" s="159">
        <v>0</v>
      </c>
      <c r="C303" s="159">
        <v>0</v>
      </c>
      <c r="D303" s="159">
        <v>0</v>
      </c>
    </row>
    <row r="304" spans="1:4">
      <c r="A304" s="167" t="s">
        <v>121</v>
      </c>
      <c r="B304" s="159">
        <v>200553.13</v>
      </c>
      <c r="C304" s="159">
        <v>7326.5327405018998</v>
      </c>
      <c r="D304" s="159">
        <v>193226.59725949811</v>
      </c>
    </row>
    <row r="305" spans="1:4">
      <c r="A305" s="167" t="s">
        <v>115</v>
      </c>
      <c r="B305" s="159">
        <v>0</v>
      </c>
      <c r="C305" s="159">
        <v>0</v>
      </c>
      <c r="D305" s="159">
        <v>0</v>
      </c>
    </row>
    <row r="306" spans="1:4">
      <c r="A306" s="166" t="s">
        <v>230</v>
      </c>
      <c r="B306" s="159">
        <v>7371281.8399999999</v>
      </c>
      <c r="C306" s="159">
        <v>1299377.746676282</v>
      </c>
      <c r="D306" s="159">
        <v>6071904.0933237178</v>
      </c>
    </row>
    <row r="307" spans="1:4">
      <c r="A307" s="167" t="s">
        <v>227</v>
      </c>
      <c r="B307" s="159">
        <v>179592.54</v>
      </c>
      <c r="C307" s="159">
        <v>32804.0429061264</v>
      </c>
      <c r="D307" s="159">
        <v>146788.49709387362</v>
      </c>
    </row>
    <row r="308" spans="1:4">
      <c r="A308" s="167" t="s">
        <v>211</v>
      </c>
      <c r="B308" s="159">
        <v>4281566.41</v>
      </c>
      <c r="C308" s="159">
        <v>782063.04236840561</v>
      </c>
      <c r="D308" s="159">
        <v>3499503.3676315947</v>
      </c>
    </row>
    <row r="309" spans="1:4">
      <c r="A309" s="167" t="s">
        <v>114</v>
      </c>
      <c r="B309" s="159">
        <v>13592.59</v>
      </c>
      <c r="C309" s="159">
        <v>2482.7974790344001</v>
      </c>
      <c r="D309" s="159">
        <v>11109.7925209656</v>
      </c>
    </row>
    <row r="310" spans="1:4">
      <c r="A310" s="167" t="s">
        <v>231</v>
      </c>
      <c r="B310" s="159">
        <v>665598.39</v>
      </c>
      <c r="C310" s="159">
        <v>121576.9772163624</v>
      </c>
      <c r="D310" s="159">
        <v>544021.41278363764</v>
      </c>
    </row>
    <row r="311" spans="1:4">
      <c r="A311" s="167" t="s">
        <v>194</v>
      </c>
      <c r="B311" s="159">
        <v>876943.48</v>
      </c>
      <c r="C311" s="159">
        <v>160180.8824807968</v>
      </c>
      <c r="D311" s="159">
        <v>716762.59751920321</v>
      </c>
    </row>
    <row r="312" spans="1:4">
      <c r="A312" s="167" t="s">
        <v>232</v>
      </c>
      <c r="B312" s="159">
        <v>37150.31</v>
      </c>
      <c r="C312" s="159">
        <v>6785.8072680296</v>
      </c>
      <c r="D312" s="159">
        <v>30364.502731970399</v>
      </c>
    </row>
    <row r="313" spans="1:4">
      <c r="A313" s="167" t="s">
        <v>131</v>
      </c>
      <c r="B313" s="159">
        <v>1080458.4400000002</v>
      </c>
      <c r="C313" s="159">
        <v>158752.7201972116</v>
      </c>
      <c r="D313" s="159">
        <v>921705.71980278846</v>
      </c>
    </row>
    <row r="314" spans="1:4">
      <c r="A314" s="167" t="s">
        <v>201</v>
      </c>
      <c r="B314" s="159">
        <v>229078.55000000002</v>
      </c>
      <c r="C314" s="159">
        <v>33658.7152314095</v>
      </c>
      <c r="D314" s="159">
        <v>195419.83476859052</v>
      </c>
    </row>
    <row r="315" spans="1:4">
      <c r="A315" s="167" t="s">
        <v>112</v>
      </c>
      <c r="B315" s="159">
        <v>4037.1</v>
      </c>
      <c r="C315" s="159">
        <v>593.17469601899995</v>
      </c>
      <c r="D315" s="159">
        <v>3443.9253039810001</v>
      </c>
    </row>
    <row r="316" spans="1:4">
      <c r="A316" s="167" t="s">
        <v>136</v>
      </c>
      <c r="B316" s="159">
        <v>3264.03</v>
      </c>
      <c r="C316" s="159">
        <v>479.58683288669999</v>
      </c>
      <c r="D316" s="159">
        <v>2784.4431671133002</v>
      </c>
    </row>
    <row r="317" spans="1:4">
      <c r="A317" s="166" t="s">
        <v>233</v>
      </c>
      <c r="B317" s="159">
        <v>5955041.8800000008</v>
      </c>
      <c r="C317" s="159">
        <v>640331.5061827855</v>
      </c>
      <c r="D317" s="159">
        <v>5314710.3738172147</v>
      </c>
    </row>
    <row r="318" spans="1:4">
      <c r="A318" s="167" t="s">
        <v>103</v>
      </c>
      <c r="B318" s="159">
        <v>7824.24</v>
      </c>
      <c r="C318" s="159">
        <v>781.74329111999998</v>
      </c>
      <c r="D318" s="159">
        <v>7042.4967088799995</v>
      </c>
    </row>
    <row r="319" spans="1:4">
      <c r="A319" s="167" t="s">
        <v>206</v>
      </c>
      <c r="B319" s="159">
        <v>9320.4699999999993</v>
      </c>
      <c r="C319" s="159">
        <v>1157.6727435485</v>
      </c>
      <c r="D319" s="159">
        <v>8162.7972564514994</v>
      </c>
    </row>
    <row r="320" spans="1:4">
      <c r="A320" s="167" t="s">
        <v>105</v>
      </c>
      <c r="B320" s="159">
        <v>1806.78</v>
      </c>
      <c r="C320" s="159">
        <v>224.41571718899999</v>
      </c>
      <c r="D320" s="159">
        <v>1582.3642828110001</v>
      </c>
    </row>
    <row r="321" spans="1:5">
      <c r="A321" s="167" t="s">
        <v>150</v>
      </c>
      <c r="B321" s="159">
        <v>1745247.32</v>
      </c>
      <c r="C321" s="159">
        <v>216772.89376126602</v>
      </c>
      <c r="D321" s="159">
        <v>1528474.426238734</v>
      </c>
    </row>
    <row r="322" spans="1:5">
      <c r="A322" s="167" t="s">
        <v>215</v>
      </c>
      <c r="B322" s="159">
        <v>21524.7</v>
      </c>
      <c r="C322" s="159">
        <v>2673.530251485</v>
      </c>
      <c r="D322" s="159">
        <v>18851.169748515</v>
      </c>
    </row>
    <row r="323" spans="1:5">
      <c r="A323" s="167" t="s">
        <v>131</v>
      </c>
      <c r="B323" s="159">
        <v>3505782.75</v>
      </c>
      <c r="C323" s="159">
        <v>350273.27190075</v>
      </c>
      <c r="D323" s="159">
        <v>3155509.4780992502</v>
      </c>
    </row>
    <row r="324" spans="1:5">
      <c r="A324" s="167" t="s">
        <v>158</v>
      </c>
      <c r="B324" s="159">
        <v>11783.28</v>
      </c>
      <c r="C324" s="159">
        <v>1177.3028546400001</v>
      </c>
      <c r="D324" s="159">
        <v>10605.977145360001</v>
      </c>
    </row>
    <row r="325" spans="1:5">
      <c r="A325" s="167" t="s">
        <v>121</v>
      </c>
      <c r="B325" s="159">
        <v>495970.44</v>
      </c>
      <c r="C325" s="159">
        <v>61603.273224822005</v>
      </c>
      <c r="D325" s="159">
        <v>434367.16677517799</v>
      </c>
    </row>
    <row r="326" spans="1:5">
      <c r="A326" s="167" t="s">
        <v>159</v>
      </c>
      <c r="B326" s="159">
        <v>106614.5</v>
      </c>
      <c r="C326" s="159">
        <v>-439.55985590500001</v>
      </c>
      <c r="D326" s="159">
        <v>107054.059855905</v>
      </c>
    </row>
    <row r="327" spans="1:5">
      <c r="A327" s="167" t="s">
        <v>115</v>
      </c>
      <c r="B327" s="159">
        <v>49167.4</v>
      </c>
      <c r="C327" s="159">
        <v>6106.9622938700004</v>
      </c>
      <c r="D327" s="159">
        <v>43060.437706130004</v>
      </c>
    </row>
    <row r="328" spans="1:5">
      <c r="A328" s="166" t="s">
        <v>234</v>
      </c>
      <c r="B328" s="159">
        <v>8725034.4900000002</v>
      </c>
      <c r="C328" s="159">
        <v>1358743.9197715311</v>
      </c>
      <c r="D328" s="159">
        <v>7366290.5702284686</v>
      </c>
    </row>
    <row r="329" spans="1:5">
      <c r="A329" s="167" t="s">
        <v>206</v>
      </c>
      <c r="B329" s="159">
        <v>28780.170000000002</v>
      </c>
      <c r="C329" s="159">
        <v>1892.4959118797999</v>
      </c>
      <c r="D329" s="159">
        <v>26887.674088120202</v>
      </c>
    </row>
    <row r="330" spans="1:5">
      <c r="A330" s="167" t="s">
        <v>150</v>
      </c>
      <c r="B330" s="159">
        <v>3176951.17</v>
      </c>
      <c r="C330" s="159">
        <v>533872.41137725848</v>
      </c>
      <c r="D330" s="159">
        <v>2643078.7586227413</v>
      </c>
    </row>
    <row r="331" spans="1:5">
      <c r="A331" s="167" t="s">
        <v>193</v>
      </c>
      <c r="B331" s="159">
        <v>952616.18</v>
      </c>
      <c r="C331" s="159">
        <v>126000.57661933091</v>
      </c>
      <c r="D331" s="159">
        <v>826615.60338066914</v>
      </c>
    </row>
    <row r="332" spans="1:5">
      <c r="A332" s="167" t="s">
        <v>215</v>
      </c>
      <c r="B332" s="159">
        <v>140510.88</v>
      </c>
      <c r="C332" s="159">
        <v>23612.223895257601</v>
      </c>
      <c r="D332" s="159">
        <v>116898.6561047424</v>
      </c>
    </row>
    <row r="333" spans="1:5">
      <c r="A333" s="167" t="s">
        <v>216</v>
      </c>
      <c r="B333" s="159">
        <v>198447.82</v>
      </c>
      <c r="C333" s="159">
        <v>33348.267104766404</v>
      </c>
      <c r="D333" s="159">
        <v>165099.55289523362</v>
      </c>
    </row>
    <row r="334" spans="1:5">
      <c r="A334" s="170" t="s">
        <v>204</v>
      </c>
      <c r="B334" s="163">
        <v>10640.380000000001</v>
      </c>
      <c r="C334" s="163">
        <v>562.82417694560002</v>
      </c>
      <c r="D334" s="163">
        <v>10077.555823054401</v>
      </c>
      <c r="E334" s="171" t="s">
        <v>172</v>
      </c>
    </row>
    <row r="335" spans="1:5">
      <c r="A335" s="167" t="s">
        <v>155</v>
      </c>
      <c r="B335" s="159">
        <v>8199.18</v>
      </c>
      <c r="C335" s="159">
        <v>1108.3357173437998</v>
      </c>
      <c r="D335" s="159">
        <v>7090.8442826562004</v>
      </c>
    </row>
    <row r="336" spans="1:5">
      <c r="A336" s="167" t="s">
        <v>156</v>
      </c>
      <c r="B336" s="159">
        <v>35353.840000000004</v>
      </c>
      <c r="C336" s="159">
        <v>1870.0456092607999</v>
      </c>
      <c r="D336" s="159">
        <v>33483.794390739204</v>
      </c>
    </row>
    <row r="337" spans="1:5">
      <c r="A337" s="167" t="s">
        <v>157</v>
      </c>
      <c r="B337" s="159">
        <v>36966.14</v>
      </c>
      <c r="C337" s="159">
        <v>4996.9500967573995</v>
      </c>
      <c r="D337" s="159">
        <v>31969.189903242601</v>
      </c>
    </row>
    <row r="338" spans="1:5">
      <c r="A338" s="167" t="s">
        <v>158</v>
      </c>
      <c r="B338" s="159">
        <v>1648493.82</v>
      </c>
      <c r="C338" s="159">
        <v>213654.5109737296</v>
      </c>
      <c r="D338" s="159">
        <v>1434839.3090262704</v>
      </c>
    </row>
    <row r="339" spans="1:5">
      <c r="A339" s="167" t="s">
        <v>122</v>
      </c>
      <c r="B339" s="159">
        <v>2488074.91</v>
      </c>
      <c r="C339" s="159">
        <v>417825.27828900062</v>
      </c>
      <c r="D339" s="159">
        <v>2070249.6317109992</v>
      </c>
    </row>
    <row r="340" spans="1:5">
      <c r="A340" s="166" t="s">
        <v>235</v>
      </c>
      <c r="B340" s="159">
        <v>14126.83</v>
      </c>
      <c r="C340" s="159">
        <v>1792.2340097430001</v>
      </c>
      <c r="D340" s="159">
        <v>12334.595990257001</v>
      </c>
    </row>
    <row r="341" spans="1:5">
      <c r="A341" s="167" t="s">
        <v>161</v>
      </c>
      <c r="B341" s="159">
        <v>0</v>
      </c>
      <c r="C341" s="159">
        <v>0</v>
      </c>
      <c r="D341" s="159">
        <v>0</v>
      </c>
    </row>
    <row r="342" spans="1:5">
      <c r="A342" s="170" t="s">
        <v>124</v>
      </c>
      <c r="B342" s="163">
        <v>1090.74</v>
      </c>
      <c r="C342" s="163">
        <v>183.29397048479998</v>
      </c>
      <c r="D342" s="163">
        <v>907.44602951520005</v>
      </c>
      <c r="E342" s="171" t="s">
        <v>172</v>
      </c>
    </row>
    <row r="343" spans="1:5">
      <c r="A343" s="167" t="s">
        <v>106</v>
      </c>
      <c r="B343" s="159">
        <v>13036.09</v>
      </c>
      <c r="C343" s="159">
        <v>1608.9400392582002</v>
      </c>
      <c r="D343" s="159">
        <v>11427.149960741801</v>
      </c>
    </row>
    <row r="344" spans="1:5">
      <c r="A344" s="167" t="s">
        <v>107</v>
      </c>
      <c r="B344" s="159">
        <v>0</v>
      </c>
      <c r="C344" s="159">
        <v>0</v>
      </c>
      <c r="D344" s="159">
        <v>0</v>
      </c>
    </row>
    <row r="345" spans="1:5">
      <c r="A345" s="166" t="s">
        <v>236</v>
      </c>
      <c r="B345" s="159">
        <v>4530.1900000000005</v>
      </c>
      <c r="C345" s="159">
        <v>893.4204187826</v>
      </c>
      <c r="D345" s="159">
        <v>3636.7695812173997</v>
      </c>
    </row>
    <row r="346" spans="1:5">
      <c r="A346" s="167" t="s">
        <v>103</v>
      </c>
      <c r="B346" s="159">
        <v>15.02</v>
      </c>
      <c r="C346" s="159">
        <v>3.4427663428000002</v>
      </c>
      <c r="D346" s="159">
        <v>11.577233657199999</v>
      </c>
    </row>
    <row r="347" spans="1:5">
      <c r="A347" s="167" t="s">
        <v>127</v>
      </c>
      <c r="B347" s="159">
        <v>99.990000000000009</v>
      </c>
      <c r="C347" s="159">
        <v>28.491834531600002</v>
      </c>
      <c r="D347" s="159">
        <v>71.498165468400003</v>
      </c>
    </row>
    <row r="348" spans="1:5">
      <c r="A348" s="167" t="s">
        <v>106</v>
      </c>
      <c r="B348" s="159">
        <v>59.88</v>
      </c>
      <c r="C348" s="159">
        <v>13.7252229432</v>
      </c>
      <c r="D348" s="159">
        <v>46.1547770568</v>
      </c>
    </row>
    <row r="349" spans="1:5">
      <c r="A349" s="167" t="s">
        <v>108</v>
      </c>
      <c r="B349" s="159">
        <v>30.03</v>
      </c>
      <c r="C349" s="159">
        <v>6.8832405642000003</v>
      </c>
      <c r="D349" s="159">
        <v>23.1467594358</v>
      </c>
    </row>
    <row r="350" spans="1:5">
      <c r="A350" s="167" t="s">
        <v>130</v>
      </c>
      <c r="B350" s="159">
        <v>800</v>
      </c>
      <c r="C350" s="159">
        <v>-7.57</v>
      </c>
      <c r="D350" s="159">
        <v>807.57</v>
      </c>
    </row>
    <row r="351" spans="1:5">
      <c r="A351" s="167" t="s">
        <v>131</v>
      </c>
      <c r="B351" s="159">
        <v>15.58</v>
      </c>
      <c r="C351" s="159">
        <v>3.5711251412000005</v>
      </c>
      <c r="D351" s="159">
        <v>12.008874858799999</v>
      </c>
    </row>
    <row r="352" spans="1:5">
      <c r="A352" s="167" t="s">
        <v>109</v>
      </c>
      <c r="B352" s="159">
        <v>2784.6</v>
      </c>
      <c r="C352" s="159">
        <v>638.26412504400002</v>
      </c>
      <c r="D352" s="159">
        <v>2146.3358749559998</v>
      </c>
    </row>
    <row r="353" spans="1:5">
      <c r="A353" s="167" t="s">
        <v>122</v>
      </c>
      <c r="B353" s="159">
        <v>400.02</v>
      </c>
      <c r="C353" s="159">
        <v>113.9844349368</v>
      </c>
      <c r="D353" s="159">
        <v>286.03556506320001</v>
      </c>
    </row>
    <row r="354" spans="1:5">
      <c r="A354" s="167" t="s">
        <v>115</v>
      </c>
      <c r="B354" s="159">
        <v>250.05</v>
      </c>
      <c r="C354" s="159">
        <v>71.250957342000007</v>
      </c>
      <c r="D354" s="159">
        <v>178.79904265800002</v>
      </c>
    </row>
    <row r="355" spans="1:5">
      <c r="A355" s="167" t="s">
        <v>237</v>
      </c>
      <c r="B355" s="159">
        <v>75.02</v>
      </c>
      <c r="C355" s="159">
        <v>21.3767119368</v>
      </c>
      <c r="D355" s="159">
        <v>53.643288063199996</v>
      </c>
    </row>
    <row r="356" spans="1:5">
      <c r="A356" s="166" t="s">
        <v>238</v>
      </c>
      <c r="B356" s="159">
        <v>1643463.82</v>
      </c>
      <c r="C356" s="159">
        <v>277887.22725956031</v>
      </c>
      <c r="D356" s="159">
        <v>1365576.5927404398</v>
      </c>
    </row>
    <row r="357" spans="1:5">
      <c r="A357" s="167" t="s">
        <v>161</v>
      </c>
      <c r="B357" s="159">
        <v>0</v>
      </c>
      <c r="C357" s="159">
        <v>0</v>
      </c>
      <c r="D357" s="159">
        <v>0</v>
      </c>
    </row>
    <row r="358" spans="1:5">
      <c r="A358" s="170" t="s">
        <v>124</v>
      </c>
      <c r="B358" s="163">
        <v>179.71</v>
      </c>
      <c r="C358" s="163">
        <v>38.077578393700001</v>
      </c>
      <c r="D358" s="163">
        <v>141.6324216063</v>
      </c>
      <c r="E358" s="171" t="s">
        <v>172</v>
      </c>
    </row>
    <row r="359" spans="1:5">
      <c r="A359" s="167" t="s">
        <v>212</v>
      </c>
      <c r="B359" s="159">
        <v>14082.86</v>
      </c>
      <c r="C359" s="159">
        <v>1543.4096334140002</v>
      </c>
      <c r="D359" s="159">
        <v>12539.450366586001</v>
      </c>
    </row>
    <row r="360" spans="1:5">
      <c r="A360" s="167" t="s">
        <v>150</v>
      </c>
      <c r="B360" s="159">
        <v>89601.03</v>
      </c>
      <c r="C360" s="159">
        <v>5891.8895536482005</v>
      </c>
      <c r="D360" s="159">
        <v>83709.140446351797</v>
      </c>
    </row>
    <row r="361" spans="1:5">
      <c r="A361" s="167" t="s">
        <v>114</v>
      </c>
      <c r="B361" s="159">
        <v>6842.22</v>
      </c>
      <c r="C361" s="159">
        <v>2949.5012284584</v>
      </c>
      <c r="D361" s="159">
        <v>3892.7187715416003</v>
      </c>
    </row>
    <row r="362" spans="1:5">
      <c r="A362" s="167" t="s">
        <v>106</v>
      </c>
      <c r="B362" s="159">
        <v>44915.350000000006</v>
      </c>
      <c r="C362" s="159">
        <v>14740.739192510702</v>
      </c>
      <c r="D362" s="159">
        <v>30174.610807489305</v>
      </c>
    </row>
    <row r="363" spans="1:5">
      <c r="A363" s="167" t="s">
        <v>193</v>
      </c>
      <c r="B363" s="159">
        <v>359552.73</v>
      </c>
      <c r="C363" s="159">
        <v>33344.198769026101</v>
      </c>
      <c r="D363" s="159">
        <v>326208.53123097389</v>
      </c>
    </row>
    <row r="364" spans="1:5">
      <c r="A364" s="167" t="s">
        <v>107</v>
      </c>
      <c r="B364" s="159">
        <v>0</v>
      </c>
      <c r="C364" s="159">
        <v>0</v>
      </c>
      <c r="D364" s="159">
        <v>0</v>
      </c>
    </row>
    <row r="365" spans="1:5">
      <c r="A365" s="167" t="s">
        <v>152</v>
      </c>
      <c r="B365" s="159">
        <v>8460.4600000000009</v>
      </c>
      <c r="C365" s="159">
        <v>556.33396059239999</v>
      </c>
      <c r="D365" s="159">
        <v>7904.1260394076007</v>
      </c>
    </row>
    <row r="366" spans="1:5">
      <c r="A366" s="167" t="s">
        <v>108</v>
      </c>
      <c r="B366" s="159">
        <v>91311.12</v>
      </c>
      <c r="C366" s="159">
        <v>28384.206006732402</v>
      </c>
      <c r="D366" s="159">
        <v>62926.913993267597</v>
      </c>
    </row>
    <row r="367" spans="1:5">
      <c r="A367" s="167" t="s">
        <v>130</v>
      </c>
      <c r="B367" s="159">
        <v>2754.35</v>
      </c>
      <c r="C367" s="159">
        <v>-92.852113197999998</v>
      </c>
      <c r="D367" s="159">
        <v>2847.202113198</v>
      </c>
    </row>
    <row r="368" spans="1:5">
      <c r="A368" s="167" t="s">
        <v>156</v>
      </c>
      <c r="B368" s="159">
        <v>17676.91</v>
      </c>
      <c r="C368" s="159">
        <v>935.02227567919999</v>
      </c>
      <c r="D368" s="159">
        <v>16741.887724320801</v>
      </c>
    </row>
    <row r="369" spans="1:4">
      <c r="A369" s="167" t="s">
        <v>158</v>
      </c>
      <c r="B369" s="159">
        <v>112478.32</v>
      </c>
      <c r="C369" s="159">
        <v>5949.5542337983998</v>
      </c>
      <c r="D369" s="159">
        <v>106528.76576620161</v>
      </c>
    </row>
    <row r="370" spans="1:4">
      <c r="A370" s="167" t="s">
        <v>197</v>
      </c>
      <c r="B370" s="159">
        <v>510196.78</v>
      </c>
      <c r="C370" s="159">
        <v>44978.198135533399</v>
      </c>
      <c r="D370" s="159">
        <v>465218.58186446666</v>
      </c>
    </row>
    <row r="371" spans="1:4">
      <c r="A371" s="167" t="s">
        <v>109</v>
      </c>
      <c r="B371" s="159">
        <v>333512.23000000004</v>
      </c>
      <c r="C371" s="159">
        <v>119555.17629175741</v>
      </c>
      <c r="D371" s="159">
        <v>213957.05370824266</v>
      </c>
    </row>
    <row r="372" spans="1:4">
      <c r="A372" s="167" t="s">
        <v>122</v>
      </c>
      <c r="B372" s="159">
        <v>4365.5300000000007</v>
      </c>
      <c r="C372" s="159">
        <v>1177.8596369658003</v>
      </c>
      <c r="D372" s="159">
        <v>3187.6703630341999</v>
      </c>
    </row>
    <row r="373" spans="1:4">
      <c r="A373" s="167" t="s">
        <v>115</v>
      </c>
      <c r="B373" s="159">
        <v>47534.22</v>
      </c>
      <c r="C373" s="159">
        <v>17935.9128762482</v>
      </c>
      <c r="D373" s="159">
        <v>29598.307123751802</v>
      </c>
    </row>
    <row r="374" spans="1:4">
      <c r="A374" s="166" t="s">
        <v>239</v>
      </c>
      <c r="B374" s="159">
        <v>24184655.809999999</v>
      </c>
      <c r="C374" s="159">
        <v>124831.70124871722</v>
      </c>
      <c r="D374" s="159">
        <v>24059824.108751278</v>
      </c>
    </row>
    <row r="375" spans="1:4">
      <c r="A375" s="167" t="s">
        <v>227</v>
      </c>
      <c r="B375" s="159">
        <v>554513.41</v>
      </c>
      <c r="C375" s="159">
        <v>4051.4579628853003</v>
      </c>
      <c r="D375" s="159">
        <v>550461.95203711477</v>
      </c>
    </row>
    <row r="376" spans="1:4">
      <c r="A376" s="167" t="s">
        <v>150</v>
      </c>
      <c r="B376" s="159">
        <v>3266092.63</v>
      </c>
      <c r="C376" s="159">
        <v>23863.1505653479</v>
      </c>
      <c r="D376" s="159">
        <v>3242229.4794346518</v>
      </c>
    </row>
    <row r="377" spans="1:4">
      <c r="A377" s="167" t="s">
        <v>107</v>
      </c>
      <c r="B377" s="159">
        <v>0</v>
      </c>
      <c r="C377" s="159">
        <v>0</v>
      </c>
      <c r="D377" s="159">
        <v>0</v>
      </c>
    </row>
    <row r="378" spans="1:4">
      <c r="A378" s="167" t="s">
        <v>153</v>
      </c>
      <c r="B378" s="159">
        <v>845042.73</v>
      </c>
      <c r="C378" s="159">
        <v>-1195.2030860300999</v>
      </c>
      <c r="D378" s="159">
        <v>846237.93308603007</v>
      </c>
    </row>
    <row r="379" spans="1:4">
      <c r="A379" s="167" t="s">
        <v>154</v>
      </c>
      <c r="B379" s="159">
        <v>16480442.560000001</v>
      </c>
      <c r="C379" s="159">
        <v>96859.351426908805</v>
      </c>
      <c r="D379" s="159">
        <v>16383583.208573092</v>
      </c>
    </row>
    <row r="380" spans="1:4">
      <c r="A380" s="167" t="s">
        <v>121</v>
      </c>
      <c r="B380" s="159">
        <v>482165.75</v>
      </c>
      <c r="C380" s="159">
        <v>3522.8620841975003</v>
      </c>
      <c r="D380" s="159">
        <v>478642.88791580248</v>
      </c>
    </row>
    <row r="381" spans="1:4">
      <c r="A381" s="167" t="s">
        <v>159</v>
      </c>
      <c r="B381" s="159">
        <v>2470191.85</v>
      </c>
      <c r="C381" s="159">
        <v>-2899.7736181426003</v>
      </c>
      <c r="D381" s="159">
        <v>2473091.6236181427</v>
      </c>
    </row>
    <row r="382" spans="1:4">
      <c r="A382" s="167" t="s">
        <v>122</v>
      </c>
      <c r="B382" s="159">
        <v>67687.8</v>
      </c>
      <c r="C382" s="159">
        <v>494.54940377400004</v>
      </c>
      <c r="D382" s="159">
        <v>67193.250596226004</v>
      </c>
    </row>
    <row r="383" spans="1:4">
      <c r="A383" s="167" t="s">
        <v>115</v>
      </c>
      <c r="B383" s="159">
        <v>18519.080000000002</v>
      </c>
      <c r="C383" s="159">
        <v>135.30650977640002</v>
      </c>
      <c r="D383" s="159">
        <v>18383.773490223601</v>
      </c>
    </row>
    <row r="384" spans="1:4">
      <c r="A384" s="166" t="s">
        <v>240</v>
      </c>
      <c r="B384" s="159">
        <v>4877796.93</v>
      </c>
      <c r="C384" s="159">
        <v>29887.649421382899</v>
      </c>
      <c r="D384" s="159">
        <v>4847909.280578617</v>
      </c>
    </row>
    <row r="385" spans="1:4">
      <c r="A385" s="167" t="s">
        <v>103</v>
      </c>
      <c r="B385" s="159">
        <v>809</v>
      </c>
      <c r="C385" s="159">
        <v>4.7546790699999999</v>
      </c>
      <c r="D385" s="159">
        <v>804.24532093000005</v>
      </c>
    </row>
    <row r="386" spans="1:4">
      <c r="A386" s="167" t="s">
        <v>126</v>
      </c>
      <c r="B386" s="159">
        <v>226730.54</v>
      </c>
      <c r="C386" s="159">
        <v>1656.5681463182</v>
      </c>
      <c r="D386" s="159">
        <v>225073.97185368181</v>
      </c>
    </row>
    <row r="387" spans="1:4">
      <c r="A387" s="167" t="s">
        <v>150</v>
      </c>
      <c r="B387" s="159">
        <v>345749.44</v>
      </c>
      <c r="C387" s="159">
        <v>2526.1595059552001</v>
      </c>
      <c r="D387" s="159">
        <v>343223.28049404483</v>
      </c>
    </row>
    <row r="388" spans="1:4">
      <c r="A388" s="167" t="s">
        <v>107</v>
      </c>
      <c r="B388" s="159">
        <v>0</v>
      </c>
      <c r="C388" s="159">
        <v>0</v>
      </c>
      <c r="D388" s="159">
        <v>0</v>
      </c>
    </row>
    <row r="389" spans="1:4">
      <c r="A389" s="167" t="s">
        <v>152</v>
      </c>
      <c r="B389" s="159">
        <v>32774.54</v>
      </c>
      <c r="C389" s="159">
        <v>239.4616048382</v>
      </c>
      <c r="D389" s="159">
        <v>32535.0783951618</v>
      </c>
    </row>
    <row r="390" spans="1:4">
      <c r="A390" s="167" t="s">
        <v>108</v>
      </c>
      <c r="B390" s="159">
        <v>268.18</v>
      </c>
      <c r="C390" s="159">
        <v>1.5761555414000001</v>
      </c>
      <c r="D390" s="159">
        <v>266.60384445860001</v>
      </c>
    </row>
    <row r="391" spans="1:4">
      <c r="A391" s="167" t="s">
        <v>154</v>
      </c>
      <c r="B391" s="159">
        <v>4019006.74</v>
      </c>
      <c r="C391" s="159">
        <v>23620.626982530201</v>
      </c>
      <c r="D391" s="159">
        <v>3995386.1130174701</v>
      </c>
    </row>
    <row r="392" spans="1:4">
      <c r="A392" s="167" t="s">
        <v>241</v>
      </c>
      <c r="B392" s="159">
        <v>820.06000000000006</v>
      </c>
      <c r="C392" s="159">
        <v>4.8196812338000008</v>
      </c>
      <c r="D392" s="159">
        <v>815.24031876620006</v>
      </c>
    </row>
    <row r="393" spans="1:4">
      <c r="A393" s="167" t="s">
        <v>204</v>
      </c>
      <c r="B393" s="159">
        <v>3408.26</v>
      </c>
      <c r="C393" s="159">
        <v>20.031127919799999</v>
      </c>
      <c r="D393" s="159">
        <v>3388.2288720802003</v>
      </c>
    </row>
    <row r="394" spans="1:4">
      <c r="A394" s="167" t="s">
        <v>121</v>
      </c>
      <c r="B394" s="159">
        <v>215343.87</v>
      </c>
      <c r="C394" s="159">
        <v>1573.3733776971001</v>
      </c>
      <c r="D394" s="159">
        <v>213770.49662230289</v>
      </c>
    </row>
    <row r="395" spans="1:4">
      <c r="A395" s="167" t="s">
        <v>122</v>
      </c>
      <c r="B395" s="159">
        <v>3318.25</v>
      </c>
      <c r="C395" s="159">
        <v>24.244229522500003</v>
      </c>
      <c r="D395" s="159">
        <v>3294.0057704774999</v>
      </c>
    </row>
    <row r="396" spans="1:4">
      <c r="A396" s="167" t="s">
        <v>115</v>
      </c>
      <c r="B396" s="159">
        <v>28688.33</v>
      </c>
      <c r="C396" s="159">
        <v>209.60640612890001</v>
      </c>
      <c r="D396" s="159">
        <v>28478.723593871102</v>
      </c>
    </row>
    <row r="397" spans="1:4">
      <c r="A397" s="167" t="s">
        <v>242</v>
      </c>
      <c r="B397" s="159">
        <v>879.72</v>
      </c>
      <c r="C397" s="159">
        <v>6.4275246275999995</v>
      </c>
      <c r="D397" s="159">
        <v>873.29247537240008</v>
      </c>
    </row>
    <row r="398" spans="1:4">
      <c r="A398" s="166" t="s">
        <v>243</v>
      </c>
      <c r="B398" s="159">
        <v>1275926.3900000001</v>
      </c>
      <c r="C398" s="159">
        <v>38408.028578287303</v>
      </c>
      <c r="D398" s="159">
        <v>1237518.3614217127</v>
      </c>
    </row>
    <row r="399" spans="1:4">
      <c r="A399" s="167" t="s">
        <v>244</v>
      </c>
      <c r="B399" s="159">
        <v>0</v>
      </c>
      <c r="C399" s="159">
        <v>0</v>
      </c>
      <c r="D399" s="159">
        <v>0</v>
      </c>
    </row>
    <row r="400" spans="1:4">
      <c r="A400" s="167" t="s">
        <v>227</v>
      </c>
      <c r="B400" s="159">
        <v>91831.73</v>
      </c>
      <c r="C400" s="159">
        <v>3354.7627826199</v>
      </c>
      <c r="D400" s="159">
        <v>88476.967217380094</v>
      </c>
    </row>
    <row r="401" spans="1:4">
      <c r="A401" s="167" t="s">
        <v>150</v>
      </c>
      <c r="B401" s="159">
        <v>244363.41</v>
      </c>
      <c r="C401" s="159">
        <v>8926.9936796583006</v>
      </c>
      <c r="D401" s="159">
        <v>235436.4163203417</v>
      </c>
    </row>
    <row r="402" spans="1:4">
      <c r="A402" s="167" t="s">
        <v>192</v>
      </c>
      <c r="B402" s="159">
        <v>0</v>
      </c>
      <c r="C402" s="159">
        <v>0</v>
      </c>
      <c r="D402" s="159">
        <v>0</v>
      </c>
    </row>
    <row r="403" spans="1:4">
      <c r="A403" s="167" t="s">
        <v>127</v>
      </c>
      <c r="B403" s="159">
        <v>0</v>
      </c>
      <c r="C403" s="159">
        <v>0</v>
      </c>
      <c r="D403" s="159">
        <v>0</v>
      </c>
    </row>
    <row r="404" spans="1:4">
      <c r="A404" s="167" t="s">
        <v>106</v>
      </c>
      <c r="B404" s="159">
        <v>0</v>
      </c>
      <c r="C404" s="159">
        <v>0</v>
      </c>
      <c r="D404" s="159">
        <v>0</v>
      </c>
    </row>
    <row r="405" spans="1:4">
      <c r="A405" s="167" t="s">
        <v>245</v>
      </c>
      <c r="B405" s="159">
        <v>0</v>
      </c>
      <c r="C405" s="159">
        <v>0</v>
      </c>
      <c r="D405" s="159">
        <v>0</v>
      </c>
    </row>
    <row r="406" spans="1:4">
      <c r="A406" s="167" t="s">
        <v>193</v>
      </c>
      <c r="B406" s="159">
        <v>84952.74</v>
      </c>
      <c r="C406" s="159">
        <v>2496.4365091331997</v>
      </c>
      <c r="D406" s="159">
        <v>82456.303490866805</v>
      </c>
    </row>
    <row r="407" spans="1:4">
      <c r="A407" s="167" t="s">
        <v>107</v>
      </c>
      <c r="B407" s="159">
        <v>0</v>
      </c>
      <c r="C407" s="159">
        <v>0</v>
      </c>
      <c r="D407" s="159">
        <v>0</v>
      </c>
    </row>
    <row r="408" spans="1:4">
      <c r="A408" s="167" t="s">
        <v>216</v>
      </c>
      <c r="B408" s="159">
        <v>0</v>
      </c>
      <c r="C408" s="159">
        <v>0</v>
      </c>
      <c r="D408" s="159">
        <v>0</v>
      </c>
    </row>
    <row r="409" spans="1:4">
      <c r="A409" s="167" t="s">
        <v>154</v>
      </c>
      <c r="B409" s="159">
        <v>436296.56</v>
      </c>
      <c r="C409" s="159">
        <v>12821.089245540799</v>
      </c>
      <c r="D409" s="159">
        <v>423475.47075445921</v>
      </c>
    </row>
    <row r="410" spans="1:4">
      <c r="A410" s="167" t="s">
        <v>131</v>
      </c>
      <c r="B410" s="159">
        <v>0</v>
      </c>
      <c r="C410" s="159">
        <v>0</v>
      </c>
      <c r="D410" s="159">
        <v>0</v>
      </c>
    </row>
    <row r="411" spans="1:4">
      <c r="A411" s="167" t="s">
        <v>158</v>
      </c>
      <c r="B411" s="159">
        <v>311587.58</v>
      </c>
      <c r="C411" s="159">
        <v>9156.3687116443998</v>
      </c>
      <c r="D411" s="159">
        <v>302431.21128835564</v>
      </c>
    </row>
    <row r="412" spans="1:4">
      <c r="A412" s="167" t="s">
        <v>109</v>
      </c>
      <c r="B412" s="159">
        <v>0</v>
      </c>
      <c r="C412" s="159">
        <v>0</v>
      </c>
      <c r="D412" s="159">
        <v>0</v>
      </c>
    </row>
    <row r="413" spans="1:4">
      <c r="A413" s="167" t="s">
        <v>121</v>
      </c>
      <c r="B413" s="159">
        <v>9872.01</v>
      </c>
      <c r="C413" s="159">
        <v>360.6406166763</v>
      </c>
      <c r="D413" s="159">
        <v>9511.3693833236994</v>
      </c>
    </row>
    <row r="414" spans="1:4">
      <c r="A414" s="167" t="s">
        <v>159</v>
      </c>
      <c r="B414" s="159">
        <v>53044.040000000008</v>
      </c>
      <c r="C414" s="159">
        <v>-314.86268124720004</v>
      </c>
      <c r="D414" s="159">
        <v>53358.902681247208</v>
      </c>
    </row>
    <row r="415" spans="1:4">
      <c r="A415" s="167" t="s">
        <v>122</v>
      </c>
      <c r="B415" s="159">
        <v>22582.760000000002</v>
      </c>
      <c r="C415" s="159">
        <v>824.98503269880007</v>
      </c>
      <c r="D415" s="159">
        <v>21757.7749673012</v>
      </c>
    </row>
    <row r="416" spans="1:4">
      <c r="A416" s="167" t="s">
        <v>115</v>
      </c>
      <c r="B416" s="159">
        <v>21395.56</v>
      </c>
      <c r="C416" s="159">
        <v>781.6146815628</v>
      </c>
      <c r="D416" s="159">
        <v>20613.9453184372</v>
      </c>
    </row>
    <row r="417" spans="1:4">
      <c r="A417" s="166" t="s">
        <v>246</v>
      </c>
      <c r="B417" s="159">
        <v>2223290.7000000002</v>
      </c>
      <c r="C417" s="159">
        <v>68465.437572900104</v>
      </c>
      <c r="D417" s="159">
        <v>2154825.2624271</v>
      </c>
    </row>
    <row r="418" spans="1:4">
      <c r="A418" s="167" t="s">
        <v>150</v>
      </c>
      <c r="B418" s="159">
        <v>467971.5</v>
      </c>
      <c r="C418" s="159">
        <v>17095.761688545001</v>
      </c>
      <c r="D418" s="159">
        <v>450875.738311455</v>
      </c>
    </row>
    <row r="419" spans="1:4">
      <c r="A419" s="167" t="s">
        <v>114</v>
      </c>
      <c r="B419" s="159">
        <v>0</v>
      </c>
      <c r="C419" s="159">
        <v>0</v>
      </c>
      <c r="D419" s="159">
        <v>0</v>
      </c>
    </row>
    <row r="420" spans="1:4">
      <c r="A420" s="167" t="s">
        <v>106</v>
      </c>
      <c r="B420" s="159">
        <v>0</v>
      </c>
      <c r="C420" s="159">
        <v>0</v>
      </c>
      <c r="D420" s="159">
        <v>0</v>
      </c>
    </row>
    <row r="421" spans="1:4">
      <c r="A421" s="167" t="s">
        <v>193</v>
      </c>
      <c r="B421" s="159">
        <v>175235.1</v>
      </c>
      <c r="C421" s="159">
        <v>5149.4901909179998</v>
      </c>
      <c r="D421" s="159">
        <v>170085.609809082</v>
      </c>
    </row>
    <row r="422" spans="1:4">
      <c r="A422" s="167" t="s">
        <v>107</v>
      </c>
      <c r="B422" s="159">
        <v>0</v>
      </c>
      <c r="C422" s="159">
        <v>0</v>
      </c>
      <c r="D422" s="159">
        <v>0</v>
      </c>
    </row>
    <row r="423" spans="1:4">
      <c r="A423" s="167" t="s">
        <v>152</v>
      </c>
      <c r="B423" s="159">
        <v>181242.75</v>
      </c>
      <c r="C423" s="159">
        <v>6621.0930831824999</v>
      </c>
      <c r="D423" s="159">
        <v>174621.6569168175</v>
      </c>
    </row>
    <row r="424" spans="1:4">
      <c r="A424" s="167" t="s">
        <v>130</v>
      </c>
      <c r="B424" s="159">
        <v>13008.29</v>
      </c>
      <c r="C424" s="159">
        <v>-375.42419255020002</v>
      </c>
      <c r="D424" s="159">
        <v>13383.7141925502</v>
      </c>
    </row>
    <row r="425" spans="1:4">
      <c r="A425" s="167" t="s">
        <v>153</v>
      </c>
      <c r="B425" s="159">
        <v>30010.55</v>
      </c>
      <c r="C425" s="159">
        <v>-794.70646564350011</v>
      </c>
      <c r="D425" s="159">
        <v>30805.256465643499</v>
      </c>
    </row>
    <row r="426" spans="1:4">
      <c r="A426" s="167" t="s">
        <v>154</v>
      </c>
      <c r="B426" s="159">
        <v>856444.29</v>
      </c>
      <c r="C426" s="159">
        <v>25167.626065912198</v>
      </c>
      <c r="D426" s="159">
        <v>831276.66393408785</v>
      </c>
    </row>
    <row r="427" spans="1:4">
      <c r="A427" s="167" t="s">
        <v>158</v>
      </c>
      <c r="B427" s="159">
        <v>369676.25</v>
      </c>
      <c r="C427" s="159">
        <v>10863.372824225</v>
      </c>
      <c r="D427" s="159">
        <v>358812.87717577501</v>
      </c>
    </row>
    <row r="428" spans="1:4">
      <c r="A428" s="167" t="s">
        <v>109</v>
      </c>
      <c r="B428" s="159">
        <v>0</v>
      </c>
      <c r="C428" s="159">
        <v>0</v>
      </c>
      <c r="D428" s="159">
        <v>0</v>
      </c>
    </row>
    <row r="429" spans="1:4">
      <c r="A429" s="167" t="s">
        <v>122</v>
      </c>
      <c r="B429" s="159">
        <v>35961.120000000003</v>
      </c>
      <c r="C429" s="159">
        <v>1313.7183302256001</v>
      </c>
      <c r="D429" s="159">
        <v>34647.401669774401</v>
      </c>
    </row>
    <row r="430" spans="1:4">
      <c r="A430" s="167" t="s">
        <v>115</v>
      </c>
      <c r="B430" s="159">
        <v>93740.85</v>
      </c>
      <c r="C430" s="159">
        <v>3424.5060480855</v>
      </c>
      <c r="D430" s="159">
        <v>90316.343951914503</v>
      </c>
    </row>
    <row r="431" spans="1:4">
      <c r="A431" s="166" t="s">
        <v>247</v>
      </c>
      <c r="B431" s="159">
        <v>2123700.8699999996</v>
      </c>
      <c r="C431" s="159">
        <v>21839.388631059293</v>
      </c>
      <c r="D431" s="159">
        <v>2101861.4813689408</v>
      </c>
    </row>
    <row r="432" spans="1:4">
      <c r="A432" s="167" t="s">
        <v>206</v>
      </c>
      <c r="B432" s="159">
        <v>0</v>
      </c>
      <c r="C432" s="159">
        <v>0</v>
      </c>
      <c r="D432" s="159">
        <v>0</v>
      </c>
    </row>
    <row r="433" spans="1:4">
      <c r="A433" s="167" t="s">
        <v>150</v>
      </c>
      <c r="B433" s="159">
        <v>464398.60000000003</v>
      </c>
      <c r="C433" s="159">
        <v>10179.143625428</v>
      </c>
      <c r="D433" s="159">
        <v>454219.45637457201</v>
      </c>
    </row>
    <row r="434" spans="1:4">
      <c r="A434" s="167" t="s">
        <v>114</v>
      </c>
      <c r="B434" s="159">
        <v>0</v>
      </c>
      <c r="C434" s="159">
        <v>0</v>
      </c>
      <c r="D434" s="159">
        <v>0</v>
      </c>
    </row>
    <row r="435" spans="1:4">
      <c r="A435" s="167" t="s">
        <v>106</v>
      </c>
      <c r="B435" s="159">
        <v>0</v>
      </c>
      <c r="C435" s="159">
        <v>0</v>
      </c>
      <c r="D435" s="159">
        <v>0</v>
      </c>
    </row>
    <row r="436" spans="1:4">
      <c r="A436" s="167" t="s">
        <v>151</v>
      </c>
      <c r="B436" s="159">
        <v>42743.99</v>
      </c>
      <c r="C436" s="159">
        <v>4773.1132210052992</v>
      </c>
      <c r="D436" s="159">
        <v>37970.876778994701</v>
      </c>
    </row>
    <row r="437" spans="1:4">
      <c r="A437" s="167" t="s">
        <v>193</v>
      </c>
      <c r="B437" s="159">
        <v>123386.14</v>
      </c>
      <c r="C437" s="159">
        <v>2175.5086384994001</v>
      </c>
      <c r="D437" s="159">
        <v>121210.63136150059</v>
      </c>
    </row>
    <row r="438" spans="1:4">
      <c r="A438" s="167" t="s">
        <v>107</v>
      </c>
      <c r="B438" s="159">
        <v>0</v>
      </c>
      <c r="C438" s="159">
        <v>0</v>
      </c>
      <c r="D438" s="159">
        <v>0</v>
      </c>
    </row>
    <row r="439" spans="1:4">
      <c r="A439" s="167" t="s">
        <v>152</v>
      </c>
      <c r="B439" s="159">
        <v>35138.400000000009</v>
      </c>
      <c r="C439" s="159">
        <v>-21315.870860369199</v>
      </c>
      <c r="D439" s="159">
        <v>56454.270860369208</v>
      </c>
    </row>
    <row r="440" spans="1:4">
      <c r="A440" s="167" t="s">
        <v>108</v>
      </c>
      <c r="B440" s="159">
        <v>0</v>
      </c>
      <c r="C440" s="159">
        <v>0</v>
      </c>
      <c r="D440" s="159">
        <v>0</v>
      </c>
    </row>
    <row r="441" spans="1:4">
      <c r="A441" s="167" t="s">
        <v>248</v>
      </c>
      <c r="B441" s="159">
        <v>1100</v>
      </c>
      <c r="C441" s="159">
        <v>-0.233178</v>
      </c>
      <c r="D441" s="159">
        <v>1100.233178</v>
      </c>
    </row>
    <row r="442" spans="1:4">
      <c r="A442" s="167" t="s">
        <v>154</v>
      </c>
      <c r="B442" s="159">
        <v>1071449.42</v>
      </c>
      <c r="C442" s="159">
        <v>18891.485453108198</v>
      </c>
      <c r="D442" s="159">
        <v>1052557.9345468918</v>
      </c>
    </row>
    <row r="443" spans="1:4">
      <c r="A443" s="167" t="s">
        <v>155</v>
      </c>
      <c r="B443" s="159">
        <v>0</v>
      </c>
      <c r="C443" s="159">
        <v>0</v>
      </c>
      <c r="D443" s="159">
        <v>0</v>
      </c>
    </row>
    <row r="444" spans="1:4">
      <c r="A444" s="167" t="s">
        <v>156</v>
      </c>
      <c r="B444" s="159">
        <v>8762.43</v>
      </c>
      <c r="C444" s="159">
        <v>154.4966246553</v>
      </c>
      <c r="D444" s="159">
        <v>8607.9333753447008</v>
      </c>
    </row>
    <row r="445" spans="1:4">
      <c r="A445" s="167" t="s">
        <v>157</v>
      </c>
      <c r="B445" s="159">
        <v>13371.65</v>
      </c>
      <c r="C445" s="159">
        <v>235.76505502149999</v>
      </c>
      <c r="D445" s="159">
        <v>13135.884944978499</v>
      </c>
    </row>
    <row r="446" spans="1:4">
      <c r="A446" s="167" t="s">
        <v>158</v>
      </c>
      <c r="B446" s="159">
        <v>284163.72000000003</v>
      </c>
      <c r="C446" s="159">
        <v>5010.2923035612002</v>
      </c>
      <c r="D446" s="159">
        <v>279153.42769643886</v>
      </c>
    </row>
    <row r="447" spans="1:4">
      <c r="A447" s="167" t="s">
        <v>109</v>
      </c>
      <c r="B447" s="159">
        <v>0</v>
      </c>
      <c r="C447" s="159">
        <v>0</v>
      </c>
      <c r="D447" s="159">
        <v>0</v>
      </c>
    </row>
    <row r="448" spans="1:4">
      <c r="A448" s="167" t="s">
        <v>122</v>
      </c>
      <c r="B448" s="159">
        <v>33886.379999999997</v>
      </c>
      <c r="C448" s="159">
        <v>742.75488549240004</v>
      </c>
      <c r="D448" s="159">
        <v>33143.625114507595</v>
      </c>
    </row>
    <row r="449" spans="1:4">
      <c r="A449" s="167" t="s">
        <v>115</v>
      </c>
      <c r="B449" s="159">
        <v>45300.14</v>
      </c>
      <c r="C449" s="159">
        <v>992.93286265720008</v>
      </c>
      <c r="D449" s="159">
        <v>44307.207137342797</v>
      </c>
    </row>
    <row r="450" spans="1:4">
      <c r="A450" s="166" t="s">
        <v>249</v>
      </c>
      <c r="B450" s="159">
        <v>1270401.6100000003</v>
      </c>
      <c r="C450" s="159">
        <v>323554.23184409121</v>
      </c>
      <c r="D450" s="159">
        <v>946847.3781559089</v>
      </c>
    </row>
    <row r="451" spans="1:4">
      <c r="A451" s="167" t="s">
        <v>200</v>
      </c>
      <c r="B451" s="159">
        <v>-666.04</v>
      </c>
      <c r="C451" s="159">
        <v>-666.22776999680002</v>
      </c>
      <c r="D451" s="159">
        <v>0.18776999680005702</v>
      </c>
    </row>
    <row r="452" spans="1:4">
      <c r="A452" s="167" t="s">
        <v>114</v>
      </c>
      <c r="B452" s="159">
        <v>196784.76</v>
      </c>
      <c r="C452" s="159">
        <v>125425.45785329871</v>
      </c>
      <c r="D452" s="159">
        <v>71359.302146701288</v>
      </c>
    </row>
    <row r="453" spans="1:4">
      <c r="A453" s="167" t="s">
        <v>106</v>
      </c>
      <c r="B453" s="159">
        <v>306316.02</v>
      </c>
      <c r="C453" s="159">
        <v>38171.207402813001</v>
      </c>
      <c r="D453" s="159">
        <v>268144.81259718706</v>
      </c>
    </row>
    <row r="454" spans="1:4">
      <c r="A454" s="167" t="s">
        <v>130</v>
      </c>
      <c r="B454" s="159">
        <v>30394.309999999998</v>
      </c>
      <c r="C454" s="159">
        <v>-651.11689135820006</v>
      </c>
      <c r="D454" s="159">
        <v>31045.426891358198</v>
      </c>
    </row>
    <row r="455" spans="1:4">
      <c r="A455" s="167" t="s">
        <v>153</v>
      </c>
      <c r="B455" s="159">
        <v>1684.89</v>
      </c>
      <c r="C455" s="159">
        <v>-40.509995607900002</v>
      </c>
      <c r="D455" s="159">
        <v>1725.3999956079001</v>
      </c>
    </row>
    <row r="456" spans="1:4">
      <c r="A456" s="167" t="s">
        <v>225</v>
      </c>
      <c r="B456" s="159">
        <v>353721.68</v>
      </c>
      <c r="C456" s="159">
        <v>43934.903254684003</v>
      </c>
      <c r="D456" s="159">
        <v>309786.77674531599</v>
      </c>
    </row>
    <row r="457" spans="1:4">
      <c r="A457" s="167" t="s">
        <v>120</v>
      </c>
      <c r="B457" s="159">
        <v>2065.6799999999998</v>
      </c>
      <c r="C457" s="159">
        <v>588.60898845120005</v>
      </c>
      <c r="D457" s="159">
        <v>1477.0710115487998</v>
      </c>
    </row>
    <row r="458" spans="1:4">
      <c r="A458" s="167" t="s">
        <v>158</v>
      </c>
      <c r="B458" s="159">
        <v>185758.17</v>
      </c>
      <c r="C458" s="159">
        <v>18559.65603921</v>
      </c>
      <c r="D458" s="159">
        <v>167198.51396079001</v>
      </c>
    </row>
    <row r="459" spans="1:4">
      <c r="A459" s="167" t="s">
        <v>197</v>
      </c>
      <c r="B459" s="159">
        <v>1309.01</v>
      </c>
      <c r="C459" s="159">
        <v>238.49416064300001</v>
      </c>
      <c r="D459" s="159">
        <v>1070.515839357</v>
      </c>
    </row>
    <row r="460" spans="1:4">
      <c r="A460" s="167" t="s">
        <v>109</v>
      </c>
      <c r="B460" s="159">
        <v>175992.27000000002</v>
      </c>
      <c r="C460" s="159">
        <v>87886.255826603388</v>
      </c>
      <c r="D460" s="159">
        <v>88106.014173396616</v>
      </c>
    </row>
    <row r="461" spans="1:4">
      <c r="A461" s="167" t="s">
        <v>121</v>
      </c>
      <c r="B461" s="159">
        <v>2775.26</v>
      </c>
      <c r="C461" s="159">
        <v>365.30494631440001</v>
      </c>
      <c r="D461" s="159">
        <v>2409.9550536856004</v>
      </c>
    </row>
    <row r="462" spans="1:4">
      <c r="A462" s="167" t="s">
        <v>122</v>
      </c>
      <c r="B462" s="159">
        <v>14265.6</v>
      </c>
      <c r="C462" s="159">
        <v>9742.1980290364008</v>
      </c>
      <c r="D462" s="159">
        <v>4523.4019709636013</v>
      </c>
    </row>
    <row r="463" spans="1:4">
      <c r="A463" s="166" t="s">
        <v>250</v>
      </c>
      <c r="B463" s="159">
        <v>542119.37000000023</v>
      </c>
      <c r="C463" s="159">
        <v>48229.241950475393</v>
      </c>
      <c r="D463" s="159">
        <v>493890.12804952462</v>
      </c>
    </row>
    <row r="464" spans="1:4">
      <c r="A464" s="167" t="s">
        <v>161</v>
      </c>
      <c r="B464" s="159">
        <v>0</v>
      </c>
      <c r="C464" s="159">
        <v>0</v>
      </c>
      <c r="D464" s="159">
        <v>0</v>
      </c>
    </row>
    <row r="465" spans="1:4">
      <c r="A465" s="167" t="s">
        <v>251</v>
      </c>
      <c r="B465" s="159">
        <v>115598.37</v>
      </c>
      <c r="C465" s="159">
        <v>10979.7921229488</v>
      </c>
      <c r="D465" s="159">
        <v>104618.5778770512</v>
      </c>
    </row>
    <row r="466" spans="1:4">
      <c r="A466" s="167" t="s">
        <v>103</v>
      </c>
      <c r="B466" s="159">
        <v>27640.97</v>
      </c>
      <c r="C466" s="159">
        <v>2111.8823303382001</v>
      </c>
      <c r="D466" s="159">
        <v>25529.0876696618</v>
      </c>
    </row>
    <row r="467" spans="1:4">
      <c r="A467" s="167" t="s">
        <v>167</v>
      </c>
      <c r="B467" s="159">
        <v>77342.63</v>
      </c>
      <c r="C467" s="159">
        <v>7346.1762448912004</v>
      </c>
      <c r="D467" s="159">
        <v>69996.4537551088</v>
      </c>
    </row>
    <row r="468" spans="1:4">
      <c r="A468" s="167" t="s">
        <v>252</v>
      </c>
      <c r="B468" s="159">
        <v>867.42000000000007</v>
      </c>
      <c r="C468" s="159">
        <v>82.389494620799994</v>
      </c>
      <c r="D468" s="159">
        <v>785.03050537920012</v>
      </c>
    </row>
    <row r="469" spans="1:4">
      <c r="A469" s="167" t="s">
        <v>192</v>
      </c>
      <c r="B469" s="159">
        <v>3829.11</v>
      </c>
      <c r="C469" s="159">
        <v>363.69744500640002</v>
      </c>
      <c r="D469" s="159">
        <v>3465.4125549936002</v>
      </c>
    </row>
    <row r="470" spans="1:4">
      <c r="A470" s="167" t="s">
        <v>217</v>
      </c>
      <c r="B470" s="159">
        <v>8684.1</v>
      </c>
      <c r="C470" s="159">
        <v>824.83527038400007</v>
      </c>
      <c r="D470" s="159">
        <v>7859.2647296160003</v>
      </c>
    </row>
    <row r="471" spans="1:4">
      <c r="A471" s="167" t="s">
        <v>225</v>
      </c>
      <c r="B471" s="159">
        <v>69585.570000000007</v>
      </c>
      <c r="C471" s="159">
        <v>6609.3933102768005</v>
      </c>
      <c r="D471" s="159">
        <v>62976.176689723208</v>
      </c>
    </row>
    <row r="472" spans="1:4">
      <c r="A472" s="167" t="s">
        <v>253</v>
      </c>
      <c r="B472" s="159">
        <v>49274.15</v>
      </c>
      <c r="C472" s="159">
        <v>4680.1691410960002</v>
      </c>
      <c r="D472" s="159">
        <v>44593.980858904004</v>
      </c>
    </row>
    <row r="473" spans="1:4">
      <c r="A473" s="167" t="s">
        <v>154</v>
      </c>
      <c r="B473" s="159">
        <v>147966.66</v>
      </c>
      <c r="C473" s="159">
        <v>11305.2535686396</v>
      </c>
      <c r="D473" s="159">
        <v>136661.4064313604</v>
      </c>
    </row>
    <row r="474" spans="1:4">
      <c r="A474" s="167" t="s">
        <v>121</v>
      </c>
      <c r="B474" s="159">
        <v>20156.77</v>
      </c>
      <c r="C474" s="159">
        <v>1914.5351657648</v>
      </c>
      <c r="D474" s="159">
        <v>18242.234834235202</v>
      </c>
    </row>
    <row r="475" spans="1:4">
      <c r="A475" s="167" t="s">
        <v>254</v>
      </c>
      <c r="B475" s="159">
        <v>14431.56</v>
      </c>
      <c r="C475" s="159">
        <v>1370.7418954944001</v>
      </c>
      <c r="D475" s="159">
        <v>13060.818104505599</v>
      </c>
    </row>
    <row r="476" spans="1:4">
      <c r="A476" s="167" t="s">
        <v>255</v>
      </c>
      <c r="B476" s="159">
        <v>6742.06</v>
      </c>
      <c r="C476" s="159">
        <v>640.37596101439999</v>
      </c>
      <c r="D476" s="159">
        <v>6101.6840389856006</v>
      </c>
    </row>
    <row r="477" spans="1:4">
      <c r="A477" s="166" t="s">
        <v>256</v>
      </c>
      <c r="B477" s="159">
        <v>2954459.63</v>
      </c>
      <c r="C477" s="159">
        <v>137748.88888568681</v>
      </c>
      <c r="D477" s="159">
        <v>2816710.7411143132</v>
      </c>
    </row>
    <row r="478" spans="1:4">
      <c r="A478" s="167" t="s">
        <v>150</v>
      </c>
      <c r="B478" s="159">
        <v>1117249.06</v>
      </c>
      <c r="C478" s="159">
        <v>57140.898754376802</v>
      </c>
      <c r="D478" s="159">
        <v>1060108.1612456231</v>
      </c>
    </row>
    <row r="479" spans="1:4">
      <c r="A479" s="167" t="s">
        <v>114</v>
      </c>
      <c r="B479" s="159">
        <v>0</v>
      </c>
      <c r="C479" s="159">
        <v>0</v>
      </c>
      <c r="D479" s="159">
        <v>0</v>
      </c>
    </row>
    <row r="480" spans="1:4">
      <c r="A480" s="167" t="s">
        <v>106</v>
      </c>
      <c r="B480" s="159">
        <v>0</v>
      </c>
      <c r="C480" s="159">
        <v>0</v>
      </c>
      <c r="D480" s="159">
        <v>0</v>
      </c>
    </row>
    <row r="481" spans="1:4">
      <c r="A481" s="167" t="s">
        <v>193</v>
      </c>
      <c r="B481" s="159">
        <v>287209.67</v>
      </c>
      <c r="C481" s="159">
        <v>11815.9925100855</v>
      </c>
      <c r="D481" s="159">
        <v>275393.67748991447</v>
      </c>
    </row>
    <row r="482" spans="1:4">
      <c r="A482" s="167" t="s">
        <v>107</v>
      </c>
      <c r="B482" s="159">
        <v>0</v>
      </c>
      <c r="C482" s="159">
        <v>0</v>
      </c>
      <c r="D482" s="159">
        <v>0</v>
      </c>
    </row>
    <row r="483" spans="1:4">
      <c r="A483" s="167" t="s">
        <v>152</v>
      </c>
      <c r="B483" s="159">
        <v>0</v>
      </c>
      <c r="C483" s="159">
        <v>0</v>
      </c>
      <c r="D483" s="159">
        <v>0</v>
      </c>
    </row>
    <row r="484" spans="1:4">
      <c r="A484" s="167" t="s">
        <v>232</v>
      </c>
      <c r="B484" s="159">
        <v>0</v>
      </c>
      <c r="C484" s="159">
        <v>0</v>
      </c>
      <c r="D484" s="159">
        <v>0</v>
      </c>
    </row>
    <row r="485" spans="1:4">
      <c r="A485" s="167" t="s">
        <v>225</v>
      </c>
      <c r="B485" s="159">
        <v>272065.5</v>
      </c>
      <c r="C485" s="159">
        <v>13914.59411034</v>
      </c>
      <c r="D485" s="159">
        <v>258150.90588966</v>
      </c>
    </row>
    <row r="486" spans="1:4">
      <c r="A486" s="167" t="s">
        <v>229</v>
      </c>
      <c r="B486" s="159">
        <v>153070.71</v>
      </c>
      <c r="C486" s="159">
        <v>6297.4285053615004</v>
      </c>
      <c r="D486" s="159">
        <v>146773.2814946385</v>
      </c>
    </row>
    <row r="487" spans="1:4">
      <c r="A487" s="167" t="s">
        <v>196</v>
      </c>
      <c r="B487" s="159">
        <v>204742.45</v>
      </c>
      <c r="C487" s="159">
        <v>8423.2374755924993</v>
      </c>
      <c r="D487" s="159">
        <v>196319.21252440751</v>
      </c>
    </row>
    <row r="488" spans="1:4">
      <c r="A488" s="167" t="s">
        <v>156</v>
      </c>
      <c r="B488" s="159">
        <v>13299.49</v>
      </c>
      <c r="C488" s="159">
        <v>547.14966326850003</v>
      </c>
      <c r="D488" s="159">
        <v>12752.3403367315</v>
      </c>
    </row>
    <row r="489" spans="1:4">
      <c r="A489" s="167" t="s">
        <v>157</v>
      </c>
      <c r="B489" s="159">
        <v>26863.11</v>
      </c>
      <c r="C489" s="159">
        <v>1105.1658064215001</v>
      </c>
      <c r="D489" s="159">
        <v>25757.9441935785</v>
      </c>
    </row>
    <row r="490" spans="1:4">
      <c r="A490" s="167" t="s">
        <v>158</v>
      </c>
      <c r="B490" s="159">
        <v>739664.25</v>
      </c>
      <c r="C490" s="159">
        <v>30430.268026762504</v>
      </c>
      <c r="D490" s="159">
        <v>709233.98197323747</v>
      </c>
    </row>
    <row r="491" spans="1:4">
      <c r="A491" s="167" t="s">
        <v>109</v>
      </c>
      <c r="B491" s="159">
        <v>0</v>
      </c>
      <c r="C491" s="159">
        <v>0</v>
      </c>
      <c r="D491" s="159">
        <v>0</v>
      </c>
    </row>
    <row r="492" spans="1:4">
      <c r="A492" s="167" t="s">
        <v>121</v>
      </c>
      <c r="B492" s="159">
        <v>6631.33</v>
      </c>
      <c r="C492" s="159">
        <v>339.15459829240001</v>
      </c>
      <c r="D492" s="159">
        <v>6292.1754017076</v>
      </c>
    </row>
    <row r="493" spans="1:4">
      <c r="A493" s="167" t="s">
        <v>122</v>
      </c>
      <c r="B493" s="159">
        <v>0</v>
      </c>
      <c r="C493" s="159">
        <v>0</v>
      </c>
      <c r="D493" s="159">
        <v>0</v>
      </c>
    </row>
    <row r="494" spans="1:4">
      <c r="A494" s="167" t="s">
        <v>201</v>
      </c>
      <c r="B494" s="159">
        <v>66554.759999999995</v>
      </c>
      <c r="C494" s="159">
        <v>4302.7426053815998</v>
      </c>
      <c r="D494" s="159">
        <v>62252.017394618393</v>
      </c>
    </row>
    <row r="495" spans="1:4">
      <c r="A495" s="167" t="s">
        <v>115</v>
      </c>
      <c r="B495" s="159">
        <v>67109.3</v>
      </c>
      <c r="C495" s="159">
        <v>3432.2568298040001</v>
      </c>
      <c r="D495" s="159">
        <v>63677.043170196004</v>
      </c>
    </row>
    <row r="496" spans="1:4">
      <c r="A496" s="166" t="s">
        <v>257</v>
      </c>
      <c r="B496" s="159">
        <v>3443775.71</v>
      </c>
      <c r="C496" s="159">
        <v>306366.31425872172</v>
      </c>
      <c r="D496" s="159">
        <v>3137409.3957412788</v>
      </c>
    </row>
    <row r="497" spans="1:5">
      <c r="A497" s="167" t="s">
        <v>150</v>
      </c>
      <c r="B497" s="159">
        <v>178593.33</v>
      </c>
      <c r="C497" s="159">
        <v>18079.659134843001</v>
      </c>
      <c r="D497" s="159">
        <v>160513.67086515701</v>
      </c>
    </row>
    <row r="498" spans="1:5">
      <c r="A498" s="167" t="s">
        <v>193</v>
      </c>
      <c r="B498" s="159">
        <v>33673.01</v>
      </c>
      <c r="C498" s="159">
        <v>1781.1379047112</v>
      </c>
      <c r="D498" s="159">
        <v>31891.872095288803</v>
      </c>
    </row>
    <row r="499" spans="1:5">
      <c r="A499" s="167" t="s">
        <v>152</v>
      </c>
      <c r="B499" s="159">
        <v>3264.82</v>
      </c>
      <c r="C499" s="159">
        <v>214.68457285080001</v>
      </c>
      <c r="D499" s="159">
        <v>3050.1354271492</v>
      </c>
    </row>
    <row r="500" spans="1:5">
      <c r="A500" s="167" t="s">
        <v>225</v>
      </c>
      <c r="B500" s="159">
        <v>200872.52000000002</v>
      </c>
      <c r="C500" s="159">
        <v>22014.603742148003</v>
      </c>
      <c r="D500" s="159">
        <v>178857.91625785202</v>
      </c>
    </row>
    <row r="501" spans="1:5">
      <c r="A501" s="167" t="s">
        <v>229</v>
      </c>
      <c r="B501" s="159">
        <v>189690.11000000002</v>
      </c>
      <c r="C501" s="159">
        <v>16722.801253138299</v>
      </c>
      <c r="D501" s="159">
        <v>172967.3087468617</v>
      </c>
    </row>
    <row r="502" spans="1:5">
      <c r="A502" s="167" t="s">
        <v>196</v>
      </c>
      <c r="B502" s="159">
        <v>2712641.48</v>
      </c>
      <c r="C502" s="159">
        <v>239142.4852938244</v>
      </c>
      <c r="D502" s="159">
        <v>2473498.9947061758</v>
      </c>
    </row>
    <row r="503" spans="1:5">
      <c r="A503" s="170" t="s">
        <v>204</v>
      </c>
      <c r="B503" s="163">
        <v>1069.23</v>
      </c>
      <c r="C503" s="163">
        <v>56.557049157600005</v>
      </c>
      <c r="D503" s="163">
        <v>1012.6729508424</v>
      </c>
      <c r="E503" s="171" t="s">
        <v>172</v>
      </c>
    </row>
    <row r="504" spans="1:5">
      <c r="A504" s="167" t="s">
        <v>156</v>
      </c>
      <c r="B504" s="159">
        <v>35353.840000000004</v>
      </c>
      <c r="C504" s="159">
        <v>1870.0456092607999</v>
      </c>
      <c r="D504" s="159">
        <v>33483.794390739204</v>
      </c>
    </row>
    <row r="505" spans="1:5">
      <c r="A505" s="167" t="s">
        <v>157</v>
      </c>
      <c r="B505" s="159">
        <v>50693.32</v>
      </c>
      <c r="C505" s="159">
        <v>4469.0485720196002</v>
      </c>
      <c r="D505" s="159">
        <v>46224.271427980399</v>
      </c>
    </row>
    <row r="506" spans="1:5">
      <c r="A506" s="167" t="s">
        <v>158</v>
      </c>
      <c r="B506" s="159">
        <v>37201.450000000004</v>
      </c>
      <c r="C506" s="159">
        <v>1967.775161924</v>
      </c>
      <c r="D506" s="159">
        <v>35233.674838076004</v>
      </c>
    </row>
    <row r="507" spans="1:5">
      <c r="A507" s="167" t="s">
        <v>122</v>
      </c>
      <c r="B507" s="159">
        <v>722.6</v>
      </c>
      <c r="C507" s="159">
        <v>47.515964843999996</v>
      </c>
      <c r="D507" s="159">
        <v>675.08403515600003</v>
      </c>
    </row>
    <row r="508" spans="1:5">
      <c r="A508" s="166" t="s">
        <v>258</v>
      </c>
      <c r="B508" s="159">
        <v>2141655.4099999997</v>
      </c>
      <c r="C508" s="159">
        <v>66950.50980860932</v>
      </c>
      <c r="D508" s="159">
        <v>2074704.9001913909</v>
      </c>
    </row>
    <row r="509" spans="1:5">
      <c r="A509" s="167" t="s">
        <v>227</v>
      </c>
      <c r="B509" s="159">
        <v>86744.34</v>
      </c>
      <c r="C509" s="159">
        <v>3168.9121334741999</v>
      </c>
      <c r="D509" s="159">
        <v>83575.427866525803</v>
      </c>
    </row>
    <row r="510" spans="1:5">
      <c r="A510" s="167" t="s">
        <v>150</v>
      </c>
      <c r="B510" s="159">
        <v>313532.45</v>
      </c>
      <c r="C510" s="159">
        <v>11453.8514563935</v>
      </c>
      <c r="D510" s="159">
        <v>302078.59854360652</v>
      </c>
    </row>
    <row r="511" spans="1:5">
      <c r="A511" s="167" t="s">
        <v>107</v>
      </c>
      <c r="B511" s="159">
        <v>0</v>
      </c>
      <c r="C511" s="159">
        <v>0</v>
      </c>
      <c r="D511" s="159">
        <v>0</v>
      </c>
    </row>
    <row r="512" spans="1:5">
      <c r="A512" s="167" t="s">
        <v>196</v>
      </c>
      <c r="B512" s="159">
        <v>0</v>
      </c>
      <c r="C512" s="159">
        <v>0</v>
      </c>
      <c r="D512" s="159">
        <v>0</v>
      </c>
    </row>
    <row r="513" spans="1:5">
      <c r="A513" s="167" t="s">
        <v>131</v>
      </c>
      <c r="B513" s="159">
        <v>1292754.67</v>
      </c>
      <c r="C513" s="159">
        <v>37989.121428460603</v>
      </c>
      <c r="D513" s="159">
        <v>1254765.5485715393</v>
      </c>
    </row>
    <row r="514" spans="1:5">
      <c r="A514" s="167" t="s">
        <v>121</v>
      </c>
      <c r="B514" s="159">
        <v>154424.01</v>
      </c>
      <c r="C514" s="159">
        <v>5641.3607964363</v>
      </c>
      <c r="D514" s="159">
        <v>148782.64920356372</v>
      </c>
    </row>
    <row r="515" spans="1:5">
      <c r="A515" s="167" t="s">
        <v>187</v>
      </c>
      <c r="B515" s="159">
        <v>286943.35000000003</v>
      </c>
      <c r="C515" s="159">
        <v>8432.1689329029996</v>
      </c>
      <c r="D515" s="159">
        <v>278511.18106709706</v>
      </c>
    </row>
    <row r="516" spans="1:5">
      <c r="A516" s="167" t="s">
        <v>115</v>
      </c>
      <c r="B516" s="159">
        <v>7256.59</v>
      </c>
      <c r="C516" s="159">
        <v>265.09506094170001</v>
      </c>
      <c r="D516" s="159">
        <v>6991.4949390583006</v>
      </c>
    </row>
    <row r="517" spans="1:5">
      <c r="A517" s="166" t="s">
        <v>259</v>
      </c>
      <c r="B517" s="159">
        <v>13349069.309999999</v>
      </c>
      <c r="C517" s="159">
        <v>2542989.8884069002</v>
      </c>
      <c r="D517" s="159">
        <v>10806079.421593102</v>
      </c>
    </row>
    <row r="518" spans="1:5">
      <c r="A518" s="167" t="s">
        <v>103</v>
      </c>
      <c r="B518" s="159">
        <v>123179.83</v>
      </c>
      <c r="C518" s="159">
        <v>20994.749284628902</v>
      </c>
      <c r="D518" s="159">
        <v>102185.08071537109</v>
      </c>
    </row>
    <row r="519" spans="1:5">
      <c r="A519" s="170" t="s">
        <v>124</v>
      </c>
      <c r="B519" s="163">
        <v>145106.48000000001</v>
      </c>
      <c r="C519" s="163">
        <v>30745.6645018856</v>
      </c>
      <c r="D519" s="163">
        <v>114360.81549811442</v>
      </c>
      <c r="E519" s="171" t="s">
        <v>172</v>
      </c>
    </row>
    <row r="520" spans="1:5">
      <c r="A520" s="167" t="s">
        <v>212</v>
      </c>
      <c r="B520" s="159">
        <v>115141.53</v>
      </c>
      <c r="C520" s="159">
        <v>24396.586917509103</v>
      </c>
      <c r="D520" s="159">
        <v>90744.943082490892</v>
      </c>
    </row>
    <row r="521" spans="1:5">
      <c r="A521" s="167" t="s">
        <v>126</v>
      </c>
      <c r="B521" s="159">
        <v>5341.2300000000005</v>
      </c>
      <c r="C521" s="159">
        <v>1131.7183464681</v>
      </c>
      <c r="D521" s="159">
        <v>4209.5116535319003</v>
      </c>
    </row>
    <row r="522" spans="1:5">
      <c r="A522" s="167" t="s">
        <v>260</v>
      </c>
      <c r="B522" s="159">
        <v>4026352.87</v>
      </c>
      <c r="C522" s="159">
        <v>853117.61754005891</v>
      </c>
      <c r="D522" s="159">
        <v>3173235.2524599414</v>
      </c>
    </row>
    <row r="523" spans="1:5">
      <c r="A523" s="167" t="s">
        <v>106</v>
      </c>
      <c r="B523" s="159">
        <v>2333.5099999999998</v>
      </c>
      <c r="C523" s="159">
        <v>1549.9936894141999</v>
      </c>
      <c r="D523" s="159">
        <v>783.51631058580006</v>
      </c>
    </row>
    <row r="524" spans="1:5">
      <c r="A524" s="167" t="s">
        <v>245</v>
      </c>
      <c r="B524" s="159">
        <v>843.6</v>
      </c>
      <c r="C524" s="159">
        <v>143.78304058800001</v>
      </c>
      <c r="D524" s="159">
        <v>699.81695941199996</v>
      </c>
    </row>
    <row r="525" spans="1:5">
      <c r="A525" s="167" t="s">
        <v>193</v>
      </c>
      <c r="B525" s="159">
        <v>252645.88</v>
      </c>
      <c r="C525" s="159">
        <v>43060.920837400401</v>
      </c>
      <c r="D525" s="159">
        <v>209584.95916259961</v>
      </c>
    </row>
    <row r="526" spans="1:5">
      <c r="A526" s="167" t="s">
        <v>107</v>
      </c>
      <c r="B526" s="159">
        <v>51276.480000000003</v>
      </c>
      <c r="C526" s="159">
        <v>301.36366655040001</v>
      </c>
      <c r="D526" s="159">
        <v>50975.116333449601</v>
      </c>
    </row>
    <row r="527" spans="1:5">
      <c r="A527" s="167" t="s">
        <v>108</v>
      </c>
      <c r="B527" s="159">
        <v>229622.93</v>
      </c>
      <c r="C527" s="159">
        <v>21475.211453368298</v>
      </c>
      <c r="D527" s="159">
        <v>208147.71854663169</v>
      </c>
    </row>
    <row r="528" spans="1:5">
      <c r="A528" s="167" t="s">
        <v>216</v>
      </c>
      <c r="B528" s="159">
        <v>1672455.67</v>
      </c>
      <c r="C528" s="159">
        <v>354365.71078077494</v>
      </c>
      <c r="D528" s="159">
        <v>1318089.959219225</v>
      </c>
    </row>
    <row r="529" spans="1:5">
      <c r="A529" s="167" t="s">
        <v>231</v>
      </c>
      <c r="B529" s="159">
        <v>2132.42</v>
      </c>
      <c r="C529" s="159">
        <v>451.82454909739999</v>
      </c>
      <c r="D529" s="159">
        <v>1680.5954509026001</v>
      </c>
    </row>
    <row r="530" spans="1:5">
      <c r="A530" s="167" t="s">
        <v>194</v>
      </c>
      <c r="B530" s="159">
        <v>1716646.06</v>
      </c>
      <c r="C530" s="159">
        <v>363728.92395462818</v>
      </c>
      <c r="D530" s="159">
        <v>1352917.1360453719</v>
      </c>
    </row>
    <row r="531" spans="1:5">
      <c r="A531" s="167" t="s">
        <v>130</v>
      </c>
      <c r="B531" s="159">
        <v>111211.69</v>
      </c>
      <c r="C531" s="159">
        <v>-951.14414071120007</v>
      </c>
      <c r="D531" s="159">
        <v>112162.83414071119</v>
      </c>
    </row>
    <row r="532" spans="1:5">
      <c r="A532" s="167" t="s">
        <v>158</v>
      </c>
      <c r="B532" s="159">
        <v>158129.43</v>
      </c>
      <c r="C532" s="159">
        <v>11078.0544715961</v>
      </c>
      <c r="D532" s="159">
        <v>147051.37552840391</v>
      </c>
    </row>
    <row r="533" spans="1:5">
      <c r="A533" s="167" t="s">
        <v>109</v>
      </c>
      <c r="B533" s="159">
        <v>27037.300000000003</v>
      </c>
      <c r="C533" s="159">
        <v>14870.358613018399</v>
      </c>
      <c r="D533" s="159">
        <v>12166.941386981604</v>
      </c>
    </row>
    <row r="534" spans="1:5">
      <c r="A534" s="167" t="s">
        <v>159</v>
      </c>
      <c r="B534" s="159">
        <v>61492.66</v>
      </c>
      <c r="C534" s="159">
        <v>-432.4889464588</v>
      </c>
      <c r="D534" s="159">
        <v>61925.148946458801</v>
      </c>
    </row>
    <row r="535" spans="1:5">
      <c r="A535" s="167" t="s">
        <v>122</v>
      </c>
      <c r="B535" s="159">
        <v>16072.330000000002</v>
      </c>
      <c r="C535" s="159">
        <v>13475.666734742699</v>
      </c>
      <c r="D535" s="159">
        <v>2596.6632652573016</v>
      </c>
    </row>
    <row r="536" spans="1:5">
      <c r="A536" s="170" t="s">
        <v>134</v>
      </c>
      <c r="B536" s="163">
        <v>247980.11000000002</v>
      </c>
      <c r="C536" s="163">
        <v>42265.687791781296</v>
      </c>
      <c r="D536" s="163">
        <v>205714.42220821872</v>
      </c>
      <c r="E536" s="171" t="s">
        <v>172</v>
      </c>
    </row>
    <row r="537" spans="1:5">
      <c r="A537" s="167" t="s">
        <v>111</v>
      </c>
      <c r="B537" s="159">
        <v>256986</v>
      </c>
      <c r="C537" s="159">
        <v>43800.650152380003</v>
      </c>
      <c r="D537" s="159">
        <v>213185.34984762</v>
      </c>
    </row>
    <row r="538" spans="1:5">
      <c r="A538" s="167" t="s">
        <v>116</v>
      </c>
      <c r="B538" s="159">
        <v>252204.21</v>
      </c>
      <c r="C538" s="159">
        <v>42985.6426776843</v>
      </c>
      <c r="D538" s="159">
        <v>209218.56732231571</v>
      </c>
    </row>
    <row r="539" spans="1:5">
      <c r="A539" s="167" t="s">
        <v>117</v>
      </c>
      <c r="B539" s="159">
        <v>808049.66</v>
      </c>
      <c r="C539" s="159">
        <v>137723.8466819578</v>
      </c>
      <c r="D539" s="159">
        <v>670325.8133180422</v>
      </c>
    </row>
    <row r="540" spans="1:5">
      <c r="A540" s="167" t="s">
        <v>135</v>
      </c>
      <c r="B540" s="159">
        <v>1042453.21</v>
      </c>
      <c r="C540" s="159">
        <v>177675.54789535431</v>
      </c>
      <c r="D540" s="159">
        <v>864777.66210464563</v>
      </c>
    </row>
    <row r="541" spans="1:5">
      <c r="A541" s="167" t="s">
        <v>112</v>
      </c>
      <c r="B541" s="159">
        <v>960064.59</v>
      </c>
      <c r="C541" s="159">
        <v>163633.2455086197</v>
      </c>
      <c r="D541" s="159">
        <v>796431.34449138027</v>
      </c>
    </row>
    <row r="542" spans="1:5">
      <c r="A542" s="167" t="s">
        <v>136</v>
      </c>
      <c r="B542" s="159">
        <v>387813.49</v>
      </c>
      <c r="C542" s="159">
        <v>66098.865307306696</v>
      </c>
      <c r="D542" s="159">
        <v>321714.62469269329</v>
      </c>
    </row>
    <row r="543" spans="1:5">
      <c r="A543" s="167" t="s">
        <v>137</v>
      </c>
      <c r="B543" s="159">
        <v>277218.67</v>
      </c>
      <c r="C543" s="159">
        <v>47249.102987626102</v>
      </c>
      <c r="D543" s="159">
        <v>229969.56701237388</v>
      </c>
    </row>
    <row r="544" spans="1:5">
      <c r="A544" s="167" t="s">
        <v>138</v>
      </c>
      <c r="B544" s="159">
        <v>258572.18</v>
      </c>
      <c r="C544" s="159">
        <v>44070.998401929399</v>
      </c>
      <c r="D544" s="159">
        <v>214501.1815980706</v>
      </c>
    </row>
    <row r="545" spans="1:5">
      <c r="A545" s="167" t="s">
        <v>220</v>
      </c>
      <c r="B545" s="159">
        <v>140705.29</v>
      </c>
      <c r="C545" s="159">
        <v>23981.785707700699</v>
      </c>
      <c r="D545" s="159">
        <v>116723.5042922993</v>
      </c>
    </row>
    <row r="546" spans="1:5">
      <c r="A546" s="166" t="s">
        <v>261</v>
      </c>
      <c r="B546" s="159">
        <v>3553863.65</v>
      </c>
      <c r="C546" s="159">
        <v>589091.62481905497</v>
      </c>
      <c r="D546" s="159">
        <v>2964772.0251809452</v>
      </c>
    </row>
    <row r="547" spans="1:5">
      <c r="A547" s="167" t="s">
        <v>103</v>
      </c>
      <c r="B547" s="159">
        <v>84592.960000000006</v>
      </c>
      <c r="C547" s="159">
        <v>13423.6643110656</v>
      </c>
      <c r="D547" s="159">
        <v>71169.295688934406</v>
      </c>
    </row>
    <row r="548" spans="1:5">
      <c r="A548" s="167" t="s">
        <v>262</v>
      </c>
      <c r="B548" s="159">
        <v>2638.81</v>
      </c>
      <c r="C548" s="159">
        <v>520.5602125242001</v>
      </c>
      <c r="D548" s="159">
        <v>2118.2497874758001</v>
      </c>
    </row>
    <row r="549" spans="1:5">
      <c r="A549" s="167" t="s">
        <v>150</v>
      </c>
      <c r="B549" s="159">
        <v>810298.89</v>
      </c>
      <c r="C549" s="159">
        <v>159848.3264753898</v>
      </c>
      <c r="D549" s="159">
        <v>650450.56352461025</v>
      </c>
    </row>
    <row r="550" spans="1:5">
      <c r="A550" s="167" t="s">
        <v>192</v>
      </c>
      <c r="B550" s="159">
        <v>20617.52</v>
      </c>
      <c r="C550" s="159">
        <v>4067.2350767664002</v>
      </c>
      <c r="D550" s="159">
        <v>16550.284923233601</v>
      </c>
    </row>
    <row r="551" spans="1:5">
      <c r="A551" s="167" t="s">
        <v>106</v>
      </c>
      <c r="B551" s="159">
        <v>48784.5</v>
      </c>
      <c r="C551" s="159">
        <v>7741.3859449199999</v>
      </c>
      <c r="D551" s="159">
        <v>41043.114055079997</v>
      </c>
    </row>
    <row r="552" spans="1:5">
      <c r="A552" s="167" t="s">
        <v>108</v>
      </c>
      <c r="B552" s="159">
        <v>49497.87</v>
      </c>
      <c r="C552" s="159">
        <v>7854.5873201832001</v>
      </c>
      <c r="D552" s="159">
        <v>41643.282679816803</v>
      </c>
    </row>
    <row r="553" spans="1:5">
      <c r="A553" s="167" t="s">
        <v>216</v>
      </c>
      <c r="B553" s="159">
        <v>293581.91000000003</v>
      </c>
      <c r="C553" s="159">
        <v>57915.144122866201</v>
      </c>
      <c r="D553" s="159">
        <v>235666.76587713382</v>
      </c>
    </row>
    <row r="554" spans="1:5">
      <c r="A554" s="167" t="s">
        <v>194</v>
      </c>
      <c r="B554" s="159">
        <v>18917.170000000002</v>
      </c>
      <c r="C554" s="159">
        <v>3731.8056379794002</v>
      </c>
      <c r="D554" s="159">
        <v>15185.364362020602</v>
      </c>
    </row>
    <row r="555" spans="1:5">
      <c r="A555" s="170" t="s">
        <v>263</v>
      </c>
      <c r="B555" s="163">
        <v>1521.3</v>
      </c>
      <c r="C555" s="163">
        <v>300.108098466</v>
      </c>
      <c r="D555" s="163">
        <v>1221.191901534</v>
      </c>
      <c r="E555" s="171" t="s">
        <v>172</v>
      </c>
    </row>
    <row r="556" spans="1:5">
      <c r="A556" s="170" t="s">
        <v>129</v>
      </c>
      <c r="B556" s="163">
        <v>8936.61</v>
      </c>
      <c r="C556" s="163">
        <v>1762.9323827202002</v>
      </c>
      <c r="D556" s="163">
        <v>7173.6776172798</v>
      </c>
      <c r="E556" s="171" t="s">
        <v>172</v>
      </c>
    </row>
    <row r="557" spans="1:5">
      <c r="A557" s="167" t="s">
        <v>130</v>
      </c>
      <c r="B557" s="159">
        <v>24568.389999999996</v>
      </c>
      <c r="C557" s="159">
        <v>-618.11311234439995</v>
      </c>
      <c r="D557" s="159">
        <v>25186.503112344402</v>
      </c>
    </row>
    <row r="558" spans="1:5">
      <c r="A558" s="170" t="s">
        <v>264</v>
      </c>
      <c r="B558" s="163">
        <v>1396.18</v>
      </c>
      <c r="C558" s="163">
        <v>221.55332592480002</v>
      </c>
      <c r="D558" s="163">
        <v>1174.6266740752001</v>
      </c>
      <c r="E558" s="171" t="s">
        <v>172</v>
      </c>
    </row>
    <row r="559" spans="1:5">
      <c r="A559" s="170" t="s">
        <v>241</v>
      </c>
      <c r="B559" s="163">
        <v>2366.0700000000002</v>
      </c>
      <c r="C559" s="163">
        <v>375.46066973519999</v>
      </c>
      <c r="D559" s="163">
        <v>1990.6093302648001</v>
      </c>
      <c r="E559" s="171" t="s">
        <v>172</v>
      </c>
    </row>
    <row r="560" spans="1:5">
      <c r="A560" s="167" t="s">
        <v>157</v>
      </c>
      <c r="B560" s="159">
        <v>12145.9</v>
      </c>
      <c r="C560" s="159">
        <v>1927.376514024</v>
      </c>
      <c r="D560" s="159">
        <v>10218.523485976</v>
      </c>
    </row>
    <row r="561" spans="1:4">
      <c r="A561" s="167" t="s">
        <v>158</v>
      </c>
      <c r="B561" s="159">
        <v>1152849.6599999999</v>
      </c>
      <c r="C561" s="159">
        <v>182940.36332297762</v>
      </c>
      <c r="D561" s="159">
        <v>969909.29667702224</v>
      </c>
    </row>
    <row r="562" spans="1:4">
      <c r="A562" s="167" t="s">
        <v>109</v>
      </c>
      <c r="B562" s="159">
        <v>293110.39</v>
      </c>
      <c r="C562" s="159">
        <v>46512.327756890401</v>
      </c>
      <c r="D562" s="159">
        <v>246598.06224310963</v>
      </c>
    </row>
    <row r="563" spans="1:4">
      <c r="A563" s="167" t="s">
        <v>121</v>
      </c>
      <c r="B563" s="159">
        <v>295312.40000000002</v>
      </c>
      <c r="C563" s="159">
        <v>58256.519304168003</v>
      </c>
      <c r="D563" s="159">
        <v>237055.88069583202</v>
      </c>
    </row>
    <row r="564" spans="1:4">
      <c r="A564" s="167" t="s">
        <v>159</v>
      </c>
      <c r="B564" s="159">
        <v>210735.21000000002</v>
      </c>
      <c r="C564" s="159">
        <v>-1482.1386642678001</v>
      </c>
      <c r="D564" s="159">
        <v>212217.3486642678</v>
      </c>
    </row>
    <row r="565" spans="1:4">
      <c r="A565" s="167" t="s">
        <v>122</v>
      </c>
      <c r="B565" s="159">
        <v>82009.680000000008</v>
      </c>
      <c r="C565" s="159">
        <v>16178.1168215376</v>
      </c>
      <c r="D565" s="159">
        <v>65831.563178462413</v>
      </c>
    </row>
    <row r="566" spans="1:4">
      <c r="A566" s="167" t="s">
        <v>115</v>
      </c>
      <c r="B566" s="159">
        <v>139982.23000000001</v>
      </c>
      <c r="C566" s="159">
        <v>27614.4092975286</v>
      </c>
      <c r="D566" s="159">
        <v>112367.82070247141</v>
      </c>
    </row>
    <row r="567" spans="1:4">
      <c r="A567" s="166" t="s">
        <v>265</v>
      </c>
      <c r="B567" s="159">
        <v>16518578.500000002</v>
      </c>
      <c r="C567" s="159">
        <v>2543747.023101755</v>
      </c>
      <c r="D567" s="159">
        <v>13974831.476898247</v>
      </c>
    </row>
    <row r="568" spans="1:4">
      <c r="A568" s="167" t="s">
        <v>227</v>
      </c>
      <c r="B568" s="159">
        <v>1140314.22</v>
      </c>
      <c r="C568" s="159">
        <v>191624.6960632944</v>
      </c>
      <c r="D568" s="159">
        <v>948689.52393670555</v>
      </c>
    </row>
    <row r="569" spans="1:4">
      <c r="A569" s="167" t="s">
        <v>150</v>
      </c>
      <c r="B569" s="159">
        <v>5419861.7699999996</v>
      </c>
      <c r="C569" s="159">
        <v>910783.48946777033</v>
      </c>
      <c r="D569" s="159">
        <v>4509078.2805322297</v>
      </c>
    </row>
    <row r="570" spans="1:4">
      <c r="A570" s="167" t="s">
        <v>192</v>
      </c>
      <c r="B570" s="159">
        <v>193075.5</v>
      </c>
      <c r="C570" s="159">
        <v>32445.472796760001</v>
      </c>
      <c r="D570" s="159">
        <v>160630.02720324</v>
      </c>
    </row>
    <row r="571" spans="1:4">
      <c r="A571" s="167" t="s">
        <v>106</v>
      </c>
      <c r="B571" s="159">
        <v>491125.77</v>
      </c>
      <c r="C571" s="159">
        <v>66388.618447085697</v>
      </c>
      <c r="D571" s="159">
        <v>424737.15155291429</v>
      </c>
    </row>
    <row r="572" spans="1:4">
      <c r="A572" s="167" t="s">
        <v>215</v>
      </c>
      <c r="B572" s="159">
        <v>451171.94</v>
      </c>
      <c r="C572" s="159">
        <v>75817.423266708793</v>
      </c>
      <c r="D572" s="159">
        <v>375354.51673329121</v>
      </c>
    </row>
    <row r="573" spans="1:4">
      <c r="A573" s="167" t="s">
        <v>216</v>
      </c>
      <c r="B573" s="159">
        <v>1486831.96</v>
      </c>
      <c r="C573" s="159">
        <v>249855.4498708192</v>
      </c>
      <c r="D573" s="159">
        <v>1236976.5101291807</v>
      </c>
    </row>
    <row r="574" spans="1:4">
      <c r="A574" s="167" t="s">
        <v>194</v>
      </c>
      <c r="B574" s="159">
        <v>77825.38</v>
      </c>
      <c r="C574" s="159">
        <v>13078.206451297601</v>
      </c>
      <c r="D574" s="159">
        <v>64747.173548702405</v>
      </c>
    </row>
    <row r="575" spans="1:4">
      <c r="A575" s="167" t="s">
        <v>157</v>
      </c>
      <c r="B575" s="159">
        <v>1096983.24</v>
      </c>
      <c r="C575" s="159">
        <v>148286.25621336841</v>
      </c>
      <c r="D575" s="159">
        <v>948696.98378663161</v>
      </c>
    </row>
    <row r="576" spans="1:4">
      <c r="A576" s="167" t="s">
        <v>158</v>
      </c>
      <c r="B576" s="159">
        <v>4517965.1399999997</v>
      </c>
      <c r="C576" s="159">
        <v>610722.3081303474</v>
      </c>
      <c r="D576" s="159">
        <v>3907242.8318696525</v>
      </c>
    </row>
    <row r="577" spans="1:5">
      <c r="A577" s="167" t="s">
        <v>159</v>
      </c>
      <c r="B577" s="159">
        <v>180994.27</v>
      </c>
      <c r="C577" s="159">
        <v>-1009.5914678881001</v>
      </c>
      <c r="D577" s="159">
        <v>182003.86146788808</v>
      </c>
    </row>
    <row r="578" spans="1:5">
      <c r="A578" s="167" t="s">
        <v>122</v>
      </c>
      <c r="B578" s="159">
        <v>451859.73</v>
      </c>
      <c r="C578" s="159">
        <v>75933.003294909606</v>
      </c>
      <c r="D578" s="159">
        <v>375926.72670509038</v>
      </c>
    </row>
    <row r="579" spans="1:5">
      <c r="A579" s="167" t="s">
        <v>115</v>
      </c>
      <c r="B579" s="159">
        <v>1010569.58</v>
      </c>
      <c r="C579" s="159">
        <v>169821.69056728159</v>
      </c>
      <c r="D579" s="159">
        <v>840747.8894327184</v>
      </c>
    </row>
    <row r="580" spans="1:5">
      <c r="A580" s="166" t="s">
        <v>266</v>
      </c>
      <c r="B580" s="159">
        <v>4970490.75</v>
      </c>
      <c r="C580" s="159">
        <v>412419.08837109932</v>
      </c>
      <c r="D580" s="159">
        <v>4558071.661628901</v>
      </c>
    </row>
    <row r="581" spans="1:5">
      <c r="A581" s="170" t="s">
        <v>267</v>
      </c>
      <c r="B581" s="163">
        <v>133076.70000000001</v>
      </c>
      <c r="C581" s="163">
        <v>14584.527628829999</v>
      </c>
      <c r="D581" s="163">
        <v>118492.17237117002</v>
      </c>
      <c r="E581" s="171" t="s">
        <v>172</v>
      </c>
    </row>
    <row r="582" spans="1:5">
      <c r="A582" s="170" t="s">
        <v>150</v>
      </c>
      <c r="B582" s="163">
        <v>1596197.42</v>
      </c>
      <c r="C582" s="163">
        <v>174935.09662515801</v>
      </c>
      <c r="D582" s="163">
        <v>1421262.3233748418</v>
      </c>
      <c r="E582" s="171" t="s">
        <v>172</v>
      </c>
    </row>
    <row r="583" spans="1:5">
      <c r="A583" s="170" t="s">
        <v>193</v>
      </c>
      <c r="B583" s="163">
        <v>144640.9</v>
      </c>
      <c r="C583" s="163">
        <v>12751.329121876999</v>
      </c>
      <c r="D583" s="163">
        <v>131889.57087812299</v>
      </c>
      <c r="E583" s="171" t="s">
        <v>172</v>
      </c>
    </row>
    <row r="584" spans="1:5">
      <c r="A584" s="170" t="s">
        <v>225</v>
      </c>
      <c r="B584" s="163">
        <v>335832.67</v>
      </c>
      <c r="C584" s="163">
        <v>36805.547885382999</v>
      </c>
      <c r="D584" s="163">
        <v>299027.12211461697</v>
      </c>
      <c r="E584" s="171" t="s">
        <v>172</v>
      </c>
    </row>
    <row r="585" spans="1:5">
      <c r="A585" s="170" t="s">
        <v>197</v>
      </c>
      <c r="B585" s="163">
        <v>1630622.47</v>
      </c>
      <c r="C585" s="163">
        <v>143753.2799401691</v>
      </c>
      <c r="D585" s="163">
        <v>1486869.1900598309</v>
      </c>
      <c r="E585" s="171" t="s">
        <v>172</v>
      </c>
    </row>
    <row r="586" spans="1:5">
      <c r="A586" s="170" t="s">
        <v>159</v>
      </c>
      <c r="B586" s="163">
        <v>832498.87999999989</v>
      </c>
      <c r="C586" s="163">
        <v>-3028.5143755968002</v>
      </c>
      <c r="D586" s="163">
        <v>835527.39437559689</v>
      </c>
      <c r="E586" s="171" t="s">
        <v>172</v>
      </c>
    </row>
    <row r="587" spans="1:5">
      <c r="A587" s="170" t="s">
        <v>115</v>
      </c>
      <c r="B587" s="163">
        <v>297621.71000000002</v>
      </c>
      <c r="C587" s="163">
        <v>32617.821545278999</v>
      </c>
      <c r="D587" s="163">
        <v>265003.88845472102</v>
      </c>
      <c r="E587" s="171" t="s">
        <v>172</v>
      </c>
    </row>
    <row r="588" spans="1:5">
      <c r="A588" s="166" t="s">
        <v>268</v>
      </c>
      <c r="B588" s="159">
        <v>5851934.1199999992</v>
      </c>
      <c r="C588" s="159">
        <v>761238.29819275951</v>
      </c>
      <c r="D588" s="159">
        <v>5090695.8218072411</v>
      </c>
    </row>
    <row r="589" spans="1:5">
      <c r="A589" s="167" t="s">
        <v>165</v>
      </c>
      <c r="B589" s="159">
        <v>100572.22</v>
      </c>
      <c r="C589" s="159">
        <v>13330.4585465086</v>
      </c>
      <c r="D589" s="159">
        <v>87241.761453491403</v>
      </c>
    </row>
    <row r="590" spans="1:5">
      <c r="A590" s="167" t="s">
        <v>269</v>
      </c>
      <c r="B590" s="159">
        <v>353849.87</v>
      </c>
      <c r="C590" s="159">
        <v>46901.4308695031</v>
      </c>
      <c r="D590" s="159">
        <v>306948.43913049687</v>
      </c>
    </row>
    <row r="591" spans="1:5">
      <c r="A591" s="167" t="s">
        <v>168</v>
      </c>
      <c r="B591" s="159">
        <v>323716.76</v>
      </c>
      <c r="C591" s="159">
        <v>42907.403754138802</v>
      </c>
      <c r="D591" s="159">
        <v>280809.35624586121</v>
      </c>
    </row>
    <row r="592" spans="1:5">
      <c r="A592" s="167" t="s">
        <v>169</v>
      </c>
      <c r="B592" s="159">
        <v>117858.04000000001</v>
      </c>
      <c r="C592" s="159">
        <v>15621.6270913852</v>
      </c>
      <c r="D592" s="159">
        <v>102236.4129086148</v>
      </c>
    </row>
    <row r="593" spans="1:5">
      <c r="A593" s="167" t="s">
        <v>170</v>
      </c>
      <c r="B593" s="159">
        <v>51483.03</v>
      </c>
      <c r="C593" s="159">
        <v>5313.3117742833001</v>
      </c>
      <c r="D593" s="159">
        <v>46169.718225716701</v>
      </c>
    </row>
    <row r="594" spans="1:5">
      <c r="A594" s="170" t="s">
        <v>171</v>
      </c>
      <c r="B594" s="163">
        <v>1002207.97</v>
      </c>
      <c r="C594" s="163">
        <v>132838.78787865609</v>
      </c>
      <c r="D594" s="163">
        <v>869369.18212134391</v>
      </c>
      <c r="E594" s="171" t="s">
        <v>172</v>
      </c>
    </row>
    <row r="595" spans="1:5">
      <c r="A595" s="167" t="s">
        <v>174</v>
      </c>
      <c r="B595" s="159">
        <v>94757.86</v>
      </c>
      <c r="C595" s="159">
        <v>12559.787630081801</v>
      </c>
      <c r="D595" s="159">
        <v>82198.072369918198</v>
      </c>
    </row>
    <row r="596" spans="1:5">
      <c r="A596" s="167" t="s">
        <v>175</v>
      </c>
      <c r="B596" s="159">
        <v>117858.04000000001</v>
      </c>
      <c r="C596" s="159">
        <v>15621.6270913852</v>
      </c>
      <c r="D596" s="159">
        <v>102236.4129086148</v>
      </c>
    </row>
    <row r="597" spans="1:5">
      <c r="A597" s="167" t="s">
        <v>107</v>
      </c>
      <c r="B597" s="159">
        <v>0</v>
      </c>
      <c r="C597" s="159">
        <v>0</v>
      </c>
      <c r="D597" s="159">
        <v>0</v>
      </c>
    </row>
    <row r="598" spans="1:5">
      <c r="A598" s="167" t="s">
        <v>177</v>
      </c>
      <c r="B598" s="159">
        <v>34571.69</v>
      </c>
      <c r="C598" s="159">
        <v>3567.9750693359001</v>
      </c>
      <c r="D598" s="159">
        <v>31003.7149306641</v>
      </c>
    </row>
    <row r="599" spans="1:5">
      <c r="A599" s="167" t="s">
        <v>270</v>
      </c>
      <c r="B599" s="159">
        <v>377145.74</v>
      </c>
      <c r="C599" s="159">
        <v>49989.208282986205</v>
      </c>
      <c r="D599" s="159">
        <v>327156.5317170138</v>
      </c>
    </row>
    <row r="600" spans="1:5">
      <c r="A600" s="167" t="s">
        <v>180</v>
      </c>
      <c r="B600" s="159">
        <v>133572.45000000001</v>
      </c>
      <c r="C600" s="159">
        <v>17704.511322118502</v>
      </c>
      <c r="D600" s="159">
        <v>115867.93867788151</v>
      </c>
    </row>
    <row r="601" spans="1:5">
      <c r="A601" s="167" t="s">
        <v>153</v>
      </c>
      <c r="B601" s="159">
        <v>45563.57</v>
      </c>
      <c r="C601" s="159">
        <v>-167.5500046896</v>
      </c>
      <c r="D601" s="159">
        <v>45731.120004689597</v>
      </c>
    </row>
    <row r="602" spans="1:5">
      <c r="A602" s="167" t="s">
        <v>271</v>
      </c>
      <c r="B602" s="159">
        <v>2322.46</v>
      </c>
      <c r="C602" s="159">
        <v>307.83308507979996</v>
      </c>
      <c r="D602" s="159">
        <v>2014.6269149202001</v>
      </c>
    </row>
    <row r="603" spans="1:5">
      <c r="A603" s="167" t="s">
        <v>272</v>
      </c>
      <c r="B603" s="159">
        <v>1751685.83</v>
      </c>
      <c r="C603" s="159">
        <v>232179.17774233792</v>
      </c>
      <c r="D603" s="159">
        <v>1519506.6522576623</v>
      </c>
    </row>
    <row r="604" spans="1:5">
      <c r="A604" s="167" t="s">
        <v>185</v>
      </c>
      <c r="B604" s="159">
        <v>8270.16</v>
      </c>
      <c r="C604" s="159">
        <v>758.89221103199998</v>
      </c>
      <c r="D604" s="159">
        <v>7511.2677889679999</v>
      </c>
    </row>
    <row r="605" spans="1:5">
      <c r="A605" s="167" t="s">
        <v>186</v>
      </c>
      <c r="B605" s="159">
        <v>182129.96</v>
      </c>
      <c r="C605" s="159">
        <v>18796.7425560956</v>
      </c>
      <c r="D605" s="159">
        <v>163333.2174439044</v>
      </c>
    </row>
    <row r="606" spans="1:5">
      <c r="A606" s="167" t="s">
        <v>201</v>
      </c>
      <c r="B606" s="159">
        <v>848577.89</v>
      </c>
      <c r="C606" s="159">
        <v>112475.71532306571</v>
      </c>
      <c r="D606" s="159">
        <v>736102.17467693426</v>
      </c>
    </row>
    <row r="607" spans="1:5">
      <c r="A607" s="167" t="s">
        <v>133</v>
      </c>
      <c r="B607" s="159">
        <v>235716.13</v>
      </c>
      <c r="C607" s="159">
        <v>31243.260810076903</v>
      </c>
      <c r="D607" s="159">
        <v>204472.86918992311</v>
      </c>
    </row>
    <row r="608" spans="1:5">
      <c r="A608" s="170" t="s">
        <v>273</v>
      </c>
      <c r="B608" s="163">
        <v>70074.45</v>
      </c>
      <c r="C608" s="163">
        <v>9288.0971593784998</v>
      </c>
      <c r="D608" s="163">
        <v>60786.352840621497</v>
      </c>
      <c r="E608" s="171" t="s">
        <v>172</v>
      </c>
    </row>
    <row r="609" spans="1:4">
      <c r="A609" s="166" t="s">
        <v>274</v>
      </c>
      <c r="B609" s="159">
        <v>2939857.5599999996</v>
      </c>
      <c r="C609" s="159">
        <v>79732.024447630014</v>
      </c>
      <c r="D609" s="159">
        <v>2860125.5355523704</v>
      </c>
    </row>
    <row r="610" spans="1:4">
      <c r="A610" s="167" t="s">
        <v>165</v>
      </c>
      <c r="B610" s="159">
        <v>13431.49</v>
      </c>
      <c r="C610" s="159">
        <v>410.83664057929997</v>
      </c>
      <c r="D610" s="159">
        <v>13020.653359420699</v>
      </c>
    </row>
    <row r="611" spans="1:4">
      <c r="A611" s="167" t="s">
        <v>166</v>
      </c>
      <c r="B611" s="159">
        <v>24867.54</v>
      </c>
      <c r="C611" s="159">
        <v>760.63762047779994</v>
      </c>
      <c r="D611" s="159">
        <v>24106.902379522202</v>
      </c>
    </row>
    <row r="612" spans="1:4">
      <c r="A612" s="167" t="s">
        <v>275</v>
      </c>
      <c r="B612" s="159">
        <v>8142.33</v>
      </c>
      <c r="C612" s="159">
        <v>249.0540888381</v>
      </c>
      <c r="D612" s="159">
        <v>7893.2759111618998</v>
      </c>
    </row>
    <row r="613" spans="1:4">
      <c r="A613" s="167" t="s">
        <v>167</v>
      </c>
      <c r="B613" s="159">
        <v>388532.15</v>
      </c>
      <c r="C613" s="159">
        <v>11884.254335375501</v>
      </c>
      <c r="D613" s="159">
        <v>376647.89566462452</v>
      </c>
    </row>
    <row r="614" spans="1:4">
      <c r="A614" s="167" t="s">
        <v>168</v>
      </c>
      <c r="B614" s="159">
        <v>120008.52</v>
      </c>
      <c r="C614" s="159">
        <v>3670.7690060964001</v>
      </c>
      <c r="D614" s="159">
        <v>116337.75099390361</v>
      </c>
    </row>
    <row r="615" spans="1:4">
      <c r="A615" s="167" t="s">
        <v>169</v>
      </c>
      <c r="B615" s="159">
        <v>48369.950000000004</v>
      </c>
      <c r="C615" s="159">
        <v>1479.5192315214999</v>
      </c>
      <c r="D615" s="159">
        <v>46890.430768478502</v>
      </c>
    </row>
    <row r="616" spans="1:4">
      <c r="A616" s="167" t="s">
        <v>170</v>
      </c>
      <c r="B616" s="159">
        <v>418144.29000000004</v>
      </c>
      <c r="C616" s="159">
        <v>9958.7585714424004</v>
      </c>
      <c r="D616" s="159">
        <v>408185.53142855765</v>
      </c>
    </row>
    <row r="617" spans="1:4">
      <c r="A617" s="167" t="s">
        <v>174</v>
      </c>
      <c r="B617" s="159">
        <v>75023.48</v>
      </c>
      <c r="C617" s="159">
        <v>2294.7859461436001</v>
      </c>
      <c r="D617" s="159">
        <v>72728.694053856394</v>
      </c>
    </row>
    <row r="618" spans="1:4">
      <c r="A618" s="167" t="s">
        <v>227</v>
      </c>
      <c r="B618" s="159">
        <v>1725.74</v>
      </c>
      <c r="C618" s="159">
        <v>52.786193051799998</v>
      </c>
      <c r="D618" s="159">
        <v>1672.9538069482001</v>
      </c>
    </row>
    <row r="619" spans="1:4">
      <c r="A619" s="167" t="s">
        <v>175</v>
      </c>
      <c r="B619" s="159">
        <v>66596.160000000003</v>
      </c>
      <c r="C619" s="159">
        <v>2037.0147057311999</v>
      </c>
      <c r="D619" s="159">
        <v>64559.145294268805</v>
      </c>
    </row>
    <row r="620" spans="1:4">
      <c r="A620" s="167" t="s">
        <v>176</v>
      </c>
      <c r="B620" s="159">
        <v>210054.29</v>
      </c>
      <c r="C620" s="159">
        <v>6425.0502991753001</v>
      </c>
      <c r="D620" s="159">
        <v>203629.23970082472</v>
      </c>
    </row>
    <row r="621" spans="1:4">
      <c r="A621" s="167" t="s">
        <v>107</v>
      </c>
      <c r="B621" s="159">
        <v>0</v>
      </c>
      <c r="C621" s="159">
        <v>0</v>
      </c>
      <c r="D621" s="159">
        <v>0</v>
      </c>
    </row>
    <row r="622" spans="1:4">
      <c r="A622" s="167" t="s">
        <v>177</v>
      </c>
      <c r="B622" s="159">
        <v>27454.89</v>
      </c>
      <c r="C622" s="159">
        <v>839.77836971729994</v>
      </c>
      <c r="D622" s="159">
        <v>26615.111630282699</v>
      </c>
    </row>
    <row r="623" spans="1:4">
      <c r="A623" s="167" t="s">
        <v>178</v>
      </c>
      <c r="B623" s="159">
        <v>240257.60000000003</v>
      </c>
      <c r="C623" s="159">
        <v>7348.896158032001</v>
      </c>
      <c r="D623" s="159">
        <v>232908.70384196803</v>
      </c>
    </row>
    <row r="624" spans="1:4">
      <c r="A624" s="167" t="s">
        <v>179</v>
      </c>
      <c r="B624" s="159">
        <v>36857.54</v>
      </c>
      <c r="C624" s="159">
        <v>1127.3825847778</v>
      </c>
      <c r="D624" s="159">
        <v>35730.157415222202</v>
      </c>
    </row>
    <row r="625" spans="1:4">
      <c r="A625" s="167" t="s">
        <v>180</v>
      </c>
      <c r="B625" s="159">
        <v>114003.18000000001</v>
      </c>
      <c r="C625" s="159">
        <v>3487.0802484726</v>
      </c>
      <c r="D625" s="159">
        <v>110516.09975152741</v>
      </c>
    </row>
    <row r="626" spans="1:4">
      <c r="A626" s="167" t="s">
        <v>153</v>
      </c>
      <c r="B626" s="159">
        <v>188661.51</v>
      </c>
      <c r="C626" s="159">
        <v>-587.04292774620001</v>
      </c>
      <c r="D626" s="159">
        <v>189248.5529277462</v>
      </c>
    </row>
    <row r="627" spans="1:4">
      <c r="A627" s="167" t="s">
        <v>181</v>
      </c>
      <c r="B627" s="159">
        <v>30134.5</v>
      </c>
      <c r="C627" s="159">
        <v>921.74112816499996</v>
      </c>
      <c r="D627" s="159">
        <v>29212.758871835002</v>
      </c>
    </row>
    <row r="628" spans="1:4">
      <c r="A628" s="167" t="s">
        <v>185</v>
      </c>
      <c r="B628" s="159">
        <v>2130.3200000000002</v>
      </c>
      <c r="C628" s="159">
        <v>65.161312122399991</v>
      </c>
      <c r="D628" s="159">
        <v>2065.1586878776002</v>
      </c>
    </row>
    <row r="629" spans="1:4">
      <c r="A629" s="167" t="s">
        <v>186</v>
      </c>
      <c r="B629" s="159">
        <v>147994.94</v>
      </c>
      <c r="C629" s="159">
        <v>3524.7303682063998</v>
      </c>
      <c r="D629" s="159">
        <v>144470.20963179361</v>
      </c>
    </row>
    <row r="630" spans="1:4">
      <c r="A630" s="167" t="s">
        <v>187</v>
      </c>
      <c r="B630" s="159">
        <v>347759.1</v>
      </c>
      <c r="C630" s="159">
        <v>10637.105814387</v>
      </c>
      <c r="D630" s="159">
        <v>337121.99418561294</v>
      </c>
    </row>
    <row r="631" spans="1:4">
      <c r="A631" s="167" t="s">
        <v>133</v>
      </c>
      <c r="B631" s="159">
        <v>311342.75</v>
      </c>
      <c r="C631" s="159">
        <v>9523.2181596175014</v>
      </c>
      <c r="D631" s="159">
        <v>301819.53184038249</v>
      </c>
    </row>
    <row r="632" spans="1:4">
      <c r="A632" s="167" t="s">
        <v>276</v>
      </c>
      <c r="B632" s="159">
        <v>105408.53</v>
      </c>
      <c r="C632" s="159">
        <v>3224.1907899721</v>
      </c>
      <c r="D632" s="159">
        <v>102184.3392100279</v>
      </c>
    </row>
    <row r="633" spans="1:4">
      <c r="A633" s="167" t="s">
        <v>190</v>
      </c>
      <c r="B633" s="159">
        <v>12956.76</v>
      </c>
      <c r="C633" s="159">
        <v>396.31580347319999</v>
      </c>
      <c r="D633" s="159">
        <v>12560.4441965268</v>
      </c>
    </row>
    <row r="634" spans="1:4">
      <c r="A634" s="166" t="s">
        <v>277</v>
      </c>
      <c r="B634" s="159">
        <v>0</v>
      </c>
      <c r="C634" s="159">
        <v>0</v>
      </c>
      <c r="D634" s="159">
        <v>0</v>
      </c>
    </row>
    <row r="635" spans="1:4">
      <c r="A635" s="167" t="s">
        <v>210</v>
      </c>
      <c r="B635" s="159">
        <v>0</v>
      </c>
      <c r="C635" s="159">
        <v>0</v>
      </c>
      <c r="D635" s="159">
        <v>0</v>
      </c>
    </row>
    <row r="636" spans="1:4">
      <c r="A636" s="167" t="s">
        <v>106</v>
      </c>
      <c r="B636" s="159">
        <v>0</v>
      </c>
      <c r="C636" s="159">
        <v>0</v>
      </c>
      <c r="D636" s="159">
        <v>0</v>
      </c>
    </row>
    <row r="637" spans="1:4">
      <c r="A637" s="167" t="s">
        <v>278</v>
      </c>
      <c r="B637" s="159">
        <v>0</v>
      </c>
      <c r="C637" s="159">
        <v>0</v>
      </c>
      <c r="D637" s="159">
        <v>0</v>
      </c>
    </row>
    <row r="638" spans="1:4">
      <c r="A638" s="167" t="s">
        <v>109</v>
      </c>
      <c r="B638" s="159">
        <v>0</v>
      </c>
      <c r="C638" s="159">
        <v>0</v>
      </c>
      <c r="D638" s="159">
        <v>0</v>
      </c>
    </row>
    <row r="639" spans="1:4">
      <c r="A639" s="167" t="s">
        <v>121</v>
      </c>
      <c r="B639" s="159">
        <v>0</v>
      </c>
      <c r="C639" s="159">
        <v>0</v>
      </c>
      <c r="D639" s="159">
        <v>0</v>
      </c>
    </row>
    <row r="640" spans="1:4">
      <c r="A640" s="167" t="s">
        <v>115</v>
      </c>
      <c r="B640" s="159">
        <v>0</v>
      </c>
      <c r="C640" s="159">
        <v>0</v>
      </c>
      <c r="D640" s="159">
        <v>0</v>
      </c>
    </row>
    <row r="641" spans="1:4">
      <c r="A641" s="166" t="s">
        <v>279</v>
      </c>
      <c r="B641" s="159">
        <v>79059.77</v>
      </c>
      <c r="C641" s="159">
        <v>11308.676967917801</v>
      </c>
      <c r="D641" s="159">
        <v>67751.093032082208</v>
      </c>
    </row>
    <row r="642" spans="1:4">
      <c r="A642" s="167" t="s">
        <v>210</v>
      </c>
      <c r="B642" s="159">
        <v>20619.600000000002</v>
      </c>
      <c r="C642" s="159">
        <v>1657.1898289440001</v>
      </c>
      <c r="D642" s="159">
        <v>18962.410171056003</v>
      </c>
    </row>
    <row r="643" spans="1:4">
      <c r="A643" s="167" t="s">
        <v>106</v>
      </c>
      <c r="B643" s="159">
        <v>12294.95</v>
      </c>
      <c r="C643" s="159">
        <v>2384.5926428025</v>
      </c>
      <c r="D643" s="159">
        <v>9910.3573571975012</v>
      </c>
    </row>
    <row r="644" spans="1:4">
      <c r="A644" s="167" t="s">
        <v>107</v>
      </c>
      <c r="B644" s="159">
        <v>0</v>
      </c>
      <c r="C644" s="159">
        <v>0</v>
      </c>
      <c r="D644" s="159">
        <v>0</v>
      </c>
    </row>
    <row r="645" spans="1:4">
      <c r="A645" s="167" t="s">
        <v>278</v>
      </c>
      <c r="B645" s="159">
        <v>30999.81</v>
      </c>
      <c r="C645" s="159">
        <v>3097.2840165300004</v>
      </c>
      <c r="D645" s="159">
        <v>27902.525983470001</v>
      </c>
    </row>
    <row r="646" spans="1:4">
      <c r="A646" s="167" t="s">
        <v>109</v>
      </c>
      <c r="B646" s="159">
        <v>3376.75</v>
      </c>
      <c r="C646" s="159">
        <v>853.37607572750005</v>
      </c>
      <c r="D646" s="159">
        <v>2523.3739242725001</v>
      </c>
    </row>
    <row r="647" spans="1:4">
      <c r="A647" s="167" t="s">
        <v>121</v>
      </c>
      <c r="B647" s="159">
        <v>11315.210000000001</v>
      </c>
      <c r="C647" s="159">
        <v>3206.9041400213</v>
      </c>
      <c r="D647" s="159">
        <v>8108.3058599786991</v>
      </c>
    </row>
    <row r="648" spans="1:4">
      <c r="A648" s="167" t="s">
        <v>115</v>
      </c>
      <c r="B648" s="159">
        <v>453.45</v>
      </c>
      <c r="C648" s="159">
        <v>109.3302638925</v>
      </c>
      <c r="D648" s="159">
        <v>344.11973610749999</v>
      </c>
    </row>
    <row r="649" spans="1:4">
      <c r="A649" s="166" t="s">
        <v>280</v>
      </c>
      <c r="B649" s="159">
        <v>0</v>
      </c>
      <c r="C649" s="159">
        <v>0</v>
      </c>
      <c r="D649" s="159">
        <v>0</v>
      </c>
    </row>
    <row r="650" spans="1:4">
      <c r="A650" s="167" t="s">
        <v>106</v>
      </c>
      <c r="B650" s="159">
        <v>0</v>
      </c>
      <c r="C650" s="159">
        <v>0</v>
      </c>
      <c r="D650" s="159">
        <v>0</v>
      </c>
    </row>
    <row r="651" spans="1:4">
      <c r="A651" s="167" t="s">
        <v>193</v>
      </c>
      <c r="B651" s="159">
        <v>0</v>
      </c>
      <c r="C651" s="159">
        <v>0</v>
      </c>
      <c r="D651" s="159">
        <v>0</v>
      </c>
    </row>
    <row r="652" spans="1:4">
      <c r="A652" s="167" t="s">
        <v>228</v>
      </c>
      <c r="B652" s="159">
        <v>0</v>
      </c>
      <c r="C652" s="159">
        <v>0</v>
      </c>
      <c r="D652" s="159">
        <v>0</v>
      </c>
    </row>
    <row r="653" spans="1:4">
      <c r="A653" s="167" t="s">
        <v>281</v>
      </c>
      <c r="B653" s="159">
        <v>0</v>
      </c>
      <c r="C653" s="159">
        <v>0</v>
      </c>
      <c r="D653" s="159">
        <v>0</v>
      </c>
    </row>
    <row r="654" spans="1:4">
      <c r="A654" s="167" t="s">
        <v>157</v>
      </c>
      <c r="B654" s="159">
        <v>0</v>
      </c>
      <c r="C654" s="159">
        <v>0</v>
      </c>
      <c r="D654" s="159">
        <v>0</v>
      </c>
    </row>
    <row r="655" spans="1:4">
      <c r="A655" s="166" t="s">
        <v>282</v>
      </c>
      <c r="B655" s="159">
        <v>0</v>
      </c>
      <c r="C655" s="159">
        <v>0</v>
      </c>
      <c r="D655" s="159">
        <v>0</v>
      </c>
    </row>
    <row r="656" spans="1:4">
      <c r="A656" s="167" t="s">
        <v>106</v>
      </c>
      <c r="B656" s="159">
        <v>0</v>
      </c>
      <c r="C656" s="159">
        <v>0</v>
      </c>
      <c r="D656" s="159">
        <v>0</v>
      </c>
    </row>
    <row r="657" spans="1:4">
      <c r="A657" s="167" t="s">
        <v>109</v>
      </c>
      <c r="B657" s="159">
        <v>0</v>
      </c>
      <c r="C657" s="159">
        <v>0</v>
      </c>
      <c r="D657" s="159">
        <v>0</v>
      </c>
    </row>
    <row r="658" spans="1:4">
      <c r="A658" s="167" t="s">
        <v>115</v>
      </c>
      <c r="B658" s="159">
        <v>0</v>
      </c>
      <c r="C658" s="159">
        <v>0</v>
      </c>
      <c r="D658" s="159">
        <v>0</v>
      </c>
    </row>
    <row r="659" spans="1:4">
      <c r="A659" s="166" t="s">
        <v>283</v>
      </c>
      <c r="B659" s="159">
        <v>0</v>
      </c>
      <c r="C659" s="159">
        <v>0</v>
      </c>
      <c r="D659" s="159">
        <v>0</v>
      </c>
    </row>
    <row r="660" spans="1:4">
      <c r="A660" s="167" t="s">
        <v>106</v>
      </c>
      <c r="B660" s="159">
        <v>0</v>
      </c>
      <c r="C660" s="159">
        <v>0</v>
      </c>
      <c r="D660" s="159">
        <v>0</v>
      </c>
    </row>
    <row r="661" spans="1:4">
      <c r="A661" s="167" t="s">
        <v>115</v>
      </c>
      <c r="B661" s="159">
        <v>0</v>
      </c>
      <c r="C661" s="159">
        <v>0</v>
      </c>
      <c r="D661" s="159">
        <v>0</v>
      </c>
    </row>
    <row r="662" spans="1:4">
      <c r="A662" s="166" t="s">
        <v>284</v>
      </c>
      <c r="B662" s="159">
        <v>0</v>
      </c>
      <c r="C662" s="159">
        <v>0</v>
      </c>
      <c r="D662" s="159">
        <v>0</v>
      </c>
    </row>
    <row r="663" spans="1:4">
      <c r="A663" s="167" t="s">
        <v>109</v>
      </c>
      <c r="B663" s="159">
        <v>0</v>
      </c>
      <c r="C663" s="159">
        <v>0</v>
      </c>
      <c r="D663" s="159">
        <v>0</v>
      </c>
    </row>
    <row r="664" spans="1:4">
      <c r="A664" s="166" t="s">
        <v>285</v>
      </c>
      <c r="B664" s="159">
        <v>0</v>
      </c>
      <c r="C664" s="159">
        <v>0</v>
      </c>
      <c r="D664" s="159">
        <v>0</v>
      </c>
    </row>
    <row r="665" spans="1:4">
      <c r="A665" s="167" t="s">
        <v>106</v>
      </c>
      <c r="B665" s="159">
        <v>0</v>
      </c>
      <c r="C665" s="159">
        <v>0</v>
      </c>
      <c r="D665" s="159">
        <v>0</v>
      </c>
    </row>
    <row r="666" spans="1:4">
      <c r="A666" s="166" t="s">
        <v>286</v>
      </c>
      <c r="B666" s="159">
        <v>11848665.890000002</v>
      </c>
      <c r="C666" s="159">
        <v>223404.47963303223</v>
      </c>
      <c r="D666" s="159">
        <v>11625261.410366969</v>
      </c>
    </row>
    <row r="667" spans="1:4">
      <c r="A667" s="167" t="s">
        <v>227</v>
      </c>
      <c r="B667" s="159">
        <v>366112.72000000003</v>
      </c>
      <c r="C667" s="159">
        <v>8024.8173874256008</v>
      </c>
      <c r="D667" s="159">
        <v>358087.90261257446</v>
      </c>
    </row>
    <row r="668" spans="1:4">
      <c r="A668" s="167" t="s">
        <v>150</v>
      </c>
      <c r="B668" s="159">
        <v>2854920.81</v>
      </c>
      <c r="C668" s="159">
        <v>62576.952135973806</v>
      </c>
      <c r="D668" s="159">
        <v>2792343.8578640264</v>
      </c>
    </row>
    <row r="669" spans="1:4">
      <c r="A669" s="167" t="s">
        <v>107</v>
      </c>
      <c r="B669" s="159">
        <v>0</v>
      </c>
      <c r="C669" s="159">
        <v>0</v>
      </c>
      <c r="D669" s="159">
        <v>0</v>
      </c>
    </row>
    <row r="670" spans="1:4">
      <c r="A670" s="167" t="s">
        <v>130</v>
      </c>
      <c r="B670" s="159">
        <v>35799.340000000004</v>
      </c>
      <c r="C670" s="159">
        <v>-737.18037094080012</v>
      </c>
      <c r="D670" s="159">
        <v>36536.520370940809</v>
      </c>
    </row>
    <row r="671" spans="1:4">
      <c r="A671" s="167" t="s">
        <v>287</v>
      </c>
      <c r="B671" s="159">
        <v>333104.78000000003</v>
      </c>
      <c r="C671" s="159">
        <v>5873.2068805737999</v>
      </c>
      <c r="D671" s="159">
        <v>327231.5731194262</v>
      </c>
    </row>
    <row r="672" spans="1:4">
      <c r="A672" s="167" t="s">
        <v>288</v>
      </c>
      <c r="B672" s="159">
        <v>50418.91</v>
      </c>
      <c r="C672" s="159">
        <v>888.9715996361</v>
      </c>
      <c r="D672" s="159">
        <v>49529.938400363906</v>
      </c>
    </row>
    <row r="673" spans="1:4">
      <c r="A673" s="167" t="s">
        <v>196</v>
      </c>
      <c r="B673" s="159">
        <v>7622151.2300000004</v>
      </c>
      <c r="C673" s="159">
        <v>134391.5600635033</v>
      </c>
      <c r="D673" s="159">
        <v>7487759.6699364968</v>
      </c>
    </row>
    <row r="674" spans="1:4">
      <c r="A674" s="167" t="s">
        <v>121</v>
      </c>
      <c r="B674" s="159">
        <v>565289.79</v>
      </c>
      <c r="C674" s="159">
        <v>12390.575601214199</v>
      </c>
      <c r="D674" s="159">
        <v>552899.21439878584</v>
      </c>
    </row>
    <row r="675" spans="1:4">
      <c r="A675" s="167" t="s">
        <v>289</v>
      </c>
      <c r="B675" s="159">
        <v>20868.310000000001</v>
      </c>
      <c r="C675" s="159">
        <v>-4.4236643537999996</v>
      </c>
      <c r="D675" s="159">
        <v>20872.7336643538</v>
      </c>
    </row>
    <row r="676" spans="1:4">
      <c r="A676" s="166" t="s">
        <v>290</v>
      </c>
      <c r="B676" s="159">
        <v>0</v>
      </c>
      <c r="C676" s="159">
        <v>0</v>
      </c>
      <c r="D676" s="159">
        <v>0</v>
      </c>
    </row>
    <row r="677" spans="1:4">
      <c r="A677" s="167" t="s">
        <v>192</v>
      </c>
      <c r="B677" s="159">
        <v>0</v>
      </c>
      <c r="C677" s="159">
        <v>0</v>
      </c>
      <c r="D677" s="159">
        <v>0</v>
      </c>
    </row>
    <row r="678" spans="1:4">
      <c r="A678" s="167" t="s">
        <v>193</v>
      </c>
      <c r="B678" s="159">
        <v>0</v>
      </c>
      <c r="C678" s="159">
        <v>0</v>
      </c>
      <c r="D678" s="159">
        <v>0</v>
      </c>
    </row>
    <row r="679" spans="1:4">
      <c r="A679" s="167" t="s">
        <v>157</v>
      </c>
      <c r="B679" s="159">
        <v>0</v>
      </c>
      <c r="C679" s="159">
        <v>0</v>
      </c>
      <c r="D679" s="159">
        <v>0</v>
      </c>
    </row>
    <row r="680" spans="1:4">
      <c r="A680" s="167" t="s">
        <v>158</v>
      </c>
      <c r="B680" s="159">
        <v>0</v>
      </c>
      <c r="C680" s="159">
        <v>0</v>
      </c>
      <c r="D680" s="159">
        <v>0</v>
      </c>
    </row>
    <row r="681" spans="1:4">
      <c r="A681" s="167" t="s">
        <v>197</v>
      </c>
      <c r="B681" s="159">
        <v>0</v>
      </c>
      <c r="C681" s="159">
        <v>0</v>
      </c>
      <c r="D681" s="159">
        <v>0</v>
      </c>
    </row>
    <row r="682" spans="1:4">
      <c r="A682" s="167" t="s">
        <v>109</v>
      </c>
      <c r="B682" s="159">
        <v>0</v>
      </c>
      <c r="C682" s="159">
        <v>0</v>
      </c>
      <c r="D682" s="159">
        <v>0</v>
      </c>
    </row>
    <row r="683" spans="1:4">
      <c r="A683" s="166" t="s">
        <v>291</v>
      </c>
      <c r="B683" s="159">
        <v>0</v>
      </c>
      <c r="C683" s="159">
        <v>0</v>
      </c>
      <c r="D683" s="159">
        <v>0</v>
      </c>
    </row>
    <row r="684" spans="1:4">
      <c r="A684" s="167" t="s">
        <v>103</v>
      </c>
      <c r="B684" s="159">
        <v>0</v>
      </c>
      <c r="C684" s="159">
        <v>0</v>
      </c>
      <c r="D684" s="159">
        <v>0</v>
      </c>
    </row>
    <row r="685" spans="1:4">
      <c r="A685" s="167" t="s">
        <v>193</v>
      </c>
      <c r="B685" s="159">
        <v>0</v>
      </c>
      <c r="C685" s="159">
        <v>0</v>
      </c>
      <c r="D685" s="159">
        <v>0</v>
      </c>
    </row>
    <row r="686" spans="1:4">
      <c r="A686" s="166" t="s">
        <v>292</v>
      </c>
      <c r="B686" s="159">
        <v>0</v>
      </c>
      <c r="C686" s="159">
        <v>0</v>
      </c>
      <c r="D686" s="159">
        <v>0</v>
      </c>
    </row>
    <row r="687" spans="1:4">
      <c r="A687" s="167" t="s">
        <v>192</v>
      </c>
      <c r="B687" s="159">
        <v>0</v>
      </c>
      <c r="C687" s="159">
        <v>0</v>
      </c>
      <c r="D687" s="159">
        <v>0</v>
      </c>
    </row>
    <row r="688" spans="1:4">
      <c r="A688" s="167" t="s">
        <v>106</v>
      </c>
      <c r="B688" s="159">
        <v>0</v>
      </c>
      <c r="C688" s="159">
        <v>0</v>
      </c>
      <c r="D688" s="159">
        <v>0</v>
      </c>
    </row>
    <row r="689" spans="1:4">
      <c r="A689" s="167" t="s">
        <v>115</v>
      </c>
      <c r="B689" s="159">
        <v>0</v>
      </c>
      <c r="C689" s="159">
        <v>0</v>
      </c>
      <c r="D689" s="159">
        <v>0</v>
      </c>
    </row>
    <row r="690" spans="1:4">
      <c r="A690" s="166" t="s">
        <v>293</v>
      </c>
      <c r="B690" s="159">
        <v>0</v>
      </c>
      <c r="C690" s="159">
        <v>0</v>
      </c>
      <c r="D690" s="159">
        <v>0</v>
      </c>
    </row>
    <row r="691" spans="1:4">
      <c r="A691" s="167" t="s">
        <v>106</v>
      </c>
      <c r="B691" s="159">
        <v>0</v>
      </c>
      <c r="C691" s="159">
        <v>0</v>
      </c>
      <c r="D691" s="159">
        <v>0</v>
      </c>
    </row>
    <row r="692" spans="1:4">
      <c r="A692" s="167" t="s">
        <v>158</v>
      </c>
      <c r="B692" s="159">
        <v>0</v>
      </c>
      <c r="C692" s="159">
        <v>0</v>
      </c>
      <c r="D692" s="159">
        <v>0</v>
      </c>
    </row>
    <row r="693" spans="1:4">
      <c r="A693" s="167" t="s">
        <v>109</v>
      </c>
      <c r="B693" s="159">
        <v>0</v>
      </c>
      <c r="C693" s="159">
        <v>0</v>
      </c>
      <c r="D693" s="159">
        <v>0</v>
      </c>
    </row>
    <row r="694" spans="1:4">
      <c r="A694" s="167" t="s">
        <v>115</v>
      </c>
      <c r="B694" s="159">
        <v>0</v>
      </c>
      <c r="C694" s="159">
        <v>0</v>
      </c>
      <c r="D694" s="159">
        <v>0</v>
      </c>
    </row>
    <row r="695" spans="1:4">
      <c r="A695" s="166" t="s">
        <v>294</v>
      </c>
      <c r="B695" s="159">
        <v>29934.95</v>
      </c>
      <c r="C695" s="159">
        <v>15508.0028560969</v>
      </c>
      <c r="D695" s="159">
        <v>14426.947143903099</v>
      </c>
    </row>
    <row r="696" spans="1:4">
      <c r="A696" s="167" t="s">
        <v>103</v>
      </c>
      <c r="B696" s="159">
        <v>1548.33</v>
      </c>
      <c r="C696" s="159">
        <v>409.4956296144</v>
      </c>
      <c r="D696" s="159">
        <v>1138.8343703855999</v>
      </c>
    </row>
    <row r="697" spans="1:4">
      <c r="A697" s="167" t="s">
        <v>114</v>
      </c>
      <c r="B697" s="159">
        <v>11160.31</v>
      </c>
      <c r="C697" s="159">
        <v>5952.4836997766006</v>
      </c>
      <c r="D697" s="159">
        <v>5207.8263002233989</v>
      </c>
    </row>
    <row r="698" spans="1:4">
      <c r="A698" s="167" t="s">
        <v>106</v>
      </c>
      <c r="B698" s="159">
        <v>1089.08</v>
      </c>
      <c r="C698" s="159">
        <v>553.88090698530004</v>
      </c>
      <c r="D698" s="159">
        <v>535.19909301470011</v>
      </c>
    </row>
    <row r="699" spans="1:4">
      <c r="A699" s="167" t="s">
        <v>109</v>
      </c>
      <c r="B699" s="159">
        <v>9915.5400000000009</v>
      </c>
      <c r="C699" s="159">
        <v>5033.7563482266005</v>
      </c>
      <c r="D699" s="159">
        <v>4881.7836517733995</v>
      </c>
    </row>
    <row r="700" spans="1:4">
      <c r="A700" s="167" t="s">
        <v>121</v>
      </c>
      <c r="B700" s="159">
        <v>-295.22000000000003</v>
      </c>
      <c r="C700" s="159">
        <v>-97.063562292599997</v>
      </c>
      <c r="D700" s="159">
        <v>-198.15643770740002</v>
      </c>
    </row>
    <row r="701" spans="1:4">
      <c r="A701" s="167" t="s">
        <v>122</v>
      </c>
      <c r="B701" s="159">
        <v>7394.71</v>
      </c>
      <c r="C701" s="159">
        <v>3944.0562797606003</v>
      </c>
      <c r="D701" s="159">
        <v>3450.6537202393997</v>
      </c>
    </row>
    <row r="702" spans="1:4">
      <c r="A702" s="167" t="s">
        <v>115</v>
      </c>
      <c r="B702" s="159">
        <v>-877.80000000000007</v>
      </c>
      <c r="C702" s="159">
        <v>-288.606445974</v>
      </c>
      <c r="D702" s="159">
        <v>-589.19355402600013</v>
      </c>
    </row>
    <row r="703" spans="1:4">
      <c r="A703" s="166" t="s">
        <v>295</v>
      </c>
      <c r="B703" s="159">
        <v>0</v>
      </c>
      <c r="C703" s="159">
        <v>0</v>
      </c>
      <c r="D703" s="159">
        <v>0</v>
      </c>
    </row>
    <row r="704" spans="1:4">
      <c r="A704" s="167" t="s">
        <v>193</v>
      </c>
      <c r="B704" s="159">
        <v>0</v>
      </c>
      <c r="C704" s="159">
        <v>0</v>
      </c>
      <c r="D704" s="159">
        <v>0</v>
      </c>
    </row>
    <row r="705" spans="1:4">
      <c r="A705" s="167" t="s">
        <v>156</v>
      </c>
      <c r="B705" s="159">
        <v>0</v>
      </c>
      <c r="C705" s="159">
        <v>0</v>
      </c>
      <c r="D705" s="159">
        <v>0</v>
      </c>
    </row>
    <row r="706" spans="1:4">
      <c r="A706" s="167" t="s">
        <v>158</v>
      </c>
      <c r="B706" s="159">
        <v>0</v>
      </c>
      <c r="C706" s="159">
        <v>0</v>
      </c>
      <c r="D706" s="159">
        <v>0</v>
      </c>
    </row>
    <row r="707" spans="1:4">
      <c r="A707" s="166" t="s">
        <v>296</v>
      </c>
      <c r="B707" s="159">
        <v>0</v>
      </c>
      <c r="C707" s="159">
        <v>0</v>
      </c>
      <c r="D707" s="159">
        <v>0</v>
      </c>
    </row>
    <row r="708" spans="1:4">
      <c r="A708" s="167" t="s">
        <v>163</v>
      </c>
      <c r="B708" s="159">
        <v>0</v>
      </c>
      <c r="C708" s="159">
        <v>0</v>
      </c>
      <c r="D708" s="159">
        <v>0</v>
      </c>
    </row>
    <row r="709" spans="1:4">
      <c r="A709" s="167" t="s">
        <v>241</v>
      </c>
      <c r="B709" s="159">
        <v>0</v>
      </c>
      <c r="C709" s="159">
        <v>0</v>
      </c>
      <c r="D709" s="159">
        <v>0</v>
      </c>
    </row>
    <row r="710" spans="1:4">
      <c r="A710" s="166" t="s">
        <v>297</v>
      </c>
      <c r="B710" s="159">
        <v>0</v>
      </c>
      <c r="C710" s="159">
        <v>0</v>
      </c>
      <c r="D710" s="159">
        <v>0</v>
      </c>
    </row>
    <row r="711" spans="1:4">
      <c r="A711" s="167" t="s">
        <v>103</v>
      </c>
      <c r="B711" s="159">
        <v>0</v>
      </c>
      <c r="C711" s="159">
        <v>0</v>
      </c>
      <c r="D711" s="159">
        <v>0</v>
      </c>
    </row>
    <row r="712" spans="1:4">
      <c r="A712" s="167" t="s">
        <v>192</v>
      </c>
      <c r="B712" s="159">
        <v>0</v>
      </c>
      <c r="C712" s="159">
        <v>0</v>
      </c>
      <c r="D712" s="159">
        <v>0</v>
      </c>
    </row>
    <row r="713" spans="1:4">
      <c r="A713" s="167" t="s">
        <v>106</v>
      </c>
      <c r="B713" s="159">
        <v>0</v>
      </c>
      <c r="C713" s="159">
        <v>0</v>
      </c>
      <c r="D713" s="159">
        <v>0</v>
      </c>
    </row>
    <row r="714" spans="1:4">
      <c r="A714" s="167" t="s">
        <v>193</v>
      </c>
      <c r="B714" s="159">
        <v>0</v>
      </c>
      <c r="C714" s="159">
        <v>0</v>
      </c>
      <c r="D714" s="159">
        <v>0</v>
      </c>
    </row>
    <row r="715" spans="1:4">
      <c r="A715" s="167" t="s">
        <v>108</v>
      </c>
      <c r="B715" s="159">
        <v>0</v>
      </c>
      <c r="C715" s="159">
        <v>0</v>
      </c>
      <c r="D715" s="159">
        <v>0</v>
      </c>
    </row>
    <row r="716" spans="1:4">
      <c r="A716" s="167" t="s">
        <v>232</v>
      </c>
      <c r="B716" s="159">
        <v>0</v>
      </c>
      <c r="C716" s="159">
        <v>0</v>
      </c>
      <c r="D716" s="159">
        <v>0</v>
      </c>
    </row>
    <row r="717" spans="1:4">
      <c r="A717" s="167" t="s">
        <v>155</v>
      </c>
      <c r="B717" s="159">
        <v>0</v>
      </c>
      <c r="C717" s="159">
        <v>0</v>
      </c>
      <c r="D717" s="159">
        <v>0</v>
      </c>
    </row>
    <row r="718" spans="1:4">
      <c r="A718" s="167" t="s">
        <v>156</v>
      </c>
      <c r="B718" s="159">
        <v>0</v>
      </c>
      <c r="C718" s="159">
        <v>0</v>
      </c>
      <c r="D718" s="159">
        <v>0</v>
      </c>
    </row>
    <row r="719" spans="1:4">
      <c r="A719" s="167" t="s">
        <v>157</v>
      </c>
      <c r="B719" s="159">
        <v>0</v>
      </c>
      <c r="C719" s="159">
        <v>0</v>
      </c>
      <c r="D719" s="159">
        <v>0</v>
      </c>
    </row>
    <row r="720" spans="1:4">
      <c r="A720" s="167" t="s">
        <v>158</v>
      </c>
      <c r="B720" s="159">
        <v>0</v>
      </c>
      <c r="C720" s="159">
        <v>0</v>
      </c>
      <c r="D720" s="159">
        <v>0</v>
      </c>
    </row>
    <row r="721" spans="1:4">
      <c r="A721" s="167" t="s">
        <v>109</v>
      </c>
      <c r="B721" s="159">
        <v>0</v>
      </c>
      <c r="C721" s="159">
        <v>0</v>
      </c>
      <c r="D721" s="159">
        <v>0</v>
      </c>
    </row>
    <row r="722" spans="1:4">
      <c r="A722" s="167" t="s">
        <v>115</v>
      </c>
      <c r="B722" s="159">
        <v>0</v>
      </c>
      <c r="C722" s="159">
        <v>0</v>
      </c>
      <c r="D722" s="159">
        <v>0</v>
      </c>
    </row>
    <row r="723" spans="1:4">
      <c r="A723" s="166" t="s">
        <v>298</v>
      </c>
      <c r="B723" s="159">
        <v>2542266.4899999998</v>
      </c>
      <c r="C723" s="159">
        <v>591090.39404182066</v>
      </c>
      <c r="D723" s="159">
        <v>1951176.0959581793</v>
      </c>
    </row>
    <row r="724" spans="1:4">
      <c r="A724" s="167" t="s">
        <v>299</v>
      </c>
      <c r="B724" s="159">
        <v>49853.55</v>
      </c>
      <c r="C724" s="159">
        <v>6607.8951192615004</v>
      </c>
      <c r="D724" s="159">
        <v>43245.654880738504</v>
      </c>
    </row>
    <row r="725" spans="1:4">
      <c r="A725" s="167" t="s">
        <v>300</v>
      </c>
      <c r="B725" s="159">
        <v>2492412.94</v>
      </c>
      <c r="C725" s="159">
        <v>584482.4989225592</v>
      </c>
      <c r="D725" s="159">
        <v>1907930.4410774407</v>
      </c>
    </row>
    <row r="726" spans="1:4">
      <c r="A726" s="166" t="s">
        <v>301</v>
      </c>
      <c r="B726" s="159">
        <v>2542266.4699999997</v>
      </c>
      <c r="C726" s="159">
        <v>591090.38731255603</v>
      </c>
      <c r="D726" s="159">
        <v>1951176.0826874438</v>
      </c>
    </row>
    <row r="727" spans="1:4">
      <c r="A727" s="167" t="s">
        <v>299</v>
      </c>
      <c r="B727" s="159">
        <v>49853.57</v>
      </c>
      <c r="C727" s="159">
        <v>6607.8977701841004</v>
      </c>
      <c r="D727" s="159">
        <v>43245.6722298159</v>
      </c>
    </row>
    <row r="728" spans="1:4">
      <c r="A728" s="167" t="s">
        <v>300</v>
      </c>
      <c r="B728" s="159">
        <v>2492412.9</v>
      </c>
      <c r="C728" s="159">
        <v>584482.48954237194</v>
      </c>
      <c r="D728" s="159">
        <v>1907930.4104576278</v>
      </c>
    </row>
    <row r="729" spans="1:4">
      <c r="A729" s="166" t="s">
        <v>302</v>
      </c>
      <c r="B729" s="159">
        <v>0</v>
      </c>
      <c r="C729" s="159">
        <v>0</v>
      </c>
      <c r="D729" s="159">
        <v>0</v>
      </c>
    </row>
    <row r="730" spans="1:4">
      <c r="A730" s="167" t="s">
        <v>107</v>
      </c>
      <c r="B730" s="159">
        <v>0</v>
      </c>
      <c r="C730" s="159">
        <v>0</v>
      </c>
      <c r="D730" s="159">
        <v>0</v>
      </c>
    </row>
    <row r="731" spans="1:4">
      <c r="A731" s="166" t="s">
        <v>303</v>
      </c>
      <c r="B731" s="159">
        <v>0</v>
      </c>
      <c r="C731" s="159">
        <v>0</v>
      </c>
      <c r="D731" s="159">
        <v>0</v>
      </c>
    </row>
    <row r="732" spans="1:4">
      <c r="A732" s="167" t="s">
        <v>107</v>
      </c>
      <c r="B732" s="159">
        <v>0</v>
      </c>
      <c r="C732" s="159">
        <v>0</v>
      </c>
      <c r="D732" s="159">
        <v>0</v>
      </c>
    </row>
    <row r="733" spans="1:4">
      <c r="A733" s="166" t="s">
        <v>304</v>
      </c>
      <c r="B733" s="159">
        <v>0</v>
      </c>
      <c r="C733" s="159">
        <v>0</v>
      </c>
      <c r="D733" s="159">
        <v>0</v>
      </c>
    </row>
    <row r="734" spans="1:4">
      <c r="A734" s="167" t="s">
        <v>305</v>
      </c>
      <c r="B734" s="159">
        <v>0</v>
      </c>
      <c r="C734" s="159">
        <v>0</v>
      </c>
      <c r="D734" s="159">
        <v>0</v>
      </c>
    </row>
    <row r="735" spans="1:4">
      <c r="A735" s="167" t="s">
        <v>107</v>
      </c>
      <c r="B735" s="159">
        <v>0</v>
      </c>
      <c r="C735" s="159">
        <v>0</v>
      </c>
      <c r="D735" s="159">
        <v>0</v>
      </c>
    </row>
    <row r="736" spans="1:4">
      <c r="A736" s="166" t="s">
        <v>306</v>
      </c>
      <c r="B736" s="159">
        <v>0</v>
      </c>
      <c r="C736" s="159">
        <v>0</v>
      </c>
      <c r="D736" s="159">
        <v>0</v>
      </c>
    </row>
    <row r="737" spans="1:4">
      <c r="A737" s="167" t="s">
        <v>107</v>
      </c>
      <c r="B737" s="159">
        <v>0</v>
      </c>
      <c r="C737" s="159">
        <v>0</v>
      </c>
      <c r="D737" s="159">
        <v>0</v>
      </c>
    </row>
    <row r="738" spans="1:4">
      <c r="A738" s="166" t="s">
        <v>307</v>
      </c>
      <c r="B738" s="159">
        <v>0</v>
      </c>
      <c r="C738" s="159">
        <v>0</v>
      </c>
      <c r="D738" s="159">
        <v>0</v>
      </c>
    </row>
    <row r="739" spans="1:4">
      <c r="A739" s="167" t="s">
        <v>308</v>
      </c>
      <c r="B739" s="159">
        <v>0</v>
      </c>
      <c r="C739" s="159">
        <v>0</v>
      </c>
      <c r="D739" s="159">
        <v>0</v>
      </c>
    </row>
    <row r="740" spans="1:4">
      <c r="A740" s="167" t="s">
        <v>107</v>
      </c>
      <c r="B740" s="159">
        <v>0</v>
      </c>
      <c r="C740" s="159">
        <v>0</v>
      </c>
      <c r="D740" s="159">
        <v>0</v>
      </c>
    </row>
    <row r="741" spans="1:4">
      <c r="A741" s="166" t="s">
        <v>309</v>
      </c>
      <c r="B741" s="159">
        <v>0</v>
      </c>
      <c r="C741" s="159">
        <v>0</v>
      </c>
      <c r="D741" s="159">
        <v>0</v>
      </c>
    </row>
    <row r="742" spans="1:4">
      <c r="A742" s="167" t="s">
        <v>107</v>
      </c>
      <c r="B742" s="159">
        <v>0</v>
      </c>
      <c r="C742" s="159">
        <v>0</v>
      </c>
      <c r="D742" s="159">
        <v>0</v>
      </c>
    </row>
    <row r="743" spans="1:4">
      <c r="A743" s="166" t="s">
        <v>310</v>
      </c>
      <c r="B743" s="159">
        <v>0</v>
      </c>
      <c r="C743" s="159">
        <v>0</v>
      </c>
      <c r="D743" s="159">
        <v>0</v>
      </c>
    </row>
    <row r="744" spans="1:4">
      <c r="A744" s="167" t="s">
        <v>107</v>
      </c>
      <c r="B744" s="159">
        <v>0</v>
      </c>
      <c r="C744" s="159">
        <v>0</v>
      </c>
      <c r="D744" s="159">
        <v>0</v>
      </c>
    </row>
    <row r="745" spans="1:4">
      <c r="A745" s="166" t="s">
        <v>311</v>
      </c>
      <c r="B745" s="159">
        <v>0</v>
      </c>
      <c r="C745" s="159">
        <v>0</v>
      </c>
      <c r="D745" s="159">
        <v>0</v>
      </c>
    </row>
    <row r="746" spans="1:4">
      <c r="A746" s="167" t="s">
        <v>107</v>
      </c>
      <c r="B746" s="159">
        <v>0</v>
      </c>
      <c r="C746" s="159">
        <v>0</v>
      </c>
      <c r="D746" s="159">
        <v>0</v>
      </c>
    </row>
    <row r="747" spans="1:4">
      <c r="A747" s="167" t="s">
        <v>312</v>
      </c>
      <c r="B747" s="159">
        <v>0</v>
      </c>
      <c r="C747" s="159">
        <v>0</v>
      </c>
      <c r="D747" s="159">
        <v>0</v>
      </c>
    </row>
    <row r="748" spans="1:4">
      <c r="A748" s="166" t="s">
        <v>313</v>
      </c>
      <c r="B748" s="159">
        <v>0</v>
      </c>
      <c r="C748" s="159">
        <v>0</v>
      </c>
      <c r="D748" s="159">
        <v>0</v>
      </c>
    </row>
    <row r="749" spans="1:4">
      <c r="A749" s="167" t="s">
        <v>107</v>
      </c>
      <c r="B749" s="159">
        <v>0</v>
      </c>
      <c r="C749" s="159">
        <v>0</v>
      </c>
      <c r="D749" s="159">
        <v>0</v>
      </c>
    </row>
    <row r="750" spans="1:4">
      <c r="A750" s="166" t="s">
        <v>314</v>
      </c>
      <c r="B750" s="159">
        <v>0</v>
      </c>
      <c r="C750" s="159">
        <v>0</v>
      </c>
      <c r="D750" s="159">
        <v>0</v>
      </c>
    </row>
    <row r="751" spans="1:4">
      <c r="A751" s="167" t="s">
        <v>107</v>
      </c>
      <c r="B751" s="159">
        <v>0</v>
      </c>
      <c r="C751" s="159">
        <v>0</v>
      </c>
      <c r="D751" s="159">
        <v>0</v>
      </c>
    </row>
    <row r="752" spans="1:4">
      <c r="A752" s="166" t="s">
        <v>315</v>
      </c>
      <c r="B752" s="159">
        <v>0</v>
      </c>
      <c r="C752" s="159">
        <v>0</v>
      </c>
      <c r="D752" s="159">
        <v>0</v>
      </c>
    </row>
    <row r="753" spans="1:4">
      <c r="A753" s="167" t="s">
        <v>107</v>
      </c>
      <c r="B753" s="159">
        <v>0</v>
      </c>
      <c r="C753" s="159">
        <v>0</v>
      </c>
      <c r="D753" s="159">
        <v>0</v>
      </c>
    </row>
    <row r="754" spans="1:4">
      <c r="A754" s="166" t="s">
        <v>316</v>
      </c>
      <c r="B754" s="159">
        <v>0</v>
      </c>
      <c r="C754" s="159">
        <v>0</v>
      </c>
      <c r="D754" s="159">
        <v>0</v>
      </c>
    </row>
    <row r="755" spans="1:4">
      <c r="A755" s="167" t="s">
        <v>107</v>
      </c>
      <c r="B755" s="159">
        <v>0</v>
      </c>
      <c r="C755" s="159">
        <v>0</v>
      </c>
      <c r="D755" s="159">
        <v>0</v>
      </c>
    </row>
    <row r="756" spans="1:4">
      <c r="A756" s="166" t="s">
        <v>317</v>
      </c>
      <c r="B756" s="159">
        <v>0</v>
      </c>
      <c r="C756" s="159">
        <v>0</v>
      </c>
      <c r="D756" s="159">
        <v>0</v>
      </c>
    </row>
    <row r="757" spans="1:4">
      <c r="A757" s="167" t="s">
        <v>107</v>
      </c>
      <c r="B757" s="159">
        <v>0</v>
      </c>
      <c r="C757" s="159">
        <v>0</v>
      </c>
      <c r="D757" s="159">
        <v>0</v>
      </c>
    </row>
    <row r="758" spans="1:4">
      <c r="A758" s="166" t="s">
        <v>318</v>
      </c>
      <c r="B758" s="159">
        <v>0</v>
      </c>
      <c r="C758" s="159">
        <v>0</v>
      </c>
      <c r="D758" s="159">
        <v>0</v>
      </c>
    </row>
    <row r="759" spans="1:4">
      <c r="A759" s="167" t="s">
        <v>228</v>
      </c>
      <c r="B759" s="159">
        <v>0</v>
      </c>
      <c r="C759" s="159">
        <v>0</v>
      </c>
      <c r="D759" s="159">
        <v>0</v>
      </c>
    </row>
    <row r="760" spans="1:4">
      <c r="A760" s="167" t="s">
        <v>107</v>
      </c>
      <c r="B760" s="159">
        <v>0</v>
      </c>
      <c r="C760" s="159">
        <v>0</v>
      </c>
      <c r="D760" s="159">
        <v>0</v>
      </c>
    </row>
    <row r="761" spans="1:4">
      <c r="A761" s="166" t="s">
        <v>319</v>
      </c>
      <c r="B761" s="159">
        <v>0</v>
      </c>
      <c r="C761" s="159">
        <v>0</v>
      </c>
      <c r="D761" s="159">
        <v>0</v>
      </c>
    </row>
    <row r="762" spans="1:4">
      <c r="A762" s="167" t="s">
        <v>107</v>
      </c>
      <c r="B762" s="159">
        <v>0</v>
      </c>
      <c r="C762" s="159">
        <v>0</v>
      </c>
      <c r="D762" s="159">
        <v>0</v>
      </c>
    </row>
    <row r="763" spans="1:4">
      <c r="A763" s="166" t="s">
        <v>320</v>
      </c>
      <c r="B763" s="159">
        <v>0</v>
      </c>
      <c r="C763" s="159">
        <v>0</v>
      </c>
      <c r="D763" s="159">
        <v>0</v>
      </c>
    </row>
    <row r="764" spans="1:4">
      <c r="A764" s="167" t="s">
        <v>124</v>
      </c>
      <c r="B764" s="159">
        <v>0</v>
      </c>
      <c r="C764" s="159">
        <v>0</v>
      </c>
      <c r="D764" s="159">
        <v>0</v>
      </c>
    </row>
    <row r="765" spans="1:4">
      <c r="A765" s="167" t="s">
        <v>321</v>
      </c>
      <c r="B765" s="159">
        <v>0</v>
      </c>
      <c r="C765" s="159">
        <v>0</v>
      </c>
      <c r="D765" s="159">
        <v>0</v>
      </c>
    </row>
    <row r="766" spans="1:4">
      <c r="A766" s="167" t="s">
        <v>308</v>
      </c>
      <c r="B766" s="159">
        <v>0</v>
      </c>
      <c r="C766" s="159">
        <v>0</v>
      </c>
      <c r="D766" s="159">
        <v>0</v>
      </c>
    </row>
    <row r="767" spans="1:4">
      <c r="A767" s="167" t="s">
        <v>107</v>
      </c>
      <c r="B767" s="159">
        <v>0</v>
      </c>
      <c r="C767" s="159">
        <v>0</v>
      </c>
      <c r="D767" s="159">
        <v>0</v>
      </c>
    </row>
    <row r="768" spans="1:4">
      <c r="A768" s="166" t="s">
        <v>322</v>
      </c>
      <c r="B768" s="159">
        <v>0</v>
      </c>
      <c r="C768" s="159">
        <v>0</v>
      </c>
      <c r="D768" s="159">
        <v>0</v>
      </c>
    </row>
    <row r="769" spans="1:4">
      <c r="A769" s="167" t="s">
        <v>161</v>
      </c>
      <c r="B769" s="159">
        <v>0</v>
      </c>
      <c r="C769" s="159">
        <v>0</v>
      </c>
      <c r="D769" s="159">
        <v>0</v>
      </c>
    </row>
    <row r="770" spans="1:4">
      <c r="A770" s="167" t="s">
        <v>104</v>
      </c>
      <c r="B770" s="159">
        <v>0</v>
      </c>
      <c r="C770" s="159">
        <v>0</v>
      </c>
      <c r="D770" s="159">
        <v>0</v>
      </c>
    </row>
    <row r="771" spans="1:4">
      <c r="A771" s="167" t="s">
        <v>107</v>
      </c>
      <c r="B771" s="159">
        <v>0</v>
      </c>
      <c r="C771" s="159">
        <v>0</v>
      </c>
      <c r="D771" s="159">
        <v>0</v>
      </c>
    </row>
    <row r="772" spans="1:4">
      <c r="A772" s="166" t="s">
        <v>323</v>
      </c>
      <c r="B772" s="159">
        <v>0</v>
      </c>
      <c r="C772" s="159">
        <v>0</v>
      </c>
      <c r="D772" s="159">
        <v>0</v>
      </c>
    </row>
    <row r="773" spans="1:4">
      <c r="A773" s="167" t="s">
        <v>161</v>
      </c>
      <c r="B773" s="159">
        <v>0</v>
      </c>
      <c r="C773" s="159">
        <v>0</v>
      </c>
      <c r="D773" s="159">
        <v>0</v>
      </c>
    </row>
    <row r="774" spans="1:4">
      <c r="A774" s="167" t="s">
        <v>324</v>
      </c>
      <c r="B774" s="159">
        <v>0</v>
      </c>
      <c r="C774" s="159">
        <v>0</v>
      </c>
      <c r="D774" s="159">
        <v>0</v>
      </c>
    </row>
    <row r="775" spans="1:4">
      <c r="A775" s="167" t="s">
        <v>167</v>
      </c>
      <c r="B775" s="159">
        <v>0</v>
      </c>
      <c r="C775" s="159">
        <v>0</v>
      </c>
      <c r="D775" s="159">
        <v>0</v>
      </c>
    </row>
    <row r="776" spans="1:4">
      <c r="A776" s="167" t="s">
        <v>325</v>
      </c>
      <c r="B776" s="159">
        <v>0</v>
      </c>
      <c r="C776" s="159">
        <v>0</v>
      </c>
      <c r="D776" s="159">
        <v>0</v>
      </c>
    </row>
    <row r="777" spans="1:4">
      <c r="A777" s="167" t="s">
        <v>326</v>
      </c>
      <c r="B777" s="159">
        <v>0</v>
      </c>
      <c r="C777" s="159">
        <v>0</v>
      </c>
      <c r="D777" s="159">
        <v>0</v>
      </c>
    </row>
    <row r="778" spans="1:4">
      <c r="A778" s="167" t="s">
        <v>327</v>
      </c>
      <c r="B778" s="159">
        <v>0</v>
      </c>
      <c r="C778" s="159">
        <v>0</v>
      </c>
      <c r="D778" s="159">
        <v>0</v>
      </c>
    </row>
    <row r="779" spans="1:4">
      <c r="A779" s="167" t="s">
        <v>168</v>
      </c>
      <c r="B779" s="159">
        <v>0</v>
      </c>
      <c r="C779" s="159">
        <v>0</v>
      </c>
      <c r="D779" s="159">
        <v>0</v>
      </c>
    </row>
    <row r="780" spans="1:4">
      <c r="A780" s="167" t="s">
        <v>107</v>
      </c>
      <c r="B780" s="159">
        <v>0</v>
      </c>
      <c r="C780" s="159">
        <v>0</v>
      </c>
      <c r="D780" s="159">
        <v>0</v>
      </c>
    </row>
    <row r="781" spans="1:4">
      <c r="A781" s="167" t="s">
        <v>194</v>
      </c>
      <c r="B781" s="159">
        <v>0</v>
      </c>
      <c r="C781" s="159">
        <v>0</v>
      </c>
      <c r="D781" s="159">
        <v>0</v>
      </c>
    </row>
    <row r="782" spans="1:4">
      <c r="A782" s="167" t="s">
        <v>328</v>
      </c>
      <c r="B782" s="159">
        <v>0</v>
      </c>
      <c r="C782" s="159">
        <v>0</v>
      </c>
      <c r="D782" s="159">
        <v>0</v>
      </c>
    </row>
    <row r="783" spans="1:4">
      <c r="A783" s="167" t="s">
        <v>329</v>
      </c>
      <c r="B783" s="159">
        <v>0</v>
      </c>
      <c r="C783" s="159">
        <v>0</v>
      </c>
      <c r="D783" s="159">
        <v>0</v>
      </c>
    </row>
    <row r="784" spans="1:4">
      <c r="A784" s="167" t="s">
        <v>201</v>
      </c>
      <c r="B784" s="159">
        <v>0</v>
      </c>
      <c r="C784" s="159">
        <v>0</v>
      </c>
      <c r="D784" s="159">
        <v>0</v>
      </c>
    </row>
    <row r="785" spans="1:4">
      <c r="A785" s="167" t="s">
        <v>330</v>
      </c>
      <c r="B785" s="159">
        <v>0</v>
      </c>
      <c r="C785" s="159">
        <v>0</v>
      </c>
      <c r="D785" s="159">
        <v>0</v>
      </c>
    </row>
    <row r="786" spans="1:4">
      <c r="A786" s="167" t="s">
        <v>331</v>
      </c>
      <c r="B786" s="159">
        <v>0</v>
      </c>
      <c r="C786" s="159">
        <v>0</v>
      </c>
      <c r="D786" s="159">
        <v>0</v>
      </c>
    </row>
    <row r="787" spans="1:4">
      <c r="A787" s="166" t="s">
        <v>332</v>
      </c>
      <c r="B787" s="159">
        <v>0</v>
      </c>
      <c r="C787" s="159">
        <v>0</v>
      </c>
      <c r="D787" s="159">
        <v>0</v>
      </c>
    </row>
    <row r="788" spans="1:4">
      <c r="A788" s="167" t="s">
        <v>107</v>
      </c>
      <c r="B788" s="159">
        <v>0</v>
      </c>
      <c r="C788" s="159">
        <v>0</v>
      </c>
      <c r="D788" s="159">
        <v>0</v>
      </c>
    </row>
    <row r="789" spans="1:4">
      <c r="A789" s="166" t="s">
        <v>333</v>
      </c>
      <c r="B789" s="159">
        <v>0</v>
      </c>
      <c r="C789" s="159">
        <v>0</v>
      </c>
      <c r="D789" s="159">
        <v>0</v>
      </c>
    </row>
    <row r="790" spans="1:4">
      <c r="A790" s="167" t="s">
        <v>107</v>
      </c>
      <c r="B790" s="159">
        <v>0</v>
      </c>
      <c r="C790" s="159">
        <v>0</v>
      </c>
      <c r="D790" s="159">
        <v>0</v>
      </c>
    </row>
    <row r="791" spans="1:4">
      <c r="A791" s="166" t="s">
        <v>334</v>
      </c>
      <c r="B791" s="159">
        <v>0</v>
      </c>
      <c r="C791" s="159">
        <v>0</v>
      </c>
      <c r="D791" s="159">
        <v>0</v>
      </c>
    </row>
    <row r="792" spans="1:4">
      <c r="A792" s="167" t="s">
        <v>107</v>
      </c>
      <c r="B792" s="159">
        <v>0</v>
      </c>
      <c r="C792" s="159">
        <v>0</v>
      </c>
      <c r="D792" s="159">
        <v>0</v>
      </c>
    </row>
    <row r="793" spans="1:4">
      <c r="A793" s="166" t="s">
        <v>335</v>
      </c>
      <c r="B793" s="159">
        <v>0</v>
      </c>
      <c r="C793" s="159">
        <v>0</v>
      </c>
      <c r="D793" s="159">
        <v>0</v>
      </c>
    </row>
    <row r="794" spans="1:4">
      <c r="A794" s="167" t="s">
        <v>107</v>
      </c>
      <c r="B794" s="159">
        <v>0</v>
      </c>
      <c r="C794" s="159">
        <v>0</v>
      </c>
      <c r="D794" s="159">
        <v>0</v>
      </c>
    </row>
    <row r="795" spans="1:4">
      <c r="A795" s="166" t="s">
        <v>336</v>
      </c>
      <c r="B795" s="159">
        <v>0</v>
      </c>
      <c r="C795" s="159">
        <v>0</v>
      </c>
      <c r="D795" s="159">
        <v>0</v>
      </c>
    </row>
    <row r="796" spans="1:4">
      <c r="A796" s="167" t="s">
        <v>107</v>
      </c>
      <c r="B796" s="159">
        <v>0</v>
      </c>
      <c r="C796" s="159">
        <v>0</v>
      </c>
      <c r="D796" s="159">
        <v>0</v>
      </c>
    </row>
    <row r="797" spans="1:4">
      <c r="A797" s="166" t="s">
        <v>337</v>
      </c>
      <c r="B797" s="159">
        <v>0</v>
      </c>
      <c r="C797" s="159">
        <v>0</v>
      </c>
      <c r="D797" s="159">
        <v>0</v>
      </c>
    </row>
    <row r="798" spans="1:4">
      <c r="A798" s="167" t="s">
        <v>161</v>
      </c>
      <c r="B798" s="159">
        <v>0</v>
      </c>
      <c r="C798" s="159">
        <v>0</v>
      </c>
      <c r="D798" s="159">
        <v>0</v>
      </c>
    </row>
    <row r="799" spans="1:4">
      <c r="A799" s="166" t="s">
        <v>338</v>
      </c>
      <c r="B799" s="159">
        <v>308060.51</v>
      </c>
      <c r="C799" s="159">
        <v>72241.631318186803</v>
      </c>
      <c r="D799" s="159">
        <v>235818.87868181319</v>
      </c>
    </row>
    <row r="800" spans="1:4">
      <c r="A800" s="167" t="s">
        <v>107</v>
      </c>
      <c r="B800" s="159">
        <v>0</v>
      </c>
      <c r="C800" s="159">
        <v>0</v>
      </c>
      <c r="D800" s="159">
        <v>0</v>
      </c>
    </row>
    <row r="801" spans="1:4">
      <c r="A801" s="167" t="s">
        <v>339</v>
      </c>
      <c r="B801" s="159">
        <v>0</v>
      </c>
      <c r="C801" s="159">
        <v>0</v>
      </c>
      <c r="D801" s="159">
        <v>0</v>
      </c>
    </row>
    <row r="802" spans="1:4">
      <c r="A802" s="167" t="s">
        <v>300</v>
      </c>
      <c r="B802" s="159">
        <v>308060.51</v>
      </c>
      <c r="C802" s="159">
        <v>72241.631318186803</v>
      </c>
      <c r="D802" s="159">
        <v>235818.87868181319</v>
      </c>
    </row>
    <row r="803" spans="1:4">
      <c r="A803" s="166" t="s">
        <v>340</v>
      </c>
      <c r="B803" s="159">
        <v>2655926.7199999997</v>
      </c>
      <c r="C803" s="159">
        <v>406191.66919581761</v>
      </c>
      <c r="D803" s="159">
        <v>2249735.050804182</v>
      </c>
    </row>
    <row r="804" spans="1:4">
      <c r="A804" s="167" t="s">
        <v>107</v>
      </c>
      <c r="B804" s="159">
        <v>0</v>
      </c>
      <c r="C804" s="159">
        <v>0</v>
      </c>
      <c r="D804" s="159">
        <v>0</v>
      </c>
    </row>
    <row r="805" spans="1:4">
      <c r="A805" s="167" t="s">
        <v>300</v>
      </c>
      <c r="B805" s="159">
        <v>2655926.7199999997</v>
      </c>
      <c r="C805" s="159">
        <v>406191.66919581761</v>
      </c>
      <c r="D805" s="159">
        <v>2249735.050804182</v>
      </c>
    </row>
    <row r="806" spans="1:4">
      <c r="A806" s="166" t="s">
        <v>341</v>
      </c>
      <c r="B806" s="159">
        <v>0</v>
      </c>
      <c r="C806" s="159">
        <v>0</v>
      </c>
      <c r="D806" s="159">
        <v>0</v>
      </c>
    </row>
    <row r="807" spans="1:4">
      <c r="A807" s="167" t="s">
        <v>161</v>
      </c>
      <c r="B807" s="159">
        <v>0</v>
      </c>
      <c r="C807" s="159">
        <v>0</v>
      </c>
      <c r="D807" s="159">
        <v>0</v>
      </c>
    </row>
    <row r="808" spans="1:4">
      <c r="A808" s="167" t="s">
        <v>107</v>
      </c>
      <c r="B808" s="159">
        <v>0</v>
      </c>
      <c r="C808" s="159">
        <v>0</v>
      </c>
      <c r="D808" s="159">
        <v>0</v>
      </c>
    </row>
    <row r="809" spans="1:4">
      <c r="A809" s="166" t="s">
        <v>342</v>
      </c>
      <c r="B809" s="159">
        <v>0</v>
      </c>
      <c r="C809" s="159">
        <v>0</v>
      </c>
      <c r="D809" s="159">
        <v>0</v>
      </c>
    </row>
    <row r="810" spans="1:4">
      <c r="A810" s="167" t="s">
        <v>161</v>
      </c>
      <c r="B810" s="159">
        <v>0</v>
      </c>
      <c r="C810" s="159">
        <v>0</v>
      </c>
      <c r="D810" s="159">
        <v>0</v>
      </c>
    </row>
    <row r="811" spans="1:4">
      <c r="A811" s="167" t="s">
        <v>107</v>
      </c>
      <c r="B811" s="159">
        <v>0</v>
      </c>
      <c r="C811" s="159">
        <v>0</v>
      </c>
      <c r="D811" s="159">
        <v>0</v>
      </c>
    </row>
    <row r="812" spans="1:4">
      <c r="A812" s="166" t="s">
        <v>343</v>
      </c>
      <c r="B812" s="159">
        <v>0</v>
      </c>
      <c r="C812" s="159">
        <v>0</v>
      </c>
      <c r="D812" s="159">
        <v>0</v>
      </c>
    </row>
    <row r="813" spans="1:4">
      <c r="A813" s="167" t="s">
        <v>107</v>
      </c>
      <c r="B813" s="159">
        <v>0</v>
      </c>
      <c r="C813" s="159">
        <v>0</v>
      </c>
      <c r="D813" s="159">
        <v>0</v>
      </c>
    </row>
    <row r="814" spans="1:4">
      <c r="A814" s="167" t="s">
        <v>339</v>
      </c>
      <c r="B814" s="159">
        <v>0</v>
      </c>
      <c r="C814" s="159">
        <v>0</v>
      </c>
      <c r="D814" s="159">
        <v>0</v>
      </c>
    </row>
    <row r="815" spans="1:4">
      <c r="A815" s="166" t="s">
        <v>344</v>
      </c>
      <c r="B815" s="159">
        <v>0</v>
      </c>
      <c r="C815" s="159">
        <v>0</v>
      </c>
      <c r="D815" s="159">
        <v>0</v>
      </c>
    </row>
    <row r="816" spans="1:4">
      <c r="A816" s="167" t="s">
        <v>107</v>
      </c>
      <c r="B816" s="159">
        <v>0</v>
      </c>
      <c r="C816" s="159">
        <v>0</v>
      </c>
      <c r="D816" s="159">
        <v>0</v>
      </c>
    </row>
    <row r="817" spans="1:5">
      <c r="A817" s="166" t="s">
        <v>345</v>
      </c>
      <c r="B817" s="159">
        <v>-10874.12</v>
      </c>
      <c r="C817" s="159">
        <v>-1010.878914364</v>
      </c>
      <c r="D817" s="159">
        <v>-9863.2410856360002</v>
      </c>
    </row>
    <row r="818" spans="1:5">
      <c r="A818" s="167" t="s">
        <v>107</v>
      </c>
      <c r="B818" s="159">
        <v>0</v>
      </c>
      <c r="C818" s="159">
        <v>0</v>
      </c>
      <c r="D818" s="159">
        <v>0</v>
      </c>
    </row>
    <row r="819" spans="1:5">
      <c r="A819" s="167" t="s">
        <v>158</v>
      </c>
      <c r="B819" s="159">
        <v>-11016.12</v>
      </c>
      <c r="C819" s="159">
        <v>-1010.868914724</v>
      </c>
      <c r="D819" s="159">
        <v>-10005.251085276001</v>
      </c>
    </row>
    <row r="820" spans="1:5">
      <c r="A820" s="167" t="s">
        <v>289</v>
      </c>
      <c r="B820" s="159">
        <v>142</v>
      </c>
      <c r="C820" s="159">
        <v>-9.9996400000000006E-3</v>
      </c>
      <c r="D820" s="159">
        <v>142.00999963999999</v>
      </c>
    </row>
    <row r="821" spans="1:5">
      <c r="A821" s="166" t="s">
        <v>346</v>
      </c>
      <c r="B821" s="159">
        <v>3198932.73</v>
      </c>
      <c r="C821" s="159">
        <v>454309.42816029629</v>
      </c>
      <c r="D821" s="159">
        <v>2744623.3018397042</v>
      </c>
    </row>
    <row r="822" spans="1:5">
      <c r="A822" s="170" t="s">
        <v>347</v>
      </c>
      <c r="B822" s="163">
        <v>16233.07</v>
      </c>
      <c r="C822" s="163">
        <v>2482.6505000381003</v>
      </c>
      <c r="D822" s="163">
        <v>13750.419499961899</v>
      </c>
      <c r="E822" s="171" t="s">
        <v>172</v>
      </c>
    </row>
    <row r="823" spans="1:5">
      <c r="A823" s="170" t="s">
        <v>165</v>
      </c>
      <c r="B823" s="163">
        <v>5411.01</v>
      </c>
      <c r="C823" s="163">
        <v>827.54812750830001</v>
      </c>
      <c r="D823" s="163">
        <v>4583.4618724917</v>
      </c>
      <c r="E823" s="171" t="s">
        <v>172</v>
      </c>
    </row>
    <row r="824" spans="1:5">
      <c r="A824" s="170" t="s">
        <v>348</v>
      </c>
      <c r="B824" s="163">
        <v>78669.98</v>
      </c>
      <c r="C824" s="163">
        <v>12031.6160273434</v>
      </c>
      <c r="D824" s="163">
        <v>66638.363972656603</v>
      </c>
      <c r="E824" s="171" t="s">
        <v>172</v>
      </c>
    </row>
    <row r="825" spans="1:5">
      <c r="A825" s="170" t="s">
        <v>349</v>
      </c>
      <c r="B825" s="163">
        <v>28785.99</v>
      </c>
      <c r="C825" s="163">
        <v>4402.4668450016998</v>
      </c>
      <c r="D825" s="163">
        <v>24383.5231549983</v>
      </c>
      <c r="E825" s="171" t="s">
        <v>172</v>
      </c>
    </row>
    <row r="826" spans="1:5">
      <c r="A826" s="170" t="s">
        <v>167</v>
      </c>
      <c r="B826" s="163">
        <v>144828.14000000001</v>
      </c>
      <c r="C826" s="163">
        <v>22149.7014545362</v>
      </c>
      <c r="D826" s="163">
        <v>122678.43854546381</v>
      </c>
      <c r="E826" s="171" t="s">
        <v>172</v>
      </c>
    </row>
    <row r="827" spans="1:5">
      <c r="A827" s="170" t="s">
        <v>350</v>
      </c>
      <c r="B827" s="163">
        <v>26477</v>
      </c>
      <c r="C827" s="163">
        <v>4049.3349249100002</v>
      </c>
      <c r="D827" s="163">
        <v>22427.665075090001</v>
      </c>
      <c r="E827" s="171" t="s">
        <v>172</v>
      </c>
    </row>
    <row r="828" spans="1:5">
      <c r="A828" s="170" t="s">
        <v>351</v>
      </c>
      <c r="B828" s="163">
        <v>79430.98</v>
      </c>
      <c r="C828" s="163">
        <v>12148.0017159734</v>
      </c>
      <c r="D828" s="163">
        <v>67282.978284026598</v>
      </c>
      <c r="E828" s="171" t="s">
        <v>172</v>
      </c>
    </row>
    <row r="829" spans="1:5">
      <c r="A829" s="170" t="s">
        <v>326</v>
      </c>
      <c r="B829" s="163">
        <v>177639.64</v>
      </c>
      <c r="C829" s="163">
        <v>27167.821063581199</v>
      </c>
      <c r="D829" s="163">
        <v>150471.8189364188</v>
      </c>
      <c r="E829" s="171" t="s">
        <v>172</v>
      </c>
    </row>
    <row r="830" spans="1:5">
      <c r="A830" s="170" t="s">
        <v>173</v>
      </c>
      <c r="B830" s="163">
        <v>42439.33</v>
      </c>
      <c r="C830" s="163">
        <v>6490.5790368539001</v>
      </c>
      <c r="D830" s="163">
        <v>35948.7509631461</v>
      </c>
      <c r="E830" s="171" t="s">
        <v>172</v>
      </c>
    </row>
    <row r="831" spans="1:5">
      <c r="A831" s="170" t="s">
        <v>352</v>
      </c>
      <c r="B831" s="163">
        <v>101854.40000000001</v>
      </c>
      <c r="C831" s="163">
        <v>15577.390911952001</v>
      </c>
      <c r="D831" s="163">
        <v>86277.009088048013</v>
      </c>
      <c r="E831" s="171" t="s">
        <v>172</v>
      </c>
    </row>
    <row r="832" spans="1:5">
      <c r="A832" s="170" t="s">
        <v>353</v>
      </c>
      <c r="B832" s="163">
        <v>31829.5</v>
      </c>
      <c r="C832" s="163">
        <v>4867.9346599850005</v>
      </c>
      <c r="D832" s="163">
        <v>26961.565340015</v>
      </c>
      <c r="E832" s="171" t="s">
        <v>172</v>
      </c>
    </row>
    <row r="833" spans="1:5">
      <c r="A833" s="170" t="s">
        <v>107</v>
      </c>
      <c r="B833" s="163">
        <v>0</v>
      </c>
      <c r="C833" s="163">
        <v>0</v>
      </c>
      <c r="D833" s="163">
        <v>0</v>
      </c>
      <c r="E833" s="171" t="s">
        <v>172</v>
      </c>
    </row>
    <row r="834" spans="1:5">
      <c r="A834" s="170" t="s">
        <v>177</v>
      </c>
      <c r="B834" s="163">
        <v>29537.45</v>
      </c>
      <c r="C834" s="163">
        <v>4517.3935067335005</v>
      </c>
      <c r="D834" s="163">
        <v>25020.0564932665</v>
      </c>
      <c r="E834" s="171" t="s">
        <v>172</v>
      </c>
    </row>
    <row r="835" spans="1:5">
      <c r="A835" s="170" t="s">
        <v>354</v>
      </c>
      <c r="B835" s="163">
        <v>26907.55</v>
      </c>
      <c r="C835" s="163">
        <v>4115.1823076165001</v>
      </c>
      <c r="D835" s="163">
        <v>22792.367692383501</v>
      </c>
      <c r="E835" s="171" t="s">
        <v>172</v>
      </c>
    </row>
    <row r="836" spans="1:5">
      <c r="A836" s="170" t="s">
        <v>355</v>
      </c>
      <c r="B836" s="163">
        <v>16143.62</v>
      </c>
      <c r="C836" s="163">
        <v>2468.9702111446004</v>
      </c>
      <c r="D836" s="163">
        <v>13674.6497888554</v>
      </c>
      <c r="E836" s="171" t="s">
        <v>172</v>
      </c>
    </row>
    <row r="837" spans="1:5">
      <c r="A837" s="170" t="s">
        <v>356</v>
      </c>
      <c r="B837" s="163">
        <v>209563.93</v>
      </c>
      <c r="C837" s="163">
        <v>29916.7009405239</v>
      </c>
      <c r="D837" s="163">
        <v>179647.22905947611</v>
      </c>
      <c r="E837" s="171" t="s">
        <v>172</v>
      </c>
    </row>
    <row r="838" spans="1:5">
      <c r="A838" s="170" t="s">
        <v>272</v>
      </c>
      <c r="B838" s="163">
        <v>1494117.6600000001</v>
      </c>
      <c r="C838" s="163">
        <v>213295.63246876781</v>
      </c>
      <c r="D838" s="163">
        <v>1280822.0275312322</v>
      </c>
      <c r="E838" s="171" t="s">
        <v>172</v>
      </c>
    </row>
    <row r="839" spans="1:5">
      <c r="A839" s="170" t="s">
        <v>357</v>
      </c>
      <c r="B839" s="163">
        <v>184606.95</v>
      </c>
      <c r="C839" s="163">
        <v>28233.386335918502</v>
      </c>
      <c r="D839" s="163">
        <v>156373.56366408151</v>
      </c>
      <c r="E839" s="171" t="s">
        <v>172</v>
      </c>
    </row>
    <row r="840" spans="1:5">
      <c r="A840" s="170" t="s">
        <v>358</v>
      </c>
      <c r="B840" s="163">
        <v>152781.59</v>
      </c>
      <c r="C840" s="163">
        <v>23366.084838549701</v>
      </c>
      <c r="D840" s="163">
        <v>129415.5051614503</v>
      </c>
      <c r="E840" s="171" t="s">
        <v>172</v>
      </c>
    </row>
    <row r="841" spans="1:5">
      <c r="A841" s="170" t="s">
        <v>183</v>
      </c>
      <c r="B841" s="163">
        <v>199941.07</v>
      </c>
      <c r="C841" s="163">
        <v>14269.992107559299</v>
      </c>
      <c r="D841" s="163">
        <v>185671.07789244072</v>
      </c>
      <c r="E841" s="171" t="s">
        <v>172</v>
      </c>
    </row>
    <row r="842" spans="1:5">
      <c r="A842" s="170" t="s">
        <v>186</v>
      </c>
      <c r="B842" s="163">
        <v>16008.37</v>
      </c>
      <c r="C842" s="163">
        <v>2448.2853696371003</v>
      </c>
      <c r="D842" s="163">
        <v>13560.0846303629</v>
      </c>
      <c r="E842" s="171" t="s">
        <v>172</v>
      </c>
    </row>
    <row r="843" spans="1:5">
      <c r="A843" s="170" t="s">
        <v>329</v>
      </c>
      <c r="B843" s="163">
        <v>10566.460000000001</v>
      </c>
      <c r="C843" s="163">
        <v>1616.0114631818001</v>
      </c>
      <c r="D843" s="163">
        <v>8950.4485368182013</v>
      </c>
      <c r="E843" s="171" t="s">
        <v>172</v>
      </c>
    </row>
    <row r="844" spans="1:5">
      <c r="A844" s="170" t="s">
        <v>237</v>
      </c>
      <c r="B844" s="163">
        <v>32287.24</v>
      </c>
      <c r="C844" s="163">
        <v>4937.9404222892008</v>
      </c>
      <c r="D844" s="163">
        <v>27349.299577710801</v>
      </c>
      <c r="E844" s="171" t="s">
        <v>172</v>
      </c>
    </row>
    <row r="845" spans="1:5">
      <c r="A845" s="170" t="s">
        <v>330</v>
      </c>
      <c r="B845" s="163">
        <v>17240.98</v>
      </c>
      <c r="C845" s="163">
        <v>2636.7980682734001</v>
      </c>
      <c r="D845" s="163">
        <v>14604.1819317266</v>
      </c>
      <c r="E845" s="171" t="s">
        <v>172</v>
      </c>
    </row>
    <row r="846" spans="1:5">
      <c r="A846" s="170" t="s">
        <v>359</v>
      </c>
      <c r="B846" s="163">
        <v>16143.62</v>
      </c>
      <c r="C846" s="163">
        <v>2468.9702111446004</v>
      </c>
      <c r="D846" s="163">
        <v>13674.6497888554</v>
      </c>
      <c r="E846" s="171" t="s">
        <v>172</v>
      </c>
    </row>
    <row r="847" spans="1:5">
      <c r="A847" s="170" t="s">
        <v>188</v>
      </c>
      <c r="B847" s="163">
        <v>8930.86</v>
      </c>
      <c r="C847" s="163">
        <v>91.057708930999993</v>
      </c>
      <c r="D847" s="163">
        <v>8839.8022910689997</v>
      </c>
      <c r="E847" s="171" t="s">
        <v>172</v>
      </c>
    </row>
    <row r="848" spans="1:5">
      <c r="A848" s="170" t="s">
        <v>360</v>
      </c>
      <c r="B848" s="163">
        <v>50556.340000000004</v>
      </c>
      <c r="C848" s="163">
        <v>7731.9769323422006</v>
      </c>
      <c r="D848" s="163">
        <v>42824.363067657803</v>
      </c>
      <c r="E848" s="171" t="s">
        <v>172</v>
      </c>
    </row>
    <row r="849" spans="1:4">
      <c r="A849" s="166" t="s">
        <v>361</v>
      </c>
      <c r="B849" s="159">
        <v>73803.06</v>
      </c>
      <c r="C849" s="159">
        <v>13963.0068828283</v>
      </c>
      <c r="D849" s="159">
        <v>59840.053117171701</v>
      </c>
    </row>
    <row r="850" spans="1:4">
      <c r="A850" s="167" t="s">
        <v>362</v>
      </c>
      <c r="B850" s="159">
        <v>43738.79</v>
      </c>
      <c r="C850" s="159">
        <v>9365.0426684942013</v>
      </c>
      <c r="D850" s="159">
        <v>34373.747331505801</v>
      </c>
    </row>
    <row r="851" spans="1:4">
      <c r="A851" s="167" t="s">
        <v>107</v>
      </c>
      <c r="B851" s="159">
        <v>0</v>
      </c>
      <c r="C851" s="159">
        <v>0</v>
      </c>
      <c r="D851" s="159">
        <v>0</v>
      </c>
    </row>
    <row r="852" spans="1:4">
      <c r="A852" s="167" t="s">
        <v>363</v>
      </c>
      <c r="B852" s="159">
        <v>30064.27</v>
      </c>
      <c r="C852" s="159">
        <v>4597.9642143340998</v>
      </c>
      <c r="D852" s="159">
        <v>25466.305785665896</v>
      </c>
    </row>
    <row r="853" spans="1:4">
      <c r="A853" s="166" t="s">
        <v>364</v>
      </c>
      <c r="B853" s="159">
        <v>697864.65999999992</v>
      </c>
      <c r="C853" s="159">
        <v>145582.55620546543</v>
      </c>
      <c r="D853" s="159">
        <v>552282.10379453457</v>
      </c>
    </row>
    <row r="854" spans="1:4">
      <c r="A854" s="167" t="s">
        <v>161</v>
      </c>
      <c r="B854" s="159">
        <v>0</v>
      </c>
      <c r="C854" s="159">
        <v>0</v>
      </c>
      <c r="D854" s="159">
        <v>0</v>
      </c>
    </row>
    <row r="855" spans="1:4">
      <c r="A855" s="167" t="s">
        <v>365</v>
      </c>
      <c r="B855" s="159">
        <v>54335.61</v>
      </c>
      <c r="C855" s="159">
        <v>12741.9548356548</v>
      </c>
      <c r="D855" s="159">
        <v>41593.655164345197</v>
      </c>
    </row>
    <row r="856" spans="1:4">
      <c r="A856" s="167" t="s">
        <v>151</v>
      </c>
      <c r="B856" s="159">
        <v>0</v>
      </c>
      <c r="C856" s="159">
        <v>0</v>
      </c>
      <c r="D856" s="159">
        <v>0</v>
      </c>
    </row>
    <row r="857" spans="1:4">
      <c r="A857" s="167" t="s">
        <v>107</v>
      </c>
      <c r="B857" s="159">
        <v>0</v>
      </c>
      <c r="C857" s="159">
        <v>0</v>
      </c>
      <c r="D857" s="159">
        <v>0</v>
      </c>
    </row>
    <row r="858" spans="1:4">
      <c r="A858" s="167" t="s">
        <v>366</v>
      </c>
      <c r="B858" s="159">
        <v>203172.18</v>
      </c>
      <c r="C858" s="159">
        <v>39358.770706546806</v>
      </c>
      <c r="D858" s="159">
        <v>163813.40929345318</v>
      </c>
    </row>
    <row r="859" spans="1:4">
      <c r="A859" s="167" t="s">
        <v>367</v>
      </c>
      <c r="B859" s="159">
        <v>39442.04</v>
      </c>
      <c r="C859" s="159">
        <v>7640.7616857704006</v>
      </c>
      <c r="D859" s="159">
        <v>31801.278314229599</v>
      </c>
    </row>
    <row r="860" spans="1:4">
      <c r="A860" s="167" t="s">
        <v>184</v>
      </c>
      <c r="B860" s="159">
        <v>347805.99</v>
      </c>
      <c r="C860" s="159">
        <v>74469.776980750205</v>
      </c>
      <c r="D860" s="159">
        <v>273336.21301924979</v>
      </c>
    </row>
    <row r="861" spans="1:4">
      <c r="A861" s="167" t="s">
        <v>368</v>
      </c>
      <c r="B861" s="159">
        <v>53108.840000000004</v>
      </c>
      <c r="C861" s="159">
        <v>11371.291996743201</v>
      </c>
      <c r="D861" s="159">
        <v>41737.548003256801</v>
      </c>
    </row>
    <row r="862" spans="1:4">
      <c r="A862" s="167" t="s">
        <v>135</v>
      </c>
      <c r="B862" s="159">
        <v>0</v>
      </c>
      <c r="C862" s="159">
        <v>0</v>
      </c>
      <c r="D862" s="159">
        <v>0</v>
      </c>
    </row>
    <row r="863" spans="1:4">
      <c r="A863" s="166" t="s">
        <v>369</v>
      </c>
      <c r="B863" s="159">
        <v>0</v>
      </c>
      <c r="C863" s="159">
        <v>0</v>
      </c>
      <c r="D863" s="159">
        <v>0</v>
      </c>
    </row>
    <row r="864" spans="1:4">
      <c r="A864" s="167" t="s">
        <v>107</v>
      </c>
      <c r="B864" s="159">
        <v>0</v>
      </c>
      <c r="C864" s="159">
        <v>0</v>
      </c>
      <c r="D864" s="159">
        <v>0</v>
      </c>
    </row>
    <row r="865" spans="1:5">
      <c r="A865" s="166" t="s">
        <v>370</v>
      </c>
      <c r="B865" s="159">
        <v>41401.279999999999</v>
      </c>
      <c r="C865" s="159">
        <v>7176.065231824</v>
      </c>
      <c r="D865" s="159">
        <v>34225.214768175996</v>
      </c>
    </row>
    <row r="866" spans="1:5">
      <c r="A866" s="167" t="s">
        <v>348</v>
      </c>
      <c r="B866" s="159">
        <v>0</v>
      </c>
      <c r="C866" s="159">
        <v>0</v>
      </c>
      <c r="D866" s="159">
        <v>0</v>
      </c>
    </row>
    <row r="867" spans="1:5">
      <c r="A867" s="167" t="s">
        <v>107</v>
      </c>
      <c r="B867" s="159">
        <v>0</v>
      </c>
      <c r="C867" s="159">
        <v>0</v>
      </c>
      <c r="D867" s="159">
        <v>0</v>
      </c>
    </row>
    <row r="868" spans="1:5">
      <c r="A868" s="167" t="s">
        <v>371</v>
      </c>
      <c r="B868" s="159">
        <v>41401.279999999999</v>
      </c>
      <c r="C868" s="159">
        <v>7176.065231824</v>
      </c>
      <c r="D868" s="159">
        <v>34225.214768175996</v>
      </c>
    </row>
    <row r="869" spans="1:5">
      <c r="A869" s="166" t="s">
        <v>372</v>
      </c>
      <c r="B869" s="159">
        <v>6525885.4099999992</v>
      </c>
      <c r="C869" s="159">
        <v>2191062.8276970903</v>
      </c>
      <c r="D869" s="159">
        <v>4334822.5823029103</v>
      </c>
    </row>
    <row r="870" spans="1:5">
      <c r="A870" s="167" t="s">
        <v>161</v>
      </c>
      <c r="B870" s="159">
        <v>0</v>
      </c>
      <c r="C870" s="159">
        <v>0</v>
      </c>
      <c r="D870" s="159">
        <v>0</v>
      </c>
    </row>
    <row r="871" spans="1:5">
      <c r="A871" s="167" t="s">
        <v>373</v>
      </c>
      <c r="B871" s="159">
        <v>0</v>
      </c>
      <c r="C871" s="159">
        <v>0</v>
      </c>
      <c r="D871" s="159">
        <v>0</v>
      </c>
    </row>
    <row r="872" spans="1:5">
      <c r="A872" s="167" t="s">
        <v>374</v>
      </c>
      <c r="B872" s="159">
        <v>0</v>
      </c>
      <c r="C872" s="159">
        <v>0</v>
      </c>
      <c r="D872" s="159">
        <v>0</v>
      </c>
    </row>
    <row r="873" spans="1:5">
      <c r="A873" s="167" t="s">
        <v>375</v>
      </c>
      <c r="B873" s="159">
        <v>0</v>
      </c>
      <c r="C873" s="159">
        <v>0</v>
      </c>
      <c r="D873" s="159">
        <v>0</v>
      </c>
    </row>
    <row r="874" spans="1:5">
      <c r="A874" s="167" t="s">
        <v>376</v>
      </c>
      <c r="B874" s="159">
        <v>0</v>
      </c>
      <c r="C874" s="159">
        <v>0</v>
      </c>
      <c r="D874" s="159">
        <v>0</v>
      </c>
    </row>
    <row r="875" spans="1:5">
      <c r="A875" s="167" t="s">
        <v>377</v>
      </c>
      <c r="B875" s="159">
        <v>0</v>
      </c>
      <c r="C875" s="159">
        <v>0</v>
      </c>
      <c r="D875" s="159">
        <v>0</v>
      </c>
    </row>
    <row r="876" spans="1:5">
      <c r="A876" s="170" t="s">
        <v>347</v>
      </c>
      <c r="B876" s="163">
        <v>18303.560000000001</v>
      </c>
      <c r="C876" s="163">
        <v>12876.8114419824</v>
      </c>
      <c r="D876" s="163">
        <v>5426.7485580176017</v>
      </c>
      <c r="E876" s="171" t="s">
        <v>172</v>
      </c>
    </row>
    <row r="877" spans="1:5">
      <c r="A877" s="167" t="s">
        <v>165</v>
      </c>
      <c r="B877" s="159">
        <v>9239.17</v>
      </c>
      <c r="C877" s="159">
        <v>9833.8023083188</v>
      </c>
      <c r="D877" s="159">
        <v>-594.6323083188006</v>
      </c>
    </row>
    <row r="878" spans="1:5">
      <c r="A878" s="167" t="s">
        <v>348</v>
      </c>
      <c r="B878" s="159">
        <v>3370.38</v>
      </c>
      <c r="C878" s="159">
        <v>859.09769492819999</v>
      </c>
      <c r="D878" s="159">
        <v>2511.2823050718002</v>
      </c>
    </row>
    <row r="879" spans="1:5">
      <c r="A879" s="167" t="s">
        <v>349</v>
      </c>
      <c r="B879" s="159">
        <v>9558.9699999999993</v>
      </c>
      <c r="C879" s="159">
        <v>1267.0044802861</v>
      </c>
      <c r="D879" s="159">
        <v>8291.9655197139</v>
      </c>
    </row>
    <row r="880" spans="1:5">
      <c r="A880" s="167" t="s">
        <v>167</v>
      </c>
      <c r="B880" s="159">
        <v>735434.09</v>
      </c>
      <c r="C880" s="159">
        <v>53574.323879979609</v>
      </c>
      <c r="D880" s="159">
        <v>681859.76612002042</v>
      </c>
    </row>
    <row r="881" spans="1:5">
      <c r="A881" s="167" t="s">
        <v>378</v>
      </c>
      <c r="B881" s="159">
        <v>0</v>
      </c>
      <c r="C881" s="159">
        <v>0</v>
      </c>
      <c r="D881" s="159">
        <v>0</v>
      </c>
    </row>
    <row r="882" spans="1:5">
      <c r="A882" s="167" t="s">
        <v>379</v>
      </c>
      <c r="B882" s="159">
        <v>0</v>
      </c>
      <c r="C882" s="159">
        <v>0</v>
      </c>
      <c r="D882" s="159">
        <v>0</v>
      </c>
    </row>
    <row r="883" spans="1:5">
      <c r="A883" s="167" t="s">
        <v>380</v>
      </c>
      <c r="B883" s="159">
        <v>0</v>
      </c>
      <c r="C883" s="159">
        <v>0</v>
      </c>
      <c r="D883" s="159">
        <v>0</v>
      </c>
    </row>
    <row r="884" spans="1:5">
      <c r="A884" s="167" t="s">
        <v>381</v>
      </c>
      <c r="B884" s="159">
        <v>0</v>
      </c>
      <c r="C884" s="159">
        <v>0</v>
      </c>
      <c r="D884" s="159">
        <v>0</v>
      </c>
    </row>
    <row r="885" spans="1:5">
      <c r="A885" s="167" t="s">
        <v>168</v>
      </c>
      <c r="B885" s="159">
        <v>149684.85999999999</v>
      </c>
      <c r="C885" s="159">
        <v>17644.788834546001</v>
      </c>
      <c r="D885" s="159">
        <v>132040.07116545399</v>
      </c>
    </row>
    <row r="886" spans="1:5">
      <c r="A886" s="167" t="s">
        <v>382</v>
      </c>
      <c r="B886" s="159">
        <v>437860.60000000003</v>
      </c>
      <c r="C886" s="159">
        <v>102680.35988760801</v>
      </c>
      <c r="D886" s="159">
        <v>335180.240112392</v>
      </c>
    </row>
    <row r="887" spans="1:5">
      <c r="A887" s="167" t="s">
        <v>383</v>
      </c>
      <c r="B887" s="159">
        <v>130071</v>
      </c>
      <c r="C887" s="159">
        <v>25197.51800946</v>
      </c>
      <c r="D887" s="159">
        <v>104873.48199053999</v>
      </c>
    </row>
    <row r="888" spans="1:5">
      <c r="A888" s="167" t="s">
        <v>384</v>
      </c>
      <c r="B888" s="159">
        <v>1618954.47</v>
      </c>
      <c r="C888" s="159">
        <v>313625.89981103223</v>
      </c>
      <c r="D888" s="159">
        <v>1305328.5701889677</v>
      </c>
    </row>
    <row r="889" spans="1:5">
      <c r="A889" s="167" t="s">
        <v>385</v>
      </c>
      <c r="B889" s="159">
        <v>0</v>
      </c>
      <c r="C889" s="159">
        <v>0</v>
      </c>
      <c r="D889" s="159">
        <v>0</v>
      </c>
    </row>
    <row r="890" spans="1:5">
      <c r="A890" s="170" t="s">
        <v>386</v>
      </c>
      <c r="B890" s="163">
        <v>2191.39</v>
      </c>
      <c r="C890" s="163">
        <v>2331.1856052367998</v>
      </c>
      <c r="D890" s="163">
        <v>-139.79560523679993</v>
      </c>
      <c r="E890" s="171" t="s">
        <v>172</v>
      </c>
    </row>
    <row r="891" spans="1:5">
      <c r="A891" s="170" t="s">
        <v>387</v>
      </c>
      <c r="B891" s="163">
        <v>47227.92</v>
      </c>
      <c r="C891" s="163">
        <v>33225.504799996801</v>
      </c>
      <c r="D891" s="163">
        <v>14002.415200003197</v>
      </c>
      <c r="E891" s="171" t="s">
        <v>172</v>
      </c>
    </row>
    <row r="892" spans="1:5">
      <c r="A892" s="167" t="s">
        <v>388</v>
      </c>
      <c r="B892" s="159">
        <v>29277.420000000002</v>
      </c>
      <c r="C892" s="159">
        <v>31145.117967350401</v>
      </c>
      <c r="D892" s="159">
        <v>-1867.6979673503993</v>
      </c>
    </row>
    <row r="893" spans="1:5">
      <c r="A893" s="167" t="s">
        <v>389</v>
      </c>
      <c r="B893" s="159">
        <v>11786.16</v>
      </c>
      <c r="C893" s="159">
        <v>8291.7290376863984</v>
      </c>
      <c r="D893" s="159">
        <v>3494.4309623136014</v>
      </c>
    </row>
    <row r="894" spans="1:5">
      <c r="A894" s="167" t="s">
        <v>174</v>
      </c>
      <c r="B894" s="159">
        <v>5046.21</v>
      </c>
      <c r="C894" s="159">
        <v>2829.7735768926</v>
      </c>
      <c r="D894" s="159">
        <v>2216.4364231074001</v>
      </c>
    </row>
    <row r="895" spans="1:5">
      <c r="A895" s="167" t="s">
        <v>390</v>
      </c>
      <c r="B895" s="159">
        <v>231.20000000000002</v>
      </c>
      <c r="C895" s="159">
        <v>124.93593692</v>
      </c>
      <c r="D895" s="159">
        <v>106.26406308000001</v>
      </c>
    </row>
    <row r="896" spans="1:5">
      <c r="A896" s="167" t="s">
        <v>391</v>
      </c>
      <c r="B896" s="159">
        <v>7390.37</v>
      </c>
      <c r="C896" s="159">
        <v>4139.8882119093005</v>
      </c>
      <c r="D896" s="159">
        <v>3250.4817880906999</v>
      </c>
    </row>
    <row r="897" spans="1:5">
      <c r="A897" s="167" t="s">
        <v>392</v>
      </c>
      <c r="B897" s="159">
        <v>60737.599999999999</v>
      </c>
      <c r="C897" s="159">
        <v>42729.754355903999</v>
      </c>
      <c r="D897" s="159">
        <v>18007.845644096</v>
      </c>
    </row>
    <row r="898" spans="1:5">
      <c r="A898" s="167" t="s">
        <v>393</v>
      </c>
      <c r="B898" s="159">
        <v>66084.860000000015</v>
      </c>
      <c r="C898" s="159">
        <v>51414.364888108692</v>
      </c>
      <c r="D898" s="159">
        <v>14670.495111891305</v>
      </c>
    </row>
    <row r="899" spans="1:5">
      <c r="A899" s="167" t="s">
        <v>394</v>
      </c>
      <c r="B899" s="159">
        <v>6126.35</v>
      </c>
      <c r="C899" s="159">
        <v>4442.2519810508002</v>
      </c>
      <c r="D899" s="159">
        <v>1684.0980189492002</v>
      </c>
    </row>
    <row r="900" spans="1:5">
      <c r="A900" s="167" t="s">
        <v>395</v>
      </c>
      <c r="B900" s="159">
        <v>16586.95</v>
      </c>
      <c r="C900" s="159">
        <v>11757.92497109</v>
      </c>
      <c r="D900" s="159">
        <v>4829.0250289100004</v>
      </c>
    </row>
    <row r="901" spans="1:5">
      <c r="A901" s="167" t="s">
        <v>396</v>
      </c>
      <c r="B901" s="159">
        <v>1983.19</v>
      </c>
      <c r="C901" s="159">
        <v>1395.2020089876</v>
      </c>
      <c r="D901" s="159">
        <v>587.98799101240002</v>
      </c>
    </row>
    <row r="902" spans="1:5">
      <c r="A902" s="167" t="s">
        <v>397</v>
      </c>
      <c r="B902" s="159">
        <v>577.96</v>
      </c>
      <c r="C902" s="159">
        <v>623.855341232</v>
      </c>
      <c r="D902" s="159">
        <v>-45.895341231999964</v>
      </c>
    </row>
    <row r="903" spans="1:5">
      <c r="A903" s="167" t="s">
        <v>398</v>
      </c>
      <c r="B903" s="159">
        <v>1623.03</v>
      </c>
      <c r="C903" s="159">
        <v>1748.7567417539999</v>
      </c>
      <c r="D903" s="159">
        <v>-125.72674175399996</v>
      </c>
    </row>
    <row r="904" spans="1:5">
      <c r="A904" s="167" t="s">
        <v>176</v>
      </c>
      <c r="B904" s="159">
        <v>651802.45000000007</v>
      </c>
      <c r="C904" s="159">
        <v>126267.99188508699</v>
      </c>
      <c r="D904" s="159">
        <v>525534.45811491308</v>
      </c>
    </row>
    <row r="905" spans="1:5">
      <c r="A905" s="167" t="s">
        <v>399</v>
      </c>
      <c r="B905" s="159">
        <v>0</v>
      </c>
      <c r="C905" s="159">
        <v>0</v>
      </c>
      <c r="D905" s="159">
        <v>0</v>
      </c>
    </row>
    <row r="906" spans="1:5">
      <c r="A906" s="167" t="s">
        <v>400</v>
      </c>
      <c r="B906" s="159">
        <v>0</v>
      </c>
      <c r="C906" s="159">
        <v>0</v>
      </c>
      <c r="D906" s="159">
        <v>0</v>
      </c>
    </row>
    <row r="907" spans="1:5">
      <c r="A907" s="167" t="s">
        <v>401</v>
      </c>
      <c r="B907" s="159">
        <v>0</v>
      </c>
      <c r="C907" s="159">
        <v>0</v>
      </c>
      <c r="D907" s="159">
        <v>0</v>
      </c>
    </row>
    <row r="908" spans="1:5">
      <c r="A908" s="167" t="s">
        <v>402</v>
      </c>
      <c r="B908" s="159">
        <v>0</v>
      </c>
      <c r="C908" s="159">
        <v>0</v>
      </c>
      <c r="D908" s="159">
        <v>0</v>
      </c>
    </row>
    <row r="909" spans="1:5">
      <c r="A909" s="167" t="s">
        <v>403</v>
      </c>
      <c r="B909" s="159">
        <v>597.01</v>
      </c>
      <c r="C909" s="159">
        <v>334.78652754060005</v>
      </c>
      <c r="D909" s="159">
        <v>262.22347245939994</v>
      </c>
    </row>
    <row r="910" spans="1:5">
      <c r="A910" s="170" t="s">
        <v>404</v>
      </c>
      <c r="B910" s="163">
        <v>286791.57</v>
      </c>
      <c r="C910" s="163">
        <v>200620.8254317228</v>
      </c>
      <c r="D910" s="163">
        <v>86170.744568277179</v>
      </c>
      <c r="E910" s="171" t="s">
        <v>172</v>
      </c>
    </row>
    <row r="911" spans="1:5">
      <c r="A911" s="167" t="s">
        <v>405</v>
      </c>
      <c r="B911" s="159">
        <v>59100.56</v>
      </c>
      <c r="C911" s="159">
        <v>25910.973896208001</v>
      </c>
      <c r="D911" s="159">
        <v>33189.586103791997</v>
      </c>
    </row>
    <row r="912" spans="1:5">
      <c r="A912" s="167" t="s">
        <v>406</v>
      </c>
      <c r="B912" s="159">
        <v>35381.950000000004</v>
      </c>
      <c r="C912" s="159">
        <v>15512.218206510001</v>
      </c>
      <c r="D912" s="159">
        <v>19869.731793490006</v>
      </c>
    </row>
    <row r="913" spans="1:5">
      <c r="A913" s="167" t="s">
        <v>407</v>
      </c>
      <c r="B913" s="159">
        <v>13676.85</v>
      </c>
      <c r="C913" s="159">
        <v>5996.22919533</v>
      </c>
      <c r="D913" s="159">
        <v>7680.6208046700003</v>
      </c>
    </row>
    <row r="914" spans="1:5">
      <c r="A914" s="167" t="s">
        <v>107</v>
      </c>
      <c r="B914" s="159">
        <v>0</v>
      </c>
      <c r="C914" s="159">
        <v>0</v>
      </c>
      <c r="D914" s="159">
        <v>0</v>
      </c>
    </row>
    <row r="915" spans="1:5">
      <c r="A915" s="167" t="s">
        <v>177</v>
      </c>
      <c r="B915" s="159">
        <v>61719.45</v>
      </c>
      <c r="C915" s="159">
        <v>23973.041020805598</v>
      </c>
      <c r="D915" s="159">
        <v>37746.408979194406</v>
      </c>
    </row>
    <row r="916" spans="1:5">
      <c r="A916" s="167" t="s">
        <v>408</v>
      </c>
      <c r="B916" s="159">
        <v>3517.7400000000002</v>
      </c>
      <c r="C916" s="159">
        <v>2474.7794790695998</v>
      </c>
      <c r="D916" s="159">
        <v>1042.9605209304004</v>
      </c>
    </row>
    <row r="917" spans="1:5">
      <c r="A917" s="170" t="s">
        <v>409</v>
      </c>
      <c r="B917" s="163">
        <v>188708.73</v>
      </c>
      <c r="C917" s="163">
        <v>132759.24102556918</v>
      </c>
      <c r="D917" s="163">
        <v>55949.488974430831</v>
      </c>
      <c r="E917" s="171" t="s">
        <v>172</v>
      </c>
    </row>
    <row r="918" spans="1:5">
      <c r="A918" s="167" t="s">
        <v>180</v>
      </c>
      <c r="B918" s="159">
        <v>8606.34</v>
      </c>
      <c r="C918" s="159">
        <v>6054.6810230136007</v>
      </c>
      <c r="D918" s="159">
        <v>2551.6589769863995</v>
      </c>
    </row>
    <row r="919" spans="1:5">
      <c r="A919" s="167" t="s">
        <v>181</v>
      </c>
      <c r="B919" s="159">
        <v>14217.53</v>
      </c>
      <c r="C919" s="159">
        <v>8845.9725672697004</v>
      </c>
      <c r="D919" s="159">
        <v>5371.5574327303011</v>
      </c>
    </row>
    <row r="920" spans="1:5">
      <c r="A920" s="167" t="s">
        <v>410</v>
      </c>
      <c r="B920" s="159">
        <v>0</v>
      </c>
      <c r="C920" s="159">
        <v>0</v>
      </c>
      <c r="D920" s="159">
        <v>0</v>
      </c>
    </row>
    <row r="921" spans="1:5">
      <c r="A921" s="167" t="s">
        <v>411</v>
      </c>
      <c r="B921" s="159">
        <v>26913.24</v>
      </c>
      <c r="C921" s="159">
        <v>18933.842201889602</v>
      </c>
      <c r="D921" s="159">
        <v>7979.3977981103999</v>
      </c>
    </row>
    <row r="922" spans="1:5">
      <c r="A922" s="167" t="s">
        <v>412</v>
      </c>
      <c r="B922" s="159">
        <v>11998.619999999999</v>
      </c>
      <c r="C922" s="159">
        <v>12834.9166253688</v>
      </c>
      <c r="D922" s="159">
        <v>-836.29662536880016</v>
      </c>
    </row>
    <row r="923" spans="1:5">
      <c r="A923" s="167" t="s">
        <v>413</v>
      </c>
      <c r="B923" s="159">
        <v>132511</v>
      </c>
      <c r="C923" s="159">
        <v>100014.6240236032</v>
      </c>
      <c r="D923" s="159">
        <v>32496.375976396801</v>
      </c>
    </row>
    <row r="924" spans="1:5">
      <c r="A924" s="167" t="s">
        <v>414</v>
      </c>
      <c r="B924" s="159">
        <v>26115.54</v>
      </c>
      <c r="C924" s="159">
        <v>18372.649052181598</v>
      </c>
      <c r="D924" s="159">
        <v>7742.8909478184032</v>
      </c>
    </row>
    <row r="925" spans="1:5">
      <c r="A925" s="167" t="s">
        <v>415</v>
      </c>
      <c r="B925" s="159">
        <v>11303.130000000001</v>
      </c>
      <c r="C925" s="159">
        <v>12132.710123325101</v>
      </c>
      <c r="D925" s="159">
        <v>-829.58012332509998</v>
      </c>
    </row>
    <row r="926" spans="1:5">
      <c r="A926" s="167" t="s">
        <v>416</v>
      </c>
      <c r="B926" s="159">
        <v>0</v>
      </c>
      <c r="C926" s="159">
        <v>0</v>
      </c>
      <c r="D926" s="159">
        <v>0</v>
      </c>
    </row>
    <row r="927" spans="1:5">
      <c r="A927" s="167" t="s">
        <v>417</v>
      </c>
      <c r="B927" s="159">
        <v>0</v>
      </c>
      <c r="C927" s="159">
        <v>0</v>
      </c>
      <c r="D927" s="159">
        <v>0</v>
      </c>
    </row>
    <row r="928" spans="1:5">
      <c r="A928" s="167" t="s">
        <v>182</v>
      </c>
      <c r="B928" s="159">
        <v>8764.77</v>
      </c>
      <c r="C928" s="159">
        <v>804.27896007899994</v>
      </c>
      <c r="D928" s="159">
        <v>7960.4910399210003</v>
      </c>
    </row>
    <row r="929" spans="1:5">
      <c r="A929" s="170" t="s">
        <v>418</v>
      </c>
      <c r="B929" s="163">
        <v>180882.47</v>
      </c>
      <c r="C929" s="163">
        <v>35040.780000312196</v>
      </c>
      <c r="D929" s="163">
        <v>145841.68999968781</v>
      </c>
      <c r="E929" s="171" t="s">
        <v>172</v>
      </c>
    </row>
    <row r="930" spans="1:5">
      <c r="A930" s="167" t="s">
        <v>356</v>
      </c>
      <c r="B930" s="159">
        <v>7047.8</v>
      </c>
      <c r="C930" s="159">
        <v>5821.74621467</v>
      </c>
      <c r="D930" s="159">
        <v>1226.05378533</v>
      </c>
    </row>
    <row r="931" spans="1:5">
      <c r="A931" s="167" t="s">
        <v>272</v>
      </c>
      <c r="B931" s="159">
        <v>652177.94999999995</v>
      </c>
      <c r="C931" s="159">
        <v>515527.79656368564</v>
      </c>
      <c r="D931" s="159">
        <v>136650.15343631434</v>
      </c>
    </row>
    <row r="932" spans="1:5">
      <c r="A932" s="167" t="s">
        <v>419</v>
      </c>
      <c r="B932" s="159">
        <v>0</v>
      </c>
      <c r="C932" s="159">
        <v>0</v>
      </c>
      <c r="D932" s="159">
        <v>0</v>
      </c>
    </row>
    <row r="933" spans="1:5">
      <c r="A933" s="167" t="s">
        <v>420</v>
      </c>
      <c r="B933" s="159">
        <v>0</v>
      </c>
      <c r="C933" s="159">
        <v>0</v>
      </c>
      <c r="D933" s="159">
        <v>0</v>
      </c>
    </row>
    <row r="934" spans="1:5">
      <c r="A934" s="167" t="s">
        <v>421</v>
      </c>
      <c r="B934" s="159">
        <v>0</v>
      </c>
      <c r="C934" s="159">
        <v>0</v>
      </c>
      <c r="D934" s="159">
        <v>0</v>
      </c>
    </row>
    <row r="935" spans="1:5">
      <c r="A935" s="167" t="s">
        <v>422</v>
      </c>
      <c r="B935" s="159">
        <v>2288.31</v>
      </c>
      <c r="C935" s="159">
        <v>1189.8959370576001</v>
      </c>
      <c r="D935" s="159">
        <v>1098.4140629423998</v>
      </c>
    </row>
    <row r="936" spans="1:5">
      <c r="A936" s="167" t="s">
        <v>423</v>
      </c>
      <c r="B936" s="159">
        <v>207954.18</v>
      </c>
      <c r="C936" s="159">
        <v>44525.6891832564</v>
      </c>
      <c r="D936" s="159">
        <v>163428.49081674358</v>
      </c>
    </row>
    <row r="937" spans="1:5">
      <c r="A937" s="167" t="s">
        <v>424</v>
      </c>
      <c r="B937" s="159">
        <v>0</v>
      </c>
      <c r="C937" s="159">
        <v>0</v>
      </c>
      <c r="D937" s="159">
        <v>0</v>
      </c>
    </row>
    <row r="938" spans="1:5">
      <c r="A938" s="167" t="s">
        <v>425</v>
      </c>
      <c r="B938" s="159">
        <v>7755.06</v>
      </c>
      <c r="C938" s="159">
        <v>4348.8209716235997</v>
      </c>
      <c r="D938" s="159">
        <v>3406.2390283764007</v>
      </c>
    </row>
    <row r="939" spans="1:5">
      <c r="A939" s="167" t="s">
        <v>254</v>
      </c>
      <c r="B939" s="159">
        <v>151823.56</v>
      </c>
      <c r="C939" s="159">
        <v>38704.578151196001</v>
      </c>
      <c r="D939" s="159">
        <v>113118.98184880402</v>
      </c>
    </row>
    <row r="940" spans="1:5">
      <c r="A940" s="167" t="s">
        <v>426</v>
      </c>
      <c r="B940" s="159">
        <v>0</v>
      </c>
      <c r="C940" s="159">
        <v>0</v>
      </c>
      <c r="D940" s="159">
        <v>0</v>
      </c>
    </row>
    <row r="941" spans="1:5">
      <c r="A941" s="167" t="s">
        <v>185</v>
      </c>
      <c r="B941" s="159">
        <v>10042.370000000001</v>
      </c>
      <c r="C941" s="159">
        <v>921.51498559899994</v>
      </c>
      <c r="D941" s="159">
        <v>9120.8550144010005</v>
      </c>
    </row>
    <row r="942" spans="1:5">
      <c r="A942" s="167" t="s">
        <v>427</v>
      </c>
      <c r="B942" s="159">
        <v>0</v>
      </c>
      <c r="C942" s="159">
        <v>0</v>
      </c>
      <c r="D942" s="159">
        <v>0</v>
      </c>
    </row>
    <row r="943" spans="1:5">
      <c r="A943" s="167" t="s">
        <v>428</v>
      </c>
      <c r="B943" s="159">
        <v>0</v>
      </c>
      <c r="C943" s="159">
        <v>0</v>
      </c>
      <c r="D943" s="159">
        <v>0</v>
      </c>
    </row>
    <row r="944" spans="1:5">
      <c r="A944" s="167" t="s">
        <v>429</v>
      </c>
      <c r="B944" s="159">
        <v>0</v>
      </c>
      <c r="C944" s="159">
        <v>0</v>
      </c>
      <c r="D944" s="159">
        <v>0</v>
      </c>
    </row>
    <row r="945" spans="1:5">
      <c r="A945" s="167" t="s">
        <v>188</v>
      </c>
      <c r="B945" s="159">
        <v>175537.98</v>
      </c>
      <c r="C945" s="159">
        <v>34005.438663454799</v>
      </c>
      <c r="D945" s="159">
        <v>141532.5413365452</v>
      </c>
    </row>
    <row r="946" spans="1:5">
      <c r="A946" s="167" t="s">
        <v>430</v>
      </c>
      <c r="B946" s="159">
        <v>0</v>
      </c>
      <c r="C946" s="159">
        <v>0</v>
      </c>
      <c r="D946" s="159">
        <v>0</v>
      </c>
    </row>
    <row r="947" spans="1:5">
      <c r="A947" s="167" t="s">
        <v>431</v>
      </c>
      <c r="B947" s="159">
        <v>0</v>
      </c>
      <c r="C947" s="159">
        <v>0</v>
      </c>
      <c r="D947" s="159">
        <v>0</v>
      </c>
    </row>
    <row r="948" spans="1:5">
      <c r="A948" s="170" t="s">
        <v>432</v>
      </c>
      <c r="B948" s="163">
        <v>19158.830000000002</v>
      </c>
      <c r="C948" s="163">
        <v>15431.912613058001</v>
      </c>
      <c r="D948" s="163">
        <v>3726.917386942001</v>
      </c>
      <c r="E948" s="171" t="s">
        <v>172</v>
      </c>
    </row>
    <row r="949" spans="1:5">
      <c r="A949" s="167" t="s">
        <v>433</v>
      </c>
      <c r="B949" s="159">
        <v>0</v>
      </c>
      <c r="C949" s="159">
        <v>0</v>
      </c>
      <c r="D949" s="159">
        <v>0</v>
      </c>
    </row>
    <row r="950" spans="1:5">
      <c r="A950" s="167" t="s">
        <v>276</v>
      </c>
      <c r="B950" s="159">
        <v>182446.08000000002</v>
      </c>
      <c r="C950" s="159">
        <v>35343.684499660798</v>
      </c>
      <c r="D950" s="159">
        <v>147102.39550033922</v>
      </c>
    </row>
    <row r="951" spans="1:5">
      <c r="A951" s="167" t="s">
        <v>434</v>
      </c>
      <c r="B951" s="159">
        <v>0</v>
      </c>
      <c r="C951" s="159">
        <v>0</v>
      </c>
      <c r="D951" s="159">
        <v>0</v>
      </c>
    </row>
    <row r="952" spans="1:5">
      <c r="A952" s="167" t="s">
        <v>435</v>
      </c>
      <c r="B952" s="159">
        <v>0</v>
      </c>
      <c r="C952" s="159">
        <v>0</v>
      </c>
      <c r="D952" s="159">
        <v>0</v>
      </c>
    </row>
    <row r="953" spans="1:5">
      <c r="A953" s="167" t="s">
        <v>436</v>
      </c>
      <c r="B953" s="159">
        <v>4993.24</v>
      </c>
      <c r="C953" s="159">
        <v>5355.7414299372995</v>
      </c>
      <c r="D953" s="159">
        <v>-362.50142993730003</v>
      </c>
    </row>
    <row r="954" spans="1:5">
      <c r="A954" s="167" t="s">
        <v>437</v>
      </c>
      <c r="B954" s="159">
        <v>0</v>
      </c>
      <c r="C954" s="159">
        <v>0</v>
      </c>
      <c r="D954" s="159">
        <v>0</v>
      </c>
    </row>
    <row r="955" spans="1:5">
      <c r="A955" s="167" t="s">
        <v>438</v>
      </c>
      <c r="B955" s="159">
        <v>1839.54</v>
      </c>
      <c r="C955" s="159">
        <v>1949.3963538438002</v>
      </c>
      <c r="D955" s="159">
        <v>-109.85635384380021</v>
      </c>
    </row>
    <row r="956" spans="1:5">
      <c r="A956" s="167" t="s">
        <v>439</v>
      </c>
      <c r="B956" s="159">
        <v>7178.85</v>
      </c>
      <c r="C956" s="159">
        <v>5050.4217660539998</v>
      </c>
      <c r="D956" s="159">
        <v>2128.4282339460005</v>
      </c>
    </row>
    <row r="957" spans="1:5">
      <c r="A957" s="167" t="s">
        <v>440</v>
      </c>
      <c r="B957" s="159">
        <v>3122.64</v>
      </c>
      <c r="C957" s="159">
        <v>1710.5216440104</v>
      </c>
      <c r="D957" s="159">
        <v>1412.1183559895999</v>
      </c>
    </row>
    <row r="958" spans="1:5">
      <c r="A958" s="167" t="s">
        <v>441</v>
      </c>
      <c r="B958" s="159">
        <v>562.36</v>
      </c>
      <c r="C958" s="159">
        <v>531.27570283720001</v>
      </c>
      <c r="D958" s="159">
        <v>31.084297162799999</v>
      </c>
    </row>
    <row r="959" spans="1:5">
      <c r="A959" s="167" t="s">
        <v>442</v>
      </c>
      <c r="B959" s="159">
        <v>0</v>
      </c>
      <c r="C959" s="159">
        <v>0</v>
      </c>
      <c r="D959" s="159">
        <v>0</v>
      </c>
    </row>
    <row r="960" spans="1:5">
      <c r="A960" s="166" t="s">
        <v>443</v>
      </c>
      <c r="B960" s="159">
        <v>10983230.690000001</v>
      </c>
      <c r="C960" s="159">
        <v>4095009.5870371116</v>
      </c>
      <c r="D960" s="159">
        <v>6888221.1029628878</v>
      </c>
    </row>
    <row r="961" spans="1:5">
      <c r="A961" s="167" t="s">
        <v>444</v>
      </c>
      <c r="B961" s="159">
        <v>148846.80000000002</v>
      </c>
      <c r="C961" s="159">
        <v>40975.754251548002</v>
      </c>
      <c r="D961" s="159">
        <v>107871.04574845202</v>
      </c>
    </row>
    <row r="962" spans="1:5">
      <c r="A962" s="167" t="s">
        <v>445</v>
      </c>
      <c r="B962" s="159">
        <v>209015.57</v>
      </c>
      <c r="C962" s="159">
        <v>91636.982427426003</v>
      </c>
      <c r="D962" s="159">
        <v>117378.587572574</v>
      </c>
    </row>
    <row r="963" spans="1:5">
      <c r="A963" s="170" t="s">
        <v>124</v>
      </c>
      <c r="B963" s="163">
        <v>10357.43</v>
      </c>
      <c r="C963" s="163">
        <v>2851.2773291572998</v>
      </c>
      <c r="D963" s="163">
        <v>7506.1526708427009</v>
      </c>
      <c r="E963" s="171" t="s">
        <v>172</v>
      </c>
    </row>
    <row r="964" spans="1:5">
      <c r="A964" s="167" t="s">
        <v>165</v>
      </c>
      <c r="B964" s="159">
        <v>78953.88</v>
      </c>
      <c r="C964" s="159">
        <v>40541.785910386505</v>
      </c>
      <c r="D964" s="159">
        <v>38412.0940896135</v>
      </c>
    </row>
    <row r="965" spans="1:5">
      <c r="A965" s="167" t="s">
        <v>166</v>
      </c>
      <c r="B965" s="159">
        <v>42472.79</v>
      </c>
      <c r="C965" s="159">
        <v>9093.9756358141985</v>
      </c>
      <c r="D965" s="159">
        <v>33378.814364185804</v>
      </c>
    </row>
    <row r="966" spans="1:5">
      <c r="A966" s="167" t="s">
        <v>348</v>
      </c>
      <c r="B966" s="159">
        <v>165203.35</v>
      </c>
      <c r="C966" s="159">
        <v>45121.428469946004</v>
      </c>
      <c r="D966" s="159">
        <v>120081.92153005401</v>
      </c>
    </row>
    <row r="967" spans="1:5">
      <c r="A967" s="167" t="s">
        <v>269</v>
      </c>
      <c r="B967" s="159">
        <v>908427.41</v>
      </c>
      <c r="C967" s="159">
        <v>398274.38026153803</v>
      </c>
      <c r="D967" s="159">
        <v>510153.02973846201</v>
      </c>
    </row>
    <row r="968" spans="1:5">
      <c r="A968" s="167" t="s">
        <v>446</v>
      </c>
      <c r="B968" s="159">
        <v>371889</v>
      </c>
      <c r="C968" s="159">
        <v>217658.18610081001</v>
      </c>
      <c r="D968" s="159">
        <v>154230.81389918999</v>
      </c>
    </row>
    <row r="969" spans="1:5">
      <c r="A969" s="167" t="s">
        <v>168</v>
      </c>
      <c r="B969" s="159">
        <v>7925.21</v>
      </c>
      <c r="C969" s="159">
        <v>727.23866766700007</v>
      </c>
      <c r="D969" s="159">
        <v>7197.9713323329997</v>
      </c>
    </row>
    <row r="970" spans="1:5">
      <c r="A970" s="167" t="s">
        <v>447</v>
      </c>
      <c r="B970" s="159">
        <v>485286.81000000006</v>
      </c>
      <c r="C970" s="159">
        <v>275551.32302142272</v>
      </c>
      <c r="D970" s="159">
        <v>209735.48697857733</v>
      </c>
    </row>
    <row r="971" spans="1:5">
      <c r="A971" s="167" t="s">
        <v>448</v>
      </c>
      <c r="B971" s="159">
        <v>442351.65</v>
      </c>
      <c r="C971" s="159">
        <v>237147.7612407179</v>
      </c>
      <c r="D971" s="159">
        <v>205203.88875928213</v>
      </c>
    </row>
    <row r="972" spans="1:5">
      <c r="A972" s="170" t="s">
        <v>321</v>
      </c>
      <c r="B972" s="163">
        <v>2183.52</v>
      </c>
      <c r="C972" s="163">
        <v>601.09709394720005</v>
      </c>
      <c r="D972" s="163">
        <v>1582.4229060528</v>
      </c>
      <c r="E972" s="171" t="s">
        <v>172</v>
      </c>
    </row>
    <row r="973" spans="1:5">
      <c r="A973" s="167" t="s">
        <v>382</v>
      </c>
      <c r="B973" s="159">
        <v>59382.14</v>
      </c>
      <c r="C973" s="159">
        <v>26034.424706652</v>
      </c>
      <c r="D973" s="159">
        <v>33347.715293347996</v>
      </c>
    </row>
    <row r="974" spans="1:5">
      <c r="A974" s="167" t="s">
        <v>449</v>
      </c>
      <c r="B974" s="159">
        <v>113179.34</v>
      </c>
      <c r="C974" s="159">
        <v>10385.641822617999</v>
      </c>
      <c r="D974" s="159">
        <v>102793.698177382</v>
      </c>
    </row>
    <row r="975" spans="1:5">
      <c r="A975" s="167" t="s">
        <v>170</v>
      </c>
      <c r="B975" s="159">
        <v>460997.09</v>
      </c>
      <c r="C975" s="159">
        <v>157370.89009132123</v>
      </c>
      <c r="D975" s="159">
        <v>303626.19990867877</v>
      </c>
    </row>
    <row r="976" spans="1:5">
      <c r="A976" s="167" t="s">
        <v>174</v>
      </c>
      <c r="B976" s="159">
        <v>167699.69</v>
      </c>
      <c r="C976" s="159">
        <v>90825.806300000695</v>
      </c>
      <c r="D976" s="159">
        <v>76873.883699999307</v>
      </c>
    </row>
    <row r="977" spans="1:4">
      <c r="A977" s="167" t="s">
        <v>393</v>
      </c>
      <c r="B977" s="159">
        <v>11769.42</v>
      </c>
      <c r="C977" s="159">
        <v>6888.3742424718002</v>
      </c>
      <c r="D977" s="159">
        <v>4881.0457575281998</v>
      </c>
    </row>
    <row r="978" spans="1:4">
      <c r="A978" s="167" t="s">
        <v>450</v>
      </c>
      <c r="B978" s="159">
        <v>2859.41</v>
      </c>
      <c r="C978" s="159">
        <v>1253.6276791380001</v>
      </c>
      <c r="D978" s="159">
        <v>1605.7823208619998</v>
      </c>
    </row>
    <row r="979" spans="1:4">
      <c r="A979" s="167" t="s">
        <v>451</v>
      </c>
      <c r="B979" s="159">
        <v>271.99</v>
      </c>
      <c r="C979" s="159">
        <v>119.24634538200002</v>
      </c>
      <c r="D979" s="159">
        <v>152.74365461799999</v>
      </c>
    </row>
    <row r="980" spans="1:4">
      <c r="A980" s="167" t="s">
        <v>175</v>
      </c>
      <c r="B980" s="159">
        <v>33434.520000000004</v>
      </c>
      <c r="C980" s="159">
        <v>6768.7124295374997</v>
      </c>
      <c r="D980" s="159">
        <v>26665.807570462501</v>
      </c>
    </row>
    <row r="981" spans="1:4">
      <c r="A981" s="167" t="s">
        <v>401</v>
      </c>
      <c r="B981" s="159">
        <v>117300.67</v>
      </c>
      <c r="C981" s="159">
        <v>51427.170882605998</v>
      </c>
      <c r="D981" s="159">
        <v>65873.499117394007</v>
      </c>
    </row>
    <row r="982" spans="1:4">
      <c r="A982" s="167" t="s">
        <v>402</v>
      </c>
      <c r="B982" s="159">
        <v>299174.21000000002</v>
      </c>
      <c r="C982" s="159">
        <v>175099.87086669091</v>
      </c>
      <c r="D982" s="159">
        <v>124074.33913330911</v>
      </c>
    </row>
    <row r="983" spans="1:4">
      <c r="A983" s="167" t="s">
        <v>452</v>
      </c>
      <c r="B983" s="159">
        <v>142358.78</v>
      </c>
      <c r="C983" s="159">
        <v>83319.360966106207</v>
      </c>
      <c r="D983" s="159">
        <v>59039.419033893791</v>
      </c>
    </row>
    <row r="984" spans="1:4">
      <c r="A984" s="167" t="s">
        <v>405</v>
      </c>
      <c r="B984" s="159">
        <v>36956.120000000003</v>
      </c>
      <c r="C984" s="159">
        <v>16202.368651416</v>
      </c>
      <c r="D984" s="159">
        <v>20753.751348584003</v>
      </c>
    </row>
    <row r="985" spans="1:4">
      <c r="A985" s="167" t="s">
        <v>453</v>
      </c>
      <c r="B985" s="159">
        <v>291147.95</v>
      </c>
      <c r="C985" s="159">
        <v>141789.88321448761</v>
      </c>
      <c r="D985" s="159">
        <v>149358.0667855124</v>
      </c>
    </row>
    <row r="986" spans="1:4">
      <c r="A986" s="167" t="s">
        <v>353</v>
      </c>
      <c r="B986" s="159">
        <v>546108.64</v>
      </c>
      <c r="C986" s="159">
        <v>307528.3909489779</v>
      </c>
      <c r="D986" s="159">
        <v>238580.24905102214</v>
      </c>
    </row>
    <row r="987" spans="1:4">
      <c r="A987" s="167" t="s">
        <v>107</v>
      </c>
      <c r="B987" s="159">
        <v>15760.79</v>
      </c>
      <c r="C987" s="159">
        <v>160.69465072150001</v>
      </c>
      <c r="D987" s="159">
        <v>15600.095349278501</v>
      </c>
    </row>
    <row r="988" spans="1:4">
      <c r="A988" s="167" t="s">
        <v>177</v>
      </c>
      <c r="B988" s="159">
        <v>62755.53</v>
      </c>
      <c r="C988" s="159">
        <v>-99789.913645954002</v>
      </c>
      <c r="D988" s="159">
        <v>162545.44364595399</v>
      </c>
    </row>
    <row r="989" spans="1:4">
      <c r="A989" s="167" t="s">
        <v>180</v>
      </c>
      <c r="B989" s="159">
        <v>140455.29</v>
      </c>
      <c r="C989" s="159">
        <v>72788.603725727007</v>
      </c>
      <c r="D989" s="159">
        <v>67666.686274273015</v>
      </c>
    </row>
    <row r="990" spans="1:4">
      <c r="A990" s="167" t="s">
        <v>153</v>
      </c>
      <c r="B990" s="159">
        <v>39959.120000000003</v>
      </c>
      <c r="C990" s="159">
        <v>-486.04195693760005</v>
      </c>
      <c r="D990" s="159">
        <v>40445.161956937605</v>
      </c>
    </row>
    <row r="991" spans="1:4">
      <c r="A991" s="167" t="s">
        <v>454</v>
      </c>
      <c r="B991" s="159">
        <v>42267.38</v>
      </c>
      <c r="C991" s="159">
        <v>24738.137621800201</v>
      </c>
      <c r="D991" s="159">
        <v>17529.242378199797</v>
      </c>
    </row>
    <row r="992" spans="1:4">
      <c r="A992" s="167" t="s">
        <v>410</v>
      </c>
      <c r="B992" s="159">
        <v>13661.28</v>
      </c>
      <c r="C992" s="159">
        <v>5989.4029679040004</v>
      </c>
      <c r="D992" s="159">
        <v>7671.8770320960002</v>
      </c>
    </row>
    <row r="993" spans="1:4">
      <c r="A993" s="167" t="s">
        <v>455</v>
      </c>
      <c r="B993" s="159">
        <v>5994.61</v>
      </c>
      <c r="C993" s="159">
        <v>550.08159904700005</v>
      </c>
      <c r="D993" s="159">
        <v>5444.5284009529996</v>
      </c>
    </row>
    <row r="994" spans="1:4">
      <c r="A994" s="167" t="s">
        <v>456</v>
      </c>
      <c r="B994" s="159">
        <v>397940.27</v>
      </c>
      <c r="C994" s="159">
        <v>109548.22482118969</v>
      </c>
      <c r="D994" s="159">
        <v>288392.04517881031</v>
      </c>
    </row>
    <row r="995" spans="1:4">
      <c r="A995" s="167" t="s">
        <v>457</v>
      </c>
      <c r="B995" s="159">
        <v>23438.760000000002</v>
      </c>
      <c r="C995" s="159">
        <v>10276.063348968</v>
      </c>
      <c r="D995" s="159">
        <v>13162.696651032002</v>
      </c>
    </row>
    <row r="996" spans="1:4">
      <c r="A996" s="167" t="s">
        <v>458</v>
      </c>
      <c r="B996" s="159">
        <v>67077.180000000008</v>
      </c>
      <c r="C996" s="159">
        <v>29408.097994524</v>
      </c>
      <c r="D996" s="159">
        <v>37669.082005476012</v>
      </c>
    </row>
    <row r="997" spans="1:4">
      <c r="A997" s="167" t="s">
        <v>416</v>
      </c>
      <c r="B997" s="159">
        <v>67949.78</v>
      </c>
      <c r="C997" s="159">
        <v>29790.664857203999</v>
      </c>
      <c r="D997" s="159">
        <v>38159.115142795999</v>
      </c>
    </row>
    <row r="998" spans="1:4">
      <c r="A998" s="167" t="s">
        <v>417</v>
      </c>
      <c r="B998" s="159">
        <v>850033.95</v>
      </c>
      <c r="C998" s="159">
        <v>452663.88748809666</v>
      </c>
      <c r="D998" s="159">
        <v>397370.06251190329</v>
      </c>
    </row>
    <row r="999" spans="1:4">
      <c r="A999" s="167" t="s">
        <v>459</v>
      </c>
      <c r="B999" s="159">
        <v>68924.479999999996</v>
      </c>
      <c r="C999" s="159">
        <v>30217.994585664001</v>
      </c>
      <c r="D999" s="159">
        <v>38706.485414335999</v>
      </c>
    </row>
    <row r="1000" spans="1:4">
      <c r="A1000" s="167" t="s">
        <v>120</v>
      </c>
      <c r="B1000" s="159">
        <v>25.240000000000002</v>
      </c>
      <c r="C1000" s="159">
        <v>11.065766232</v>
      </c>
      <c r="D1000" s="159">
        <v>14.174233768000002</v>
      </c>
    </row>
    <row r="1001" spans="1:4">
      <c r="A1001" s="167" t="s">
        <v>460</v>
      </c>
      <c r="B1001" s="159">
        <v>69994.61</v>
      </c>
      <c r="C1001" s="159">
        <v>12132.1342537255</v>
      </c>
      <c r="D1001" s="159">
        <v>57862.475746274504</v>
      </c>
    </row>
    <row r="1002" spans="1:4">
      <c r="A1002" s="167" t="s">
        <v>121</v>
      </c>
      <c r="B1002" s="159">
        <v>52544.320000000007</v>
      </c>
      <c r="C1002" s="159">
        <v>27834.615895132505</v>
      </c>
      <c r="D1002" s="159">
        <v>24709.704104867502</v>
      </c>
    </row>
    <row r="1003" spans="1:4">
      <c r="A1003" s="167" t="s">
        <v>461</v>
      </c>
      <c r="B1003" s="159">
        <v>99653.07</v>
      </c>
      <c r="C1003" s="159">
        <v>27433.305295997699</v>
      </c>
      <c r="D1003" s="159">
        <v>72219.7647040023</v>
      </c>
    </row>
    <row r="1004" spans="1:4">
      <c r="A1004" s="167" t="s">
        <v>462</v>
      </c>
      <c r="B1004" s="159">
        <v>607.80000000000007</v>
      </c>
      <c r="C1004" s="159">
        <v>266.47277004</v>
      </c>
      <c r="D1004" s="159">
        <v>341.32722996000007</v>
      </c>
    </row>
    <row r="1005" spans="1:4">
      <c r="A1005" s="167" t="s">
        <v>463</v>
      </c>
      <c r="B1005" s="159">
        <v>174641.44</v>
      </c>
      <c r="C1005" s="159">
        <v>93804.742032177805</v>
      </c>
      <c r="D1005" s="159">
        <v>80836.697967822198</v>
      </c>
    </row>
    <row r="1006" spans="1:4">
      <c r="A1006" s="167" t="s">
        <v>272</v>
      </c>
      <c r="B1006" s="159">
        <v>1273822.92</v>
      </c>
      <c r="C1006" s="159">
        <v>584447.16504364926</v>
      </c>
      <c r="D1006" s="159">
        <v>689375.75495635066</v>
      </c>
    </row>
    <row r="1007" spans="1:4">
      <c r="A1007" s="167" t="s">
        <v>464</v>
      </c>
      <c r="B1007" s="159">
        <v>41796.51</v>
      </c>
      <c r="C1007" s="159">
        <v>18324.501147917999</v>
      </c>
      <c r="D1007" s="159">
        <v>23472.008852082003</v>
      </c>
    </row>
    <row r="1008" spans="1:4">
      <c r="A1008" s="167" t="s">
        <v>422</v>
      </c>
      <c r="B1008" s="159">
        <v>1136.44</v>
      </c>
      <c r="C1008" s="159">
        <v>498.24007039200001</v>
      </c>
      <c r="D1008" s="159">
        <v>638.19992960800005</v>
      </c>
    </row>
    <row r="1009" spans="1:5">
      <c r="A1009" s="167" t="s">
        <v>358</v>
      </c>
      <c r="B1009" s="159">
        <v>47352.520000000004</v>
      </c>
      <c r="C1009" s="159">
        <v>2413.9978493108001</v>
      </c>
      <c r="D1009" s="159">
        <v>44938.522150689205</v>
      </c>
    </row>
    <row r="1010" spans="1:5">
      <c r="A1010" s="167" t="s">
        <v>328</v>
      </c>
      <c r="B1010" s="159">
        <v>148450.69</v>
      </c>
      <c r="C1010" s="159">
        <v>40950.091253222396</v>
      </c>
      <c r="D1010" s="159">
        <v>107500.59874677761</v>
      </c>
    </row>
    <row r="1011" spans="1:5">
      <c r="A1011" s="167" t="s">
        <v>254</v>
      </c>
      <c r="B1011" s="159">
        <v>67909.929999999993</v>
      </c>
      <c r="C1011" s="159">
        <v>27547.512230422799</v>
      </c>
      <c r="D1011" s="159">
        <v>40362.417769577201</v>
      </c>
    </row>
    <row r="1012" spans="1:5">
      <c r="A1012" s="167" t="s">
        <v>426</v>
      </c>
      <c r="B1012" s="159">
        <v>2229.39</v>
      </c>
      <c r="C1012" s="159">
        <v>977.41317670199999</v>
      </c>
      <c r="D1012" s="159">
        <v>1251.976823298</v>
      </c>
    </row>
    <row r="1013" spans="1:5">
      <c r="A1013" s="167" t="s">
        <v>186</v>
      </c>
      <c r="B1013" s="159">
        <v>348078.51</v>
      </c>
      <c r="C1013" s="159">
        <v>-643651.01640820981</v>
      </c>
      <c r="D1013" s="159">
        <v>991729.5264082097</v>
      </c>
    </row>
    <row r="1014" spans="1:5">
      <c r="A1014" s="167" t="s">
        <v>465</v>
      </c>
      <c r="B1014" s="159">
        <v>1104.23</v>
      </c>
      <c r="C1014" s="159">
        <v>420.23045719929996</v>
      </c>
      <c r="D1014" s="159">
        <v>683.99954280070006</v>
      </c>
    </row>
    <row r="1015" spans="1:5">
      <c r="A1015" s="167" t="s">
        <v>466</v>
      </c>
      <c r="B1015" s="159">
        <v>13759.050000000001</v>
      </c>
      <c r="C1015" s="159">
        <v>8052.8594969745</v>
      </c>
      <c r="D1015" s="159">
        <v>5706.1905030255011</v>
      </c>
    </row>
    <row r="1016" spans="1:5">
      <c r="A1016" s="167" t="s">
        <v>467</v>
      </c>
      <c r="B1016" s="159">
        <v>82555.03</v>
      </c>
      <c r="C1016" s="159">
        <v>48317.584234268703</v>
      </c>
      <c r="D1016" s="159">
        <v>34237.445765731296</v>
      </c>
    </row>
    <row r="1017" spans="1:5">
      <c r="A1017" s="167" t="s">
        <v>187</v>
      </c>
      <c r="B1017" s="159">
        <v>263253.62</v>
      </c>
      <c r="C1017" s="159">
        <v>72041.033761066312</v>
      </c>
      <c r="D1017" s="159">
        <v>191212.5862389337</v>
      </c>
    </row>
    <row r="1018" spans="1:5">
      <c r="A1018" s="167" t="s">
        <v>115</v>
      </c>
      <c r="B1018" s="159">
        <v>27295.16</v>
      </c>
      <c r="C1018" s="159">
        <v>15116.090070324301</v>
      </c>
      <c r="D1018" s="159">
        <v>12179.069929675697</v>
      </c>
    </row>
    <row r="1019" spans="1:5">
      <c r="A1019" s="167" t="s">
        <v>468</v>
      </c>
      <c r="B1019" s="159">
        <v>326463.24</v>
      </c>
      <c r="C1019" s="159">
        <v>139277.83360381849</v>
      </c>
      <c r="D1019" s="159">
        <v>187185.4063961815</v>
      </c>
    </row>
    <row r="1020" spans="1:5">
      <c r="A1020" s="167" t="s">
        <v>133</v>
      </c>
      <c r="B1020" s="159">
        <v>538156.40999999992</v>
      </c>
      <c r="C1020" s="159">
        <v>314273.6462865459</v>
      </c>
      <c r="D1020" s="159">
        <v>223882.76371345407</v>
      </c>
    </row>
    <row r="1021" spans="1:5">
      <c r="A1021" s="167" t="s">
        <v>469</v>
      </c>
      <c r="B1021" s="159">
        <v>30322.91</v>
      </c>
      <c r="C1021" s="159">
        <v>13294.224783438001</v>
      </c>
      <c r="D1021" s="159">
        <v>17028.685216562</v>
      </c>
    </row>
    <row r="1022" spans="1:5">
      <c r="A1022" s="170" t="s">
        <v>470</v>
      </c>
      <c r="B1022" s="163">
        <v>49136.72</v>
      </c>
      <c r="C1022" s="163">
        <v>27446.352656205599</v>
      </c>
      <c r="D1022" s="163">
        <v>21690.367343794402</v>
      </c>
      <c r="E1022" s="171" t="s">
        <v>172</v>
      </c>
    </row>
    <row r="1023" spans="1:5">
      <c r="A1023" s="167" t="s">
        <v>434</v>
      </c>
      <c r="B1023" s="159">
        <v>30886.22</v>
      </c>
      <c r="C1023" s="159">
        <v>13541.192167596</v>
      </c>
      <c r="D1023" s="159">
        <v>17345.027832404001</v>
      </c>
    </row>
    <row r="1024" spans="1:5">
      <c r="A1024" s="167" t="s">
        <v>368</v>
      </c>
      <c r="B1024" s="159">
        <v>318246.91000000003</v>
      </c>
      <c r="C1024" s="159">
        <v>139526.38312663801</v>
      </c>
      <c r="D1024" s="159">
        <v>178720.52687336202</v>
      </c>
    </row>
    <row r="1025" spans="1:5">
      <c r="A1025" s="167" t="s">
        <v>442</v>
      </c>
      <c r="B1025" s="159">
        <v>22035.99</v>
      </c>
      <c r="C1025" s="159">
        <v>9661.0584005820019</v>
      </c>
      <c r="D1025" s="159">
        <v>12374.931599418</v>
      </c>
    </row>
    <row r="1026" spans="1:5">
      <c r="A1026" s="166" t="s">
        <v>471</v>
      </c>
      <c r="B1026" s="159">
        <v>6880050.9299999988</v>
      </c>
      <c r="C1026" s="159">
        <v>1975864.2307134822</v>
      </c>
      <c r="D1026" s="159">
        <v>4904186.6992865168</v>
      </c>
    </row>
    <row r="1027" spans="1:5">
      <c r="A1027" s="167" t="s">
        <v>445</v>
      </c>
      <c r="B1027" s="159">
        <v>-2575.8199999999997</v>
      </c>
      <c r="C1027" s="159">
        <v>-1234.3464155385991</v>
      </c>
      <c r="D1027" s="159">
        <v>-1341.4735844614006</v>
      </c>
    </row>
    <row r="1028" spans="1:5">
      <c r="A1028" s="170" t="s">
        <v>374</v>
      </c>
      <c r="B1028" s="163">
        <v>9571.0500000000011</v>
      </c>
      <c r="C1028" s="163">
        <v>8294.7286605059999</v>
      </c>
      <c r="D1028" s="163">
        <v>1276.3213394940012</v>
      </c>
      <c r="E1028" s="171" t="s">
        <v>172</v>
      </c>
    </row>
    <row r="1029" spans="1:5">
      <c r="A1029" s="170" t="s">
        <v>124</v>
      </c>
      <c r="B1029" s="163">
        <v>21169.15</v>
      </c>
      <c r="C1029" s="163">
        <v>4964.2647466220005</v>
      </c>
      <c r="D1029" s="163">
        <v>16204.885253378001</v>
      </c>
      <c r="E1029" s="171" t="s">
        <v>172</v>
      </c>
    </row>
    <row r="1030" spans="1:5">
      <c r="A1030" s="170" t="s">
        <v>347</v>
      </c>
      <c r="B1030" s="163">
        <v>11411.02</v>
      </c>
      <c r="C1030" s="163">
        <v>10529.3767919335</v>
      </c>
      <c r="D1030" s="163">
        <v>881.64320806650085</v>
      </c>
      <c r="E1030" s="171" t="s">
        <v>172</v>
      </c>
    </row>
    <row r="1031" spans="1:5">
      <c r="A1031" s="167" t="s">
        <v>165</v>
      </c>
      <c r="B1031" s="159">
        <v>20283.809999999998</v>
      </c>
      <c r="C1031" s="159">
        <v>17030.763847099799</v>
      </c>
      <c r="D1031" s="159">
        <v>3253.0461529001986</v>
      </c>
    </row>
    <row r="1032" spans="1:5">
      <c r="A1032" s="167" t="s">
        <v>166</v>
      </c>
      <c r="B1032" s="159">
        <v>42179.840000000004</v>
      </c>
      <c r="C1032" s="159">
        <v>430.05932166400004</v>
      </c>
      <c r="D1032" s="159">
        <v>41749.780678336007</v>
      </c>
    </row>
    <row r="1033" spans="1:5">
      <c r="A1033" s="167" t="s">
        <v>348</v>
      </c>
      <c r="B1033" s="159">
        <v>13427.81</v>
      </c>
      <c r="C1033" s="159">
        <v>5339.4124810696994</v>
      </c>
      <c r="D1033" s="159">
        <v>8088.3975189303001</v>
      </c>
    </row>
    <row r="1034" spans="1:5">
      <c r="A1034" s="167" t="s">
        <v>349</v>
      </c>
      <c r="B1034" s="159">
        <v>9570.68</v>
      </c>
      <c r="C1034" s="159">
        <v>97.581217678000002</v>
      </c>
      <c r="D1034" s="159">
        <v>9473.0987823220003</v>
      </c>
    </row>
    <row r="1035" spans="1:5">
      <c r="A1035" s="170" t="s">
        <v>472</v>
      </c>
      <c r="B1035" s="163">
        <v>4865.1900000000005</v>
      </c>
      <c r="C1035" s="163">
        <v>3918.7772387939999</v>
      </c>
      <c r="D1035" s="163">
        <v>946.4127612060006</v>
      </c>
      <c r="E1035" s="171" t="s">
        <v>172</v>
      </c>
    </row>
    <row r="1036" spans="1:5">
      <c r="A1036" s="167" t="s">
        <v>379</v>
      </c>
      <c r="B1036" s="159">
        <v>170342.82</v>
      </c>
      <c r="C1036" s="159">
        <v>159732.86305018319</v>
      </c>
      <c r="D1036" s="159">
        <v>10609.956949816811</v>
      </c>
    </row>
    <row r="1037" spans="1:5">
      <c r="A1037" s="170" t="s">
        <v>473</v>
      </c>
      <c r="B1037" s="163">
        <v>33314.19</v>
      </c>
      <c r="C1037" s="163">
        <v>33627.001249268702</v>
      </c>
      <c r="D1037" s="163">
        <v>-312.81124926869961</v>
      </c>
      <c r="E1037" s="171" t="s">
        <v>172</v>
      </c>
    </row>
    <row r="1038" spans="1:5">
      <c r="A1038" s="167" t="s">
        <v>381</v>
      </c>
      <c r="B1038" s="159">
        <v>45619.51</v>
      </c>
      <c r="C1038" s="159">
        <v>35854.490566654204</v>
      </c>
      <c r="D1038" s="159">
        <v>9765.0194333457985</v>
      </c>
    </row>
    <row r="1039" spans="1:5">
      <c r="A1039" s="167" t="s">
        <v>447</v>
      </c>
      <c r="B1039" s="159">
        <v>38658.18</v>
      </c>
      <c r="C1039" s="159">
        <v>9065.5241302823997</v>
      </c>
      <c r="D1039" s="159">
        <v>29592.655869717601</v>
      </c>
    </row>
    <row r="1040" spans="1:5">
      <c r="A1040" s="167" t="s">
        <v>448</v>
      </c>
      <c r="B1040" s="159">
        <v>31691.18</v>
      </c>
      <c r="C1040" s="159">
        <v>8821.9056603439003</v>
      </c>
      <c r="D1040" s="159">
        <v>22869.274339656098</v>
      </c>
    </row>
    <row r="1041" spans="1:5">
      <c r="A1041" s="167" t="s">
        <v>382</v>
      </c>
      <c r="B1041" s="159">
        <v>134209.21</v>
      </c>
      <c r="C1041" s="159">
        <v>64313.755346168298</v>
      </c>
      <c r="D1041" s="159">
        <v>69895.454653831694</v>
      </c>
    </row>
    <row r="1042" spans="1:5">
      <c r="A1042" s="167" t="s">
        <v>383</v>
      </c>
      <c r="B1042" s="159">
        <v>16982.23</v>
      </c>
      <c r="C1042" s="159">
        <v>8137.9734330628999</v>
      </c>
      <c r="D1042" s="159">
        <v>8844.2565669370997</v>
      </c>
    </row>
    <row r="1043" spans="1:5">
      <c r="A1043" s="170" t="s">
        <v>386</v>
      </c>
      <c r="B1043" s="163">
        <v>45065.87</v>
      </c>
      <c r="C1043" s="163">
        <v>42464.528708109501</v>
      </c>
      <c r="D1043" s="163">
        <v>2601.3412918904978</v>
      </c>
      <c r="E1043" s="171" t="s">
        <v>172</v>
      </c>
    </row>
    <row r="1044" spans="1:5">
      <c r="A1044" s="167" t="s">
        <v>388</v>
      </c>
      <c r="B1044" s="159">
        <v>51343.130000000005</v>
      </c>
      <c r="C1044" s="159">
        <v>47355.022278328099</v>
      </c>
      <c r="D1044" s="159">
        <v>3988.1077216719023</v>
      </c>
    </row>
    <row r="1045" spans="1:5">
      <c r="A1045" s="167" t="s">
        <v>173</v>
      </c>
      <c r="B1045" s="159">
        <v>381727.06</v>
      </c>
      <c r="C1045" s="159">
        <v>89516.782052640803</v>
      </c>
      <c r="D1045" s="159">
        <v>292210.27794735919</v>
      </c>
    </row>
    <row r="1046" spans="1:5">
      <c r="A1046" s="167" t="s">
        <v>474</v>
      </c>
      <c r="B1046" s="159">
        <v>2366.69</v>
      </c>
      <c r="C1046" s="159">
        <v>265.43472060290003</v>
      </c>
      <c r="D1046" s="159">
        <v>2101.2552793970999</v>
      </c>
    </row>
    <row r="1047" spans="1:5">
      <c r="A1047" s="167" t="s">
        <v>174</v>
      </c>
      <c r="B1047" s="159">
        <v>5603.369999999999</v>
      </c>
      <c r="C1047" s="159">
        <v>2685.1642096250998</v>
      </c>
      <c r="D1047" s="159">
        <v>2918.2057903748992</v>
      </c>
    </row>
    <row r="1048" spans="1:5">
      <c r="A1048" s="167" t="s">
        <v>391</v>
      </c>
      <c r="B1048" s="159">
        <v>-421.15999999999985</v>
      </c>
      <c r="C1048" s="159">
        <v>-201.82207466680029</v>
      </c>
      <c r="D1048" s="159">
        <v>-219.33792533319956</v>
      </c>
    </row>
    <row r="1049" spans="1:5">
      <c r="A1049" s="167" t="s">
        <v>450</v>
      </c>
      <c r="B1049" s="159">
        <v>158.28</v>
      </c>
      <c r="C1049" s="159">
        <v>75.8486038044</v>
      </c>
      <c r="D1049" s="159">
        <v>82.431396195600001</v>
      </c>
    </row>
    <row r="1050" spans="1:5">
      <c r="A1050" s="167" t="s">
        <v>394</v>
      </c>
      <c r="B1050" s="159">
        <v>5821.53</v>
      </c>
      <c r="C1050" s="159">
        <v>5876.1925948869002</v>
      </c>
      <c r="D1050" s="159">
        <v>-54.662594886900479</v>
      </c>
    </row>
    <row r="1051" spans="1:5">
      <c r="A1051" s="167" t="s">
        <v>396</v>
      </c>
      <c r="B1051" s="159">
        <v>11941.28</v>
      </c>
      <c r="C1051" s="159">
        <v>12053.4053950544</v>
      </c>
      <c r="D1051" s="159">
        <v>-112.12539505439963</v>
      </c>
    </row>
    <row r="1052" spans="1:5">
      <c r="A1052" s="167" t="s">
        <v>475</v>
      </c>
      <c r="B1052" s="159">
        <v>35271.79</v>
      </c>
      <c r="C1052" s="159">
        <v>16902.426239461704</v>
      </c>
      <c r="D1052" s="159">
        <v>18369.363760538297</v>
      </c>
    </row>
    <row r="1053" spans="1:5">
      <c r="A1053" s="167" t="s">
        <v>107</v>
      </c>
      <c r="B1053" s="159">
        <v>1278994.42</v>
      </c>
      <c r="C1053" s="159">
        <v>13040.435257157</v>
      </c>
      <c r="D1053" s="159">
        <v>1265953.9847428431</v>
      </c>
    </row>
    <row r="1054" spans="1:5">
      <c r="A1054" s="167" t="s">
        <v>177</v>
      </c>
      <c r="B1054" s="159">
        <v>64936.200000000004</v>
      </c>
      <c r="C1054" s="159">
        <v>23454.799331821603</v>
      </c>
      <c r="D1054" s="159">
        <v>41481.400668178409</v>
      </c>
    </row>
    <row r="1055" spans="1:5">
      <c r="A1055" s="167" t="s">
        <v>178</v>
      </c>
      <c r="B1055" s="159">
        <v>52863.51</v>
      </c>
      <c r="C1055" s="159">
        <v>4850.898409077</v>
      </c>
      <c r="D1055" s="159">
        <v>48012.611590922999</v>
      </c>
    </row>
    <row r="1056" spans="1:5">
      <c r="A1056" s="167" t="s">
        <v>408</v>
      </c>
      <c r="B1056" s="159">
        <v>37174.54</v>
      </c>
      <c r="C1056" s="159">
        <v>24955.748863777801</v>
      </c>
      <c r="D1056" s="159">
        <v>12218.791136222198</v>
      </c>
    </row>
    <row r="1057" spans="1:4">
      <c r="A1057" s="167" t="s">
        <v>180</v>
      </c>
      <c r="B1057" s="159">
        <v>23603.09</v>
      </c>
      <c r="C1057" s="159">
        <v>18278.806686539698</v>
      </c>
      <c r="D1057" s="159">
        <v>5324.2833134602997</v>
      </c>
    </row>
    <row r="1058" spans="1:4">
      <c r="A1058" s="167" t="s">
        <v>108</v>
      </c>
      <c r="B1058" s="159">
        <v>0</v>
      </c>
      <c r="C1058" s="159">
        <v>0</v>
      </c>
      <c r="D1058" s="159">
        <v>0</v>
      </c>
    </row>
    <row r="1059" spans="1:4">
      <c r="A1059" s="167" t="s">
        <v>476</v>
      </c>
      <c r="B1059" s="159">
        <v>-1451.21</v>
      </c>
      <c r="C1059" s="159">
        <v>-695.4274218283</v>
      </c>
      <c r="D1059" s="159">
        <v>-755.78257817170004</v>
      </c>
    </row>
    <row r="1060" spans="1:4">
      <c r="A1060" s="167" t="s">
        <v>477</v>
      </c>
      <c r="B1060" s="159">
        <v>1605.89</v>
      </c>
      <c r="C1060" s="159">
        <v>769.5508868047001</v>
      </c>
      <c r="D1060" s="159">
        <v>836.3391131953</v>
      </c>
    </row>
    <row r="1061" spans="1:4">
      <c r="A1061" s="167" t="s">
        <v>153</v>
      </c>
      <c r="B1061" s="159">
        <v>3977.84</v>
      </c>
      <c r="C1061" s="159">
        <v>-78.710000309600005</v>
      </c>
      <c r="D1061" s="159">
        <v>4056.5500003095999</v>
      </c>
    </row>
    <row r="1062" spans="1:4">
      <c r="A1062" s="167" t="s">
        <v>454</v>
      </c>
      <c r="B1062" s="159">
        <v>12761.6</v>
      </c>
      <c r="C1062" s="159">
        <v>6115.4254631679996</v>
      </c>
      <c r="D1062" s="159">
        <v>6646.1745368320007</v>
      </c>
    </row>
    <row r="1063" spans="1:4">
      <c r="A1063" s="167" t="s">
        <v>411</v>
      </c>
      <c r="B1063" s="159">
        <v>30635.56</v>
      </c>
      <c r="C1063" s="159">
        <v>31804.904498536998</v>
      </c>
      <c r="D1063" s="159">
        <v>-1169.344498536999</v>
      </c>
    </row>
    <row r="1064" spans="1:4">
      <c r="A1064" s="167" t="s">
        <v>455</v>
      </c>
      <c r="B1064" s="159">
        <v>1701.2500000000005</v>
      </c>
      <c r="C1064" s="159">
        <v>2598.9091399007002</v>
      </c>
      <c r="D1064" s="159">
        <v>-897.65913990069953</v>
      </c>
    </row>
    <row r="1065" spans="1:4">
      <c r="A1065" s="167" t="s">
        <v>412</v>
      </c>
      <c r="B1065" s="159">
        <v>10372.810000000001</v>
      </c>
      <c r="C1065" s="159">
        <v>9813.0693486445016</v>
      </c>
      <c r="D1065" s="159">
        <v>559.74065135549972</v>
      </c>
    </row>
    <row r="1066" spans="1:4">
      <c r="A1066" s="167" t="s">
        <v>478</v>
      </c>
      <c r="B1066" s="159">
        <v>-28557.460000000003</v>
      </c>
      <c r="C1066" s="159">
        <v>-1434.4464323608008</v>
      </c>
      <c r="D1066" s="159">
        <v>-27123.013567639202</v>
      </c>
    </row>
    <row r="1067" spans="1:4">
      <c r="A1067" s="167" t="s">
        <v>479</v>
      </c>
      <c r="B1067" s="159">
        <v>20164.63</v>
      </c>
      <c r="C1067" s="159">
        <v>20353.970431249902</v>
      </c>
      <c r="D1067" s="159">
        <v>-189.34043124990058</v>
      </c>
    </row>
    <row r="1068" spans="1:4">
      <c r="A1068" s="167" t="s">
        <v>480</v>
      </c>
      <c r="B1068" s="159">
        <v>7689.25</v>
      </c>
      <c r="C1068" s="159">
        <v>7761.4499814025003</v>
      </c>
      <c r="D1068" s="159">
        <v>-72.199981402500271</v>
      </c>
    </row>
    <row r="1069" spans="1:4">
      <c r="A1069" s="167" t="s">
        <v>413</v>
      </c>
      <c r="B1069" s="159">
        <v>13753.060000000001</v>
      </c>
      <c r="C1069" s="159">
        <v>14213.518492847899</v>
      </c>
      <c r="D1069" s="159">
        <v>-460.45849284789972</v>
      </c>
    </row>
    <row r="1070" spans="1:4">
      <c r="A1070" s="167" t="s">
        <v>414</v>
      </c>
      <c r="B1070" s="159">
        <v>33427.29</v>
      </c>
      <c r="C1070" s="159">
        <v>33741.163227731704</v>
      </c>
      <c r="D1070" s="159">
        <v>-313.87322773170308</v>
      </c>
    </row>
    <row r="1071" spans="1:4">
      <c r="A1071" s="167" t="s">
        <v>457</v>
      </c>
      <c r="B1071" s="159">
        <v>22184.55</v>
      </c>
      <c r="C1071" s="159">
        <v>7464.2860146329995</v>
      </c>
      <c r="D1071" s="159">
        <v>14720.263985367001</v>
      </c>
    </row>
    <row r="1072" spans="1:4">
      <c r="A1072" s="167" t="s">
        <v>481</v>
      </c>
      <c r="B1072" s="159">
        <v>43225.87</v>
      </c>
      <c r="C1072" s="159">
        <v>14543.9171365362</v>
      </c>
      <c r="D1072" s="159">
        <v>28681.952863463805</v>
      </c>
    </row>
    <row r="1073" spans="1:4">
      <c r="A1073" s="167" t="s">
        <v>482</v>
      </c>
      <c r="B1073" s="159">
        <v>16512.13</v>
      </c>
      <c r="C1073" s="159">
        <v>5555.7250893438004</v>
      </c>
      <c r="D1073" s="159">
        <v>10956.404910656202</v>
      </c>
    </row>
    <row r="1074" spans="1:4">
      <c r="A1074" s="167" t="s">
        <v>483</v>
      </c>
      <c r="B1074" s="159">
        <v>69190.259999999995</v>
      </c>
      <c r="C1074" s="159">
        <v>6349.085071302</v>
      </c>
      <c r="D1074" s="159">
        <v>62841.174928697998</v>
      </c>
    </row>
    <row r="1075" spans="1:4">
      <c r="A1075" s="167" t="s">
        <v>415</v>
      </c>
      <c r="B1075" s="159">
        <v>13694.060000000001</v>
      </c>
      <c r="C1075" s="159">
        <v>12690.876386796201</v>
      </c>
      <c r="D1075" s="159">
        <v>1003.1836132037997</v>
      </c>
    </row>
    <row r="1076" spans="1:4">
      <c r="A1076" s="167" t="s">
        <v>484</v>
      </c>
      <c r="B1076" s="159">
        <v>0</v>
      </c>
      <c r="C1076" s="159">
        <v>0</v>
      </c>
      <c r="D1076" s="159">
        <v>0</v>
      </c>
    </row>
    <row r="1077" spans="1:4">
      <c r="A1077" s="167" t="s">
        <v>485</v>
      </c>
      <c r="B1077" s="159">
        <v>82898.98</v>
      </c>
      <c r="C1077" s="159">
        <v>39725.624777665405</v>
      </c>
      <c r="D1077" s="159">
        <v>43173.355222334591</v>
      </c>
    </row>
    <row r="1078" spans="1:4">
      <c r="A1078" s="167" t="s">
        <v>486</v>
      </c>
      <c r="B1078" s="159">
        <v>-7709.12</v>
      </c>
      <c r="C1078" s="159">
        <v>-3694.2506226976002</v>
      </c>
      <c r="D1078" s="159">
        <v>-4014.8693773023997</v>
      </c>
    </row>
    <row r="1079" spans="1:4">
      <c r="A1079" s="167" t="s">
        <v>487</v>
      </c>
      <c r="B1079" s="159">
        <v>29650.27</v>
      </c>
      <c r="C1079" s="159">
        <v>302.30970537950003</v>
      </c>
      <c r="D1079" s="159">
        <v>29347.960294620501</v>
      </c>
    </row>
    <row r="1080" spans="1:4">
      <c r="A1080" s="167" t="s">
        <v>416</v>
      </c>
      <c r="B1080" s="159">
        <v>-13936.19</v>
      </c>
      <c r="C1080" s="159">
        <v>-6678.2951342736997</v>
      </c>
      <c r="D1080" s="159">
        <v>-7257.8948657263008</v>
      </c>
    </row>
    <row r="1081" spans="1:4">
      <c r="A1081" s="167" t="s">
        <v>417</v>
      </c>
      <c r="B1081" s="159">
        <v>0</v>
      </c>
      <c r="C1081" s="159">
        <v>0</v>
      </c>
      <c r="D1081" s="159">
        <v>0</v>
      </c>
    </row>
    <row r="1082" spans="1:4">
      <c r="A1082" s="167" t="s">
        <v>488</v>
      </c>
      <c r="B1082" s="159">
        <v>194610.39</v>
      </c>
      <c r="C1082" s="159">
        <v>25794.854052290702</v>
      </c>
      <c r="D1082" s="159">
        <v>168815.53594770932</v>
      </c>
    </row>
    <row r="1083" spans="1:4">
      <c r="A1083" s="167" t="s">
        <v>460</v>
      </c>
      <c r="B1083" s="159">
        <v>174985.23</v>
      </c>
      <c r="C1083" s="159">
        <v>30330.111172546502</v>
      </c>
      <c r="D1083" s="159">
        <v>144655.11882745352</v>
      </c>
    </row>
    <row r="1084" spans="1:4">
      <c r="A1084" s="167" t="s">
        <v>489</v>
      </c>
      <c r="B1084" s="159">
        <v>0</v>
      </c>
      <c r="C1084" s="159">
        <v>0</v>
      </c>
      <c r="D1084" s="159">
        <v>0</v>
      </c>
    </row>
    <row r="1085" spans="1:4">
      <c r="A1085" s="167" t="s">
        <v>121</v>
      </c>
      <c r="B1085" s="159">
        <v>-8619.27</v>
      </c>
      <c r="C1085" s="159">
        <v>-4130.3992627821008</v>
      </c>
      <c r="D1085" s="159">
        <v>-4488.8707372178997</v>
      </c>
    </row>
    <row r="1086" spans="1:4">
      <c r="A1086" s="167" t="s">
        <v>461</v>
      </c>
      <c r="B1086" s="159">
        <v>82361.55</v>
      </c>
      <c r="C1086" s="159">
        <v>19314.168927054001</v>
      </c>
      <c r="D1086" s="159">
        <v>63047.381072946002</v>
      </c>
    </row>
    <row r="1087" spans="1:4">
      <c r="A1087" s="167" t="s">
        <v>490</v>
      </c>
      <c r="B1087" s="159">
        <v>1097.21</v>
      </c>
      <c r="C1087" s="159">
        <v>525.78877040830002</v>
      </c>
      <c r="D1087" s="159">
        <v>571.42122959170001</v>
      </c>
    </row>
    <row r="1088" spans="1:4">
      <c r="A1088" s="167" t="s">
        <v>463</v>
      </c>
      <c r="B1088" s="159">
        <v>19794.88</v>
      </c>
      <c r="C1088" s="159">
        <v>9485.8100232224006</v>
      </c>
      <c r="D1088" s="159">
        <v>10309.0699767776</v>
      </c>
    </row>
    <row r="1089" spans="1:4">
      <c r="A1089" s="167" t="s">
        <v>418</v>
      </c>
      <c r="B1089" s="159">
        <v>421469.32</v>
      </c>
      <c r="C1089" s="159">
        <v>201970.30242854363</v>
      </c>
      <c r="D1089" s="159">
        <v>219499.01757145638</v>
      </c>
    </row>
    <row r="1090" spans="1:4">
      <c r="A1090" s="167" t="s">
        <v>356</v>
      </c>
      <c r="B1090" s="159">
        <v>5058.96</v>
      </c>
      <c r="C1090" s="159">
        <v>4851.6066384718997</v>
      </c>
      <c r="D1090" s="159">
        <v>207.35336152809964</v>
      </c>
    </row>
    <row r="1091" spans="1:4">
      <c r="A1091" s="167" t="s">
        <v>272</v>
      </c>
      <c r="B1091" s="159">
        <v>1873237.81</v>
      </c>
      <c r="C1091" s="159">
        <v>299052.94676490809</v>
      </c>
      <c r="D1091" s="159">
        <v>1574184.8632350918</v>
      </c>
    </row>
    <row r="1092" spans="1:4">
      <c r="A1092" s="167" t="s">
        <v>464</v>
      </c>
      <c r="B1092" s="159">
        <v>46580.1</v>
      </c>
      <c r="C1092" s="159">
        <v>22321.427533923001</v>
      </c>
      <c r="D1092" s="159">
        <v>24258.672466076998</v>
      </c>
    </row>
    <row r="1093" spans="1:4">
      <c r="A1093" s="167" t="s">
        <v>491</v>
      </c>
      <c r="B1093" s="159">
        <v>12051.86</v>
      </c>
      <c r="C1093" s="159">
        <v>5775.3143432278002</v>
      </c>
      <c r="D1093" s="159">
        <v>6276.5456567722003</v>
      </c>
    </row>
    <row r="1094" spans="1:4">
      <c r="A1094" s="167" t="s">
        <v>492</v>
      </c>
      <c r="B1094" s="159">
        <v>25680.560000000001</v>
      </c>
      <c r="C1094" s="159">
        <v>25921.693524648803</v>
      </c>
      <c r="D1094" s="159">
        <v>-241.13352464880154</v>
      </c>
    </row>
    <row r="1095" spans="1:4">
      <c r="A1095" s="167" t="s">
        <v>367</v>
      </c>
      <c r="B1095" s="159">
        <v>-1859.6100000000001</v>
      </c>
      <c r="C1095" s="159">
        <v>-891.1348377603</v>
      </c>
      <c r="D1095" s="159">
        <v>-968.47516223970013</v>
      </c>
    </row>
    <row r="1096" spans="1:4">
      <c r="A1096" s="167" t="s">
        <v>420</v>
      </c>
      <c r="B1096" s="159">
        <v>313998.28999999998</v>
      </c>
      <c r="C1096" s="159">
        <v>73634.068516997198</v>
      </c>
      <c r="D1096" s="159">
        <v>240364.22148300277</v>
      </c>
    </row>
    <row r="1097" spans="1:4">
      <c r="A1097" s="167" t="s">
        <v>421</v>
      </c>
      <c r="B1097" s="159">
        <v>154092.03</v>
      </c>
      <c r="C1097" s="159">
        <v>116518.96646710511</v>
      </c>
      <c r="D1097" s="159">
        <v>37573.063532894892</v>
      </c>
    </row>
    <row r="1098" spans="1:4">
      <c r="A1098" s="167" t="s">
        <v>422</v>
      </c>
      <c r="B1098" s="159">
        <v>-16464.28</v>
      </c>
      <c r="C1098" s="159">
        <v>-7889.7690841844005</v>
      </c>
      <c r="D1098" s="159">
        <v>-8574.5109158155974</v>
      </c>
    </row>
    <row r="1099" spans="1:4">
      <c r="A1099" s="167" t="s">
        <v>424</v>
      </c>
      <c r="B1099" s="159">
        <v>-3409.28</v>
      </c>
      <c r="C1099" s="159">
        <v>-1633.7448065343999</v>
      </c>
      <c r="D1099" s="159">
        <v>-1775.5351934656003</v>
      </c>
    </row>
    <row r="1100" spans="1:4">
      <c r="A1100" s="167" t="s">
        <v>358</v>
      </c>
      <c r="B1100" s="159">
        <v>22762.21</v>
      </c>
      <c r="C1100" s="159">
        <v>1160.4013046309001</v>
      </c>
      <c r="D1100" s="159">
        <v>21601.808695369098</v>
      </c>
    </row>
    <row r="1101" spans="1:4">
      <c r="A1101" s="167" t="s">
        <v>328</v>
      </c>
      <c r="B1101" s="159">
        <v>-29076.86</v>
      </c>
      <c r="C1101" s="159">
        <v>-13933.783383977801</v>
      </c>
      <c r="D1101" s="159">
        <v>-15143.076616022199</v>
      </c>
    </row>
    <row r="1102" spans="1:4">
      <c r="A1102" s="167" t="s">
        <v>493</v>
      </c>
      <c r="B1102" s="159">
        <v>16332.75</v>
      </c>
      <c r="C1102" s="159">
        <v>1426.29005925</v>
      </c>
      <c r="D1102" s="159">
        <v>14906.459940749999</v>
      </c>
    </row>
    <row r="1103" spans="1:4">
      <c r="A1103" s="167" t="s">
        <v>254</v>
      </c>
      <c r="B1103" s="159">
        <v>47927.97</v>
      </c>
      <c r="C1103" s="159">
        <v>37444.811900932604</v>
      </c>
      <c r="D1103" s="159">
        <v>10483.158099067397</v>
      </c>
    </row>
    <row r="1104" spans="1:4">
      <c r="A1104" s="167" t="s">
        <v>184</v>
      </c>
      <c r="B1104" s="159">
        <v>16562.2</v>
      </c>
      <c r="C1104" s="159">
        <v>3546.1819973560005</v>
      </c>
      <c r="D1104" s="159">
        <v>13016.018002643999</v>
      </c>
    </row>
    <row r="1105" spans="1:5">
      <c r="A1105" s="167" t="s">
        <v>185</v>
      </c>
      <c r="B1105" s="159">
        <v>5213.79</v>
      </c>
      <c r="C1105" s="159">
        <v>372.52357494929998</v>
      </c>
      <c r="D1105" s="159">
        <v>4841.2664250506996</v>
      </c>
    </row>
    <row r="1106" spans="1:5">
      <c r="A1106" s="167" t="s">
        <v>186</v>
      </c>
      <c r="B1106" s="159">
        <v>18406.050000000003</v>
      </c>
      <c r="C1106" s="159">
        <v>12692.3369480733</v>
      </c>
      <c r="D1106" s="159">
        <v>5713.7130519267012</v>
      </c>
    </row>
    <row r="1107" spans="1:5">
      <c r="A1107" s="167" t="s">
        <v>465</v>
      </c>
      <c r="B1107" s="159">
        <v>966.57000000000016</v>
      </c>
      <c r="C1107" s="159">
        <v>463.18539916109995</v>
      </c>
      <c r="D1107" s="159">
        <v>503.38460083890016</v>
      </c>
    </row>
    <row r="1108" spans="1:5">
      <c r="A1108" s="167" t="s">
        <v>467</v>
      </c>
      <c r="B1108" s="159">
        <v>-1306.1400000000001</v>
      </c>
      <c r="C1108" s="159">
        <v>-625.90911911219996</v>
      </c>
      <c r="D1108" s="159">
        <v>-680.23088088780014</v>
      </c>
    </row>
    <row r="1109" spans="1:5">
      <c r="A1109" s="167" t="s">
        <v>187</v>
      </c>
      <c r="B1109" s="159">
        <v>183869.95</v>
      </c>
      <c r="C1109" s="159">
        <v>43118.363786366004</v>
      </c>
      <c r="D1109" s="159">
        <v>140751.586213634</v>
      </c>
    </row>
    <row r="1110" spans="1:5">
      <c r="A1110" s="167" t="s">
        <v>330</v>
      </c>
      <c r="B1110" s="159">
        <v>100066.57</v>
      </c>
      <c r="C1110" s="159">
        <v>22981.724714463602</v>
      </c>
      <c r="D1110" s="159">
        <v>77084.845285536401</v>
      </c>
    </row>
    <row r="1111" spans="1:5">
      <c r="A1111" s="167" t="s">
        <v>469</v>
      </c>
      <c r="B1111" s="159">
        <v>65661.42</v>
      </c>
      <c r="C1111" s="159">
        <v>23431.602751029001</v>
      </c>
      <c r="D1111" s="159">
        <v>42229.817248970998</v>
      </c>
    </row>
    <row r="1112" spans="1:5">
      <c r="A1112" s="170" t="s">
        <v>432</v>
      </c>
      <c r="B1112" s="163">
        <v>10812.68</v>
      </c>
      <c r="C1112" s="163">
        <v>9370.7844690896</v>
      </c>
      <c r="D1112" s="163">
        <v>1441.8955309104003</v>
      </c>
      <c r="E1112" s="171" t="s">
        <v>172</v>
      </c>
    </row>
    <row r="1113" spans="1:5">
      <c r="A1113" s="167" t="s">
        <v>433</v>
      </c>
      <c r="B1113" s="159">
        <v>47051.86</v>
      </c>
      <c r="C1113" s="159">
        <v>26544.543966887901</v>
      </c>
      <c r="D1113" s="159">
        <v>20507.3160331121</v>
      </c>
    </row>
    <row r="1114" spans="1:5">
      <c r="A1114" s="167" t="s">
        <v>434</v>
      </c>
      <c r="B1114" s="159">
        <v>10623.85</v>
      </c>
      <c r="C1114" s="159">
        <v>5740.9197813475002</v>
      </c>
      <c r="D1114" s="159">
        <v>4882.9302186525001</v>
      </c>
    </row>
    <row r="1115" spans="1:5">
      <c r="A1115" s="167" t="s">
        <v>494</v>
      </c>
      <c r="B1115" s="159">
        <v>10585.66</v>
      </c>
      <c r="C1115" s="159">
        <v>10685.056489271801</v>
      </c>
      <c r="D1115" s="159">
        <v>-99.396489271801329</v>
      </c>
    </row>
    <row r="1116" spans="1:5">
      <c r="A1116" s="167" t="s">
        <v>495</v>
      </c>
      <c r="B1116" s="159">
        <v>7934.6100000000006</v>
      </c>
      <c r="C1116" s="159">
        <v>3802.3066100102997</v>
      </c>
      <c r="D1116" s="159">
        <v>4132.3033899897009</v>
      </c>
    </row>
    <row r="1117" spans="1:5">
      <c r="A1117" s="167" t="s">
        <v>496</v>
      </c>
      <c r="B1117" s="159">
        <v>35492.65</v>
      </c>
      <c r="C1117" s="159">
        <v>41932.178531264501</v>
      </c>
      <c r="D1117" s="159">
        <v>-6439.5285312645001</v>
      </c>
    </row>
    <row r="1118" spans="1:5">
      <c r="A1118" s="167" t="s">
        <v>438</v>
      </c>
      <c r="B1118" s="159">
        <v>20562.55</v>
      </c>
      <c r="C1118" s="159">
        <v>20755.6267926115</v>
      </c>
      <c r="D1118" s="159">
        <v>-193.07679261150042</v>
      </c>
    </row>
    <row r="1119" spans="1:5">
      <c r="A1119" s="167" t="s">
        <v>497</v>
      </c>
      <c r="B1119" s="159">
        <v>21862.510000000002</v>
      </c>
      <c r="C1119" s="159">
        <v>22067.793066022299</v>
      </c>
      <c r="D1119" s="159">
        <v>-205.28306602229713</v>
      </c>
    </row>
    <row r="1120" spans="1:5">
      <c r="A1120" s="167" t="s">
        <v>440</v>
      </c>
      <c r="B1120" s="159">
        <v>13644.84</v>
      </c>
      <c r="C1120" s="159">
        <v>9848.1615354255009</v>
      </c>
      <c r="D1120" s="159">
        <v>3796.6784645744992</v>
      </c>
    </row>
    <row r="1121" spans="1:4">
      <c r="A1121" s="167" t="s">
        <v>190</v>
      </c>
      <c r="B1121" s="159">
        <v>466.52</v>
      </c>
      <c r="C1121" s="159">
        <v>366.65972385840001</v>
      </c>
      <c r="D1121" s="159">
        <v>99.860276141599968</v>
      </c>
    </row>
    <row r="1122" spans="1:4">
      <c r="A1122" s="166" t="s">
        <v>498</v>
      </c>
      <c r="B1122" s="159">
        <v>0</v>
      </c>
      <c r="C1122" s="159">
        <v>0</v>
      </c>
      <c r="D1122" s="159">
        <v>0</v>
      </c>
    </row>
    <row r="1123" spans="1:4">
      <c r="A1123" s="167" t="s">
        <v>348</v>
      </c>
      <c r="B1123" s="159">
        <v>0</v>
      </c>
      <c r="C1123" s="159">
        <v>0</v>
      </c>
      <c r="D1123" s="159">
        <v>0</v>
      </c>
    </row>
    <row r="1124" spans="1:4">
      <c r="A1124" s="167" t="s">
        <v>349</v>
      </c>
      <c r="B1124" s="159">
        <v>0</v>
      </c>
      <c r="C1124" s="159">
        <v>0</v>
      </c>
      <c r="D1124" s="159">
        <v>0</v>
      </c>
    </row>
    <row r="1125" spans="1:4">
      <c r="A1125" s="167" t="s">
        <v>386</v>
      </c>
      <c r="B1125" s="159">
        <v>0</v>
      </c>
      <c r="C1125" s="159">
        <v>0</v>
      </c>
      <c r="D1125" s="159">
        <v>0</v>
      </c>
    </row>
    <row r="1126" spans="1:4">
      <c r="A1126" s="167" t="s">
        <v>422</v>
      </c>
      <c r="B1126" s="159">
        <v>0</v>
      </c>
      <c r="C1126" s="159">
        <v>0</v>
      </c>
      <c r="D1126" s="159">
        <v>0</v>
      </c>
    </row>
    <row r="1127" spans="1:4">
      <c r="A1127" s="167" t="s">
        <v>429</v>
      </c>
      <c r="B1127" s="159">
        <v>0</v>
      </c>
      <c r="C1127" s="159">
        <v>0</v>
      </c>
      <c r="D1127" s="159">
        <v>0</v>
      </c>
    </row>
    <row r="1128" spans="1:4">
      <c r="A1128" s="166" t="s">
        <v>499</v>
      </c>
      <c r="B1128" s="159">
        <v>0</v>
      </c>
      <c r="C1128" s="159">
        <v>0</v>
      </c>
      <c r="D1128" s="159">
        <v>0</v>
      </c>
    </row>
    <row r="1129" spans="1:4">
      <c r="A1129" s="167" t="s">
        <v>254</v>
      </c>
      <c r="B1129" s="159">
        <v>0</v>
      </c>
      <c r="C1129" s="159">
        <v>0</v>
      </c>
      <c r="D1129" s="159">
        <v>0</v>
      </c>
    </row>
    <row r="1130" spans="1:4">
      <c r="A1130" s="166" t="s">
        <v>500</v>
      </c>
      <c r="B1130" s="159">
        <v>0</v>
      </c>
      <c r="C1130" s="159">
        <v>0</v>
      </c>
      <c r="D1130" s="159">
        <v>0</v>
      </c>
    </row>
    <row r="1131" spans="1:4">
      <c r="A1131" s="167" t="s">
        <v>348</v>
      </c>
      <c r="B1131" s="159">
        <v>0</v>
      </c>
      <c r="C1131" s="159">
        <v>0</v>
      </c>
      <c r="D1131" s="159">
        <v>0</v>
      </c>
    </row>
    <row r="1132" spans="1:4">
      <c r="A1132" s="167" t="s">
        <v>349</v>
      </c>
      <c r="B1132" s="159">
        <v>0</v>
      </c>
      <c r="C1132" s="159">
        <v>0</v>
      </c>
      <c r="D1132" s="159">
        <v>0</v>
      </c>
    </row>
    <row r="1133" spans="1:4">
      <c r="A1133" s="166" t="s">
        <v>501</v>
      </c>
      <c r="B1133" s="159">
        <v>0</v>
      </c>
      <c r="C1133" s="159">
        <v>0</v>
      </c>
      <c r="D1133" s="159">
        <v>0</v>
      </c>
    </row>
    <row r="1134" spans="1:4">
      <c r="A1134" s="167" t="s">
        <v>348</v>
      </c>
      <c r="B1134" s="159">
        <v>0</v>
      </c>
      <c r="C1134" s="159">
        <v>0</v>
      </c>
      <c r="D1134" s="159">
        <v>0</v>
      </c>
    </row>
    <row r="1135" spans="1:4">
      <c r="A1135" s="167" t="s">
        <v>349</v>
      </c>
      <c r="B1135" s="159">
        <v>0</v>
      </c>
      <c r="C1135" s="159">
        <v>0</v>
      </c>
      <c r="D1135" s="159">
        <v>0</v>
      </c>
    </row>
    <row r="1136" spans="1:4">
      <c r="A1136" s="167" t="s">
        <v>502</v>
      </c>
      <c r="B1136" s="159">
        <v>0</v>
      </c>
      <c r="C1136" s="159">
        <v>0</v>
      </c>
      <c r="D1136" s="159">
        <v>0</v>
      </c>
    </row>
    <row r="1137" spans="1:5">
      <c r="A1137" s="167" t="s">
        <v>386</v>
      </c>
      <c r="B1137" s="159">
        <v>0</v>
      </c>
      <c r="C1137" s="159">
        <v>0</v>
      </c>
      <c r="D1137" s="159">
        <v>0</v>
      </c>
    </row>
    <row r="1138" spans="1:5">
      <c r="A1138" s="167" t="s">
        <v>393</v>
      </c>
      <c r="B1138" s="159">
        <v>0</v>
      </c>
      <c r="C1138" s="159">
        <v>0</v>
      </c>
      <c r="D1138" s="159">
        <v>0</v>
      </c>
    </row>
    <row r="1139" spans="1:5">
      <c r="A1139" s="167" t="s">
        <v>404</v>
      </c>
      <c r="B1139" s="159">
        <v>0</v>
      </c>
      <c r="C1139" s="159">
        <v>0</v>
      </c>
      <c r="D1139" s="159">
        <v>0</v>
      </c>
    </row>
    <row r="1140" spans="1:5">
      <c r="A1140" s="167" t="s">
        <v>177</v>
      </c>
      <c r="B1140" s="159">
        <v>0</v>
      </c>
      <c r="C1140" s="159">
        <v>0</v>
      </c>
      <c r="D1140" s="159">
        <v>0</v>
      </c>
    </row>
    <row r="1141" spans="1:5">
      <c r="A1141" s="167" t="s">
        <v>479</v>
      </c>
      <c r="B1141" s="159">
        <v>0</v>
      </c>
      <c r="C1141" s="159">
        <v>0</v>
      </c>
      <c r="D1141" s="159">
        <v>0</v>
      </c>
    </row>
    <row r="1142" spans="1:5">
      <c r="A1142" s="167" t="s">
        <v>429</v>
      </c>
      <c r="B1142" s="159">
        <v>0</v>
      </c>
      <c r="C1142" s="159">
        <v>0</v>
      </c>
      <c r="D1142" s="159">
        <v>0</v>
      </c>
    </row>
    <row r="1143" spans="1:5">
      <c r="A1143" s="166" t="s">
        <v>503</v>
      </c>
      <c r="B1143" s="159">
        <v>7530097.4799999995</v>
      </c>
      <c r="C1143" s="159">
        <v>1941862.5164846324</v>
      </c>
      <c r="D1143" s="159">
        <v>5588234.9635153683</v>
      </c>
    </row>
    <row r="1144" spans="1:5">
      <c r="A1144" s="170" t="s">
        <v>124</v>
      </c>
      <c r="B1144" s="163">
        <v>11703.69</v>
      </c>
      <c r="C1144" s="163">
        <v>3221.8867001259</v>
      </c>
      <c r="D1144" s="163">
        <v>8481.8032998741</v>
      </c>
      <c r="E1144" s="171" t="s">
        <v>172</v>
      </c>
    </row>
    <row r="1145" spans="1:5">
      <c r="A1145" s="167" t="s">
        <v>166</v>
      </c>
      <c r="B1145" s="159">
        <v>38518.870000000003</v>
      </c>
      <c r="C1145" s="159">
        <v>2749.1298855812997</v>
      </c>
      <c r="D1145" s="159">
        <v>35769.740114418702</v>
      </c>
    </row>
    <row r="1146" spans="1:5">
      <c r="A1146" s="167" t="s">
        <v>167</v>
      </c>
      <c r="B1146" s="159">
        <v>361083.37</v>
      </c>
      <c r="C1146" s="159">
        <v>81515.123159805691</v>
      </c>
      <c r="D1146" s="159">
        <v>279568.24684019433</v>
      </c>
    </row>
    <row r="1147" spans="1:5">
      <c r="A1147" s="170" t="s">
        <v>504</v>
      </c>
      <c r="B1147" s="163">
        <v>249562.44</v>
      </c>
      <c r="C1147" s="163">
        <v>68701.572434588408</v>
      </c>
      <c r="D1147" s="163">
        <v>180860.86756541161</v>
      </c>
      <c r="E1147" s="171" t="s">
        <v>172</v>
      </c>
    </row>
    <row r="1148" spans="1:5">
      <c r="A1148" s="167" t="s">
        <v>168</v>
      </c>
      <c r="B1148" s="159">
        <v>115734.65000000001</v>
      </c>
      <c r="C1148" s="159">
        <v>12980.1513873065</v>
      </c>
      <c r="D1148" s="159">
        <v>102754.49861269351</v>
      </c>
    </row>
    <row r="1149" spans="1:5">
      <c r="A1149" s="167" t="s">
        <v>447</v>
      </c>
      <c r="B1149" s="159">
        <v>9433.36</v>
      </c>
      <c r="C1149" s="159">
        <v>2596.8918453495999</v>
      </c>
      <c r="D1149" s="159">
        <v>6836.4681546504007</v>
      </c>
    </row>
    <row r="1150" spans="1:5">
      <c r="A1150" s="170" t="s">
        <v>505</v>
      </c>
      <c r="B1150" s="163">
        <v>1095.44</v>
      </c>
      <c r="C1150" s="163">
        <v>301.56160721840001</v>
      </c>
      <c r="D1150" s="163">
        <v>793.87839278160004</v>
      </c>
      <c r="E1150" s="171" t="s">
        <v>172</v>
      </c>
    </row>
    <row r="1151" spans="1:5">
      <c r="A1151" s="170" t="s">
        <v>506</v>
      </c>
      <c r="B1151" s="163">
        <v>997.5</v>
      </c>
      <c r="C1151" s="163">
        <v>274.59988972500003</v>
      </c>
      <c r="D1151" s="163">
        <v>722.90011027499997</v>
      </c>
      <c r="E1151" s="171" t="s">
        <v>172</v>
      </c>
    </row>
    <row r="1152" spans="1:5">
      <c r="A1152" s="170" t="s">
        <v>321</v>
      </c>
      <c r="B1152" s="163">
        <v>1101.43</v>
      </c>
      <c r="C1152" s="163">
        <v>303.21058299729998</v>
      </c>
      <c r="D1152" s="163">
        <v>798.21941700270008</v>
      </c>
      <c r="E1152" s="171" t="s">
        <v>172</v>
      </c>
    </row>
    <row r="1153" spans="1:4">
      <c r="A1153" s="167" t="s">
        <v>382</v>
      </c>
      <c r="B1153" s="159">
        <v>191269.38</v>
      </c>
      <c r="C1153" s="159">
        <v>21451.704464965802</v>
      </c>
      <c r="D1153" s="159">
        <v>169817.67553503421</v>
      </c>
    </row>
    <row r="1154" spans="1:4">
      <c r="A1154" s="167" t="s">
        <v>170</v>
      </c>
      <c r="B1154" s="159">
        <v>12186.32</v>
      </c>
      <c r="C1154" s="159">
        <v>1366.7495296712</v>
      </c>
      <c r="D1154" s="159">
        <v>10819.570470328799</v>
      </c>
    </row>
    <row r="1155" spans="1:4">
      <c r="A1155" s="167" t="s">
        <v>173</v>
      </c>
      <c r="B1155" s="159">
        <v>86230.83</v>
      </c>
      <c r="C1155" s="159">
        <v>23738.3222144313</v>
      </c>
      <c r="D1155" s="159">
        <v>62492.507785568698</v>
      </c>
    </row>
    <row r="1156" spans="1:4">
      <c r="A1156" s="167" t="s">
        <v>474</v>
      </c>
      <c r="B1156" s="159">
        <v>2366.69</v>
      </c>
      <c r="C1156" s="159">
        <v>265.43472060290003</v>
      </c>
      <c r="D1156" s="159">
        <v>2101.2552793970999</v>
      </c>
    </row>
    <row r="1157" spans="1:4">
      <c r="A1157" s="167" t="s">
        <v>174</v>
      </c>
      <c r="B1157" s="159">
        <v>52092.49</v>
      </c>
      <c r="C1157" s="159">
        <v>14340.4431172939</v>
      </c>
      <c r="D1157" s="159">
        <v>37752.046882706098</v>
      </c>
    </row>
    <row r="1158" spans="1:4">
      <c r="A1158" s="167" t="s">
        <v>450</v>
      </c>
      <c r="B1158" s="159">
        <v>17415.37</v>
      </c>
      <c r="C1158" s="159">
        <v>4794.2442922506998</v>
      </c>
      <c r="D1158" s="159">
        <v>12621.125707749299</v>
      </c>
    </row>
    <row r="1159" spans="1:4">
      <c r="A1159" s="167" t="s">
        <v>175</v>
      </c>
      <c r="B1159" s="159">
        <v>34527.910000000003</v>
      </c>
      <c r="C1159" s="159">
        <v>3872.4573745831003</v>
      </c>
      <c r="D1159" s="159">
        <v>30655.452625416903</v>
      </c>
    </row>
    <row r="1160" spans="1:4">
      <c r="A1160" s="167" t="s">
        <v>352</v>
      </c>
      <c r="B1160" s="159">
        <v>681789.04</v>
      </c>
      <c r="C1160" s="159">
        <v>187688.4162403144</v>
      </c>
      <c r="D1160" s="159">
        <v>494100.62375968567</v>
      </c>
    </row>
    <row r="1161" spans="1:4">
      <c r="A1161" s="167" t="s">
        <v>107</v>
      </c>
      <c r="B1161" s="159">
        <v>0</v>
      </c>
      <c r="C1161" s="159">
        <v>0</v>
      </c>
      <c r="D1161" s="159">
        <v>0</v>
      </c>
    </row>
    <row r="1162" spans="1:4">
      <c r="A1162" s="167" t="s">
        <v>177</v>
      </c>
      <c r="B1162" s="159">
        <v>30476.9</v>
      </c>
      <c r="C1162" s="159">
        <v>8389.9281996589998</v>
      </c>
      <c r="D1162" s="159">
        <v>22086.971800341002</v>
      </c>
    </row>
    <row r="1163" spans="1:4">
      <c r="A1163" s="167" t="s">
        <v>178</v>
      </c>
      <c r="B1163" s="159">
        <v>351967.22000000003</v>
      </c>
      <c r="C1163" s="159">
        <v>84366.373538379208</v>
      </c>
      <c r="D1163" s="159">
        <v>267600.84646162082</v>
      </c>
    </row>
    <row r="1164" spans="1:4">
      <c r="A1164" s="167" t="s">
        <v>179</v>
      </c>
      <c r="B1164" s="159">
        <v>26892</v>
      </c>
      <c r="C1164" s="159">
        <v>3016.05639372</v>
      </c>
      <c r="D1164" s="159">
        <v>23875.943606280001</v>
      </c>
    </row>
    <row r="1165" spans="1:4">
      <c r="A1165" s="167" t="s">
        <v>180</v>
      </c>
      <c r="B1165" s="159">
        <v>83801.61</v>
      </c>
      <c r="C1165" s="159">
        <v>18632.089177937101</v>
      </c>
      <c r="D1165" s="159">
        <v>65169.520822062907</v>
      </c>
    </row>
    <row r="1166" spans="1:4">
      <c r="A1166" s="167" t="s">
        <v>130</v>
      </c>
      <c r="B1166" s="159">
        <v>24008.269999999997</v>
      </c>
      <c r="C1166" s="159">
        <v>-180.49993584480001</v>
      </c>
      <c r="D1166" s="159">
        <v>24188.769935844801</v>
      </c>
    </row>
    <row r="1167" spans="1:4">
      <c r="A1167" s="167" t="s">
        <v>181</v>
      </c>
      <c r="B1167" s="159">
        <v>7139.69</v>
      </c>
      <c r="C1167" s="159">
        <v>1686.2080790668999</v>
      </c>
      <c r="D1167" s="159">
        <v>5453.4819209330999</v>
      </c>
    </row>
    <row r="1168" spans="1:4">
      <c r="A1168" s="167" t="s">
        <v>454</v>
      </c>
      <c r="B1168" s="159">
        <v>47993.69</v>
      </c>
      <c r="C1168" s="159">
        <v>13212.0922120259</v>
      </c>
      <c r="D1168" s="159">
        <v>34781.597787974104</v>
      </c>
    </row>
    <row r="1169" spans="1:4">
      <c r="A1169" s="167" t="s">
        <v>507</v>
      </c>
      <c r="B1169" s="159">
        <v>749221.94000000006</v>
      </c>
      <c r="C1169" s="159">
        <v>206251.89183313341</v>
      </c>
      <c r="D1169" s="159">
        <v>542970.04816686665</v>
      </c>
    </row>
    <row r="1170" spans="1:4">
      <c r="A1170" s="167" t="s">
        <v>508</v>
      </c>
      <c r="B1170" s="159">
        <v>59290.26</v>
      </c>
      <c r="C1170" s="159">
        <v>16321.9036168086</v>
      </c>
      <c r="D1170" s="159">
        <v>42968.3563831914</v>
      </c>
    </row>
    <row r="1171" spans="1:4">
      <c r="A1171" s="167" t="s">
        <v>488</v>
      </c>
      <c r="B1171" s="159">
        <v>46869.15</v>
      </c>
      <c r="C1171" s="159">
        <v>5256.5818654514997</v>
      </c>
      <c r="D1171" s="159">
        <v>41612.568134548499</v>
      </c>
    </row>
    <row r="1172" spans="1:4">
      <c r="A1172" s="167" t="s">
        <v>121</v>
      </c>
      <c r="B1172" s="159">
        <v>16474.47</v>
      </c>
      <c r="C1172" s="159">
        <v>3992.9611340667002</v>
      </c>
      <c r="D1172" s="159">
        <v>12481.508865933301</v>
      </c>
    </row>
    <row r="1173" spans="1:4">
      <c r="A1173" s="167" t="s">
        <v>462</v>
      </c>
      <c r="B1173" s="159">
        <v>1386</v>
      </c>
      <c r="C1173" s="159">
        <v>381.54932045999999</v>
      </c>
      <c r="D1173" s="159">
        <v>1004.45067954</v>
      </c>
    </row>
    <row r="1174" spans="1:4">
      <c r="A1174" s="167" t="s">
        <v>463</v>
      </c>
      <c r="B1174" s="159">
        <v>20336.150000000001</v>
      </c>
      <c r="C1174" s="159">
        <v>5598.3002981765003</v>
      </c>
      <c r="D1174" s="159">
        <v>14737.849701823501</v>
      </c>
    </row>
    <row r="1175" spans="1:4">
      <c r="A1175" s="167" t="s">
        <v>272</v>
      </c>
      <c r="B1175" s="159">
        <v>2179799.67</v>
      </c>
      <c r="C1175" s="159">
        <v>600072.9313329237</v>
      </c>
      <c r="D1175" s="159">
        <v>1579726.7386670765</v>
      </c>
    </row>
    <row r="1176" spans="1:4">
      <c r="A1176" s="167" t="s">
        <v>184</v>
      </c>
      <c r="B1176" s="159">
        <v>16562.12</v>
      </c>
      <c r="C1176" s="159">
        <v>3546.1648683175999</v>
      </c>
      <c r="D1176" s="159">
        <v>13015.9551316824</v>
      </c>
    </row>
    <row r="1177" spans="1:4">
      <c r="A1177" s="167" t="s">
        <v>185</v>
      </c>
      <c r="B1177" s="159">
        <v>8457.65</v>
      </c>
      <c r="C1177" s="159">
        <v>776.09679965500004</v>
      </c>
      <c r="D1177" s="159">
        <v>7681.5532003449998</v>
      </c>
    </row>
    <row r="1178" spans="1:4">
      <c r="A1178" s="167" t="s">
        <v>509</v>
      </c>
      <c r="B1178" s="159">
        <v>2544.42</v>
      </c>
      <c r="C1178" s="159">
        <v>700.44857284620002</v>
      </c>
      <c r="D1178" s="159">
        <v>1843.9714271538001</v>
      </c>
    </row>
    <row r="1179" spans="1:4">
      <c r="A1179" s="167" t="s">
        <v>186</v>
      </c>
      <c r="B1179" s="159">
        <v>2466.31</v>
      </c>
      <c r="C1179" s="159">
        <v>276.60754292710004</v>
      </c>
      <c r="D1179" s="159">
        <v>2189.7024570729</v>
      </c>
    </row>
    <row r="1180" spans="1:4">
      <c r="A1180" s="167" t="s">
        <v>465</v>
      </c>
      <c r="B1180" s="159">
        <v>19922.060000000001</v>
      </c>
      <c r="C1180" s="159">
        <v>5484.3062447066004</v>
      </c>
      <c r="D1180" s="159">
        <v>14437.753755293401</v>
      </c>
    </row>
    <row r="1181" spans="1:4">
      <c r="A1181" s="167" t="s">
        <v>187</v>
      </c>
      <c r="B1181" s="159">
        <v>221002.5</v>
      </c>
      <c r="C1181" s="159">
        <v>60839.360530275</v>
      </c>
      <c r="D1181" s="159">
        <v>160163.13946972499</v>
      </c>
    </row>
    <row r="1182" spans="1:4">
      <c r="A1182" s="167" t="s">
        <v>468</v>
      </c>
      <c r="B1182" s="159">
        <v>15038.29</v>
      </c>
      <c r="C1182" s="159">
        <v>1686.6105423589001</v>
      </c>
      <c r="D1182" s="159">
        <v>13351.679457641101</v>
      </c>
    </row>
    <row r="1183" spans="1:4">
      <c r="A1183" s="167" t="s">
        <v>237</v>
      </c>
      <c r="B1183" s="159">
        <v>8739.94</v>
      </c>
      <c r="C1183" s="159">
        <v>2406.0015641134</v>
      </c>
      <c r="D1183" s="159">
        <v>6333.9384358866009</v>
      </c>
    </row>
    <row r="1184" spans="1:4">
      <c r="A1184" s="167" t="s">
        <v>133</v>
      </c>
      <c r="B1184" s="159">
        <v>32024.05</v>
      </c>
      <c r="C1184" s="159">
        <v>3591.6384335605003</v>
      </c>
      <c r="D1184" s="159">
        <v>28432.411566439499</v>
      </c>
    </row>
    <row r="1185" spans="1:4">
      <c r="A1185" s="167" t="s">
        <v>359</v>
      </c>
      <c r="B1185" s="159">
        <v>188463.21</v>
      </c>
      <c r="C1185" s="159">
        <v>51881.680885433103</v>
      </c>
      <c r="D1185" s="159">
        <v>136581.52911456689</v>
      </c>
    </row>
    <row r="1186" spans="1:4">
      <c r="A1186" s="167" t="s">
        <v>510</v>
      </c>
      <c r="B1186" s="159">
        <v>5322.42</v>
      </c>
      <c r="C1186" s="159">
        <v>1465.1989424262001</v>
      </c>
      <c r="D1186" s="159">
        <v>3857.2210575738</v>
      </c>
    </row>
    <row r="1187" spans="1:4">
      <c r="A1187" s="167" t="s">
        <v>511</v>
      </c>
      <c r="B1187" s="159">
        <v>102664.65000000001</v>
      </c>
      <c r="C1187" s="159">
        <v>28262.357462311502</v>
      </c>
      <c r="D1187" s="159">
        <v>74402.29253768851</v>
      </c>
    </row>
    <row r="1188" spans="1:4">
      <c r="A1188" s="167" t="s">
        <v>360</v>
      </c>
      <c r="B1188" s="159">
        <v>65034.59</v>
      </c>
      <c r="C1188" s="159">
        <v>17903.2493657249</v>
      </c>
      <c r="D1188" s="159">
        <v>47131.340634275097</v>
      </c>
    </row>
    <row r="1189" spans="1:4">
      <c r="A1189" s="167" t="s">
        <v>512</v>
      </c>
      <c r="B1189" s="159">
        <v>1328389.94</v>
      </c>
      <c r="C1189" s="159">
        <v>365689.95592561341</v>
      </c>
      <c r="D1189" s="159">
        <v>962699.98407438665</v>
      </c>
    </row>
    <row r="1190" spans="1:4">
      <c r="A1190" s="167" t="s">
        <v>440</v>
      </c>
      <c r="B1190" s="159">
        <v>699.53</v>
      </c>
      <c r="C1190" s="159">
        <v>192.5722915883</v>
      </c>
      <c r="D1190" s="159">
        <v>506.95770841169997</v>
      </c>
    </row>
    <row r="1191" spans="1:4">
      <c r="A1191" s="166" t="s">
        <v>513</v>
      </c>
      <c r="B1191" s="159">
        <v>0</v>
      </c>
      <c r="C1191" s="159">
        <v>0</v>
      </c>
      <c r="D1191" s="159">
        <v>0</v>
      </c>
    </row>
    <row r="1192" spans="1:4">
      <c r="A1192" s="167" t="s">
        <v>514</v>
      </c>
      <c r="B1192" s="159">
        <v>0</v>
      </c>
      <c r="C1192" s="159">
        <v>0</v>
      </c>
      <c r="D1192" s="159">
        <v>0</v>
      </c>
    </row>
    <row r="1193" spans="1:4">
      <c r="A1193" s="167" t="s">
        <v>515</v>
      </c>
      <c r="B1193" s="159">
        <v>0</v>
      </c>
      <c r="C1193" s="159">
        <v>0</v>
      </c>
      <c r="D1193" s="159">
        <v>0</v>
      </c>
    </row>
    <row r="1194" spans="1:4">
      <c r="A1194" s="167" t="s">
        <v>516</v>
      </c>
      <c r="B1194" s="159">
        <v>0</v>
      </c>
      <c r="C1194" s="159">
        <v>0</v>
      </c>
      <c r="D1194" s="159">
        <v>0</v>
      </c>
    </row>
    <row r="1195" spans="1:4">
      <c r="A1195" s="167" t="s">
        <v>517</v>
      </c>
      <c r="B1195" s="159">
        <v>0</v>
      </c>
      <c r="C1195" s="159">
        <v>0</v>
      </c>
      <c r="D1195" s="159">
        <v>0</v>
      </c>
    </row>
    <row r="1196" spans="1:4">
      <c r="A1196" s="167" t="s">
        <v>518</v>
      </c>
      <c r="B1196" s="159">
        <v>0</v>
      </c>
      <c r="C1196" s="159">
        <v>0</v>
      </c>
      <c r="D1196" s="159">
        <v>0</v>
      </c>
    </row>
    <row r="1197" spans="1:4">
      <c r="A1197" s="167" t="s">
        <v>349</v>
      </c>
      <c r="B1197" s="159">
        <v>0</v>
      </c>
      <c r="C1197" s="159">
        <v>0</v>
      </c>
      <c r="D1197" s="159">
        <v>0</v>
      </c>
    </row>
    <row r="1198" spans="1:4">
      <c r="A1198" s="167" t="s">
        <v>378</v>
      </c>
      <c r="B1198" s="159">
        <v>0</v>
      </c>
      <c r="C1198" s="159">
        <v>0</v>
      </c>
      <c r="D1198" s="159">
        <v>0</v>
      </c>
    </row>
    <row r="1199" spans="1:4">
      <c r="A1199" s="167" t="s">
        <v>519</v>
      </c>
      <c r="B1199" s="159">
        <v>0</v>
      </c>
      <c r="C1199" s="159">
        <v>0</v>
      </c>
      <c r="D1199" s="159">
        <v>0</v>
      </c>
    </row>
    <row r="1200" spans="1:4">
      <c r="A1200" s="167" t="s">
        <v>520</v>
      </c>
      <c r="B1200" s="159">
        <v>0</v>
      </c>
      <c r="C1200" s="159">
        <v>0</v>
      </c>
      <c r="D1200" s="159">
        <v>0</v>
      </c>
    </row>
    <row r="1201" spans="1:4">
      <c r="A1201" s="167" t="s">
        <v>398</v>
      </c>
      <c r="B1201" s="159">
        <v>0</v>
      </c>
      <c r="C1201" s="159">
        <v>0</v>
      </c>
      <c r="D1201" s="159">
        <v>0</v>
      </c>
    </row>
    <row r="1202" spans="1:4">
      <c r="A1202" s="167" t="s">
        <v>404</v>
      </c>
      <c r="B1202" s="159">
        <v>0</v>
      </c>
      <c r="C1202" s="159">
        <v>0</v>
      </c>
      <c r="D1202" s="159">
        <v>0</v>
      </c>
    </row>
    <row r="1203" spans="1:4">
      <c r="A1203" s="167" t="s">
        <v>107</v>
      </c>
      <c r="B1203" s="159">
        <v>0</v>
      </c>
      <c r="C1203" s="159">
        <v>0</v>
      </c>
      <c r="D1203" s="159">
        <v>0</v>
      </c>
    </row>
    <row r="1204" spans="1:4">
      <c r="A1204" s="167" t="s">
        <v>177</v>
      </c>
      <c r="B1204" s="159">
        <v>0</v>
      </c>
      <c r="C1204" s="159">
        <v>0</v>
      </c>
      <c r="D1204" s="159">
        <v>0</v>
      </c>
    </row>
    <row r="1205" spans="1:4">
      <c r="A1205" s="167" t="s">
        <v>180</v>
      </c>
      <c r="B1205" s="159">
        <v>0</v>
      </c>
      <c r="C1205" s="159">
        <v>0</v>
      </c>
      <c r="D1205" s="159">
        <v>0</v>
      </c>
    </row>
    <row r="1206" spans="1:4">
      <c r="A1206" s="167" t="s">
        <v>457</v>
      </c>
      <c r="B1206" s="159">
        <v>0</v>
      </c>
      <c r="C1206" s="159">
        <v>0</v>
      </c>
      <c r="D1206" s="159">
        <v>0</v>
      </c>
    </row>
    <row r="1207" spans="1:4">
      <c r="A1207" s="167" t="s">
        <v>481</v>
      </c>
      <c r="B1207" s="159">
        <v>0</v>
      </c>
      <c r="C1207" s="159">
        <v>0</v>
      </c>
      <c r="D1207" s="159">
        <v>0</v>
      </c>
    </row>
    <row r="1208" spans="1:4">
      <c r="A1208" s="167" t="s">
        <v>482</v>
      </c>
      <c r="B1208" s="159">
        <v>0</v>
      </c>
      <c r="C1208" s="159">
        <v>0</v>
      </c>
      <c r="D1208" s="159">
        <v>0</v>
      </c>
    </row>
    <row r="1209" spans="1:4">
      <c r="A1209" s="167" t="s">
        <v>484</v>
      </c>
      <c r="B1209" s="159">
        <v>0</v>
      </c>
      <c r="C1209" s="159">
        <v>0</v>
      </c>
      <c r="D1209" s="159">
        <v>0</v>
      </c>
    </row>
    <row r="1210" spans="1:4">
      <c r="A1210" s="167" t="s">
        <v>272</v>
      </c>
      <c r="B1210" s="159">
        <v>0</v>
      </c>
      <c r="C1210" s="159">
        <v>0</v>
      </c>
      <c r="D1210" s="159">
        <v>0</v>
      </c>
    </row>
    <row r="1211" spans="1:4">
      <c r="A1211" s="167" t="s">
        <v>464</v>
      </c>
      <c r="B1211" s="159">
        <v>0</v>
      </c>
      <c r="C1211" s="159">
        <v>0</v>
      </c>
      <c r="D1211" s="159">
        <v>0</v>
      </c>
    </row>
    <row r="1212" spans="1:4">
      <c r="A1212" s="167" t="s">
        <v>521</v>
      </c>
      <c r="B1212" s="159">
        <v>0</v>
      </c>
      <c r="C1212" s="159">
        <v>0</v>
      </c>
      <c r="D1212" s="159">
        <v>0</v>
      </c>
    </row>
    <row r="1213" spans="1:4">
      <c r="A1213" s="167" t="s">
        <v>522</v>
      </c>
      <c r="B1213" s="159">
        <v>0</v>
      </c>
      <c r="C1213" s="159">
        <v>0</v>
      </c>
      <c r="D1213" s="159">
        <v>0</v>
      </c>
    </row>
    <row r="1214" spans="1:4">
      <c r="A1214" s="167" t="s">
        <v>523</v>
      </c>
      <c r="B1214" s="159">
        <v>0</v>
      </c>
      <c r="C1214" s="159">
        <v>0</v>
      </c>
      <c r="D1214" s="159">
        <v>0</v>
      </c>
    </row>
    <row r="1215" spans="1:4">
      <c r="A1215" s="167" t="s">
        <v>524</v>
      </c>
      <c r="B1215" s="159">
        <v>0</v>
      </c>
      <c r="C1215" s="159">
        <v>0</v>
      </c>
      <c r="D1215" s="159">
        <v>0</v>
      </c>
    </row>
    <row r="1216" spans="1:4">
      <c r="A1216" s="167" t="s">
        <v>420</v>
      </c>
      <c r="B1216" s="159">
        <v>0</v>
      </c>
      <c r="C1216" s="159">
        <v>0</v>
      </c>
      <c r="D1216" s="159">
        <v>0</v>
      </c>
    </row>
    <row r="1217" spans="1:4">
      <c r="A1217" s="167" t="s">
        <v>421</v>
      </c>
      <c r="B1217" s="159">
        <v>0</v>
      </c>
      <c r="C1217" s="159">
        <v>0</v>
      </c>
      <c r="D1217" s="159">
        <v>0</v>
      </c>
    </row>
    <row r="1218" spans="1:4">
      <c r="A1218" s="167" t="s">
        <v>425</v>
      </c>
      <c r="B1218" s="159">
        <v>0</v>
      </c>
      <c r="C1218" s="159">
        <v>0</v>
      </c>
      <c r="D1218" s="159">
        <v>0</v>
      </c>
    </row>
    <row r="1219" spans="1:4">
      <c r="A1219" s="167" t="s">
        <v>525</v>
      </c>
      <c r="B1219" s="159">
        <v>0</v>
      </c>
      <c r="C1219" s="159">
        <v>0</v>
      </c>
      <c r="D1219" s="159">
        <v>0</v>
      </c>
    </row>
    <row r="1220" spans="1:4">
      <c r="A1220" s="167" t="s">
        <v>427</v>
      </c>
      <c r="B1220" s="159">
        <v>0</v>
      </c>
      <c r="C1220" s="159">
        <v>0</v>
      </c>
      <c r="D1220" s="159">
        <v>0</v>
      </c>
    </row>
    <row r="1221" spans="1:4">
      <c r="A1221" s="167" t="s">
        <v>237</v>
      </c>
      <c r="B1221" s="159">
        <v>0</v>
      </c>
      <c r="C1221" s="159">
        <v>0</v>
      </c>
      <c r="D1221" s="159">
        <v>0</v>
      </c>
    </row>
    <row r="1222" spans="1:4">
      <c r="A1222" s="167" t="s">
        <v>526</v>
      </c>
      <c r="B1222" s="159">
        <v>0</v>
      </c>
      <c r="C1222" s="159">
        <v>0</v>
      </c>
      <c r="D1222" s="159">
        <v>0</v>
      </c>
    </row>
    <row r="1223" spans="1:4">
      <c r="A1223" s="167" t="s">
        <v>430</v>
      </c>
      <c r="B1223" s="159">
        <v>0</v>
      </c>
      <c r="C1223" s="159">
        <v>0</v>
      </c>
      <c r="D1223" s="159">
        <v>0</v>
      </c>
    </row>
    <row r="1224" spans="1:4">
      <c r="A1224" s="167" t="s">
        <v>527</v>
      </c>
      <c r="B1224" s="159">
        <v>0</v>
      </c>
      <c r="C1224" s="159">
        <v>0</v>
      </c>
      <c r="D1224" s="159">
        <v>0</v>
      </c>
    </row>
    <row r="1225" spans="1:4">
      <c r="A1225" s="167" t="s">
        <v>431</v>
      </c>
      <c r="B1225" s="159">
        <v>0</v>
      </c>
      <c r="C1225" s="159">
        <v>0</v>
      </c>
      <c r="D1225" s="159">
        <v>0</v>
      </c>
    </row>
    <row r="1226" spans="1:4">
      <c r="A1226" s="167" t="s">
        <v>528</v>
      </c>
      <c r="B1226" s="159">
        <v>0</v>
      </c>
      <c r="C1226" s="159">
        <v>0</v>
      </c>
      <c r="D1226" s="159">
        <v>0</v>
      </c>
    </row>
    <row r="1227" spans="1:4">
      <c r="A1227" s="167" t="s">
        <v>432</v>
      </c>
      <c r="B1227" s="159">
        <v>0</v>
      </c>
      <c r="C1227" s="159">
        <v>0</v>
      </c>
      <c r="D1227" s="159">
        <v>0</v>
      </c>
    </row>
    <row r="1228" spans="1:4">
      <c r="A1228" s="167" t="s">
        <v>441</v>
      </c>
      <c r="B1228" s="159">
        <v>0</v>
      </c>
      <c r="C1228" s="159">
        <v>0</v>
      </c>
      <c r="D1228" s="159">
        <v>0</v>
      </c>
    </row>
    <row r="1229" spans="1:4">
      <c r="A1229" s="166" t="s">
        <v>529</v>
      </c>
      <c r="B1229" s="159">
        <v>0</v>
      </c>
      <c r="C1229" s="159">
        <v>0</v>
      </c>
      <c r="D1229" s="159">
        <v>0</v>
      </c>
    </row>
    <row r="1230" spans="1:4">
      <c r="A1230" s="167" t="s">
        <v>530</v>
      </c>
      <c r="B1230" s="159">
        <v>0</v>
      </c>
      <c r="C1230" s="159">
        <v>0</v>
      </c>
      <c r="D1230" s="159">
        <v>0</v>
      </c>
    </row>
    <row r="1231" spans="1:4">
      <c r="A1231" s="167" t="s">
        <v>531</v>
      </c>
      <c r="B1231" s="159">
        <v>0</v>
      </c>
      <c r="C1231" s="159">
        <v>0</v>
      </c>
      <c r="D1231" s="159">
        <v>0</v>
      </c>
    </row>
    <row r="1232" spans="1:4">
      <c r="A1232" s="167" t="s">
        <v>124</v>
      </c>
      <c r="B1232" s="159">
        <v>0</v>
      </c>
      <c r="C1232" s="159">
        <v>0</v>
      </c>
      <c r="D1232" s="159">
        <v>0</v>
      </c>
    </row>
    <row r="1233" spans="1:4">
      <c r="A1233" s="167" t="s">
        <v>532</v>
      </c>
      <c r="B1233" s="159">
        <v>0</v>
      </c>
      <c r="C1233" s="159">
        <v>0</v>
      </c>
      <c r="D1233" s="159">
        <v>0</v>
      </c>
    </row>
    <row r="1234" spans="1:4">
      <c r="A1234" s="167" t="s">
        <v>180</v>
      </c>
      <c r="B1234" s="159">
        <v>0</v>
      </c>
      <c r="C1234" s="159">
        <v>0</v>
      </c>
      <c r="D1234" s="159">
        <v>0</v>
      </c>
    </row>
    <row r="1235" spans="1:4">
      <c r="A1235" s="167" t="s">
        <v>462</v>
      </c>
      <c r="B1235" s="159">
        <v>0</v>
      </c>
      <c r="C1235" s="159">
        <v>0</v>
      </c>
      <c r="D1235" s="159">
        <v>0</v>
      </c>
    </row>
    <row r="1236" spans="1:4">
      <c r="A1236" s="167" t="s">
        <v>272</v>
      </c>
      <c r="B1236" s="159">
        <v>0</v>
      </c>
      <c r="C1236" s="159">
        <v>0</v>
      </c>
      <c r="D1236" s="159">
        <v>0</v>
      </c>
    </row>
    <row r="1237" spans="1:4">
      <c r="A1237" s="167" t="s">
        <v>533</v>
      </c>
      <c r="B1237" s="159">
        <v>0</v>
      </c>
      <c r="C1237" s="159">
        <v>0</v>
      </c>
      <c r="D1237" s="159">
        <v>0</v>
      </c>
    </row>
    <row r="1238" spans="1:4">
      <c r="A1238" s="167" t="s">
        <v>467</v>
      </c>
      <c r="B1238" s="159">
        <v>0</v>
      </c>
      <c r="C1238" s="159">
        <v>0</v>
      </c>
      <c r="D1238" s="159">
        <v>0</v>
      </c>
    </row>
    <row r="1239" spans="1:4">
      <c r="A1239" s="166" t="s">
        <v>534</v>
      </c>
      <c r="B1239" s="159">
        <v>1419570</v>
      </c>
      <c r="C1239" s="159">
        <v>803703.33711935789</v>
      </c>
      <c r="D1239" s="159">
        <v>615866.66288064211</v>
      </c>
    </row>
    <row r="1240" spans="1:4">
      <c r="A1240" s="167" t="s">
        <v>445</v>
      </c>
      <c r="B1240" s="159">
        <v>63135.43</v>
      </c>
      <c r="C1240" s="159">
        <v>41841.783299220901</v>
      </c>
      <c r="D1240" s="159">
        <v>21293.6467007791</v>
      </c>
    </row>
    <row r="1241" spans="1:4">
      <c r="A1241" s="167" t="s">
        <v>165</v>
      </c>
      <c r="B1241" s="159">
        <v>11830.23</v>
      </c>
      <c r="C1241" s="159">
        <v>7840.2557809448999</v>
      </c>
      <c r="D1241" s="159">
        <v>3989.9742190550996</v>
      </c>
    </row>
    <row r="1242" spans="1:4">
      <c r="A1242" s="167" t="s">
        <v>170</v>
      </c>
      <c r="B1242" s="159">
        <v>1446.96</v>
      </c>
      <c r="C1242" s="159">
        <v>769.64230700159999</v>
      </c>
      <c r="D1242" s="159">
        <v>677.31769299840005</v>
      </c>
    </row>
    <row r="1243" spans="1:4">
      <c r="A1243" s="167" t="s">
        <v>395</v>
      </c>
      <c r="B1243" s="159">
        <v>22812.65</v>
      </c>
      <c r="C1243" s="159">
        <v>15118.6419064695</v>
      </c>
      <c r="D1243" s="159">
        <v>7694.0080935305014</v>
      </c>
    </row>
    <row r="1244" spans="1:4">
      <c r="A1244" s="167" t="s">
        <v>398</v>
      </c>
      <c r="B1244" s="159">
        <v>265.05</v>
      </c>
      <c r="C1244" s="159">
        <v>175.6567534815</v>
      </c>
      <c r="D1244" s="159">
        <v>89.393246518500007</v>
      </c>
    </row>
    <row r="1245" spans="1:4">
      <c r="A1245" s="167" t="s">
        <v>535</v>
      </c>
      <c r="B1245" s="159">
        <v>283710.23</v>
      </c>
      <c r="C1245" s="159">
        <v>188023.4594653449</v>
      </c>
      <c r="D1245" s="159">
        <v>95686.770534655079</v>
      </c>
    </row>
    <row r="1246" spans="1:4">
      <c r="A1246" s="167" t="s">
        <v>107</v>
      </c>
      <c r="B1246" s="159">
        <v>0</v>
      </c>
      <c r="C1246" s="159">
        <v>0</v>
      </c>
      <c r="D1246" s="159">
        <v>0</v>
      </c>
    </row>
    <row r="1247" spans="1:4">
      <c r="A1247" s="167" t="s">
        <v>177</v>
      </c>
      <c r="B1247" s="159">
        <v>11526.580000000002</v>
      </c>
      <c r="C1247" s="159">
        <v>7630.1562123390004</v>
      </c>
      <c r="D1247" s="159">
        <v>3896.4237876610005</v>
      </c>
    </row>
    <row r="1248" spans="1:4">
      <c r="A1248" s="167" t="s">
        <v>180</v>
      </c>
      <c r="B1248" s="159">
        <v>20242.39</v>
      </c>
      <c r="C1248" s="159">
        <v>13415.251877405701</v>
      </c>
      <c r="D1248" s="159">
        <v>6827.1381225942987</v>
      </c>
    </row>
    <row r="1249" spans="1:5">
      <c r="A1249" s="167" t="s">
        <v>278</v>
      </c>
      <c r="B1249" s="159">
        <v>66386.84</v>
      </c>
      <c r="C1249" s="159">
        <v>43996.592296909206</v>
      </c>
      <c r="D1249" s="159">
        <v>22390.24770309079</v>
      </c>
    </row>
    <row r="1250" spans="1:5">
      <c r="A1250" s="167" t="s">
        <v>477</v>
      </c>
      <c r="B1250" s="159">
        <v>27329.83</v>
      </c>
      <c r="C1250" s="159">
        <v>18112.3154536929</v>
      </c>
      <c r="D1250" s="159">
        <v>9217.5145463071021</v>
      </c>
    </row>
    <row r="1251" spans="1:5">
      <c r="A1251" s="167" t="s">
        <v>153</v>
      </c>
      <c r="B1251" s="159">
        <v>43328.9</v>
      </c>
      <c r="C1251" s="159">
        <v>-821.19011067200006</v>
      </c>
      <c r="D1251" s="159">
        <v>44150.090110672005</v>
      </c>
    </row>
    <row r="1252" spans="1:5">
      <c r="A1252" s="167" t="s">
        <v>413</v>
      </c>
      <c r="B1252" s="159">
        <v>50270.01</v>
      </c>
      <c r="C1252" s="159">
        <v>33315.475397406299</v>
      </c>
      <c r="D1252" s="159">
        <v>16954.534602593703</v>
      </c>
    </row>
    <row r="1253" spans="1:5">
      <c r="A1253" s="167" t="s">
        <v>536</v>
      </c>
      <c r="B1253" s="159">
        <v>4694.91</v>
      </c>
      <c r="C1253" s="159">
        <v>3111.4606620933</v>
      </c>
      <c r="D1253" s="159">
        <v>1583.4493379066998</v>
      </c>
    </row>
    <row r="1254" spans="1:5">
      <c r="A1254" s="167" t="s">
        <v>415</v>
      </c>
      <c r="B1254" s="159">
        <v>2236.0100000000002</v>
      </c>
      <c r="C1254" s="159">
        <v>1436.2700100412999</v>
      </c>
      <c r="D1254" s="159">
        <v>799.73998995870033</v>
      </c>
    </row>
    <row r="1255" spans="1:5">
      <c r="A1255" s="167" t="s">
        <v>356</v>
      </c>
      <c r="B1255" s="159">
        <v>50556.700000000004</v>
      </c>
      <c r="C1255" s="159">
        <v>33505.473641721001</v>
      </c>
      <c r="D1255" s="159">
        <v>17051.226358279004</v>
      </c>
    </row>
    <row r="1256" spans="1:5">
      <c r="A1256" s="167" t="s">
        <v>272</v>
      </c>
      <c r="B1256" s="159">
        <v>378058.61</v>
      </c>
      <c r="C1256" s="159">
        <v>250551.02078222431</v>
      </c>
      <c r="D1256" s="159">
        <v>127507.58921777568</v>
      </c>
    </row>
    <row r="1257" spans="1:5">
      <c r="A1257" s="170" t="s">
        <v>537</v>
      </c>
      <c r="B1257" s="163">
        <v>94254.3</v>
      </c>
      <c r="C1257" s="163">
        <v>62465.211619208996</v>
      </c>
      <c r="D1257" s="163">
        <v>31789.088380791007</v>
      </c>
      <c r="E1257" s="171" t="s">
        <v>172</v>
      </c>
    </row>
    <row r="1258" spans="1:5">
      <c r="A1258" s="167" t="s">
        <v>422</v>
      </c>
      <c r="B1258" s="159">
        <v>100908.8</v>
      </c>
      <c r="C1258" s="159">
        <v>19548.179881088003</v>
      </c>
      <c r="D1258" s="159">
        <v>81360.620118912004</v>
      </c>
    </row>
    <row r="1259" spans="1:5">
      <c r="A1259" s="167" t="s">
        <v>423</v>
      </c>
      <c r="B1259" s="159">
        <v>79285.440000000002</v>
      </c>
      <c r="C1259" s="159">
        <v>15359.275336454401</v>
      </c>
      <c r="D1259" s="159">
        <v>63926.164663545598</v>
      </c>
    </row>
    <row r="1260" spans="1:5">
      <c r="A1260" s="167" t="s">
        <v>425</v>
      </c>
      <c r="B1260" s="159">
        <v>10408.06</v>
      </c>
      <c r="C1260" s="159">
        <v>5624.311105621</v>
      </c>
      <c r="D1260" s="159">
        <v>4783.7488943789995</v>
      </c>
    </row>
    <row r="1261" spans="1:5">
      <c r="A1261" s="167" t="s">
        <v>254</v>
      </c>
      <c r="B1261" s="159">
        <v>21184.33</v>
      </c>
      <c r="C1261" s="159">
        <v>14039.504367027899</v>
      </c>
      <c r="D1261" s="159">
        <v>7144.8256329721025</v>
      </c>
    </row>
    <row r="1262" spans="1:5">
      <c r="A1262" s="167" t="s">
        <v>185</v>
      </c>
      <c r="B1262" s="159">
        <v>8254.41</v>
      </c>
      <c r="C1262" s="159">
        <v>757.446948507</v>
      </c>
      <c r="D1262" s="159">
        <v>7496.9630514929995</v>
      </c>
    </row>
    <row r="1263" spans="1:5">
      <c r="A1263" s="167" t="s">
        <v>122</v>
      </c>
      <c r="B1263" s="159">
        <v>20838.810000000001</v>
      </c>
      <c r="C1263" s="159">
        <v>4036.9205301006</v>
      </c>
      <c r="D1263" s="159">
        <v>16801.889469899401</v>
      </c>
    </row>
    <row r="1264" spans="1:5">
      <c r="A1264" s="167" t="s">
        <v>186</v>
      </c>
      <c r="B1264" s="159">
        <v>12526.6</v>
      </c>
      <c r="C1264" s="159">
        <v>6265.1516820120005</v>
      </c>
      <c r="D1264" s="159">
        <v>6261.4483179879999</v>
      </c>
    </row>
    <row r="1265" spans="1:4">
      <c r="A1265" s="167" t="s">
        <v>440</v>
      </c>
      <c r="B1265" s="159">
        <v>34077.919999999998</v>
      </c>
      <c r="C1265" s="159">
        <v>17585.0699137136</v>
      </c>
      <c r="D1265" s="159">
        <v>16492.850086286398</v>
      </c>
    </row>
    <row r="1266" spans="1:4">
      <c r="A1266" s="166" t="s">
        <v>538</v>
      </c>
      <c r="B1266" s="159">
        <v>0</v>
      </c>
      <c r="C1266" s="159">
        <v>0</v>
      </c>
      <c r="D1266" s="159">
        <v>0</v>
      </c>
    </row>
    <row r="1267" spans="1:4">
      <c r="A1267" s="167" t="s">
        <v>539</v>
      </c>
      <c r="B1267" s="159">
        <v>0</v>
      </c>
      <c r="C1267" s="159">
        <v>0</v>
      </c>
      <c r="D1267" s="159">
        <v>0</v>
      </c>
    </row>
    <row r="1268" spans="1:4">
      <c r="A1268" s="167" t="s">
        <v>107</v>
      </c>
      <c r="B1268" s="159">
        <v>0</v>
      </c>
      <c r="C1268" s="159">
        <v>0</v>
      </c>
      <c r="D1268" s="159">
        <v>0</v>
      </c>
    </row>
    <row r="1269" spans="1:4">
      <c r="A1269" s="167" t="s">
        <v>424</v>
      </c>
      <c r="B1269" s="159">
        <v>0</v>
      </c>
      <c r="C1269" s="159">
        <v>0</v>
      </c>
      <c r="D1269" s="159">
        <v>0</v>
      </c>
    </row>
    <row r="1270" spans="1:4">
      <c r="A1270" s="166" t="s">
        <v>540</v>
      </c>
      <c r="B1270" s="159">
        <v>0</v>
      </c>
      <c r="C1270" s="159">
        <v>0</v>
      </c>
      <c r="D1270" s="159">
        <v>0</v>
      </c>
    </row>
    <row r="1271" spans="1:4">
      <c r="A1271" s="167" t="s">
        <v>107</v>
      </c>
      <c r="B1271" s="159">
        <v>0</v>
      </c>
      <c r="C1271" s="159">
        <v>0</v>
      </c>
      <c r="D1271" s="159">
        <v>0</v>
      </c>
    </row>
    <row r="1272" spans="1:4">
      <c r="A1272" s="166" t="s">
        <v>541</v>
      </c>
      <c r="B1272" s="159">
        <v>0</v>
      </c>
      <c r="C1272" s="159">
        <v>0</v>
      </c>
      <c r="D1272" s="159">
        <v>0</v>
      </c>
    </row>
    <row r="1273" spans="1:4">
      <c r="A1273" s="167" t="s">
        <v>127</v>
      </c>
      <c r="B1273" s="159">
        <v>0</v>
      </c>
      <c r="C1273" s="159">
        <v>0</v>
      </c>
      <c r="D1273" s="159">
        <v>0</v>
      </c>
    </row>
    <row r="1274" spans="1:4">
      <c r="A1274" s="167" t="s">
        <v>107</v>
      </c>
      <c r="B1274" s="159">
        <v>0</v>
      </c>
      <c r="C1274" s="159">
        <v>0</v>
      </c>
      <c r="D1274" s="159">
        <v>0</v>
      </c>
    </row>
    <row r="1275" spans="1:4">
      <c r="A1275" s="166" t="s">
        <v>542</v>
      </c>
      <c r="B1275" s="159">
        <v>0</v>
      </c>
      <c r="C1275" s="159">
        <v>0</v>
      </c>
      <c r="D1275" s="159">
        <v>0</v>
      </c>
    </row>
    <row r="1276" spans="1:4">
      <c r="A1276" s="167" t="s">
        <v>543</v>
      </c>
      <c r="B1276" s="159">
        <v>0</v>
      </c>
      <c r="C1276" s="159">
        <v>0</v>
      </c>
      <c r="D1276" s="159">
        <v>0</v>
      </c>
    </row>
    <row r="1277" spans="1:4">
      <c r="A1277" s="166" t="s">
        <v>544</v>
      </c>
      <c r="B1277" s="159">
        <v>0</v>
      </c>
      <c r="C1277" s="159">
        <v>0</v>
      </c>
      <c r="D1277" s="159">
        <v>0</v>
      </c>
    </row>
    <row r="1278" spans="1:4">
      <c r="A1278" s="167" t="s">
        <v>514</v>
      </c>
      <c r="B1278" s="159">
        <v>0</v>
      </c>
      <c r="C1278" s="159">
        <v>0</v>
      </c>
      <c r="D1278" s="159">
        <v>0</v>
      </c>
    </row>
    <row r="1279" spans="1:4">
      <c r="A1279" s="167" t="s">
        <v>545</v>
      </c>
      <c r="B1279" s="159">
        <v>0</v>
      </c>
      <c r="C1279" s="159">
        <v>0</v>
      </c>
      <c r="D1279" s="159">
        <v>0</v>
      </c>
    </row>
    <row r="1280" spans="1:4">
      <c r="A1280" s="167" t="s">
        <v>124</v>
      </c>
      <c r="B1280" s="159">
        <v>0</v>
      </c>
      <c r="C1280" s="159">
        <v>0</v>
      </c>
      <c r="D1280" s="159">
        <v>0</v>
      </c>
    </row>
    <row r="1281" spans="1:4">
      <c r="A1281" s="167" t="s">
        <v>125</v>
      </c>
      <c r="B1281" s="159">
        <v>0</v>
      </c>
      <c r="C1281" s="159">
        <v>0</v>
      </c>
      <c r="D1281" s="159">
        <v>0</v>
      </c>
    </row>
    <row r="1282" spans="1:4">
      <c r="A1282" s="167" t="s">
        <v>228</v>
      </c>
      <c r="B1282" s="159">
        <v>0</v>
      </c>
      <c r="C1282" s="159">
        <v>0</v>
      </c>
      <c r="D1282" s="159">
        <v>0</v>
      </c>
    </row>
    <row r="1283" spans="1:4">
      <c r="A1283" s="167" t="s">
        <v>107</v>
      </c>
      <c r="B1283" s="159">
        <v>0</v>
      </c>
      <c r="C1283" s="159">
        <v>0</v>
      </c>
      <c r="D1283" s="159">
        <v>0</v>
      </c>
    </row>
    <row r="1284" spans="1:4">
      <c r="A1284" s="167" t="s">
        <v>546</v>
      </c>
      <c r="B1284" s="159">
        <v>0</v>
      </c>
      <c r="C1284" s="159">
        <v>0</v>
      </c>
      <c r="D1284" s="159">
        <v>0</v>
      </c>
    </row>
    <row r="1285" spans="1:4">
      <c r="A1285" s="167" t="s">
        <v>180</v>
      </c>
      <c r="B1285" s="159">
        <v>0</v>
      </c>
      <c r="C1285" s="159">
        <v>0</v>
      </c>
      <c r="D1285" s="159">
        <v>0</v>
      </c>
    </row>
    <row r="1286" spans="1:4">
      <c r="A1286" s="167" t="s">
        <v>465</v>
      </c>
      <c r="B1286" s="159">
        <v>0</v>
      </c>
      <c r="C1286" s="159">
        <v>0</v>
      </c>
      <c r="D1286" s="159">
        <v>0</v>
      </c>
    </row>
    <row r="1287" spans="1:4">
      <c r="A1287" s="167" t="s">
        <v>468</v>
      </c>
      <c r="B1287" s="159">
        <v>0</v>
      </c>
      <c r="C1287" s="159">
        <v>0</v>
      </c>
      <c r="D1287" s="159">
        <v>0</v>
      </c>
    </row>
    <row r="1288" spans="1:4">
      <c r="A1288" s="166" t="s">
        <v>547</v>
      </c>
      <c r="B1288" s="159">
        <v>0</v>
      </c>
      <c r="C1288" s="159">
        <v>0</v>
      </c>
      <c r="D1288" s="159">
        <v>0</v>
      </c>
    </row>
    <row r="1289" spans="1:4">
      <c r="A1289" s="167" t="s">
        <v>548</v>
      </c>
      <c r="B1289" s="159">
        <v>0</v>
      </c>
      <c r="C1289" s="159">
        <v>0</v>
      </c>
      <c r="D1289" s="159">
        <v>0</v>
      </c>
    </row>
    <row r="1290" spans="1:4">
      <c r="A1290" s="167" t="s">
        <v>549</v>
      </c>
      <c r="B1290" s="159">
        <v>0</v>
      </c>
      <c r="C1290" s="159">
        <v>0</v>
      </c>
      <c r="D1290" s="159">
        <v>0</v>
      </c>
    </row>
    <row r="1291" spans="1:4">
      <c r="A1291" s="167" t="s">
        <v>550</v>
      </c>
      <c r="B1291" s="159">
        <v>0</v>
      </c>
      <c r="C1291" s="159">
        <v>0</v>
      </c>
      <c r="D1291" s="159">
        <v>0</v>
      </c>
    </row>
    <row r="1292" spans="1:4">
      <c r="A1292" s="167" t="s">
        <v>463</v>
      </c>
      <c r="B1292" s="159">
        <v>0</v>
      </c>
      <c r="C1292" s="159">
        <v>0</v>
      </c>
      <c r="D1292" s="159">
        <v>0</v>
      </c>
    </row>
    <row r="1293" spans="1:4">
      <c r="A1293" s="167" t="s">
        <v>465</v>
      </c>
      <c r="B1293" s="159">
        <v>0</v>
      </c>
      <c r="C1293" s="159">
        <v>0</v>
      </c>
      <c r="D1293" s="159">
        <v>0</v>
      </c>
    </row>
    <row r="1294" spans="1:4">
      <c r="A1294" s="166" t="s">
        <v>551</v>
      </c>
      <c r="B1294" s="159">
        <v>0</v>
      </c>
      <c r="C1294" s="159">
        <v>0</v>
      </c>
      <c r="D1294" s="159">
        <v>0</v>
      </c>
    </row>
    <row r="1295" spans="1:4">
      <c r="A1295" s="167" t="s">
        <v>107</v>
      </c>
      <c r="B1295" s="159">
        <v>0</v>
      </c>
      <c r="C1295" s="159">
        <v>0</v>
      </c>
      <c r="D1295" s="159">
        <v>0</v>
      </c>
    </row>
    <row r="1296" spans="1:4">
      <c r="A1296" s="167" t="s">
        <v>546</v>
      </c>
      <c r="B1296" s="159">
        <v>0</v>
      </c>
      <c r="C1296" s="159">
        <v>0</v>
      </c>
      <c r="D1296" s="159">
        <v>0</v>
      </c>
    </row>
    <row r="1297" spans="1:5">
      <c r="A1297" s="166" t="s">
        <v>552</v>
      </c>
      <c r="B1297" s="159">
        <v>11317684.499999998</v>
      </c>
      <c r="C1297" s="159">
        <v>3570564.4099165592</v>
      </c>
      <c r="D1297" s="159">
        <v>7747120.0900834426</v>
      </c>
    </row>
    <row r="1298" spans="1:5">
      <c r="A1298" s="170" t="s">
        <v>553</v>
      </c>
      <c r="B1298" s="163">
        <v>237760.7</v>
      </c>
      <c r="C1298" s="163">
        <v>65452.693735277004</v>
      </c>
      <c r="D1298" s="163">
        <v>172308.00626472302</v>
      </c>
      <c r="E1298" s="171" t="s">
        <v>172</v>
      </c>
    </row>
    <row r="1299" spans="1:5">
      <c r="A1299" s="170" t="s">
        <v>124</v>
      </c>
      <c r="B1299" s="163">
        <v>59661.42</v>
      </c>
      <c r="C1299" s="163">
        <v>15947.408531556401</v>
      </c>
      <c r="D1299" s="163">
        <v>43714.011468443598</v>
      </c>
      <c r="E1299" s="171" t="s">
        <v>172</v>
      </c>
    </row>
    <row r="1300" spans="1:5">
      <c r="A1300" s="170" t="s">
        <v>347</v>
      </c>
      <c r="B1300" s="163">
        <v>3035.06</v>
      </c>
      <c r="C1300" s="163">
        <v>3001.6683305811998</v>
      </c>
      <c r="D1300" s="163">
        <v>33.39166941880012</v>
      </c>
      <c r="E1300" s="171" t="s">
        <v>172</v>
      </c>
    </row>
    <row r="1301" spans="1:5">
      <c r="A1301" s="167" t="s">
        <v>165</v>
      </c>
      <c r="B1301" s="159">
        <v>11826.470000000001</v>
      </c>
      <c r="C1301" s="159">
        <v>10385.709771644801</v>
      </c>
      <c r="D1301" s="159">
        <v>1440.7602283552001</v>
      </c>
    </row>
    <row r="1302" spans="1:5">
      <c r="A1302" s="167" t="s">
        <v>166</v>
      </c>
      <c r="B1302" s="159">
        <v>31625.91</v>
      </c>
      <c r="C1302" s="159">
        <v>9351.1430598771003</v>
      </c>
      <c r="D1302" s="159">
        <v>22274.7669401229</v>
      </c>
    </row>
    <row r="1303" spans="1:5">
      <c r="A1303" s="167" t="s">
        <v>348</v>
      </c>
      <c r="B1303" s="159">
        <v>5899</v>
      </c>
      <c r="C1303" s="159">
        <v>3548.5766613699998</v>
      </c>
      <c r="D1303" s="159">
        <v>2350.4233386300002</v>
      </c>
    </row>
    <row r="1304" spans="1:5">
      <c r="A1304" s="167" t="s">
        <v>349</v>
      </c>
      <c r="B1304" s="159">
        <v>6643.17</v>
      </c>
      <c r="C1304" s="159">
        <v>3903.5549042263001</v>
      </c>
      <c r="D1304" s="159">
        <v>2739.6150957737</v>
      </c>
    </row>
    <row r="1305" spans="1:5">
      <c r="A1305" s="167" t="s">
        <v>167</v>
      </c>
      <c r="B1305" s="159">
        <v>1074779.1099999999</v>
      </c>
      <c r="C1305" s="159">
        <v>293800.27554536355</v>
      </c>
      <c r="D1305" s="159">
        <v>780978.83445463644</v>
      </c>
    </row>
    <row r="1306" spans="1:5">
      <c r="A1306" s="167" t="s">
        <v>269</v>
      </c>
      <c r="B1306" s="159">
        <v>408336.81</v>
      </c>
      <c r="C1306" s="159">
        <v>120736.9503968061</v>
      </c>
      <c r="D1306" s="159">
        <v>287599.85960319388</v>
      </c>
    </row>
    <row r="1307" spans="1:5">
      <c r="A1307" s="167" t="s">
        <v>554</v>
      </c>
      <c r="B1307" s="159">
        <v>0</v>
      </c>
      <c r="C1307" s="159">
        <v>0</v>
      </c>
      <c r="D1307" s="159">
        <v>0</v>
      </c>
    </row>
    <row r="1308" spans="1:5">
      <c r="A1308" s="167" t="s">
        <v>379</v>
      </c>
      <c r="B1308" s="159">
        <v>118405.93000000001</v>
      </c>
      <c r="C1308" s="159">
        <v>107277.73411024662</v>
      </c>
      <c r="D1308" s="159">
        <v>11128.195889753399</v>
      </c>
    </row>
    <row r="1309" spans="1:5">
      <c r="A1309" s="170" t="s">
        <v>473</v>
      </c>
      <c r="B1309" s="163">
        <v>16657.330000000002</v>
      </c>
      <c r="C1309" s="163">
        <v>16813.7378312209</v>
      </c>
      <c r="D1309" s="163">
        <v>-156.40783122089852</v>
      </c>
      <c r="E1309" s="171" t="s">
        <v>172</v>
      </c>
    </row>
    <row r="1310" spans="1:5">
      <c r="A1310" s="167" t="s">
        <v>351</v>
      </c>
      <c r="B1310" s="159">
        <v>232215.5</v>
      </c>
      <c r="C1310" s="159">
        <v>54455.62151854</v>
      </c>
      <c r="D1310" s="159">
        <v>177759.87848146001</v>
      </c>
    </row>
    <row r="1311" spans="1:5">
      <c r="A1311" s="167" t="s">
        <v>381</v>
      </c>
      <c r="B1311" s="159">
        <v>144363.92000000001</v>
      </c>
      <c r="C1311" s="159">
        <v>111170.1434195</v>
      </c>
      <c r="D1311" s="159">
        <v>33193.776580500002</v>
      </c>
    </row>
    <row r="1312" spans="1:5">
      <c r="A1312" s="167" t="s">
        <v>326</v>
      </c>
      <c r="B1312" s="159">
        <v>160433.26999999999</v>
      </c>
      <c r="C1312" s="159">
        <v>24536.3161736041</v>
      </c>
      <c r="D1312" s="159">
        <v>135896.95382639588</v>
      </c>
    </row>
    <row r="1313" spans="1:5">
      <c r="A1313" s="167" t="s">
        <v>168</v>
      </c>
      <c r="B1313" s="159">
        <v>180110.55</v>
      </c>
      <c r="C1313" s="159">
        <v>49856.874011385502</v>
      </c>
      <c r="D1313" s="159">
        <v>130253.6759886145</v>
      </c>
    </row>
    <row r="1314" spans="1:5">
      <c r="A1314" s="167" t="s">
        <v>447</v>
      </c>
      <c r="B1314" s="159">
        <v>20315.8</v>
      </c>
      <c r="C1314" s="159">
        <v>5592.6981851380006</v>
      </c>
      <c r="D1314" s="159">
        <v>14723.101814861999</v>
      </c>
    </row>
    <row r="1315" spans="1:5">
      <c r="A1315" s="167" t="s">
        <v>555</v>
      </c>
      <c r="B1315" s="159">
        <v>23248.28</v>
      </c>
      <c r="C1315" s="159">
        <v>6874.0470132268001</v>
      </c>
      <c r="D1315" s="159">
        <v>16374.232986773199</v>
      </c>
    </row>
    <row r="1316" spans="1:5">
      <c r="A1316" s="170" t="s">
        <v>387</v>
      </c>
      <c r="B1316" s="163">
        <v>30935.46</v>
      </c>
      <c r="C1316" s="163">
        <v>30595.108687789201</v>
      </c>
      <c r="D1316" s="163">
        <v>340.35131221079791</v>
      </c>
      <c r="E1316" s="171" t="s">
        <v>172</v>
      </c>
    </row>
    <row r="1317" spans="1:5">
      <c r="A1317" s="167" t="s">
        <v>389</v>
      </c>
      <c r="B1317" s="159">
        <v>43637.21</v>
      </c>
      <c r="C1317" s="159">
        <v>42186.0294509737</v>
      </c>
      <c r="D1317" s="159">
        <v>1451.1805490262977</v>
      </c>
    </row>
    <row r="1318" spans="1:5">
      <c r="A1318" s="167" t="s">
        <v>173</v>
      </c>
      <c r="B1318" s="159">
        <v>40237.960000000006</v>
      </c>
      <c r="C1318" s="159">
        <v>8303.2898480783006</v>
      </c>
      <c r="D1318" s="159">
        <v>31934.670151921702</v>
      </c>
    </row>
    <row r="1319" spans="1:5">
      <c r="A1319" s="167" t="s">
        <v>174</v>
      </c>
      <c r="B1319" s="159">
        <v>93389.01999999999</v>
      </c>
      <c r="C1319" s="159">
        <v>25373.874334144701</v>
      </c>
      <c r="D1319" s="159">
        <v>68015.145665855292</v>
      </c>
    </row>
    <row r="1320" spans="1:5">
      <c r="A1320" s="167" t="s">
        <v>392</v>
      </c>
      <c r="B1320" s="159">
        <v>99033.650000000009</v>
      </c>
      <c r="C1320" s="159">
        <v>97944.083763372997</v>
      </c>
      <c r="D1320" s="159">
        <v>1089.5662366270117</v>
      </c>
    </row>
    <row r="1321" spans="1:5">
      <c r="A1321" s="167" t="s">
        <v>556</v>
      </c>
      <c r="B1321" s="159">
        <v>0</v>
      </c>
      <c r="C1321" s="159">
        <v>0</v>
      </c>
      <c r="D1321" s="159">
        <v>0</v>
      </c>
    </row>
    <row r="1322" spans="1:5">
      <c r="A1322" s="167" t="s">
        <v>394</v>
      </c>
      <c r="B1322" s="159">
        <v>1478.6100000000001</v>
      </c>
      <c r="C1322" s="159">
        <v>1371.8881885968001</v>
      </c>
      <c r="D1322" s="159">
        <v>106.72181140320004</v>
      </c>
    </row>
    <row r="1323" spans="1:5">
      <c r="A1323" s="170" t="s">
        <v>400</v>
      </c>
      <c r="B1323" s="163">
        <v>4253.79</v>
      </c>
      <c r="C1323" s="163">
        <v>4206.9898874958008</v>
      </c>
      <c r="D1323" s="163">
        <v>46.800112504199205</v>
      </c>
      <c r="E1323" s="171" t="s">
        <v>172</v>
      </c>
    </row>
    <row r="1324" spans="1:5">
      <c r="A1324" s="167" t="s">
        <v>402</v>
      </c>
      <c r="B1324" s="159">
        <v>4047.4700000000003</v>
      </c>
      <c r="C1324" s="159">
        <v>3590.2656436409002</v>
      </c>
      <c r="D1324" s="159">
        <v>457.20435635910007</v>
      </c>
    </row>
    <row r="1325" spans="1:5">
      <c r="A1325" s="167" t="s">
        <v>107</v>
      </c>
      <c r="B1325" s="159">
        <v>0</v>
      </c>
      <c r="C1325" s="159">
        <v>0</v>
      </c>
      <c r="D1325" s="159">
        <v>0</v>
      </c>
    </row>
    <row r="1326" spans="1:5">
      <c r="A1326" s="167" t="s">
        <v>177</v>
      </c>
      <c r="B1326" s="159">
        <v>10432.560000000001</v>
      </c>
      <c r="C1326" s="159">
        <v>10238.032062733299</v>
      </c>
      <c r="D1326" s="159">
        <v>194.52793726670154</v>
      </c>
    </row>
    <row r="1327" spans="1:5">
      <c r="A1327" s="167" t="s">
        <v>152</v>
      </c>
      <c r="B1327" s="159">
        <v>114264.13</v>
      </c>
      <c r="C1327" s="159">
        <v>26795.473241128402</v>
      </c>
      <c r="D1327" s="159">
        <v>87468.656758871599</v>
      </c>
    </row>
    <row r="1328" spans="1:5">
      <c r="A1328" s="167" t="s">
        <v>557</v>
      </c>
      <c r="B1328" s="159">
        <v>21326.27</v>
      </c>
      <c r="C1328" s="159">
        <v>5001.1101219435996</v>
      </c>
      <c r="D1328" s="159">
        <v>16325.159878056402</v>
      </c>
    </row>
    <row r="1329" spans="1:5">
      <c r="A1329" s="167" t="s">
        <v>178</v>
      </c>
      <c r="B1329" s="159">
        <v>1496910.7299999997</v>
      </c>
      <c r="C1329" s="159">
        <v>427826.47823577828</v>
      </c>
      <c r="D1329" s="159">
        <v>1069084.2517642216</v>
      </c>
    </row>
    <row r="1330" spans="1:5">
      <c r="A1330" s="167" t="s">
        <v>408</v>
      </c>
      <c r="B1330" s="159">
        <v>61255.94000000001</v>
      </c>
      <c r="C1330" s="159">
        <v>51617.763871190808</v>
      </c>
      <c r="D1330" s="159">
        <v>9638.1761288092002</v>
      </c>
    </row>
    <row r="1331" spans="1:5">
      <c r="A1331" s="167" t="s">
        <v>180</v>
      </c>
      <c r="B1331" s="159">
        <v>81678.75</v>
      </c>
      <c r="C1331" s="159">
        <v>40205.863708172699</v>
      </c>
      <c r="D1331" s="159">
        <v>41472.886291827301</v>
      </c>
    </row>
    <row r="1332" spans="1:5">
      <c r="A1332" s="170" t="s">
        <v>129</v>
      </c>
      <c r="B1332" s="163">
        <v>40776.28</v>
      </c>
      <c r="C1332" s="163">
        <v>36888.867285814602</v>
      </c>
      <c r="D1332" s="163">
        <v>3887.4127141853969</v>
      </c>
      <c r="E1332" s="171" t="s">
        <v>172</v>
      </c>
    </row>
    <row r="1333" spans="1:5">
      <c r="A1333" s="167" t="s">
        <v>153</v>
      </c>
      <c r="B1333" s="159">
        <v>23233.06</v>
      </c>
      <c r="C1333" s="159">
        <v>-637.49007469520006</v>
      </c>
      <c r="D1333" s="159">
        <v>23870.550074695202</v>
      </c>
    </row>
    <row r="1334" spans="1:5">
      <c r="A1334" s="167" t="s">
        <v>410</v>
      </c>
      <c r="B1334" s="159">
        <v>24705.280000000002</v>
      </c>
      <c r="C1334" s="159">
        <v>8018.8532212552</v>
      </c>
      <c r="D1334" s="159">
        <v>16686.426778744801</v>
      </c>
    </row>
    <row r="1335" spans="1:5">
      <c r="A1335" s="167" t="s">
        <v>455</v>
      </c>
      <c r="B1335" s="159">
        <v>23556.47</v>
      </c>
      <c r="C1335" s="159">
        <v>22640.8732399613</v>
      </c>
      <c r="D1335" s="159">
        <v>915.59676003869981</v>
      </c>
    </row>
    <row r="1336" spans="1:5">
      <c r="A1336" s="167" t="s">
        <v>412</v>
      </c>
      <c r="B1336" s="159">
        <v>20344.04</v>
      </c>
      <c r="C1336" s="159">
        <v>19544.144774531902</v>
      </c>
      <c r="D1336" s="159">
        <v>799.89522546810133</v>
      </c>
    </row>
    <row r="1337" spans="1:5">
      <c r="A1337" s="167" t="s">
        <v>478</v>
      </c>
      <c r="B1337" s="159">
        <v>160017.94</v>
      </c>
      <c r="C1337" s="159">
        <v>154376.78145292879</v>
      </c>
      <c r="D1337" s="159">
        <v>5641.1585470712089</v>
      </c>
    </row>
    <row r="1338" spans="1:5">
      <c r="A1338" s="167" t="s">
        <v>413</v>
      </c>
      <c r="B1338" s="159">
        <v>28398.9</v>
      </c>
      <c r="C1338" s="159">
        <v>27800.168450006</v>
      </c>
      <c r="D1338" s="159">
        <v>598.73154999400049</v>
      </c>
    </row>
    <row r="1339" spans="1:5">
      <c r="A1339" s="167" t="s">
        <v>414</v>
      </c>
      <c r="B1339" s="159">
        <v>159335.59999999998</v>
      </c>
      <c r="C1339" s="159">
        <v>155356.52067792148</v>
      </c>
      <c r="D1339" s="159">
        <v>3979.0793220784981</v>
      </c>
    </row>
    <row r="1340" spans="1:5">
      <c r="A1340" s="167" t="s">
        <v>558</v>
      </c>
      <c r="B1340" s="159">
        <v>25360.95</v>
      </c>
      <c r="C1340" s="159">
        <v>6464.4146019704995</v>
      </c>
      <c r="D1340" s="159">
        <v>18896.5353980295</v>
      </c>
    </row>
    <row r="1341" spans="1:5">
      <c r="A1341" s="167" t="s">
        <v>559</v>
      </c>
      <c r="B1341" s="159">
        <v>1450.75</v>
      </c>
      <c r="C1341" s="159">
        <v>547.290591995</v>
      </c>
      <c r="D1341" s="159">
        <v>903.459408005</v>
      </c>
    </row>
    <row r="1342" spans="1:5">
      <c r="A1342" s="167" t="s">
        <v>415</v>
      </c>
      <c r="B1342" s="159">
        <v>49445.210000000006</v>
      </c>
      <c r="C1342" s="159">
        <v>47833.6781824192</v>
      </c>
      <c r="D1342" s="159">
        <v>1611.5318175808043</v>
      </c>
    </row>
    <row r="1343" spans="1:5">
      <c r="A1343" s="167" t="s">
        <v>484</v>
      </c>
      <c r="B1343" s="159">
        <v>0</v>
      </c>
      <c r="C1343" s="159">
        <v>0</v>
      </c>
      <c r="D1343" s="159">
        <v>0</v>
      </c>
    </row>
    <row r="1344" spans="1:5">
      <c r="A1344" s="167" t="s">
        <v>487</v>
      </c>
      <c r="B1344" s="159">
        <v>1803.44</v>
      </c>
      <c r="C1344" s="159">
        <v>496.46558909840002</v>
      </c>
      <c r="D1344" s="159">
        <v>1306.9744109016001</v>
      </c>
    </row>
    <row r="1345" spans="1:4">
      <c r="A1345" s="167" t="s">
        <v>560</v>
      </c>
      <c r="B1345" s="159">
        <v>7903.31</v>
      </c>
      <c r="C1345" s="159">
        <v>2014.5251880508999</v>
      </c>
      <c r="D1345" s="159">
        <v>5888.7848119491009</v>
      </c>
    </row>
    <row r="1346" spans="1:4">
      <c r="A1346" s="167" t="s">
        <v>417</v>
      </c>
      <c r="B1346" s="159">
        <v>99501.89</v>
      </c>
      <c r="C1346" s="159">
        <v>3043.5210255072998</v>
      </c>
      <c r="D1346" s="159">
        <v>96458.368974492696</v>
      </c>
    </row>
    <row r="1347" spans="1:4">
      <c r="A1347" s="167" t="s">
        <v>488</v>
      </c>
      <c r="B1347" s="159">
        <v>297303.38</v>
      </c>
      <c r="C1347" s="159">
        <v>82477.544836297107</v>
      </c>
      <c r="D1347" s="159">
        <v>214825.83516370293</v>
      </c>
    </row>
    <row r="1348" spans="1:4">
      <c r="A1348" s="167" t="s">
        <v>459</v>
      </c>
      <c r="B1348" s="159">
        <v>43998.559999999998</v>
      </c>
      <c r="C1348" s="159">
        <v>8523.4564813856014</v>
      </c>
      <c r="D1348" s="159">
        <v>35475.1035186144</v>
      </c>
    </row>
    <row r="1349" spans="1:4">
      <c r="A1349" s="167" t="s">
        <v>121</v>
      </c>
      <c r="B1349" s="159">
        <v>45024.79</v>
      </c>
      <c r="C1349" s="159">
        <v>13312.921352489901</v>
      </c>
      <c r="D1349" s="159">
        <v>31711.868647510099</v>
      </c>
    </row>
    <row r="1350" spans="1:4">
      <c r="A1350" s="167" t="s">
        <v>463</v>
      </c>
      <c r="B1350" s="159">
        <v>16622.04</v>
      </c>
      <c r="C1350" s="159">
        <v>4575.8499759444003</v>
      </c>
      <c r="D1350" s="159">
        <v>12046.190024055601</v>
      </c>
    </row>
    <row r="1351" spans="1:4">
      <c r="A1351" s="167" t="s">
        <v>356</v>
      </c>
      <c r="B1351" s="159">
        <v>74952.290000000008</v>
      </c>
      <c r="C1351" s="159">
        <v>74127.66640446581</v>
      </c>
      <c r="D1351" s="159">
        <v>824.6235955341981</v>
      </c>
    </row>
    <row r="1352" spans="1:4">
      <c r="A1352" s="167" t="s">
        <v>272</v>
      </c>
      <c r="B1352" s="159">
        <v>3647143.55</v>
      </c>
      <c r="C1352" s="159">
        <v>706529.24390687305</v>
      </c>
      <c r="D1352" s="159">
        <v>2940614.306093127</v>
      </c>
    </row>
    <row r="1353" spans="1:4">
      <c r="A1353" s="167" t="s">
        <v>561</v>
      </c>
      <c r="B1353" s="159">
        <v>11344.26</v>
      </c>
      <c r="C1353" s="159">
        <v>3122.9398947486002</v>
      </c>
      <c r="D1353" s="159">
        <v>8221.3201052513996</v>
      </c>
    </row>
    <row r="1354" spans="1:4">
      <c r="A1354" s="167" t="s">
        <v>420</v>
      </c>
      <c r="B1354" s="159">
        <v>120408.16</v>
      </c>
      <c r="C1354" s="159">
        <v>30691.605310542403</v>
      </c>
      <c r="D1354" s="159">
        <v>89716.554689457596</v>
      </c>
    </row>
    <row r="1355" spans="1:4">
      <c r="A1355" s="167" t="s">
        <v>422</v>
      </c>
      <c r="B1355" s="159">
        <v>0</v>
      </c>
      <c r="C1355" s="159">
        <v>0</v>
      </c>
      <c r="D1355" s="159">
        <v>0</v>
      </c>
    </row>
    <row r="1356" spans="1:4">
      <c r="A1356" s="167" t="s">
        <v>423</v>
      </c>
      <c r="B1356" s="159">
        <v>5636.79</v>
      </c>
      <c r="C1356" s="159">
        <v>517.24706973299999</v>
      </c>
      <c r="D1356" s="159">
        <v>5119.542930267</v>
      </c>
    </row>
    <row r="1357" spans="1:4">
      <c r="A1357" s="167" t="s">
        <v>358</v>
      </c>
      <c r="B1357" s="159">
        <v>232351.12</v>
      </c>
      <c r="C1357" s="159">
        <v>63129.909598475206</v>
      </c>
      <c r="D1357" s="159">
        <v>169221.21040152479</v>
      </c>
    </row>
    <row r="1358" spans="1:4">
      <c r="A1358" s="167" t="s">
        <v>254</v>
      </c>
      <c r="B1358" s="159">
        <v>57085.9</v>
      </c>
      <c r="C1358" s="159">
        <v>16879.148065679001</v>
      </c>
      <c r="D1358" s="159">
        <v>40206.751934321001</v>
      </c>
    </row>
    <row r="1359" spans="1:4">
      <c r="A1359" s="167" t="s">
        <v>426</v>
      </c>
      <c r="B1359" s="159">
        <v>6129.4000000000005</v>
      </c>
      <c r="C1359" s="159">
        <v>1812.339827414</v>
      </c>
      <c r="D1359" s="159">
        <v>4317.0601725860006</v>
      </c>
    </row>
    <row r="1360" spans="1:4">
      <c r="A1360" s="167" t="s">
        <v>185</v>
      </c>
      <c r="B1360" s="159">
        <v>13297.93</v>
      </c>
      <c r="C1360" s="159">
        <v>950.13271018310002</v>
      </c>
      <c r="D1360" s="159">
        <v>12347.797289816901</v>
      </c>
    </row>
    <row r="1361" spans="1:5">
      <c r="A1361" s="167" t="s">
        <v>186</v>
      </c>
      <c r="B1361" s="159">
        <v>92344.69</v>
      </c>
      <c r="C1361" s="159">
        <v>25421.395178635899</v>
      </c>
      <c r="D1361" s="159">
        <v>66923.294821364107</v>
      </c>
    </row>
    <row r="1362" spans="1:5">
      <c r="A1362" s="167" t="s">
        <v>465</v>
      </c>
      <c r="B1362" s="159">
        <v>33244.080000000002</v>
      </c>
      <c r="C1362" s="159">
        <v>9151.6999518888006</v>
      </c>
      <c r="D1362" s="159">
        <v>24092.380048111201</v>
      </c>
    </row>
    <row r="1363" spans="1:5">
      <c r="A1363" s="167" t="s">
        <v>187</v>
      </c>
      <c r="B1363" s="159">
        <v>74785.31</v>
      </c>
      <c r="C1363" s="159">
        <v>20932.5613306251</v>
      </c>
      <c r="D1363" s="159">
        <v>53852.748669374909</v>
      </c>
    </row>
    <row r="1364" spans="1:5">
      <c r="A1364" s="167" t="s">
        <v>427</v>
      </c>
      <c r="B1364" s="159">
        <v>272880.49000000005</v>
      </c>
      <c r="C1364" s="159">
        <v>72683.98885941258</v>
      </c>
      <c r="D1364" s="159">
        <v>200196.50114058741</v>
      </c>
    </row>
    <row r="1365" spans="1:5">
      <c r="A1365" s="167" t="s">
        <v>359</v>
      </c>
      <c r="B1365" s="159">
        <v>152043.93</v>
      </c>
      <c r="C1365" s="159">
        <v>44956.3203340533</v>
      </c>
      <c r="D1365" s="159">
        <v>107087.60966594669</v>
      </c>
    </row>
    <row r="1366" spans="1:5">
      <c r="A1366" s="167" t="s">
        <v>428</v>
      </c>
      <c r="B1366" s="159">
        <v>0</v>
      </c>
      <c r="C1366" s="159">
        <v>0</v>
      </c>
      <c r="D1366" s="159">
        <v>0</v>
      </c>
    </row>
    <row r="1367" spans="1:5">
      <c r="A1367" s="170" t="s">
        <v>432</v>
      </c>
      <c r="B1367" s="163">
        <v>17554.82</v>
      </c>
      <c r="C1367" s="163">
        <v>17361.682221456402</v>
      </c>
      <c r="D1367" s="163">
        <v>193.13777854359796</v>
      </c>
      <c r="E1367" s="171" t="s">
        <v>172</v>
      </c>
    </row>
    <row r="1368" spans="1:5">
      <c r="A1368" s="167" t="s">
        <v>433</v>
      </c>
      <c r="B1368" s="159">
        <v>43617.759999999995</v>
      </c>
      <c r="C1368" s="159">
        <v>41008.725797703693</v>
      </c>
      <c r="D1368" s="159">
        <v>2609.0342022963014</v>
      </c>
    </row>
    <row r="1369" spans="1:5">
      <c r="A1369" s="167" t="s">
        <v>360</v>
      </c>
      <c r="B1369" s="159">
        <v>195082.64</v>
      </c>
      <c r="C1369" s="159">
        <v>50169.044304984403</v>
      </c>
      <c r="D1369" s="159">
        <v>144913.59569501563</v>
      </c>
    </row>
    <row r="1370" spans="1:5">
      <c r="A1370" s="167" t="s">
        <v>562</v>
      </c>
      <c r="B1370" s="159">
        <v>16527.599999999999</v>
      </c>
      <c r="C1370" s="159">
        <v>3201.7474967760004</v>
      </c>
      <c r="D1370" s="159">
        <v>13325.852503223998</v>
      </c>
    </row>
    <row r="1371" spans="1:5">
      <c r="A1371" s="167" t="s">
        <v>276</v>
      </c>
      <c r="B1371" s="159">
        <v>296303.22000000003</v>
      </c>
      <c r="C1371" s="159">
        <v>73809.520665540709</v>
      </c>
      <c r="D1371" s="159">
        <v>222493.69933445932</v>
      </c>
    </row>
    <row r="1372" spans="1:5">
      <c r="A1372" s="167" t="s">
        <v>434</v>
      </c>
      <c r="B1372" s="159">
        <v>9157.7000000000007</v>
      </c>
      <c r="C1372" s="159">
        <v>8123.2413544189994</v>
      </c>
      <c r="D1372" s="159">
        <v>1034.4586455810013</v>
      </c>
    </row>
    <row r="1373" spans="1:5">
      <c r="A1373" s="167" t="s">
        <v>496</v>
      </c>
      <c r="B1373" s="159">
        <v>3423.71</v>
      </c>
      <c r="C1373" s="159">
        <v>802.87601796280001</v>
      </c>
      <c r="D1373" s="159">
        <v>2620.8339820372003</v>
      </c>
    </row>
    <row r="1374" spans="1:5">
      <c r="A1374" s="167" t="s">
        <v>563</v>
      </c>
      <c r="B1374" s="159">
        <v>26272.100000000002</v>
      </c>
      <c r="C1374" s="159">
        <v>25983.054881241998</v>
      </c>
      <c r="D1374" s="159">
        <v>289.04511875800381</v>
      </c>
    </row>
    <row r="1375" spans="1:5">
      <c r="A1375" s="167" t="s">
        <v>497</v>
      </c>
      <c r="B1375" s="159">
        <v>0</v>
      </c>
      <c r="C1375" s="159">
        <v>0</v>
      </c>
      <c r="D1375" s="159">
        <v>0</v>
      </c>
    </row>
    <row r="1376" spans="1:5">
      <c r="A1376" s="167" t="s">
        <v>442</v>
      </c>
      <c r="B1376" s="159">
        <v>6395.0499999999993</v>
      </c>
      <c r="C1376" s="159">
        <v>5863.6865135697999</v>
      </c>
      <c r="D1376" s="159">
        <v>531.36348643019983</v>
      </c>
    </row>
    <row r="1377" spans="1:5">
      <c r="A1377" s="167" t="s">
        <v>190</v>
      </c>
      <c r="B1377" s="159">
        <v>2720.33</v>
      </c>
      <c r="C1377" s="159">
        <v>2094.8411226875</v>
      </c>
      <c r="D1377" s="159">
        <v>625.48887731249988</v>
      </c>
    </row>
    <row r="1378" spans="1:5">
      <c r="A1378" s="166" t="s">
        <v>564</v>
      </c>
      <c r="B1378" s="159">
        <v>2122289.1800000002</v>
      </c>
      <c r="C1378" s="159">
        <v>787136.86197471875</v>
      </c>
      <c r="D1378" s="159">
        <v>1335152.3180252807</v>
      </c>
    </row>
    <row r="1379" spans="1:5">
      <c r="A1379" s="170" t="s">
        <v>565</v>
      </c>
      <c r="B1379" s="163">
        <v>60472.15</v>
      </c>
      <c r="C1379" s="163">
        <v>33911.092128129007</v>
      </c>
      <c r="D1379" s="163">
        <v>26561.057871870995</v>
      </c>
      <c r="E1379" s="171" t="s">
        <v>172</v>
      </c>
    </row>
    <row r="1380" spans="1:5">
      <c r="A1380" s="170" t="s">
        <v>531</v>
      </c>
      <c r="B1380" s="163">
        <v>896.13</v>
      </c>
      <c r="C1380" s="163">
        <v>949.03778403899992</v>
      </c>
      <c r="D1380" s="163">
        <v>-52.907784038999921</v>
      </c>
      <c r="E1380" s="171" t="s">
        <v>172</v>
      </c>
    </row>
    <row r="1381" spans="1:5">
      <c r="A1381" s="170" t="s">
        <v>566</v>
      </c>
      <c r="B1381" s="163">
        <v>938.53</v>
      </c>
      <c r="C1381" s="163">
        <v>999.54075791720004</v>
      </c>
      <c r="D1381" s="163">
        <v>-61.010757917200067</v>
      </c>
      <c r="E1381" s="171" t="s">
        <v>172</v>
      </c>
    </row>
    <row r="1382" spans="1:5">
      <c r="A1382" s="170" t="s">
        <v>373</v>
      </c>
      <c r="B1382" s="163">
        <v>495</v>
      </c>
      <c r="C1382" s="163">
        <v>534.30755399999998</v>
      </c>
      <c r="D1382" s="163">
        <v>-39.307553999999982</v>
      </c>
      <c r="E1382" s="171" t="s">
        <v>172</v>
      </c>
    </row>
    <row r="1383" spans="1:5">
      <c r="A1383" s="167" t="s">
        <v>567</v>
      </c>
      <c r="B1383" s="159">
        <v>28479.760000000002</v>
      </c>
      <c r="C1383" s="159">
        <v>4355.6326933208002</v>
      </c>
      <c r="D1383" s="159">
        <v>24124.127306679202</v>
      </c>
    </row>
    <row r="1384" spans="1:5">
      <c r="A1384" s="170" t="s">
        <v>347</v>
      </c>
      <c r="B1384" s="163">
        <v>6516.380000000001</v>
      </c>
      <c r="C1384" s="163">
        <v>4881.7155863274002</v>
      </c>
      <c r="D1384" s="163">
        <v>1634.6644136726006</v>
      </c>
      <c r="E1384" s="171" t="s">
        <v>172</v>
      </c>
    </row>
    <row r="1385" spans="1:5">
      <c r="A1385" s="167" t="s">
        <v>348</v>
      </c>
      <c r="B1385" s="159">
        <v>0</v>
      </c>
      <c r="C1385" s="159">
        <v>0</v>
      </c>
      <c r="D1385" s="159">
        <v>0</v>
      </c>
    </row>
    <row r="1386" spans="1:5">
      <c r="A1386" s="167" t="s">
        <v>349</v>
      </c>
      <c r="B1386" s="159">
        <v>0</v>
      </c>
      <c r="C1386" s="159">
        <v>0</v>
      </c>
      <c r="D1386" s="159">
        <v>0</v>
      </c>
    </row>
    <row r="1387" spans="1:5">
      <c r="A1387" s="170" t="s">
        <v>378</v>
      </c>
      <c r="B1387" s="163">
        <v>12133.5</v>
      </c>
      <c r="C1387" s="163">
        <v>13083.456021915201</v>
      </c>
      <c r="D1387" s="163">
        <v>-949.95602191520084</v>
      </c>
      <c r="E1387" s="171" t="s">
        <v>172</v>
      </c>
    </row>
    <row r="1388" spans="1:5">
      <c r="A1388" s="170" t="s">
        <v>473</v>
      </c>
      <c r="B1388" s="163">
        <v>86029.670000000013</v>
      </c>
      <c r="C1388" s="163">
        <v>91540.183128579985</v>
      </c>
      <c r="D1388" s="163">
        <v>-5510.5131285799907</v>
      </c>
      <c r="E1388" s="171" t="s">
        <v>172</v>
      </c>
    </row>
    <row r="1389" spans="1:5">
      <c r="A1389" s="167" t="s">
        <v>327</v>
      </c>
      <c r="B1389" s="159">
        <v>442873.78</v>
      </c>
      <c r="C1389" s="159">
        <v>52738.645340246199</v>
      </c>
      <c r="D1389" s="159">
        <v>390135.13465975382</v>
      </c>
    </row>
    <row r="1390" spans="1:5">
      <c r="A1390" s="167" t="s">
        <v>568</v>
      </c>
      <c r="B1390" s="159">
        <v>143519.46</v>
      </c>
      <c r="C1390" s="159">
        <v>20248.096989391499</v>
      </c>
      <c r="D1390" s="159">
        <v>123271.3630106085</v>
      </c>
    </row>
    <row r="1391" spans="1:5">
      <c r="A1391" s="167" t="s">
        <v>365</v>
      </c>
      <c r="B1391" s="159">
        <v>5102.38</v>
      </c>
      <c r="C1391" s="159">
        <v>780.34692503539998</v>
      </c>
      <c r="D1391" s="159">
        <v>4322.0330749646</v>
      </c>
    </row>
    <row r="1392" spans="1:5">
      <c r="A1392" s="170" t="s">
        <v>569</v>
      </c>
      <c r="B1392" s="163">
        <v>13001</v>
      </c>
      <c r="C1392" s="163">
        <v>13909.81982384</v>
      </c>
      <c r="D1392" s="163">
        <v>-908.81982384000003</v>
      </c>
      <c r="E1392" s="171" t="s">
        <v>172</v>
      </c>
    </row>
    <row r="1393" spans="1:5">
      <c r="A1393" s="170" t="s">
        <v>386</v>
      </c>
      <c r="B1393" s="163">
        <v>4148.4500000000007</v>
      </c>
      <c r="C1393" s="163">
        <v>4463.0082771920006</v>
      </c>
      <c r="D1393" s="163">
        <v>-314.55827719199988</v>
      </c>
      <c r="E1393" s="171" t="s">
        <v>172</v>
      </c>
    </row>
    <row r="1394" spans="1:5">
      <c r="A1394" s="167" t="s">
        <v>388</v>
      </c>
      <c r="B1394" s="159">
        <v>1152.0899999999999</v>
      </c>
      <c r="C1394" s="159">
        <v>1232.6255150256002</v>
      </c>
      <c r="D1394" s="159">
        <v>-80.535515025600262</v>
      </c>
    </row>
    <row r="1395" spans="1:5">
      <c r="A1395" s="167" t="s">
        <v>570</v>
      </c>
      <c r="B1395" s="159">
        <v>28479.850000000002</v>
      </c>
      <c r="C1395" s="159">
        <v>4355.6464577255001</v>
      </c>
      <c r="D1395" s="159">
        <v>24124.203542274503</v>
      </c>
    </row>
    <row r="1396" spans="1:5">
      <c r="A1396" s="167" t="s">
        <v>174</v>
      </c>
      <c r="B1396" s="159">
        <v>483.62</v>
      </c>
      <c r="C1396" s="159">
        <v>271.20058365720001</v>
      </c>
      <c r="D1396" s="159">
        <v>212.41941634279999</v>
      </c>
    </row>
    <row r="1397" spans="1:5">
      <c r="A1397" s="167" t="s">
        <v>390</v>
      </c>
      <c r="B1397" s="159">
        <v>12843.54</v>
      </c>
      <c r="C1397" s="159">
        <v>7202.2983834923998</v>
      </c>
      <c r="D1397" s="159">
        <v>5641.2416165076011</v>
      </c>
    </row>
    <row r="1398" spans="1:5">
      <c r="A1398" s="167" t="s">
        <v>391</v>
      </c>
      <c r="B1398" s="159">
        <v>3566.4700000000003</v>
      </c>
      <c r="C1398" s="159">
        <v>1999.9767288282001</v>
      </c>
      <c r="D1398" s="159">
        <v>1566.4932711718002</v>
      </c>
    </row>
    <row r="1399" spans="1:5">
      <c r="A1399" s="167" t="s">
        <v>392</v>
      </c>
      <c r="B1399" s="159">
        <v>7024.07</v>
      </c>
      <c r="C1399" s="159">
        <v>3938.9022034842001</v>
      </c>
      <c r="D1399" s="159">
        <v>3085.1677965157996</v>
      </c>
    </row>
    <row r="1400" spans="1:5">
      <c r="A1400" s="167" t="s">
        <v>393</v>
      </c>
      <c r="B1400" s="159">
        <v>29009.870000000003</v>
      </c>
      <c r="C1400" s="159">
        <v>26928.246272071403</v>
      </c>
      <c r="D1400" s="159">
        <v>2081.6237279286006</v>
      </c>
    </row>
    <row r="1401" spans="1:5">
      <c r="A1401" s="167" t="s">
        <v>394</v>
      </c>
      <c r="B1401" s="159">
        <v>291.62</v>
      </c>
      <c r="C1401" s="159">
        <v>163.53234813719999</v>
      </c>
      <c r="D1401" s="159">
        <v>128.08765186280002</v>
      </c>
    </row>
    <row r="1402" spans="1:5">
      <c r="A1402" s="167" t="s">
        <v>395</v>
      </c>
      <c r="B1402" s="159">
        <v>355.51</v>
      </c>
      <c r="C1402" s="159">
        <v>382.29272980080003</v>
      </c>
      <c r="D1402" s="159">
        <v>-26.782729800800041</v>
      </c>
    </row>
    <row r="1403" spans="1:5">
      <c r="A1403" s="167" t="s">
        <v>396</v>
      </c>
      <c r="B1403" s="159">
        <v>1108.21</v>
      </c>
      <c r="C1403" s="159">
        <v>621.45320461260008</v>
      </c>
      <c r="D1403" s="159">
        <v>486.75679538739996</v>
      </c>
    </row>
    <row r="1404" spans="1:5">
      <c r="A1404" s="167" t="s">
        <v>571</v>
      </c>
      <c r="B1404" s="159">
        <v>134.19</v>
      </c>
      <c r="C1404" s="159">
        <v>144.29934857519999</v>
      </c>
      <c r="D1404" s="159">
        <v>-10.109348575199988</v>
      </c>
    </row>
    <row r="1405" spans="1:5">
      <c r="A1405" s="167" t="s">
        <v>397</v>
      </c>
      <c r="B1405" s="159">
        <v>250</v>
      </c>
      <c r="C1405" s="159">
        <v>269.85230000000001</v>
      </c>
      <c r="D1405" s="159">
        <v>-19.852300000000014</v>
      </c>
    </row>
    <row r="1406" spans="1:5">
      <c r="A1406" s="167" t="s">
        <v>398</v>
      </c>
      <c r="B1406" s="159">
        <v>926.01</v>
      </c>
      <c r="C1406" s="159">
        <v>865.7337659289999</v>
      </c>
      <c r="D1406" s="159">
        <v>60.276234071000005</v>
      </c>
    </row>
    <row r="1407" spans="1:5">
      <c r="A1407" s="167" t="s">
        <v>403</v>
      </c>
      <c r="B1407" s="159">
        <v>14048.95</v>
      </c>
      <c r="C1407" s="159">
        <v>7878.2586323369997</v>
      </c>
      <c r="D1407" s="159">
        <v>6170.6913676630011</v>
      </c>
    </row>
    <row r="1408" spans="1:5">
      <c r="A1408" s="167" t="s">
        <v>572</v>
      </c>
      <c r="B1408" s="159">
        <v>7179.08</v>
      </c>
      <c r="C1408" s="159">
        <v>1097.9529165964</v>
      </c>
      <c r="D1408" s="159">
        <v>6081.1270834036004</v>
      </c>
    </row>
    <row r="1409" spans="1:4">
      <c r="A1409" s="167" t="s">
        <v>107</v>
      </c>
      <c r="B1409" s="159">
        <v>0</v>
      </c>
      <c r="C1409" s="159">
        <v>0</v>
      </c>
      <c r="D1409" s="159">
        <v>0</v>
      </c>
    </row>
    <row r="1410" spans="1:4">
      <c r="A1410" s="167" t="s">
        <v>177</v>
      </c>
      <c r="B1410" s="159">
        <v>37519.51</v>
      </c>
      <c r="C1410" s="159">
        <v>8534.9787641541006</v>
      </c>
      <c r="D1410" s="159">
        <v>28984.531235845905</v>
      </c>
    </row>
    <row r="1411" spans="1:4">
      <c r="A1411" s="167" t="s">
        <v>573</v>
      </c>
      <c r="B1411" s="159">
        <v>5653.13</v>
      </c>
      <c r="C1411" s="159">
        <v>864.57743490790006</v>
      </c>
      <c r="D1411" s="159">
        <v>4788.5525650920999</v>
      </c>
    </row>
    <row r="1412" spans="1:4">
      <c r="A1412" s="167" t="s">
        <v>408</v>
      </c>
      <c r="B1412" s="159">
        <v>21926.55</v>
      </c>
      <c r="C1412" s="159">
        <v>13314.47206826</v>
      </c>
      <c r="D1412" s="159">
        <v>8612.0779317399993</v>
      </c>
    </row>
    <row r="1413" spans="1:4">
      <c r="A1413" s="167" t="s">
        <v>574</v>
      </c>
      <c r="B1413" s="159">
        <v>9271.01</v>
      </c>
      <c r="C1413" s="159">
        <v>2174.0952333268001</v>
      </c>
      <c r="D1413" s="159">
        <v>7096.9147666732006</v>
      </c>
    </row>
    <row r="1414" spans="1:4">
      <c r="A1414" s="167" t="s">
        <v>180</v>
      </c>
      <c r="B1414" s="159">
        <v>97</v>
      </c>
      <c r="C1414" s="159">
        <v>104.63683521999999</v>
      </c>
      <c r="D1414" s="159">
        <v>-7.6368352199999947</v>
      </c>
    </row>
    <row r="1415" spans="1:4">
      <c r="A1415" s="167" t="s">
        <v>129</v>
      </c>
      <c r="B1415" s="159">
        <v>2191.12</v>
      </c>
      <c r="C1415" s="159">
        <v>1228.7188761072</v>
      </c>
      <c r="D1415" s="159">
        <v>962.40112389279989</v>
      </c>
    </row>
    <row r="1416" spans="1:4">
      <c r="A1416" s="167" t="s">
        <v>413</v>
      </c>
      <c r="B1416" s="159">
        <v>45136.74</v>
      </c>
      <c r="C1416" s="159">
        <v>46652.2031440106</v>
      </c>
      <c r="D1416" s="159">
        <v>-1515.4631440105973</v>
      </c>
    </row>
    <row r="1417" spans="1:4">
      <c r="A1417" s="167" t="s">
        <v>536</v>
      </c>
      <c r="B1417" s="159">
        <v>888.77</v>
      </c>
      <c r="C1417" s="159">
        <v>955.7264478216</v>
      </c>
      <c r="D1417" s="159">
        <v>-66.956447821600023</v>
      </c>
    </row>
    <row r="1418" spans="1:4">
      <c r="A1418" s="167" t="s">
        <v>481</v>
      </c>
      <c r="B1418" s="159">
        <v>95563.3</v>
      </c>
      <c r="C1418" s="159">
        <v>14615.243729639</v>
      </c>
      <c r="D1418" s="159">
        <v>80948.056270361005</v>
      </c>
    </row>
    <row r="1419" spans="1:4">
      <c r="A1419" s="167" t="s">
        <v>575</v>
      </c>
      <c r="B1419" s="159">
        <v>12020.85</v>
      </c>
      <c r="C1419" s="159">
        <v>5270.2026945300004</v>
      </c>
      <c r="D1419" s="159">
        <v>6750.64730547</v>
      </c>
    </row>
    <row r="1420" spans="1:4">
      <c r="A1420" s="167" t="s">
        <v>371</v>
      </c>
      <c r="B1420" s="159">
        <v>0</v>
      </c>
      <c r="C1420" s="159">
        <v>0</v>
      </c>
      <c r="D1420" s="159">
        <v>0</v>
      </c>
    </row>
    <row r="1421" spans="1:4">
      <c r="A1421" s="167" t="s">
        <v>482</v>
      </c>
      <c r="B1421" s="159">
        <v>398099.48</v>
      </c>
      <c r="C1421" s="159">
        <v>60884.470595328399</v>
      </c>
      <c r="D1421" s="159">
        <v>337215.00940467161</v>
      </c>
    </row>
    <row r="1422" spans="1:4">
      <c r="A1422" s="167" t="s">
        <v>576</v>
      </c>
      <c r="B1422" s="159">
        <v>420.68</v>
      </c>
      <c r="C1422" s="159">
        <v>451.51000075479999</v>
      </c>
      <c r="D1422" s="159">
        <v>-30.830000754799983</v>
      </c>
    </row>
    <row r="1423" spans="1:4">
      <c r="A1423" s="167" t="s">
        <v>416</v>
      </c>
      <c r="B1423" s="159">
        <v>1247.8499999999999</v>
      </c>
      <c r="C1423" s="159">
        <v>1341.8581681592</v>
      </c>
      <c r="D1423" s="159">
        <v>-94.008168159200096</v>
      </c>
    </row>
    <row r="1424" spans="1:4">
      <c r="A1424" s="167" t="s">
        <v>488</v>
      </c>
      <c r="B1424" s="159">
        <v>75812.08</v>
      </c>
      <c r="C1424" s="159">
        <v>10048.5978112504</v>
      </c>
      <c r="D1424" s="159">
        <v>65763.482188749607</v>
      </c>
    </row>
    <row r="1425" spans="1:4">
      <c r="A1425" s="167" t="s">
        <v>459</v>
      </c>
      <c r="B1425" s="159">
        <v>40562.58</v>
      </c>
      <c r="C1425" s="159">
        <v>22746.361545514799</v>
      </c>
      <c r="D1425" s="159">
        <v>17816.218454485203</v>
      </c>
    </row>
    <row r="1426" spans="1:4">
      <c r="A1426" s="167" t="s">
        <v>461</v>
      </c>
      <c r="B1426" s="159">
        <v>9037.33</v>
      </c>
      <c r="C1426" s="159">
        <v>3962.1624857940005</v>
      </c>
      <c r="D1426" s="159">
        <v>5075.1675142059994</v>
      </c>
    </row>
    <row r="1427" spans="1:4">
      <c r="A1427" s="167" t="s">
        <v>356</v>
      </c>
      <c r="B1427" s="159">
        <v>20659.47</v>
      </c>
      <c r="C1427" s="159">
        <v>11801.591695008199</v>
      </c>
      <c r="D1427" s="159">
        <v>8857.878304991802</v>
      </c>
    </row>
    <row r="1428" spans="1:4">
      <c r="A1428" s="167" t="s">
        <v>272</v>
      </c>
      <c r="B1428" s="159">
        <v>134808.67000000001</v>
      </c>
      <c r="C1428" s="159">
        <v>130724.8672721218</v>
      </c>
      <c r="D1428" s="159">
        <v>4083.8027278781992</v>
      </c>
    </row>
    <row r="1429" spans="1:4">
      <c r="A1429" s="167" t="s">
        <v>577</v>
      </c>
      <c r="B1429" s="159">
        <v>175.37</v>
      </c>
      <c r="C1429" s="159">
        <v>187.62903642079999</v>
      </c>
      <c r="D1429" s="159">
        <v>-12.259036420799987</v>
      </c>
    </row>
    <row r="1430" spans="1:4">
      <c r="A1430" s="167" t="s">
        <v>523</v>
      </c>
      <c r="B1430" s="159">
        <v>660.12</v>
      </c>
      <c r="C1430" s="159">
        <v>709.29361571760001</v>
      </c>
      <c r="D1430" s="159">
        <v>-49.173615717600001</v>
      </c>
    </row>
    <row r="1431" spans="1:4">
      <c r="A1431" s="167" t="s">
        <v>524</v>
      </c>
      <c r="B1431" s="159">
        <v>34317.79</v>
      </c>
      <c r="C1431" s="159">
        <v>36716.735301313602</v>
      </c>
      <c r="D1431" s="159">
        <v>-2398.9453013136008</v>
      </c>
    </row>
    <row r="1432" spans="1:4">
      <c r="A1432" s="167" t="s">
        <v>422</v>
      </c>
      <c r="B1432" s="159">
        <v>1284.8500000000001</v>
      </c>
      <c r="C1432" s="159">
        <v>1139.7126630294999</v>
      </c>
      <c r="D1432" s="159">
        <v>145.1373369705002</v>
      </c>
    </row>
    <row r="1433" spans="1:4">
      <c r="A1433" s="167" t="s">
        <v>578</v>
      </c>
      <c r="B1433" s="159">
        <v>8810.1200000000008</v>
      </c>
      <c r="C1433" s="159">
        <v>1347.4006348396001</v>
      </c>
      <c r="D1433" s="159">
        <v>7462.7193651604011</v>
      </c>
    </row>
    <row r="1434" spans="1:4">
      <c r="A1434" s="167" t="s">
        <v>425</v>
      </c>
      <c r="B1434" s="159">
        <v>20381.189999999999</v>
      </c>
      <c r="C1434" s="159">
        <v>11429.201901551402</v>
      </c>
      <c r="D1434" s="159">
        <v>8951.9880984485972</v>
      </c>
    </row>
    <row r="1435" spans="1:4">
      <c r="A1435" s="167" t="s">
        <v>579</v>
      </c>
      <c r="B1435" s="159">
        <v>0</v>
      </c>
      <c r="C1435" s="159">
        <v>0</v>
      </c>
      <c r="D1435" s="159">
        <v>0</v>
      </c>
    </row>
    <row r="1436" spans="1:4">
      <c r="A1436" s="167" t="s">
        <v>254</v>
      </c>
      <c r="B1436" s="159">
        <v>49917.450000000004</v>
      </c>
      <c r="C1436" s="159">
        <v>37679.347665784</v>
      </c>
      <c r="D1436" s="159">
        <v>12238.102334216001</v>
      </c>
    </row>
    <row r="1437" spans="1:4">
      <c r="A1437" s="167" t="s">
        <v>184</v>
      </c>
      <c r="B1437" s="159">
        <v>16562.2</v>
      </c>
      <c r="C1437" s="159">
        <v>3546.1819973560005</v>
      </c>
      <c r="D1437" s="159">
        <v>13016.018002643999</v>
      </c>
    </row>
    <row r="1438" spans="1:4">
      <c r="A1438" s="167" t="s">
        <v>426</v>
      </c>
      <c r="B1438" s="159">
        <v>8428.09</v>
      </c>
      <c r="C1438" s="159">
        <v>1288.9737956447</v>
      </c>
      <c r="D1438" s="159">
        <v>7139.1162043553004</v>
      </c>
    </row>
    <row r="1439" spans="1:4">
      <c r="A1439" s="167" t="s">
        <v>255</v>
      </c>
      <c r="B1439" s="159">
        <v>20564.63</v>
      </c>
      <c r="C1439" s="159">
        <v>3145.1098869529001</v>
      </c>
      <c r="D1439" s="159">
        <v>17419.5201130471</v>
      </c>
    </row>
    <row r="1440" spans="1:4">
      <c r="A1440" s="167" t="s">
        <v>185</v>
      </c>
      <c r="B1440" s="159">
        <v>7739.96</v>
      </c>
      <c r="C1440" s="159">
        <v>553.01758781319995</v>
      </c>
      <c r="D1440" s="159">
        <v>7186.9424121867996</v>
      </c>
    </row>
    <row r="1441" spans="1:5">
      <c r="A1441" s="167" t="s">
        <v>186</v>
      </c>
      <c r="B1441" s="159">
        <v>28435.14</v>
      </c>
      <c r="C1441" s="159">
        <v>3386.1358052405999</v>
      </c>
      <c r="D1441" s="159">
        <v>25049.0041947594</v>
      </c>
    </row>
    <row r="1442" spans="1:5">
      <c r="A1442" s="167" t="s">
        <v>427</v>
      </c>
      <c r="B1442" s="159">
        <v>65929.7</v>
      </c>
      <c r="C1442" s="159">
        <v>24871.759119802002</v>
      </c>
      <c r="D1442" s="159">
        <v>41057.940880197995</v>
      </c>
    </row>
    <row r="1443" spans="1:5">
      <c r="A1443" s="167" t="s">
        <v>526</v>
      </c>
      <c r="B1443" s="159">
        <v>10463.800000000001</v>
      </c>
      <c r="C1443" s="159">
        <v>1600.310865554</v>
      </c>
      <c r="D1443" s="159">
        <v>8863.4891344460011</v>
      </c>
    </row>
    <row r="1444" spans="1:5">
      <c r="A1444" s="167" t="s">
        <v>580</v>
      </c>
      <c r="B1444" s="159">
        <v>0</v>
      </c>
      <c r="C1444" s="159">
        <v>0</v>
      </c>
      <c r="D1444" s="159">
        <v>0</v>
      </c>
    </row>
    <row r="1445" spans="1:5">
      <c r="A1445" s="167" t="s">
        <v>429</v>
      </c>
      <c r="B1445" s="159">
        <v>0</v>
      </c>
      <c r="C1445" s="159">
        <v>0</v>
      </c>
      <c r="D1445" s="159">
        <v>0</v>
      </c>
    </row>
    <row r="1446" spans="1:5">
      <c r="A1446" s="170" t="s">
        <v>431</v>
      </c>
      <c r="B1446" s="163">
        <v>5533.23</v>
      </c>
      <c r="C1446" s="163">
        <v>5917.8855616913006</v>
      </c>
      <c r="D1446" s="163">
        <v>-384.65556169130048</v>
      </c>
      <c r="E1446" s="171" t="s">
        <v>172</v>
      </c>
    </row>
    <row r="1447" spans="1:5">
      <c r="A1447" s="170" t="s">
        <v>432</v>
      </c>
      <c r="B1447" s="163">
        <v>7208.79</v>
      </c>
      <c r="C1447" s="163">
        <v>7746.2701515936005</v>
      </c>
      <c r="D1447" s="163">
        <v>-537.48015159360057</v>
      </c>
      <c r="E1447" s="171" t="s">
        <v>172</v>
      </c>
    </row>
    <row r="1448" spans="1:5">
      <c r="A1448" s="167" t="s">
        <v>434</v>
      </c>
      <c r="B1448" s="159">
        <v>0</v>
      </c>
      <c r="C1448" s="159">
        <v>0</v>
      </c>
      <c r="D1448" s="159">
        <v>0</v>
      </c>
    </row>
    <row r="1449" spans="1:5">
      <c r="A1449" s="167" t="s">
        <v>436</v>
      </c>
      <c r="B1449" s="159">
        <v>5772.32</v>
      </c>
      <c r="C1449" s="159">
        <v>3236.9557773792003</v>
      </c>
      <c r="D1449" s="159">
        <v>2535.3642226207994</v>
      </c>
    </row>
    <row r="1450" spans="1:5">
      <c r="A1450" s="167" t="s">
        <v>437</v>
      </c>
      <c r="B1450" s="159">
        <v>179.85</v>
      </c>
      <c r="C1450" s="159">
        <v>192.42220562400001</v>
      </c>
      <c r="D1450" s="159">
        <v>-12.57220562400002</v>
      </c>
    </row>
    <row r="1451" spans="1:5">
      <c r="A1451" s="167" t="s">
        <v>438</v>
      </c>
      <c r="B1451" s="159">
        <v>2248.5400000000004</v>
      </c>
      <c r="C1451" s="159">
        <v>2404.9163479771</v>
      </c>
      <c r="D1451" s="159">
        <v>-156.37634797709995</v>
      </c>
    </row>
    <row r="1452" spans="1:5">
      <c r="A1452" s="167" t="s">
        <v>497</v>
      </c>
      <c r="B1452" s="159">
        <v>3247.17</v>
      </c>
      <c r="C1452" s="159">
        <v>2447.2332396816</v>
      </c>
      <c r="D1452" s="159">
        <v>799.93676031840005</v>
      </c>
    </row>
    <row r="1453" spans="1:5">
      <c r="A1453" s="167" t="s">
        <v>581</v>
      </c>
      <c r="B1453" s="159">
        <v>121.69</v>
      </c>
      <c r="C1453" s="159">
        <v>131.35330554799998</v>
      </c>
      <c r="D1453" s="159">
        <v>-9.6633055479999825</v>
      </c>
    </row>
    <row r="1454" spans="1:5">
      <c r="A1454" s="167" t="s">
        <v>441</v>
      </c>
      <c r="B1454" s="159">
        <v>1468.54</v>
      </c>
      <c r="C1454" s="159">
        <v>1535.549994189</v>
      </c>
      <c r="D1454" s="159">
        <v>-67.009994189000054</v>
      </c>
    </row>
    <row r="1455" spans="1:5">
      <c r="A1455" s="167" t="s">
        <v>190</v>
      </c>
      <c r="B1455" s="159">
        <v>463.25</v>
      </c>
      <c r="C1455" s="159">
        <v>500.03631189999999</v>
      </c>
      <c r="D1455" s="159">
        <v>-36.786311899999987</v>
      </c>
    </row>
    <row r="1456" spans="1:5">
      <c r="A1456" s="166" t="s">
        <v>582</v>
      </c>
      <c r="B1456" s="159">
        <v>11966032.499999996</v>
      </c>
      <c r="C1456" s="159">
        <v>3017270.3488104101</v>
      </c>
      <c r="D1456" s="159">
        <v>8948762.151189588</v>
      </c>
    </row>
    <row r="1457" spans="1:5">
      <c r="A1457" s="167" t="s">
        <v>161</v>
      </c>
      <c r="B1457" s="159">
        <v>0</v>
      </c>
      <c r="C1457" s="159">
        <v>0</v>
      </c>
      <c r="D1457" s="159">
        <v>0</v>
      </c>
    </row>
    <row r="1458" spans="1:5">
      <c r="A1458" s="170" t="s">
        <v>531</v>
      </c>
      <c r="B1458" s="163">
        <v>531.03</v>
      </c>
      <c r="C1458" s="163">
        <v>564.9148838712</v>
      </c>
      <c r="D1458" s="163">
        <v>-33.884883871199989</v>
      </c>
      <c r="E1458" s="171" t="s">
        <v>172</v>
      </c>
    </row>
    <row r="1459" spans="1:5">
      <c r="A1459" s="170" t="s">
        <v>124</v>
      </c>
      <c r="B1459" s="163">
        <v>24207.420000000002</v>
      </c>
      <c r="C1459" s="163">
        <v>5676.7532807256002</v>
      </c>
      <c r="D1459" s="163">
        <v>18530.666719274403</v>
      </c>
      <c r="E1459" s="171" t="s">
        <v>172</v>
      </c>
    </row>
    <row r="1460" spans="1:5">
      <c r="A1460" s="170" t="s">
        <v>347</v>
      </c>
      <c r="B1460" s="163">
        <v>11711.36</v>
      </c>
      <c r="C1460" s="163">
        <v>12466.416675737601</v>
      </c>
      <c r="D1460" s="163">
        <v>-755.05667573760002</v>
      </c>
      <c r="E1460" s="171" t="s">
        <v>172</v>
      </c>
    </row>
    <row r="1461" spans="1:5">
      <c r="A1461" s="167" t="s">
        <v>165</v>
      </c>
      <c r="B1461" s="159">
        <v>74244.880000000019</v>
      </c>
      <c r="C1461" s="159">
        <v>30589.4430425104</v>
      </c>
      <c r="D1461" s="159">
        <v>43655.436957489605</v>
      </c>
    </row>
    <row r="1462" spans="1:5">
      <c r="A1462" s="167" t="s">
        <v>348</v>
      </c>
      <c r="B1462" s="159">
        <v>12475.01</v>
      </c>
      <c r="C1462" s="159">
        <v>4924.7649908013</v>
      </c>
      <c r="D1462" s="159">
        <v>7550.2450091987002</v>
      </c>
    </row>
    <row r="1463" spans="1:5">
      <c r="A1463" s="167" t="s">
        <v>349</v>
      </c>
      <c r="B1463" s="159">
        <v>35175.39</v>
      </c>
      <c r="C1463" s="159">
        <v>11078.771097753601</v>
      </c>
      <c r="D1463" s="159">
        <v>24096.618902246402</v>
      </c>
    </row>
    <row r="1464" spans="1:5">
      <c r="A1464" s="167" t="s">
        <v>167</v>
      </c>
      <c r="B1464" s="159">
        <v>1888369.5899999999</v>
      </c>
      <c r="C1464" s="159">
        <v>310144.59140157362</v>
      </c>
      <c r="D1464" s="159">
        <v>1578224.9985984263</v>
      </c>
    </row>
    <row r="1465" spans="1:5">
      <c r="A1465" s="167" t="s">
        <v>379</v>
      </c>
      <c r="B1465" s="159">
        <v>203953.87999999998</v>
      </c>
      <c r="C1465" s="159">
        <v>218822.59492049803</v>
      </c>
      <c r="D1465" s="159">
        <v>-14868.714920497994</v>
      </c>
    </row>
    <row r="1466" spans="1:5">
      <c r="A1466" s="170" t="s">
        <v>473</v>
      </c>
      <c r="B1466" s="163">
        <v>43511.990000000005</v>
      </c>
      <c r="C1466" s="163">
        <v>46179.084247614803</v>
      </c>
      <c r="D1466" s="163">
        <v>-2667.0942476148011</v>
      </c>
      <c r="E1466" s="171" t="s">
        <v>172</v>
      </c>
    </row>
    <row r="1467" spans="1:5">
      <c r="A1467" s="167" t="s">
        <v>381</v>
      </c>
      <c r="B1467" s="159">
        <v>17735.620000000003</v>
      </c>
      <c r="C1467" s="159">
        <v>18019.136131093801</v>
      </c>
      <c r="D1467" s="159">
        <v>-283.51613109379963</v>
      </c>
    </row>
    <row r="1468" spans="1:5">
      <c r="A1468" s="167" t="s">
        <v>326</v>
      </c>
      <c r="B1468" s="159">
        <v>990826.96</v>
      </c>
      <c r="C1468" s="159">
        <v>196650.74455105679</v>
      </c>
      <c r="D1468" s="159">
        <v>794176.2154489432</v>
      </c>
    </row>
    <row r="1469" spans="1:5">
      <c r="A1469" s="167" t="s">
        <v>168</v>
      </c>
      <c r="B1469" s="159">
        <v>663017.45000000007</v>
      </c>
      <c r="C1469" s="159">
        <v>94170.239396947596</v>
      </c>
      <c r="D1469" s="159">
        <v>568847.2106030524</v>
      </c>
    </row>
    <row r="1470" spans="1:5">
      <c r="A1470" s="167" t="s">
        <v>448</v>
      </c>
      <c r="B1470" s="159">
        <v>44424.43</v>
      </c>
      <c r="C1470" s="159">
        <v>11323.626834807701</v>
      </c>
      <c r="D1470" s="159">
        <v>33100.803165192301</v>
      </c>
    </row>
    <row r="1471" spans="1:5">
      <c r="A1471" s="167" t="s">
        <v>169</v>
      </c>
      <c r="B1471" s="159">
        <v>91749.27</v>
      </c>
      <c r="C1471" s="159">
        <v>8419.1607382290003</v>
      </c>
      <c r="D1471" s="159">
        <v>83330.109261771009</v>
      </c>
    </row>
    <row r="1472" spans="1:5">
      <c r="A1472" s="167" t="s">
        <v>382</v>
      </c>
      <c r="B1472" s="159">
        <v>63406.929999999993</v>
      </c>
      <c r="C1472" s="159">
        <v>58921.200727701304</v>
      </c>
      <c r="D1472" s="159">
        <v>4485.7292722986895</v>
      </c>
    </row>
    <row r="1473" spans="1:5">
      <c r="A1473" s="167" t="s">
        <v>383</v>
      </c>
      <c r="B1473" s="159">
        <v>2638.85</v>
      </c>
      <c r="C1473" s="159">
        <v>2394.5747429545004</v>
      </c>
      <c r="D1473" s="159">
        <v>244.27525704549953</v>
      </c>
    </row>
    <row r="1474" spans="1:5">
      <c r="A1474" s="167" t="s">
        <v>170</v>
      </c>
      <c r="B1474" s="159">
        <v>155147.44</v>
      </c>
      <c r="C1474" s="159">
        <v>25622.331130704799</v>
      </c>
      <c r="D1474" s="159">
        <v>129525.10886929522</v>
      </c>
    </row>
    <row r="1475" spans="1:5">
      <c r="A1475" s="170" t="s">
        <v>386</v>
      </c>
      <c r="B1475" s="163">
        <v>23911.95</v>
      </c>
      <c r="C1475" s="163">
        <v>25453.605066312</v>
      </c>
      <c r="D1475" s="163">
        <v>-1541.6550663119997</v>
      </c>
      <c r="E1475" s="171" t="s">
        <v>172</v>
      </c>
    </row>
    <row r="1476" spans="1:5">
      <c r="A1476" s="167" t="s">
        <v>388</v>
      </c>
      <c r="B1476" s="159">
        <v>70461.840000000011</v>
      </c>
      <c r="C1476" s="159">
        <v>75072.447378549798</v>
      </c>
      <c r="D1476" s="159">
        <v>-4610.6073785497902</v>
      </c>
    </row>
    <row r="1477" spans="1:5">
      <c r="A1477" s="167" t="s">
        <v>173</v>
      </c>
      <c r="B1477" s="159">
        <v>103050.44</v>
      </c>
      <c r="C1477" s="159">
        <v>9456.1866105879999</v>
      </c>
      <c r="D1477" s="159">
        <v>93594.253389411999</v>
      </c>
    </row>
    <row r="1478" spans="1:5">
      <c r="A1478" s="167" t="s">
        <v>474</v>
      </c>
      <c r="B1478" s="159">
        <v>2366.69</v>
      </c>
      <c r="C1478" s="159">
        <v>265.43472060290003</v>
      </c>
      <c r="D1478" s="159">
        <v>2101.2552793970999</v>
      </c>
    </row>
    <row r="1479" spans="1:5">
      <c r="A1479" s="167" t="s">
        <v>174</v>
      </c>
      <c r="B1479" s="159">
        <v>198329.04000000004</v>
      </c>
      <c r="C1479" s="159">
        <v>38763.839985274302</v>
      </c>
      <c r="D1479" s="159">
        <v>159565.20001472573</v>
      </c>
    </row>
    <row r="1480" spans="1:5">
      <c r="A1480" s="167" t="s">
        <v>397</v>
      </c>
      <c r="B1480" s="159">
        <v>5986.64</v>
      </c>
      <c r="C1480" s="159">
        <v>6368.6523377099002</v>
      </c>
      <c r="D1480" s="159">
        <v>-382.01233770989978</v>
      </c>
    </row>
    <row r="1481" spans="1:5">
      <c r="A1481" s="167" t="s">
        <v>398</v>
      </c>
      <c r="B1481" s="159">
        <v>2076.4500000000003</v>
      </c>
      <c r="C1481" s="159">
        <v>2205.8541990096996</v>
      </c>
      <c r="D1481" s="159">
        <v>-129.40419900969971</v>
      </c>
    </row>
    <row r="1482" spans="1:5">
      <c r="A1482" s="167" t="s">
        <v>175</v>
      </c>
      <c r="B1482" s="159">
        <v>190313.55</v>
      </c>
      <c r="C1482" s="159">
        <v>30541.804799210899</v>
      </c>
      <c r="D1482" s="159">
        <v>159771.74520078913</v>
      </c>
    </row>
    <row r="1483" spans="1:5">
      <c r="A1483" s="167" t="s">
        <v>399</v>
      </c>
      <c r="B1483" s="159">
        <v>1241.32</v>
      </c>
      <c r="C1483" s="159">
        <v>1314.607905196</v>
      </c>
      <c r="D1483" s="159">
        <v>-73.287905196000111</v>
      </c>
    </row>
    <row r="1484" spans="1:5">
      <c r="A1484" s="167" t="s">
        <v>401</v>
      </c>
      <c r="B1484" s="159">
        <v>35329.620000000003</v>
      </c>
      <c r="C1484" s="159">
        <v>37607.396913379198</v>
      </c>
      <c r="D1484" s="159">
        <v>-2277.7769133791953</v>
      </c>
    </row>
    <row r="1485" spans="1:5">
      <c r="A1485" s="167" t="s">
        <v>402</v>
      </c>
      <c r="B1485" s="159">
        <v>1758.6000000000001</v>
      </c>
      <c r="C1485" s="159">
        <v>1867.204611594</v>
      </c>
      <c r="D1485" s="159">
        <v>-108.60461159399983</v>
      </c>
    </row>
    <row r="1486" spans="1:5">
      <c r="A1486" s="167" t="s">
        <v>404</v>
      </c>
      <c r="B1486" s="159">
        <v>3060.19</v>
      </c>
      <c r="C1486" s="159">
        <v>3249.1759810951003</v>
      </c>
      <c r="D1486" s="159">
        <v>-188.98598109510021</v>
      </c>
    </row>
    <row r="1487" spans="1:5">
      <c r="A1487" s="167" t="s">
        <v>583</v>
      </c>
      <c r="B1487" s="159">
        <v>0</v>
      </c>
      <c r="C1487" s="159">
        <v>0</v>
      </c>
      <c r="D1487" s="159">
        <v>0</v>
      </c>
    </row>
    <row r="1488" spans="1:5">
      <c r="A1488" s="167" t="s">
        <v>107</v>
      </c>
      <c r="B1488" s="159">
        <v>0</v>
      </c>
      <c r="C1488" s="159">
        <v>0</v>
      </c>
      <c r="D1488" s="159">
        <v>0</v>
      </c>
    </row>
    <row r="1489" spans="1:5">
      <c r="A1489" s="167" t="s">
        <v>177</v>
      </c>
      <c r="B1489" s="159">
        <v>91635.4</v>
      </c>
      <c r="C1489" s="159">
        <v>23581.110179294003</v>
      </c>
      <c r="D1489" s="159">
        <v>68054.289820706006</v>
      </c>
    </row>
    <row r="1490" spans="1:5">
      <c r="A1490" s="167" t="s">
        <v>152</v>
      </c>
      <c r="B1490" s="159">
        <v>0</v>
      </c>
      <c r="C1490" s="159">
        <v>0</v>
      </c>
      <c r="D1490" s="159">
        <v>0</v>
      </c>
    </row>
    <row r="1491" spans="1:5">
      <c r="A1491" s="167" t="s">
        <v>557</v>
      </c>
      <c r="B1491" s="159">
        <v>20117.37</v>
      </c>
      <c r="C1491" s="159">
        <v>4717.6174142915997</v>
      </c>
      <c r="D1491" s="159">
        <v>15399.7525857084</v>
      </c>
    </row>
    <row r="1492" spans="1:5">
      <c r="A1492" s="167" t="s">
        <v>270</v>
      </c>
      <c r="B1492" s="159">
        <v>430857.85000000003</v>
      </c>
      <c r="C1492" s="159">
        <v>39536.679632194995</v>
      </c>
      <c r="D1492" s="159">
        <v>391321.17036780505</v>
      </c>
    </row>
    <row r="1493" spans="1:5">
      <c r="A1493" s="167" t="s">
        <v>178</v>
      </c>
      <c r="B1493" s="159">
        <v>447303.63</v>
      </c>
      <c r="C1493" s="159">
        <v>99364.8235915142</v>
      </c>
      <c r="D1493" s="159">
        <v>347938.80640848586</v>
      </c>
    </row>
    <row r="1494" spans="1:5">
      <c r="A1494" s="167" t="s">
        <v>179</v>
      </c>
      <c r="B1494" s="159">
        <v>263071.86</v>
      </c>
      <c r="C1494" s="159">
        <v>24140.184167621999</v>
      </c>
      <c r="D1494" s="159">
        <v>238931.67583237801</v>
      </c>
    </row>
    <row r="1495" spans="1:5">
      <c r="A1495" s="167" t="s">
        <v>408</v>
      </c>
      <c r="B1495" s="159">
        <v>3589.1000000000004</v>
      </c>
      <c r="C1495" s="159">
        <v>3842.9306869020002</v>
      </c>
      <c r="D1495" s="159">
        <v>-253.83068690199997</v>
      </c>
    </row>
    <row r="1496" spans="1:5">
      <c r="A1496" s="170" t="s">
        <v>409</v>
      </c>
      <c r="B1496" s="163">
        <v>12877.11</v>
      </c>
      <c r="C1496" s="163">
        <v>2494.5699743586001</v>
      </c>
      <c r="D1496" s="163">
        <v>10382.5400256414</v>
      </c>
      <c r="E1496" s="171" t="s">
        <v>172</v>
      </c>
    </row>
    <row r="1497" spans="1:5">
      <c r="A1497" s="167" t="s">
        <v>180</v>
      </c>
      <c r="B1497" s="159">
        <v>437880.12</v>
      </c>
      <c r="C1497" s="159">
        <v>71746.705926512106</v>
      </c>
      <c r="D1497" s="159">
        <v>366133.41407348786</v>
      </c>
    </row>
    <row r="1498" spans="1:5">
      <c r="A1498" s="167" t="s">
        <v>410</v>
      </c>
      <c r="B1498" s="159">
        <v>3853.65</v>
      </c>
      <c r="C1498" s="159">
        <v>4079.9408940564003</v>
      </c>
      <c r="D1498" s="159">
        <v>-226.29089405640019</v>
      </c>
    </row>
    <row r="1499" spans="1:5">
      <c r="A1499" s="167" t="s">
        <v>413</v>
      </c>
      <c r="B1499" s="159">
        <v>41425.96</v>
      </c>
      <c r="C1499" s="159">
        <v>44250.070413340705</v>
      </c>
      <c r="D1499" s="159">
        <v>-2824.1104133407034</v>
      </c>
    </row>
    <row r="1500" spans="1:5">
      <c r="A1500" s="167" t="s">
        <v>414</v>
      </c>
      <c r="B1500" s="159">
        <v>50</v>
      </c>
      <c r="C1500" s="159">
        <v>53.0878145</v>
      </c>
      <c r="D1500" s="159">
        <v>-3.0878145000000004</v>
      </c>
    </row>
    <row r="1501" spans="1:5">
      <c r="A1501" s="167" t="s">
        <v>457</v>
      </c>
      <c r="B1501" s="159">
        <v>27128.84</v>
      </c>
      <c r="C1501" s="159">
        <v>9127.8579464184004</v>
      </c>
      <c r="D1501" s="159">
        <v>18000.9820535816</v>
      </c>
    </row>
    <row r="1502" spans="1:5">
      <c r="A1502" s="167" t="s">
        <v>481</v>
      </c>
      <c r="B1502" s="159">
        <v>37180.910000000003</v>
      </c>
      <c r="C1502" s="159">
        <v>12510.010188366599</v>
      </c>
      <c r="D1502" s="159">
        <v>24670.899811633404</v>
      </c>
    </row>
    <row r="1503" spans="1:5">
      <c r="A1503" s="167" t="s">
        <v>371</v>
      </c>
      <c r="B1503" s="159">
        <v>0</v>
      </c>
      <c r="C1503" s="159">
        <v>0</v>
      </c>
      <c r="D1503" s="159">
        <v>0</v>
      </c>
    </row>
    <row r="1504" spans="1:5">
      <c r="A1504" s="167" t="s">
        <v>584</v>
      </c>
      <c r="B1504" s="159">
        <v>12500.73</v>
      </c>
      <c r="C1504" s="159">
        <v>4954.2043265186003</v>
      </c>
      <c r="D1504" s="159">
        <v>7546.5256734814002</v>
      </c>
    </row>
    <row r="1505" spans="1:4">
      <c r="A1505" s="167" t="s">
        <v>482</v>
      </c>
      <c r="B1505" s="159">
        <v>27652.5</v>
      </c>
      <c r="C1505" s="159">
        <v>9304.0502971499991</v>
      </c>
      <c r="D1505" s="159">
        <v>18348.449702850001</v>
      </c>
    </row>
    <row r="1506" spans="1:4">
      <c r="A1506" s="167" t="s">
        <v>585</v>
      </c>
      <c r="B1506" s="159">
        <v>19755.170000000002</v>
      </c>
      <c r="C1506" s="159">
        <v>5035.5215168363002</v>
      </c>
      <c r="D1506" s="159">
        <v>14719.648483163703</v>
      </c>
    </row>
    <row r="1507" spans="1:4">
      <c r="A1507" s="167" t="s">
        <v>486</v>
      </c>
      <c r="B1507" s="159">
        <v>31985.61</v>
      </c>
      <c r="C1507" s="159">
        <v>8153.0165209479001</v>
      </c>
      <c r="D1507" s="159">
        <v>23832.593479052099</v>
      </c>
    </row>
    <row r="1508" spans="1:4">
      <c r="A1508" s="167" t="s">
        <v>416</v>
      </c>
      <c r="B1508" s="159">
        <v>36294.050000000003</v>
      </c>
      <c r="C1508" s="159">
        <v>31764.504536895198</v>
      </c>
      <c r="D1508" s="159">
        <v>4529.5454631047978</v>
      </c>
    </row>
    <row r="1509" spans="1:4">
      <c r="A1509" s="167" t="s">
        <v>417</v>
      </c>
      <c r="B1509" s="159">
        <v>128172.5</v>
      </c>
      <c r="C1509" s="159">
        <v>5588.621404707701</v>
      </c>
      <c r="D1509" s="159">
        <v>122583.87859529231</v>
      </c>
    </row>
    <row r="1510" spans="1:4">
      <c r="A1510" s="167" t="s">
        <v>488</v>
      </c>
      <c r="B1510" s="159">
        <v>1132785.6199999999</v>
      </c>
      <c r="C1510" s="159">
        <v>282925.39914614643</v>
      </c>
      <c r="D1510" s="159">
        <v>849860.22085385339</v>
      </c>
    </row>
    <row r="1511" spans="1:4">
      <c r="A1511" s="167" t="s">
        <v>550</v>
      </c>
      <c r="B1511" s="159">
        <v>-358.28000000000003</v>
      </c>
      <c r="C1511" s="159">
        <v>-105.9361623268</v>
      </c>
      <c r="D1511" s="159">
        <v>-252.34383767320003</v>
      </c>
    </row>
    <row r="1512" spans="1:4">
      <c r="A1512" s="167" t="s">
        <v>460</v>
      </c>
      <c r="B1512" s="159">
        <v>104991.90000000001</v>
      </c>
      <c r="C1512" s="159">
        <v>18198.198780644998</v>
      </c>
      <c r="D1512" s="159">
        <v>86793.701219355018</v>
      </c>
    </row>
    <row r="1513" spans="1:4">
      <c r="A1513" s="167" t="s">
        <v>461</v>
      </c>
      <c r="B1513" s="159">
        <v>90706.49</v>
      </c>
      <c r="C1513" s="159">
        <v>21271.096411373201</v>
      </c>
      <c r="D1513" s="159">
        <v>69435.393588626801</v>
      </c>
    </row>
    <row r="1514" spans="1:4">
      <c r="A1514" s="167" t="s">
        <v>356</v>
      </c>
      <c r="B1514" s="159">
        <v>1767.15</v>
      </c>
      <c r="C1514" s="159">
        <v>1875.9339915135001</v>
      </c>
      <c r="D1514" s="159">
        <v>-108.7839915135001</v>
      </c>
    </row>
    <row r="1515" spans="1:4">
      <c r="A1515" s="167" t="s">
        <v>272</v>
      </c>
      <c r="B1515" s="159">
        <v>302544.2</v>
      </c>
      <c r="C1515" s="159">
        <v>313879.82510618388</v>
      </c>
      <c r="D1515" s="159">
        <v>-11335.625106183879</v>
      </c>
    </row>
    <row r="1516" spans="1:4">
      <c r="A1516" s="167" t="s">
        <v>586</v>
      </c>
      <c r="B1516" s="159">
        <v>280</v>
      </c>
      <c r="C1516" s="159">
        <v>298.05220480000003</v>
      </c>
      <c r="D1516" s="159">
        <v>-18.052204800000027</v>
      </c>
    </row>
    <row r="1517" spans="1:4">
      <c r="A1517" s="167" t="s">
        <v>587</v>
      </c>
      <c r="B1517" s="159">
        <v>14384</v>
      </c>
      <c r="C1517" s="159">
        <v>8652.7761819200005</v>
      </c>
      <c r="D1517" s="159">
        <v>5731.2238180799995</v>
      </c>
    </row>
    <row r="1518" spans="1:4">
      <c r="A1518" s="167" t="s">
        <v>421</v>
      </c>
      <c r="B1518" s="159">
        <v>47757.61</v>
      </c>
      <c r="C1518" s="159">
        <v>20562.825003256898</v>
      </c>
      <c r="D1518" s="159">
        <v>27194.784996743099</v>
      </c>
    </row>
    <row r="1519" spans="1:4">
      <c r="A1519" s="167" t="s">
        <v>588</v>
      </c>
      <c r="B1519" s="159">
        <v>46328.55</v>
      </c>
      <c r="C1519" s="159">
        <v>472.35894651750004</v>
      </c>
      <c r="D1519" s="159">
        <v>45856.1910534825</v>
      </c>
    </row>
    <row r="1520" spans="1:4">
      <c r="A1520" s="167" t="s">
        <v>422</v>
      </c>
      <c r="B1520" s="159">
        <v>302231.52</v>
      </c>
      <c r="C1520" s="159">
        <v>27733.580300304002</v>
      </c>
      <c r="D1520" s="159">
        <v>274497.93969969603</v>
      </c>
    </row>
    <row r="1521" spans="1:5">
      <c r="A1521" s="167" t="s">
        <v>423</v>
      </c>
      <c r="B1521" s="159">
        <v>39583.19</v>
      </c>
      <c r="C1521" s="159">
        <v>11083.271881903001</v>
      </c>
      <c r="D1521" s="159">
        <v>28499.918118097001</v>
      </c>
    </row>
    <row r="1522" spans="1:5">
      <c r="A1522" s="167" t="s">
        <v>328</v>
      </c>
      <c r="B1522" s="159">
        <v>17504.73</v>
      </c>
      <c r="C1522" s="159">
        <v>3474.1870443909002</v>
      </c>
      <c r="D1522" s="159">
        <v>14030.5429556091</v>
      </c>
    </row>
    <row r="1523" spans="1:5">
      <c r="A1523" s="167" t="s">
        <v>254</v>
      </c>
      <c r="B1523" s="159">
        <v>85098.71</v>
      </c>
      <c r="C1523" s="159">
        <v>61718.081092486202</v>
      </c>
      <c r="D1523" s="159">
        <v>23380.628907513797</v>
      </c>
    </row>
    <row r="1524" spans="1:5">
      <c r="A1524" s="167" t="s">
        <v>184</v>
      </c>
      <c r="B1524" s="159">
        <v>16562.2</v>
      </c>
      <c r="C1524" s="159">
        <v>3546.1819973560005</v>
      </c>
      <c r="D1524" s="159">
        <v>13016.018002643999</v>
      </c>
    </row>
    <row r="1525" spans="1:5">
      <c r="A1525" s="167" t="s">
        <v>426</v>
      </c>
      <c r="B1525" s="159">
        <v>0</v>
      </c>
      <c r="C1525" s="159">
        <v>0</v>
      </c>
      <c r="D1525" s="159">
        <v>0</v>
      </c>
    </row>
    <row r="1526" spans="1:5">
      <c r="A1526" s="167" t="s">
        <v>185</v>
      </c>
      <c r="B1526" s="159">
        <v>25495.119999999999</v>
      </c>
      <c r="C1526" s="159">
        <v>1821.6179106104</v>
      </c>
      <c r="D1526" s="159">
        <v>23673.5020893896</v>
      </c>
    </row>
    <row r="1527" spans="1:5">
      <c r="A1527" s="167" t="s">
        <v>589</v>
      </c>
      <c r="B1527" s="159">
        <v>2888.68</v>
      </c>
      <c r="C1527" s="159">
        <v>971.93468989680002</v>
      </c>
      <c r="D1527" s="159">
        <v>1916.7453101031997</v>
      </c>
    </row>
    <row r="1528" spans="1:5">
      <c r="A1528" s="167" t="s">
        <v>186</v>
      </c>
      <c r="B1528" s="159">
        <v>165655.36000000002</v>
      </c>
      <c r="C1528" s="159">
        <v>11836.020805731201</v>
      </c>
      <c r="D1528" s="159">
        <v>153819.3391942688</v>
      </c>
    </row>
    <row r="1529" spans="1:5">
      <c r="A1529" s="167" t="s">
        <v>187</v>
      </c>
      <c r="B1529" s="159">
        <v>888437.11999999976</v>
      </c>
      <c r="C1529" s="159">
        <v>121859.92293616048</v>
      </c>
      <c r="D1529" s="159">
        <v>766577.19706383941</v>
      </c>
    </row>
    <row r="1530" spans="1:5">
      <c r="A1530" s="167" t="s">
        <v>133</v>
      </c>
      <c r="B1530" s="159">
        <v>453817.7</v>
      </c>
      <c r="C1530" s="159">
        <v>41643.537459790001</v>
      </c>
      <c r="D1530" s="159">
        <v>412174.16254021</v>
      </c>
    </row>
    <row r="1531" spans="1:5">
      <c r="A1531" s="167" t="s">
        <v>330</v>
      </c>
      <c r="B1531" s="159">
        <v>272453.33</v>
      </c>
      <c r="C1531" s="159">
        <v>68342.307810086204</v>
      </c>
      <c r="D1531" s="159">
        <v>204111.02218991381</v>
      </c>
    </row>
    <row r="1532" spans="1:5">
      <c r="A1532" s="167" t="s">
        <v>429</v>
      </c>
      <c r="B1532" s="159">
        <v>0</v>
      </c>
      <c r="C1532" s="159">
        <v>0</v>
      </c>
      <c r="D1532" s="159">
        <v>0</v>
      </c>
    </row>
    <row r="1533" spans="1:5">
      <c r="A1533" s="167" t="s">
        <v>469</v>
      </c>
      <c r="B1533" s="159">
        <v>85679.37</v>
      </c>
      <c r="C1533" s="159">
        <v>30575.107297381503</v>
      </c>
      <c r="D1533" s="159">
        <v>55104.262702618493</v>
      </c>
    </row>
    <row r="1534" spans="1:5">
      <c r="A1534" s="170" t="s">
        <v>432</v>
      </c>
      <c r="B1534" s="163">
        <v>16802.52</v>
      </c>
      <c r="C1534" s="163">
        <v>17885.8147578432</v>
      </c>
      <c r="D1534" s="163">
        <v>-1083.2947578431995</v>
      </c>
      <c r="E1534" s="171" t="s">
        <v>172</v>
      </c>
    </row>
    <row r="1535" spans="1:5">
      <c r="A1535" s="170" t="s">
        <v>590</v>
      </c>
      <c r="B1535" s="163">
        <v>7899.6600000000008</v>
      </c>
      <c r="C1535" s="163">
        <v>8396.6326561500009</v>
      </c>
      <c r="D1535" s="163">
        <v>-496.97265614999992</v>
      </c>
      <c r="E1535" s="171" t="s">
        <v>172</v>
      </c>
    </row>
    <row r="1536" spans="1:5">
      <c r="A1536" s="167" t="s">
        <v>433</v>
      </c>
      <c r="B1536" s="159">
        <v>28542.870000000003</v>
      </c>
      <c r="C1536" s="159">
        <v>30609.6273344406</v>
      </c>
      <c r="D1536" s="159">
        <v>-2066.7573344405992</v>
      </c>
    </row>
    <row r="1537" spans="1:4">
      <c r="A1537" s="167" t="s">
        <v>512</v>
      </c>
      <c r="B1537" s="159">
        <v>59754.79</v>
      </c>
      <c r="C1537" s="159">
        <v>15231.280256208101</v>
      </c>
      <c r="D1537" s="159">
        <v>44523.509743791903</v>
      </c>
    </row>
    <row r="1538" spans="1:4">
      <c r="A1538" s="167" t="s">
        <v>331</v>
      </c>
      <c r="B1538" s="159">
        <v>190319.57</v>
      </c>
      <c r="C1538" s="159">
        <v>48511.771339352301</v>
      </c>
      <c r="D1538" s="159">
        <v>141807.79866064771</v>
      </c>
    </row>
    <row r="1539" spans="1:4">
      <c r="A1539" s="167" t="s">
        <v>276</v>
      </c>
      <c r="B1539" s="159">
        <v>271679.37</v>
      </c>
      <c r="C1539" s="159">
        <v>24930.032525498998</v>
      </c>
      <c r="D1539" s="159">
        <v>246749.33747450099</v>
      </c>
    </row>
    <row r="1540" spans="1:4">
      <c r="A1540" s="167" t="s">
        <v>434</v>
      </c>
      <c r="B1540" s="159">
        <v>68579.790000000008</v>
      </c>
      <c r="C1540" s="159">
        <v>44572.215205538203</v>
      </c>
      <c r="D1540" s="159">
        <v>24007.574794461805</v>
      </c>
    </row>
    <row r="1541" spans="1:4">
      <c r="A1541" s="167" t="s">
        <v>591</v>
      </c>
      <c r="B1541" s="159">
        <v>112293.98</v>
      </c>
      <c r="C1541" s="159">
        <v>28623.3301207322</v>
      </c>
      <c r="D1541" s="159">
        <v>83670.649879267788</v>
      </c>
    </row>
    <row r="1542" spans="1:4">
      <c r="A1542" s="167" t="s">
        <v>592</v>
      </c>
      <c r="B1542" s="159">
        <v>11592.89</v>
      </c>
      <c r="C1542" s="159">
        <v>12420.911967348202</v>
      </c>
      <c r="D1542" s="159">
        <v>-828.02196734820154</v>
      </c>
    </row>
    <row r="1543" spans="1:4">
      <c r="A1543" s="167" t="s">
        <v>593</v>
      </c>
      <c r="B1543" s="159">
        <v>12970.76</v>
      </c>
      <c r="C1543" s="159">
        <v>4662.0208783036005</v>
      </c>
      <c r="D1543" s="159">
        <v>8308.7391216963988</v>
      </c>
    </row>
    <row r="1544" spans="1:4">
      <c r="A1544" s="167" t="s">
        <v>438</v>
      </c>
      <c r="B1544" s="159">
        <v>0</v>
      </c>
      <c r="C1544" s="159">
        <v>128.47424500000034</v>
      </c>
      <c r="D1544" s="159">
        <v>-128.47424500000034</v>
      </c>
    </row>
    <row r="1545" spans="1:4">
      <c r="A1545" s="167" t="s">
        <v>497</v>
      </c>
      <c r="B1545" s="159">
        <v>24315.34</v>
      </c>
      <c r="C1545" s="159">
        <v>23378.9132246878</v>
      </c>
      <c r="D1545" s="159">
        <v>936.42677531220261</v>
      </c>
    </row>
    <row r="1546" spans="1:4">
      <c r="A1546" s="167" t="s">
        <v>442</v>
      </c>
      <c r="B1546" s="159">
        <v>9511.91</v>
      </c>
      <c r="C1546" s="159">
        <v>9873.0731930564016</v>
      </c>
      <c r="D1546" s="159">
        <v>-361.16319305640081</v>
      </c>
    </row>
    <row r="1547" spans="1:4">
      <c r="A1547" s="167" t="s">
        <v>190</v>
      </c>
      <c r="B1547" s="159">
        <v>20828.59</v>
      </c>
      <c r="C1547" s="159">
        <v>3029.9035345930001</v>
      </c>
      <c r="D1547" s="159">
        <v>17798.686465407001</v>
      </c>
    </row>
    <row r="1548" spans="1:4">
      <c r="A1548" s="166" t="s">
        <v>594</v>
      </c>
      <c r="B1548" s="159">
        <v>189064.39</v>
      </c>
      <c r="C1548" s="159">
        <v>164027.22011795279</v>
      </c>
      <c r="D1548" s="159">
        <v>25037.169882047205</v>
      </c>
    </row>
    <row r="1549" spans="1:4">
      <c r="A1549" s="167" t="s">
        <v>165</v>
      </c>
      <c r="B1549" s="159">
        <v>5226.71</v>
      </c>
      <c r="C1549" s="159">
        <v>5382.3692115978993</v>
      </c>
      <c r="D1549" s="159">
        <v>-155.65921159789923</v>
      </c>
    </row>
    <row r="1550" spans="1:4">
      <c r="A1550" s="167" t="s">
        <v>166</v>
      </c>
      <c r="B1550" s="159">
        <v>22954.100000000002</v>
      </c>
      <c r="C1550" s="159">
        <v>702.11014053700001</v>
      </c>
      <c r="D1550" s="159">
        <v>22251.989859463003</v>
      </c>
    </row>
    <row r="1551" spans="1:4">
      <c r="A1551" s="167" t="s">
        <v>348</v>
      </c>
      <c r="B1551" s="159">
        <v>0</v>
      </c>
      <c r="C1551" s="159">
        <v>0</v>
      </c>
      <c r="D1551" s="159">
        <v>0</v>
      </c>
    </row>
    <row r="1552" spans="1:4">
      <c r="A1552" s="167" t="s">
        <v>349</v>
      </c>
      <c r="B1552" s="159">
        <v>0</v>
      </c>
      <c r="C1552" s="159">
        <v>0</v>
      </c>
      <c r="D1552" s="159">
        <v>0</v>
      </c>
    </row>
    <row r="1553" spans="1:5">
      <c r="A1553" s="167" t="s">
        <v>379</v>
      </c>
      <c r="B1553" s="159">
        <v>25561.02</v>
      </c>
      <c r="C1553" s="159">
        <v>26322.265261519802</v>
      </c>
      <c r="D1553" s="159">
        <v>-761.24526151980172</v>
      </c>
    </row>
    <row r="1554" spans="1:5">
      <c r="A1554" s="167" t="s">
        <v>381</v>
      </c>
      <c r="B1554" s="159">
        <v>3512.34</v>
      </c>
      <c r="C1554" s="159">
        <v>2816.2773139644</v>
      </c>
      <c r="D1554" s="159">
        <v>696.06268603560011</v>
      </c>
    </row>
    <row r="1555" spans="1:5">
      <c r="A1555" s="167" t="s">
        <v>383</v>
      </c>
      <c r="B1555" s="159">
        <v>139.47</v>
      </c>
      <c r="C1555" s="159">
        <v>143.62362441030001</v>
      </c>
      <c r="D1555" s="159">
        <v>-4.1536244103000115</v>
      </c>
    </row>
    <row r="1556" spans="1:5">
      <c r="A1556" s="167" t="s">
        <v>388</v>
      </c>
      <c r="B1556" s="159">
        <v>9945.17</v>
      </c>
      <c r="C1556" s="159">
        <v>10269.297868395301</v>
      </c>
      <c r="D1556" s="159">
        <v>-324.12786839530054</v>
      </c>
    </row>
    <row r="1557" spans="1:5">
      <c r="A1557" s="167" t="s">
        <v>396</v>
      </c>
      <c r="B1557" s="159">
        <v>1135.8500000000001</v>
      </c>
      <c r="C1557" s="159">
        <v>1169.6773054165001</v>
      </c>
      <c r="D1557" s="159">
        <v>-33.827305416499939</v>
      </c>
    </row>
    <row r="1558" spans="1:5">
      <c r="A1558" s="170" t="s">
        <v>400</v>
      </c>
      <c r="B1558" s="163">
        <v>1563.1200000000001</v>
      </c>
      <c r="C1558" s="163">
        <v>1609.6720426488</v>
      </c>
      <c r="D1558" s="163">
        <v>-46.552042648799898</v>
      </c>
      <c r="E1558" s="171" t="s">
        <v>172</v>
      </c>
    </row>
    <row r="1559" spans="1:5">
      <c r="A1559" s="167" t="s">
        <v>107</v>
      </c>
      <c r="B1559" s="159">
        <v>0</v>
      </c>
      <c r="C1559" s="159">
        <v>0</v>
      </c>
      <c r="D1559" s="159">
        <v>0</v>
      </c>
    </row>
    <row r="1560" spans="1:5">
      <c r="A1560" s="167" t="s">
        <v>408</v>
      </c>
      <c r="B1560" s="159">
        <v>1000.52</v>
      </c>
      <c r="C1560" s="159">
        <v>1030.3169763747999</v>
      </c>
      <c r="D1560" s="159">
        <v>-29.796976374799897</v>
      </c>
    </row>
    <row r="1561" spans="1:5">
      <c r="A1561" s="167" t="s">
        <v>180</v>
      </c>
      <c r="B1561" s="159">
        <v>4118.29</v>
      </c>
      <c r="C1561" s="159">
        <v>4240.9388124521001</v>
      </c>
      <c r="D1561" s="159">
        <v>-122.64881245210017</v>
      </c>
    </row>
    <row r="1562" spans="1:5">
      <c r="A1562" s="167" t="s">
        <v>477</v>
      </c>
      <c r="B1562" s="159">
        <v>19962.47</v>
      </c>
      <c r="C1562" s="159">
        <v>20556.982100680299</v>
      </c>
      <c r="D1562" s="159">
        <v>-594.51210068029832</v>
      </c>
    </row>
    <row r="1563" spans="1:5">
      <c r="A1563" s="167" t="s">
        <v>410</v>
      </c>
      <c r="B1563" s="159">
        <v>1043.0899999999999</v>
      </c>
      <c r="C1563" s="159">
        <v>1074.1547744041002</v>
      </c>
      <c r="D1563" s="159">
        <v>-31.064774404100262</v>
      </c>
    </row>
    <row r="1564" spans="1:5">
      <c r="A1564" s="167" t="s">
        <v>411</v>
      </c>
      <c r="B1564" s="159">
        <v>2571.56</v>
      </c>
      <c r="C1564" s="159">
        <v>2648.1448884244001</v>
      </c>
      <c r="D1564" s="159">
        <v>-76.584888424400106</v>
      </c>
    </row>
    <row r="1565" spans="1:5">
      <c r="A1565" s="167" t="s">
        <v>412</v>
      </c>
      <c r="B1565" s="159">
        <v>2723.36</v>
      </c>
      <c r="C1565" s="159">
        <v>2804.4657186064001</v>
      </c>
      <c r="D1565" s="159">
        <v>-81.105718606399932</v>
      </c>
    </row>
    <row r="1566" spans="1:5">
      <c r="A1566" s="167" t="s">
        <v>413</v>
      </c>
      <c r="B1566" s="159">
        <v>24645.8</v>
      </c>
      <c r="C1566" s="159">
        <v>25379.788646241999</v>
      </c>
      <c r="D1566" s="159">
        <v>-733.98864624199996</v>
      </c>
    </row>
    <row r="1567" spans="1:5">
      <c r="A1567" s="167" t="s">
        <v>414</v>
      </c>
      <c r="B1567" s="159">
        <v>10227.48</v>
      </c>
      <c r="C1567" s="159">
        <v>10532.069593345199</v>
      </c>
      <c r="D1567" s="159">
        <v>-304.58959334519932</v>
      </c>
    </row>
    <row r="1568" spans="1:5">
      <c r="A1568" s="167" t="s">
        <v>415</v>
      </c>
      <c r="B1568" s="159">
        <v>670.45</v>
      </c>
      <c r="C1568" s="159">
        <v>690.4169999705</v>
      </c>
      <c r="D1568" s="159">
        <v>-19.966999970499955</v>
      </c>
    </row>
    <row r="1569" spans="1:5">
      <c r="A1569" s="167" t="s">
        <v>416</v>
      </c>
      <c r="B1569" s="159">
        <v>6059.66</v>
      </c>
      <c r="C1569" s="159">
        <v>6240.1257036934003</v>
      </c>
      <c r="D1569" s="159">
        <v>-180.46570369340043</v>
      </c>
    </row>
    <row r="1570" spans="1:5">
      <c r="A1570" s="167" t="s">
        <v>459</v>
      </c>
      <c r="B1570" s="159">
        <v>492.05</v>
      </c>
      <c r="C1570" s="159">
        <v>436.46777121350004</v>
      </c>
      <c r="D1570" s="159">
        <v>55.582228786499968</v>
      </c>
    </row>
    <row r="1571" spans="1:5">
      <c r="A1571" s="167" t="s">
        <v>356</v>
      </c>
      <c r="B1571" s="159">
        <v>873.1</v>
      </c>
      <c r="C1571" s="159">
        <v>899.10221891900005</v>
      </c>
      <c r="D1571" s="159">
        <v>-26.002218919000029</v>
      </c>
    </row>
    <row r="1572" spans="1:5">
      <c r="A1572" s="167" t="s">
        <v>467</v>
      </c>
      <c r="B1572" s="159">
        <v>1146.02</v>
      </c>
      <c r="C1572" s="159">
        <v>1180.1501831698001</v>
      </c>
      <c r="D1572" s="159">
        <v>-34.130183169800148</v>
      </c>
    </row>
    <row r="1573" spans="1:5">
      <c r="A1573" s="170" t="s">
        <v>432</v>
      </c>
      <c r="B1573" s="163">
        <v>16713.670000000002</v>
      </c>
      <c r="C1573" s="163">
        <v>17211.427995968301</v>
      </c>
      <c r="D1573" s="163">
        <v>-497.75799596829893</v>
      </c>
      <c r="E1573" s="171" t="s">
        <v>172</v>
      </c>
    </row>
    <row r="1574" spans="1:5">
      <c r="A1574" s="167" t="s">
        <v>434</v>
      </c>
      <c r="B1574" s="159">
        <v>8448.91</v>
      </c>
      <c r="C1574" s="159">
        <v>3704.1863302380002</v>
      </c>
      <c r="D1574" s="159">
        <v>4744.7236697619992</v>
      </c>
    </row>
    <row r="1575" spans="1:5">
      <c r="A1575" s="167" t="s">
        <v>438</v>
      </c>
      <c r="B1575" s="159">
        <v>15372.18</v>
      </c>
      <c r="C1575" s="159">
        <v>13937.094988340999</v>
      </c>
      <c r="D1575" s="159">
        <v>1435.085011659</v>
      </c>
    </row>
    <row r="1576" spans="1:5">
      <c r="A1576" s="167" t="s">
        <v>442</v>
      </c>
      <c r="B1576" s="159">
        <v>1679.76</v>
      </c>
      <c r="C1576" s="159">
        <v>1729.7857556423999</v>
      </c>
      <c r="D1576" s="159">
        <v>-50.025755642399872</v>
      </c>
    </row>
    <row r="1577" spans="1:5">
      <c r="A1577" s="167" t="s">
        <v>190</v>
      </c>
      <c r="B1577" s="159">
        <v>1278.24</v>
      </c>
      <c r="C1577" s="159">
        <v>1316.3078917775999</v>
      </c>
      <c r="D1577" s="159">
        <v>-38.067891777599925</v>
      </c>
    </row>
    <row r="1578" spans="1:5">
      <c r="A1578" s="166" t="s">
        <v>595</v>
      </c>
      <c r="B1578" s="159">
        <v>0</v>
      </c>
      <c r="C1578" s="159">
        <v>0</v>
      </c>
      <c r="D1578" s="159">
        <v>0</v>
      </c>
    </row>
    <row r="1579" spans="1:5">
      <c r="A1579" s="167" t="s">
        <v>165</v>
      </c>
      <c r="B1579" s="159">
        <v>0</v>
      </c>
      <c r="C1579" s="159">
        <v>0</v>
      </c>
      <c r="D1579" s="159">
        <v>0</v>
      </c>
    </row>
    <row r="1580" spans="1:5">
      <c r="A1580" s="167" t="s">
        <v>378</v>
      </c>
      <c r="B1580" s="159">
        <v>0</v>
      </c>
      <c r="C1580" s="159">
        <v>0</v>
      </c>
      <c r="D1580" s="159">
        <v>0</v>
      </c>
    </row>
    <row r="1581" spans="1:5">
      <c r="A1581" s="167" t="s">
        <v>379</v>
      </c>
      <c r="B1581" s="159">
        <v>0</v>
      </c>
      <c r="C1581" s="159">
        <v>0</v>
      </c>
      <c r="D1581" s="159">
        <v>0</v>
      </c>
    </row>
    <row r="1582" spans="1:5">
      <c r="A1582" s="167" t="s">
        <v>381</v>
      </c>
      <c r="B1582" s="159">
        <v>0</v>
      </c>
      <c r="C1582" s="159">
        <v>0</v>
      </c>
      <c r="D1582" s="159">
        <v>0</v>
      </c>
    </row>
    <row r="1583" spans="1:5">
      <c r="A1583" s="167" t="s">
        <v>383</v>
      </c>
      <c r="B1583" s="159">
        <v>0</v>
      </c>
      <c r="C1583" s="159">
        <v>0</v>
      </c>
      <c r="D1583" s="159">
        <v>0</v>
      </c>
    </row>
    <row r="1584" spans="1:5">
      <c r="A1584" s="167" t="s">
        <v>389</v>
      </c>
      <c r="B1584" s="159">
        <v>0</v>
      </c>
      <c r="C1584" s="159">
        <v>0</v>
      </c>
      <c r="D1584" s="159">
        <v>0</v>
      </c>
    </row>
    <row r="1585" spans="1:4">
      <c r="A1585" s="167" t="s">
        <v>393</v>
      </c>
      <c r="B1585" s="159">
        <v>0</v>
      </c>
      <c r="C1585" s="159">
        <v>0</v>
      </c>
      <c r="D1585" s="159">
        <v>0</v>
      </c>
    </row>
    <row r="1586" spans="1:4">
      <c r="A1586" s="167" t="s">
        <v>396</v>
      </c>
      <c r="B1586" s="159">
        <v>0</v>
      </c>
      <c r="C1586" s="159">
        <v>0</v>
      </c>
      <c r="D1586" s="159">
        <v>0</v>
      </c>
    </row>
    <row r="1587" spans="1:4">
      <c r="A1587" s="167" t="s">
        <v>400</v>
      </c>
      <c r="B1587" s="159">
        <v>0</v>
      </c>
      <c r="C1587" s="159">
        <v>0</v>
      </c>
      <c r="D1587" s="159">
        <v>0</v>
      </c>
    </row>
    <row r="1588" spans="1:4">
      <c r="A1588" s="167" t="s">
        <v>177</v>
      </c>
      <c r="B1588" s="159">
        <v>0</v>
      </c>
      <c r="C1588" s="159">
        <v>0</v>
      </c>
      <c r="D1588" s="159">
        <v>0</v>
      </c>
    </row>
    <row r="1589" spans="1:4">
      <c r="A1589" s="167" t="s">
        <v>408</v>
      </c>
      <c r="B1589" s="159">
        <v>0</v>
      </c>
      <c r="C1589" s="159">
        <v>0</v>
      </c>
      <c r="D1589" s="159">
        <v>0</v>
      </c>
    </row>
    <row r="1590" spans="1:4">
      <c r="A1590" s="167" t="s">
        <v>180</v>
      </c>
      <c r="B1590" s="159">
        <v>0</v>
      </c>
      <c r="C1590" s="159">
        <v>0</v>
      </c>
      <c r="D1590" s="159">
        <v>0</v>
      </c>
    </row>
    <row r="1591" spans="1:4">
      <c r="A1591" s="167" t="s">
        <v>129</v>
      </c>
      <c r="B1591" s="159">
        <v>0</v>
      </c>
      <c r="C1591" s="159">
        <v>0</v>
      </c>
      <c r="D1591" s="159">
        <v>0</v>
      </c>
    </row>
    <row r="1592" spans="1:4">
      <c r="A1592" s="167" t="s">
        <v>413</v>
      </c>
      <c r="B1592" s="159">
        <v>0</v>
      </c>
      <c r="C1592" s="159">
        <v>0</v>
      </c>
      <c r="D1592" s="159">
        <v>0</v>
      </c>
    </row>
    <row r="1593" spans="1:4">
      <c r="A1593" s="167" t="s">
        <v>414</v>
      </c>
      <c r="B1593" s="159">
        <v>0</v>
      </c>
      <c r="C1593" s="159">
        <v>0</v>
      </c>
      <c r="D1593" s="159">
        <v>0</v>
      </c>
    </row>
    <row r="1594" spans="1:4">
      <c r="A1594" s="167" t="s">
        <v>416</v>
      </c>
      <c r="B1594" s="159">
        <v>0</v>
      </c>
      <c r="C1594" s="159">
        <v>0</v>
      </c>
      <c r="D1594" s="159">
        <v>0</v>
      </c>
    </row>
    <row r="1595" spans="1:4">
      <c r="A1595" s="167" t="s">
        <v>417</v>
      </c>
      <c r="B1595" s="159">
        <v>0</v>
      </c>
      <c r="C1595" s="159">
        <v>0</v>
      </c>
      <c r="D1595" s="159">
        <v>0</v>
      </c>
    </row>
    <row r="1596" spans="1:4">
      <c r="A1596" s="167" t="s">
        <v>356</v>
      </c>
      <c r="B1596" s="159">
        <v>0</v>
      </c>
      <c r="C1596" s="159">
        <v>0</v>
      </c>
      <c r="D1596" s="159">
        <v>0</v>
      </c>
    </row>
    <row r="1597" spans="1:4">
      <c r="A1597" s="167" t="s">
        <v>272</v>
      </c>
      <c r="B1597" s="159">
        <v>0</v>
      </c>
      <c r="C1597" s="159">
        <v>0</v>
      </c>
      <c r="D1597" s="159">
        <v>0</v>
      </c>
    </row>
    <row r="1598" spans="1:4">
      <c r="A1598" s="167" t="s">
        <v>420</v>
      </c>
      <c r="B1598" s="159">
        <v>0</v>
      </c>
      <c r="C1598" s="159">
        <v>0</v>
      </c>
      <c r="D1598" s="159">
        <v>0</v>
      </c>
    </row>
    <row r="1599" spans="1:4">
      <c r="A1599" s="167" t="s">
        <v>254</v>
      </c>
      <c r="B1599" s="159">
        <v>0</v>
      </c>
      <c r="C1599" s="159">
        <v>0</v>
      </c>
      <c r="D1599" s="159">
        <v>0</v>
      </c>
    </row>
    <row r="1600" spans="1:4">
      <c r="A1600" s="167" t="s">
        <v>428</v>
      </c>
      <c r="B1600" s="159">
        <v>0</v>
      </c>
      <c r="C1600" s="159">
        <v>0</v>
      </c>
      <c r="D1600" s="159">
        <v>0</v>
      </c>
    </row>
    <row r="1601" spans="1:4">
      <c r="A1601" s="167" t="s">
        <v>433</v>
      </c>
      <c r="B1601" s="159">
        <v>0</v>
      </c>
      <c r="C1601" s="159">
        <v>0</v>
      </c>
      <c r="D1601" s="159">
        <v>0</v>
      </c>
    </row>
    <row r="1602" spans="1:4">
      <c r="A1602" s="167" t="s">
        <v>434</v>
      </c>
      <c r="B1602" s="159">
        <v>0</v>
      </c>
      <c r="C1602" s="159">
        <v>0</v>
      </c>
      <c r="D1602" s="159">
        <v>0</v>
      </c>
    </row>
    <row r="1603" spans="1:4">
      <c r="A1603" s="167" t="s">
        <v>596</v>
      </c>
      <c r="B1603" s="159">
        <v>0</v>
      </c>
      <c r="C1603" s="159">
        <v>0</v>
      </c>
      <c r="D1603" s="159">
        <v>0</v>
      </c>
    </row>
    <row r="1604" spans="1:4">
      <c r="A1604" s="166" t="s">
        <v>597</v>
      </c>
      <c r="B1604" s="159">
        <v>18937.240000000002</v>
      </c>
      <c r="C1604" s="159">
        <v>4440.8714062831996</v>
      </c>
      <c r="D1604" s="159">
        <v>14496.368593716801</v>
      </c>
    </row>
    <row r="1605" spans="1:4">
      <c r="A1605" s="167" t="s">
        <v>173</v>
      </c>
      <c r="B1605" s="159">
        <v>18937.240000000002</v>
      </c>
      <c r="C1605" s="159">
        <v>4440.8714062831996</v>
      </c>
      <c r="D1605" s="159">
        <v>14496.368593716801</v>
      </c>
    </row>
    <row r="1606" spans="1:4">
      <c r="A1606" s="167" t="s">
        <v>107</v>
      </c>
      <c r="B1606" s="159">
        <v>0</v>
      </c>
      <c r="C1606" s="159">
        <v>0</v>
      </c>
      <c r="D1606" s="159">
        <v>0</v>
      </c>
    </row>
    <row r="1607" spans="1:4">
      <c r="A1607" s="167" t="s">
        <v>130</v>
      </c>
      <c r="B1607" s="159">
        <v>0</v>
      </c>
      <c r="C1607" s="159">
        <v>0</v>
      </c>
      <c r="D1607" s="159">
        <v>0</v>
      </c>
    </row>
    <row r="1608" spans="1:4">
      <c r="A1608" s="167" t="s">
        <v>153</v>
      </c>
      <c r="B1608" s="159">
        <v>0</v>
      </c>
      <c r="C1608" s="159">
        <v>0</v>
      </c>
      <c r="D1608" s="159">
        <v>0</v>
      </c>
    </row>
    <row r="1609" spans="1:4">
      <c r="A1609" s="166" t="s">
        <v>598</v>
      </c>
      <c r="B1609" s="159">
        <v>0</v>
      </c>
      <c r="C1609" s="159">
        <v>0</v>
      </c>
      <c r="D1609" s="159">
        <v>0</v>
      </c>
    </row>
    <row r="1610" spans="1:4">
      <c r="A1610" s="167" t="s">
        <v>254</v>
      </c>
      <c r="B1610" s="159">
        <v>0</v>
      </c>
      <c r="C1610" s="159">
        <v>0</v>
      </c>
      <c r="D1610" s="159">
        <v>0</v>
      </c>
    </row>
    <row r="1611" spans="1:4">
      <c r="A1611" s="167" t="s">
        <v>186</v>
      </c>
      <c r="B1611" s="159">
        <v>0</v>
      </c>
      <c r="C1611" s="159">
        <v>0</v>
      </c>
      <c r="D1611" s="159">
        <v>0</v>
      </c>
    </row>
    <row r="1612" spans="1:4">
      <c r="A1612" s="166" t="s">
        <v>599</v>
      </c>
      <c r="B1612" s="159">
        <v>0</v>
      </c>
      <c r="C1612" s="159">
        <v>0</v>
      </c>
      <c r="D1612" s="159">
        <v>0</v>
      </c>
    </row>
    <row r="1613" spans="1:4">
      <c r="A1613" s="167" t="s">
        <v>348</v>
      </c>
      <c r="B1613" s="159">
        <v>0</v>
      </c>
      <c r="C1613" s="159">
        <v>0</v>
      </c>
      <c r="D1613" s="159">
        <v>0</v>
      </c>
    </row>
    <row r="1614" spans="1:4">
      <c r="A1614" s="167" t="s">
        <v>349</v>
      </c>
      <c r="B1614" s="159">
        <v>0</v>
      </c>
      <c r="C1614" s="159">
        <v>0</v>
      </c>
      <c r="D1614" s="159">
        <v>0</v>
      </c>
    </row>
    <row r="1615" spans="1:4">
      <c r="A1615" s="167" t="s">
        <v>170</v>
      </c>
      <c r="B1615" s="159">
        <v>0</v>
      </c>
      <c r="C1615" s="159">
        <v>0</v>
      </c>
      <c r="D1615" s="159">
        <v>0</v>
      </c>
    </row>
    <row r="1616" spans="1:4">
      <c r="A1616" s="167" t="s">
        <v>388</v>
      </c>
      <c r="B1616" s="159">
        <v>0</v>
      </c>
      <c r="C1616" s="159">
        <v>0</v>
      </c>
      <c r="D1616" s="159">
        <v>0</v>
      </c>
    </row>
    <row r="1617" spans="1:5">
      <c r="A1617" s="167" t="s">
        <v>392</v>
      </c>
      <c r="B1617" s="159">
        <v>0</v>
      </c>
      <c r="C1617" s="159">
        <v>0</v>
      </c>
      <c r="D1617" s="159">
        <v>0</v>
      </c>
    </row>
    <row r="1618" spans="1:5">
      <c r="A1618" s="167" t="s">
        <v>177</v>
      </c>
      <c r="B1618" s="159">
        <v>0</v>
      </c>
      <c r="C1618" s="159">
        <v>0</v>
      </c>
      <c r="D1618" s="159">
        <v>0</v>
      </c>
    </row>
    <row r="1619" spans="1:5">
      <c r="A1619" s="167" t="s">
        <v>180</v>
      </c>
      <c r="B1619" s="159">
        <v>0</v>
      </c>
      <c r="C1619" s="159">
        <v>0</v>
      </c>
      <c r="D1619" s="159">
        <v>0</v>
      </c>
    </row>
    <row r="1620" spans="1:5">
      <c r="A1620" s="167" t="s">
        <v>130</v>
      </c>
      <c r="B1620" s="159">
        <v>0</v>
      </c>
      <c r="C1620" s="159">
        <v>0</v>
      </c>
      <c r="D1620" s="159">
        <v>0</v>
      </c>
    </row>
    <row r="1621" spans="1:5">
      <c r="A1621" s="167" t="s">
        <v>413</v>
      </c>
      <c r="B1621" s="159">
        <v>0</v>
      </c>
      <c r="C1621" s="159">
        <v>0</v>
      </c>
      <c r="D1621" s="159">
        <v>0</v>
      </c>
    </row>
    <row r="1622" spans="1:5">
      <c r="A1622" s="167" t="s">
        <v>414</v>
      </c>
      <c r="B1622" s="159">
        <v>0</v>
      </c>
      <c r="C1622" s="159">
        <v>0</v>
      </c>
      <c r="D1622" s="159">
        <v>0</v>
      </c>
    </row>
    <row r="1623" spans="1:5">
      <c r="A1623" s="166" t="s">
        <v>600</v>
      </c>
      <c r="B1623" s="159">
        <v>4729561.7299999995</v>
      </c>
      <c r="C1623" s="159">
        <v>1154971.201752157</v>
      </c>
      <c r="D1623" s="159">
        <v>3574590.5282478435</v>
      </c>
    </row>
    <row r="1624" spans="1:5">
      <c r="A1624" s="167" t="s">
        <v>161</v>
      </c>
      <c r="B1624" s="159">
        <v>0</v>
      </c>
      <c r="C1624" s="159">
        <v>0</v>
      </c>
      <c r="D1624" s="159">
        <v>0</v>
      </c>
    </row>
    <row r="1625" spans="1:5">
      <c r="A1625" s="170" t="s">
        <v>347</v>
      </c>
      <c r="B1625" s="163">
        <v>5748.45</v>
      </c>
      <c r="C1625" s="163">
        <v>4839.4208378658004</v>
      </c>
      <c r="D1625" s="163">
        <v>909.02916213419951</v>
      </c>
      <c r="E1625" s="171" t="s">
        <v>172</v>
      </c>
    </row>
    <row r="1626" spans="1:5">
      <c r="A1626" s="167" t="s">
        <v>165</v>
      </c>
      <c r="B1626" s="159">
        <v>6374.89</v>
      </c>
      <c r="C1626" s="159">
        <v>194.99239411730002</v>
      </c>
      <c r="D1626" s="159">
        <v>6179.8976058827002</v>
      </c>
    </row>
    <row r="1627" spans="1:5">
      <c r="A1627" s="167" t="s">
        <v>348</v>
      </c>
      <c r="B1627" s="159">
        <v>3369.85</v>
      </c>
      <c r="C1627" s="159">
        <v>1889.717726391</v>
      </c>
      <c r="D1627" s="159">
        <v>1480.1322736089999</v>
      </c>
    </row>
    <row r="1628" spans="1:5">
      <c r="A1628" s="167" t="s">
        <v>349</v>
      </c>
      <c r="B1628" s="159">
        <v>4282.68</v>
      </c>
      <c r="C1628" s="159">
        <v>2401.6072859207998</v>
      </c>
      <c r="D1628" s="159">
        <v>1881.0727140792005</v>
      </c>
    </row>
    <row r="1629" spans="1:5">
      <c r="A1629" s="167" t="s">
        <v>167</v>
      </c>
      <c r="B1629" s="159">
        <v>559647.75</v>
      </c>
      <c r="C1629" s="159">
        <v>61465.598127116107</v>
      </c>
      <c r="D1629" s="159">
        <v>498182.1518728839</v>
      </c>
    </row>
    <row r="1630" spans="1:5">
      <c r="A1630" s="167" t="s">
        <v>269</v>
      </c>
      <c r="B1630" s="159">
        <v>79837.820000000007</v>
      </c>
      <c r="C1630" s="159">
        <v>38258.700895798604</v>
      </c>
      <c r="D1630" s="159">
        <v>41579.119104201403</v>
      </c>
    </row>
    <row r="1631" spans="1:5">
      <c r="A1631" s="167" t="s">
        <v>601</v>
      </c>
      <c r="B1631" s="159">
        <v>0</v>
      </c>
      <c r="C1631" s="159">
        <v>0</v>
      </c>
      <c r="D1631" s="159">
        <v>0</v>
      </c>
    </row>
    <row r="1632" spans="1:5">
      <c r="A1632" s="167" t="s">
        <v>554</v>
      </c>
      <c r="B1632" s="159">
        <v>146439.59</v>
      </c>
      <c r="C1632" s="159">
        <v>135870.0021398192</v>
      </c>
      <c r="D1632" s="159">
        <v>10569.587860180793</v>
      </c>
    </row>
    <row r="1633" spans="1:4">
      <c r="A1633" s="167" t="s">
        <v>473</v>
      </c>
      <c r="B1633" s="159">
        <v>0</v>
      </c>
      <c r="C1633" s="159">
        <v>0</v>
      </c>
      <c r="D1633" s="159">
        <v>0</v>
      </c>
    </row>
    <row r="1634" spans="1:4">
      <c r="A1634" s="167" t="s">
        <v>351</v>
      </c>
      <c r="B1634" s="159">
        <v>44540.75</v>
      </c>
      <c r="C1634" s="159">
        <v>6811.9656515725001</v>
      </c>
      <c r="D1634" s="159">
        <v>37728.7843484275</v>
      </c>
    </row>
    <row r="1635" spans="1:4">
      <c r="A1635" s="167" t="s">
        <v>168</v>
      </c>
      <c r="B1635" s="159">
        <v>48478.520000000004</v>
      </c>
      <c r="C1635" s="159">
        <v>1482.8401239963998</v>
      </c>
      <c r="D1635" s="159">
        <v>46995.679876003604</v>
      </c>
    </row>
    <row r="1636" spans="1:4">
      <c r="A1636" s="167" t="s">
        <v>169</v>
      </c>
      <c r="B1636" s="159">
        <v>1023.5500000000001</v>
      </c>
      <c r="C1636" s="159">
        <v>949.67310882400011</v>
      </c>
      <c r="D1636" s="159">
        <v>73.876891175999958</v>
      </c>
    </row>
    <row r="1637" spans="1:4">
      <c r="A1637" s="167" t="s">
        <v>383</v>
      </c>
      <c r="B1637" s="159">
        <v>0</v>
      </c>
      <c r="C1637" s="159">
        <v>0</v>
      </c>
      <c r="D1637" s="159">
        <v>0</v>
      </c>
    </row>
    <row r="1638" spans="1:4">
      <c r="A1638" s="167" t="s">
        <v>602</v>
      </c>
      <c r="B1638" s="159">
        <v>156527.04000000001</v>
      </c>
      <c r="C1638" s="159">
        <v>23938.9058339232</v>
      </c>
      <c r="D1638" s="159">
        <v>132588.13416607681</v>
      </c>
    </row>
    <row r="1639" spans="1:4">
      <c r="A1639" s="167" t="s">
        <v>170</v>
      </c>
      <c r="B1639" s="159">
        <v>23238.670000000002</v>
      </c>
      <c r="C1639" s="159">
        <v>1011.6215339281</v>
      </c>
      <c r="D1639" s="159">
        <v>22227.048466071901</v>
      </c>
    </row>
    <row r="1640" spans="1:4">
      <c r="A1640" s="167" t="s">
        <v>387</v>
      </c>
      <c r="B1640" s="159">
        <v>2577.96</v>
      </c>
      <c r="C1640" s="159">
        <v>2549.5973356392001</v>
      </c>
      <c r="D1640" s="159">
        <v>28.362664360799954</v>
      </c>
    </row>
    <row r="1641" spans="1:4">
      <c r="A1641" s="167" t="s">
        <v>389</v>
      </c>
      <c r="B1641" s="159">
        <v>35633.19</v>
      </c>
      <c r="C1641" s="159">
        <v>32475.120221221201</v>
      </c>
      <c r="D1641" s="159">
        <v>3158.0697787788031</v>
      </c>
    </row>
    <row r="1642" spans="1:4">
      <c r="A1642" s="167" t="s">
        <v>173</v>
      </c>
      <c r="B1642" s="159">
        <v>287614.43</v>
      </c>
      <c r="C1642" s="159">
        <v>37452.469153935097</v>
      </c>
      <c r="D1642" s="159">
        <v>250161.9608460649</v>
      </c>
    </row>
    <row r="1643" spans="1:4">
      <c r="A1643" s="167" t="s">
        <v>474</v>
      </c>
      <c r="B1643" s="159">
        <v>2366.69</v>
      </c>
      <c r="C1643" s="159">
        <v>265.43472060290003</v>
      </c>
      <c r="D1643" s="159">
        <v>2101.2552793970999</v>
      </c>
    </row>
    <row r="1644" spans="1:4">
      <c r="A1644" s="167" t="s">
        <v>174</v>
      </c>
      <c r="B1644" s="159">
        <v>36253.200000000004</v>
      </c>
      <c r="C1644" s="159">
        <v>1108.8972927240002</v>
      </c>
      <c r="D1644" s="159">
        <v>35144.302707276001</v>
      </c>
    </row>
    <row r="1645" spans="1:4">
      <c r="A1645" s="167" t="s">
        <v>394</v>
      </c>
      <c r="B1645" s="159">
        <v>1133.92</v>
      </c>
      <c r="C1645" s="159">
        <v>1052.0769200896</v>
      </c>
      <c r="D1645" s="159">
        <v>81.843079910400093</v>
      </c>
    </row>
    <row r="1646" spans="1:4">
      <c r="A1646" s="167" t="s">
        <v>397</v>
      </c>
      <c r="B1646" s="159">
        <v>194.41</v>
      </c>
      <c r="C1646" s="159">
        <v>180.37804610079999</v>
      </c>
      <c r="D1646" s="159">
        <v>14.031953899200005</v>
      </c>
    </row>
    <row r="1647" spans="1:4">
      <c r="A1647" s="167" t="s">
        <v>398</v>
      </c>
      <c r="B1647" s="159">
        <v>1382.79</v>
      </c>
      <c r="C1647" s="159">
        <v>775.42999684740005</v>
      </c>
      <c r="D1647" s="159">
        <v>607.36000315259992</v>
      </c>
    </row>
    <row r="1648" spans="1:4">
      <c r="A1648" s="167" t="s">
        <v>400</v>
      </c>
      <c r="B1648" s="159">
        <v>3855.78</v>
      </c>
      <c r="C1648" s="159">
        <v>3577.4809042463999</v>
      </c>
      <c r="D1648" s="159">
        <v>278.29909575360034</v>
      </c>
    </row>
    <row r="1649" spans="1:5">
      <c r="A1649" s="170" t="s">
        <v>549</v>
      </c>
      <c r="B1649" s="163">
        <v>114.45</v>
      </c>
      <c r="C1649" s="163">
        <v>64.180362267000007</v>
      </c>
      <c r="D1649" s="163">
        <v>50.269637732999996</v>
      </c>
      <c r="E1649" s="171" t="s">
        <v>172</v>
      </c>
    </row>
    <row r="1650" spans="1:5">
      <c r="A1650" s="167" t="s">
        <v>107</v>
      </c>
      <c r="B1650" s="159">
        <v>0</v>
      </c>
      <c r="C1650" s="159">
        <v>0</v>
      </c>
      <c r="D1650" s="159">
        <v>0</v>
      </c>
    </row>
    <row r="1651" spans="1:5">
      <c r="A1651" s="167" t="s">
        <v>177</v>
      </c>
      <c r="B1651" s="159">
        <v>5804.17</v>
      </c>
      <c r="C1651" s="159">
        <v>3240.9410133533001</v>
      </c>
      <c r="D1651" s="159">
        <v>2563.2289866466999</v>
      </c>
    </row>
    <row r="1652" spans="1:5">
      <c r="A1652" s="167" t="s">
        <v>270</v>
      </c>
      <c r="B1652" s="159">
        <v>98122.58</v>
      </c>
      <c r="C1652" s="159">
        <v>3001.3312843305998</v>
      </c>
      <c r="D1652" s="159">
        <v>95121.248715669397</v>
      </c>
    </row>
    <row r="1653" spans="1:5">
      <c r="A1653" s="167" t="s">
        <v>408</v>
      </c>
      <c r="B1653" s="159">
        <v>2505.5</v>
      </c>
      <c r="C1653" s="159">
        <v>2203.7732601289999</v>
      </c>
      <c r="D1653" s="159">
        <v>301.72673987099984</v>
      </c>
    </row>
    <row r="1654" spans="1:5">
      <c r="A1654" s="167" t="s">
        <v>180</v>
      </c>
      <c r="B1654" s="159">
        <v>48160.42</v>
      </c>
      <c r="C1654" s="159">
        <v>10388.6103862213</v>
      </c>
      <c r="D1654" s="159">
        <v>37771.8096137787</v>
      </c>
    </row>
    <row r="1655" spans="1:5">
      <c r="A1655" s="167" t="s">
        <v>477</v>
      </c>
      <c r="B1655" s="159">
        <v>56854.250000000007</v>
      </c>
      <c r="C1655" s="159">
        <v>49388.716805420001</v>
      </c>
      <c r="D1655" s="159">
        <v>7465.5331945800062</v>
      </c>
    </row>
    <row r="1656" spans="1:5">
      <c r="A1656" s="167" t="s">
        <v>410</v>
      </c>
      <c r="B1656" s="159">
        <v>1250</v>
      </c>
      <c r="C1656" s="159">
        <v>1159.7786000000001</v>
      </c>
      <c r="D1656" s="159">
        <v>90.221399999999903</v>
      </c>
    </row>
    <row r="1657" spans="1:5">
      <c r="A1657" s="167" t="s">
        <v>411</v>
      </c>
      <c r="B1657" s="159">
        <v>28686.560000000001</v>
      </c>
      <c r="C1657" s="159">
        <v>24897.066951836299</v>
      </c>
      <c r="D1657" s="159">
        <v>3789.493048163703</v>
      </c>
    </row>
    <row r="1658" spans="1:5">
      <c r="A1658" s="167" t="s">
        <v>478</v>
      </c>
      <c r="B1658" s="159">
        <v>36071.94</v>
      </c>
      <c r="C1658" s="159">
        <v>30526.096738798202</v>
      </c>
      <c r="D1658" s="159">
        <v>5545.8432612018005</v>
      </c>
    </row>
    <row r="1659" spans="1:5">
      <c r="A1659" s="167" t="s">
        <v>413</v>
      </c>
      <c r="B1659" s="159">
        <v>8170.82</v>
      </c>
      <c r="C1659" s="159">
        <v>7486.8550602580999</v>
      </c>
      <c r="D1659" s="159">
        <v>683.96493974190003</v>
      </c>
    </row>
    <row r="1660" spans="1:5">
      <c r="A1660" s="167" t="s">
        <v>414</v>
      </c>
      <c r="B1660" s="159">
        <v>24127.96</v>
      </c>
      <c r="C1660" s="159">
        <v>21268.512379945299</v>
      </c>
      <c r="D1660" s="159">
        <v>2859.4476200546997</v>
      </c>
    </row>
    <row r="1661" spans="1:5">
      <c r="A1661" s="167" t="s">
        <v>271</v>
      </c>
      <c r="B1661" s="159">
        <v>17298.5</v>
      </c>
      <c r="C1661" s="159">
        <v>2645.5950522550002</v>
      </c>
      <c r="D1661" s="159">
        <v>14652.904947744999</v>
      </c>
    </row>
    <row r="1662" spans="1:5">
      <c r="A1662" s="167" t="s">
        <v>457</v>
      </c>
      <c r="B1662" s="159">
        <v>24739.15</v>
      </c>
      <c r="C1662" s="159">
        <v>8323.8150586289994</v>
      </c>
      <c r="D1662" s="159">
        <v>16415.334941371002</v>
      </c>
    </row>
    <row r="1663" spans="1:5">
      <c r="A1663" s="167" t="s">
        <v>481</v>
      </c>
      <c r="B1663" s="159">
        <v>50555.57</v>
      </c>
      <c r="C1663" s="159">
        <v>17010.0918933582</v>
      </c>
      <c r="D1663" s="159">
        <v>33545.4781066418</v>
      </c>
    </row>
    <row r="1664" spans="1:5">
      <c r="A1664" s="167" t="s">
        <v>559</v>
      </c>
      <c r="B1664" s="159">
        <v>1275.73</v>
      </c>
      <c r="C1664" s="159">
        <v>559.30784291400005</v>
      </c>
      <c r="D1664" s="159">
        <v>716.42215708599997</v>
      </c>
    </row>
    <row r="1665" spans="1:5">
      <c r="A1665" s="167" t="s">
        <v>482</v>
      </c>
      <c r="B1665" s="159">
        <v>32440.080000000002</v>
      </c>
      <c r="C1665" s="159">
        <v>10914.8950714608</v>
      </c>
      <c r="D1665" s="159">
        <v>21525.184928539202</v>
      </c>
    </row>
    <row r="1666" spans="1:5">
      <c r="A1666" s="167" t="s">
        <v>415</v>
      </c>
      <c r="B1666" s="159">
        <v>542.82000000000005</v>
      </c>
      <c r="C1666" s="159">
        <v>503.64081572160001</v>
      </c>
      <c r="D1666" s="159">
        <v>39.179184278400044</v>
      </c>
    </row>
    <row r="1667" spans="1:5">
      <c r="A1667" s="167" t="s">
        <v>603</v>
      </c>
      <c r="B1667" s="159">
        <v>2600</v>
      </c>
      <c r="C1667" s="159">
        <v>2412.3394880000001</v>
      </c>
      <c r="D1667" s="159">
        <v>187.66051199999993</v>
      </c>
    </row>
    <row r="1668" spans="1:5">
      <c r="A1668" s="167" t="s">
        <v>416</v>
      </c>
      <c r="B1668" s="159">
        <v>33100</v>
      </c>
      <c r="C1668" s="159">
        <v>30710.937328</v>
      </c>
      <c r="D1668" s="159">
        <v>2389.062672</v>
      </c>
    </row>
    <row r="1669" spans="1:5">
      <c r="A1669" s="167" t="s">
        <v>417</v>
      </c>
      <c r="B1669" s="159">
        <v>288308.21000000002</v>
      </c>
      <c r="C1669" s="159">
        <v>44093.232008584302</v>
      </c>
      <c r="D1669" s="159">
        <v>244214.97799141571</v>
      </c>
    </row>
    <row r="1670" spans="1:5">
      <c r="A1670" s="167" t="s">
        <v>488</v>
      </c>
      <c r="B1670" s="159">
        <v>381426.64</v>
      </c>
      <c r="C1670" s="159">
        <v>46941.498504499403</v>
      </c>
      <c r="D1670" s="159">
        <v>334485.14149550063</v>
      </c>
    </row>
    <row r="1671" spans="1:5">
      <c r="A1671" s="167" t="s">
        <v>460</v>
      </c>
      <c r="B1671" s="159">
        <v>104991.91</v>
      </c>
      <c r="C1671" s="159">
        <v>18198.200513940501</v>
      </c>
      <c r="D1671" s="159">
        <v>86793.709486059495</v>
      </c>
    </row>
    <row r="1672" spans="1:5">
      <c r="A1672" s="170" t="s">
        <v>604</v>
      </c>
      <c r="B1672" s="163">
        <v>6582.84</v>
      </c>
      <c r="C1672" s="163">
        <v>6107.7095673792001</v>
      </c>
      <c r="D1672" s="163">
        <v>475.13043262080009</v>
      </c>
      <c r="E1672" s="171" t="s">
        <v>172</v>
      </c>
    </row>
    <row r="1673" spans="1:5">
      <c r="A1673" s="167" t="s">
        <v>605</v>
      </c>
      <c r="B1673" s="159">
        <v>0</v>
      </c>
      <c r="C1673" s="159">
        <v>0</v>
      </c>
      <c r="D1673" s="159">
        <v>0</v>
      </c>
    </row>
    <row r="1674" spans="1:5">
      <c r="A1674" s="167" t="s">
        <v>356</v>
      </c>
      <c r="B1674" s="159">
        <v>0</v>
      </c>
      <c r="C1674" s="159">
        <v>0</v>
      </c>
      <c r="D1674" s="159">
        <v>0</v>
      </c>
    </row>
    <row r="1675" spans="1:5">
      <c r="A1675" s="167" t="s">
        <v>272</v>
      </c>
      <c r="B1675" s="159">
        <v>1099832.3500000001</v>
      </c>
      <c r="C1675" s="159">
        <v>168205.97297280049</v>
      </c>
      <c r="D1675" s="159">
        <v>931626.3770271996</v>
      </c>
    </row>
    <row r="1676" spans="1:5">
      <c r="A1676" s="167" t="s">
        <v>524</v>
      </c>
      <c r="B1676" s="159">
        <v>81605.63</v>
      </c>
      <c r="C1676" s="159">
        <v>86866.921234260793</v>
      </c>
      <c r="D1676" s="159">
        <v>-5261.2912342607888</v>
      </c>
    </row>
    <row r="1677" spans="1:5">
      <c r="A1677" s="167" t="s">
        <v>586</v>
      </c>
      <c r="B1677" s="159">
        <v>0</v>
      </c>
      <c r="C1677" s="159">
        <v>0</v>
      </c>
      <c r="D1677" s="159">
        <v>0</v>
      </c>
    </row>
    <row r="1678" spans="1:5">
      <c r="A1678" s="167" t="s">
        <v>425</v>
      </c>
      <c r="B1678" s="159">
        <v>17653.37</v>
      </c>
      <c r="C1678" s="159">
        <v>3779.8156577425998</v>
      </c>
      <c r="D1678" s="159">
        <v>13873.554342257399</v>
      </c>
    </row>
    <row r="1679" spans="1:5">
      <c r="A1679" s="167" t="s">
        <v>254</v>
      </c>
      <c r="B1679" s="159">
        <v>283581.08</v>
      </c>
      <c r="C1679" s="159">
        <v>73209.064101286305</v>
      </c>
      <c r="D1679" s="159">
        <v>210372.01589871373</v>
      </c>
    </row>
    <row r="1680" spans="1:5">
      <c r="A1680" s="167" t="s">
        <v>184</v>
      </c>
      <c r="B1680" s="159">
        <v>16562.14</v>
      </c>
      <c r="C1680" s="159">
        <v>3546.1691505772001</v>
      </c>
      <c r="D1680" s="159">
        <v>13015.9708494228</v>
      </c>
    </row>
    <row r="1681" spans="1:5">
      <c r="A1681" s="167" t="s">
        <v>606</v>
      </c>
      <c r="B1681" s="159">
        <v>17942.310000000001</v>
      </c>
      <c r="C1681" s="159">
        <v>16647.2857380528</v>
      </c>
      <c r="D1681" s="159">
        <v>1295.024261947201</v>
      </c>
    </row>
    <row r="1682" spans="1:5">
      <c r="A1682" s="167" t="s">
        <v>187</v>
      </c>
      <c r="B1682" s="159">
        <v>50153.479999999996</v>
      </c>
      <c r="C1682" s="159">
        <v>1534.0730802436001</v>
      </c>
      <c r="D1682" s="159">
        <v>48619.406919756395</v>
      </c>
    </row>
    <row r="1683" spans="1:5">
      <c r="A1683" s="167" t="s">
        <v>133</v>
      </c>
      <c r="B1683" s="159">
        <v>32049.88</v>
      </c>
      <c r="C1683" s="159">
        <v>980.32794799160001</v>
      </c>
      <c r="D1683" s="159">
        <v>31069.552052008403</v>
      </c>
    </row>
    <row r="1684" spans="1:5">
      <c r="A1684" s="167" t="s">
        <v>428</v>
      </c>
      <c r="B1684" s="159">
        <v>34097</v>
      </c>
      <c r="C1684" s="159">
        <v>25740.363495784</v>
      </c>
      <c r="D1684" s="159">
        <v>8356.6365042159996</v>
      </c>
    </row>
    <row r="1685" spans="1:5">
      <c r="A1685" s="167" t="s">
        <v>429</v>
      </c>
      <c r="B1685" s="159">
        <v>0</v>
      </c>
      <c r="C1685" s="159">
        <v>0</v>
      </c>
      <c r="D1685" s="159">
        <v>0</v>
      </c>
    </row>
    <row r="1686" spans="1:5">
      <c r="A1686" s="167" t="s">
        <v>188</v>
      </c>
      <c r="B1686" s="159">
        <v>36652.950000000004</v>
      </c>
      <c r="C1686" s="159">
        <v>1121.1246738315001</v>
      </c>
      <c r="D1686" s="159">
        <v>35531.825326168502</v>
      </c>
    </row>
    <row r="1687" spans="1:5">
      <c r="A1687" s="167" t="s">
        <v>607</v>
      </c>
      <c r="B1687" s="159">
        <v>296957.48</v>
      </c>
      <c r="C1687" s="159">
        <v>45416.032593468401</v>
      </c>
      <c r="D1687" s="159">
        <v>251541.44740653157</v>
      </c>
    </row>
    <row r="1688" spans="1:5">
      <c r="A1688" s="170" t="s">
        <v>432</v>
      </c>
      <c r="B1688" s="163">
        <v>16415.91</v>
      </c>
      <c r="C1688" s="163">
        <v>13892.062825437299</v>
      </c>
      <c r="D1688" s="163">
        <v>2523.8471745627012</v>
      </c>
      <c r="E1688" s="171" t="s">
        <v>172</v>
      </c>
    </row>
    <row r="1689" spans="1:5">
      <c r="A1689" s="167" t="s">
        <v>276</v>
      </c>
      <c r="B1689" s="159">
        <v>22054.91</v>
      </c>
      <c r="C1689" s="159">
        <v>3373.0300762453003</v>
      </c>
      <c r="D1689" s="159">
        <v>18681.879923754699</v>
      </c>
    </row>
    <row r="1690" spans="1:5">
      <c r="A1690" s="167" t="s">
        <v>434</v>
      </c>
      <c r="B1690" s="159">
        <v>9767.74</v>
      </c>
      <c r="C1690" s="159">
        <v>4282.3901527320004</v>
      </c>
      <c r="D1690" s="159">
        <v>5485.3498472679994</v>
      </c>
    </row>
    <row r="1691" spans="1:5">
      <c r="A1691" s="167" t="s">
        <v>441</v>
      </c>
      <c r="B1691" s="159">
        <v>5366.45</v>
      </c>
      <c r="C1691" s="159">
        <v>1661.5348656915</v>
      </c>
      <c r="D1691" s="159">
        <v>3704.9151343084995</v>
      </c>
    </row>
    <row r="1692" spans="1:5">
      <c r="A1692" s="167" t="s">
        <v>442</v>
      </c>
      <c r="B1692" s="159">
        <v>3800</v>
      </c>
      <c r="C1692" s="159">
        <v>3525.726944</v>
      </c>
      <c r="D1692" s="159">
        <v>274.273056</v>
      </c>
    </row>
    <row r="1693" spans="1:5">
      <c r="A1693" s="167" t="s">
        <v>190</v>
      </c>
      <c r="B1693" s="159">
        <v>817.02</v>
      </c>
      <c r="C1693" s="159">
        <v>590.25000403080003</v>
      </c>
      <c r="D1693" s="159">
        <v>226.76999596919995</v>
      </c>
    </row>
    <row r="1694" spans="1:5">
      <c r="A1694" s="166" t="s">
        <v>608</v>
      </c>
      <c r="B1694" s="159">
        <v>27019.149999999998</v>
      </c>
      <c r="C1694" s="159">
        <v>20110.285256742001</v>
      </c>
      <c r="D1694" s="159">
        <v>6908.8647432579992</v>
      </c>
    </row>
    <row r="1695" spans="1:5">
      <c r="A1695" s="167" t="s">
        <v>386</v>
      </c>
      <c r="B1695" s="159">
        <v>23603.46</v>
      </c>
      <c r="C1695" s="159">
        <v>17567.995797280801</v>
      </c>
      <c r="D1695" s="159">
        <v>6035.4642027191985</v>
      </c>
    </row>
    <row r="1696" spans="1:5">
      <c r="A1696" s="167" t="s">
        <v>393</v>
      </c>
      <c r="B1696" s="159">
        <v>2607.5300000000002</v>
      </c>
      <c r="C1696" s="159">
        <v>1940.7780080243999</v>
      </c>
      <c r="D1696" s="159">
        <v>666.75199197560028</v>
      </c>
    </row>
    <row r="1697" spans="1:5">
      <c r="A1697" s="167" t="s">
        <v>180</v>
      </c>
      <c r="B1697" s="159">
        <v>808.16</v>
      </c>
      <c r="C1697" s="159">
        <v>601.51145143680003</v>
      </c>
      <c r="D1697" s="159">
        <v>206.64854856319994</v>
      </c>
    </row>
    <row r="1698" spans="1:5">
      <c r="A1698" s="166" t="s">
        <v>609</v>
      </c>
      <c r="B1698" s="159">
        <v>252930.56000000003</v>
      </c>
      <c r="C1698" s="159">
        <v>63886.569026315796</v>
      </c>
      <c r="D1698" s="159">
        <v>189043.99097368424</v>
      </c>
    </row>
    <row r="1699" spans="1:5">
      <c r="A1699" s="170" t="s">
        <v>124</v>
      </c>
      <c r="B1699" s="163">
        <v>17274.22</v>
      </c>
      <c r="C1699" s="163">
        <v>2994.1327792010002</v>
      </c>
      <c r="D1699" s="163">
        <v>14280.087220799001</v>
      </c>
      <c r="E1699" s="171" t="s">
        <v>172</v>
      </c>
    </row>
    <row r="1700" spans="1:5">
      <c r="A1700" s="167" t="s">
        <v>165</v>
      </c>
      <c r="B1700" s="159">
        <v>0</v>
      </c>
      <c r="C1700" s="159">
        <v>0</v>
      </c>
      <c r="D1700" s="159">
        <v>0</v>
      </c>
    </row>
    <row r="1701" spans="1:5">
      <c r="A1701" s="167" t="s">
        <v>348</v>
      </c>
      <c r="B1701" s="159">
        <v>4606.0200000000004</v>
      </c>
      <c r="C1701" s="159">
        <v>3146.4751144266002</v>
      </c>
      <c r="D1701" s="159">
        <v>1459.5448855734003</v>
      </c>
    </row>
    <row r="1702" spans="1:5">
      <c r="A1702" s="167" t="s">
        <v>349</v>
      </c>
      <c r="B1702" s="159">
        <v>135.42000000000002</v>
      </c>
      <c r="C1702" s="159">
        <v>92.508425928600005</v>
      </c>
      <c r="D1702" s="159">
        <v>42.911574071400011</v>
      </c>
    </row>
    <row r="1703" spans="1:5">
      <c r="A1703" s="167" t="s">
        <v>388</v>
      </c>
      <c r="B1703" s="159">
        <v>174956.31</v>
      </c>
      <c r="C1703" s="159">
        <v>30325.0984819605</v>
      </c>
      <c r="D1703" s="159">
        <v>144631.21151803949</v>
      </c>
    </row>
    <row r="1704" spans="1:5">
      <c r="A1704" s="167" t="s">
        <v>392</v>
      </c>
      <c r="B1704" s="159">
        <v>2880.07</v>
      </c>
      <c r="C1704" s="159">
        <v>2965.8427759043002</v>
      </c>
      <c r="D1704" s="159">
        <v>-85.772775904300033</v>
      </c>
    </row>
    <row r="1705" spans="1:5">
      <c r="A1705" s="167" t="s">
        <v>396</v>
      </c>
      <c r="B1705" s="159">
        <v>554.39</v>
      </c>
      <c r="C1705" s="159">
        <v>570.90056024109992</v>
      </c>
      <c r="D1705" s="159">
        <v>-16.510560241099938</v>
      </c>
    </row>
    <row r="1706" spans="1:5">
      <c r="A1706" s="170" t="s">
        <v>400</v>
      </c>
      <c r="B1706" s="163">
        <v>3216.9</v>
      </c>
      <c r="C1706" s="163">
        <v>3312.7040751810005</v>
      </c>
      <c r="D1706" s="163">
        <v>-95.804075181000371</v>
      </c>
      <c r="E1706" s="171" t="s">
        <v>172</v>
      </c>
    </row>
    <row r="1707" spans="1:5">
      <c r="A1707" s="167" t="s">
        <v>107</v>
      </c>
      <c r="B1707" s="159">
        <v>0</v>
      </c>
      <c r="C1707" s="159">
        <v>0</v>
      </c>
      <c r="D1707" s="159">
        <v>0</v>
      </c>
    </row>
    <row r="1708" spans="1:5">
      <c r="A1708" s="167" t="s">
        <v>177</v>
      </c>
      <c r="B1708" s="159">
        <v>1712.74</v>
      </c>
      <c r="C1708" s="159">
        <v>1763.7479491826</v>
      </c>
      <c r="D1708" s="159">
        <v>-51.007949182599987</v>
      </c>
    </row>
    <row r="1709" spans="1:5">
      <c r="A1709" s="167" t="s">
        <v>180</v>
      </c>
      <c r="B1709" s="159">
        <v>1318.55</v>
      </c>
      <c r="C1709" s="159">
        <v>1357.8183836394999</v>
      </c>
      <c r="D1709" s="159">
        <v>-39.268383639499916</v>
      </c>
    </row>
    <row r="1710" spans="1:5">
      <c r="A1710" s="167" t="s">
        <v>216</v>
      </c>
      <c r="B1710" s="159">
        <v>14639.89</v>
      </c>
      <c r="C1710" s="159">
        <v>2537.5255457495</v>
      </c>
      <c r="D1710" s="159">
        <v>12102.364454250499</v>
      </c>
    </row>
    <row r="1711" spans="1:5">
      <c r="A1711" s="167" t="s">
        <v>153</v>
      </c>
      <c r="B1711" s="159">
        <v>625.78</v>
      </c>
      <c r="C1711" s="159">
        <v>-17.879998925199999</v>
      </c>
      <c r="D1711" s="159">
        <v>643.65999892519994</v>
      </c>
    </row>
    <row r="1712" spans="1:5">
      <c r="A1712" s="167" t="s">
        <v>410</v>
      </c>
      <c r="B1712" s="159">
        <v>1723.5</v>
      </c>
      <c r="C1712" s="159">
        <v>1774.8283980149999</v>
      </c>
      <c r="D1712" s="159">
        <v>-51.328398014999948</v>
      </c>
    </row>
    <row r="1713" spans="1:5">
      <c r="A1713" s="167" t="s">
        <v>413</v>
      </c>
      <c r="B1713" s="159">
        <v>0</v>
      </c>
      <c r="C1713" s="159">
        <v>0</v>
      </c>
      <c r="D1713" s="159">
        <v>0</v>
      </c>
    </row>
    <row r="1714" spans="1:5">
      <c r="A1714" s="167" t="s">
        <v>414</v>
      </c>
      <c r="B1714" s="159">
        <v>3944.7400000000002</v>
      </c>
      <c r="C1714" s="159">
        <v>4062.2202348626001</v>
      </c>
      <c r="D1714" s="159">
        <v>-117.4802348625999</v>
      </c>
    </row>
    <row r="1715" spans="1:5">
      <c r="A1715" s="167" t="s">
        <v>559</v>
      </c>
      <c r="B1715" s="159">
        <v>1275.73</v>
      </c>
      <c r="C1715" s="159">
        <v>559.30784291400005</v>
      </c>
      <c r="D1715" s="159">
        <v>716.42215708599997</v>
      </c>
    </row>
    <row r="1716" spans="1:5">
      <c r="A1716" s="167" t="s">
        <v>254</v>
      </c>
      <c r="B1716" s="159">
        <v>4131.76</v>
      </c>
      <c r="C1716" s="159">
        <v>2794.8276676761002</v>
      </c>
      <c r="D1716" s="159">
        <v>1336.9323323239</v>
      </c>
    </row>
    <row r="1717" spans="1:5">
      <c r="A1717" s="167" t="s">
        <v>186</v>
      </c>
      <c r="B1717" s="159">
        <v>1767.6200000000001</v>
      </c>
      <c r="C1717" s="159">
        <v>1417.3195378891999</v>
      </c>
      <c r="D1717" s="159">
        <v>350.30046211080025</v>
      </c>
    </row>
    <row r="1718" spans="1:5">
      <c r="A1718" s="167" t="s">
        <v>610</v>
      </c>
      <c r="B1718" s="159">
        <v>16707.990000000002</v>
      </c>
      <c r="C1718" s="159">
        <v>2895.9883881045002</v>
      </c>
      <c r="D1718" s="159">
        <v>13812.001611895501</v>
      </c>
    </row>
    <row r="1719" spans="1:5">
      <c r="A1719" s="167" t="s">
        <v>580</v>
      </c>
      <c r="B1719" s="159">
        <v>1037.04</v>
      </c>
      <c r="C1719" s="159">
        <v>898.74835154879997</v>
      </c>
      <c r="D1719" s="159">
        <v>138.29164845119999</v>
      </c>
    </row>
    <row r="1720" spans="1:5">
      <c r="A1720" s="167" t="s">
        <v>429</v>
      </c>
      <c r="B1720" s="159">
        <v>421.89</v>
      </c>
      <c r="C1720" s="159">
        <v>434.45451281609996</v>
      </c>
      <c r="D1720" s="159">
        <v>-12.564512816099977</v>
      </c>
    </row>
    <row r="1721" spans="1:5">
      <c r="A1721" s="166" t="s">
        <v>611</v>
      </c>
      <c r="B1721" s="159">
        <v>1060255.6000000001</v>
      </c>
      <c r="C1721" s="159">
        <v>535452.82820747583</v>
      </c>
      <c r="D1721" s="159">
        <v>524802.77179252403</v>
      </c>
    </row>
    <row r="1722" spans="1:5">
      <c r="A1722" s="170" t="s">
        <v>531</v>
      </c>
      <c r="B1722" s="163">
        <v>64.77</v>
      </c>
      <c r="C1722" s="163">
        <v>68.594040231000008</v>
      </c>
      <c r="D1722" s="163">
        <v>-3.8240402310000121</v>
      </c>
      <c r="E1722" s="171" t="s">
        <v>172</v>
      </c>
    </row>
    <row r="1723" spans="1:5">
      <c r="A1723" s="167" t="s">
        <v>165</v>
      </c>
      <c r="B1723" s="159">
        <v>8921.85</v>
      </c>
      <c r="C1723" s="159">
        <v>5003.1242035109999</v>
      </c>
      <c r="D1723" s="159">
        <v>3918.7257964890005</v>
      </c>
    </row>
    <row r="1724" spans="1:5">
      <c r="A1724" s="167" t="s">
        <v>348</v>
      </c>
      <c r="B1724" s="159">
        <v>621.81000000000006</v>
      </c>
      <c r="C1724" s="159">
        <v>658.94416364070003</v>
      </c>
      <c r="D1724" s="159">
        <v>-37.134163640699967</v>
      </c>
    </row>
    <row r="1725" spans="1:5">
      <c r="A1725" s="167" t="s">
        <v>349</v>
      </c>
      <c r="B1725" s="159">
        <v>839.46</v>
      </c>
      <c r="C1725" s="159">
        <v>889.59210628620008</v>
      </c>
      <c r="D1725" s="159">
        <v>-50.132106286200042</v>
      </c>
    </row>
    <row r="1726" spans="1:5">
      <c r="A1726" s="167" t="s">
        <v>379</v>
      </c>
      <c r="B1726" s="159">
        <v>47321.63</v>
      </c>
      <c r="C1726" s="159">
        <v>50019.131848219105</v>
      </c>
      <c r="D1726" s="159">
        <v>-2697.5018482191081</v>
      </c>
    </row>
    <row r="1727" spans="1:5">
      <c r="A1727" s="167" t="s">
        <v>384</v>
      </c>
      <c r="B1727" s="159">
        <v>46626.92</v>
      </c>
      <c r="C1727" s="159">
        <v>11885.033584818801</v>
      </c>
      <c r="D1727" s="159">
        <v>34741.886415181201</v>
      </c>
    </row>
    <row r="1728" spans="1:5">
      <c r="A1728" s="167" t="s">
        <v>388</v>
      </c>
      <c r="B1728" s="159">
        <v>13376.17</v>
      </c>
      <c r="C1728" s="159">
        <v>14149.656501787002</v>
      </c>
      <c r="D1728" s="159">
        <v>-773.48650178700063</v>
      </c>
    </row>
    <row r="1729" spans="1:5">
      <c r="A1729" s="167" t="s">
        <v>612</v>
      </c>
      <c r="B1729" s="159">
        <v>4637.8100000000004</v>
      </c>
      <c r="C1729" s="159">
        <v>236.43226095490002</v>
      </c>
      <c r="D1729" s="159">
        <v>4401.3777390451005</v>
      </c>
    </row>
    <row r="1730" spans="1:5">
      <c r="A1730" s="167" t="s">
        <v>173</v>
      </c>
      <c r="B1730" s="159">
        <v>33651.32</v>
      </c>
      <c r="C1730" s="159">
        <v>8577.5999867348</v>
      </c>
      <c r="D1730" s="159">
        <v>25073.7200132652</v>
      </c>
    </row>
    <row r="1731" spans="1:5">
      <c r="A1731" s="167" t="s">
        <v>174</v>
      </c>
      <c r="B1731" s="159">
        <v>22709.16</v>
      </c>
      <c r="C1731" s="159">
        <v>12734.6624340696</v>
      </c>
      <c r="D1731" s="159">
        <v>9974.4975659304</v>
      </c>
    </row>
    <row r="1732" spans="1:5">
      <c r="A1732" s="167" t="s">
        <v>393</v>
      </c>
      <c r="B1732" s="159">
        <v>7434.88</v>
      </c>
      <c r="C1732" s="159">
        <v>4169.2729734528002</v>
      </c>
      <c r="D1732" s="159">
        <v>3265.6070265471999</v>
      </c>
    </row>
    <row r="1733" spans="1:5">
      <c r="A1733" s="167" t="s">
        <v>394</v>
      </c>
      <c r="B1733" s="159">
        <v>855.15</v>
      </c>
      <c r="C1733" s="159">
        <v>479.54422710900002</v>
      </c>
      <c r="D1733" s="159">
        <v>375.60577289099996</v>
      </c>
    </row>
    <row r="1734" spans="1:5">
      <c r="A1734" s="167" t="s">
        <v>396</v>
      </c>
      <c r="B1734" s="159">
        <v>106.69</v>
      </c>
      <c r="C1734" s="159">
        <v>59.828771081399999</v>
      </c>
      <c r="D1734" s="159">
        <v>46.861228918599998</v>
      </c>
    </row>
    <row r="1735" spans="1:5">
      <c r="A1735" s="167" t="s">
        <v>397</v>
      </c>
      <c r="B1735" s="159">
        <v>298.24</v>
      </c>
      <c r="C1735" s="159">
        <v>167.2446591744</v>
      </c>
      <c r="D1735" s="159">
        <v>130.99534082560001</v>
      </c>
    </row>
    <row r="1736" spans="1:5">
      <c r="A1736" s="167" t="s">
        <v>398</v>
      </c>
      <c r="B1736" s="159">
        <v>441.16</v>
      </c>
      <c r="C1736" s="159">
        <v>247.3902019896</v>
      </c>
      <c r="D1736" s="159">
        <v>193.76979801040002</v>
      </c>
    </row>
    <row r="1737" spans="1:5">
      <c r="A1737" s="167" t="s">
        <v>402</v>
      </c>
      <c r="B1737" s="159">
        <v>9337.9700000000012</v>
      </c>
      <c r="C1737" s="159">
        <v>9483.3978544313995</v>
      </c>
      <c r="D1737" s="159">
        <v>-145.42785443139974</v>
      </c>
    </row>
    <row r="1738" spans="1:5">
      <c r="A1738" s="167" t="s">
        <v>107</v>
      </c>
      <c r="B1738" s="159">
        <v>0</v>
      </c>
      <c r="C1738" s="159">
        <v>0</v>
      </c>
      <c r="D1738" s="159">
        <v>0</v>
      </c>
    </row>
    <row r="1739" spans="1:5">
      <c r="A1739" s="167" t="s">
        <v>408</v>
      </c>
      <c r="B1739" s="159">
        <v>91.17</v>
      </c>
      <c r="C1739" s="159">
        <v>96.367015476899994</v>
      </c>
      <c r="D1739" s="159">
        <v>-5.1970154768999919</v>
      </c>
    </row>
    <row r="1740" spans="1:5">
      <c r="A1740" s="167" t="s">
        <v>180</v>
      </c>
      <c r="B1740" s="159">
        <v>129.21</v>
      </c>
      <c r="C1740" s="159">
        <v>136.73067524499999</v>
      </c>
      <c r="D1740" s="159">
        <v>-7.5206752449999996</v>
      </c>
    </row>
    <row r="1741" spans="1:5">
      <c r="A1741" s="170" t="s">
        <v>263</v>
      </c>
      <c r="B1741" s="163">
        <v>22.41</v>
      </c>
      <c r="C1741" s="163">
        <v>12.5669018646</v>
      </c>
      <c r="D1741" s="163">
        <v>9.8430981354</v>
      </c>
      <c r="E1741" s="171" t="s">
        <v>172</v>
      </c>
    </row>
    <row r="1742" spans="1:5">
      <c r="A1742" s="167" t="s">
        <v>613</v>
      </c>
      <c r="B1742" s="159">
        <v>0</v>
      </c>
      <c r="C1742" s="159">
        <v>0</v>
      </c>
      <c r="D1742" s="159">
        <v>0</v>
      </c>
    </row>
    <row r="1743" spans="1:5">
      <c r="A1743" s="167" t="s">
        <v>410</v>
      </c>
      <c r="B1743" s="159">
        <v>9928.0199999999986</v>
      </c>
      <c r="C1743" s="159">
        <v>6793.3016720119003</v>
      </c>
      <c r="D1743" s="159">
        <v>3134.7183279881001</v>
      </c>
    </row>
    <row r="1744" spans="1:5">
      <c r="A1744" s="167" t="s">
        <v>411</v>
      </c>
      <c r="B1744" s="159">
        <v>925.6</v>
      </c>
      <c r="C1744" s="159">
        <v>980.24770167999998</v>
      </c>
      <c r="D1744" s="159">
        <v>-54.647701679999955</v>
      </c>
    </row>
    <row r="1745" spans="1:4">
      <c r="A1745" s="167" t="s">
        <v>413</v>
      </c>
      <c r="B1745" s="159">
        <v>4310.5200000000004</v>
      </c>
      <c r="C1745" s="159">
        <v>4565.0143939560003</v>
      </c>
      <c r="D1745" s="159">
        <v>-254.49439395599984</v>
      </c>
    </row>
    <row r="1746" spans="1:4">
      <c r="A1746" s="167" t="s">
        <v>559</v>
      </c>
      <c r="B1746" s="159">
        <v>3908.19</v>
      </c>
      <c r="C1746" s="159">
        <v>1474.3516241454001</v>
      </c>
      <c r="D1746" s="159">
        <v>2433.8383758545997</v>
      </c>
    </row>
    <row r="1747" spans="1:4">
      <c r="A1747" s="167" t="s">
        <v>225</v>
      </c>
      <c r="B1747" s="159">
        <v>29040.27</v>
      </c>
      <c r="C1747" s="159">
        <v>7402.2599876252998</v>
      </c>
      <c r="D1747" s="159">
        <v>21638.0100123747</v>
      </c>
    </row>
    <row r="1748" spans="1:4">
      <c r="A1748" s="167" t="s">
        <v>415</v>
      </c>
      <c r="B1748" s="159">
        <v>1645.92</v>
      </c>
      <c r="C1748" s="159">
        <v>1738.6257856320001</v>
      </c>
      <c r="D1748" s="159">
        <v>-92.705785632000016</v>
      </c>
    </row>
    <row r="1749" spans="1:4">
      <c r="A1749" s="167" t="s">
        <v>603</v>
      </c>
      <c r="B1749" s="159">
        <v>0</v>
      </c>
      <c r="C1749" s="159">
        <v>0</v>
      </c>
      <c r="D1749" s="159">
        <v>0</v>
      </c>
    </row>
    <row r="1750" spans="1:4">
      <c r="A1750" s="167" t="s">
        <v>416</v>
      </c>
      <c r="B1750" s="159">
        <v>403807.7</v>
      </c>
      <c r="C1750" s="159">
        <v>226444.07577286201</v>
      </c>
      <c r="D1750" s="159">
        <v>177363.624227138</v>
      </c>
    </row>
    <row r="1751" spans="1:4">
      <c r="A1751" s="167" t="s">
        <v>614</v>
      </c>
      <c r="B1751" s="159">
        <v>0</v>
      </c>
      <c r="C1751" s="159">
        <v>0</v>
      </c>
      <c r="D1751" s="159">
        <v>0</v>
      </c>
    </row>
    <row r="1752" spans="1:4">
      <c r="A1752" s="167" t="s">
        <v>460</v>
      </c>
      <c r="B1752" s="159">
        <v>209983.81</v>
      </c>
      <c r="C1752" s="159">
        <v>36396.399294585499</v>
      </c>
      <c r="D1752" s="159">
        <v>173587.41070541448</v>
      </c>
    </row>
    <row r="1753" spans="1:4">
      <c r="A1753" s="167" t="s">
        <v>561</v>
      </c>
      <c r="B1753" s="159">
        <v>31606.71</v>
      </c>
      <c r="C1753" s="159">
        <v>8056.4362787769005</v>
      </c>
      <c r="D1753" s="159">
        <v>23550.2737212231</v>
      </c>
    </row>
    <row r="1754" spans="1:4">
      <c r="A1754" s="167" t="s">
        <v>254</v>
      </c>
      <c r="B1754" s="159">
        <v>47062.8</v>
      </c>
      <c r="C1754" s="159">
        <v>32216.726163661002</v>
      </c>
      <c r="D1754" s="159">
        <v>14846.073836339001</v>
      </c>
    </row>
    <row r="1755" spans="1:4">
      <c r="A1755" s="167" t="s">
        <v>615</v>
      </c>
      <c r="B1755" s="159">
        <v>5750.03</v>
      </c>
      <c r="C1755" s="159">
        <v>4162.4798371728002</v>
      </c>
      <c r="D1755" s="159">
        <v>1587.5501628271995</v>
      </c>
    </row>
    <row r="1756" spans="1:4">
      <c r="A1756" s="167" t="s">
        <v>115</v>
      </c>
      <c r="B1756" s="159">
        <v>1367.95</v>
      </c>
      <c r="C1756" s="159">
        <v>767.10813947700001</v>
      </c>
      <c r="D1756" s="159">
        <v>600.84186052300004</v>
      </c>
    </row>
    <row r="1757" spans="1:4">
      <c r="A1757" s="167" t="s">
        <v>434</v>
      </c>
      <c r="B1757" s="159">
        <v>77940</v>
      </c>
      <c r="C1757" s="159">
        <v>58697.691385688704</v>
      </c>
      <c r="D1757" s="159">
        <v>19242.308614311296</v>
      </c>
    </row>
    <row r="1758" spans="1:4">
      <c r="A1758" s="167" t="s">
        <v>495</v>
      </c>
      <c r="B1758" s="159">
        <v>6937.2699999999995</v>
      </c>
      <c r="C1758" s="159">
        <v>7259.4529684059999</v>
      </c>
      <c r="D1758" s="159">
        <v>-322.18296840599999</v>
      </c>
    </row>
    <row r="1759" spans="1:4">
      <c r="A1759" s="167" t="s">
        <v>596</v>
      </c>
      <c r="B1759" s="159">
        <v>17177.22</v>
      </c>
      <c r="C1759" s="159">
        <v>11390.036638362599</v>
      </c>
      <c r="D1759" s="159">
        <v>5787.1833616374006</v>
      </c>
    </row>
    <row r="1760" spans="1:4">
      <c r="A1760" s="167" t="s">
        <v>442</v>
      </c>
      <c r="B1760" s="159">
        <v>5727.85</v>
      </c>
      <c r="C1760" s="159">
        <v>5567.3977863549999</v>
      </c>
      <c r="D1760" s="159">
        <v>160.45221364500003</v>
      </c>
    </row>
    <row r="1761" spans="1:4">
      <c r="A1761" s="167" t="s">
        <v>190</v>
      </c>
      <c r="B1761" s="159">
        <v>5647.96</v>
      </c>
      <c r="C1761" s="159">
        <v>2466.1083669996001</v>
      </c>
      <c r="D1761" s="159">
        <v>3181.8516330003999</v>
      </c>
    </row>
    <row r="1762" spans="1:4">
      <c r="A1762" s="166" t="s">
        <v>616</v>
      </c>
      <c r="B1762" s="159">
        <v>88009.73</v>
      </c>
      <c r="C1762" s="159">
        <v>24310.213506323402</v>
      </c>
      <c r="D1762" s="159">
        <v>63699.516493676594</v>
      </c>
    </row>
    <row r="1763" spans="1:4">
      <c r="A1763" s="167" t="s">
        <v>612</v>
      </c>
      <c r="B1763" s="159">
        <v>4637.83</v>
      </c>
      <c r="C1763" s="159">
        <v>236.4332805407</v>
      </c>
      <c r="D1763" s="159">
        <v>4401.3967194592997</v>
      </c>
    </row>
    <row r="1764" spans="1:4">
      <c r="A1764" s="167" t="s">
        <v>107</v>
      </c>
      <c r="B1764" s="159">
        <v>0</v>
      </c>
      <c r="C1764" s="159">
        <v>0</v>
      </c>
      <c r="D1764" s="159">
        <v>0</v>
      </c>
    </row>
    <row r="1765" spans="1:4">
      <c r="A1765" s="167" t="s">
        <v>559</v>
      </c>
      <c r="B1765" s="159">
        <v>1309.21</v>
      </c>
      <c r="C1765" s="159">
        <v>493.89509973859998</v>
      </c>
      <c r="D1765" s="159">
        <v>815.3149002614</v>
      </c>
    </row>
    <row r="1766" spans="1:4">
      <c r="A1766" s="167" t="s">
        <v>508</v>
      </c>
      <c r="B1766" s="159">
        <v>-0.02</v>
      </c>
      <c r="C1766" s="159">
        <v>-8.768436000000001E-3</v>
      </c>
      <c r="D1766" s="159">
        <v>-1.1231563999999999E-2</v>
      </c>
    </row>
    <row r="1767" spans="1:4">
      <c r="A1767" s="167" t="s">
        <v>254</v>
      </c>
      <c r="B1767" s="159">
        <v>7680.18</v>
      </c>
      <c r="C1767" s="159">
        <v>4620.0555184134</v>
      </c>
      <c r="D1767" s="159">
        <v>3060.1244815866003</v>
      </c>
    </row>
    <row r="1768" spans="1:4">
      <c r="A1768" s="167" t="s">
        <v>360</v>
      </c>
      <c r="B1768" s="159">
        <v>74382.53</v>
      </c>
      <c r="C1768" s="159">
        <v>18959.838376066702</v>
      </c>
      <c r="D1768" s="159">
        <v>55422.691623933293</v>
      </c>
    </row>
    <row r="1769" spans="1:4">
      <c r="A1769" s="166" t="s">
        <v>617</v>
      </c>
      <c r="B1769" s="159">
        <v>0</v>
      </c>
      <c r="C1769" s="159">
        <v>0</v>
      </c>
      <c r="D1769" s="159">
        <v>0</v>
      </c>
    </row>
    <row r="1770" spans="1:4">
      <c r="A1770" s="167" t="s">
        <v>375</v>
      </c>
      <c r="B1770" s="159">
        <v>0</v>
      </c>
      <c r="C1770" s="159">
        <v>0</v>
      </c>
      <c r="D1770" s="159">
        <v>0</v>
      </c>
    </row>
    <row r="1771" spans="1:4">
      <c r="A1771" s="167" t="s">
        <v>347</v>
      </c>
      <c r="B1771" s="159">
        <v>0</v>
      </c>
      <c r="C1771" s="159">
        <v>0</v>
      </c>
      <c r="D1771" s="159">
        <v>0</v>
      </c>
    </row>
    <row r="1772" spans="1:4">
      <c r="A1772" s="167" t="s">
        <v>165</v>
      </c>
      <c r="B1772" s="159">
        <v>0</v>
      </c>
      <c r="C1772" s="159">
        <v>0</v>
      </c>
      <c r="D1772" s="159">
        <v>0</v>
      </c>
    </row>
    <row r="1773" spans="1:4">
      <c r="A1773" s="167" t="s">
        <v>402</v>
      </c>
      <c r="B1773" s="159">
        <v>0</v>
      </c>
      <c r="C1773" s="159">
        <v>0</v>
      </c>
      <c r="D1773" s="159">
        <v>0</v>
      </c>
    </row>
    <row r="1774" spans="1:4">
      <c r="A1774" s="167" t="s">
        <v>107</v>
      </c>
      <c r="B1774" s="159">
        <v>0</v>
      </c>
      <c r="C1774" s="159">
        <v>0</v>
      </c>
      <c r="D1774" s="159">
        <v>0</v>
      </c>
    </row>
    <row r="1775" spans="1:4">
      <c r="A1775" s="167" t="s">
        <v>410</v>
      </c>
      <c r="B1775" s="159">
        <v>0</v>
      </c>
      <c r="C1775" s="159">
        <v>0</v>
      </c>
      <c r="D1775" s="159">
        <v>0</v>
      </c>
    </row>
    <row r="1776" spans="1:4">
      <c r="A1776" s="167" t="s">
        <v>618</v>
      </c>
      <c r="B1776" s="159">
        <v>0</v>
      </c>
      <c r="C1776" s="159">
        <v>0</v>
      </c>
      <c r="D1776" s="159">
        <v>0</v>
      </c>
    </row>
    <row r="1777" spans="1:5">
      <c r="A1777" s="167" t="s">
        <v>420</v>
      </c>
      <c r="B1777" s="159">
        <v>0</v>
      </c>
      <c r="C1777" s="159">
        <v>0</v>
      </c>
      <c r="D1777" s="159">
        <v>0</v>
      </c>
    </row>
    <row r="1778" spans="1:5">
      <c r="A1778" s="167" t="s">
        <v>580</v>
      </c>
      <c r="B1778" s="159">
        <v>0</v>
      </c>
      <c r="C1778" s="159">
        <v>0</v>
      </c>
      <c r="D1778" s="159">
        <v>0</v>
      </c>
    </row>
    <row r="1779" spans="1:5">
      <c r="A1779" s="167" t="s">
        <v>432</v>
      </c>
      <c r="B1779" s="159">
        <v>0</v>
      </c>
      <c r="C1779" s="159">
        <v>0</v>
      </c>
      <c r="D1779" s="159">
        <v>0</v>
      </c>
    </row>
    <row r="1780" spans="1:5">
      <c r="A1780" s="167" t="s">
        <v>433</v>
      </c>
      <c r="B1780" s="159">
        <v>0</v>
      </c>
      <c r="C1780" s="159">
        <v>0</v>
      </c>
      <c r="D1780" s="159">
        <v>0</v>
      </c>
    </row>
    <row r="1781" spans="1:5">
      <c r="A1781" s="167" t="s">
        <v>438</v>
      </c>
      <c r="B1781" s="159">
        <v>0</v>
      </c>
      <c r="C1781" s="159">
        <v>0</v>
      </c>
      <c r="D1781" s="159">
        <v>0</v>
      </c>
    </row>
    <row r="1782" spans="1:5">
      <c r="A1782" s="167" t="s">
        <v>442</v>
      </c>
      <c r="B1782" s="159">
        <v>0</v>
      </c>
      <c r="C1782" s="159">
        <v>0</v>
      </c>
      <c r="D1782" s="159">
        <v>0</v>
      </c>
    </row>
    <row r="1783" spans="1:5">
      <c r="A1783" s="166" t="s">
        <v>619</v>
      </c>
      <c r="B1783" s="159">
        <v>390843.98</v>
      </c>
      <c r="C1783" s="159">
        <v>91654.742459826404</v>
      </c>
      <c r="D1783" s="159">
        <v>299189.23754017364</v>
      </c>
    </row>
    <row r="1784" spans="1:5">
      <c r="A1784" s="170" t="s">
        <v>620</v>
      </c>
      <c r="B1784" s="163">
        <v>38551.050000000003</v>
      </c>
      <c r="C1784" s="163">
        <v>9040.4016439139996</v>
      </c>
      <c r="D1784" s="163">
        <v>29510.648356086003</v>
      </c>
      <c r="E1784" s="171" t="s">
        <v>172</v>
      </c>
    </row>
    <row r="1785" spans="1:5">
      <c r="A1785" s="170" t="s">
        <v>107</v>
      </c>
      <c r="B1785" s="163">
        <v>0</v>
      </c>
      <c r="C1785" s="163">
        <v>0</v>
      </c>
      <c r="D1785" s="163">
        <v>0</v>
      </c>
      <c r="E1785" s="171" t="s">
        <v>172</v>
      </c>
    </row>
    <row r="1786" spans="1:5">
      <c r="A1786" s="170" t="s">
        <v>621</v>
      </c>
      <c r="B1786" s="163">
        <v>54490.76</v>
      </c>
      <c r="C1786" s="163">
        <v>12778.338236756799</v>
      </c>
      <c r="D1786" s="163">
        <v>41712.421763243205</v>
      </c>
      <c r="E1786" s="171" t="s">
        <v>172</v>
      </c>
    </row>
    <row r="1787" spans="1:5">
      <c r="A1787" s="170" t="s">
        <v>194</v>
      </c>
      <c r="B1787" s="163">
        <v>40041.74</v>
      </c>
      <c r="C1787" s="163">
        <v>9389.9754253432002</v>
      </c>
      <c r="D1787" s="163">
        <v>30651.764574656798</v>
      </c>
      <c r="E1787" s="171" t="s">
        <v>172</v>
      </c>
    </row>
    <row r="1788" spans="1:5">
      <c r="A1788" s="170" t="s">
        <v>122</v>
      </c>
      <c r="B1788" s="163">
        <v>3418.87</v>
      </c>
      <c r="C1788" s="163">
        <v>801.74101531159999</v>
      </c>
      <c r="D1788" s="163">
        <v>2617.1289846884001</v>
      </c>
      <c r="E1788" s="171" t="s">
        <v>172</v>
      </c>
    </row>
    <row r="1789" spans="1:5">
      <c r="A1789" s="170" t="s">
        <v>622</v>
      </c>
      <c r="B1789" s="163">
        <v>214473.82</v>
      </c>
      <c r="C1789" s="163">
        <v>50295.114527477599</v>
      </c>
      <c r="D1789" s="163">
        <v>164178.70547252242</v>
      </c>
      <c r="E1789" s="171" t="s">
        <v>172</v>
      </c>
    </row>
    <row r="1790" spans="1:5">
      <c r="A1790" s="170" t="s">
        <v>623</v>
      </c>
      <c r="B1790" s="163">
        <v>39867.74</v>
      </c>
      <c r="C1790" s="163">
        <v>9349.171611023201</v>
      </c>
      <c r="D1790" s="163">
        <v>30518.568388976797</v>
      </c>
      <c r="E1790" s="171" t="s">
        <v>172</v>
      </c>
    </row>
    <row r="1791" spans="1:5">
      <c r="A1791" s="166" t="s">
        <v>624</v>
      </c>
      <c r="B1791" s="159">
        <v>5189553.4800000004</v>
      </c>
      <c r="C1791" s="159">
        <v>1810345.9705212181</v>
      </c>
      <c r="D1791" s="159">
        <v>3379207.5094787809</v>
      </c>
    </row>
    <row r="1792" spans="1:5">
      <c r="A1792" s="170" t="s">
        <v>518</v>
      </c>
      <c r="B1792" s="163">
        <v>11379.14</v>
      </c>
      <c r="C1792" s="163">
        <v>4756.8229183225994</v>
      </c>
      <c r="D1792" s="163">
        <v>6622.3170816774</v>
      </c>
      <c r="E1792" s="171" t="s">
        <v>172</v>
      </c>
    </row>
    <row r="1793" spans="1:5">
      <c r="A1793" s="167" t="s">
        <v>445</v>
      </c>
      <c r="B1793" s="159">
        <v>63494.6</v>
      </c>
      <c r="C1793" s="159">
        <v>26542.653352514</v>
      </c>
      <c r="D1793" s="159">
        <v>36951.946647485995</v>
      </c>
    </row>
    <row r="1794" spans="1:5">
      <c r="A1794" s="170" t="s">
        <v>124</v>
      </c>
      <c r="B1794" s="163">
        <v>4823.58</v>
      </c>
      <c r="C1794" s="163">
        <v>1701.8589721986</v>
      </c>
      <c r="D1794" s="163">
        <v>3121.7210278013999</v>
      </c>
      <c r="E1794" s="171" t="s">
        <v>172</v>
      </c>
    </row>
    <row r="1795" spans="1:5">
      <c r="A1795" s="167" t="s">
        <v>165</v>
      </c>
      <c r="B1795" s="159">
        <v>5781.05</v>
      </c>
      <c r="C1795" s="159">
        <v>2416.6528517945003</v>
      </c>
      <c r="D1795" s="159">
        <v>3364.3971482054999</v>
      </c>
    </row>
    <row r="1796" spans="1:5">
      <c r="A1796" s="167" t="s">
        <v>166</v>
      </c>
      <c r="B1796" s="159">
        <v>53551.4</v>
      </c>
      <c r="C1796" s="159">
        <v>1638.0071960979999</v>
      </c>
      <c r="D1796" s="159">
        <v>51913.392803902003</v>
      </c>
    </row>
    <row r="1797" spans="1:5">
      <c r="A1797" s="167" t="s">
        <v>269</v>
      </c>
      <c r="B1797" s="159">
        <v>180042.12</v>
      </c>
      <c r="C1797" s="159">
        <v>75263.023627390809</v>
      </c>
      <c r="D1797" s="159">
        <v>104779.09637260919</v>
      </c>
    </row>
    <row r="1798" spans="1:5">
      <c r="A1798" s="170" t="s">
        <v>625</v>
      </c>
      <c r="B1798" s="163">
        <v>129471.63</v>
      </c>
      <c r="C1798" s="163">
        <v>22441.259365666501</v>
      </c>
      <c r="D1798" s="163">
        <v>107030.37063433351</v>
      </c>
      <c r="E1798" s="171" t="s">
        <v>172</v>
      </c>
    </row>
    <row r="1799" spans="1:5">
      <c r="A1799" s="167" t="s">
        <v>168</v>
      </c>
      <c r="B1799" s="159">
        <v>2128.87</v>
      </c>
      <c r="C1799" s="159">
        <v>672.87517678239999</v>
      </c>
      <c r="D1799" s="159">
        <v>1455.9948232175998</v>
      </c>
    </row>
    <row r="1800" spans="1:5">
      <c r="A1800" s="167" t="s">
        <v>447</v>
      </c>
      <c r="B1800" s="159">
        <v>42930.3</v>
      </c>
      <c r="C1800" s="159">
        <v>17883.1642948062</v>
      </c>
      <c r="D1800" s="159">
        <v>25047.135705193803</v>
      </c>
    </row>
    <row r="1801" spans="1:5">
      <c r="A1801" s="167" t="s">
        <v>448</v>
      </c>
      <c r="B1801" s="159">
        <v>14702.130000000001</v>
      </c>
      <c r="C1801" s="159">
        <v>6145.9327270917001</v>
      </c>
      <c r="D1801" s="159">
        <v>8556.1972729083009</v>
      </c>
    </row>
    <row r="1802" spans="1:5">
      <c r="A1802" s="167" t="s">
        <v>169</v>
      </c>
      <c r="B1802" s="159">
        <v>6516.41</v>
      </c>
      <c r="C1802" s="159">
        <v>2724.0554587769002</v>
      </c>
      <c r="D1802" s="159">
        <v>3792.3545412230997</v>
      </c>
    </row>
    <row r="1803" spans="1:5">
      <c r="A1803" s="167" t="s">
        <v>626</v>
      </c>
      <c r="B1803" s="159">
        <v>0</v>
      </c>
      <c r="C1803" s="159">
        <v>0</v>
      </c>
      <c r="D1803" s="159">
        <v>0</v>
      </c>
    </row>
    <row r="1804" spans="1:5">
      <c r="A1804" s="167" t="s">
        <v>170</v>
      </c>
      <c r="B1804" s="159">
        <v>26282.560000000001</v>
      </c>
      <c r="C1804" s="159">
        <v>8554.7895649056009</v>
      </c>
      <c r="D1804" s="159">
        <v>17727.7704350944</v>
      </c>
    </row>
    <row r="1805" spans="1:5">
      <c r="A1805" s="170" t="s">
        <v>171</v>
      </c>
      <c r="B1805" s="163">
        <v>1743943.57</v>
      </c>
      <c r="C1805" s="163">
        <v>639422.03513561713</v>
      </c>
      <c r="D1805" s="163">
        <v>1104521.5348643831</v>
      </c>
      <c r="E1805" s="171" t="s">
        <v>172</v>
      </c>
    </row>
    <row r="1806" spans="1:5">
      <c r="A1806" s="167" t="s">
        <v>173</v>
      </c>
      <c r="B1806" s="159">
        <v>32292.47</v>
      </c>
      <c r="C1806" s="159">
        <v>7572.7353437596003</v>
      </c>
      <c r="D1806" s="159">
        <v>24719.734656240402</v>
      </c>
    </row>
    <row r="1807" spans="1:5">
      <c r="A1807" s="167" t="s">
        <v>627</v>
      </c>
      <c r="B1807" s="159">
        <v>2596.08</v>
      </c>
      <c r="C1807" s="159">
        <v>820.5469516416</v>
      </c>
      <c r="D1807" s="159">
        <v>1775.5330483583998</v>
      </c>
    </row>
    <row r="1808" spans="1:5">
      <c r="A1808" s="167" t="s">
        <v>174</v>
      </c>
      <c r="B1808" s="159">
        <v>16500.189999999999</v>
      </c>
      <c r="C1808" s="159">
        <v>6897.5759107170998</v>
      </c>
      <c r="D1808" s="159">
        <v>9602.6140892828989</v>
      </c>
    </row>
    <row r="1809" spans="1:4">
      <c r="A1809" s="167" t="s">
        <v>450</v>
      </c>
      <c r="B1809" s="159">
        <v>61476</v>
      </c>
      <c r="C1809" s="159">
        <v>25344.821020232401</v>
      </c>
      <c r="D1809" s="159">
        <v>36131.178979767603</v>
      </c>
    </row>
    <row r="1810" spans="1:4">
      <c r="A1810" s="167" t="s">
        <v>628</v>
      </c>
      <c r="B1810" s="159">
        <v>53025.21</v>
      </c>
      <c r="C1810" s="159">
        <v>16759.7587230192</v>
      </c>
      <c r="D1810" s="159">
        <v>36265.451276980799</v>
      </c>
    </row>
    <row r="1811" spans="1:4">
      <c r="A1811" s="167" t="s">
        <v>629</v>
      </c>
      <c r="B1811" s="159">
        <v>5341.58</v>
      </c>
      <c r="C1811" s="159">
        <v>1738.6469523558001</v>
      </c>
      <c r="D1811" s="159">
        <v>3602.9330476442001</v>
      </c>
    </row>
    <row r="1812" spans="1:4">
      <c r="A1812" s="167" t="s">
        <v>453</v>
      </c>
      <c r="B1812" s="159">
        <v>8215.09</v>
      </c>
      <c r="C1812" s="159">
        <v>3434.1548120581001</v>
      </c>
      <c r="D1812" s="159">
        <v>4780.9351879419</v>
      </c>
    </row>
    <row r="1813" spans="1:4">
      <c r="A1813" s="167" t="s">
        <v>353</v>
      </c>
      <c r="B1813" s="159">
        <v>103649.98</v>
      </c>
      <c r="C1813" s="159">
        <v>43328.810467898198</v>
      </c>
      <c r="D1813" s="159">
        <v>60321.169532101798</v>
      </c>
    </row>
    <row r="1814" spans="1:4">
      <c r="A1814" s="167" t="s">
        <v>107</v>
      </c>
      <c r="B1814" s="159">
        <v>0</v>
      </c>
      <c r="C1814" s="159">
        <v>0</v>
      </c>
      <c r="D1814" s="159">
        <v>0</v>
      </c>
    </row>
    <row r="1815" spans="1:4">
      <c r="A1815" s="167" t="s">
        <v>177</v>
      </c>
      <c r="B1815" s="159">
        <v>32017.350000000002</v>
      </c>
      <c r="C1815" s="159">
        <v>10421.4236237235</v>
      </c>
      <c r="D1815" s="159">
        <v>21595.926376276504</v>
      </c>
    </row>
    <row r="1816" spans="1:4">
      <c r="A1816" s="167" t="s">
        <v>557</v>
      </c>
      <c r="B1816" s="159">
        <v>14935.98</v>
      </c>
      <c r="C1816" s="159">
        <v>3502.5572103864001</v>
      </c>
      <c r="D1816" s="159">
        <v>11433.4227896136</v>
      </c>
    </row>
    <row r="1817" spans="1:4">
      <c r="A1817" s="167" t="s">
        <v>178</v>
      </c>
      <c r="B1817" s="159">
        <v>158279.49</v>
      </c>
      <c r="C1817" s="159">
        <v>50027.638989124804</v>
      </c>
      <c r="D1817" s="159">
        <v>108251.85101087519</v>
      </c>
    </row>
    <row r="1818" spans="1:4">
      <c r="A1818" s="167" t="s">
        <v>408</v>
      </c>
      <c r="B1818" s="159">
        <v>3219.66</v>
      </c>
      <c r="C1818" s="159">
        <v>1345.9147595694001</v>
      </c>
      <c r="D1818" s="159">
        <v>1873.7452404305998</v>
      </c>
    </row>
    <row r="1819" spans="1:4">
      <c r="A1819" s="167" t="s">
        <v>180</v>
      </c>
      <c r="B1819" s="159">
        <v>77519.600000000006</v>
      </c>
      <c r="C1819" s="159">
        <v>26474.451586280302</v>
      </c>
      <c r="D1819" s="159">
        <v>51045.148413719704</v>
      </c>
    </row>
    <row r="1820" spans="1:4">
      <c r="A1820" s="167" t="s">
        <v>153</v>
      </c>
      <c r="B1820" s="159">
        <v>13775.51</v>
      </c>
      <c r="C1820" s="159">
        <v>-167.55814037480002</v>
      </c>
      <c r="D1820" s="159">
        <v>13943.0681403748</v>
      </c>
    </row>
    <row r="1821" spans="1:4">
      <c r="A1821" s="167" t="s">
        <v>181</v>
      </c>
      <c r="B1821" s="159">
        <v>35208.67</v>
      </c>
      <c r="C1821" s="159">
        <v>10786.0835741877</v>
      </c>
      <c r="D1821" s="159">
        <v>24422.586425812297</v>
      </c>
    </row>
    <row r="1822" spans="1:4">
      <c r="A1822" s="167" t="s">
        <v>410</v>
      </c>
      <c r="B1822" s="159">
        <v>6195.89</v>
      </c>
      <c r="C1822" s="159">
        <v>2590.0684543300999</v>
      </c>
      <c r="D1822" s="159">
        <v>3605.8215456699004</v>
      </c>
    </row>
    <row r="1823" spans="1:4">
      <c r="A1823" s="167" t="s">
        <v>120</v>
      </c>
      <c r="B1823" s="159">
        <v>16.53</v>
      </c>
      <c r="C1823" s="159">
        <v>6.9100373877000001</v>
      </c>
      <c r="D1823" s="159">
        <v>9.6199626123000002</v>
      </c>
    </row>
    <row r="1824" spans="1:4">
      <c r="A1824" s="167" t="s">
        <v>121</v>
      </c>
      <c r="B1824" s="159">
        <v>8530.7800000000007</v>
      </c>
      <c r="C1824" s="159">
        <v>3566.1227311702</v>
      </c>
      <c r="D1824" s="159">
        <v>4964.6572688298002</v>
      </c>
    </row>
    <row r="1825" spans="1:4">
      <c r="A1825" s="167" t="s">
        <v>461</v>
      </c>
      <c r="B1825" s="159">
        <v>27960.959999999999</v>
      </c>
      <c r="C1825" s="159">
        <v>11688.522625286401</v>
      </c>
      <c r="D1825" s="159">
        <v>16272.437374713598</v>
      </c>
    </row>
    <row r="1826" spans="1:4">
      <c r="A1826" s="167" t="s">
        <v>462</v>
      </c>
      <c r="B1826" s="159">
        <v>18422.849999999999</v>
      </c>
      <c r="C1826" s="159">
        <v>7301.8582613295002</v>
      </c>
      <c r="D1826" s="159">
        <v>11120.9917386705</v>
      </c>
    </row>
    <row r="1827" spans="1:4">
      <c r="A1827" s="167" t="s">
        <v>463</v>
      </c>
      <c r="B1827" s="159">
        <v>56637.49</v>
      </c>
      <c r="C1827" s="159">
        <v>20829.2265383302</v>
      </c>
      <c r="D1827" s="159">
        <v>35808.263461669798</v>
      </c>
    </row>
    <row r="1828" spans="1:4">
      <c r="A1828" s="167" t="s">
        <v>630</v>
      </c>
      <c r="B1828" s="159">
        <v>72703.53</v>
      </c>
      <c r="C1828" s="159">
        <v>22979.515236465602</v>
      </c>
      <c r="D1828" s="159">
        <v>49724.014763534396</v>
      </c>
    </row>
    <row r="1829" spans="1:4">
      <c r="A1829" s="167" t="s">
        <v>356</v>
      </c>
      <c r="B1829" s="159">
        <v>15059.87</v>
      </c>
      <c r="C1829" s="159">
        <v>6295.4788114883004</v>
      </c>
      <c r="D1829" s="159">
        <v>8764.3911885117013</v>
      </c>
    </row>
    <row r="1830" spans="1:4">
      <c r="A1830" s="167" t="s">
        <v>631</v>
      </c>
      <c r="B1830" s="159">
        <v>8679.0499999999993</v>
      </c>
      <c r="C1830" s="159">
        <v>3628.1040526144998</v>
      </c>
      <c r="D1830" s="159">
        <v>5050.9459473854995</v>
      </c>
    </row>
    <row r="1831" spans="1:4">
      <c r="A1831" s="167" t="s">
        <v>272</v>
      </c>
      <c r="B1831" s="159">
        <v>1829030.6300000001</v>
      </c>
      <c r="C1831" s="159">
        <v>624734.53268892469</v>
      </c>
      <c r="D1831" s="159">
        <v>1204296.0973110753</v>
      </c>
    </row>
    <row r="1832" spans="1:4">
      <c r="A1832" s="167" t="s">
        <v>632</v>
      </c>
      <c r="B1832" s="159">
        <v>0</v>
      </c>
      <c r="C1832" s="159">
        <v>0</v>
      </c>
      <c r="D1832" s="159">
        <v>0</v>
      </c>
    </row>
    <row r="1833" spans="1:4">
      <c r="A1833" s="167" t="s">
        <v>358</v>
      </c>
      <c r="B1833" s="159">
        <v>13126.49</v>
      </c>
      <c r="C1833" s="159">
        <v>669.17914039209995</v>
      </c>
      <c r="D1833" s="159">
        <v>12457.3108596079</v>
      </c>
    </row>
    <row r="1834" spans="1:4">
      <c r="A1834" s="167" t="s">
        <v>328</v>
      </c>
      <c r="B1834" s="159">
        <v>4280.68</v>
      </c>
      <c r="C1834" s="159">
        <v>1053.4943114124001</v>
      </c>
      <c r="D1834" s="159">
        <v>3227.1856885876005</v>
      </c>
    </row>
    <row r="1835" spans="1:4">
      <c r="A1835" s="167" t="s">
        <v>254</v>
      </c>
      <c r="B1835" s="159">
        <v>45918.87</v>
      </c>
      <c r="C1835" s="159">
        <v>19195.469358798298</v>
      </c>
      <c r="D1835" s="159">
        <v>26723.400641201704</v>
      </c>
    </row>
    <row r="1836" spans="1:4">
      <c r="A1836" s="167" t="s">
        <v>185</v>
      </c>
      <c r="B1836" s="159">
        <v>11728.460000000001</v>
      </c>
      <c r="C1836" s="159">
        <v>1076.2351564420001</v>
      </c>
      <c r="D1836" s="159">
        <v>10652.224843558</v>
      </c>
    </row>
    <row r="1837" spans="1:4">
      <c r="A1837" s="167" t="s">
        <v>186</v>
      </c>
      <c r="B1837" s="159">
        <v>24829.34</v>
      </c>
      <c r="C1837" s="159">
        <v>8081.7766129134006</v>
      </c>
      <c r="D1837" s="159">
        <v>16747.5633870866</v>
      </c>
    </row>
    <row r="1838" spans="1:4">
      <c r="A1838" s="167" t="s">
        <v>465</v>
      </c>
      <c r="B1838" s="159">
        <v>56003.200000000012</v>
      </c>
      <c r="C1838" s="159">
        <v>21896.276811374501</v>
      </c>
      <c r="D1838" s="159">
        <v>34106.9231886255</v>
      </c>
    </row>
    <row r="1839" spans="1:4">
      <c r="A1839" s="167" t="s">
        <v>467</v>
      </c>
      <c r="B1839" s="159">
        <v>5711.9000000000005</v>
      </c>
      <c r="C1839" s="159">
        <v>2387.7460710710002</v>
      </c>
      <c r="D1839" s="159">
        <v>3324.1539289290004</v>
      </c>
    </row>
    <row r="1840" spans="1:4">
      <c r="A1840" s="167" t="s">
        <v>115</v>
      </c>
      <c r="B1840" s="159">
        <v>3990.52</v>
      </c>
      <c r="C1840" s="159">
        <v>1668.1574347468002</v>
      </c>
      <c r="D1840" s="159">
        <v>2322.3625652532</v>
      </c>
    </row>
    <row r="1841" spans="1:4">
      <c r="A1841" s="167" t="s">
        <v>468</v>
      </c>
      <c r="B1841" s="159">
        <v>52834.82</v>
      </c>
      <c r="C1841" s="159">
        <v>22086.5445597338</v>
      </c>
      <c r="D1841" s="159">
        <v>30748.275440266199</v>
      </c>
    </row>
    <row r="1842" spans="1:4">
      <c r="A1842" s="167" t="s">
        <v>429</v>
      </c>
      <c r="B1842" s="159">
        <v>3731.2400000000002</v>
      </c>
      <c r="C1842" s="159">
        <v>1559.7705930115999</v>
      </c>
      <c r="D1842" s="159">
        <v>2171.4694069884004</v>
      </c>
    </row>
    <row r="1843" spans="1:4">
      <c r="A1843" s="167" t="s">
        <v>439</v>
      </c>
      <c r="B1843" s="159">
        <v>1995.8300000000002</v>
      </c>
      <c r="C1843" s="159">
        <v>630.82502176160006</v>
      </c>
      <c r="D1843" s="159">
        <v>1365.0049782384001</v>
      </c>
    </row>
    <row r="1844" spans="1:4">
      <c r="A1844" s="167" t="s">
        <v>633</v>
      </c>
      <c r="B1844" s="159">
        <v>19064.330000000002</v>
      </c>
      <c r="C1844" s="159">
        <v>7969.4635856897003</v>
      </c>
      <c r="D1844" s="159">
        <v>11094.866414310301</v>
      </c>
    </row>
    <row r="1845" spans="1:4">
      <c r="A1845" s="166" t="s">
        <v>634</v>
      </c>
      <c r="B1845" s="159">
        <v>620500.66000000015</v>
      </c>
      <c r="C1845" s="159">
        <v>395184.89475898258</v>
      </c>
      <c r="D1845" s="159">
        <v>225315.76524101751</v>
      </c>
    </row>
    <row r="1846" spans="1:4">
      <c r="A1846" s="167" t="s">
        <v>635</v>
      </c>
      <c r="B1846" s="159">
        <v>15137.81</v>
      </c>
      <c r="C1846" s="159">
        <v>12810.4629934943</v>
      </c>
      <c r="D1846" s="159">
        <v>2327.347006505699</v>
      </c>
    </row>
    <row r="1847" spans="1:4">
      <c r="A1847" s="167" t="s">
        <v>165</v>
      </c>
      <c r="B1847" s="159">
        <v>14585.06</v>
      </c>
      <c r="C1847" s="159">
        <v>12342.694972911801</v>
      </c>
      <c r="D1847" s="159">
        <v>2242.365027088199</v>
      </c>
    </row>
    <row r="1848" spans="1:4">
      <c r="A1848" s="167" t="s">
        <v>349</v>
      </c>
      <c r="B1848" s="159">
        <v>932.9</v>
      </c>
      <c r="C1848" s="159">
        <v>789.47225038700003</v>
      </c>
      <c r="D1848" s="159">
        <v>143.42774961299995</v>
      </c>
    </row>
    <row r="1849" spans="1:4">
      <c r="A1849" s="167" t="s">
        <v>168</v>
      </c>
      <c r="B1849" s="159">
        <v>19649.28</v>
      </c>
      <c r="C1849" s="159">
        <v>601.02372744959996</v>
      </c>
      <c r="D1849" s="159">
        <v>19048.256272550399</v>
      </c>
    </row>
    <row r="1850" spans="1:4">
      <c r="A1850" s="167" t="s">
        <v>392</v>
      </c>
      <c r="B1850" s="159">
        <v>41930.410000000003</v>
      </c>
      <c r="C1850" s="159">
        <v>35483.862302872301</v>
      </c>
      <c r="D1850" s="159">
        <v>6446.5476971277021</v>
      </c>
    </row>
    <row r="1851" spans="1:4">
      <c r="A1851" s="167" t="s">
        <v>107</v>
      </c>
      <c r="B1851" s="159">
        <v>0</v>
      </c>
      <c r="C1851" s="159">
        <v>0</v>
      </c>
      <c r="D1851" s="159">
        <v>0</v>
      </c>
    </row>
    <row r="1852" spans="1:4">
      <c r="A1852" s="167" t="s">
        <v>177</v>
      </c>
      <c r="B1852" s="159">
        <v>5760.12</v>
      </c>
      <c r="C1852" s="159">
        <v>4825.7984718051994</v>
      </c>
      <c r="D1852" s="159">
        <v>934.32152819480052</v>
      </c>
    </row>
    <row r="1853" spans="1:4">
      <c r="A1853" s="167" t="s">
        <v>180</v>
      </c>
      <c r="B1853" s="159">
        <v>9752.9</v>
      </c>
      <c r="C1853" s="159">
        <v>8253.4504349870003</v>
      </c>
      <c r="D1853" s="159">
        <v>1499.4495650129993</v>
      </c>
    </row>
    <row r="1854" spans="1:4">
      <c r="A1854" s="167" t="s">
        <v>153</v>
      </c>
      <c r="B1854" s="159">
        <v>1532.52</v>
      </c>
      <c r="C1854" s="159">
        <v>-37.7200067112</v>
      </c>
      <c r="D1854" s="159">
        <v>1570.2400067112001</v>
      </c>
    </row>
    <row r="1855" spans="1:4">
      <c r="A1855" s="167" t="s">
        <v>356</v>
      </c>
      <c r="B1855" s="159">
        <v>26013.850000000002</v>
      </c>
      <c r="C1855" s="159">
        <v>22014.377426015501</v>
      </c>
      <c r="D1855" s="159">
        <v>3999.4725739845017</v>
      </c>
    </row>
    <row r="1856" spans="1:4">
      <c r="A1856" s="167" t="s">
        <v>272</v>
      </c>
      <c r="B1856" s="159">
        <v>262557.47000000003</v>
      </c>
      <c r="C1856" s="159">
        <v>222190.84220904412</v>
      </c>
      <c r="D1856" s="159">
        <v>40366.627790955899</v>
      </c>
    </row>
    <row r="1857" spans="1:5">
      <c r="A1857" s="170" t="s">
        <v>537</v>
      </c>
      <c r="B1857" s="163">
        <v>40404.590000000004</v>
      </c>
      <c r="C1857" s="163">
        <v>34192.627927177702</v>
      </c>
      <c r="D1857" s="163">
        <v>6211.9620728223017</v>
      </c>
      <c r="E1857" s="171" t="s">
        <v>172</v>
      </c>
    </row>
    <row r="1858" spans="1:5">
      <c r="A1858" s="167" t="s">
        <v>254</v>
      </c>
      <c r="B1858" s="159">
        <v>22963.09</v>
      </c>
      <c r="C1858" s="159">
        <v>17195.420194972001</v>
      </c>
      <c r="D1858" s="159">
        <v>5767.6698050280002</v>
      </c>
    </row>
    <row r="1859" spans="1:5">
      <c r="A1859" s="167" t="s">
        <v>606</v>
      </c>
      <c r="B1859" s="159">
        <v>22911.54</v>
      </c>
      <c r="C1859" s="159">
        <v>19389.0288815862</v>
      </c>
      <c r="D1859" s="159">
        <v>3522.5111184138004</v>
      </c>
    </row>
    <row r="1860" spans="1:5">
      <c r="A1860" s="167" t="s">
        <v>133</v>
      </c>
      <c r="B1860" s="159">
        <v>133972.07</v>
      </c>
      <c r="C1860" s="159">
        <v>4097.8800691698998</v>
      </c>
      <c r="D1860" s="159">
        <v>129874.18993083011</v>
      </c>
    </row>
    <row r="1861" spans="1:5">
      <c r="A1861" s="167" t="s">
        <v>441</v>
      </c>
      <c r="B1861" s="159">
        <v>1906.52</v>
      </c>
      <c r="C1861" s="159">
        <v>620.55893342520005</v>
      </c>
      <c r="D1861" s="159">
        <v>1285.9610665748</v>
      </c>
    </row>
    <row r="1862" spans="1:5">
      <c r="A1862" s="167" t="s">
        <v>190</v>
      </c>
      <c r="B1862" s="159">
        <v>490.53000000000003</v>
      </c>
      <c r="C1862" s="159">
        <v>415.11397039590003</v>
      </c>
      <c r="D1862" s="159">
        <v>75.416029604100004</v>
      </c>
    </row>
    <row r="1863" spans="1:5">
      <c r="A1863" s="166" t="s">
        <v>636</v>
      </c>
      <c r="B1863" s="159">
        <v>1335309.4799999997</v>
      </c>
      <c r="C1863" s="159">
        <v>822274.3536775551</v>
      </c>
      <c r="D1863" s="159">
        <v>513035.12632244505</v>
      </c>
    </row>
    <row r="1864" spans="1:5">
      <c r="A1864" s="170" t="s">
        <v>637</v>
      </c>
      <c r="B1864" s="163">
        <v>19447.57</v>
      </c>
      <c r="C1864" s="163">
        <v>18440.4694195706</v>
      </c>
      <c r="D1864" s="163">
        <v>1007.1005804294</v>
      </c>
      <c r="E1864" s="171" t="s">
        <v>172</v>
      </c>
    </row>
    <row r="1865" spans="1:5">
      <c r="A1865" s="167" t="s">
        <v>638</v>
      </c>
      <c r="B1865" s="159">
        <v>43945.62</v>
      </c>
      <c r="C1865" s="159">
        <v>23747.349516566999</v>
      </c>
      <c r="D1865" s="159">
        <v>20198.270483433003</v>
      </c>
    </row>
    <row r="1866" spans="1:5">
      <c r="A1866" s="170" t="s">
        <v>539</v>
      </c>
      <c r="B1866" s="163">
        <v>23034.98</v>
      </c>
      <c r="C1866" s="163">
        <v>21842.103886008401</v>
      </c>
      <c r="D1866" s="163">
        <v>1192.8761139915987</v>
      </c>
      <c r="E1866" s="171" t="s">
        <v>172</v>
      </c>
    </row>
    <row r="1867" spans="1:5">
      <c r="A1867" s="167" t="s">
        <v>165</v>
      </c>
      <c r="B1867" s="159">
        <v>12313.34</v>
      </c>
      <c r="C1867" s="159">
        <v>11675.688516497201</v>
      </c>
      <c r="D1867" s="159">
        <v>637.65148350279924</v>
      </c>
    </row>
    <row r="1868" spans="1:5">
      <c r="A1868" s="167" t="s">
        <v>166</v>
      </c>
      <c r="B1868" s="159">
        <v>11307.37</v>
      </c>
      <c r="C1868" s="159">
        <v>115.2882484145</v>
      </c>
      <c r="D1868" s="159">
        <v>11192.081751585501</v>
      </c>
    </row>
    <row r="1869" spans="1:5">
      <c r="A1869" s="167" t="s">
        <v>348</v>
      </c>
      <c r="B1869" s="159">
        <v>0</v>
      </c>
      <c r="C1869" s="159">
        <v>0</v>
      </c>
      <c r="D1869" s="159">
        <v>0</v>
      </c>
    </row>
    <row r="1870" spans="1:5">
      <c r="A1870" s="167" t="s">
        <v>349</v>
      </c>
      <c r="B1870" s="159">
        <v>9300.380000000001</v>
      </c>
      <c r="C1870" s="159">
        <v>94.825279423000012</v>
      </c>
      <c r="D1870" s="159">
        <v>9205.5547205770017</v>
      </c>
    </row>
    <row r="1871" spans="1:5">
      <c r="A1871" s="167" t="s">
        <v>168</v>
      </c>
      <c r="B1871" s="159">
        <v>8225.15</v>
      </c>
      <c r="C1871" s="159">
        <v>4444.7094358024997</v>
      </c>
      <c r="D1871" s="159">
        <v>3780.4405641975</v>
      </c>
    </row>
    <row r="1872" spans="1:5">
      <c r="A1872" s="167" t="s">
        <v>170</v>
      </c>
      <c r="B1872" s="159">
        <v>1129.3800000000001</v>
      </c>
      <c r="C1872" s="159">
        <v>1031.0799958241998</v>
      </c>
      <c r="D1872" s="159">
        <v>98.300004175800268</v>
      </c>
    </row>
    <row r="1873" spans="1:5">
      <c r="A1873" s="170" t="s">
        <v>171</v>
      </c>
      <c r="B1873" s="163">
        <v>388964.69</v>
      </c>
      <c r="C1873" s="163">
        <v>206816.25756946602</v>
      </c>
      <c r="D1873" s="163">
        <v>182148.43243053398</v>
      </c>
      <c r="E1873" s="171" t="s">
        <v>172</v>
      </c>
    </row>
    <row r="1874" spans="1:5">
      <c r="A1874" s="167" t="s">
        <v>174</v>
      </c>
      <c r="B1874" s="159">
        <v>14911.12</v>
      </c>
      <c r="C1874" s="159">
        <v>14050.184424965601</v>
      </c>
      <c r="D1874" s="159">
        <v>860.93557503440002</v>
      </c>
    </row>
    <row r="1875" spans="1:5">
      <c r="A1875" s="167" t="s">
        <v>639</v>
      </c>
      <c r="B1875" s="159">
        <v>31.04</v>
      </c>
      <c r="C1875" s="159">
        <v>16.773406064</v>
      </c>
      <c r="D1875" s="159">
        <v>14.266593936</v>
      </c>
    </row>
    <row r="1876" spans="1:5">
      <c r="A1876" s="167" t="s">
        <v>640</v>
      </c>
      <c r="B1876" s="159">
        <v>1426.3600000000001</v>
      </c>
      <c r="C1876" s="159">
        <v>770.77691602599998</v>
      </c>
      <c r="D1876" s="159">
        <v>655.58308397400015</v>
      </c>
    </row>
    <row r="1877" spans="1:5">
      <c r="A1877" s="167" t="s">
        <v>571</v>
      </c>
      <c r="B1877" s="159">
        <v>2704.58</v>
      </c>
      <c r="C1877" s="159">
        <v>2564.5221887764001</v>
      </c>
      <c r="D1877" s="159">
        <v>140.05781122359986</v>
      </c>
    </row>
    <row r="1878" spans="1:5">
      <c r="A1878" s="167" t="s">
        <v>397</v>
      </c>
      <c r="B1878" s="159">
        <v>3277.48</v>
      </c>
      <c r="C1878" s="159">
        <v>3123.1779371108</v>
      </c>
      <c r="D1878" s="159">
        <v>154.30206288919996</v>
      </c>
    </row>
    <row r="1879" spans="1:5">
      <c r="A1879" s="167" t="s">
        <v>398</v>
      </c>
      <c r="B1879" s="159">
        <v>32.71</v>
      </c>
      <c r="C1879" s="159">
        <v>17.675841248500003</v>
      </c>
      <c r="D1879" s="159">
        <v>15.034158751499998</v>
      </c>
    </row>
    <row r="1880" spans="1:5">
      <c r="A1880" s="167" t="s">
        <v>107</v>
      </c>
      <c r="B1880" s="159">
        <v>0</v>
      </c>
      <c r="C1880" s="159">
        <v>0</v>
      </c>
      <c r="D1880" s="159">
        <v>0</v>
      </c>
    </row>
    <row r="1881" spans="1:5">
      <c r="A1881" s="167" t="s">
        <v>177</v>
      </c>
      <c r="B1881" s="159">
        <v>1954.32</v>
      </c>
      <c r="C1881" s="159">
        <v>1920.2235390671999</v>
      </c>
      <c r="D1881" s="159">
        <v>34.096460932800056</v>
      </c>
    </row>
    <row r="1882" spans="1:5">
      <c r="A1882" s="167" t="s">
        <v>408</v>
      </c>
      <c r="B1882" s="159">
        <v>3238.98</v>
      </c>
      <c r="C1882" s="159">
        <v>1420.039441764</v>
      </c>
      <c r="D1882" s="159">
        <v>1818.940558236</v>
      </c>
    </row>
    <row r="1883" spans="1:5">
      <c r="A1883" s="167" t="s">
        <v>180</v>
      </c>
      <c r="B1883" s="159">
        <v>3679.93</v>
      </c>
      <c r="C1883" s="159">
        <v>3203.8067253453005</v>
      </c>
      <c r="D1883" s="159">
        <v>476.12327465469974</v>
      </c>
    </row>
    <row r="1884" spans="1:5">
      <c r="A1884" s="167" t="s">
        <v>153</v>
      </c>
      <c r="B1884" s="159">
        <v>29814.45</v>
      </c>
      <c r="C1884" s="159">
        <v>-328.91986972350003</v>
      </c>
      <c r="D1884" s="159">
        <v>30143.369869723501</v>
      </c>
    </row>
    <row r="1885" spans="1:5">
      <c r="A1885" s="167" t="s">
        <v>559</v>
      </c>
      <c r="B1885" s="159">
        <v>2551.4700000000003</v>
      </c>
      <c r="C1885" s="159">
        <v>1118.6200700460001</v>
      </c>
      <c r="D1885" s="159">
        <v>1432.8499299540001</v>
      </c>
    </row>
    <row r="1886" spans="1:5">
      <c r="A1886" s="167" t="s">
        <v>253</v>
      </c>
      <c r="B1886" s="159">
        <v>8081.89</v>
      </c>
      <c r="C1886" s="159">
        <v>3543.2767612019998</v>
      </c>
      <c r="D1886" s="159">
        <v>4538.6132387980006</v>
      </c>
    </row>
    <row r="1887" spans="1:5">
      <c r="A1887" s="167" t="s">
        <v>486</v>
      </c>
      <c r="B1887" s="159">
        <v>2146.35</v>
      </c>
      <c r="C1887" s="159">
        <v>1291.1489264505001</v>
      </c>
      <c r="D1887" s="159">
        <v>855.20107354949982</v>
      </c>
    </row>
    <row r="1888" spans="1:5">
      <c r="A1888" s="167" t="s">
        <v>462</v>
      </c>
      <c r="B1888" s="159">
        <v>1777.15</v>
      </c>
      <c r="C1888" s="159">
        <v>960.3369390025</v>
      </c>
      <c r="D1888" s="159">
        <v>816.81306099750009</v>
      </c>
    </row>
    <row r="1889" spans="1:5">
      <c r="A1889" s="167" t="s">
        <v>463</v>
      </c>
      <c r="B1889" s="159">
        <v>1995.29</v>
      </c>
      <c r="C1889" s="159">
        <v>875.35571871499997</v>
      </c>
      <c r="D1889" s="159">
        <v>1119.934281285</v>
      </c>
    </row>
    <row r="1890" spans="1:5">
      <c r="A1890" s="167" t="s">
        <v>272</v>
      </c>
      <c r="B1890" s="159">
        <v>614793.93000000005</v>
      </c>
      <c r="C1890" s="159">
        <v>417897.2052377084</v>
      </c>
      <c r="D1890" s="159">
        <v>196896.72476229165</v>
      </c>
    </row>
    <row r="1891" spans="1:5">
      <c r="A1891" s="167" t="s">
        <v>524</v>
      </c>
      <c r="B1891" s="159">
        <v>57819.950000000004</v>
      </c>
      <c r="C1891" s="159">
        <v>26528.5742075245</v>
      </c>
      <c r="D1891" s="159">
        <v>31291.375792475505</v>
      </c>
    </row>
    <row r="1892" spans="1:5">
      <c r="A1892" s="167" t="s">
        <v>422</v>
      </c>
      <c r="B1892" s="159">
        <v>4581.4800000000005</v>
      </c>
      <c r="C1892" s="159">
        <v>2756.0150877324004</v>
      </c>
      <c r="D1892" s="159">
        <v>1825.4649122676001</v>
      </c>
    </row>
    <row r="1893" spans="1:5">
      <c r="A1893" s="167" t="s">
        <v>254</v>
      </c>
      <c r="B1893" s="159">
        <v>22915.090000000004</v>
      </c>
      <c r="C1893" s="159">
        <v>17145.760466944401</v>
      </c>
      <c r="D1893" s="159">
        <v>5769.3295330556011</v>
      </c>
    </row>
    <row r="1894" spans="1:5">
      <c r="A1894" s="167" t="s">
        <v>186</v>
      </c>
      <c r="B1894" s="159">
        <v>2713.48</v>
      </c>
      <c r="C1894" s="159">
        <v>2003.4000013720001</v>
      </c>
      <c r="D1894" s="159">
        <v>710.07999862799988</v>
      </c>
    </row>
    <row r="1895" spans="1:5">
      <c r="A1895" s="167" t="s">
        <v>465</v>
      </c>
      <c r="B1895" s="159">
        <v>74.600000000000009</v>
      </c>
      <c r="C1895" s="159">
        <v>34.227487845999995</v>
      </c>
      <c r="D1895" s="159">
        <v>40.372512154000013</v>
      </c>
    </row>
    <row r="1896" spans="1:5">
      <c r="A1896" s="167" t="s">
        <v>525</v>
      </c>
      <c r="B1896" s="159">
        <v>27491.670000000002</v>
      </c>
      <c r="C1896" s="159">
        <v>26181.7602198858</v>
      </c>
      <c r="D1896" s="159">
        <v>1309.9097801142022</v>
      </c>
    </row>
    <row r="1897" spans="1:5">
      <c r="A1897" s="170" t="s">
        <v>641</v>
      </c>
      <c r="B1897" s="163">
        <v>3969.6600000000003</v>
      </c>
      <c r="C1897" s="163">
        <v>3764.0894896427999</v>
      </c>
      <c r="D1897" s="163">
        <v>205.57051035720042</v>
      </c>
      <c r="E1897" s="171" t="s">
        <v>172</v>
      </c>
    </row>
    <row r="1898" spans="1:5">
      <c r="A1898" s="167" t="s">
        <v>467</v>
      </c>
      <c r="B1898" s="159">
        <v>4821.99</v>
      </c>
      <c r="C1898" s="159">
        <v>2605.7086438965002</v>
      </c>
      <c r="D1898" s="159">
        <v>2216.2813561034995</v>
      </c>
    </row>
    <row r="1899" spans="1:5">
      <c r="A1899" s="167" t="s">
        <v>441</v>
      </c>
      <c r="B1899" s="159">
        <v>516.03</v>
      </c>
      <c r="C1899" s="159">
        <v>356.42000136839999</v>
      </c>
      <c r="D1899" s="159">
        <v>159.60999863159998</v>
      </c>
    </row>
    <row r="1900" spans="1:5">
      <c r="A1900" s="167" t="s">
        <v>190</v>
      </c>
      <c r="B1900" s="159">
        <v>320</v>
      </c>
      <c r="C1900" s="159">
        <v>246.42200000000003</v>
      </c>
      <c r="D1900" s="159">
        <v>73.577999999999975</v>
      </c>
    </row>
    <row r="1901" spans="1:5">
      <c r="A1901" s="166" t="s">
        <v>642</v>
      </c>
      <c r="B1901" s="159">
        <v>0</v>
      </c>
      <c r="C1901" s="159">
        <v>0</v>
      </c>
      <c r="D1901" s="159">
        <v>0</v>
      </c>
    </row>
    <row r="1902" spans="1:5">
      <c r="A1902" s="167" t="s">
        <v>107</v>
      </c>
      <c r="B1902" s="159">
        <v>0</v>
      </c>
      <c r="C1902" s="159">
        <v>0</v>
      </c>
      <c r="D1902" s="159">
        <v>0</v>
      </c>
    </row>
    <row r="1903" spans="1:5">
      <c r="A1903" s="166" t="s">
        <v>643</v>
      </c>
      <c r="B1903" s="159">
        <v>0</v>
      </c>
      <c r="C1903" s="159">
        <v>0</v>
      </c>
      <c r="D1903" s="159">
        <v>0</v>
      </c>
    </row>
    <row r="1904" spans="1:5">
      <c r="A1904" s="167" t="s">
        <v>107</v>
      </c>
      <c r="B1904" s="159">
        <v>0</v>
      </c>
      <c r="C1904" s="159">
        <v>0</v>
      </c>
      <c r="D1904" s="159">
        <v>0</v>
      </c>
    </row>
    <row r="1905" spans="1:5">
      <c r="A1905" s="167" t="s">
        <v>358</v>
      </c>
      <c r="B1905" s="159">
        <v>0</v>
      </c>
      <c r="C1905" s="159">
        <v>0</v>
      </c>
      <c r="D1905" s="159">
        <v>0</v>
      </c>
    </row>
    <row r="1906" spans="1:5">
      <c r="A1906" s="166" t="s">
        <v>644</v>
      </c>
      <c r="B1906" s="159">
        <v>2454392.1700000004</v>
      </c>
      <c r="C1906" s="159">
        <v>903032.10007779195</v>
      </c>
      <c r="D1906" s="159">
        <v>1551360.0699222081</v>
      </c>
    </row>
    <row r="1907" spans="1:5">
      <c r="A1907" s="170" t="s">
        <v>553</v>
      </c>
      <c r="B1907" s="163">
        <v>9800.7900000000009</v>
      </c>
      <c r="C1907" s="163">
        <v>3897.1701603123001</v>
      </c>
      <c r="D1907" s="163">
        <v>5903.6198396877007</v>
      </c>
      <c r="E1907" s="171" t="s">
        <v>172</v>
      </c>
    </row>
    <row r="1908" spans="1:5">
      <c r="A1908" s="167" t="s">
        <v>445</v>
      </c>
      <c r="B1908" s="159">
        <v>46925.88</v>
      </c>
      <c r="C1908" s="159">
        <v>18659.5304340156</v>
      </c>
      <c r="D1908" s="159">
        <v>28266.349565984397</v>
      </c>
    </row>
    <row r="1909" spans="1:5">
      <c r="A1909" s="170" t="s">
        <v>124</v>
      </c>
      <c r="B1909" s="163">
        <v>2794.23</v>
      </c>
      <c r="C1909" s="163">
        <v>1111.0930626050999</v>
      </c>
      <c r="D1909" s="163">
        <v>1683.1369373949001</v>
      </c>
      <c r="E1909" s="171" t="s">
        <v>172</v>
      </c>
    </row>
    <row r="1910" spans="1:5">
      <c r="A1910" s="167" t="s">
        <v>165</v>
      </c>
      <c r="B1910" s="159">
        <v>11026.74</v>
      </c>
      <c r="C1910" s="159">
        <v>4384.6549200138006</v>
      </c>
      <c r="D1910" s="159">
        <v>6642.0850799861992</v>
      </c>
    </row>
    <row r="1911" spans="1:5">
      <c r="A1911" s="167" t="s">
        <v>348</v>
      </c>
      <c r="B1911" s="159">
        <v>17743.48</v>
      </c>
      <c r="C1911" s="159">
        <v>7055.4884653276004</v>
      </c>
      <c r="D1911" s="159">
        <v>10687.991534672399</v>
      </c>
    </row>
    <row r="1912" spans="1:5">
      <c r="A1912" s="167" t="s">
        <v>269</v>
      </c>
      <c r="B1912" s="159">
        <v>160434.76999999999</v>
      </c>
      <c r="C1912" s="159">
        <v>63795.020434124905</v>
      </c>
      <c r="D1912" s="159">
        <v>96639.749565875085</v>
      </c>
    </row>
    <row r="1913" spans="1:5">
      <c r="A1913" s="167" t="s">
        <v>381</v>
      </c>
      <c r="B1913" s="159">
        <v>319906.17</v>
      </c>
      <c r="C1913" s="159">
        <v>99047.835199215901</v>
      </c>
      <c r="D1913" s="159">
        <v>220858.33480078407</v>
      </c>
    </row>
    <row r="1914" spans="1:5">
      <c r="A1914" s="167" t="s">
        <v>447</v>
      </c>
      <c r="B1914" s="159">
        <v>34964.31</v>
      </c>
      <c r="C1914" s="159">
        <v>13903.1512365747</v>
      </c>
      <c r="D1914" s="159">
        <v>21061.158763425297</v>
      </c>
    </row>
    <row r="1915" spans="1:5">
      <c r="A1915" s="167" t="s">
        <v>448</v>
      </c>
      <c r="B1915" s="159">
        <v>30754.959999999999</v>
      </c>
      <c r="C1915" s="159">
        <v>12229.3521638152</v>
      </c>
      <c r="D1915" s="159">
        <v>18525.607836184798</v>
      </c>
    </row>
    <row r="1916" spans="1:5">
      <c r="A1916" s="167" t="s">
        <v>169</v>
      </c>
      <c r="B1916" s="159">
        <v>38806</v>
      </c>
      <c r="C1916" s="159">
        <v>15430.75458622</v>
      </c>
      <c r="D1916" s="159">
        <v>23375.245413780001</v>
      </c>
    </row>
    <row r="1917" spans="1:5">
      <c r="A1917" s="167" t="s">
        <v>626</v>
      </c>
      <c r="B1917" s="159">
        <v>0</v>
      </c>
      <c r="C1917" s="159">
        <v>0</v>
      </c>
      <c r="D1917" s="159">
        <v>0</v>
      </c>
    </row>
    <row r="1918" spans="1:5">
      <c r="A1918" s="167" t="s">
        <v>170</v>
      </c>
      <c r="B1918" s="159">
        <v>42804.66</v>
      </c>
      <c r="C1918" s="159">
        <v>13252.976363158201</v>
      </c>
      <c r="D1918" s="159">
        <v>29551.683636841801</v>
      </c>
    </row>
    <row r="1919" spans="1:5">
      <c r="A1919" s="170" t="s">
        <v>171</v>
      </c>
      <c r="B1919" s="163">
        <v>534466.02</v>
      </c>
      <c r="C1919" s="163">
        <v>212524.1970131874</v>
      </c>
      <c r="D1919" s="163">
        <v>321941.82298681262</v>
      </c>
      <c r="E1919" s="171" t="s">
        <v>172</v>
      </c>
    </row>
    <row r="1920" spans="1:5">
      <c r="A1920" s="167" t="s">
        <v>174</v>
      </c>
      <c r="B1920" s="159">
        <v>19580.75</v>
      </c>
      <c r="C1920" s="159">
        <v>7786.0575133775001</v>
      </c>
      <c r="D1920" s="159">
        <v>11794.6924866225</v>
      </c>
    </row>
    <row r="1921" spans="1:4">
      <c r="A1921" s="167" t="s">
        <v>450</v>
      </c>
      <c r="B1921" s="159">
        <v>72165.600000000006</v>
      </c>
      <c r="C1921" s="159">
        <v>28695.811554072003</v>
      </c>
      <c r="D1921" s="159">
        <v>43469.788445928003</v>
      </c>
    </row>
    <row r="1922" spans="1:4">
      <c r="A1922" s="167" t="s">
        <v>453</v>
      </c>
      <c r="B1922" s="159">
        <v>5893.7300000000005</v>
      </c>
      <c r="C1922" s="159">
        <v>2343.5731904201002</v>
      </c>
      <c r="D1922" s="159">
        <v>3550.1568095799003</v>
      </c>
    </row>
    <row r="1923" spans="1:4">
      <c r="A1923" s="167" t="s">
        <v>177</v>
      </c>
      <c r="B1923" s="159">
        <v>30145.7</v>
      </c>
      <c r="C1923" s="159">
        <v>9333.5690448389996</v>
      </c>
      <c r="D1923" s="159">
        <v>20812.130955161003</v>
      </c>
    </row>
    <row r="1924" spans="1:4">
      <c r="A1924" s="167" t="s">
        <v>180</v>
      </c>
      <c r="B1924" s="159">
        <v>20851.09</v>
      </c>
      <c r="C1924" s="159">
        <v>8291.1934403233008</v>
      </c>
      <c r="D1924" s="159">
        <v>12559.896559676699</v>
      </c>
    </row>
    <row r="1925" spans="1:4">
      <c r="A1925" s="167" t="s">
        <v>645</v>
      </c>
      <c r="B1925" s="159">
        <v>6164.28</v>
      </c>
      <c r="C1925" s="159">
        <v>2451.1542514236003</v>
      </c>
      <c r="D1925" s="159">
        <v>3713.1257485763995</v>
      </c>
    </row>
    <row r="1926" spans="1:4">
      <c r="A1926" s="167" t="s">
        <v>153</v>
      </c>
      <c r="B1926" s="159">
        <v>12507.04</v>
      </c>
      <c r="C1926" s="159">
        <v>-251.19001558560001</v>
      </c>
      <c r="D1926" s="159">
        <v>12758.230015585601</v>
      </c>
    </row>
    <row r="1927" spans="1:4">
      <c r="A1927" s="167" t="s">
        <v>181</v>
      </c>
      <c r="B1927" s="159">
        <v>8402.92</v>
      </c>
      <c r="C1927" s="159">
        <v>2601.6723445883999</v>
      </c>
      <c r="D1927" s="159">
        <v>5801.2476554116001</v>
      </c>
    </row>
    <row r="1928" spans="1:4">
      <c r="A1928" s="167" t="s">
        <v>253</v>
      </c>
      <c r="B1928" s="159">
        <v>56853.56</v>
      </c>
      <c r="C1928" s="159">
        <v>22607.156927097203</v>
      </c>
      <c r="D1928" s="159">
        <v>34246.403072902795</v>
      </c>
    </row>
    <row r="1929" spans="1:4">
      <c r="A1929" s="167" t="s">
        <v>417</v>
      </c>
      <c r="B1929" s="159">
        <v>61620.49</v>
      </c>
      <c r="C1929" s="159">
        <v>1884.8210513092999</v>
      </c>
      <c r="D1929" s="159">
        <v>59735.668948690698</v>
      </c>
    </row>
    <row r="1930" spans="1:4">
      <c r="A1930" s="167" t="s">
        <v>646</v>
      </c>
      <c r="B1930" s="159">
        <v>11131.77</v>
      </c>
      <c r="C1930" s="159">
        <v>2610.4521616836</v>
      </c>
      <c r="D1930" s="159">
        <v>8521.3178383164013</v>
      </c>
    </row>
    <row r="1931" spans="1:4">
      <c r="A1931" s="167" t="s">
        <v>121</v>
      </c>
      <c r="B1931" s="159">
        <v>9176.57</v>
      </c>
      <c r="C1931" s="159">
        <v>3648.9563369909001</v>
      </c>
      <c r="D1931" s="159">
        <v>5527.6136630090996</v>
      </c>
    </row>
    <row r="1932" spans="1:4">
      <c r="A1932" s="167" t="s">
        <v>461</v>
      </c>
      <c r="B1932" s="159">
        <v>28397.690000000002</v>
      </c>
      <c r="C1932" s="159">
        <v>11292.0111633653</v>
      </c>
      <c r="D1932" s="159">
        <v>17105.678836634703</v>
      </c>
    </row>
    <row r="1933" spans="1:4">
      <c r="A1933" s="167" t="s">
        <v>462</v>
      </c>
      <c r="B1933" s="159">
        <v>12464.95</v>
      </c>
      <c r="C1933" s="159">
        <v>4956.5424001314996</v>
      </c>
      <c r="D1933" s="159">
        <v>7508.4075998685012</v>
      </c>
    </row>
    <row r="1934" spans="1:4">
      <c r="A1934" s="167" t="s">
        <v>463</v>
      </c>
      <c r="B1934" s="159">
        <v>35989.620000000003</v>
      </c>
      <c r="C1934" s="159">
        <v>14310.8538337194</v>
      </c>
      <c r="D1934" s="159">
        <v>21678.766166280602</v>
      </c>
    </row>
    <row r="1935" spans="1:4">
      <c r="A1935" s="167" t="s">
        <v>605</v>
      </c>
      <c r="B1935" s="159">
        <v>10256.27</v>
      </c>
      <c r="C1935" s="159">
        <v>4078.2864850798996</v>
      </c>
      <c r="D1935" s="159">
        <v>6177.9835149200999</v>
      </c>
    </row>
    <row r="1936" spans="1:4">
      <c r="A1936" s="167" t="s">
        <v>356</v>
      </c>
      <c r="B1936" s="159">
        <v>11433.2</v>
      </c>
      <c r="C1936" s="159">
        <v>4546.2790118840003</v>
      </c>
      <c r="D1936" s="159">
        <v>6886.9209881160004</v>
      </c>
    </row>
    <row r="1937" spans="1:5">
      <c r="A1937" s="167" t="s">
        <v>631</v>
      </c>
      <c r="B1937" s="159">
        <v>10619.960000000001</v>
      </c>
      <c r="C1937" s="159">
        <v>4222.9035838651998</v>
      </c>
      <c r="D1937" s="159">
        <v>6397.0564161348011</v>
      </c>
    </row>
    <row r="1938" spans="1:5">
      <c r="A1938" s="167" t="s">
        <v>272</v>
      </c>
      <c r="B1938" s="159">
        <v>534627.47</v>
      </c>
      <c r="C1938" s="159">
        <v>212588.39572802393</v>
      </c>
      <c r="D1938" s="159">
        <v>322039.07427197602</v>
      </c>
    </row>
    <row r="1939" spans="1:5">
      <c r="A1939" s="167" t="s">
        <v>358</v>
      </c>
      <c r="B1939" s="159">
        <v>11794.12</v>
      </c>
      <c r="C1939" s="159">
        <v>601.25586377479999</v>
      </c>
      <c r="D1939" s="159">
        <v>11192.8641362252</v>
      </c>
    </row>
    <row r="1940" spans="1:5">
      <c r="A1940" s="167" t="s">
        <v>254</v>
      </c>
      <c r="B1940" s="159">
        <v>34709.199999999997</v>
      </c>
      <c r="C1940" s="159">
        <v>13801.709712004002</v>
      </c>
      <c r="D1940" s="159">
        <v>20907.490287995995</v>
      </c>
    </row>
    <row r="1941" spans="1:5">
      <c r="A1941" s="167" t="s">
        <v>185</v>
      </c>
      <c r="B1941" s="159">
        <v>5481.84</v>
      </c>
      <c r="C1941" s="159">
        <v>391.67565899280004</v>
      </c>
      <c r="D1941" s="159">
        <v>5090.1643410072002</v>
      </c>
    </row>
    <row r="1942" spans="1:5">
      <c r="A1942" s="167" t="s">
        <v>186</v>
      </c>
      <c r="B1942" s="159">
        <v>23554.75</v>
      </c>
      <c r="C1942" s="159">
        <v>7292.9102810325003</v>
      </c>
      <c r="D1942" s="159">
        <v>16261.8397189675</v>
      </c>
    </row>
    <row r="1943" spans="1:5">
      <c r="A1943" s="167" t="s">
        <v>465</v>
      </c>
      <c r="B1943" s="159">
        <v>38163.14</v>
      </c>
      <c r="C1943" s="159">
        <v>15175.128783681801</v>
      </c>
      <c r="D1943" s="159">
        <v>22988.011216318198</v>
      </c>
    </row>
    <row r="1944" spans="1:5">
      <c r="A1944" s="167" t="s">
        <v>467</v>
      </c>
      <c r="B1944" s="159">
        <v>92281.77</v>
      </c>
      <c r="C1944" s="159">
        <v>36694.772603514903</v>
      </c>
      <c r="D1944" s="159">
        <v>55586.997396485101</v>
      </c>
    </row>
    <row r="1945" spans="1:5">
      <c r="A1945" s="167" t="s">
        <v>115</v>
      </c>
      <c r="B1945" s="159">
        <v>3110.7200000000003</v>
      </c>
      <c r="C1945" s="159">
        <v>1236.9416303263999</v>
      </c>
      <c r="D1945" s="159">
        <v>1873.7783696736003</v>
      </c>
    </row>
    <row r="1946" spans="1:5">
      <c r="A1946" s="167" t="s">
        <v>468</v>
      </c>
      <c r="B1946" s="159">
        <v>32220.309999999998</v>
      </c>
      <c r="C1946" s="159">
        <v>12812.031549294701</v>
      </c>
      <c r="D1946" s="159">
        <v>19408.2784507053</v>
      </c>
    </row>
    <row r="1947" spans="1:5">
      <c r="A1947" s="167" t="s">
        <v>647</v>
      </c>
      <c r="B1947" s="159">
        <v>4365.6499999999996</v>
      </c>
      <c r="C1947" s="159">
        <v>1735.9499499905</v>
      </c>
      <c r="D1947" s="159">
        <v>2629.7000500094996</v>
      </c>
    </row>
    <row r="1948" spans="1:5">
      <c r="A1948" s="166" t="s">
        <v>648</v>
      </c>
      <c r="B1948" s="159">
        <v>15118.740000000002</v>
      </c>
      <c r="C1948" s="159">
        <v>4858.1148316236004</v>
      </c>
      <c r="D1948" s="159">
        <v>10260.6251683764</v>
      </c>
    </row>
    <row r="1949" spans="1:5">
      <c r="A1949" s="167" t="s">
        <v>107</v>
      </c>
      <c r="B1949" s="159">
        <v>0</v>
      </c>
      <c r="C1949" s="159">
        <v>0</v>
      </c>
      <c r="D1949" s="159">
        <v>0</v>
      </c>
    </row>
    <row r="1950" spans="1:5">
      <c r="A1950" s="167" t="s">
        <v>441</v>
      </c>
      <c r="B1950" s="159">
        <v>15118.740000000002</v>
      </c>
      <c r="C1950" s="159">
        <v>4858.1148316236004</v>
      </c>
      <c r="D1950" s="159">
        <v>10260.6251683764</v>
      </c>
    </row>
    <row r="1951" spans="1:5">
      <c r="A1951" s="166" t="s">
        <v>649</v>
      </c>
      <c r="B1951" s="159">
        <v>702051.55</v>
      </c>
      <c r="C1951" s="159">
        <v>143582.54747767368</v>
      </c>
      <c r="D1951" s="159">
        <v>558469.00252232631</v>
      </c>
    </row>
    <row r="1952" spans="1:5">
      <c r="A1952" s="170" t="s">
        <v>124</v>
      </c>
      <c r="B1952" s="163">
        <v>3433.19</v>
      </c>
      <c r="C1952" s="163">
        <v>945.11638637090005</v>
      </c>
      <c r="D1952" s="163">
        <v>2488.0736136290998</v>
      </c>
      <c r="E1952" s="171" t="s">
        <v>172</v>
      </c>
    </row>
    <row r="1953" spans="1:4">
      <c r="A1953" s="167" t="s">
        <v>349</v>
      </c>
      <c r="B1953" s="159">
        <v>9608.2199999999993</v>
      </c>
      <c r="C1953" s="159">
        <v>1665.3884489010002</v>
      </c>
      <c r="D1953" s="159">
        <v>7942.8315510989996</v>
      </c>
    </row>
    <row r="1954" spans="1:4">
      <c r="A1954" s="167" t="s">
        <v>269</v>
      </c>
      <c r="B1954" s="159">
        <v>100617.06</v>
      </c>
      <c r="C1954" s="159">
        <v>27698.680281156601</v>
      </c>
      <c r="D1954" s="159">
        <v>72918.379718843396</v>
      </c>
    </row>
    <row r="1955" spans="1:4">
      <c r="A1955" s="167" t="s">
        <v>168</v>
      </c>
      <c r="B1955" s="159">
        <v>4971.96</v>
      </c>
      <c r="C1955" s="159">
        <v>0</v>
      </c>
      <c r="D1955" s="159">
        <v>4971.96</v>
      </c>
    </row>
    <row r="1956" spans="1:4">
      <c r="A1956" s="167" t="s">
        <v>447</v>
      </c>
      <c r="B1956" s="159">
        <v>6635.02</v>
      </c>
      <c r="C1956" s="159">
        <v>1826.5421156122</v>
      </c>
      <c r="D1956" s="159">
        <v>4808.4778843878003</v>
      </c>
    </row>
    <row r="1957" spans="1:4">
      <c r="A1957" s="167" t="s">
        <v>169</v>
      </c>
      <c r="B1957" s="159">
        <v>22692.98</v>
      </c>
      <c r="C1957" s="159">
        <v>0</v>
      </c>
      <c r="D1957" s="159">
        <v>22692.98</v>
      </c>
    </row>
    <row r="1958" spans="1:4">
      <c r="A1958" s="167" t="s">
        <v>449</v>
      </c>
      <c r="B1958" s="159">
        <v>111043.31</v>
      </c>
      <c r="C1958" s="159">
        <v>0</v>
      </c>
      <c r="D1958" s="159">
        <v>111043.31</v>
      </c>
    </row>
    <row r="1959" spans="1:4">
      <c r="A1959" s="167" t="s">
        <v>173</v>
      </c>
      <c r="B1959" s="159">
        <v>8712</v>
      </c>
      <c r="C1959" s="159">
        <v>2043.0047721599999</v>
      </c>
      <c r="D1959" s="159">
        <v>6668.9952278399996</v>
      </c>
    </row>
    <row r="1960" spans="1:4">
      <c r="A1960" s="167" t="s">
        <v>174</v>
      </c>
      <c r="B1960" s="159">
        <v>4686.07</v>
      </c>
      <c r="C1960" s="159">
        <v>0</v>
      </c>
      <c r="D1960" s="159">
        <v>4686.07</v>
      </c>
    </row>
    <row r="1961" spans="1:4">
      <c r="A1961" s="167" t="s">
        <v>175</v>
      </c>
      <c r="B1961" s="159">
        <v>10353.52</v>
      </c>
      <c r="C1961" s="159">
        <v>0</v>
      </c>
      <c r="D1961" s="159">
        <v>10353.52</v>
      </c>
    </row>
    <row r="1962" spans="1:4">
      <c r="A1962" s="167" t="s">
        <v>107</v>
      </c>
      <c r="B1962" s="159">
        <v>0</v>
      </c>
      <c r="C1962" s="159">
        <v>0</v>
      </c>
      <c r="D1962" s="159">
        <v>0</v>
      </c>
    </row>
    <row r="1963" spans="1:4">
      <c r="A1963" s="167" t="s">
        <v>177</v>
      </c>
      <c r="B1963" s="159">
        <v>1081.97</v>
      </c>
      <c r="C1963" s="159">
        <v>0</v>
      </c>
      <c r="D1963" s="159">
        <v>1081.97</v>
      </c>
    </row>
    <row r="1964" spans="1:4">
      <c r="A1964" s="167" t="s">
        <v>557</v>
      </c>
      <c r="B1964" s="159">
        <v>37153.770000000004</v>
      </c>
      <c r="C1964" s="159">
        <v>8712.7329446435997</v>
      </c>
      <c r="D1964" s="159">
        <v>28441.037055356406</v>
      </c>
    </row>
    <row r="1965" spans="1:4">
      <c r="A1965" s="167" t="s">
        <v>270</v>
      </c>
      <c r="B1965" s="159">
        <v>160000</v>
      </c>
      <c r="C1965" s="159">
        <v>44046.097600000001</v>
      </c>
      <c r="D1965" s="159">
        <v>115953.90239999999</v>
      </c>
    </row>
    <row r="1966" spans="1:4">
      <c r="A1966" s="167" t="s">
        <v>180</v>
      </c>
      <c r="B1966" s="159">
        <v>3506.8</v>
      </c>
      <c r="C1966" s="159">
        <v>0</v>
      </c>
      <c r="D1966" s="159">
        <v>3506.8</v>
      </c>
    </row>
    <row r="1967" spans="1:4">
      <c r="A1967" s="167" t="s">
        <v>410</v>
      </c>
      <c r="B1967" s="159">
        <v>3889.53</v>
      </c>
      <c r="C1967" s="159">
        <v>1070.7413624883</v>
      </c>
      <c r="D1967" s="159">
        <v>2818.7886375117005</v>
      </c>
    </row>
    <row r="1968" spans="1:4">
      <c r="A1968" s="167" t="s">
        <v>459</v>
      </c>
      <c r="B1968" s="159">
        <v>9993.44</v>
      </c>
      <c r="C1968" s="159">
        <v>1732.1584581520001</v>
      </c>
      <c r="D1968" s="159">
        <v>8261.2815418480004</v>
      </c>
    </row>
    <row r="1969" spans="1:5">
      <c r="A1969" s="167" t="s">
        <v>358</v>
      </c>
      <c r="B1969" s="159">
        <v>9926.4500000000007</v>
      </c>
      <c r="C1969" s="159">
        <v>506.04337322050003</v>
      </c>
      <c r="D1969" s="159">
        <v>9420.4066267795006</v>
      </c>
    </row>
    <row r="1970" spans="1:5">
      <c r="A1970" s="167" t="s">
        <v>187</v>
      </c>
      <c r="B1970" s="159">
        <v>140000</v>
      </c>
      <c r="C1970" s="159">
        <v>38540.335399999996</v>
      </c>
      <c r="D1970" s="159">
        <v>101459.6646</v>
      </c>
    </row>
    <row r="1971" spans="1:5">
      <c r="A1971" s="167" t="s">
        <v>359</v>
      </c>
      <c r="B1971" s="159">
        <v>42431.25</v>
      </c>
      <c r="C1971" s="159">
        <v>11680.818617437499</v>
      </c>
      <c r="D1971" s="159">
        <v>30750.431382562499</v>
      </c>
    </row>
    <row r="1972" spans="1:5">
      <c r="A1972" s="167" t="s">
        <v>633</v>
      </c>
      <c r="B1972" s="159">
        <v>11315.01</v>
      </c>
      <c r="C1972" s="159">
        <v>3114.8877175311</v>
      </c>
      <c r="D1972" s="159">
        <v>8200.1222824688994</v>
      </c>
    </row>
    <row r="1973" spans="1:5">
      <c r="A1973" s="166" t="s">
        <v>650</v>
      </c>
      <c r="B1973" s="159">
        <v>3053481.48</v>
      </c>
      <c r="C1973" s="159">
        <v>1390522.3114322657</v>
      </c>
      <c r="D1973" s="159">
        <v>1662959.1685677357</v>
      </c>
    </row>
    <row r="1974" spans="1:5">
      <c r="A1974" s="170" t="s">
        <v>651</v>
      </c>
      <c r="B1974" s="163">
        <v>23624.93</v>
      </c>
      <c r="C1974" s="163">
        <v>12766.4479421255</v>
      </c>
      <c r="D1974" s="163">
        <v>10858.4820578745</v>
      </c>
      <c r="E1974" s="171" t="s">
        <v>172</v>
      </c>
    </row>
    <row r="1975" spans="1:5">
      <c r="A1975" s="170" t="s">
        <v>514</v>
      </c>
      <c r="B1975" s="163">
        <v>8571.61</v>
      </c>
      <c r="C1975" s="163">
        <v>5855.4581950513002</v>
      </c>
      <c r="D1975" s="163">
        <v>2716.1518049487004</v>
      </c>
      <c r="E1975" s="171" t="s">
        <v>172</v>
      </c>
    </row>
    <row r="1976" spans="1:5">
      <c r="A1976" s="170" t="s">
        <v>516</v>
      </c>
      <c r="B1976" s="163">
        <v>2111.4700000000003</v>
      </c>
      <c r="C1976" s="163">
        <v>925.71447804600007</v>
      </c>
      <c r="D1976" s="163">
        <v>1185.7555219540002</v>
      </c>
      <c r="E1976" s="171" t="s">
        <v>172</v>
      </c>
    </row>
    <row r="1977" spans="1:5">
      <c r="A1977" s="170" t="s">
        <v>637</v>
      </c>
      <c r="B1977" s="163">
        <v>20242.919999999998</v>
      </c>
      <c r="C1977" s="163">
        <v>15968.979728661299</v>
      </c>
      <c r="D1977" s="163">
        <v>4273.9402713387017</v>
      </c>
      <c r="E1977" s="171" t="s">
        <v>172</v>
      </c>
    </row>
    <row r="1978" spans="1:5">
      <c r="A1978" s="167" t="s">
        <v>652</v>
      </c>
      <c r="B1978" s="159">
        <v>41798.01</v>
      </c>
      <c r="C1978" s="159">
        <v>28553.1539805633</v>
      </c>
      <c r="D1978" s="159">
        <v>13244.856019436702</v>
      </c>
    </row>
    <row r="1979" spans="1:5">
      <c r="A1979" s="170" t="s">
        <v>518</v>
      </c>
      <c r="B1979" s="163">
        <v>41390.58</v>
      </c>
      <c r="C1979" s="163">
        <v>11394.3345400038</v>
      </c>
      <c r="D1979" s="163">
        <v>29996.2454599962</v>
      </c>
      <c r="E1979" s="171" t="s">
        <v>172</v>
      </c>
    </row>
    <row r="1980" spans="1:5">
      <c r="A1980" s="167" t="s">
        <v>445</v>
      </c>
      <c r="B1980" s="159">
        <v>66456.39</v>
      </c>
      <c r="C1980" s="159">
        <v>29135.930125301998</v>
      </c>
      <c r="D1980" s="159">
        <v>37320.459874698005</v>
      </c>
    </row>
    <row r="1981" spans="1:5">
      <c r="A1981" s="170" t="s">
        <v>539</v>
      </c>
      <c r="B1981" s="163">
        <v>3768.61</v>
      </c>
      <c r="C1981" s="163">
        <v>3988.5516948289001</v>
      </c>
      <c r="D1981" s="163">
        <v>-219.94169482889993</v>
      </c>
      <c r="E1981" s="171" t="s">
        <v>172</v>
      </c>
    </row>
    <row r="1982" spans="1:5">
      <c r="A1982" s="167" t="s">
        <v>653</v>
      </c>
      <c r="B1982" s="159">
        <v>0</v>
      </c>
      <c r="C1982" s="159">
        <v>0</v>
      </c>
      <c r="D1982" s="159">
        <v>0</v>
      </c>
    </row>
    <row r="1983" spans="1:5">
      <c r="A1983" s="170" t="s">
        <v>347</v>
      </c>
      <c r="B1983" s="163">
        <v>427.99</v>
      </c>
      <c r="C1983" s="163">
        <v>231.27738599650002</v>
      </c>
      <c r="D1983" s="163">
        <v>196.71261400349999</v>
      </c>
      <c r="E1983" s="171" t="s">
        <v>172</v>
      </c>
    </row>
    <row r="1984" spans="1:5">
      <c r="A1984" s="167" t="s">
        <v>165</v>
      </c>
      <c r="B1984" s="159">
        <v>41881.19</v>
      </c>
      <c r="C1984" s="159">
        <v>13919.328299541299</v>
      </c>
      <c r="D1984" s="159">
        <v>27961.861700458699</v>
      </c>
    </row>
    <row r="1985" spans="1:4">
      <c r="A1985" s="167" t="s">
        <v>348</v>
      </c>
      <c r="B1985" s="159">
        <v>16777.41</v>
      </c>
      <c r="C1985" s="159">
        <v>3250.1410047365998</v>
      </c>
      <c r="D1985" s="159">
        <v>13527.268995263399</v>
      </c>
    </row>
    <row r="1986" spans="1:4">
      <c r="A1986" s="167" t="s">
        <v>349</v>
      </c>
      <c r="B1986" s="159">
        <v>4085.67</v>
      </c>
      <c r="C1986" s="159">
        <v>2791.0124100111002</v>
      </c>
      <c r="D1986" s="159">
        <v>1294.6575899888999</v>
      </c>
    </row>
    <row r="1987" spans="1:4">
      <c r="A1987" s="167" t="s">
        <v>269</v>
      </c>
      <c r="B1987" s="159">
        <v>656038.19999999995</v>
      </c>
      <c r="C1987" s="159">
        <v>203639.74855038518</v>
      </c>
      <c r="D1987" s="159">
        <v>452398.45144961483</v>
      </c>
    </row>
    <row r="1988" spans="1:4">
      <c r="A1988" s="167" t="s">
        <v>381</v>
      </c>
      <c r="B1988" s="159">
        <v>151644.49000000002</v>
      </c>
      <c r="C1988" s="159">
        <v>68171.680581749999</v>
      </c>
      <c r="D1988" s="159">
        <v>83472.809418250021</v>
      </c>
    </row>
    <row r="1989" spans="1:4">
      <c r="A1989" s="167" t="s">
        <v>168</v>
      </c>
      <c r="B1989" s="159">
        <v>14397.2</v>
      </c>
      <c r="C1989" s="159">
        <v>3963.3779772919997</v>
      </c>
      <c r="D1989" s="159">
        <v>10433.822022708002</v>
      </c>
    </row>
    <row r="1990" spans="1:4">
      <c r="A1990" s="167" t="s">
        <v>448</v>
      </c>
      <c r="B1990" s="159">
        <v>7528.42</v>
      </c>
      <c r="C1990" s="159">
        <v>3300.623447556</v>
      </c>
      <c r="D1990" s="159">
        <v>4227.7965524440006</v>
      </c>
    </row>
    <row r="1991" spans="1:4">
      <c r="A1991" s="167" t="s">
        <v>170</v>
      </c>
      <c r="B1991" s="159">
        <v>2427.83</v>
      </c>
      <c r="C1991" s="159">
        <v>1291.3699633768001</v>
      </c>
      <c r="D1991" s="159">
        <v>1136.4600366231998</v>
      </c>
    </row>
    <row r="1992" spans="1:4">
      <c r="A1992" s="167" t="s">
        <v>171</v>
      </c>
      <c r="B1992" s="159">
        <v>21381.39</v>
      </c>
      <c r="C1992" s="159">
        <v>8066.0579636574003</v>
      </c>
      <c r="D1992" s="159">
        <v>13315.332036342599</v>
      </c>
    </row>
    <row r="1993" spans="1:4">
      <c r="A1993" s="167" t="s">
        <v>173</v>
      </c>
      <c r="B1993" s="159">
        <v>34497.61</v>
      </c>
      <c r="C1993" s="159">
        <v>8793.3162526278993</v>
      </c>
      <c r="D1993" s="159">
        <v>25704.293747372103</v>
      </c>
    </row>
    <row r="1994" spans="1:4">
      <c r="A1994" s="167" t="s">
        <v>174</v>
      </c>
      <c r="B1994" s="159">
        <v>24603.34</v>
      </c>
      <c r="C1994" s="159">
        <v>10786.640608812</v>
      </c>
      <c r="D1994" s="159">
        <v>13816.699391188</v>
      </c>
    </row>
    <row r="1995" spans="1:4">
      <c r="A1995" s="167" t="s">
        <v>390</v>
      </c>
      <c r="B1995" s="159">
        <v>6263.9800000000005</v>
      </c>
      <c r="C1995" s="159">
        <v>3384.9317047930003</v>
      </c>
      <c r="D1995" s="159">
        <v>2879.0482952070001</v>
      </c>
    </row>
    <row r="1996" spans="1:4">
      <c r="A1996" s="167" t="s">
        <v>391</v>
      </c>
      <c r="B1996" s="159">
        <v>6870.54</v>
      </c>
      <c r="C1996" s="159">
        <v>3712.7048098890004</v>
      </c>
      <c r="D1996" s="159">
        <v>3157.8351901109995</v>
      </c>
    </row>
    <row r="1997" spans="1:4">
      <c r="A1997" s="167" t="s">
        <v>556</v>
      </c>
      <c r="B1997" s="159">
        <v>10016.300000000001</v>
      </c>
      <c r="C1997" s="159">
        <v>4391.3642753399999</v>
      </c>
      <c r="D1997" s="159">
        <v>5624.9357246600011</v>
      </c>
    </row>
    <row r="1998" spans="1:4">
      <c r="A1998" s="167" t="s">
        <v>450</v>
      </c>
      <c r="B1998" s="159">
        <v>12650.67</v>
      </c>
      <c r="C1998" s="159">
        <v>5030.3917982079001</v>
      </c>
      <c r="D1998" s="159">
        <v>7620.2782017920999</v>
      </c>
    </row>
    <row r="1999" spans="1:4">
      <c r="A1999" s="167" t="s">
        <v>639</v>
      </c>
      <c r="B1999" s="159">
        <v>2743.92</v>
      </c>
      <c r="C1999" s="159">
        <v>1482.7604499720001</v>
      </c>
      <c r="D1999" s="159">
        <v>1261.159550028</v>
      </c>
    </row>
    <row r="2000" spans="1:4">
      <c r="A2000" s="167" t="s">
        <v>640</v>
      </c>
      <c r="B2000" s="159">
        <v>1106.55</v>
      </c>
      <c r="C2000" s="159">
        <v>597.95787629250003</v>
      </c>
      <c r="D2000" s="159">
        <v>508.59212370749992</v>
      </c>
    </row>
    <row r="2001" spans="1:4">
      <c r="A2001" s="167" t="s">
        <v>654</v>
      </c>
      <c r="B2001" s="159">
        <v>192.67000000000002</v>
      </c>
      <c r="C2001" s="159">
        <v>104.11508203450001</v>
      </c>
      <c r="D2001" s="159">
        <v>88.55491796550001</v>
      </c>
    </row>
    <row r="2002" spans="1:4">
      <c r="A2002" s="167" t="s">
        <v>395</v>
      </c>
      <c r="B2002" s="159">
        <v>1678.82</v>
      </c>
      <c r="C2002" s="159">
        <v>736.03128627599995</v>
      </c>
      <c r="D2002" s="159">
        <v>942.78871372399999</v>
      </c>
    </row>
    <row r="2003" spans="1:4">
      <c r="A2003" s="167" t="s">
        <v>451</v>
      </c>
      <c r="B2003" s="159">
        <v>12210.32</v>
      </c>
      <c r="C2003" s="159">
        <v>5353.2704729760007</v>
      </c>
      <c r="D2003" s="159">
        <v>6857.049527023999</v>
      </c>
    </row>
    <row r="2004" spans="1:4">
      <c r="A2004" s="167" t="s">
        <v>396</v>
      </c>
      <c r="B2004" s="159">
        <v>17580.670000000002</v>
      </c>
      <c r="C2004" s="159">
        <v>12009.7482533611</v>
      </c>
      <c r="D2004" s="159">
        <v>5570.9217466389018</v>
      </c>
    </row>
    <row r="2005" spans="1:4">
      <c r="A2005" s="167" t="s">
        <v>655</v>
      </c>
      <c r="B2005" s="159">
        <v>6232.5</v>
      </c>
      <c r="C2005" s="159">
        <v>2732.4638685</v>
      </c>
      <c r="D2005" s="159">
        <v>3500.0361315</v>
      </c>
    </row>
    <row r="2006" spans="1:4">
      <c r="A2006" s="167" t="s">
        <v>656</v>
      </c>
      <c r="B2006" s="159">
        <v>9830.69</v>
      </c>
      <c r="C2006" s="159">
        <v>5312.3117029415007</v>
      </c>
      <c r="D2006" s="159">
        <v>4518.3782970584998</v>
      </c>
    </row>
    <row r="2007" spans="1:4">
      <c r="A2007" s="167" t="s">
        <v>404</v>
      </c>
      <c r="B2007" s="159">
        <v>23018.41</v>
      </c>
      <c r="C2007" s="159">
        <v>12438.696452243501</v>
      </c>
      <c r="D2007" s="159">
        <v>10579.713547756499</v>
      </c>
    </row>
    <row r="2008" spans="1:4">
      <c r="A2008" s="167" t="s">
        <v>453</v>
      </c>
      <c r="B2008" s="159">
        <v>10199.99</v>
      </c>
      <c r="C2008" s="159">
        <v>4471.8979757820007</v>
      </c>
      <c r="D2008" s="159">
        <v>5728.0920242179991</v>
      </c>
    </row>
    <row r="2009" spans="1:4">
      <c r="A2009" s="167" t="s">
        <v>107</v>
      </c>
      <c r="B2009" s="159">
        <v>0</v>
      </c>
      <c r="C2009" s="159">
        <v>0</v>
      </c>
      <c r="D2009" s="159">
        <v>0</v>
      </c>
    </row>
    <row r="2010" spans="1:4">
      <c r="A2010" s="167" t="s">
        <v>177</v>
      </c>
      <c r="B2010" s="159">
        <v>13824.550000000001</v>
      </c>
      <c r="C2010" s="159">
        <v>9430.5666858190998</v>
      </c>
      <c r="D2010" s="159">
        <v>4393.9833141809013</v>
      </c>
    </row>
    <row r="2011" spans="1:4">
      <c r="A2011" s="167" t="s">
        <v>557</v>
      </c>
      <c r="B2011" s="159">
        <v>18516.43</v>
      </c>
      <c r="C2011" s="159">
        <v>4342.1894918923999</v>
      </c>
      <c r="D2011" s="159">
        <v>14174.240508107599</v>
      </c>
    </row>
    <row r="2012" spans="1:4">
      <c r="A2012" s="167" t="s">
        <v>178</v>
      </c>
      <c r="B2012" s="159">
        <v>66844.13</v>
      </c>
      <c r="C2012" s="159">
        <v>18401.394212294301</v>
      </c>
      <c r="D2012" s="159">
        <v>48442.735787705707</v>
      </c>
    </row>
    <row r="2013" spans="1:4">
      <c r="A2013" s="167" t="s">
        <v>408</v>
      </c>
      <c r="B2013" s="159">
        <v>9704.8700000000008</v>
      </c>
      <c r="C2013" s="159">
        <v>4254.8265741659998</v>
      </c>
      <c r="D2013" s="159">
        <v>5450.043425834001</v>
      </c>
    </row>
    <row r="2014" spans="1:4">
      <c r="A2014" s="167" t="s">
        <v>180</v>
      </c>
      <c r="B2014" s="159">
        <v>24630.07</v>
      </c>
      <c r="C2014" s="159">
        <v>13158.868150214501</v>
      </c>
      <c r="D2014" s="159">
        <v>11471.201849785501</v>
      </c>
    </row>
    <row r="2015" spans="1:4">
      <c r="A2015" s="167" t="s">
        <v>278</v>
      </c>
      <c r="B2015" s="159">
        <v>21806.799999999999</v>
      </c>
      <c r="C2015" s="159">
        <v>14896.712025844001</v>
      </c>
      <c r="D2015" s="159">
        <v>6910.0879741559984</v>
      </c>
    </row>
    <row r="2016" spans="1:4">
      <c r="A2016" s="167" t="s">
        <v>657</v>
      </c>
      <c r="B2016" s="159">
        <v>0</v>
      </c>
      <c r="C2016" s="159">
        <v>0</v>
      </c>
      <c r="D2016" s="159">
        <v>0</v>
      </c>
    </row>
    <row r="2017" spans="1:4">
      <c r="A2017" s="167" t="s">
        <v>477</v>
      </c>
      <c r="B2017" s="159">
        <v>8141.88</v>
      </c>
      <c r="C2017" s="159">
        <v>3569.5776849840004</v>
      </c>
      <c r="D2017" s="159">
        <v>4572.3023150159997</v>
      </c>
    </row>
    <row r="2018" spans="1:4">
      <c r="A2018" s="167" t="s">
        <v>130</v>
      </c>
      <c r="B2018" s="159">
        <v>1.1000000000000001</v>
      </c>
      <c r="C2018" s="159">
        <v>-1.7873988E-2</v>
      </c>
      <c r="D2018" s="159">
        <v>1.1178739880000002</v>
      </c>
    </row>
    <row r="2019" spans="1:4">
      <c r="A2019" s="167" t="s">
        <v>410</v>
      </c>
      <c r="B2019" s="159">
        <v>51859.450000000004</v>
      </c>
      <c r="C2019" s="159">
        <v>16650.725304143001</v>
      </c>
      <c r="D2019" s="159">
        <v>35208.724695857003</v>
      </c>
    </row>
    <row r="2020" spans="1:4">
      <c r="A2020" s="167" t="s">
        <v>455</v>
      </c>
      <c r="B2020" s="159">
        <v>19719.95</v>
      </c>
      <c r="C2020" s="159">
        <v>13471.1381914835</v>
      </c>
      <c r="D2020" s="159">
        <v>6248.8118085165006</v>
      </c>
    </row>
    <row r="2021" spans="1:4">
      <c r="A2021" s="167" t="s">
        <v>480</v>
      </c>
      <c r="B2021" s="159">
        <v>12795.77</v>
      </c>
      <c r="C2021" s="159">
        <v>8741.0762165440992</v>
      </c>
      <c r="D2021" s="159">
        <v>4054.6937834559012</v>
      </c>
    </row>
    <row r="2022" spans="1:4">
      <c r="A2022" s="167" t="s">
        <v>413</v>
      </c>
      <c r="B2022" s="159">
        <v>43137.41</v>
      </c>
      <c r="C2022" s="159">
        <v>29468.1280293653</v>
      </c>
      <c r="D2022" s="159">
        <v>13669.281970634704</v>
      </c>
    </row>
    <row r="2023" spans="1:4">
      <c r="A2023" s="167" t="s">
        <v>559</v>
      </c>
      <c r="B2023" s="159">
        <v>1275.73</v>
      </c>
      <c r="C2023" s="159">
        <v>559.30784291400005</v>
      </c>
      <c r="D2023" s="159">
        <v>716.42215708599997</v>
      </c>
    </row>
    <row r="2024" spans="1:4">
      <c r="A2024" s="167" t="s">
        <v>225</v>
      </c>
      <c r="B2024" s="159">
        <v>20325.84</v>
      </c>
      <c r="C2024" s="159">
        <v>5180.9832397176006</v>
      </c>
      <c r="D2024" s="159">
        <v>15144.856760282401</v>
      </c>
    </row>
    <row r="2025" spans="1:4">
      <c r="A2025" s="167" t="s">
        <v>415</v>
      </c>
      <c r="B2025" s="159">
        <v>7131.84</v>
      </c>
      <c r="C2025" s="159">
        <v>4871.9191579871995</v>
      </c>
      <c r="D2025" s="159">
        <v>2259.9208420128007</v>
      </c>
    </row>
    <row r="2026" spans="1:4">
      <c r="A2026" s="167" t="s">
        <v>486</v>
      </c>
      <c r="B2026" s="159">
        <v>20260.95</v>
      </c>
      <c r="C2026" s="159">
        <v>8882.8421687099999</v>
      </c>
      <c r="D2026" s="159">
        <v>11378.107831290001</v>
      </c>
    </row>
    <row r="2027" spans="1:4">
      <c r="A2027" s="167" t="s">
        <v>416</v>
      </c>
      <c r="B2027" s="159">
        <v>0</v>
      </c>
      <c r="C2027" s="159">
        <v>0</v>
      </c>
      <c r="D2027" s="159">
        <v>0</v>
      </c>
    </row>
    <row r="2028" spans="1:4">
      <c r="A2028" s="167" t="s">
        <v>417</v>
      </c>
      <c r="B2028" s="159">
        <v>25707.72</v>
      </c>
      <c r="C2028" s="159">
        <v>11270.824876295999</v>
      </c>
      <c r="D2028" s="159">
        <v>14436.895123704002</v>
      </c>
    </row>
    <row r="2029" spans="1:4">
      <c r="A2029" s="167" t="s">
        <v>488</v>
      </c>
      <c r="B2029" s="159">
        <v>83443.570000000007</v>
      </c>
      <c r="C2029" s="159">
        <v>22228.458397069902</v>
      </c>
      <c r="D2029" s="159">
        <v>61215.111602930097</v>
      </c>
    </row>
    <row r="2030" spans="1:4">
      <c r="A2030" s="167" t="s">
        <v>461</v>
      </c>
      <c r="B2030" s="159">
        <v>50938.020000000004</v>
      </c>
      <c r="C2030" s="159">
        <v>22332.338416836003</v>
      </c>
      <c r="D2030" s="159">
        <v>28605.681583164001</v>
      </c>
    </row>
    <row r="2031" spans="1:4">
      <c r="A2031" s="167" t="s">
        <v>462</v>
      </c>
      <c r="B2031" s="159">
        <v>3494.39</v>
      </c>
      <c r="C2031" s="159">
        <v>1389.5035437443</v>
      </c>
      <c r="D2031" s="159">
        <v>2104.8864562557001</v>
      </c>
    </row>
    <row r="2032" spans="1:4">
      <c r="A2032" s="167" t="s">
        <v>463</v>
      </c>
      <c r="B2032" s="159">
        <v>1540.67</v>
      </c>
      <c r="C2032" s="159">
        <v>612.62950750790003</v>
      </c>
      <c r="D2032" s="159">
        <v>928.04049249210004</v>
      </c>
    </row>
    <row r="2033" spans="1:5">
      <c r="A2033" s="167" t="s">
        <v>356</v>
      </c>
      <c r="B2033" s="159">
        <v>2743.51</v>
      </c>
      <c r="C2033" s="159">
        <v>1874.1529435783</v>
      </c>
      <c r="D2033" s="159">
        <v>869.35705642170024</v>
      </c>
    </row>
    <row r="2034" spans="1:5">
      <c r="A2034" s="167" t="s">
        <v>272</v>
      </c>
      <c r="B2034" s="159">
        <v>674467.98</v>
      </c>
      <c r="C2034" s="159">
        <v>427771.91047009645</v>
      </c>
      <c r="D2034" s="159">
        <v>246696.06952990359</v>
      </c>
    </row>
    <row r="2035" spans="1:5">
      <c r="A2035" s="167" t="s">
        <v>419</v>
      </c>
      <c r="B2035" s="159">
        <v>53446.58</v>
      </c>
      <c r="C2035" s="159">
        <v>36510.552260131401</v>
      </c>
      <c r="D2035" s="159">
        <v>16936.027739868601</v>
      </c>
    </row>
    <row r="2036" spans="1:5">
      <c r="A2036" s="167" t="s">
        <v>421</v>
      </c>
      <c r="B2036" s="159">
        <v>31345.82</v>
      </c>
      <c r="C2036" s="159">
        <v>13742.690826876</v>
      </c>
      <c r="D2036" s="159">
        <v>17603.129173123998</v>
      </c>
    </row>
    <row r="2037" spans="1:5">
      <c r="A2037" s="167" t="s">
        <v>422</v>
      </c>
      <c r="B2037" s="159">
        <v>47727.990000000005</v>
      </c>
      <c r="C2037" s="159">
        <v>22008.8427631374</v>
      </c>
      <c r="D2037" s="159">
        <v>25719.147236862605</v>
      </c>
    </row>
    <row r="2038" spans="1:5">
      <c r="A2038" s="167" t="s">
        <v>425</v>
      </c>
      <c r="B2038" s="159">
        <v>13008.91</v>
      </c>
      <c r="C2038" s="159">
        <v>7029.7593389185004</v>
      </c>
      <c r="D2038" s="159">
        <v>5979.1506610814995</v>
      </c>
    </row>
    <row r="2039" spans="1:5">
      <c r="A2039" s="167" t="s">
        <v>254</v>
      </c>
      <c r="B2039" s="159">
        <v>68184.899999999994</v>
      </c>
      <c r="C2039" s="159">
        <v>37132.6887592032</v>
      </c>
      <c r="D2039" s="159">
        <v>31052.211240796802</v>
      </c>
    </row>
    <row r="2040" spans="1:5">
      <c r="A2040" s="167" t="s">
        <v>185</v>
      </c>
      <c r="B2040" s="159">
        <v>5268.24</v>
      </c>
      <c r="C2040" s="159">
        <v>483.42792664800004</v>
      </c>
      <c r="D2040" s="159">
        <v>4784.812073352</v>
      </c>
    </row>
    <row r="2041" spans="1:5">
      <c r="A2041" s="167" t="s">
        <v>186</v>
      </c>
      <c r="B2041" s="159">
        <v>7675.92</v>
      </c>
      <c r="C2041" s="159">
        <v>3365.2906630560001</v>
      </c>
      <c r="D2041" s="159">
        <v>4310.629336944</v>
      </c>
    </row>
    <row r="2042" spans="1:5">
      <c r="A2042" s="167" t="s">
        <v>465</v>
      </c>
      <c r="B2042" s="159">
        <v>5910.0300000000007</v>
      </c>
      <c r="C2042" s="159">
        <v>2384.3951595797002</v>
      </c>
      <c r="D2042" s="159">
        <v>3525.6348404203</v>
      </c>
    </row>
    <row r="2043" spans="1:5">
      <c r="A2043" s="170" t="s">
        <v>641</v>
      </c>
      <c r="B2043" s="163">
        <v>52254.96</v>
      </c>
      <c r="C2043" s="163">
        <v>36049.522404256801</v>
      </c>
      <c r="D2043" s="163">
        <v>16205.437595743202</v>
      </c>
      <c r="E2043" s="171" t="s">
        <v>172</v>
      </c>
    </row>
    <row r="2044" spans="1:5">
      <c r="A2044" s="167" t="s">
        <v>187</v>
      </c>
      <c r="B2044" s="159">
        <v>36930.79</v>
      </c>
      <c r="C2044" s="159">
        <v>10166.6073799069</v>
      </c>
      <c r="D2044" s="159">
        <v>26764.182620093103</v>
      </c>
    </row>
    <row r="2045" spans="1:5">
      <c r="A2045" s="167" t="s">
        <v>115</v>
      </c>
      <c r="B2045" s="159">
        <v>0</v>
      </c>
      <c r="C2045" s="159">
        <v>0</v>
      </c>
      <c r="D2045" s="159">
        <v>0</v>
      </c>
    </row>
    <row r="2046" spans="1:5">
      <c r="A2046" s="167" t="s">
        <v>237</v>
      </c>
      <c r="B2046" s="159">
        <v>1828.96</v>
      </c>
      <c r="C2046" s="159">
        <v>913.74000278400001</v>
      </c>
      <c r="D2046" s="159">
        <v>915.21999721600002</v>
      </c>
    </row>
    <row r="2047" spans="1:5">
      <c r="A2047" s="167" t="s">
        <v>359</v>
      </c>
      <c r="B2047" s="159">
        <v>61056.6</v>
      </c>
      <c r="C2047" s="159">
        <v>16808.156017026002</v>
      </c>
      <c r="D2047" s="159">
        <v>44248.443982974</v>
      </c>
    </row>
    <row r="2048" spans="1:5">
      <c r="A2048" s="167" t="s">
        <v>360</v>
      </c>
      <c r="B2048" s="159">
        <v>7573.35</v>
      </c>
      <c r="C2048" s="159">
        <v>2084.8532078684998</v>
      </c>
      <c r="D2048" s="159">
        <v>5488.4967921315001</v>
      </c>
    </row>
    <row r="2049" spans="1:5">
      <c r="A2049" s="167" t="s">
        <v>434</v>
      </c>
      <c r="B2049" s="159">
        <v>29190.07</v>
      </c>
      <c r="C2049" s="159">
        <v>12797.563031525999</v>
      </c>
      <c r="D2049" s="159">
        <v>16392.506968474001</v>
      </c>
    </row>
    <row r="2050" spans="1:5">
      <c r="A2050" s="167" t="s">
        <v>495</v>
      </c>
      <c r="B2050" s="159">
        <v>6419.32</v>
      </c>
      <c r="C2050" s="159">
        <v>2814.3698291760002</v>
      </c>
      <c r="D2050" s="159">
        <v>3604.9501708239995</v>
      </c>
    </row>
    <row r="2051" spans="1:5">
      <c r="A2051" s="167" t="s">
        <v>441</v>
      </c>
      <c r="B2051" s="159">
        <v>3857.23</v>
      </c>
      <c r="C2051" s="159">
        <v>1316.7452280164</v>
      </c>
      <c r="D2051" s="159">
        <v>2540.4847719835998</v>
      </c>
    </row>
    <row r="2052" spans="1:5">
      <c r="A2052" s="167" t="s">
        <v>633</v>
      </c>
      <c r="B2052" s="159">
        <v>104156.45</v>
      </c>
      <c r="C2052" s="159">
        <v>28673.032264809499</v>
      </c>
      <c r="D2052" s="159">
        <v>75483.417735190495</v>
      </c>
    </row>
    <row r="2053" spans="1:5">
      <c r="A2053" s="167" t="s">
        <v>442</v>
      </c>
      <c r="B2053" s="159">
        <v>23577.82</v>
      </c>
      <c r="C2053" s="159">
        <v>10337.030284476001</v>
      </c>
      <c r="D2053" s="159">
        <v>13240.789715523999</v>
      </c>
    </row>
    <row r="2054" spans="1:5">
      <c r="A2054" s="167" t="s">
        <v>190</v>
      </c>
      <c r="B2054" s="159">
        <v>7503.62</v>
      </c>
      <c r="C2054" s="159">
        <v>3991.1976887152</v>
      </c>
      <c r="D2054" s="159">
        <v>3512.4223112847999</v>
      </c>
    </row>
    <row r="2055" spans="1:5">
      <c r="A2055" s="166" t="s">
        <v>658</v>
      </c>
      <c r="B2055" s="159">
        <v>115349.72999999998</v>
      </c>
      <c r="C2055" s="159">
        <v>45867.478617140092</v>
      </c>
      <c r="D2055" s="159">
        <v>69482.251382859875</v>
      </c>
    </row>
    <row r="2056" spans="1:5">
      <c r="A2056" s="170" t="s">
        <v>124</v>
      </c>
      <c r="B2056" s="163">
        <v>2124.67</v>
      </c>
      <c r="C2056" s="163">
        <v>844.85031558790001</v>
      </c>
      <c r="D2056" s="163">
        <v>1279.8196844121001</v>
      </c>
      <c r="E2056" s="171" t="s">
        <v>172</v>
      </c>
    </row>
    <row r="2057" spans="1:5">
      <c r="A2057" s="167" t="s">
        <v>165</v>
      </c>
      <c r="B2057" s="159">
        <v>569.41999999999996</v>
      </c>
      <c r="C2057" s="159">
        <v>226.42324064540003</v>
      </c>
      <c r="D2057" s="159">
        <v>342.99675935459993</v>
      </c>
    </row>
    <row r="2058" spans="1:5">
      <c r="A2058" s="167" t="s">
        <v>447</v>
      </c>
      <c r="B2058" s="159">
        <v>1138.8700000000001</v>
      </c>
      <c r="C2058" s="159">
        <v>452.85841044190005</v>
      </c>
      <c r="D2058" s="159">
        <v>686.01158955810001</v>
      </c>
    </row>
    <row r="2059" spans="1:5">
      <c r="A2059" s="167" t="s">
        <v>448</v>
      </c>
      <c r="B2059" s="159">
        <v>1138.8700000000001</v>
      </c>
      <c r="C2059" s="159">
        <v>452.85841044190005</v>
      </c>
      <c r="D2059" s="159">
        <v>686.01158955810001</v>
      </c>
    </row>
    <row r="2060" spans="1:5">
      <c r="A2060" s="167" t="s">
        <v>382</v>
      </c>
      <c r="B2060" s="159">
        <v>5694.32</v>
      </c>
      <c r="C2060" s="159">
        <v>2264.2801230584</v>
      </c>
      <c r="D2060" s="159">
        <v>3430.0398769415997</v>
      </c>
    </row>
    <row r="2061" spans="1:5">
      <c r="A2061" s="167" t="s">
        <v>384</v>
      </c>
      <c r="B2061" s="159">
        <v>37582.410000000003</v>
      </c>
      <c r="C2061" s="159">
        <v>14944.208253071702</v>
      </c>
      <c r="D2061" s="159">
        <v>22638.201746928302</v>
      </c>
    </row>
    <row r="2062" spans="1:5">
      <c r="A2062" s="167" t="s">
        <v>174</v>
      </c>
      <c r="B2062" s="159">
        <v>5694.17</v>
      </c>
      <c r="C2062" s="159">
        <v>2264.2204773029002</v>
      </c>
      <c r="D2062" s="159">
        <v>3429.9495226970998</v>
      </c>
    </row>
    <row r="2063" spans="1:5">
      <c r="A2063" s="167" t="s">
        <v>450</v>
      </c>
      <c r="B2063" s="159">
        <v>2220.7800000000002</v>
      </c>
      <c r="C2063" s="159">
        <v>883.06733932860004</v>
      </c>
      <c r="D2063" s="159">
        <v>1337.7126606714</v>
      </c>
    </row>
    <row r="2064" spans="1:5">
      <c r="A2064" s="167" t="s">
        <v>353</v>
      </c>
      <c r="B2064" s="159">
        <v>3416.6</v>
      </c>
      <c r="C2064" s="159">
        <v>1358.571254942</v>
      </c>
      <c r="D2064" s="159">
        <v>2058.0287450579999</v>
      </c>
    </row>
    <row r="2065" spans="1:5">
      <c r="A2065" s="167" t="s">
        <v>107</v>
      </c>
      <c r="B2065" s="159">
        <v>0</v>
      </c>
      <c r="C2065" s="159">
        <v>0</v>
      </c>
      <c r="D2065" s="159">
        <v>0</v>
      </c>
    </row>
    <row r="2066" spans="1:5">
      <c r="A2066" s="167" t="s">
        <v>177</v>
      </c>
      <c r="B2066" s="159">
        <v>1708.27</v>
      </c>
      <c r="C2066" s="159">
        <v>679.27369831989995</v>
      </c>
      <c r="D2066" s="159">
        <v>1028.9963016801</v>
      </c>
    </row>
    <row r="2067" spans="1:5">
      <c r="A2067" s="167" t="s">
        <v>180</v>
      </c>
      <c r="B2067" s="159">
        <v>1138.8700000000001</v>
      </c>
      <c r="C2067" s="159">
        <v>452.85841044190005</v>
      </c>
      <c r="D2067" s="159">
        <v>686.01158955810001</v>
      </c>
    </row>
    <row r="2068" spans="1:5">
      <c r="A2068" s="167" t="s">
        <v>454</v>
      </c>
      <c r="B2068" s="159">
        <v>1138.8700000000001</v>
      </c>
      <c r="C2068" s="159">
        <v>452.85841044190005</v>
      </c>
      <c r="D2068" s="159">
        <v>686.01158955810001</v>
      </c>
    </row>
    <row r="2069" spans="1:5">
      <c r="A2069" s="167" t="s">
        <v>659</v>
      </c>
      <c r="B2069" s="159">
        <v>5694.32</v>
      </c>
      <c r="C2069" s="159">
        <v>2264.2801230584</v>
      </c>
      <c r="D2069" s="159">
        <v>3430.0398769415997</v>
      </c>
    </row>
    <row r="2070" spans="1:5">
      <c r="A2070" s="167" t="s">
        <v>121</v>
      </c>
      <c r="B2070" s="159">
        <v>56.95</v>
      </c>
      <c r="C2070" s="159">
        <v>22.645505171500002</v>
      </c>
      <c r="D2070" s="159">
        <v>34.304494828499998</v>
      </c>
    </row>
    <row r="2071" spans="1:5">
      <c r="A2071" s="167" t="s">
        <v>462</v>
      </c>
      <c r="B2071" s="159">
        <v>1138.8700000000001</v>
      </c>
      <c r="C2071" s="159">
        <v>452.85841044190005</v>
      </c>
      <c r="D2071" s="159">
        <v>686.01158955810001</v>
      </c>
    </row>
    <row r="2072" spans="1:5">
      <c r="A2072" s="167" t="s">
        <v>463</v>
      </c>
      <c r="B2072" s="159">
        <v>1138.8700000000001</v>
      </c>
      <c r="C2072" s="159">
        <v>452.85841044190005</v>
      </c>
      <c r="D2072" s="159">
        <v>686.01158955810001</v>
      </c>
    </row>
    <row r="2073" spans="1:5">
      <c r="A2073" s="167" t="s">
        <v>356</v>
      </c>
      <c r="B2073" s="159">
        <v>3416.6</v>
      </c>
      <c r="C2073" s="159">
        <v>1358.571254942</v>
      </c>
      <c r="D2073" s="159">
        <v>2058.0287450579999</v>
      </c>
    </row>
    <row r="2074" spans="1:5">
      <c r="A2074" s="167" t="s">
        <v>272</v>
      </c>
      <c r="B2074" s="159">
        <v>38060.26</v>
      </c>
      <c r="C2074" s="159">
        <v>15134.219748176201</v>
      </c>
      <c r="D2074" s="159">
        <v>22926.040251823801</v>
      </c>
    </row>
    <row r="2075" spans="1:5">
      <c r="A2075" s="167" t="s">
        <v>468</v>
      </c>
      <c r="B2075" s="159">
        <v>1138.8700000000001</v>
      </c>
      <c r="C2075" s="159">
        <v>452.85841044190005</v>
      </c>
      <c r="D2075" s="159">
        <v>686.01158955810001</v>
      </c>
    </row>
    <row r="2076" spans="1:5">
      <c r="A2076" s="167" t="s">
        <v>237</v>
      </c>
      <c r="B2076" s="159">
        <v>1138.8700000000001</v>
      </c>
      <c r="C2076" s="159">
        <v>452.85841044190005</v>
      </c>
      <c r="D2076" s="159">
        <v>686.01158955810001</v>
      </c>
    </row>
    <row r="2077" spans="1:5">
      <c r="A2077" s="166" t="s">
        <v>660</v>
      </c>
      <c r="B2077" s="159">
        <v>4050894.1700000009</v>
      </c>
      <c r="C2077" s="159">
        <v>1899954.402112989</v>
      </c>
      <c r="D2077" s="159">
        <v>2150939.7678870121</v>
      </c>
    </row>
    <row r="2078" spans="1:5">
      <c r="A2078" s="170" t="s">
        <v>514</v>
      </c>
      <c r="B2078" s="163">
        <v>4363.63</v>
      </c>
      <c r="C2078" s="163">
        <v>2445.3812636053999</v>
      </c>
      <c r="D2078" s="163">
        <v>1918.2487363946</v>
      </c>
      <c r="E2078" s="171" t="s">
        <v>172</v>
      </c>
    </row>
    <row r="2079" spans="1:5">
      <c r="A2079" s="167" t="s">
        <v>652</v>
      </c>
      <c r="B2079" s="159">
        <v>79779.23000000001</v>
      </c>
      <c r="C2079" s="159">
        <v>52450.400917215899</v>
      </c>
      <c r="D2079" s="159">
        <v>27328.829082784101</v>
      </c>
    </row>
    <row r="2080" spans="1:5">
      <c r="A2080" s="167" t="s">
        <v>445</v>
      </c>
      <c r="B2080" s="159">
        <v>24274.44</v>
      </c>
      <c r="C2080" s="159">
        <v>10363.4079364388</v>
      </c>
      <c r="D2080" s="159">
        <v>13911.032063561201</v>
      </c>
    </row>
    <row r="2081" spans="1:5">
      <c r="A2081" s="170" t="s">
        <v>124</v>
      </c>
      <c r="B2081" s="163">
        <v>606.28</v>
      </c>
      <c r="C2081" s="163">
        <v>228.71710502480002</v>
      </c>
      <c r="D2081" s="163">
        <v>377.56289497519992</v>
      </c>
      <c r="E2081" s="171" t="s">
        <v>172</v>
      </c>
    </row>
    <row r="2082" spans="1:5">
      <c r="A2082" s="167" t="s">
        <v>165</v>
      </c>
      <c r="B2082" s="159">
        <v>14847.15</v>
      </c>
      <c r="C2082" s="159">
        <v>9911.6364884210998</v>
      </c>
      <c r="D2082" s="159">
        <v>4935.5135115788999</v>
      </c>
    </row>
    <row r="2083" spans="1:5">
      <c r="A2083" s="167" t="s">
        <v>348</v>
      </c>
      <c r="B2083" s="159">
        <v>3436.6</v>
      </c>
      <c r="C2083" s="159">
        <v>1366.5240223420001</v>
      </c>
      <c r="D2083" s="159">
        <v>2070.0759776579998</v>
      </c>
    </row>
    <row r="2084" spans="1:5">
      <c r="A2084" s="167" t="s">
        <v>349</v>
      </c>
      <c r="B2084" s="159">
        <v>1914.04</v>
      </c>
      <c r="C2084" s="159">
        <v>1424.6151486192002</v>
      </c>
      <c r="D2084" s="159">
        <v>489.42485138079974</v>
      </c>
    </row>
    <row r="2085" spans="1:5">
      <c r="A2085" s="167" t="s">
        <v>269</v>
      </c>
      <c r="B2085" s="159">
        <v>215876.38</v>
      </c>
      <c r="C2085" s="159">
        <v>94644.911097083997</v>
      </c>
      <c r="D2085" s="159">
        <v>121231.46890291601</v>
      </c>
    </row>
    <row r="2086" spans="1:5">
      <c r="A2086" s="170" t="s">
        <v>378</v>
      </c>
      <c r="B2086" s="163">
        <v>12821.65</v>
      </c>
      <c r="C2086" s="163">
        <v>6928.5677145775007</v>
      </c>
      <c r="D2086" s="163">
        <v>5893.0822854224989</v>
      </c>
      <c r="E2086" s="171" t="s">
        <v>172</v>
      </c>
    </row>
    <row r="2087" spans="1:5">
      <c r="A2087" s="167" t="s">
        <v>381</v>
      </c>
      <c r="B2087" s="159">
        <v>208167.99</v>
      </c>
      <c r="C2087" s="159">
        <v>91265.384878182012</v>
      </c>
      <c r="D2087" s="159">
        <v>116902.60512181798</v>
      </c>
    </row>
    <row r="2088" spans="1:5">
      <c r="A2088" s="167" t="s">
        <v>447</v>
      </c>
      <c r="B2088" s="159">
        <v>12036.84</v>
      </c>
      <c r="C2088" s="159">
        <v>4540.8576869544004</v>
      </c>
      <c r="D2088" s="159">
        <v>7495.9823130455998</v>
      </c>
    </row>
    <row r="2089" spans="1:5">
      <c r="A2089" s="167" t="s">
        <v>169</v>
      </c>
      <c r="B2089" s="159">
        <v>12897.39</v>
      </c>
      <c r="C2089" s="159">
        <v>4865.4973002174002</v>
      </c>
      <c r="D2089" s="159">
        <v>8031.8926997825993</v>
      </c>
    </row>
    <row r="2090" spans="1:5">
      <c r="A2090" s="167" t="s">
        <v>626</v>
      </c>
      <c r="B2090" s="159">
        <v>0</v>
      </c>
      <c r="C2090" s="159">
        <v>0</v>
      </c>
      <c r="D2090" s="159">
        <v>0</v>
      </c>
    </row>
    <row r="2091" spans="1:5">
      <c r="A2091" s="167" t="s">
        <v>383</v>
      </c>
      <c r="B2091" s="159">
        <v>26610.05</v>
      </c>
      <c r="C2091" s="159">
        <v>18720.543780102002</v>
      </c>
      <c r="D2091" s="159">
        <v>7889.5062198979977</v>
      </c>
    </row>
    <row r="2092" spans="1:5">
      <c r="A2092" s="167" t="s">
        <v>170</v>
      </c>
      <c r="B2092" s="159">
        <v>673.16</v>
      </c>
      <c r="C2092" s="159">
        <v>390.12058166039998</v>
      </c>
      <c r="D2092" s="159">
        <v>283.03941833959999</v>
      </c>
    </row>
    <row r="2093" spans="1:5">
      <c r="A2093" s="170" t="s">
        <v>171</v>
      </c>
      <c r="B2093" s="163">
        <v>984442.22</v>
      </c>
      <c r="C2093" s="163">
        <v>371377.5394579852</v>
      </c>
      <c r="D2093" s="163">
        <v>613064.68054201477</v>
      </c>
      <c r="E2093" s="171" t="s">
        <v>172</v>
      </c>
    </row>
    <row r="2094" spans="1:5">
      <c r="A2094" s="167" t="s">
        <v>173</v>
      </c>
      <c r="B2094" s="159">
        <v>54325.91</v>
      </c>
      <c r="C2094" s="159">
        <v>13847.478342464901</v>
      </c>
      <c r="D2094" s="159">
        <v>40478.431657535104</v>
      </c>
    </row>
    <row r="2095" spans="1:5">
      <c r="A2095" s="167" t="s">
        <v>174</v>
      </c>
      <c r="B2095" s="159">
        <v>22292.06</v>
      </c>
      <c r="C2095" s="159">
        <v>9460.0233206634002</v>
      </c>
      <c r="D2095" s="159">
        <v>12832.036679336601</v>
      </c>
    </row>
    <row r="2096" spans="1:5">
      <c r="A2096" s="167" t="s">
        <v>392</v>
      </c>
      <c r="B2096" s="159">
        <v>125.06</v>
      </c>
      <c r="C2096" s="159">
        <v>54.829030308</v>
      </c>
      <c r="D2096" s="159">
        <v>70.230969692000002</v>
      </c>
    </row>
    <row r="2097" spans="1:5">
      <c r="A2097" s="167" t="s">
        <v>393</v>
      </c>
      <c r="B2097" s="159">
        <v>2387.04</v>
      </c>
      <c r="C2097" s="159">
        <v>1679.3161540415999</v>
      </c>
      <c r="D2097" s="159">
        <v>707.72384595840003</v>
      </c>
    </row>
    <row r="2098" spans="1:5">
      <c r="A2098" s="167" t="s">
        <v>450</v>
      </c>
      <c r="B2098" s="159">
        <v>62535.01</v>
      </c>
      <c r="C2098" s="159">
        <v>23591.1236555666</v>
      </c>
      <c r="D2098" s="159">
        <v>38943.886344433398</v>
      </c>
    </row>
    <row r="2099" spans="1:5">
      <c r="A2099" s="167" t="s">
        <v>395</v>
      </c>
      <c r="B2099" s="159">
        <v>4380.5</v>
      </c>
      <c r="C2099" s="159">
        <v>2992.4173665650001</v>
      </c>
      <c r="D2099" s="159">
        <v>1388.0826334349999</v>
      </c>
    </row>
    <row r="2100" spans="1:5">
      <c r="A2100" s="167" t="s">
        <v>661</v>
      </c>
      <c r="B2100" s="159">
        <v>1073.58</v>
      </c>
      <c r="C2100" s="159">
        <v>470.680876044</v>
      </c>
      <c r="D2100" s="159">
        <v>602.89912395599993</v>
      </c>
    </row>
    <row r="2101" spans="1:5">
      <c r="A2101" s="167" t="s">
        <v>397</v>
      </c>
      <c r="B2101" s="159">
        <v>800.88</v>
      </c>
      <c r="C2101" s="159">
        <v>351.12325118400003</v>
      </c>
      <c r="D2101" s="159">
        <v>449.75674881599997</v>
      </c>
    </row>
    <row r="2102" spans="1:5">
      <c r="A2102" s="167" t="s">
        <v>398</v>
      </c>
      <c r="B2102" s="159">
        <v>726.24</v>
      </c>
      <c r="C2102" s="159">
        <v>540.53860187520002</v>
      </c>
      <c r="D2102" s="159">
        <v>185.70139812479999</v>
      </c>
    </row>
    <row r="2103" spans="1:5">
      <c r="A2103" s="170" t="s">
        <v>404</v>
      </c>
      <c r="B2103" s="163">
        <v>267390.58999999997</v>
      </c>
      <c r="C2103" s="163">
        <v>198934.2715761876</v>
      </c>
      <c r="D2103" s="163">
        <v>68456.318423812394</v>
      </c>
      <c r="E2103" s="171" t="s">
        <v>172</v>
      </c>
    </row>
    <row r="2104" spans="1:5">
      <c r="A2104" s="167" t="s">
        <v>453</v>
      </c>
      <c r="B2104" s="159">
        <v>11899.87</v>
      </c>
      <c r="C2104" s="159">
        <v>5217.1624251659996</v>
      </c>
      <c r="D2104" s="159">
        <v>6682.7075748340012</v>
      </c>
    </row>
    <row r="2105" spans="1:5">
      <c r="A2105" s="170" t="s">
        <v>662</v>
      </c>
      <c r="B2105" s="163">
        <v>0</v>
      </c>
      <c r="C2105" s="163">
        <v>0</v>
      </c>
      <c r="D2105" s="163">
        <v>0</v>
      </c>
      <c r="E2105" s="171" t="s">
        <v>172</v>
      </c>
    </row>
    <row r="2106" spans="1:5">
      <c r="A2106" s="170" t="s">
        <v>228</v>
      </c>
      <c r="B2106" s="163">
        <v>67.08</v>
      </c>
      <c r="C2106" s="163">
        <v>25.3057059528</v>
      </c>
      <c r="D2106" s="163">
        <v>41.774294047200002</v>
      </c>
      <c r="E2106" s="171" t="s">
        <v>172</v>
      </c>
    </row>
    <row r="2107" spans="1:5">
      <c r="A2107" s="167" t="s">
        <v>107</v>
      </c>
      <c r="B2107" s="159">
        <v>0</v>
      </c>
      <c r="C2107" s="159">
        <v>0</v>
      </c>
      <c r="D2107" s="159">
        <v>0</v>
      </c>
    </row>
    <row r="2108" spans="1:5">
      <c r="A2108" s="167" t="s">
        <v>177</v>
      </c>
      <c r="B2108" s="159">
        <v>12862.560000000001</v>
      </c>
      <c r="C2108" s="159">
        <v>9546.9867363744015</v>
      </c>
      <c r="D2108" s="159">
        <v>3315.5732636255998</v>
      </c>
    </row>
    <row r="2109" spans="1:5">
      <c r="A2109" s="167" t="s">
        <v>180</v>
      </c>
      <c r="B2109" s="159">
        <v>30540.700000000004</v>
      </c>
      <c r="C2109" s="159">
        <v>18086.2807590173</v>
      </c>
      <c r="D2109" s="159">
        <v>12454.419240982701</v>
      </c>
    </row>
    <row r="2110" spans="1:5">
      <c r="A2110" s="170" t="s">
        <v>657</v>
      </c>
      <c r="B2110" s="163">
        <v>14898.630000000001</v>
      </c>
      <c r="C2110" s="163">
        <v>10177.586839407901</v>
      </c>
      <c r="D2110" s="163">
        <v>4721.0431605921003</v>
      </c>
      <c r="E2110" s="171" t="s">
        <v>172</v>
      </c>
    </row>
    <row r="2111" spans="1:5">
      <c r="A2111" s="167" t="s">
        <v>477</v>
      </c>
      <c r="B2111" s="159">
        <v>38611.490000000005</v>
      </c>
      <c r="C2111" s="159">
        <v>27761.726278480499</v>
      </c>
      <c r="D2111" s="159">
        <v>10849.763721519505</v>
      </c>
    </row>
    <row r="2112" spans="1:5">
      <c r="A2112" s="167" t="s">
        <v>153</v>
      </c>
      <c r="B2112" s="159">
        <v>14190.369999999999</v>
      </c>
      <c r="C2112" s="159">
        <v>-152.4800284765</v>
      </c>
      <c r="D2112" s="159">
        <v>14342.8500284765</v>
      </c>
    </row>
    <row r="2113" spans="1:4">
      <c r="A2113" s="167" t="s">
        <v>410</v>
      </c>
      <c r="B2113" s="159">
        <v>5132.7300000000005</v>
      </c>
      <c r="C2113" s="159">
        <v>2250.3007255140001</v>
      </c>
      <c r="D2113" s="159">
        <v>2882.4292744860004</v>
      </c>
    </row>
    <row r="2114" spans="1:4">
      <c r="A2114" s="167" t="s">
        <v>411</v>
      </c>
      <c r="B2114" s="159">
        <v>21254.39</v>
      </c>
      <c r="C2114" s="159">
        <v>13458.6430207146</v>
      </c>
      <c r="D2114" s="159">
        <v>7795.746979285399</v>
      </c>
    </row>
    <row r="2115" spans="1:4">
      <c r="A2115" s="167" t="s">
        <v>455</v>
      </c>
      <c r="B2115" s="159">
        <v>17996.919999999998</v>
      </c>
      <c r="C2115" s="159">
        <v>11049.7430518239</v>
      </c>
      <c r="D2115" s="159">
        <v>6947.1769481761003</v>
      </c>
    </row>
    <row r="2116" spans="1:4">
      <c r="A2116" s="167" t="s">
        <v>412</v>
      </c>
      <c r="B2116" s="159">
        <v>12092.119999999999</v>
      </c>
      <c r="C2116" s="159">
        <v>8354.783473694999</v>
      </c>
      <c r="D2116" s="159">
        <v>3737.336526305</v>
      </c>
    </row>
    <row r="2117" spans="1:4">
      <c r="A2117" s="167" t="s">
        <v>478</v>
      </c>
      <c r="B2117" s="159">
        <v>42123.99</v>
      </c>
      <c r="C2117" s="159">
        <v>28329.213004195502</v>
      </c>
      <c r="D2117" s="159">
        <v>13794.776995804497</v>
      </c>
    </row>
    <row r="2118" spans="1:4">
      <c r="A2118" s="167" t="s">
        <v>413</v>
      </c>
      <c r="B2118" s="159">
        <v>9214.66</v>
      </c>
      <c r="C2118" s="159">
        <v>6287.1130185327002</v>
      </c>
      <c r="D2118" s="159">
        <v>2927.5469814672992</v>
      </c>
    </row>
    <row r="2119" spans="1:4">
      <c r="A2119" s="167" t="s">
        <v>414</v>
      </c>
      <c r="B2119" s="159">
        <v>7192.05</v>
      </c>
      <c r="C2119" s="159">
        <v>4473.0757193624995</v>
      </c>
      <c r="D2119" s="159">
        <v>2718.9742806375007</v>
      </c>
    </row>
    <row r="2120" spans="1:4">
      <c r="A2120" s="167" t="s">
        <v>584</v>
      </c>
      <c r="B2120" s="159">
        <v>4185.53</v>
      </c>
      <c r="C2120" s="159">
        <v>1578.9772128298</v>
      </c>
      <c r="D2120" s="159">
        <v>2606.5527871701997</v>
      </c>
    </row>
    <row r="2121" spans="1:4">
      <c r="A2121" s="167" t="s">
        <v>559</v>
      </c>
      <c r="B2121" s="159">
        <v>1275.73</v>
      </c>
      <c r="C2121" s="159">
        <v>559.30784291400005</v>
      </c>
      <c r="D2121" s="159">
        <v>716.42215708599997</v>
      </c>
    </row>
    <row r="2122" spans="1:4">
      <c r="A2122" s="167" t="s">
        <v>253</v>
      </c>
      <c r="B2122" s="159">
        <v>63071.35</v>
      </c>
      <c r="C2122" s="159">
        <v>23793.456129190999</v>
      </c>
      <c r="D2122" s="159">
        <v>39277.893870808999</v>
      </c>
    </row>
    <row r="2123" spans="1:4">
      <c r="A2123" s="167" t="s">
        <v>486</v>
      </c>
      <c r="B2123" s="159">
        <v>37958.949999999997</v>
      </c>
      <c r="C2123" s="159">
        <v>18163.803327280002</v>
      </c>
      <c r="D2123" s="159">
        <v>19795.146672719999</v>
      </c>
    </row>
    <row r="2124" spans="1:4">
      <c r="A2124" s="167" t="s">
        <v>560</v>
      </c>
      <c r="B2124" s="159">
        <v>21077.21</v>
      </c>
      <c r="C2124" s="159">
        <v>5372.5047402719001</v>
      </c>
      <c r="D2124" s="159">
        <v>15704.7052597281</v>
      </c>
    </row>
    <row r="2125" spans="1:4">
      <c r="A2125" s="167" t="s">
        <v>416</v>
      </c>
      <c r="B2125" s="159">
        <v>23033.55</v>
      </c>
      <c r="C2125" s="159">
        <v>10098.41045139</v>
      </c>
      <c r="D2125" s="159">
        <v>12935.139548609999</v>
      </c>
    </row>
    <row r="2126" spans="1:4">
      <c r="A2126" s="167" t="s">
        <v>417</v>
      </c>
      <c r="B2126" s="159">
        <v>20815.12</v>
      </c>
      <c r="C2126" s="159">
        <v>9125.8023776160007</v>
      </c>
      <c r="D2126" s="159">
        <v>11689.317622383998</v>
      </c>
    </row>
    <row r="2127" spans="1:4">
      <c r="A2127" s="167" t="s">
        <v>488</v>
      </c>
      <c r="B2127" s="159">
        <v>27953.47</v>
      </c>
      <c r="C2127" s="159">
        <v>7034.3658124794993</v>
      </c>
      <c r="D2127" s="159">
        <v>20919.104187520501</v>
      </c>
    </row>
    <row r="2128" spans="1:4">
      <c r="A2128" s="167" t="s">
        <v>121</v>
      </c>
      <c r="B2128" s="159">
        <v>409.53000000000003</v>
      </c>
      <c r="C2128" s="159">
        <v>179.546879754</v>
      </c>
      <c r="D2128" s="159">
        <v>229.98312024600003</v>
      </c>
    </row>
    <row r="2129" spans="1:5">
      <c r="A2129" s="167" t="s">
        <v>663</v>
      </c>
      <c r="B2129" s="159">
        <v>55307.76</v>
      </c>
      <c r="C2129" s="159">
        <v>24248.127693168</v>
      </c>
      <c r="D2129" s="159">
        <v>31059.632306832002</v>
      </c>
    </row>
    <row r="2130" spans="1:5">
      <c r="A2130" s="167" t="s">
        <v>462</v>
      </c>
      <c r="B2130" s="159">
        <v>2887.62</v>
      </c>
      <c r="C2130" s="159">
        <v>1092.9427103326002</v>
      </c>
      <c r="D2130" s="159">
        <v>1794.6772896673999</v>
      </c>
    </row>
    <row r="2131" spans="1:5">
      <c r="A2131" s="167" t="s">
        <v>463</v>
      </c>
      <c r="B2131" s="159">
        <v>52883.16</v>
      </c>
      <c r="C2131" s="159">
        <v>19949.995480245601</v>
      </c>
      <c r="D2131" s="159">
        <v>32933.164519754398</v>
      </c>
    </row>
    <row r="2132" spans="1:5">
      <c r="A2132" s="167" t="s">
        <v>356</v>
      </c>
      <c r="B2132" s="159">
        <v>37622.460000000006</v>
      </c>
      <c r="C2132" s="159">
        <v>15503.2453932196</v>
      </c>
      <c r="D2132" s="159">
        <v>22119.214606780406</v>
      </c>
    </row>
    <row r="2133" spans="1:5">
      <c r="A2133" s="167" t="s">
        <v>631</v>
      </c>
      <c r="B2133" s="159">
        <v>1973.05</v>
      </c>
      <c r="C2133" s="159">
        <v>744.3265225130001</v>
      </c>
      <c r="D2133" s="159">
        <v>1228.7234774869999</v>
      </c>
    </row>
    <row r="2134" spans="1:5">
      <c r="A2134" s="167" t="s">
        <v>272</v>
      </c>
      <c r="B2134" s="159">
        <v>1064126.07</v>
      </c>
      <c r="C2134" s="159">
        <v>525977.65614121966</v>
      </c>
      <c r="D2134" s="159">
        <v>538148.4138587804</v>
      </c>
    </row>
    <row r="2135" spans="1:5">
      <c r="A2135" s="170" t="s">
        <v>537</v>
      </c>
      <c r="B2135" s="163">
        <v>35412.32</v>
      </c>
      <c r="C2135" s="163">
        <v>26357.3005369536</v>
      </c>
      <c r="D2135" s="163">
        <v>9055.0194630463993</v>
      </c>
      <c r="E2135" s="171" t="s">
        <v>172</v>
      </c>
    </row>
    <row r="2136" spans="1:5">
      <c r="A2136" s="167" t="s">
        <v>367</v>
      </c>
      <c r="B2136" s="159">
        <v>1947.7</v>
      </c>
      <c r="C2136" s="159">
        <v>734.76331968199997</v>
      </c>
      <c r="D2136" s="159">
        <v>1212.9366803180001</v>
      </c>
    </row>
    <row r="2137" spans="1:5">
      <c r="A2137" s="167" t="s">
        <v>421</v>
      </c>
      <c r="B2137" s="159">
        <v>32788.520000000004</v>
      </c>
      <c r="C2137" s="159">
        <v>14375.201957736001</v>
      </c>
      <c r="D2137" s="159">
        <v>18413.318042264003</v>
      </c>
    </row>
    <row r="2138" spans="1:5">
      <c r="A2138" s="167" t="s">
        <v>422</v>
      </c>
      <c r="B2138" s="159">
        <v>33241.94</v>
      </c>
      <c r="C2138" s="159">
        <v>14673.9827203928</v>
      </c>
      <c r="D2138" s="159">
        <v>18567.957279607203</v>
      </c>
    </row>
    <row r="2139" spans="1:5">
      <c r="A2139" s="167" t="s">
        <v>425</v>
      </c>
      <c r="B2139" s="159">
        <v>7982.33</v>
      </c>
      <c r="C2139" s="159">
        <v>4476.2676376998006</v>
      </c>
      <c r="D2139" s="159">
        <v>3506.0623623001993</v>
      </c>
    </row>
    <row r="2140" spans="1:5">
      <c r="A2140" s="167" t="s">
        <v>358</v>
      </c>
      <c r="B2140" s="159">
        <v>37817.74</v>
      </c>
      <c r="C2140" s="159">
        <v>1927.9215346046001</v>
      </c>
      <c r="D2140" s="159">
        <v>35889.818465395401</v>
      </c>
    </row>
    <row r="2141" spans="1:5">
      <c r="A2141" s="167" t="s">
        <v>254</v>
      </c>
      <c r="B2141" s="159">
        <v>51945.45</v>
      </c>
      <c r="C2141" s="159">
        <v>23504.704686534002</v>
      </c>
      <c r="D2141" s="159">
        <v>28440.745313465995</v>
      </c>
    </row>
    <row r="2142" spans="1:5">
      <c r="A2142" s="167" t="s">
        <v>615</v>
      </c>
      <c r="B2142" s="159">
        <v>2140.46</v>
      </c>
      <c r="C2142" s="159">
        <v>938.42432602800011</v>
      </c>
      <c r="D2142" s="159">
        <v>1202.035673972</v>
      </c>
    </row>
    <row r="2143" spans="1:5">
      <c r="A2143" s="167" t="s">
        <v>185</v>
      </c>
      <c r="B2143" s="159">
        <v>11294.25</v>
      </c>
      <c r="C2143" s="159">
        <v>1036.3908744750001</v>
      </c>
      <c r="D2143" s="159">
        <v>10257.859125524999</v>
      </c>
    </row>
    <row r="2144" spans="1:5">
      <c r="A2144" s="167" t="s">
        <v>186</v>
      </c>
      <c r="B2144" s="159">
        <v>4561.5</v>
      </c>
      <c r="C2144" s="159">
        <v>2209.0000225949998</v>
      </c>
      <c r="D2144" s="159">
        <v>2352.4999774050002</v>
      </c>
    </row>
    <row r="2145" spans="1:5">
      <c r="A2145" s="167" t="s">
        <v>465</v>
      </c>
      <c r="B2145" s="159">
        <v>10434.23</v>
      </c>
      <c r="C2145" s="159">
        <v>3936.2784171717999</v>
      </c>
      <c r="D2145" s="159">
        <v>6497.9515828282001</v>
      </c>
    </row>
    <row r="2146" spans="1:5">
      <c r="A2146" s="167" t="s">
        <v>467</v>
      </c>
      <c r="B2146" s="159">
        <v>12543.24</v>
      </c>
      <c r="C2146" s="159">
        <v>4731.8953955784</v>
      </c>
      <c r="D2146" s="159">
        <v>7811.3446044215998</v>
      </c>
    </row>
    <row r="2147" spans="1:5">
      <c r="A2147" s="167" t="s">
        <v>427</v>
      </c>
      <c r="B2147" s="159">
        <v>30245.809999999998</v>
      </c>
      <c r="C2147" s="159">
        <v>20043.9671327541</v>
      </c>
      <c r="D2147" s="159">
        <v>10201.842867245898</v>
      </c>
    </row>
    <row r="2148" spans="1:5">
      <c r="A2148" s="167" t="s">
        <v>115</v>
      </c>
      <c r="B2148" s="159">
        <v>321.93</v>
      </c>
      <c r="C2148" s="159">
        <v>141.14113007400002</v>
      </c>
      <c r="D2148" s="159">
        <v>180.78886992599999</v>
      </c>
    </row>
    <row r="2149" spans="1:5">
      <c r="A2149" s="167" t="s">
        <v>468</v>
      </c>
      <c r="B2149" s="159">
        <v>13429.09</v>
      </c>
      <c r="C2149" s="159">
        <v>5066.0793493393994</v>
      </c>
      <c r="D2149" s="159">
        <v>8363.0106506606007</v>
      </c>
    </row>
    <row r="2150" spans="1:5">
      <c r="A2150" s="170" t="s">
        <v>431</v>
      </c>
      <c r="B2150" s="163">
        <v>2463.85</v>
      </c>
      <c r="C2150" s="163">
        <v>1256.3381380308001</v>
      </c>
      <c r="D2150" s="163">
        <v>1207.5118619692</v>
      </c>
      <c r="E2150" s="171" t="s">
        <v>172</v>
      </c>
    </row>
    <row r="2151" spans="1:5">
      <c r="A2151" s="167" t="s">
        <v>433</v>
      </c>
      <c r="B2151" s="159">
        <v>18331.189999999999</v>
      </c>
      <c r="C2151" s="159">
        <v>8036.7933159419999</v>
      </c>
      <c r="D2151" s="159">
        <v>10294.396684058</v>
      </c>
    </row>
    <row r="2152" spans="1:5">
      <c r="A2152" s="167" t="s">
        <v>434</v>
      </c>
      <c r="B2152" s="159">
        <v>10454.370000000001</v>
      </c>
      <c r="C2152" s="159">
        <v>4583.423713266</v>
      </c>
      <c r="D2152" s="159">
        <v>5870.9462867340008</v>
      </c>
    </row>
    <row r="2153" spans="1:5">
      <c r="A2153" s="167" t="s">
        <v>495</v>
      </c>
      <c r="B2153" s="159">
        <v>14419.54</v>
      </c>
      <c r="C2153" s="159">
        <v>8968.1932492650012</v>
      </c>
      <c r="D2153" s="159">
        <v>5451.3467507349997</v>
      </c>
    </row>
    <row r="2154" spans="1:5">
      <c r="A2154" s="167" t="s">
        <v>440</v>
      </c>
      <c r="B2154" s="159">
        <v>18626.29</v>
      </c>
      <c r="C2154" s="159">
        <v>9315.8983381877988</v>
      </c>
      <c r="D2154" s="159">
        <v>9310.3916618122021</v>
      </c>
    </row>
    <row r="2155" spans="1:5">
      <c r="A2155" s="167" t="s">
        <v>441</v>
      </c>
      <c r="B2155" s="159">
        <v>4206.9800000000005</v>
      </c>
      <c r="C2155" s="159">
        <v>1436.1396233464002</v>
      </c>
      <c r="D2155" s="159">
        <v>2770.8403766536003</v>
      </c>
    </row>
    <row r="2156" spans="1:5">
      <c r="A2156" s="167" t="s">
        <v>442</v>
      </c>
      <c r="B2156" s="159">
        <v>23577.82</v>
      </c>
      <c r="C2156" s="159">
        <v>10337.030284476001</v>
      </c>
      <c r="D2156" s="159">
        <v>13240.789715523999</v>
      </c>
    </row>
    <row r="2157" spans="1:5">
      <c r="A2157" s="167" t="s">
        <v>190</v>
      </c>
      <c r="B2157" s="159">
        <v>1265.58</v>
      </c>
      <c r="C2157" s="159">
        <v>733.44941134020007</v>
      </c>
      <c r="D2157" s="159">
        <v>532.13058865979986</v>
      </c>
    </row>
    <row r="2158" spans="1:5">
      <c r="A2158" s="166" t="s">
        <v>664</v>
      </c>
      <c r="B2158" s="159">
        <v>4099925.689999999</v>
      </c>
      <c r="C2158" s="159">
        <v>1419530.1675583853</v>
      </c>
      <c r="D2158" s="159">
        <v>2680395.5224416154</v>
      </c>
    </row>
    <row r="2159" spans="1:5">
      <c r="A2159" s="170" t="s">
        <v>553</v>
      </c>
      <c r="B2159" s="163">
        <v>15503.4</v>
      </c>
      <c r="C2159" s="163">
        <v>5532.46503183</v>
      </c>
      <c r="D2159" s="163">
        <v>9970.9349681700005</v>
      </c>
      <c r="E2159" s="171" t="s">
        <v>172</v>
      </c>
    </row>
    <row r="2160" spans="1:5">
      <c r="A2160" s="167" t="s">
        <v>445</v>
      </c>
      <c r="B2160" s="159">
        <v>97746.790000000008</v>
      </c>
      <c r="C2160" s="159">
        <v>34881.425858110495</v>
      </c>
      <c r="D2160" s="159">
        <v>62865.364141889513</v>
      </c>
    </row>
    <row r="2161" spans="1:5">
      <c r="A2161" s="170" t="s">
        <v>124</v>
      </c>
      <c r="B2161" s="163">
        <v>12708.89</v>
      </c>
      <c r="C2161" s="163">
        <v>4535.2303055055008</v>
      </c>
      <c r="D2161" s="163">
        <v>8173.6596944944986</v>
      </c>
      <c r="E2161" s="171" t="s">
        <v>172</v>
      </c>
    </row>
    <row r="2162" spans="1:5">
      <c r="A2162" s="167" t="s">
        <v>165</v>
      </c>
      <c r="B2162" s="159">
        <v>8116.8</v>
      </c>
      <c r="C2162" s="159">
        <v>2896.5202581600001</v>
      </c>
      <c r="D2162" s="159">
        <v>5220.2797418400005</v>
      </c>
    </row>
    <row r="2163" spans="1:5">
      <c r="A2163" s="167" t="s">
        <v>166</v>
      </c>
      <c r="B2163" s="159">
        <v>31273.62</v>
      </c>
      <c r="C2163" s="159">
        <v>2232.0292202838</v>
      </c>
      <c r="D2163" s="159">
        <v>29041.5907797162</v>
      </c>
    </row>
    <row r="2164" spans="1:5">
      <c r="A2164" s="167" t="s">
        <v>269</v>
      </c>
      <c r="B2164" s="159">
        <v>210497.11000000002</v>
      </c>
      <c r="C2164" s="159">
        <v>75116.935664194505</v>
      </c>
      <c r="D2164" s="159">
        <v>135380.17433580552</v>
      </c>
    </row>
    <row r="2165" spans="1:5">
      <c r="A2165" s="167" t="s">
        <v>447</v>
      </c>
      <c r="B2165" s="159">
        <v>54659.98</v>
      </c>
      <c r="C2165" s="159">
        <v>19505.684429901001</v>
      </c>
      <c r="D2165" s="159">
        <v>35154.295570098999</v>
      </c>
    </row>
    <row r="2166" spans="1:5">
      <c r="A2166" s="167" t="s">
        <v>448</v>
      </c>
      <c r="B2166" s="159">
        <v>110998.7</v>
      </c>
      <c r="C2166" s="159">
        <v>39610.435538564998</v>
      </c>
      <c r="D2166" s="159">
        <v>71388.264461434999</v>
      </c>
    </row>
    <row r="2167" spans="1:5">
      <c r="A2167" s="167" t="s">
        <v>532</v>
      </c>
      <c r="B2167" s="159">
        <v>8027.24</v>
      </c>
      <c r="C2167" s="159">
        <v>2864.5603288379998</v>
      </c>
      <c r="D2167" s="159">
        <v>5162.679671162</v>
      </c>
    </row>
    <row r="2168" spans="1:5">
      <c r="A2168" s="170" t="s">
        <v>171</v>
      </c>
      <c r="B2168" s="163">
        <v>1181686.25</v>
      </c>
      <c r="C2168" s="163">
        <v>421690.5876594375</v>
      </c>
      <c r="D2168" s="163">
        <v>759995.66234056256</v>
      </c>
      <c r="E2168" s="171" t="s">
        <v>172</v>
      </c>
    </row>
    <row r="2169" spans="1:5">
      <c r="A2169" s="167" t="s">
        <v>173</v>
      </c>
      <c r="B2169" s="159">
        <v>7082.05</v>
      </c>
      <c r="C2169" s="159">
        <v>1660.7738689939999</v>
      </c>
      <c r="D2169" s="159">
        <v>5421.2761310060005</v>
      </c>
    </row>
    <row r="2170" spans="1:5">
      <c r="A2170" s="167" t="s">
        <v>174</v>
      </c>
      <c r="B2170" s="159">
        <v>72435.44</v>
      </c>
      <c r="C2170" s="159">
        <v>25848.945319428003</v>
      </c>
      <c r="D2170" s="159">
        <v>46586.494680571996</v>
      </c>
    </row>
    <row r="2171" spans="1:5">
      <c r="A2171" s="167" t="s">
        <v>450</v>
      </c>
      <c r="B2171" s="159">
        <v>243981.16</v>
      </c>
      <c r="C2171" s="159">
        <v>87065.88465274201</v>
      </c>
      <c r="D2171" s="159">
        <v>156915.27534725799</v>
      </c>
    </row>
    <row r="2172" spans="1:5">
      <c r="A2172" s="167" t="s">
        <v>353</v>
      </c>
      <c r="B2172" s="159">
        <v>381289.26</v>
      </c>
      <c r="C2172" s="159">
        <v>136064.95981283701</v>
      </c>
      <c r="D2172" s="159">
        <v>245224.300187163</v>
      </c>
    </row>
    <row r="2173" spans="1:5">
      <c r="A2173" s="167" t="s">
        <v>107</v>
      </c>
      <c r="B2173" s="159">
        <v>0</v>
      </c>
      <c r="C2173" s="159">
        <v>0</v>
      </c>
      <c r="D2173" s="159">
        <v>0</v>
      </c>
    </row>
    <row r="2174" spans="1:5">
      <c r="A2174" s="167" t="s">
        <v>177</v>
      </c>
      <c r="B2174" s="159">
        <v>26476.33</v>
      </c>
      <c r="C2174" s="159">
        <v>7356.7093471137996</v>
      </c>
      <c r="D2174" s="159">
        <v>19119.620652886202</v>
      </c>
    </row>
    <row r="2175" spans="1:5">
      <c r="A2175" s="167" t="s">
        <v>557</v>
      </c>
      <c r="B2175" s="159">
        <v>36140.1</v>
      </c>
      <c r="C2175" s="159">
        <v>8475.0225856680008</v>
      </c>
      <c r="D2175" s="159">
        <v>27665.077414331998</v>
      </c>
    </row>
    <row r="2176" spans="1:5">
      <c r="A2176" s="167" t="s">
        <v>180</v>
      </c>
      <c r="B2176" s="159">
        <v>80434.36</v>
      </c>
      <c r="C2176" s="159">
        <v>28703.399516081998</v>
      </c>
      <c r="D2176" s="159">
        <v>51730.960483918003</v>
      </c>
    </row>
    <row r="2177" spans="1:4">
      <c r="A2177" s="167" t="s">
        <v>153</v>
      </c>
      <c r="B2177" s="159">
        <v>1836</v>
      </c>
      <c r="C2177" s="159">
        <v>-61.806075839999998</v>
      </c>
      <c r="D2177" s="159">
        <v>1897.8060758399999</v>
      </c>
    </row>
    <row r="2178" spans="1:4">
      <c r="A2178" s="167" t="s">
        <v>454</v>
      </c>
      <c r="B2178" s="159">
        <v>26252.39</v>
      </c>
      <c r="C2178" s="159">
        <v>9368.2953208305007</v>
      </c>
      <c r="D2178" s="159">
        <v>16884.094679169499</v>
      </c>
    </row>
    <row r="2179" spans="1:4">
      <c r="A2179" s="167" t="s">
        <v>410</v>
      </c>
      <c r="B2179" s="159">
        <v>9386.7800000000007</v>
      </c>
      <c r="C2179" s="159">
        <v>3349.7189075609999</v>
      </c>
      <c r="D2179" s="159">
        <v>6037.0610924390003</v>
      </c>
    </row>
    <row r="2180" spans="1:4">
      <c r="A2180" s="167" t="s">
        <v>253</v>
      </c>
      <c r="B2180" s="159">
        <v>81285.84</v>
      </c>
      <c r="C2180" s="159">
        <v>29007.254368908001</v>
      </c>
      <c r="D2180" s="159">
        <v>52278.585631091992</v>
      </c>
    </row>
    <row r="2181" spans="1:4">
      <c r="A2181" s="167" t="s">
        <v>460</v>
      </c>
      <c r="B2181" s="159">
        <v>69994.61</v>
      </c>
      <c r="C2181" s="159">
        <v>12132.1342537255</v>
      </c>
      <c r="D2181" s="159">
        <v>57862.475746274504</v>
      </c>
    </row>
    <row r="2182" spans="1:4">
      <c r="A2182" s="167" t="s">
        <v>121</v>
      </c>
      <c r="B2182" s="159">
        <v>14560.76</v>
      </c>
      <c r="C2182" s="159">
        <v>5196.0792817619995</v>
      </c>
      <c r="D2182" s="159">
        <v>9364.6807182379998</v>
      </c>
    </row>
    <row r="2183" spans="1:4">
      <c r="A2183" s="167" t="s">
        <v>461</v>
      </c>
      <c r="B2183" s="159">
        <v>43620.61</v>
      </c>
      <c r="C2183" s="159">
        <v>15566.230600519499</v>
      </c>
      <c r="D2183" s="159">
        <v>28054.379399480502</v>
      </c>
    </row>
    <row r="2184" spans="1:4">
      <c r="A2184" s="167" t="s">
        <v>462</v>
      </c>
      <c r="B2184" s="159">
        <v>12013.39</v>
      </c>
      <c r="C2184" s="159">
        <v>4287.0376877805002</v>
      </c>
      <c r="D2184" s="159">
        <v>7726.3523122194993</v>
      </c>
    </row>
    <row r="2185" spans="1:4">
      <c r="A2185" s="167" t="s">
        <v>463</v>
      </c>
      <c r="B2185" s="159">
        <v>28012.06</v>
      </c>
      <c r="C2185" s="159">
        <v>9996.2422706969992</v>
      </c>
      <c r="D2185" s="159">
        <v>18015.817729303002</v>
      </c>
    </row>
    <row r="2186" spans="1:4">
      <c r="A2186" s="167" t="s">
        <v>356</v>
      </c>
      <c r="B2186" s="159">
        <v>37055.43</v>
      </c>
      <c r="C2186" s="159">
        <v>13223.4136198785</v>
      </c>
      <c r="D2186" s="159">
        <v>23832.016380121502</v>
      </c>
    </row>
    <row r="2187" spans="1:4">
      <c r="A2187" s="167" t="s">
        <v>631</v>
      </c>
      <c r="B2187" s="159">
        <v>3941.4900000000002</v>
      </c>
      <c r="C2187" s="159">
        <v>1406.5402168754999</v>
      </c>
      <c r="D2187" s="159">
        <v>2534.9497831245003</v>
      </c>
    </row>
    <row r="2188" spans="1:4">
      <c r="A2188" s="167" t="s">
        <v>272</v>
      </c>
      <c r="B2188" s="159">
        <v>955537.74</v>
      </c>
      <c r="C2188" s="159">
        <v>340988.37243081297</v>
      </c>
      <c r="D2188" s="159">
        <v>614549.36756918696</v>
      </c>
    </row>
    <row r="2189" spans="1:4">
      <c r="A2189" s="167" t="s">
        <v>358</v>
      </c>
      <c r="B2189" s="159">
        <v>10713.36</v>
      </c>
      <c r="C2189" s="159">
        <v>546.15948631439994</v>
      </c>
      <c r="D2189" s="159">
        <v>10167.200513685601</v>
      </c>
    </row>
    <row r="2190" spans="1:4">
      <c r="A2190" s="167" t="s">
        <v>184</v>
      </c>
      <c r="B2190" s="159">
        <v>16562.2</v>
      </c>
      <c r="C2190" s="159">
        <v>3546.1819973560005</v>
      </c>
      <c r="D2190" s="159">
        <v>13016.018002643999</v>
      </c>
    </row>
    <row r="2191" spans="1:4">
      <c r="A2191" s="167" t="s">
        <v>185</v>
      </c>
      <c r="B2191" s="159">
        <v>10796.73</v>
      </c>
      <c r="C2191" s="159">
        <v>990.73709597100003</v>
      </c>
      <c r="D2191" s="159">
        <v>9805.992904028999</v>
      </c>
    </row>
    <row r="2192" spans="1:4">
      <c r="A2192" s="167" t="s">
        <v>186</v>
      </c>
      <c r="B2192" s="159">
        <v>65507.41</v>
      </c>
      <c r="C2192" s="159">
        <v>18201.879771562599</v>
      </c>
      <c r="D2192" s="159">
        <v>47305.530228437405</v>
      </c>
    </row>
    <row r="2193" spans="1:4">
      <c r="A2193" s="167" t="s">
        <v>465</v>
      </c>
      <c r="B2193" s="159">
        <v>20090.55</v>
      </c>
      <c r="C2193" s="159">
        <v>7169.4122157225002</v>
      </c>
      <c r="D2193" s="159">
        <v>12921.1377842775</v>
      </c>
    </row>
    <row r="2194" spans="1:4">
      <c r="A2194" s="167" t="s">
        <v>115</v>
      </c>
      <c r="B2194" s="159">
        <v>1893.1100000000001</v>
      </c>
      <c r="C2194" s="159">
        <v>675.56567439450009</v>
      </c>
      <c r="D2194" s="159">
        <v>1217.5443256055</v>
      </c>
    </row>
    <row r="2195" spans="1:4">
      <c r="A2195" s="167" t="s">
        <v>468</v>
      </c>
      <c r="B2195" s="159">
        <v>76173.919999999998</v>
      </c>
      <c r="C2195" s="159">
        <v>27183.040412904</v>
      </c>
      <c r="D2195" s="159">
        <v>48990.879587096002</v>
      </c>
    </row>
    <row r="2196" spans="1:4">
      <c r="A2196" s="167" t="s">
        <v>429</v>
      </c>
      <c r="B2196" s="159">
        <v>4761.79</v>
      </c>
      <c r="C2196" s="159">
        <v>1699.2683323604999</v>
      </c>
      <c r="D2196" s="159">
        <v>3062.5216676395003</v>
      </c>
    </row>
    <row r="2197" spans="1:4">
      <c r="A2197" s="167" t="s">
        <v>633</v>
      </c>
      <c r="B2197" s="159">
        <v>30872.04</v>
      </c>
      <c r="C2197" s="159">
        <v>11016.840290598</v>
      </c>
      <c r="D2197" s="159">
        <v>19855.199709402001</v>
      </c>
    </row>
    <row r="2198" spans="1:4">
      <c r="A2198" s="166" t="s">
        <v>665</v>
      </c>
      <c r="B2198" s="159">
        <v>0</v>
      </c>
      <c r="C2198" s="159">
        <v>0</v>
      </c>
      <c r="D2198" s="159">
        <v>0</v>
      </c>
    </row>
    <row r="2199" spans="1:4">
      <c r="A2199" s="167" t="s">
        <v>422</v>
      </c>
      <c r="B2199" s="159">
        <v>0</v>
      </c>
      <c r="C2199" s="159">
        <v>0</v>
      </c>
      <c r="D2199" s="159">
        <v>0</v>
      </c>
    </row>
    <row r="2200" spans="1:4">
      <c r="A2200" s="167" t="s">
        <v>425</v>
      </c>
      <c r="B2200" s="159">
        <v>0</v>
      </c>
      <c r="C2200" s="159">
        <v>0</v>
      </c>
      <c r="D2200" s="159">
        <v>0</v>
      </c>
    </row>
    <row r="2201" spans="1:4">
      <c r="A2201" s="166" t="s">
        <v>666</v>
      </c>
      <c r="B2201" s="159">
        <v>0</v>
      </c>
      <c r="C2201" s="159">
        <v>0</v>
      </c>
      <c r="D2201" s="159">
        <v>0</v>
      </c>
    </row>
    <row r="2202" spans="1:4">
      <c r="A2202" s="167" t="s">
        <v>107</v>
      </c>
      <c r="B2202" s="159">
        <v>0</v>
      </c>
      <c r="C2202" s="159">
        <v>0</v>
      </c>
      <c r="D2202" s="159">
        <v>0</v>
      </c>
    </row>
    <row r="2203" spans="1:4">
      <c r="A2203" s="166" t="s">
        <v>667</v>
      </c>
      <c r="B2203" s="159">
        <v>0</v>
      </c>
      <c r="C2203" s="159">
        <v>0</v>
      </c>
      <c r="D2203" s="159">
        <v>0</v>
      </c>
    </row>
    <row r="2204" spans="1:4">
      <c r="A2204" s="167" t="s">
        <v>531</v>
      </c>
      <c r="B2204" s="159">
        <v>0</v>
      </c>
      <c r="C2204" s="159">
        <v>0</v>
      </c>
      <c r="D2204" s="159">
        <v>0</v>
      </c>
    </row>
    <row r="2205" spans="1:4">
      <c r="A2205" s="167" t="s">
        <v>165</v>
      </c>
      <c r="B2205" s="159">
        <v>0</v>
      </c>
      <c r="C2205" s="159">
        <v>0</v>
      </c>
      <c r="D2205" s="159">
        <v>0</v>
      </c>
    </row>
    <row r="2206" spans="1:4">
      <c r="A2206" s="167" t="s">
        <v>348</v>
      </c>
      <c r="B2206" s="159">
        <v>0</v>
      </c>
      <c r="C2206" s="159">
        <v>0</v>
      </c>
      <c r="D2206" s="159">
        <v>0</v>
      </c>
    </row>
    <row r="2207" spans="1:4">
      <c r="A2207" s="167" t="s">
        <v>349</v>
      </c>
      <c r="B2207" s="159">
        <v>0</v>
      </c>
      <c r="C2207" s="159">
        <v>0</v>
      </c>
      <c r="D2207" s="159">
        <v>0</v>
      </c>
    </row>
    <row r="2208" spans="1:4">
      <c r="A2208" s="167" t="s">
        <v>379</v>
      </c>
      <c r="B2208" s="159">
        <v>0</v>
      </c>
      <c r="C2208" s="159">
        <v>0</v>
      </c>
      <c r="D2208" s="159">
        <v>0</v>
      </c>
    </row>
    <row r="2209" spans="1:4">
      <c r="A2209" s="167" t="s">
        <v>473</v>
      </c>
      <c r="B2209" s="159">
        <v>0</v>
      </c>
      <c r="C2209" s="159">
        <v>0</v>
      </c>
      <c r="D2209" s="159">
        <v>0</v>
      </c>
    </row>
    <row r="2210" spans="1:4">
      <c r="A2210" s="167" t="s">
        <v>381</v>
      </c>
      <c r="B2210" s="159">
        <v>0</v>
      </c>
      <c r="C2210" s="159">
        <v>0</v>
      </c>
      <c r="D2210" s="159">
        <v>0</v>
      </c>
    </row>
    <row r="2211" spans="1:4">
      <c r="A2211" s="167" t="s">
        <v>386</v>
      </c>
      <c r="B2211" s="159">
        <v>0</v>
      </c>
      <c r="C2211" s="159">
        <v>0</v>
      </c>
      <c r="D2211" s="159">
        <v>0</v>
      </c>
    </row>
    <row r="2212" spans="1:4">
      <c r="A2212" s="167" t="s">
        <v>388</v>
      </c>
      <c r="B2212" s="159">
        <v>0</v>
      </c>
      <c r="C2212" s="159">
        <v>0</v>
      </c>
      <c r="D2212" s="159">
        <v>0</v>
      </c>
    </row>
    <row r="2213" spans="1:4">
      <c r="A2213" s="167" t="s">
        <v>174</v>
      </c>
      <c r="B2213" s="159">
        <v>0</v>
      </c>
      <c r="C2213" s="159">
        <v>0</v>
      </c>
      <c r="D2213" s="159">
        <v>0</v>
      </c>
    </row>
    <row r="2214" spans="1:4">
      <c r="A2214" s="167" t="s">
        <v>392</v>
      </c>
      <c r="B2214" s="159">
        <v>0</v>
      </c>
      <c r="C2214" s="159">
        <v>0</v>
      </c>
      <c r="D2214" s="159">
        <v>0</v>
      </c>
    </row>
    <row r="2215" spans="1:4">
      <c r="A2215" s="167" t="s">
        <v>393</v>
      </c>
      <c r="B2215" s="159">
        <v>0</v>
      </c>
      <c r="C2215" s="159">
        <v>0</v>
      </c>
      <c r="D2215" s="159">
        <v>0</v>
      </c>
    </row>
    <row r="2216" spans="1:4">
      <c r="A2216" s="167" t="s">
        <v>394</v>
      </c>
      <c r="B2216" s="159">
        <v>0</v>
      </c>
      <c r="C2216" s="159">
        <v>0</v>
      </c>
      <c r="D2216" s="159">
        <v>0</v>
      </c>
    </row>
    <row r="2217" spans="1:4">
      <c r="A2217" s="167" t="s">
        <v>571</v>
      </c>
      <c r="B2217" s="159">
        <v>0</v>
      </c>
      <c r="C2217" s="159">
        <v>0</v>
      </c>
      <c r="D2217" s="159">
        <v>0</v>
      </c>
    </row>
    <row r="2218" spans="1:4">
      <c r="A2218" s="167" t="s">
        <v>397</v>
      </c>
      <c r="B2218" s="159">
        <v>0</v>
      </c>
      <c r="C2218" s="159">
        <v>0</v>
      </c>
      <c r="D2218" s="159">
        <v>0</v>
      </c>
    </row>
    <row r="2219" spans="1:4">
      <c r="A2219" s="167" t="s">
        <v>400</v>
      </c>
      <c r="B2219" s="159">
        <v>0</v>
      </c>
      <c r="C2219" s="159">
        <v>0</v>
      </c>
      <c r="D2219" s="159">
        <v>0</v>
      </c>
    </row>
    <row r="2220" spans="1:4">
      <c r="A2220" s="167" t="s">
        <v>401</v>
      </c>
      <c r="B2220" s="159">
        <v>0</v>
      </c>
      <c r="C2220" s="159">
        <v>0</v>
      </c>
      <c r="D2220" s="159">
        <v>0</v>
      </c>
    </row>
    <row r="2221" spans="1:4">
      <c r="A2221" s="167" t="s">
        <v>668</v>
      </c>
      <c r="B2221" s="159">
        <v>0</v>
      </c>
      <c r="C2221" s="159">
        <v>0</v>
      </c>
      <c r="D2221" s="159">
        <v>0</v>
      </c>
    </row>
    <row r="2222" spans="1:4">
      <c r="A2222" s="167" t="s">
        <v>669</v>
      </c>
      <c r="B2222" s="159">
        <v>0</v>
      </c>
      <c r="C2222" s="159">
        <v>0</v>
      </c>
      <c r="D2222" s="159">
        <v>0</v>
      </c>
    </row>
    <row r="2223" spans="1:4">
      <c r="A2223" s="167" t="s">
        <v>107</v>
      </c>
      <c r="B2223" s="159">
        <v>0</v>
      </c>
      <c r="C2223" s="159">
        <v>0</v>
      </c>
      <c r="D2223" s="159">
        <v>0</v>
      </c>
    </row>
    <row r="2224" spans="1:4">
      <c r="A2224" s="167" t="s">
        <v>177</v>
      </c>
      <c r="B2224" s="159">
        <v>0</v>
      </c>
      <c r="C2224" s="159">
        <v>0</v>
      </c>
      <c r="D2224" s="159">
        <v>0</v>
      </c>
    </row>
    <row r="2225" spans="1:4">
      <c r="A2225" s="167" t="s">
        <v>408</v>
      </c>
      <c r="B2225" s="159">
        <v>0</v>
      </c>
      <c r="C2225" s="159">
        <v>0</v>
      </c>
      <c r="D2225" s="159">
        <v>0</v>
      </c>
    </row>
    <row r="2226" spans="1:4">
      <c r="A2226" s="167" t="s">
        <v>180</v>
      </c>
      <c r="B2226" s="159">
        <v>0</v>
      </c>
      <c r="C2226" s="159">
        <v>0</v>
      </c>
      <c r="D2226" s="159">
        <v>0</v>
      </c>
    </row>
    <row r="2227" spans="1:4">
      <c r="A2227" s="167" t="s">
        <v>153</v>
      </c>
      <c r="B2227" s="159">
        <v>0</v>
      </c>
      <c r="C2227" s="159">
        <v>0</v>
      </c>
      <c r="D2227" s="159">
        <v>0</v>
      </c>
    </row>
    <row r="2228" spans="1:4">
      <c r="A2228" s="167" t="s">
        <v>410</v>
      </c>
      <c r="B2228" s="159">
        <v>0</v>
      </c>
      <c r="C2228" s="159">
        <v>0</v>
      </c>
      <c r="D2228" s="159">
        <v>0</v>
      </c>
    </row>
    <row r="2229" spans="1:4">
      <c r="A2229" s="167" t="s">
        <v>480</v>
      </c>
      <c r="B2229" s="159">
        <v>0</v>
      </c>
      <c r="C2229" s="159">
        <v>0</v>
      </c>
      <c r="D2229" s="159">
        <v>0</v>
      </c>
    </row>
    <row r="2230" spans="1:4">
      <c r="A2230" s="167" t="s">
        <v>413</v>
      </c>
      <c r="B2230" s="159">
        <v>0</v>
      </c>
      <c r="C2230" s="159">
        <v>0</v>
      </c>
      <c r="D2230" s="159">
        <v>0</v>
      </c>
    </row>
    <row r="2231" spans="1:4">
      <c r="A2231" s="167" t="s">
        <v>414</v>
      </c>
      <c r="B2231" s="159">
        <v>0</v>
      </c>
      <c r="C2231" s="159">
        <v>0</v>
      </c>
      <c r="D2231" s="159">
        <v>0</v>
      </c>
    </row>
    <row r="2232" spans="1:4">
      <c r="A2232" s="167" t="s">
        <v>415</v>
      </c>
      <c r="B2232" s="159">
        <v>0</v>
      </c>
      <c r="C2232" s="159">
        <v>0</v>
      </c>
      <c r="D2232" s="159">
        <v>0</v>
      </c>
    </row>
    <row r="2233" spans="1:4">
      <c r="A2233" s="167" t="s">
        <v>416</v>
      </c>
      <c r="B2233" s="159">
        <v>0</v>
      </c>
      <c r="C2233" s="159">
        <v>0</v>
      </c>
      <c r="D2233" s="159">
        <v>0</v>
      </c>
    </row>
    <row r="2234" spans="1:4">
      <c r="A2234" s="167" t="s">
        <v>417</v>
      </c>
      <c r="B2234" s="159">
        <v>0</v>
      </c>
      <c r="C2234" s="159">
        <v>0</v>
      </c>
      <c r="D2234" s="159">
        <v>0</v>
      </c>
    </row>
    <row r="2235" spans="1:4">
      <c r="A2235" s="167" t="s">
        <v>356</v>
      </c>
      <c r="B2235" s="159">
        <v>0</v>
      </c>
      <c r="C2235" s="159">
        <v>0</v>
      </c>
      <c r="D2235" s="159">
        <v>0</v>
      </c>
    </row>
    <row r="2236" spans="1:4">
      <c r="A2236" s="167" t="s">
        <v>272</v>
      </c>
      <c r="B2236" s="159">
        <v>0</v>
      </c>
      <c r="C2236" s="159">
        <v>0</v>
      </c>
      <c r="D2236" s="159">
        <v>0</v>
      </c>
    </row>
    <row r="2237" spans="1:4">
      <c r="A2237" s="167" t="s">
        <v>523</v>
      </c>
      <c r="B2237" s="159">
        <v>0</v>
      </c>
      <c r="C2237" s="159">
        <v>0</v>
      </c>
      <c r="D2237" s="159">
        <v>0</v>
      </c>
    </row>
    <row r="2238" spans="1:4">
      <c r="A2238" s="167" t="s">
        <v>524</v>
      </c>
      <c r="B2238" s="159">
        <v>0</v>
      </c>
      <c r="C2238" s="159">
        <v>0</v>
      </c>
      <c r="D2238" s="159">
        <v>0</v>
      </c>
    </row>
    <row r="2239" spans="1:4">
      <c r="A2239" s="167" t="s">
        <v>586</v>
      </c>
      <c r="B2239" s="159">
        <v>0</v>
      </c>
      <c r="C2239" s="159">
        <v>0</v>
      </c>
      <c r="D2239" s="159">
        <v>0</v>
      </c>
    </row>
    <row r="2240" spans="1:4">
      <c r="A2240" s="167" t="s">
        <v>421</v>
      </c>
      <c r="B2240" s="159">
        <v>0</v>
      </c>
      <c r="C2240" s="159">
        <v>0</v>
      </c>
      <c r="D2240" s="159">
        <v>0</v>
      </c>
    </row>
    <row r="2241" spans="1:4">
      <c r="A2241" s="167" t="s">
        <v>422</v>
      </c>
      <c r="B2241" s="159">
        <v>0</v>
      </c>
      <c r="C2241" s="159">
        <v>0</v>
      </c>
      <c r="D2241" s="159">
        <v>0</v>
      </c>
    </row>
    <row r="2242" spans="1:4">
      <c r="A2242" s="167" t="s">
        <v>254</v>
      </c>
      <c r="B2242" s="159">
        <v>0</v>
      </c>
      <c r="C2242" s="159">
        <v>0</v>
      </c>
      <c r="D2242" s="159">
        <v>0</v>
      </c>
    </row>
    <row r="2243" spans="1:4">
      <c r="A2243" s="167" t="s">
        <v>615</v>
      </c>
      <c r="B2243" s="159">
        <v>0</v>
      </c>
      <c r="C2243" s="159">
        <v>0</v>
      </c>
      <c r="D2243" s="159">
        <v>0</v>
      </c>
    </row>
    <row r="2244" spans="1:4">
      <c r="A2244" s="167" t="s">
        <v>186</v>
      </c>
      <c r="B2244" s="159">
        <v>0</v>
      </c>
      <c r="C2244" s="159">
        <v>0</v>
      </c>
      <c r="D2244" s="159">
        <v>0</v>
      </c>
    </row>
    <row r="2245" spans="1:4">
      <c r="A2245" s="167" t="s">
        <v>467</v>
      </c>
      <c r="B2245" s="159">
        <v>0</v>
      </c>
      <c r="C2245" s="159">
        <v>0</v>
      </c>
      <c r="D2245" s="159">
        <v>0</v>
      </c>
    </row>
    <row r="2246" spans="1:4">
      <c r="A2246" s="167" t="s">
        <v>647</v>
      </c>
      <c r="B2246" s="159">
        <v>0</v>
      </c>
      <c r="C2246" s="159">
        <v>0</v>
      </c>
      <c r="D2246" s="159">
        <v>0</v>
      </c>
    </row>
    <row r="2247" spans="1:4">
      <c r="A2247" s="167" t="s">
        <v>670</v>
      </c>
      <c r="B2247" s="159">
        <v>0</v>
      </c>
      <c r="C2247" s="159">
        <v>0</v>
      </c>
      <c r="D2247" s="159">
        <v>0</v>
      </c>
    </row>
    <row r="2248" spans="1:4">
      <c r="A2248" s="167" t="s">
        <v>432</v>
      </c>
      <c r="B2248" s="159">
        <v>0</v>
      </c>
      <c r="C2248" s="159">
        <v>0</v>
      </c>
      <c r="D2248" s="159">
        <v>0</v>
      </c>
    </row>
    <row r="2249" spans="1:4">
      <c r="A2249" s="167" t="s">
        <v>433</v>
      </c>
      <c r="B2249" s="159">
        <v>0</v>
      </c>
      <c r="C2249" s="159">
        <v>0</v>
      </c>
      <c r="D2249" s="159">
        <v>0</v>
      </c>
    </row>
    <row r="2250" spans="1:4">
      <c r="A2250" s="167" t="s">
        <v>434</v>
      </c>
      <c r="B2250" s="159">
        <v>0</v>
      </c>
      <c r="C2250" s="159">
        <v>0</v>
      </c>
      <c r="D2250" s="159">
        <v>0</v>
      </c>
    </row>
    <row r="2251" spans="1:4">
      <c r="A2251" s="167" t="s">
        <v>495</v>
      </c>
      <c r="B2251" s="159">
        <v>0</v>
      </c>
      <c r="C2251" s="159">
        <v>0</v>
      </c>
      <c r="D2251" s="159">
        <v>0</v>
      </c>
    </row>
    <row r="2252" spans="1:4">
      <c r="A2252" s="167" t="s">
        <v>496</v>
      </c>
      <c r="B2252" s="159">
        <v>0</v>
      </c>
      <c r="C2252" s="159">
        <v>0</v>
      </c>
      <c r="D2252" s="159">
        <v>0</v>
      </c>
    </row>
    <row r="2253" spans="1:4">
      <c r="A2253" s="167" t="s">
        <v>438</v>
      </c>
      <c r="B2253" s="159">
        <v>0</v>
      </c>
      <c r="C2253" s="159">
        <v>0</v>
      </c>
      <c r="D2253" s="159">
        <v>0</v>
      </c>
    </row>
    <row r="2254" spans="1:4">
      <c r="A2254" s="167" t="s">
        <v>442</v>
      </c>
      <c r="B2254" s="159">
        <v>0</v>
      </c>
      <c r="C2254" s="159">
        <v>0</v>
      </c>
      <c r="D2254" s="159">
        <v>0</v>
      </c>
    </row>
    <row r="2255" spans="1:4">
      <c r="A2255" s="167" t="s">
        <v>190</v>
      </c>
      <c r="B2255" s="159">
        <v>0</v>
      </c>
      <c r="C2255" s="159">
        <v>0</v>
      </c>
      <c r="D2255" s="159">
        <v>0</v>
      </c>
    </row>
    <row r="2256" spans="1:4">
      <c r="A2256" s="166" t="s">
        <v>671</v>
      </c>
      <c r="B2256" s="159">
        <v>0</v>
      </c>
      <c r="C2256" s="159">
        <v>0</v>
      </c>
      <c r="D2256" s="159">
        <v>0</v>
      </c>
    </row>
    <row r="2257" spans="1:4">
      <c r="A2257" s="167" t="s">
        <v>531</v>
      </c>
      <c r="B2257" s="159">
        <v>0</v>
      </c>
      <c r="C2257" s="159">
        <v>0</v>
      </c>
      <c r="D2257" s="159">
        <v>0</v>
      </c>
    </row>
    <row r="2258" spans="1:4">
      <c r="A2258" s="167" t="s">
        <v>566</v>
      </c>
      <c r="B2258" s="159">
        <v>0</v>
      </c>
      <c r="C2258" s="159">
        <v>0</v>
      </c>
      <c r="D2258" s="159">
        <v>0</v>
      </c>
    </row>
    <row r="2259" spans="1:4">
      <c r="A2259" s="167" t="s">
        <v>347</v>
      </c>
      <c r="B2259" s="159">
        <v>0</v>
      </c>
      <c r="C2259" s="159">
        <v>0</v>
      </c>
      <c r="D2259" s="159">
        <v>0</v>
      </c>
    </row>
    <row r="2260" spans="1:4">
      <c r="A2260" s="167" t="s">
        <v>348</v>
      </c>
      <c r="B2260" s="159">
        <v>0</v>
      </c>
      <c r="C2260" s="159">
        <v>0</v>
      </c>
      <c r="D2260" s="159">
        <v>0</v>
      </c>
    </row>
    <row r="2261" spans="1:4">
      <c r="A2261" s="167" t="s">
        <v>349</v>
      </c>
      <c r="B2261" s="159">
        <v>0</v>
      </c>
      <c r="C2261" s="159">
        <v>0</v>
      </c>
      <c r="D2261" s="159">
        <v>0</v>
      </c>
    </row>
    <row r="2262" spans="1:4">
      <c r="A2262" s="167" t="s">
        <v>378</v>
      </c>
      <c r="B2262" s="159">
        <v>0</v>
      </c>
      <c r="C2262" s="159">
        <v>0</v>
      </c>
      <c r="D2262" s="159">
        <v>0</v>
      </c>
    </row>
    <row r="2263" spans="1:4">
      <c r="A2263" s="167" t="s">
        <v>473</v>
      </c>
      <c r="B2263" s="159">
        <v>0</v>
      </c>
      <c r="C2263" s="159">
        <v>0</v>
      </c>
      <c r="D2263" s="159">
        <v>0</v>
      </c>
    </row>
    <row r="2264" spans="1:4">
      <c r="A2264" s="167" t="s">
        <v>381</v>
      </c>
      <c r="B2264" s="159">
        <v>0</v>
      </c>
      <c r="C2264" s="159">
        <v>0</v>
      </c>
      <c r="D2264" s="159">
        <v>0</v>
      </c>
    </row>
    <row r="2265" spans="1:4">
      <c r="A2265" s="167" t="s">
        <v>672</v>
      </c>
      <c r="B2265" s="159">
        <v>0</v>
      </c>
      <c r="C2265" s="159">
        <v>0</v>
      </c>
      <c r="D2265" s="159">
        <v>0</v>
      </c>
    </row>
    <row r="2266" spans="1:4">
      <c r="A2266" s="167" t="s">
        <v>385</v>
      </c>
      <c r="B2266" s="159">
        <v>0</v>
      </c>
      <c r="C2266" s="159">
        <v>0</v>
      </c>
      <c r="D2266" s="159">
        <v>0</v>
      </c>
    </row>
    <row r="2267" spans="1:4">
      <c r="A2267" s="167" t="s">
        <v>569</v>
      </c>
      <c r="B2267" s="159">
        <v>0</v>
      </c>
      <c r="C2267" s="159">
        <v>0</v>
      </c>
      <c r="D2267" s="159">
        <v>0</v>
      </c>
    </row>
    <row r="2268" spans="1:4">
      <c r="A2268" s="167" t="s">
        <v>388</v>
      </c>
      <c r="B2268" s="159">
        <v>0</v>
      </c>
      <c r="C2268" s="159">
        <v>0</v>
      </c>
      <c r="D2268" s="159">
        <v>0</v>
      </c>
    </row>
    <row r="2269" spans="1:4">
      <c r="A2269" s="167" t="s">
        <v>174</v>
      </c>
      <c r="B2269" s="159">
        <v>0</v>
      </c>
      <c r="C2269" s="159">
        <v>0</v>
      </c>
      <c r="D2269" s="159">
        <v>0</v>
      </c>
    </row>
    <row r="2270" spans="1:4">
      <c r="A2270" s="167" t="s">
        <v>520</v>
      </c>
      <c r="B2270" s="159">
        <v>0</v>
      </c>
      <c r="C2270" s="159">
        <v>0</v>
      </c>
      <c r="D2270" s="159">
        <v>0</v>
      </c>
    </row>
    <row r="2271" spans="1:4">
      <c r="A2271" s="167" t="s">
        <v>392</v>
      </c>
      <c r="B2271" s="159">
        <v>0</v>
      </c>
      <c r="C2271" s="159">
        <v>0</v>
      </c>
      <c r="D2271" s="159">
        <v>0</v>
      </c>
    </row>
    <row r="2272" spans="1:4">
      <c r="A2272" s="167" t="s">
        <v>393</v>
      </c>
      <c r="B2272" s="159">
        <v>0</v>
      </c>
      <c r="C2272" s="159">
        <v>0</v>
      </c>
      <c r="D2272" s="159">
        <v>0</v>
      </c>
    </row>
    <row r="2273" spans="1:4">
      <c r="A2273" s="167" t="s">
        <v>394</v>
      </c>
      <c r="B2273" s="159">
        <v>0</v>
      </c>
      <c r="C2273" s="159">
        <v>0</v>
      </c>
      <c r="D2273" s="159">
        <v>0</v>
      </c>
    </row>
    <row r="2274" spans="1:4">
      <c r="A2274" s="167" t="s">
        <v>396</v>
      </c>
      <c r="B2274" s="159">
        <v>0</v>
      </c>
      <c r="C2274" s="159">
        <v>0</v>
      </c>
      <c r="D2274" s="159">
        <v>0</v>
      </c>
    </row>
    <row r="2275" spans="1:4">
      <c r="A2275" s="167" t="s">
        <v>397</v>
      </c>
      <c r="B2275" s="159">
        <v>0</v>
      </c>
      <c r="C2275" s="159">
        <v>0</v>
      </c>
      <c r="D2275" s="159">
        <v>0</v>
      </c>
    </row>
    <row r="2276" spans="1:4">
      <c r="A2276" s="167" t="s">
        <v>398</v>
      </c>
      <c r="B2276" s="159">
        <v>0</v>
      </c>
      <c r="C2276" s="159">
        <v>0</v>
      </c>
      <c r="D2276" s="159">
        <v>0</v>
      </c>
    </row>
    <row r="2277" spans="1:4">
      <c r="A2277" s="167" t="s">
        <v>400</v>
      </c>
      <c r="B2277" s="159">
        <v>0</v>
      </c>
      <c r="C2277" s="159">
        <v>0</v>
      </c>
      <c r="D2277" s="159">
        <v>0</v>
      </c>
    </row>
    <row r="2278" spans="1:4">
      <c r="A2278" s="167" t="s">
        <v>107</v>
      </c>
      <c r="B2278" s="159">
        <v>0</v>
      </c>
      <c r="C2278" s="159">
        <v>0</v>
      </c>
      <c r="D2278" s="159">
        <v>0</v>
      </c>
    </row>
    <row r="2279" spans="1:4">
      <c r="A2279" s="167" t="s">
        <v>177</v>
      </c>
      <c r="B2279" s="159">
        <v>0</v>
      </c>
      <c r="C2279" s="159">
        <v>0</v>
      </c>
      <c r="D2279" s="159">
        <v>0</v>
      </c>
    </row>
    <row r="2280" spans="1:4">
      <c r="A2280" s="167" t="s">
        <v>408</v>
      </c>
      <c r="B2280" s="159">
        <v>0</v>
      </c>
      <c r="C2280" s="159">
        <v>0</v>
      </c>
      <c r="D2280" s="159">
        <v>0</v>
      </c>
    </row>
    <row r="2281" spans="1:4">
      <c r="A2281" s="167" t="s">
        <v>180</v>
      </c>
      <c r="B2281" s="159">
        <v>0</v>
      </c>
      <c r="C2281" s="159">
        <v>0</v>
      </c>
      <c r="D2281" s="159">
        <v>0</v>
      </c>
    </row>
    <row r="2282" spans="1:4">
      <c r="A2282" s="167" t="s">
        <v>410</v>
      </c>
      <c r="B2282" s="159">
        <v>0</v>
      </c>
      <c r="C2282" s="159">
        <v>0</v>
      </c>
      <c r="D2282" s="159">
        <v>0</v>
      </c>
    </row>
    <row r="2283" spans="1:4">
      <c r="A2283" s="167" t="s">
        <v>413</v>
      </c>
      <c r="B2283" s="159">
        <v>0</v>
      </c>
      <c r="C2283" s="159">
        <v>0</v>
      </c>
      <c r="D2283" s="159">
        <v>0</v>
      </c>
    </row>
    <row r="2284" spans="1:4">
      <c r="A2284" s="167" t="s">
        <v>486</v>
      </c>
      <c r="B2284" s="159">
        <v>0</v>
      </c>
      <c r="C2284" s="159">
        <v>0</v>
      </c>
      <c r="D2284" s="159">
        <v>0</v>
      </c>
    </row>
    <row r="2285" spans="1:4">
      <c r="A2285" s="167" t="s">
        <v>416</v>
      </c>
      <c r="B2285" s="159">
        <v>0</v>
      </c>
      <c r="C2285" s="159">
        <v>0</v>
      </c>
      <c r="D2285" s="159">
        <v>0</v>
      </c>
    </row>
    <row r="2286" spans="1:4">
      <c r="A2286" s="167" t="s">
        <v>417</v>
      </c>
      <c r="B2286" s="159">
        <v>0</v>
      </c>
      <c r="C2286" s="159">
        <v>0</v>
      </c>
      <c r="D2286" s="159">
        <v>0</v>
      </c>
    </row>
    <row r="2287" spans="1:4">
      <c r="A2287" s="167" t="s">
        <v>630</v>
      </c>
      <c r="B2287" s="159">
        <v>0</v>
      </c>
      <c r="C2287" s="159">
        <v>0</v>
      </c>
      <c r="D2287" s="159">
        <v>0</v>
      </c>
    </row>
    <row r="2288" spans="1:4">
      <c r="A2288" s="167" t="s">
        <v>356</v>
      </c>
      <c r="B2288" s="159">
        <v>0</v>
      </c>
      <c r="C2288" s="159">
        <v>0</v>
      </c>
      <c r="D2288" s="159">
        <v>0</v>
      </c>
    </row>
    <row r="2289" spans="1:4">
      <c r="A2289" s="167" t="s">
        <v>272</v>
      </c>
      <c r="B2289" s="159">
        <v>0</v>
      </c>
      <c r="C2289" s="159">
        <v>0</v>
      </c>
      <c r="D2289" s="159">
        <v>0</v>
      </c>
    </row>
    <row r="2290" spans="1:4">
      <c r="A2290" s="167" t="s">
        <v>492</v>
      </c>
      <c r="B2290" s="159">
        <v>0</v>
      </c>
      <c r="C2290" s="159">
        <v>0</v>
      </c>
      <c r="D2290" s="159">
        <v>0</v>
      </c>
    </row>
    <row r="2291" spans="1:4">
      <c r="A2291" s="167" t="s">
        <v>524</v>
      </c>
      <c r="B2291" s="159">
        <v>0</v>
      </c>
      <c r="C2291" s="159">
        <v>0</v>
      </c>
      <c r="D2291" s="159">
        <v>0</v>
      </c>
    </row>
    <row r="2292" spans="1:4">
      <c r="A2292" s="167" t="s">
        <v>586</v>
      </c>
      <c r="B2292" s="159">
        <v>0</v>
      </c>
      <c r="C2292" s="159">
        <v>0</v>
      </c>
      <c r="D2292" s="159">
        <v>0</v>
      </c>
    </row>
    <row r="2293" spans="1:4">
      <c r="A2293" s="167" t="s">
        <v>367</v>
      </c>
      <c r="B2293" s="159">
        <v>0</v>
      </c>
      <c r="C2293" s="159">
        <v>0</v>
      </c>
      <c r="D2293" s="159">
        <v>0</v>
      </c>
    </row>
    <row r="2294" spans="1:4">
      <c r="A2294" s="167" t="s">
        <v>421</v>
      </c>
      <c r="B2294" s="159">
        <v>0</v>
      </c>
      <c r="C2294" s="159">
        <v>0</v>
      </c>
      <c r="D2294" s="159">
        <v>0</v>
      </c>
    </row>
    <row r="2295" spans="1:4">
      <c r="A2295" s="167" t="s">
        <v>422</v>
      </c>
      <c r="B2295" s="159">
        <v>0</v>
      </c>
      <c r="C2295" s="159">
        <v>0</v>
      </c>
      <c r="D2295" s="159">
        <v>0</v>
      </c>
    </row>
    <row r="2296" spans="1:4">
      <c r="A2296" s="167" t="s">
        <v>424</v>
      </c>
      <c r="B2296" s="159">
        <v>0</v>
      </c>
      <c r="C2296" s="159">
        <v>0</v>
      </c>
      <c r="D2296" s="159">
        <v>0</v>
      </c>
    </row>
    <row r="2297" spans="1:4">
      <c r="A2297" s="167" t="s">
        <v>673</v>
      </c>
      <c r="B2297" s="159">
        <v>0</v>
      </c>
      <c r="C2297" s="159">
        <v>0</v>
      </c>
      <c r="D2297" s="159">
        <v>0</v>
      </c>
    </row>
    <row r="2298" spans="1:4">
      <c r="A2298" s="167" t="s">
        <v>425</v>
      </c>
      <c r="B2298" s="159">
        <v>0</v>
      </c>
      <c r="C2298" s="159">
        <v>0</v>
      </c>
      <c r="D2298" s="159">
        <v>0</v>
      </c>
    </row>
    <row r="2299" spans="1:4">
      <c r="A2299" s="167" t="s">
        <v>254</v>
      </c>
      <c r="B2299" s="159">
        <v>0</v>
      </c>
      <c r="C2299" s="159">
        <v>0</v>
      </c>
      <c r="D2299" s="159">
        <v>0</v>
      </c>
    </row>
    <row r="2300" spans="1:4">
      <c r="A2300" s="167" t="s">
        <v>647</v>
      </c>
      <c r="B2300" s="159">
        <v>0</v>
      </c>
      <c r="C2300" s="159">
        <v>0</v>
      </c>
      <c r="D2300" s="159">
        <v>0</v>
      </c>
    </row>
    <row r="2301" spans="1:4">
      <c r="A2301" s="167" t="s">
        <v>527</v>
      </c>
      <c r="B2301" s="159">
        <v>0</v>
      </c>
      <c r="C2301" s="159">
        <v>0</v>
      </c>
      <c r="D2301" s="159">
        <v>0</v>
      </c>
    </row>
    <row r="2302" spans="1:4">
      <c r="A2302" s="167" t="s">
        <v>432</v>
      </c>
      <c r="B2302" s="159">
        <v>0</v>
      </c>
      <c r="C2302" s="159">
        <v>0</v>
      </c>
      <c r="D2302" s="159">
        <v>0</v>
      </c>
    </row>
    <row r="2303" spans="1:4">
      <c r="A2303" s="167" t="s">
        <v>437</v>
      </c>
      <c r="B2303" s="159">
        <v>0</v>
      </c>
      <c r="C2303" s="159">
        <v>0</v>
      </c>
      <c r="D2303" s="159">
        <v>0</v>
      </c>
    </row>
    <row r="2304" spans="1:4">
      <c r="A2304" s="167" t="s">
        <v>438</v>
      </c>
      <c r="B2304" s="159">
        <v>0</v>
      </c>
      <c r="C2304" s="159">
        <v>0</v>
      </c>
      <c r="D2304" s="159">
        <v>0</v>
      </c>
    </row>
    <row r="2305" spans="1:4">
      <c r="A2305" s="167" t="s">
        <v>190</v>
      </c>
      <c r="B2305" s="159">
        <v>0</v>
      </c>
      <c r="C2305" s="159">
        <v>0</v>
      </c>
      <c r="D2305" s="159">
        <v>0</v>
      </c>
    </row>
    <row r="2306" spans="1:4">
      <c r="A2306" s="166" t="s">
        <v>674</v>
      </c>
      <c r="B2306" s="159">
        <v>1572373.8399999999</v>
      </c>
      <c r="C2306" s="159">
        <v>42516.403994847591</v>
      </c>
      <c r="D2306" s="159">
        <v>1529857.4360051523</v>
      </c>
    </row>
    <row r="2307" spans="1:4">
      <c r="A2307" s="167" t="s">
        <v>165</v>
      </c>
      <c r="B2307" s="159">
        <v>5533.81</v>
      </c>
      <c r="C2307" s="159">
        <v>169.26580074169999</v>
      </c>
      <c r="D2307" s="159">
        <v>5364.5441992583001</v>
      </c>
    </row>
    <row r="2308" spans="1:4">
      <c r="A2308" s="167" t="s">
        <v>166</v>
      </c>
      <c r="B2308" s="159">
        <v>16345.57</v>
      </c>
      <c r="C2308" s="159">
        <v>499.97126656490002</v>
      </c>
      <c r="D2308" s="159">
        <v>15845.598733435099</v>
      </c>
    </row>
    <row r="2309" spans="1:4">
      <c r="A2309" s="167" t="s">
        <v>348</v>
      </c>
      <c r="B2309" s="159">
        <v>0</v>
      </c>
      <c r="C2309" s="159">
        <v>0</v>
      </c>
      <c r="D2309" s="159">
        <v>0</v>
      </c>
    </row>
    <row r="2310" spans="1:4">
      <c r="A2310" s="167" t="s">
        <v>349</v>
      </c>
      <c r="B2310" s="159">
        <v>0</v>
      </c>
      <c r="C2310" s="159">
        <v>0</v>
      </c>
      <c r="D2310" s="159">
        <v>0</v>
      </c>
    </row>
    <row r="2311" spans="1:4">
      <c r="A2311" s="167" t="s">
        <v>167</v>
      </c>
      <c r="B2311" s="159">
        <v>105929.17</v>
      </c>
      <c r="C2311" s="159">
        <v>3240.1159024169001</v>
      </c>
      <c r="D2311" s="159">
        <v>102689.0540975831</v>
      </c>
    </row>
    <row r="2312" spans="1:4">
      <c r="A2312" s="167" t="s">
        <v>168</v>
      </c>
      <c r="B2312" s="159">
        <v>66983.92</v>
      </c>
      <c r="C2312" s="159">
        <v>2048.8753418744</v>
      </c>
      <c r="D2312" s="159">
        <v>64935.044658125596</v>
      </c>
    </row>
    <row r="2313" spans="1:4">
      <c r="A2313" s="167" t="s">
        <v>169</v>
      </c>
      <c r="B2313" s="159">
        <v>22392.32</v>
      </c>
      <c r="C2313" s="159">
        <v>684.92665546239994</v>
      </c>
      <c r="D2313" s="159">
        <v>21707.393344537599</v>
      </c>
    </row>
    <row r="2314" spans="1:4">
      <c r="A2314" s="167" t="s">
        <v>170</v>
      </c>
      <c r="B2314" s="159">
        <v>302334.5</v>
      </c>
      <c r="C2314" s="159">
        <v>7200.5677593199998</v>
      </c>
      <c r="D2314" s="159">
        <v>295133.93224067998</v>
      </c>
    </row>
    <row r="2315" spans="1:4">
      <c r="A2315" s="167" t="s">
        <v>386</v>
      </c>
      <c r="B2315" s="159">
        <v>0</v>
      </c>
      <c r="C2315" s="159">
        <v>0</v>
      </c>
      <c r="D2315" s="159">
        <v>0</v>
      </c>
    </row>
    <row r="2316" spans="1:4">
      <c r="A2316" s="167" t="s">
        <v>174</v>
      </c>
      <c r="B2316" s="159">
        <v>7475.08</v>
      </c>
      <c r="C2316" s="159">
        <v>228.64453275560001</v>
      </c>
      <c r="D2316" s="159">
        <v>7246.4354672443997</v>
      </c>
    </row>
    <row r="2317" spans="1:4">
      <c r="A2317" s="167" t="s">
        <v>175</v>
      </c>
      <c r="B2317" s="159">
        <v>36141.590000000004</v>
      </c>
      <c r="C2317" s="159">
        <v>1105.4834140363</v>
      </c>
      <c r="D2317" s="159">
        <v>35036.106585963702</v>
      </c>
    </row>
    <row r="2318" spans="1:4">
      <c r="A2318" s="167" t="s">
        <v>176</v>
      </c>
      <c r="B2318" s="159">
        <v>225610.81</v>
      </c>
      <c r="C2318" s="159">
        <v>6900.8864436316999</v>
      </c>
      <c r="D2318" s="159">
        <v>218709.9235563683</v>
      </c>
    </row>
    <row r="2319" spans="1:4">
      <c r="A2319" s="167" t="s">
        <v>107</v>
      </c>
      <c r="B2319" s="159">
        <v>0</v>
      </c>
      <c r="C2319" s="159">
        <v>0</v>
      </c>
      <c r="D2319" s="159">
        <v>0</v>
      </c>
    </row>
    <row r="2320" spans="1:4">
      <c r="A2320" s="167" t="s">
        <v>177</v>
      </c>
      <c r="B2320" s="159">
        <v>28159.89</v>
      </c>
      <c r="C2320" s="159">
        <v>861.34260656729998</v>
      </c>
      <c r="D2320" s="159">
        <v>27298.547393432698</v>
      </c>
    </row>
    <row r="2321" spans="1:4">
      <c r="A2321" s="167" t="s">
        <v>178</v>
      </c>
      <c r="B2321" s="159">
        <v>109606.11</v>
      </c>
      <c r="C2321" s="159">
        <v>3352.5845620526998</v>
      </c>
      <c r="D2321" s="159">
        <v>106253.5254379473</v>
      </c>
    </row>
    <row r="2322" spans="1:4">
      <c r="A2322" s="167" t="s">
        <v>179</v>
      </c>
      <c r="B2322" s="159">
        <v>20321.82</v>
      </c>
      <c r="C2322" s="159">
        <v>621.59509177740006</v>
      </c>
      <c r="D2322" s="159">
        <v>19700.224908222601</v>
      </c>
    </row>
    <row r="2323" spans="1:4">
      <c r="A2323" s="167" t="s">
        <v>180</v>
      </c>
      <c r="B2323" s="159">
        <v>91304.81</v>
      </c>
      <c r="C2323" s="159">
        <v>2792.7922672117002</v>
      </c>
      <c r="D2323" s="159">
        <v>88512.017732788299</v>
      </c>
    </row>
    <row r="2324" spans="1:4">
      <c r="A2324" s="167" t="s">
        <v>153</v>
      </c>
      <c r="B2324" s="159">
        <v>29995.920000000002</v>
      </c>
      <c r="C2324" s="159">
        <v>-25.455137630399999</v>
      </c>
      <c r="D2324" s="159">
        <v>30021.375137630403</v>
      </c>
    </row>
    <row r="2325" spans="1:4">
      <c r="A2325" s="167" t="s">
        <v>181</v>
      </c>
      <c r="B2325" s="159">
        <v>12628.1</v>
      </c>
      <c r="C2325" s="159">
        <v>300.75790133599997</v>
      </c>
      <c r="D2325" s="159">
        <v>12327.342098664001</v>
      </c>
    </row>
    <row r="2326" spans="1:4">
      <c r="A2326" s="167" t="s">
        <v>411</v>
      </c>
      <c r="B2326" s="159">
        <v>0</v>
      </c>
      <c r="C2326" s="159">
        <v>0</v>
      </c>
      <c r="D2326" s="159">
        <v>0</v>
      </c>
    </row>
    <row r="2327" spans="1:4">
      <c r="A2327" s="167" t="s">
        <v>414</v>
      </c>
      <c r="B2327" s="159">
        <v>0</v>
      </c>
      <c r="C2327" s="159">
        <v>0</v>
      </c>
      <c r="D2327" s="159">
        <v>0</v>
      </c>
    </row>
    <row r="2328" spans="1:4">
      <c r="A2328" s="167" t="s">
        <v>241</v>
      </c>
      <c r="B2328" s="159">
        <v>0</v>
      </c>
      <c r="C2328" s="159">
        <v>0</v>
      </c>
      <c r="D2328" s="159">
        <v>0</v>
      </c>
    </row>
    <row r="2329" spans="1:4">
      <c r="A2329" s="167" t="s">
        <v>419</v>
      </c>
      <c r="B2329" s="159">
        <v>0</v>
      </c>
      <c r="C2329" s="159">
        <v>0</v>
      </c>
      <c r="D2329" s="159">
        <v>0</v>
      </c>
    </row>
    <row r="2330" spans="1:4">
      <c r="A2330" s="167" t="s">
        <v>289</v>
      </c>
      <c r="B2330" s="159">
        <v>72102.959999999992</v>
      </c>
      <c r="C2330" s="159">
        <v>-15.284385460799999</v>
      </c>
      <c r="D2330" s="159">
        <v>72118.244385460799</v>
      </c>
    </row>
    <row r="2331" spans="1:4">
      <c r="A2331" s="167" t="s">
        <v>183</v>
      </c>
      <c r="B2331" s="159">
        <v>4163.71</v>
      </c>
      <c r="C2331" s="159">
        <v>127.3577710847</v>
      </c>
      <c r="D2331" s="159">
        <v>4036.3522289153002</v>
      </c>
    </row>
    <row r="2332" spans="1:4">
      <c r="A2332" s="167" t="s">
        <v>185</v>
      </c>
      <c r="B2332" s="159">
        <v>1381.55</v>
      </c>
      <c r="C2332" s="159">
        <v>42.258257333499998</v>
      </c>
      <c r="D2332" s="159">
        <v>1339.2917426664999</v>
      </c>
    </row>
    <row r="2333" spans="1:4">
      <c r="A2333" s="167" t="s">
        <v>186</v>
      </c>
      <c r="B2333" s="159">
        <v>41704.239999999998</v>
      </c>
      <c r="C2333" s="159">
        <v>993.25153421439995</v>
      </c>
      <c r="D2333" s="159">
        <v>40710.988465785595</v>
      </c>
    </row>
    <row r="2334" spans="1:4">
      <c r="A2334" s="167" t="s">
        <v>201</v>
      </c>
      <c r="B2334" s="159">
        <v>154221.78999999998</v>
      </c>
      <c r="C2334" s="159">
        <v>4717.2697971503003</v>
      </c>
      <c r="D2334" s="159">
        <v>149504.5202028497</v>
      </c>
    </row>
    <row r="2335" spans="1:4">
      <c r="A2335" s="167" t="s">
        <v>133</v>
      </c>
      <c r="B2335" s="159">
        <v>148786.95000000001</v>
      </c>
      <c r="C2335" s="159">
        <v>4551.0312482114996</v>
      </c>
      <c r="D2335" s="159">
        <v>144235.9187517885</v>
      </c>
    </row>
    <row r="2336" spans="1:4">
      <c r="A2336" s="167" t="s">
        <v>580</v>
      </c>
      <c r="B2336" s="159">
        <v>0</v>
      </c>
      <c r="C2336" s="159">
        <v>0</v>
      </c>
      <c r="D2336" s="159">
        <v>0</v>
      </c>
    </row>
    <row r="2337" spans="1:4">
      <c r="A2337" s="167" t="s">
        <v>188</v>
      </c>
      <c r="B2337" s="159">
        <v>43161.13</v>
      </c>
      <c r="C2337" s="159">
        <v>1320.1940851541001</v>
      </c>
      <c r="D2337" s="159">
        <v>41840.935914845897</v>
      </c>
    </row>
    <row r="2338" spans="1:4">
      <c r="A2338" s="167" t="s">
        <v>189</v>
      </c>
      <c r="B2338" s="159">
        <v>16057.36</v>
      </c>
      <c r="C2338" s="159">
        <v>491.15562301520004</v>
      </c>
      <c r="D2338" s="159">
        <v>15566.204376984801</v>
      </c>
    </row>
    <row r="2339" spans="1:4">
      <c r="A2339" s="167" t="s">
        <v>190</v>
      </c>
      <c r="B2339" s="159">
        <v>10030.73</v>
      </c>
      <c r="C2339" s="159">
        <v>306.81565602609999</v>
      </c>
      <c r="D2339" s="159">
        <v>9723.9143439739</v>
      </c>
    </row>
    <row r="2340" spans="1:4">
      <c r="A2340" s="166" t="s">
        <v>675</v>
      </c>
      <c r="B2340" s="159">
        <v>0</v>
      </c>
      <c r="C2340" s="159">
        <v>0</v>
      </c>
      <c r="D2340" s="159">
        <v>0</v>
      </c>
    </row>
    <row r="2341" spans="1:4">
      <c r="A2341" s="167" t="s">
        <v>107</v>
      </c>
      <c r="B2341" s="159">
        <v>0</v>
      </c>
      <c r="C2341" s="159">
        <v>0</v>
      </c>
      <c r="D2341" s="159">
        <v>0</v>
      </c>
    </row>
    <row r="2342" spans="1:4">
      <c r="A2342" s="167" t="s">
        <v>618</v>
      </c>
      <c r="B2342" s="159">
        <v>0</v>
      </c>
      <c r="C2342" s="159">
        <v>0</v>
      </c>
      <c r="D2342" s="159">
        <v>0</v>
      </c>
    </row>
    <row r="2343" spans="1:4">
      <c r="A2343" s="166" t="s">
        <v>676</v>
      </c>
      <c r="B2343" s="159">
        <v>0</v>
      </c>
      <c r="C2343" s="159">
        <v>0</v>
      </c>
      <c r="D2343" s="159">
        <v>0</v>
      </c>
    </row>
    <row r="2344" spans="1:4">
      <c r="A2344" s="167" t="s">
        <v>677</v>
      </c>
      <c r="B2344" s="159">
        <v>0</v>
      </c>
      <c r="C2344" s="159">
        <v>0</v>
      </c>
      <c r="D2344" s="159">
        <v>0</v>
      </c>
    </row>
    <row r="2345" spans="1:4">
      <c r="A2345" s="167" t="s">
        <v>618</v>
      </c>
      <c r="B2345" s="159">
        <v>0</v>
      </c>
      <c r="C2345" s="159">
        <v>0</v>
      </c>
      <c r="D2345" s="159">
        <v>0</v>
      </c>
    </row>
    <row r="2346" spans="1:4">
      <c r="A2346" s="166" t="s">
        <v>678</v>
      </c>
      <c r="B2346" s="159">
        <v>0</v>
      </c>
      <c r="C2346" s="159">
        <v>0</v>
      </c>
      <c r="D2346" s="159">
        <v>0</v>
      </c>
    </row>
    <row r="2347" spans="1:4">
      <c r="A2347" s="167" t="s">
        <v>107</v>
      </c>
      <c r="B2347" s="159">
        <v>0</v>
      </c>
      <c r="C2347" s="159">
        <v>0</v>
      </c>
      <c r="D2347" s="159">
        <v>0</v>
      </c>
    </row>
    <row r="2348" spans="1:4">
      <c r="A2348" s="166" t="s">
        <v>679</v>
      </c>
      <c r="B2348" s="159">
        <v>14514641.370000001</v>
      </c>
      <c r="C2348" s="159">
        <v>3263268.8149432004</v>
      </c>
      <c r="D2348" s="159">
        <v>11251372.555056801</v>
      </c>
    </row>
    <row r="2349" spans="1:4">
      <c r="A2349" s="167" t="s">
        <v>161</v>
      </c>
      <c r="B2349" s="159">
        <v>0</v>
      </c>
      <c r="C2349" s="159">
        <v>0</v>
      </c>
      <c r="D2349" s="159">
        <v>0</v>
      </c>
    </row>
    <row r="2350" spans="1:4">
      <c r="A2350" s="167" t="s">
        <v>324</v>
      </c>
      <c r="B2350" s="159">
        <v>41818.959999999999</v>
      </c>
      <c r="C2350" s="159">
        <v>10659.5019375544</v>
      </c>
      <c r="D2350" s="159">
        <v>31159.458062445599</v>
      </c>
    </row>
    <row r="2351" spans="1:4">
      <c r="A2351" s="167" t="s">
        <v>348</v>
      </c>
      <c r="B2351" s="159">
        <v>56735.97</v>
      </c>
      <c r="C2351" s="159">
        <v>4049.3023475103</v>
      </c>
      <c r="D2351" s="159">
        <v>52686.667652489705</v>
      </c>
    </row>
    <row r="2352" spans="1:4">
      <c r="A2352" s="167" t="s">
        <v>167</v>
      </c>
      <c r="B2352" s="159">
        <v>2441471.21</v>
      </c>
      <c r="C2352" s="159">
        <v>593101.79612731433</v>
      </c>
      <c r="D2352" s="159">
        <v>1848369.4138726857</v>
      </c>
    </row>
    <row r="2353" spans="1:5">
      <c r="A2353" s="167" t="s">
        <v>326</v>
      </c>
      <c r="B2353" s="159">
        <v>1986224.06</v>
      </c>
      <c r="C2353" s="159">
        <v>506281.34262514341</v>
      </c>
      <c r="D2353" s="159">
        <v>1479942.7173748566</v>
      </c>
    </row>
    <row r="2354" spans="1:5">
      <c r="A2354" s="167" t="s">
        <v>327</v>
      </c>
      <c r="B2354" s="159">
        <v>1951771.06</v>
      </c>
      <c r="C2354" s="159">
        <v>497499.39730047341</v>
      </c>
      <c r="D2354" s="159">
        <v>1454271.6626995266</v>
      </c>
    </row>
    <row r="2355" spans="1:5">
      <c r="A2355" s="167" t="s">
        <v>168</v>
      </c>
      <c r="B2355" s="159">
        <v>394634.97000000003</v>
      </c>
      <c r="C2355" s="159">
        <v>100591.0292207583</v>
      </c>
      <c r="D2355" s="159">
        <v>294043.94077924173</v>
      </c>
    </row>
    <row r="2356" spans="1:5">
      <c r="A2356" s="167" t="s">
        <v>352</v>
      </c>
      <c r="B2356" s="159">
        <v>124180.92</v>
      </c>
      <c r="C2356" s="159">
        <v>18991.960432203599</v>
      </c>
      <c r="D2356" s="159">
        <v>105188.9595677964</v>
      </c>
    </row>
    <row r="2357" spans="1:5">
      <c r="A2357" s="167" t="s">
        <v>107</v>
      </c>
      <c r="B2357" s="159">
        <v>0</v>
      </c>
      <c r="C2357" s="159">
        <v>0</v>
      </c>
      <c r="D2357" s="159">
        <v>0</v>
      </c>
    </row>
    <row r="2358" spans="1:5">
      <c r="A2358" s="167" t="s">
        <v>194</v>
      </c>
      <c r="B2358" s="159">
        <v>65046.25</v>
      </c>
      <c r="C2358" s="159">
        <v>16580.054308037499</v>
      </c>
      <c r="D2358" s="159">
        <v>48466.195691962501</v>
      </c>
    </row>
    <row r="2359" spans="1:5">
      <c r="A2359" s="167" t="s">
        <v>417</v>
      </c>
      <c r="B2359" s="159">
        <v>113162.47</v>
      </c>
      <c r="C2359" s="159">
        <v>3461.3649724979</v>
      </c>
      <c r="D2359" s="159">
        <v>109701.1050275021</v>
      </c>
    </row>
    <row r="2360" spans="1:5">
      <c r="A2360" s="167" t="s">
        <v>328</v>
      </c>
      <c r="B2360" s="159">
        <v>5031389.24</v>
      </c>
      <c r="C2360" s="159">
        <v>944620.49257305311</v>
      </c>
      <c r="D2360" s="159">
        <v>4086768.7474269476</v>
      </c>
    </row>
    <row r="2361" spans="1:5">
      <c r="A2361" s="167" t="s">
        <v>185</v>
      </c>
      <c r="B2361" s="159">
        <v>7078.57</v>
      </c>
      <c r="C2361" s="159">
        <v>649.54869533900001</v>
      </c>
      <c r="D2361" s="159">
        <v>6429.0213046609997</v>
      </c>
    </row>
    <row r="2362" spans="1:5">
      <c r="A2362" s="167" t="s">
        <v>329</v>
      </c>
      <c r="B2362" s="159">
        <v>193299.46</v>
      </c>
      <c r="C2362" s="159">
        <v>49271.3345429494</v>
      </c>
      <c r="D2362" s="159">
        <v>144028.1254570506</v>
      </c>
    </row>
    <row r="2363" spans="1:5">
      <c r="A2363" s="167" t="s">
        <v>187</v>
      </c>
      <c r="B2363" s="159">
        <v>88088.95</v>
      </c>
      <c r="C2363" s="159">
        <v>13472.132859978501</v>
      </c>
      <c r="D2363" s="159">
        <v>74616.817140021492</v>
      </c>
    </row>
    <row r="2364" spans="1:5">
      <c r="A2364" s="167" t="s">
        <v>201</v>
      </c>
      <c r="B2364" s="159">
        <v>460347.42000000004</v>
      </c>
      <c r="C2364" s="159">
        <v>117340.89550381381</v>
      </c>
      <c r="D2364" s="159">
        <v>343006.52449618618</v>
      </c>
    </row>
    <row r="2365" spans="1:5">
      <c r="A2365" s="167" t="s">
        <v>330</v>
      </c>
      <c r="B2365" s="159">
        <v>904262.82000000007</v>
      </c>
      <c r="C2365" s="159">
        <v>230493.32842921981</v>
      </c>
      <c r="D2365" s="159">
        <v>673769.49157078029</v>
      </c>
    </row>
    <row r="2366" spans="1:5">
      <c r="A2366" s="167" t="s">
        <v>331</v>
      </c>
      <c r="B2366" s="159">
        <v>655129.04000000015</v>
      </c>
      <c r="C2366" s="159">
        <v>156205.3330673544</v>
      </c>
      <c r="D2366" s="159">
        <v>498923.70693264558</v>
      </c>
    </row>
    <row r="2367" spans="1:5">
      <c r="A2367" s="166" t="s">
        <v>680</v>
      </c>
      <c r="B2367" s="159">
        <v>4042274.5200000005</v>
      </c>
      <c r="C2367" s="159">
        <v>882295.25214070827</v>
      </c>
      <c r="D2367" s="159">
        <v>3159979.2678592913</v>
      </c>
    </row>
    <row r="2368" spans="1:5">
      <c r="A2368" s="170" t="s">
        <v>124</v>
      </c>
      <c r="B2368" s="163">
        <v>6006.47</v>
      </c>
      <c r="C2368" s="163">
        <v>1531.0275196432999</v>
      </c>
      <c r="D2368" s="163">
        <v>4475.4424803566999</v>
      </c>
      <c r="E2368" s="171" t="s">
        <v>172</v>
      </c>
    </row>
    <row r="2369" spans="1:4">
      <c r="A2369" s="167" t="s">
        <v>165</v>
      </c>
      <c r="B2369" s="159">
        <v>2638.63</v>
      </c>
      <c r="C2369" s="159">
        <v>403.54634637290002</v>
      </c>
      <c r="D2369" s="159">
        <v>2235.0836536270999</v>
      </c>
    </row>
    <row r="2370" spans="1:4">
      <c r="A2370" s="167" t="s">
        <v>167</v>
      </c>
      <c r="B2370" s="159">
        <v>484523.26</v>
      </c>
      <c r="C2370" s="159">
        <v>113410.9943295594</v>
      </c>
      <c r="D2370" s="159">
        <v>371112.26567044057</v>
      </c>
    </row>
    <row r="2371" spans="1:4">
      <c r="A2371" s="167" t="s">
        <v>326</v>
      </c>
      <c r="B2371" s="159">
        <v>1045531.06</v>
      </c>
      <c r="C2371" s="159">
        <v>207507.94003450981</v>
      </c>
      <c r="D2371" s="159">
        <v>838023.11996549019</v>
      </c>
    </row>
    <row r="2372" spans="1:4">
      <c r="A2372" s="167" t="s">
        <v>168</v>
      </c>
      <c r="B2372" s="159">
        <v>60632.1</v>
      </c>
      <c r="C2372" s="159">
        <v>15454.903408119</v>
      </c>
      <c r="D2372" s="159">
        <v>45177.196591881002</v>
      </c>
    </row>
    <row r="2373" spans="1:4">
      <c r="A2373" s="167" t="s">
        <v>169</v>
      </c>
      <c r="B2373" s="159">
        <v>74438.23</v>
      </c>
      <c r="C2373" s="159">
        <v>11384.4213652409</v>
      </c>
      <c r="D2373" s="159">
        <v>63053.808634759094</v>
      </c>
    </row>
    <row r="2374" spans="1:4">
      <c r="A2374" s="167" t="s">
        <v>170</v>
      </c>
      <c r="B2374" s="159">
        <v>56941.440000000002</v>
      </c>
      <c r="C2374" s="159">
        <v>14514.1674974016</v>
      </c>
      <c r="D2374" s="159">
        <v>42427.272502598404</v>
      </c>
    </row>
    <row r="2375" spans="1:4">
      <c r="A2375" s="167" t="s">
        <v>173</v>
      </c>
      <c r="B2375" s="159">
        <v>214746.54</v>
      </c>
      <c r="C2375" s="159">
        <v>32842.8698276082</v>
      </c>
      <c r="D2375" s="159">
        <v>181903.67017239181</v>
      </c>
    </row>
    <row r="2376" spans="1:4">
      <c r="A2376" s="167" t="s">
        <v>175</v>
      </c>
      <c r="B2376" s="159">
        <v>89077.74</v>
      </c>
      <c r="C2376" s="159">
        <v>22705.5943553586</v>
      </c>
      <c r="D2376" s="159">
        <v>66372.145644641409</v>
      </c>
    </row>
    <row r="2377" spans="1:4">
      <c r="A2377" s="167" t="s">
        <v>107</v>
      </c>
      <c r="B2377" s="159">
        <v>0</v>
      </c>
      <c r="C2377" s="159">
        <v>0</v>
      </c>
      <c r="D2377" s="159">
        <v>0</v>
      </c>
    </row>
    <row r="2378" spans="1:4">
      <c r="A2378" s="167" t="s">
        <v>177</v>
      </c>
      <c r="B2378" s="159">
        <v>10678.2</v>
      </c>
      <c r="C2378" s="159">
        <v>2119.3165560060002</v>
      </c>
      <c r="D2378" s="159">
        <v>8558.8834439940001</v>
      </c>
    </row>
    <row r="2379" spans="1:4">
      <c r="A2379" s="167" t="s">
        <v>178</v>
      </c>
      <c r="B2379" s="159">
        <v>315805.74</v>
      </c>
      <c r="C2379" s="159">
        <v>73715.790001813002</v>
      </c>
      <c r="D2379" s="159">
        <v>242089.94999818702</v>
      </c>
    </row>
    <row r="2380" spans="1:4">
      <c r="A2380" s="167" t="s">
        <v>180</v>
      </c>
      <c r="B2380" s="159">
        <v>102698.69</v>
      </c>
      <c r="C2380" s="159">
        <v>23894.466204452299</v>
      </c>
      <c r="D2380" s="159">
        <v>78804.223795547703</v>
      </c>
    </row>
    <row r="2381" spans="1:4">
      <c r="A2381" s="167" t="s">
        <v>194</v>
      </c>
      <c r="B2381" s="159">
        <v>22424.18</v>
      </c>
      <c r="C2381" s="159">
        <v>5715.8425307101998</v>
      </c>
      <c r="D2381" s="159">
        <v>16708.3374692898</v>
      </c>
    </row>
    <row r="2382" spans="1:4">
      <c r="A2382" s="167" t="s">
        <v>681</v>
      </c>
      <c r="B2382" s="159">
        <v>9897.33</v>
      </c>
      <c r="C2382" s="159">
        <v>2522.7936876386998</v>
      </c>
      <c r="D2382" s="159">
        <v>7374.5363123613006</v>
      </c>
    </row>
    <row r="2383" spans="1:4">
      <c r="A2383" s="167" t="s">
        <v>410</v>
      </c>
      <c r="B2383" s="159">
        <v>3926.09</v>
      </c>
      <c r="C2383" s="159">
        <v>1000.7461678151</v>
      </c>
      <c r="D2383" s="159">
        <v>2925.3438321849003</v>
      </c>
    </row>
    <row r="2384" spans="1:4">
      <c r="A2384" s="167" t="s">
        <v>488</v>
      </c>
      <c r="B2384" s="159">
        <v>279226.03000000003</v>
      </c>
      <c r="C2384" s="159">
        <v>71173.707041031696</v>
      </c>
      <c r="D2384" s="159">
        <v>208052.32295896832</v>
      </c>
    </row>
    <row r="2385" spans="1:5">
      <c r="A2385" s="167" t="s">
        <v>358</v>
      </c>
      <c r="B2385" s="159">
        <v>52895.770000000004</v>
      </c>
      <c r="C2385" s="159">
        <v>8089.7642799791001</v>
      </c>
      <c r="D2385" s="159">
        <v>44806.005720020905</v>
      </c>
    </row>
    <row r="2386" spans="1:5">
      <c r="A2386" s="167" t="s">
        <v>184</v>
      </c>
      <c r="B2386" s="159">
        <v>16562.2</v>
      </c>
      <c r="C2386" s="159">
        <v>3546.1819973560005</v>
      </c>
      <c r="D2386" s="159">
        <v>13016.018002643999</v>
      </c>
    </row>
    <row r="2387" spans="1:5">
      <c r="A2387" s="167" t="s">
        <v>185</v>
      </c>
      <c r="B2387" s="159">
        <v>7028.4800000000005</v>
      </c>
      <c r="C2387" s="159">
        <v>644.95230169600006</v>
      </c>
      <c r="D2387" s="159">
        <v>6383.5276983040003</v>
      </c>
    </row>
    <row r="2388" spans="1:5">
      <c r="A2388" s="167" t="s">
        <v>186</v>
      </c>
      <c r="B2388" s="159">
        <v>9477.7100000000009</v>
      </c>
      <c r="C2388" s="159">
        <v>1449.5004007693001</v>
      </c>
      <c r="D2388" s="159">
        <v>8028.2095992307004</v>
      </c>
    </row>
    <row r="2389" spans="1:5">
      <c r="A2389" s="167" t="s">
        <v>187</v>
      </c>
      <c r="B2389" s="159">
        <v>536471.77</v>
      </c>
      <c r="C2389" s="159">
        <v>116902.13698111509</v>
      </c>
      <c r="D2389" s="159">
        <v>419569.63301888492</v>
      </c>
    </row>
    <row r="2390" spans="1:5">
      <c r="A2390" s="167" t="s">
        <v>682</v>
      </c>
      <c r="B2390" s="159">
        <v>84843.16</v>
      </c>
      <c r="C2390" s="159">
        <v>12975.728780742802</v>
      </c>
      <c r="D2390" s="159">
        <v>71867.431219257196</v>
      </c>
    </row>
    <row r="2391" spans="1:5">
      <c r="A2391" s="167" t="s">
        <v>330</v>
      </c>
      <c r="B2391" s="159">
        <v>163916.24</v>
      </c>
      <c r="C2391" s="159">
        <v>41781.657838373605</v>
      </c>
      <c r="D2391" s="159">
        <v>122134.58216162639</v>
      </c>
    </row>
    <row r="2392" spans="1:5">
      <c r="A2392" s="167" t="s">
        <v>607</v>
      </c>
      <c r="B2392" s="159">
        <v>28281.06</v>
      </c>
      <c r="C2392" s="159">
        <v>4325.2439464997997</v>
      </c>
      <c r="D2392" s="159">
        <v>23955.816053500203</v>
      </c>
    </row>
    <row r="2393" spans="1:5">
      <c r="A2393" s="167" t="s">
        <v>683</v>
      </c>
      <c r="B2393" s="159">
        <v>227517.49</v>
      </c>
      <c r="C2393" s="159">
        <v>57993.386862861102</v>
      </c>
      <c r="D2393" s="159">
        <v>169524.10313713888</v>
      </c>
    </row>
    <row r="2394" spans="1:5">
      <c r="A2394" s="167" t="s">
        <v>331</v>
      </c>
      <c r="B2394" s="159">
        <v>103639.73</v>
      </c>
      <c r="C2394" s="159">
        <v>26417.3930375747</v>
      </c>
      <c r="D2394" s="159">
        <v>77222.336962425295</v>
      </c>
    </row>
    <row r="2395" spans="1:5">
      <c r="A2395" s="167" t="s">
        <v>591</v>
      </c>
      <c r="B2395" s="159">
        <v>32449.18</v>
      </c>
      <c r="C2395" s="159">
        <v>8271.1788404601994</v>
      </c>
      <c r="D2395" s="159">
        <v>24178.001159539803</v>
      </c>
    </row>
    <row r="2396" spans="1:5">
      <c r="A2396" s="166" t="s">
        <v>684</v>
      </c>
      <c r="B2396" s="159">
        <v>4271671.38</v>
      </c>
      <c r="C2396" s="159">
        <v>697489.28036162991</v>
      </c>
      <c r="D2396" s="159">
        <v>3574182.0996383694</v>
      </c>
    </row>
    <row r="2397" spans="1:5">
      <c r="A2397" s="170" t="s">
        <v>124</v>
      </c>
      <c r="B2397" s="163">
        <v>2695.44</v>
      </c>
      <c r="C2397" s="163">
        <v>632.09329465920007</v>
      </c>
      <c r="D2397" s="163">
        <v>2063.3467053407999</v>
      </c>
      <c r="E2397" s="171" t="s">
        <v>172</v>
      </c>
    </row>
    <row r="2398" spans="1:5">
      <c r="A2398" s="167" t="s">
        <v>165</v>
      </c>
      <c r="B2398" s="159">
        <v>21025.120000000003</v>
      </c>
      <c r="C2398" s="159">
        <v>2900.4084516284001</v>
      </c>
      <c r="D2398" s="159">
        <v>18124.711548371601</v>
      </c>
    </row>
    <row r="2399" spans="1:5">
      <c r="A2399" s="167" t="s">
        <v>167</v>
      </c>
      <c r="B2399" s="160">
        <v>481469.65</v>
      </c>
      <c r="C2399" s="160">
        <v>71441.957223088393</v>
      </c>
      <c r="D2399" s="160">
        <v>410027.69277691166</v>
      </c>
    </row>
    <row r="2400" spans="1:5">
      <c r="A2400" s="170" t="s">
        <v>685</v>
      </c>
      <c r="B2400" s="163">
        <v>24158.78</v>
      </c>
      <c r="C2400" s="163">
        <v>5665.3469730903998</v>
      </c>
      <c r="D2400" s="163">
        <v>18493.433026909599</v>
      </c>
      <c r="E2400" s="171" t="s">
        <v>172</v>
      </c>
    </row>
    <row r="2401" spans="1:4">
      <c r="A2401" s="167" t="s">
        <v>351</v>
      </c>
      <c r="B2401" s="159">
        <v>48310.23</v>
      </c>
      <c r="C2401" s="159">
        <v>11328.9750268764</v>
      </c>
      <c r="D2401" s="159">
        <v>36981.254973123607</v>
      </c>
    </row>
    <row r="2402" spans="1:4">
      <c r="A2402" s="167" t="s">
        <v>326</v>
      </c>
      <c r="B2402" s="159">
        <v>438986.63</v>
      </c>
      <c r="C2402" s="159">
        <v>80156.157903300613</v>
      </c>
      <c r="D2402" s="159">
        <v>358830.47209669941</v>
      </c>
    </row>
    <row r="2403" spans="1:4">
      <c r="A2403" s="167" t="s">
        <v>168</v>
      </c>
      <c r="B2403" s="159">
        <v>42772.66</v>
      </c>
      <c r="C2403" s="159">
        <v>5595.4455871417995</v>
      </c>
      <c r="D2403" s="159">
        <v>37177.2144128582</v>
      </c>
    </row>
    <row r="2404" spans="1:4">
      <c r="A2404" s="167" t="s">
        <v>448</v>
      </c>
      <c r="B2404" s="159">
        <v>181771.39</v>
      </c>
      <c r="C2404" s="159">
        <v>27799.7219426837</v>
      </c>
      <c r="D2404" s="159">
        <v>153971.6680573163</v>
      </c>
    </row>
    <row r="2405" spans="1:4">
      <c r="A2405" s="167" t="s">
        <v>169</v>
      </c>
      <c r="B2405" s="159">
        <v>81327.23</v>
      </c>
      <c r="C2405" s="159">
        <v>7462.8062083209998</v>
      </c>
      <c r="D2405" s="159">
        <v>73864.423791679001</v>
      </c>
    </row>
    <row r="2406" spans="1:4">
      <c r="A2406" s="167" t="s">
        <v>173</v>
      </c>
      <c r="B2406" s="159">
        <v>54758.559999999998</v>
      </c>
      <c r="C2406" s="159">
        <v>5874.3182737421002</v>
      </c>
      <c r="D2406" s="159">
        <v>48884.241726257904</v>
      </c>
    </row>
    <row r="2407" spans="1:4">
      <c r="A2407" s="167" t="s">
        <v>474</v>
      </c>
      <c r="B2407" s="159">
        <v>8922.65</v>
      </c>
      <c r="C2407" s="159">
        <v>818.76645515500002</v>
      </c>
      <c r="D2407" s="159">
        <v>8103.883544845</v>
      </c>
    </row>
    <row r="2408" spans="1:4">
      <c r="A2408" s="167" t="s">
        <v>450</v>
      </c>
      <c r="B2408" s="159">
        <v>66790.570000000007</v>
      </c>
      <c r="C2408" s="159">
        <v>6128.8830377390004</v>
      </c>
      <c r="D2408" s="159">
        <v>60661.68696226101</v>
      </c>
    </row>
    <row r="2409" spans="1:4">
      <c r="A2409" s="167" t="s">
        <v>175</v>
      </c>
      <c r="B2409" s="159">
        <v>6258.07</v>
      </c>
      <c r="C2409" s="159">
        <v>574.25739998899996</v>
      </c>
      <c r="D2409" s="159">
        <v>5683.8126000109996</v>
      </c>
    </row>
    <row r="2410" spans="1:4">
      <c r="A2410" s="167" t="s">
        <v>686</v>
      </c>
      <c r="B2410" s="159">
        <v>188324.39</v>
      </c>
      <c r="C2410" s="159">
        <v>44162.950813145202</v>
      </c>
      <c r="D2410" s="159">
        <v>144161.43918685481</v>
      </c>
    </row>
    <row r="2411" spans="1:4">
      <c r="A2411" s="167" t="s">
        <v>353</v>
      </c>
      <c r="B2411" s="159">
        <v>93375.73</v>
      </c>
      <c r="C2411" s="159">
        <v>14280.681520865901</v>
      </c>
      <c r="D2411" s="159">
        <v>79095.0484791341</v>
      </c>
    </row>
    <row r="2412" spans="1:4">
      <c r="A2412" s="167" t="s">
        <v>107</v>
      </c>
      <c r="B2412" s="159">
        <v>0</v>
      </c>
      <c r="C2412" s="159">
        <v>0</v>
      </c>
      <c r="D2412" s="159">
        <v>0</v>
      </c>
    </row>
    <row r="2413" spans="1:4">
      <c r="A2413" s="167" t="s">
        <v>177</v>
      </c>
      <c r="B2413" s="159">
        <v>56410.15</v>
      </c>
      <c r="C2413" s="159">
        <v>10300.133493243002</v>
      </c>
      <c r="D2413" s="159">
        <v>46110.016506756998</v>
      </c>
    </row>
    <row r="2414" spans="1:4">
      <c r="A2414" s="167" t="s">
        <v>270</v>
      </c>
      <c r="B2414" s="159">
        <v>409903.19</v>
      </c>
      <c r="C2414" s="159">
        <v>59548.948744425696</v>
      </c>
      <c r="D2414" s="159">
        <v>350354.24125557428</v>
      </c>
    </row>
    <row r="2415" spans="1:4">
      <c r="A2415" s="167" t="s">
        <v>180</v>
      </c>
      <c r="B2415" s="159">
        <v>186510.44999999998</v>
      </c>
      <c r="C2415" s="159">
        <v>40469.291640774602</v>
      </c>
      <c r="D2415" s="159">
        <v>146041.15835922537</v>
      </c>
    </row>
    <row r="2416" spans="1:4">
      <c r="A2416" s="167" t="s">
        <v>216</v>
      </c>
      <c r="B2416" s="159">
        <v>33615.25</v>
      </c>
      <c r="C2416" s="159">
        <v>5141.0433899074997</v>
      </c>
      <c r="D2416" s="159">
        <v>28474.2066100925</v>
      </c>
    </row>
    <row r="2417" spans="1:4">
      <c r="A2417" s="167" t="s">
        <v>354</v>
      </c>
      <c r="B2417" s="159">
        <v>56949.86</v>
      </c>
      <c r="C2417" s="159">
        <v>8709.7880072038006</v>
      </c>
      <c r="D2417" s="159">
        <v>48240.071992796198</v>
      </c>
    </row>
    <row r="2418" spans="1:4">
      <c r="A2418" s="167" t="s">
        <v>271</v>
      </c>
      <c r="B2418" s="159">
        <v>74700.58</v>
      </c>
      <c r="C2418" s="159">
        <v>11424.5446049414</v>
      </c>
      <c r="D2418" s="159">
        <v>63276.0353950586</v>
      </c>
    </row>
    <row r="2419" spans="1:4">
      <c r="A2419" s="167" t="s">
        <v>507</v>
      </c>
      <c r="B2419" s="159">
        <v>42903.67</v>
      </c>
      <c r="C2419" s="159">
        <v>10061.111404175601</v>
      </c>
      <c r="D2419" s="159">
        <v>32842.558595824397</v>
      </c>
    </row>
    <row r="2420" spans="1:4">
      <c r="A2420" s="167" t="s">
        <v>488</v>
      </c>
      <c r="B2420" s="159">
        <v>48658.54</v>
      </c>
      <c r="C2420" s="159">
        <v>4465.0390084579994</v>
      </c>
      <c r="D2420" s="159">
        <v>44193.500991542001</v>
      </c>
    </row>
    <row r="2421" spans="1:4">
      <c r="A2421" s="167" t="s">
        <v>182</v>
      </c>
      <c r="B2421" s="159">
        <v>9557.9600000000009</v>
      </c>
      <c r="C2421" s="159">
        <v>877.06421609200004</v>
      </c>
      <c r="D2421" s="159">
        <v>8680.8957839080012</v>
      </c>
    </row>
    <row r="2422" spans="1:4">
      <c r="A2422" s="167" t="s">
        <v>460</v>
      </c>
      <c r="B2422" s="159">
        <v>11205.09</v>
      </c>
      <c r="C2422" s="159">
        <v>1713.6821495547001</v>
      </c>
      <c r="D2422" s="159">
        <v>9491.4078504452991</v>
      </c>
    </row>
    <row r="2423" spans="1:4">
      <c r="A2423" s="167" t="s">
        <v>461</v>
      </c>
      <c r="B2423" s="159">
        <v>198936.97</v>
      </c>
      <c r="C2423" s="159">
        <v>30424.988498575098</v>
      </c>
      <c r="D2423" s="159">
        <v>168511.98150142492</v>
      </c>
    </row>
    <row r="2424" spans="1:4">
      <c r="A2424" s="167" t="s">
        <v>357</v>
      </c>
      <c r="B2424" s="159">
        <v>88788.09</v>
      </c>
      <c r="C2424" s="159">
        <v>20821.222633261201</v>
      </c>
      <c r="D2424" s="159">
        <v>67966.867366738792</v>
      </c>
    </row>
    <row r="2425" spans="1:4">
      <c r="A2425" s="167" t="s">
        <v>423</v>
      </c>
      <c r="B2425" s="159">
        <v>261071.35</v>
      </c>
      <c r="C2425" s="159">
        <v>60278.99313500899</v>
      </c>
      <c r="D2425" s="159">
        <v>200792.35686499102</v>
      </c>
    </row>
    <row r="2426" spans="1:4">
      <c r="A2426" s="167" t="s">
        <v>358</v>
      </c>
      <c r="B2426" s="159">
        <v>143820.55000000002</v>
      </c>
      <c r="C2426" s="159">
        <v>21995.602826406503</v>
      </c>
      <c r="D2426" s="159">
        <v>121824.94717359351</v>
      </c>
    </row>
    <row r="2427" spans="1:4">
      <c r="A2427" s="167" t="s">
        <v>183</v>
      </c>
      <c r="B2427" s="159">
        <v>83917.400000000009</v>
      </c>
      <c r="C2427" s="159">
        <v>7700.4872009800001</v>
      </c>
      <c r="D2427" s="159">
        <v>76216.912799020007</v>
      </c>
    </row>
    <row r="2428" spans="1:4">
      <c r="A2428" s="167" t="s">
        <v>185</v>
      </c>
      <c r="B2428" s="159">
        <v>6378.16</v>
      </c>
      <c r="C2428" s="159">
        <v>455.71742720720005</v>
      </c>
      <c r="D2428" s="159">
        <v>5922.4425727928001</v>
      </c>
    </row>
    <row r="2429" spans="1:4">
      <c r="A2429" s="167" t="s">
        <v>187</v>
      </c>
      <c r="B2429" s="159">
        <v>347125.27</v>
      </c>
      <c r="C2429" s="159">
        <v>50132.422171979299</v>
      </c>
      <c r="D2429" s="159">
        <v>296992.84782802069</v>
      </c>
    </row>
    <row r="2430" spans="1:4">
      <c r="A2430" s="167" t="s">
        <v>237</v>
      </c>
      <c r="B2430" s="159">
        <v>97018.900000000009</v>
      </c>
      <c r="C2430" s="159">
        <v>11945.154462245</v>
      </c>
      <c r="D2430" s="159">
        <v>85073.745537755021</v>
      </c>
    </row>
    <row r="2431" spans="1:4">
      <c r="A2431" s="167" t="s">
        <v>330</v>
      </c>
      <c r="B2431" s="159">
        <v>246075.7</v>
      </c>
      <c r="C2431" s="159">
        <v>41203.781068028002</v>
      </c>
      <c r="D2431" s="159">
        <v>204871.918931972</v>
      </c>
    </row>
    <row r="2432" spans="1:4">
      <c r="A2432" s="167" t="s">
        <v>687</v>
      </c>
      <c r="B2432" s="159">
        <v>3001.5</v>
      </c>
      <c r="C2432" s="159">
        <v>275.42574404999999</v>
      </c>
      <c r="D2432" s="159">
        <v>2726.07425595</v>
      </c>
    </row>
    <row r="2433" spans="1:4">
      <c r="A2433" s="167" t="s">
        <v>188</v>
      </c>
      <c r="B2433" s="159">
        <v>100352.61</v>
      </c>
      <c r="C2433" s="159">
        <v>9208.6264456470017</v>
      </c>
      <c r="D2433" s="159">
        <v>91143.983554353006</v>
      </c>
    </row>
    <row r="2434" spans="1:4">
      <c r="A2434" s="167" t="s">
        <v>591</v>
      </c>
      <c r="B2434" s="159">
        <v>23310.420000000002</v>
      </c>
      <c r="C2434" s="159">
        <v>5466.4025827656005</v>
      </c>
      <c r="D2434" s="159">
        <v>17844.017417234401</v>
      </c>
    </row>
    <row r="2435" spans="1:4">
      <c r="A2435" s="167" t="s">
        <v>190</v>
      </c>
      <c r="B2435" s="159">
        <v>512.62</v>
      </c>
      <c r="C2435" s="159">
        <v>47.039395274</v>
      </c>
      <c r="D2435" s="159">
        <v>465.58060472599999</v>
      </c>
    </row>
    <row r="2436" spans="1:4">
      <c r="A2436" s="166" t="s">
        <v>688</v>
      </c>
      <c r="B2436" s="159">
        <v>0</v>
      </c>
      <c r="C2436" s="159">
        <v>0</v>
      </c>
      <c r="D2436" s="159">
        <v>0</v>
      </c>
    </row>
    <row r="2437" spans="1:4">
      <c r="A2437" s="167" t="s">
        <v>103</v>
      </c>
      <c r="B2437" s="159">
        <v>0</v>
      </c>
      <c r="C2437" s="159">
        <v>0</v>
      </c>
      <c r="D2437" s="159">
        <v>0</v>
      </c>
    </row>
    <row r="2438" spans="1:4">
      <c r="A2438" s="167" t="s">
        <v>124</v>
      </c>
      <c r="B2438" s="159">
        <v>0</v>
      </c>
      <c r="C2438" s="159">
        <v>0</v>
      </c>
      <c r="D2438" s="159">
        <v>0</v>
      </c>
    </row>
    <row r="2439" spans="1:4">
      <c r="A2439" s="167" t="s">
        <v>212</v>
      </c>
      <c r="B2439" s="159">
        <v>0</v>
      </c>
      <c r="C2439" s="159">
        <v>0</v>
      </c>
      <c r="D2439" s="159">
        <v>0</v>
      </c>
    </row>
    <row r="2440" spans="1:4">
      <c r="A2440" s="167" t="s">
        <v>126</v>
      </c>
      <c r="B2440" s="159">
        <v>0</v>
      </c>
      <c r="C2440" s="159">
        <v>0</v>
      </c>
      <c r="D2440" s="159">
        <v>0</v>
      </c>
    </row>
    <row r="2441" spans="1:4">
      <c r="A2441" s="167" t="s">
        <v>260</v>
      </c>
      <c r="B2441" s="159">
        <v>0</v>
      </c>
      <c r="C2441" s="159">
        <v>0</v>
      </c>
      <c r="D2441" s="159">
        <v>0</v>
      </c>
    </row>
    <row r="2442" spans="1:4">
      <c r="A2442" s="167" t="s">
        <v>106</v>
      </c>
      <c r="B2442" s="159">
        <v>0</v>
      </c>
      <c r="C2442" s="159">
        <v>0</v>
      </c>
      <c r="D2442" s="159">
        <v>0</v>
      </c>
    </row>
    <row r="2443" spans="1:4">
      <c r="A2443" s="167" t="s">
        <v>245</v>
      </c>
      <c r="B2443" s="159">
        <v>0</v>
      </c>
      <c r="C2443" s="159">
        <v>0</v>
      </c>
      <c r="D2443" s="159">
        <v>0</v>
      </c>
    </row>
    <row r="2444" spans="1:4">
      <c r="A2444" s="167" t="s">
        <v>193</v>
      </c>
      <c r="B2444" s="159">
        <v>0</v>
      </c>
      <c r="C2444" s="159">
        <v>0</v>
      </c>
      <c r="D2444" s="159">
        <v>0</v>
      </c>
    </row>
    <row r="2445" spans="1:4">
      <c r="A2445" s="167" t="s">
        <v>107</v>
      </c>
      <c r="B2445" s="159">
        <v>0</v>
      </c>
      <c r="C2445" s="159">
        <v>0</v>
      </c>
      <c r="D2445" s="159">
        <v>0</v>
      </c>
    </row>
    <row r="2446" spans="1:4">
      <c r="A2446" s="167" t="s">
        <v>108</v>
      </c>
      <c r="B2446" s="159">
        <v>0</v>
      </c>
      <c r="C2446" s="159">
        <v>0</v>
      </c>
      <c r="D2446" s="159">
        <v>0</v>
      </c>
    </row>
    <row r="2447" spans="1:4">
      <c r="A2447" s="167" t="s">
        <v>216</v>
      </c>
      <c r="B2447" s="159">
        <v>0</v>
      </c>
      <c r="C2447" s="159">
        <v>0</v>
      </c>
      <c r="D2447" s="159">
        <v>0</v>
      </c>
    </row>
    <row r="2448" spans="1:4">
      <c r="A2448" s="167" t="s">
        <v>231</v>
      </c>
      <c r="B2448" s="159">
        <v>0</v>
      </c>
      <c r="C2448" s="159">
        <v>0</v>
      </c>
      <c r="D2448" s="159">
        <v>0</v>
      </c>
    </row>
    <row r="2449" spans="1:4">
      <c r="A2449" s="167" t="s">
        <v>194</v>
      </c>
      <c r="B2449" s="159">
        <v>0</v>
      </c>
      <c r="C2449" s="159">
        <v>0</v>
      </c>
      <c r="D2449" s="159">
        <v>0</v>
      </c>
    </row>
    <row r="2450" spans="1:4">
      <c r="A2450" s="167" t="s">
        <v>130</v>
      </c>
      <c r="B2450" s="159">
        <v>0</v>
      </c>
      <c r="C2450" s="159">
        <v>0</v>
      </c>
      <c r="D2450" s="159">
        <v>0</v>
      </c>
    </row>
    <row r="2451" spans="1:4">
      <c r="A2451" s="167" t="s">
        <v>248</v>
      </c>
      <c r="B2451" s="159">
        <v>0</v>
      </c>
      <c r="C2451" s="159">
        <v>0</v>
      </c>
      <c r="D2451" s="159">
        <v>0</v>
      </c>
    </row>
    <row r="2452" spans="1:4">
      <c r="A2452" s="167" t="s">
        <v>158</v>
      </c>
      <c r="B2452" s="159">
        <v>0</v>
      </c>
      <c r="C2452" s="159">
        <v>0</v>
      </c>
      <c r="D2452" s="159">
        <v>0</v>
      </c>
    </row>
    <row r="2453" spans="1:4">
      <c r="A2453" s="167" t="s">
        <v>109</v>
      </c>
      <c r="B2453" s="159">
        <v>0</v>
      </c>
      <c r="C2453" s="159">
        <v>0</v>
      </c>
      <c r="D2453" s="159">
        <v>0</v>
      </c>
    </row>
    <row r="2454" spans="1:4">
      <c r="A2454" s="167" t="s">
        <v>159</v>
      </c>
      <c r="B2454" s="159">
        <v>0</v>
      </c>
      <c r="C2454" s="159">
        <v>0</v>
      </c>
      <c r="D2454" s="159">
        <v>0</v>
      </c>
    </row>
    <row r="2455" spans="1:4">
      <c r="A2455" s="167" t="s">
        <v>122</v>
      </c>
      <c r="B2455" s="159">
        <v>0</v>
      </c>
      <c r="C2455" s="159">
        <v>0</v>
      </c>
      <c r="D2455" s="159">
        <v>0</v>
      </c>
    </row>
    <row r="2456" spans="1:4">
      <c r="A2456" s="167" t="s">
        <v>134</v>
      </c>
      <c r="B2456" s="159">
        <v>0</v>
      </c>
      <c r="C2456" s="159">
        <v>0</v>
      </c>
      <c r="D2456" s="159">
        <v>0</v>
      </c>
    </row>
    <row r="2457" spans="1:4">
      <c r="A2457" s="167" t="s">
        <v>111</v>
      </c>
      <c r="B2457" s="159">
        <v>0</v>
      </c>
      <c r="C2457" s="159">
        <v>0</v>
      </c>
      <c r="D2457" s="159">
        <v>0</v>
      </c>
    </row>
    <row r="2458" spans="1:4">
      <c r="A2458" s="167" t="s">
        <v>116</v>
      </c>
      <c r="B2458" s="159">
        <v>0</v>
      </c>
      <c r="C2458" s="159">
        <v>0</v>
      </c>
      <c r="D2458" s="159">
        <v>0</v>
      </c>
    </row>
    <row r="2459" spans="1:4">
      <c r="A2459" s="167" t="s">
        <v>117</v>
      </c>
      <c r="B2459" s="159">
        <v>0</v>
      </c>
      <c r="C2459" s="159">
        <v>0</v>
      </c>
      <c r="D2459" s="159">
        <v>0</v>
      </c>
    </row>
    <row r="2460" spans="1:4">
      <c r="A2460" s="167" t="s">
        <v>135</v>
      </c>
      <c r="B2460" s="159">
        <v>0</v>
      </c>
      <c r="C2460" s="159">
        <v>0</v>
      </c>
      <c r="D2460" s="159">
        <v>0</v>
      </c>
    </row>
    <row r="2461" spans="1:4">
      <c r="A2461" s="167" t="s">
        <v>112</v>
      </c>
      <c r="B2461" s="159">
        <v>0</v>
      </c>
      <c r="C2461" s="159">
        <v>0</v>
      </c>
      <c r="D2461" s="159">
        <v>0</v>
      </c>
    </row>
    <row r="2462" spans="1:4">
      <c r="A2462" s="167" t="s">
        <v>136</v>
      </c>
      <c r="B2462" s="159">
        <v>0</v>
      </c>
      <c r="C2462" s="159">
        <v>0</v>
      </c>
      <c r="D2462" s="159">
        <v>0</v>
      </c>
    </row>
    <row r="2463" spans="1:4">
      <c r="A2463" s="167" t="s">
        <v>137</v>
      </c>
      <c r="B2463" s="159">
        <v>0</v>
      </c>
      <c r="C2463" s="159">
        <v>0</v>
      </c>
      <c r="D2463" s="159">
        <v>0</v>
      </c>
    </row>
    <row r="2464" spans="1:4">
      <c r="A2464" s="167" t="s">
        <v>138</v>
      </c>
      <c r="B2464" s="159">
        <v>0</v>
      </c>
      <c r="C2464" s="159">
        <v>0</v>
      </c>
      <c r="D2464" s="159">
        <v>0</v>
      </c>
    </row>
    <row r="2465" spans="1:4">
      <c r="A2465" s="167" t="s">
        <v>220</v>
      </c>
      <c r="B2465" s="159">
        <v>0</v>
      </c>
      <c r="C2465" s="159">
        <v>0</v>
      </c>
      <c r="D2465" s="159">
        <v>0</v>
      </c>
    </row>
    <row r="2466" spans="1:4">
      <c r="A2466" s="166" t="s">
        <v>689</v>
      </c>
      <c r="B2466" s="159">
        <v>0</v>
      </c>
      <c r="C2466" s="159">
        <v>0</v>
      </c>
      <c r="D2466" s="159">
        <v>0</v>
      </c>
    </row>
    <row r="2467" spans="1:4">
      <c r="A2467" s="167" t="s">
        <v>103</v>
      </c>
      <c r="B2467" s="159">
        <v>0</v>
      </c>
      <c r="C2467" s="159">
        <v>0</v>
      </c>
      <c r="D2467" s="159">
        <v>0</v>
      </c>
    </row>
    <row r="2468" spans="1:4">
      <c r="A2468" s="167" t="s">
        <v>192</v>
      </c>
      <c r="B2468" s="159">
        <v>0</v>
      </c>
      <c r="C2468" s="159">
        <v>0</v>
      </c>
      <c r="D2468" s="159">
        <v>0</v>
      </c>
    </row>
    <row r="2469" spans="1:4">
      <c r="A2469" s="167" t="s">
        <v>127</v>
      </c>
      <c r="B2469" s="159">
        <v>0</v>
      </c>
      <c r="C2469" s="159">
        <v>0</v>
      </c>
      <c r="D2469" s="159">
        <v>0</v>
      </c>
    </row>
    <row r="2470" spans="1:4">
      <c r="A2470" s="167" t="s">
        <v>114</v>
      </c>
      <c r="B2470" s="159">
        <v>0</v>
      </c>
      <c r="C2470" s="159">
        <v>0</v>
      </c>
      <c r="D2470" s="159">
        <v>0</v>
      </c>
    </row>
    <row r="2471" spans="1:4">
      <c r="A2471" s="167" t="s">
        <v>106</v>
      </c>
      <c r="B2471" s="159">
        <v>0</v>
      </c>
      <c r="C2471" s="159">
        <v>0</v>
      </c>
      <c r="D2471" s="159">
        <v>0</v>
      </c>
    </row>
    <row r="2472" spans="1:4">
      <c r="A2472" s="167" t="s">
        <v>151</v>
      </c>
      <c r="B2472" s="159">
        <v>0</v>
      </c>
      <c r="C2472" s="159">
        <v>0</v>
      </c>
      <c r="D2472" s="159">
        <v>0</v>
      </c>
    </row>
    <row r="2473" spans="1:4">
      <c r="A2473" s="167" t="s">
        <v>193</v>
      </c>
      <c r="B2473" s="159">
        <v>0</v>
      </c>
      <c r="C2473" s="159">
        <v>0</v>
      </c>
      <c r="D2473" s="159">
        <v>0</v>
      </c>
    </row>
    <row r="2474" spans="1:4">
      <c r="A2474" s="167" t="s">
        <v>107</v>
      </c>
      <c r="B2474" s="159">
        <v>0</v>
      </c>
      <c r="C2474" s="159">
        <v>0</v>
      </c>
      <c r="D2474" s="159">
        <v>0</v>
      </c>
    </row>
    <row r="2475" spans="1:4">
      <c r="A2475" s="167" t="s">
        <v>108</v>
      </c>
      <c r="B2475" s="159">
        <v>0</v>
      </c>
      <c r="C2475" s="159">
        <v>0</v>
      </c>
      <c r="D2475" s="159">
        <v>0</v>
      </c>
    </row>
    <row r="2476" spans="1:4">
      <c r="A2476" s="167" t="s">
        <v>194</v>
      </c>
      <c r="B2476" s="159">
        <v>0</v>
      </c>
      <c r="C2476" s="159">
        <v>0</v>
      </c>
      <c r="D2476" s="159">
        <v>0</v>
      </c>
    </row>
    <row r="2477" spans="1:4">
      <c r="A2477" s="167" t="s">
        <v>130</v>
      </c>
      <c r="B2477" s="159">
        <v>0</v>
      </c>
      <c r="C2477" s="159">
        <v>0</v>
      </c>
      <c r="D2477" s="159">
        <v>0</v>
      </c>
    </row>
    <row r="2478" spans="1:4">
      <c r="A2478" s="167" t="s">
        <v>195</v>
      </c>
      <c r="B2478" s="159">
        <v>0</v>
      </c>
      <c r="C2478" s="159">
        <v>0</v>
      </c>
      <c r="D2478" s="159">
        <v>0</v>
      </c>
    </row>
    <row r="2479" spans="1:4">
      <c r="A2479" s="167" t="s">
        <v>131</v>
      </c>
      <c r="B2479" s="159">
        <v>0</v>
      </c>
      <c r="C2479" s="159">
        <v>0</v>
      </c>
      <c r="D2479" s="159">
        <v>0</v>
      </c>
    </row>
    <row r="2480" spans="1:4">
      <c r="A2480" s="167" t="s">
        <v>157</v>
      </c>
      <c r="B2480" s="159">
        <v>0</v>
      </c>
      <c r="C2480" s="159">
        <v>0</v>
      </c>
      <c r="D2480" s="159">
        <v>0</v>
      </c>
    </row>
    <row r="2481" spans="1:4">
      <c r="A2481" s="167" t="s">
        <v>158</v>
      </c>
      <c r="B2481" s="159">
        <v>0</v>
      </c>
      <c r="C2481" s="159">
        <v>0</v>
      </c>
      <c r="D2481" s="159">
        <v>0</v>
      </c>
    </row>
    <row r="2482" spans="1:4">
      <c r="A2482" s="167" t="s">
        <v>197</v>
      </c>
      <c r="B2482" s="159">
        <v>0</v>
      </c>
      <c r="C2482" s="159">
        <v>0</v>
      </c>
      <c r="D2482" s="159">
        <v>0</v>
      </c>
    </row>
    <row r="2483" spans="1:4">
      <c r="A2483" s="167" t="s">
        <v>109</v>
      </c>
      <c r="B2483" s="159">
        <v>0</v>
      </c>
      <c r="C2483" s="159">
        <v>0</v>
      </c>
      <c r="D2483" s="159">
        <v>0</v>
      </c>
    </row>
    <row r="2484" spans="1:4">
      <c r="A2484" s="167" t="s">
        <v>121</v>
      </c>
      <c r="B2484" s="159">
        <v>0</v>
      </c>
      <c r="C2484" s="159">
        <v>0</v>
      </c>
      <c r="D2484" s="159">
        <v>0</v>
      </c>
    </row>
    <row r="2485" spans="1:4">
      <c r="A2485" s="167" t="s">
        <v>122</v>
      </c>
      <c r="B2485" s="159">
        <v>0</v>
      </c>
      <c r="C2485" s="159">
        <v>0</v>
      </c>
      <c r="D2485" s="159">
        <v>0</v>
      </c>
    </row>
    <row r="2486" spans="1:4">
      <c r="A2486" s="167" t="s">
        <v>115</v>
      </c>
      <c r="B2486" s="159">
        <v>0</v>
      </c>
      <c r="C2486" s="159">
        <v>0</v>
      </c>
      <c r="D2486" s="159">
        <v>0</v>
      </c>
    </row>
    <row r="2487" spans="1:4">
      <c r="A2487" s="167" t="s">
        <v>690</v>
      </c>
      <c r="B2487" s="159">
        <v>0</v>
      </c>
      <c r="C2487" s="159">
        <v>0</v>
      </c>
      <c r="D2487" s="159">
        <v>0</v>
      </c>
    </row>
    <row r="2488" spans="1:4">
      <c r="A2488" s="167" t="s">
        <v>116</v>
      </c>
      <c r="B2488" s="159">
        <v>0</v>
      </c>
      <c r="C2488" s="159">
        <v>0</v>
      </c>
      <c r="D2488" s="159">
        <v>0</v>
      </c>
    </row>
    <row r="2489" spans="1:4">
      <c r="A2489" s="167" t="s">
        <v>135</v>
      </c>
      <c r="B2489" s="159">
        <v>0</v>
      </c>
      <c r="C2489" s="159">
        <v>0</v>
      </c>
      <c r="D2489" s="159">
        <v>0</v>
      </c>
    </row>
    <row r="2490" spans="1:4">
      <c r="A2490" s="167" t="s">
        <v>112</v>
      </c>
      <c r="B2490" s="159">
        <v>0</v>
      </c>
      <c r="C2490" s="159">
        <v>0</v>
      </c>
      <c r="D2490" s="159">
        <v>0</v>
      </c>
    </row>
    <row r="2491" spans="1:4">
      <c r="A2491" s="167" t="s">
        <v>136</v>
      </c>
      <c r="B2491" s="159">
        <v>0</v>
      </c>
      <c r="C2491" s="159">
        <v>0</v>
      </c>
      <c r="D2491" s="159">
        <v>0</v>
      </c>
    </row>
    <row r="2492" spans="1:4">
      <c r="A2492" s="167" t="s">
        <v>137</v>
      </c>
      <c r="B2492" s="159">
        <v>0</v>
      </c>
      <c r="C2492" s="159">
        <v>0</v>
      </c>
      <c r="D2492" s="159">
        <v>0</v>
      </c>
    </row>
    <row r="2493" spans="1:4">
      <c r="A2493" s="166" t="s">
        <v>691</v>
      </c>
      <c r="B2493" s="159">
        <v>0</v>
      </c>
      <c r="C2493" s="159">
        <v>0</v>
      </c>
      <c r="D2493" s="159">
        <v>0</v>
      </c>
    </row>
    <row r="2494" spans="1:4">
      <c r="A2494" s="167" t="s">
        <v>200</v>
      </c>
      <c r="B2494" s="159">
        <v>0</v>
      </c>
      <c r="C2494" s="159">
        <v>0</v>
      </c>
      <c r="D2494" s="159">
        <v>0</v>
      </c>
    </row>
    <row r="2495" spans="1:4">
      <c r="A2495" s="167" t="s">
        <v>106</v>
      </c>
      <c r="B2495" s="159">
        <v>0</v>
      </c>
      <c r="C2495" s="159">
        <v>0</v>
      </c>
      <c r="D2495" s="159">
        <v>0</v>
      </c>
    </row>
    <row r="2496" spans="1:4">
      <c r="A2496" s="167" t="s">
        <v>151</v>
      </c>
      <c r="B2496" s="159">
        <v>0</v>
      </c>
      <c r="C2496" s="159">
        <v>0</v>
      </c>
      <c r="D2496" s="159">
        <v>0</v>
      </c>
    </row>
    <row r="2497" spans="1:4">
      <c r="A2497" s="167" t="s">
        <v>107</v>
      </c>
      <c r="B2497" s="159">
        <v>0</v>
      </c>
      <c r="C2497" s="159">
        <v>0</v>
      </c>
      <c r="D2497" s="159">
        <v>0</v>
      </c>
    </row>
    <row r="2498" spans="1:4">
      <c r="A2498" s="167" t="s">
        <v>108</v>
      </c>
      <c r="B2498" s="159">
        <v>0</v>
      </c>
      <c r="C2498" s="159">
        <v>0</v>
      </c>
      <c r="D2498" s="159">
        <v>0</v>
      </c>
    </row>
    <row r="2499" spans="1:4">
      <c r="A2499" s="167" t="s">
        <v>130</v>
      </c>
      <c r="B2499" s="159">
        <v>0</v>
      </c>
      <c r="C2499" s="159">
        <v>0</v>
      </c>
      <c r="D2499" s="159">
        <v>0</v>
      </c>
    </row>
    <row r="2500" spans="1:4">
      <c r="A2500" s="167" t="s">
        <v>195</v>
      </c>
      <c r="B2500" s="159">
        <v>0</v>
      </c>
      <c r="C2500" s="159">
        <v>0</v>
      </c>
      <c r="D2500" s="159">
        <v>0</v>
      </c>
    </row>
    <row r="2501" spans="1:4">
      <c r="A2501" s="167" t="s">
        <v>157</v>
      </c>
      <c r="B2501" s="159">
        <v>0</v>
      </c>
      <c r="C2501" s="159">
        <v>0</v>
      </c>
      <c r="D2501" s="159">
        <v>0</v>
      </c>
    </row>
    <row r="2502" spans="1:4">
      <c r="A2502" s="167" t="s">
        <v>109</v>
      </c>
      <c r="B2502" s="159">
        <v>0</v>
      </c>
      <c r="C2502" s="159">
        <v>0</v>
      </c>
      <c r="D2502" s="159">
        <v>0</v>
      </c>
    </row>
    <row r="2503" spans="1:4">
      <c r="A2503" s="167" t="s">
        <v>122</v>
      </c>
      <c r="B2503" s="159">
        <v>0</v>
      </c>
      <c r="C2503" s="159">
        <v>0</v>
      </c>
      <c r="D2503" s="159">
        <v>0</v>
      </c>
    </row>
    <row r="2504" spans="1:4">
      <c r="A2504" s="167" t="s">
        <v>201</v>
      </c>
      <c r="B2504" s="159">
        <v>0</v>
      </c>
      <c r="C2504" s="159">
        <v>0</v>
      </c>
      <c r="D2504" s="159">
        <v>0</v>
      </c>
    </row>
    <row r="2505" spans="1:4">
      <c r="A2505" s="167" t="s">
        <v>115</v>
      </c>
      <c r="B2505" s="159">
        <v>0</v>
      </c>
      <c r="C2505" s="159">
        <v>0</v>
      </c>
      <c r="D2505" s="159">
        <v>0</v>
      </c>
    </row>
    <row r="2506" spans="1:4">
      <c r="A2506" s="167" t="s">
        <v>692</v>
      </c>
      <c r="B2506" s="159">
        <v>0</v>
      </c>
      <c r="C2506" s="159">
        <v>0</v>
      </c>
      <c r="D2506" s="159">
        <v>0</v>
      </c>
    </row>
    <row r="2507" spans="1:4">
      <c r="A2507" s="167" t="s">
        <v>693</v>
      </c>
      <c r="B2507" s="159">
        <v>0</v>
      </c>
      <c r="C2507" s="159">
        <v>0</v>
      </c>
      <c r="D2507" s="159">
        <v>0</v>
      </c>
    </row>
    <row r="2508" spans="1:4">
      <c r="A2508" s="167" t="s">
        <v>694</v>
      </c>
      <c r="B2508" s="159">
        <v>0</v>
      </c>
      <c r="C2508" s="159">
        <v>0</v>
      </c>
      <c r="D2508" s="159">
        <v>0</v>
      </c>
    </row>
    <row r="2509" spans="1:4">
      <c r="A2509" s="167" t="s">
        <v>695</v>
      </c>
      <c r="B2509" s="159">
        <v>0</v>
      </c>
      <c r="C2509" s="159">
        <v>0</v>
      </c>
      <c r="D2509" s="159">
        <v>0</v>
      </c>
    </row>
    <row r="2510" spans="1:4">
      <c r="A2510" s="166" t="s">
        <v>696</v>
      </c>
      <c r="B2510" s="159">
        <v>0</v>
      </c>
      <c r="C2510" s="159">
        <v>0</v>
      </c>
      <c r="D2510" s="159">
        <v>0</v>
      </c>
    </row>
    <row r="2511" spans="1:4">
      <c r="A2511" s="167" t="s">
        <v>114</v>
      </c>
      <c r="B2511" s="159">
        <v>0</v>
      </c>
      <c r="C2511" s="159">
        <v>0</v>
      </c>
      <c r="D2511" s="159">
        <v>0</v>
      </c>
    </row>
    <row r="2512" spans="1:4">
      <c r="A2512" s="167" t="s">
        <v>128</v>
      </c>
      <c r="B2512" s="159">
        <v>0</v>
      </c>
      <c r="C2512" s="159">
        <v>0</v>
      </c>
      <c r="D2512" s="159">
        <v>0</v>
      </c>
    </row>
    <row r="2513" spans="1:4">
      <c r="A2513" s="167" t="s">
        <v>130</v>
      </c>
      <c r="B2513" s="159">
        <v>0</v>
      </c>
      <c r="C2513" s="159">
        <v>0</v>
      </c>
      <c r="D2513" s="159">
        <v>0</v>
      </c>
    </row>
    <row r="2514" spans="1:4">
      <c r="A2514" s="167" t="s">
        <v>131</v>
      </c>
      <c r="B2514" s="159">
        <v>0</v>
      </c>
      <c r="C2514" s="159">
        <v>0</v>
      </c>
      <c r="D2514" s="159">
        <v>0</v>
      </c>
    </row>
    <row r="2515" spans="1:4">
      <c r="A2515" s="167" t="s">
        <v>109</v>
      </c>
      <c r="B2515" s="159">
        <v>0</v>
      </c>
      <c r="C2515" s="159">
        <v>0</v>
      </c>
      <c r="D2515" s="159">
        <v>0</v>
      </c>
    </row>
    <row r="2516" spans="1:4">
      <c r="A2516" s="167" t="s">
        <v>122</v>
      </c>
      <c r="B2516" s="159">
        <v>0</v>
      </c>
      <c r="C2516" s="159">
        <v>0</v>
      </c>
      <c r="D2516" s="159">
        <v>0</v>
      </c>
    </row>
    <row r="2517" spans="1:4">
      <c r="A2517" s="167" t="s">
        <v>219</v>
      </c>
      <c r="B2517" s="159">
        <v>0</v>
      </c>
      <c r="C2517" s="159">
        <v>0</v>
      </c>
      <c r="D2517" s="159">
        <v>0</v>
      </c>
    </row>
    <row r="2518" spans="1:4">
      <c r="A2518" s="167" t="s">
        <v>697</v>
      </c>
      <c r="B2518" s="159">
        <v>0</v>
      </c>
      <c r="C2518" s="159">
        <v>0</v>
      </c>
      <c r="D2518" s="159">
        <v>0</v>
      </c>
    </row>
    <row r="2519" spans="1:4">
      <c r="A2519" s="166" t="s">
        <v>698</v>
      </c>
      <c r="B2519" s="159">
        <v>0</v>
      </c>
      <c r="C2519" s="159">
        <v>0</v>
      </c>
      <c r="D2519" s="159">
        <v>0</v>
      </c>
    </row>
    <row r="2520" spans="1:4">
      <c r="A2520" s="167" t="s">
        <v>104</v>
      </c>
      <c r="B2520" s="159">
        <v>0</v>
      </c>
      <c r="C2520" s="159">
        <v>0</v>
      </c>
      <c r="D2520" s="159">
        <v>0</v>
      </c>
    </row>
    <row r="2521" spans="1:4">
      <c r="A2521" s="167" t="s">
        <v>150</v>
      </c>
      <c r="B2521" s="159">
        <v>0</v>
      </c>
      <c r="C2521" s="159">
        <v>0</v>
      </c>
      <c r="D2521" s="159">
        <v>0</v>
      </c>
    </row>
    <row r="2522" spans="1:4">
      <c r="A2522" s="167" t="s">
        <v>203</v>
      </c>
      <c r="B2522" s="159">
        <v>0</v>
      </c>
      <c r="C2522" s="159">
        <v>0</v>
      </c>
      <c r="D2522" s="159">
        <v>0</v>
      </c>
    </row>
    <row r="2523" spans="1:4">
      <c r="A2523" s="167" t="s">
        <v>114</v>
      </c>
      <c r="B2523" s="159">
        <v>0</v>
      </c>
      <c r="C2523" s="159">
        <v>0</v>
      </c>
      <c r="D2523" s="159">
        <v>0</v>
      </c>
    </row>
    <row r="2524" spans="1:4">
      <c r="A2524" s="167" t="s">
        <v>106</v>
      </c>
      <c r="B2524" s="159">
        <v>0</v>
      </c>
      <c r="C2524" s="159">
        <v>0</v>
      </c>
      <c r="D2524" s="159">
        <v>0</v>
      </c>
    </row>
    <row r="2525" spans="1:4">
      <c r="A2525" s="167" t="s">
        <v>107</v>
      </c>
      <c r="B2525" s="159">
        <v>0</v>
      </c>
      <c r="C2525" s="159">
        <v>0</v>
      </c>
      <c r="D2525" s="159">
        <v>0</v>
      </c>
    </row>
    <row r="2526" spans="1:4">
      <c r="A2526" s="167" t="s">
        <v>152</v>
      </c>
      <c r="B2526" s="159">
        <v>0</v>
      </c>
      <c r="C2526" s="159">
        <v>0</v>
      </c>
      <c r="D2526" s="159">
        <v>0</v>
      </c>
    </row>
    <row r="2527" spans="1:4">
      <c r="A2527" s="167" t="s">
        <v>130</v>
      </c>
      <c r="B2527" s="159">
        <v>0</v>
      </c>
      <c r="C2527" s="159">
        <v>0</v>
      </c>
      <c r="D2527" s="159">
        <v>0</v>
      </c>
    </row>
    <row r="2528" spans="1:4">
      <c r="A2528" s="167" t="s">
        <v>153</v>
      </c>
      <c r="B2528" s="159">
        <v>0</v>
      </c>
      <c r="C2528" s="159">
        <v>0</v>
      </c>
      <c r="D2528" s="159">
        <v>0</v>
      </c>
    </row>
    <row r="2529" spans="1:4">
      <c r="A2529" s="167" t="s">
        <v>131</v>
      </c>
      <c r="B2529" s="159">
        <v>0</v>
      </c>
      <c r="C2529" s="159">
        <v>0</v>
      </c>
      <c r="D2529" s="159">
        <v>0</v>
      </c>
    </row>
    <row r="2530" spans="1:4">
      <c r="A2530" s="167" t="s">
        <v>204</v>
      </c>
      <c r="B2530" s="159">
        <v>0</v>
      </c>
      <c r="C2530" s="159">
        <v>0</v>
      </c>
      <c r="D2530" s="159">
        <v>0</v>
      </c>
    </row>
    <row r="2531" spans="1:4">
      <c r="A2531" s="167" t="s">
        <v>156</v>
      </c>
      <c r="B2531" s="159">
        <v>0</v>
      </c>
      <c r="C2531" s="159">
        <v>0</v>
      </c>
      <c r="D2531" s="159">
        <v>0</v>
      </c>
    </row>
    <row r="2532" spans="1:4">
      <c r="A2532" s="167" t="s">
        <v>157</v>
      </c>
      <c r="B2532" s="159">
        <v>0</v>
      </c>
      <c r="C2532" s="159">
        <v>0</v>
      </c>
      <c r="D2532" s="159">
        <v>0</v>
      </c>
    </row>
    <row r="2533" spans="1:4">
      <c r="A2533" s="167" t="s">
        <v>158</v>
      </c>
      <c r="B2533" s="159">
        <v>0</v>
      </c>
      <c r="C2533" s="159">
        <v>0</v>
      </c>
      <c r="D2533" s="159">
        <v>0</v>
      </c>
    </row>
    <row r="2534" spans="1:4">
      <c r="A2534" s="167" t="s">
        <v>109</v>
      </c>
      <c r="B2534" s="159">
        <v>0</v>
      </c>
      <c r="C2534" s="159">
        <v>0</v>
      </c>
      <c r="D2534" s="159">
        <v>0</v>
      </c>
    </row>
    <row r="2535" spans="1:4">
      <c r="A2535" s="167" t="s">
        <v>121</v>
      </c>
      <c r="B2535" s="159">
        <v>0</v>
      </c>
      <c r="C2535" s="159">
        <v>0</v>
      </c>
      <c r="D2535" s="159">
        <v>0</v>
      </c>
    </row>
    <row r="2536" spans="1:4">
      <c r="A2536" s="167" t="s">
        <v>122</v>
      </c>
      <c r="B2536" s="159">
        <v>0</v>
      </c>
      <c r="C2536" s="159">
        <v>0</v>
      </c>
      <c r="D2536" s="159">
        <v>0</v>
      </c>
    </row>
    <row r="2537" spans="1:4">
      <c r="A2537" s="167" t="s">
        <v>115</v>
      </c>
      <c r="B2537" s="159">
        <v>0</v>
      </c>
      <c r="C2537" s="159">
        <v>0</v>
      </c>
      <c r="D2537" s="159">
        <v>0</v>
      </c>
    </row>
    <row r="2538" spans="1:4">
      <c r="A2538" s="167" t="s">
        <v>111</v>
      </c>
      <c r="B2538" s="159">
        <v>0</v>
      </c>
      <c r="C2538" s="159">
        <v>0</v>
      </c>
      <c r="D2538" s="159">
        <v>0</v>
      </c>
    </row>
    <row r="2539" spans="1:4">
      <c r="A2539" s="167" t="s">
        <v>116</v>
      </c>
      <c r="B2539" s="159">
        <v>0</v>
      </c>
      <c r="C2539" s="159">
        <v>0</v>
      </c>
      <c r="D2539" s="159">
        <v>0</v>
      </c>
    </row>
    <row r="2540" spans="1:4">
      <c r="A2540" s="167" t="s">
        <v>117</v>
      </c>
      <c r="B2540" s="159">
        <v>0</v>
      </c>
      <c r="C2540" s="159">
        <v>0</v>
      </c>
      <c r="D2540" s="159">
        <v>0</v>
      </c>
    </row>
    <row r="2541" spans="1:4">
      <c r="A2541" s="167" t="s">
        <v>135</v>
      </c>
      <c r="B2541" s="159">
        <v>0</v>
      </c>
      <c r="C2541" s="159">
        <v>0</v>
      </c>
      <c r="D2541" s="159">
        <v>0</v>
      </c>
    </row>
    <row r="2542" spans="1:4">
      <c r="A2542" s="167" t="s">
        <v>112</v>
      </c>
      <c r="B2542" s="159">
        <v>0</v>
      </c>
      <c r="C2542" s="159">
        <v>0</v>
      </c>
      <c r="D2542" s="159">
        <v>0</v>
      </c>
    </row>
    <row r="2543" spans="1:4">
      <c r="A2543" s="167" t="s">
        <v>136</v>
      </c>
      <c r="B2543" s="159">
        <v>0</v>
      </c>
      <c r="C2543" s="159">
        <v>0</v>
      </c>
      <c r="D2543" s="159">
        <v>0</v>
      </c>
    </row>
    <row r="2544" spans="1:4">
      <c r="A2544" s="167" t="s">
        <v>137</v>
      </c>
      <c r="B2544" s="159">
        <v>0</v>
      </c>
      <c r="C2544" s="159">
        <v>0</v>
      </c>
      <c r="D2544" s="159">
        <v>0</v>
      </c>
    </row>
    <row r="2545" spans="1:4">
      <c r="A2545" s="167" t="s">
        <v>693</v>
      </c>
      <c r="B2545" s="159">
        <v>0</v>
      </c>
      <c r="C2545" s="159">
        <v>0</v>
      </c>
      <c r="D2545" s="159">
        <v>0</v>
      </c>
    </row>
    <row r="2546" spans="1:4">
      <c r="A2546" s="167" t="s">
        <v>699</v>
      </c>
      <c r="B2546" s="159">
        <v>0</v>
      </c>
      <c r="C2546" s="159">
        <v>0</v>
      </c>
      <c r="D2546" s="159">
        <v>0</v>
      </c>
    </row>
    <row r="2547" spans="1:4">
      <c r="A2547" s="167" t="s">
        <v>700</v>
      </c>
      <c r="B2547" s="159">
        <v>0</v>
      </c>
      <c r="C2547" s="159">
        <v>0</v>
      </c>
      <c r="D2547" s="159">
        <v>0</v>
      </c>
    </row>
    <row r="2548" spans="1:4">
      <c r="A2548" s="167" t="s">
        <v>118</v>
      </c>
      <c r="B2548" s="159">
        <v>0</v>
      </c>
      <c r="C2548" s="159">
        <v>0</v>
      </c>
      <c r="D2548" s="159">
        <v>0</v>
      </c>
    </row>
    <row r="2549" spans="1:4">
      <c r="A2549" s="166" t="s">
        <v>701</v>
      </c>
      <c r="B2549" s="159">
        <v>0</v>
      </c>
      <c r="C2549" s="159">
        <v>0</v>
      </c>
      <c r="D2549" s="159">
        <v>0</v>
      </c>
    </row>
    <row r="2550" spans="1:4">
      <c r="A2550" s="167" t="s">
        <v>114</v>
      </c>
      <c r="B2550" s="159">
        <v>0</v>
      </c>
      <c r="C2550" s="159">
        <v>0</v>
      </c>
      <c r="D2550" s="159">
        <v>0</v>
      </c>
    </row>
    <row r="2551" spans="1:4">
      <c r="A2551" s="167" t="s">
        <v>106</v>
      </c>
      <c r="B2551" s="159">
        <v>0</v>
      </c>
      <c r="C2551" s="159">
        <v>0</v>
      </c>
      <c r="D2551" s="159">
        <v>0</v>
      </c>
    </row>
    <row r="2552" spans="1:4">
      <c r="A2552" s="167" t="s">
        <v>130</v>
      </c>
      <c r="B2552" s="159">
        <v>0</v>
      </c>
      <c r="C2552" s="159">
        <v>0</v>
      </c>
      <c r="D2552" s="159">
        <v>0</v>
      </c>
    </row>
    <row r="2553" spans="1:4">
      <c r="A2553" s="167" t="s">
        <v>109</v>
      </c>
      <c r="B2553" s="159">
        <v>0</v>
      </c>
      <c r="C2553" s="159">
        <v>0</v>
      </c>
      <c r="D2553" s="159">
        <v>0</v>
      </c>
    </row>
    <row r="2554" spans="1:4">
      <c r="A2554" s="167" t="s">
        <v>122</v>
      </c>
      <c r="B2554" s="159">
        <v>0</v>
      </c>
      <c r="C2554" s="159">
        <v>0</v>
      </c>
      <c r="D2554" s="159">
        <v>0</v>
      </c>
    </row>
    <row r="2555" spans="1:4">
      <c r="A2555" s="167" t="s">
        <v>702</v>
      </c>
      <c r="B2555" s="159">
        <v>0</v>
      </c>
      <c r="C2555" s="159">
        <v>0</v>
      </c>
      <c r="D2555" s="159">
        <v>0</v>
      </c>
    </row>
    <row r="2556" spans="1:4">
      <c r="A2556" s="167" t="s">
        <v>110</v>
      </c>
      <c r="B2556" s="159">
        <v>0</v>
      </c>
      <c r="C2556" s="159">
        <v>0</v>
      </c>
      <c r="D2556" s="159">
        <v>0</v>
      </c>
    </row>
    <row r="2557" spans="1:4">
      <c r="A2557" s="167" t="s">
        <v>111</v>
      </c>
      <c r="B2557" s="159">
        <v>0</v>
      </c>
      <c r="C2557" s="159">
        <v>0</v>
      </c>
      <c r="D2557" s="159">
        <v>0</v>
      </c>
    </row>
    <row r="2558" spans="1:4">
      <c r="A2558" s="167" t="s">
        <v>116</v>
      </c>
      <c r="B2558" s="159">
        <v>0</v>
      </c>
      <c r="C2558" s="159">
        <v>0</v>
      </c>
      <c r="D2558" s="159">
        <v>0</v>
      </c>
    </row>
    <row r="2559" spans="1:4">
      <c r="A2559" s="167" t="s">
        <v>117</v>
      </c>
      <c r="B2559" s="159">
        <v>0</v>
      </c>
      <c r="C2559" s="159">
        <v>0</v>
      </c>
      <c r="D2559" s="159">
        <v>0</v>
      </c>
    </row>
    <row r="2560" spans="1:4">
      <c r="A2560" s="167" t="s">
        <v>135</v>
      </c>
      <c r="B2560" s="159">
        <v>0</v>
      </c>
      <c r="C2560" s="159">
        <v>0</v>
      </c>
      <c r="D2560" s="159">
        <v>0</v>
      </c>
    </row>
    <row r="2561" spans="1:4">
      <c r="A2561" s="167" t="s">
        <v>136</v>
      </c>
      <c r="B2561" s="159">
        <v>0</v>
      </c>
      <c r="C2561" s="159">
        <v>0</v>
      </c>
      <c r="D2561" s="159">
        <v>0</v>
      </c>
    </row>
    <row r="2562" spans="1:4">
      <c r="A2562" s="167" t="s">
        <v>703</v>
      </c>
      <c r="B2562" s="159">
        <v>0</v>
      </c>
      <c r="C2562" s="159">
        <v>0</v>
      </c>
      <c r="D2562" s="159">
        <v>0</v>
      </c>
    </row>
    <row r="2563" spans="1:4">
      <c r="A2563" s="166" t="s">
        <v>704</v>
      </c>
      <c r="B2563" s="159">
        <v>0</v>
      </c>
      <c r="C2563" s="159">
        <v>0</v>
      </c>
      <c r="D2563" s="159">
        <v>0</v>
      </c>
    </row>
    <row r="2564" spans="1:4">
      <c r="A2564" s="167" t="s">
        <v>208</v>
      </c>
      <c r="B2564" s="159">
        <v>0</v>
      </c>
      <c r="C2564" s="159">
        <v>0</v>
      </c>
      <c r="D2564" s="159">
        <v>0</v>
      </c>
    </row>
    <row r="2565" spans="1:4">
      <c r="A2565" s="167" t="s">
        <v>109</v>
      </c>
      <c r="B2565" s="159">
        <v>0</v>
      </c>
      <c r="C2565" s="159">
        <v>0</v>
      </c>
      <c r="D2565" s="159">
        <v>0</v>
      </c>
    </row>
    <row r="2566" spans="1:4">
      <c r="A2566" s="167" t="s">
        <v>115</v>
      </c>
      <c r="B2566" s="159">
        <v>0</v>
      </c>
      <c r="C2566" s="159">
        <v>0</v>
      </c>
      <c r="D2566" s="159">
        <v>0</v>
      </c>
    </row>
    <row r="2567" spans="1:4">
      <c r="A2567" s="166" t="s">
        <v>705</v>
      </c>
      <c r="B2567" s="159">
        <v>0</v>
      </c>
      <c r="C2567" s="159">
        <v>0</v>
      </c>
      <c r="D2567" s="159">
        <v>0</v>
      </c>
    </row>
    <row r="2568" spans="1:4">
      <c r="A2568" s="167" t="s">
        <v>210</v>
      </c>
      <c r="B2568" s="159">
        <v>0</v>
      </c>
      <c r="C2568" s="159">
        <v>0</v>
      </c>
      <c r="D2568" s="159">
        <v>0</v>
      </c>
    </row>
    <row r="2569" spans="1:4">
      <c r="A2569" s="167" t="s">
        <v>103</v>
      </c>
      <c r="B2569" s="159">
        <v>0</v>
      </c>
      <c r="C2569" s="159">
        <v>0</v>
      </c>
      <c r="D2569" s="159">
        <v>0</v>
      </c>
    </row>
    <row r="2570" spans="1:4">
      <c r="A2570" s="167" t="s">
        <v>227</v>
      </c>
      <c r="B2570" s="159">
        <v>0</v>
      </c>
      <c r="C2570" s="159">
        <v>0</v>
      </c>
      <c r="D2570" s="159">
        <v>0</v>
      </c>
    </row>
    <row r="2571" spans="1:4">
      <c r="A2571" s="167" t="s">
        <v>211</v>
      </c>
      <c r="B2571" s="159">
        <v>0</v>
      </c>
      <c r="C2571" s="159">
        <v>0</v>
      </c>
      <c r="D2571" s="159">
        <v>0</v>
      </c>
    </row>
    <row r="2572" spans="1:4">
      <c r="A2572" s="167" t="s">
        <v>206</v>
      </c>
      <c r="B2572" s="159">
        <v>0</v>
      </c>
      <c r="C2572" s="159">
        <v>0</v>
      </c>
      <c r="D2572" s="159">
        <v>0</v>
      </c>
    </row>
    <row r="2573" spans="1:4">
      <c r="A2573" s="167" t="s">
        <v>212</v>
      </c>
      <c r="B2573" s="159">
        <v>0</v>
      </c>
      <c r="C2573" s="159">
        <v>0</v>
      </c>
      <c r="D2573" s="159">
        <v>0</v>
      </c>
    </row>
    <row r="2574" spans="1:4">
      <c r="A2574" s="167" t="s">
        <v>150</v>
      </c>
      <c r="B2574" s="159">
        <v>0</v>
      </c>
      <c r="C2574" s="159">
        <v>0</v>
      </c>
      <c r="D2574" s="159">
        <v>0</v>
      </c>
    </row>
    <row r="2575" spans="1:4">
      <c r="A2575" s="167" t="s">
        <v>213</v>
      </c>
      <c r="B2575" s="159">
        <v>0</v>
      </c>
      <c r="C2575" s="159">
        <v>0</v>
      </c>
      <c r="D2575" s="159">
        <v>0</v>
      </c>
    </row>
    <row r="2576" spans="1:4">
      <c r="A2576" s="167" t="s">
        <v>214</v>
      </c>
      <c r="B2576" s="159">
        <v>0</v>
      </c>
      <c r="C2576" s="159">
        <v>0</v>
      </c>
      <c r="D2576" s="159">
        <v>0</v>
      </c>
    </row>
    <row r="2577" spans="1:4">
      <c r="A2577" s="167" t="s">
        <v>208</v>
      </c>
      <c r="B2577" s="159">
        <v>0</v>
      </c>
      <c r="C2577" s="159">
        <v>0</v>
      </c>
      <c r="D2577" s="159">
        <v>0</v>
      </c>
    </row>
    <row r="2578" spans="1:4">
      <c r="A2578" s="167" t="s">
        <v>114</v>
      </c>
      <c r="B2578" s="159">
        <v>0</v>
      </c>
      <c r="C2578" s="159">
        <v>0</v>
      </c>
      <c r="D2578" s="159">
        <v>0</v>
      </c>
    </row>
    <row r="2579" spans="1:4">
      <c r="A2579" s="167" t="s">
        <v>106</v>
      </c>
      <c r="B2579" s="159">
        <v>0</v>
      </c>
      <c r="C2579" s="159">
        <v>0</v>
      </c>
      <c r="D2579" s="159">
        <v>0</v>
      </c>
    </row>
    <row r="2580" spans="1:4">
      <c r="A2580" s="167" t="s">
        <v>215</v>
      </c>
      <c r="B2580" s="159">
        <v>0</v>
      </c>
      <c r="C2580" s="159">
        <v>0</v>
      </c>
      <c r="D2580" s="159">
        <v>0</v>
      </c>
    </row>
    <row r="2581" spans="1:4">
      <c r="A2581" s="167" t="s">
        <v>107</v>
      </c>
      <c r="B2581" s="159">
        <v>0</v>
      </c>
      <c r="C2581" s="159">
        <v>0</v>
      </c>
      <c r="D2581" s="159">
        <v>0</v>
      </c>
    </row>
    <row r="2582" spans="1:4">
      <c r="A2582" s="167" t="s">
        <v>152</v>
      </c>
      <c r="B2582" s="159">
        <v>0</v>
      </c>
      <c r="C2582" s="159">
        <v>0</v>
      </c>
      <c r="D2582" s="159">
        <v>0</v>
      </c>
    </row>
    <row r="2583" spans="1:4">
      <c r="A2583" s="167" t="s">
        <v>216</v>
      </c>
      <c r="B2583" s="159">
        <v>0</v>
      </c>
      <c r="C2583" s="159">
        <v>0</v>
      </c>
      <c r="D2583" s="159">
        <v>0</v>
      </c>
    </row>
    <row r="2584" spans="1:4">
      <c r="A2584" s="167" t="s">
        <v>231</v>
      </c>
      <c r="B2584" s="159">
        <v>0</v>
      </c>
      <c r="C2584" s="159">
        <v>0</v>
      </c>
      <c r="D2584" s="159">
        <v>0</v>
      </c>
    </row>
    <row r="2585" spans="1:4">
      <c r="A2585" s="167" t="s">
        <v>217</v>
      </c>
      <c r="B2585" s="159">
        <v>0</v>
      </c>
      <c r="C2585" s="159">
        <v>0</v>
      </c>
      <c r="D2585" s="159">
        <v>0</v>
      </c>
    </row>
    <row r="2586" spans="1:4">
      <c r="A2586" s="167" t="s">
        <v>194</v>
      </c>
      <c r="B2586" s="159">
        <v>0</v>
      </c>
      <c r="C2586" s="159">
        <v>0</v>
      </c>
      <c r="D2586" s="159">
        <v>0</v>
      </c>
    </row>
    <row r="2587" spans="1:4">
      <c r="A2587" s="167" t="s">
        <v>232</v>
      </c>
      <c r="B2587" s="159">
        <v>0</v>
      </c>
      <c r="C2587" s="159">
        <v>0</v>
      </c>
      <c r="D2587" s="159">
        <v>0</v>
      </c>
    </row>
    <row r="2588" spans="1:4">
      <c r="A2588" s="167" t="s">
        <v>120</v>
      </c>
      <c r="B2588" s="159">
        <v>0</v>
      </c>
      <c r="C2588" s="159">
        <v>0</v>
      </c>
      <c r="D2588" s="159">
        <v>0</v>
      </c>
    </row>
    <row r="2589" spans="1:4">
      <c r="A2589" s="167" t="s">
        <v>131</v>
      </c>
      <c r="B2589" s="159">
        <v>0</v>
      </c>
      <c r="C2589" s="159">
        <v>0</v>
      </c>
      <c r="D2589" s="159">
        <v>0</v>
      </c>
    </row>
    <row r="2590" spans="1:4">
      <c r="A2590" s="167" t="s">
        <v>241</v>
      </c>
      <c r="B2590" s="159">
        <v>0</v>
      </c>
      <c r="C2590" s="159">
        <v>0</v>
      </c>
      <c r="D2590" s="159">
        <v>0</v>
      </c>
    </row>
    <row r="2591" spans="1:4">
      <c r="A2591" s="167" t="s">
        <v>158</v>
      </c>
      <c r="B2591" s="159">
        <v>0</v>
      </c>
      <c r="C2591" s="159">
        <v>0</v>
      </c>
      <c r="D2591" s="159">
        <v>0</v>
      </c>
    </row>
    <row r="2592" spans="1:4">
      <c r="A2592" s="167" t="s">
        <v>109</v>
      </c>
      <c r="B2592" s="159">
        <v>0</v>
      </c>
      <c r="C2592" s="159">
        <v>0</v>
      </c>
      <c r="D2592" s="159">
        <v>0</v>
      </c>
    </row>
    <row r="2593" spans="1:4">
      <c r="A2593" s="167" t="s">
        <v>121</v>
      </c>
      <c r="B2593" s="159">
        <v>0</v>
      </c>
      <c r="C2593" s="159">
        <v>0</v>
      </c>
      <c r="D2593" s="159">
        <v>0</v>
      </c>
    </row>
    <row r="2594" spans="1:4">
      <c r="A2594" s="167" t="s">
        <v>159</v>
      </c>
      <c r="B2594" s="159">
        <v>0</v>
      </c>
      <c r="C2594" s="159">
        <v>0</v>
      </c>
      <c r="D2594" s="159">
        <v>0</v>
      </c>
    </row>
    <row r="2595" spans="1:4">
      <c r="A2595" s="167" t="s">
        <v>122</v>
      </c>
      <c r="B2595" s="159">
        <v>0</v>
      </c>
      <c r="C2595" s="159">
        <v>0</v>
      </c>
      <c r="D2595" s="159">
        <v>0</v>
      </c>
    </row>
    <row r="2596" spans="1:4">
      <c r="A2596" s="167" t="s">
        <v>218</v>
      </c>
      <c r="B2596" s="159">
        <v>0</v>
      </c>
      <c r="C2596" s="159">
        <v>0</v>
      </c>
      <c r="D2596" s="159">
        <v>0</v>
      </c>
    </row>
    <row r="2597" spans="1:4">
      <c r="A2597" s="167" t="s">
        <v>219</v>
      </c>
      <c r="B2597" s="159">
        <v>0</v>
      </c>
      <c r="C2597" s="159">
        <v>0</v>
      </c>
      <c r="D2597" s="159">
        <v>0</v>
      </c>
    </row>
    <row r="2598" spans="1:4">
      <c r="A2598" s="167" t="s">
        <v>201</v>
      </c>
      <c r="B2598" s="159">
        <v>0</v>
      </c>
      <c r="C2598" s="159">
        <v>0</v>
      </c>
      <c r="D2598" s="159">
        <v>0</v>
      </c>
    </row>
    <row r="2599" spans="1:4">
      <c r="A2599" s="167" t="s">
        <v>115</v>
      </c>
      <c r="B2599" s="159">
        <v>0</v>
      </c>
      <c r="C2599" s="159">
        <v>0</v>
      </c>
      <c r="D2599" s="159">
        <v>0</v>
      </c>
    </row>
    <row r="2600" spans="1:4">
      <c r="A2600" s="167" t="s">
        <v>110</v>
      </c>
      <c r="B2600" s="159">
        <v>0</v>
      </c>
      <c r="C2600" s="159">
        <v>0</v>
      </c>
      <c r="D2600" s="159">
        <v>0</v>
      </c>
    </row>
    <row r="2601" spans="1:4">
      <c r="A2601" s="167" t="s">
        <v>111</v>
      </c>
      <c r="B2601" s="159">
        <v>0</v>
      </c>
      <c r="C2601" s="159">
        <v>0</v>
      </c>
      <c r="D2601" s="159">
        <v>0</v>
      </c>
    </row>
    <row r="2602" spans="1:4">
      <c r="A2602" s="167" t="s">
        <v>116</v>
      </c>
      <c r="B2602" s="159">
        <v>0</v>
      </c>
      <c r="C2602" s="159">
        <v>0</v>
      </c>
      <c r="D2602" s="159">
        <v>0</v>
      </c>
    </row>
    <row r="2603" spans="1:4">
      <c r="A2603" s="167" t="s">
        <v>117</v>
      </c>
      <c r="B2603" s="159">
        <v>0</v>
      </c>
      <c r="C2603" s="159">
        <v>0</v>
      </c>
      <c r="D2603" s="159">
        <v>0</v>
      </c>
    </row>
    <row r="2604" spans="1:4">
      <c r="A2604" s="167" t="s">
        <v>135</v>
      </c>
      <c r="B2604" s="159">
        <v>0</v>
      </c>
      <c r="C2604" s="159">
        <v>0</v>
      </c>
      <c r="D2604" s="159">
        <v>0</v>
      </c>
    </row>
    <row r="2605" spans="1:4">
      <c r="A2605" s="167" t="s">
        <v>112</v>
      </c>
      <c r="B2605" s="159">
        <v>0</v>
      </c>
      <c r="C2605" s="159">
        <v>0</v>
      </c>
      <c r="D2605" s="159">
        <v>0</v>
      </c>
    </row>
    <row r="2606" spans="1:4">
      <c r="A2606" s="167" t="s">
        <v>136</v>
      </c>
      <c r="B2606" s="159">
        <v>0</v>
      </c>
      <c r="C2606" s="159">
        <v>0</v>
      </c>
      <c r="D2606" s="159">
        <v>0</v>
      </c>
    </row>
    <row r="2607" spans="1:4">
      <c r="A2607" s="167" t="s">
        <v>137</v>
      </c>
      <c r="B2607" s="159">
        <v>0</v>
      </c>
      <c r="C2607" s="159">
        <v>0</v>
      </c>
      <c r="D2607" s="159">
        <v>0</v>
      </c>
    </row>
    <row r="2608" spans="1:4">
      <c r="A2608" s="167" t="s">
        <v>138</v>
      </c>
      <c r="B2608" s="159">
        <v>0</v>
      </c>
      <c r="C2608" s="159">
        <v>0</v>
      </c>
      <c r="D2608" s="159">
        <v>0</v>
      </c>
    </row>
    <row r="2609" spans="1:4">
      <c r="A2609" s="167" t="s">
        <v>220</v>
      </c>
      <c r="B2609" s="159">
        <v>0</v>
      </c>
      <c r="C2609" s="159">
        <v>0</v>
      </c>
      <c r="D2609" s="159">
        <v>0</v>
      </c>
    </row>
    <row r="2610" spans="1:4">
      <c r="A2610" s="167" t="s">
        <v>221</v>
      </c>
      <c r="B2610" s="159">
        <v>0</v>
      </c>
      <c r="C2610" s="159">
        <v>0</v>
      </c>
      <c r="D2610" s="159">
        <v>0</v>
      </c>
    </row>
    <row r="2611" spans="1:4">
      <c r="A2611" s="166" t="s">
        <v>706</v>
      </c>
      <c r="B2611" s="159">
        <v>28304.839999999997</v>
      </c>
      <c r="C2611" s="159">
        <v>-825.18490747039993</v>
      </c>
      <c r="D2611" s="159">
        <v>29130.024907470397</v>
      </c>
    </row>
    <row r="2612" spans="1:4">
      <c r="A2612" s="167" t="s">
        <v>114</v>
      </c>
      <c r="B2612" s="159">
        <v>0</v>
      </c>
      <c r="C2612" s="159">
        <v>0</v>
      </c>
      <c r="D2612" s="159">
        <v>0</v>
      </c>
    </row>
    <row r="2613" spans="1:4">
      <c r="A2613" s="167" t="s">
        <v>106</v>
      </c>
      <c r="B2613" s="159">
        <v>0</v>
      </c>
      <c r="C2613" s="159">
        <v>0</v>
      </c>
      <c r="D2613" s="159">
        <v>0</v>
      </c>
    </row>
    <row r="2614" spans="1:4">
      <c r="A2614" s="167" t="s">
        <v>130</v>
      </c>
      <c r="B2614" s="159">
        <v>28304.839999999997</v>
      </c>
      <c r="C2614" s="159">
        <v>-825.18490747039993</v>
      </c>
      <c r="D2614" s="159">
        <v>29130.024907470397</v>
      </c>
    </row>
    <row r="2615" spans="1:4">
      <c r="A2615" s="167" t="s">
        <v>109</v>
      </c>
      <c r="B2615" s="159">
        <v>0</v>
      </c>
      <c r="C2615" s="159">
        <v>0</v>
      </c>
      <c r="D2615" s="159">
        <v>0</v>
      </c>
    </row>
    <row r="2616" spans="1:4">
      <c r="A2616" s="167" t="s">
        <v>122</v>
      </c>
      <c r="B2616" s="159">
        <v>0</v>
      </c>
      <c r="C2616" s="159">
        <v>0</v>
      </c>
      <c r="D2616" s="159">
        <v>0</v>
      </c>
    </row>
    <row r="2617" spans="1:4">
      <c r="A2617" s="167" t="s">
        <v>110</v>
      </c>
      <c r="B2617" s="159">
        <v>0</v>
      </c>
      <c r="C2617" s="159">
        <v>0</v>
      </c>
      <c r="D2617" s="159">
        <v>0</v>
      </c>
    </row>
    <row r="2618" spans="1:4">
      <c r="A2618" s="167" t="s">
        <v>111</v>
      </c>
      <c r="B2618" s="159">
        <v>0</v>
      </c>
      <c r="C2618" s="159">
        <v>0</v>
      </c>
      <c r="D2618" s="159">
        <v>0</v>
      </c>
    </row>
    <row r="2619" spans="1:4">
      <c r="A2619" s="167" t="s">
        <v>116</v>
      </c>
      <c r="B2619" s="159">
        <v>0</v>
      </c>
      <c r="C2619" s="159">
        <v>0</v>
      </c>
      <c r="D2619" s="159">
        <v>0</v>
      </c>
    </row>
    <row r="2620" spans="1:4">
      <c r="A2620" s="167" t="s">
        <v>117</v>
      </c>
      <c r="B2620" s="159">
        <v>0</v>
      </c>
      <c r="C2620" s="159">
        <v>0</v>
      </c>
      <c r="D2620" s="159">
        <v>0</v>
      </c>
    </row>
    <row r="2621" spans="1:4">
      <c r="A2621" s="167" t="s">
        <v>135</v>
      </c>
      <c r="B2621" s="159">
        <v>0</v>
      </c>
      <c r="C2621" s="159">
        <v>0</v>
      </c>
      <c r="D2621" s="159">
        <v>0</v>
      </c>
    </row>
    <row r="2622" spans="1:4">
      <c r="A2622" s="167" t="s">
        <v>112</v>
      </c>
      <c r="B2622" s="159">
        <v>0</v>
      </c>
      <c r="C2622" s="159">
        <v>0</v>
      </c>
      <c r="D2622" s="159">
        <v>0</v>
      </c>
    </row>
    <row r="2623" spans="1:4">
      <c r="A2623" s="167" t="s">
        <v>136</v>
      </c>
      <c r="B2623" s="159">
        <v>0</v>
      </c>
      <c r="C2623" s="159">
        <v>0</v>
      </c>
      <c r="D2623" s="159">
        <v>0</v>
      </c>
    </row>
    <row r="2624" spans="1:4">
      <c r="A2624" s="167" t="s">
        <v>220</v>
      </c>
      <c r="B2624" s="159">
        <v>0</v>
      </c>
      <c r="C2624" s="159">
        <v>0</v>
      </c>
      <c r="D2624" s="159">
        <v>0</v>
      </c>
    </row>
    <row r="2625" spans="1:4">
      <c r="A2625" s="167" t="s">
        <v>703</v>
      </c>
      <c r="B2625" s="159">
        <v>0</v>
      </c>
      <c r="C2625" s="159">
        <v>0</v>
      </c>
      <c r="D2625" s="159">
        <v>0</v>
      </c>
    </row>
    <row r="2626" spans="1:4">
      <c r="A2626" s="167" t="s">
        <v>118</v>
      </c>
      <c r="B2626" s="159">
        <v>0</v>
      </c>
      <c r="C2626" s="159">
        <v>0</v>
      </c>
      <c r="D2626" s="159">
        <v>0</v>
      </c>
    </row>
    <row r="2627" spans="1:4">
      <c r="A2627" s="166" t="s">
        <v>707</v>
      </c>
      <c r="B2627" s="159">
        <v>0</v>
      </c>
      <c r="C2627" s="159">
        <v>0</v>
      </c>
      <c r="D2627" s="159">
        <v>0</v>
      </c>
    </row>
    <row r="2628" spans="1:4">
      <c r="A2628" s="167" t="s">
        <v>114</v>
      </c>
      <c r="B2628" s="159">
        <v>0</v>
      </c>
      <c r="C2628" s="159">
        <v>0</v>
      </c>
      <c r="D2628" s="159">
        <v>0</v>
      </c>
    </row>
    <row r="2629" spans="1:4">
      <c r="A2629" s="167" t="s">
        <v>128</v>
      </c>
      <c r="B2629" s="159">
        <v>0</v>
      </c>
      <c r="C2629" s="159">
        <v>0</v>
      </c>
      <c r="D2629" s="159">
        <v>0</v>
      </c>
    </row>
    <row r="2630" spans="1:4">
      <c r="A2630" s="167" t="s">
        <v>106</v>
      </c>
      <c r="B2630" s="159">
        <v>0</v>
      </c>
      <c r="C2630" s="159">
        <v>0</v>
      </c>
      <c r="D2630" s="159">
        <v>0</v>
      </c>
    </row>
    <row r="2631" spans="1:4">
      <c r="A2631" s="167" t="s">
        <v>107</v>
      </c>
      <c r="B2631" s="159">
        <v>0</v>
      </c>
      <c r="C2631" s="159">
        <v>0</v>
      </c>
      <c r="D2631" s="159">
        <v>0</v>
      </c>
    </row>
    <row r="2632" spans="1:4">
      <c r="A2632" s="167" t="s">
        <v>131</v>
      </c>
      <c r="B2632" s="159">
        <v>0</v>
      </c>
      <c r="C2632" s="159">
        <v>0</v>
      </c>
      <c r="D2632" s="159">
        <v>0</v>
      </c>
    </row>
    <row r="2633" spans="1:4">
      <c r="A2633" s="167" t="s">
        <v>109</v>
      </c>
      <c r="B2633" s="159">
        <v>0</v>
      </c>
      <c r="C2633" s="159">
        <v>0</v>
      </c>
      <c r="D2633" s="159">
        <v>0</v>
      </c>
    </row>
    <row r="2634" spans="1:4">
      <c r="A2634" s="167" t="s">
        <v>122</v>
      </c>
      <c r="B2634" s="159">
        <v>0</v>
      </c>
      <c r="C2634" s="159">
        <v>0</v>
      </c>
      <c r="D2634" s="159">
        <v>0</v>
      </c>
    </row>
    <row r="2635" spans="1:4">
      <c r="A2635" s="167" t="s">
        <v>219</v>
      </c>
      <c r="B2635" s="159">
        <v>0</v>
      </c>
      <c r="C2635" s="159">
        <v>0</v>
      </c>
      <c r="D2635" s="159">
        <v>0</v>
      </c>
    </row>
    <row r="2636" spans="1:4">
      <c r="A2636" s="167" t="s">
        <v>692</v>
      </c>
      <c r="B2636" s="159">
        <v>0</v>
      </c>
      <c r="C2636" s="159">
        <v>0</v>
      </c>
      <c r="D2636" s="159">
        <v>0</v>
      </c>
    </row>
    <row r="2637" spans="1:4">
      <c r="A2637" s="166" t="s">
        <v>708</v>
      </c>
      <c r="B2637" s="159">
        <v>28577.02</v>
      </c>
      <c r="C2637" s="159">
        <v>-519.78998871179999</v>
      </c>
      <c r="D2637" s="159">
        <v>29096.809988711801</v>
      </c>
    </row>
    <row r="2638" spans="1:4">
      <c r="A2638" s="167" t="s">
        <v>114</v>
      </c>
      <c r="B2638" s="159">
        <v>0</v>
      </c>
      <c r="C2638" s="159">
        <v>0</v>
      </c>
      <c r="D2638" s="159">
        <v>0</v>
      </c>
    </row>
    <row r="2639" spans="1:4">
      <c r="A2639" s="167" t="s">
        <v>106</v>
      </c>
      <c r="B2639" s="159">
        <v>0</v>
      </c>
      <c r="C2639" s="159">
        <v>0</v>
      </c>
      <c r="D2639" s="159">
        <v>0</v>
      </c>
    </row>
    <row r="2640" spans="1:4">
      <c r="A2640" s="167" t="s">
        <v>130</v>
      </c>
      <c r="B2640" s="159">
        <v>28577.02</v>
      </c>
      <c r="C2640" s="159">
        <v>-519.78998871179999</v>
      </c>
      <c r="D2640" s="159">
        <v>29096.809988711801</v>
      </c>
    </row>
    <row r="2641" spans="1:4">
      <c r="A2641" s="167" t="s">
        <v>109</v>
      </c>
      <c r="B2641" s="159">
        <v>0</v>
      </c>
      <c r="C2641" s="159">
        <v>0</v>
      </c>
      <c r="D2641" s="159">
        <v>0</v>
      </c>
    </row>
    <row r="2642" spans="1:4">
      <c r="A2642" s="167" t="s">
        <v>122</v>
      </c>
      <c r="B2642" s="159">
        <v>0</v>
      </c>
      <c r="C2642" s="159">
        <v>0</v>
      </c>
      <c r="D2642" s="159">
        <v>0</v>
      </c>
    </row>
    <row r="2643" spans="1:4">
      <c r="A2643" s="167" t="s">
        <v>135</v>
      </c>
      <c r="B2643" s="159">
        <v>0</v>
      </c>
      <c r="C2643" s="159">
        <v>0</v>
      </c>
      <c r="D2643" s="159">
        <v>0</v>
      </c>
    </row>
    <row r="2644" spans="1:4">
      <c r="A2644" s="166" t="s">
        <v>709</v>
      </c>
      <c r="B2644" s="159">
        <v>0</v>
      </c>
      <c r="C2644" s="159">
        <v>0</v>
      </c>
      <c r="D2644" s="159">
        <v>0</v>
      </c>
    </row>
    <row r="2645" spans="1:4">
      <c r="A2645" s="167" t="s">
        <v>103</v>
      </c>
      <c r="B2645" s="159">
        <v>0</v>
      </c>
      <c r="C2645" s="159">
        <v>0</v>
      </c>
      <c r="D2645" s="159">
        <v>0</v>
      </c>
    </row>
    <row r="2646" spans="1:4">
      <c r="A2646" s="167" t="s">
        <v>124</v>
      </c>
      <c r="B2646" s="159">
        <v>0</v>
      </c>
      <c r="C2646" s="159">
        <v>0</v>
      </c>
      <c r="D2646" s="159">
        <v>0</v>
      </c>
    </row>
    <row r="2647" spans="1:4">
      <c r="A2647" s="167" t="s">
        <v>212</v>
      </c>
      <c r="B2647" s="159">
        <v>0</v>
      </c>
      <c r="C2647" s="159">
        <v>0</v>
      </c>
      <c r="D2647" s="159">
        <v>0</v>
      </c>
    </row>
    <row r="2648" spans="1:4">
      <c r="A2648" s="167" t="s">
        <v>192</v>
      </c>
      <c r="B2648" s="159">
        <v>0</v>
      </c>
      <c r="C2648" s="159">
        <v>0</v>
      </c>
      <c r="D2648" s="159">
        <v>0</v>
      </c>
    </row>
    <row r="2649" spans="1:4">
      <c r="A2649" s="167" t="s">
        <v>208</v>
      </c>
      <c r="B2649" s="159">
        <v>0</v>
      </c>
      <c r="C2649" s="159">
        <v>0</v>
      </c>
      <c r="D2649" s="159">
        <v>0</v>
      </c>
    </row>
    <row r="2650" spans="1:4">
      <c r="A2650" s="167" t="s">
        <v>127</v>
      </c>
      <c r="B2650" s="159">
        <v>0</v>
      </c>
      <c r="C2650" s="159">
        <v>0</v>
      </c>
      <c r="D2650" s="159">
        <v>0</v>
      </c>
    </row>
    <row r="2651" spans="1:4">
      <c r="A2651" s="167" t="s">
        <v>114</v>
      </c>
      <c r="B2651" s="159">
        <v>0</v>
      </c>
      <c r="C2651" s="159">
        <v>0</v>
      </c>
      <c r="D2651" s="159">
        <v>0</v>
      </c>
    </row>
    <row r="2652" spans="1:4">
      <c r="A2652" s="167" t="s">
        <v>224</v>
      </c>
      <c r="B2652" s="159">
        <v>0</v>
      </c>
      <c r="C2652" s="159">
        <v>0</v>
      </c>
      <c r="D2652" s="159">
        <v>0</v>
      </c>
    </row>
    <row r="2653" spans="1:4">
      <c r="A2653" s="167" t="s">
        <v>106</v>
      </c>
      <c r="B2653" s="159">
        <v>0</v>
      </c>
      <c r="C2653" s="159">
        <v>0</v>
      </c>
      <c r="D2653" s="159">
        <v>0</v>
      </c>
    </row>
    <row r="2654" spans="1:4">
      <c r="A2654" s="167" t="s">
        <v>151</v>
      </c>
      <c r="B2654" s="159">
        <v>0</v>
      </c>
      <c r="C2654" s="159">
        <v>0</v>
      </c>
      <c r="D2654" s="159">
        <v>0</v>
      </c>
    </row>
    <row r="2655" spans="1:4">
      <c r="A2655" s="167" t="s">
        <v>193</v>
      </c>
      <c r="B2655" s="159">
        <v>0</v>
      </c>
      <c r="C2655" s="159">
        <v>0</v>
      </c>
      <c r="D2655" s="159">
        <v>0</v>
      </c>
    </row>
    <row r="2656" spans="1:4">
      <c r="A2656" s="167" t="s">
        <v>228</v>
      </c>
      <c r="B2656" s="159">
        <v>0</v>
      </c>
      <c r="C2656" s="159">
        <v>0</v>
      </c>
      <c r="D2656" s="159">
        <v>0</v>
      </c>
    </row>
    <row r="2657" spans="1:4">
      <c r="A2657" s="167" t="s">
        <v>107</v>
      </c>
      <c r="B2657" s="159">
        <v>0</v>
      </c>
      <c r="C2657" s="159">
        <v>0</v>
      </c>
      <c r="D2657" s="159">
        <v>0</v>
      </c>
    </row>
    <row r="2658" spans="1:4">
      <c r="A2658" s="167" t="s">
        <v>108</v>
      </c>
      <c r="B2658" s="159">
        <v>0</v>
      </c>
      <c r="C2658" s="159">
        <v>0</v>
      </c>
      <c r="D2658" s="159">
        <v>0</v>
      </c>
    </row>
    <row r="2659" spans="1:4">
      <c r="A2659" s="167" t="s">
        <v>153</v>
      </c>
      <c r="B2659" s="159">
        <v>0</v>
      </c>
      <c r="C2659" s="159">
        <v>0</v>
      </c>
      <c r="D2659" s="159">
        <v>0</v>
      </c>
    </row>
    <row r="2660" spans="1:4">
      <c r="A2660" s="167" t="s">
        <v>131</v>
      </c>
      <c r="B2660" s="159">
        <v>0</v>
      </c>
      <c r="C2660" s="159">
        <v>0</v>
      </c>
      <c r="D2660" s="159">
        <v>0</v>
      </c>
    </row>
    <row r="2661" spans="1:4">
      <c r="A2661" s="167" t="s">
        <v>155</v>
      </c>
      <c r="B2661" s="159">
        <v>0</v>
      </c>
      <c r="C2661" s="159">
        <v>0</v>
      </c>
      <c r="D2661" s="159">
        <v>0</v>
      </c>
    </row>
    <row r="2662" spans="1:4">
      <c r="A2662" s="167" t="s">
        <v>156</v>
      </c>
      <c r="B2662" s="159">
        <v>0</v>
      </c>
      <c r="C2662" s="159">
        <v>0</v>
      </c>
      <c r="D2662" s="159">
        <v>0</v>
      </c>
    </row>
    <row r="2663" spans="1:4">
      <c r="A2663" s="167" t="s">
        <v>157</v>
      </c>
      <c r="B2663" s="159">
        <v>0</v>
      </c>
      <c r="C2663" s="159">
        <v>0</v>
      </c>
      <c r="D2663" s="159">
        <v>0</v>
      </c>
    </row>
    <row r="2664" spans="1:4">
      <c r="A2664" s="167" t="s">
        <v>158</v>
      </c>
      <c r="B2664" s="159">
        <v>0</v>
      </c>
      <c r="C2664" s="159">
        <v>0</v>
      </c>
      <c r="D2664" s="159">
        <v>0</v>
      </c>
    </row>
    <row r="2665" spans="1:4">
      <c r="A2665" s="167" t="s">
        <v>197</v>
      </c>
      <c r="B2665" s="159">
        <v>0</v>
      </c>
      <c r="C2665" s="159">
        <v>0</v>
      </c>
      <c r="D2665" s="159">
        <v>0</v>
      </c>
    </row>
    <row r="2666" spans="1:4">
      <c r="A2666" s="167" t="s">
        <v>109</v>
      </c>
      <c r="B2666" s="159">
        <v>0</v>
      </c>
      <c r="C2666" s="159">
        <v>0</v>
      </c>
      <c r="D2666" s="159">
        <v>0</v>
      </c>
    </row>
    <row r="2667" spans="1:4">
      <c r="A2667" s="167" t="s">
        <v>121</v>
      </c>
      <c r="B2667" s="159">
        <v>0</v>
      </c>
      <c r="C2667" s="159">
        <v>0</v>
      </c>
      <c r="D2667" s="159">
        <v>0</v>
      </c>
    </row>
    <row r="2668" spans="1:4">
      <c r="A2668" s="167" t="s">
        <v>122</v>
      </c>
      <c r="B2668" s="159">
        <v>0</v>
      </c>
      <c r="C2668" s="159">
        <v>0</v>
      </c>
      <c r="D2668" s="159">
        <v>0</v>
      </c>
    </row>
    <row r="2669" spans="1:4">
      <c r="A2669" s="167" t="s">
        <v>201</v>
      </c>
      <c r="B2669" s="159">
        <v>0</v>
      </c>
      <c r="C2669" s="159">
        <v>0</v>
      </c>
      <c r="D2669" s="159">
        <v>0</v>
      </c>
    </row>
    <row r="2670" spans="1:4">
      <c r="A2670" s="167" t="s">
        <v>115</v>
      </c>
      <c r="B2670" s="159">
        <v>0</v>
      </c>
      <c r="C2670" s="159">
        <v>0</v>
      </c>
      <c r="D2670" s="159">
        <v>0</v>
      </c>
    </row>
    <row r="2671" spans="1:4">
      <c r="A2671" s="167" t="s">
        <v>116</v>
      </c>
      <c r="B2671" s="159">
        <v>0</v>
      </c>
      <c r="C2671" s="159">
        <v>0</v>
      </c>
      <c r="D2671" s="159">
        <v>0</v>
      </c>
    </row>
    <row r="2672" spans="1:4">
      <c r="A2672" s="167" t="s">
        <v>117</v>
      </c>
      <c r="B2672" s="159">
        <v>0</v>
      </c>
      <c r="C2672" s="159">
        <v>0</v>
      </c>
      <c r="D2672" s="159">
        <v>0</v>
      </c>
    </row>
    <row r="2673" spans="1:4">
      <c r="A2673" s="167" t="s">
        <v>135</v>
      </c>
      <c r="B2673" s="159">
        <v>0</v>
      </c>
      <c r="C2673" s="159">
        <v>0</v>
      </c>
      <c r="D2673" s="159">
        <v>0</v>
      </c>
    </row>
    <row r="2674" spans="1:4">
      <c r="A2674" s="167" t="s">
        <v>112</v>
      </c>
      <c r="B2674" s="159">
        <v>0</v>
      </c>
      <c r="C2674" s="159">
        <v>0</v>
      </c>
      <c r="D2674" s="159">
        <v>0</v>
      </c>
    </row>
    <row r="2675" spans="1:4">
      <c r="A2675" s="167" t="s">
        <v>221</v>
      </c>
      <c r="B2675" s="159">
        <v>0</v>
      </c>
      <c r="C2675" s="159">
        <v>0</v>
      </c>
      <c r="D2675" s="159">
        <v>0</v>
      </c>
    </row>
    <row r="2676" spans="1:4">
      <c r="A2676" s="167" t="s">
        <v>693</v>
      </c>
      <c r="B2676" s="159">
        <v>0</v>
      </c>
      <c r="C2676" s="159">
        <v>0</v>
      </c>
      <c r="D2676" s="159">
        <v>0</v>
      </c>
    </row>
    <row r="2677" spans="1:4">
      <c r="A2677" s="166" t="s">
        <v>710</v>
      </c>
      <c r="B2677" s="159">
        <v>0</v>
      </c>
      <c r="C2677" s="159">
        <v>0</v>
      </c>
      <c r="D2677" s="159">
        <v>0</v>
      </c>
    </row>
    <row r="2678" spans="1:4">
      <c r="A2678" s="167" t="s">
        <v>103</v>
      </c>
      <c r="B2678" s="159">
        <v>0</v>
      </c>
      <c r="C2678" s="159">
        <v>0</v>
      </c>
      <c r="D2678" s="159">
        <v>0</v>
      </c>
    </row>
    <row r="2679" spans="1:4">
      <c r="A2679" s="167" t="s">
        <v>206</v>
      </c>
      <c r="B2679" s="159">
        <v>0</v>
      </c>
      <c r="C2679" s="159">
        <v>0</v>
      </c>
      <c r="D2679" s="159">
        <v>0</v>
      </c>
    </row>
    <row r="2680" spans="1:4">
      <c r="A2680" s="167" t="s">
        <v>105</v>
      </c>
      <c r="B2680" s="159">
        <v>0</v>
      </c>
      <c r="C2680" s="159">
        <v>0</v>
      </c>
      <c r="D2680" s="159">
        <v>0</v>
      </c>
    </row>
    <row r="2681" spans="1:4">
      <c r="A2681" s="167" t="s">
        <v>150</v>
      </c>
      <c r="B2681" s="159">
        <v>0</v>
      </c>
      <c r="C2681" s="159">
        <v>0</v>
      </c>
      <c r="D2681" s="159">
        <v>0</v>
      </c>
    </row>
    <row r="2682" spans="1:4">
      <c r="A2682" s="167" t="s">
        <v>106</v>
      </c>
      <c r="B2682" s="159">
        <v>0</v>
      </c>
      <c r="C2682" s="159">
        <v>0</v>
      </c>
      <c r="D2682" s="159">
        <v>0</v>
      </c>
    </row>
    <row r="2683" spans="1:4">
      <c r="A2683" s="167" t="s">
        <v>215</v>
      </c>
      <c r="B2683" s="159">
        <v>0</v>
      </c>
      <c r="C2683" s="159">
        <v>0</v>
      </c>
      <c r="D2683" s="159">
        <v>0</v>
      </c>
    </row>
    <row r="2684" spans="1:4">
      <c r="A2684" s="167" t="s">
        <v>131</v>
      </c>
      <c r="B2684" s="159">
        <v>0</v>
      </c>
      <c r="C2684" s="159">
        <v>0</v>
      </c>
      <c r="D2684" s="159">
        <v>0</v>
      </c>
    </row>
    <row r="2685" spans="1:4">
      <c r="A2685" s="167" t="s">
        <v>158</v>
      </c>
      <c r="B2685" s="159">
        <v>0</v>
      </c>
      <c r="C2685" s="159">
        <v>0</v>
      </c>
      <c r="D2685" s="159">
        <v>0</v>
      </c>
    </row>
    <row r="2686" spans="1:4">
      <c r="A2686" s="167" t="s">
        <v>109</v>
      </c>
      <c r="B2686" s="159">
        <v>0</v>
      </c>
      <c r="C2686" s="159">
        <v>0</v>
      </c>
      <c r="D2686" s="159">
        <v>0</v>
      </c>
    </row>
    <row r="2687" spans="1:4">
      <c r="A2687" s="167" t="s">
        <v>121</v>
      </c>
      <c r="B2687" s="159">
        <v>0</v>
      </c>
      <c r="C2687" s="159">
        <v>0</v>
      </c>
      <c r="D2687" s="159">
        <v>0</v>
      </c>
    </row>
    <row r="2688" spans="1:4">
      <c r="A2688" s="167" t="s">
        <v>159</v>
      </c>
      <c r="B2688" s="159">
        <v>0</v>
      </c>
      <c r="C2688" s="159">
        <v>0</v>
      </c>
      <c r="D2688" s="159">
        <v>0</v>
      </c>
    </row>
    <row r="2689" spans="1:4">
      <c r="A2689" s="167" t="s">
        <v>115</v>
      </c>
      <c r="B2689" s="159">
        <v>0</v>
      </c>
      <c r="C2689" s="159">
        <v>0</v>
      </c>
      <c r="D2689" s="159">
        <v>0</v>
      </c>
    </row>
    <row r="2690" spans="1:4">
      <c r="A2690" s="167" t="s">
        <v>693</v>
      </c>
      <c r="B2690" s="159">
        <v>0</v>
      </c>
      <c r="C2690" s="159">
        <v>0</v>
      </c>
      <c r="D2690" s="159">
        <v>0</v>
      </c>
    </row>
    <row r="2691" spans="1:4">
      <c r="A2691" s="166" t="s">
        <v>711</v>
      </c>
      <c r="B2691" s="159">
        <v>0</v>
      </c>
      <c r="C2691" s="159">
        <v>0</v>
      </c>
      <c r="D2691" s="159">
        <v>0</v>
      </c>
    </row>
    <row r="2692" spans="1:4">
      <c r="A2692" s="167" t="s">
        <v>124</v>
      </c>
      <c r="B2692" s="159">
        <v>0</v>
      </c>
      <c r="C2692" s="159">
        <v>0</v>
      </c>
      <c r="D2692" s="159">
        <v>0</v>
      </c>
    </row>
    <row r="2693" spans="1:4">
      <c r="A2693" s="167" t="s">
        <v>106</v>
      </c>
      <c r="B2693" s="159">
        <v>0</v>
      </c>
      <c r="C2693" s="159">
        <v>0</v>
      </c>
      <c r="D2693" s="159">
        <v>0</v>
      </c>
    </row>
    <row r="2694" spans="1:4">
      <c r="A2694" s="167" t="s">
        <v>107</v>
      </c>
      <c r="B2694" s="159">
        <v>0</v>
      </c>
      <c r="C2694" s="159">
        <v>0</v>
      </c>
      <c r="D2694" s="159">
        <v>0</v>
      </c>
    </row>
    <row r="2695" spans="1:4">
      <c r="A2695" s="166" t="s">
        <v>712</v>
      </c>
      <c r="B2695" s="159">
        <v>0</v>
      </c>
      <c r="C2695" s="159">
        <v>0</v>
      </c>
      <c r="D2695" s="159">
        <v>0</v>
      </c>
    </row>
    <row r="2696" spans="1:4">
      <c r="A2696" s="167" t="s">
        <v>103</v>
      </c>
      <c r="B2696" s="159">
        <v>0</v>
      </c>
      <c r="C2696" s="159">
        <v>0</v>
      </c>
      <c r="D2696" s="159">
        <v>0</v>
      </c>
    </row>
    <row r="2697" spans="1:4">
      <c r="A2697" s="167" t="s">
        <v>127</v>
      </c>
      <c r="B2697" s="159">
        <v>0</v>
      </c>
      <c r="C2697" s="159">
        <v>0</v>
      </c>
      <c r="D2697" s="159">
        <v>0</v>
      </c>
    </row>
    <row r="2698" spans="1:4">
      <c r="A2698" s="167" t="s">
        <v>106</v>
      </c>
      <c r="B2698" s="159">
        <v>0</v>
      </c>
      <c r="C2698" s="159">
        <v>0</v>
      </c>
      <c r="D2698" s="159">
        <v>0</v>
      </c>
    </row>
    <row r="2699" spans="1:4">
      <c r="A2699" s="167" t="s">
        <v>107</v>
      </c>
      <c r="B2699" s="159">
        <v>0</v>
      </c>
      <c r="C2699" s="159">
        <v>0</v>
      </c>
      <c r="D2699" s="159">
        <v>0</v>
      </c>
    </row>
    <row r="2700" spans="1:4">
      <c r="A2700" s="167" t="s">
        <v>108</v>
      </c>
      <c r="B2700" s="159">
        <v>0</v>
      </c>
      <c r="C2700" s="159">
        <v>0</v>
      </c>
      <c r="D2700" s="159">
        <v>0</v>
      </c>
    </row>
    <row r="2701" spans="1:4">
      <c r="A2701" s="167" t="s">
        <v>130</v>
      </c>
      <c r="B2701" s="159">
        <v>0</v>
      </c>
      <c r="C2701" s="159">
        <v>0</v>
      </c>
      <c r="D2701" s="159">
        <v>0</v>
      </c>
    </row>
    <row r="2702" spans="1:4">
      <c r="A2702" s="167" t="s">
        <v>131</v>
      </c>
      <c r="B2702" s="159">
        <v>0</v>
      </c>
      <c r="C2702" s="159">
        <v>0</v>
      </c>
      <c r="D2702" s="159">
        <v>0</v>
      </c>
    </row>
    <row r="2703" spans="1:4">
      <c r="A2703" s="167" t="s">
        <v>109</v>
      </c>
      <c r="B2703" s="159">
        <v>0</v>
      </c>
      <c r="C2703" s="159">
        <v>0</v>
      </c>
      <c r="D2703" s="159">
        <v>0</v>
      </c>
    </row>
    <row r="2704" spans="1:4">
      <c r="A2704" s="167" t="s">
        <v>122</v>
      </c>
      <c r="B2704" s="159">
        <v>0</v>
      </c>
      <c r="C2704" s="159">
        <v>0</v>
      </c>
      <c r="D2704" s="159">
        <v>0</v>
      </c>
    </row>
    <row r="2705" spans="1:4">
      <c r="A2705" s="167" t="s">
        <v>115</v>
      </c>
      <c r="B2705" s="159">
        <v>0</v>
      </c>
      <c r="C2705" s="159">
        <v>0</v>
      </c>
      <c r="D2705" s="159">
        <v>0</v>
      </c>
    </row>
    <row r="2706" spans="1:4">
      <c r="A2706" s="167" t="s">
        <v>237</v>
      </c>
      <c r="B2706" s="159">
        <v>0</v>
      </c>
      <c r="C2706" s="159">
        <v>0</v>
      </c>
      <c r="D2706" s="159">
        <v>0</v>
      </c>
    </row>
    <row r="2707" spans="1:4">
      <c r="A2707" s="166" t="s">
        <v>713</v>
      </c>
      <c r="B2707" s="159">
        <v>0</v>
      </c>
      <c r="C2707" s="159">
        <v>0</v>
      </c>
      <c r="D2707" s="159">
        <v>0</v>
      </c>
    </row>
    <row r="2708" spans="1:4">
      <c r="A2708" s="167" t="s">
        <v>124</v>
      </c>
      <c r="B2708" s="159">
        <v>0</v>
      </c>
      <c r="C2708" s="159">
        <v>0</v>
      </c>
      <c r="D2708" s="159">
        <v>0</v>
      </c>
    </row>
    <row r="2709" spans="1:4">
      <c r="A2709" s="167" t="s">
        <v>170</v>
      </c>
      <c r="B2709" s="159">
        <v>0</v>
      </c>
      <c r="C2709" s="159">
        <v>0</v>
      </c>
      <c r="D2709" s="159">
        <v>0</v>
      </c>
    </row>
    <row r="2710" spans="1:4">
      <c r="A2710" s="167" t="s">
        <v>212</v>
      </c>
      <c r="B2710" s="159">
        <v>0</v>
      </c>
      <c r="C2710" s="159">
        <v>0</v>
      </c>
      <c r="D2710" s="159">
        <v>0</v>
      </c>
    </row>
    <row r="2711" spans="1:4">
      <c r="A2711" s="167" t="s">
        <v>150</v>
      </c>
      <c r="B2711" s="159">
        <v>0</v>
      </c>
      <c r="C2711" s="159">
        <v>0</v>
      </c>
      <c r="D2711" s="159">
        <v>0</v>
      </c>
    </row>
    <row r="2712" spans="1:4">
      <c r="A2712" s="167" t="s">
        <v>192</v>
      </c>
      <c r="B2712" s="159">
        <v>0</v>
      </c>
      <c r="C2712" s="159">
        <v>0</v>
      </c>
      <c r="D2712" s="159">
        <v>0</v>
      </c>
    </row>
    <row r="2713" spans="1:4">
      <c r="A2713" s="167" t="s">
        <v>114</v>
      </c>
      <c r="B2713" s="159">
        <v>0</v>
      </c>
      <c r="C2713" s="159">
        <v>0</v>
      </c>
      <c r="D2713" s="159">
        <v>0</v>
      </c>
    </row>
    <row r="2714" spans="1:4">
      <c r="A2714" s="167" t="s">
        <v>106</v>
      </c>
      <c r="B2714" s="159">
        <v>0</v>
      </c>
      <c r="C2714" s="159">
        <v>0</v>
      </c>
      <c r="D2714" s="159">
        <v>0</v>
      </c>
    </row>
    <row r="2715" spans="1:4">
      <c r="A2715" s="167" t="s">
        <v>151</v>
      </c>
      <c r="B2715" s="159">
        <v>0</v>
      </c>
      <c r="C2715" s="159">
        <v>0</v>
      </c>
      <c r="D2715" s="159">
        <v>0</v>
      </c>
    </row>
    <row r="2716" spans="1:4">
      <c r="A2716" s="167" t="s">
        <v>193</v>
      </c>
      <c r="B2716" s="159">
        <v>0</v>
      </c>
      <c r="C2716" s="159">
        <v>0</v>
      </c>
      <c r="D2716" s="159">
        <v>0</v>
      </c>
    </row>
    <row r="2717" spans="1:4">
      <c r="A2717" s="167" t="s">
        <v>215</v>
      </c>
      <c r="B2717" s="159">
        <v>0</v>
      </c>
      <c r="C2717" s="159">
        <v>0</v>
      </c>
      <c r="D2717" s="159">
        <v>0</v>
      </c>
    </row>
    <row r="2718" spans="1:4">
      <c r="A2718" s="167" t="s">
        <v>107</v>
      </c>
      <c r="B2718" s="159">
        <v>0</v>
      </c>
      <c r="C2718" s="159">
        <v>0</v>
      </c>
      <c r="D2718" s="159">
        <v>0</v>
      </c>
    </row>
    <row r="2719" spans="1:4">
      <c r="A2719" s="167" t="s">
        <v>108</v>
      </c>
      <c r="B2719" s="159">
        <v>0</v>
      </c>
      <c r="C2719" s="159">
        <v>0</v>
      </c>
      <c r="D2719" s="159">
        <v>0</v>
      </c>
    </row>
    <row r="2720" spans="1:4">
      <c r="A2720" s="167" t="s">
        <v>216</v>
      </c>
      <c r="B2720" s="159">
        <v>0</v>
      </c>
      <c r="C2720" s="159">
        <v>0</v>
      </c>
      <c r="D2720" s="159">
        <v>0</v>
      </c>
    </row>
    <row r="2721" spans="1:4">
      <c r="A2721" s="167" t="s">
        <v>130</v>
      </c>
      <c r="B2721" s="159">
        <v>0</v>
      </c>
      <c r="C2721" s="159">
        <v>0</v>
      </c>
      <c r="D2721" s="159">
        <v>0</v>
      </c>
    </row>
    <row r="2722" spans="1:4">
      <c r="A2722" s="167" t="s">
        <v>204</v>
      </c>
      <c r="B2722" s="159">
        <v>0</v>
      </c>
      <c r="C2722" s="159">
        <v>0</v>
      </c>
      <c r="D2722" s="159">
        <v>0</v>
      </c>
    </row>
    <row r="2723" spans="1:4">
      <c r="A2723" s="167" t="s">
        <v>155</v>
      </c>
      <c r="B2723" s="159">
        <v>0</v>
      </c>
      <c r="C2723" s="159">
        <v>0</v>
      </c>
      <c r="D2723" s="159">
        <v>0</v>
      </c>
    </row>
    <row r="2724" spans="1:4">
      <c r="A2724" s="167" t="s">
        <v>156</v>
      </c>
      <c r="B2724" s="159">
        <v>0</v>
      </c>
      <c r="C2724" s="159">
        <v>0</v>
      </c>
      <c r="D2724" s="159">
        <v>0</v>
      </c>
    </row>
    <row r="2725" spans="1:4">
      <c r="A2725" s="167" t="s">
        <v>157</v>
      </c>
      <c r="B2725" s="159">
        <v>0</v>
      </c>
      <c r="C2725" s="159">
        <v>0</v>
      </c>
      <c r="D2725" s="159">
        <v>0</v>
      </c>
    </row>
    <row r="2726" spans="1:4">
      <c r="A2726" s="167" t="s">
        <v>158</v>
      </c>
      <c r="B2726" s="159">
        <v>0</v>
      </c>
      <c r="C2726" s="159">
        <v>0</v>
      </c>
      <c r="D2726" s="159">
        <v>0</v>
      </c>
    </row>
    <row r="2727" spans="1:4">
      <c r="A2727" s="167" t="s">
        <v>197</v>
      </c>
      <c r="B2727" s="159">
        <v>0</v>
      </c>
      <c r="C2727" s="159">
        <v>0</v>
      </c>
      <c r="D2727" s="159">
        <v>0</v>
      </c>
    </row>
    <row r="2728" spans="1:4">
      <c r="A2728" s="167" t="s">
        <v>109</v>
      </c>
      <c r="B2728" s="159">
        <v>0</v>
      </c>
      <c r="C2728" s="159">
        <v>0</v>
      </c>
      <c r="D2728" s="159">
        <v>0</v>
      </c>
    </row>
    <row r="2729" spans="1:4">
      <c r="A2729" s="167" t="s">
        <v>328</v>
      </c>
      <c r="B2729" s="159">
        <v>0</v>
      </c>
      <c r="C2729" s="159">
        <v>0</v>
      </c>
      <c r="D2729" s="159">
        <v>0</v>
      </c>
    </row>
    <row r="2730" spans="1:4">
      <c r="A2730" s="167" t="s">
        <v>122</v>
      </c>
      <c r="B2730" s="159">
        <v>0</v>
      </c>
      <c r="C2730" s="159">
        <v>0</v>
      </c>
      <c r="D2730" s="159">
        <v>0</v>
      </c>
    </row>
    <row r="2731" spans="1:4">
      <c r="A2731" s="167" t="s">
        <v>115</v>
      </c>
      <c r="B2731" s="159">
        <v>0</v>
      </c>
      <c r="C2731" s="159">
        <v>0</v>
      </c>
      <c r="D2731" s="159">
        <v>0</v>
      </c>
    </row>
    <row r="2732" spans="1:4">
      <c r="A2732" s="167" t="s">
        <v>116</v>
      </c>
      <c r="B2732" s="159">
        <v>0</v>
      </c>
      <c r="C2732" s="159">
        <v>0</v>
      </c>
      <c r="D2732" s="159">
        <v>0</v>
      </c>
    </row>
    <row r="2733" spans="1:4">
      <c r="A2733" s="167" t="s">
        <v>692</v>
      </c>
      <c r="B2733" s="159">
        <v>0</v>
      </c>
      <c r="C2733" s="159">
        <v>0</v>
      </c>
      <c r="D2733" s="159">
        <v>0</v>
      </c>
    </row>
    <row r="2734" spans="1:4">
      <c r="A2734" s="167" t="s">
        <v>693</v>
      </c>
      <c r="B2734" s="159">
        <v>0</v>
      </c>
      <c r="C2734" s="159">
        <v>0</v>
      </c>
      <c r="D2734" s="159">
        <v>0</v>
      </c>
    </row>
    <row r="2735" spans="1:4">
      <c r="A2735" s="167" t="s">
        <v>703</v>
      </c>
      <c r="B2735" s="159">
        <v>0</v>
      </c>
      <c r="C2735" s="159">
        <v>0</v>
      </c>
      <c r="D2735" s="159">
        <v>0</v>
      </c>
    </row>
    <row r="2736" spans="1:4">
      <c r="A2736" s="167" t="s">
        <v>699</v>
      </c>
      <c r="B2736" s="159">
        <v>0</v>
      </c>
      <c r="C2736" s="159">
        <v>0</v>
      </c>
      <c r="D2736" s="159">
        <v>0</v>
      </c>
    </row>
    <row r="2737" spans="1:4">
      <c r="A2737" s="167" t="s">
        <v>714</v>
      </c>
      <c r="B2737" s="159">
        <v>0</v>
      </c>
      <c r="C2737" s="159">
        <v>0</v>
      </c>
      <c r="D2737" s="159">
        <v>0</v>
      </c>
    </row>
    <row r="2738" spans="1:4">
      <c r="A2738" s="166" t="s">
        <v>715</v>
      </c>
      <c r="B2738" s="159">
        <v>0</v>
      </c>
      <c r="C2738" s="159">
        <v>0</v>
      </c>
      <c r="D2738" s="159">
        <v>0</v>
      </c>
    </row>
    <row r="2739" spans="1:4">
      <c r="A2739" s="167" t="s">
        <v>244</v>
      </c>
      <c r="B2739" s="159">
        <v>0</v>
      </c>
      <c r="C2739" s="159">
        <v>0</v>
      </c>
      <c r="D2739" s="159">
        <v>0</v>
      </c>
    </row>
    <row r="2740" spans="1:4">
      <c r="A2740" s="167" t="s">
        <v>192</v>
      </c>
      <c r="B2740" s="159">
        <v>0</v>
      </c>
      <c r="C2740" s="159">
        <v>0</v>
      </c>
      <c r="D2740" s="159">
        <v>0</v>
      </c>
    </row>
    <row r="2741" spans="1:4">
      <c r="A2741" s="167" t="s">
        <v>127</v>
      </c>
      <c r="B2741" s="159">
        <v>0</v>
      </c>
      <c r="C2741" s="159">
        <v>0</v>
      </c>
      <c r="D2741" s="159">
        <v>0</v>
      </c>
    </row>
    <row r="2742" spans="1:4">
      <c r="A2742" s="167" t="s">
        <v>106</v>
      </c>
      <c r="B2742" s="159">
        <v>0</v>
      </c>
      <c r="C2742" s="159">
        <v>0</v>
      </c>
      <c r="D2742" s="159">
        <v>0</v>
      </c>
    </row>
    <row r="2743" spans="1:4">
      <c r="A2743" s="167" t="s">
        <v>151</v>
      </c>
      <c r="B2743" s="159">
        <v>0</v>
      </c>
      <c r="C2743" s="159">
        <v>0</v>
      </c>
      <c r="D2743" s="159">
        <v>0</v>
      </c>
    </row>
    <row r="2744" spans="1:4">
      <c r="A2744" s="167" t="s">
        <v>245</v>
      </c>
      <c r="B2744" s="159">
        <v>0</v>
      </c>
      <c r="C2744" s="159">
        <v>0</v>
      </c>
      <c r="D2744" s="159">
        <v>0</v>
      </c>
    </row>
    <row r="2745" spans="1:4">
      <c r="A2745" s="167" t="s">
        <v>107</v>
      </c>
      <c r="B2745" s="159">
        <v>0</v>
      </c>
      <c r="C2745" s="159">
        <v>0</v>
      </c>
      <c r="D2745" s="159">
        <v>0</v>
      </c>
    </row>
    <row r="2746" spans="1:4">
      <c r="A2746" s="167" t="s">
        <v>216</v>
      </c>
      <c r="B2746" s="159">
        <v>0</v>
      </c>
      <c r="C2746" s="159">
        <v>0</v>
      </c>
      <c r="D2746" s="159">
        <v>0</v>
      </c>
    </row>
    <row r="2747" spans="1:4">
      <c r="A2747" s="167" t="s">
        <v>131</v>
      </c>
      <c r="B2747" s="159">
        <v>0</v>
      </c>
      <c r="C2747" s="159">
        <v>0</v>
      </c>
      <c r="D2747" s="159">
        <v>0</v>
      </c>
    </row>
    <row r="2748" spans="1:4">
      <c r="A2748" s="167" t="s">
        <v>158</v>
      </c>
      <c r="B2748" s="159">
        <v>0</v>
      </c>
      <c r="C2748" s="159">
        <v>0</v>
      </c>
      <c r="D2748" s="159">
        <v>0</v>
      </c>
    </row>
    <row r="2749" spans="1:4">
      <c r="A2749" s="167" t="s">
        <v>109</v>
      </c>
      <c r="B2749" s="159">
        <v>0</v>
      </c>
      <c r="C2749" s="159">
        <v>0</v>
      </c>
      <c r="D2749" s="159">
        <v>0</v>
      </c>
    </row>
    <row r="2750" spans="1:4">
      <c r="A2750" s="167" t="s">
        <v>159</v>
      </c>
      <c r="B2750" s="159">
        <v>0</v>
      </c>
      <c r="C2750" s="159">
        <v>0</v>
      </c>
      <c r="D2750" s="159">
        <v>0</v>
      </c>
    </row>
    <row r="2751" spans="1:4">
      <c r="A2751" s="167" t="s">
        <v>122</v>
      </c>
      <c r="B2751" s="159">
        <v>0</v>
      </c>
      <c r="C2751" s="159">
        <v>0</v>
      </c>
      <c r="D2751" s="159">
        <v>0</v>
      </c>
    </row>
    <row r="2752" spans="1:4">
      <c r="A2752" s="167" t="s">
        <v>115</v>
      </c>
      <c r="B2752" s="159">
        <v>0</v>
      </c>
      <c r="C2752" s="159">
        <v>0</v>
      </c>
      <c r="D2752" s="159">
        <v>0</v>
      </c>
    </row>
    <row r="2753" spans="1:4">
      <c r="A2753" s="166" t="s">
        <v>716</v>
      </c>
      <c r="B2753" s="159">
        <v>0</v>
      </c>
      <c r="C2753" s="159">
        <v>0</v>
      </c>
      <c r="D2753" s="159">
        <v>0</v>
      </c>
    </row>
    <row r="2754" spans="1:4">
      <c r="A2754" s="167" t="s">
        <v>114</v>
      </c>
      <c r="B2754" s="159">
        <v>0</v>
      </c>
      <c r="C2754" s="159">
        <v>0</v>
      </c>
      <c r="D2754" s="159">
        <v>0</v>
      </c>
    </row>
    <row r="2755" spans="1:4">
      <c r="A2755" s="167" t="s">
        <v>106</v>
      </c>
      <c r="B2755" s="159">
        <v>0</v>
      </c>
      <c r="C2755" s="159">
        <v>0</v>
      </c>
      <c r="D2755" s="159">
        <v>0</v>
      </c>
    </row>
    <row r="2756" spans="1:4">
      <c r="A2756" s="167" t="s">
        <v>130</v>
      </c>
      <c r="B2756" s="159">
        <v>0</v>
      </c>
      <c r="C2756" s="159">
        <v>0</v>
      </c>
      <c r="D2756" s="159">
        <v>0</v>
      </c>
    </row>
    <row r="2757" spans="1:4">
      <c r="A2757" s="167" t="s">
        <v>153</v>
      </c>
      <c r="B2757" s="159">
        <v>0</v>
      </c>
      <c r="C2757" s="159">
        <v>0</v>
      </c>
      <c r="D2757" s="159">
        <v>0</v>
      </c>
    </row>
    <row r="2758" spans="1:4">
      <c r="A2758" s="167" t="s">
        <v>109</v>
      </c>
      <c r="B2758" s="159">
        <v>0</v>
      </c>
      <c r="C2758" s="159">
        <v>0</v>
      </c>
      <c r="D2758" s="159">
        <v>0</v>
      </c>
    </row>
    <row r="2759" spans="1:4">
      <c r="A2759" s="167" t="s">
        <v>122</v>
      </c>
      <c r="B2759" s="159">
        <v>0</v>
      </c>
      <c r="C2759" s="159">
        <v>0</v>
      </c>
      <c r="D2759" s="159">
        <v>0</v>
      </c>
    </row>
    <row r="2760" spans="1:4">
      <c r="A2760" s="167" t="s">
        <v>115</v>
      </c>
      <c r="B2760" s="159">
        <v>0</v>
      </c>
      <c r="C2760" s="159">
        <v>0</v>
      </c>
      <c r="D2760" s="159">
        <v>0</v>
      </c>
    </row>
    <row r="2761" spans="1:4">
      <c r="A2761" s="166" t="s">
        <v>717</v>
      </c>
      <c r="B2761" s="159">
        <v>0</v>
      </c>
      <c r="C2761" s="159">
        <v>0</v>
      </c>
      <c r="D2761" s="159">
        <v>0</v>
      </c>
    </row>
    <row r="2762" spans="1:4">
      <c r="A2762" s="167" t="s">
        <v>114</v>
      </c>
      <c r="B2762" s="159">
        <v>0</v>
      </c>
      <c r="C2762" s="159">
        <v>0</v>
      </c>
      <c r="D2762" s="159">
        <v>0</v>
      </c>
    </row>
    <row r="2763" spans="1:4">
      <c r="A2763" s="167" t="s">
        <v>106</v>
      </c>
      <c r="B2763" s="159">
        <v>0</v>
      </c>
      <c r="C2763" s="159">
        <v>0</v>
      </c>
      <c r="D2763" s="159">
        <v>0</v>
      </c>
    </row>
    <row r="2764" spans="1:4">
      <c r="A2764" s="167" t="s">
        <v>107</v>
      </c>
      <c r="B2764" s="159">
        <v>0</v>
      </c>
      <c r="C2764" s="159">
        <v>0</v>
      </c>
      <c r="D2764" s="159">
        <v>0</v>
      </c>
    </row>
    <row r="2765" spans="1:4">
      <c r="A2765" s="167" t="s">
        <v>108</v>
      </c>
      <c r="B2765" s="159">
        <v>0</v>
      </c>
      <c r="C2765" s="159">
        <v>0</v>
      </c>
      <c r="D2765" s="159">
        <v>0</v>
      </c>
    </row>
    <row r="2766" spans="1:4">
      <c r="A2766" s="167" t="s">
        <v>109</v>
      </c>
      <c r="B2766" s="159">
        <v>0</v>
      </c>
      <c r="C2766" s="159">
        <v>0</v>
      </c>
      <c r="D2766" s="159">
        <v>0</v>
      </c>
    </row>
    <row r="2767" spans="1:4">
      <c r="A2767" s="167" t="s">
        <v>122</v>
      </c>
      <c r="B2767" s="159">
        <v>0</v>
      </c>
      <c r="C2767" s="159">
        <v>0</v>
      </c>
      <c r="D2767" s="159">
        <v>0</v>
      </c>
    </row>
    <row r="2768" spans="1:4">
      <c r="A2768" s="167" t="s">
        <v>115</v>
      </c>
      <c r="B2768" s="159">
        <v>0</v>
      </c>
      <c r="C2768" s="159">
        <v>0</v>
      </c>
      <c r="D2768" s="159">
        <v>0</v>
      </c>
    </row>
    <row r="2769" spans="1:4">
      <c r="A2769" s="166" t="s">
        <v>718</v>
      </c>
      <c r="B2769" s="159">
        <v>0</v>
      </c>
      <c r="C2769" s="159">
        <v>0</v>
      </c>
      <c r="D2769" s="159">
        <v>0</v>
      </c>
    </row>
    <row r="2770" spans="1:4">
      <c r="A2770" s="167" t="s">
        <v>200</v>
      </c>
      <c r="B2770" s="159">
        <v>0</v>
      </c>
      <c r="C2770" s="159">
        <v>0</v>
      </c>
      <c r="D2770" s="159">
        <v>0</v>
      </c>
    </row>
    <row r="2771" spans="1:4">
      <c r="A2771" s="167" t="s">
        <v>114</v>
      </c>
      <c r="B2771" s="159">
        <v>0</v>
      </c>
      <c r="C2771" s="159">
        <v>0</v>
      </c>
      <c r="D2771" s="159">
        <v>0</v>
      </c>
    </row>
    <row r="2772" spans="1:4">
      <c r="A2772" s="167" t="s">
        <v>719</v>
      </c>
      <c r="B2772" s="159">
        <v>0</v>
      </c>
      <c r="C2772" s="159">
        <v>0</v>
      </c>
      <c r="D2772" s="159">
        <v>0</v>
      </c>
    </row>
    <row r="2773" spans="1:4">
      <c r="A2773" s="167" t="s">
        <v>106</v>
      </c>
      <c r="B2773" s="159">
        <v>0</v>
      </c>
      <c r="C2773" s="159">
        <v>0</v>
      </c>
      <c r="D2773" s="159">
        <v>0</v>
      </c>
    </row>
    <row r="2774" spans="1:4">
      <c r="A2774" s="167" t="s">
        <v>107</v>
      </c>
      <c r="B2774" s="159">
        <v>0</v>
      </c>
      <c r="C2774" s="159">
        <v>0</v>
      </c>
      <c r="D2774" s="159">
        <v>0</v>
      </c>
    </row>
    <row r="2775" spans="1:4">
      <c r="A2775" s="167" t="s">
        <v>130</v>
      </c>
      <c r="B2775" s="159">
        <v>0</v>
      </c>
      <c r="C2775" s="159">
        <v>0</v>
      </c>
      <c r="D2775" s="159">
        <v>0</v>
      </c>
    </row>
    <row r="2776" spans="1:4">
      <c r="A2776" s="167" t="s">
        <v>153</v>
      </c>
      <c r="B2776" s="159">
        <v>0</v>
      </c>
      <c r="C2776" s="159">
        <v>0</v>
      </c>
      <c r="D2776" s="159">
        <v>0</v>
      </c>
    </row>
    <row r="2777" spans="1:4">
      <c r="A2777" s="167" t="s">
        <v>225</v>
      </c>
      <c r="B2777" s="159">
        <v>0</v>
      </c>
      <c r="C2777" s="159">
        <v>0</v>
      </c>
      <c r="D2777" s="159">
        <v>0</v>
      </c>
    </row>
    <row r="2778" spans="1:4">
      <c r="A2778" s="167" t="s">
        <v>120</v>
      </c>
      <c r="B2778" s="159">
        <v>0</v>
      </c>
      <c r="C2778" s="159">
        <v>0</v>
      </c>
      <c r="D2778" s="159">
        <v>0</v>
      </c>
    </row>
    <row r="2779" spans="1:4">
      <c r="A2779" s="167" t="s">
        <v>158</v>
      </c>
      <c r="B2779" s="159">
        <v>0</v>
      </c>
      <c r="C2779" s="159">
        <v>0</v>
      </c>
      <c r="D2779" s="159">
        <v>0</v>
      </c>
    </row>
    <row r="2780" spans="1:4">
      <c r="A2780" s="167" t="s">
        <v>197</v>
      </c>
      <c r="B2780" s="159">
        <v>0</v>
      </c>
      <c r="C2780" s="159">
        <v>0</v>
      </c>
      <c r="D2780" s="159">
        <v>0</v>
      </c>
    </row>
    <row r="2781" spans="1:4">
      <c r="A2781" s="167" t="s">
        <v>109</v>
      </c>
      <c r="B2781" s="159">
        <v>0</v>
      </c>
      <c r="C2781" s="159">
        <v>0</v>
      </c>
      <c r="D2781" s="159">
        <v>0</v>
      </c>
    </row>
    <row r="2782" spans="1:4">
      <c r="A2782" s="167" t="s">
        <v>121</v>
      </c>
      <c r="B2782" s="159">
        <v>0</v>
      </c>
      <c r="C2782" s="159">
        <v>0</v>
      </c>
      <c r="D2782" s="159">
        <v>0</v>
      </c>
    </row>
    <row r="2783" spans="1:4">
      <c r="A2783" s="167" t="s">
        <v>122</v>
      </c>
      <c r="B2783" s="159">
        <v>0</v>
      </c>
      <c r="C2783" s="159">
        <v>0</v>
      </c>
      <c r="D2783" s="159">
        <v>0</v>
      </c>
    </row>
    <row r="2784" spans="1:4">
      <c r="A2784" s="167" t="s">
        <v>116</v>
      </c>
      <c r="B2784" s="159">
        <v>0</v>
      </c>
      <c r="C2784" s="159">
        <v>0</v>
      </c>
      <c r="D2784" s="159">
        <v>0</v>
      </c>
    </row>
    <row r="2785" spans="1:4">
      <c r="A2785" s="167" t="s">
        <v>117</v>
      </c>
      <c r="B2785" s="159">
        <v>0</v>
      </c>
      <c r="C2785" s="159">
        <v>0</v>
      </c>
      <c r="D2785" s="159">
        <v>0</v>
      </c>
    </row>
    <row r="2786" spans="1:4">
      <c r="A2786" s="167" t="s">
        <v>135</v>
      </c>
      <c r="B2786" s="159">
        <v>0</v>
      </c>
      <c r="C2786" s="159">
        <v>0</v>
      </c>
      <c r="D2786" s="159">
        <v>0</v>
      </c>
    </row>
    <row r="2787" spans="1:4">
      <c r="A2787" s="167" t="s">
        <v>136</v>
      </c>
      <c r="B2787" s="159">
        <v>0</v>
      </c>
      <c r="C2787" s="159">
        <v>0</v>
      </c>
      <c r="D2787" s="159">
        <v>0</v>
      </c>
    </row>
    <row r="2788" spans="1:4">
      <c r="A2788" s="167" t="s">
        <v>137</v>
      </c>
      <c r="B2788" s="159">
        <v>0</v>
      </c>
      <c r="C2788" s="159">
        <v>0</v>
      </c>
      <c r="D2788" s="159">
        <v>0</v>
      </c>
    </row>
    <row r="2789" spans="1:4">
      <c r="A2789" s="167" t="s">
        <v>693</v>
      </c>
      <c r="B2789" s="159">
        <v>0</v>
      </c>
      <c r="C2789" s="159">
        <v>0</v>
      </c>
      <c r="D2789" s="159">
        <v>0</v>
      </c>
    </row>
    <row r="2790" spans="1:4">
      <c r="A2790" s="167" t="s">
        <v>118</v>
      </c>
      <c r="B2790" s="159">
        <v>0</v>
      </c>
      <c r="C2790" s="159">
        <v>0</v>
      </c>
      <c r="D2790" s="159">
        <v>0</v>
      </c>
    </row>
    <row r="2791" spans="1:4">
      <c r="A2791" s="166" t="s">
        <v>720</v>
      </c>
      <c r="B2791" s="159">
        <v>0</v>
      </c>
      <c r="C2791" s="159">
        <v>0</v>
      </c>
      <c r="D2791" s="159">
        <v>0</v>
      </c>
    </row>
    <row r="2792" spans="1:4">
      <c r="A2792" s="167" t="s">
        <v>251</v>
      </c>
      <c r="B2792" s="159">
        <v>0</v>
      </c>
      <c r="C2792" s="159">
        <v>0</v>
      </c>
      <c r="D2792" s="159">
        <v>0</v>
      </c>
    </row>
    <row r="2793" spans="1:4">
      <c r="A2793" s="167" t="s">
        <v>103</v>
      </c>
      <c r="B2793" s="159">
        <v>0</v>
      </c>
      <c r="C2793" s="159">
        <v>0</v>
      </c>
      <c r="D2793" s="159">
        <v>0</v>
      </c>
    </row>
    <row r="2794" spans="1:4">
      <c r="A2794" s="167" t="s">
        <v>167</v>
      </c>
      <c r="B2794" s="159">
        <v>0</v>
      </c>
      <c r="C2794" s="159">
        <v>0</v>
      </c>
      <c r="D2794" s="159">
        <v>0</v>
      </c>
    </row>
    <row r="2795" spans="1:4">
      <c r="A2795" s="167" t="s">
        <v>252</v>
      </c>
      <c r="B2795" s="159">
        <v>0</v>
      </c>
      <c r="C2795" s="159">
        <v>0</v>
      </c>
      <c r="D2795" s="159">
        <v>0</v>
      </c>
    </row>
    <row r="2796" spans="1:4">
      <c r="A2796" s="167" t="s">
        <v>192</v>
      </c>
      <c r="B2796" s="159">
        <v>0</v>
      </c>
      <c r="C2796" s="159">
        <v>0</v>
      </c>
      <c r="D2796" s="159">
        <v>0</v>
      </c>
    </row>
    <row r="2797" spans="1:4">
      <c r="A2797" s="167" t="s">
        <v>107</v>
      </c>
      <c r="B2797" s="159">
        <v>0</v>
      </c>
      <c r="C2797" s="159">
        <v>0</v>
      </c>
      <c r="D2797" s="159">
        <v>0</v>
      </c>
    </row>
    <row r="2798" spans="1:4">
      <c r="A2798" s="167" t="s">
        <v>217</v>
      </c>
      <c r="B2798" s="159">
        <v>0</v>
      </c>
      <c r="C2798" s="159">
        <v>0</v>
      </c>
      <c r="D2798" s="159">
        <v>0</v>
      </c>
    </row>
    <row r="2799" spans="1:4">
      <c r="A2799" s="167" t="s">
        <v>225</v>
      </c>
      <c r="B2799" s="159">
        <v>0</v>
      </c>
      <c r="C2799" s="159">
        <v>0</v>
      </c>
      <c r="D2799" s="159">
        <v>0</v>
      </c>
    </row>
    <row r="2800" spans="1:4">
      <c r="A2800" s="167" t="s">
        <v>253</v>
      </c>
      <c r="B2800" s="159">
        <v>0</v>
      </c>
      <c r="C2800" s="159">
        <v>0</v>
      </c>
      <c r="D2800" s="159">
        <v>0</v>
      </c>
    </row>
    <row r="2801" spans="1:4">
      <c r="A2801" s="167" t="s">
        <v>154</v>
      </c>
      <c r="B2801" s="159">
        <v>0</v>
      </c>
      <c r="C2801" s="159">
        <v>0</v>
      </c>
      <c r="D2801" s="159">
        <v>0</v>
      </c>
    </row>
    <row r="2802" spans="1:4">
      <c r="A2802" s="167" t="s">
        <v>121</v>
      </c>
      <c r="B2802" s="159">
        <v>0</v>
      </c>
      <c r="C2802" s="159">
        <v>0</v>
      </c>
      <c r="D2802" s="159">
        <v>0</v>
      </c>
    </row>
    <row r="2803" spans="1:4">
      <c r="A2803" s="167" t="s">
        <v>254</v>
      </c>
      <c r="B2803" s="159">
        <v>0</v>
      </c>
      <c r="C2803" s="159">
        <v>0</v>
      </c>
      <c r="D2803" s="159">
        <v>0</v>
      </c>
    </row>
    <row r="2804" spans="1:4">
      <c r="A2804" s="167" t="s">
        <v>255</v>
      </c>
      <c r="B2804" s="159">
        <v>0</v>
      </c>
      <c r="C2804" s="159">
        <v>0</v>
      </c>
      <c r="D2804" s="159">
        <v>0</v>
      </c>
    </row>
    <row r="2805" spans="1:4">
      <c r="A2805" s="166" t="s">
        <v>721</v>
      </c>
      <c r="B2805" s="159">
        <v>0</v>
      </c>
      <c r="C2805" s="159">
        <v>0</v>
      </c>
      <c r="D2805" s="159">
        <v>0</v>
      </c>
    </row>
    <row r="2806" spans="1:4">
      <c r="A2806" s="167" t="s">
        <v>114</v>
      </c>
      <c r="B2806" s="159">
        <v>0</v>
      </c>
      <c r="C2806" s="159">
        <v>0</v>
      </c>
      <c r="D2806" s="159">
        <v>0</v>
      </c>
    </row>
    <row r="2807" spans="1:4">
      <c r="A2807" s="167" t="s">
        <v>106</v>
      </c>
      <c r="B2807" s="159">
        <v>0</v>
      </c>
      <c r="C2807" s="159">
        <v>0</v>
      </c>
      <c r="D2807" s="159">
        <v>0</v>
      </c>
    </row>
    <row r="2808" spans="1:4">
      <c r="A2808" s="167" t="s">
        <v>151</v>
      </c>
      <c r="B2808" s="159">
        <v>0</v>
      </c>
      <c r="C2808" s="159">
        <v>0</v>
      </c>
      <c r="D2808" s="159">
        <v>0</v>
      </c>
    </row>
    <row r="2809" spans="1:4">
      <c r="A2809" s="167" t="s">
        <v>107</v>
      </c>
      <c r="B2809" s="159">
        <v>0</v>
      </c>
      <c r="C2809" s="159">
        <v>0</v>
      </c>
      <c r="D2809" s="159">
        <v>0</v>
      </c>
    </row>
    <row r="2810" spans="1:4">
      <c r="A2810" s="167" t="s">
        <v>152</v>
      </c>
      <c r="B2810" s="159">
        <v>0</v>
      </c>
      <c r="C2810" s="159">
        <v>0</v>
      </c>
      <c r="D2810" s="159">
        <v>0</v>
      </c>
    </row>
    <row r="2811" spans="1:4">
      <c r="A2811" s="167" t="s">
        <v>232</v>
      </c>
      <c r="B2811" s="159">
        <v>0</v>
      </c>
      <c r="C2811" s="159">
        <v>0</v>
      </c>
      <c r="D2811" s="159">
        <v>0</v>
      </c>
    </row>
    <row r="2812" spans="1:4">
      <c r="A2812" s="167" t="s">
        <v>157</v>
      </c>
      <c r="B2812" s="159">
        <v>0</v>
      </c>
      <c r="C2812" s="159">
        <v>0</v>
      </c>
      <c r="D2812" s="159">
        <v>0</v>
      </c>
    </row>
    <row r="2813" spans="1:4">
      <c r="A2813" s="167" t="s">
        <v>158</v>
      </c>
      <c r="B2813" s="159">
        <v>0</v>
      </c>
      <c r="C2813" s="159">
        <v>0</v>
      </c>
      <c r="D2813" s="159">
        <v>0</v>
      </c>
    </row>
    <row r="2814" spans="1:4">
      <c r="A2814" s="167" t="s">
        <v>109</v>
      </c>
      <c r="B2814" s="159">
        <v>0</v>
      </c>
      <c r="C2814" s="159">
        <v>0</v>
      </c>
      <c r="D2814" s="159">
        <v>0</v>
      </c>
    </row>
    <row r="2815" spans="1:4">
      <c r="A2815" s="167" t="s">
        <v>122</v>
      </c>
      <c r="B2815" s="159">
        <v>0</v>
      </c>
      <c r="C2815" s="159">
        <v>0</v>
      </c>
      <c r="D2815" s="159">
        <v>0</v>
      </c>
    </row>
    <row r="2816" spans="1:4">
      <c r="A2816" s="167" t="s">
        <v>201</v>
      </c>
      <c r="B2816" s="159">
        <v>0</v>
      </c>
      <c r="C2816" s="159">
        <v>0</v>
      </c>
      <c r="D2816" s="159">
        <v>0</v>
      </c>
    </row>
    <row r="2817" spans="1:4">
      <c r="A2817" s="167" t="s">
        <v>115</v>
      </c>
      <c r="B2817" s="159">
        <v>0</v>
      </c>
      <c r="C2817" s="159">
        <v>0</v>
      </c>
      <c r="D2817" s="159">
        <v>0</v>
      </c>
    </row>
    <row r="2818" spans="1:4">
      <c r="A2818" s="167" t="s">
        <v>693</v>
      </c>
      <c r="B2818" s="159">
        <v>0</v>
      </c>
      <c r="C2818" s="159">
        <v>0</v>
      </c>
      <c r="D2818" s="159">
        <v>0</v>
      </c>
    </row>
    <row r="2819" spans="1:4">
      <c r="A2819" s="166" t="s">
        <v>722</v>
      </c>
      <c r="B2819" s="159">
        <v>286538.06999999995</v>
      </c>
      <c r="C2819" s="159">
        <v>191017.09334327182</v>
      </c>
      <c r="D2819" s="159">
        <v>95520.97665672822</v>
      </c>
    </row>
    <row r="2820" spans="1:4">
      <c r="A2820" s="167" t="s">
        <v>114</v>
      </c>
      <c r="B2820" s="159">
        <v>98611.72</v>
      </c>
      <c r="C2820" s="159">
        <v>90361.273701269209</v>
      </c>
      <c r="D2820" s="159">
        <v>8250.4462987308052</v>
      </c>
    </row>
    <row r="2821" spans="1:4">
      <c r="A2821" s="167" t="s">
        <v>106</v>
      </c>
      <c r="B2821" s="159">
        <v>10348.730000000001</v>
      </c>
      <c r="C2821" s="159">
        <v>7301.0935857839013</v>
      </c>
      <c r="D2821" s="159">
        <v>3047.6364142161005</v>
      </c>
    </row>
    <row r="2822" spans="1:4">
      <c r="A2822" s="167" t="s">
        <v>130</v>
      </c>
      <c r="B2822" s="159">
        <v>1424.47</v>
      </c>
      <c r="C2822" s="159">
        <v>-45.158569820300002</v>
      </c>
      <c r="D2822" s="159">
        <v>1469.6285698203001</v>
      </c>
    </row>
    <row r="2823" spans="1:4">
      <c r="A2823" s="167" t="s">
        <v>153</v>
      </c>
      <c r="B2823" s="159">
        <v>40610.07</v>
      </c>
      <c r="C2823" s="159">
        <v>-1068.3376396047001</v>
      </c>
      <c r="D2823" s="159">
        <v>41678.407639604702</v>
      </c>
    </row>
    <row r="2824" spans="1:4">
      <c r="A2824" s="167" t="s">
        <v>109</v>
      </c>
      <c r="B2824" s="159">
        <v>119580.85999999999</v>
      </c>
      <c r="C2824" s="159">
        <v>80784.377941497311</v>
      </c>
      <c r="D2824" s="159">
        <v>38796.482058502705</v>
      </c>
    </row>
    <row r="2825" spans="1:4">
      <c r="A2825" s="167" t="s">
        <v>122</v>
      </c>
      <c r="B2825" s="159">
        <v>15962.219999999998</v>
      </c>
      <c r="C2825" s="159">
        <v>13683.844324146399</v>
      </c>
      <c r="D2825" s="159">
        <v>2278.3756758536006</v>
      </c>
    </row>
    <row r="2826" spans="1:4">
      <c r="A2826" s="167" t="s">
        <v>702</v>
      </c>
      <c r="B2826" s="159">
        <v>0</v>
      </c>
      <c r="C2826" s="159">
        <v>0</v>
      </c>
      <c r="D2826" s="159">
        <v>0</v>
      </c>
    </row>
    <row r="2827" spans="1:4">
      <c r="A2827" s="167" t="s">
        <v>134</v>
      </c>
      <c r="B2827" s="159">
        <v>0</v>
      </c>
      <c r="C2827" s="159">
        <v>0</v>
      </c>
      <c r="D2827" s="159">
        <v>0</v>
      </c>
    </row>
    <row r="2828" spans="1:4">
      <c r="A2828" s="167" t="s">
        <v>690</v>
      </c>
      <c r="B2828" s="159">
        <v>0</v>
      </c>
      <c r="C2828" s="159">
        <v>0</v>
      </c>
      <c r="D2828" s="159">
        <v>0</v>
      </c>
    </row>
    <row r="2829" spans="1:4">
      <c r="A2829" s="167" t="s">
        <v>110</v>
      </c>
      <c r="B2829" s="159">
        <v>0</v>
      </c>
      <c r="C2829" s="159">
        <v>0</v>
      </c>
      <c r="D2829" s="159">
        <v>0</v>
      </c>
    </row>
    <row r="2830" spans="1:4">
      <c r="A2830" s="167" t="s">
        <v>111</v>
      </c>
      <c r="B2830" s="159">
        <v>0</v>
      </c>
      <c r="C2830" s="159">
        <v>0</v>
      </c>
      <c r="D2830" s="159">
        <v>0</v>
      </c>
    </row>
    <row r="2831" spans="1:4">
      <c r="A2831" s="167" t="s">
        <v>116</v>
      </c>
      <c r="B2831" s="159">
        <v>0</v>
      </c>
      <c r="C2831" s="159">
        <v>0</v>
      </c>
      <c r="D2831" s="159">
        <v>0</v>
      </c>
    </row>
    <row r="2832" spans="1:4">
      <c r="A2832" s="167" t="s">
        <v>117</v>
      </c>
      <c r="B2832" s="159">
        <v>0</v>
      </c>
      <c r="C2832" s="159">
        <v>0</v>
      </c>
      <c r="D2832" s="159">
        <v>0</v>
      </c>
    </row>
    <row r="2833" spans="1:4">
      <c r="A2833" s="167" t="s">
        <v>135</v>
      </c>
      <c r="B2833" s="159">
        <v>0</v>
      </c>
      <c r="C2833" s="159">
        <v>0</v>
      </c>
      <c r="D2833" s="159">
        <v>0</v>
      </c>
    </row>
    <row r="2834" spans="1:4">
      <c r="A2834" s="167" t="s">
        <v>112</v>
      </c>
      <c r="B2834" s="159">
        <v>0</v>
      </c>
      <c r="C2834" s="159">
        <v>0</v>
      </c>
      <c r="D2834" s="159">
        <v>0</v>
      </c>
    </row>
    <row r="2835" spans="1:4">
      <c r="A2835" s="167" t="s">
        <v>136</v>
      </c>
      <c r="B2835" s="159">
        <v>0</v>
      </c>
      <c r="C2835" s="159">
        <v>0</v>
      </c>
      <c r="D2835" s="159">
        <v>0</v>
      </c>
    </row>
    <row r="2836" spans="1:4">
      <c r="A2836" s="167" t="s">
        <v>118</v>
      </c>
      <c r="B2836" s="159">
        <v>0</v>
      </c>
      <c r="C2836" s="159">
        <v>0</v>
      </c>
      <c r="D2836" s="159">
        <v>0</v>
      </c>
    </row>
    <row r="2837" spans="1:4">
      <c r="A2837" s="167" t="s">
        <v>694</v>
      </c>
      <c r="B2837" s="159">
        <v>0</v>
      </c>
      <c r="C2837" s="159">
        <v>0</v>
      </c>
      <c r="D2837" s="159">
        <v>0</v>
      </c>
    </row>
    <row r="2838" spans="1:4">
      <c r="A2838" s="166" t="s">
        <v>723</v>
      </c>
      <c r="B2838" s="159">
        <v>0</v>
      </c>
      <c r="C2838" s="159">
        <v>0</v>
      </c>
      <c r="D2838" s="159">
        <v>0</v>
      </c>
    </row>
    <row r="2839" spans="1:4">
      <c r="A2839" s="167" t="s">
        <v>161</v>
      </c>
      <c r="B2839" s="159">
        <v>0</v>
      </c>
      <c r="C2839" s="159">
        <v>0</v>
      </c>
      <c r="D2839" s="159">
        <v>0</v>
      </c>
    </row>
    <row r="2840" spans="1:4">
      <c r="A2840" s="167" t="s">
        <v>103</v>
      </c>
      <c r="B2840" s="159">
        <v>0</v>
      </c>
      <c r="C2840" s="159">
        <v>0</v>
      </c>
      <c r="D2840" s="159">
        <v>0</v>
      </c>
    </row>
    <row r="2841" spans="1:4">
      <c r="A2841" s="167" t="s">
        <v>262</v>
      </c>
      <c r="B2841" s="159">
        <v>0</v>
      </c>
      <c r="C2841" s="159">
        <v>0</v>
      </c>
      <c r="D2841" s="159">
        <v>0</v>
      </c>
    </row>
    <row r="2842" spans="1:4">
      <c r="A2842" s="167" t="s">
        <v>150</v>
      </c>
      <c r="B2842" s="159">
        <v>0</v>
      </c>
      <c r="C2842" s="159">
        <v>0</v>
      </c>
      <c r="D2842" s="159">
        <v>0</v>
      </c>
    </row>
    <row r="2843" spans="1:4">
      <c r="A2843" s="167" t="s">
        <v>192</v>
      </c>
      <c r="B2843" s="159">
        <v>0</v>
      </c>
      <c r="C2843" s="159">
        <v>0</v>
      </c>
      <c r="D2843" s="159">
        <v>0</v>
      </c>
    </row>
    <row r="2844" spans="1:4">
      <c r="A2844" s="167" t="s">
        <v>106</v>
      </c>
      <c r="B2844" s="159">
        <v>0</v>
      </c>
      <c r="C2844" s="159">
        <v>0</v>
      </c>
      <c r="D2844" s="159">
        <v>0</v>
      </c>
    </row>
    <row r="2845" spans="1:4">
      <c r="A2845" s="167" t="s">
        <v>107</v>
      </c>
      <c r="B2845" s="159">
        <v>0</v>
      </c>
      <c r="C2845" s="159">
        <v>0</v>
      </c>
      <c r="D2845" s="159">
        <v>0</v>
      </c>
    </row>
    <row r="2846" spans="1:4">
      <c r="A2846" s="167" t="s">
        <v>108</v>
      </c>
      <c r="B2846" s="159">
        <v>0</v>
      </c>
      <c r="C2846" s="159">
        <v>0</v>
      </c>
      <c r="D2846" s="159">
        <v>0</v>
      </c>
    </row>
    <row r="2847" spans="1:4">
      <c r="A2847" s="167" t="s">
        <v>216</v>
      </c>
      <c r="B2847" s="159">
        <v>0</v>
      </c>
      <c r="C2847" s="159">
        <v>0</v>
      </c>
      <c r="D2847" s="159">
        <v>0</v>
      </c>
    </row>
    <row r="2848" spans="1:4">
      <c r="A2848" s="167" t="s">
        <v>194</v>
      </c>
      <c r="B2848" s="159">
        <v>0</v>
      </c>
      <c r="C2848" s="159">
        <v>0</v>
      </c>
      <c r="D2848" s="159">
        <v>0</v>
      </c>
    </row>
    <row r="2849" spans="1:4">
      <c r="A2849" s="167" t="s">
        <v>263</v>
      </c>
      <c r="B2849" s="159">
        <v>0</v>
      </c>
      <c r="C2849" s="159">
        <v>0</v>
      </c>
      <c r="D2849" s="159">
        <v>0</v>
      </c>
    </row>
    <row r="2850" spans="1:4">
      <c r="A2850" s="167" t="s">
        <v>129</v>
      </c>
      <c r="B2850" s="159">
        <v>0</v>
      </c>
      <c r="C2850" s="159">
        <v>0</v>
      </c>
      <c r="D2850" s="159">
        <v>0</v>
      </c>
    </row>
    <row r="2851" spans="1:4">
      <c r="A2851" s="167" t="s">
        <v>130</v>
      </c>
      <c r="B2851" s="159">
        <v>0</v>
      </c>
      <c r="C2851" s="159">
        <v>0</v>
      </c>
      <c r="D2851" s="159">
        <v>0</v>
      </c>
    </row>
    <row r="2852" spans="1:4">
      <c r="A2852" s="167" t="s">
        <v>264</v>
      </c>
      <c r="B2852" s="159">
        <v>0</v>
      </c>
      <c r="C2852" s="159">
        <v>0</v>
      </c>
      <c r="D2852" s="159">
        <v>0</v>
      </c>
    </row>
    <row r="2853" spans="1:4">
      <c r="A2853" s="167" t="s">
        <v>241</v>
      </c>
      <c r="B2853" s="159">
        <v>0</v>
      </c>
      <c r="C2853" s="159">
        <v>0</v>
      </c>
      <c r="D2853" s="159">
        <v>0</v>
      </c>
    </row>
    <row r="2854" spans="1:4">
      <c r="A2854" s="167" t="s">
        <v>157</v>
      </c>
      <c r="B2854" s="159">
        <v>0</v>
      </c>
      <c r="C2854" s="159">
        <v>0</v>
      </c>
      <c r="D2854" s="159">
        <v>0</v>
      </c>
    </row>
    <row r="2855" spans="1:4">
      <c r="A2855" s="167" t="s">
        <v>158</v>
      </c>
      <c r="B2855" s="159">
        <v>0</v>
      </c>
      <c r="C2855" s="159">
        <v>0</v>
      </c>
      <c r="D2855" s="159">
        <v>0</v>
      </c>
    </row>
    <row r="2856" spans="1:4">
      <c r="A2856" s="167" t="s">
        <v>109</v>
      </c>
      <c r="B2856" s="159">
        <v>0</v>
      </c>
      <c r="C2856" s="159">
        <v>0</v>
      </c>
      <c r="D2856" s="159">
        <v>0</v>
      </c>
    </row>
    <row r="2857" spans="1:4">
      <c r="A2857" s="167" t="s">
        <v>121</v>
      </c>
      <c r="B2857" s="159">
        <v>0</v>
      </c>
      <c r="C2857" s="159">
        <v>0</v>
      </c>
      <c r="D2857" s="159">
        <v>0</v>
      </c>
    </row>
    <row r="2858" spans="1:4">
      <c r="A2858" s="167" t="s">
        <v>159</v>
      </c>
      <c r="B2858" s="159">
        <v>0</v>
      </c>
      <c r="C2858" s="159">
        <v>0</v>
      </c>
      <c r="D2858" s="159">
        <v>0</v>
      </c>
    </row>
    <row r="2859" spans="1:4">
      <c r="A2859" s="167" t="s">
        <v>122</v>
      </c>
      <c r="B2859" s="159">
        <v>0</v>
      </c>
      <c r="C2859" s="159">
        <v>0</v>
      </c>
      <c r="D2859" s="159">
        <v>0</v>
      </c>
    </row>
    <row r="2860" spans="1:4">
      <c r="A2860" s="167" t="s">
        <v>115</v>
      </c>
      <c r="B2860" s="159">
        <v>0</v>
      </c>
      <c r="C2860" s="159">
        <v>0</v>
      </c>
      <c r="D2860" s="159">
        <v>0</v>
      </c>
    </row>
    <row r="2861" spans="1:4">
      <c r="A2861" s="166" t="s">
        <v>724</v>
      </c>
      <c r="B2861" s="159">
        <v>0</v>
      </c>
      <c r="C2861" s="159">
        <v>0</v>
      </c>
      <c r="D2861" s="159">
        <v>0</v>
      </c>
    </row>
    <row r="2862" spans="1:4">
      <c r="A2862" s="167" t="s">
        <v>227</v>
      </c>
      <c r="B2862" s="159">
        <v>0</v>
      </c>
      <c r="C2862" s="159">
        <v>0</v>
      </c>
      <c r="D2862" s="159">
        <v>0</v>
      </c>
    </row>
    <row r="2863" spans="1:4">
      <c r="A2863" s="167" t="s">
        <v>150</v>
      </c>
      <c r="B2863" s="159">
        <v>0</v>
      </c>
      <c r="C2863" s="159">
        <v>0</v>
      </c>
      <c r="D2863" s="159">
        <v>0</v>
      </c>
    </row>
    <row r="2864" spans="1:4">
      <c r="A2864" s="167" t="s">
        <v>192</v>
      </c>
      <c r="B2864" s="159">
        <v>0</v>
      </c>
      <c r="C2864" s="159">
        <v>0</v>
      </c>
      <c r="D2864" s="159">
        <v>0</v>
      </c>
    </row>
    <row r="2865" spans="1:4">
      <c r="A2865" s="167" t="s">
        <v>106</v>
      </c>
      <c r="B2865" s="159">
        <v>0</v>
      </c>
      <c r="C2865" s="159">
        <v>0</v>
      </c>
      <c r="D2865" s="159">
        <v>0</v>
      </c>
    </row>
    <row r="2866" spans="1:4">
      <c r="A2866" s="167" t="s">
        <v>215</v>
      </c>
      <c r="B2866" s="159">
        <v>0</v>
      </c>
      <c r="C2866" s="159">
        <v>0</v>
      </c>
      <c r="D2866" s="159">
        <v>0</v>
      </c>
    </row>
    <row r="2867" spans="1:4">
      <c r="A2867" s="167" t="s">
        <v>107</v>
      </c>
      <c r="B2867" s="159">
        <v>0</v>
      </c>
      <c r="C2867" s="159">
        <v>0</v>
      </c>
      <c r="D2867" s="159">
        <v>0</v>
      </c>
    </row>
    <row r="2868" spans="1:4">
      <c r="A2868" s="167" t="s">
        <v>216</v>
      </c>
      <c r="B2868" s="159">
        <v>0</v>
      </c>
      <c r="C2868" s="159">
        <v>0</v>
      </c>
      <c r="D2868" s="159">
        <v>0</v>
      </c>
    </row>
    <row r="2869" spans="1:4">
      <c r="A2869" s="167" t="s">
        <v>194</v>
      </c>
      <c r="B2869" s="159">
        <v>0</v>
      </c>
      <c r="C2869" s="159">
        <v>0</v>
      </c>
      <c r="D2869" s="159">
        <v>0</v>
      </c>
    </row>
    <row r="2870" spans="1:4">
      <c r="A2870" s="167" t="s">
        <v>157</v>
      </c>
      <c r="B2870" s="159">
        <v>0</v>
      </c>
      <c r="C2870" s="159">
        <v>0</v>
      </c>
      <c r="D2870" s="159">
        <v>0</v>
      </c>
    </row>
    <row r="2871" spans="1:4">
      <c r="A2871" s="167" t="s">
        <v>158</v>
      </c>
      <c r="B2871" s="159">
        <v>0</v>
      </c>
      <c r="C2871" s="159">
        <v>0</v>
      </c>
      <c r="D2871" s="159">
        <v>0</v>
      </c>
    </row>
    <row r="2872" spans="1:4">
      <c r="A2872" s="167" t="s">
        <v>159</v>
      </c>
      <c r="B2872" s="159">
        <v>0</v>
      </c>
      <c r="C2872" s="159">
        <v>0</v>
      </c>
      <c r="D2872" s="159">
        <v>0</v>
      </c>
    </row>
    <row r="2873" spans="1:4">
      <c r="A2873" s="167" t="s">
        <v>122</v>
      </c>
      <c r="B2873" s="159">
        <v>0</v>
      </c>
      <c r="C2873" s="159">
        <v>0</v>
      </c>
      <c r="D2873" s="159">
        <v>0</v>
      </c>
    </row>
    <row r="2874" spans="1:4">
      <c r="A2874" s="167" t="s">
        <v>115</v>
      </c>
      <c r="B2874" s="159">
        <v>0</v>
      </c>
      <c r="C2874" s="159">
        <v>0</v>
      </c>
      <c r="D2874" s="159">
        <v>0</v>
      </c>
    </row>
    <row r="2875" spans="1:4">
      <c r="A2875" s="166" t="s">
        <v>725</v>
      </c>
      <c r="B2875" s="159">
        <v>0</v>
      </c>
      <c r="C2875" s="159">
        <v>0</v>
      </c>
      <c r="D2875" s="159">
        <v>0</v>
      </c>
    </row>
    <row r="2876" spans="1:4">
      <c r="A2876" s="167" t="s">
        <v>210</v>
      </c>
      <c r="B2876" s="159">
        <v>0</v>
      </c>
      <c r="C2876" s="159">
        <v>0</v>
      </c>
      <c r="D2876" s="159">
        <v>0</v>
      </c>
    </row>
    <row r="2877" spans="1:4">
      <c r="A2877" s="167" t="s">
        <v>106</v>
      </c>
      <c r="B2877" s="159">
        <v>0</v>
      </c>
      <c r="C2877" s="159">
        <v>0</v>
      </c>
      <c r="D2877" s="159">
        <v>0</v>
      </c>
    </row>
    <row r="2878" spans="1:4">
      <c r="A2878" s="167" t="s">
        <v>107</v>
      </c>
      <c r="B2878" s="159">
        <v>0</v>
      </c>
      <c r="C2878" s="159">
        <v>0</v>
      </c>
      <c r="D2878" s="159">
        <v>0</v>
      </c>
    </row>
    <row r="2879" spans="1:4">
      <c r="A2879" s="167" t="s">
        <v>109</v>
      </c>
      <c r="B2879" s="159">
        <v>0</v>
      </c>
      <c r="C2879" s="159">
        <v>0</v>
      </c>
      <c r="D2879" s="159">
        <v>0</v>
      </c>
    </row>
    <row r="2880" spans="1:4">
      <c r="A2880" s="167" t="s">
        <v>121</v>
      </c>
      <c r="B2880" s="159">
        <v>0</v>
      </c>
      <c r="C2880" s="159">
        <v>0</v>
      </c>
      <c r="D2880" s="159">
        <v>0</v>
      </c>
    </row>
    <row r="2881" spans="1:4">
      <c r="A2881" s="167" t="s">
        <v>115</v>
      </c>
      <c r="B2881" s="159">
        <v>0</v>
      </c>
      <c r="C2881" s="159">
        <v>0</v>
      </c>
      <c r="D2881" s="159">
        <v>0</v>
      </c>
    </row>
    <row r="2882" spans="1:4">
      <c r="A2882" s="166" t="s">
        <v>726</v>
      </c>
      <c r="B2882" s="159">
        <v>0</v>
      </c>
      <c r="C2882" s="159">
        <v>0</v>
      </c>
      <c r="D2882" s="159">
        <v>0</v>
      </c>
    </row>
    <row r="2883" spans="1:4">
      <c r="A2883" s="167" t="s">
        <v>103</v>
      </c>
      <c r="B2883" s="159">
        <v>0</v>
      </c>
      <c r="C2883" s="159">
        <v>0</v>
      </c>
      <c r="D2883" s="159">
        <v>0</v>
      </c>
    </row>
    <row r="2884" spans="1:4">
      <c r="A2884" s="167" t="s">
        <v>114</v>
      </c>
      <c r="B2884" s="159">
        <v>0</v>
      </c>
      <c r="C2884" s="159">
        <v>0</v>
      </c>
      <c r="D2884" s="159">
        <v>0</v>
      </c>
    </row>
    <row r="2885" spans="1:4">
      <c r="A2885" s="167" t="s">
        <v>106</v>
      </c>
      <c r="B2885" s="159">
        <v>0</v>
      </c>
      <c r="C2885" s="159">
        <v>0</v>
      </c>
      <c r="D2885" s="159">
        <v>0</v>
      </c>
    </row>
    <row r="2886" spans="1:4">
      <c r="A2886" s="167" t="s">
        <v>108</v>
      </c>
      <c r="B2886" s="159">
        <v>0</v>
      </c>
      <c r="C2886" s="159">
        <v>0</v>
      </c>
      <c r="D2886" s="159">
        <v>0</v>
      </c>
    </row>
    <row r="2887" spans="1:4">
      <c r="A2887" s="167" t="s">
        <v>109</v>
      </c>
      <c r="B2887" s="159">
        <v>0</v>
      </c>
      <c r="C2887" s="159">
        <v>0</v>
      </c>
      <c r="D2887" s="159">
        <v>0</v>
      </c>
    </row>
    <row r="2888" spans="1:4">
      <c r="A2888" s="167" t="s">
        <v>115</v>
      </c>
      <c r="B2888" s="159">
        <v>0</v>
      </c>
      <c r="C2888" s="159">
        <v>0</v>
      </c>
      <c r="D2888" s="159">
        <v>0</v>
      </c>
    </row>
    <row r="2889" spans="1:4">
      <c r="A2889" s="167" t="s">
        <v>117</v>
      </c>
      <c r="B2889" s="159">
        <v>0</v>
      </c>
      <c r="C2889" s="159">
        <v>0</v>
      </c>
      <c r="D2889" s="159">
        <v>0</v>
      </c>
    </row>
    <row r="2890" spans="1:4">
      <c r="A2890" s="167" t="s">
        <v>112</v>
      </c>
      <c r="B2890" s="159">
        <v>0</v>
      </c>
      <c r="C2890" s="159">
        <v>0</v>
      </c>
      <c r="D2890" s="159">
        <v>0</v>
      </c>
    </row>
    <row r="2891" spans="1:4">
      <c r="A2891" s="167" t="s">
        <v>136</v>
      </c>
      <c r="B2891" s="159">
        <v>0</v>
      </c>
      <c r="C2891" s="159">
        <v>0</v>
      </c>
      <c r="D2891" s="159">
        <v>0</v>
      </c>
    </row>
    <row r="2892" spans="1:4">
      <c r="A2892" s="166" t="s">
        <v>727</v>
      </c>
      <c r="B2892" s="159">
        <v>0</v>
      </c>
      <c r="C2892" s="159">
        <v>0</v>
      </c>
      <c r="D2892" s="159">
        <v>0</v>
      </c>
    </row>
    <row r="2893" spans="1:4">
      <c r="A2893" s="167" t="s">
        <v>114</v>
      </c>
      <c r="B2893" s="159">
        <v>0</v>
      </c>
      <c r="C2893" s="159">
        <v>0</v>
      </c>
      <c r="D2893" s="159">
        <v>0</v>
      </c>
    </row>
    <row r="2894" spans="1:4">
      <c r="A2894" s="167" t="s">
        <v>128</v>
      </c>
      <c r="B2894" s="159">
        <v>0</v>
      </c>
      <c r="C2894" s="159">
        <v>0</v>
      </c>
      <c r="D2894" s="159">
        <v>0</v>
      </c>
    </row>
    <row r="2895" spans="1:4">
      <c r="A2895" s="167" t="s">
        <v>106</v>
      </c>
      <c r="B2895" s="159">
        <v>0</v>
      </c>
      <c r="C2895" s="159">
        <v>0</v>
      </c>
      <c r="D2895" s="159">
        <v>0</v>
      </c>
    </row>
    <row r="2896" spans="1:4">
      <c r="A2896" s="167" t="s">
        <v>131</v>
      </c>
      <c r="B2896" s="159">
        <v>0</v>
      </c>
      <c r="C2896" s="159">
        <v>0</v>
      </c>
      <c r="D2896" s="159">
        <v>0</v>
      </c>
    </row>
    <row r="2897" spans="1:4">
      <c r="A2897" s="167" t="s">
        <v>109</v>
      </c>
      <c r="B2897" s="159">
        <v>0</v>
      </c>
      <c r="C2897" s="159">
        <v>0</v>
      </c>
      <c r="D2897" s="159">
        <v>0</v>
      </c>
    </row>
    <row r="2898" spans="1:4">
      <c r="A2898" s="167" t="s">
        <v>122</v>
      </c>
      <c r="B2898" s="159">
        <v>0</v>
      </c>
      <c r="C2898" s="159">
        <v>0</v>
      </c>
      <c r="D2898" s="159">
        <v>0</v>
      </c>
    </row>
    <row r="2899" spans="1:4">
      <c r="A2899" s="167" t="s">
        <v>728</v>
      </c>
      <c r="B2899" s="159">
        <v>0</v>
      </c>
      <c r="C2899" s="159">
        <v>0</v>
      </c>
      <c r="D2899" s="159">
        <v>0</v>
      </c>
    </row>
    <row r="2900" spans="1:4">
      <c r="A2900" s="167" t="s">
        <v>729</v>
      </c>
      <c r="B2900" s="159">
        <v>0</v>
      </c>
      <c r="C2900" s="159">
        <v>0</v>
      </c>
      <c r="D2900" s="159">
        <v>0</v>
      </c>
    </row>
    <row r="2901" spans="1:4">
      <c r="A2901" s="167" t="s">
        <v>219</v>
      </c>
      <c r="B2901" s="159">
        <v>0</v>
      </c>
      <c r="C2901" s="159">
        <v>0</v>
      </c>
      <c r="D2901" s="159">
        <v>0</v>
      </c>
    </row>
    <row r="2902" spans="1:4">
      <c r="A2902" s="167" t="s">
        <v>703</v>
      </c>
      <c r="B2902" s="159">
        <v>0</v>
      </c>
      <c r="C2902" s="159">
        <v>0</v>
      </c>
      <c r="D2902" s="159">
        <v>0</v>
      </c>
    </row>
    <row r="2903" spans="1:4">
      <c r="A2903" s="166" t="s">
        <v>730</v>
      </c>
      <c r="B2903" s="159">
        <v>0</v>
      </c>
      <c r="C2903" s="159">
        <v>0</v>
      </c>
      <c r="D2903" s="159">
        <v>0</v>
      </c>
    </row>
    <row r="2904" spans="1:4">
      <c r="A2904" s="167" t="s">
        <v>106</v>
      </c>
      <c r="B2904" s="159">
        <v>0</v>
      </c>
      <c r="C2904" s="159">
        <v>0</v>
      </c>
      <c r="D2904" s="159">
        <v>0</v>
      </c>
    </row>
    <row r="2905" spans="1:4">
      <c r="A2905" s="167" t="s">
        <v>109</v>
      </c>
      <c r="B2905" s="159">
        <v>0</v>
      </c>
      <c r="C2905" s="159">
        <v>0</v>
      </c>
      <c r="D2905" s="159">
        <v>0</v>
      </c>
    </row>
    <row r="2906" spans="1:4">
      <c r="A2906" s="167" t="s">
        <v>115</v>
      </c>
      <c r="B2906" s="159">
        <v>0</v>
      </c>
      <c r="C2906" s="159">
        <v>0</v>
      </c>
      <c r="D2906" s="159">
        <v>0</v>
      </c>
    </row>
    <row r="2907" spans="1:4">
      <c r="A2907" s="166" t="s">
        <v>731</v>
      </c>
      <c r="B2907" s="159">
        <v>0</v>
      </c>
      <c r="C2907" s="159">
        <v>0</v>
      </c>
      <c r="D2907" s="159">
        <v>0</v>
      </c>
    </row>
    <row r="2908" spans="1:4">
      <c r="A2908" s="167" t="s">
        <v>103</v>
      </c>
      <c r="B2908" s="159">
        <v>0</v>
      </c>
      <c r="C2908" s="159">
        <v>0</v>
      </c>
      <c r="D2908" s="159">
        <v>0</v>
      </c>
    </row>
    <row r="2909" spans="1:4">
      <c r="A2909" s="167" t="s">
        <v>124</v>
      </c>
      <c r="B2909" s="159">
        <v>0</v>
      </c>
      <c r="C2909" s="159">
        <v>0</v>
      </c>
      <c r="D2909" s="159">
        <v>0</v>
      </c>
    </row>
    <row r="2910" spans="1:4">
      <c r="A2910" s="167" t="s">
        <v>203</v>
      </c>
      <c r="B2910" s="159">
        <v>0</v>
      </c>
      <c r="C2910" s="159">
        <v>0</v>
      </c>
      <c r="D2910" s="159">
        <v>0</v>
      </c>
    </row>
    <row r="2911" spans="1:4">
      <c r="A2911" s="167" t="s">
        <v>732</v>
      </c>
      <c r="B2911" s="159">
        <v>0</v>
      </c>
      <c r="C2911" s="159">
        <v>0</v>
      </c>
      <c r="D2911" s="159">
        <v>0</v>
      </c>
    </row>
    <row r="2912" spans="1:4">
      <c r="A2912" s="167" t="s">
        <v>106</v>
      </c>
      <c r="B2912" s="159">
        <v>0</v>
      </c>
      <c r="C2912" s="159">
        <v>0</v>
      </c>
      <c r="D2912" s="159">
        <v>0</v>
      </c>
    </row>
    <row r="2913" spans="1:4">
      <c r="A2913" s="167" t="s">
        <v>193</v>
      </c>
      <c r="B2913" s="159">
        <v>0</v>
      </c>
      <c r="C2913" s="159">
        <v>0</v>
      </c>
      <c r="D2913" s="159">
        <v>0</v>
      </c>
    </row>
    <row r="2914" spans="1:4">
      <c r="A2914" s="167" t="s">
        <v>228</v>
      </c>
      <c r="B2914" s="159">
        <v>0</v>
      </c>
      <c r="C2914" s="159">
        <v>0</v>
      </c>
      <c r="D2914" s="159">
        <v>0</v>
      </c>
    </row>
    <row r="2915" spans="1:4">
      <c r="A2915" s="167" t="s">
        <v>107</v>
      </c>
      <c r="B2915" s="159">
        <v>0</v>
      </c>
      <c r="C2915" s="159">
        <v>0</v>
      </c>
      <c r="D2915" s="159">
        <v>0</v>
      </c>
    </row>
    <row r="2916" spans="1:4">
      <c r="A2916" s="167" t="s">
        <v>108</v>
      </c>
      <c r="B2916" s="159">
        <v>0</v>
      </c>
      <c r="C2916" s="159">
        <v>0</v>
      </c>
      <c r="D2916" s="159">
        <v>0</v>
      </c>
    </row>
    <row r="2917" spans="1:4">
      <c r="A2917" s="167" t="s">
        <v>281</v>
      </c>
      <c r="B2917" s="159">
        <v>0</v>
      </c>
      <c r="C2917" s="159">
        <v>0</v>
      </c>
      <c r="D2917" s="159">
        <v>0</v>
      </c>
    </row>
    <row r="2918" spans="1:4">
      <c r="A2918" s="167" t="s">
        <v>157</v>
      </c>
      <c r="B2918" s="159">
        <v>0</v>
      </c>
      <c r="C2918" s="159">
        <v>0</v>
      </c>
      <c r="D2918" s="159">
        <v>0</v>
      </c>
    </row>
    <row r="2919" spans="1:4">
      <c r="A2919" s="167" t="s">
        <v>109</v>
      </c>
      <c r="B2919" s="159">
        <v>0</v>
      </c>
      <c r="C2919" s="159">
        <v>0</v>
      </c>
      <c r="D2919" s="159">
        <v>0</v>
      </c>
    </row>
    <row r="2920" spans="1:4">
      <c r="A2920" s="167" t="s">
        <v>121</v>
      </c>
      <c r="B2920" s="159">
        <v>0</v>
      </c>
      <c r="C2920" s="159">
        <v>0</v>
      </c>
      <c r="D2920" s="159">
        <v>0</v>
      </c>
    </row>
    <row r="2921" spans="1:4">
      <c r="A2921" s="167" t="s">
        <v>111</v>
      </c>
      <c r="B2921" s="159">
        <v>0</v>
      </c>
      <c r="C2921" s="159">
        <v>0</v>
      </c>
      <c r="D2921" s="159">
        <v>0</v>
      </c>
    </row>
    <row r="2922" spans="1:4">
      <c r="A2922" s="167" t="s">
        <v>117</v>
      </c>
      <c r="B2922" s="159">
        <v>0</v>
      </c>
      <c r="C2922" s="159">
        <v>0</v>
      </c>
      <c r="D2922" s="159">
        <v>0</v>
      </c>
    </row>
    <row r="2923" spans="1:4">
      <c r="A2923" s="167" t="s">
        <v>138</v>
      </c>
      <c r="B2923" s="159">
        <v>0</v>
      </c>
      <c r="C2923" s="159">
        <v>0</v>
      </c>
      <c r="D2923" s="159">
        <v>0</v>
      </c>
    </row>
    <row r="2924" spans="1:4">
      <c r="A2924" s="166" t="s">
        <v>733</v>
      </c>
      <c r="B2924" s="159">
        <v>0</v>
      </c>
      <c r="C2924" s="159">
        <v>0</v>
      </c>
      <c r="D2924" s="159">
        <v>0</v>
      </c>
    </row>
    <row r="2925" spans="1:4">
      <c r="A2925" s="167" t="s">
        <v>106</v>
      </c>
      <c r="B2925" s="159">
        <v>0</v>
      </c>
      <c r="C2925" s="159">
        <v>0</v>
      </c>
      <c r="D2925" s="159">
        <v>0</v>
      </c>
    </row>
    <row r="2926" spans="1:4">
      <c r="A2926" s="167" t="s">
        <v>107</v>
      </c>
      <c r="B2926" s="159">
        <v>0</v>
      </c>
      <c r="C2926" s="159">
        <v>0</v>
      </c>
      <c r="D2926" s="159">
        <v>0</v>
      </c>
    </row>
    <row r="2927" spans="1:4">
      <c r="A2927" s="167" t="s">
        <v>109</v>
      </c>
      <c r="B2927" s="159">
        <v>0</v>
      </c>
      <c r="C2927" s="159">
        <v>0</v>
      </c>
      <c r="D2927" s="159">
        <v>0</v>
      </c>
    </row>
    <row r="2928" spans="1:4">
      <c r="A2928" s="167" t="s">
        <v>115</v>
      </c>
      <c r="B2928" s="159">
        <v>0</v>
      </c>
      <c r="C2928" s="159">
        <v>0</v>
      </c>
      <c r="D2928" s="159">
        <v>0</v>
      </c>
    </row>
    <row r="2929" spans="1:4">
      <c r="A2929" s="167" t="s">
        <v>116</v>
      </c>
      <c r="B2929" s="159">
        <v>0</v>
      </c>
      <c r="C2929" s="159">
        <v>0</v>
      </c>
      <c r="D2929" s="159">
        <v>0</v>
      </c>
    </row>
    <row r="2930" spans="1:4">
      <c r="A2930" s="166" t="s">
        <v>734</v>
      </c>
      <c r="B2930" s="159">
        <v>0</v>
      </c>
      <c r="C2930" s="159">
        <v>0</v>
      </c>
      <c r="D2930" s="159">
        <v>0</v>
      </c>
    </row>
    <row r="2931" spans="1:4">
      <c r="A2931" s="167" t="s">
        <v>114</v>
      </c>
      <c r="B2931" s="159">
        <v>0</v>
      </c>
      <c r="C2931" s="159">
        <v>0</v>
      </c>
      <c r="D2931" s="159">
        <v>0</v>
      </c>
    </row>
    <row r="2932" spans="1:4">
      <c r="A2932" s="167" t="s">
        <v>106</v>
      </c>
      <c r="B2932" s="159">
        <v>0</v>
      </c>
      <c r="C2932" s="159">
        <v>0</v>
      </c>
      <c r="D2932" s="159">
        <v>0</v>
      </c>
    </row>
    <row r="2933" spans="1:4">
      <c r="A2933" s="167" t="s">
        <v>109</v>
      </c>
      <c r="B2933" s="159">
        <v>0</v>
      </c>
      <c r="C2933" s="159">
        <v>0</v>
      </c>
      <c r="D2933" s="159">
        <v>0</v>
      </c>
    </row>
    <row r="2934" spans="1:4">
      <c r="A2934" s="167" t="s">
        <v>115</v>
      </c>
      <c r="B2934" s="159">
        <v>0</v>
      </c>
      <c r="C2934" s="159">
        <v>0</v>
      </c>
      <c r="D2934" s="159">
        <v>0</v>
      </c>
    </row>
    <row r="2935" spans="1:4">
      <c r="A2935" s="167" t="s">
        <v>111</v>
      </c>
      <c r="B2935" s="159">
        <v>0</v>
      </c>
      <c r="C2935" s="159">
        <v>0</v>
      </c>
      <c r="D2935" s="159">
        <v>0</v>
      </c>
    </row>
    <row r="2936" spans="1:4">
      <c r="A2936" s="166" t="s">
        <v>735</v>
      </c>
      <c r="B2936" s="159">
        <v>0</v>
      </c>
      <c r="C2936" s="159">
        <v>0</v>
      </c>
      <c r="D2936" s="159">
        <v>0</v>
      </c>
    </row>
    <row r="2937" spans="1:4">
      <c r="A2937" s="167" t="s">
        <v>657</v>
      </c>
      <c r="B2937" s="159">
        <v>0</v>
      </c>
      <c r="C2937" s="159">
        <v>0</v>
      </c>
      <c r="D2937" s="159">
        <v>0</v>
      </c>
    </row>
    <row r="2938" spans="1:4">
      <c r="A2938" s="167" t="s">
        <v>109</v>
      </c>
      <c r="B2938" s="159">
        <v>0</v>
      </c>
      <c r="C2938" s="159">
        <v>0</v>
      </c>
      <c r="D2938" s="159">
        <v>0</v>
      </c>
    </row>
    <row r="2939" spans="1:4">
      <c r="A2939" s="167" t="s">
        <v>121</v>
      </c>
      <c r="B2939" s="159">
        <v>0</v>
      </c>
      <c r="C2939" s="159">
        <v>0</v>
      </c>
      <c r="D2939" s="159">
        <v>0</v>
      </c>
    </row>
    <row r="2940" spans="1:4">
      <c r="A2940" s="167" t="s">
        <v>115</v>
      </c>
      <c r="B2940" s="159">
        <v>0</v>
      </c>
      <c r="C2940" s="159">
        <v>0</v>
      </c>
      <c r="D2940" s="159">
        <v>0</v>
      </c>
    </row>
    <row r="2941" spans="1:4">
      <c r="A2941" s="166" t="s">
        <v>736</v>
      </c>
      <c r="B2941" s="159">
        <v>0</v>
      </c>
      <c r="C2941" s="159">
        <v>0</v>
      </c>
      <c r="D2941" s="159">
        <v>0</v>
      </c>
    </row>
    <row r="2942" spans="1:4">
      <c r="A2942" s="167" t="s">
        <v>103</v>
      </c>
      <c r="B2942" s="159">
        <v>0</v>
      </c>
      <c r="C2942" s="159">
        <v>0</v>
      </c>
      <c r="D2942" s="159">
        <v>0</v>
      </c>
    </row>
    <row r="2943" spans="1:4">
      <c r="A2943" s="167" t="s">
        <v>114</v>
      </c>
      <c r="B2943" s="159">
        <v>0</v>
      </c>
      <c r="C2943" s="159">
        <v>0</v>
      </c>
      <c r="D2943" s="159">
        <v>0</v>
      </c>
    </row>
    <row r="2944" spans="1:4">
      <c r="A2944" s="167" t="s">
        <v>106</v>
      </c>
      <c r="B2944" s="159">
        <v>0</v>
      </c>
      <c r="C2944" s="159">
        <v>0</v>
      </c>
      <c r="D2944" s="159">
        <v>0</v>
      </c>
    </row>
    <row r="2945" spans="1:4">
      <c r="A2945" s="167" t="s">
        <v>109</v>
      </c>
      <c r="B2945" s="159">
        <v>0</v>
      </c>
      <c r="C2945" s="159">
        <v>0</v>
      </c>
      <c r="D2945" s="159">
        <v>0</v>
      </c>
    </row>
    <row r="2946" spans="1:4">
      <c r="A2946" s="167" t="s">
        <v>121</v>
      </c>
      <c r="B2946" s="159">
        <v>0</v>
      </c>
      <c r="C2946" s="159">
        <v>0</v>
      </c>
      <c r="D2946" s="159">
        <v>0</v>
      </c>
    </row>
    <row r="2947" spans="1:4">
      <c r="A2947" s="167" t="s">
        <v>122</v>
      </c>
      <c r="B2947" s="159">
        <v>0</v>
      </c>
      <c r="C2947" s="159">
        <v>0</v>
      </c>
      <c r="D2947" s="159">
        <v>0</v>
      </c>
    </row>
    <row r="2948" spans="1:4">
      <c r="A2948" s="167" t="s">
        <v>111</v>
      </c>
      <c r="B2948" s="159">
        <v>0</v>
      </c>
      <c r="C2948" s="159">
        <v>0</v>
      </c>
      <c r="D2948" s="159">
        <v>0</v>
      </c>
    </row>
    <row r="2949" spans="1:4">
      <c r="A2949" s="167" t="s">
        <v>117</v>
      </c>
      <c r="B2949" s="159">
        <v>0</v>
      </c>
      <c r="C2949" s="159">
        <v>0</v>
      </c>
      <c r="D2949" s="159">
        <v>0</v>
      </c>
    </row>
    <row r="2950" spans="1:4">
      <c r="A2950" s="167" t="s">
        <v>136</v>
      </c>
      <c r="B2950" s="159">
        <v>0</v>
      </c>
      <c r="C2950" s="159">
        <v>0</v>
      </c>
      <c r="D2950" s="159">
        <v>0</v>
      </c>
    </row>
    <row r="2951" spans="1:4">
      <c r="A2951" s="167" t="s">
        <v>692</v>
      </c>
      <c r="B2951" s="159">
        <v>0</v>
      </c>
      <c r="C2951" s="159">
        <v>0</v>
      </c>
      <c r="D2951" s="159">
        <v>0</v>
      </c>
    </row>
    <row r="2952" spans="1:4">
      <c r="A2952" s="167" t="s">
        <v>693</v>
      </c>
      <c r="B2952" s="159">
        <v>0</v>
      </c>
      <c r="C2952" s="159">
        <v>0</v>
      </c>
      <c r="D2952" s="159">
        <v>0</v>
      </c>
    </row>
    <row r="2953" spans="1:4">
      <c r="A2953" s="166" t="s">
        <v>737</v>
      </c>
      <c r="B2953" s="159">
        <v>0</v>
      </c>
      <c r="C2953" s="159">
        <v>0</v>
      </c>
      <c r="D2953" s="159">
        <v>0</v>
      </c>
    </row>
    <row r="2954" spans="1:4">
      <c r="A2954" s="167" t="s">
        <v>103</v>
      </c>
      <c r="B2954" s="159">
        <v>0</v>
      </c>
      <c r="C2954" s="159">
        <v>0</v>
      </c>
      <c r="D2954" s="159">
        <v>0</v>
      </c>
    </row>
    <row r="2955" spans="1:4">
      <c r="A2955" s="167" t="s">
        <v>114</v>
      </c>
      <c r="B2955" s="159">
        <v>0</v>
      </c>
      <c r="C2955" s="159">
        <v>0</v>
      </c>
      <c r="D2955" s="159">
        <v>0</v>
      </c>
    </row>
    <row r="2956" spans="1:4">
      <c r="A2956" s="167" t="s">
        <v>106</v>
      </c>
      <c r="B2956" s="159">
        <v>0</v>
      </c>
      <c r="C2956" s="159">
        <v>0</v>
      </c>
      <c r="D2956" s="159">
        <v>0</v>
      </c>
    </row>
    <row r="2957" spans="1:4">
      <c r="A2957" s="167" t="s">
        <v>107</v>
      </c>
      <c r="B2957" s="159">
        <v>0</v>
      </c>
      <c r="C2957" s="159">
        <v>0</v>
      </c>
      <c r="D2957" s="159">
        <v>0</v>
      </c>
    </row>
    <row r="2958" spans="1:4">
      <c r="A2958" s="167" t="s">
        <v>657</v>
      </c>
      <c r="B2958" s="159">
        <v>0</v>
      </c>
      <c r="C2958" s="159">
        <v>0</v>
      </c>
      <c r="D2958" s="159">
        <v>0</v>
      </c>
    </row>
    <row r="2959" spans="1:4">
      <c r="A2959" s="167" t="s">
        <v>131</v>
      </c>
      <c r="B2959" s="159">
        <v>0</v>
      </c>
      <c r="C2959" s="159">
        <v>0</v>
      </c>
      <c r="D2959" s="159">
        <v>0</v>
      </c>
    </row>
    <row r="2960" spans="1:4">
      <c r="A2960" s="167" t="s">
        <v>109</v>
      </c>
      <c r="B2960" s="159">
        <v>0</v>
      </c>
      <c r="C2960" s="159">
        <v>0</v>
      </c>
      <c r="D2960" s="159">
        <v>0</v>
      </c>
    </row>
    <row r="2961" spans="1:4">
      <c r="A2961" s="167" t="s">
        <v>121</v>
      </c>
      <c r="B2961" s="159">
        <v>0</v>
      </c>
      <c r="C2961" s="159">
        <v>0</v>
      </c>
      <c r="D2961" s="159">
        <v>0</v>
      </c>
    </row>
    <row r="2962" spans="1:4">
      <c r="A2962" s="167" t="s">
        <v>122</v>
      </c>
      <c r="B2962" s="159">
        <v>0</v>
      </c>
      <c r="C2962" s="159">
        <v>0</v>
      </c>
      <c r="D2962" s="159">
        <v>0</v>
      </c>
    </row>
    <row r="2963" spans="1:4">
      <c r="A2963" s="167" t="s">
        <v>115</v>
      </c>
      <c r="B2963" s="159">
        <v>0</v>
      </c>
      <c r="C2963" s="159">
        <v>0</v>
      </c>
      <c r="D2963" s="159">
        <v>0</v>
      </c>
    </row>
    <row r="2964" spans="1:4">
      <c r="A2964" s="167" t="s">
        <v>116</v>
      </c>
      <c r="B2964" s="159">
        <v>0</v>
      </c>
      <c r="C2964" s="159">
        <v>0</v>
      </c>
      <c r="D2964" s="159">
        <v>0</v>
      </c>
    </row>
    <row r="2965" spans="1:4">
      <c r="A2965" s="167" t="s">
        <v>117</v>
      </c>
      <c r="B2965" s="159">
        <v>0</v>
      </c>
      <c r="C2965" s="159">
        <v>0</v>
      </c>
      <c r="D2965" s="159">
        <v>0</v>
      </c>
    </row>
    <row r="2966" spans="1:4">
      <c r="A2966" s="167" t="s">
        <v>703</v>
      </c>
      <c r="B2966" s="159">
        <v>0</v>
      </c>
      <c r="C2966" s="159">
        <v>0</v>
      </c>
      <c r="D2966" s="159">
        <v>0</v>
      </c>
    </row>
    <row r="2967" spans="1:4">
      <c r="A2967" s="167" t="s">
        <v>118</v>
      </c>
      <c r="B2967" s="159">
        <v>0</v>
      </c>
      <c r="C2967" s="159">
        <v>0</v>
      </c>
      <c r="D2967" s="159">
        <v>0</v>
      </c>
    </row>
    <row r="2968" spans="1:4">
      <c r="A2968" s="166" t="s">
        <v>738</v>
      </c>
      <c r="B2968" s="159">
        <v>0</v>
      </c>
      <c r="C2968" s="159">
        <v>0</v>
      </c>
      <c r="D2968" s="159">
        <v>0</v>
      </c>
    </row>
    <row r="2969" spans="1:4">
      <c r="A2969" s="167" t="s">
        <v>106</v>
      </c>
      <c r="B2969" s="159">
        <v>0</v>
      </c>
      <c r="C2969" s="159">
        <v>0</v>
      </c>
      <c r="D2969" s="159">
        <v>0</v>
      </c>
    </row>
    <row r="2970" spans="1:4">
      <c r="A2970" s="167" t="s">
        <v>107</v>
      </c>
      <c r="B2970" s="159">
        <v>0</v>
      </c>
      <c r="C2970" s="159">
        <v>0</v>
      </c>
      <c r="D2970" s="159">
        <v>0</v>
      </c>
    </row>
    <row r="2971" spans="1:4">
      <c r="A2971" s="167" t="s">
        <v>109</v>
      </c>
      <c r="B2971" s="159">
        <v>0</v>
      </c>
      <c r="C2971" s="159">
        <v>0</v>
      </c>
      <c r="D2971" s="159">
        <v>0</v>
      </c>
    </row>
    <row r="2972" spans="1:4">
      <c r="A2972" s="166" t="s">
        <v>739</v>
      </c>
      <c r="B2972" s="159">
        <v>0</v>
      </c>
      <c r="C2972" s="159">
        <v>0</v>
      </c>
      <c r="D2972" s="159">
        <v>0</v>
      </c>
    </row>
    <row r="2973" spans="1:4">
      <c r="A2973" s="167" t="s">
        <v>106</v>
      </c>
      <c r="B2973" s="159">
        <v>0</v>
      </c>
      <c r="C2973" s="159">
        <v>0</v>
      </c>
      <c r="D2973" s="159">
        <v>0</v>
      </c>
    </row>
    <row r="2974" spans="1:4">
      <c r="A2974" s="167" t="s">
        <v>109</v>
      </c>
      <c r="B2974" s="159">
        <v>0</v>
      </c>
      <c r="C2974" s="159">
        <v>0</v>
      </c>
      <c r="D2974" s="159">
        <v>0</v>
      </c>
    </row>
    <row r="2975" spans="1:4">
      <c r="A2975" s="167" t="s">
        <v>115</v>
      </c>
      <c r="B2975" s="159">
        <v>0</v>
      </c>
      <c r="C2975" s="159">
        <v>0</v>
      </c>
      <c r="D2975" s="159">
        <v>0</v>
      </c>
    </row>
    <row r="2976" spans="1:4">
      <c r="A2976" s="167" t="s">
        <v>116</v>
      </c>
      <c r="B2976" s="159">
        <v>0</v>
      </c>
      <c r="C2976" s="159">
        <v>0</v>
      </c>
      <c r="D2976" s="159">
        <v>0</v>
      </c>
    </row>
    <row r="2977" spans="1:4">
      <c r="A2977" s="166" t="s">
        <v>740</v>
      </c>
      <c r="B2977" s="159">
        <v>0</v>
      </c>
      <c r="C2977" s="159">
        <v>0</v>
      </c>
      <c r="D2977" s="159">
        <v>0</v>
      </c>
    </row>
    <row r="2978" spans="1:4">
      <c r="A2978" s="167" t="s">
        <v>106</v>
      </c>
      <c r="B2978" s="159">
        <v>0</v>
      </c>
      <c r="C2978" s="159">
        <v>0</v>
      </c>
      <c r="D2978" s="159">
        <v>0</v>
      </c>
    </row>
    <row r="2979" spans="1:4">
      <c r="A2979" s="167" t="s">
        <v>107</v>
      </c>
      <c r="B2979" s="159">
        <v>0</v>
      </c>
      <c r="C2979" s="159">
        <v>0</v>
      </c>
      <c r="D2979" s="159">
        <v>0</v>
      </c>
    </row>
    <row r="2980" spans="1:4">
      <c r="A2980" s="167" t="s">
        <v>741</v>
      </c>
      <c r="B2980" s="159">
        <v>0</v>
      </c>
      <c r="C2980" s="159">
        <v>0</v>
      </c>
      <c r="D2980" s="159">
        <v>0</v>
      </c>
    </row>
    <row r="2981" spans="1:4">
      <c r="A2981" s="167" t="s">
        <v>109</v>
      </c>
      <c r="B2981" s="159">
        <v>0</v>
      </c>
      <c r="C2981" s="159">
        <v>0</v>
      </c>
      <c r="D2981" s="159">
        <v>0</v>
      </c>
    </row>
    <row r="2982" spans="1:4">
      <c r="A2982" s="167" t="s">
        <v>121</v>
      </c>
      <c r="B2982" s="159">
        <v>0</v>
      </c>
      <c r="C2982" s="159">
        <v>0</v>
      </c>
      <c r="D2982" s="159">
        <v>0</v>
      </c>
    </row>
    <row r="2983" spans="1:4">
      <c r="A2983" s="167" t="s">
        <v>115</v>
      </c>
      <c r="B2983" s="159">
        <v>0</v>
      </c>
      <c r="C2983" s="159">
        <v>0</v>
      </c>
      <c r="D2983" s="159">
        <v>0</v>
      </c>
    </row>
    <row r="2984" spans="1:4">
      <c r="A2984" s="167" t="s">
        <v>116</v>
      </c>
      <c r="B2984" s="159">
        <v>0</v>
      </c>
      <c r="C2984" s="159">
        <v>0</v>
      </c>
      <c r="D2984" s="159">
        <v>0</v>
      </c>
    </row>
    <row r="2985" spans="1:4">
      <c r="A2985" s="166" t="s">
        <v>742</v>
      </c>
      <c r="B2985" s="159">
        <v>0</v>
      </c>
      <c r="C2985" s="159">
        <v>0</v>
      </c>
      <c r="D2985" s="159">
        <v>0</v>
      </c>
    </row>
    <row r="2986" spans="1:4">
      <c r="A2986" s="167" t="s">
        <v>103</v>
      </c>
      <c r="B2986" s="159">
        <v>0</v>
      </c>
      <c r="C2986" s="159">
        <v>0</v>
      </c>
      <c r="D2986" s="159">
        <v>0</v>
      </c>
    </row>
    <row r="2987" spans="1:4">
      <c r="A2987" s="167" t="s">
        <v>127</v>
      </c>
      <c r="B2987" s="159">
        <v>0</v>
      </c>
      <c r="C2987" s="159">
        <v>0</v>
      </c>
      <c r="D2987" s="159">
        <v>0</v>
      </c>
    </row>
    <row r="2988" spans="1:4">
      <c r="A2988" s="167" t="s">
        <v>106</v>
      </c>
      <c r="B2988" s="159">
        <v>0</v>
      </c>
      <c r="C2988" s="159">
        <v>0</v>
      </c>
      <c r="D2988" s="159">
        <v>0</v>
      </c>
    </row>
    <row r="2989" spans="1:4">
      <c r="A2989" s="167" t="s">
        <v>107</v>
      </c>
      <c r="B2989" s="159">
        <v>0</v>
      </c>
      <c r="C2989" s="159">
        <v>0</v>
      </c>
      <c r="D2989" s="159">
        <v>0</v>
      </c>
    </row>
    <row r="2990" spans="1:4">
      <c r="A2990" s="167" t="s">
        <v>108</v>
      </c>
      <c r="B2990" s="159">
        <v>0</v>
      </c>
      <c r="C2990" s="159">
        <v>0</v>
      </c>
      <c r="D2990" s="159">
        <v>0</v>
      </c>
    </row>
    <row r="2991" spans="1:4">
      <c r="A2991" s="167" t="s">
        <v>109</v>
      </c>
      <c r="B2991" s="159">
        <v>0</v>
      </c>
      <c r="C2991" s="159">
        <v>0</v>
      </c>
      <c r="D2991" s="159">
        <v>0</v>
      </c>
    </row>
    <row r="2992" spans="1:4">
      <c r="A2992" s="167" t="s">
        <v>121</v>
      </c>
      <c r="B2992" s="159">
        <v>0</v>
      </c>
      <c r="C2992" s="159">
        <v>0</v>
      </c>
      <c r="D2992" s="159">
        <v>0</v>
      </c>
    </row>
    <row r="2993" spans="1:4">
      <c r="A2993" s="167" t="s">
        <v>115</v>
      </c>
      <c r="B2993" s="159">
        <v>0</v>
      </c>
      <c r="C2993" s="159">
        <v>0</v>
      </c>
      <c r="D2993" s="159">
        <v>0</v>
      </c>
    </row>
    <row r="2994" spans="1:4">
      <c r="A2994" s="166" t="s">
        <v>743</v>
      </c>
      <c r="B2994" s="159">
        <v>0</v>
      </c>
      <c r="C2994" s="159">
        <v>0</v>
      </c>
      <c r="D2994" s="159">
        <v>0</v>
      </c>
    </row>
    <row r="2995" spans="1:4">
      <c r="A2995" s="167" t="s">
        <v>106</v>
      </c>
      <c r="B2995" s="159">
        <v>0</v>
      </c>
      <c r="C2995" s="159">
        <v>0</v>
      </c>
      <c r="D2995" s="159">
        <v>0</v>
      </c>
    </row>
    <row r="2996" spans="1:4">
      <c r="A2996" s="167" t="s">
        <v>107</v>
      </c>
      <c r="B2996" s="159">
        <v>0</v>
      </c>
      <c r="C2996" s="159">
        <v>0</v>
      </c>
      <c r="D2996" s="159">
        <v>0</v>
      </c>
    </row>
    <row r="2997" spans="1:4">
      <c r="A2997" s="167" t="s">
        <v>108</v>
      </c>
      <c r="B2997" s="159">
        <v>0</v>
      </c>
      <c r="C2997" s="159">
        <v>0</v>
      </c>
      <c r="D2997" s="159">
        <v>0</v>
      </c>
    </row>
    <row r="2998" spans="1:4">
      <c r="A2998" s="167" t="s">
        <v>130</v>
      </c>
      <c r="B2998" s="159">
        <v>0</v>
      </c>
      <c r="C2998" s="159">
        <v>0</v>
      </c>
      <c r="D2998" s="159">
        <v>0</v>
      </c>
    </row>
    <row r="2999" spans="1:4">
      <c r="A2999" s="167" t="s">
        <v>109</v>
      </c>
      <c r="B2999" s="159">
        <v>0</v>
      </c>
      <c r="C2999" s="159">
        <v>0</v>
      </c>
      <c r="D2999" s="159">
        <v>0</v>
      </c>
    </row>
    <row r="3000" spans="1:4">
      <c r="A3000" s="167" t="s">
        <v>121</v>
      </c>
      <c r="B3000" s="159">
        <v>0</v>
      </c>
      <c r="C3000" s="159">
        <v>0</v>
      </c>
      <c r="D3000" s="159">
        <v>0</v>
      </c>
    </row>
    <row r="3001" spans="1:4">
      <c r="A3001" s="167" t="s">
        <v>115</v>
      </c>
      <c r="B3001" s="159">
        <v>0</v>
      </c>
      <c r="C3001" s="159">
        <v>0</v>
      </c>
      <c r="D3001" s="159">
        <v>0</v>
      </c>
    </row>
    <row r="3002" spans="1:4">
      <c r="A3002" s="167" t="s">
        <v>116</v>
      </c>
      <c r="B3002" s="159">
        <v>0</v>
      </c>
      <c r="C3002" s="159">
        <v>0</v>
      </c>
      <c r="D3002" s="159">
        <v>0</v>
      </c>
    </row>
    <row r="3003" spans="1:4">
      <c r="A3003" s="167" t="s">
        <v>135</v>
      </c>
      <c r="B3003" s="159">
        <v>0</v>
      </c>
      <c r="C3003" s="159">
        <v>0</v>
      </c>
      <c r="D3003" s="159">
        <v>0</v>
      </c>
    </row>
    <row r="3004" spans="1:4">
      <c r="A3004" s="166" t="s">
        <v>744</v>
      </c>
      <c r="B3004" s="159">
        <v>0</v>
      </c>
      <c r="C3004" s="159">
        <v>0</v>
      </c>
      <c r="D3004" s="159">
        <v>0</v>
      </c>
    </row>
    <row r="3005" spans="1:4">
      <c r="A3005" s="167" t="s">
        <v>107</v>
      </c>
      <c r="B3005" s="159">
        <v>0</v>
      </c>
      <c r="C3005" s="159">
        <v>0</v>
      </c>
      <c r="D3005" s="159">
        <v>0</v>
      </c>
    </row>
    <row r="3006" spans="1:4">
      <c r="A3006" s="166" t="s">
        <v>745</v>
      </c>
      <c r="B3006" s="159">
        <v>0</v>
      </c>
      <c r="C3006" s="159">
        <v>0</v>
      </c>
      <c r="D3006" s="159">
        <v>0</v>
      </c>
    </row>
    <row r="3007" spans="1:4">
      <c r="A3007" s="167" t="s">
        <v>103</v>
      </c>
      <c r="B3007" s="159">
        <v>0</v>
      </c>
      <c r="C3007" s="159">
        <v>0</v>
      </c>
      <c r="D3007" s="159">
        <v>0</v>
      </c>
    </row>
    <row r="3008" spans="1:4">
      <c r="A3008" s="167" t="s">
        <v>127</v>
      </c>
      <c r="B3008" s="159">
        <v>0</v>
      </c>
      <c r="C3008" s="159">
        <v>0</v>
      </c>
      <c r="D3008" s="159">
        <v>0</v>
      </c>
    </row>
    <row r="3009" spans="1:4">
      <c r="A3009" s="167" t="s">
        <v>114</v>
      </c>
      <c r="B3009" s="159">
        <v>0</v>
      </c>
      <c r="C3009" s="159">
        <v>0</v>
      </c>
      <c r="D3009" s="159">
        <v>0</v>
      </c>
    </row>
    <row r="3010" spans="1:4">
      <c r="A3010" s="167" t="s">
        <v>106</v>
      </c>
      <c r="B3010" s="159">
        <v>0</v>
      </c>
      <c r="C3010" s="159">
        <v>0</v>
      </c>
      <c r="D3010" s="159">
        <v>0</v>
      </c>
    </row>
    <row r="3011" spans="1:4">
      <c r="A3011" s="167" t="s">
        <v>107</v>
      </c>
      <c r="B3011" s="159">
        <v>0</v>
      </c>
      <c r="C3011" s="159">
        <v>0</v>
      </c>
      <c r="D3011" s="159">
        <v>0</v>
      </c>
    </row>
    <row r="3012" spans="1:4">
      <c r="A3012" s="167" t="s">
        <v>108</v>
      </c>
      <c r="B3012" s="159">
        <v>0</v>
      </c>
      <c r="C3012" s="159">
        <v>0</v>
      </c>
      <c r="D3012" s="159">
        <v>0</v>
      </c>
    </row>
    <row r="3013" spans="1:4">
      <c r="A3013" s="167" t="s">
        <v>109</v>
      </c>
      <c r="B3013" s="159">
        <v>0</v>
      </c>
      <c r="C3013" s="159">
        <v>0</v>
      </c>
      <c r="D3013" s="159">
        <v>0</v>
      </c>
    </row>
    <row r="3014" spans="1:4">
      <c r="A3014" s="167" t="s">
        <v>121</v>
      </c>
      <c r="B3014" s="159">
        <v>0</v>
      </c>
      <c r="C3014" s="159">
        <v>0</v>
      </c>
      <c r="D3014" s="159">
        <v>0</v>
      </c>
    </row>
    <row r="3015" spans="1:4">
      <c r="A3015" s="167" t="s">
        <v>115</v>
      </c>
      <c r="B3015" s="159">
        <v>0</v>
      </c>
      <c r="C3015" s="159">
        <v>0</v>
      </c>
      <c r="D3015" s="159">
        <v>0</v>
      </c>
    </row>
    <row r="3016" spans="1:4">
      <c r="A3016" s="167" t="s">
        <v>702</v>
      </c>
      <c r="B3016" s="159">
        <v>0</v>
      </c>
      <c r="C3016" s="159">
        <v>0</v>
      </c>
      <c r="D3016" s="159">
        <v>0</v>
      </c>
    </row>
    <row r="3017" spans="1:4">
      <c r="A3017" s="167" t="s">
        <v>117</v>
      </c>
      <c r="B3017" s="159">
        <v>0</v>
      </c>
      <c r="C3017" s="159">
        <v>0</v>
      </c>
      <c r="D3017" s="159">
        <v>0</v>
      </c>
    </row>
    <row r="3018" spans="1:4">
      <c r="A3018" s="167" t="s">
        <v>692</v>
      </c>
      <c r="B3018" s="159">
        <v>0</v>
      </c>
      <c r="C3018" s="159">
        <v>0</v>
      </c>
      <c r="D3018" s="159">
        <v>0</v>
      </c>
    </row>
    <row r="3019" spans="1:4">
      <c r="A3019" s="166" t="s">
        <v>746</v>
      </c>
      <c r="B3019" s="159">
        <v>0</v>
      </c>
      <c r="C3019" s="159">
        <v>0</v>
      </c>
      <c r="D3019" s="159">
        <v>0</v>
      </c>
    </row>
    <row r="3020" spans="1:4">
      <c r="A3020" s="167" t="s">
        <v>114</v>
      </c>
      <c r="B3020" s="159">
        <v>0</v>
      </c>
      <c r="C3020" s="159">
        <v>0</v>
      </c>
      <c r="D3020" s="159">
        <v>0</v>
      </c>
    </row>
    <row r="3021" spans="1:4">
      <c r="A3021" s="167" t="s">
        <v>106</v>
      </c>
      <c r="B3021" s="159">
        <v>0</v>
      </c>
      <c r="C3021" s="159">
        <v>0</v>
      </c>
      <c r="D3021" s="159">
        <v>0</v>
      </c>
    </row>
    <row r="3022" spans="1:4">
      <c r="A3022" s="167" t="s">
        <v>107</v>
      </c>
      <c r="B3022" s="159">
        <v>0</v>
      </c>
      <c r="C3022" s="159">
        <v>0</v>
      </c>
      <c r="D3022" s="159">
        <v>0</v>
      </c>
    </row>
    <row r="3023" spans="1:4">
      <c r="A3023" s="167" t="s">
        <v>130</v>
      </c>
      <c r="B3023" s="159">
        <v>0</v>
      </c>
      <c r="C3023" s="159">
        <v>0</v>
      </c>
      <c r="D3023" s="159">
        <v>0</v>
      </c>
    </row>
    <row r="3024" spans="1:4">
      <c r="A3024" s="167" t="s">
        <v>195</v>
      </c>
      <c r="B3024" s="159">
        <v>0</v>
      </c>
      <c r="C3024" s="159">
        <v>0</v>
      </c>
      <c r="D3024" s="159">
        <v>0</v>
      </c>
    </row>
    <row r="3025" spans="1:4">
      <c r="A3025" s="167" t="s">
        <v>109</v>
      </c>
      <c r="B3025" s="159">
        <v>0</v>
      </c>
      <c r="C3025" s="159">
        <v>0</v>
      </c>
      <c r="D3025" s="159">
        <v>0</v>
      </c>
    </row>
    <row r="3026" spans="1:4">
      <c r="A3026" s="167" t="s">
        <v>121</v>
      </c>
      <c r="B3026" s="159">
        <v>0</v>
      </c>
      <c r="C3026" s="159">
        <v>0</v>
      </c>
      <c r="D3026" s="159">
        <v>0</v>
      </c>
    </row>
    <row r="3027" spans="1:4">
      <c r="A3027" s="167" t="s">
        <v>122</v>
      </c>
      <c r="B3027" s="159">
        <v>0</v>
      </c>
      <c r="C3027" s="159">
        <v>0</v>
      </c>
      <c r="D3027" s="159">
        <v>0</v>
      </c>
    </row>
    <row r="3028" spans="1:4">
      <c r="A3028" s="167" t="s">
        <v>115</v>
      </c>
      <c r="B3028" s="159">
        <v>0</v>
      </c>
      <c r="C3028" s="159">
        <v>0</v>
      </c>
      <c r="D3028" s="159">
        <v>0</v>
      </c>
    </row>
    <row r="3029" spans="1:4">
      <c r="A3029" s="167" t="s">
        <v>116</v>
      </c>
      <c r="B3029" s="159">
        <v>0</v>
      </c>
      <c r="C3029" s="159">
        <v>0</v>
      </c>
      <c r="D3029" s="159">
        <v>0</v>
      </c>
    </row>
    <row r="3030" spans="1:4">
      <c r="A3030" s="167" t="s">
        <v>117</v>
      </c>
      <c r="B3030" s="159">
        <v>0</v>
      </c>
      <c r="C3030" s="159">
        <v>0</v>
      </c>
      <c r="D3030" s="159">
        <v>0</v>
      </c>
    </row>
    <row r="3031" spans="1:4">
      <c r="A3031" s="166" t="s">
        <v>747</v>
      </c>
      <c r="B3031" s="159">
        <v>0</v>
      </c>
      <c r="C3031" s="159">
        <v>0</v>
      </c>
      <c r="D3031" s="159">
        <v>0</v>
      </c>
    </row>
    <row r="3032" spans="1:4">
      <c r="A3032" s="167" t="s">
        <v>114</v>
      </c>
      <c r="B3032" s="159">
        <v>0</v>
      </c>
      <c r="C3032" s="159">
        <v>0</v>
      </c>
      <c r="D3032" s="159">
        <v>0</v>
      </c>
    </row>
    <row r="3033" spans="1:4">
      <c r="A3033" s="167" t="s">
        <v>128</v>
      </c>
      <c r="B3033" s="159">
        <v>0</v>
      </c>
      <c r="C3033" s="159">
        <v>0</v>
      </c>
      <c r="D3033" s="159">
        <v>0</v>
      </c>
    </row>
    <row r="3034" spans="1:4">
      <c r="A3034" s="167" t="s">
        <v>106</v>
      </c>
      <c r="B3034" s="159">
        <v>0</v>
      </c>
      <c r="C3034" s="159">
        <v>0</v>
      </c>
      <c r="D3034" s="159">
        <v>0</v>
      </c>
    </row>
    <row r="3035" spans="1:4">
      <c r="A3035" s="167" t="s">
        <v>130</v>
      </c>
      <c r="B3035" s="159">
        <v>0</v>
      </c>
      <c r="C3035" s="159">
        <v>0</v>
      </c>
      <c r="D3035" s="159">
        <v>0</v>
      </c>
    </row>
    <row r="3036" spans="1:4">
      <c r="A3036" s="167" t="s">
        <v>109</v>
      </c>
      <c r="B3036" s="159">
        <v>0</v>
      </c>
      <c r="C3036" s="159">
        <v>0</v>
      </c>
      <c r="D3036" s="159">
        <v>0</v>
      </c>
    </row>
    <row r="3037" spans="1:4">
      <c r="A3037" s="167" t="s">
        <v>254</v>
      </c>
      <c r="B3037" s="159">
        <v>0</v>
      </c>
      <c r="C3037" s="159">
        <v>0</v>
      </c>
      <c r="D3037" s="159">
        <v>0</v>
      </c>
    </row>
    <row r="3038" spans="1:4">
      <c r="A3038" s="167" t="s">
        <v>426</v>
      </c>
      <c r="B3038" s="159">
        <v>0</v>
      </c>
      <c r="C3038" s="159">
        <v>0</v>
      </c>
      <c r="D3038" s="159">
        <v>0</v>
      </c>
    </row>
    <row r="3039" spans="1:4">
      <c r="A3039" s="167" t="s">
        <v>122</v>
      </c>
      <c r="B3039" s="159">
        <v>0</v>
      </c>
      <c r="C3039" s="159">
        <v>0</v>
      </c>
      <c r="D3039" s="159">
        <v>0</v>
      </c>
    </row>
    <row r="3040" spans="1:4">
      <c r="A3040" s="167" t="s">
        <v>111</v>
      </c>
      <c r="B3040" s="159">
        <v>0</v>
      </c>
      <c r="C3040" s="159">
        <v>0</v>
      </c>
      <c r="D3040" s="159">
        <v>0</v>
      </c>
    </row>
    <row r="3041" spans="1:4">
      <c r="A3041" s="167" t="s">
        <v>116</v>
      </c>
      <c r="B3041" s="159">
        <v>0</v>
      </c>
      <c r="C3041" s="159">
        <v>0</v>
      </c>
      <c r="D3041" s="159">
        <v>0</v>
      </c>
    </row>
    <row r="3042" spans="1:4">
      <c r="A3042" s="167" t="s">
        <v>692</v>
      </c>
      <c r="B3042" s="159">
        <v>0</v>
      </c>
      <c r="C3042" s="159">
        <v>0</v>
      </c>
      <c r="D3042" s="159">
        <v>0</v>
      </c>
    </row>
    <row r="3043" spans="1:4">
      <c r="A3043" s="166" t="s">
        <v>748</v>
      </c>
      <c r="B3043" s="159">
        <v>0</v>
      </c>
      <c r="C3043" s="159">
        <v>0</v>
      </c>
      <c r="D3043" s="159">
        <v>0</v>
      </c>
    </row>
    <row r="3044" spans="1:4">
      <c r="A3044" s="167" t="s">
        <v>106</v>
      </c>
      <c r="B3044" s="159">
        <v>0</v>
      </c>
      <c r="C3044" s="159">
        <v>0</v>
      </c>
      <c r="D3044" s="159">
        <v>0</v>
      </c>
    </row>
    <row r="3045" spans="1:4">
      <c r="A3045" s="167" t="s">
        <v>109</v>
      </c>
      <c r="B3045" s="159">
        <v>0</v>
      </c>
      <c r="C3045" s="159">
        <v>0</v>
      </c>
      <c r="D3045" s="159">
        <v>0</v>
      </c>
    </row>
    <row r="3046" spans="1:4">
      <c r="A3046" s="167" t="s">
        <v>122</v>
      </c>
      <c r="B3046" s="159">
        <v>0</v>
      </c>
      <c r="C3046" s="159">
        <v>0</v>
      </c>
      <c r="D3046" s="159">
        <v>0</v>
      </c>
    </row>
    <row r="3047" spans="1:4">
      <c r="A3047" s="167" t="s">
        <v>115</v>
      </c>
      <c r="B3047" s="159">
        <v>0</v>
      </c>
      <c r="C3047" s="159">
        <v>0</v>
      </c>
      <c r="D3047" s="159">
        <v>0</v>
      </c>
    </row>
    <row r="3048" spans="1:4">
      <c r="A3048" s="167" t="s">
        <v>117</v>
      </c>
      <c r="B3048" s="159">
        <v>0</v>
      </c>
      <c r="C3048" s="159">
        <v>0</v>
      </c>
      <c r="D3048" s="159">
        <v>0</v>
      </c>
    </row>
    <row r="3049" spans="1:4">
      <c r="A3049" s="166" t="s">
        <v>749</v>
      </c>
      <c r="B3049" s="159">
        <v>0</v>
      </c>
      <c r="C3049" s="159">
        <v>0</v>
      </c>
      <c r="D3049" s="159">
        <v>0</v>
      </c>
    </row>
    <row r="3050" spans="1:4">
      <c r="A3050" s="167" t="s">
        <v>114</v>
      </c>
      <c r="B3050" s="159">
        <v>0</v>
      </c>
      <c r="C3050" s="159">
        <v>0</v>
      </c>
      <c r="D3050" s="159">
        <v>0</v>
      </c>
    </row>
    <row r="3051" spans="1:4">
      <c r="A3051" s="167" t="s">
        <v>106</v>
      </c>
      <c r="B3051" s="159">
        <v>0</v>
      </c>
      <c r="C3051" s="159">
        <v>0</v>
      </c>
      <c r="D3051" s="159">
        <v>0</v>
      </c>
    </row>
    <row r="3052" spans="1:4">
      <c r="A3052" s="167" t="s">
        <v>109</v>
      </c>
      <c r="B3052" s="159">
        <v>0</v>
      </c>
      <c r="C3052" s="159">
        <v>0</v>
      </c>
      <c r="D3052" s="159">
        <v>0</v>
      </c>
    </row>
    <row r="3053" spans="1:4">
      <c r="A3053" s="167" t="s">
        <v>122</v>
      </c>
      <c r="B3053" s="159">
        <v>0</v>
      </c>
      <c r="C3053" s="159">
        <v>0</v>
      </c>
      <c r="D3053" s="159">
        <v>0</v>
      </c>
    </row>
    <row r="3054" spans="1:4">
      <c r="A3054" s="167" t="s">
        <v>117</v>
      </c>
      <c r="B3054" s="159">
        <v>0</v>
      </c>
      <c r="C3054" s="159">
        <v>0</v>
      </c>
      <c r="D3054" s="159">
        <v>0</v>
      </c>
    </row>
    <row r="3055" spans="1:4">
      <c r="A3055" s="166" t="s">
        <v>750</v>
      </c>
      <c r="B3055" s="159">
        <v>0</v>
      </c>
      <c r="C3055" s="159">
        <v>0</v>
      </c>
      <c r="D3055" s="159">
        <v>0</v>
      </c>
    </row>
    <row r="3056" spans="1:4">
      <c r="A3056" s="167" t="s">
        <v>114</v>
      </c>
      <c r="B3056" s="159">
        <v>0</v>
      </c>
      <c r="C3056" s="159">
        <v>0</v>
      </c>
      <c r="D3056" s="159">
        <v>0</v>
      </c>
    </row>
    <row r="3057" spans="1:4">
      <c r="A3057" s="167" t="s">
        <v>106</v>
      </c>
      <c r="B3057" s="159">
        <v>0</v>
      </c>
      <c r="C3057" s="159">
        <v>0</v>
      </c>
      <c r="D3057" s="159">
        <v>0</v>
      </c>
    </row>
    <row r="3058" spans="1:4">
      <c r="A3058" s="167" t="s">
        <v>130</v>
      </c>
      <c r="B3058" s="159">
        <v>0</v>
      </c>
      <c r="C3058" s="159">
        <v>0</v>
      </c>
      <c r="D3058" s="159">
        <v>0</v>
      </c>
    </row>
    <row r="3059" spans="1:4">
      <c r="A3059" s="167" t="s">
        <v>109</v>
      </c>
      <c r="B3059" s="159">
        <v>0</v>
      </c>
      <c r="C3059" s="159">
        <v>0</v>
      </c>
      <c r="D3059" s="159">
        <v>0</v>
      </c>
    </row>
    <row r="3060" spans="1:4">
      <c r="A3060" s="167" t="s">
        <v>122</v>
      </c>
      <c r="B3060" s="159">
        <v>0</v>
      </c>
      <c r="C3060" s="159">
        <v>0</v>
      </c>
      <c r="D3060" s="159">
        <v>0</v>
      </c>
    </row>
    <row r="3061" spans="1:4">
      <c r="A3061" s="167" t="s">
        <v>133</v>
      </c>
      <c r="B3061" s="159">
        <v>0</v>
      </c>
      <c r="C3061" s="159">
        <v>0</v>
      </c>
      <c r="D3061" s="159">
        <v>0</v>
      </c>
    </row>
    <row r="3062" spans="1:4">
      <c r="A3062" s="167" t="s">
        <v>111</v>
      </c>
      <c r="B3062" s="159">
        <v>0</v>
      </c>
      <c r="C3062" s="159">
        <v>0</v>
      </c>
      <c r="D3062" s="159">
        <v>0</v>
      </c>
    </row>
    <row r="3063" spans="1:4">
      <c r="A3063" s="167" t="s">
        <v>117</v>
      </c>
      <c r="B3063" s="159">
        <v>0</v>
      </c>
      <c r="C3063" s="159">
        <v>0</v>
      </c>
      <c r="D3063" s="159">
        <v>0</v>
      </c>
    </row>
    <row r="3064" spans="1:4">
      <c r="A3064" s="167" t="s">
        <v>693</v>
      </c>
      <c r="B3064" s="159">
        <v>0</v>
      </c>
      <c r="C3064" s="159">
        <v>0</v>
      </c>
      <c r="D3064" s="159">
        <v>0</v>
      </c>
    </row>
    <row r="3065" spans="1:4">
      <c r="A3065" s="167" t="s">
        <v>118</v>
      </c>
      <c r="B3065" s="159">
        <v>0</v>
      </c>
      <c r="C3065" s="159">
        <v>0</v>
      </c>
      <c r="D3065" s="159">
        <v>0</v>
      </c>
    </row>
    <row r="3066" spans="1:4">
      <c r="A3066" s="167" t="s">
        <v>751</v>
      </c>
      <c r="B3066" s="159">
        <v>0</v>
      </c>
      <c r="C3066" s="159">
        <v>0</v>
      </c>
      <c r="D3066" s="159">
        <v>0</v>
      </c>
    </row>
    <row r="3067" spans="1:4">
      <c r="A3067" s="166" t="s">
        <v>752</v>
      </c>
      <c r="B3067" s="159">
        <v>0</v>
      </c>
      <c r="C3067" s="159">
        <v>0</v>
      </c>
      <c r="D3067" s="159">
        <v>0</v>
      </c>
    </row>
    <row r="3068" spans="1:4">
      <c r="A3068" s="167" t="s">
        <v>114</v>
      </c>
      <c r="B3068" s="159">
        <v>0</v>
      </c>
      <c r="C3068" s="159">
        <v>0</v>
      </c>
      <c r="D3068" s="159">
        <v>0</v>
      </c>
    </row>
    <row r="3069" spans="1:4">
      <c r="A3069" s="167" t="s">
        <v>106</v>
      </c>
      <c r="B3069" s="159">
        <v>0</v>
      </c>
      <c r="C3069" s="159">
        <v>0</v>
      </c>
      <c r="D3069" s="159">
        <v>0</v>
      </c>
    </row>
    <row r="3070" spans="1:4">
      <c r="A3070" s="167" t="s">
        <v>109</v>
      </c>
      <c r="B3070" s="159">
        <v>0</v>
      </c>
      <c r="C3070" s="159">
        <v>0</v>
      </c>
      <c r="D3070" s="159">
        <v>0</v>
      </c>
    </row>
    <row r="3071" spans="1:4">
      <c r="A3071" s="167" t="s">
        <v>122</v>
      </c>
      <c r="B3071" s="159">
        <v>0</v>
      </c>
      <c r="C3071" s="159">
        <v>0</v>
      </c>
      <c r="D3071" s="159">
        <v>0</v>
      </c>
    </row>
    <row r="3072" spans="1:4">
      <c r="A3072" s="167" t="s">
        <v>115</v>
      </c>
      <c r="B3072" s="159">
        <v>0</v>
      </c>
      <c r="C3072" s="159">
        <v>0</v>
      </c>
      <c r="D3072" s="159">
        <v>0</v>
      </c>
    </row>
    <row r="3073" spans="1:4">
      <c r="A3073" s="167" t="s">
        <v>111</v>
      </c>
      <c r="B3073" s="159">
        <v>0</v>
      </c>
      <c r="C3073" s="159">
        <v>0</v>
      </c>
      <c r="D3073" s="159">
        <v>0</v>
      </c>
    </row>
    <row r="3074" spans="1:4">
      <c r="A3074" s="167" t="s">
        <v>117</v>
      </c>
      <c r="B3074" s="159">
        <v>0</v>
      </c>
      <c r="C3074" s="159">
        <v>0</v>
      </c>
      <c r="D3074" s="159">
        <v>0</v>
      </c>
    </row>
    <row r="3075" spans="1:4">
      <c r="A3075" s="167" t="s">
        <v>700</v>
      </c>
      <c r="B3075" s="159">
        <v>0</v>
      </c>
      <c r="C3075" s="159">
        <v>0</v>
      </c>
      <c r="D3075" s="159">
        <v>0</v>
      </c>
    </row>
    <row r="3076" spans="1:4">
      <c r="A3076" s="166" t="s">
        <v>753</v>
      </c>
      <c r="B3076" s="159">
        <v>0</v>
      </c>
      <c r="C3076" s="159">
        <v>0</v>
      </c>
      <c r="D3076" s="159">
        <v>0</v>
      </c>
    </row>
    <row r="3077" spans="1:4">
      <c r="A3077" s="167" t="s">
        <v>114</v>
      </c>
      <c r="B3077" s="159">
        <v>0</v>
      </c>
      <c r="C3077" s="159">
        <v>0</v>
      </c>
      <c r="D3077" s="159">
        <v>0</v>
      </c>
    </row>
    <row r="3078" spans="1:4">
      <c r="A3078" s="167" t="s">
        <v>106</v>
      </c>
      <c r="B3078" s="159">
        <v>0</v>
      </c>
      <c r="C3078" s="159">
        <v>0</v>
      </c>
      <c r="D3078" s="159">
        <v>0</v>
      </c>
    </row>
    <row r="3079" spans="1:4">
      <c r="A3079" s="167" t="s">
        <v>120</v>
      </c>
      <c r="B3079" s="159">
        <v>0</v>
      </c>
      <c r="C3079" s="159">
        <v>0</v>
      </c>
      <c r="D3079" s="159">
        <v>0</v>
      </c>
    </row>
    <row r="3080" spans="1:4">
      <c r="A3080" s="167" t="s">
        <v>109</v>
      </c>
      <c r="B3080" s="159">
        <v>0</v>
      </c>
      <c r="C3080" s="159">
        <v>0</v>
      </c>
      <c r="D3080" s="159">
        <v>0</v>
      </c>
    </row>
    <row r="3081" spans="1:4">
      <c r="A3081" s="167" t="s">
        <v>122</v>
      </c>
      <c r="B3081" s="159">
        <v>0</v>
      </c>
      <c r="C3081" s="159">
        <v>0</v>
      </c>
      <c r="D3081" s="159">
        <v>0</v>
      </c>
    </row>
    <row r="3082" spans="1:4">
      <c r="A3082" s="167" t="s">
        <v>115</v>
      </c>
      <c r="B3082" s="159">
        <v>0</v>
      </c>
      <c r="C3082" s="159">
        <v>0</v>
      </c>
      <c r="D3082" s="159">
        <v>0</v>
      </c>
    </row>
    <row r="3083" spans="1:4">
      <c r="A3083" s="167" t="s">
        <v>111</v>
      </c>
      <c r="B3083" s="159">
        <v>0</v>
      </c>
      <c r="C3083" s="159">
        <v>0</v>
      </c>
      <c r="D3083" s="159">
        <v>0</v>
      </c>
    </row>
    <row r="3084" spans="1:4">
      <c r="A3084" s="167" t="s">
        <v>116</v>
      </c>
      <c r="B3084" s="159">
        <v>0</v>
      </c>
      <c r="C3084" s="159">
        <v>0</v>
      </c>
      <c r="D3084" s="159">
        <v>0</v>
      </c>
    </row>
    <row r="3085" spans="1:4">
      <c r="A3085" s="167" t="s">
        <v>135</v>
      </c>
      <c r="B3085" s="159">
        <v>0</v>
      </c>
      <c r="C3085" s="159">
        <v>0</v>
      </c>
      <c r="D3085" s="159">
        <v>0</v>
      </c>
    </row>
    <row r="3086" spans="1:4">
      <c r="A3086" s="167" t="s">
        <v>700</v>
      </c>
      <c r="B3086" s="159">
        <v>0</v>
      </c>
      <c r="C3086" s="159">
        <v>0</v>
      </c>
      <c r="D3086" s="159">
        <v>0</v>
      </c>
    </row>
    <row r="3087" spans="1:4">
      <c r="A3087" s="166" t="s">
        <v>754</v>
      </c>
      <c r="B3087" s="159">
        <v>0</v>
      </c>
      <c r="C3087" s="159">
        <v>0</v>
      </c>
      <c r="D3087" s="159">
        <v>0</v>
      </c>
    </row>
    <row r="3088" spans="1:4">
      <c r="A3088" s="167" t="s">
        <v>192</v>
      </c>
      <c r="B3088" s="159">
        <v>0</v>
      </c>
      <c r="C3088" s="159">
        <v>0</v>
      </c>
      <c r="D3088" s="159">
        <v>0</v>
      </c>
    </row>
    <row r="3089" spans="1:4">
      <c r="A3089" s="167" t="s">
        <v>106</v>
      </c>
      <c r="B3089" s="159">
        <v>0</v>
      </c>
      <c r="C3089" s="159">
        <v>0</v>
      </c>
      <c r="D3089" s="159">
        <v>0</v>
      </c>
    </row>
    <row r="3090" spans="1:4">
      <c r="A3090" s="167" t="s">
        <v>193</v>
      </c>
      <c r="B3090" s="159">
        <v>0</v>
      </c>
      <c r="C3090" s="159">
        <v>0</v>
      </c>
      <c r="D3090" s="159">
        <v>0</v>
      </c>
    </row>
    <row r="3091" spans="1:4">
      <c r="A3091" s="167" t="s">
        <v>107</v>
      </c>
      <c r="B3091" s="159">
        <v>0</v>
      </c>
      <c r="C3091" s="159">
        <v>0</v>
      </c>
      <c r="D3091" s="159">
        <v>0</v>
      </c>
    </row>
    <row r="3092" spans="1:4">
      <c r="A3092" s="167" t="s">
        <v>120</v>
      </c>
      <c r="B3092" s="159">
        <v>0</v>
      </c>
      <c r="C3092" s="159">
        <v>0</v>
      </c>
      <c r="D3092" s="159">
        <v>0</v>
      </c>
    </row>
    <row r="3093" spans="1:4">
      <c r="A3093" s="167" t="s">
        <v>157</v>
      </c>
      <c r="B3093" s="159">
        <v>0</v>
      </c>
      <c r="C3093" s="159">
        <v>0</v>
      </c>
      <c r="D3093" s="159">
        <v>0</v>
      </c>
    </row>
    <row r="3094" spans="1:4">
      <c r="A3094" s="167" t="s">
        <v>158</v>
      </c>
      <c r="B3094" s="159">
        <v>0</v>
      </c>
      <c r="C3094" s="159">
        <v>0</v>
      </c>
      <c r="D3094" s="159">
        <v>0</v>
      </c>
    </row>
    <row r="3095" spans="1:4">
      <c r="A3095" s="167" t="s">
        <v>197</v>
      </c>
      <c r="B3095" s="159">
        <v>0</v>
      </c>
      <c r="C3095" s="159">
        <v>0</v>
      </c>
      <c r="D3095" s="159">
        <v>0</v>
      </c>
    </row>
    <row r="3096" spans="1:4">
      <c r="A3096" s="167" t="s">
        <v>109</v>
      </c>
      <c r="B3096" s="159">
        <v>0</v>
      </c>
      <c r="C3096" s="159">
        <v>0</v>
      </c>
      <c r="D3096" s="159">
        <v>0</v>
      </c>
    </row>
    <row r="3097" spans="1:4">
      <c r="A3097" s="167" t="s">
        <v>115</v>
      </c>
      <c r="B3097" s="159">
        <v>0</v>
      </c>
      <c r="C3097" s="159">
        <v>0</v>
      </c>
      <c r="D3097" s="159">
        <v>0</v>
      </c>
    </row>
    <row r="3098" spans="1:4">
      <c r="A3098" s="167" t="s">
        <v>755</v>
      </c>
      <c r="B3098" s="159">
        <v>0</v>
      </c>
      <c r="C3098" s="159">
        <v>0</v>
      </c>
      <c r="D3098" s="159">
        <v>0</v>
      </c>
    </row>
    <row r="3099" spans="1:4">
      <c r="A3099" s="167" t="s">
        <v>116</v>
      </c>
      <c r="B3099" s="159">
        <v>0</v>
      </c>
      <c r="C3099" s="159">
        <v>0</v>
      </c>
      <c r="D3099" s="159">
        <v>0</v>
      </c>
    </row>
    <row r="3100" spans="1:4">
      <c r="A3100" s="167" t="s">
        <v>117</v>
      </c>
      <c r="B3100" s="159">
        <v>0</v>
      </c>
      <c r="C3100" s="159">
        <v>0</v>
      </c>
      <c r="D3100" s="159">
        <v>0</v>
      </c>
    </row>
    <row r="3101" spans="1:4">
      <c r="A3101" s="167" t="s">
        <v>135</v>
      </c>
      <c r="B3101" s="159">
        <v>0</v>
      </c>
      <c r="C3101" s="159">
        <v>0</v>
      </c>
      <c r="D3101" s="159">
        <v>0</v>
      </c>
    </row>
    <row r="3102" spans="1:4">
      <c r="A3102" s="166" t="s">
        <v>756</v>
      </c>
      <c r="B3102" s="159">
        <v>0</v>
      </c>
      <c r="C3102" s="159">
        <v>0</v>
      </c>
      <c r="D3102" s="159">
        <v>0</v>
      </c>
    </row>
    <row r="3103" spans="1:4">
      <c r="A3103" s="167" t="s">
        <v>106</v>
      </c>
      <c r="B3103" s="159">
        <v>0</v>
      </c>
      <c r="C3103" s="159">
        <v>0</v>
      </c>
      <c r="D3103" s="159">
        <v>0</v>
      </c>
    </row>
    <row r="3104" spans="1:4">
      <c r="A3104" s="167" t="s">
        <v>109</v>
      </c>
      <c r="B3104" s="159">
        <v>0</v>
      </c>
      <c r="C3104" s="159">
        <v>0</v>
      </c>
      <c r="D3104" s="159">
        <v>0</v>
      </c>
    </row>
    <row r="3105" spans="1:4">
      <c r="A3105" s="167" t="s">
        <v>115</v>
      </c>
      <c r="B3105" s="159">
        <v>0</v>
      </c>
      <c r="C3105" s="159">
        <v>0</v>
      </c>
      <c r="D3105" s="159">
        <v>0</v>
      </c>
    </row>
    <row r="3106" spans="1:4">
      <c r="A3106" s="167" t="s">
        <v>116</v>
      </c>
      <c r="B3106" s="159">
        <v>0</v>
      </c>
      <c r="C3106" s="159">
        <v>0</v>
      </c>
      <c r="D3106" s="159">
        <v>0</v>
      </c>
    </row>
    <row r="3107" spans="1:4">
      <c r="A3107" s="167" t="s">
        <v>117</v>
      </c>
      <c r="B3107" s="159">
        <v>0</v>
      </c>
      <c r="C3107" s="159">
        <v>0</v>
      </c>
      <c r="D3107" s="159">
        <v>0</v>
      </c>
    </row>
    <row r="3108" spans="1:4">
      <c r="A3108" s="166" t="s">
        <v>757</v>
      </c>
      <c r="B3108" s="159">
        <v>0</v>
      </c>
      <c r="C3108" s="159">
        <v>0</v>
      </c>
      <c r="D3108" s="159">
        <v>0</v>
      </c>
    </row>
    <row r="3109" spans="1:4">
      <c r="A3109" s="167" t="s">
        <v>103</v>
      </c>
      <c r="B3109" s="159">
        <v>0</v>
      </c>
      <c r="C3109" s="159">
        <v>0</v>
      </c>
      <c r="D3109" s="159">
        <v>0</v>
      </c>
    </row>
    <row r="3110" spans="1:4">
      <c r="A3110" s="167" t="s">
        <v>106</v>
      </c>
      <c r="B3110" s="159">
        <v>0</v>
      </c>
      <c r="C3110" s="159">
        <v>0</v>
      </c>
      <c r="D3110" s="159">
        <v>0</v>
      </c>
    </row>
    <row r="3111" spans="1:4">
      <c r="A3111" s="167" t="s">
        <v>193</v>
      </c>
      <c r="B3111" s="159">
        <v>0</v>
      </c>
      <c r="C3111" s="159">
        <v>0</v>
      </c>
      <c r="D3111" s="159">
        <v>0</v>
      </c>
    </row>
    <row r="3112" spans="1:4">
      <c r="A3112" s="167" t="s">
        <v>107</v>
      </c>
      <c r="B3112" s="159">
        <v>0</v>
      </c>
      <c r="C3112" s="159">
        <v>0</v>
      </c>
      <c r="D3112" s="159">
        <v>0</v>
      </c>
    </row>
    <row r="3113" spans="1:4">
      <c r="A3113" s="167" t="s">
        <v>157</v>
      </c>
      <c r="B3113" s="159">
        <v>0</v>
      </c>
      <c r="C3113" s="159">
        <v>0</v>
      </c>
      <c r="D3113" s="159">
        <v>0</v>
      </c>
    </row>
    <row r="3114" spans="1:4">
      <c r="A3114" s="167" t="s">
        <v>158</v>
      </c>
      <c r="B3114" s="159">
        <v>0</v>
      </c>
      <c r="C3114" s="159">
        <v>0</v>
      </c>
      <c r="D3114" s="159">
        <v>0</v>
      </c>
    </row>
    <row r="3115" spans="1:4">
      <c r="A3115" s="167" t="s">
        <v>109</v>
      </c>
      <c r="B3115" s="159">
        <v>0</v>
      </c>
      <c r="C3115" s="159">
        <v>0</v>
      </c>
      <c r="D3115" s="159">
        <v>0</v>
      </c>
    </row>
    <row r="3116" spans="1:4">
      <c r="A3116" s="167" t="s">
        <v>115</v>
      </c>
      <c r="B3116" s="159">
        <v>0</v>
      </c>
      <c r="C3116" s="159">
        <v>0</v>
      </c>
      <c r="D3116" s="159">
        <v>0</v>
      </c>
    </row>
    <row r="3117" spans="1:4">
      <c r="A3117" s="167" t="s">
        <v>111</v>
      </c>
      <c r="B3117" s="159">
        <v>0</v>
      </c>
      <c r="C3117" s="159">
        <v>0</v>
      </c>
      <c r="D3117" s="159">
        <v>0</v>
      </c>
    </row>
    <row r="3118" spans="1:4">
      <c r="A3118" s="167" t="s">
        <v>116</v>
      </c>
      <c r="B3118" s="159">
        <v>0</v>
      </c>
      <c r="C3118" s="159">
        <v>0</v>
      </c>
      <c r="D3118" s="159">
        <v>0</v>
      </c>
    </row>
    <row r="3119" spans="1:4">
      <c r="A3119" s="167" t="s">
        <v>117</v>
      </c>
      <c r="B3119" s="159">
        <v>0</v>
      </c>
      <c r="C3119" s="159">
        <v>0</v>
      </c>
      <c r="D3119" s="159">
        <v>0</v>
      </c>
    </row>
    <row r="3120" spans="1:4">
      <c r="A3120" s="166" t="s">
        <v>758</v>
      </c>
      <c r="B3120" s="159">
        <v>0</v>
      </c>
      <c r="C3120" s="159">
        <v>0</v>
      </c>
      <c r="D3120" s="159">
        <v>0</v>
      </c>
    </row>
    <row r="3121" spans="1:4">
      <c r="A3121" s="167" t="s">
        <v>192</v>
      </c>
      <c r="B3121" s="159">
        <v>0</v>
      </c>
      <c r="C3121" s="159">
        <v>0</v>
      </c>
      <c r="D3121" s="159">
        <v>0</v>
      </c>
    </row>
    <row r="3122" spans="1:4">
      <c r="A3122" s="167" t="s">
        <v>114</v>
      </c>
      <c r="B3122" s="159">
        <v>0</v>
      </c>
      <c r="C3122" s="159">
        <v>0</v>
      </c>
      <c r="D3122" s="159">
        <v>0</v>
      </c>
    </row>
    <row r="3123" spans="1:4">
      <c r="A3123" s="167" t="s">
        <v>106</v>
      </c>
      <c r="B3123" s="159">
        <v>0</v>
      </c>
      <c r="C3123" s="159">
        <v>0</v>
      </c>
      <c r="D3123" s="159">
        <v>0</v>
      </c>
    </row>
    <row r="3124" spans="1:4">
      <c r="A3124" s="167" t="s">
        <v>193</v>
      </c>
      <c r="B3124" s="159">
        <v>0</v>
      </c>
      <c r="C3124" s="159">
        <v>0</v>
      </c>
      <c r="D3124" s="159">
        <v>0</v>
      </c>
    </row>
    <row r="3125" spans="1:4">
      <c r="A3125" s="167" t="s">
        <v>107</v>
      </c>
      <c r="B3125" s="159">
        <v>0</v>
      </c>
      <c r="C3125" s="159">
        <v>0</v>
      </c>
      <c r="D3125" s="159">
        <v>0</v>
      </c>
    </row>
    <row r="3126" spans="1:4">
      <c r="A3126" s="167" t="s">
        <v>157</v>
      </c>
      <c r="B3126" s="159">
        <v>0</v>
      </c>
      <c r="C3126" s="159">
        <v>0</v>
      </c>
      <c r="D3126" s="159">
        <v>0</v>
      </c>
    </row>
    <row r="3127" spans="1:4">
      <c r="A3127" s="167" t="s">
        <v>109</v>
      </c>
      <c r="B3127" s="159">
        <v>0</v>
      </c>
      <c r="C3127" s="159">
        <v>0</v>
      </c>
      <c r="D3127" s="159">
        <v>0</v>
      </c>
    </row>
    <row r="3128" spans="1:4">
      <c r="A3128" s="167" t="s">
        <v>115</v>
      </c>
      <c r="B3128" s="159">
        <v>0</v>
      </c>
      <c r="C3128" s="159">
        <v>0</v>
      </c>
      <c r="D3128" s="159">
        <v>0</v>
      </c>
    </row>
    <row r="3129" spans="1:4">
      <c r="A3129" s="167" t="s">
        <v>116</v>
      </c>
      <c r="B3129" s="159">
        <v>0</v>
      </c>
      <c r="C3129" s="159">
        <v>0</v>
      </c>
      <c r="D3129" s="159">
        <v>0</v>
      </c>
    </row>
    <row r="3130" spans="1:4">
      <c r="A3130" s="167" t="s">
        <v>117</v>
      </c>
      <c r="B3130" s="159">
        <v>0</v>
      </c>
      <c r="C3130" s="159">
        <v>0</v>
      </c>
      <c r="D3130" s="159">
        <v>0</v>
      </c>
    </row>
    <row r="3131" spans="1:4">
      <c r="A3131" s="167" t="s">
        <v>693</v>
      </c>
      <c r="B3131" s="159">
        <v>0</v>
      </c>
      <c r="C3131" s="159">
        <v>0</v>
      </c>
      <c r="D3131" s="159">
        <v>0</v>
      </c>
    </row>
    <row r="3132" spans="1:4">
      <c r="A3132" s="167" t="s">
        <v>118</v>
      </c>
      <c r="B3132" s="159">
        <v>0</v>
      </c>
      <c r="C3132" s="159">
        <v>0</v>
      </c>
      <c r="D3132" s="159">
        <v>0</v>
      </c>
    </row>
    <row r="3133" spans="1:4">
      <c r="A3133" s="166" t="s">
        <v>759</v>
      </c>
      <c r="B3133" s="159">
        <v>0</v>
      </c>
      <c r="C3133" s="159">
        <v>0</v>
      </c>
      <c r="D3133" s="159">
        <v>0</v>
      </c>
    </row>
    <row r="3134" spans="1:4">
      <c r="A3134" s="167" t="s">
        <v>103</v>
      </c>
      <c r="B3134" s="159">
        <v>0</v>
      </c>
      <c r="C3134" s="159">
        <v>0</v>
      </c>
      <c r="D3134" s="159">
        <v>0</v>
      </c>
    </row>
    <row r="3135" spans="1:4">
      <c r="A3135" s="167" t="s">
        <v>106</v>
      </c>
      <c r="B3135" s="159">
        <v>0</v>
      </c>
      <c r="C3135" s="159">
        <v>0</v>
      </c>
      <c r="D3135" s="159">
        <v>0</v>
      </c>
    </row>
    <row r="3136" spans="1:4">
      <c r="A3136" s="167" t="s">
        <v>107</v>
      </c>
      <c r="B3136" s="159">
        <v>0</v>
      </c>
      <c r="C3136" s="159">
        <v>0</v>
      </c>
      <c r="D3136" s="159">
        <v>0</v>
      </c>
    </row>
    <row r="3137" spans="1:4">
      <c r="A3137" s="167" t="s">
        <v>108</v>
      </c>
      <c r="B3137" s="159">
        <v>0</v>
      </c>
      <c r="C3137" s="159">
        <v>0</v>
      </c>
      <c r="D3137" s="159">
        <v>0</v>
      </c>
    </row>
    <row r="3138" spans="1:4">
      <c r="A3138" s="167" t="s">
        <v>158</v>
      </c>
      <c r="B3138" s="159">
        <v>0</v>
      </c>
      <c r="C3138" s="159">
        <v>0</v>
      </c>
      <c r="D3138" s="159">
        <v>0</v>
      </c>
    </row>
    <row r="3139" spans="1:4">
      <c r="A3139" s="167" t="s">
        <v>109</v>
      </c>
      <c r="B3139" s="159">
        <v>0</v>
      </c>
      <c r="C3139" s="159">
        <v>0</v>
      </c>
      <c r="D3139" s="159">
        <v>0</v>
      </c>
    </row>
    <row r="3140" spans="1:4">
      <c r="A3140" s="167" t="s">
        <v>122</v>
      </c>
      <c r="B3140" s="159">
        <v>0</v>
      </c>
      <c r="C3140" s="159">
        <v>0</v>
      </c>
      <c r="D3140" s="159">
        <v>0</v>
      </c>
    </row>
    <row r="3141" spans="1:4">
      <c r="A3141" s="167" t="s">
        <v>115</v>
      </c>
      <c r="B3141" s="159">
        <v>0</v>
      </c>
      <c r="C3141" s="159">
        <v>0</v>
      </c>
      <c r="D3141" s="159">
        <v>0</v>
      </c>
    </row>
    <row r="3142" spans="1:4">
      <c r="A3142" s="167" t="s">
        <v>116</v>
      </c>
      <c r="B3142" s="159">
        <v>0</v>
      </c>
      <c r="C3142" s="159">
        <v>0</v>
      </c>
      <c r="D3142" s="159">
        <v>0</v>
      </c>
    </row>
    <row r="3143" spans="1:4">
      <c r="A3143" s="167" t="s">
        <v>117</v>
      </c>
      <c r="B3143" s="159">
        <v>0</v>
      </c>
      <c r="C3143" s="159">
        <v>0</v>
      </c>
      <c r="D3143" s="159">
        <v>0</v>
      </c>
    </row>
    <row r="3144" spans="1:4">
      <c r="A3144" s="167" t="s">
        <v>692</v>
      </c>
      <c r="B3144" s="159">
        <v>0</v>
      </c>
      <c r="C3144" s="159">
        <v>0</v>
      </c>
      <c r="D3144" s="159">
        <v>0</v>
      </c>
    </row>
    <row r="3145" spans="1:4">
      <c r="A3145" s="167" t="s">
        <v>693</v>
      </c>
      <c r="B3145" s="159">
        <v>0</v>
      </c>
      <c r="C3145" s="159">
        <v>0</v>
      </c>
      <c r="D3145" s="159">
        <v>0</v>
      </c>
    </row>
    <row r="3146" spans="1:4">
      <c r="A3146" s="166" t="s">
        <v>760</v>
      </c>
      <c r="B3146" s="159">
        <v>0</v>
      </c>
      <c r="C3146" s="159">
        <v>0</v>
      </c>
      <c r="D3146" s="159">
        <v>0</v>
      </c>
    </row>
    <row r="3147" spans="1:4">
      <c r="A3147" s="167" t="s">
        <v>103</v>
      </c>
      <c r="B3147" s="159">
        <v>0</v>
      </c>
      <c r="C3147" s="159">
        <v>0</v>
      </c>
      <c r="D3147" s="159">
        <v>0</v>
      </c>
    </row>
    <row r="3148" spans="1:4">
      <c r="A3148" s="167" t="s">
        <v>114</v>
      </c>
      <c r="B3148" s="159">
        <v>0</v>
      </c>
      <c r="C3148" s="159">
        <v>0</v>
      </c>
      <c r="D3148" s="159">
        <v>0</v>
      </c>
    </row>
    <row r="3149" spans="1:4">
      <c r="A3149" s="167" t="s">
        <v>106</v>
      </c>
      <c r="B3149" s="159">
        <v>0</v>
      </c>
      <c r="C3149" s="159">
        <v>0</v>
      </c>
      <c r="D3149" s="159">
        <v>0</v>
      </c>
    </row>
    <row r="3150" spans="1:4">
      <c r="A3150" s="167" t="s">
        <v>108</v>
      </c>
      <c r="B3150" s="159">
        <v>0</v>
      </c>
      <c r="C3150" s="159">
        <v>0</v>
      </c>
      <c r="D3150" s="159">
        <v>0</v>
      </c>
    </row>
    <row r="3151" spans="1:4">
      <c r="A3151" s="167" t="s">
        <v>130</v>
      </c>
      <c r="B3151" s="159">
        <v>0</v>
      </c>
      <c r="C3151" s="159">
        <v>0</v>
      </c>
      <c r="D3151" s="159">
        <v>0</v>
      </c>
    </row>
    <row r="3152" spans="1:4">
      <c r="A3152" s="167" t="s">
        <v>109</v>
      </c>
      <c r="B3152" s="159">
        <v>0</v>
      </c>
      <c r="C3152" s="159">
        <v>0</v>
      </c>
      <c r="D3152" s="159">
        <v>0</v>
      </c>
    </row>
    <row r="3153" spans="1:4">
      <c r="A3153" s="167" t="s">
        <v>121</v>
      </c>
      <c r="B3153" s="159">
        <v>0</v>
      </c>
      <c r="C3153" s="159">
        <v>0</v>
      </c>
      <c r="D3153" s="159">
        <v>0</v>
      </c>
    </row>
    <row r="3154" spans="1:4">
      <c r="A3154" s="167" t="s">
        <v>122</v>
      </c>
      <c r="B3154" s="159">
        <v>0</v>
      </c>
      <c r="C3154" s="159">
        <v>0</v>
      </c>
      <c r="D3154" s="159">
        <v>0</v>
      </c>
    </row>
    <row r="3155" spans="1:4">
      <c r="A3155" s="167" t="s">
        <v>115</v>
      </c>
      <c r="B3155" s="159">
        <v>0</v>
      </c>
      <c r="C3155" s="159">
        <v>0</v>
      </c>
      <c r="D3155" s="159">
        <v>0</v>
      </c>
    </row>
    <row r="3156" spans="1:4">
      <c r="A3156" s="167" t="s">
        <v>111</v>
      </c>
      <c r="B3156" s="159">
        <v>0</v>
      </c>
      <c r="C3156" s="159">
        <v>0</v>
      </c>
      <c r="D3156" s="159">
        <v>0</v>
      </c>
    </row>
    <row r="3157" spans="1:4">
      <c r="A3157" s="167" t="s">
        <v>116</v>
      </c>
      <c r="B3157" s="159">
        <v>0</v>
      </c>
      <c r="C3157" s="159">
        <v>0</v>
      </c>
      <c r="D3157" s="159">
        <v>0</v>
      </c>
    </row>
    <row r="3158" spans="1:4">
      <c r="A3158" s="167" t="s">
        <v>117</v>
      </c>
      <c r="B3158" s="159">
        <v>0</v>
      </c>
      <c r="C3158" s="159">
        <v>0</v>
      </c>
      <c r="D3158" s="159">
        <v>0</v>
      </c>
    </row>
    <row r="3159" spans="1:4">
      <c r="A3159" s="166" t="s">
        <v>761</v>
      </c>
      <c r="B3159" s="159">
        <v>0</v>
      </c>
      <c r="C3159" s="159">
        <v>0</v>
      </c>
      <c r="D3159" s="159">
        <v>0</v>
      </c>
    </row>
    <row r="3160" spans="1:4">
      <c r="A3160" s="167" t="s">
        <v>103</v>
      </c>
      <c r="B3160" s="159">
        <v>0</v>
      </c>
      <c r="C3160" s="159">
        <v>0</v>
      </c>
      <c r="D3160" s="159">
        <v>0</v>
      </c>
    </row>
    <row r="3161" spans="1:4">
      <c r="A3161" s="167" t="s">
        <v>127</v>
      </c>
      <c r="B3161" s="159">
        <v>0</v>
      </c>
      <c r="C3161" s="159">
        <v>0</v>
      </c>
      <c r="D3161" s="159">
        <v>0</v>
      </c>
    </row>
    <row r="3162" spans="1:4">
      <c r="A3162" s="167" t="s">
        <v>106</v>
      </c>
      <c r="B3162" s="159">
        <v>0</v>
      </c>
      <c r="C3162" s="159">
        <v>0</v>
      </c>
      <c r="D3162" s="159">
        <v>0</v>
      </c>
    </row>
    <row r="3163" spans="1:4">
      <c r="A3163" s="167" t="s">
        <v>107</v>
      </c>
      <c r="B3163" s="159">
        <v>0</v>
      </c>
      <c r="C3163" s="159">
        <v>0</v>
      </c>
      <c r="D3163" s="159">
        <v>0</v>
      </c>
    </row>
    <row r="3164" spans="1:4">
      <c r="A3164" s="167" t="s">
        <v>108</v>
      </c>
      <c r="B3164" s="159">
        <v>0</v>
      </c>
      <c r="C3164" s="159">
        <v>0</v>
      </c>
      <c r="D3164" s="159">
        <v>0</v>
      </c>
    </row>
    <row r="3165" spans="1:4">
      <c r="A3165" s="167" t="s">
        <v>109</v>
      </c>
      <c r="B3165" s="159">
        <v>0</v>
      </c>
      <c r="C3165" s="159">
        <v>0</v>
      </c>
      <c r="D3165" s="159">
        <v>0</v>
      </c>
    </row>
    <row r="3166" spans="1:4">
      <c r="A3166" s="167" t="s">
        <v>115</v>
      </c>
      <c r="B3166" s="159">
        <v>0</v>
      </c>
      <c r="C3166" s="159">
        <v>0</v>
      </c>
      <c r="D3166" s="159">
        <v>0</v>
      </c>
    </row>
    <row r="3167" spans="1:4">
      <c r="A3167" s="166" t="s">
        <v>762</v>
      </c>
      <c r="B3167" s="159">
        <v>0</v>
      </c>
      <c r="C3167" s="159">
        <v>0</v>
      </c>
      <c r="D3167" s="159">
        <v>0</v>
      </c>
    </row>
    <row r="3168" spans="1:4">
      <c r="A3168" s="167" t="s">
        <v>114</v>
      </c>
      <c r="B3168" s="159">
        <v>0</v>
      </c>
      <c r="C3168" s="159">
        <v>0</v>
      </c>
      <c r="D3168" s="159">
        <v>0</v>
      </c>
    </row>
    <row r="3169" spans="1:4">
      <c r="A3169" s="167" t="s">
        <v>106</v>
      </c>
      <c r="B3169" s="159">
        <v>0</v>
      </c>
      <c r="C3169" s="159">
        <v>0</v>
      </c>
      <c r="D3169" s="159">
        <v>0</v>
      </c>
    </row>
    <row r="3170" spans="1:4">
      <c r="A3170" s="167" t="s">
        <v>108</v>
      </c>
      <c r="B3170" s="159">
        <v>0</v>
      </c>
      <c r="C3170" s="159">
        <v>0</v>
      </c>
      <c r="D3170" s="159">
        <v>0</v>
      </c>
    </row>
    <row r="3171" spans="1:4">
      <c r="A3171" s="167" t="s">
        <v>109</v>
      </c>
      <c r="B3171" s="159">
        <v>0</v>
      </c>
      <c r="C3171" s="159">
        <v>0</v>
      </c>
      <c r="D3171" s="159">
        <v>0</v>
      </c>
    </row>
    <row r="3172" spans="1:4">
      <c r="A3172" s="167" t="s">
        <v>121</v>
      </c>
      <c r="B3172" s="159">
        <v>0</v>
      </c>
      <c r="C3172" s="159">
        <v>0</v>
      </c>
      <c r="D3172" s="159">
        <v>0</v>
      </c>
    </row>
    <row r="3173" spans="1:4">
      <c r="A3173" s="167" t="s">
        <v>122</v>
      </c>
      <c r="B3173" s="159">
        <v>0</v>
      </c>
      <c r="C3173" s="159">
        <v>0</v>
      </c>
      <c r="D3173" s="159">
        <v>0</v>
      </c>
    </row>
    <row r="3174" spans="1:4">
      <c r="A3174" s="167" t="s">
        <v>115</v>
      </c>
      <c r="B3174" s="159">
        <v>0</v>
      </c>
      <c r="C3174" s="159">
        <v>0</v>
      </c>
      <c r="D3174" s="159">
        <v>0</v>
      </c>
    </row>
    <row r="3175" spans="1:4">
      <c r="A3175" s="167" t="s">
        <v>117</v>
      </c>
      <c r="B3175" s="159">
        <v>0</v>
      </c>
      <c r="C3175" s="159">
        <v>0</v>
      </c>
      <c r="D3175" s="159">
        <v>0</v>
      </c>
    </row>
    <row r="3176" spans="1:4">
      <c r="A3176" s="167" t="s">
        <v>703</v>
      </c>
      <c r="B3176" s="159">
        <v>0</v>
      </c>
      <c r="C3176" s="159">
        <v>0</v>
      </c>
      <c r="D3176" s="159">
        <v>0</v>
      </c>
    </row>
    <row r="3177" spans="1:4">
      <c r="A3177" s="166" t="s">
        <v>763</v>
      </c>
      <c r="B3177" s="159">
        <v>0</v>
      </c>
      <c r="C3177" s="159">
        <v>0</v>
      </c>
      <c r="D3177" s="159">
        <v>0</v>
      </c>
    </row>
    <row r="3178" spans="1:4">
      <c r="A3178" s="167" t="s">
        <v>106</v>
      </c>
      <c r="B3178" s="159">
        <v>0</v>
      </c>
      <c r="C3178" s="159">
        <v>0</v>
      </c>
      <c r="D3178" s="159">
        <v>0</v>
      </c>
    </row>
    <row r="3179" spans="1:4">
      <c r="A3179" s="167" t="s">
        <v>107</v>
      </c>
      <c r="B3179" s="159">
        <v>0</v>
      </c>
      <c r="C3179" s="159">
        <v>0</v>
      </c>
      <c r="D3179" s="159">
        <v>0</v>
      </c>
    </row>
    <row r="3180" spans="1:4">
      <c r="A3180" s="167" t="s">
        <v>195</v>
      </c>
      <c r="B3180" s="159">
        <v>0</v>
      </c>
      <c r="C3180" s="159">
        <v>0</v>
      </c>
      <c r="D3180" s="159">
        <v>0</v>
      </c>
    </row>
    <row r="3181" spans="1:4">
      <c r="A3181" s="167" t="s">
        <v>241</v>
      </c>
      <c r="B3181" s="159">
        <v>0</v>
      </c>
      <c r="C3181" s="159">
        <v>0</v>
      </c>
      <c r="D3181" s="159">
        <v>0</v>
      </c>
    </row>
    <row r="3182" spans="1:4">
      <c r="A3182" s="167" t="s">
        <v>197</v>
      </c>
      <c r="B3182" s="159">
        <v>0</v>
      </c>
      <c r="C3182" s="159">
        <v>0</v>
      </c>
      <c r="D3182" s="159">
        <v>0</v>
      </c>
    </row>
    <row r="3183" spans="1:4">
      <c r="A3183" s="167" t="s">
        <v>109</v>
      </c>
      <c r="B3183" s="159">
        <v>0</v>
      </c>
      <c r="C3183" s="159">
        <v>0</v>
      </c>
      <c r="D3183" s="159">
        <v>0</v>
      </c>
    </row>
    <row r="3184" spans="1:4">
      <c r="A3184" s="167" t="s">
        <v>115</v>
      </c>
      <c r="B3184" s="159">
        <v>0</v>
      </c>
      <c r="C3184" s="159">
        <v>0</v>
      </c>
      <c r="D3184" s="159">
        <v>0</v>
      </c>
    </row>
    <row r="3185" spans="1:4">
      <c r="A3185" s="167" t="s">
        <v>133</v>
      </c>
      <c r="B3185" s="159">
        <v>0</v>
      </c>
      <c r="C3185" s="159">
        <v>0</v>
      </c>
      <c r="D3185" s="159">
        <v>0</v>
      </c>
    </row>
    <row r="3186" spans="1:4">
      <c r="A3186" s="167" t="s">
        <v>111</v>
      </c>
      <c r="B3186" s="159">
        <v>0</v>
      </c>
      <c r="C3186" s="159">
        <v>0</v>
      </c>
      <c r="D3186" s="159">
        <v>0</v>
      </c>
    </row>
    <row r="3187" spans="1:4">
      <c r="A3187" s="167" t="s">
        <v>117</v>
      </c>
      <c r="B3187" s="159">
        <v>0</v>
      </c>
      <c r="C3187" s="159">
        <v>0</v>
      </c>
      <c r="D3187" s="159">
        <v>0</v>
      </c>
    </row>
    <row r="3188" spans="1:4">
      <c r="A3188" s="167" t="s">
        <v>693</v>
      </c>
      <c r="B3188" s="159">
        <v>0</v>
      </c>
      <c r="C3188" s="159">
        <v>0</v>
      </c>
      <c r="D3188" s="159">
        <v>0</v>
      </c>
    </row>
    <row r="3189" spans="1:4">
      <c r="A3189" s="166" t="s">
        <v>764</v>
      </c>
      <c r="B3189" s="159">
        <v>0</v>
      </c>
      <c r="C3189" s="159">
        <v>0</v>
      </c>
      <c r="D3189" s="159">
        <v>0</v>
      </c>
    </row>
    <row r="3190" spans="1:4">
      <c r="A3190" s="167" t="s">
        <v>103</v>
      </c>
      <c r="B3190" s="159">
        <v>0</v>
      </c>
      <c r="C3190" s="159">
        <v>0</v>
      </c>
      <c r="D3190" s="159">
        <v>0</v>
      </c>
    </row>
    <row r="3191" spans="1:4">
      <c r="A3191" s="167" t="s">
        <v>114</v>
      </c>
      <c r="B3191" s="159">
        <v>0</v>
      </c>
      <c r="C3191" s="159">
        <v>0</v>
      </c>
      <c r="D3191" s="159">
        <v>0</v>
      </c>
    </row>
    <row r="3192" spans="1:4">
      <c r="A3192" s="167" t="s">
        <v>106</v>
      </c>
      <c r="B3192" s="159">
        <v>0</v>
      </c>
      <c r="C3192" s="159">
        <v>0</v>
      </c>
      <c r="D3192" s="159">
        <v>0</v>
      </c>
    </row>
    <row r="3193" spans="1:4">
      <c r="A3193" s="167" t="s">
        <v>107</v>
      </c>
      <c r="B3193" s="159">
        <v>0</v>
      </c>
      <c r="C3193" s="159">
        <v>0</v>
      </c>
      <c r="D3193" s="159">
        <v>0</v>
      </c>
    </row>
    <row r="3194" spans="1:4">
      <c r="A3194" s="167" t="s">
        <v>109</v>
      </c>
      <c r="B3194" s="159">
        <v>0</v>
      </c>
      <c r="C3194" s="159">
        <v>0</v>
      </c>
      <c r="D3194" s="159">
        <v>0</v>
      </c>
    </row>
    <row r="3195" spans="1:4">
      <c r="A3195" s="167" t="s">
        <v>121</v>
      </c>
      <c r="B3195" s="159">
        <v>0</v>
      </c>
      <c r="C3195" s="159">
        <v>0</v>
      </c>
      <c r="D3195" s="159">
        <v>0</v>
      </c>
    </row>
    <row r="3196" spans="1:4">
      <c r="A3196" s="167" t="s">
        <v>122</v>
      </c>
      <c r="B3196" s="159">
        <v>0</v>
      </c>
      <c r="C3196" s="159">
        <v>0</v>
      </c>
      <c r="D3196" s="159">
        <v>0</v>
      </c>
    </row>
    <row r="3197" spans="1:4">
      <c r="A3197" s="167" t="s">
        <v>115</v>
      </c>
      <c r="B3197" s="159">
        <v>0</v>
      </c>
      <c r="C3197" s="159">
        <v>0</v>
      </c>
      <c r="D3197" s="159">
        <v>0</v>
      </c>
    </row>
    <row r="3198" spans="1:4">
      <c r="A3198" s="167" t="s">
        <v>117</v>
      </c>
      <c r="B3198" s="159">
        <v>0</v>
      </c>
      <c r="C3198" s="159">
        <v>0</v>
      </c>
      <c r="D3198" s="159">
        <v>0</v>
      </c>
    </row>
    <row r="3199" spans="1:4">
      <c r="A3199" s="166" t="s">
        <v>765</v>
      </c>
      <c r="B3199" s="159">
        <v>0</v>
      </c>
      <c r="C3199" s="159">
        <v>0</v>
      </c>
      <c r="D3199" s="159">
        <v>0</v>
      </c>
    </row>
    <row r="3200" spans="1:4">
      <c r="A3200" s="167" t="s">
        <v>114</v>
      </c>
      <c r="B3200" s="159">
        <v>0</v>
      </c>
      <c r="C3200" s="159">
        <v>0</v>
      </c>
      <c r="D3200" s="159">
        <v>0</v>
      </c>
    </row>
    <row r="3201" spans="1:4">
      <c r="A3201" s="167" t="s">
        <v>106</v>
      </c>
      <c r="B3201" s="159">
        <v>0</v>
      </c>
      <c r="C3201" s="159">
        <v>0</v>
      </c>
      <c r="D3201" s="159">
        <v>0</v>
      </c>
    </row>
    <row r="3202" spans="1:4">
      <c r="A3202" s="167" t="s">
        <v>108</v>
      </c>
      <c r="B3202" s="159">
        <v>0</v>
      </c>
      <c r="C3202" s="159">
        <v>0</v>
      </c>
      <c r="D3202" s="159">
        <v>0</v>
      </c>
    </row>
    <row r="3203" spans="1:4">
      <c r="A3203" s="167" t="s">
        <v>120</v>
      </c>
      <c r="B3203" s="159">
        <v>0</v>
      </c>
      <c r="C3203" s="159">
        <v>0</v>
      </c>
      <c r="D3203" s="159">
        <v>0</v>
      </c>
    </row>
    <row r="3204" spans="1:4">
      <c r="A3204" s="167" t="s">
        <v>109</v>
      </c>
      <c r="B3204" s="159">
        <v>0</v>
      </c>
      <c r="C3204" s="159">
        <v>0</v>
      </c>
      <c r="D3204" s="159">
        <v>0</v>
      </c>
    </row>
    <row r="3205" spans="1:4">
      <c r="A3205" s="167" t="s">
        <v>121</v>
      </c>
      <c r="B3205" s="159">
        <v>0</v>
      </c>
      <c r="C3205" s="159">
        <v>0</v>
      </c>
      <c r="D3205" s="159">
        <v>0</v>
      </c>
    </row>
    <row r="3206" spans="1:4">
      <c r="A3206" s="167" t="s">
        <v>426</v>
      </c>
      <c r="B3206" s="159">
        <v>0</v>
      </c>
      <c r="C3206" s="159">
        <v>0</v>
      </c>
      <c r="D3206" s="159">
        <v>0</v>
      </c>
    </row>
    <row r="3207" spans="1:4">
      <c r="A3207" s="167" t="s">
        <v>122</v>
      </c>
      <c r="B3207" s="159">
        <v>0</v>
      </c>
      <c r="C3207" s="159">
        <v>0</v>
      </c>
      <c r="D3207" s="159">
        <v>0</v>
      </c>
    </row>
    <row r="3208" spans="1:4">
      <c r="A3208" s="167" t="s">
        <v>115</v>
      </c>
      <c r="B3208" s="159">
        <v>0</v>
      </c>
      <c r="C3208" s="159">
        <v>0</v>
      </c>
      <c r="D3208" s="159">
        <v>0</v>
      </c>
    </row>
    <row r="3209" spans="1:4">
      <c r="A3209" s="167" t="s">
        <v>133</v>
      </c>
      <c r="B3209" s="159">
        <v>0</v>
      </c>
      <c r="C3209" s="159">
        <v>0</v>
      </c>
      <c r="D3209" s="159">
        <v>0</v>
      </c>
    </row>
    <row r="3210" spans="1:4">
      <c r="A3210" s="167" t="s">
        <v>429</v>
      </c>
      <c r="B3210" s="159">
        <v>0</v>
      </c>
      <c r="C3210" s="159">
        <v>0</v>
      </c>
      <c r="D3210" s="159">
        <v>0</v>
      </c>
    </row>
    <row r="3211" spans="1:4">
      <c r="A3211" s="166" t="s">
        <v>766</v>
      </c>
      <c r="B3211" s="159">
        <v>0</v>
      </c>
      <c r="C3211" s="159">
        <v>0</v>
      </c>
      <c r="D3211" s="159">
        <v>0</v>
      </c>
    </row>
    <row r="3212" spans="1:4">
      <c r="A3212" s="167" t="s">
        <v>106</v>
      </c>
      <c r="B3212" s="159">
        <v>0</v>
      </c>
      <c r="C3212" s="159">
        <v>0</v>
      </c>
      <c r="D3212" s="159">
        <v>0</v>
      </c>
    </row>
    <row r="3213" spans="1:4">
      <c r="A3213" s="167" t="s">
        <v>109</v>
      </c>
      <c r="B3213" s="159">
        <v>0</v>
      </c>
      <c r="C3213" s="159">
        <v>0</v>
      </c>
      <c r="D3213" s="159">
        <v>0</v>
      </c>
    </row>
    <row r="3214" spans="1:4">
      <c r="A3214" s="167" t="s">
        <v>429</v>
      </c>
      <c r="B3214" s="159">
        <v>0</v>
      </c>
      <c r="C3214" s="159">
        <v>0</v>
      </c>
      <c r="D3214" s="159">
        <v>0</v>
      </c>
    </row>
    <row r="3215" spans="1:4">
      <c r="A3215" s="167" t="s">
        <v>135</v>
      </c>
      <c r="B3215" s="159">
        <v>0</v>
      </c>
      <c r="C3215" s="159">
        <v>0</v>
      </c>
      <c r="D3215" s="159">
        <v>0</v>
      </c>
    </row>
    <row r="3216" spans="1:4">
      <c r="A3216" s="167" t="s">
        <v>692</v>
      </c>
      <c r="B3216" s="159">
        <v>0</v>
      </c>
      <c r="C3216" s="159">
        <v>0</v>
      </c>
      <c r="D3216" s="159">
        <v>0</v>
      </c>
    </row>
    <row r="3217" spans="1:4">
      <c r="A3217" s="167" t="s">
        <v>700</v>
      </c>
      <c r="B3217" s="159">
        <v>0</v>
      </c>
      <c r="C3217" s="159">
        <v>0</v>
      </c>
      <c r="D3217" s="159">
        <v>0</v>
      </c>
    </row>
    <row r="3218" spans="1:4">
      <c r="A3218" s="166" t="s">
        <v>767</v>
      </c>
      <c r="B3218" s="159">
        <v>0</v>
      </c>
      <c r="C3218" s="159">
        <v>0</v>
      </c>
      <c r="D3218" s="159">
        <v>0</v>
      </c>
    </row>
    <row r="3219" spans="1:4">
      <c r="A3219" s="167" t="s">
        <v>106</v>
      </c>
      <c r="B3219" s="159">
        <v>0</v>
      </c>
      <c r="C3219" s="159">
        <v>0</v>
      </c>
      <c r="D3219" s="159">
        <v>0</v>
      </c>
    </row>
    <row r="3220" spans="1:4">
      <c r="A3220" s="167" t="s">
        <v>193</v>
      </c>
      <c r="B3220" s="159">
        <v>0</v>
      </c>
      <c r="C3220" s="159">
        <v>0</v>
      </c>
      <c r="D3220" s="159">
        <v>0</v>
      </c>
    </row>
    <row r="3221" spans="1:4">
      <c r="A3221" s="167" t="s">
        <v>107</v>
      </c>
      <c r="B3221" s="159">
        <v>0</v>
      </c>
      <c r="C3221" s="159">
        <v>0</v>
      </c>
      <c r="D3221" s="159">
        <v>0</v>
      </c>
    </row>
    <row r="3222" spans="1:4">
      <c r="A3222" s="167" t="s">
        <v>156</v>
      </c>
      <c r="B3222" s="159">
        <v>0</v>
      </c>
      <c r="C3222" s="159">
        <v>0</v>
      </c>
      <c r="D3222" s="159">
        <v>0</v>
      </c>
    </row>
    <row r="3223" spans="1:4">
      <c r="A3223" s="167" t="s">
        <v>158</v>
      </c>
      <c r="B3223" s="159">
        <v>0</v>
      </c>
      <c r="C3223" s="159">
        <v>0</v>
      </c>
      <c r="D3223" s="159">
        <v>0</v>
      </c>
    </row>
    <row r="3224" spans="1:4">
      <c r="A3224" s="167" t="s">
        <v>109</v>
      </c>
      <c r="B3224" s="159">
        <v>0</v>
      </c>
      <c r="C3224" s="159">
        <v>0</v>
      </c>
      <c r="D3224" s="159">
        <v>0</v>
      </c>
    </row>
    <row r="3225" spans="1:4">
      <c r="A3225" s="167" t="s">
        <v>115</v>
      </c>
      <c r="B3225" s="159">
        <v>0</v>
      </c>
      <c r="C3225" s="159">
        <v>0</v>
      </c>
      <c r="D3225" s="159">
        <v>0</v>
      </c>
    </row>
    <row r="3226" spans="1:4">
      <c r="A3226" s="167" t="s">
        <v>116</v>
      </c>
      <c r="B3226" s="159">
        <v>0</v>
      </c>
      <c r="C3226" s="159">
        <v>0</v>
      </c>
      <c r="D3226" s="159">
        <v>0</v>
      </c>
    </row>
    <row r="3227" spans="1:4">
      <c r="A3227" s="166" t="s">
        <v>768</v>
      </c>
      <c r="B3227" s="159">
        <v>0</v>
      </c>
      <c r="C3227" s="159">
        <v>0</v>
      </c>
      <c r="D3227" s="159">
        <v>0</v>
      </c>
    </row>
    <row r="3228" spans="1:4">
      <c r="A3228" s="167" t="s">
        <v>103</v>
      </c>
      <c r="B3228" s="159">
        <v>0</v>
      </c>
      <c r="C3228" s="159">
        <v>0</v>
      </c>
      <c r="D3228" s="159">
        <v>0</v>
      </c>
    </row>
    <row r="3229" spans="1:4">
      <c r="A3229" s="167" t="s">
        <v>114</v>
      </c>
      <c r="B3229" s="159">
        <v>0</v>
      </c>
      <c r="C3229" s="159">
        <v>0</v>
      </c>
      <c r="D3229" s="159">
        <v>0</v>
      </c>
    </row>
    <row r="3230" spans="1:4">
      <c r="A3230" s="167" t="s">
        <v>106</v>
      </c>
      <c r="B3230" s="159">
        <v>0</v>
      </c>
      <c r="C3230" s="159">
        <v>0</v>
      </c>
      <c r="D3230" s="159">
        <v>0</v>
      </c>
    </row>
    <row r="3231" spans="1:4">
      <c r="A3231" s="167" t="s">
        <v>107</v>
      </c>
      <c r="B3231" s="159">
        <v>0</v>
      </c>
      <c r="C3231" s="159">
        <v>0</v>
      </c>
      <c r="D3231" s="159">
        <v>0</v>
      </c>
    </row>
    <row r="3232" spans="1:4">
      <c r="A3232" s="167" t="s">
        <v>109</v>
      </c>
      <c r="B3232" s="159">
        <v>0</v>
      </c>
      <c r="C3232" s="159">
        <v>0</v>
      </c>
      <c r="D3232" s="159">
        <v>0</v>
      </c>
    </row>
    <row r="3233" spans="1:4">
      <c r="A3233" s="167" t="s">
        <v>121</v>
      </c>
      <c r="B3233" s="159">
        <v>0</v>
      </c>
      <c r="C3233" s="159">
        <v>0</v>
      </c>
      <c r="D3233" s="159">
        <v>0</v>
      </c>
    </row>
    <row r="3234" spans="1:4">
      <c r="A3234" s="167" t="s">
        <v>122</v>
      </c>
      <c r="B3234" s="159">
        <v>0</v>
      </c>
      <c r="C3234" s="159">
        <v>0</v>
      </c>
      <c r="D3234" s="159">
        <v>0</v>
      </c>
    </row>
    <row r="3235" spans="1:4">
      <c r="A3235" s="167" t="s">
        <v>115</v>
      </c>
      <c r="B3235" s="159">
        <v>0</v>
      </c>
      <c r="C3235" s="159">
        <v>0</v>
      </c>
      <c r="D3235" s="159">
        <v>0</v>
      </c>
    </row>
    <row r="3236" spans="1:4">
      <c r="A3236" s="167" t="s">
        <v>111</v>
      </c>
      <c r="B3236" s="159">
        <v>0</v>
      </c>
      <c r="C3236" s="159">
        <v>0</v>
      </c>
      <c r="D3236" s="159">
        <v>0</v>
      </c>
    </row>
    <row r="3237" spans="1:4">
      <c r="A3237" s="167" t="s">
        <v>692</v>
      </c>
      <c r="B3237" s="159">
        <v>0</v>
      </c>
      <c r="C3237" s="159">
        <v>0</v>
      </c>
      <c r="D3237" s="159">
        <v>0</v>
      </c>
    </row>
    <row r="3238" spans="1:4">
      <c r="A3238" s="166" t="s">
        <v>769</v>
      </c>
      <c r="B3238" s="159">
        <v>0</v>
      </c>
      <c r="C3238" s="159">
        <v>0</v>
      </c>
      <c r="D3238" s="159">
        <v>0</v>
      </c>
    </row>
    <row r="3239" spans="1:4">
      <c r="A3239" s="167" t="s">
        <v>114</v>
      </c>
      <c r="B3239" s="159">
        <v>0</v>
      </c>
      <c r="C3239" s="159">
        <v>0</v>
      </c>
      <c r="D3239" s="159">
        <v>0</v>
      </c>
    </row>
    <row r="3240" spans="1:4">
      <c r="A3240" s="167" t="s">
        <v>106</v>
      </c>
      <c r="B3240" s="159">
        <v>0</v>
      </c>
      <c r="C3240" s="159">
        <v>0</v>
      </c>
      <c r="D3240" s="159">
        <v>0</v>
      </c>
    </row>
    <row r="3241" spans="1:4">
      <c r="A3241" s="167" t="s">
        <v>109</v>
      </c>
      <c r="B3241" s="159">
        <v>0</v>
      </c>
      <c r="C3241" s="159">
        <v>0</v>
      </c>
      <c r="D3241" s="159">
        <v>0</v>
      </c>
    </row>
    <row r="3242" spans="1:4">
      <c r="A3242" s="167" t="s">
        <v>122</v>
      </c>
      <c r="B3242" s="159">
        <v>0</v>
      </c>
      <c r="C3242" s="159">
        <v>0</v>
      </c>
      <c r="D3242" s="159">
        <v>0</v>
      </c>
    </row>
    <row r="3243" spans="1:4">
      <c r="A3243" s="167" t="s">
        <v>111</v>
      </c>
      <c r="B3243" s="159">
        <v>0</v>
      </c>
      <c r="C3243" s="159">
        <v>0</v>
      </c>
      <c r="D3243" s="159">
        <v>0</v>
      </c>
    </row>
    <row r="3244" spans="1:4">
      <c r="A3244" s="166" t="s">
        <v>770</v>
      </c>
      <c r="B3244" s="159">
        <v>0</v>
      </c>
      <c r="C3244" s="159">
        <v>0</v>
      </c>
      <c r="D3244" s="159">
        <v>0</v>
      </c>
    </row>
    <row r="3245" spans="1:4">
      <c r="A3245" s="167" t="s">
        <v>106</v>
      </c>
      <c r="B3245" s="159">
        <v>0</v>
      </c>
      <c r="C3245" s="159">
        <v>0</v>
      </c>
      <c r="D3245" s="159">
        <v>0</v>
      </c>
    </row>
    <row r="3246" spans="1:4">
      <c r="A3246" s="167" t="s">
        <v>107</v>
      </c>
      <c r="B3246" s="159">
        <v>0</v>
      </c>
      <c r="C3246" s="159">
        <v>0</v>
      </c>
      <c r="D3246" s="159">
        <v>0</v>
      </c>
    </row>
    <row r="3247" spans="1:4">
      <c r="A3247" s="167" t="s">
        <v>771</v>
      </c>
      <c r="B3247" s="159">
        <v>0</v>
      </c>
      <c r="C3247" s="159">
        <v>0</v>
      </c>
      <c r="D3247" s="159">
        <v>0</v>
      </c>
    </row>
    <row r="3248" spans="1:4">
      <c r="A3248" s="167" t="s">
        <v>109</v>
      </c>
      <c r="B3248" s="159">
        <v>0</v>
      </c>
      <c r="C3248" s="159">
        <v>0</v>
      </c>
      <c r="D3248" s="159">
        <v>0</v>
      </c>
    </row>
    <row r="3249" spans="1:4">
      <c r="A3249" s="167" t="s">
        <v>121</v>
      </c>
      <c r="B3249" s="159">
        <v>0</v>
      </c>
      <c r="C3249" s="159">
        <v>0</v>
      </c>
      <c r="D3249" s="159">
        <v>0</v>
      </c>
    </row>
    <row r="3250" spans="1:4">
      <c r="A3250" s="167" t="s">
        <v>115</v>
      </c>
      <c r="B3250" s="159">
        <v>0</v>
      </c>
      <c r="C3250" s="159">
        <v>0</v>
      </c>
      <c r="D3250" s="159">
        <v>0</v>
      </c>
    </row>
    <row r="3251" spans="1:4">
      <c r="A3251" s="167" t="s">
        <v>134</v>
      </c>
      <c r="B3251" s="159">
        <v>0</v>
      </c>
      <c r="C3251" s="159">
        <v>0</v>
      </c>
      <c r="D3251" s="159">
        <v>0</v>
      </c>
    </row>
    <row r="3252" spans="1:4">
      <c r="A3252" s="167" t="s">
        <v>111</v>
      </c>
      <c r="B3252" s="159">
        <v>0</v>
      </c>
      <c r="C3252" s="159">
        <v>0</v>
      </c>
      <c r="D3252" s="159">
        <v>0</v>
      </c>
    </row>
    <row r="3253" spans="1:4">
      <c r="A3253" s="167" t="s">
        <v>116</v>
      </c>
      <c r="B3253" s="159">
        <v>0</v>
      </c>
      <c r="C3253" s="159">
        <v>0</v>
      </c>
      <c r="D3253" s="159">
        <v>0</v>
      </c>
    </row>
    <row r="3254" spans="1:4">
      <c r="A3254" s="167" t="s">
        <v>117</v>
      </c>
      <c r="B3254" s="159">
        <v>0</v>
      </c>
      <c r="C3254" s="159">
        <v>0</v>
      </c>
      <c r="D3254" s="159">
        <v>0</v>
      </c>
    </row>
    <row r="3255" spans="1:4">
      <c r="A3255" s="166" t="s">
        <v>772</v>
      </c>
      <c r="B3255" s="159">
        <v>0</v>
      </c>
      <c r="C3255" s="159">
        <v>0</v>
      </c>
      <c r="D3255" s="159">
        <v>0</v>
      </c>
    </row>
    <row r="3256" spans="1:4">
      <c r="A3256" s="167" t="s">
        <v>103</v>
      </c>
      <c r="B3256" s="159">
        <v>0</v>
      </c>
      <c r="C3256" s="159">
        <v>0</v>
      </c>
      <c r="D3256" s="159">
        <v>0</v>
      </c>
    </row>
    <row r="3257" spans="1:4">
      <c r="A3257" s="167" t="s">
        <v>208</v>
      </c>
      <c r="B3257" s="159">
        <v>0</v>
      </c>
      <c r="C3257" s="159">
        <v>0</v>
      </c>
      <c r="D3257" s="159">
        <v>0</v>
      </c>
    </row>
    <row r="3258" spans="1:4">
      <c r="A3258" s="167" t="s">
        <v>127</v>
      </c>
      <c r="B3258" s="159">
        <v>0</v>
      </c>
      <c r="C3258" s="159">
        <v>0</v>
      </c>
      <c r="D3258" s="159">
        <v>0</v>
      </c>
    </row>
    <row r="3259" spans="1:4">
      <c r="A3259" s="167" t="s">
        <v>106</v>
      </c>
      <c r="B3259" s="159">
        <v>0</v>
      </c>
      <c r="C3259" s="159">
        <v>0</v>
      </c>
      <c r="D3259" s="159">
        <v>0</v>
      </c>
    </row>
    <row r="3260" spans="1:4">
      <c r="A3260" s="167" t="s">
        <v>107</v>
      </c>
      <c r="B3260" s="159">
        <v>0</v>
      </c>
      <c r="C3260" s="159">
        <v>0</v>
      </c>
      <c r="D3260" s="159">
        <v>0</v>
      </c>
    </row>
    <row r="3261" spans="1:4">
      <c r="A3261" s="167" t="s">
        <v>108</v>
      </c>
      <c r="B3261" s="159">
        <v>0</v>
      </c>
      <c r="C3261" s="159">
        <v>0</v>
      </c>
      <c r="D3261" s="159">
        <v>0</v>
      </c>
    </row>
    <row r="3262" spans="1:4">
      <c r="A3262" s="167" t="s">
        <v>120</v>
      </c>
      <c r="B3262" s="159">
        <v>0</v>
      </c>
      <c r="C3262" s="159">
        <v>0</v>
      </c>
      <c r="D3262" s="159">
        <v>0</v>
      </c>
    </row>
    <row r="3263" spans="1:4">
      <c r="A3263" s="167" t="s">
        <v>109</v>
      </c>
      <c r="B3263" s="159">
        <v>0</v>
      </c>
      <c r="C3263" s="159">
        <v>0</v>
      </c>
      <c r="D3263" s="159">
        <v>0</v>
      </c>
    </row>
    <row r="3264" spans="1:4">
      <c r="A3264" s="167" t="s">
        <v>121</v>
      </c>
      <c r="B3264" s="159">
        <v>0</v>
      </c>
      <c r="C3264" s="159">
        <v>0</v>
      </c>
      <c r="D3264" s="159">
        <v>0</v>
      </c>
    </row>
    <row r="3265" spans="1:4">
      <c r="A3265" s="167" t="s">
        <v>122</v>
      </c>
      <c r="B3265" s="159">
        <v>0</v>
      </c>
      <c r="C3265" s="159">
        <v>0</v>
      </c>
      <c r="D3265" s="159">
        <v>0</v>
      </c>
    </row>
    <row r="3266" spans="1:4">
      <c r="A3266" s="167" t="s">
        <v>115</v>
      </c>
      <c r="B3266" s="159">
        <v>0</v>
      </c>
      <c r="C3266" s="159">
        <v>0</v>
      </c>
      <c r="D3266" s="159">
        <v>0</v>
      </c>
    </row>
    <row r="3267" spans="1:4">
      <c r="A3267" s="167" t="s">
        <v>116</v>
      </c>
      <c r="B3267" s="159">
        <v>0</v>
      </c>
      <c r="C3267" s="159">
        <v>0</v>
      </c>
      <c r="D3267" s="159">
        <v>0</v>
      </c>
    </row>
    <row r="3268" spans="1:4">
      <c r="A3268" s="167" t="s">
        <v>135</v>
      </c>
      <c r="B3268" s="159">
        <v>0</v>
      </c>
      <c r="C3268" s="159">
        <v>0</v>
      </c>
      <c r="D3268" s="159">
        <v>0</v>
      </c>
    </row>
    <row r="3269" spans="1:4">
      <c r="A3269" s="167" t="s">
        <v>112</v>
      </c>
      <c r="B3269" s="159">
        <v>0</v>
      </c>
      <c r="C3269" s="159">
        <v>0</v>
      </c>
      <c r="D3269" s="159">
        <v>0</v>
      </c>
    </row>
    <row r="3270" spans="1:4">
      <c r="A3270" s="167" t="s">
        <v>136</v>
      </c>
      <c r="B3270" s="159">
        <v>0</v>
      </c>
      <c r="C3270" s="159">
        <v>0</v>
      </c>
      <c r="D3270" s="159">
        <v>0</v>
      </c>
    </row>
    <row r="3271" spans="1:4">
      <c r="A3271" s="167" t="s">
        <v>137</v>
      </c>
      <c r="B3271" s="159">
        <v>0</v>
      </c>
      <c r="C3271" s="159">
        <v>0</v>
      </c>
      <c r="D3271" s="159">
        <v>0</v>
      </c>
    </row>
    <row r="3272" spans="1:4">
      <c r="A3272" s="167" t="s">
        <v>138</v>
      </c>
      <c r="B3272" s="159">
        <v>0</v>
      </c>
      <c r="C3272" s="159">
        <v>0</v>
      </c>
      <c r="D3272" s="159">
        <v>0</v>
      </c>
    </row>
    <row r="3273" spans="1:4">
      <c r="A3273" s="166" t="s">
        <v>773</v>
      </c>
      <c r="B3273" s="159">
        <v>0</v>
      </c>
      <c r="C3273" s="159">
        <v>0</v>
      </c>
      <c r="D3273" s="159">
        <v>0</v>
      </c>
    </row>
    <row r="3274" spans="1:4">
      <c r="A3274" s="167" t="s">
        <v>114</v>
      </c>
      <c r="B3274" s="159">
        <v>0</v>
      </c>
      <c r="C3274" s="159">
        <v>0</v>
      </c>
      <c r="D3274" s="159">
        <v>0</v>
      </c>
    </row>
    <row r="3275" spans="1:4">
      <c r="A3275" s="167" t="s">
        <v>774</v>
      </c>
      <c r="B3275" s="159">
        <v>0</v>
      </c>
      <c r="C3275" s="159">
        <v>0</v>
      </c>
      <c r="D3275" s="159">
        <v>0</v>
      </c>
    </row>
    <row r="3276" spans="1:4">
      <c r="A3276" s="167" t="s">
        <v>106</v>
      </c>
      <c r="B3276" s="159">
        <v>0</v>
      </c>
      <c r="C3276" s="159">
        <v>0</v>
      </c>
      <c r="D3276" s="159">
        <v>0</v>
      </c>
    </row>
    <row r="3277" spans="1:4">
      <c r="A3277" s="167" t="s">
        <v>108</v>
      </c>
      <c r="B3277" s="159">
        <v>0</v>
      </c>
      <c r="C3277" s="159">
        <v>0</v>
      </c>
      <c r="D3277" s="159">
        <v>0</v>
      </c>
    </row>
    <row r="3278" spans="1:4">
      <c r="A3278" s="167" t="s">
        <v>129</v>
      </c>
      <c r="B3278" s="159">
        <v>0</v>
      </c>
      <c r="C3278" s="159">
        <v>0</v>
      </c>
      <c r="D3278" s="159">
        <v>0</v>
      </c>
    </row>
    <row r="3279" spans="1:4">
      <c r="A3279" s="167" t="s">
        <v>130</v>
      </c>
      <c r="B3279" s="159">
        <v>0</v>
      </c>
      <c r="C3279" s="159">
        <v>0</v>
      </c>
      <c r="D3279" s="159">
        <v>0</v>
      </c>
    </row>
    <row r="3280" spans="1:4">
      <c r="A3280" s="167" t="s">
        <v>120</v>
      </c>
      <c r="B3280" s="159">
        <v>0</v>
      </c>
      <c r="C3280" s="159">
        <v>0</v>
      </c>
      <c r="D3280" s="159">
        <v>0</v>
      </c>
    </row>
    <row r="3281" spans="1:4">
      <c r="A3281" s="167" t="s">
        <v>109</v>
      </c>
      <c r="B3281" s="159">
        <v>0</v>
      </c>
      <c r="C3281" s="159">
        <v>0</v>
      </c>
      <c r="D3281" s="159">
        <v>0</v>
      </c>
    </row>
    <row r="3282" spans="1:4">
      <c r="A3282" s="167" t="s">
        <v>121</v>
      </c>
      <c r="B3282" s="159">
        <v>0</v>
      </c>
      <c r="C3282" s="159">
        <v>0</v>
      </c>
      <c r="D3282" s="159">
        <v>0</v>
      </c>
    </row>
    <row r="3283" spans="1:4">
      <c r="A3283" s="167" t="s">
        <v>426</v>
      </c>
      <c r="B3283" s="159">
        <v>0</v>
      </c>
      <c r="C3283" s="159">
        <v>0</v>
      </c>
      <c r="D3283" s="159">
        <v>0</v>
      </c>
    </row>
    <row r="3284" spans="1:4">
      <c r="A3284" s="167" t="s">
        <v>122</v>
      </c>
      <c r="B3284" s="159">
        <v>0</v>
      </c>
      <c r="C3284" s="159">
        <v>0</v>
      </c>
      <c r="D3284" s="159">
        <v>0</v>
      </c>
    </row>
    <row r="3285" spans="1:4">
      <c r="A3285" s="167" t="s">
        <v>115</v>
      </c>
      <c r="B3285" s="159">
        <v>0</v>
      </c>
      <c r="C3285" s="159">
        <v>0</v>
      </c>
      <c r="D3285" s="159">
        <v>0</v>
      </c>
    </row>
    <row r="3286" spans="1:4">
      <c r="A3286" s="167" t="s">
        <v>133</v>
      </c>
      <c r="B3286" s="159">
        <v>0</v>
      </c>
      <c r="C3286" s="159">
        <v>0</v>
      </c>
      <c r="D3286" s="159">
        <v>0</v>
      </c>
    </row>
    <row r="3287" spans="1:4">
      <c r="A3287" s="167" t="s">
        <v>429</v>
      </c>
      <c r="B3287" s="159">
        <v>0</v>
      </c>
      <c r="C3287" s="159">
        <v>0</v>
      </c>
      <c r="D3287" s="159">
        <v>0</v>
      </c>
    </row>
    <row r="3288" spans="1:4">
      <c r="A3288" s="167" t="s">
        <v>134</v>
      </c>
      <c r="B3288" s="159">
        <v>0</v>
      </c>
      <c r="C3288" s="159">
        <v>0</v>
      </c>
      <c r="D3288" s="159">
        <v>0</v>
      </c>
    </row>
    <row r="3289" spans="1:4">
      <c r="A3289" s="167" t="s">
        <v>110</v>
      </c>
      <c r="B3289" s="159">
        <v>0</v>
      </c>
      <c r="C3289" s="159">
        <v>0</v>
      </c>
      <c r="D3289" s="159">
        <v>0</v>
      </c>
    </row>
    <row r="3290" spans="1:4">
      <c r="A3290" s="167" t="s">
        <v>111</v>
      </c>
      <c r="B3290" s="159">
        <v>0</v>
      </c>
      <c r="C3290" s="159">
        <v>0</v>
      </c>
      <c r="D3290" s="159">
        <v>0</v>
      </c>
    </row>
    <row r="3291" spans="1:4">
      <c r="A3291" s="167" t="s">
        <v>116</v>
      </c>
      <c r="B3291" s="159">
        <v>0</v>
      </c>
      <c r="C3291" s="159">
        <v>0</v>
      </c>
      <c r="D3291" s="159">
        <v>0</v>
      </c>
    </row>
    <row r="3292" spans="1:4">
      <c r="A3292" s="167" t="s">
        <v>117</v>
      </c>
      <c r="B3292" s="159">
        <v>0</v>
      </c>
      <c r="C3292" s="159">
        <v>0</v>
      </c>
      <c r="D3292" s="159">
        <v>0</v>
      </c>
    </row>
    <row r="3293" spans="1:4">
      <c r="A3293" s="167" t="s">
        <v>135</v>
      </c>
      <c r="B3293" s="159">
        <v>0</v>
      </c>
      <c r="C3293" s="159">
        <v>0</v>
      </c>
      <c r="D3293" s="159">
        <v>0</v>
      </c>
    </row>
    <row r="3294" spans="1:4">
      <c r="A3294" s="167" t="s">
        <v>136</v>
      </c>
      <c r="B3294" s="159">
        <v>0</v>
      </c>
      <c r="C3294" s="159">
        <v>0</v>
      </c>
      <c r="D3294" s="159">
        <v>0</v>
      </c>
    </row>
    <row r="3295" spans="1:4">
      <c r="A3295" s="167" t="s">
        <v>138</v>
      </c>
      <c r="B3295" s="159">
        <v>0</v>
      </c>
      <c r="C3295" s="159">
        <v>0</v>
      </c>
      <c r="D3295" s="159">
        <v>0</v>
      </c>
    </row>
    <row r="3296" spans="1:4">
      <c r="A3296" s="167" t="s">
        <v>775</v>
      </c>
      <c r="B3296" s="159">
        <v>0</v>
      </c>
      <c r="C3296" s="159">
        <v>0</v>
      </c>
      <c r="D3296" s="159">
        <v>0</v>
      </c>
    </row>
    <row r="3297" spans="1:4">
      <c r="A3297" s="166" t="s">
        <v>776</v>
      </c>
      <c r="B3297" s="159">
        <v>0</v>
      </c>
      <c r="C3297" s="159">
        <v>0</v>
      </c>
      <c r="D3297" s="159">
        <v>0</v>
      </c>
    </row>
    <row r="3298" spans="1:4">
      <c r="A3298" s="167" t="s">
        <v>530</v>
      </c>
      <c r="B3298" s="159">
        <v>0</v>
      </c>
      <c r="C3298" s="159">
        <v>0</v>
      </c>
      <c r="D3298" s="159">
        <v>0</v>
      </c>
    </row>
    <row r="3299" spans="1:4">
      <c r="A3299" s="167" t="s">
        <v>103</v>
      </c>
      <c r="B3299" s="159">
        <v>0</v>
      </c>
      <c r="C3299" s="159">
        <v>0</v>
      </c>
      <c r="D3299" s="159">
        <v>0</v>
      </c>
    </row>
    <row r="3300" spans="1:4">
      <c r="A3300" s="167" t="s">
        <v>105</v>
      </c>
      <c r="B3300" s="159">
        <v>0</v>
      </c>
      <c r="C3300" s="159">
        <v>0</v>
      </c>
      <c r="D3300" s="159">
        <v>0</v>
      </c>
    </row>
    <row r="3301" spans="1:4">
      <c r="A3301" s="167" t="s">
        <v>777</v>
      </c>
      <c r="B3301" s="159">
        <v>0</v>
      </c>
      <c r="C3301" s="159">
        <v>0</v>
      </c>
      <c r="D3301" s="159">
        <v>0</v>
      </c>
    </row>
    <row r="3302" spans="1:4">
      <c r="A3302" s="167" t="s">
        <v>778</v>
      </c>
      <c r="B3302" s="159">
        <v>0</v>
      </c>
      <c r="C3302" s="159">
        <v>0</v>
      </c>
      <c r="D3302" s="159">
        <v>0</v>
      </c>
    </row>
    <row r="3303" spans="1:4">
      <c r="A3303" s="167" t="s">
        <v>106</v>
      </c>
      <c r="B3303" s="159">
        <v>0</v>
      </c>
      <c r="C3303" s="159">
        <v>0</v>
      </c>
      <c r="D3303" s="159">
        <v>0</v>
      </c>
    </row>
    <row r="3304" spans="1:4">
      <c r="A3304" s="167" t="s">
        <v>549</v>
      </c>
      <c r="B3304" s="159">
        <v>0</v>
      </c>
      <c r="C3304" s="159">
        <v>0</v>
      </c>
      <c r="D3304" s="159">
        <v>0</v>
      </c>
    </row>
    <row r="3305" spans="1:4">
      <c r="A3305" s="167" t="s">
        <v>107</v>
      </c>
      <c r="B3305" s="159">
        <v>0</v>
      </c>
      <c r="C3305" s="159">
        <v>0</v>
      </c>
      <c r="D3305" s="159">
        <v>0</v>
      </c>
    </row>
    <row r="3306" spans="1:4">
      <c r="A3306" s="167" t="s">
        <v>108</v>
      </c>
      <c r="B3306" s="159">
        <v>0</v>
      </c>
      <c r="C3306" s="159">
        <v>0</v>
      </c>
      <c r="D3306" s="159">
        <v>0</v>
      </c>
    </row>
    <row r="3307" spans="1:4">
      <c r="A3307" s="167" t="s">
        <v>263</v>
      </c>
      <c r="B3307" s="159">
        <v>0</v>
      </c>
      <c r="C3307" s="159">
        <v>0</v>
      </c>
      <c r="D3307" s="159">
        <v>0</v>
      </c>
    </row>
    <row r="3308" spans="1:4">
      <c r="A3308" s="167" t="s">
        <v>129</v>
      </c>
      <c r="B3308" s="159">
        <v>0</v>
      </c>
      <c r="C3308" s="159">
        <v>0</v>
      </c>
      <c r="D3308" s="159">
        <v>0</v>
      </c>
    </row>
    <row r="3309" spans="1:4">
      <c r="A3309" s="167" t="s">
        <v>163</v>
      </c>
      <c r="B3309" s="159">
        <v>0</v>
      </c>
      <c r="C3309" s="159">
        <v>0</v>
      </c>
      <c r="D3309" s="159">
        <v>0</v>
      </c>
    </row>
    <row r="3310" spans="1:4">
      <c r="A3310" s="167" t="s">
        <v>241</v>
      </c>
      <c r="B3310" s="159">
        <v>0</v>
      </c>
      <c r="C3310" s="159">
        <v>0</v>
      </c>
      <c r="D3310" s="159">
        <v>0</v>
      </c>
    </row>
    <row r="3311" spans="1:4">
      <c r="A3311" s="167" t="s">
        <v>109</v>
      </c>
      <c r="B3311" s="159">
        <v>0</v>
      </c>
      <c r="C3311" s="159">
        <v>0</v>
      </c>
      <c r="D3311" s="159">
        <v>0</v>
      </c>
    </row>
    <row r="3312" spans="1:4">
      <c r="A3312" s="167" t="s">
        <v>121</v>
      </c>
      <c r="B3312" s="159">
        <v>0</v>
      </c>
      <c r="C3312" s="159">
        <v>0</v>
      </c>
      <c r="D3312" s="159">
        <v>0</v>
      </c>
    </row>
    <row r="3313" spans="1:4">
      <c r="A3313" s="167" t="s">
        <v>115</v>
      </c>
      <c r="B3313" s="159">
        <v>0</v>
      </c>
      <c r="C3313" s="159">
        <v>0</v>
      </c>
      <c r="D3313" s="159">
        <v>0</v>
      </c>
    </row>
    <row r="3314" spans="1:4">
      <c r="A3314" s="167" t="s">
        <v>110</v>
      </c>
      <c r="B3314" s="159">
        <v>0</v>
      </c>
      <c r="C3314" s="159">
        <v>0</v>
      </c>
      <c r="D3314" s="159">
        <v>0</v>
      </c>
    </row>
    <row r="3315" spans="1:4">
      <c r="A3315" s="167" t="s">
        <v>111</v>
      </c>
      <c r="B3315" s="159">
        <v>0</v>
      </c>
      <c r="C3315" s="159">
        <v>0</v>
      </c>
      <c r="D3315" s="159">
        <v>0</v>
      </c>
    </row>
    <row r="3316" spans="1:4">
      <c r="A3316" s="167" t="s">
        <v>116</v>
      </c>
      <c r="B3316" s="159">
        <v>0</v>
      </c>
      <c r="C3316" s="159">
        <v>0</v>
      </c>
      <c r="D3316" s="159">
        <v>0</v>
      </c>
    </row>
    <row r="3317" spans="1:4">
      <c r="A3317" s="166" t="s">
        <v>779</v>
      </c>
      <c r="B3317" s="159">
        <v>0</v>
      </c>
      <c r="C3317" s="159">
        <v>0</v>
      </c>
      <c r="D3317" s="159">
        <v>0</v>
      </c>
    </row>
    <row r="3318" spans="1:4">
      <c r="A3318" s="167" t="s">
        <v>114</v>
      </c>
      <c r="B3318" s="159">
        <v>0</v>
      </c>
      <c r="C3318" s="159">
        <v>0</v>
      </c>
      <c r="D3318" s="159">
        <v>0</v>
      </c>
    </row>
    <row r="3319" spans="1:4">
      <c r="A3319" s="167" t="s">
        <v>106</v>
      </c>
      <c r="B3319" s="159">
        <v>0</v>
      </c>
      <c r="C3319" s="159">
        <v>0</v>
      </c>
      <c r="D3319" s="159">
        <v>0</v>
      </c>
    </row>
    <row r="3320" spans="1:4">
      <c r="A3320" s="167" t="s">
        <v>130</v>
      </c>
      <c r="B3320" s="159">
        <v>0</v>
      </c>
      <c r="C3320" s="159">
        <v>0</v>
      </c>
      <c r="D3320" s="159">
        <v>0</v>
      </c>
    </row>
    <row r="3321" spans="1:4">
      <c r="A3321" s="167" t="s">
        <v>109</v>
      </c>
      <c r="B3321" s="159">
        <v>0</v>
      </c>
      <c r="C3321" s="159">
        <v>0</v>
      </c>
      <c r="D3321" s="159">
        <v>0</v>
      </c>
    </row>
    <row r="3322" spans="1:4">
      <c r="A3322" s="167" t="s">
        <v>122</v>
      </c>
      <c r="B3322" s="159">
        <v>0</v>
      </c>
      <c r="C3322" s="159">
        <v>0</v>
      </c>
      <c r="D3322" s="159">
        <v>0</v>
      </c>
    </row>
    <row r="3323" spans="1:4">
      <c r="A3323" s="167" t="s">
        <v>429</v>
      </c>
      <c r="B3323" s="159">
        <v>0</v>
      </c>
      <c r="C3323" s="159">
        <v>0</v>
      </c>
      <c r="D3323" s="159">
        <v>0</v>
      </c>
    </row>
    <row r="3324" spans="1:4">
      <c r="A3324" s="167" t="s">
        <v>111</v>
      </c>
      <c r="B3324" s="159">
        <v>0</v>
      </c>
      <c r="C3324" s="159">
        <v>0</v>
      </c>
      <c r="D3324" s="159">
        <v>0</v>
      </c>
    </row>
    <row r="3325" spans="1:4">
      <c r="A3325" s="167" t="s">
        <v>116</v>
      </c>
      <c r="B3325" s="159">
        <v>0</v>
      </c>
      <c r="C3325" s="159">
        <v>0</v>
      </c>
      <c r="D3325" s="159">
        <v>0</v>
      </c>
    </row>
    <row r="3326" spans="1:4">
      <c r="A3326" s="167" t="s">
        <v>692</v>
      </c>
      <c r="B3326" s="159">
        <v>0</v>
      </c>
      <c r="C3326" s="159">
        <v>0</v>
      </c>
      <c r="D3326" s="159">
        <v>0</v>
      </c>
    </row>
    <row r="3327" spans="1:4">
      <c r="A3327" s="167" t="s">
        <v>148</v>
      </c>
      <c r="B3327" s="159">
        <v>0</v>
      </c>
      <c r="C3327" s="159">
        <v>0</v>
      </c>
      <c r="D3327" s="159">
        <v>0</v>
      </c>
    </row>
    <row r="3328" spans="1:4">
      <c r="A3328" s="166" t="s">
        <v>780</v>
      </c>
      <c r="B3328" s="159">
        <v>0</v>
      </c>
      <c r="C3328" s="159">
        <v>0</v>
      </c>
      <c r="D3328" s="159">
        <v>0</v>
      </c>
    </row>
    <row r="3329" spans="1:4">
      <c r="A3329" s="167" t="s">
        <v>114</v>
      </c>
      <c r="B3329" s="159">
        <v>0</v>
      </c>
      <c r="C3329" s="159">
        <v>0</v>
      </c>
      <c r="D3329" s="159">
        <v>0</v>
      </c>
    </row>
    <row r="3330" spans="1:4">
      <c r="A3330" s="167" t="s">
        <v>224</v>
      </c>
      <c r="B3330" s="159">
        <v>0</v>
      </c>
      <c r="C3330" s="159">
        <v>0</v>
      </c>
      <c r="D3330" s="159">
        <v>0</v>
      </c>
    </row>
    <row r="3331" spans="1:4">
      <c r="A3331" s="167" t="s">
        <v>106</v>
      </c>
      <c r="B3331" s="159">
        <v>0</v>
      </c>
      <c r="C3331" s="159">
        <v>0</v>
      </c>
      <c r="D3331" s="159">
        <v>0</v>
      </c>
    </row>
    <row r="3332" spans="1:4">
      <c r="A3332" s="167" t="s">
        <v>107</v>
      </c>
      <c r="B3332" s="159">
        <v>0</v>
      </c>
      <c r="C3332" s="159">
        <v>0</v>
      </c>
      <c r="D3332" s="159">
        <v>0</v>
      </c>
    </row>
    <row r="3333" spans="1:4">
      <c r="A3333" s="167" t="s">
        <v>130</v>
      </c>
      <c r="B3333" s="159">
        <v>0</v>
      </c>
      <c r="C3333" s="159">
        <v>0</v>
      </c>
      <c r="D3333" s="159">
        <v>0</v>
      </c>
    </row>
    <row r="3334" spans="1:4">
      <c r="A3334" s="167" t="s">
        <v>109</v>
      </c>
      <c r="B3334" s="159">
        <v>0</v>
      </c>
      <c r="C3334" s="159">
        <v>0</v>
      </c>
      <c r="D3334" s="159">
        <v>0</v>
      </c>
    </row>
    <row r="3335" spans="1:4">
      <c r="A3335" s="167" t="s">
        <v>121</v>
      </c>
      <c r="B3335" s="159">
        <v>0</v>
      </c>
      <c r="C3335" s="159">
        <v>0</v>
      </c>
      <c r="D3335" s="159">
        <v>0</v>
      </c>
    </row>
    <row r="3336" spans="1:4">
      <c r="A3336" s="167" t="s">
        <v>122</v>
      </c>
      <c r="B3336" s="159">
        <v>0</v>
      </c>
      <c r="C3336" s="159">
        <v>0</v>
      </c>
      <c r="D3336" s="159">
        <v>0</v>
      </c>
    </row>
    <row r="3337" spans="1:4">
      <c r="A3337" s="167" t="s">
        <v>690</v>
      </c>
      <c r="B3337" s="159">
        <v>0</v>
      </c>
      <c r="C3337" s="159">
        <v>0</v>
      </c>
      <c r="D3337" s="159">
        <v>0</v>
      </c>
    </row>
    <row r="3338" spans="1:4">
      <c r="A3338" s="167" t="s">
        <v>110</v>
      </c>
      <c r="B3338" s="159">
        <v>0</v>
      </c>
      <c r="C3338" s="159">
        <v>0</v>
      </c>
      <c r="D3338" s="159">
        <v>0</v>
      </c>
    </row>
    <row r="3339" spans="1:4">
      <c r="A3339" s="167" t="s">
        <v>111</v>
      </c>
      <c r="B3339" s="159">
        <v>0</v>
      </c>
      <c r="C3339" s="159">
        <v>0</v>
      </c>
      <c r="D3339" s="159">
        <v>0</v>
      </c>
    </row>
    <row r="3340" spans="1:4">
      <c r="A3340" s="167" t="s">
        <v>116</v>
      </c>
      <c r="B3340" s="159">
        <v>0</v>
      </c>
      <c r="C3340" s="159">
        <v>0</v>
      </c>
      <c r="D3340" s="159">
        <v>0</v>
      </c>
    </row>
    <row r="3341" spans="1:4">
      <c r="A3341" s="167" t="s">
        <v>135</v>
      </c>
      <c r="B3341" s="159">
        <v>0</v>
      </c>
      <c r="C3341" s="159">
        <v>0</v>
      </c>
      <c r="D3341" s="159">
        <v>0</v>
      </c>
    </row>
    <row r="3342" spans="1:4">
      <c r="A3342" s="167" t="s">
        <v>692</v>
      </c>
      <c r="B3342" s="159">
        <v>0</v>
      </c>
      <c r="C3342" s="159">
        <v>0</v>
      </c>
      <c r="D3342" s="159">
        <v>0</v>
      </c>
    </row>
    <row r="3343" spans="1:4">
      <c r="A3343" s="167" t="s">
        <v>148</v>
      </c>
      <c r="B3343" s="159">
        <v>0</v>
      </c>
      <c r="C3343" s="159">
        <v>0</v>
      </c>
      <c r="D3343" s="159">
        <v>0</v>
      </c>
    </row>
    <row r="3344" spans="1:4">
      <c r="A3344" s="166" t="s">
        <v>781</v>
      </c>
      <c r="B3344" s="159">
        <v>0</v>
      </c>
      <c r="C3344" s="159">
        <v>0</v>
      </c>
      <c r="D3344" s="159">
        <v>0</v>
      </c>
    </row>
    <row r="3345" spans="1:4">
      <c r="A3345" s="167" t="s">
        <v>103</v>
      </c>
      <c r="B3345" s="159">
        <v>0</v>
      </c>
      <c r="C3345" s="159">
        <v>0</v>
      </c>
      <c r="D3345" s="159">
        <v>0</v>
      </c>
    </row>
    <row r="3346" spans="1:4">
      <c r="A3346" s="167" t="s">
        <v>192</v>
      </c>
      <c r="B3346" s="159">
        <v>0</v>
      </c>
      <c r="C3346" s="159">
        <v>0</v>
      </c>
      <c r="D3346" s="159">
        <v>0</v>
      </c>
    </row>
    <row r="3347" spans="1:4">
      <c r="A3347" s="167" t="s">
        <v>106</v>
      </c>
      <c r="B3347" s="159">
        <v>0</v>
      </c>
      <c r="C3347" s="159">
        <v>0</v>
      </c>
      <c r="D3347" s="159">
        <v>0</v>
      </c>
    </row>
    <row r="3348" spans="1:4">
      <c r="A3348" s="167" t="s">
        <v>193</v>
      </c>
      <c r="B3348" s="159">
        <v>0</v>
      </c>
      <c r="C3348" s="159">
        <v>0</v>
      </c>
      <c r="D3348" s="159">
        <v>0</v>
      </c>
    </row>
    <row r="3349" spans="1:4">
      <c r="A3349" s="167" t="s">
        <v>107</v>
      </c>
      <c r="B3349" s="159">
        <v>0</v>
      </c>
      <c r="C3349" s="159">
        <v>0</v>
      </c>
      <c r="D3349" s="159">
        <v>0</v>
      </c>
    </row>
    <row r="3350" spans="1:4">
      <c r="A3350" s="167" t="s">
        <v>108</v>
      </c>
      <c r="B3350" s="159">
        <v>0</v>
      </c>
      <c r="C3350" s="159">
        <v>0</v>
      </c>
      <c r="D3350" s="159">
        <v>0</v>
      </c>
    </row>
    <row r="3351" spans="1:4">
      <c r="A3351" s="167" t="s">
        <v>232</v>
      </c>
      <c r="B3351" s="159">
        <v>0</v>
      </c>
      <c r="C3351" s="159">
        <v>0</v>
      </c>
      <c r="D3351" s="159">
        <v>0</v>
      </c>
    </row>
    <row r="3352" spans="1:4">
      <c r="A3352" s="167" t="s">
        <v>155</v>
      </c>
      <c r="B3352" s="159">
        <v>0</v>
      </c>
      <c r="C3352" s="159">
        <v>0</v>
      </c>
      <c r="D3352" s="159">
        <v>0</v>
      </c>
    </row>
    <row r="3353" spans="1:4">
      <c r="A3353" s="167" t="s">
        <v>156</v>
      </c>
      <c r="B3353" s="159">
        <v>0</v>
      </c>
      <c r="C3353" s="159">
        <v>0</v>
      </c>
      <c r="D3353" s="159">
        <v>0</v>
      </c>
    </row>
    <row r="3354" spans="1:4">
      <c r="A3354" s="167" t="s">
        <v>157</v>
      </c>
      <c r="B3354" s="159">
        <v>0</v>
      </c>
      <c r="C3354" s="159">
        <v>0</v>
      </c>
      <c r="D3354" s="159">
        <v>0</v>
      </c>
    </row>
    <row r="3355" spans="1:4">
      <c r="A3355" s="167" t="s">
        <v>158</v>
      </c>
      <c r="B3355" s="159">
        <v>0</v>
      </c>
      <c r="C3355" s="159">
        <v>0</v>
      </c>
      <c r="D3355" s="159">
        <v>0</v>
      </c>
    </row>
    <row r="3356" spans="1:4">
      <c r="A3356" s="167" t="s">
        <v>109</v>
      </c>
      <c r="B3356" s="159">
        <v>0</v>
      </c>
      <c r="C3356" s="159">
        <v>0</v>
      </c>
      <c r="D3356" s="159">
        <v>0</v>
      </c>
    </row>
    <row r="3357" spans="1:4">
      <c r="A3357" s="167" t="s">
        <v>121</v>
      </c>
      <c r="B3357" s="159">
        <v>0</v>
      </c>
      <c r="C3357" s="159">
        <v>0</v>
      </c>
      <c r="D3357" s="159">
        <v>0</v>
      </c>
    </row>
    <row r="3358" spans="1:4">
      <c r="A3358" s="167" t="s">
        <v>115</v>
      </c>
      <c r="B3358" s="159">
        <v>0</v>
      </c>
      <c r="C3358" s="159">
        <v>0</v>
      </c>
      <c r="D3358" s="159">
        <v>0</v>
      </c>
    </row>
    <row r="3359" spans="1:4">
      <c r="A3359" s="166" t="s">
        <v>782</v>
      </c>
      <c r="B3359" s="159">
        <v>203529.37000000002</v>
      </c>
      <c r="C3359" s="159">
        <v>93382.024637788709</v>
      </c>
      <c r="D3359" s="159">
        <v>110147.34536221132</v>
      </c>
    </row>
    <row r="3360" spans="1:4">
      <c r="A3360" s="167" t="s">
        <v>107</v>
      </c>
      <c r="B3360" s="159">
        <v>0</v>
      </c>
      <c r="C3360" s="159">
        <v>0</v>
      </c>
      <c r="D3360" s="159">
        <v>0</v>
      </c>
    </row>
    <row r="3361" spans="1:4">
      <c r="A3361" s="167" t="s">
        <v>299</v>
      </c>
      <c r="B3361" s="159">
        <v>19999.98</v>
      </c>
      <c r="C3361" s="159">
        <v>9176.2610237297995</v>
      </c>
      <c r="D3361" s="159">
        <v>10823.7189762702</v>
      </c>
    </row>
    <row r="3362" spans="1:4">
      <c r="A3362" s="167" t="s">
        <v>300</v>
      </c>
      <c r="B3362" s="159">
        <v>183529.39</v>
      </c>
      <c r="C3362" s="159">
        <v>84205.763614058902</v>
      </c>
      <c r="D3362" s="159">
        <v>99323.626385941112</v>
      </c>
    </row>
    <row r="3363" spans="1:4">
      <c r="A3363" s="166" t="s">
        <v>783</v>
      </c>
      <c r="B3363" s="159">
        <v>0</v>
      </c>
      <c r="C3363" s="159">
        <v>0</v>
      </c>
      <c r="D3363" s="159">
        <v>0</v>
      </c>
    </row>
    <row r="3364" spans="1:4">
      <c r="A3364" s="167" t="s">
        <v>103</v>
      </c>
      <c r="B3364" s="159">
        <v>0</v>
      </c>
      <c r="C3364" s="159">
        <v>0</v>
      </c>
      <c r="D3364" s="159">
        <v>0</v>
      </c>
    </row>
    <row r="3365" spans="1:4">
      <c r="A3365" s="167" t="s">
        <v>124</v>
      </c>
      <c r="B3365" s="159">
        <v>0</v>
      </c>
      <c r="C3365" s="159">
        <v>0</v>
      </c>
      <c r="D3365" s="159">
        <v>0</v>
      </c>
    </row>
    <row r="3366" spans="1:4">
      <c r="A3366" s="167" t="s">
        <v>347</v>
      </c>
      <c r="B3366" s="159">
        <v>0</v>
      </c>
      <c r="C3366" s="159">
        <v>0</v>
      </c>
      <c r="D3366" s="159">
        <v>0</v>
      </c>
    </row>
    <row r="3367" spans="1:4">
      <c r="A3367" s="167" t="s">
        <v>784</v>
      </c>
      <c r="B3367" s="159">
        <v>0</v>
      </c>
      <c r="C3367" s="159">
        <v>0</v>
      </c>
      <c r="D3367" s="159">
        <v>0</v>
      </c>
    </row>
    <row r="3368" spans="1:4">
      <c r="A3368" s="167" t="s">
        <v>785</v>
      </c>
      <c r="B3368" s="159">
        <v>0</v>
      </c>
      <c r="C3368" s="159">
        <v>0</v>
      </c>
      <c r="D3368" s="159">
        <v>0</v>
      </c>
    </row>
    <row r="3369" spans="1:4">
      <c r="A3369" s="167" t="s">
        <v>786</v>
      </c>
      <c r="B3369" s="159">
        <v>0</v>
      </c>
      <c r="C3369" s="159">
        <v>0</v>
      </c>
      <c r="D3369" s="159">
        <v>0</v>
      </c>
    </row>
    <row r="3370" spans="1:4">
      <c r="A3370" s="167" t="s">
        <v>192</v>
      </c>
      <c r="B3370" s="159">
        <v>0</v>
      </c>
      <c r="C3370" s="159">
        <v>0</v>
      </c>
      <c r="D3370" s="159">
        <v>0</v>
      </c>
    </row>
    <row r="3371" spans="1:4">
      <c r="A3371" s="167" t="s">
        <v>787</v>
      </c>
      <c r="B3371" s="159">
        <v>0</v>
      </c>
      <c r="C3371" s="159">
        <v>0</v>
      </c>
      <c r="D3371" s="159">
        <v>0</v>
      </c>
    </row>
    <row r="3372" spans="1:4">
      <c r="A3372" s="167" t="s">
        <v>114</v>
      </c>
      <c r="B3372" s="159">
        <v>0</v>
      </c>
      <c r="C3372" s="159">
        <v>0</v>
      </c>
      <c r="D3372" s="159">
        <v>0</v>
      </c>
    </row>
    <row r="3373" spans="1:4">
      <c r="A3373" s="167" t="s">
        <v>128</v>
      </c>
      <c r="B3373" s="159">
        <v>0</v>
      </c>
      <c r="C3373" s="159">
        <v>0</v>
      </c>
      <c r="D3373" s="159">
        <v>0</v>
      </c>
    </row>
    <row r="3374" spans="1:4">
      <c r="A3374" s="167" t="s">
        <v>106</v>
      </c>
      <c r="B3374" s="159">
        <v>0</v>
      </c>
      <c r="C3374" s="159">
        <v>0</v>
      </c>
      <c r="D3374" s="159">
        <v>0</v>
      </c>
    </row>
    <row r="3375" spans="1:4">
      <c r="A3375" s="167" t="s">
        <v>193</v>
      </c>
      <c r="B3375" s="159">
        <v>0</v>
      </c>
      <c r="C3375" s="159">
        <v>0</v>
      </c>
      <c r="D3375" s="159">
        <v>0</v>
      </c>
    </row>
    <row r="3376" spans="1:4">
      <c r="A3376" s="167" t="s">
        <v>662</v>
      </c>
      <c r="B3376" s="159">
        <v>0</v>
      </c>
      <c r="C3376" s="159">
        <v>0</v>
      </c>
      <c r="D3376" s="159">
        <v>0</v>
      </c>
    </row>
    <row r="3377" spans="1:4">
      <c r="A3377" s="167" t="s">
        <v>107</v>
      </c>
      <c r="B3377" s="159">
        <v>0</v>
      </c>
      <c r="C3377" s="159">
        <v>0</v>
      </c>
      <c r="D3377" s="159">
        <v>0</v>
      </c>
    </row>
    <row r="3378" spans="1:4">
      <c r="A3378" s="167" t="s">
        <v>177</v>
      </c>
      <c r="B3378" s="159">
        <v>0</v>
      </c>
      <c r="C3378" s="159">
        <v>0</v>
      </c>
      <c r="D3378" s="159">
        <v>0</v>
      </c>
    </row>
    <row r="3379" spans="1:4">
      <c r="A3379" s="167" t="s">
        <v>108</v>
      </c>
      <c r="B3379" s="159">
        <v>0</v>
      </c>
      <c r="C3379" s="159">
        <v>0</v>
      </c>
      <c r="D3379" s="159">
        <v>0</v>
      </c>
    </row>
    <row r="3380" spans="1:4">
      <c r="A3380" s="167" t="s">
        <v>129</v>
      </c>
      <c r="B3380" s="159">
        <v>0</v>
      </c>
      <c r="C3380" s="159">
        <v>0</v>
      </c>
      <c r="D3380" s="159">
        <v>0</v>
      </c>
    </row>
    <row r="3381" spans="1:4">
      <c r="A3381" s="167" t="s">
        <v>130</v>
      </c>
      <c r="B3381" s="159">
        <v>0</v>
      </c>
      <c r="C3381" s="159">
        <v>0</v>
      </c>
      <c r="D3381" s="159">
        <v>0</v>
      </c>
    </row>
    <row r="3382" spans="1:4">
      <c r="A3382" s="167" t="s">
        <v>153</v>
      </c>
      <c r="B3382" s="159">
        <v>0</v>
      </c>
      <c r="C3382" s="159">
        <v>0</v>
      </c>
      <c r="D3382" s="159">
        <v>0</v>
      </c>
    </row>
    <row r="3383" spans="1:4">
      <c r="A3383" s="167" t="s">
        <v>120</v>
      </c>
      <c r="B3383" s="159">
        <v>0</v>
      </c>
      <c r="C3383" s="159">
        <v>0</v>
      </c>
      <c r="D3383" s="159">
        <v>0</v>
      </c>
    </row>
    <row r="3384" spans="1:4">
      <c r="A3384" s="167" t="s">
        <v>131</v>
      </c>
      <c r="B3384" s="159">
        <v>0</v>
      </c>
      <c r="C3384" s="159">
        <v>0</v>
      </c>
      <c r="D3384" s="159">
        <v>0</v>
      </c>
    </row>
    <row r="3385" spans="1:4">
      <c r="A3385" s="167" t="s">
        <v>109</v>
      </c>
      <c r="B3385" s="159">
        <v>0</v>
      </c>
      <c r="C3385" s="159">
        <v>0</v>
      </c>
      <c r="D3385" s="159">
        <v>0</v>
      </c>
    </row>
    <row r="3386" spans="1:4">
      <c r="A3386" s="167" t="s">
        <v>121</v>
      </c>
      <c r="B3386" s="159">
        <v>0</v>
      </c>
      <c r="C3386" s="159">
        <v>0</v>
      </c>
      <c r="D3386" s="159">
        <v>0</v>
      </c>
    </row>
    <row r="3387" spans="1:4">
      <c r="A3387" s="167" t="s">
        <v>122</v>
      </c>
      <c r="B3387" s="159">
        <v>0</v>
      </c>
      <c r="C3387" s="159">
        <v>0</v>
      </c>
      <c r="D3387" s="159">
        <v>0</v>
      </c>
    </row>
    <row r="3388" spans="1:4">
      <c r="A3388" s="167" t="s">
        <v>788</v>
      </c>
      <c r="B3388" s="159">
        <v>0</v>
      </c>
      <c r="C3388" s="159">
        <v>0</v>
      </c>
      <c r="D3388" s="159">
        <v>0</v>
      </c>
    </row>
    <row r="3389" spans="1:4">
      <c r="A3389" s="167" t="s">
        <v>218</v>
      </c>
      <c r="B3389" s="159">
        <v>0</v>
      </c>
      <c r="C3389" s="159">
        <v>0</v>
      </c>
      <c r="D3389" s="159">
        <v>0</v>
      </c>
    </row>
    <row r="3390" spans="1:4">
      <c r="A3390" s="167" t="s">
        <v>789</v>
      </c>
      <c r="B3390" s="159">
        <v>0</v>
      </c>
      <c r="C3390" s="159">
        <v>0</v>
      </c>
      <c r="D3390" s="159">
        <v>0</v>
      </c>
    </row>
    <row r="3391" spans="1:4">
      <c r="A3391" s="167" t="s">
        <v>728</v>
      </c>
      <c r="B3391" s="159">
        <v>0</v>
      </c>
      <c r="C3391" s="159">
        <v>0</v>
      </c>
      <c r="D3391" s="159">
        <v>0</v>
      </c>
    </row>
    <row r="3392" spans="1:4">
      <c r="A3392" s="167" t="s">
        <v>115</v>
      </c>
      <c r="B3392" s="159">
        <v>0</v>
      </c>
      <c r="C3392" s="159">
        <v>0</v>
      </c>
      <c r="D3392" s="159">
        <v>0</v>
      </c>
    </row>
    <row r="3393" spans="1:4">
      <c r="A3393" s="167" t="s">
        <v>790</v>
      </c>
      <c r="B3393" s="159">
        <v>0</v>
      </c>
      <c r="C3393" s="159">
        <v>0</v>
      </c>
      <c r="D3393" s="159">
        <v>0</v>
      </c>
    </row>
    <row r="3394" spans="1:4">
      <c r="A3394" s="167" t="s">
        <v>647</v>
      </c>
      <c r="B3394" s="159">
        <v>0</v>
      </c>
      <c r="C3394" s="159">
        <v>0</v>
      </c>
      <c r="D3394" s="159">
        <v>0</v>
      </c>
    </row>
    <row r="3395" spans="1:4">
      <c r="A3395" s="167" t="s">
        <v>133</v>
      </c>
      <c r="B3395" s="159">
        <v>0</v>
      </c>
      <c r="C3395" s="159">
        <v>0</v>
      </c>
      <c r="D3395" s="159">
        <v>0</v>
      </c>
    </row>
    <row r="3396" spans="1:4">
      <c r="A3396" s="167" t="s">
        <v>755</v>
      </c>
      <c r="B3396" s="159">
        <v>0</v>
      </c>
      <c r="C3396" s="159">
        <v>0</v>
      </c>
      <c r="D3396" s="159">
        <v>0</v>
      </c>
    </row>
    <row r="3397" spans="1:4">
      <c r="A3397" s="167" t="s">
        <v>702</v>
      </c>
      <c r="B3397" s="159">
        <v>0</v>
      </c>
      <c r="C3397" s="159">
        <v>0</v>
      </c>
      <c r="D3397" s="159">
        <v>0</v>
      </c>
    </row>
    <row r="3398" spans="1:4">
      <c r="A3398" s="167" t="s">
        <v>134</v>
      </c>
      <c r="B3398" s="159">
        <v>0</v>
      </c>
      <c r="C3398" s="159">
        <v>0</v>
      </c>
      <c r="D3398" s="159">
        <v>0</v>
      </c>
    </row>
    <row r="3399" spans="1:4">
      <c r="A3399" s="167" t="s">
        <v>690</v>
      </c>
      <c r="B3399" s="159">
        <v>0</v>
      </c>
      <c r="C3399" s="159">
        <v>0</v>
      </c>
      <c r="D3399" s="159">
        <v>0</v>
      </c>
    </row>
    <row r="3400" spans="1:4">
      <c r="A3400" s="167" t="s">
        <v>791</v>
      </c>
      <c r="B3400" s="159">
        <v>0</v>
      </c>
      <c r="C3400" s="159">
        <v>0</v>
      </c>
      <c r="D3400" s="159">
        <v>0</v>
      </c>
    </row>
    <row r="3401" spans="1:4">
      <c r="A3401" s="167" t="s">
        <v>110</v>
      </c>
      <c r="B3401" s="159">
        <v>0</v>
      </c>
      <c r="C3401" s="159">
        <v>0</v>
      </c>
      <c r="D3401" s="159">
        <v>0</v>
      </c>
    </row>
    <row r="3402" spans="1:4">
      <c r="A3402" s="167" t="s">
        <v>111</v>
      </c>
      <c r="B3402" s="159">
        <v>0</v>
      </c>
      <c r="C3402" s="159">
        <v>0</v>
      </c>
      <c r="D3402" s="159">
        <v>0</v>
      </c>
    </row>
    <row r="3403" spans="1:4">
      <c r="A3403" s="167" t="s">
        <v>116</v>
      </c>
      <c r="B3403" s="159">
        <v>0</v>
      </c>
      <c r="C3403" s="159">
        <v>0</v>
      </c>
      <c r="D3403" s="159">
        <v>0</v>
      </c>
    </row>
    <row r="3404" spans="1:4">
      <c r="A3404" s="167" t="s">
        <v>117</v>
      </c>
      <c r="B3404" s="159">
        <v>0</v>
      </c>
      <c r="C3404" s="159">
        <v>0</v>
      </c>
      <c r="D3404" s="159">
        <v>0</v>
      </c>
    </row>
    <row r="3405" spans="1:4">
      <c r="A3405" s="167" t="s">
        <v>135</v>
      </c>
      <c r="B3405" s="159">
        <v>0</v>
      </c>
      <c r="C3405" s="159">
        <v>0</v>
      </c>
      <c r="D3405" s="159">
        <v>0</v>
      </c>
    </row>
    <row r="3406" spans="1:4">
      <c r="A3406" s="167" t="s">
        <v>112</v>
      </c>
      <c r="B3406" s="159">
        <v>0</v>
      </c>
      <c r="C3406" s="159">
        <v>0</v>
      </c>
      <c r="D3406" s="159">
        <v>0</v>
      </c>
    </row>
    <row r="3407" spans="1:4">
      <c r="A3407" s="167" t="s">
        <v>136</v>
      </c>
      <c r="B3407" s="159">
        <v>0</v>
      </c>
      <c r="C3407" s="159">
        <v>0</v>
      </c>
      <c r="D3407" s="159">
        <v>0</v>
      </c>
    </row>
    <row r="3408" spans="1:4">
      <c r="A3408" s="167" t="s">
        <v>137</v>
      </c>
      <c r="B3408" s="159">
        <v>0</v>
      </c>
      <c r="C3408" s="159">
        <v>0</v>
      </c>
      <c r="D3408" s="159">
        <v>0</v>
      </c>
    </row>
    <row r="3409" spans="1:4">
      <c r="A3409" s="167" t="s">
        <v>138</v>
      </c>
      <c r="B3409" s="159">
        <v>0</v>
      </c>
      <c r="C3409" s="159">
        <v>0</v>
      </c>
      <c r="D3409" s="159">
        <v>0</v>
      </c>
    </row>
    <row r="3410" spans="1:4">
      <c r="A3410" s="167" t="s">
        <v>220</v>
      </c>
      <c r="B3410" s="159">
        <v>0</v>
      </c>
      <c r="C3410" s="159">
        <v>0</v>
      </c>
      <c r="D3410" s="159">
        <v>0</v>
      </c>
    </row>
    <row r="3411" spans="1:4">
      <c r="A3411" s="167" t="s">
        <v>792</v>
      </c>
      <c r="B3411" s="159">
        <v>0</v>
      </c>
      <c r="C3411" s="159">
        <v>0</v>
      </c>
      <c r="D3411" s="159">
        <v>0</v>
      </c>
    </row>
    <row r="3412" spans="1:4">
      <c r="A3412" s="167" t="s">
        <v>692</v>
      </c>
      <c r="B3412" s="159">
        <v>0</v>
      </c>
      <c r="C3412" s="159">
        <v>0</v>
      </c>
      <c r="D3412" s="159">
        <v>0</v>
      </c>
    </row>
    <row r="3413" spans="1:4">
      <c r="A3413" s="167" t="s">
        <v>693</v>
      </c>
      <c r="B3413" s="159">
        <v>0</v>
      </c>
      <c r="C3413" s="159">
        <v>0</v>
      </c>
      <c r="D3413" s="159">
        <v>0</v>
      </c>
    </row>
    <row r="3414" spans="1:4">
      <c r="A3414" s="167" t="s">
        <v>703</v>
      </c>
      <c r="B3414" s="159">
        <v>0</v>
      </c>
      <c r="C3414" s="159">
        <v>0</v>
      </c>
      <c r="D3414" s="159">
        <v>0</v>
      </c>
    </row>
    <row r="3415" spans="1:4">
      <c r="A3415" s="167" t="s">
        <v>793</v>
      </c>
      <c r="B3415" s="159">
        <v>0</v>
      </c>
      <c r="C3415" s="159">
        <v>0</v>
      </c>
      <c r="D3415" s="159">
        <v>0</v>
      </c>
    </row>
    <row r="3416" spans="1:4">
      <c r="A3416" s="166" t="s">
        <v>794</v>
      </c>
      <c r="B3416" s="159">
        <v>0</v>
      </c>
      <c r="C3416" s="159">
        <v>0</v>
      </c>
      <c r="D3416" s="159">
        <v>0</v>
      </c>
    </row>
    <row r="3417" spans="1:4">
      <c r="A3417" s="167" t="s">
        <v>263</v>
      </c>
      <c r="B3417" s="159">
        <v>0</v>
      </c>
      <c r="C3417" s="159">
        <v>0</v>
      </c>
      <c r="D3417" s="159">
        <v>0</v>
      </c>
    </row>
    <row r="3418" spans="1:4">
      <c r="A3418" s="166" t="s">
        <v>795</v>
      </c>
      <c r="B3418" s="159">
        <v>0</v>
      </c>
      <c r="C3418" s="159">
        <v>0</v>
      </c>
      <c r="D3418" s="159">
        <v>0</v>
      </c>
    </row>
    <row r="3419" spans="1:4">
      <c r="A3419" s="167" t="s">
        <v>107</v>
      </c>
      <c r="B3419" s="159">
        <v>0</v>
      </c>
      <c r="C3419" s="159">
        <v>0</v>
      </c>
      <c r="D3419" s="159">
        <v>0</v>
      </c>
    </row>
    <row r="3420" spans="1:4">
      <c r="A3420" s="166" t="s">
        <v>796</v>
      </c>
      <c r="B3420" s="159">
        <v>0</v>
      </c>
      <c r="C3420" s="159">
        <v>0</v>
      </c>
      <c r="D3420" s="159">
        <v>0</v>
      </c>
    </row>
    <row r="3421" spans="1:4">
      <c r="A3421" s="167" t="s">
        <v>107</v>
      </c>
      <c r="B3421" s="159">
        <v>0</v>
      </c>
      <c r="C3421" s="159">
        <v>0</v>
      </c>
      <c r="D3421" s="159">
        <v>0</v>
      </c>
    </row>
    <row r="3422" spans="1:4">
      <c r="A3422" s="166" t="s">
        <v>797</v>
      </c>
      <c r="B3422" s="159">
        <v>0</v>
      </c>
      <c r="C3422" s="159">
        <v>0</v>
      </c>
      <c r="D3422" s="159">
        <v>0</v>
      </c>
    </row>
    <row r="3423" spans="1:4">
      <c r="A3423" s="167" t="s">
        <v>107</v>
      </c>
      <c r="B3423" s="159">
        <v>0</v>
      </c>
      <c r="C3423" s="159">
        <v>0</v>
      </c>
      <c r="D3423" s="159">
        <v>0</v>
      </c>
    </row>
    <row r="3424" spans="1:4">
      <c r="A3424" s="166" t="s">
        <v>798</v>
      </c>
      <c r="B3424" s="159">
        <v>0</v>
      </c>
      <c r="C3424" s="159">
        <v>0</v>
      </c>
      <c r="D3424" s="159">
        <v>0</v>
      </c>
    </row>
    <row r="3425" spans="1:4">
      <c r="A3425" s="167" t="s">
        <v>107</v>
      </c>
      <c r="B3425" s="159">
        <v>0</v>
      </c>
      <c r="C3425" s="159">
        <v>0</v>
      </c>
      <c r="D3425" s="159">
        <v>0</v>
      </c>
    </row>
    <row r="3426" spans="1:4">
      <c r="A3426" s="166" t="s">
        <v>799</v>
      </c>
      <c r="B3426" s="159">
        <v>0</v>
      </c>
      <c r="C3426" s="159">
        <v>0</v>
      </c>
      <c r="D3426" s="159">
        <v>0</v>
      </c>
    </row>
    <row r="3427" spans="1:4">
      <c r="A3427" s="167" t="s">
        <v>107</v>
      </c>
      <c r="B3427" s="159">
        <v>0</v>
      </c>
      <c r="C3427" s="159">
        <v>0</v>
      </c>
      <c r="D3427" s="159">
        <v>0</v>
      </c>
    </row>
    <row r="3428" spans="1:4">
      <c r="A3428" s="167" t="s">
        <v>312</v>
      </c>
      <c r="B3428" s="159">
        <v>0</v>
      </c>
      <c r="C3428" s="159">
        <v>0</v>
      </c>
      <c r="D3428" s="159">
        <v>0</v>
      </c>
    </row>
    <row r="3429" spans="1:4">
      <c r="A3429" s="166" t="s">
        <v>800</v>
      </c>
      <c r="B3429" s="159">
        <v>0</v>
      </c>
      <c r="C3429" s="159">
        <v>0</v>
      </c>
      <c r="D3429" s="159">
        <v>0</v>
      </c>
    </row>
    <row r="3430" spans="1:4">
      <c r="A3430" s="167" t="s">
        <v>103</v>
      </c>
      <c r="B3430" s="159">
        <v>0</v>
      </c>
      <c r="C3430" s="159">
        <v>0</v>
      </c>
      <c r="D3430" s="159">
        <v>0</v>
      </c>
    </row>
    <row r="3431" spans="1:4">
      <c r="A3431" s="166" t="s">
        <v>801</v>
      </c>
      <c r="B3431" s="159">
        <v>0</v>
      </c>
      <c r="C3431" s="159">
        <v>0</v>
      </c>
      <c r="D3431" s="159">
        <v>0</v>
      </c>
    </row>
    <row r="3432" spans="1:4">
      <c r="A3432" s="167" t="s">
        <v>549</v>
      </c>
      <c r="B3432" s="159">
        <v>0</v>
      </c>
      <c r="C3432" s="159">
        <v>0</v>
      </c>
      <c r="D3432" s="159">
        <v>0</v>
      </c>
    </row>
    <row r="3433" spans="1:4">
      <c r="A3433" s="166" t="s">
        <v>802</v>
      </c>
      <c r="B3433" s="159">
        <v>0</v>
      </c>
      <c r="C3433" s="159">
        <v>0</v>
      </c>
      <c r="D3433" s="159">
        <v>0</v>
      </c>
    </row>
    <row r="3434" spans="1:4">
      <c r="A3434" s="167" t="s">
        <v>106</v>
      </c>
      <c r="B3434" s="159">
        <v>0</v>
      </c>
      <c r="C3434" s="159">
        <v>0</v>
      </c>
      <c r="D3434" s="159">
        <v>0</v>
      </c>
    </row>
    <row r="3435" spans="1:4">
      <c r="A3435" s="167" t="s">
        <v>109</v>
      </c>
      <c r="B3435" s="159">
        <v>0</v>
      </c>
      <c r="C3435" s="159">
        <v>0</v>
      </c>
      <c r="D3435" s="159">
        <v>0</v>
      </c>
    </row>
    <row r="3436" spans="1:4">
      <c r="A3436" s="166" t="s">
        <v>803</v>
      </c>
      <c r="B3436" s="159">
        <v>286653.44</v>
      </c>
      <c r="C3436" s="159">
        <v>115646.8156820655</v>
      </c>
      <c r="D3436" s="159">
        <v>171006.6243179345</v>
      </c>
    </row>
    <row r="3437" spans="1:4">
      <c r="A3437" s="167" t="s">
        <v>114</v>
      </c>
      <c r="B3437" s="159">
        <v>57739.22</v>
      </c>
      <c r="C3437" s="159">
        <v>27420.998215518601</v>
      </c>
      <c r="D3437" s="159">
        <v>30318.2217844814</v>
      </c>
    </row>
    <row r="3438" spans="1:4">
      <c r="A3438" s="167" t="s">
        <v>128</v>
      </c>
      <c r="B3438" s="159">
        <v>21751.97</v>
      </c>
      <c r="C3438" s="159">
        <v>8309.6941049909983</v>
      </c>
      <c r="D3438" s="159">
        <v>13442.275895009003</v>
      </c>
    </row>
    <row r="3439" spans="1:4">
      <c r="A3439" s="167" t="s">
        <v>130</v>
      </c>
      <c r="B3439" s="159">
        <v>0</v>
      </c>
      <c r="C3439" s="159">
        <v>0</v>
      </c>
      <c r="D3439" s="159">
        <v>0</v>
      </c>
    </row>
    <row r="3440" spans="1:4">
      <c r="A3440" s="167" t="s">
        <v>131</v>
      </c>
      <c r="B3440" s="159">
        <v>68781.100000000006</v>
      </c>
      <c r="C3440" s="159">
        <v>26275.776456330001</v>
      </c>
      <c r="D3440" s="159">
        <v>42505.323543670005</v>
      </c>
    </row>
    <row r="3441" spans="1:4">
      <c r="A3441" s="167" t="s">
        <v>109</v>
      </c>
      <c r="B3441" s="159">
        <v>130027.92</v>
      </c>
      <c r="C3441" s="159">
        <v>49673.305006776005</v>
      </c>
      <c r="D3441" s="159">
        <v>80354.614993223993</v>
      </c>
    </row>
    <row r="3442" spans="1:4">
      <c r="A3442" s="167" t="s">
        <v>122</v>
      </c>
      <c r="B3442" s="159">
        <v>8353.23</v>
      </c>
      <c r="C3442" s="159">
        <v>3967.0418984499001</v>
      </c>
      <c r="D3442" s="159">
        <v>4386.1881015500994</v>
      </c>
    </row>
    <row r="3443" spans="1:4">
      <c r="A3443" s="166" t="s">
        <v>804</v>
      </c>
      <c r="B3443" s="159">
        <v>0</v>
      </c>
      <c r="C3443" s="159">
        <v>0</v>
      </c>
      <c r="D3443" s="159">
        <v>0</v>
      </c>
    </row>
    <row r="3444" spans="1:4">
      <c r="A3444" s="167" t="s">
        <v>103</v>
      </c>
      <c r="B3444" s="159">
        <v>0</v>
      </c>
      <c r="C3444" s="159">
        <v>0</v>
      </c>
      <c r="D3444" s="159">
        <v>0</v>
      </c>
    </row>
    <row r="3445" spans="1:4">
      <c r="A3445" s="167" t="s">
        <v>114</v>
      </c>
      <c r="B3445" s="159">
        <v>0</v>
      </c>
      <c r="C3445" s="159">
        <v>0</v>
      </c>
      <c r="D3445" s="159">
        <v>0</v>
      </c>
    </row>
    <row r="3446" spans="1:4">
      <c r="A3446" s="167" t="s">
        <v>106</v>
      </c>
      <c r="B3446" s="159">
        <v>0</v>
      </c>
      <c r="C3446" s="159">
        <v>0</v>
      </c>
      <c r="D3446" s="159">
        <v>0</v>
      </c>
    </row>
    <row r="3447" spans="1:4">
      <c r="A3447" s="167" t="s">
        <v>109</v>
      </c>
      <c r="B3447" s="159">
        <v>0</v>
      </c>
      <c r="C3447" s="159">
        <v>0</v>
      </c>
      <c r="D3447" s="159">
        <v>0</v>
      </c>
    </row>
    <row r="3448" spans="1:4">
      <c r="A3448" s="167" t="s">
        <v>121</v>
      </c>
      <c r="B3448" s="159">
        <v>0</v>
      </c>
      <c r="C3448" s="159">
        <v>0</v>
      </c>
      <c r="D3448" s="159">
        <v>0</v>
      </c>
    </row>
    <row r="3449" spans="1:4">
      <c r="A3449" s="167" t="s">
        <v>122</v>
      </c>
      <c r="B3449" s="159">
        <v>0</v>
      </c>
      <c r="C3449" s="159">
        <v>0</v>
      </c>
      <c r="D3449" s="159">
        <v>0</v>
      </c>
    </row>
    <row r="3450" spans="1:4">
      <c r="A3450" s="167" t="s">
        <v>115</v>
      </c>
      <c r="B3450" s="159">
        <v>0</v>
      </c>
      <c r="C3450" s="159">
        <v>0</v>
      </c>
      <c r="D3450" s="159">
        <v>0</v>
      </c>
    </row>
    <row r="3451" spans="1:4">
      <c r="A3451" s="166" t="s">
        <v>805</v>
      </c>
      <c r="B3451" s="159">
        <v>0</v>
      </c>
      <c r="C3451" s="159">
        <v>0</v>
      </c>
      <c r="D3451" s="159">
        <v>0</v>
      </c>
    </row>
    <row r="3452" spans="1:4">
      <c r="A3452" s="167" t="s">
        <v>107</v>
      </c>
      <c r="B3452" s="159">
        <v>0</v>
      </c>
      <c r="C3452" s="159">
        <v>0</v>
      </c>
      <c r="D3452" s="159">
        <v>0</v>
      </c>
    </row>
    <row r="3453" spans="1:4">
      <c r="A3453" s="166" t="s">
        <v>806</v>
      </c>
      <c r="B3453" s="159">
        <v>318928583.83000028</v>
      </c>
      <c r="C3453" s="159">
        <v>53838615.062660016</v>
      </c>
      <c r="D3453" s="159">
        <v>265089968.76734012</v>
      </c>
    </row>
  </sheetData>
  <mergeCells count="1">
    <mergeCell ref="F4:H4"/>
  </mergeCells>
  <pageMargins left="0.7" right="0.7" top="0.75" bottom="0.75" header="0.3" footer="0.3"/>
  <pageSetup scale="4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28029-ED44-4E9A-8C4C-AB3957842CC0}">
  <dimension ref="A1:P9538"/>
  <sheetViews>
    <sheetView zoomScale="80" zoomScaleNormal="80" workbookViewId="0">
      <selection activeCell="E35" sqref="E35"/>
    </sheetView>
  </sheetViews>
  <sheetFormatPr defaultRowHeight="13.8"/>
  <cols>
    <col min="1" max="1" width="13.109375" style="46" bestFit="1" customWidth="1"/>
    <col min="2" max="2" width="14.109375" style="46" bestFit="1" customWidth="1"/>
    <col min="3" max="3" width="12.77734375" style="46" bestFit="1" customWidth="1"/>
    <col min="4" max="4" width="12.77734375" style="46" customWidth="1"/>
    <col min="5" max="5" width="13.33203125" style="49" bestFit="1" customWidth="1"/>
    <col min="6" max="6" width="25.88671875" style="49" bestFit="1" customWidth="1"/>
    <col min="7" max="7" width="21" style="49" bestFit="1" customWidth="1"/>
    <col min="8" max="8" width="40.88671875" style="49" bestFit="1" customWidth="1"/>
    <col min="9" max="9" width="73.88671875" style="49" bestFit="1" customWidth="1"/>
    <col min="10" max="10" width="15.109375" style="49" bestFit="1" customWidth="1"/>
    <col min="11" max="11" width="50.6640625" style="49" bestFit="1" customWidth="1"/>
    <col min="12" max="12" width="9" style="49" bestFit="1" customWidth="1"/>
    <col min="13" max="13" width="225.5546875" style="49" bestFit="1" customWidth="1"/>
    <col min="14" max="14" width="18.109375" style="49" bestFit="1" customWidth="1"/>
    <col min="15" max="15" width="14" style="49" bestFit="1" customWidth="1"/>
    <col min="16" max="16" width="17.44140625" style="49" bestFit="1" customWidth="1"/>
    <col min="17" max="16384" width="8.88671875" style="49"/>
  </cols>
  <sheetData>
    <row r="1" spans="1:16">
      <c r="A1" s="46" t="s">
        <v>807</v>
      </c>
      <c r="B1" s="46" t="s">
        <v>808</v>
      </c>
      <c r="C1" s="46" t="s">
        <v>809</v>
      </c>
      <c r="D1" s="50" t="s">
        <v>810</v>
      </c>
      <c r="E1" s="49" t="s">
        <v>811</v>
      </c>
      <c r="F1" s="49" t="s">
        <v>67</v>
      </c>
      <c r="G1" s="49" t="s">
        <v>812</v>
      </c>
      <c r="H1" s="49" t="s">
        <v>67</v>
      </c>
      <c r="I1" s="49" t="s">
        <v>813</v>
      </c>
      <c r="J1" s="49" t="s">
        <v>814</v>
      </c>
      <c r="K1" s="49" t="s">
        <v>815</v>
      </c>
      <c r="L1" s="49" t="s">
        <v>816</v>
      </c>
      <c r="M1" s="49" t="s">
        <v>67</v>
      </c>
      <c r="N1" s="49" t="s">
        <v>817</v>
      </c>
      <c r="O1" s="49" t="s">
        <v>818</v>
      </c>
      <c r="P1" s="49" t="s">
        <v>819</v>
      </c>
    </row>
    <row r="2" spans="1:16">
      <c r="A2" s="46">
        <v>0</v>
      </c>
      <c r="B2" s="46">
        <v>49853.55</v>
      </c>
      <c r="C2" s="46">
        <v>6607.8951192615004</v>
      </c>
      <c r="D2" s="46">
        <f>+B2-C2</f>
        <v>43245.654880738504</v>
      </c>
      <c r="E2" s="51">
        <v>45261</v>
      </c>
      <c r="F2" s="49" t="s">
        <v>80</v>
      </c>
      <c r="G2" s="49" t="s">
        <v>81</v>
      </c>
      <c r="H2" s="49" t="s">
        <v>820</v>
      </c>
      <c r="I2" s="49" t="s">
        <v>298</v>
      </c>
      <c r="J2" s="49">
        <v>135301</v>
      </c>
      <c r="K2" s="49" t="s">
        <v>299</v>
      </c>
      <c r="L2" s="49">
        <v>29640619</v>
      </c>
      <c r="M2" s="49" t="s">
        <v>821</v>
      </c>
      <c r="N2" s="51">
        <v>42917</v>
      </c>
      <c r="O2" s="51">
        <v>43009</v>
      </c>
      <c r="P2" s="49" t="s">
        <v>822</v>
      </c>
    </row>
    <row r="3" spans="1:16">
      <c r="A3" s="46">
        <v>1</v>
      </c>
      <c r="B3" s="46">
        <v>2492412.94</v>
      </c>
      <c r="C3" s="46">
        <v>584482.4989225592</v>
      </c>
      <c r="D3" s="46">
        <f t="shared" ref="D3:D66" si="0">+B3-C3</f>
        <v>1907930.4410774407</v>
      </c>
      <c r="E3" s="51">
        <v>45261</v>
      </c>
      <c r="F3" s="49" t="s">
        <v>80</v>
      </c>
      <c r="G3" s="49" t="s">
        <v>81</v>
      </c>
      <c r="H3" s="49" t="s">
        <v>820</v>
      </c>
      <c r="I3" s="49" t="s">
        <v>298</v>
      </c>
      <c r="J3" s="49">
        <v>135301</v>
      </c>
      <c r="K3" s="49" t="s">
        <v>300</v>
      </c>
      <c r="L3" s="49">
        <v>29640588</v>
      </c>
      <c r="M3" s="49" t="s">
        <v>823</v>
      </c>
      <c r="N3" s="51">
        <v>40909</v>
      </c>
      <c r="O3" s="51">
        <v>40909</v>
      </c>
      <c r="P3" s="49" t="s">
        <v>824</v>
      </c>
    </row>
    <row r="4" spans="1:16">
      <c r="A4" s="46">
        <v>0</v>
      </c>
      <c r="B4" s="46">
        <v>49853.57</v>
      </c>
      <c r="C4" s="46">
        <v>6607.8977701841004</v>
      </c>
      <c r="D4" s="46">
        <f t="shared" si="0"/>
        <v>43245.6722298159</v>
      </c>
      <c r="E4" s="51">
        <v>45261</v>
      </c>
      <c r="F4" s="49" t="s">
        <v>80</v>
      </c>
      <c r="G4" s="49" t="s">
        <v>81</v>
      </c>
      <c r="H4" s="49" t="s">
        <v>820</v>
      </c>
      <c r="I4" s="49" t="s">
        <v>301</v>
      </c>
      <c r="J4" s="49">
        <v>135301</v>
      </c>
      <c r="K4" s="49" t="s">
        <v>299</v>
      </c>
      <c r="L4" s="49">
        <v>29640641</v>
      </c>
      <c r="M4" s="49" t="s">
        <v>825</v>
      </c>
      <c r="N4" s="51">
        <v>42917</v>
      </c>
      <c r="O4" s="51">
        <v>43009</v>
      </c>
      <c r="P4" s="49" t="s">
        <v>822</v>
      </c>
    </row>
    <row r="5" spans="1:16">
      <c r="A5" s="46">
        <v>1</v>
      </c>
      <c r="B5" s="46">
        <v>2492412.9</v>
      </c>
      <c r="C5" s="46">
        <v>584482.48954237194</v>
      </c>
      <c r="D5" s="46">
        <f t="shared" si="0"/>
        <v>1907930.4104576278</v>
      </c>
      <c r="E5" s="51">
        <v>45261</v>
      </c>
      <c r="F5" s="49" t="s">
        <v>80</v>
      </c>
      <c r="G5" s="49" t="s">
        <v>81</v>
      </c>
      <c r="H5" s="49" t="s">
        <v>820</v>
      </c>
      <c r="I5" s="49" t="s">
        <v>301</v>
      </c>
      <c r="J5" s="49">
        <v>135301</v>
      </c>
      <c r="K5" s="49" t="s">
        <v>300</v>
      </c>
      <c r="L5" s="49">
        <v>29640577</v>
      </c>
      <c r="M5" s="49" t="s">
        <v>826</v>
      </c>
      <c r="N5" s="51">
        <v>40909</v>
      </c>
      <c r="O5" s="51">
        <v>40909</v>
      </c>
      <c r="P5" s="49" t="s">
        <v>824</v>
      </c>
    </row>
    <row r="6" spans="1:16">
      <c r="A6" s="46">
        <v>0</v>
      </c>
      <c r="B6" s="46">
        <v>0</v>
      </c>
      <c r="C6" s="46">
        <v>0</v>
      </c>
      <c r="D6" s="46">
        <f t="shared" si="0"/>
        <v>0</v>
      </c>
      <c r="E6" s="51">
        <v>45261</v>
      </c>
      <c r="F6" s="49" t="s">
        <v>80</v>
      </c>
      <c r="G6" s="49" t="s">
        <v>81</v>
      </c>
      <c r="H6" s="49" t="s">
        <v>820</v>
      </c>
      <c r="I6" s="49" t="s">
        <v>337</v>
      </c>
      <c r="J6" s="49">
        <v>135300</v>
      </c>
      <c r="K6" s="49" t="s">
        <v>161</v>
      </c>
      <c r="L6" s="49">
        <v>11708394</v>
      </c>
      <c r="M6" s="49" t="s">
        <v>827</v>
      </c>
      <c r="N6" s="51">
        <v>40909</v>
      </c>
      <c r="O6" s="51">
        <v>40909</v>
      </c>
      <c r="P6" s="49" t="s">
        <v>828</v>
      </c>
    </row>
    <row r="7" spans="1:16">
      <c r="A7" s="46">
        <v>0</v>
      </c>
      <c r="B7" s="46">
        <v>0</v>
      </c>
      <c r="C7" s="46">
        <v>0</v>
      </c>
      <c r="D7" s="46">
        <f t="shared" si="0"/>
        <v>0</v>
      </c>
      <c r="E7" s="51">
        <v>45261</v>
      </c>
      <c r="F7" s="49" t="s">
        <v>80</v>
      </c>
      <c r="G7" s="49" t="s">
        <v>81</v>
      </c>
      <c r="H7" s="49" t="s">
        <v>829</v>
      </c>
      <c r="I7" s="49" t="s">
        <v>323</v>
      </c>
      <c r="J7" s="49">
        <v>135200</v>
      </c>
      <c r="K7" s="49" t="s">
        <v>107</v>
      </c>
      <c r="L7" s="49">
        <v>11313949</v>
      </c>
      <c r="M7" s="49" t="s">
        <v>830</v>
      </c>
      <c r="N7" s="51">
        <v>40653</v>
      </c>
      <c r="O7" s="51">
        <v>40969</v>
      </c>
      <c r="P7" s="49" t="s">
        <v>831</v>
      </c>
    </row>
    <row r="8" spans="1:16">
      <c r="A8" s="46">
        <v>0</v>
      </c>
      <c r="B8" s="46">
        <v>0</v>
      </c>
      <c r="C8" s="46">
        <v>0</v>
      </c>
      <c r="D8" s="46">
        <f t="shared" si="0"/>
        <v>0</v>
      </c>
      <c r="E8" s="51">
        <v>45261</v>
      </c>
      <c r="F8" s="49" t="s">
        <v>80</v>
      </c>
      <c r="G8" s="49" t="s">
        <v>81</v>
      </c>
      <c r="H8" s="49" t="s">
        <v>829</v>
      </c>
      <c r="I8" s="49" t="s">
        <v>323</v>
      </c>
      <c r="J8" s="49">
        <v>135200</v>
      </c>
      <c r="K8" s="49" t="s">
        <v>107</v>
      </c>
      <c r="L8" s="49">
        <v>11248136</v>
      </c>
      <c r="M8" s="49" t="s">
        <v>832</v>
      </c>
      <c r="N8" s="51">
        <v>40909</v>
      </c>
      <c r="O8" s="51">
        <v>40909</v>
      </c>
      <c r="P8" s="49" t="s">
        <v>833</v>
      </c>
    </row>
    <row r="9" spans="1:16">
      <c r="A9" s="46">
        <v>0</v>
      </c>
      <c r="B9" s="46">
        <v>0</v>
      </c>
      <c r="C9" s="46">
        <v>0</v>
      </c>
      <c r="D9" s="46">
        <f t="shared" si="0"/>
        <v>0</v>
      </c>
      <c r="E9" s="51">
        <v>45261</v>
      </c>
      <c r="F9" s="49" t="s">
        <v>80</v>
      </c>
      <c r="G9" s="49" t="s">
        <v>81</v>
      </c>
      <c r="H9" s="49" t="s">
        <v>829</v>
      </c>
      <c r="I9" s="49" t="s">
        <v>323</v>
      </c>
      <c r="J9" s="49">
        <v>135200</v>
      </c>
      <c r="K9" s="49" t="s">
        <v>328</v>
      </c>
      <c r="L9" s="49">
        <v>11675612</v>
      </c>
      <c r="M9" s="49" t="s">
        <v>834</v>
      </c>
      <c r="N9" s="51">
        <v>40909</v>
      </c>
      <c r="O9" s="51">
        <v>40909</v>
      </c>
      <c r="P9" s="49" t="s">
        <v>833</v>
      </c>
    </row>
    <row r="10" spans="1:16">
      <c r="A10" s="46">
        <v>0</v>
      </c>
      <c r="B10" s="46">
        <v>0</v>
      </c>
      <c r="C10" s="46">
        <v>0</v>
      </c>
      <c r="D10" s="46">
        <f t="shared" si="0"/>
        <v>0</v>
      </c>
      <c r="E10" s="51">
        <v>45261</v>
      </c>
      <c r="F10" s="49" t="s">
        <v>80</v>
      </c>
      <c r="G10" s="49" t="s">
        <v>81</v>
      </c>
      <c r="H10" s="49" t="s">
        <v>829</v>
      </c>
      <c r="I10" s="49" t="s">
        <v>323</v>
      </c>
      <c r="J10" s="49">
        <v>135200</v>
      </c>
      <c r="K10" s="49" t="s">
        <v>328</v>
      </c>
      <c r="L10" s="49">
        <v>11675617</v>
      </c>
      <c r="M10" s="49" t="s">
        <v>835</v>
      </c>
      <c r="N10" s="51">
        <v>40653</v>
      </c>
      <c r="O10" s="51">
        <v>40634</v>
      </c>
      <c r="P10" s="49" t="s">
        <v>831</v>
      </c>
    </row>
    <row r="11" spans="1:16">
      <c r="A11" s="46">
        <v>0</v>
      </c>
      <c r="B11" s="46">
        <v>0</v>
      </c>
      <c r="C11" s="46">
        <v>0</v>
      </c>
      <c r="D11" s="46">
        <f t="shared" si="0"/>
        <v>0</v>
      </c>
      <c r="E11" s="51">
        <v>45261</v>
      </c>
      <c r="F11" s="49" t="s">
        <v>80</v>
      </c>
      <c r="G11" s="49" t="s">
        <v>81</v>
      </c>
      <c r="H11" s="49" t="s">
        <v>829</v>
      </c>
      <c r="I11" s="49" t="s">
        <v>323</v>
      </c>
      <c r="J11" s="49">
        <v>135300</v>
      </c>
      <c r="K11" s="49" t="s">
        <v>161</v>
      </c>
      <c r="L11" s="49">
        <v>11708424</v>
      </c>
      <c r="M11" s="49" t="s">
        <v>827</v>
      </c>
      <c r="N11" s="51">
        <v>40653</v>
      </c>
      <c r="O11" s="51">
        <v>40634</v>
      </c>
      <c r="P11" s="49" t="s">
        <v>836</v>
      </c>
    </row>
    <row r="12" spans="1:16">
      <c r="A12" s="46">
        <v>0</v>
      </c>
      <c r="B12" s="46">
        <v>0</v>
      </c>
      <c r="C12" s="46">
        <v>0</v>
      </c>
      <c r="D12" s="46">
        <f t="shared" si="0"/>
        <v>0</v>
      </c>
      <c r="E12" s="51">
        <v>45261</v>
      </c>
      <c r="F12" s="49" t="s">
        <v>80</v>
      </c>
      <c r="G12" s="49" t="s">
        <v>81</v>
      </c>
      <c r="H12" s="49" t="s">
        <v>829</v>
      </c>
      <c r="I12" s="49" t="s">
        <v>323</v>
      </c>
      <c r="J12" s="49">
        <v>135300</v>
      </c>
      <c r="K12" s="49" t="s">
        <v>161</v>
      </c>
      <c r="L12" s="49">
        <v>11708408</v>
      </c>
      <c r="M12" s="49" t="s">
        <v>827</v>
      </c>
      <c r="N12" s="51">
        <v>40909</v>
      </c>
      <c r="O12" s="51">
        <v>40909</v>
      </c>
      <c r="P12" s="49" t="s">
        <v>837</v>
      </c>
    </row>
    <row r="13" spans="1:16">
      <c r="A13" s="46">
        <v>0</v>
      </c>
      <c r="B13" s="46">
        <v>0</v>
      </c>
      <c r="C13" s="46">
        <v>0</v>
      </c>
      <c r="D13" s="46">
        <f t="shared" si="0"/>
        <v>0</v>
      </c>
      <c r="E13" s="51">
        <v>45261</v>
      </c>
      <c r="F13" s="49" t="s">
        <v>80</v>
      </c>
      <c r="G13" s="49" t="s">
        <v>81</v>
      </c>
      <c r="H13" s="49" t="s">
        <v>829</v>
      </c>
      <c r="I13" s="49" t="s">
        <v>323</v>
      </c>
      <c r="J13" s="49">
        <v>135300</v>
      </c>
      <c r="K13" s="49" t="s">
        <v>161</v>
      </c>
      <c r="L13" s="49">
        <v>11708431</v>
      </c>
      <c r="M13" s="49" t="s">
        <v>827</v>
      </c>
      <c r="N13" s="51">
        <v>40909</v>
      </c>
      <c r="O13" s="51">
        <v>40909</v>
      </c>
      <c r="P13" s="49" t="s">
        <v>838</v>
      </c>
    </row>
    <row r="14" spans="1:16">
      <c r="A14" s="46">
        <v>0</v>
      </c>
      <c r="B14" s="46">
        <v>0</v>
      </c>
      <c r="C14" s="46">
        <v>0</v>
      </c>
      <c r="D14" s="46">
        <f t="shared" si="0"/>
        <v>0</v>
      </c>
      <c r="E14" s="51">
        <v>45261</v>
      </c>
      <c r="F14" s="49" t="s">
        <v>80</v>
      </c>
      <c r="G14" s="49" t="s">
        <v>81</v>
      </c>
      <c r="H14" s="49" t="s">
        <v>829</v>
      </c>
      <c r="I14" s="49" t="s">
        <v>323</v>
      </c>
      <c r="J14" s="49">
        <v>135300</v>
      </c>
      <c r="K14" s="49" t="s">
        <v>161</v>
      </c>
      <c r="L14" s="49">
        <v>11708445</v>
      </c>
      <c r="M14" s="49" t="s">
        <v>827</v>
      </c>
      <c r="N14" s="51">
        <v>40909</v>
      </c>
      <c r="O14" s="51">
        <v>40909</v>
      </c>
      <c r="P14" s="49" t="s">
        <v>839</v>
      </c>
    </row>
    <row r="15" spans="1:16">
      <c r="A15" s="46">
        <v>0</v>
      </c>
      <c r="B15" s="46">
        <v>0</v>
      </c>
      <c r="C15" s="46">
        <v>0</v>
      </c>
      <c r="D15" s="46">
        <f t="shared" si="0"/>
        <v>0</v>
      </c>
      <c r="E15" s="51">
        <v>45261</v>
      </c>
      <c r="F15" s="49" t="s">
        <v>80</v>
      </c>
      <c r="G15" s="49" t="s">
        <v>81</v>
      </c>
      <c r="H15" s="49" t="s">
        <v>829</v>
      </c>
      <c r="I15" s="49" t="s">
        <v>323</v>
      </c>
      <c r="J15" s="49">
        <v>135300</v>
      </c>
      <c r="K15" s="49" t="s">
        <v>161</v>
      </c>
      <c r="L15" s="49">
        <v>11708401</v>
      </c>
      <c r="M15" s="49" t="s">
        <v>827</v>
      </c>
      <c r="N15" s="51">
        <v>40909</v>
      </c>
      <c r="O15" s="51">
        <v>40909</v>
      </c>
      <c r="P15" s="49" t="s">
        <v>840</v>
      </c>
    </row>
    <row r="16" spans="1:16">
      <c r="A16" s="46">
        <v>0</v>
      </c>
      <c r="B16" s="46">
        <v>0</v>
      </c>
      <c r="C16" s="46">
        <v>0</v>
      </c>
      <c r="D16" s="46">
        <f t="shared" si="0"/>
        <v>0</v>
      </c>
      <c r="E16" s="51">
        <v>45261</v>
      </c>
      <c r="F16" s="49" t="s">
        <v>80</v>
      </c>
      <c r="G16" s="49" t="s">
        <v>81</v>
      </c>
      <c r="H16" s="49" t="s">
        <v>829</v>
      </c>
      <c r="I16" s="49" t="s">
        <v>323</v>
      </c>
      <c r="J16" s="49">
        <v>135300</v>
      </c>
      <c r="K16" s="49" t="s">
        <v>161</v>
      </c>
      <c r="L16" s="49">
        <v>11708438</v>
      </c>
      <c r="M16" s="49" t="s">
        <v>827</v>
      </c>
      <c r="N16" s="51">
        <v>40909</v>
      </c>
      <c r="O16" s="51">
        <v>40909</v>
      </c>
      <c r="P16" s="49" t="s">
        <v>841</v>
      </c>
    </row>
    <row r="17" spans="1:16">
      <c r="A17" s="46">
        <v>0</v>
      </c>
      <c r="B17" s="46">
        <v>0</v>
      </c>
      <c r="C17" s="46">
        <v>0</v>
      </c>
      <c r="D17" s="46">
        <f t="shared" si="0"/>
        <v>0</v>
      </c>
      <c r="E17" s="51">
        <v>45261</v>
      </c>
      <c r="F17" s="49" t="s">
        <v>80</v>
      </c>
      <c r="G17" s="49" t="s">
        <v>81</v>
      </c>
      <c r="H17" s="49" t="s">
        <v>829</v>
      </c>
      <c r="I17" s="49" t="s">
        <v>323</v>
      </c>
      <c r="J17" s="49">
        <v>135300</v>
      </c>
      <c r="K17" s="49" t="s">
        <v>324</v>
      </c>
      <c r="L17" s="49">
        <v>11711325</v>
      </c>
      <c r="M17" s="49" t="s">
        <v>842</v>
      </c>
      <c r="N17" s="51">
        <v>40653</v>
      </c>
      <c r="O17" s="51">
        <v>40544</v>
      </c>
      <c r="P17" s="49" t="s">
        <v>843</v>
      </c>
    </row>
    <row r="18" spans="1:16">
      <c r="A18" s="46">
        <v>0</v>
      </c>
      <c r="B18" s="46">
        <v>0</v>
      </c>
      <c r="C18" s="46">
        <v>0</v>
      </c>
      <c r="D18" s="46">
        <f t="shared" si="0"/>
        <v>0</v>
      </c>
      <c r="E18" s="51">
        <v>45261</v>
      </c>
      <c r="F18" s="49" t="s">
        <v>80</v>
      </c>
      <c r="G18" s="49" t="s">
        <v>81</v>
      </c>
      <c r="H18" s="49" t="s">
        <v>829</v>
      </c>
      <c r="I18" s="49" t="s">
        <v>323</v>
      </c>
      <c r="J18" s="49">
        <v>135300</v>
      </c>
      <c r="K18" s="49" t="s">
        <v>167</v>
      </c>
      <c r="L18" s="49">
        <v>11721876</v>
      </c>
      <c r="M18" s="49" t="s">
        <v>844</v>
      </c>
      <c r="N18" s="51">
        <v>40653</v>
      </c>
      <c r="O18" s="51">
        <v>40544</v>
      </c>
      <c r="P18" s="49" t="s">
        <v>845</v>
      </c>
    </row>
    <row r="19" spans="1:16">
      <c r="A19" s="46">
        <v>0</v>
      </c>
      <c r="B19" s="46">
        <v>0</v>
      </c>
      <c r="C19" s="46">
        <v>0</v>
      </c>
      <c r="D19" s="46">
        <f t="shared" si="0"/>
        <v>0</v>
      </c>
      <c r="E19" s="51">
        <v>45261</v>
      </c>
      <c r="F19" s="49" t="s">
        <v>80</v>
      </c>
      <c r="G19" s="49" t="s">
        <v>81</v>
      </c>
      <c r="H19" s="49" t="s">
        <v>829</v>
      </c>
      <c r="I19" s="49" t="s">
        <v>323</v>
      </c>
      <c r="J19" s="49">
        <v>135300</v>
      </c>
      <c r="K19" s="49" t="s">
        <v>325</v>
      </c>
      <c r="L19" s="49">
        <v>11708415</v>
      </c>
      <c r="M19" s="49" t="s">
        <v>846</v>
      </c>
      <c r="N19" s="51">
        <v>40653</v>
      </c>
      <c r="O19" s="51">
        <v>40544</v>
      </c>
      <c r="P19" s="49" t="s">
        <v>847</v>
      </c>
    </row>
    <row r="20" spans="1:16">
      <c r="A20" s="46">
        <v>0</v>
      </c>
      <c r="B20" s="46">
        <v>0</v>
      </c>
      <c r="C20" s="46">
        <v>0</v>
      </c>
      <c r="D20" s="46">
        <f t="shared" si="0"/>
        <v>0</v>
      </c>
      <c r="E20" s="51">
        <v>45261</v>
      </c>
      <c r="F20" s="49" t="s">
        <v>80</v>
      </c>
      <c r="G20" s="49" t="s">
        <v>81</v>
      </c>
      <c r="H20" s="49" t="s">
        <v>829</v>
      </c>
      <c r="I20" s="49" t="s">
        <v>323</v>
      </c>
      <c r="J20" s="49">
        <v>135300</v>
      </c>
      <c r="K20" s="49" t="s">
        <v>326</v>
      </c>
      <c r="L20" s="49">
        <v>11721909</v>
      </c>
      <c r="M20" s="49" t="s">
        <v>848</v>
      </c>
      <c r="N20" s="51">
        <v>40653</v>
      </c>
      <c r="O20" s="51">
        <v>40634</v>
      </c>
      <c r="P20" s="49" t="s">
        <v>849</v>
      </c>
    </row>
    <row r="21" spans="1:16">
      <c r="A21" s="46">
        <v>0</v>
      </c>
      <c r="B21" s="46">
        <v>0</v>
      </c>
      <c r="C21" s="46">
        <v>0</v>
      </c>
      <c r="D21" s="46">
        <f t="shared" si="0"/>
        <v>0</v>
      </c>
      <c r="E21" s="51">
        <v>45261</v>
      </c>
      <c r="F21" s="49" t="s">
        <v>80</v>
      </c>
      <c r="G21" s="49" t="s">
        <v>81</v>
      </c>
      <c r="H21" s="49" t="s">
        <v>829</v>
      </c>
      <c r="I21" s="49" t="s">
        <v>323</v>
      </c>
      <c r="J21" s="49">
        <v>135300</v>
      </c>
      <c r="K21" s="49" t="s">
        <v>327</v>
      </c>
      <c r="L21" s="49">
        <v>11721918</v>
      </c>
      <c r="M21" s="49" t="s">
        <v>850</v>
      </c>
      <c r="N21" s="51">
        <v>40653</v>
      </c>
      <c r="O21" s="51">
        <v>40634</v>
      </c>
      <c r="P21" s="49" t="s">
        <v>851</v>
      </c>
    </row>
    <row r="22" spans="1:16">
      <c r="A22" s="46">
        <v>0</v>
      </c>
      <c r="B22" s="46">
        <v>0</v>
      </c>
      <c r="C22" s="46">
        <v>0</v>
      </c>
      <c r="D22" s="46">
        <f t="shared" si="0"/>
        <v>0</v>
      </c>
      <c r="E22" s="51">
        <v>45261</v>
      </c>
      <c r="F22" s="49" t="s">
        <v>80</v>
      </c>
      <c r="G22" s="49" t="s">
        <v>81</v>
      </c>
      <c r="H22" s="49" t="s">
        <v>829</v>
      </c>
      <c r="I22" s="49" t="s">
        <v>323</v>
      </c>
      <c r="J22" s="49">
        <v>135300</v>
      </c>
      <c r="K22" s="49" t="s">
        <v>168</v>
      </c>
      <c r="L22" s="49">
        <v>11736039</v>
      </c>
      <c r="M22" s="49" t="s">
        <v>852</v>
      </c>
      <c r="N22" s="51">
        <v>40653</v>
      </c>
      <c r="O22" s="51">
        <v>40544</v>
      </c>
      <c r="P22" s="49" t="s">
        <v>853</v>
      </c>
    </row>
    <row r="23" spans="1:16">
      <c r="A23" s="46">
        <v>0</v>
      </c>
      <c r="B23" s="46">
        <v>0</v>
      </c>
      <c r="C23" s="46">
        <v>0</v>
      </c>
      <c r="D23" s="46">
        <f t="shared" si="0"/>
        <v>0</v>
      </c>
      <c r="E23" s="51">
        <v>45261</v>
      </c>
      <c r="F23" s="49" t="s">
        <v>80</v>
      </c>
      <c r="G23" s="49" t="s">
        <v>81</v>
      </c>
      <c r="H23" s="49" t="s">
        <v>829</v>
      </c>
      <c r="I23" s="49" t="s">
        <v>323</v>
      </c>
      <c r="J23" s="49">
        <v>135300</v>
      </c>
      <c r="K23" s="49" t="s">
        <v>107</v>
      </c>
      <c r="L23" s="49">
        <v>11694872</v>
      </c>
      <c r="M23" s="49" t="s">
        <v>854</v>
      </c>
      <c r="N23" s="51">
        <v>40653</v>
      </c>
      <c r="O23" s="51">
        <v>41214</v>
      </c>
      <c r="P23" s="49" t="s">
        <v>845</v>
      </c>
    </row>
    <row r="24" spans="1:16">
      <c r="A24" s="46">
        <v>0</v>
      </c>
      <c r="B24" s="46">
        <v>0</v>
      </c>
      <c r="C24" s="46">
        <v>0</v>
      </c>
      <c r="D24" s="46">
        <f t="shared" si="0"/>
        <v>0</v>
      </c>
      <c r="E24" s="51">
        <v>45261</v>
      </c>
      <c r="F24" s="49" t="s">
        <v>80</v>
      </c>
      <c r="G24" s="49" t="s">
        <v>81</v>
      </c>
      <c r="H24" s="49" t="s">
        <v>829</v>
      </c>
      <c r="I24" s="49" t="s">
        <v>323</v>
      </c>
      <c r="J24" s="49">
        <v>135300</v>
      </c>
      <c r="K24" s="49" t="s">
        <v>107</v>
      </c>
      <c r="L24" s="49">
        <v>11041086</v>
      </c>
      <c r="M24" s="49" t="s">
        <v>855</v>
      </c>
      <c r="N24" s="51">
        <v>40653</v>
      </c>
      <c r="O24" s="51">
        <v>40787</v>
      </c>
      <c r="P24" s="49" t="s">
        <v>847</v>
      </c>
    </row>
    <row r="25" spans="1:16">
      <c r="A25" s="46">
        <v>0</v>
      </c>
      <c r="B25" s="46">
        <v>0</v>
      </c>
      <c r="C25" s="46">
        <v>0</v>
      </c>
      <c r="D25" s="46">
        <f t="shared" si="0"/>
        <v>0</v>
      </c>
      <c r="E25" s="51">
        <v>45261</v>
      </c>
      <c r="F25" s="49" t="s">
        <v>80</v>
      </c>
      <c r="G25" s="49" t="s">
        <v>81</v>
      </c>
      <c r="H25" s="49" t="s">
        <v>829</v>
      </c>
      <c r="I25" s="49" t="s">
        <v>323</v>
      </c>
      <c r="J25" s="49">
        <v>135300</v>
      </c>
      <c r="K25" s="49" t="s">
        <v>107</v>
      </c>
      <c r="L25" s="49">
        <v>11237831</v>
      </c>
      <c r="M25" s="49" t="s">
        <v>830</v>
      </c>
      <c r="N25" s="51">
        <v>40653</v>
      </c>
      <c r="O25" s="51">
        <v>40634</v>
      </c>
      <c r="P25" s="49" t="s">
        <v>831</v>
      </c>
    </row>
    <row r="26" spans="1:16">
      <c r="A26" s="46">
        <v>0</v>
      </c>
      <c r="B26" s="46">
        <v>0</v>
      </c>
      <c r="C26" s="46">
        <v>0</v>
      </c>
      <c r="D26" s="46">
        <f t="shared" si="0"/>
        <v>0</v>
      </c>
      <c r="E26" s="51">
        <v>45261</v>
      </c>
      <c r="F26" s="49" t="s">
        <v>80</v>
      </c>
      <c r="G26" s="49" t="s">
        <v>81</v>
      </c>
      <c r="H26" s="49" t="s">
        <v>829</v>
      </c>
      <c r="I26" s="49" t="s">
        <v>323</v>
      </c>
      <c r="J26" s="49">
        <v>135300</v>
      </c>
      <c r="K26" s="49" t="s">
        <v>107</v>
      </c>
      <c r="L26" s="49">
        <v>11248391</v>
      </c>
      <c r="M26" s="49" t="s">
        <v>856</v>
      </c>
      <c r="N26" s="51">
        <v>40909</v>
      </c>
      <c r="O26" s="51">
        <v>40909</v>
      </c>
      <c r="P26" s="49" t="s">
        <v>839</v>
      </c>
    </row>
    <row r="27" spans="1:16">
      <c r="A27" s="46">
        <v>0</v>
      </c>
      <c r="B27" s="46">
        <v>0</v>
      </c>
      <c r="C27" s="46">
        <v>0</v>
      </c>
      <c r="D27" s="46">
        <f t="shared" si="0"/>
        <v>0</v>
      </c>
      <c r="E27" s="51">
        <v>45261</v>
      </c>
      <c r="F27" s="49" t="s">
        <v>80</v>
      </c>
      <c r="G27" s="49" t="s">
        <v>81</v>
      </c>
      <c r="H27" s="49" t="s">
        <v>829</v>
      </c>
      <c r="I27" s="49" t="s">
        <v>323</v>
      </c>
      <c r="J27" s="49">
        <v>135300</v>
      </c>
      <c r="K27" s="49" t="s">
        <v>107</v>
      </c>
      <c r="L27" s="49">
        <v>11248593</v>
      </c>
      <c r="M27" s="49" t="s">
        <v>857</v>
      </c>
      <c r="N27" s="51">
        <v>40909</v>
      </c>
      <c r="O27" s="51">
        <v>40909</v>
      </c>
      <c r="P27" s="49" t="s">
        <v>841</v>
      </c>
    </row>
    <row r="28" spans="1:16">
      <c r="A28" s="46">
        <v>0</v>
      </c>
      <c r="B28" s="46">
        <v>0</v>
      </c>
      <c r="C28" s="46">
        <v>0</v>
      </c>
      <c r="D28" s="46">
        <f t="shared" si="0"/>
        <v>0</v>
      </c>
      <c r="E28" s="51">
        <v>45261</v>
      </c>
      <c r="F28" s="49" t="s">
        <v>80</v>
      </c>
      <c r="G28" s="49" t="s">
        <v>81</v>
      </c>
      <c r="H28" s="49" t="s">
        <v>829</v>
      </c>
      <c r="I28" s="49" t="s">
        <v>323</v>
      </c>
      <c r="J28" s="49">
        <v>135300</v>
      </c>
      <c r="K28" s="49" t="s">
        <v>107</v>
      </c>
      <c r="L28" s="49">
        <v>11315004</v>
      </c>
      <c r="M28" s="49" t="s">
        <v>855</v>
      </c>
      <c r="N28" s="51">
        <v>40653</v>
      </c>
      <c r="O28" s="51">
        <v>40969</v>
      </c>
      <c r="P28" s="49" t="s">
        <v>847</v>
      </c>
    </row>
    <row r="29" spans="1:16">
      <c r="A29" s="46">
        <v>0</v>
      </c>
      <c r="B29" s="46">
        <v>0</v>
      </c>
      <c r="C29" s="46">
        <v>0</v>
      </c>
      <c r="D29" s="46">
        <f t="shared" si="0"/>
        <v>0</v>
      </c>
      <c r="E29" s="51">
        <v>45261</v>
      </c>
      <c r="F29" s="49" t="s">
        <v>80</v>
      </c>
      <c r="G29" s="49" t="s">
        <v>81</v>
      </c>
      <c r="H29" s="49" t="s">
        <v>829</v>
      </c>
      <c r="I29" s="49" t="s">
        <v>323</v>
      </c>
      <c r="J29" s="49">
        <v>135300</v>
      </c>
      <c r="K29" s="49" t="s">
        <v>107</v>
      </c>
      <c r="L29" s="49">
        <v>11248245</v>
      </c>
      <c r="M29" s="49" t="s">
        <v>858</v>
      </c>
      <c r="N29" s="51">
        <v>40909</v>
      </c>
      <c r="O29" s="51">
        <v>40909</v>
      </c>
      <c r="P29" s="49" t="s">
        <v>837</v>
      </c>
    </row>
    <row r="30" spans="1:16">
      <c r="A30" s="46">
        <v>0</v>
      </c>
      <c r="B30" s="46">
        <v>0</v>
      </c>
      <c r="C30" s="46">
        <v>0</v>
      </c>
      <c r="D30" s="46">
        <f t="shared" si="0"/>
        <v>0</v>
      </c>
      <c r="E30" s="51">
        <v>45261</v>
      </c>
      <c r="F30" s="49" t="s">
        <v>80</v>
      </c>
      <c r="G30" s="49" t="s">
        <v>81</v>
      </c>
      <c r="H30" s="49" t="s">
        <v>829</v>
      </c>
      <c r="I30" s="49" t="s">
        <v>323</v>
      </c>
      <c r="J30" s="49">
        <v>135300</v>
      </c>
      <c r="K30" s="49" t="s">
        <v>107</v>
      </c>
      <c r="L30" s="49">
        <v>11161234</v>
      </c>
      <c r="M30" s="49" t="s">
        <v>859</v>
      </c>
      <c r="N30" s="51">
        <v>40653</v>
      </c>
      <c r="O30" s="51">
        <v>40848</v>
      </c>
      <c r="P30" s="49" t="s">
        <v>851</v>
      </c>
    </row>
    <row r="31" spans="1:16">
      <c r="A31" s="46">
        <v>0</v>
      </c>
      <c r="B31" s="46">
        <v>0</v>
      </c>
      <c r="C31" s="46">
        <v>0</v>
      </c>
      <c r="D31" s="46">
        <f t="shared" si="0"/>
        <v>0</v>
      </c>
      <c r="E31" s="51">
        <v>45261</v>
      </c>
      <c r="F31" s="49" t="s">
        <v>80</v>
      </c>
      <c r="G31" s="49" t="s">
        <v>81</v>
      </c>
      <c r="H31" s="49" t="s">
        <v>829</v>
      </c>
      <c r="I31" s="49" t="s">
        <v>323</v>
      </c>
      <c r="J31" s="49">
        <v>135300</v>
      </c>
      <c r="K31" s="49" t="s">
        <v>107</v>
      </c>
      <c r="L31" s="49">
        <v>11248368</v>
      </c>
      <c r="M31" s="49" t="s">
        <v>860</v>
      </c>
      <c r="N31" s="51">
        <v>40909</v>
      </c>
      <c r="O31" s="51">
        <v>40909</v>
      </c>
      <c r="P31" s="49" t="s">
        <v>838</v>
      </c>
    </row>
    <row r="32" spans="1:16">
      <c r="A32" s="46">
        <v>0</v>
      </c>
      <c r="B32" s="46">
        <v>0</v>
      </c>
      <c r="C32" s="46">
        <v>0</v>
      </c>
      <c r="D32" s="46">
        <f t="shared" si="0"/>
        <v>0</v>
      </c>
      <c r="E32" s="51">
        <v>45261</v>
      </c>
      <c r="F32" s="49" t="s">
        <v>80</v>
      </c>
      <c r="G32" s="49" t="s">
        <v>81</v>
      </c>
      <c r="H32" s="49" t="s">
        <v>829</v>
      </c>
      <c r="I32" s="49" t="s">
        <v>323</v>
      </c>
      <c r="J32" s="49">
        <v>135300</v>
      </c>
      <c r="K32" s="49" t="s">
        <v>107</v>
      </c>
      <c r="L32" s="49">
        <v>11695302</v>
      </c>
      <c r="M32" s="49" t="s">
        <v>861</v>
      </c>
      <c r="N32" s="51">
        <v>40653</v>
      </c>
      <c r="O32" s="51">
        <v>41214</v>
      </c>
      <c r="P32" s="49" t="s">
        <v>862</v>
      </c>
    </row>
    <row r="33" spans="1:16">
      <c r="A33" s="46">
        <v>0</v>
      </c>
      <c r="B33" s="46">
        <v>0</v>
      </c>
      <c r="C33" s="46">
        <v>0</v>
      </c>
      <c r="D33" s="46">
        <f t="shared" si="0"/>
        <v>0</v>
      </c>
      <c r="E33" s="51">
        <v>45261</v>
      </c>
      <c r="F33" s="49" t="s">
        <v>80</v>
      </c>
      <c r="G33" s="49" t="s">
        <v>81</v>
      </c>
      <c r="H33" s="49" t="s">
        <v>829</v>
      </c>
      <c r="I33" s="49" t="s">
        <v>323</v>
      </c>
      <c r="J33" s="49">
        <v>135300</v>
      </c>
      <c r="K33" s="49" t="s">
        <v>107</v>
      </c>
      <c r="L33" s="49">
        <v>11694958</v>
      </c>
      <c r="M33" s="49" t="s">
        <v>863</v>
      </c>
      <c r="N33" s="51">
        <v>40653</v>
      </c>
      <c r="O33" s="51">
        <v>41214</v>
      </c>
      <c r="P33" s="49" t="s">
        <v>864</v>
      </c>
    </row>
    <row r="34" spans="1:16">
      <c r="A34" s="46">
        <v>0</v>
      </c>
      <c r="B34" s="46">
        <v>0</v>
      </c>
      <c r="C34" s="46">
        <v>0</v>
      </c>
      <c r="D34" s="46">
        <f t="shared" si="0"/>
        <v>0</v>
      </c>
      <c r="E34" s="51">
        <v>45261</v>
      </c>
      <c r="F34" s="49" t="s">
        <v>80</v>
      </c>
      <c r="G34" s="49" t="s">
        <v>81</v>
      </c>
      <c r="H34" s="49" t="s">
        <v>829</v>
      </c>
      <c r="I34" s="49" t="s">
        <v>323</v>
      </c>
      <c r="J34" s="49">
        <v>135300</v>
      </c>
      <c r="K34" s="49" t="s">
        <v>107</v>
      </c>
      <c r="L34" s="49">
        <v>11248160</v>
      </c>
      <c r="M34" s="49" t="s">
        <v>865</v>
      </c>
      <c r="N34" s="51">
        <v>40909</v>
      </c>
      <c r="O34" s="51">
        <v>40909</v>
      </c>
      <c r="P34" s="49" t="s">
        <v>840</v>
      </c>
    </row>
    <row r="35" spans="1:16">
      <c r="A35" s="46">
        <v>0</v>
      </c>
      <c r="B35" s="46">
        <v>0</v>
      </c>
      <c r="C35" s="46">
        <v>0</v>
      </c>
      <c r="D35" s="46">
        <f t="shared" si="0"/>
        <v>0</v>
      </c>
      <c r="E35" s="51">
        <v>45261</v>
      </c>
      <c r="F35" s="49" t="s">
        <v>80</v>
      </c>
      <c r="G35" s="49" t="s">
        <v>81</v>
      </c>
      <c r="H35" s="49" t="s">
        <v>829</v>
      </c>
      <c r="I35" s="49" t="s">
        <v>323</v>
      </c>
      <c r="J35" s="49">
        <v>135300</v>
      </c>
      <c r="K35" s="49" t="s">
        <v>107</v>
      </c>
      <c r="L35" s="49">
        <v>11695026</v>
      </c>
      <c r="M35" s="49" t="s">
        <v>856</v>
      </c>
      <c r="N35" s="51">
        <v>40909</v>
      </c>
      <c r="O35" s="51">
        <v>41214</v>
      </c>
      <c r="P35" s="49" t="s">
        <v>839</v>
      </c>
    </row>
    <row r="36" spans="1:16">
      <c r="A36" s="46">
        <v>0</v>
      </c>
      <c r="B36" s="46">
        <v>0</v>
      </c>
      <c r="C36" s="46">
        <v>0</v>
      </c>
      <c r="D36" s="46">
        <f t="shared" si="0"/>
        <v>0</v>
      </c>
      <c r="E36" s="51">
        <v>45261</v>
      </c>
      <c r="F36" s="49" t="s">
        <v>80</v>
      </c>
      <c r="G36" s="49" t="s">
        <v>81</v>
      </c>
      <c r="H36" s="49" t="s">
        <v>829</v>
      </c>
      <c r="I36" s="49" t="s">
        <v>323</v>
      </c>
      <c r="J36" s="49">
        <v>135300</v>
      </c>
      <c r="K36" s="49" t="s">
        <v>107</v>
      </c>
      <c r="L36" s="49">
        <v>11485050</v>
      </c>
      <c r="M36" s="49" t="s">
        <v>865</v>
      </c>
      <c r="N36" s="51">
        <v>40909</v>
      </c>
      <c r="O36" s="51">
        <v>41061</v>
      </c>
      <c r="P36" s="49" t="s">
        <v>840</v>
      </c>
    </row>
    <row r="37" spans="1:16">
      <c r="A37" s="46">
        <v>0</v>
      </c>
      <c r="B37" s="46">
        <v>0</v>
      </c>
      <c r="C37" s="46">
        <v>0</v>
      </c>
      <c r="D37" s="46">
        <f t="shared" si="0"/>
        <v>0</v>
      </c>
      <c r="E37" s="51">
        <v>45261</v>
      </c>
      <c r="F37" s="49" t="s">
        <v>80</v>
      </c>
      <c r="G37" s="49" t="s">
        <v>81</v>
      </c>
      <c r="H37" s="49" t="s">
        <v>829</v>
      </c>
      <c r="I37" s="49" t="s">
        <v>323</v>
      </c>
      <c r="J37" s="49">
        <v>135300</v>
      </c>
      <c r="K37" s="49" t="s">
        <v>107</v>
      </c>
      <c r="L37" s="49">
        <v>11418259</v>
      </c>
      <c r="M37" s="49" t="s">
        <v>860</v>
      </c>
      <c r="N37" s="51">
        <v>40909</v>
      </c>
      <c r="O37" s="51">
        <v>41030</v>
      </c>
      <c r="P37" s="49" t="s">
        <v>838</v>
      </c>
    </row>
    <row r="38" spans="1:16">
      <c r="A38" s="46">
        <v>0</v>
      </c>
      <c r="B38" s="46">
        <v>0</v>
      </c>
      <c r="C38" s="46">
        <v>0</v>
      </c>
      <c r="D38" s="46">
        <f t="shared" si="0"/>
        <v>0</v>
      </c>
      <c r="E38" s="51">
        <v>45261</v>
      </c>
      <c r="F38" s="49" t="s">
        <v>80</v>
      </c>
      <c r="G38" s="49" t="s">
        <v>81</v>
      </c>
      <c r="H38" s="49" t="s">
        <v>829</v>
      </c>
      <c r="I38" s="49" t="s">
        <v>323</v>
      </c>
      <c r="J38" s="49">
        <v>135300</v>
      </c>
      <c r="K38" s="49" t="s">
        <v>107</v>
      </c>
      <c r="L38" s="49">
        <v>11694971</v>
      </c>
      <c r="M38" s="49" t="s">
        <v>866</v>
      </c>
      <c r="N38" s="51">
        <v>40653</v>
      </c>
      <c r="O38" s="51">
        <v>41214</v>
      </c>
      <c r="P38" s="49" t="s">
        <v>853</v>
      </c>
    </row>
    <row r="39" spans="1:16">
      <c r="A39" s="46">
        <v>0</v>
      </c>
      <c r="B39" s="46">
        <v>0</v>
      </c>
      <c r="C39" s="46">
        <v>0</v>
      </c>
      <c r="D39" s="46">
        <f t="shared" si="0"/>
        <v>0</v>
      </c>
      <c r="E39" s="51">
        <v>45261</v>
      </c>
      <c r="F39" s="49" t="s">
        <v>80</v>
      </c>
      <c r="G39" s="49" t="s">
        <v>81</v>
      </c>
      <c r="H39" s="49" t="s">
        <v>829</v>
      </c>
      <c r="I39" s="49" t="s">
        <v>323</v>
      </c>
      <c r="J39" s="49">
        <v>135300</v>
      </c>
      <c r="K39" s="49" t="s">
        <v>107</v>
      </c>
      <c r="L39" s="49">
        <v>11041816</v>
      </c>
      <c r="M39" s="49" t="s">
        <v>867</v>
      </c>
      <c r="N39" s="51">
        <v>40653</v>
      </c>
      <c r="O39" s="51">
        <v>40787</v>
      </c>
      <c r="P39" s="49" t="s">
        <v>849</v>
      </c>
    </row>
    <row r="40" spans="1:16">
      <c r="A40" s="46">
        <v>0</v>
      </c>
      <c r="B40" s="46">
        <v>0</v>
      </c>
      <c r="C40" s="46">
        <v>0</v>
      </c>
      <c r="D40" s="46">
        <f t="shared" si="0"/>
        <v>0</v>
      </c>
      <c r="E40" s="51">
        <v>45261</v>
      </c>
      <c r="F40" s="49" t="s">
        <v>80</v>
      </c>
      <c r="G40" s="49" t="s">
        <v>81</v>
      </c>
      <c r="H40" s="49" t="s">
        <v>829</v>
      </c>
      <c r="I40" s="49" t="s">
        <v>323</v>
      </c>
      <c r="J40" s="49">
        <v>135300</v>
      </c>
      <c r="K40" s="49" t="s">
        <v>107</v>
      </c>
      <c r="L40" s="49">
        <v>11695216</v>
      </c>
      <c r="M40" s="49" t="s">
        <v>868</v>
      </c>
      <c r="N40" s="51">
        <v>40653</v>
      </c>
      <c r="O40" s="51">
        <v>41214</v>
      </c>
      <c r="P40" s="49" t="s">
        <v>836</v>
      </c>
    </row>
    <row r="41" spans="1:16">
      <c r="A41" s="46">
        <v>0</v>
      </c>
      <c r="B41" s="46">
        <v>0</v>
      </c>
      <c r="C41" s="46">
        <v>0</v>
      </c>
      <c r="D41" s="46">
        <f t="shared" si="0"/>
        <v>0</v>
      </c>
      <c r="E41" s="51">
        <v>45261</v>
      </c>
      <c r="F41" s="49" t="s">
        <v>80</v>
      </c>
      <c r="G41" s="49" t="s">
        <v>81</v>
      </c>
      <c r="H41" s="49" t="s">
        <v>829</v>
      </c>
      <c r="I41" s="49" t="s">
        <v>323</v>
      </c>
      <c r="J41" s="49">
        <v>135300</v>
      </c>
      <c r="K41" s="49" t="s">
        <v>107</v>
      </c>
      <c r="L41" s="49">
        <v>11695452</v>
      </c>
      <c r="M41" s="49" t="s">
        <v>869</v>
      </c>
      <c r="N41" s="51">
        <v>40653</v>
      </c>
      <c r="O41" s="51">
        <v>41214</v>
      </c>
      <c r="P41" s="49" t="s">
        <v>843</v>
      </c>
    </row>
    <row r="42" spans="1:16">
      <c r="A42" s="46">
        <v>0</v>
      </c>
      <c r="B42" s="46">
        <v>0</v>
      </c>
      <c r="C42" s="46">
        <v>0</v>
      </c>
      <c r="D42" s="46">
        <f t="shared" si="0"/>
        <v>0</v>
      </c>
      <c r="E42" s="51">
        <v>45261</v>
      </c>
      <c r="F42" s="49" t="s">
        <v>80</v>
      </c>
      <c r="G42" s="49" t="s">
        <v>81</v>
      </c>
      <c r="H42" s="49" t="s">
        <v>829</v>
      </c>
      <c r="I42" s="49" t="s">
        <v>323</v>
      </c>
      <c r="J42" s="49">
        <v>135300</v>
      </c>
      <c r="K42" s="49" t="s">
        <v>107</v>
      </c>
      <c r="L42" s="49">
        <v>11694948</v>
      </c>
      <c r="M42" s="49" t="s">
        <v>870</v>
      </c>
      <c r="N42" s="51">
        <v>40653</v>
      </c>
      <c r="O42" s="51">
        <v>41214</v>
      </c>
      <c r="P42" s="49" t="s">
        <v>871</v>
      </c>
    </row>
    <row r="43" spans="1:16">
      <c r="A43" s="46">
        <v>0</v>
      </c>
      <c r="B43" s="46">
        <v>0</v>
      </c>
      <c r="C43" s="46">
        <v>0</v>
      </c>
      <c r="D43" s="46">
        <f t="shared" si="0"/>
        <v>0</v>
      </c>
      <c r="E43" s="51">
        <v>45261</v>
      </c>
      <c r="F43" s="49" t="s">
        <v>80</v>
      </c>
      <c r="G43" s="49" t="s">
        <v>81</v>
      </c>
      <c r="H43" s="49" t="s">
        <v>829</v>
      </c>
      <c r="I43" s="49" t="s">
        <v>323</v>
      </c>
      <c r="J43" s="49">
        <v>135300</v>
      </c>
      <c r="K43" s="49" t="s">
        <v>107</v>
      </c>
      <c r="L43" s="49">
        <v>11695251</v>
      </c>
      <c r="M43" s="49" t="s">
        <v>857</v>
      </c>
      <c r="N43" s="51">
        <v>40909</v>
      </c>
      <c r="O43" s="51">
        <v>41214</v>
      </c>
      <c r="P43" s="49" t="s">
        <v>841</v>
      </c>
    </row>
    <row r="44" spans="1:16">
      <c r="A44" s="46">
        <v>0</v>
      </c>
      <c r="B44" s="46">
        <v>0</v>
      </c>
      <c r="C44" s="46">
        <v>0</v>
      </c>
      <c r="D44" s="46">
        <f t="shared" si="0"/>
        <v>0</v>
      </c>
      <c r="E44" s="51">
        <v>45261</v>
      </c>
      <c r="F44" s="49" t="s">
        <v>80</v>
      </c>
      <c r="G44" s="49" t="s">
        <v>81</v>
      </c>
      <c r="H44" s="49" t="s">
        <v>829</v>
      </c>
      <c r="I44" s="49" t="s">
        <v>323</v>
      </c>
      <c r="J44" s="49">
        <v>135300</v>
      </c>
      <c r="K44" s="49" t="s">
        <v>107</v>
      </c>
      <c r="L44" s="49">
        <v>11315170</v>
      </c>
      <c r="M44" s="49" t="s">
        <v>867</v>
      </c>
      <c r="N44" s="51">
        <v>40653</v>
      </c>
      <c r="O44" s="51">
        <v>40969</v>
      </c>
      <c r="P44" s="49" t="s">
        <v>849</v>
      </c>
    </row>
    <row r="45" spans="1:16">
      <c r="A45" s="46">
        <v>0</v>
      </c>
      <c r="B45" s="46">
        <v>0</v>
      </c>
      <c r="C45" s="46">
        <v>0</v>
      </c>
      <c r="D45" s="46">
        <f t="shared" si="0"/>
        <v>0</v>
      </c>
      <c r="E45" s="51">
        <v>45261</v>
      </c>
      <c r="F45" s="49" t="s">
        <v>80</v>
      </c>
      <c r="G45" s="49" t="s">
        <v>81</v>
      </c>
      <c r="H45" s="49" t="s">
        <v>829</v>
      </c>
      <c r="I45" s="49" t="s">
        <v>323</v>
      </c>
      <c r="J45" s="49">
        <v>135300</v>
      </c>
      <c r="K45" s="49" t="s">
        <v>107</v>
      </c>
      <c r="L45" s="49">
        <v>11694943</v>
      </c>
      <c r="M45" s="49" t="s">
        <v>858</v>
      </c>
      <c r="N45" s="51">
        <v>40909</v>
      </c>
      <c r="O45" s="51">
        <v>41214</v>
      </c>
      <c r="P45" s="49" t="s">
        <v>837</v>
      </c>
    </row>
    <row r="46" spans="1:16">
      <c r="A46" s="46">
        <v>0</v>
      </c>
      <c r="B46" s="46">
        <v>0</v>
      </c>
      <c r="C46" s="46">
        <v>0</v>
      </c>
      <c r="D46" s="46">
        <f t="shared" si="0"/>
        <v>0</v>
      </c>
      <c r="E46" s="51">
        <v>45261</v>
      </c>
      <c r="F46" s="49" t="s">
        <v>80</v>
      </c>
      <c r="G46" s="49" t="s">
        <v>81</v>
      </c>
      <c r="H46" s="49" t="s">
        <v>829</v>
      </c>
      <c r="I46" s="49" t="s">
        <v>323</v>
      </c>
      <c r="J46" s="49">
        <v>135300</v>
      </c>
      <c r="K46" s="49" t="s">
        <v>107</v>
      </c>
      <c r="L46" s="49">
        <v>11694880</v>
      </c>
      <c r="M46" s="49" t="s">
        <v>859</v>
      </c>
      <c r="N46" s="51">
        <v>40653</v>
      </c>
      <c r="O46" s="51">
        <v>41214</v>
      </c>
      <c r="P46" s="49" t="s">
        <v>851</v>
      </c>
    </row>
    <row r="47" spans="1:16">
      <c r="A47" s="46">
        <v>0</v>
      </c>
      <c r="B47" s="46">
        <v>0</v>
      </c>
      <c r="C47" s="46">
        <v>0</v>
      </c>
      <c r="D47" s="46">
        <f t="shared" si="0"/>
        <v>0</v>
      </c>
      <c r="E47" s="51">
        <v>45261</v>
      </c>
      <c r="F47" s="49" t="s">
        <v>80</v>
      </c>
      <c r="G47" s="49" t="s">
        <v>81</v>
      </c>
      <c r="H47" s="49" t="s">
        <v>829</v>
      </c>
      <c r="I47" s="49" t="s">
        <v>323</v>
      </c>
      <c r="J47" s="49">
        <v>135300</v>
      </c>
      <c r="K47" s="49" t="s">
        <v>107</v>
      </c>
      <c r="L47" s="49">
        <v>11695073</v>
      </c>
      <c r="M47" s="49" t="s">
        <v>872</v>
      </c>
      <c r="N47" s="51">
        <v>40653</v>
      </c>
      <c r="O47" s="51">
        <v>41214</v>
      </c>
      <c r="P47" s="49" t="s">
        <v>873</v>
      </c>
    </row>
    <row r="48" spans="1:16">
      <c r="A48" s="46">
        <v>0</v>
      </c>
      <c r="B48" s="46">
        <v>0</v>
      </c>
      <c r="C48" s="46">
        <v>0</v>
      </c>
      <c r="D48" s="46">
        <f t="shared" si="0"/>
        <v>0</v>
      </c>
      <c r="E48" s="51">
        <v>45261</v>
      </c>
      <c r="F48" s="49" t="s">
        <v>80</v>
      </c>
      <c r="G48" s="49" t="s">
        <v>81</v>
      </c>
      <c r="H48" s="49" t="s">
        <v>829</v>
      </c>
      <c r="I48" s="49" t="s">
        <v>323</v>
      </c>
      <c r="J48" s="49">
        <v>135300</v>
      </c>
      <c r="K48" s="49" t="s">
        <v>107</v>
      </c>
      <c r="L48" s="49">
        <v>11212610</v>
      </c>
      <c r="M48" s="49" t="s">
        <v>870</v>
      </c>
      <c r="N48" s="51">
        <v>40653</v>
      </c>
      <c r="O48" s="51">
        <v>40878</v>
      </c>
      <c r="P48" s="49" t="s">
        <v>871</v>
      </c>
    </row>
    <row r="49" spans="1:16">
      <c r="A49" s="46">
        <v>0</v>
      </c>
      <c r="B49" s="46">
        <v>0</v>
      </c>
      <c r="C49" s="46">
        <v>0</v>
      </c>
      <c r="D49" s="46">
        <f t="shared" si="0"/>
        <v>0</v>
      </c>
      <c r="E49" s="51">
        <v>45261</v>
      </c>
      <c r="F49" s="49" t="s">
        <v>80</v>
      </c>
      <c r="G49" s="49" t="s">
        <v>81</v>
      </c>
      <c r="H49" s="49" t="s">
        <v>829</v>
      </c>
      <c r="I49" s="49" t="s">
        <v>323</v>
      </c>
      <c r="J49" s="49">
        <v>135300</v>
      </c>
      <c r="K49" s="49" t="s">
        <v>107</v>
      </c>
      <c r="L49" s="49">
        <v>11694922</v>
      </c>
      <c r="M49" s="49" t="s">
        <v>874</v>
      </c>
      <c r="N49" s="51">
        <v>40653</v>
      </c>
      <c r="O49" s="51">
        <v>41214</v>
      </c>
      <c r="P49" s="49" t="s">
        <v>875</v>
      </c>
    </row>
    <row r="50" spans="1:16">
      <c r="A50" s="46">
        <v>0</v>
      </c>
      <c r="B50" s="46">
        <v>0</v>
      </c>
      <c r="C50" s="46">
        <v>0</v>
      </c>
      <c r="D50" s="46">
        <f t="shared" si="0"/>
        <v>0</v>
      </c>
      <c r="E50" s="51">
        <v>45261</v>
      </c>
      <c r="F50" s="49" t="s">
        <v>80</v>
      </c>
      <c r="G50" s="49" t="s">
        <v>81</v>
      </c>
      <c r="H50" s="49" t="s">
        <v>829</v>
      </c>
      <c r="I50" s="49" t="s">
        <v>323</v>
      </c>
      <c r="J50" s="49">
        <v>135300</v>
      </c>
      <c r="K50" s="49" t="s">
        <v>194</v>
      </c>
      <c r="L50" s="49">
        <v>11711318</v>
      </c>
      <c r="M50" s="49" t="s">
        <v>876</v>
      </c>
      <c r="N50" s="51">
        <v>40653</v>
      </c>
      <c r="O50" s="51">
        <v>40544</v>
      </c>
      <c r="P50" s="49" t="s">
        <v>862</v>
      </c>
    </row>
    <row r="51" spans="1:16">
      <c r="A51" s="46">
        <v>0</v>
      </c>
      <c r="B51" s="46">
        <v>0</v>
      </c>
      <c r="C51" s="46">
        <v>0</v>
      </c>
      <c r="D51" s="46">
        <f t="shared" si="0"/>
        <v>0</v>
      </c>
      <c r="E51" s="51">
        <v>45261</v>
      </c>
      <c r="F51" s="49" t="s">
        <v>80</v>
      </c>
      <c r="G51" s="49" t="s">
        <v>81</v>
      </c>
      <c r="H51" s="49" t="s">
        <v>829</v>
      </c>
      <c r="I51" s="49" t="s">
        <v>323</v>
      </c>
      <c r="J51" s="49">
        <v>135300</v>
      </c>
      <c r="K51" s="49" t="s">
        <v>329</v>
      </c>
      <c r="L51" s="49">
        <v>11721927</v>
      </c>
      <c r="M51" s="49" t="s">
        <v>877</v>
      </c>
      <c r="N51" s="51">
        <v>40653</v>
      </c>
      <c r="O51" s="51">
        <v>40634</v>
      </c>
      <c r="P51" s="49" t="s">
        <v>873</v>
      </c>
    </row>
    <row r="52" spans="1:16">
      <c r="A52" s="46">
        <v>0</v>
      </c>
      <c r="B52" s="46">
        <v>0</v>
      </c>
      <c r="C52" s="46">
        <v>0</v>
      </c>
      <c r="D52" s="46">
        <f t="shared" si="0"/>
        <v>0</v>
      </c>
      <c r="E52" s="51">
        <v>45261</v>
      </c>
      <c r="F52" s="49" t="s">
        <v>80</v>
      </c>
      <c r="G52" s="49" t="s">
        <v>81</v>
      </c>
      <c r="H52" s="49" t="s">
        <v>829</v>
      </c>
      <c r="I52" s="49" t="s">
        <v>323</v>
      </c>
      <c r="J52" s="49">
        <v>135300</v>
      </c>
      <c r="K52" s="49" t="s">
        <v>201</v>
      </c>
      <c r="L52" s="49">
        <v>11736030</v>
      </c>
      <c r="M52" s="49" t="s">
        <v>878</v>
      </c>
      <c r="N52" s="51">
        <v>40653</v>
      </c>
      <c r="O52" s="51">
        <v>40634</v>
      </c>
      <c r="P52" s="49" t="s">
        <v>864</v>
      </c>
    </row>
    <row r="53" spans="1:16">
      <c r="A53" s="46">
        <v>0</v>
      </c>
      <c r="B53" s="46">
        <v>0</v>
      </c>
      <c r="C53" s="46">
        <v>0</v>
      </c>
      <c r="D53" s="46">
        <f t="shared" si="0"/>
        <v>0</v>
      </c>
      <c r="E53" s="51">
        <v>45261</v>
      </c>
      <c r="F53" s="49" t="s">
        <v>80</v>
      </c>
      <c r="G53" s="49" t="s">
        <v>81</v>
      </c>
      <c r="H53" s="49" t="s">
        <v>829</v>
      </c>
      <c r="I53" s="49" t="s">
        <v>323</v>
      </c>
      <c r="J53" s="49">
        <v>135300</v>
      </c>
      <c r="K53" s="49" t="s">
        <v>201</v>
      </c>
      <c r="L53" s="49">
        <v>11736023</v>
      </c>
      <c r="M53" s="49" t="s">
        <v>879</v>
      </c>
      <c r="N53" s="51">
        <v>40653</v>
      </c>
      <c r="O53" s="51">
        <v>40634</v>
      </c>
      <c r="P53" s="49" t="s">
        <v>864</v>
      </c>
    </row>
    <row r="54" spans="1:16">
      <c r="A54" s="46">
        <v>0</v>
      </c>
      <c r="B54" s="46">
        <v>0</v>
      </c>
      <c r="C54" s="46">
        <v>0</v>
      </c>
      <c r="D54" s="46">
        <f t="shared" si="0"/>
        <v>0</v>
      </c>
      <c r="E54" s="51">
        <v>45261</v>
      </c>
      <c r="F54" s="49" t="s">
        <v>80</v>
      </c>
      <c r="G54" s="49" t="s">
        <v>81</v>
      </c>
      <c r="H54" s="49" t="s">
        <v>829</v>
      </c>
      <c r="I54" s="49" t="s">
        <v>323</v>
      </c>
      <c r="J54" s="49">
        <v>135300</v>
      </c>
      <c r="K54" s="49" t="s">
        <v>201</v>
      </c>
      <c r="L54" s="49">
        <v>11736036</v>
      </c>
      <c r="M54" s="49" t="s">
        <v>880</v>
      </c>
      <c r="N54" s="51">
        <v>40653</v>
      </c>
      <c r="O54" s="51">
        <v>40634</v>
      </c>
      <c r="P54" s="49" t="s">
        <v>864</v>
      </c>
    </row>
    <row r="55" spans="1:16">
      <c r="A55" s="46">
        <v>0</v>
      </c>
      <c r="B55" s="46">
        <v>0</v>
      </c>
      <c r="C55" s="46">
        <v>0</v>
      </c>
      <c r="D55" s="46">
        <f t="shared" si="0"/>
        <v>0</v>
      </c>
      <c r="E55" s="51">
        <v>45261</v>
      </c>
      <c r="F55" s="49" t="s">
        <v>80</v>
      </c>
      <c r="G55" s="49" t="s">
        <v>81</v>
      </c>
      <c r="H55" s="49" t="s">
        <v>829</v>
      </c>
      <c r="I55" s="49" t="s">
        <v>323</v>
      </c>
      <c r="J55" s="49">
        <v>135300</v>
      </c>
      <c r="K55" s="49" t="s">
        <v>201</v>
      </c>
      <c r="L55" s="49">
        <v>11736033</v>
      </c>
      <c r="M55" s="49" t="s">
        <v>881</v>
      </c>
      <c r="N55" s="51">
        <v>40653</v>
      </c>
      <c r="O55" s="51">
        <v>40634</v>
      </c>
      <c r="P55" s="49" t="s">
        <v>864</v>
      </c>
    </row>
    <row r="56" spans="1:16">
      <c r="A56" s="46">
        <v>0</v>
      </c>
      <c r="B56" s="46">
        <v>0</v>
      </c>
      <c r="C56" s="46">
        <v>0</v>
      </c>
      <c r="D56" s="46">
        <f t="shared" si="0"/>
        <v>0</v>
      </c>
      <c r="E56" s="51">
        <v>45261</v>
      </c>
      <c r="F56" s="49" t="s">
        <v>80</v>
      </c>
      <c r="G56" s="49" t="s">
        <v>81</v>
      </c>
      <c r="H56" s="49" t="s">
        <v>829</v>
      </c>
      <c r="I56" s="49" t="s">
        <v>323</v>
      </c>
      <c r="J56" s="49">
        <v>135300</v>
      </c>
      <c r="K56" s="49" t="s">
        <v>330</v>
      </c>
      <c r="L56" s="49">
        <v>11711302</v>
      </c>
      <c r="M56" s="49" t="s">
        <v>882</v>
      </c>
      <c r="N56" s="51">
        <v>40653</v>
      </c>
      <c r="O56" s="51">
        <v>40544</v>
      </c>
      <c r="P56" s="49" t="s">
        <v>875</v>
      </c>
    </row>
    <row r="57" spans="1:16">
      <c r="A57" s="46">
        <v>0</v>
      </c>
      <c r="B57" s="46">
        <v>0</v>
      </c>
      <c r="C57" s="46">
        <v>0</v>
      </c>
      <c r="D57" s="46">
        <f t="shared" si="0"/>
        <v>0</v>
      </c>
      <c r="E57" s="51">
        <v>45261</v>
      </c>
      <c r="F57" s="49" t="s">
        <v>80</v>
      </c>
      <c r="G57" s="49" t="s">
        <v>81</v>
      </c>
      <c r="H57" s="49" t="s">
        <v>829</v>
      </c>
      <c r="I57" s="49" t="s">
        <v>323</v>
      </c>
      <c r="J57" s="49">
        <v>135300</v>
      </c>
      <c r="K57" s="49" t="s">
        <v>331</v>
      </c>
      <c r="L57" s="49">
        <v>11711309</v>
      </c>
      <c r="M57" s="49" t="s">
        <v>883</v>
      </c>
      <c r="N57" s="51">
        <v>40653</v>
      </c>
      <c r="O57" s="51">
        <v>40544</v>
      </c>
      <c r="P57" s="49" t="s">
        <v>871</v>
      </c>
    </row>
    <row r="58" spans="1:16">
      <c r="A58" s="46">
        <v>0</v>
      </c>
      <c r="B58" s="46">
        <v>0</v>
      </c>
      <c r="C58" s="46">
        <v>0</v>
      </c>
      <c r="D58" s="46">
        <f t="shared" si="0"/>
        <v>0</v>
      </c>
      <c r="E58" s="51">
        <v>45261</v>
      </c>
      <c r="F58" s="49" t="s">
        <v>80</v>
      </c>
      <c r="G58" s="49" t="s">
        <v>81</v>
      </c>
      <c r="H58" s="49" t="s">
        <v>884</v>
      </c>
      <c r="I58" s="49" t="s">
        <v>149</v>
      </c>
      <c r="J58" s="49">
        <v>135001</v>
      </c>
      <c r="K58" s="49" t="s">
        <v>107</v>
      </c>
      <c r="L58" s="49">
        <v>36933438</v>
      </c>
      <c r="M58" s="49" t="s">
        <v>885</v>
      </c>
      <c r="N58" s="51">
        <v>44977</v>
      </c>
      <c r="O58" s="51">
        <v>44986</v>
      </c>
      <c r="P58" s="49" t="s">
        <v>886</v>
      </c>
    </row>
    <row r="59" spans="1:16">
      <c r="A59" s="46">
        <v>0</v>
      </c>
      <c r="B59" s="46">
        <v>0</v>
      </c>
      <c r="C59" s="46">
        <v>0</v>
      </c>
      <c r="D59" s="46">
        <f t="shared" si="0"/>
        <v>0</v>
      </c>
      <c r="E59" s="51">
        <v>45261</v>
      </c>
      <c r="F59" s="49" t="s">
        <v>80</v>
      </c>
      <c r="G59" s="49" t="s">
        <v>81</v>
      </c>
      <c r="H59" s="49" t="s">
        <v>884</v>
      </c>
      <c r="I59" s="49" t="s">
        <v>149</v>
      </c>
      <c r="J59" s="49">
        <v>135001</v>
      </c>
      <c r="K59" s="49" t="s">
        <v>153</v>
      </c>
      <c r="L59" s="49">
        <v>36295465</v>
      </c>
      <c r="M59" s="49" t="s">
        <v>887</v>
      </c>
      <c r="N59" s="51">
        <v>44865</v>
      </c>
      <c r="O59" s="51">
        <v>44835</v>
      </c>
      <c r="P59" s="49" t="s">
        <v>888</v>
      </c>
    </row>
    <row r="60" spans="1:16">
      <c r="A60" s="46">
        <v>0</v>
      </c>
      <c r="B60" s="46">
        <v>967014.52</v>
      </c>
      <c r="C60" s="46">
        <v>-820.62786196240006</v>
      </c>
      <c r="D60" s="46">
        <f t="shared" si="0"/>
        <v>967835.14786196244</v>
      </c>
      <c r="E60" s="51">
        <v>45261</v>
      </c>
      <c r="F60" s="49" t="s">
        <v>80</v>
      </c>
      <c r="G60" s="49" t="s">
        <v>81</v>
      </c>
      <c r="H60" s="49" t="s">
        <v>884</v>
      </c>
      <c r="I60" s="49" t="s">
        <v>149</v>
      </c>
      <c r="J60" s="49">
        <v>135001</v>
      </c>
      <c r="K60" s="49" t="s">
        <v>153</v>
      </c>
      <c r="L60" s="49">
        <v>36295470</v>
      </c>
      <c r="M60" s="49" t="s">
        <v>889</v>
      </c>
      <c r="N60" s="51">
        <v>44865</v>
      </c>
      <c r="O60" s="51">
        <v>44835</v>
      </c>
      <c r="P60" s="49" t="s">
        <v>888</v>
      </c>
    </row>
    <row r="61" spans="1:16">
      <c r="A61" s="46">
        <v>0</v>
      </c>
      <c r="B61" s="46">
        <v>0</v>
      </c>
      <c r="C61" s="46">
        <v>0</v>
      </c>
      <c r="D61" s="46">
        <f t="shared" si="0"/>
        <v>0</v>
      </c>
      <c r="E61" s="51">
        <v>45261</v>
      </c>
      <c r="F61" s="49" t="s">
        <v>80</v>
      </c>
      <c r="G61" s="49" t="s">
        <v>81</v>
      </c>
      <c r="H61" s="49" t="s">
        <v>884</v>
      </c>
      <c r="I61" s="49" t="s">
        <v>149</v>
      </c>
      <c r="J61" s="49">
        <v>135002</v>
      </c>
      <c r="K61" s="49" t="s">
        <v>107</v>
      </c>
      <c r="L61" s="49">
        <v>36786067</v>
      </c>
      <c r="M61" s="49" t="s">
        <v>885</v>
      </c>
      <c r="N61" s="51">
        <v>44977</v>
      </c>
      <c r="O61" s="51">
        <v>44958</v>
      </c>
      <c r="P61" s="49" t="s">
        <v>886</v>
      </c>
    </row>
    <row r="62" spans="1:16">
      <c r="A62" s="46">
        <v>0</v>
      </c>
      <c r="B62" s="46">
        <v>0</v>
      </c>
      <c r="C62" s="46">
        <v>0</v>
      </c>
      <c r="D62" s="46">
        <f t="shared" si="0"/>
        <v>0</v>
      </c>
      <c r="E62" s="51">
        <v>45261</v>
      </c>
      <c r="F62" s="49" t="s">
        <v>80</v>
      </c>
      <c r="G62" s="49" t="s">
        <v>81</v>
      </c>
      <c r="H62" s="49" t="s">
        <v>884</v>
      </c>
      <c r="I62" s="49" t="s">
        <v>149</v>
      </c>
      <c r="J62" s="49">
        <v>135002</v>
      </c>
      <c r="K62" s="49" t="s">
        <v>107</v>
      </c>
      <c r="L62" s="49">
        <v>37616525</v>
      </c>
      <c r="M62" s="49" t="s">
        <v>890</v>
      </c>
      <c r="N62" s="51">
        <v>44978</v>
      </c>
      <c r="O62" s="51">
        <v>45108</v>
      </c>
      <c r="P62" s="49" t="s">
        <v>891</v>
      </c>
    </row>
    <row r="63" spans="1:16">
      <c r="A63" s="46">
        <v>0</v>
      </c>
      <c r="B63" s="46">
        <v>0</v>
      </c>
      <c r="C63" s="46">
        <v>0</v>
      </c>
      <c r="D63" s="46">
        <f t="shared" si="0"/>
        <v>0</v>
      </c>
      <c r="E63" s="51">
        <v>45261</v>
      </c>
      <c r="F63" s="49" t="s">
        <v>80</v>
      </c>
      <c r="G63" s="49" t="s">
        <v>81</v>
      </c>
      <c r="H63" s="49" t="s">
        <v>884</v>
      </c>
      <c r="I63" s="49" t="s">
        <v>149</v>
      </c>
      <c r="J63" s="49">
        <v>135002</v>
      </c>
      <c r="K63" s="49" t="s">
        <v>130</v>
      </c>
      <c r="L63" s="49">
        <v>37145717</v>
      </c>
      <c r="M63" s="49" t="s">
        <v>892</v>
      </c>
      <c r="N63" s="51">
        <v>44977</v>
      </c>
      <c r="O63" s="51">
        <v>44977</v>
      </c>
      <c r="P63" s="49" t="s">
        <v>886</v>
      </c>
    </row>
    <row r="64" spans="1:16">
      <c r="A64" s="46">
        <v>0</v>
      </c>
      <c r="B64" s="46">
        <v>962564.48</v>
      </c>
      <c r="C64" s="46">
        <v>-233.42188640000001</v>
      </c>
      <c r="D64" s="46">
        <f t="shared" si="0"/>
        <v>962797.90188639995</v>
      </c>
      <c r="E64" s="51">
        <v>45261</v>
      </c>
      <c r="F64" s="49" t="s">
        <v>80</v>
      </c>
      <c r="G64" s="49" t="s">
        <v>81</v>
      </c>
      <c r="H64" s="49" t="s">
        <v>884</v>
      </c>
      <c r="I64" s="49" t="s">
        <v>149</v>
      </c>
      <c r="J64" s="49">
        <v>135002</v>
      </c>
      <c r="K64" s="49" t="s">
        <v>159</v>
      </c>
      <c r="L64" s="49">
        <v>37655835</v>
      </c>
      <c r="M64" s="49" t="s">
        <v>893</v>
      </c>
      <c r="N64" s="51">
        <v>44978</v>
      </c>
      <c r="O64" s="51">
        <v>44958</v>
      </c>
      <c r="P64" s="49" t="s">
        <v>891</v>
      </c>
    </row>
    <row r="65" spans="1:16">
      <c r="A65" s="46">
        <v>0</v>
      </c>
      <c r="B65" s="46">
        <v>72519.040000000008</v>
      </c>
      <c r="C65" s="46">
        <v>-52.7597771712</v>
      </c>
      <c r="D65" s="46">
        <f t="shared" si="0"/>
        <v>72571.799777171211</v>
      </c>
      <c r="E65" s="51">
        <v>45261</v>
      </c>
      <c r="F65" s="49" t="s">
        <v>80</v>
      </c>
      <c r="G65" s="49" t="s">
        <v>81</v>
      </c>
      <c r="H65" s="49" t="s">
        <v>884</v>
      </c>
      <c r="I65" s="49" t="s">
        <v>149</v>
      </c>
      <c r="J65" s="49">
        <v>135002</v>
      </c>
      <c r="K65" s="49" t="s">
        <v>159</v>
      </c>
      <c r="L65" s="49">
        <v>36948569</v>
      </c>
      <c r="M65" s="49" t="s">
        <v>893</v>
      </c>
      <c r="N65" s="51">
        <v>44865</v>
      </c>
      <c r="O65" s="51">
        <v>44835</v>
      </c>
      <c r="P65" s="49" t="s">
        <v>888</v>
      </c>
    </row>
    <row r="66" spans="1:16">
      <c r="A66" s="46">
        <v>110</v>
      </c>
      <c r="B66" s="46">
        <v>16079.32</v>
      </c>
      <c r="C66" s="46">
        <v>94.5018618836</v>
      </c>
      <c r="D66" s="46">
        <f t="shared" si="0"/>
        <v>15984.818138116399</v>
      </c>
      <c r="E66" s="51">
        <v>45261</v>
      </c>
      <c r="F66" s="49" t="s">
        <v>80</v>
      </c>
      <c r="G66" s="49" t="s">
        <v>81</v>
      </c>
      <c r="H66" s="49" t="s">
        <v>884</v>
      </c>
      <c r="I66" s="49" t="s">
        <v>149</v>
      </c>
      <c r="J66" s="49">
        <v>135500</v>
      </c>
      <c r="K66" s="49" t="s">
        <v>103</v>
      </c>
      <c r="L66" s="49">
        <v>37655760</v>
      </c>
      <c r="M66" s="49" t="s">
        <v>894</v>
      </c>
      <c r="N66" s="51">
        <v>44978</v>
      </c>
      <c r="O66" s="51">
        <v>44927</v>
      </c>
      <c r="P66" s="49" t="s">
        <v>891</v>
      </c>
    </row>
    <row r="67" spans="1:16">
      <c r="A67" s="46">
        <v>40</v>
      </c>
      <c r="B67" s="46">
        <v>83372.28</v>
      </c>
      <c r="C67" s="46">
        <v>489.99806518439999</v>
      </c>
      <c r="D67" s="46">
        <f t="shared" ref="D67:D130" si="1">+B67-C67</f>
        <v>82882.281934815604</v>
      </c>
      <c r="E67" s="51">
        <v>45261</v>
      </c>
      <c r="F67" s="49" t="s">
        <v>80</v>
      </c>
      <c r="G67" s="49" t="s">
        <v>81</v>
      </c>
      <c r="H67" s="49" t="s">
        <v>884</v>
      </c>
      <c r="I67" s="49" t="s">
        <v>149</v>
      </c>
      <c r="J67" s="49">
        <v>135500</v>
      </c>
      <c r="K67" s="49" t="s">
        <v>151</v>
      </c>
      <c r="L67" s="49">
        <v>37655826</v>
      </c>
      <c r="M67" s="49" t="s">
        <v>895</v>
      </c>
      <c r="N67" s="51">
        <v>44978</v>
      </c>
      <c r="O67" s="51">
        <v>44927</v>
      </c>
      <c r="P67" s="49" t="s">
        <v>891</v>
      </c>
    </row>
    <row r="68" spans="1:16">
      <c r="A68" s="46">
        <v>0</v>
      </c>
      <c r="B68" s="46">
        <v>0</v>
      </c>
      <c r="C68" s="46">
        <v>0</v>
      </c>
      <c r="D68" s="46">
        <f t="shared" si="1"/>
        <v>0</v>
      </c>
      <c r="E68" s="51">
        <v>45261</v>
      </c>
      <c r="F68" s="49" t="s">
        <v>80</v>
      </c>
      <c r="G68" s="49" t="s">
        <v>81</v>
      </c>
      <c r="H68" s="49" t="s">
        <v>884</v>
      </c>
      <c r="I68" s="49" t="s">
        <v>149</v>
      </c>
      <c r="J68" s="49">
        <v>135500</v>
      </c>
      <c r="K68" s="49" t="s">
        <v>107</v>
      </c>
      <c r="L68" s="49">
        <v>36755307</v>
      </c>
      <c r="M68" s="49" t="s">
        <v>890</v>
      </c>
      <c r="N68" s="51">
        <v>44978</v>
      </c>
      <c r="O68" s="51">
        <v>44958</v>
      </c>
      <c r="P68" s="49" t="s">
        <v>891</v>
      </c>
    </row>
    <row r="69" spans="1:16">
      <c r="A69" s="46">
        <v>0</v>
      </c>
      <c r="B69" s="46">
        <v>0</v>
      </c>
      <c r="C69" s="46">
        <v>0</v>
      </c>
      <c r="D69" s="46">
        <f t="shared" si="1"/>
        <v>0</v>
      </c>
      <c r="E69" s="51">
        <v>45261</v>
      </c>
      <c r="F69" s="49" t="s">
        <v>80</v>
      </c>
      <c r="G69" s="49" t="s">
        <v>81</v>
      </c>
      <c r="H69" s="49" t="s">
        <v>884</v>
      </c>
      <c r="I69" s="49" t="s">
        <v>149</v>
      </c>
      <c r="J69" s="49">
        <v>135500</v>
      </c>
      <c r="K69" s="49" t="s">
        <v>107</v>
      </c>
      <c r="L69" s="49">
        <v>36933367</v>
      </c>
      <c r="M69" s="49" t="s">
        <v>890</v>
      </c>
      <c r="N69" s="51">
        <v>44978</v>
      </c>
      <c r="O69" s="51">
        <v>44986</v>
      </c>
      <c r="P69" s="49" t="s">
        <v>891</v>
      </c>
    </row>
    <row r="70" spans="1:16">
      <c r="A70" s="46">
        <v>246</v>
      </c>
      <c r="B70" s="46">
        <v>19037.900000000001</v>
      </c>
      <c r="C70" s="46">
        <v>111.89011701699999</v>
      </c>
      <c r="D70" s="46">
        <f t="shared" si="1"/>
        <v>18926.009882983002</v>
      </c>
      <c r="E70" s="51">
        <v>45261</v>
      </c>
      <c r="F70" s="49" t="s">
        <v>80</v>
      </c>
      <c r="G70" s="49" t="s">
        <v>81</v>
      </c>
      <c r="H70" s="49" t="s">
        <v>884</v>
      </c>
      <c r="I70" s="49" t="s">
        <v>149</v>
      </c>
      <c r="J70" s="49">
        <v>135500</v>
      </c>
      <c r="K70" s="49" t="s">
        <v>108</v>
      </c>
      <c r="L70" s="49">
        <v>37655781</v>
      </c>
      <c r="M70" s="49" t="s">
        <v>896</v>
      </c>
      <c r="N70" s="51">
        <v>44978</v>
      </c>
      <c r="O70" s="51">
        <v>44927</v>
      </c>
      <c r="P70" s="49" t="s">
        <v>891</v>
      </c>
    </row>
    <row r="71" spans="1:16">
      <c r="A71" s="46">
        <v>166</v>
      </c>
      <c r="B71" s="46">
        <v>16365600.58</v>
      </c>
      <c r="C71" s="46">
        <v>96184.398696793403</v>
      </c>
      <c r="D71" s="46">
        <f t="shared" si="1"/>
        <v>16269416.181303207</v>
      </c>
      <c r="E71" s="51">
        <v>45261</v>
      </c>
      <c r="F71" s="49" t="s">
        <v>80</v>
      </c>
      <c r="G71" s="49" t="s">
        <v>81</v>
      </c>
      <c r="H71" s="49" t="s">
        <v>884</v>
      </c>
      <c r="I71" s="49" t="s">
        <v>149</v>
      </c>
      <c r="J71" s="49">
        <v>135500</v>
      </c>
      <c r="K71" s="49" t="s">
        <v>154</v>
      </c>
      <c r="L71" s="49">
        <v>37655817</v>
      </c>
      <c r="M71" s="49" t="s">
        <v>897</v>
      </c>
      <c r="N71" s="51">
        <v>44978</v>
      </c>
      <c r="O71" s="51">
        <v>44927</v>
      </c>
      <c r="P71" s="49" t="s">
        <v>891</v>
      </c>
    </row>
    <row r="72" spans="1:16">
      <c r="A72" s="46">
        <v>2</v>
      </c>
      <c r="B72" s="46">
        <v>14867.34</v>
      </c>
      <c r="C72" s="46">
        <v>87.378776668200004</v>
      </c>
      <c r="D72" s="46">
        <f t="shared" si="1"/>
        <v>14779.9612233318</v>
      </c>
      <c r="E72" s="51">
        <v>45261</v>
      </c>
      <c r="F72" s="49" t="s">
        <v>80</v>
      </c>
      <c r="G72" s="49" t="s">
        <v>81</v>
      </c>
      <c r="H72" s="49" t="s">
        <v>884</v>
      </c>
      <c r="I72" s="49" t="s">
        <v>149</v>
      </c>
      <c r="J72" s="49">
        <v>135500</v>
      </c>
      <c r="K72" s="49" t="s">
        <v>155</v>
      </c>
      <c r="L72" s="49">
        <v>37655787</v>
      </c>
      <c r="M72" s="49" t="s">
        <v>898</v>
      </c>
      <c r="N72" s="51">
        <v>44978</v>
      </c>
      <c r="O72" s="51">
        <v>44927</v>
      </c>
      <c r="P72" s="49" t="s">
        <v>891</v>
      </c>
    </row>
    <row r="73" spans="1:16">
      <c r="A73" s="46">
        <v>4</v>
      </c>
      <c r="B73" s="46">
        <v>26715.33</v>
      </c>
      <c r="C73" s="46">
        <v>157.0121389359</v>
      </c>
      <c r="D73" s="46">
        <f t="shared" si="1"/>
        <v>26558.317861064101</v>
      </c>
      <c r="E73" s="51">
        <v>45261</v>
      </c>
      <c r="F73" s="49" t="s">
        <v>80</v>
      </c>
      <c r="G73" s="49" t="s">
        <v>81</v>
      </c>
      <c r="H73" s="49" t="s">
        <v>884</v>
      </c>
      <c r="I73" s="49" t="s">
        <v>149</v>
      </c>
      <c r="J73" s="49">
        <v>135500</v>
      </c>
      <c r="K73" s="49" t="s">
        <v>156</v>
      </c>
      <c r="L73" s="49">
        <v>37655790</v>
      </c>
      <c r="M73" s="49" t="s">
        <v>899</v>
      </c>
      <c r="N73" s="51">
        <v>44978</v>
      </c>
      <c r="O73" s="51">
        <v>44927</v>
      </c>
      <c r="P73" s="49" t="s">
        <v>891</v>
      </c>
    </row>
    <row r="74" spans="1:16">
      <c r="A74" s="46">
        <v>13</v>
      </c>
      <c r="B74" s="46">
        <v>108835.78</v>
      </c>
      <c r="C74" s="46">
        <v>639.65291128939998</v>
      </c>
      <c r="D74" s="46">
        <f t="shared" si="1"/>
        <v>108196.12708871059</v>
      </c>
      <c r="E74" s="51">
        <v>45261</v>
      </c>
      <c r="F74" s="49" t="s">
        <v>80</v>
      </c>
      <c r="G74" s="49" t="s">
        <v>81</v>
      </c>
      <c r="H74" s="49" t="s">
        <v>884</v>
      </c>
      <c r="I74" s="49" t="s">
        <v>149</v>
      </c>
      <c r="J74" s="49">
        <v>135500</v>
      </c>
      <c r="K74" s="49" t="s">
        <v>157</v>
      </c>
      <c r="L74" s="49">
        <v>37655793</v>
      </c>
      <c r="M74" s="49" t="s">
        <v>900</v>
      </c>
      <c r="N74" s="51">
        <v>44978</v>
      </c>
      <c r="O74" s="51">
        <v>44927</v>
      </c>
      <c r="P74" s="49" t="s">
        <v>891</v>
      </c>
    </row>
    <row r="75" spans="1:16">
      <c r="A75" s="46">
        <v>118</v>
      </c>
      <c r="B75" s="46">
        <v>1621146.27</v>
      </c>
      <c r="C75" s="46">
        <v>9527.8494924321003</v>
      </c>
      <c r="D75" s="46">
        <f t="shared" si="1"/>
        <v>1611618.4205075679</v>
      </c>
      <c r="E75" s="51">
        <v>45261</v>
      </c>
      <c r="F75" s="49" t="s">
        <v>80</v>
      </c>
      <c r="G75" s="49" t="s">
        <v>81</v>
      </c>
      <c r="H75" s="49" t="s">
        <v>884</v>
      </c>
      <c r="I75" s="49" t="s">
        <v>149</v>
      </c>
      <c r="J75" s="49">
        <v>135500</v>
      </c>
      <c r="K75" s="49" t="s">
        <v>158</v>
      </c>
      <c r="L75" s="49">
        <v>37655796</v>
      </c>
      <c r="M75" s="49" t="s">
        <v>901</v>
      </c>
      <c r="N75" s="51">
        <v>44978</v>
      </c>
      <c r="O75" s="51">
        <v>44927</v>
      </c>
      <c r="P75" s="49" t="s">
        <v>891</v>
      </c>
    </row>
    <row r="76" spans="1:16">
      <c r="A76" s="46">
        <v>306800</v>
      </c>
      <c r="B76" s="46">
        <v>1031783.18</v>
      </c>
      <c r="C76" s="46">
        <v>7538.5484015293996</v>
      </c>
      <c r="D76" s="46">
        <f t="shared" si="1"/>
        <v>1024244.6315984706</v>
      </c>
      <c r="E76" s="51">
        <v>45261</v>
      </c>
      <c r="F76" s="49" t="s">
        <v>80</v>
      </c>
      <c r="G76" s="49" t="s">
        <v>81</v>
      </c>
      <c r="H76" s="49" t="s">
        <v>884</v>
      </c>
      <c r="I76" s="49" t="s">
        <v>149</v>
      </c>
      <c r="J76" s="49">
        <v>135600</v>
      </c>
      <c r="K76" s="49" t="s">
        <v>150</v>
      </c>
      <c r="L76" s="49">
        <v>37655829</v>
      </c>
      <c r="M76" s="49" t="s">
        <v>902</v>
      </c>
      <c r="N76" s="51">
        <v>44978</v>
      </c>
      <c r="O76" s="51">
        <v>44927</v>
      </c>
      <c r="P76" s="49" t="s">
        <v>891</v>
      </c>
    </row>
    <row r="77" spans="1:16">
      <c r="A77" s="46">
        <v>0</v>
      </c>
      <c r="B77" s="46">
        <v>0</v>
      </c>
      <c r="C77" s="46">
        <v>0</v>
      </c>
      <c r="D77" s="46">
        <f t="shared" si="1"/>
        <v>0</v>
      </c>
      <c r="E77" s="51">
        <v>45261</v>
      </c>
      <c r="F77" s="49" t="s">
        <v>80</v>
      </c>
      <c r="G77" s="49" t="s">
        <v>81</v>
      </c>
      <c r="H77" s="49" t="s">
        <v>884</v>
      </c>
      <c r="I77" s="49" t="s">
        <v>149</v>
      </c>
      <c r="J77" s="49">
        <v>135600</v>
      </c>
      <c r="K77" s="49" t="s">
        <v>107</v>
      </c>
      <c r="L77" s="49">
        <v>36933370</v>
      </c>
      <c r="M77" s="49" t="s">
        <v>890</v>
      </c>
      <c r="N77" s="51">
        <v>44978</v>
      </c>
      <c r="O77" s="51">
        <v>44986</v>
      </c>
      <c r="P77" s="49" t="s">
        <v>891</v>
      </c>
    </row>
    <row r="78" spans="1:16">
      <c r="A78" s="46">
        <v>0</v>
      </c>
      <c r="B78" s="46">
        <v>0</v>
      </c>
      <c r="C78" s="46">
        <v>0</v>
      </c>
      <c r="D78" s="46">
        <f t="shared" si="1"/>
        <v>0</v>
      </c>
      <c r="E78" s="51">
        <v>45261</v>
      </c>
      <c r="F78" s="49" t="s">
        <v>80</v>
      </c>
      <c r="G78" s="49" t="s">
        <v>81</v>
      </c>
      <c r="H78" s="49" t="s">
        <v>884</v>
      </c>
      <c r="I78" s="49" t="s">
        <v>149</v>
      </c>
      <c r="J78" s="49">
        <v>135600</v>
      </c>
      <c r="K78" s="49" t="s">
        <v>107</v>
      </c>
      <c r="L78" s="49">
        <v>36755310</v>
      </c>
      <c r="M78" s="49" t="s">
        <v>890</v>
      </c>
      <c r="N78" s="51">
        <v>44978</v>
      </c>
      <c r="O78" s="51">
        <v>44958</v>
      </c>
      <c r="P78" s="49" t="s">
        <v>891</v>
      </c>
    </row>
    <row r="79" spans="1:16">
      <c r="A79" s="46">
        <v>98800</v>
      </c>
      <c r="B79" s="46">
        <v>484079.32</v>
      </c>
      <c r="C79" s="46">
        <v>3536.8432580956</v>
      </c>
      <c r="D79" s="46">
        <f t="shared" si="1"/>
        <v>480542.47674190439</v>
      </c>
      <c r="E79" s="51">
        <v>45261</v>
      </c>
      <c r="F79" s="49" t="s">
        <v>80</v>
      </c>
      <c r="G79" s="49" t="s">
        <v>81</v>
      </c>
      <c r="H79" s="49" t="s">
        <v>884</v>
      </c>
      <c r="I79" s="49" t="s">
        <v>149</v>
      </c>
      <c r="J79" s="49">
        <v>135600</v>
      </c>
      <c r="K79" s="49" t="s">
        <v>152</v>
      </c>
      <c r="L79" s="49">
        <v>37655778</v>
      </c>
      <c r="M79" s="49" t="s">
        <v>903</v>
      </c>
      <c r="N79" s="51">
        <v>44978</v>
      </c>
      <c r="O79" s="51">
        <v>44927</v>
      </c>
      <c r="P79" s="49" t="s">
        <v>891</v>
      </c>
    </row>
    <row r="80" spans="1:16">
      <c r="A80" s="46">
        <v>155</v>
      </c>
      <c r="B80" s="46">
        <v>80039.22</v>
      </c>
      <c r="C80" s="46">
        <v>584.79295426260001</v>
      </c>
      <c r="D80" s="46">
        <f t="shared" si="1"/>
        <v>79454.427045737408</v>
      </c>
      <c r="E80" s="51">
        <v>45261</v>
      </c>
      <c r="F80" s="49" t="s">
        <v>80</v>
      </c>
      <c r="G80" s="49" t="s">
        <v>81</v>
      </c>
      <c r="H80" s="49" t="s">
        <v>884</v>
      </c>
      <c r="I80" s="49" t="s">
        <v>149</v>
      </c>
      <c r="J80" s="49">
        <v>135600</v>
      </c>
      <c r="K80" s="49" t="s">
        <v>121</v>
      </c>
      <c r="L80" s="49">
        <v>37655823</v>
      </c>
      <c r="M80" s="49" t="s">
        <v>904</v>
      </c>
      <c r="N80" s="51">
        <v>44978</v>
      </c>
      <c r="O80" s="51">
        <v>44927</v>
      </c>
      <c r="P80" s="49" t="s">
        <v>891</v>
      </c>
    </row>
    <row r="81" spans="1:16">
      <c r="A81" s="46">
        <v>52000</v>
      </c>
      <c r="B81" s="46">
        <v>119192.72</v>
      </c>
      <c r="C81" s="46">
        <v>870.86134591760003</v>
      </c>
      <c r="D81" s="46">
        <f t="shared" si="1"/>
        <v>118321.8586540824</v>
      </c>
      <c r="E81" s="51">
        <v>45261</v>
      </c>
      <c r="F81" s="49" t="s">
        <v>80</v>
      </c>
      <c r="G81" s="49" t="s">
        <v>81</v>
      </c>
      <c r="H81" s="49" t="s">
        <v>884</v>
      </c>
      <c r="I81" s="49" t="s">
        <v>149</v>
      </c>
      <c r="J81" s="49">
        <v>135600</v>
      </c>
      <c r="K81" s="49" t="s">
        <v>122</v>
      </c>
      <c r="L81" s="49">
        <v>37655775</v>
      </c>
      <c r="M81" s="49" t="s">
        <v>905</v>
      </c>
      <c r="N81" s="51">
        <v>44978</v>
      </c>
      <c r="O81" s="51">
        <v>44927</v>
      </c>
      <c r="P81" s="49" t="s">
        <v>891</v>
      </c>
    </row>
    <row r="82" spans="1:16">
      <c r="A82" s="46">
        <v>110</v>
      </c>
      <c r="B82" s="46">
        <v>22261.7</v>
      </c>
      <c r="C82" s="46">
        <v>162.65132656100002</v>
      </c>
      <c r="D82" s="46">
        <f t="shared" si="1"/>
        <v>22099.048673439</v>
      </c>
      <c r="E82" s="51">
        <v>45261</v>
      </c>
      <c r="F82" s="49" t="s">
        <v>80</v>
      </c>
      <c r="G82" s="49" t="s">
        <v>81</v>
      </c>
      <c r="H82" s="49" t="s">
        <v>884</v>
      </c>
      <c r="I82" s="49" t="s">
        <v>149</v>
      </c>
      <c r="J82" s="49">
        <v>135600</v>
      </c>
      <c r="K82" s="49" t="s">
        <v>115</v>
      </c>
      <c r="L82" s="49">
        <v>37655784</v>
      </c>
      <c r="M82" s="49" t="s">
        <v>906</v>
      </c>
      <c r="N82" s="51">
        <v>44978</v>
      </c>
      <c r="O82" s="51">
        <v>44927</v>
      </c>
      <c r="P82" s="49" t="s">
        <v>891</v>
      </c>
    </row>
    <row r="83" spans="1:16">
      <c r="A83" s="46">
        <v>0</v>
      </c>
      <c r="B83" s="46">
        <v>0</v>
      </c>
      <c r="C83" s="46">
        <v>0</v>
      </c>
      <c r="D83" s="46">
        <f t="shared" si="1"/>
        <v>0</v>
      </c>
      <c r="E83" s="51">
        <v>45261</v>
      </c>
      <c r="F83" s="49" t="s">
        <v>80</v>
      </c>
      <c r="G83" s="49" t="s">
        <v>81</v>
      </c>
      <c r="H83" s="49" t="s">
        <v>884</v>
      </c>
      <c r="I83" s="49" t="s">
        <v>160</v>
      </c>
      <c r="J83" s="49">
        <v>135500</v>
      </c>
      <c r="K83" s="49" t="s">
        <v>161</v>
      </c>
      <c r="L83" s="49">
        <v>34777916</v>
      </c>
      <c r="M83" s="49" t="s">
        <v>827</v>
      </c>
      <c r="N83" s="51">
        <v>44428</v>
      </c>
      <c r="O83" s="51">
        <v>44428</v>
      </c>
      <c r="P83" s="49" t="s">
        <v>907</v>
      </c>
    </row>
    <row r="84" spans="1:16">
      <c r="A84" s="46">
        <v>3</v>
      </c>
      <c r="B84" s="46">
        <v>185.04</v>
      </c>
      <c r="C84" s="46">
        <v>131.5905409584</v>
      </c>
      <c r="D84" s="46">
        <f t="shared" si="1"/>
        <v>53.449459041599994</v>
      </c>
      <c r="E84" s="51">
        <v>45261</v>
      </c>
      <c r="F84" s="49" t="s">
        <v>80</v>
      </c>
      <c r="G84" s="49" t="s">
        <v>81</v>
      </c>
      <c r="H84" s="49" t="s">
        <v>884</v>
      </c>
      <c r="I84" s="49" t="s">
        <v>160</v>
      </c>
      <c r="J84" s="49">
        <v>135500</v>
      </c>
      <c r="K84" s="49" t="s">
        <v>106</v>
      </c>
      <c r="L84" s="49">
        <v>21747817</v>
      </c>
      <c r="M84" s="49" t="s">
        <v>908</v>
      </c>
      <c r="N84" s="51">
        <v>23193</v>
      </c>
      <c r="O84" s="51">
        <v>23193</v>
      </c>
      <c r="P84" s="49" t="s">
        <v>909</v>
      </c>
    </row>
    <row r="85" spans="1:16">
      <c r="A85" s="46">
        <v>11</v>
      </c>
      <c r="B85" s="46">
        <v>705.27</v>
      </c>
      <c r="C85" s="46">
        <v>542.99996206950004</v>
      </c>
      <c r="D85" s="46">
        <f t="shared" si="1"/>
        <v>162.27003793049994</v>
      </c>
      <c r="E85" s="51">
        <v>45261</v>
      </c>
      <c r="F85" s="49" t="s">
        <v>80</v>
      </c>
      <c r="G85" s="49" t="s">
        <v>81</v>
      </c>
      <c r="H85" s="49" t="s">
        <v>884</v>
      </c>
      <c r="I85" s="49" t="s">
        <v>160</v>
      </c>
      <c r="J85" s="49">
        <v>135500</v>
      </c>
      <c r="K85" s="49" t="s">
        <v>106</v>
      </c>
      <c r="L85" s="49">
        <v>21747761</v>
      </c>
      <c r="M85" s="49" t="s">
        <v>908</v>
      </c>
      <c r="N85" s="51">
        <v>21367</v>
      </c>
      <c r="O85" s="51">
        <v>21367</v>
      </c>
      <c r="P85" s="49" t="s">
        <v>909</v>
      </c>
    </row>
    <row r="86" spans="1:16">
      <c r="A86" s="46">
        <v>5</v>
      </c>
      <c r="B86" s="46">
        <v>357.75</v>
      </c>
      <c r="C86" s="46">
        <v>275.43811083750001</v>
      </c>
      <c r="D86" s="46">
        <f t="shared" si="1"/>
        <v>82.311889162499995</v>
      </c>
      <c r="E86" s="51">
        <v>45261</v>
      </c>
      <c r="F86" s="49" t="s">
        <v>80</v>
      </c>
      <c r="G86" s="49" t="s">
        <v>81</v>
      </c>
      <c r="H86" s="49" t="s">
        <v>884</v>
      </c>
      <c r="I86" s="49" t="s">
        <v>160</v>
      </c>
      <c r="J86" s="49">
        <v>135500</v>
      </c>
      <c r="K86" s="49" t="s">
        <v>106</v>
      </c>
      <c r="L86" s="49">
        <v>21747747</v>
      </c>
      <c r="M86" s="49" t="s">
        <v>908</v>
      </c>
      <c r="N86" s="51">
        <v>21367</v>
      </c>
      <c r="O86" s="51">
        <v>21367</v>
      </c>
      <c r="P86" s="49" t="s">
        <v>909</v>
      </c>
    </row>
    <row r="87" spans="1:16">
      <c r="A87" s="46">
        <v>299</v>
      </c>
      <c r="B87" s="46">
        <v>17241.68</v>
      </c>
      <c r="C87" s="46">
        <v>13274.677195988001</v>
      </c>
      <c r="D87" s="46">
        <f t="shared" si="1"/>
        <v>3967.0028040119996</v>
      </c>
      <c r="E87" s="51">
        <v>45261</v>
      </c>
      <c r="F87" s="49" t="s">
        <v>80</v>
      </c>
      <c r="G87" s="49" t="s">
        <v>81</v>
      </c>
      <c r="H87" s="49" t="s">
        <v>884</v>
      </c>
      <c r="I87" s="49" t="s">
        <v>160</v>
      </c>
      <c r="J87" s="49">
        <v>135500</v>
      </c>
      <c r="K87" s="49" t="s">
        <v>106</v>
      </c>
      <c r="L87" s="49">
        <v>21747803</v>
      </c>
      <c r="M87" s="49" t="s">
        <v>908</v>
      </c>
      <c r="N87" s="51">
        <v>21367</v>
      </c>
      <c r="O87" s="51">
        <v>21367</v>
      </c>
      <c r="P87" s="49" t="s">
        <v>909</v>
      </c>
    </row>
    <row r="88" spans="1:16">
      <c r="A88" s="46">
        <v>1</v>
      </c>
      <c r="B88" s="46">
        <v>22118.850000000002</v>
      </c>
      <c r="C88" s="46">
        <v>389.99314873349999</v>
      </c>
      <c r="D88" s="46">
        <f t="shared" si="1"/>
        <v>21728.856851266501</v>
      </c>
      <c r="E88" s="51">
        <v>45261</v>
      </c>
      <c r="F88" s="49" t="s">
        <v>80</v>
      </c>
      <c r="G88" s="49" t="s">
        <v>81</v>
      </c>
      <c r="H88" s="49" t="s">
        <v>884</v>
      </c>
      <c r="I88" s="49" t="s">
        <v>160</v>
      </c>
      <c r="J88" s="49">
        <v>135500</v>
      </c>
      <c r="K88" s="49" t="s">
        <v>151</v>
      </c>
      <c r="L88" s="49">
        <v>37069368</v>
      </c>
      <c r="M88" s="49" t="s">
        <v>895</v>
      </c>
      <c r="N88" s="51">
        <v>44880</v>
      </c>
      <c r="O88" s="51">
        <v>44562</v>
      </c>
      <c r="P88" s="49" t="s">
        <v>910</v>
      </c>
    </row>
    <row r="89" spans="1:16">
      <c r="A89" s="46">
        <v>0</v>
      </c>
      <c r="B89" s="46">
        <v>0</v>
      </c>
      <c r="C89" s="46">
        <v>0</v>
      </c>
      <c r="D89" s="46">
        <f t="shared" si="1"/>
        <v>0</v>
      </c>
      <c r="E89" s="51">
        <v>45261</v>
      </c>
      <c r="F89" s="49" t="s">
        <v>80</v>
      </c>
      <c r="G89" s="49" t="s">
        <v>81</v>
      </c>
      <c r="H89" s="49" t="s">
        <v>884</v>
      </c>
      <c r="I89" s="49" t="s">
        <v>160</v>
      </c>
      <c r="J89" s="49">
        <v>135500</v>
      </c>
      <c r="K89" s="49" t="s">
        <v>107</v>
      </c>
      <c r="L89" s="49">
        <v>36460860</v>
      </c>
      <c r="M89" s="49" t="s">
        <v>911</v>
      </c>
      <c r="N89" s="51">
        <v>44880</v>
      </c>
      <c r="O89" s="51">
        <v>44896</v>
      </c>
      <c r="P89" s="49" t="s">
        <v>910</v>
      </c>
    </row>
    <row r="90" spans="1:16">
      <c r="A90" s="46">
        <v>2</v>
      </c>
      <c r="B90" s="46">
        <v>0</v>
      </c>
      <c r="C90" s="46">
        <v>0</v>
      </c>
      <c r="D90" s="46">
        <f t="shared" si="1"/>
        <v>0</v>
      </c>
      <c r="E90" s="51">
        <v>45261</v>
      </c>
      <c r="F90" s="49" t="s">
        <v>80</v>
      </c>
      <c r="G90" s="49" t="s">
        <v>81</v>
      </c>
      <c r="H90" s="49" t="s">
        <v>884</v>
      </c>
      <c r="I90" s="49" t="s">
        <v>160</v>
      </c>
      <c r="J90" s="49">
        <v>135500</v>
      </c>
      <c r="K90" s="49" t="s">
        <v>107</v>
      </c>
      <c r="L90" s="49">
        <v>33608861</v>
      </c>
      <c r="M90" s="49" t="s">
        <v>912</v>
      </c>
      <c r="N90" s="51">
        <v>44428</v>
      </c>
      <c r="O90" s="51">
        <v>44409</v>
      </c>
      <c r="P90" s="49" t="s">
        <v>907</v>
      </c>
    </row>
    <row r="91" spans="1:16">
      <c r="A91" s="46">
        <v>6</v>
      </c>
      <c r="B91" s="46">
        <v>135064.46</v>
      </c>
      <c r="C91" s="46">
        <v>34133.642954039802</v>
      </c>
      <c r="D91" s="46">
        <f t="shared" si="1"/>
        <v>100930.8170459602</v>
      </c>
      <c r="E91" s="51">
        <v>45261</v>
      </c>
      <c r="F91" s="49" t="s">
        <v>80</v>
      </c>
      <c r="G91" s="49" t="s">
        <v>81</v>
      </c>
      <c r="H91" s="49" t="s">
        <v>884</v>
      </c>
      <c r="I91" s="49" t="s">
        <v>160</v>
      </c>
      <c r="J91" s="49">
        <v>135500</v>
      </c>
      <c r="K91" s="49" t="s">
        <v>131</v>
      </c>
      <c r="L91" s="49">
        <v>21747845</v>
      </c>
      <c r="M91" s="49" t="s">
        <v>913</v>
      </c>
      <c r="N91" s="51">
        <v>37433</v>
      </c>
      <c r="O91" s="51">
        <v>37257</v>
      </c>
      <c r="P91" s="49" t="s">
        <v>909</v>
      </c>
    </row>
    <row r="92" spans="1:16">
      <c r="A92" s="46">
        <v>283</v>
      </c>
      <c r="B92" s="46">
        <v>151957.79</v>
      </c>
      <c r="C92" s="46">
        <v>116995.01496755151</v>
      </c>
      <c r="D92" s="46">
        <f t="shared" si="1"/>
        <v>34962.775032448495</v>
      </c>
      <c r="E92" s="51">
        <v>45261</v>
      </c>
      <c r="F92" s="49" t="s">
        <v>80</v>
      </c>
      <c r="G92" s="49" t="s">
        <v>81</v>
      </c>
      <c r="H92" s="49" t="s">
        <v>884</v>
      </c>
      <c r="I92" s="49" t="s">
        <v>160</v>
      </c>
      <c r="J92" s="49">
        <v>135500</v>
      </c>
      <c r="K92" s="49" t="s">
        <v>157</v>
      </c>
      <c r="L92" s="49">
        <v>21747789</v>
      </c>
      <c r="M92" s="49" t="s">
        <v>900</v>
      </c>
      <c r="N92" s="51">
        <v>21367</v>
      </c>
      <c r="O92" s="51">
        <v>21367</v>
      </c>
      <c r="P92" s="49" t="s">
        <v>909</v>
      </c>
    </row>
    <row r="93" spans="1:16">
      <c r="A93" s="46">
        <v>6</v>
      </c>
      <c r="B93" s="46">
        <v>3863.7000000000003</v>
      </c>
      <c r="C93" s="46">
        <v>2974.7315970449999</v>
      </c>
      <c r="D93" s="46">
        <f t="shared" si="1"/>
        <v>888.96840295500033</v>
      </c>
      <c r="E93" s="51">
        <v>45261</v>
      </c>
      <c r="F93" s="49" t="s">
        <v>80</v>
      </c>
      <c r="G93" s="49" t="s">
        <v>81</v>
      </c>
      <c r="H93" s="49" t="s">
        <v>884</v>
      </c>
      <c r="I93" s="49" t="s">
        <v>160</v>
      </c>
      <c r="J93" s="49">
        <v>135500</v>
      </c>
      <c r="K93" s="49" t="s">
        <v>109</v>
      </c>
      <c r="L93" s="49">
        <v>21747775</v>
      </c>
      <c r="M93" s="49" t="s">
        <v>914</v>
      </c>
      <c r="N93" s="51">
        <v>21367</v>
      </c>
      <c r="O93" s="51">
        <v>21367</v>
      </c>
      <c r="P93" s="49" t="s">
        <v>909</v>
      </c>
    </row>
    <row r="94" spans="1:16">
      <c r="A94" s="46">
        <v>1</v>
      </c>
      <c r="B94" s="46">
        <v>296.78000000000003</v>
      </c>
      <c r="C94" s="46">
        <v>211.05404639880001</v>
      </c>
      <c r="D94" s="46">
        <f t="shared" si="1"/>
        <v>85.725953601200018</v>
      </c>
      <c r="E94" s="51">
        <v>45261</v>
      </c>
      <c r="F94" s="49" t="s">
        <v>80</v>
      </c>
      <c r="G94" s="49" t="s">
        <v>81</v>
      </c>
      <c r="H94" s="49" t="s">
        <v>884</v>
      </c>
      <c r="I94" s="49" t="s">
        <v>160</v>
      </c>
      <c r="J94" s="49">
        <v>135500</v>
      </c>
      <c r="K94" s="49" t="s">
        <v>109</v>
      </c>
      <c r="L94" s="49">
        <v>21747824</v>
      </c>
      <c r="M94" s="49" t="s">
        <v>914</v>
      </c>
      <c r="N94" s="51">
        <v>23193</v>
      </c>
      <c r="O94" s="51">
        <v>23193</v>
      </c>
      <c r="P94" s="49" t="s">
        <v>909</v>
      </c>
    </row>
    <row r="95" spans="1:16">
      <c r="A95" s="46">
        <v>11</v>
      </c>
      <c r="B95" s="46">
        <v>6347.41</v>
      </c>
      <c r="C95" s="46">
        <v>4886.9842602685003</v>
      </c>
      <c r="D95" s="46">
        <f t="shared" si="1"/>
        <v>1460.4257397314996</v>
      </c>
      <c r="E95" s="51">
        <v>45261</v>
      </c>
      <c r="F95" s="49" t="s">
        <v>80</v>
      </c>
      <c r="G95" s="49" t="s">
        <v>81</v>
      </c>
      <c r="H95" s="49" t="s">
        <v>884</v>
      </c>
      <c r="I95" s="49" t="s">
        <v>160</v>
      </c>
      <c r="J95" s="49">
        <v>135500</v>
      </c>
      <c r="K95" s="49" t="s">
        <v>109</v>
      </c>
      <c r="L95" s="49">
        <v>21747782</v>
      </c>
      <c r="M95" s="49" t="s">
        <v>914</v>
      </c>
      <c r="N95" s="51">
        <v>21367</v>
      </c>
      <c r="O95" s="51">
        <v>21367</v>
      </c>
      <c r="P95" s="49" t="s">
        <v>909</v>
      </c>
    </row>
    <row r="96" spans="1:16">
      <c r="A96" s="46">
        <v>3</v>
      </c>
      <c r="B96" s="46">
        <v>1678.44</v>
      </c>
      <c r="C96" s="46">
        <v>1193.6166643224001</v>
      </c>
      <c r="D96" s="46">
        <f t="shared" si="1"/>
        <v>484.82333567759997</v>
      </c>
      <c r="E96" s="51">
        <v>45261</v>
      </c>
      <c r="F96" s="49" t="s">
        <v>80</v>
      </c>
      <c r="G96" s="49" t="s">
        <v>81</v>
      </c>
      <c r="H96" s="49" t="s">
        <v>884</v>
      </c>
      <c r="I96" s="49" t="s">
        <v>160</v>
      </c>
      <c r="J96" s="49">
        <v>135500</v>
      </c>
      <c r="K96" s="49" t="s">
        <v>109</v>
      </c>
      <c r="L96" s="49">
        <v>21747810</v>
      </c>
      <c r="M96" s="49" t="s">
        <v>914</v>
      </c>
      <c r="N96" s="51">
        <v>23193</v>
      </c>
      <c r="O96" s="51">
        <v>23193</v>
      </c>
      <c r="P96" s="49" t="s">
        <v>909</v>
      </c>
    </row>
    <row r="97" spans="1:16">
      <c r="A97" s="46">
        <v>2</v>
      </c>
      <c r="B97" s="46">
        <v>15046.720000000001</v>
      </c>
      <c r="C97" s="46">
        <v>5217.5532300320001</v>
      </c>
      <c r="D97" s="46">
        <f t="shared" si="1"/>
        <v>9829.1667699680002</v>
      </c>
      <c r="E97" s="51">
        <v>45261</v>
      </c>
      <c r="F97" s="49" t="s">
        <v>80</v>
      </c>
      <c r="G97" s="49" t="s">
        <v>81</v>
      </c>
      <c r="H97" s="49" t="s">
        <v>884</v>
      </c>
      <c r="I97" s="49" t="s">
        <v>160</v>
      </c>
      <c r="J97" s="49">
        <v>135500</v>
      </c>
      <c r="K97" s="49" t="s">
        <v>109</v>
      </c>
      <c r="L97" s="49">
        <v>21747838</v>
      </c>
      <c r="M97" s="49" t="s">
        <v>914</v>
      </c>
      <c r="N97" s="51">
        <v>34516</v>
      </c>
      <c r="O97" s="51">
        <v>34516</v>
      </c>
      <c r="P97" s="49" t="s">
        <v>909</v>
      </c>
    </row>
    <row r="98" spans="1:16">
      <c r="A98" s="46">
        <v>2</v>
      </c>
      <c r="B98" s="46">
        <v>7653.1500000000005</v>
      </c>
      <c r="C98" s="46">
        <v>2653.7821865775004</v>
      </c>
      <c r="D98" s="46">
        <f t="shared" si="1"/>
        <v>4999.3678134225001</v>
      </c>
      <c r="E98" s="51">
        <v>45261</v>
      </c>
      <c r="F98" s="49" t="s">
        <v>80</v>
      </c>
      <c r="G98" s="49" t="s">
        <v>81</v>
      </c>
      <c r="H98" s="49" t="s">
        <v>884</v>
      </c>
      <c r="I98" s="49" t="s">
        <v>160</v>
      </c>
      <c r="J98" s="49">
        <v>135500</v>
      </c>
      <c r="K98" s="49" t="s">
        <v>109</v>
      </c>
      <c r="L98" s="49">
        <v>21747831</v>
      </c>
      <c r="M98" s="49" t="s">
        <v>914</v>
      </c>
      <c r="N98" s="51">
        <v>34516</v>
      </c>
      <c r="O98" s="51">
        <v>34516</v>
      </c>
      <c r="P98" s="49" t="s">
        <v>909</v>
      </c>
    </row>
    <row r="99" spans="1:16">
      <c r="A99" s="46">
        <v>32</v>
      </c>
      <c r="B99" s="46">
        <v>17077.510000000002</v>
      </c>
      <c r="C99" s="46">
        <v>13148.2797825535</v>
      </c>
      <c r="D99" s="46">
        <f t="shared" si="1"/>
        <v>3929.2302174465021</v>
      </c>
      <c r="E99" s="51">
        <v>45261</v>
      </c>
      <c r="F99" s="49" t="s">
        <v>80</v>
      </c>
      <c r="G99" s="49" t="s">
        <v>81</v>
      </c>
      <c r="H99" s="49" t="s">
        <v>884</v>
      </c>
      <c r="I99" s="49" t="s">
        <v>160</v>
      </c>
      <c r="J99" s="49">
        <v>135500</v>
      </c>
      <c r="K99" s="49" t="s">
        <v>109</v>
      </c>
      <c r="L99" s="49">
        <v>21747768</v>
      </c>
      <c r="M99" s="49" t="s">
        <v>914</v>
      </c>
      <c r="N99" s="51">
        <v>21367</v>
      </c>
      <c r="O99" s="51">
        <v>21367</v>
      </c>
      <c r="P99" s="49" t="s">
        <v>909</v>
      </c>
    </row>
    <row r="100" spans="1:16">
      <c r="A100" s="46">
        <v>125558</v>
      </c>
      <c r="B100" s="46">
        <v>52337.16</v>
      </c>
      <c r="C100" s="46">
        <v>50093.403669579602</v>
      </c>
      <c r="D100" s="46">
        <f t="shared" si="1"/>
        <v>2243.7563304204014</v>
      </c>
      <c r="E100" s="51">
        <v>45261</v>
      </c>
      <c r="F100" s="49" t="s">
        <v>80</v>
      </c>
      <c r="G100" s="49" t="s">
        <v>81</v>
      </c>
      <c r="H100" s="49" t="s">
        <v>884</v>
      </c>
      <c r="I100" s="49" t="s">
        <v>160</v>
      </c>
      <c r="J100" s="49">
        <v>135600</v>
      </c>
      <c r="K100" s="49" t="s">
        <v>114</v>
      </c>
      <c r="L100" s="49">
        <v>21747754</v>
      </c>
      <c r="M100" s="49" t="s">
        <v>915</v>
      </c>
      <c r="N100" s="51">
        <v>21367</v>
      </c>
      <c r="O100" s="51">
        <v>21367</v>
      </c>
      <c r="P100" s="49" t="s">
        <v>909</v>
      </c>
    </row>
    <row r="101" spans="1:16">
      <c r="A101" s="46">
        <v>125558</v>
      </c>
      <c r="B101" s="46">
        <v>19528.740000000002</v>
      </c>
      <c r="C101" s="46">
        <v>18691.519676999404</v>
      </c>
      <c r="D101" s="46">
        <f t="shared" si="1"/>
        <v>837.220323000598</v>
      </c>
      <c r="E101" s="51">
        <v>45261</v>
      </c>
      <c r="F101" s="49" t="s">
        <v>80</v>
      </c>
      <c r="G101" s="49" t="s">
        <v>81</v>
      </c>
      <c r="H101" s="49" t="s">
        <v>884</v>
      </c>
      <c r="I101" s="49" t="s">
        <v>160</v>
      </c>
      <c r="J101" s="49">
        <v>135600</v>
      </c>
      <c r="K101" s="49" t="s">
        <v>122</v>
      </c>
      <c r="L101" s="49">
        <v>21747796</v>
      </c>
      <c r="M101" s="49" t="s">
        <v>916</v>
      </c>
      <c r="N101" s="51">
        <v>21367</v>
      </c>
      <c r="O101" s="51">
        <v>21367</v>
      </c>
      <c r="P101" s="49" t="s">
        <v>909</v>
      </c>
    </row>
    <row r="102" spans="1:16">
      <c r="A102" s="46">
        <v>1</v>
      </c>
      <c r="B102" s="46">
        <v>450.15000000000003</v>
      </c>
      <c r="C102" s="46">
        <v>-14.301670635000001</v>
      </c>
      <c r="D102" s="46">
        <f t="shared" si="1"/>
        <v>464.45167063500003</v>
      </c>
      <c r="E102" s="51">
        <v>45261</v>
      </c>
      <c r="F102" s="49" t="s">
        <v>80</v>
      </c>
      <c r="G102" s="49" t="s">
        <v>81</v>
      </c>
      <c r="H102" s="49" t="s">
        <v>884</v>
      </c>
      <c r="I102" s="49" t="s">
        <v>191</v>
      </c>
      <c r="J102" s="49">
        <v>135002</v>
      </c>
      <c r="K102" s="49" t="s">
        <v>130</v>
      </c>
      <c r="L102" s="49">
        <v>21754777</v>
      </c>
      <c r="M102" s="49" t="s">
        <v>917</v>
      </c>
      <c r="N102" s="51">
        <v>21367</v>
      </c>
      <c r="O102" s="51">
        <v>21367</v>
      </c>
      <c r="P102" s="49" t="s">
        <v>918</v>
      </c>
    </row>
    <row r="103" spans="1:16">
      <c r="A103" s="46">
        <v>2</v>
      </c>
      <c r="B103" s="46">
        <v>900.30000000000007</v>
      </c>
      <c r="C103" s="46">
        <v>-28.603341270000001</v>
      </c>
      <c r="D103" s="46">
        <f t="shared" si="1"/>
        <v>928.90334127000006</v>
      </c>
      <c r="E103" s="51">
        <v>45261</v>
      </c>
      <c r="F103" s="49" t="s">
        <v>80</v>
      </c>
      <c r="G103" s="49" t="s">
        <v>81</v>
      </c>
      <c r="H103" s="49" t="s">
        <v>884</v>
      </c>
      <c r="I103" s="49" t="s">
        <v>191</v>
      </c>
      <c r="J103" s="49">
        <v>135002</v>
      </c>
      <c r="K103" s="49" t="s">
        <v>130</v>
      </c>
      <c r="L103" s="49">
        <v>21754817</v>
      </c>
      <c r="M103" s="49" t="s">
        <v>917</v>
      </c>
      <c r="N103" s="51">
        <v>21367</v>
      </c>
      <c r="O103" s="51">
        <v>21367</v>
      </c>
      <c r="P103" s="49" t="s">
        <v>918</v>
      </c>
    </row>
    <row r="104" spans="1:16">
      <c r="A104" s="46">
        <v>1</v>
      </c>
      <c r="B104" s="46">
        <v>450.15000000000003</v>
      </c>
      <c r="C104" s="46">
        <v>-14.301670635000001</v>
      </c>
      <c r="D104" s="46">
        <f t="shared" si="1"/>
        <v>464.45167063500003</v>
      </c>
      <c r="E104" s="51">
        <v>45261</v>
      </c>
      <c r="F104" s="49" t="s">
        <v>80</v>
      </c>
      <c r="G104" s="49" t="s">
        <v>81</v>
      </c>
      <c r="H104" s="49" t="s">
        <v>884</v>
      </c>
      <c r="I104" s="49" t="s">
        <v>191</v>
      </c>
      <c r="J104" s="49">
        <v>135002</v>
      </c>
      <c r="K104" s="49" t="s">
        <v>130</v>
      </c>
      <c r="L104" s="49">
        <v>21754721</v>
      </c>
      <c r="M104" s="49" t="s">
        <v>917</v>
      </c>
      <c r="N104" s="51">
        <v>21367</v>
      </c>
      <c r="O104" s="51">
        <v>21367</v>
      </c>
      <c r="P104" s="49" t="s">
        <v>918</v>
      </c>
    </row>
    <row r="105" spans="1:16">
      <c r="A105" s="46">
        <v>3</v>
      </c>
      <c r="B105" s="46">
        <v>1350.45</v>
      </c>
      <c r="C105" s="46">
        <v>-42.905011905000002</v>
      </c>
      <c r="D105" s="46">
        <f t="shared" si="1"/>
        <v>1393.3550119050001</v>
      </c>
      <c r="E105" s="51">
        <v>45261</v>
      </c>
      <c r="F105" s="49" t="s">
        <v>80</v>
      </c>
      <c r="G105" s="49" t="s">
        <v>81</v>
      </c>
      <c r="H105" s="49" t="s">
        <v>884</v>
      </c>
      <c r="I105" s="49" t="s">
        <v>191</v>
      </c>
      <c r="J105" s="49">
        <v>135002</v>
      </c>
      <c r="K105" s="49" t="s">
        <v>130</v>
      </c>
      <c r="L105" s="49">
        <v>21754749</v>
      </c>
      <c r="M105" s="49" t="s">
        <v>917</v>
      </c>
      <c r="N105" s="51">
        <v>21367</v>
      </c>
      <c r="O105" s="51">
        <v>21367</v>
      </c>
      <c r="P105" s="49" t="s">
        <v>918</v>
      </c>
    </row>
    <row r="106" spans="1:16">
      <c r="A106" s="46">
        <v>1</v>
      </c>
      <c r="B106" s="46">
        <v>450.15000000000003</v>
      </c>
      <c r="C106" s="46">
        <v>-14.301670635000001</v>
      </c>
      <c r="D106" s="46">
        <f t="shared" si="1"/>
        <v>464.45167063500003</v>
      </c>
      <c r="E106" s="51">
        <v>45261</v>
      </c>
      <c r="F106" s="49" t="s">
        <v>80</v>
      </c>
      <c r="G106" s="49" t="s">
        <v>81</v>
      </c>
      <c r="H106" s="49" t="s">
        <v>884</v>
      </c>
      <c r="I106" s="49" t="s">
        <v>191</v>
      </c>
      <c r="J106" s="49">
        <v>135002</v>
      </c>
      <c r="K106" s="49" t="s">
        <v>130</v>
      </c>
      <c r="L106" s="49">
        <v>21754735</v>
      </c>
      <c r="M106" s="49" t="s">
        <v>917</v>
      </c>
      <c r="N106" s="51">
        <v>21367</v>
      </c>
      <c r="O106" s="51">
        <v>21367</v>
      </c>
      <c r="P106" s="49" t="s">
        <v>918</v>
      </c>
    </row>
    <row r="107" spans="1:16">
      <c r="A107" s="46">
        <v>1</v>
      </c>
      <c r="B107" s="46">
        <v>450.15000000000003</v>
      </c>
      <c r="C107" s="46">
        <v>-14.301670635000001</v>
      </c>
      <c r="D107" s="46">
        <f t="shared" si="1"/>
        <v>464.45167063500003</v>
      </c>
      <c r="E107" s="51">
        <v>45261</v>
      </c>
      <c r="F107" s="49" t="s">
        <v>80</v>
      </c>
      <c r="G107" s="49" t="s">
        <v>81</v>
      </c>
      <c r="H107" s="49" t="s">
        <v>884</v>
      </c>
      <c r="I107" s="49" t="s">
        <v>191</v>
      </c>
      <c r="J107" s="49">
        <v>135002</v>
      </c>
      <c r="K107" s="49" t="s">
        <v>130</v>
      </c>
      <c r="L107" s="49">
        <v>21754763</v>
      </c>
      <c r="M107" s="49" t="s">
        <v>917</v>
      </c>
      <c r="N107" s="51">
        <v>21367</v>
      </c>
      <c r="O107" s="51">
        <v>21367</v>
      </c>
      <c r="P107" s="49" t="s">
        <v>918</v>
      </c>
    </row>
    <row r="108" spans="1:16">
      <c r="A108" s="46">
        <v>1</v>
      </c>
      <c r="B108" s="46">
        <v>450.15000000000003</v>
      </c>
      <c r="C108" s="46">
        <v>-14.301670635000001</v>
      </c>
      <c r="D108" s="46">
        <f t="shared" si="1"/>
        <v>464.45167063500003</v>
      </c>
      <c r="E108" s="51">
        <v>45261</v>
      </c>
      <c r="F108" s="49" t="s">
        <v>80</v>
      </c>
      <c r="G108" s="49" t="s">
        <v>81</v>
      </c>
      <c r="H108" s="49" t="s">
        <v>884</v>
      </c>
      <c r="I108" s="49" t="s">
        <v>191</v>
      </c>
      <c r="J108" s="49">
        <v>135002</v>
      </c>
      <c r="K108" s="49" t="s">
        <v>130</v>
      </c>
      <c r="L108" s="49">
        <v>21754742</v>
      </c>
      <c r="M108" s="49" t="s">
        <v>917</v>
      </c>
      <c r="N108" s="51">
        <v>21367</v>
      </c>
      <c r="O108" s="51">
        <v>21367</v>
      </c>
      <c r="P108" s="49" t="s">
        <v>918</v>
      </c>
    </row>
    <row r="109" spans="1:16">
      <c r="A109" s="46">
        <v>1</v>
      </c>
      <c r="B109" s="46">
        <v>450.15000000000003</v>
      </c>
      <c r="C109" s="46">
        <v>-14.301670635000001</v>
      </c>
      <c r="D109" s="46">
        <f t="shared" si="1"/>
        <v>464.45167063500003</v>
      </c>
      <c r="E109" s="51">
        <v>45261</v>
      </c>
      <c r="F109" s="49" t="s">
        <v>80</v>
      </c>
      <c r="G109" s="49" t="s">
        <v>81</v>
      </c>
      <c r="H109" s="49" t="s">
        <v>884</v>
      </c>
      <c r="I109" s="49" t="s">
        <v>191</v>
      </c>
      <c r="J109" s="49">
        <v>135002</v>
      </c>
      <c r="K109" s="49" t="s">
        <v>130</v>
      </c>
      <c r="L109" s="49">
        <v>21754824</v>
      </c>
      <c r="M109" s="49" t="s">
        <v>917</v>
      </c>
      <c r="N109" s="51">
        <v>21367</v>
      </c>
      <c r="O109" s="51">
        <v>21367</v>
      </c>
      <c r="P109" s="49" t="s">
        <v>918</v>
      </c>
    </row>
    <row r="110" spans="1:16">
      <c r="A110" s="46">
        <v>2</v>
      </c>
      <c r="B110" s="46">
        <v>900.30000000000007</v>
      </c>
      <c r="C110" s="46">
        <v>-28.603341270000001</v>
      </c>
      <c r="D110" s="46">
        <f t="shared" si="1"/>
        <v>928.90334127000006</v>
      </c>
      <c r="E110" s="51">
        <v>45261</v>
      </c>
      <c r="F110" s="49" t="s">
        <v>80</v>
      </c>
      <c r="G110" s="49" t="s">
        <v>81</v>
      </c>
      <c r="H110" s="49" t="s">
        <v>884</v>
      </c>
      <c r="I110" s="49" t="s">
        <v>191</v>
      </c>
      <c r="J110" s="49">
        <v>135002</v>
      </c>
      <c r="K110" s="49" t="s">
        <v>130</v>
      </c>
      <c r="L110" s="49">
        <v>21754714</v>
      </c>
      <c r="M110" s="49" t="s">
        <v>917</v>
      </c>
      <c r="N110" s="51">
        <v>21367</v>
      </c>
      <c r="O110" s="51">
        <v>21367</v>
      </c>
      <c r="P110" s="49" t="s">
        <v>918</v>
      </c>
    </row>
    <row r="111" spans="1:16">
      <c r="A111" s="46">
        <v>2</v>
      </c>
      <c r="B111" s="46">
        <v>900.30000000000007</v>
      </c>
      <c r="C111" s="46">
        <v>-28.603341270000001</v>
      </c>
      <c r="D111" s="46">
        <f t="shared" si="1"/>
        <v>928.90334127000006</v>
      </c>
      <c r="E111" s="51">
        <v>45261</v>
      </c>
      <c r="F111" s="49" t="s">
        <v>80</v>
      </c>
      <c r="G111" s="49" t="s">
        <v>81</v>
      </c>
      <c r="H111" s="49" t="s">
        <v>884</v>
      </c>
      <c r="I111" s="49" t="s">
        <v>191</v>
      </c>
      <c r="J111" s="49">
        <v>135002</v>
      </c>
      <c r="K111" s="49" t="s">
        <v>130</v>
      </c>
      <c r="L111" s="49">
        <v>21754728</v>
      </c>
      <c r="M111" s="49" t="s">
        <v>917</v>
      </c>
      <c r="N111" s="51">
        <v>21367</v>
      </c>
      <c r="O111" s="51">
        <v>21367</v>
      </c>
      <c r="P111" s="49" t="s">
        <v>918</v>
      </c>
    </row>
    <row r="112" spans="1:16">
      <c r="A112" s="46">
        <v>2</v>
      </c>
      <c r="B112" s="46">
        <v>900.30000000000007</v>
      </c>
      <c r="C112" s="46">
        <v>-28.603341270000001</v>
      </c>
      <c r="D112" s="46">
        <f t="shared" si="1"/>
        <v>928.90334127000006</v>
      </c>
      <c r="E112" s="51">
        <v>45261</v>
      </c>
      <c r="F112" s="49" t="s">
        <v>80</v>
      </c>
      <c r="G112" s="49" t="s">
        <v>81</v>
      </c>
      <c r="H112" s="49" t="s">
        <v>884</v>
      </c>
      <c r="I112" s="49" t="s">
        <v>191</v>
      </c>
      <c r="J112" s="49">
        <v>135002</v>
      </c>
      <c r="K112" s="49" t="s">
        <v>130</v>
      </c>
      <c r="L112" s="49">
        <v>21754686</v>
      </c>
      <c r="M112" s="49" t="s">
        <v>917</v>
      </c>
      <c r="N112" s="51">
        <v>21367</v>
      </c>
      <c r="O112" s="51">
        <v>21367</v>
      </c>
      <c r="P112" s="49" t="s">
        <v>918</v>
      </c>
    </row>
    <row r="113" spans="1:16">
      <c r="A113" s="46">
        <v>1</v>
      </c>
      <c r="B113" s="46">
        <v>450.15000000000003</v>
      </c>
      <c r="C113" s="46">
        <v>-14.301670635000001</v>
      </c>
      <c r="D113" s="46">
        <f t="shared" si="1"/>
        <v>464.45167063500003</v>
      </c>
      <c r="E113" s="51">
        <v>45261</v>
      </c>
      <c r="F113" s="49" t="s">
        <v>80</v>
      </c>
      <c r="G113" s="49" t="s">
        <v>81</v>
      </c>
      <c r="H113" s="49" t="s">
        <v>884</v>
      </c>
      <c r="I113" s="49" t="s">
        <v>191</v>
      </c>
      <c r="J113" s="49">
        <v>135002</v>
      </c>
      <c r="K113" s="49" t="s">
        <v>130</v>
      </c>
      <c r="L113" s="49">
        <v>21754707</v>
      </c>
      <c r="M113" s="49" t="s">
        <v>917</v>
      </c>
      <c r="N113" s="51">
        <v>21367</v>
      </c>
      <c r="O113" s="51">
        <v>21367</v>
      </c>
      <c r="P113" s="49" t="s">
        <v>918</v>
      </c>
    </row>
    <row r="114" spans="1:16">
      <c r="A114" s="46">
        <v>1</v>
      </c>
      <c r="B114" s="46">
        <v>450.15000000000003</v>
      </c>
      <c r="C114" s="46">
        <v>-14.301670635000001</v>
      </c>
      <c r="D114" s="46">
        <f t="shared" si="1"/>
        <v>464.45167063500003</v>
      </c>
      <c r="E114" s="51">
        <v>45261</v>
      </c>
      <c r="F114" s="49" t="s">
        <v>80</v>
      </c>
      <c r="G114" s="49" t="s">
        <v>81</v>
      </c>
      <c r="H114" s="49" t="s">
        <v>884</v>
      </c>
      <c r="I114" s="49" t="s">
        <v>191</v>
      </c>
      <c r="J114" s="49">
        <v>135002</v>
      </c>
      <c r="K114" s="49" t="s">
        <v>130</v>
      </c>
      <c r="L114" s="49">
        <v>21754756</v>
      </c>
      <c r="M114" s="49" t="s">
        <v>917</v>
      </c>
      <c r="N114" s="51">
        <v>21367</v>
      </c>
      <c r="O114" s="51">
        <v>21367</v>
      </c>
      <c r="P114" s="49" t="s">
        <v>918</v>
      </c>
    </row>
    <row r="115" spans="1:16">
      <c r="A115" s="46">
        <v>2</v>
      </c>
      <c r="B115" s="46">
        <v>900.30000000000007</v>
      </c>
      <c r="C115" s="46">
        <v>-28.603341270000001</v>
      </c>
      <c r="D115" s="46">
        <f t="shared" si="1"/>
        <v>928.90334127000006</v>
      </c>
      <c r="E115" s="51">
        <v>45261</v>
      </c>
      <c r="F115" s="49" t="s">
        <v>80</v>
      </c>
      <c r="G115" s="49" t="s">
        <v>81</v>
      </c>
      <c r="H115" s="49" t="s">
        <v>884</v>
      </c>
      <c r="I115" s="49" t="s">
        <v>191</v>
      </c>
      <c r="J115" s="49">
        <v>135002</v>
      </c>
      <c r="K115" s="49" t="s">
        <v>130</v>
      </c>
      <c r="L115" s="49">
        <v>21754805</v>
      </c>
      <c r="M115" s="49" t="s">
        <v>917</v>
      </c>
      <c r="N115" s="51">
        <v>21367</v>
      </c>
      <c r="O115" s="51">
        <v>21367</v>
      </c>
      <c r="P115" s="49" t="s">
        <v>918</v>
      </c>
    </row>
    <row r="116" spans="1:16">
      <c r="A116" s="46">
        <v>1</v>
      </c>
      <c r="B116" s="46">
        <v>450.15000000000003</v>
      </c>
      <c r="C116" s="46">
        <v>-14.301670635000001</v>
      </c>
      <c r="D116" s="46">
        <f t="shared" si="1"/>
        <v>464.45167063500003</v>
      </c>
      <c r="E116" s="51">
        <v>45261</v>
      </c>
      <c r="F116" s="49" t="s">
        <v>80</v>
      </c>
      <c r="G116" s="49" t="s">
        <v>81</v>
      </c>
      <c r="H116" s="49" t="s">
        <v>884</v>
      </c>
      <c r="I116" s="49" t="s">
        <v>191</v>
      </c>
      <c r="J116" s="49">
        <v>135002</v>
      </c>
      <c r="K116" s="49" t="s">
        <v>130</v>
      </c>
      <c r="L116" s="49">
        <v>21754784</v>
      </c>
      <c r="M116" s="49" t="s">
        <v>917</v>
      </c>
      <c r="N116" s="51">
        <v>21367</v>
      </c>
      <c r="O116" s="51">
        <v>21367</v>
      </c>
      <c r="P116" s="49" t="s">
        <v>918</v>
      </c>
    </row>
    <row r="117" spans="1:16">
      <c r="A117" s="46">
        <v>1</v>
      </c>
      <c r="B117" s="46">
        <v>450.15000000000003</v>
      </c>
      <c r="C117" s="46">
        <v>-14.301670635000001</v>
      </c>
      <c r="D117" s="46">
        <f t="shared" si="1"/>
        <v>464.45167063500003</v>
      </c>
      <c r="E117" s="51">
        <v>45261</v>
      </c>
      <c r="F117" s="49" t="s">
        <v>80</v>
      </c>
      <c r="G117" s="49" t="s">
        <v>81</v>
      </c>
      <c r="H117" s="49" t="s">
        <v>884</v>
      </c>
      <c r="I117" s="49" t="s">
        <v>191</v>
      </c>
      <c r="J117" s="49">
        <v>135002</v>
      </c>
      <c r="K117" s="49" t="s">
        <v>130</v>
      </c>
      <c r="L117" s="49">
        <v>21754791</v>
      </c>
      <c r="M117" s="49" t="s">
        <v>917</v>
      </c>
      <c r="N117" s="51">
        <v>21367</v>
      </c>
      <c r="O117" s="51">
        <v>21367</v>
      </c>
      <c r="P117" s="49" t="s">
        <v>918</v>
      </c>
    </row>
    <row r="118" spans="1:16">
      <c r="A118" s="46">
        <v>1</v>
      </c>
      <c r="B118" s="46">
        <v>450.15000000000003</v>
      </c>
      <c r="C118" s="46">
        <v>-14.301670635000001</v>
      </c>
      <c r="D118" s="46">
        <f t="shared" si="1"/>
        <v>464.45167063500003</v>
      </c>
      <c r="E118" s="51">
        <v>45261</v>
      </c>
      <c r="F118" s="49" t="s">
        <v>80</v>
      </c>
      <c r="G118" s="49" t="s">
        <v>81</v>
      </c>
      <c r="H118" s="49" t="s">
        <v>884</v>
      </c>
      <c r="I118" s="49" t="s">
        <v>191</v>
      </c>
      <c r="J118" s="49">
        <v>135002</v>
      </c>
      <c r="K118" s="49" t="s">
        <v>130</v>
      </c>
      <c r="L118" s="49">
        <v>21754831</v>
      </c>
      <c r="M118" s="49" t="s">
        <v>917</v>
      </c>
      <c r="N118" s="51">
        <v>21367</v>
      </c>
      <c r="O118" s="51">
        <v>21367</v>
      </c>
      <c r="P118" s="49" t="s">
        <v>918</v>
      </c>
    </row>
    <row r="119" spans="1:16">
      <c r="A119" s="46">
        <v>27</v>
      </c>
      <c r="B119" s="46">
        <v>8943.0300000000007</v>
      </c>
      <c r="C119" s="46">
        <v>157.6809114813</v>
      </c>
      <c r="D119" s="46">
        <f t="shared" si="1"/>
        <v>8785.3490885187002</v>
      </c>
      <c r="E119" s="51">
        <v>45261</v>
      </c>
      <c r="F119" s="49" t="s">
        <v>80</v>
      </c>
      <c r="G119" s="49" t="s">
        <v>81</v>
      </c>
      <c r="H119" s="49" t="s">
        <v>884</v>
      </c>
      <c r="I119" s="49" t="s">
        <v>191</v>
      </c>
      <c r="J119" s="49">
        <v>135500</v>
      </c>
      <c r="K119" s="49" t="s">
        <v>103</v>
      </c>
      <c r="L119" s="49">
        <v>36942060</v>
      </c>
      <c r="M119" s="49" t="s">
        <v>894</v>
      </c>
      <c r="N119" s="51">
        <v>44882</v>
      </c>
      <c r="O119" s="51">
        <v>44562</v>
      </c>
      <c r="P119" s="49" t="s">
        <v>919</v>
      </c>
    </row>
    <row r="120" spans="1:16">
      <c r="A120" s="46">
        <v>126</v>
      </c>
      <c r="B120" s="46">
        <v>30109.82</v>
      </c>
      <c r="C120" s="46">
        <v>2654.4374697645999</v>
      </c>
      <c r="D120" s="46">
        <f t="shared" si="1"/>
        <v>27455.382530235402</v>
      </c>
      <c r="E120" s="51">
        <v>45261</v>
      </c>
      <c r="F120" s="49" t="s">
        <v>80</v>
      </c>
      <c r="G120" s="49" t="s">
        <v>81</v>
      </c>
      <c r="H120" s="49" t="s">
        <v>884</v>
      </c>
      <c r="I120" s="49" t="s">
        <v>191</v>
      </c>
      <c r="J120" s="49">
        <v>135500</v>
      </c>
      <c r="K120" s="49" t="s">
        <v>103</v>
      </c>
      <c r="L120" s="49">
        <v>21754672</v>
      </c>
      <c r="M120" s="49" t="s">
        <v>894</v>
      </c>
      <c r="N120" s="51">
        <v>42454</v>
      </c>
      <c r="O120" s="51">
        <v>42370</v>
      </c>
      <c r="P120" s="49" t="s">
        <v>918</v>
      </c>
    </row>
    <row r="121" spans="1:16">
      <c r="A121" s="46">
        <v>16</v>
      </c>
      <c r="B121" s="46">
        <v>2310.37</v>
      </c>
      <c r="C121" s="46">
        <v>583.87931711809995</v>
      </c>
      <c r="D121" s="46">
        <f t="shared" si="1"/>
        <v>1726.4906828818998</v>
      </c>
      <c r="E121" s="51">
        <v>45261</v>
      </c>
      <c r="F121" s="49" t="s">
        <v>80</v>
      </c>
      <c r="G121" s="49" t="s">
        <v>81</v>
      </c>
      <c r="H121" s="49" t="s">
        <v>884</v>
      </c>
      <c r="I121" s="49" t="s">
        <v>191</v>
      </c>
      <c r="J121" s="49">
        <v>135500</v>
      </c>
      <c r="K121" s="49" t="s">
        <v>103</v>
      </c>
      <c r="L121" s="49">
        <v>21754897</v>
      </c>
      <c r="M121" s="49" t="s">
        <v>920</v>
      </c>
      <c r="N121" s="51">
        <v>37433</v>
      </c>
      <c r="O121" s="51">
        <v>37257</v>
      </c>
      <c r="P121" s="49" t="s">
        <v>918</v>
      </c>
    </row>
    <row r="122" spans="1:16">
      <c r="A122" s="46">
        <v>1</v>
      </c>
      <c r="B122" s="46">
        <v>32.980000000000004</v>
      </c>
      <c r="C122" s="46">
        <v>23.453610250800001</v>
      </c>
      <c r="D122" s="46">
        <f t="shared" si="1"/>
        <v>9.5263897492000034</v>
      </c>
      <c r="E122" s="51">
        <v>45261</v>
      </c>
      <c r="F122" s="49" t="s">
        <v>80</v>
      </c>
      <c r="G122" s="49" t="s">
        <v>81</v>
      </c>
      <c r="H122" s="49" t="s">
        <v>884</v>
      </c>
      <c r="I122" s="49" t="s">
        <v>191</v>
      </c>
      <c r="J122" s="49">
        <v>135500</v>
      </c>
      <c r="K122" s="49" t="s">
        <v>106</v>
      </c>
      <c r="L122" s="49">
        <v>21754838</v>
      </c>
      <c r="M122" s="49" t="s">
        <v>908</v>
      </c>
      <c r="N122" s="51">
        <v>23193</v>
      </c>
      <c r="O122" s="51">
        <v>23193</v>
      </c>
      <c r="P122" s="49" t="s">
        <v>918</v>
      </c>
    </row>
    <row r="123" spans="1:16">
      <c r="A123" s="46">
        <v>33</v>
      </c>
      <c r="B123" s="46">
        <v>1956.8</v>
      </c>
      <c r="C123" s="46">
        <v>1506.5752488799999</v>
      </c>
      <c r="D123" s="46">
        <f t="shared" si="1"/>
        <v>450.22475112000006</v>
      </c>
      <c r="E123" s="51">
        <v>45261</v>
      </c>
      <c r="F123" s="49" t="s">
        <v>80</v>
      </c>
      <c r="G123" s="49" t="s">
        <v>81</v>
      </c>
      <c r="H123" s="49" t="s">
        <v>884</v>
      </c>
      <c r="I123" s="49" t="s">
        <v>191</v>
      </c>
      <c r="J123" s="49">
        <v>135500</v>
      </c>
      <c r="K123" s="49" t="s">
        <v>106</v>
      </c>
      <c r="L123" s="49">
        <v>21754700</v>
      </c>
      <c r="M123" s="49" t="s">
        <v>908</v>
      </c>
      <c r="N123" s="51">
        <v>21367</v>
      </c>
      <c r="O123" s="51">
        <v>21367</v>
      </c>
      <c r="P123" s="49" t="s">
        <v>918</v>
      </c>
    </row>
    <row r="124" spans="1:16">
      <c r="A124" s="46">
        <v>2</v>
      </c>
      <c r="B124" s="46">
        <v>850.35</v>
      </c>
      <c r="C124" s="46">
        <v>294.86468739750001</v>
      </c>
      <c r="D124" s="46">
        <f t="shared" si="1"/>
        <v>555.48531260250002</v>
      </c>
      <c r="E124" s="51">
        <v>45261</v>
      </c>
      <c r="F124" s="49" t="s">
        <v>80</v>
      </c>
      <c r="G124" s="49" t="s">
        <v>81</v>
      </c>
      <c r="H124" s="49" t="s">
        <v>884</v>
      </c>
      <c r="I124" s="49" t="s">
        <v>191</v>
      </c>
      <c r="J124" s="49">
        <v>135500</v>
      </c>
      <c r="K124" s="49" t="s">
        <v>106</v>
      </c>
      <c r="L124" s="49">
        <v>21754855</v>
      </c>
      <c r="M124" s="49" t="s">
        <v>908</v>
      </c>
      <c r="N124" s="51">
        <v>34516</v>
      </c>
      <c r="O124" s="51">
        <v>34516</v>
      </c>
      <c r="P124" s="49" t="s">
        <v>918</v>
      </c>
    </row>
    <row r="125" spans="1:16">
      <c r="A125" s="46">
        <v>7</v>
      </c>
      <c r="B125" s="46">
        <v>64497.43</v>
      </c>
      <c r="C125" s="46">
        <v>7202.2648296020998</v>
      </c>
      <c r="D125" s="46">
        <f t="shared" si="1"/>
        <v>57295.165170397901</v>
      </c>
      <c r="E125" s="51">
        <v>45261</v>
      </c>
      <c r="F125" s="49" t="s">
        <v>80</v>
      </c>
      <c r="G125" s="49" t="s">
        <v>81</v>
      </c>
      <c r="H125" s="49" t="s">
        <v>884</v>
      </c>
      <c r="I125" s="49" t="s">
        <v>191</v>
      </c>
      <c r="J125" s="49">
        <v>135500</v>
      </c>
      <c r="K125" s="49" t="s">
        <v>106</v>
      </c>
      <c r="L125" s="49">
        <v>21754644</v>
      </c>
      <c r="M125" s="49" t="s">
        <v>921</v>
      </c>
      <c r="N125" s="51">
        <v>41778</v>
      </c>
      <c r="O125" s="51">
        <v>41760</v>
      </c>
      <c r="P125" s="49" t="s">
        <v>918</v>
      </c>
    </row>
    <row r="126" spans="1:16">
      <c r="A126" s="46">
        <v>2</v>
      </c>
      <c r="B126" s="46">
        <v>1658.8700000000001</v>
      </c>
      <c r="C126" s="46">
        <v>575.22453575949999</v>
      </c>
      <c r="D126" s="46">
        <f t="shared" si="1"/>
        <v>1083.6454642405001</v>
      </c>
      <c r="E126" s="51">
        <v>45261</v>
      </c>
      <c r="F126" s="49" t="s">
        <v>80</v>
      </c>
      <c r="G126" s="49" t="s">
        <v>81</v>
      </c>
      <c r="H126" s="49" t="s">
        <v>884</v>
      </c>
      <c r="I126" s="49" t="s">
        <v>191</v>
      </c>
      <c r="J126" s="49">
        <v>135500</v>
      </c>
      <c r="K126" s="49" t="s">
        <v>106</v>
      </c>
      <c r="L126" s="49">
        <v>21754862</v>
      </c>
      <c r="M126" s="49" t="s">
        <v>908</v>
      </c>
      <c r="N126" s="51">
        <v>34516</v>
      </c>
      <c r="O126" s="51">
        <v>34516</v>
      </c>
      <c r="P126" s="49" t="s">
        <v>918</v>
      </c>
    </row>
    <row r="127" spans="1:16">
      <c r="A127" s="46">
        <v>2</v>
      </c>
      <c r="B127" s="46">
        <v>61489.25</v>
      </c>
      <c r="C127" s="46">
        <v>2529.7077130125003</v>
      </c>
      <c r="D127" s="46">
        <f t="shared" si="1"/>
        <v>58959.542286987496</v>
      </c>
      <c r="E127" s="51">
        <v>45261</v>
      </c>
      <c r="F127" s="49" t="s">
        <v>80</v>
      </c>
      <c r="G127" s="49" t="s">
        <v>81</v>
      </c>
      <c r="H127" s="49" t="s">
        <v>884</v>
      </c>
      <c r="I127" s="49" t="s">
        <v>191</v>
      </c>
      <c r="J127" s="49">
        <v>135500</v>
      </c>
      <c r="K127" s="49" t="s">
        <v>151</v>
      </c>
      <c r="L127" s="49">
        <v>34775834</v>
      </c>
      <c r="M127" s="49" t="s">
        <v>895</v>
      </c>
      <c r="N127" s="51">
        <v>44105</v>
      </c>
      <c r="O127" s="51">
        <v>43831</v>
      </c>
      <c r="P127" s="49" t="s">
        <v>922</v>
      </c>
    </row>
    <row r="128" spans="1:16">
      <c r="A128" s="46">
        <v>1</v>
      </c>
      <c r="B128" s="46">
        <v>62.17</v>
      </c>
      <c r="C128" s="46">
        <v>8.4039174097</v>
      </c>
      <c r="D128" s="46">
        <f t="shared" si="1"/>
        <v>53.766082590300002</v>
      </c>
      <c r="E128" s="51">
        <v>45261</v>
      </c>
      <c r="F128" s="49" t="s">
        <v>80</v>
      </c>
      <c r="G128" s="49" t="s">
        <v>81</v>
      </c>
      <c r="H128" s="49" t="s">
        <v>884</v>
      </c>
      <c r="I128" s="49" t="s">
        <v>191</v>
      </c>
      <c r="J128" s="49">
        <v>135500</v>
      </c>
      <c r="K128" s="49" t="s">
        <v>151</v>
      </c>
      <c r="L128" s="49">
        <v>21754616</v>
      </c>
      <c r="M128" s="49" t="s">
        <v>895</v>
      </c>
      <c r="N128" s="51">
        <v>40963</v>
      </c>
      <c r="O128" s="51">
        <v>40909</v>
      </c>
      <c r="P128" s="49" t="s">
        <v>918</v>
      </c>
    </row>
    <row r="129" spans="1:16">
      <c r="A129" s="46">
        <v>43</v>
      </c>
      <c r="B129" s="46">
        <v>326310.25</v>
      </c>
      <c r="C129" s="46">
        <v>28767.031963932499</v>
      </c>
      <c r="D129" s="46">
        <f t="shared" si="1"/>
        <v>297543.2180360675</v>
      </c>
      <c r="E129" s="51">
        <v>45261</v>
      </c>
      <c r="F129" s="49" t="s">
        <v>80</v>
      </c>
      <c r="G129" s="49" t="s">
        <v>81</v>
      </c>
      <c r="H129" s="49" t="s">
        <v>884</v>
      </c>
      <c r="I129" s="49" t="s">
        <v>191</v>
      </c>
      <c r="J129" s="49">
        <v>135500</v>
      </c>
      <c r="K129" s="49" t="s">
        <v>193</v>
      </c>
      <c r="L129" s="49">
        <v>21754651</v>
      </c>
      <c r="M129" s="49" t="s">
        <v>923</v>
      </c>
      <c r="N129" s="51">
        <v>42454</v>
      </c>
      <c r="O129" s="51">
        <v>42370</v>
      </c>
      <c r="P129" s="49" t="s">
        <v>918</v>
      </c>
    </row>
    <row r="130" spans="1:16">
      <c r="A130" s="46">
        <v>2</v>
      </c>
      <c r="B130" s="46">
        <v>33724.629999999997</v>
      </c>
      <c r="C130" s="46">
        <v>594.62289601730004</v>
      </c>
      <c r="D130" s="46">
        <f t="shared" si="1"/>
        <v>33130.007103982694</v>
      </c>
      <c r="E130" s="51">
        <v>45261</v>
      </c>
      <c r="F130" s="49" t="s">
        <v>80</v>
      </c>
      <c r="G130" s="49" t="s">
        <v>81</v>
      </c>
      <c r="H130" s="49" t="s">
        <v>884</v>
      </c>
      <c r="I130" s="49" t="s">
        <v>191</v>
      </c>
      <c r="J130" s="49">
        <v>135500</v>
      </c>
      <c r="K130" s="49" t="s">
        <v>193</v>
      </c>
      <c r="L130" s="49">
        <v>35855312</v>
      </c>
      <c r="M130" s="49" t="s">
        <v>923</v>
      </c>
      <c r="N130" s="51">
        <v>44629</v>
      </c>
      <c r="O130" s="51">
        <v>44562</v>
      </c>
      <c r="P130" s="49" t="s">
        <v>924</v>
      </c>
    </row>
    <row r="131" spans="1:16">
      <c r="A131" s="46">
        <v>3</v>
      </c>
      <c r="B131" s="46">
        <v>23311.83</v>
      </c>
      <c r="C131" s="46">
        <v>1507.1018834778001</v>
      </c>
      <c r="D131" s="46">
        <f t="shared" ref="D131:D194" si="2">+B131-C131</f>
        <v>21804.728116522201</v>
      </c>
      <c r="E131" s="51">
        <v>45261</v>
      </c>
      <c r="F131" s="49" t="s">
        <v>80</v>
      </c>
      <c r="G131" s="49" t="s">
        <v>81</v>
      </c>
      <c r="H131" s="49" t="s">
        <v>884</v>
      </c>
      <c r="I131" s="49" t="s">
        <v>191</v>
      </c>
      <c r="J131" s="49">
        <v>135500</v>
      </c>
      <c r="K131" s="49" t="s">
        <v>193</v>
      </c>
      <c r="L131" s="49">
        <v>27510144</v>
      </c>
      <c r="M131" s="49" t="s">
        <v>923</v>
      </c>
      <c r="N131" s="51">
        <v>43129</v>
      </c>
      <c r="O131" s="51">
        <v>43101</v>
      </c>
      <c r="P131" s="49" t="s">
        <v>918</v>
      </c>
    </row>
    <row r="132" spans="1:16">
      <c r="A132" s="46">
        <v>2</v>
      </c>
      <c r="B132" s="46">
        <v>711.57</v>
      </c>
      <c r="C132" s="46">
        <v>96.187478063700013</v>
      </c>
      <c r="D132" s="46">
        <f t="shared" si="2"/>
        <v>615.38252193630001</v>
      </c>
      <c r="E132" s="51">
        <v>45261</v>
      </c>
      <c r="F132" s="49" t="s">
        <v>80</v>
      </c>
      <c r="G132" s="49" t="s">
        <v>81</v>
      </c>
      <c r="H132" s="49" t="s">
        <v>884</v>
      </c>
      <c r="I132" s="49" t="s">
        <v>191</v>
      </c>
      <c r="J132" s="49">
        <v>135500</v>
      </c>
      <c r="K132" s="49" t="s">
        <v>193</v>
      </c>
      <c r="L132" s="49">
        <v>21754602</v>
      </c>
      <c r="M132" s="49" t="s">
        <v>923</v>
      </c>
      <c r="N132" s="51">
        <v>40948</v>
      </c>
      <c r="O132" s="51">
        <v>40909</v>
      </c>
      <c r="P132" s="49" t="s">
        <v>918</v>
      </c>
    </row>
    <row r="133" spans="1:16">
      <c r="A133" s="46">
        <v>0</v>
      </c>
      <c r="B133" s="46">
        <v>0</v>
      </c>
      <c r="C133" s="46">
        <v>0</v>
      </c>
      <c r="D133" s="46">
        <f t="shared" si="2"/>
        <v>0</v>
      </c>
      <c r="E133" s="51">
        <v>45261</v>
      </c>
      <c r="F133" s="49" t="s">
        <v>80</v>
      </c>
      <c r="G133" s="49" t="s">
        <v>81</v>
      </c>
      <c r="H133" s="49" t="s">
        <v>884</v>
      </c>
      <c r="I133" s="49" t="s">
        <v>191</v>
      </c>
      <c r="J133" s="49">
        <v>135500</v>
      </c>
      <c r="K133" s="49" t="s">
        <v>107</v>
      </c>
      <c r="L133" s="49">
        <v>21754679</v>
      </c>
      <c r="M133" s="49" t="s">
        <v>925</v>
      </c>
      <c r="N133" s="51">
        <v>43129</v>
      </c>
      <c r="O133" s="51">
        <v>43101</v>
      </c>
      <c r="P133" s="49" t="s">
        <v>918</v>
      </c>
    </row>
    <row r="134" spans="1:16">
      <c r="A134" s="46">
        <v>0</v>
      </c>
      <c r="B134" s="46">
        <v>0</v>
      </c>
      <c r="C134" s="46">
        <v>0</v>
      </c>
      <c r="D134" s="46">
        <f t="shared" si="2"/>
        <v>0</v>
      </c>
      <c r="E134" s="51">
        <v>45261</v>
      </c>
      <c r="F134" s="49" t="s">
        <v>80</v>
      </c>
      <c r="G134" s="49" t="s">
        <v>81</v>
      </c>
      <c r="H134" s="49" t="s">
        <v>884</v>
      </c>
      <c r="I134" s="49" t="s">
        <v>191</v>
      </c>
      <c r="J134" s="49">
        <v>135500</v>
      </c>
      <c r="K134" s="49" t="s">
        <v>107</v>
      </c>
      <c r="L134" s="49">
        <v>36460711</v>
      </c>
      <c r="M134" s="49" t="s">
        <v>926</v>
      </c>
      <c r="N134" s="51">
        <v>44882</v>
      </c>
      <c r="O134" s="51">
        <v>44896</v>
      </c>
      <c r="P134" s="49" t="s">
        <v>919</v>
      </c>
    </row>
    <row r="135" spans="1:16">
      <c r="A135" s="46">
        <v>0</v>
      </c>
      <c r="B135" s="46">
        <v>0</v>
      </c>
      <c r="C135" s="46">
        <v>0</v>
      </c>
      <c r="D135" s="46">
        <f t="shared" si="2"/>
        <v>0</v>
      </c>
      <c r="E135" s="51">
        <v>45261</v>
      </c>
      <c r="F135" s="49" t="s">
        <v>80</v>
      </c>
      <c r="G135" s="49" t="s">
        <v>81</v>
      </c>
      <c r="H135" s="49" t="s">
        <v>884</v>
      </c>
      <c r="I135" s="49" t="s">
        <v>191</v>
      </c>
      <c r="J135" s="49">
        <v>135500</v>
      </c>
      <c r="K135" s="49" t="s">
        <v>107</v>
      </c>
      <c r="L135" s="49">
        <v>27490921</v>
      </c>
      <c r="M135" s="49" t="s">
        <v>925</v>
      </c>
      <c r="N135" s="51">
        <v>43129</v>
      </c>
      <c r="O135" s="51">
        <v>43647</v>
      </c>
      <c r="P135" s="49" t="s">
        <v>918</v>
      </c>
    </row>
    <row r="136" spans="1:16">
      <c r="A136" s="46">
        <v>0</v>
      </c>
      <c r="B136" s="46">
        <v>0</v>
      </c>
      <c r="C136" s="46">
        <v>0</v>
      </c>
      <c r="D136" s="46">
        <f t="shared" si="2"/>
        <v>0</v>
      </c>
      <c r="E136" s="51">
        <v>45261</v>
      </c>
      <c r="F136" s="49" t="s">
        <v>80</v>
      </c>
      <c r="G136" s="49" t="s">
        <v>81</v>
      </c>
      <c r="H136" s="49" t="s">
        <v>884</v>
      </c>
      <c r="I136" s="49" t="s">
        <v>191</v>
      </c>
      <c r="J136" s="49">
        <v>135500</v>
      </c>
      <c r="K136" s="49" t="s">
        <v>107</v>
      </c>
      <c r="L136" s="49">
        <v>29629792</v>
      </c>
      <c r="M136" s="49" t="s">
        <v>927</v>
      </c>
      <c r="N136" s="51">
        <v>44013</v>
      </c>
      <c r="O136" s="51">
        <v>44013</v>
      </c>
      <c r="P136" s="49" t="s">
        <v>928</v>
      </c>
    </row>
    <row r="137" spans="1:16">
      <c r="A137" s="46">
        <v>0</v>
      </c>
      <c r="B137" s="46">
        <v>0</v>
      </c>
      <c r="C137" s="46">
        <v>0</v>
      </c>
      <c r="D137" s="46">
        <f t="shared" si="2"/>
        <v>0</v>
      </c>
      <c r="E137" s="51">
        <v>45261</v>
      </c>
      <c r="F137" s="49" t="s">
        <v>80</v>
      </c>
      <c r="G137" s="49" t="s">
        <v>81</v>
      </c>
      <c r="H137" s="49" t="s">
        <v>884</v>
      </c>
      <c r="I137" s="49" t="s">
        <v>191</v>
      </c>
      <c r="J137" s="49">
        <v>135500</v>
      </c>
      <c r="K137" s="49" t="s">
        <v>107</v>
      </c>
      <c r="L137" s="49">
        <v>35113285</v>
      </c>
      <c r="M137" s="49" t="s">
        <v>929</v>
      </c>
      <c r="N137" s="51">
        <v>44629</v>
      </c>
      <c r="O137" s="51">
        <v>44621</v>
      </c>
      <c r="P137" s="49" t="s">
        <v>924</v>
      </c>
    </row>
    <row r="138" spans="1:16">
      <c r="A138" s="46">
        <v>0</v>
      </c>
      <c r="B138" s="46">
        <v>0</v>
      </c>
      <c r="C138" s="46">
        <v>0</v>
      </c>
      <c r="D138" s="46">
        <f t="shared" si="2"/>
        <v>0</v>
      </c>
      <c r="E138" s="51">
        <v>45261</v>
      </c>
      <c r="F138" s="49" t="s">
        <v>80</v>
      </c>
      <c r="G138" s="49" t="s">
        <v>81</v>
      </c>
      <c r="H138" s="49" t="s">
        <v>884</v>
      </c>
      <c r="I138" s="49" t="s">
        <v>191</v>
      </c>
      <c r="J138" s="49">
        <v>135500</v>
      </c>
      <c r="K138" s="49" t="s">
        <v>107</v>
      </c>
      <c r="L138" s="49">
        <v>30577488</v>
      </c>
      <c r="M138" s="49" t="s">
        <v>927</v>
      </c>
      <c r="N138" s="51">
        <v>44013</v>
      </c>
      <c r="O138" s="51">
        <v>44166</v>
      </c>
      <c r="P138" s="49" t="s">
        <v>928</v>
      </c>
    </row>
    <row r="139" spans="1:16">
      <c r="A139" s="46">
        <v>46</v>
      </c>
      <c r="B139" s="46">
        <v>2798.05</v>
      </c>
      <c r="C139" s="46">
        <v>707.12635779649997</v>
      </c>
      <c r="D139" s="46">
        <f t="shared" si="2"/>
        <v>2090.9236422035001</v>
      </c>
      <c r="E139" s="51">
        <v>45261</v>
      </c>
      <c r="F139" s="49" t="s">
        <v>80</v>
      </c>
      <c r="G139" s="49" t="s">
        <v>81</v>
      </c>
      <c r="H139" s="49" t="s">
        <v>884</v>
      </c>
      <c r="I139" s="49" t="s">
        <v>191</v>
      </c>
      <c r="J139" s="49">
        <v>135500</v>
      </c>
      <c r="K139" s="49" t="s">
        <v>108</v>
      </c>
      <c r="L139" s="49">
        <v>21754876</v>
      </c>
      <c r="M139" s="49" t="s">
        <v>930</v>
      </c>
      <c r="N139" s="51">
        <v>37433</v>
      </c>
      <c r="O139" s="51">
        <v>37257</v>
      </c>
      <c r="P139" s="49" t="s">
        <v>918</v>
      </c>
    </row>
    <row r="140" spans="1:16">
      <c r="A140" s="46">
        <v>27</v>
      </c>
      <c r="B140" s="46">
        <v>4493.8500000000004</v>
      </c>
      <c r="C140" s="46">
        <v>79.23425998350001</v>
      </c>
      <c r="D140" s="46">
        <f t="shared" si="2"/>
        <v>4414.6157400165002</v>
      </c>
      <c r="E140" s="51">
        <v>45261</v>
      </c>
      <c r="F140" s="49" t="s">
        <v>80</v>
      </c>
      <c r="G140" s="49" t="s">
        <v>81</v>
      </c>
      <c r="H140" s="49" t="s">
        <v>884</v>
      </c>
      <c r="I140" s="49" t="s">
        <v>191</v>
      </c>
      <c r="J140" s="49">
        <v>135500</v>
      </c>
      <c r="K140" s="49" t="s">
        <v>108</v>
      </c>
      <c r="L140" s="49">
        <v>36942074</v>
      </c>
      <c r="M140" s="49" t="s">
        <v>896</v>
      </c>
      <c r="N140" s="51">
        <v>44882</v>
      </c>
      <c r="O140" s="51">
        <v>44562</v>
      </c>
      <c r="P140" s="49" t="s">
        <v>919</v>
      </c>
    </row>
    <row r="141" spans="1:16">
      <c r="A141" s="46">
        <v>0</v>
      </c>
      <c r="B141" s="46">
        <v>-256.11</v>
      </c>
      <c r="C141" s="46">
        <v>-34.6200303651</v>
      </c>
      <c r="D141" s="46">
        <f t="shared" si="2"/>
        <v>-221.48996963490001</v>
      </c>
      <c r="E141" s="51">
        <v>45261</v>
      </c>
      <c r="F141" s="49" t="s">
        <v>80</v>
      </c>
      <c r="G141" s="49" t="s">
        <v>81</v>
      </c>
      <c r="H141" s="49" t="s">
        <v>884</v>
      </c>
      <c r="I141" s="49" t="s">
        <v>191</v>
      </c>
      <c r="J141" s="49">
        <v>135500</v>
      </c>
      <c r="K141" s="49" t="s">
        <v>195</v>
      </c>
      <c r="L141" s="49">
        <v>21754630</v>
      </c>
      <c r="M141" s="49" t="s">
        <v>931</v>
      </c>
      <c r="N141" s="51">
        <v>40963</v>
      </c>
      <c r="O141" s="51">
        <v>40909</v>
      </c>
      <c r="P141" s="49" t="s">
        <v>918</v>
      </c>
    </row>
    <row r="142" spans="1:16">
      <c r="A142" s="46">
        <v>6</v>
      </c>
      <c r="B142" s="46">
        <v>805620.56</v>
      </c>
      <c r="C142" s="46">
        <v>14204.468083957601</v>
      </c>
      <c r="D142" s="46">
        <f t="shared" si="2"/>
        <v>791416.0919160425</v>
      </c>
      <c r="E142" s="51">
        <v>45261</v>
      </c>
      <c r="F142" s="49" t="s">
        <v>80</v>
      </c>
      <c r="G142" s="49" t="s">
        <v>81</v>
      </c>
      <c r="H142" s="49" t="s">
        <v>884</v>
      </c>
      <c r="I142" s="49" t="s">
        <v>191</v>
      </c>
      <c r="J142" s="49">
        <v>135500</v>
      </c>
      <c r="K142" s="49" t="s">
        <v>196</v>
      </c>
      <c r="L142" s="49">
        <v>36942087</v>
      </c>
      <c r="M142" s="49" t="s">
        <v>932</v>
      </c>
      <c r="N142" s="51">
        <v>44882</v>
      </c>
      <c r="O142" s="51">
        <v>44562</v>
      </c>
      <c r="P142" s="49" t="s">
        <v>919</v>
      </c>
    </row>
    <row r="143" spans="1:16">
      <c r="A143" s="46">
        <v>2</v>
      </c>
      <c r="B143" s="46">
        <v>14943.17</v>
      </c>
      <c r="C143" s="46">
        <v>2019.9640746197001</v>
      </c>
      <c r="D143" s="46">
        <f t="shared" si="2"/>
        <v>12923.2059253803</v>
      </c>
      <c r="E143" s="51">
        <v>45261</v>
      </c>
      <c r="F143" s="49" t="s">
        <v>80</v>
      </c>
      <c r="G143" s="49" t="s">
        <v>81</v>
      </c>
      <c r="H143" s="49" t="s">
        <v>884</v>
      </c>
      <c r="I143" s="49" t="s">
        <v>191</v>
      </c>
      <c r="J143" s="49">
        <v>135500</v>
      </c>
      <c r="K143" s="49" t="s">
        <v>157</v>
      </c>
      <c r="L143" s="49">
        <v>21754623</v>
      </c>
      <c r="M143" s="49" t="s">
        <v>900</v>
      </c>
      <c r="N143" s="51">
        <v>40963</v>
      </c>
      <c r="O143" s="51">
        <v>40909</v>
      </c>
      <c r="P143" s="49" t="s">
        <v>918</v>
      </c>
    </row>
    <row r="144" spans="1:16">
      <c r="A144" s="46">
        <v>10</v>
      </c>
      <c r="B144" s="46">
        <v>53798.700000000004</v>
      </c>
      <c r="C144" s="46">
        <v>7272.315128667</v>
      </c>
      <c r="D144" s="46">
        <f t="shared" si="2"/>
        <v>46526.384871333008</v>
      </c>
      <c r="E144" s="51">
        <v>45261</v>
      </c>
      <c r="F144" s="49" t="s">
        <v>80</v>
      </c>
      <c r="G144" s="49" t="s">
        <v>81</v>
      </c>
      <c r="H144" s="49" t="s">
        <v>884</v>
      </c>
      <c r="I144" s="49" t="s">
        <v>191</v>
      </c>
      <c r="J144" s="49">
        <v>135500</v>
      </c>
      <c r="K144" s="49" t="s">
        <v>158</v>
      </c>
      <c r="L144" s="49">
        <v>21754595</v>
      </c>
      <c r="M144" s="49" t="s">
        <v>901</v>
      </c>
      <c r="N144" s="51">
        <v>40948</v>
      </c>
      <c r="O144" s="51">
        <v>40909</v>
      </c>
      <c r="P144" s="49" t="s">
        <v>918</v>
      </c>
    </row>
    <row r="145" spans="1:16">
      <c r="A145" s="46">
        <v>6</v>
      </c>
      <c r="B145" s="46">
        <v>52425.82</v>
      </c>
      <c r="C145" s="46">
        <v>924.35685475219998</v>
      </c>
      <c r="D145" s="46">
        <f t="shared" si="2"/>
        <v>51501.463145247799</v>
      </c>
      <c r="E145" s="51">
        <v>45261</v>
      </c>
      <c r="F145" s="49" t="s">
        <v>80</v>
      </c>
      <c r="G145" s="49" t="s">
        <v>81</v>
      </c>
      <c r="H145" s="49" t="s">
        <v>884</v>
      </c>
      <c r="I145" s="49" t="s">
        <v>191</v>
      </c>
      <c r="J145" s="49">
        <v>135500</v>
      </c>
      <c r="K145" s="49" t="s">
        <v>158</v>
      </c>
      <c r="L145" s="49">
        <v>36942080</v>
      </c>
      <c r="M145" s="49" t="s">
        <v>933</v>
      </c>
      <c r="N145" s="51">
        <v>44882</v>
      </c>
      <c r="O145" s="51">
        <v>44562</v>
      </c>
      <c r="P145" s="49" t="s">
        <v>919</v>
      </c>
    </row>
    <row r="146" spans="1:16">
      <c r="A146" s="46">
        <v>104</v>
      </c>
      <c r="B146" s="46">
        <v>1436925.2</v>
      </c>
      <c r="C146" s="46">
        <v>126677.213351956</v>
      </c>
      <c r="D146" s="46">
        <f t="shared" si="2"/>
        <v>1310247.9866480439</v>
      </c>
      <c r="E146" s="51">
        <v>45261</v>
      </c>
      <c r="F146" s="49" t="s">
        <v>80</v>
      </c>
      <c r="G146" s="49" t="s">
        <v>81</v>
      </c>
      <c r="H146" s="49" t="s">
        <v>884</v>
      </c>
      <c r="I146" s="49" t="s">
        <v>191</v>
      </c>
      <c r="J146" s="49">
        <v>135500</v>
      </c>
      <c r="K146" s="49" t="s">
        <v>197</v>
      </c>
      <c r="L146" s="49">
        <v>21754658</v>
      </c>
      <c r="M146" s="49" t="s">
        <v>934</v>
      </c>
      <c r="N146" s="51">
        <v>42454</v>
      </c>
      <c r="O146" s="51">
        <v>42370</v>
      </c>
      <c r="P146" s="49" t="s">
        <v>918</v>
      </c>
    </row>
    <row r="147" spans="1:16">
      <c r="A147" s="46">
        <v>12000</v>
      </c>
      <c r="B147" s="46">
        <v>150069.03</v>
      </c>
      <c r="C147" s="46">
        <v>3289.3600671894001</v>
      </c>
      <c r="D147" s="46">
        <f t="shared" si="2"/>
        <v>146779.66993281059</v>
      </c>
      <c r="E147" s="51">
        <v>45261</v>
      </c>
      <c r="F147" s="49" t="s">
        <v>80</v>
      </c>
      <c r="G147" s="49" t="s">
        <v>81</v>
      </c>
      <c r="H147" s="49" t="s">
        <v>884</v>
      </c>
      <c r="I147" s="49" t="s">
        <v>191</v>
      </c>
      <c r="J147" s="49">
        <v>135600</v>
      </c>
      <c r="K147" s="49" t="s">
        <v>150</v>
      </c>
      <c r="L147" s="49">
        <v>36942099</v>
      </c>
      <c r="M147" s="49" t="s">
        <v>902</v>
      </c>
      <c r="N147" s="51">
        <v>44882</v>
      </c>
      <c r="O147" s="51">
        <v>44562</v>
      </c>
      <c r="P147" s="49" t="s">
        <v>919</v>
      </c>
    </row>
    <row r="148" spans="1:16">
      <c r="A148" s="46">
        <v>125</v>
      </c>
      <c r="B148" s="46">
        <v>7771.39</v>
      </c>
      <c r="C148" s="46">
        <v>1305.9472736728001</v>
      </c>
      <c r="D148" s="46">
        <f t="shared" si="2"/>
        <v>6465.4427263272</v>
      </c>
      <c r="E148" s="51">
        <v>45261</v>
      </c>
      <c r="F148" s="49" t="s">
        <v>80</v>
      </c>
      <c r="G148" s="49" t="s">
        <v>81</v>
      </c>
      <c r="H148" s="49" t="s">
        <v>884</v>
      </c>
      <c r="I148" s="49" t="s">
        <v>191</v>
      </c>
      <c r="J148" s="49">
        <v>135600</v>
      </c>
      <c r="K148" s="49" t="s">
        <v>192</v>
      </c>
      <c r="L148" s="49">
        <v>21754637</v>
      </c>
      <c r="M148" s="49" t="s">
        <v>935</v>
      </c>
      <c r="N148" s="51">
        <v>40963</v>
      </c>
      <c r="O148" s="51">
        <v>40909</v>
      </c>
      <c r="P148" s="49" t="s">
        <v>918</v>
      </c>
    </row>
    <row r="149" spans="1:16">
      <c r="A149" s="46">
        <v>14500</v>
      </c>
      <c r="B149" s="46">
        <v>27418.9</v>
      </c>
      <c r="C149" s="46">
        <v>8614.2517475559998</v>
      </c>
      <c r="D149" s="46">
        <f t="shared" si="2"/>
        <v>18804.648252444</v>
      </c>
      <c r="E149" s="51">
        <v>45261</v>
      </c>
      <c r="F149" s="49" t="s">
        <v>80</v>
      </c>
      <c r="G149" s="49" t="s">
        <v>81</v>
      </c>
      <c r="H149" s="49" t="s">
        <v>884</v>
      </c>
      <c r="I149" s="49" t="s">
        <v>191</v>
      </c>
      <c r="J149" s="49">
        <v>135600</v>
      </c>
      <c r="K149" s="49" t="s">
        <v>127</v>
      </c>
      <c r="L149" s="49">
        <v>21754869</v>
      </c>
      <c r="M149" s="49" t="s">
        <v>936</v>
      </c>
      <c r="N149" s="51">
        <v>37433</v>
      </c>
      <c r="O149" s="51">
        <v>37257</v>
      </c>
      <c r="P149" s="49" t="s">
        <v>918</v>
      </c>
    </row>
    <row r="150" spans="1:16">
      <c r="A150" s="46">
        <v>357917</v>
      </c>
      <c r="B150" s="46">
        <v>149192.88</v>
      </c>
      <c r="C150" s="46">
        <v>142796.80369487283</v>
      </c>
      <c r="D150" s="46">
        <f t="shared" si="2"/>
        <v>6396.0763051271788</v>
      </c>
      <c r="E150" s="51">
        <v>45261</v>
      </c>
      <c r="F150" s="49" t="s">
        <v>80</v>
      </c>
      <c r="G150" s="49" t="s">
        <v>81</v>
      </c>
      <c r="H150" s="49" t="s">
        <v>884</v>
      </c>
      <c r="I150" s="49" t="s">
        <v>191</v>
      </c>
      <c r="J150" s="49">
        <v>135600</v>
      </c>
      <c r="K150" s="49" t="s">
        <v>114</v>
      </c>
      <c r="L150" s="49">
        <v>21754798</v>
      </c>
      <c r="M150" s="49" t="s">
        <v>915</v>
      </c>
      <c r="N150" s="51">
        <v>21367</v>
      </c>
      <c r="O150" s="51">
        <v>21367</v>
      </c>
      <c r="P150" s="49" t="s">
        <v>918</v>
      </c>
    </row>
    <row r="151" spans="1:16">
      <c r="A151" s="46">
        <v>0</v>
      </c>
      <c r="B151" s="46">
        <v>0</v>
      </c>
      <c r="C151" s="46">
        <v>0</v>
      </c>
      <c r="D151" s="46">
        <f t="shared" si="2"/>
        <v>0</v>
      </c>
      <c r="E151" s="51">
        <v>45261</v>
      </c>
      <c r="F151" s="49" t="s">
        <v>80</v>
      </c>
      <c r="G151" s="49" t="s">
        <v>81</v>
      </c>
      <c r="H151" s="49" t="s">
        <v>884</v>
      </c>
      <c r="I151" s="49" t="s">
        <v>191</v>
      </c>
      <c r="J151" s="49">
        <v>135600</v>
      </c>
      <c r="K151" s="49" t="s">
        <v>107</v>
      </c>
      <c r="L151" s="49">
        <v>36460719</v>
      </c>
      <c r="M151" s="49" t="s">
        <v>926</v>
      </c>
      <c r="N151" s="51">
        <v>44882</v>
      </c>
      <c r="O151" s="51">
        <v>44896</v>
      </c>
      <c r="P151" s="49" t="s">
        <v>919</v>
      </c>
    </row>
    <row r="152" spans="1:16">
      <c r="A152" s="46">
        <v>25000</v>
      </c>
      <c r="B152" s="46">
        <v>134901.94</v>
      </c>
      <c r="C152" s="46">
        <v>2956.9129248211998</v>
      </c>
      <c r="D152" s="46">
        <f t="shared" si="2"/>
        <v>131945.0270751788</v>
      </c>
      <c r="E152" s="51">
        <v>45261</v>
      </c>
      <c r="F152" s="49" t="s">
        <v>80</v>
      </c>
      <c r="G152" s="49" t="s">
        <v>81</v>
      </c>
      <c r="H152" s="49" t="s">
        <v>884</v>
      </c>
      <c r="I152" s="49" t="s">
        <v>191</v>
      </c>
      <c r="J152" s="49">
        <v>135600</v>
      </c>
      <c r="K152" s="49" t="s">
        <v>152</v>
      </c>
      <c r="L152" s="49">
        <v>36942070</v>
      </c>
      <c r="M152" s="49" t="s">
        <v>903</v>
      </c>
      <c r="N152" s="51">
        <v>44882</v>
      </c>
      <c r="O152" s="51">
        <v>44562</v>
      </c>
      <c r="P152" s="49" t="s">
        <v>919</v>
      </c>
    </row>
    <row r="153" spans="1:16">
      <c r="A153" s="46">
        <v>103</v>
      </c>
      <c r="B153" s="46">
        <v>62788.81</v>
      </c>
      <c r="C153" s="46">
        <v>10551.378226631201</v>
      </c>
      <c r="D153" s="46">
        <f t="shared" si="2"/>
        <v>52237.431773368793</v>
      </c>
      <c r="E153" s="51">
        <v>45261</v>
      </c>
      <c r="F153" s="49" t="s">
        <v>80</v>
      </c>
      <c r="G153" s="49" t="s">
        <v>81</v>
      </c>
      <c r="H153" s="49" t="s">
        <v>884</v>
      </c>
      <c r="I153" s="49" t="s">
        <v>191</v>
      </c>
      <c r="J153" s="49">
        <v>135600</v>
      </c>
      <c r="K153" s="49" t="s">
        <v>194</v>
      </c>
      <c r="L153" s="49">
        <v>21754609</v>
      </c>
      <c r="M153" s="49" t="s">
        <v>937</v>
      </c>
      <c r="N153" s="51">
        <v>40948</v>
      </c>
      <c r="O153" s="51">
        <v>40909</v>
      </c>
      <c r="P153" s="49" t="s">
        <v>918</v>
      </c>
    </row>
    <row r="154" spans="1:16">
      <c r="A154" s="46">
        <v>1</v>
      </c>
      <c r="B154" s="46">
        <v>691.13</v>
      </c>
      <c r="C154" s="46">
        <v>217.13372200519999</v>
      </c>
      <c r="D154" s="46">
        <f t="shared" si="2"/>
        <v>473.99627799480004</v>
      </c>
      <c r="E154" s="51">
        <v>45261</v>
      </c>
      <c r="F154" s="49" t="s">
        <v>80</v>
      </c>
      <c r="G154" s="49" t="s">
        <v>81</v>
      </c>
      <c r="H154" s="49" t="s">
        <v>884</v>
      </c>
      <c r="I154" s="49" t="s">
        <v>191</v>
      </c>
      <c r="J154" s="49">
        <v>135600</v>
      </c>
      <c r="K154" s="49" t="s">
        <v>121</v>
      </c>
      <c r="L154" s="49">
        <v>21754890</v>
      </c>
      <c r="M154" s="49" t="s">
        <v>938</v>
      </c>
      <c r="N154" s="51">
        <v>37433</v>
      </c>
      <c r="O154" s="51">
        <v>37257</v>
      </c>
      <c r="P154" s="49" t="s">
        <v>918</v>
      </c>
    </row>
    <row r="155" spans="1:16">
      <c r="A155" s="46">
        <v>12</v>
      </c>
      <c r="B155" s="46">
        <v>21519.83</v>
      </c>
      <c r="C155" s="46">
        <v>471.69272337339999</v>
      </c>
      <c r="D155" s="46">
        <f t="shared" si="2"/>
        <v>21048.137276626603</v>
      </c>
      <c r="E155" s="51">
        <v>45261</v>
      </c>
      <c r="F155" s="49" t="s">
        <v>80</v>
      </c>
      <c r="G155" s="49" t="s">
        <v>81</v>
      </c>
      <c r="H155" s="49" t="s">
        <v>884</v>
      </c>
      <c r="I155" s="49" t="s">
        <v>191</v>
      </c>
      <c r="J155" s="49">
        <v>135600</v>
      </c>
      <c r="K155" s="49" t="s">
        <v>121</v>
      </c>
      <c r="L155" s="49">
        <v>36942096</v>
      </c>
      <c r="M155" s="49" t="s">
        <v>904</v>
      </c>
      <c r="N155" s="51">
        <v>44882</v>
      </c>
      <c r="O155" s="51">
        <v>44562</v>
      </c>
      <c r="P155" s="49" t="s">
        <v>919</v>
      </c>
    </row>
    <row r="156" spans="1:16">
      <c r="A156" s="46">
        <v>196839</v>
      </c>
      <c r="B156" s="46">
        <v>30615.48</v>
      </c>
      <c r="C156" s="46">
        <v>29302.957939978802</v>
      </c>
      <c r="D156" s="46">
        <f t="shared" si="2"/>
        <v>1312.5220600211978</v>
      </c>
      <c r="E156" s="51">
        <v>45261</v>
      </c>
      <c r="F156" s="49" t="s">
        <v>80</v>
      </c>
      <c r="G156" s="49" t="s">
        <v>81</v>
      </c>
      <c r="H156" s="49" t="s">
        <v>884</v>
      </c>
      <c r="I156" s="49" t="s">
        <v>191</v>
      </c>
      <c r="J156" s="49">
        <v>135600</v>
      </c>
      <c r="K156" s="49" t="s">
        <v>122</v>
      </c>
      <c r="L156" s="49">
        <v>21754770</v>
      </c>
      <c r="M156" s="49" t="s">
        <v>916</v>
      </c>
      <c r="N156" s="51">
        <v>21367</v>
      </c>
      <c r="O156" s="51">
        <v>21367</v>
      </c>
      <c r="P156" s="49" t="s">
        <v>918</v>
      </c>
    </row>
    <row r="157" spans="1:16">
      <c r="A157" s="46">
        <v>6000</v>
      </c>
      <c r="B157" s="46">
        <v>14596.76</v>
      </c>
      <c r="C157" s="46">
        <v>319.9460905048</v>
      </c>
      <c r="D157" s="46">
        <f t="shared" si="2"/>
        <v>14276.8139094952</v>
      </c>
      <c r="E157" s="51">
        <v>45261</v>
      </c>
      <c r="F157" s="49" t="s">
        <v>80</v>
      </c>
      <c r="G157" s="49" t="s">
        <v>81</v>
      </c>
      <c r="H157" s="49" t="s">
        <v>884</v>
      </c>
      <c r="I157" s="49" t="s">
        <v>191</v>
      </c>
      <c r="J157" s="49">
        <v>135600</v>
      </c>
      <c r="K157" s="49" t="s">
        <v>122</v>
      </c>
      <c r="L157" s="49">
        <v>36942067</v>
      </c>
      <c r="M157" s="49" t="s">
        <v>905</v>
      </c>
      <c r="N157" s="51">
        <v>44882</v>
      </c>
      <c r="O157" s="51">
        <v>44562</v>
      </c>
      <c r="P157" s="49" t="s">
        <v>919</v>
      </c>
    </row>
    <row r="158" spans="1:16">
      <c r="A158" s="46">
        <v>4300</v>
      </c>
      <c r="B158" s="46">
        <v>2595.09</v>
      </c>
      <c r="C158" s="46">
        <v>815.30471928360009</v>
      </c>
      <c r="D158" s="46">
        <f t="shared" si="2"/>
        <v>1779.7852807163999</v>
      </c>
      <c r="E158" s="51">
        <v>45261</v>
      </c>
      <c r="F158" s="49" t="s">
        <v>80</v>
      </c>
      <c r="G158" s="49" t="s">
        <v>81</v>
      </c>
      <c r="H158" s="49" t="s">
        <v>884</v>
      </c>
      <c r="I158" s="49" t="s">
        <v>191</v>
      </c>
      <c r="J158" s="49">
        <v>135600</v>
      </c>
      <c r="K158" s="49" t="s">
        <v>122</v>
      </c>
      <c r="L158" s="49">
        <v>21754909</v>
      </c>
      <c r="M158" s="49" t="s">
        <v>916</v>
      </c>
      <c r="N158" s="51">
        <v>37433</v>
      </c>
      <c r="O158" s="51">
        <v>37257</v>
      </c>
      <c r="P158" s="49" t="s">
        <v>918</v>
      </c>
    </row>
    <row r="159" spans="1:16">
      <c r="A159" s="46">
        <v>378</v>
      </c>
      <c r="B159" s="46">
        <v>22990.33</v>
      </c>
      <c r="C159" s="46">
        <v>503.92458346340004</v>
      </c>
      <c r="D159" s="46">
        <f t="shared" si="2"/>
        <v>22486.405416536603</v>
      </c>
      <c r="E159" s="51">
        <v>45261</v>
      </c>
      <c r="F159" s="49" t="s">
        <v>80</v>
      </c>
      <c r="G159" s="49" t="s">
        <v>81</v>
      </c>
      <c r="H159" s="49" t="s">
        <v>884</v>
      </c>
      <c r="I159" s="49" t="s">
        <v>191</v>
      </c>
      <c r="J159" s="49">
        <v>135600</v>
      </c>
      <c r="K159" s="49" t="s">
        <v>115</v>
      </c>
      <c r="L159" s="49">
        <v>36942077</v>
      </c>
      <c r="M159" s="49" t="s">
        <v>906</v>
      </c>
      <c r="N159" s="51">
        <v>44882</v>
      </c>
      <c r="O159" s="51">
        <v>44562</v>
      </c>
      <c r="P159" s="49" t="s">
        <v>919</v>
      </c>
    </row>
    <row r="160" spans="1:16">
      <c r="A160" s="46">
        <v>12</v>
      </c>
      <c r="B160" s="46">
        <v>1392.4</v>
      </c>
      <c r="C160" s="46">
        <v>71.213295472000013</v>
      </c>
      <c r="D160" s="46">
        <f t="shared" si="2"/>
        <v>1321.1867045280001</v>
      </c>
      <c r="E160" s="51">
        <v>45261</v>
      </c>
      <c r="F160" s="49" t="s">
        <v>80</v>
      </c>
      <c r="G160" s="49" t="s">
        <v>81</v>
      </c>
      <c r="H160" s="49" t="s">
        <v>884</v>
      </c>
      <c r="I160" s="49" t="s">
        <v>191</v>
      </c>
      <c r="J160" s="49">
        <v>135600</v>
      </c>
      <c r="K160" s="49" t="s">
        <v>115</v>
      </c>
      <c r="L160" s="49">
        <v>34776452</v>
      </c>
      <c r="M160" s="49" t="s">
        <v>906</v>
      </c>
      <c r="N160" s="51">
        <v>44013</v>
      </c>
      <c r="O160" s="51">
        <v>43831</v>
      </c>
      <c r="P160" s="49" t="s">
        <v>928</v>
      </c>
    </row>
    <row r="161" spans="1:16">
      <c r="A161" s="46">
        <v>147</v>
      </c>
      <c r="B161" s="46">
        <v>16775.86</v>
      </c>
      <c r="C161" s="46">
        <v>1838.5486991139999</v>
      </c>
      <c r="D161" s="46">
        <f t="shared" si="2"/>
        <v>14937.311300886</v>
      </c>
      <c r="E161" s="51">
        <v>45261</v>
      </c>
      <c r="F161" s="49" t="s">
        <v>80</v>
      </c>
      <c r="G161" s="49" t="s">
        <v>81</v>
      </c>
      <c r="H161" s="49" t="s">
        <v>884</v>
      </c>
      <c r="I161" s="49" t="s">
        <v>191</v>
      </c>
      <c r="J161" s="49">
        <v>135600</v>
      </c>
      <c r="K161" s="49" t="s">
        <v>115</v>
      </c>
      <c r="L161" s="49">
        <v>21754665</v>
      </c>
      <c r="M161" s="49" t="s">
        <v>906</v>
      </c>
      <c r="N161" s="51">
        <v>42454</v>
      </c>
      <c r="O161" s="51">
        <v>42370</v>
      </c>
      <c r="P161" s="49" t="s">
        <v>918</v>
      </c>
    </row>
    <row r="162" spans="1:16">
      <c r="A162" s="46">
        <v>1</v>
      </c>
      <c r="B162" s="46">
        <v>31267.13</v>
      </c>
      <c r="C162" s="46">
        <v>-508.06209674040002</v>
      </c>
      <c r="D162" s="46">
        <f t="shared" si="2"/>
        <v>31775.1920967404</v>
      </c>
      <c r="E162" s="51">
        <v>45261</v>
      </c>
      <c r="F162" s="49" t="s">
        <v>80</v>
      </c>
      <c r="G162" s="49" t="s">
        <v>81</v>
      </c>
      <c r="H162" s="49" t="s">
        <v>884</v>
      </c>
      <c r="I162" s="49" t="s">
        <v>198</v>
      </c>
      <c r="J162" s="49">
        <v>135002</v>
      </c>
      <c r="K162" s="49" t="s">
        <v>130</v>
      </c>
      <c r="L162" s="49">
        <v>37668930</v>
      </c>
      <c r="M162" s="49" t="s">
        <v>939</v>
      </c>
      <c r="N162" s="51">
        <v>33055</v>
      </c>
      <c r="O162" s="51">
        <v>33055</v>
      </c>
      <c r="P162" s="49" t="s">
        <v>909</v>
      </c>
    </row>
    <row r="163" spans="1:16">
      <c r="A163" s="46">
        <v>1</v>
      </c>
      <c r="B163" s="46">
        <v>24336.94</v>
      </c>
      <c r="C163" s="46">
        <v>715.16969948919996</v>
      </c>
      <c r="D163" s="46">
        <f t="shared" si="2"/>
        <v>23621.770300510798</v>
      </c>
      <c r="E163" s="51">
        <v>45261</v>
      </c>
      <c r="F163" s="49" t="s">
        <v>80</v>
      </c>
      <c r="G163" s="49" t="s">
        <v>81</v>
      </c>
      <c r="H163" s="49" t="s">
        <v>884</v>
      </c>
      <c r="I163" s="49" t="s">
        <v>198</v>
      </c>
      <c r="J163" s="49">
        <v>135500</v>
      </c>
      <c r="K163" s="49" t="s">
        <v>106</v>
      </c>
      <c r="L163" s="49">
        <v>34777988</v>
      </c>
      <c r="M163" s="49" t="s">
        <v>940</v>
      </c>
      <c r="N163" s="51">
        <v>44506</v>
      </c>
      <c r="O163" s="51">
        <v>44501</v>
      </c>
      <c r="P163" s="49" t="s">
        <v>941</v>
      </c>
    </row>
    <row r="164" spans="1:16">
      <c r="A164" s="46">
        <v>49</v>
      </c>
      <c r="B164" s="46">
        <v>830.7</v>
      </c>
      <c r="C164" s="46">
        <v>620.04170709000005</v>
      </c>
      <c r="D164" s="46">
        <f t="shared" si="2"/>
        <v>210.65829291</v>
      </c>
      <c r="E164" s="51">
        <v>45261</v>
      </c>
      <c r="F164" s="49" t="s">
        <v>80</v>
      </c>
      <c r="G164" s="49" t="s">
        <v>81</v>
      </c>
      <c r="H164" s="49" t="s">
        <v>884</v>
      </c>
      <c r="I164" s="49" t="s">
        <v>198</v>
      </c>
      <c r="J164" s="49">
        <v>135500</v>
      </c>
      <c r="K164" s="49" t="s">
        <v>106</v>
      </c>
      <c r="L164" s="49">
        <v>21747733</v>
      </c>
      <c r="M164" s="49" t="s">
        <v>908</v>
      </c>
      <c r="N164" s="51">
        <v>22098</v>
      </c>
      <c r="O164" s="51">
        <v>22098</v>
      </c>
      <c r="P164" s="49" t="s">
        <v>909</v>
      </c>
    </row>
    <row r="165" spans="1:16">
      <c r="A165" s="46">
        <v>1</v>
      </c>
      <c r="B165" s="46">
        <v>5985.79</v>
      </c>
      <c r="C165" s="46">
        <v>175.89950238220001</v>
      </c>
      <c r="D165" s="46">
        <f t="shared" si="2"/>
        <v>5809.8904976178001</v>
      </c>
      <c r="E165" s="51">
        <v>45261</v>
      </c>
      <c r="F165" s="49" t="s">
        <v>80</v>
      </c>
      <c r="G165" s="49" t="s">
        <v>81</v>
      </c>
      <c r="H165" s="49" t="s">
        <v>884</v>
      </c>
      <c r="I165" s="49" t="s">
        <v>198</v>
      </c>
      <c r="J165" s="49">
        <v>135500</v>
      </c>
      <c r="K165" s="49" t="s">
        <v>106</v>
      </c>
      <c r="L165" s="49">
        <v>34777985</v>
      </c>
      <c r="M165" s="49" t="s">
        <v>940</v>
      </c>
      <c r="N165" s="51">
        <v>44506</v>
      </c>
      <c r="O165" s="51">
        <v>44501</v>
      </c>
      <c r="P165" s="49" t="s">
        <v>941</v>
      </c>
    </row>
    <row r="166" spans="1:16">
      <c r="A166" s="46">
        <v>0</v>
      </c>
      <c r="B166" s="46">
        <v>0</v>
      </c>
      <c r="C166" s="46">
        <v>0</v>
      </c>
      <c r="D166" s="46">
        <f t="shared" si="2"/>
        <v>0</v>
      </c>
      <c r="E166" s="51">
        <v>45261</v>
      </c>
      <c r="F166" s="49" t="s">
        <v>80</v>
      </c>
      <c r="G166" s="49" t="s">
        <v>81</v>
      </c>
      <c r="H166" s="49" t="s">
        <v>884</v>
      </c>
      <c r="I166" s="49" t="s">
        <v>198</v>
      </c>
      <c r="J166" s="49">
        <v>135500</v>
      </c>
      <c r="K166" s="49" t="s">
        <v>107</v>
      </c>
      <c r="L166" s="49">
        <v>34060311</v>
      </c>
      <c r="M166" s="49" t="s">
        <v>942</v>
      </c>
      <c r="N166" s="51">
        <v>44506</v>
      </c>
      <c r="O166" s="51">
        <v>44501</v>
      </c>
      <c r="P166" s="49" t="s">
        <v>941</v>
      </c>
    </row>
    <row r="167" spans="1:16">
      <c r="A167" s="46">
        <v>0</v>
      </c>
      <c r="B167" s="46">
        <v>0</v>
      </c>
      <c r="C167" s="46">
        <v>0</v>
      </c>
      <c r="D167" s="46">
        <f t="shared" si="2"/>
        <v>0</v>
      </c>
      <c r="E167" s="51">
        <v>45261</v>
      </c>
      <c r="F167" s="49" t="s">
        <v>80</v>
      </c>
      <c r="G167" s="49" t="s">
        <v>81</v>
      </c>
      <c r="H167" s="49" t="s">
        <v>884</v>
      </c>
      <c r="I167" s="49" t="s">
        <v>198</v>
      </c>
      <c r="J167" s="49">
        <v>135500</v>
      </c>
      <c r="K167" s="49" t="s">
        <v>107</v>
      </c>
      <c r="L167" s="49">
        <v>35463110</v>
      </c>
      <c r="M167" s="49" t="s">
        <v>943</v>
      </c>
      <c r="N167" s="51">
        <v>44620</v>
      </c>
      <c r="O167" s="51">
        <v>44682</v>
      </c>
      <c r="P167" s="49" t="s">
        <v>944</v>
      </c>
    </row>
    <row r="168" spans="1:16">
      <c r="A168" s="46">
        <v>0</v>
      </c>
      <c r="B168" s="46">
        <v>0</v>
      </c>
      <c r="C168" s="46">
        <v>0</v>
      </c>
      <c r="D168" s="46">
        <f t="shared" si="2"/>
        <v>0</v>
      </c>
      <c r="E168" s="51">
        <v>45261</v>
      </c>
      <c r="F168" s="49" t="s">
        <v>80</v>
      </c>
      <c r="G168" s="49" t="s">
        <v>81</v>
      </c>
      <c r="H168" s="49" t="s">
        <v>884</v>
      </c>
      <c r="I168" s="49" t="s">
        <v>198</v>
      </c>
      <c r="J168" s="49">
        <v>135500</v>
      </c>
      <c r="K168" s="49" t="s">
        <v>107</v>
      </c>
      <c r="L168" s="49">
        <v>36865882</v>
      </c>
      <c r="M168" s="49" t="s">
        <v>945</v>
      </c>
      <c r="N168" s="51">
        <v>44895</v>
      </c>
      <c r="O168" s="51">
        <v>44896</v>
      </c>
      <c r="P168" s="49" t="s">
        <v>946</v>
      </c>
    </row>
    <row r="169" spans="1:16">
      <c r="A169" s="46">
        <v>2</v>
      </c>
      <c r="B169" s="46">
        <v>19973.62</v>
      </c>
      <c r="C169" s="46">
        <v>117.38955867259999</v>
      </c>
      <c r="D169" s="46">
        <f t="shared" si="2"/>
        <v>19856.2304413274</v>
      </c>
      <c r="E169" s="51">
        <v>45261</v>
      </c>
      <c r="F169" s="49" t="s">
        <v>80</v>
      </c>
      <c r="G169" s="49" t="s">
        <v>81</v>
      </c>
      <c r="H169" s="49" t="s">
        <v>884</v>
      </c>
      <c r="I169" s="49" t="s">
        <v>198</v>
      </c>
      <c r="J169" s="49">
        <v>135500</v>
      </c>
      <c r="K169" s="49" t="s">
        <v>107</v>
      </c>
      <c r="L169" s="49">
        <v>38071676</v>
      </c>
      <c r="M169" s="49" t="s">
        <v>947</v>
      </c>
      <c r="N169" s="51">
        <v>45134</v>
      </c>
      <c r="O169" s="51">
        <v>45200</v>
      </c>
      <c r="P169" s="49" t="s">
        <v>948</v>
      </c>
    </row>
    <row r="170" spans="1:16">
      <c r="A170" s="46">
        <v>4</v>
      </c>
      <c r="B170" s="46">
        <v>11650.16</v>
      </c>
      <c r="C170" s="46">
        <v>68.470669856800001</v>
      </c>
      <c r="D170" s="46">
        <f t="shared" si="2"/>
        <v>11581.689330143199</v>
      </c>
      <c r="E170" s="51">
        <v>45261</v>
      </c>
      <c r="F170" s="49" t="s">
        <v>80</v>
      </c>
      <c r="G170" s="49" t="s">
        <v>81</v>
      </c>
      <c r="H170" s="49" t="s">
        <v>884</v>
      </c>
      <c r="I170" s="49" t="s">
        <v>198</v>
      </c>
      <c r="J170" s="49">
        <v>135500</v>
      </c>
      <c r="K170" s="49" t="s">
        <v>107</v>
      </c>
      <c r="L170" s="49">
        <v>38204592</v>
      </c>
      <c r="M170" s="49" t="s">
        <v>947</v>
      </c>
      <c r="N170" s="51">
        <v>45134</v>
      </c>
      <c r="O170" s="51">
        <v>45231</v>
      </c>
      <c r="P170" s="49" t="s">
        <v>948</v>
      </c>
    </row>
    <row r="171" spans="1:16">
      <c r="A171" s="46">
        <v>7</v>
      </c>
      <c r="B171" s="46">
        <v>2398310.4300000002</v>
      </c>
      <c r="C171" s="46">
        <v>14095.4220085089</v>
      </c>
      <c r="D171" s="46">
        <f t="shared" si="2"/>
        <v>2384215.0079914914</v>
      </c>
      <c r="E171" s="51">
        <v>45261</v>
      </c>
      <c r="F171" s="49" t="s">
        <v>80</v>
      </c>
      <c r="G171" s="49" t="s">
        <v>81</v>
      </c>
      <c r="H171" s="49" t="s">
        <v>884</v>
      </c>
      <c r="I171" s="49" t="s">
        <v>198</v>
      </c>
      <c r="J171" s="49">
        <v>135500</v>
      </c>
      <c r="K171" s="49" t="s">
        <v>107</v>
      </c>
      <c r="L171" s="49">
        <v>37723736</v>
      </c>
      <c r="M171" s="49" t="s">
        <v>947</v>
      </c>
      <c r="N171" s="51">
        <v>45134</v>
      </c>
      <c r="O171" s="51">
        <v>45139</v>
      </c>
      <c r="P171" s="49" t="s">
        <v>948</v>
      </c>
    </row>
    <row r="172" spans="1:16">
      <c r="A172" s="46">
        <v>2</v>
      </c>
      <c r="B172" s="46">
        <v>51519.590000000004</v>
      </c>
      <c r="C172" s="46">
        <v>1513.9639452662</v>
      </c>
      <c r="D172" s="46">
        <f t="shared" si="2"/>
        <v>50005.626054733802</v>
      </c>
      <c r="E172" s="51">
        <v>45261</v>
      </c>
      <c r="F172" s="49" t="s">
        <v>80</v>
      </c>
      <c r="G172" s="49" t="s">
        <v>81</v>
      </c>
      <c r="H172" s="49" t="s">
        <v>884</v>
      </c>
      <c r="I172" s="49" t="s">
        <v>198</v>
      </c>
      <c r="J172" s="49">
        <v>135500</v>
      </c>
      <c r="K172" s="49" t="s">
        <v>158</v>
      </c>
      <c r="L172" s="49">
        <v>34777980</v>
      </c>
      <c r="M172" s="49" t="s">
        <v>901</v>
      </c>
      <c r="N172" s="51">
        <v>44506</v>
      </c>
      <c r="O172" s="51">
        <v>44197</v>
      </c>
      <c r="P172" s="49" t="s">
        <v>941</v>
      </c>
    </row>
    <row r="173" spans="1:16">
      <c r="A173" s="46">
        <v>49</v>
      </c>
      <c r="B173" s="46">
        <v>7534.88</v>
      </c>
      <c r="C173" s="46">
        <v>5624.0999854560005</v>
      </c>
      <c r="D173" s="46">
        <f t="shared" si="2"/>
        <v>1910.7800145439996</v>
      </c>
      <c r="E173" s="51">
        <v>45261</v>
      </c>
      <c r="F173" s="49" t="s">
        <v>80</v>
      </c>
      <c r="G173" s="49" t="s">
        <v>81</v>
      </c>
      <c r="H173" s="49" t="s">
        <v>884</v>
      </c>
      <c r="I173" s="49" t="s">
        <v>198</v>
      </c>
      <c r="J173" s="49">
        <v>135500</v>
      </c>
      <c r="K173" s="49" t="s">
        <v>109</v>
      </c>
      <c r="L173" s="49">
        <v>21747740</v>
      </c>
      <c r="M173" s="49" t="s">
        <v>934</v>
      </c>
      <c r="N173" s="51">
        <v>22098</v>
      </c>
      <c r="O173" s="51">
        <v>22098</v>
      </c>
      <c r="P173" s="49" t="s">
        <v>909</v>
      </c>
    </row>
    <row r="174" spans="1:16">
      <c r="A174" s="46">
        <v>2</v>
      </c>
      <c r="B174" s="46">
        <v>9986.81</v>
      </c>
      <c r="C174" s="46">
        <v>72.966929507300009</v>
      </c>
      <c r="D174" s="46">
        <f t="shared" si="2"/>
        <v>9913.8430704926996</v>
      </c>
      <c r="E174" s="51">
        <v>45261</v>
      </c>
      <c r="F174" s="49" t="s">
        <v>80</v>
      </c>
      <c r="G174" s="49" t="s">
        <v>81</v>
      </c>
      <c r="H174" s="49" t="s">
        <v>884</v>
      </c>
      <c r="I174" s="49" t="s">
        <v>198</v>
      </c>
      <c r="J174" s="49">
        <v>135600</v>
      </c>
      <c r="K174" s="49" t="s">
        <v>107</v>
      </c>
      <c r="L174" s="49">
        <v>38071679</v>
      </c>
      <c r="M174" s="49" t="s">
        <v>947</v>
      </c>
      <c r="N174" s="51">
        <v>45134</v>
      </c>
      <c r="O174" s="51">
        <v>45200</v>
      </c>
      <c r="P174" s="49" t="s">
        <v>948</v>
      </c>
    </row>
    <row r="175" spans="1:16">
      <c r="A175" s="46">
        <v>4</v>
      </c>
      <c r="B175" s="46">
        <v>5831.99</v>
      </c>
      <c r="C175" s="46">
        <v>42.6104434967</v>
      </c>
      <c r="D175" s="46">
        <f t="shared" si="2"/>
        <v>5789.3795565032997</v>
      </c>
      <c r="E175" s="51">
        <v>45261</v>
      </c>
      <c r="F175" s="49" t="s">
        <v>80</v>
      </c>
      <c r="G175" s="49" t="s">
        <v>81</v>
      </c>
      <c r="H175" s="49" t="s">
        <v>884</v>
      </c>
      <c r="I175" s="49" t="s">
        <v>198</v>
      </c>
      <c r="J175" s="49">
        <v>135600</v>
      </c>
      <c r="K175" s="49" t="s">
        <v>107</v>
      </c>
      <c r="L175" s="49">
        <v>38204595</v>
      </c>
      <c r="M175" s="49" t="s">
        <v>947</v>
      </c>
      <c r="N175" s="51">
        <v>45134</v>
      </c>
      <c r="O175" s="51">
        <v>45231</v>
      </c>
      <c r="P175" s="49" t="s">
        <v>948</v>
      </c>
    </row>
    <row r="176" spans="1:16">
      <c r="A176" s="46">
        <v>7</v>
      </c>
      <c r="B176" s="46">
        <v>1199155.18</v>
      </c>
      <c r="C176" s="46">
        <v>8761.4234662893996</v>
      </c>
      <c r="D176" s="46">
        <f t="shared" si="2"/>
        <v>1190393.7565337105</v>
      </c>
      <c r="E176" s="51">
        <v>45261</v>
      </c>
      <c r="F176" s="49" t="s">
        <v>80</v>
      </c>
      <c r="G176" s="49" t="s">
        <v>81</v>
      </c>
      <c r="H176" s="49" t="s">
        <v>884</v>
      </c>
      <c r="I176" s="49" t="s">
        <v>198</v>
      </c>
      <c r="J176" s="49">
        <v>135600</v>
      </c>
      <c r="K176" s="49" t="s">
        <v>107</v>
      </c>
      <c r="L176" s="49">
        <v>37723739</v>
      </c>
      <c r="M176" s="49" t="s">
        <v>947</v>
      </c>
      <c r="N176" s="51">
        <v>45134</v>
      </c>
      <c r="O176" s="51">
        <v>45139</v>
      </c>
      <c r="P176" s="49" t="s">
        <v>948</v>
      </c>
    </row>
    <row r="177" spans="1:16">
      <c r="A177" s="46">
        <v>3</v>
      </c>
      <c r="B177" s="46">
        <v>231.65</v>
      </c>
      <c r="C177" s="46">
        <v>-7.8091716819999997</v>
      </c>
      <c r="D177" s="46">
        <f t="shared" si="2"/>
        <v>239.459171682</v>
      </c>
      <c r="E177" s="51">
        <v>45261</v>
      </c>
      <c r="F177" s="49" t="s">
        <v>80</v>
      </c>
      <c r="G177" s="49" t="s">
        <v>81</v>
      </c>
      <c r="H177" s="49" t="s">
        <v>884</v>
      </c>
      <c r="I177" s="49" t="s">
        <v>199</v>
      </c>
      <c r="J177" s="49">
        <v>135002</v>
      </c>
      <c r="K177" s="49" t="s">
        <v>130</v>
      </c>
      <c r="L177" s="49">
        <v>21755393</v>
      </c>
      <c r="M177" s="49" t="s">
        <v>949</v>
      </c>
      <c r="N177" s="51">
        <v>19906</v>
      </c>
      <c r="O177" s="51">
        <v>19906</v>
      </c>
      <c r="P177" s="49" t="s">
        <v>950</v>
      </c>
    </row>
    <row r="178" spans="1:16">
      <c r="A178" s="46">
        <v>3</v>
      </c>
      <c r="B178" s="46">
        <v>299.76</v>
      </c>
      <c r="C178" s="46">
        <v>-10.1052333408</v>
      </c>
      <c r="D178" s="46">
        <f t="shared" si="2"/>
        <v>309.86523334079999</v>
      </c>
      <c r="E178" s="51">
        <v>45261</v>
      </c>
      <c r="F178" s="49" t="s">
        <v>80</v>
      </c>
      <c r="G178" s="49" t="s">
        <v>81</v>
      </c>
      <c r="H178" s="49" t="s">
        <v>884</v>
      </c>
      <c r="I178" s="49" t="s">
        <v>199</v>
      </c>
      <c r="J178" s="49">
        <v>135002</v>
      </c>
      <c r="K178" s="49" t="s">
        <v>130</v>
      </c>
      <c r="L178" s="49">
        <v>21755372</v>
      </c>
      <c r="M178" s="49" t="s">
        <v>951</v>
      </c>
      <c r="N178" s="51">
        <v>19906</v>
      </c>
      <c r="O178" s="51">
        <v>19906</v>
      </c>
      <c r="P178" s="49" t="s">
        <v>950</v>
      </c>
    </row>
    <row r="179" spans="1:16">
      <c r="A179" s="46">
        <v>1</v>
      </c>
      <c r="B179" s="46">
        <v>24.57</v>
      </c>
      <c r="C179" s="46">
        <v>-0.82828123560000011</v>
      </c>
      <c r="D179" s="46">
        <f t="shared" si="2"/>
        <v>25.398281235599999</v>
      </c>
      <c r="E179" s="51">
        <v>45261</v>
      </c>
      <c r="F179" s="49" t="s">
        <v>80</v>
      </c>
      <c r="G179" s="49" t="s">
        <v>81</v>
      </c>
      <c r="H179" s="49" t="s">
        <v>884</v>
      </c>
      <c r="I179" s="49" t="s">
        <v>199</v>
      </c>
      <c r="J179" s="49">
        <v>135002</v>
      </c>
      <c r="K179" s="49" t="s">
        <v>130</v>
      </c>
      <c r="L179" s="49">
        <v>21755163</v>
      </c>
      <c r="M179" s="49" t="s">
        <v>952</v>
      </c>
      <c r="N179" s="51">
        <v>19906</v>
      </c>
      <c r="O179" s="51">
        <v>19906</v>
      </c>
      <c r="P179" s="49" t="s">
        <v>950</v>
      </c>
    </row>
    <row r="180" spans="1:16">
      <c r="A180" s="46">
        <v>2</v>
      </c>
      <c r="B180" s="46">
        <v>188.38</v>
      </c>
      <c r="C180" s="46">
        <v>-6.3504932504000005</v>
      </c>
      <c r="D180" s="46">
        <f t="shared" si="2"/>
        <v>194.7304932504</v>
      </c>
      <c r="E180" s="51">
        <v>45261</v>
      </c>
      <c r="F180" s="49" t="s">
        <v>80</v>
      </c>
      <c r="G180" s="49" t="s">
        <v>81</v>
      </c>
      <c r="H180" s="49" t="s">
        <v>884</v>
      </c>
      <c r="I180" s="49" t="s">
        <v>199</v>
      </c>
      <c r="J180" s="49">
        <v>135002</v>
      </c>
      <c r="K180" s="49" t="s">
        <v>130</v>
      </c>
      <c r="L180" s="49">
        <v>21755431</v>
      </c>
      <c r="M180" s="49" t="s">
        <v>953</v>
      </c>
      <c r="N180" s="51">
        <v>19906</v>
      </c>
      <c r="O180" s="51">
        <v>19906</v>
      </c>
      <c r="P180" s="49" t="s">
        <v>950</v>
      </c>
    </row>
    <row r="181" spans="1:16">
      <c r="A181" s="46">
        <v>1</v>
      </c>
      <c r="B181" s="46">
        <v>429.98</v>
      </c>
      <c r="C181" s="46">
        <v>-14.4950901784</v>
      </c>
      <c r="D181" s="46">
        <f t="shared" si="2"/>
        <v>444.47509017840002</v>
      </c>
      <c r="E181" s="51">
        <v>45261</v>
      </c>
      <c r="F181" s="49" t="s">
        <v>80</v>
      </c>
      <c r="G181" s="49" t="s">
        <v>81</v>
      </c>
      <c r="H181" s="49" t="s">
        <v>884</v>
      </c>
      <c r="I181" s="49" t="s">
        <v>199</v>
      </c>
      <c r="J181" s="49">
        <v>135002</v>
      </c>
      <c r="K181" s="49" t="s">
        <v>130</v>
      </c>
      <c r="L181" s="49">
        <v>21755386</v>
      </c>
      <c r="M181" s="49" t="s">
        <v>954</v>
      </c>
      <c r="N181" s="51">
        <v>19906</v>
      </c>
      <c r="O181" s="51">
        <v>19906</v>
      </c>
      <c r="P181" s="49" t="s">
        <v>950</v>
      </c>
    </row>
    <row r="182" spans="1:16">
      <c r="A182" s="46">
        <v>2</v>
      </c>
      <c r="B182" s="46">
        <v>184.27</v>
      </c>
      <c r="C182" s="46">
        <v>-6.2119407115999996</v>
      </c>
      <c r="D182" s="46">
        <f t="shared" si="2"/>
        <v>190.4819407116</v>
      </c>
      <c r="E182" s="51">
        <v>45261</v>
      </c>
      <c r="F182" s="49" t="s">
        <v>80</v>
      </c>
      <c r="G182" s="49" t="s">
        <v>81</v>
      </c>
      <c r="H182" s="49" t="s">
        <v>884</v>
      </c>
      <c r="I182" s="49" t="s">
        <v>199</v>
      </c>
      <c r="J182" s="49">
        <v>135002</v>
      </c>
      <c r="K182" s="49" t="s">
        <v>130</v>
      </c>
      <c r="L182" s="49">
        <v>21755443</v>
      </c>
      <c r="M182" s="49" t="s">
        <v>955</v>
      </c>
      <c r="N182" s="51">
        <v>19906</v>
      </c>
      <c r="O182" s="51">
        <v>19906</v>
      </c>
      <c r="P182" s="49" t="s">
        <v>950</v>
      </c>
    </row>
    <row r="183" spans="1:16">
      <c r="A183" s="46">
        <v>2</v>
      </c>
      <c r="B183" s="46">
        <v>114.66</v>
      </c>
      <c r="C183" s="46">
        <v>-3.8653124327999997</v>
      </c>
      <c r="D183" s="46">
        <f t="shared" si="2"/>
        <v>118.52531243279999</v>
      </c>
      <c r="E183" s="51">
        <v>45261</v>
      </c>
      <c r="F183" s="49" t="s">
        <v>80</v>
      </c>
      <c r="G183" s="49" t="s">
        <v>81</v>
      </c>
      <c r="H183" s="49" t="s">
        <v>884</v>
      </c>
      <c r="I183" s="49" t="s">
        <v>199</v>
      </c>
      <c r="J183" s="49">
        <v>135002</v>
      </c>
      <c r="K183" s="49" t="s">
        <v>130</v>
      </c>
      <c r="L183" s="49">
        <v>21755419</v>
      </c>
      <c r="M183" s="49" t="s">
        <v>956</v>
      </c>
      <c r="N183" s="51">
        <v>19906</v>
      </c>
      <c r="O183" s="51">
        <v>19906</v>
      </c>
      <c r="P183" s="49" t="s">
        <v>950</v>
      </c>
    </row>
    <row r="184" spans="1:16">
      <c r="A184" s="46">
        <v>1</v>
      </c>
      <c r="B184" s="46">
        <v>1601.49</v>
      </c>
      <c r="C184" s="46">
        <v>-53.987957509200001</v>
      </c>
      <c r="D184" s="46">
        <f t="shared" si="2"/>
        <v>1655.4779575092</v>
      </c>
      <c r="E184" s="51">
        <v>45261</v>
      </c>
      <c r="F184" s="49" t="s">
        <v>80</v>
      </c>
      <c r="G184" s="49" t="s">
        <v>81</v>
      </c>
      <c r="H184" s="49" t="s">
        <v>884</v>
      </c>
      <c r="I184" s="49" t="s">
        <v>199</v>
      </c>
      <c r="J184" s="49">
        <v>135002</v>
      </c>
      <c r="K184" s="49" t="s">
        <v>130</v>
      </c>
      <c r="L184" s="49">
        <v>21755379</v>
      </c>
      <c r="M184" s="49" t="s">
        <v>957</v>
      </c>
      <c r="N184" s="51">
        <v>19906</v>
      </c>
      <c r="O184" s="51">
        <v>19906</v>
      </c>
      <c r="P184" s="49" t="s">
        <v>950</v>
      </c>
    </row>
    <row r="185" spans="1:16">
      <c r="A185" s="46">
        <v>1</v>
      </c>
      <c r="B185" s="46">
        <v>75</v>
      </c>
      <c r="C185" s="46">
        <v>-2.3828174999999998</v>
      </c>
      <c r="D185" s="46">
        <f t="shared" si="2"/>
        <v>77.382817500000002</v>
      </c>
      <c r="E185" s="51">
        <v>45261</v>
      </c>
      <c r="F185" s="49" t="s">
        <v>80</v>
      </c>
      <c r="G185" s="49" t="s">
        <v>81</v>
      </c>
      <c r="H185" s="49" t="s">
        <v>884</v>
      </c>
      <c r="I185" s="49" t="s">
        <v>199</v>
      </c>
      <c r="J185" s="49">
        <v>135002</v>
      </c>
      <c r="K185" s="49" t="s">
        <v>130</v>
      </c>
      <c r="L185" s="49">
        <v>21755173</v>
      </c>
      <c r="M185" s="49" t="s">
        <v>955</v>
      </c>
      <c r="N185" s="51">
        <v>21367</v>
      </c>
      <c r="O185" s="51">
        <v>21367</v>
      </c>
      <c r="P185" s="49" t="s">
        <v>950</v>
      </c>
    </row>
    <row r="186" spans="1:16">
      <c r="A186" s="46">
        <v>1</v>
      </c>
      <c r="B186" s="46">
        <v>7997</v>
      </c>
      <c r="C186" s="46">
        <v>-335.52828969000001</v>
      </c>
      <c r="D186" s="46">
        <f t="shared" si="2"/>
        <v>8332.5282896900007</v>
      </c>
      <c r="E186" s="51">
        <v>45261</v>
      </c>
      <c r="F186" s="49" t="s">
        <v>80</v>
      </c>
      <c r="G186" s="49" t="s">
        <v>81</v>
      </c>
      <c r="H186" s="49" t="s">
        <v>884</v>
      </c>
      <c r="I186" s="49" t="s">
        <v>199</v>
      </c>
      <c r="J186" s="49">
        <v>135002</v>
      </c>
      <c r="K186" s="49" t="s">
        <v>130</v>
      </c>
      <c r="L186" s="49">
        <v>21755365</v>
      </c>
      <c r="M186" s="49" t="s">
        <v>958</v>
      </c>
      <c r="N186" s="51">
        <v>13697</v>
      </c>
      <c r="O186" s="51">
        <v>13697</v>
      </c>
      <c r="P186" s="49" t="s">
        <v>950</v>
      </c>
    </row>
    <row r="187" spans="1:16">
      <c r="A187" s="46">
        <v>1</v>
      </c>
      <c r="B187" s="46">
        <v>876.01</v>
      </c>
      <c r="C187" s="46">
        <v>-26.1332529614</v>
      </c>
      <c r="D187" s="46">
        <f t="shared" si="2"/>
        <v>902.14325296139998</v>
      </c>
      <c r="E187" s="51">
        <v>45261</v>
      </c>
      <c r="F187" s="49" t="s">
        <v>80</v>
      </c>
      <c r="G187" s="49" t="s">
        <v>81</v>
      </c>
      <c r="H187" s="49" t="s">
        <v>884</v>
      </c>
      <c r="I187" s="49" t="s">
        <v>199</v>
      </c>
      <c r="J187" s="49">
        <v>135002</v>
      </c>
      <c r="K187" s="49" t="s">
        <v>130</v>
      </c>
      <c r="L187" s="49">
        <v>21755211</v>
      </c>
      <c r="M187" s="49" t="s">
        <v>959</v>
      </c>
      <c r="N187" s="51">
        <v>22828</v>
      </c>
      <c r="O187" s="51">
        <v>22828</v>
      </c>
      <c r="P187" s="49" t="s">
        <v>950</v>
      </c>
    </row>
    <row r="188" spans="1:16">
      <c r="A188" s="46">
        <v>3</v>
      </c>
      <c r="B188" s="46">
        <v>819.02</v>
      </c>
      <c r="C188" s="46">
        <v>-27.6100487416</v>
      </c>
      <c r="D188" s="46">
        <f t="shared" si="2"/>
        <v>846.63004874160004</v>
      </c>
      <c r="E188" s="51">
        <v>45261</v>
      </c>
      <c r="F188" s="49" t="s">
        <v>80</v>
      </c>
      <c r="G188" s="49" t="s">
        <v>81</v>
      </c>
      <c r="H188" s="49" t="s">
        <v>884</v>
      </c>
      <c r="I188" s="49" t="s">
        <v>199</v>
      </c>
      <c r="J188" s="49">
        <v>135002</v>
      </c>
      <c r="K188" s="49" t="s">
        <v>130</v>
      </c>
      <c r="L188" s="49">
        <v>21755412</v>
      </c>
      <c r="M188" s="49" t="s">
        <v>958</v>
      </c>
      <c r="N188" s="51">
        <v>19906</v>
      </c>
      <c r="O188" s="51">
        <v>19906</v>
      </c>
      <c r="P188" s="49" t="s">
        <v>950</v>
      </c>
    </row>
    <row r="189" spans="1:16">
      <c r="A189" s="46">
        <v>1</v>
      </c>
      <c r="B189" s="46">
        <v>100</v>
      </c>
      <c r="C189" s="46">
        <v>-3.1770899999999997</v>
      </c>
      <c r="D189" s="46">
        <f t="shared" si="2"/>
        <v>103.17708999999999</v>
      </c>
      <c r="E189" s="51">
        <v>45261</v>
      </c>
      <c r="F189" s="49" t="s">
        <v>80</v>
      </c>
      <c r="G189" s="49" t="s">
        <v>81</v>
      </c>
      <c r="H189" s="49" t="s">
        <v>884</v>
      </c>
      <c r="I189" s="49" t="s">
        <v>199</v>
      </c>
      <c r="J189" s="49">
        <v>135002</v>
      </c>
      <c r="K189" s="49" t="s">
        <v>130</v>
      </c>
      <c r="L189" s="49">
        <v>21755178</v>
      </c>
      <c r="M189" s="49" t="s">
        <v>960</v>
      </c>
      <c r="N189" s="51">
        <v>21367</v>
      </c>
      <c r="O189" s="51">
        <v>21367</v>
      </c>
      <c r="P189" s="49" t="s">
        <v>950</v>
      </c>
    </row>
    <row r="190" spans="1:16">
      <c r="A190" s="46">
        <v>1</v>
      </c>
      <c r="B190" s="46">
        <v>541</v>
      </c>
      <c r="C190" s="46">
        <v>-13.78000035</v>
      </c>
      <c r="D190" s="46">
        <f t="shared" si="2"/>
        <v>554.78000035000002</v>
      </c>
      <c r="E190" s="51">
        <v>45261</v>
      </c>
      <c r="F190" s="49" t="s">
        <v>80</v>
      </c>
      <c r="G190" s="49" t="s">
        <v>81</v>
      </c>
      <c r="H190" s="49" t="s">
        <v>884</v>
      </c>
      <c r="I190" s="49" t="s">
        <v>199</v>
      </c>
      <c r="J190" s="49">
        <v>135002</v>
      </c>
      <c r="K190" s="49" t="s">
        <v>130</v>
      </c>
      <c r="L190" s="49">
        <v>21755274</v>
      </c>
      <c r="M190" s="49" t="s">
        <v>961</v>
      </c>
      <c r="N190" s="51">
        <v>26115</v>
      </c>
      <c r="O190" s="51">
        <v>26115</v>
      </c>
      <c r="P190" s="49" t="s">
        <v>950</v>
      </c>
    </row>
    <row r="191" spans="1:16">
      <c r="A191" s="46">
        <v>1</v>
      </c>
      <c r="B191" s="46">
        <v>245.71</v>
      </c>
      <c r="C191" s="46">
        <v>-8.2831494667999994</v>
      </c>
      <c r="D191" s="46">
        <f t="shared" si="2"/>
        <v>253.99314946680002</v>
      </c>
      <c r="E191" s="51">
        <v>45261</v>
      </c>
      <c r="F191" s="49" t="s">
        <v>80</v>
      </c>
      <c r="G191" s="49" t="s">
        <v>81</v>
      </c>
      <c r="H191" s="49" t="s">
        <v>884</v>
      </c>
      <c r="I191" s="49" t="s">
        <v>199</v>
      </c>
      <c r="J191" s="49">
        <v>135002</v>
      </c>
      <c r="K191" s="49" t="s">
        <v>130</v>
      </c>
      <c r="L191" s="49">
        <v>21755405</v>
      </c>
      <c r="M191" s="49" t="s">
        <v>960</v>
      </c>
      <c r="N191" s="51">
        <v>19906</v>
      </c>
      <c r="O191" s="51">
        <v>19906</v>
      </c>
      <c r="P191" s="49" t="s">
        <v>950</v>
      </c>
    </row>
    <row r="192" spans="1:16">
      <c r="A192" s="46">
        <v>4</v>
      </c>
      <c r="B192" s="46">
        <v>536.46</v>
      </c>
      <c r="C192" s="46">
        <v>-18.084645976800001</v>
      </c>
      <c r="D192" s="46">
        <f t="shared" si="2"/>
        <v>554.54464597679998</v>
      </c>
      <c r="E192" s="51">
        <v>45261</v>
      </c>
      <c r="F192" s="49" t="s">
        <v>80</v>
      </c>
      <c r="G192" s="49" t="s">
        <v>81</v>
      </c>
      <c r="H192" s="49" t="s">
        <v>884</v>
      </c>
      <c r="I192" s="49" t="s">
        <v>199</v>
      </c>
      <c r="J192" s="49">
        <v>135002</v>
      </c>
      <c r="K192" s="49" t="s">
        <v>130</v>
      </c>
      <c r="L192" s="49">
        <v>21755424</v>
      </c>
      <c r="M192" s="49" t="s">
        <v>962</v>
      </c>
      <c r="N192" s="51">
        <v>19906</v>
      </c>
      <c r="O192" s="51">
        <v>19906</v>
      </c>
      <c r="P192" s="49" t="s">
        <v>950</v>
      </c>
    </row>
    <row r="193" spans="1:16">
      <c r="A193" s="46">
        <v>1</v>
      </c>
      <c r="B193" s="46">
        <v>50</v>
      </c>
      <c r="C193" s="46">
        <v>-1.6400000000000001</v>
      </c>
      <c r="D193" s="46">
        <f t="shared" si="2"/>
        <v>51.64</v>
      </c>
      <c r="E193" s="51">
        <v>45261</v>
      </c>
      <c r="F193" s="49" t="s">
        <v>80</v>
      </c>
      <c r="G193" s="49" t="s">
        <v>81</v>
      </c>
      <c r="H193" s="49" t="s">
        <v>884</v>
      </c>
      <c r="I193" s="49" t="s">
        <v>199</v>
      </c>
      <c r="J193" s="49">
        <v>135002</v>
      </c>
      <c r="K193" s="49" t="s">
        <v>130</v>
      </c>
      <c r="L193" s="49">
        <v>21755168</v>
      </c>
      <c r="M193" s="49" t="s">
        <v>963</v>
      </c>
      <c r="N193" s="51">
        <v>20637</v>
      </c>
      <c r="O193" s="51">
        <v>20637</v>
      </c>
      <c r="P193" s="49" t="s">
        <v>950</v>
      </c>
    </row>
    <row r="194" spans="1:16">
      <c r="A194" s="46">
        <v>1</v>
      </c>
      <c r="B194" s="46">
        <v>945.59</v>
      </c>
      <c r="C194" s="46">
        <v>-22.7000037462</v>
      </c>
      <c r="D194" s="46">
        <f t="shared" si="2"/>
        <v>968.2900037462</v>
      </c>
      <c r="E194" s="51">
        <v>45261</v>
      </c>
      <c r="F194" s="49" t="s">
        <v>80</v>
      </c>
      <c r="G194" s="49" t="s">
        <v>81</v>
      </c>
      <c r="H194" s="49" t="s">
        <v>884</v>
      </c>
      <c r="I194" s="49" t="s">
        <v>199</v>
      </c>
      <c r="J194" s="49">
        <v>135002</v>
      </c>
      <c r="K194" s="49" t="s">
        <v>130</v>
      </c>
      <c r="L194" s="49">
        <v>21755288</v>
      </c>
      <c r="M194" s="49" t="s">
        <v>958</v>
      </c>
      <c r="N194" s="51">
        <v>27211</v>
      </c>
      <c r="O194" s="51">
        <v>27211</v>
      </c>
      <c r="P194" s="49" t="s">
        <v>950</v>
      </c>
    </row>
    <row r="195" spans="1:16">
      <c r="A195" s="46">
        <v>1</v>
      </c>
      <c r="B195" s="46">
        <v>78.63</v>
      </c>
      <c r="C195" s="46">
        <v>-2.6507022203999999</v>
      </c>
      <c r="D195" s="46">
        <f t="shared" ref="D195:D258" si="3">+B195-C195</f>
        <v>81.280702220400002</v>
      </c>
      <c r="E195" s="51">
        <v>45261</v>
      </c>
      <c r="F195" s="49" t="s">
        <v>80</v>
      </c>
      <c r="G195" s="49" t="s">
        <v>81</v>
      </c>
      <c r="H195" s="49" t="s">
        <v>884</v>
      </c>
      <c r="I195" s="49" t="s">
        <v>199</v>
      </c>
      <c r="J195" s="49">
        <v>135002</v>
      </c>
      <c r="K195" s="49" t="s">
        <v>130</v>
      </c>
      <c r="L195" s="49">
        <v>21755400</v>
      </c>
      <c r="M195" s="49" t="s">
        <v>964</v>
      </c>
      <c r="N195" s="51">
        <v>19906</v>
      </c>
      <c r="O195" s="51">
        <v>19906</v>
      </c>
      <c r="P195" s="49" t="s">
        <v>950</v>
      </c>
    </row>
    <row r="196" spans="1:16">
      <c r="A196" s="46">
        <v>1</v>
      </c>
      <c r="B196" s="46">
        <v>24.57</v>
      </c>
      <c r="C196" s="46">
        <v>-0.82828123560000011</v>
      </c>
      <c r="D196" s="46">
        <f t="shared" si="3"/>
        <v>25.398281235599999</v>
      </c>
      <c r="E196" s="51">
        <v>45261</v>
      </c>
      <c r="F196" s="49" t="s">
        <v>80</v>
      </c>
      <c r="G196" s="49" t="s">
        <v>81</v>
      </c>
      <c r="H196" s="49" t="s">
        <v>884</v>
      </c>
      <c r="I196" s="49" t="s">
        <v>199</v>
      </c>
      <c r="J196" s="49">
        <v>135002</v>
      </c>
      <c r="K196" s="49" t="s">
        <v>130</v>
      </c>
      <c r="L196" s="49">
        <v>21755438</v>
      </c>
      <c r="M196" s="49" t="s">
        <v>965</v>
      </c>
      <c r="N196" s="51">
        <v>19906</v>
      </c>
      <c r="O196" s="51">
        <v>19906</v>
      </c>
      <c r="P196" s="49" t="s">
        <v>950</v>
      </c>
    </row>
    <row r="197" spans="1:16">
      <c r="A197" s="46">
        <v>0</v>
      </c>
      <c r="B197" s="46">
        <v>-569.32000000000005</v>
      </c>
      <c r="C197" s="46">
        <v>-190.72362330000001</v>
      </c>
      <c r="D197" s="46">
        <f t="shared" si="3"/>
        <v>-378.59637670000006</v>
      </c>
      <c r="E197" s="51">
        <v>45261</v>
      </c>
      <c r="F197" s="49" t="s">
        <v>80</v>
      </c>
      <c r="G197" s="49" t="s">
        <v>81</v>
      </c>
      <c r="H197" s="49" t="s">
        <v>884</v>
      </c>
      <c r="I197" s="49" t="s">
        <v>199</v>
      </c>
      <c r="J197" s="49">
        <v>135500</v>
      </c>
      <c r="K197" s="49" t="s">
        <v>200</v>
      </c>
      <c r="L197" s="49">
        <v>21755049</v>
      </c>
      <c r="M197" s="49" t="s">
        <v>966</v>
      </c>
      <c r="N197" s="51">
        <v>34881</v>
      </c>
      <c r="O197" s="51">
        <v>42370</v>
      </c>
      <c r="P197" s="49" t="s">
        <v>950</v>
      </c>
    </row>
    <row r="198" spans="1:16">
      <c r="A198" s="46">
        <v>1</v>
      </c>
      <c r="B198" s="46">
        <v>325.61</v>
      </c>
      <c r="C198" s="46">
        <v>220.0740552396</v>
      </c>
      <c r="D198" s="46">
        <f t="shared" si="3"/>
        <v>105.53594476040001</v>
      </c>
      <c r="E198" s="51">
        <v>45261</v>
      </c>
      <c r="F198" s="49" t="s">
        <v>80</v>
      </c>
      <c r="G198" s="49" t="s">
        <v>81</v>
      </c>
      <c r="H198" s="49" t="s">
        <v>884</v>
      </c>
      <c r="I198" s="49" t="s">
        <v>199</v>
      </c>
      <c r="J198" s="49">
        <v>135500</v>
      </c>
      <c r="K198" s="49" t="s">
        <v>106</v>
      </c>
      <c r="L198" s="49">
        <v>21755239</v>
      </c>
      <c r="M198" s="49" t="s">
        <v>908</v>
      </c>
      <c r="N198" s="51">
        <v>24289</v>
      </c>
      <c r="O198" s="51">
        <v>24289</v>
      </c>
      <c r="P198" s="49" t="s">
        <v>950</v>
      </c>
    </row>
    <row r="199" spans="1:16">
      <c r="A199" s="46">
        <v>5</v>
      </c>
      <c r="B199" s="46">
        <v>185.17000000000002</v>
      </c>
      <c r="C199" s="46">
        <v>107.74042937510001</v>
      </c>
      <c r="D199" s="46">
        <f t="shared" si="3"/>
        <v>77.429570624900009</v>
      </c>
      <c r="E199" s="51">
        <v>45261</v>
      </c>
      <c r="F199" s="49" t="s">
        <v>80</v>
      </c>
      <c r="G199" s="49" t="s">
        <v>81</v>
      </c>
      <c r="H199" s="49" t="s">
        <v>884</v>
      </c>
      <c r="I199" s="49" t="s">
        <v>199</v>
      </c>
      <c r="J199" s="49">
        <v>135500</v>
      </c>
      <c r="K199" s="49" t="s">
        <v>106</v>
      </c>
      <c r="L199" s="49">
        <v>21755309</v>
      </c>
      <c r="M199" s="49" t="s">
        <v>908</v>
      </c>
      <c r="N199" s="51">
        <v>27211</v>
      </c>
      <c r="O199" s="51">
        <v>27211</v>
      </c>
      <c r="P199" s="49" t="s">
        <v>950</v>
      </c>
    </row>
    <row r="200" spans="1:16">
      <c r="A200" s="46">
        <v>4</v>
      </c>
      <c r="B200" s="46">
        <v>1390.39</v>
      </c>
      <c r="C200" s="46">
        <v>531.15720491699994</v>
      </c>
      <c r="D200" s="46">
        <f t="shared" si="3"/>
        <v>859.23279508300016</v>
      </c>
      <c r="E200" s="51">
        <v>45261</v>
      </c>
      <c r="F200" s="49" t="s">
        <v>80</v>
      </c>
      <c r="G200" s="49" t="s">
        <v>81</v>
      </c>
      <c r="H200" s="49" t="s">
        <v>884</v>
      </c>
      <c r="I200" s="49" t="s">
        <v>199</v>
      </c>
      <c r="J200" s="49">
        <v>135500</v>
      </c>
      <c r="K200" s="49" t="s">
        <v>106</v>
      </c>
      <c r="L200" s="49">
        <v>21755028</v>
      </c>
      <c r="M200" s="49" t="s">
        <v>908</v>
      </c>
      <c r="N200" s="51">
        <v>33420</v>
      </c>
      <c r="O200" s="51">
        <v>33420</v>
      </c>
      <c r="P200" s="49" t="s">
        <v>950</v>
      </c>
    </row>
    <row r="201" spans="1:16">
      <c r="A201" s="46">
        <v>2</v>
      </c>
      <c r="B201" s="46">
        <v>55.34</v>
      </c>
      <c r="C201" s="46">
        <v>30.247897132600002</v>
      </c>
      <c r="D201" s="46">
        <f t="shared" si="3"/>
        <v>25.092102867400001</v>
      </c>
      <c r="E201" s="51">
        <v>45261</v>
      </c>
      <c r="F201" s="49" t="s">
        <v>80</v>
      </c>
      <c r="G201" s="49" t="s">
        <v>81</v>
      </c>
      <c r="H201" s="49" t="s">
        <v>884</v>
      </c>
      <c r="I201" s="49" t="s">
        <v>199</v>
      </c>
      <c r="J201" s="49">
        <v>135500</v>
      </c>
      <c r="K201" s="49" t="s">
        <v>106</v>
      </c>
      <c r="L201" s="49">
        <v>21754958</v>
      </c>
      <c r="M201" s="49" t="s">
        <v>908</v>
      </c>
      <c r="N201" s="51">
        <v>28307</v>
      </c>
      <c r="O201" s="51">
        <v>28307</v>
      </c>
      <c r="P201" s="49" t="s">
        <v>950</v>
      </c>
    </row>
    <row r="202" spans="1:16">
      <c r="A202" s="46">
        <v>18</v>
      </c>
      <c r="B202" s="46">
        <v>806.93000000000006</v>
      </c>
      <c r="C202" s="46">
        <v>469.5090169879</v>
      </c>
      <c r="D202" s="46">
        <f t="shared" si="3"/>
        <v>337.42098301210007</v>
      </c>
      <c r="E202" s="51">
        <v>45261</v>
      </c>
      <c r="F202" s="49" t="s">
        <v>80</v>
      </c>
      <c r="G202" s="49" t="s">
        <v>81</v>
      </c>
      <c r="H202" s="49" t="s">
        <v>884</v>
      </c>
      <c r="I202" s="49" t="s">
        <v>199</v>
      </c>
      <c r="J202" s="49">
        <v>135500</v>
      </c>
      <c r="K202" s="49" t="s">
        <v>106</v>
      </c>
      <c r="L202" s="49">
        <v>21755344</v>
      </c>
      <c r="M202" s="49" t="s">
        <v>908</v>
      </c>
      <c r="N202" s="51">
        <v>27211</v>
      </c>
      <c r="O202" s="51">
        <v>27211</v>
      </c>
      <c r="P202" s="49" t="s">
        <v>950</v>
      </c>
    </row>
    <row r="203" spans="1:16">
      <c r="A203" s="46">
        <v>1</v>
      </c>
      <c r="B203" s="46">
        <v>299.42</v>
      </c>
      <c r="C203" s="46">
        <v>202.3726962312</v>
      </c>
      <c r="D203" s="46">
        <f t="shared" si="3"/>
        <v>97.04730376880002</v>
      </c>
      <c r="E203" s="51">
        <v>45261</v>
      </c>
      <c r="F203" s="49" t="s">
        <v>80</v>
      </c>
      <c r="G203" s="49" t="s">
        <v>81</v>
      </c>
      <c r="H203" s="49" t="s">
        <v>884</v>
      </c>
      <c r="I203" s="49" t="s">
        <v>199</v>
      </c>
      <c r="J203" s="49">
        <v>135500</v>
      </c>
      <c r="K203" s="49" t="s">
        <v>106</v>
      </c>
      <c r="L203" s="49">
        <v>21755246</v>
      </c>
      <c r="M203" s="49" t="s">
        <v>908</v>
      </c>
      <c r="N203" s="51">
        <v>24289</v>
      </c>
      <c r="O203" s="51">
        <v>24289</v>
      </c>
      <c r="P203" s="49" t="s">
        <v>950</v>
      </c>
    </row>
    <row r="204" spans="1:16">
      <c r="A204" s="46">
        <v>5</v>
      </c>
      <c r="B204" s="46">
        <v>318.85000000000002</v>
      </c>
      <c r="C204" s="46">
        <v>185.5216066655</v>
      </c>
      <c r="D204" s="46">
        <f t="shared" si="3"/>
        <v>133.32839333450002</v>
      </c>
      <c r="E204" s="51">
        <v>45261</v>
      </c>
      <c r="F204" s="49" t="s">
        <v>80</v>
      </c>
      <c r="G204" s="49" t="s">
        <v>81</v>
      </c>
      <c r="H204" s="49" t="s">
        <v>884</v>
      </c>
      <c r="I204" s="49" t="s">
        <v>199</v>
      </c>
      <c r="J204" s="49">
        <v>135500</v>
      </c>
      <c r="K204" s="49" t="s">
        <v>106</v>
      </c>
      <c r="L204" s="49">
        <v>21755330</v>
      </c>
      <c r="M204" s="49" t="s">
        <v>908</v>
      </c>
      <c r="N204" s="51">
        <v>27211</v>
      </c>
      <c r="O204" s="51">
        <v>27211</v>
      </c>
      <c r="P204" s="49" t="s">
        <v>950</v>
      </c>
    </row>
    <row r="205" spans="1:16">
      <c r="A205" s="46">
        <v>1</v>
      </c>
      <c r="B205" s="46">
        <v>255.04</v>
      </c>
      <c r="C205" s="46">
        <v>136.40330334079999</v>
      </c>
      <c r="D205" s="46">
        <f t="shared" si="3"/>
        <v>118.6366966592</v>
      </c>
      <c r="E205" s="51">
        <v>45261</v>
      </c>
      <c r="F205" s="49" t="s">
        <v>80</v>
      </c>
      <c r="G205" s="49" t="s">
        <v>81</v>
      </c>
      <c r="H205" s="49" t="s">
        <v>884</v>
      </c>
      <c r="I205" s="49" t="s">
        <v>199</v>
      </c>
      <c r="J205" s="49">
        <v>135500</v>
      </c>
      <c r="K205" s="49" t="s">
        <v>106</v>
      </c>
      <c r="L205" s="49">
        <v>21754986</v>
      </c>
      <c r="M205" s="49" t="s">
        <v>908</v>
      </c>
      <c r="N205" s="51">
        <v>28672</v>
      </c>
      <c r="O205" s="51">
        <v>28672</v>
      </c>
      <c r="P205" s="49" t="s">
        <v>950</v>
      </c>
    </row>
    <row r="206" spans="1:16">
      <c r="A206" s="46">
        <v>1</v>
      </c>
      <c r="B206" s="46">
        <v>34.660000000000004</v>
      </c>
      <c r="C206" s="46">
        <v>23.833413156400002</v>
      </c>
      <c r="D206" s="46">
        <f t="shared" si="3"/>
        <v>10.826586843600001</v>
      </c>
      <c r="E206" s="51">
        <v>45261</v>
      </c>
      <c r="F206" s="49" t="s">
        <v>80</v>
      </c>
      <c r="G206" s="49" t="s">
        <v>81</v>
      </c>
      <c r="H206" s="49" t="s">
        <v>884</v>
      </c>
      <c r="I206" s="49" t="s">
        <v>199</v>
      </c>
      <c r="J206" s="49">
        <v>135500</v>
      </c>
      <c r="K206" s="49" t="s">
        <v>106</v>
      </c>
      <c r="L206" s="49">
        <v>21755225</v>
      </c>
      <c r="M206" s="49" t="s">
        <v>908</v>
      </c>
      <c r="N206" s="51">
        <v>23924</v>
      </c>
      <c r="O206" s="51">
        <v>23924</v>
      </c>
      <c r="P206" s="49" t="s">
        <v>950</v>
      </c>
    </row>
    <row r="207" spans="1:16">
      <c r="A207" s="46">
        <v>3</v>
      </c>
      <c r="B207" s="46">
        <v>180</v>
      </c>
      <c r="C207" s="46">
        <v>102.6165546</v>
      </c>
      <c r="D207" s="46">
        <f t="shared" si="3"/>
        <v>77.383445399999999</v>
      </c>
      <c r="E207" s="51">
        <v>45261</v>
      </c>
      <c r="F207" s="49" t="s">
        <v>80</v>
      </c>
      <c r="G207" s="49" t="s">
        <v>81</v>
      </c>
      <c r="H207" s="49" t="s">
        <v>884</v>
      </c>
      <c r="I207" s="49" t="s">
        <v>199</v>
      </c>
      <c r="J207" s="49">
        <v>135500</v>
      </c>
      <c r="K207" s="49" t="s">
        <v>106</v>
      </c>
      <c r="L207" s="49">
        <v>21755351</v>
      </c>
      <c r="M207" s="49" t="s">
        <v>908</v>
      </c>
      <c r="N207" s="51">
        <v>27576</v>
      </c>
      <c r="O207" s="51">
        <v>27576</v>
      </c>
      <c r="P207" s="49" t="s">
        <v>950</v>
      </c>
    </row>
    <row r="208" spans="1:16">
      <c r="A208" s="46">
        <v>2</v>
      </c>
      <c r="B208" s="46">
        <v>238.01</v>
      </c>
      <c r="C208" s="46">
        <v>158.06902197650001</v>
      </c>
      <c r="D208" s="46">
        <f t="shared" si="3"/>
        <v>79.94097802349998</v>
      </c>
      <c r="E208" s="51">
        <v>45261</v>
      </c>
      <c r="F208" s="49" t="s">
        <v>80</v>
      </c>
      <c r="G208" s="49" t="s">
        <v>81</v>
      </c>
      <c r="H208" s="49" t="s">
        <v>884</v>
      </c>
      <c r="I208" s="49" t="s">
        <v>199</v>
      </c>
      <c r="J208" s="49">
        <v>135500</v>
      </c>
      <c r="K208" s="49" t="s">
        <v>106</v>
      </c>
      <c r="L208" s="49">
        <v>21755260</v>
      </c>
      <c r="M208" s="49" t="s">
        <v>908</v>
      </c>
      <c r="N208" s="51">
        <v>24654</v>
      </c>
      <c r="O208" s="51">
        <v>24654</v>
      </c>
      <c r="P208" s="49" t="s">
        <v>950</v>
      </c>
    </row>
    <row r="209" spans="1:16">
      <c r="A209" s="46">
        <v>8</v>
      </c>
      <c r="B209" s="46">
        <v>2725.64</v>
      </c>
      <c r="C209" s="46">
        <v>913.0962141</v>
      </c>
      <c r="D209" s="46">
        <f t="shared" si="3"/>
        <v>1812.5437858999999</v>
      </c>
      <c r="E209" s="51">
        <v>45261</v>
      </c>
      <c r="F209" s="49" t="s">
        <v>80</v>
      </c>
      <c r="G209" s="49" t="s">
        <v>81</v>
      </c>
      <c r="H209" s="49" t="s">
        <v>884</v>
      </c>
      <c r="I209" s="49" t="s">
        <v>199</v>
      </c>
      <c r="J209" s="49">
        <v>135500</v>
      </c>
      <c r="K209" s="49" t="s">
        <v>106</v>
      </c>
      <c r="L209" s="49">
        <v>21755056</v>
      </c>
      <c r="M209" s="49" t="s">
        <v>908</v>
      </c>
      <c r="N209" s="51">
        <v>34881</v>
      </c>
      <c r="O209" s="51">
        <v>34881</v>
      </c>
      <c r="P209" s="49" t="s">
        <v>950</v>
      </c>
    </row>
    <row r="210" spans="1:16">
      <c r="A210" s="46">
        <v>2</v>
      </c>
      <c r="B210" s="46">
        <v>11789.18</v>
      </c>
      <c r="C210" s="46">
        <v>2702.2231766452001</v>
      </c>
      <c r="D210" s="46">
        <f t="shared" si="3"/>
        <v>9086.9568233547998</v>
      </c>
      <c r="E210" s="51">
        <v>45261</v>
      </c>
      <c r="F210" s="49" t="s">
        <v>80</v>
      </c>
      <c r="G210" s="49" t="s">
        <v>81</v>
      </c>
      <c r="H210" s="49" t="s">
        <v>884</v>
      </c>
      <c r="I210" s="49" t="s">
        <v>199</v>
      </c>
      <c r="J210" s="49">
        <v>135500</v>
      </c>
      <c r="K210" s="49" t="s">
        <v>106</v>
      </c>
      <c r="L210" s="49">
        <v>21755094</v>
      </c>
      <c r="M210" s="49" t="s">
        <v>908</v>
      </c>
      <c r="N210" s="51">
        <v>38306</v>
      </c>
      <c r="O210" s="51">
        <v>38353</v>
      </c>
      <c r="P210" s="49" t="s">
        <v>950</v>
      </c>
    </row>
    <row r="211" spans="1:16">
      <c r="A211" s="46">
        <v>2</v>
      </c>
      <c r="B211" s="46">
        <v>532.61</v>
      </c>
      <c r="C211" s="46">
        <v>228.51000907149998</v>
      </c>
      <c r="D211" s="46">
        <f t="shared" si="3"/>
        <v>304.09999092850001</v>
      </c>
      <c r="E211" s="51">
        <v>45261</v>
      </c>
      <c r="F211" s="49" t="s">
        <v>80</v>
      </c>
      <c r="G211" s="49" t="s">
        <v>81</v>
      </c>
      <c r="H211" s="49" t="s">
        <v>884</v>
      </c>
      <c r="I211" s="49" t="s">
        <v>199</v>
      </c>
      <c r="J211" s="49">
        <v>135500</v>
      </c>
      <c r="K211" s="49" t="s">
        <v>106</v>
      </c>
      <c r="L211" s="49">
        <v>21755014</v>
      </c>
      <c r="M211" s="49" t="s">
        <v>908</v>
      </c>
      <c r="N211" s="51">
        <v>31959</v>
      </c>
      <c r="O211" s="51">
        <v>31959</v>
      </c>
      <c r="P211" s="49" t="s">
        <v>950</v>
      </c>
    </row>
    <row r="212" spans="1:16">
      <c r="A212" s="46">
        <v>2</v>
      </c>
      <c r="B212" s="46">
        <v>407.26</v>
      </c>
      <c r="C212" s="46">
        <v>179.51721871159998</v>
      </c>
      <c r="D212" s="46">
        <f t="shared" si="3"/>
        <v>227.74278128840001</v>
      </c>
      <c r="E212" s="51">
        <v>45261</v>
      </c>
      <c r="F212" s="49" t="s">
        <v>80</v>
      </c>
      <c r="G212" s="49" t="s">
        <v>81</v>
      </c>
      <c r="H212" s="49" t="s">
        <v>884</v>
      </c>
      <c r="I212" s="49" t="s">
        <v>199</v>
      </c>
      <c r="J212" s="49">
        <v>135500</v>
      </c>
      <c r="K212" s="49" t="s">
        <v>106</v>
      </c>
      <c r="L212" s="49">
        <v>21755000</v>
      </c>
      <c r="M212" s="49" t="s">
        <v>908</v>
      </c>
      <c r="N212" s="51">
        <v>31594</v>
      </c>
      <c r="O212" s="51">
        <v>31594</v>
      </c>
      <c r="P212" s="49" t="s">
        <v>950</v>
      </c>
    </row>
    <row r="213" spans="1:16">
      <c r="A213" s="46">
        <v>2</v>
      </c>
      <c r="B213" s="46">
        <v>147.65</v>
      </c>
      <c r="C213" s="46">
        <v>80.702963708500008</v>
      </c>
      <c r="D213" s="46">
        <f t="shared" si="3"/>
        <v>66.947036291499998</v>
      </c>
      <c r="E213" s="51">
        <v>45261</v>
      </c>
      <c r="F213" s="49" t="s">
        <v>80</v>
      </c>
      <c r="G213" s="49" t="s">
        <v>81</v>
      </c>
      <c r="H213" s="49" t="s">
        <v>884</v>
      </c>
      <c r="I213" s="49" t="s">
        <v>199</v>
      </c>
      <c r="J213" s="49">
        <v>135500</v>
      </c>
      <c r="K213" s="49" t="s">
        <v>106</v>
      </c>
      <c r="L213" s="49">
        <v>21754972</v>
      </c>
      <c r="M213" s="49" t="s">
        <v>908</v>
      </c>
      <c r="N213" s="51">
        <v>28307</v>
      </c>
      <c r="O213" s="51">
        <v>28307</v>
      </c>
      <c r="P213" s="49" t="s">
        <v>950</v>
      </c>
    </row>
    <row r="214" spans="1:16">
      <c r="A214" s="46">
        <v>1</v>
      </c>
      <c r="B214" s="46">
        <v>27.91</v>
      </c>
      <c r="C214" s="46">
        <v>21.1603390985</v>
      </c>
      <c r="D214" s="46">
        <f t="shared" si="3"/>
        <v>6.7496609015000004</v>
      </c>
      <c r="E214" s="51">
        <v>45261</v>
      </c>
      <c r="F214" s="49" t="s">
        <v>80</v>
      </c>
      <c r="G214" s="49" t="s">
        <v>81</v>
      </c>
      <c r="H214" s="49" t="s">
        <v>884</v>
      </c>
      <c r="I214" s="49" t="s">
        <v>199</v>
      </c>
      <c r="J214" s="49">
        <v>135500</v>
      </c>
      <c r="K214" s="49" t="s">
        <v>106</v>
      </c>
      <c r="L214" s="49">
        <v>21755190</v>
      </c>
      <c r="M214" s="49" t="s">
        <v>908</v>
      </c>
      <c r="N214" s="51">
        <v>21732</v>
      </c>
      <c r="O214" s="51">
        <v>21732</v>
      </c>
      <c r="P214" s="49" t="s">
        <v>950</v>
      </c>
    </row>
    <row r="215" spans="1:16">
      <c r="A215" s="46">
        <v>1</v>
      </c>
      <c r="B215" s="46">
        <v>15268.7</v>
      </c>
      <c r="C215" s="46">
        <v>987.11626364200004</v>
      </c>
      <c r="D215" s="46">
        <f t="shared" si="3"/>
        <v>14281.583736358001</v>
      </c>
      <c r="E215" s="51">
        <v>45261</v>
      </c>
      <c r="F215" s="49" t="s">
        <v>80</v>
      </c>
      <c r="G215" s="49" t="s">
        <v>81</v>
      </c>
      <c r="H215" s="49" t="s">
        <v>884</v>
      </c>
      <c r="I215" s="49" t="s">
        <v>199</v>
      </c>
      <c r="J215" s="49">
        <v>135500</v>
      </c>
      <c r="K215" s="49" t="s">
        <v>106</v>
      </c>
      <c r="L215" s="49">
        <v>27833082</v>
      </c>
      <c r="M215" s="49" t="s">
        <v>940</v>
      </c>
      <c r="N215" s="51">
        <v>43129</v>
      </c>
      <c r="O215" s="51">
        <v>43101</v>
      </c>
      <c r="P215" s="49" t="s">
        <v>950</v>
      </c>
    </row>
    <row r="216" spans="1:16">
      <c r="A216" s="46">
        <v>15</v>
      </c>
      <c r="B216" s="46">
        <v>912.58</v>
      </c>
      <c r="C216" s="46">
        <v>530.98105005740001</v>
      </c>
      <c r="D216" s="46">
        <f t="shared" si="3"/>
        <v>381.59894994260003</v>
      </c>
      <c r="E216" s="51">
        <v>45261</v>
      </c>
      <c r="F216" s="49" t="s">
        <v>80</v>
      </c>
      <c r="G216" s="49" t="s">
        <v>81</v>
      </c>
      <c r="H216" s="49" t="s">
        <v>884</v>
      </c>
      <c r="I216" s="49" t="s">
        <v>199</v>
      </c>
      <c r="J216" s="49">
        <v>135500</v>
      </c>
      <c r="K216" s="49" t="s">
        <v>106</v>
      </c>
      <c r="L216" s="49">
        <v>21755295</v>
      </c>
      <c r="M216" s="49" t="s">
        <v>908</v>
      </c>
      <c r="N216" s="51">
        <v>27211</v>
      </c>
      <c r="O216" s="51">
        <v>27211</v>
      </c>
      <c r="P216" s="49" t="s">
        <v>950</v>
      </c>
    </row>
    <row r="217" spans="1:16">
      <c r="A217" s="46">
        <v>2</v>
      </c>
      <c r="B217" s="46">
        <v>50.4</v>
      </c>
      <c r="C217" s="46">
        <v>27.547777655999997</v>
      </c>
      <c r="D217" s="46">
        <f t="shared" si="3"/>
        <v>22.852222344000001</v>
      </c>
      <c r="E217" s="51">
        <v>45261</v>
      </c>
      <c r="F217" s="49" t="s">
        <v>80</v>
      </c>
      <c r="G217" s="49" t="s">
        <v>81</v>
      </c>
      <c r="H217" s="49" t="s">
        <v>884</v>
      </c>
      <c r="I217" s="49" t="s">
        <v>199</v>
      </c>
      <c r="J217" s="49">
        <v>135500</v>
      </c>
      <c r="K217" s="49" t="s">
        <v>106</v>
      </c>
      <c r="L217" s="49">
        <v>21754937</v>
      </c>
      <c r="M217" s="49" t="s">
        <v>908</v>
      </c>
      <c r="N217" s="51">
        <v>28307</v>
      </c>
      <c r="O217" s="51">
        <v>28307</v>
      </c>
      <c r="P217" s="49" t="s">
        <v>950</v>
      </c>
    </row>
    <row r="218" spans="1:16">
      <c r="A218" s="46">
        <v>56</v>
      </c>
      <c r="B218" s="46">
        <v>949.38</v>
      </c>
      <c r="C218" s="46">
        <v>708.62549160599997</v>
      </c>
      <c r="D218" s="46">
        <f t="shared" si="3"/>
        <v>240.75450839400003</v>
      </c>
      <c r="E218" s="51">
        <v>45261</v>
      </c>
      <c r="F218" s="49" t="s">
        <v>80</v>
      </c>
      <c r="G218" s="49" t="s">
        <v>81</v>
      </c>
      <c r="H218" s="49" t="s">
        <v>884</v>
      </c>
      <c r="I218" s="49" t="s">
        <v>199</v>
      </c>
      <c r="J218" s="49">
        <v>135500</v>
      </c>
      <c r="K218" s="49" t="s">
        <v>106</v>
      </c>
      <c r="L218" s="49">
        <v>21755204</v>
      </c>
      <c r="M218" s="49" t="s">
        <v>908</v>
      </c>
      <c r="N218" s="51">
        <v>22098</v>
      </c>
      <c r="O218" s="51">
        <v>22098</v>
      </c>
      <c r="P218" s="49" t="s">
        <v>950</v>
      </c>
    </row>
    <row r="219" spans="1:16">
      <c r="A219" s="46">
        <v>3</v>
      </c>
      <c r="B219" s="46">
        <v>123.65</v>
      </c>
      <c r="C219" s="46">
        <v>71.945261609499994</v>
      </c>
      <c r="D219" s="46">
        <f t="shared" si="3"/>
        <v>51.704738390500012</v>
      </c>
      <c r="E219" s="51">
        <v>45261</v>
      </c>
      <c r="F219" s="49" t="s">
        <v>80</v>
      </c>
      <c r="G219" s="49" t="s">
        <v>81</v>
      </c>
      <c r="H219" s="49" t="s">
        <v>884</v>
      </c>
      <c r="I219" s="49" t="s">
        <v>199</v>
      </c>
      <c r="J219" s="49">
        <v>135500</v>
      </c>
      <c r="K219" s="49" t="s">
        <v>106</v>
      </c>
      <c r="L219" s="49">
        <v>21755323</v>
      </c>
      <c r="M219" s="49" t="s">
        <v>908</v>
      </c>
      <c r="N219" s="51">
        <v>27211</v>
      </c>
      <c r="O219" s="51">
        <v>27211</v>
      </c>
      <c r="P219" s="49" t="s">
        <v>950</v>
      </c>
    </row>
    <row r="220" spans="1:16">
      <c r="A220" s="46">
        <v>6</v>
      </c>
      <c r="B220" s="46">
        <v>33005.74</v>
      </c>
      <c r="C220" s="46">
        <v>4461.5974425934</v>
      </c>
      <c r="D220" s="46">
        <f t="shared" si="3"/>
        <v>28544.142557406598</v>
      </c>
      <c r="E220" s="51">
        <v>45261</v>
      </c>
      <c r="F220" s="49" t="s">
        <v>80</v>
      </c>
      <c r="G220" s="49" t="s">
        <v>81</v>
      </c>
      <c r="H220" s="49" t="s">
        <v>884</v>
      </c>
      <c r="I220" s="49" t="s">
        <v>199</v>
      </c>
      <c r="J220" s="49">
        <v>135500</v>
      </c>
      <c r="K220" s="49" t="s">
        <v>151</v>
      </c>
      <c r="L220" s="49">
        <v>21755108</v>
      </c>
      <c r="M220" s="49" t="s">
        <v>895</v>
      </c>
      <c r="N220" s="51">
        <v>41085</v>
      </c>
      <c r="O220" s="51">
        <v>40909</v>
      </c>
      <c r="P220" s="49" t="s">
        <v>950</v>
      </c>
    </row>
    <row r="221" spans="1:16">
      <c r="A221" s="46">
        <v>1</v>
      </c>
      <c r="B221" s="46">
        <v>307.64</v>
      </c>
      <c r="C221" s="46">
        <v>103.0601691</v>
      </c>
      <c r="D221" s="46">
        <f t="shared" si="3"/>
        <v>204.57983089999999</v>
      </c>
      <c r="E221" s="51">
        <v>45261</v>
      </c>
      <c r="F221" s="49" t="s">
        <v>80</v>
      </c>
      <c r="G221" s="49" t="s">
        <v>81</v>
      </c>
      <c r="H221" s="49" t="s">
        <v>884</v>
      </c>
      <c r="I221" s="49" t="s">
        <v>199</v>
      </c>
      <c r="J221" s="49">
        <v>135500</v>
      </c>
      <c r="K221" s="49" t="s">
        <v>151</v>
      </c>
      <c r="L221" s="49">
        <v>21755042</v>
      </c>
      <c r="M221" s="49" t="s">
        <v>895</v>
      </c>
      <c r="N221" s="51">
        <v>34881</v>
      </c>
      <c r="O221" s="51">
        <v>34881</v>
      </c>
      <c r="P221" s="49" t="s">
        <v>950</v>
      </c>
    </row>
    <row r="222" spans="1:16">
      <c r="A222" s="46">
        <v>0</v>
      </c>
      <c r="B222" s="46">
        <v>0</v>
      </c>
      <c r="C222" s="46">
        <v>0</v>
      </c>
      <c r="D222" s="46">
        <f t="shared" si="3"/>
        <v>0</v>
      </c>
      <c r="E222" s="51">
        <v>45261</v>
      </c>
      <c r="F222" s="49" t="s">
        <v>80</v>
      </c>
      <c r="G222" s="49" t="s">
        <v>81</v>
      </c>
      <c r="H222" s="49" t="s">
        <v>884</v>
      </c>
      <c r="I222" s="49" t="s">
        <v>199</v>
      </c>
      <c r="J222" s="49">
        <v>135500</v>
      </c>
      <c r="K222" s="49" t="s">
        <v>151</v>
      </c>
      <c r="L222" s="49">
        <v>21755035</v>
      </c>
      <c r="M222" s="49" t="s">
        <v>895</v>
      </c>
      <c r="N222" s="51">
        <v>34881</v>
      </c>
      <c r="O222" s="51">
        <v>34881</v>
      </c>
      <c r="P222" s="49" t="s">
        <v>950</v>
      </c>
    </row>
    <row r="223" spans="1:16">
      <c r="A223" s="46">
        <v>4</v>
      </c>
      <c r="B223" s="46">
        <v>10809.73</v>
      </c>
      <c r="C223" s="46">
        <v>317.65667153140004</v>
      </c>
      <c r="D223" s="46">
        <f t="shared" si="3"/>
        <v>10492.073328468599</v>
      </c>
      <c r="E223" s="51">
        <v>45261</v>
      </c>
      <c r="F223" s="49" t="s">
        <v>80</v>
      </c>
      <c r="G223" s="49" t="s">
        <v>81</v>
      </c>
      <c r="H223" s="49" t="s">
        <v>884</v>
      </c>
      <c r="I223" s="49" t="s">
        <v>199</v>
      </c>
      <c r="J223" s="49">
        <v>135500</v>
      </c>
      <c r="K223" s="49" t="s">
        <v>151</v>
      </c>
      <c r="L223" s="49">
        <v>34940660</v>
      </c>
      <c r="M223" s="49" t="s">
        <v>895</v>
      </c>
      <c r="N223" s="51">
        <v>44512</v>
      </c>
      <c r="O223" s="51">
        <v>44197</v>
      </c>
      <c r="P223" s="49" t="s">
        <v>967</v>
      </c>
    </row>
    <row r="224" spans="1:16">
      <c r="A224" s="46">
        <v>0</v>
      </c>
      <c r="B224" s="46">
        <v>0</v>
      </c>
      <c r="C224" s="46">
        <v>0</v>
      </c>
      <c r="D224" s="46">
        <f t="shared" si="3"/>
        <v>0</v>
      </c>
      <c r="E224" s="51">
        <v>45261</v>
      </c>
      <c r="F224" s="49" t="s">
        <v>80</v>
      </c>
      <c r="G224" s="49" t="s">
        <v>81</v>
      </c>
      <c r="H224" s="49" t="s">
        <v>884</v>
      </c>
      <c r="I224" s="49" t="s">
        <v>199</v>
      </c>
      <c r="J224" s="49">
        <v>135500</v>
      </c>
      <c r="K224" s="49" t="s">
        <v>107</v>
      </c>
      <c r="L224" s="49">
        <v>34060314</v>
      </c>
      <c r="M224" s="49" t="s">
        <v>968</v>
      </c>
      <c r="N224" s="51">
        <v>44512</v>
      </c>
      <c r="O224" s="51">
        <v>44501</v>
      </c>
      <c r="P224" s="49" t="s">
        <v>967</v>
      </c>
    </row>
    <row r="225" spans="1:16">
      <c r="A225" s="46">
        <v>0</v>
      </c>
      <c r="B225" s="46">
        <v>0</v>
      </c>
      <c r="C225" s="46">
        <v>0</v>
      </c>
      <c r="D225" s="46">
        <f t="shared" si="3"/>
        <v>0</v>
      </c>
      <c r="E225" s="51">
        <v>45261</v>
      </c>
      <c r="F225" s="49" t="s">
        <v>80</v>
      </c>
      <c r="G225" s="49" t="s">
        <v>81</v>
      </c>
      <c r="H225" s="49" t="s">
        <v>884</v>
      </c>
      <c r="I225" s="49" t="s">
        <v>199</v>
      </c>
      <c r="J225" s="49">
        <v>135500</v>
      </c>
      <c r="K225" s="49" t="s">
        <v>107</v>
      </c>
      <c r="L225" s="49">
        <v>29629810</v>
      </c>
      <c r="M225" s="49" t="s">
        <v>969</v>
      </c>
      <c r="N225" s="51">
        <v>44025</v>
      </c>
      <c r="O225" s="51">
        <v>44013</v>
      </c>
      <c r="P225" s="49" t="s">
        <v>970</v>
      </c>
    </row>
    <row r="226" spans="1:16">
      <c r="A226" s="46">
        <v>0</v>
      </c>
      <c r="B226" s="46">
        <v>0</v>
      </c>
      <c r="C226" s="46">
        <v>0</v>
      </c>
      <c r="D226" s="46">
        <f t="shared" si="3"/>
        <v>0</v>
      </c>
      <c r="E226" s="51">
        <v>45261</v>
      </c>
      <c r="F226" s="49" t="s">
        <v>80</v>
      </c>
      <c r="G226" s="49" t="s">
        <v>81</v>
      </c>
      <c r="H226" s="49" t="s">
        <v>884</v>
      </c>
      <c r="I226" s="49" t="s">
        <v>199</v>
      </c>
      <c r="J226" s="49">
        <v>135500</v>
      </c>
      <c r="K226" s="49" t="s">
        <v>107</v>
      </c>
      <c r="L226" s="49">
        <v>34823020</v>
      </c>
      <c r="M226" s="49" t="s">
        <v>968</v>
      </c>
      <c r="N226" s="51">
        <v>44512</v>
      </c>
      <c r="O226" s="51">
        <v>44562</v>
      </c>
      <c r="P226" s="49" t="s">
        <v>967</v>
      </c>
    </row>
    <row r="227" spans="1:16">
      <c r="A227" s="46">
        <v>0</v>
      </c>
      <c r="B227" s="46">
        <v>0</v>
      </c>
      <c r="C227" s="46">
        <v>0</v>
      </c>
      <c r="D227" s="46">
        <f t="shared" si="3"/>
        <v>0</v>
      </c>
      <c r="E227" s="51">
        <v>45261</v>
      </c>
      <c r="F227" s="49" t="s">
        <v>80</v>
      </c>
      <c r="G227" s="49" t="s">
        <v>81</v>
      </c>
      <c r="H227" s="49" t="s">
        <v>884</v>
      </c>
      <c r="I227" s="49" t="s">
        <v>199</v>
      </c>
      <c r="J227" s="49">
        <v>135500</v>
      </c>
      <c r="K227" s="49" t="s">
        <v>107</v>
      </c>
      <c r="L227" s="49">
        <v>21755150</v>
      </c>
      <c r="M227" s="49" t="s">
        <v>971</v>
      </c>
      <c r="N227" s="51">
        <v>43129</v>
      </c>
      <c r="O227" s="51">
        <v>43101</v>
      </c>
      <c r="P227" s="49" t="s">
        <v>950</v>
      </c>
    </row>
    <row r="228" spans="1:16">
      <c r="A228" s="46">
        <v>0</v>
      </c>
      <c r="B228" s="46">
        <v>0</v>
      </c>
      <c r="C228" s="46">
        <v>0</v>
      </c>
      <c r="D228" s="46">
        <f t="shared" si="3"/>
        <v>0</v>
      </c>
      <c r="E228" s="51">
        <v>45261</v>
      </c>
      <c r="F228" s="49" t="s">
        <v>80</v>
      </c>
      <c r="G228" s="49" t="s">
        <v>81</v>
      </c>
      <c r="H228" s="49" t="s">
        <v>884</v>
      </c>
      <c r="I228" s="49" t="s">
        <v>199</v>
      </c>
      <c r="J228" s="49">
        <v>135500</v>
      </c>
      <c r="K228" s="49" t="s">
        <v>107</v>
      </c>
      <c r="L228" s="49">
        <v>30577552</v>
      </c>
      <c r="M228" s="49" t="s">
        <v>972</v>
      </c>
      <c r="N228" s="51">
        <v>43997</v>
      </c>
      <c r="O228" s="51">
        <v>44166</v>
      </c>
      <c r="P228" s="49" t="s">
        <v>973</v>
      </c>
    </row>
    <row r="229" spans="1:16">
      <c r="A229" s="46">
        <v>0</v>
      </c>
      <c r="B229" s="46">
        <v>0</v>
      </c>
      <c r="C229" s="46">
        <v>0</v>
      </c>
      <c r="D229" s="46">
        <f t="shared" si="3"/>
        <v>0</v>
      </c>
      <c r="E229" s="51">
        <v>45261</v>
      </c>
      <c r="F229" s="49" t="s">
        <v>80</v>
      </c>
      <c r="G229" s="49" t="s">
        <v>81</v>
      </c>
      <c r="H229" s="49" t="s">
        <v>884</v>
      </c>
      <c r="I229" s="49" t="s">
        <v>199</v>
      </c>
      <c r="J229" s="49">
        <v>135500</v>
      </c>
      <c r="K229" s="49" t="s">
        <v>107</v>
      </c>
      <c r="L229" s="49">
        <v>30184966</v>
      </c>
      <c r="M229" s="49" t="s">
        <v>972</v>
      </c>
      <c r="N229" s="51">
        <v>43997</v>
      </c>
      <c r="O229" s="51">
        <v>44105</v>
      </c>
      <c r="P229" s="49" t="s">
        <v>973</v>
      </c>
    </row>
    <row r="230" spans="1:16">
      <c r="A230" s="46">
        <v>0</v>
      </c>
      <c r="B230" s="46">
        <v>0</v>
      </c>
      <c r="C230" s="46">
        <v>0</v>
      </c>
      <c r="D230" s="46">
        <f t="shared" si="3"/>
        <v>0</v>
      </c>
      <c r="E230" s="51">
        <v>45261</v>
      </c>
      <c r="F230" s="49" t="s">
        <v>80</v>
      </c>
      <c r="G230" s="49" t="s">
        <v>81</v>
      </c>
      <c r="H230" s="49" t="s">
        <v>884</v>
      </c>
      <c r="I230" s="49" t="s">
        <v>199</v>
      </c>
      <c r="J230" s="49">
        <v>135500</v>
      </c>
      <c r="K230" s="49" t="s">
        <v>107</v>
      </c>
      <c r="L230" s="49">
        <v>30577512</v>
      </c>
      <c r="M230" s="49" t="s">
        <v>969</v>
      </c>
      <c r="N230" s="51">
        <v>44025</v>
      </c>
      <c r="O230" s="51">
        <v>44166</v>
      </c>
      <c r="P230" s="49" t="s">
        <v>970</v>
      </c>
    </row>
    <row r="231" spans="1:16">
      <c r="A231" s="46">
        <v>0</v>
      </c>
      <c r="B231" s="46">
        <v>0</v>
      </c>
      <c r="C231" s="46">
        <v>0</v>
      </c>
      <c r="D231" s="46">
        <f t="shared" si="3"/>
        <v>0</v>
      </c>
      <c r="E231" s="51">
        <v>45261</v>
      </c>
      <c r="F231" s="49" t="s">
        <v>80</v>
      </c>
      <c r="G231" s="49" t="s">
        <v>81</v>
      </c>
      <c r="H231" s="49" t="s">
        <v>884</v>
      </c>
      <c r="I231" s="49" t="s">
        <v>199</v>
      </c>
      <c r="J231" s="49">
        <v>135500</v>
      </c>
      <c r="K231" s="49" t="s">
        <v>107</v>
      </c>
      <c r="L231" s="49">
        <v>27519210</v>
      </c>
      <c r="M231" s="49" t="s">
        <v>971</v>
      </c>
      <c r="N231" s="51">
        <v>43129</v>
      </c>
      <c r="O231" s="51">
        <v>43647</v>
      </c>
      <c r="P231" s="49" t="s">
        <v>950</v>
      </c>
    </row>
    <row r="232" spans="1:16">
      <c r="A232" s="46">
        <v>8</v>
      </c>
      <c r="B232" s="46">
        <v>541.13</v>
      </c>
      <c r="C232" s="46">
        <v>174.92002358020002</v>
      </c>
      <c r="D232" s="46">
        <f t="shared" si="3"/>
        <v>366.2099764198</v>
      </c>
      <c r="E232" s="51">
        <v>45261</v>
      </c>
      <c r="F232" s="49" t="s">
        <v>80</v>
      </c>
      <c r="G232" s="49" t="s">
        <v>81</v>
      </c>
      <c r="H232" s="49" t="s">
        <v>884</v>
      </c>
      <c r="I232" s="49" t="s">
        <v>199</v>
      </c>
      <c r="J232" s="49">
        <v>135500</v>
      </c>
      <c r="K232" s="49" t="s">
        <v>108</v>
      </c>
      <c r="L232" s="49">
        <v>21755075</v>
      </c>
      <c r="M232" s="49" t="s">
        <v>930</v>
      </c>
      <c r="N232" s="51">
        <v>35247</v>
      </c>
      <c r="O232" s="51">
        <v>35247</v>
      </c>
      <c r="P232" s="49" t="s">
        <v>950</v>
      </c>
    </row>
    <row r="233" spans="1:16">
      <c r="A233" s="46">
        <v>8</v>
      </c>
      <c r="B233" s="46">
        <v>237305.73</v>
      </c>
      <c r="C233" s="46">
        <v>26499.330485603103</v>
      </c>
      <c r="D233" s="46">
        <f t="shared" si="3"/>
        <v>210806.39951439691</v>
      </c>
      <c r="E233" s="51">
        <v>45261</v>
      </c>
      <c r="F233" s="49" t="s">
        <v>80</v>
      </c>
      <c r="G233" s="49" t="s">
        <v>81</v>
      </c>
      <c r="H233" s="49" t="s">
        <v>884</v>
      </c>
      <c r="I233" s="49" t="s">
        <v>199</v>
      </c>
      <c r="J233" s="49">
        <v>135500</v>
      </c>
      <c r="K233" s="49" t="s">
        <v>195</v>
      </c>
      <c r="L233" s="49">
        <v>21755129</v>
      </c>
      <c r="M233" s="49" t="s">
        <v>974</v>
      </c>
      <c r="N233" s="51">
        <v>41791</v>
      </c>
      <c r="O233" s="51">
        <v>41640</v>
      </c>
      <c r="P233" s="49" t="s">
        <v>950</v>
      </c>
    </row>
    <row r="234" spans="1:16">
      <c r="A234" s="46">
        <v>1</v>
      </c>
      <c r="B234" s="46">
        <v>4792.66</v>
      </c>
      <c r="C234" s="46">
        <v>197.17314762900003</v>
      </c>
      <c r="D234" s="46">
        <f t="shared" si="3"/>
        <v>4595.4868523710002</v>
      </c>
      <c r="E234" s="51">
        <v>45261</v>
      </c>
      <c r="F234" s="49" t="s">
        <v>80</v>
      </c>
      <c r="G234" s="49" t="s">
        <v>81</v>
      </c>
      <c r="H234" s="49" t="s">
        <v>884</v>
      </c>
      <c r="I234" s="49" t="s">
        <v>199</v>
      </c>
      <c r="J234" s="49">
        <v>135500</v>
      </c>
      <c r="K234" s="49" t="s">
        <v>156</v>
      </c>
      <c r="L234" s="49">
        <v>34775852</v>
      </c>
      <c r="M234" s="49" t="s">
        <v>899</v>
      </c>
      <c r="N234" s="51">
        <v>43997</v>
      </c>
      <c r="O234" s="51">
        <v>43831</v>
      </c>
      <c r="P234" s="49" t="s">
        <v>973</v>
      </c>
    </row>
    <row r="235" spans="1:16">
      <c r="A235" s="46">
        <v>2</v>
      </c>
      <c r="B235" s="46">
        <v>53518.98</v>
      </c>
      <c r="C235" s="46">
        <v>2201.8056245370003</v>
      </c>
      <c r="D235" s="46">
        <f t="shared" si="3"/>
        <v>51317.174375463001</v>
      </c>
      <c r="E235" s="51">
        <v>45261</v>
      </c>
      <c r="F235" s="49" t="s">
        <v>80</v>
      </c>
      <c r="G235" s="49" t="s">
        <v>81</v>
      </c>
      <c r="H235" s="49" t="s">
        <v>884</v>
      </c>
      <c r="I235" s="49" t="s">
        <v>199</v>
      </c>
      <c r="J235" s="49">
        <v>135500</v>
      </c>
      <c r="K235" s="49" t="s">
        <v>157</v>
      </c>
      <c r="L235" s="49">
        <v>34776369</v>
      </c>
      <c r="M235" s="49" t="s">
        <v>900</v>
      </c>
      <c r="N235" s="51">
        <v>44025</v>
      </c>
      <c r="O235" s="51">
        <v>43831</v>
      </c>
      <c r="P235" s="49" t="s">
        <v>970</v>
      </c>
    </row>
    <row r="236" spans="1:16">
      <c r="A236" s="46">
        <v>8</v>
      </c>
      <c r="B236" s="46">
        <v>92637.17</v>
      </c>
      <c r="C236" s="46">
        <v>2722.2525523106001</v>
      </c>
      <c r="D236" s="46">
        <f t="shared" si="3"/>
        <v>89914.917447689397</v>
      </c>
      <c r="E236" s="51">
        <v>45261</v>
      </c>
      <c r="F236" s="49" t="s">
        <v>80</v>
      </c>
      <c r="G236" s="49" t="s">
        <v>81</v>
      </c>
      <c r="H236" s="49" t="s">
        <v>884</v>
      </c>
      <c r="I236" s="49" t="s">
        <v>199</v>
      </c>
      <c r="J236" s="49">
        <v>135500</v>
      </c>
      <c r="K236" s="49" t="s">
        <v>158</v>
      </c>
      <c r="L236" s="49">
        <v>34940657</v>
      </c>
      <c r="M236" s="49" t="s">
        <v>901</v>
      </c>
      <c r="N236" s="51">
        <v>44512</v>
      </c>
      <c r="O236" s="51">
        <v>44197</v>
      </c>
      <c r="P236" s="49" t="s">
        <v>967</v>
      </c>
    </row>
    <row r="237" spans="1:16">
      <c r="A237" s="46">
        <v>2</v>
      </c>
      <c r="B237" s="46">
        <v>24949.010000000002</v>
      </c>
      <c r="C237" s="46">
        <v>1026.4184882565</v>
      </c>
      <c r="D237" s="46">
        <f t="shared" si="3"/>
        <v>23922.591511743503</v>
      </c>
      <c r="E237" s="51">
        <v>45261</v>
      </c>
      <c r="F237" s="49" t="s">
        <v>80</v>
      </c>
      <c r="G237" s="49" t="s">
        <v>81</v>
      </c>
      <c r="H237" s="49" t="s">
        <v>884</v>
      </c>
      <c r="I237" s="49" t="s">
        <v>199</v>
      </c>
      <c r="J237" s="49">
        <v>135500</v>
      </c>
      <c r="K237" s="49" t="s">
        <v>158</v>
      </c>
      <c r="L237" s="49">
        <v>34775859</v>
      </c>
      <c r="M237" s="49" t="s">
        <v>901</v>
      </c>
      <c r="N237" s="51">
        <v>43997</v>
      </c>
      <c r="O237" s="51">
        <v>43831</v>
      </c>
      <c r="P237" s="49" t="s">
        <v>973</v>
      </c>
    </row>
    <row r="238" spans="1:16">
      <c r="A238" s="46">
        <v>6</v>
      </c>
      <c r="B238" s="46">
        <v>43865.55</v>
      </c>
      <c r="C238" s="46">
        <v>10054.516587777</v>
      </c>
      <c r="D238" s="46">
        <f t="shared" si="3"/>
        <v>33811.033412223005</v>
      </c>
      <c r="E238" s="51">
        <v>45261</v>
      </c>
      <c r="F238" s="49" t="s">
        <v>80</v>
      </c>
      <c r="G238" s="49" t="s">
        <v>81</v>
      </c>
      <c r="H238" s="49" t="s">
        <v>884</v>
      </c>
      <c r="I238" s="49" t="s">
        <v>199</v>
      </c>
      <c r="J238" s="49">
        <v>135500</v>
      </c>
      <c r="K238" s="49" t="s">
        <v>109</v>
      </c>
      <c r="L238" s="49">
        <v>21755101</v>
      </c>
      <c r="M238" s="49" t="s">
        <v>914</v>
      </c>
      <c r="N238" s="51">
        <v>38306</v>
      </c>
      <c r="O238" s="51">
        <v>38353</v>
      </c>
      <c r="P238" s="49" t="s">
        <v>950</v>
      </c>
    </row>
    <row r="239" spans="1:16">
      <c r="A239" s="46">
        <v>1</v>
      </c>
      <c r="B239" s="46">
        <v>2313.36</v>
      </c>
      <c r="C239" s="46">
        <v>1237.2566884272001</v>
      </c>
      <c r="D239" s="46">
        <f t="shared" si="3"/>
        <v>1076.1033115728001</v>
      </c>
      <c r="E239" s="51">
        <v>45261</v>
      </c>
      <c r="F239" s="49" t="s">
        <v>80</v>
      </c>
      <c r="G239" s="49" t="s">
        <v>81</v>
      </c>
      <c r="H239" s="49" t="s">
        <v>884</v>
      </c>
      <c r="I239" s="49" t="s">
        <v>199</v>
      </c>
      <c r="J239" s="49">
        <v>135500</v>
      </c>
      <c r="K239" s="49" t="s">
        <v>109</v>
      </c>
      <c r="L239" s="49">
        <v>21754979</v>
      </c>
      <c r="M239" s="49" t="s">
        <v>934</v>
      </c>
      <c r="N239" s="51">
        <v>28672</v>
      </c>
      <c r="O239" s="51">
        <v>28672</v>
      </c>
      <c r="P239" s="49" t="s">
        <v>950</v>
      </c>
    </row>
    <row r="240" spans="1:16">
      <c r="A240" s="46">
        <v>9</v>
      </c>
      <c r="B240" s="46">
        <v>3044.18</v>
      </c>
      <c r="C240" s="46">
        <v>1771.2440476054001</v>
      </c>
      <c r="D240" s="46">
        <f t="shared" si="3"/>
        <v>1272.9359523945998</v>
      </c>
      <c r="E240" s="51">
        <v>45261</v>
      </c>
      <c r="F240" s="49" t="s">
        <v>80</v>
      </c>
      <c r="G240" s="49" t="s">
        <v>81</v>
      </c>
      <c r="H240" s="49" t="s">
        <v>884</v>
      </c>
      <c r="I240" s="49" t="s">
        <v>199</v>
      </c>
      <c r="J240" s="49">
        <v>135500</v>
      </c>
      <c r="K240" s="49" t="s">
        <v>109</v>
      </c>
      <c r="L240" s="49">
        <v>21755316</v>
      </c>
      <c r="M240" s="49" t="s">
        <v>914</v>
      </c>
      <c r="N240" s="51">
        <v>27211</v>
      </c>
      <c r="O240" s="51">
        <v>27211</v>
      </c>
      <c r="P240" s="49" t="s">
        <v>950</v>
      </c>
    </row>
    <row r="241" spans="1:16">
      <c r="A241" s="46">
        <v>1</v>
      </c>
      <c r="B241" s="46">
        <v>2715.88</v>
      </c>
      <c r="C241" s="46">
        <v>1835.6153838768</v>
      </c>
      <c r="D241" s="46">
        <f t="shared" si="3"/>
        <v>880.26461612320008</v>
      </c>
      <c r="E241" s="51">
        <v>45261</v>
      </c>
      <c r="F241" s="49" t="s">
        <v>80</v>
      </c>
      <c r="G241" s="49" t="s">
        <v>81</v>
      </c>
      <c r="H241" s="49" t="s">
        <v>884</v>
      </c>
      <c r="I241" s="49" t="s">
        <v>199</v>
      </c>
      <c r="J241" s="49">
        <v>135500</v>
      </c>
      <c r="K241" s="49" t="s">
        <v>109</v>
      </c>
      <c r="L241" s="49">
        <v>21755253</v>
      </c>
      <c r="M241" s="49" t="s">
        <v>934</v>
      </c>
      <c r="N241" s="51">
        <v>24289</v>
      </c>
      <c r="O241" s="51">
        <v>24289</v>
      </c>
      <c r="P241" s="49" t="s">
        <v>950</v>
      </c>
    </row>
    <row r="242" spans="1:16">
      <c r="A242" s="46">
        <v>18</v>
      </c>
      <c r="B242" s="46">
        <v>7319.24</v>
      </c>
      <c r="C242" s="46">
        <v>4258.6707366172004</v>
      </c>
      <c r="D242" s="46">
        <f t="shared" si="3"/>
        <v>3060.5692633827994</v>
      </c>
      <c r="E242" s="51">
        <v>45261</v>
      </c>
      <c r="F242" s="49" t="s">
        <v>80</v>
      </c>
      <c r="G242" s="49" t="s">
        <v>81</v>
      </c>
      <c r="H242" s="49" t="s">
        <v>884</v>
      </c>
      <c r="I242" s="49" t="s">
        <v>199</v>
      </c>
      <c r="J242" s="49">
        <v>135500</v>
      </c>
      <c r="K242" s="49" t="s">
        <v>109</v>
      </c>
      <c r="L242" s="49">
        <v>21755302</v>
      </c>
      <c r="M242" s="49" t="s">
        <v>914</v>
      </c>
      <c r="N242" s="51">
        <v>27211</v>
      </c>
      <c r="O242" s="51">
        <v>27211</v>
      </c>
      <c r="P242" s="49" t="s">
        <v>950</v>
      </c>
    </row>
    <row r="243" spans="1:16">
      <c r="A243" s="46">
        <v>2</v>
      </c>
      <c r="B243" s="46">
        <v>2158.88</v>
      </c>
      <c r="C243" s="46">
        <v>1433.771901032</v>
      </c>
      <c r="D243" s="46">
        <f t="shared" si="3"/>
        <v>725.10809896800015</v>
      </c>
      <c r="E243" s="51">
        <v>45261</v>
      </c>
      <c r="F243" s="49" t="s">
        <v>80</v>
      </c>
      <c r="G243" s="49" t="s">
        <v>81</v>
      </c>
      <c r="H243" s="49" t="s">
        <v>884</v>
      </c>
      <c r="I243" s="49" t="s">
        <v>199</v>
      </c>
      <c r="J243" s="49">
        <v>135500</v>
      </c>
      <c r="K243" s="49" t="s">
        <v>109</v>
      </c>
      <c r="L243" s="49">
        <v>21755267</v>
      </c>
      <c r="M243" s="49" t="s">
        <v>934</v>
      </c>
      <c r="N243" s="51">
        <v>24654</v>
      </c>
      <c r="O243" s="51">
        <v>24654</v>
      </c>
      <c r="P243" s="49" t="s">
        <v>950</v>
      </c>
    </row>
    <row r="244" spans="1:16">
      <c r="A244" s="46">
        <v>2</v>
      </c>
      <c r="B244" s="46">
        <v>1339.21</v>
      </c>
      <c r="C244" s="46">
        <v>731.9892721169</v>
      </c>
      <c r="D244" s="46">
        <f t="shared" si="3"/>
        <v>607.22072788310004</v>
      </c>
      <c r="E244" s="51">
        <v>45261</v>
      </c>
      <c r="F244" s="49" t="s">
        <v>80</v>
      </c>
      <c r="G244" s="49" t="s">
        <v>81</v>
      </c>
      <c r="H244" s="49" t="s">
        <v>884</v>
      </c>
      <c r="I244" s="49" t="s">
        <v>199</v>
      </c>
      <c r="J244" s="49">
        <v>135500</v>
      </c>
      <c r="K244" s="49" t="s">
        <v>109</v>
      </c>
      <c r="L244" s="49">
        <v>21754951</v>
      </c>
      <c r="M244" s="49" t="s">
        <v>914</v>
      </c>
      <c r="N244" s="51">
        <v>28307</v>
      </c>
      <c r="O244" s="51">
        <v>28307</v>
      </c>
      <c r="P244" s="49" t="s">
        <v>950</v>
      </c>
    </row>
    <row r="245" spans="1:16">
      <c r="A245" s="46">
        <v>2</v>
      </c>
      <c r="B245" s="46">
        <v>501.97</v>
      </c>
      <c r="C245" s="46">
        <v>274.36821329330002</v>
      </c>
      <c r="D245" s="46">
        <f t="shared" si="3"/>
        <v>227.60178670670001</v>
      </c>
      <c r="E245" s="51">
        <v>45261</v>
      </c>
      <c r="F245" s="49" t="s">
        <v>80</v>
      </c>
      <c r="G245" s="49" t="s">
        <v>81</v>
      </c>
      <c r="H245" s="49" t="s">
        <v>884</v>
      </c>
      <c r="I245" s="49" t="s">
        <v>199</v>
      </c>
      <c r="J245" s="49">
        <v>135500</v>
      </c>
      <c r="K245" s="49" t="s">
        <v>109</v>
      </c>
      <c r="L245" s="49">
        <v>21754944</v>
      </c>
      <c r="M245" s="49" t="s">
        <v>914</v>
      </c>
      <c r="N245" s="51">
        <v>28307</v>
      </c>
      <c r="O245" s="51">
        <v>28307</v>
      </c>
      <c r="P245" s="49" t="s">
        <v>950</v>
      </c>
    </row>
    <row r="246" spans="1:16">
      <c r="A246" s="46">
        <v>49</v>
      </c>
      <c r="B246" s="46">
        <v>7534.88</v>
      </c>
      <c r="C246" s="46">
        <v>5624.0999854560005</v>
      </c>
      <c r="D246" s="46">
        <f t="shared" si="3"/>
        <v>1910.7800145439996</v>
      </c>
      <c r="E246" s="51">
        <v>45261</v>
      </c>
      <c r="F246" s="49" t="s">
        <v>80</v>
      </c>
      <c r="G246" s="49" t="s">
        <v>81</v>
      </c>
      <c r="H246" s="49" t="s">
        <v>884</v>
      </c>
      <c r="I246" s="49" t="s">
        <v>199</v>
      </c>
      <c r="J246" s="49">
        <v>135500</v>
      </c>
      <c r="K246" s="49" t="s">
        <v>109</v>
      </c>
      <c r="L246" s="49">
        <v>21755197</v>
      </c>
      <c r="M246" s="49" t="s">
        <v>934</v>
      </c>
      <c r="N246" s="51">
        <v>22098</v>
      </c>
      <c r="O246" s="51">
        <v>22098</v>
      </c>
      <c r="P246" s="49" t="s">
        <v>950</v>
      </c>
    </row>
    <row r="247" spans="1:16">
      <c r="A247" s="46">
        <v>1</v>
      </c>
      <c r="B247" s="46">
        <v>253.14000000000001</v>
      </c>
      <c r="C247" s="46">
        <v>191.921470419</v>
      </c>
      <c r="D247" s="46">
        <f t="shared" si="3"/>
        <v>61.218529581000013</v>
      </c>
      <c r="E247" s="51">
        <v>45261</v>
      </c>
      <c r="F247" s="49" t="s">
        <v>80</v>
      </c>
      <c r="G247" s="49" t="s">
        <v>81</v>
      </c>
      <c r="H247" s="49" t="s">
        <v>884</v>
      </c>
      <c r="I247" s="49" t="s">
        <v>199</v>
      </c>
      <c r="J247" s="49">
        <v>135500</v>
      </c>
      <c r="K247" s="49" t="s">
        <v>109</v>
      </c>
      <c r="L247" s="49">
        <v>21755183</v>
      </c>
      <c r="M247" s="49" t="s">
        <v>934</v>
      </c>
      <c r="N247" s="51">
        <v>21732</v>
      </c>
      <c r="O247" s="51">
        <v>21732</v>
      </c>
      <c r="P247" s="49" t="s">
        <v>950</v>
      </c>
    </row>
    <row r="248" spans="1:16">
      <c r="A248" s="46">
        <v>2</v>
      </c>
      <c r="B248" s="46">
        <v>3694.07</v>
      </c>
      <c r="C248" s="46">
        <v>1628.3189415262</v>
      </c>
      <c r="D248" s="46">
        <f t="shared" si="3"/>
        <v>2065.7510584738002</v>
      </c>
      <c r="E248" s="51">
        <v>45261</v>
      </c>
      <c r="F248" s="49" t="s">
        <v>80</v>
      </c>
      <c r="G248" s="49" t="s">
        <v>81</v>
      </c>
      <c r="H248" s="49" t="s">
        <v>884</v>
      </c>
      <c r="I248" s="49" t="s">
        <v>199</v>
      </c>
      <c r="J248" s="49">
        <v>135500</v>
      </c>
      <c r="K248" s="49" t="s">
        <v>109</v>
      </c>
      <c r="L248" s="49">
        <v>21754993</v>
      </c>
      <c r="M248" s="49" t="s">
        <v>934</v>
      </c>
      <c r="N248" s="51">
        <v>31594</v>
      </c>
      <c r="O248" s="51">
        <v>31594</v>
      </c>
      <c r="P248" s="49" t="s">
        <v>950</v>
      </c>
    </row>
    <row r="249" spans="1:16">
      <c r="A249" s="46">
        <v>4</v>
      </c>
      <c r="B249" s="46">
        <v>12611.43</v>
      </c>
      <c r="C249" s="46">
        <v>4817.8222720289996</v>
      </c>
      <c r="D249" s="46">
        <f t="shared" si="3"/>
        <v>7793.6077279710007</v>
      </c>
      <c r="E249" s="51">
        <v>45261</v>
      </c>
      <c r="F249" s="49" t="s">
        <v>80</v>
      </c>
      <c r="G249" s="49" t="s">
        <v>81</v>
      </c>
      <c r="H249" s="49" t="s">
        <v>884</v>
      </c>
      <c r="I249" s="49" t="s">
        <v>199</v>
      </c>
      <c r="J249" s="49">
        <v>135500</v>
      </c>
      <c r="K249" s="49" t="s">
        <v>109</v>
      </c>
      <c r="L249" s="49">
        <v>21755021</v>
      </c>
      <c r="M249" s="49" t="s">
        <v>934</v>
      </c>
      <c r="N249" s="51">
        <v>33420</v>
      </c>
      <c r="O249" s="51">
        <v>33420</v>
      </c>
      <c r="P249" s="49" t="s">
        <v>950</v>
      </c>
    </row>
    <row r="250" spans="1:16">
      <c r="A250" s="46">
        <v>3</v>
      </c>
      <c r="B250" s="46">
        <v>1228.69</v>
      </c>
      <c r="C250" s="46">
        <v>671.58093111410005</v>
      </c>
      <c r="D250" s="46">
        <f t="shared" si="3"/>
        <v>557.1090688859</v>
      </c>
      <c r="E250" s="51">
        <v>45261</v>
      </c>
      <c r="F250" s="49" t="s">
        <v>80</v>
      </c>
      <c r="G250" s="49" t="s">
        <v>81</v>
      </c>
      <c r="H250" s="49" t="s">
        <v>884</v>
      </c>
      <c r="I250" s="49" t="s">
        <v>199</v>
      </c>
      <c r="J250" s="49">
        <v>135500</v>
      </c>
      <c r="K250" s="49" t="s">
        <v>109</v>
      </c>
      <c r="L250" s="49">
        <v>21754930</v>
      </c>
      <c r="M250" s="49" t="s">
        <v>914</v>
      </c>
      <c r="N250" s="51">
        <v>28307</v>
      </c>
      <c r="O250" s="51">
        <v>28307</v>
      </c>
      <c r="P250" s="49" t="s">
        <v>950</v>
      </c>
    </row>
    <row r="251" spans="1:16">
      <c r="A251" s="46">
        <v>0</v>
      </c>
      <c r="B251" s="46">
        <v>1391.94</v>
      </c>
      <c r="C251" s="46">
        <v>449.9439647076</v>
      </c>
      <c r="D251" s="46">
        <f t="shared" si="3"/>
        <v>941.99603529240005</v>
      </c>
      <c r="E251" s="51">
        <v>45261</v>
      </c>
      <c r="F251" s="49" t="s">
        <v>80</v>
      </c>
      <c r="G251" s="49" t="s">
        <v>81</v>
      </c>
      <c r="H251" s="49" t="s">
        <v>884</v>
      </c>
      <c r="I251" s="49" t="s">
        <v>199</v>
      </c>
      <c r="J251" s="49">
        <v>135500</v>
      </c>
      <c r="K251" s="49" t="s">
        <v>109</v>
      </c>
      <c r="L251" s="49">
        <v>21755082</v>
      </c>
      <c r="M251" s="49" t="s">
        <v>914</v>
      </c>
      <c r="N251" s="51">
        <v>35247</v>
      </c>
      <c r="O251" s="51">
        <v>35247</v>
      </c>
      <c r="P251" s="49" t="s">
        <v>950</v>
      </c>
    </row>
    <row r="252" spans="1:16">
      <c r="A252" s="46">
        <v>15</v>
      </c>
      <c r="B252" s="46">
        <v>8277.5400000000009</v>
      </c>
      <c r="C252" s="46">
        <v>4816.2537871661998</v>
      </c>
      <c r="D252" s="46">
        <f t="shared" si="3"/>
        <v>3461.2862128338011</v>
      </c>
      <c r="E252" s="51">
        <v>45261</v>
      </c>
      <c r="F252" s="49" t="s">
        <v>80</v>
      </c>
      <c r="G252" s="49" t="s">
        <v>81</v>
      </c>
      <c r="H252" s="49" t="s">
        <v>884</v>
      </c>
      <c r="I252" s="49" t="s">
        <v>199</v>
      </c>
      <c r="J252" s="49">
        <v>135500</v>
      </c>
      <c r="K252" s="49" t="s">
        <v>109</v>
      </c>
      <c r="L252" s="49">
        <v>21755337</v>
      </c>
      <c r="M252" s="49" t="s">
        <v>914</v>
      </c>
      <c r="N252" s="51">
        <v>27211</v>
      </c>
      <c r="O252" s="51">
        <v>27211</v>
      </c>
      <c r="P252" s="49" t="s">
        <v>950</v>
      </c>
    </row>
    <row r="253" spans="1:16">
      <c r="A253" s="46">
        <v>1</v>
      </c>
      <c r="B253" s="46">
        <v>314.48</v>
      </c>
      <c r="C253" s="46">
        <v>216.24731013920001</v>
      </c>
      <c r="D253" s="46">
        <f t="shared" si="3"/>
        <v>98.232689860800008</v>
      </c>
      <c r="E253" s="51">
        <v>45261</v>
      </c>
      <c r="F253" s="49" t="s">
        <v>80</v>
      </c>
      <c r="G253" s="49" t="s">
        <v>81</v>
      </c>
      <c r="H253" s="49" t="s">
        <v>884</v>
      </c>
      <c r="I253" s="49" t="s">
        <v>199</v>
      </c>
      <c r="J253" s="49">
        <v>135500</v>
      </c>
      <c r="K253" s="49" t="s">
        <v>109</v>
      </c>
      <c r="L253" s="49">
        <v>21755218</v>
      </c>
      <c r="M253" s="49" t="s">
        <v>934</v>
      </c>
      <c r="N253" s="51">
        <v>23924</v>
      </c>
      <c r="O253" s="51">
        <v>23924</v>
      </c>
      <c r="P253" s="49" t="s">
        <v>950</v>
      </c>
    </row>
    <row r="254" spans="1:16">
      <c r="A254" s="46">
        <v>1</v>
      </c>
      <c r="B254" s="46">
        <v>2953.44</v>
      </c>
      <c r="C254" s="46">
        <v>1996.1779973184</v>
      </c>
      <c r="D254" s="46">
        <f t="shared" si="3"/>
        <v>957.26200268160005</v>
      </c>
      <c r="E254" s="51">
        <v>45261</v>
      </c>
      <c r="F254" s="49" t="s">
        <v>80</v>
      </c>
      <c r="G254" s="49" t="s">
        <v>81</v>
      </c>
      <c r="H254" s="49" t="s">
        <v>884</v>
      </c>
      <c r="I254" s="49" t="s">
        <v>199</v>
      </c>
      <c r="J254" s="49">
        <v>135500</v>
      </c>
      <c r="K254" s="49" t="s">
        <v>109</v>
      </c>
      <c r="L254" s="49">
        <v>21755232</v>
      </c>
      <c r="M254" s="49" t="s">
        <v>934</v>
      </c>
      <c r="N254" s="51">
        <v>24289</v>
      </c>
      <c r="O254" s="51">
        <v>24289</v>
      </c>
      <c r="P254" s="49" t="s">
        <v>950</v>
      </c>
    </row>
    <row r="255" spans="1:16">
      <c r="A255" s="46">
        <v>2</v>
      </c>
      <c r="B255" s="46">
        <v>4831.01</v>
      </c>
      <c r="C255" s="46">
        <v>2072.6875930315</v>
      </c>
      <c r="D255" s="46">
        <f t="shared" si="3"/>
        <v>2758.3224069685002</v>
      </c>
      <c r="E255" s="51">
        <v>45261</v>
      </c>
      <c r="F255" s="49" t="s">
        <v>80</v>
      </c>
      <c r="G255" s="49" t="s">
        <v>81</v>
      </c>
      <c r="H255" s="49" t="s">
        <v>884</v>
      </c>
      <c r="I255" s="49" t="s">
        <v>199</v>
      </c>
      <c r="J255" s="49">
        <v>135500</v>
      </c>
      <c r="K255" s="49" t="s">
        <v>109</v>
      </c>
      <c r="L255" s="49">
        <v>21755007</v>
      </c>
      <c r="M255" s="49" t="s">
        <v>934</v>
      </c>
      <c r="N255" s="51">
        <v>31959</v>
      </c>
      <c r="O255" s="51">
        <v>31959</v>
      </c>
      <c r="P255" s="49" t="s">
        <v>950</v>
      </c>
    </row>
    <row r="256" spans="1:16">
      <c r="A256" s="46">
        <v>1</v>
      </c>
      <c r="B256" s="46">
        <v>1174.1500000000001</v>
      </c>
      <c r="C256" s="46">
        <v>710.77754976699998</v>
      </c>
      <c r="D256" s="46">
        <f t="shared" si="3"/>
        <v>463.37245023300011</v>
      </c>
      <c r="E256" s="51">
        <v>45261</v>
      </c>
      <c r="F256" s="49" t="s">
        <v>80</v>
      </c>
      <c r="G256" s="49" t="s">
        <v>81</v>
      </c>
      <c r="H256" s="49" t="s">
        <v>884</v>
      </c>
      <c r="I256" s="49" t="s">
        <v>199</v>
      </c>
      <c r="J256" s="49">
        <v>135500</v>
      </c>
      <c r="K256" s="49" t="s">
        <v>109</v>
      </c>
      <c r="L256" s="49">
        <v>21755281</v>
      </c>
      <c r="M256" s="49" t="s">
        <v>914</v>
      </c>
      <c r="N256" s="51">
        <v>26481</v>
      </c>
      <c r="O256" s="51">
        <v>26481</v>
      </c>
      <c r="P256" s="49" t="s">
        <v>950</v>
      </c>
    </row>
    <row r="257" spans="1:16">
      <c r="A257" s="46">
        <v>3</v>
      </c>
      <c r="B257" s="46">
        <v>1632.71</v>
      </c>
      <c r="C257" s="46">
        <v>930.7948603387</v>
      </c>
      <c r="D257" s="46">
        <f t="shared" si="3"/>
        <v>701.91513966130003</v>
      </c>
      <c r="E257" s="51">
        <v>45261</v>
      </c>
      <c r="F257" s="49" t="s">
        <v>80</v>
      </c>
      <c r="G257" s="49" t="s">
        <v>81</v>
      </c>
      <c r="H257" s="49" t="s">
        <v>884</v>
      </c>
      <c r="I257" s="49" t="s">
        <v>199</v>
      </c>
      <c r="J257" s="49">
        <v>135500</v>
      </c>
      <c r="K257" s="49" t="s">
        <v>109</v>
      </c>
      <c r="L257" s="49">
        <v>21755358</v>
      </c>
      <c r="M257" s="49" t="s">
        <v>914</v>
      </c>
      <c r="N257" s="51">
        <v>27576</v>
      </c>
      <c r="O257" s="51">
        <v>27576</v>
      </c>
      <c r="P257" s="49" t="s">
        <v>950</v>
      </c>
    </row>
    <row r="258" spans="1:16">
      <c r="A258" s="46">
        <v>2</v>
      </c>
      <c r="B258" s="46">
        <v>457.15000000000003</v>
      </c>
      <c r="C258" s="46">
        <v>249.87036816350002</v>
      </c>
      <c r="D258" s="46">
        <f t="shared" si="3"/>
        <v>207.27963183650002</v>
      </c>
      <c r="E258" s="51">
        <v>45261</v>
      </c>
      <c r="F258" s="49" t="s">
        <v>80</v>
      </c>
      <c r="G258" s="49" t="s">
        <v>81</v>
      </c>
      <c r="H258" s="49" t="s">
        <v>884</v>
      </c>
      <c r="I258" s="49" t="s">
        <v>199</v>
      </c>
      <c r="J258" s="49">
        <v>135500</v>
      </c>
      <c r="K258" s="49" t="s">
        <v>109</v>
      </c>
      <c r="L258" s="49">
        <v>21754965</v>
      </c>
      <c r="M258" s="49" t="s">
        <v>914</v>
      </c>
      <c r="N258" s="51">
        <v>28307</v>
      </c>
      <c r="O258" s="51">
        <v>28307</v>
      </c>
      <c r="P258" s="49" t="s">
        <v>950</v>
      </c>
    </row>
    <row r="259" spans="1:16">
      <c r="A259" s="46">
        <v>2</v>
      </c>
      <c r="B259" s="46">
        <v>13270.380000000001</v>
      </c>
      <c r="C259" s="46">
        <v>1169.8971933414</v>
      </c>
      <c r="D259" s="46">
        <f t="shared" ref="D259:D322" si="4">+B259-C259</f>
        <v>12100.482806658601</v>
      </c>
      <c r="E259" s="51">
        <v>45261</v>
      </c>
      <c r="F259" s="49" t="s">
        <v>80</v>
      </c>
      <c r="G259" s="49" t="s">
        <v>81</v>
      </c>
      <c r="H259" s="49" t="s">
        <v>884</v>
      </c>
      <c r="I259" s="49" t="s">
        <v>199</v>
      </c>
      <c r="J259" s="49">
        <v>135500</v>
      </c>
      <c r="K259" s="49" t="s">
        <v>201</v>
      </c>
      <c r="L259" s="49">
        <v>21755143</v>
      </c>
      <c r="M259" s="49" t="s">
        <v>975</v>
      </c>
      <c r="N259" s="51">
        <v>42425</v>
      </c>
      <c r="O259" s="51">
        <v>42461</v>
      </c>
      <c r="P259" s="49" t="s">
        <v>950</v>
      </c>
    </row>
    <row r="260" spans="1:16">
      <c r="A260" s="46">
        <v>2</v>
      </c>
      <c r="B260" s="46">
        <v>15909.380000000001</v>
      </c>
      <c r="C260" s="46">
        <v>1402.5475540114001</v>
      </c>
      <c r="D260" s="46">
        <f t="shared" si="4"/>
        <v>14506.832445988601</v>
      </c>
      <c r="E260" s="51">
        <v>45261</v>
      </c>
      <c r="F260" s="49" t="s">
        <v>80</v>
      </c>
      <c r="G260" s="49" t="s">
        <v>81</v>
      </c>
      <c r="H260" s="49" t="s">
        <v>884</v>
      </c>
      <c r="I260" s="49" t="s">
        <v>199</v>
      </c>
      <c r="J260" s="49">
        <v>135500</v>
      </c>
      <c r="K260" s="49" t="s">
        <v>201</v>
      </c>
      <c r="L260" s="49">
        <v>21755136</v>
      </c>
      <c r="M260" s="49" t="s">
        <v>976</v>
      </c>
      <c r="N260" s="51">
        <v>42425</v>
      </c>
      <c r="O260" s="51">
        <v>42461</v>
      </c>
      <c r="P260" s="49" t="s">
        <v>950</v>
      </c>
    </row>
    <row r="261" spans="1:16">
      <c r="A261" s="46">
        <v>22400</v>
      </c>
      <c r="B261" s="46">
        <v>572635.12</v>
      </c>
      <c r="C261" s="46">
        <v>79493.32761177521</v>
      </c>
      <c r="D261" s="46">
        <f t="shared" si="4"/>
        <v>493141.7923882248</v>
      </c>
      <c r="E261" s="51">
        <v>45261</v>
      </c>
      <c r="F261" s="49" t="s">
        <v>80</v>
      </c>
      <c r="G261" s="49" t="s">
        <v>81</v>
      </c>
      <c r="H261" s="49" t="s">
        <v>884</v>
      </c>
      <c r="I261" s="49" t="s">
        <v>199</v>
      </c>
      <c r="J261" s="49">
        <v>135600</v>
      </c>
      <c r="K261" s="49" t="s">
        <v>122</v>
      </c>
      <c r="L261" s="49">
        <v>21755122</v>
      </c>
      <c r="M261" s="49" t="s">
        <v>905</v>
      </c>
      <c r="N261" s="51">
        <v>41726</v>
      </c>
      <c r="O261" s="51">
        <v>41640</v>
      </c>
      <c r="P261" s="49" t="s">
        <v>950</v>
      </c>
    </row>
    <row r="262" spans="1:16">
      <c r="A262" s="46">
        <v>9</v>
      </c>
      <c r="B262" s="46">
        <v>12910.29</v>
      </c>
      <c r="C262" s="46">
        <v>2169.5163964008002</v>
      </c>
      <c r="D262" s="46">
        <f t="shared" si="4"/>
        <v>10740.7736035992</v>
      </c>
      <c r="E262" s="51">
        <v>45261</v>
      </c>
      <c r="F262" s="49" t="s">
        <v>80</v>
      </c>
      <c r="G262" s="49" t="s">
        <v>81</v>
      </c>
      <c r="H262" s="49" t="s">
        <v>884</v>
      </c>
      <c r="I262" s="49" t="s">
        <v>199</v>
      </c>
      <c r="J262" s="49">
        <v>135600</v>
      </c>
      <c r="K262" s="49" t="s">
        <v>115</v>
      </c>
      <c r="L262" s="49">
        <v>21755115</v>
      </c>
      <c r="M262" s="49" t="s">
        <v>906</v>
      </c>
      <c r="N262" s="51">
        <v>41085</v>
      </c>
      <c r="O262" s="51">
        <v>40909</v>
      </c>
      <c r="P262" s="49" t="s">
        <v>950</v>
      </c>
    </row>
    <row r="263" spans="1:16">
      <c r="A263" s="46">
        <v>12</v>
      </c>
      <c r="B263" s="46">
        <v>4538.6000000000004</v>
      </c>
      <c r="C263" s="46">
        <v>232.123429208</v>
      </c>
      <c r="D263" s="46">
        <f t="shared" si="4"/>
        <v>4306.4765707920005</v>
      </c>
      <c r="E263" s="51">
        <v>45261</v>
      </c>
      <c r="F263" s="49" t="s">
        <v>80</v>
      </c>
      <c r="G263" s="49" t="s">
        <v>81</v>
      </c>
      <c r="H263" s="49" t="s">
        <v>884</v>
      </c>
      <c r="I263" s="49" t="s">
        <v>199</v>
      </c>
      <c r="J263" s="49">
        <v>135600</v>
      </c>
      <c r="K263" s="49" t="s">
        <v>115</v>
      </c>
      <c r="L263" s="49">
        <v>34776362</v>
      </c>
      <c r="M263" s="49" t="s">
        <v>906</v>
      </c>
      <c r="N263" s="51">
        <v>44025</v>
      </c>
      <c r="O263" s="51">
        <v>43831</v>
      </c>
      <c r="P263" s="49" t="s">
        <v>970</v>
      </c>
    </row>
    <row r="264" spans="1:16">
      <c r="A264" s="46">
        <v>4</v>
      </c>
      <c r="B264" s="46">
        <v>1525.49</v>
      </c>
      <c r="C264" s="46">
        <v>55.728636248699999</v>
      </c>
      <c r="D264" s="46">
        <f t="shared" si="4"/>
        <v>1469.7613637513</v>
      </c>
      <c r="E264" s="51">
        <v>45261</v>
      </c>
      <c r="F264" s="49" t="s">
        <v>80</v>
      </c>
      <c r="G264" s="49" t="s">
        <v>81</v>
      </c>
      <c r="H264" s="49" t="s">
        <v>884</v>
      </c>
      <c r="I264" s="49" t="s">
        <v>199</v>
      </c>
      <c r="J264" s="49">
        <v>135600</v>
      </c>
      <c r="K264" s="49" t="s">
        <v>115</v>
      </c>
      <c r="L264" s="49">
        <v>34940650</v>
      </c>
      <c r="M264" s="49" t="s">
        <v>906</v>
      </c>
      <c r="N264" s="51">
        <v>44512</v>
      </c>
      <c r="O264" s="51">
        <v>44197</v>
      </c>
      <c r="P264" s="49" t="s">
        <v>967</v>
      </c>
    </row>
    <row r="265" spans="1:16">
      <c r="A265" s="46">
        <v>86</v>
      </c>
      <c r="B265" s="46">
        <v>9852.24</v>
      </c>
      <c r="C265" s="46">
        <v>2807.3646549216</v>
      </c>
      <c r="D265" s="46">
        <f t="shared" si="4"/>
        <v>7044.8753450783997</v>
      </c>
      <c r="E265" s="51">
        <v>45261</v>
      </c>
      <c r="F265" s="49" t="s">
        <v>80</v>
      </c>
      <c r="G265" s="49" t="s">
        <v>81</v>
      </c>
      <c r="H265" s="49" t="s">
        <v>884</v>
      </c>
      <c r="I265" s="49" t="s">
        <v>199</v>
      </c>
      <c r="J265" s="49">
        <v>135600</v>
      </c>
      <c r="K265" s="49" t="s">
        <v>115</v>
      </c>
      <c r="L265" s="49">
        <v>21754923</v>
      </c>
      <c r="M265" s="49" t="s">
        <v>977</v>
      </c>
      <c r="N265" s="51">
        <v>38306</v>
      </c>
      <c r="O265" s="51">
        <v>38353</v>
      </c>
      <c r="P265" s="49" t="s">
        <v>950</v>
      </c>
    </row>
    <row r="266" spans="1:16">
      <c r="A266" s="46">
        <v>1</v>
      </c>
      <c r="B266" s="46">
        <v>18.46</v>
      </c>
      <c r="C266" s="46">
        <v>-0.71541028519999994</v>
      </c>
      <c r="D266" s="46">
        <f t="shared" si="4"/>
        <v>19.175410285200002</v>
      </c>
      <c r="E266" s="51">
        <v>45261</v>
      </c>
      <c r="F266" s="49" t="s">
        <v>80</v>
      </c>
      <c r="G266" s="49" t="s">
        <v>81</v>
      </c>
      <c r="H266" s="49" t="s">
        <v>884</v>
      </c>
      <c r="I266" s="49" t="s">
        <v>202</v>
      </c>
      <c r="J266" s="49">
        <v>135001</v>
      </c>
      <c r="K266" s="49" t="s">
        <v>153</v>
      </c>
      <c r="L266" s="49">
        <v>21750037</v>
      </c>
      <c r="M266" s="49" t="s">
        <v>978</v>
      </c>
      <c r="N266" s="51">
        <v>20271</v>
      </c>
      <c r="O266" s="51">
        <v>20271</v>
      </c>
      <c r="P266" s="49" t="s">
        <v>909</v>
      </c>
    </row>
    <row r="267" spans="1:16">
      <c r="A267" s="46">
        <v>1</v>
      </c>
      <c r="B267" s="46">
        <v>158.84</v>
      </c>
      <c r="C267" s="46">
        <v>-6.1557838408000007</v>
      </c>
      <c r="D267" s="46">
        <f t="shared" si="4"/>
        <v>164.99578384080002</v>
      </c>
      <c r="E267" s="51">
        <v>45261</v>
      </c>
      <c r="F267" s="49" t="s">
        <v>80</v>
      </c>
      <c r="G267" s="49" t="s">
        <v>81</v>
      </c>
      <c r="H267" s="49" t="s">
        <v>884</v>
      </c>
      <c r="I267" s="49" t="s">
        <v>202</v>
      </c>
      <c r="J267" s="49">
        <v>135001</v>
      </c>
      <c r="K267" s="49" t="s">
        <v>153</v>
      </c>
      <c r="L267" s="49">
        <v>21750000</v>
      </c>
      <c r="M267" s="49" t="s">
        <v>979</v>
      </c>
      <c r="N267" s="51">
        <v>20271</v>
      </c>
      <c r="O267" s="51">
        <v>20271</v>
      </c>
      <c r="P267" s="49" t="s">
        <v>909</v>
      </c>
    </row>
    <row r="268" spans="1:16">
      <c r="A268" s="46">
        <v>1</v>
      </c>
      <c r="B268" s="46">
        <v>120.9</v>
      </c>
      <c r="C268" s="46">
        <v>-4.6854335579999997</v>
      </c>
      <c r="D268" s="46">
        <f t="shared" si="4"/>
        <v>125.58543355800001</v>
      </c>
      <c r="E268" s="51">
        <v>45261</v>
      </c>
      <c r="F268" s="49" t="s">
        <v>80</v>
      </c>
      <c r="G268" s="49" t="s">
        <v>81</v>
      </c>
      <c r="H268" s="49" t="s">
        <v>884</v>
      </c>
      <c r="I268" s="49" t="s">
        <v>202</v>
      </c>
      <c r="J268" s="49">
        <v>135001</v>
      </c>
      <c r="K268" s="49" t="s">
        <v>153</v>
      </c>
      <c r="L268" s="49">
        <v>21750076</v>
      </c>
      <c r="M268" s="49" t="s">
        <v>980</v>
      </c>
      <c r="N268" s="51">
        <v>20271</v>
      </c>
      <c r="O268" s="51">
        <v>20271</v>
      </c>
      <c r="P268" s="49" t="s">
        <v>909</v>
      </c>
    </row>
    <row r="269" spans="1:16">
      <c r="A269" s="46">
        <v>1</v>
      </c>
      <c r="B269" s="46">
        <v>1200</v>
      </c>
      <c r="C269" s="46">
        <v>-46.505544</v>
      </c>
      <c r="D269" s="46">
        <f t="shared" si="4"/>
        <v>1246.5055440000001</v>
      </c>
      <c r="E269" s="51">
        <v>45261</v>
      </c>
      <c r="F269" s="49" t="s">
        <v>80</v>
      </c>
      <c r="G269" s="49" t="s">
        <v>81</v>
      </c>
      <c r="H269" s="49" t="s">
        <v>884</v>
      </c>
      <c r="I269" s="49" t="s">
        <v>202</v>
      </c>
      <c r="J269" s="49">
        <v>135001</v>
      </c>
      <c r="K269" s="49" t="s">
        <v>153</v>
      </c>
      <c r="L269" s="49">
        <v>21749907</v>
      </c>
      <c r="M269" s="49" t="s">
        <v>981</v>
      </c>
      <c r="N269" s="51">
        <v>20271</v>
      </c>
      <c r="O269" s="51">
        <v>20271</v>
      </c>
      <c r="P269" s="49" t="s">
        <v>909</v>
      </c>
    </row>
    <row r="270" spans="1:16">
      <c r="A270" s="46">
        <v>1</v>
      </c>
      <c r="B270" s="46">
        <v>211.78</v>
      </c>
      <c r="C270" s="46">
        <v>-8.2074534235999987</v>
      </c>
      <c r="D270" s="46">
        <f t="shared" si="4"/>
        <v>219.98745342359999</v>
      </c>
      <c r="E270" s="51">
        <v>45261</v>
      </c>
      <c r="F270" s="49" t="s">
        <v>80</v>
      </c>
      <c r="G270" s="49" t="s">
        <v>81</v>
      </c>
      <c r="H270" s="49" t="s">
        <v>884</v>
      </c>
      <c r="I270" s="49" t="s">
        <v>202</v>
      </c>
      <c r="J270" s="49">
        <v>135001</v>
      </c>
      <c r="K270" s="49" t="s">
        <v>153</v>
      </c>
      <c r="L270" s="49">
        <v>21743685</v>
      </c>
      <c r="M270" s="49" t="s">
        <v>982</v>
      </c>
      <c r="N270" s="51">
        <v>20271</v>
      </c>
      <c r="O270" s="51">
        <v>20271</v>
      </c>
      <c r="P270" s="49" t="s">
        <v>909</v>
      </c>
    </row>
    <row r="271" spans="1:16">
      <c r="A271" s="46">
        <v>1</v>
      </c>
      <c r="B271" s="46">
        <v>11.73</v>
      </c>
      <c r="C271" s="46">
        <v>-0.45459169259999999</v>
      </c>
      <c r="D271" s="46">
        <f t="shared" si="4"/>
        <v>12.1845916926</v>
      </c>
      <c r="E271" s="51">
        <v>45261</v>
      </c>
      <c r="F271" s="49" t="s">
        <v>80</v>
      </c>
      <c r="G271" s="49" t="s">
        <v>81</v>
      </c>
      <c r="H271" s="49" t="s">
        <v>884</v>
      </c>
      <c r="I271" s="49" t="s">
        <v>202</v>
      </c>
      <c r="J271" s="49">
        <v>135001</v>
      </c>
      <c r="K271" s="49" t="s">
        <v>153</v>
      </c>
      <c r="L271" s="49">
        <v>21749912</v>
      </c>
      <c r="M271" s="49" t="s">
        <v>983</v>
      </c>
      <c r="N271" s="51">
        <v>20271</v>
      </c>
      <c r="O271" s="51">
        <v>20271</v>
      </c>
      <c r="P271" s="49" t="s">
        <v>909</v>
      </c>
    </row>
    <row r="272" spans="1:16">
      <c r="A272" s="46">
        <v>1</v>
      </c>
      <c r="B272" s="46">
        <v>158.84</v>
      </c>
      <c r="C272" s="46">
        <v>-6.1557838408000007</v>
      </c>
      <c r="D272" s="46">
        <f t="shared" si="4"/>
        <v>164.99578384080002</v>
      </c>
      <c r="E272" s="51">
        <v>45261</v>
      </c>
      <c r="F272" s="49" t="s">
        <v>80</v>
      </c>
      <c r="G272" s="49" t="s">
        <v>81</v>
      </c>
      <c r="H272" s="49" t="s">
        <v>884</v>
      </c>
      <c r="I272" s="49" t="s">
        <v>202</v>
      </c>
      <c r="J272" s="49">
        <v>135001</v>
      </c>
      <c r="K272" s="49" t="s">
        <v>153</v>
      </c>
      <c r="L272" s="49">
        <v>21749918</v>
      </c>
      <c r="M272" s="49" t="s">
        <v>984</v>
      </c>
      <c r="N272" s="51">
        <v>20271</v>
      </c>
      <c r="O272" s="51">
        <v>20271</v>
      </c>
      <c r="P272" s="49" t="s">
        <v>909</v>
      </c>
    </row>
    <row r="273" spans="1:16">
      <c r="A273" s="46">
        <v>1</v>
      </c>
      <c r="B273" s="46">
        <v>33.5</v>
      </c>
      <c r="C273" s="46">
        <v>-1.30970729</v>
      </c>
      <c r="D273" s="46">
        <f t="shared" si="4"/>
        <v>34.809707289999999</v>
      </c>
      <c r="E273" s="51">
        <v>45261</v>
      </c>
      <c r="F273" s="49" t="s">
        <v>80</v>
      </c>
      <c r="G273" s="49" t="s">
        <v>81</v>
      </c>
      <c r="H273" s="49" t="s">
        <v>884</v>
      </c>
      <c r="I273" s="49" t="s">
        <v>202</v>
      </c>
      <c r="J273" s="49">
        <v>135002</v>
      </c>
      <c r="K273" s="49" t="s">
        <v>130</v>
      </c>
      <c r="L273" s="49">
        <v>21743677</v>
      </c>
      <c r="M273" s="49" t="s">
        <v>985</v>
      </c>
      <c r="N273" s="51">
        <v>15888</v>
      </c>
      <c r="O273" s="51">
        <v>15888</v>
      </c>
      <c r="P273" s="49" t="s">
        <v>909</v>
      </c>
    </row>
    <row r="274" spans="1:16">
      <c r="A274" s="46">
        <v>1</v>
      </c>
      <c r="B274" s="46">
        <v>285</v>
      </c>
      <c r="C274" s="46">
        <v>-11.265668099999999</v>
      </c>
      <c r="D274" s="46">
        <f t="shared" si="4"/>
        <v>296.26566809999997</v>
      </c>
      <c r="E274" s="51">
        <v>45261</v>
      </c>
      <c r="F274" s="49" t="s">
        <v>80</v>
      </c>
      <c r="G274" s="49" t="s">
        <v>81</v>
      </c>
      <c r="H274" s="49" t="s">
        <v>884</v>
      </c>
      <c r="I274" s="49" t="s">
        <v>202</v>
      </c>
      <c r="J274" s="49">
        <v>135002</v>
      </c>
      <c r="K274" s="49" t="s">
        <v>130</v>
      </c>
      <c r="L274" s="49">
        <v>21743670</v>
      </c>
      <c r="M274" s="49" t="s">
        <v>985</v>
      </c>
      <c r="N274" s="51">
        <v>15523</v>
      </c>
      <c r="O274" s="51">
        <v>15523</v>
      </c>
      <c r="P274" s="49" t="s">
        <v>909</v>
      </c>
    </row>
    <row r="275" spans="1:16">
      <c r="A275" s="46">
        <v>4</v>
      </c>
      <c r="B275" s="46">
        <v>697.25</v>
      </c>
      <c r="C275" s="46">
        <v>-19.446651125000002</v>
      </c>
      <c r="D275" s="46">
        <f t="shared" si="4"/>
        <v>716.69665112500002</v>
      </c>
      <c r="E275" s="51">
        <v>45261</v>
      </c>
      <c r="F275" s="49" t="s">
        <v>80</v>
      </c>
      <c r="G275" s="49" t="s">
        <v>81</v>
      </c>
      <c r="H275" s="49" t="s">
        <v>884</v>
      </c>
      <c r="I275" s="49" t="s">
        <v>202</v>
      </c>
      <c r="J275" s="49">
        <v>135002</v>
      </c>
      <c r="K275" s="49" t="s">
        <v>130</v>
      </c>
      <c r="L275" s="49">
        <v>21750110</v>
      </c>
      <c r="M275" s="49" t="s">
        <v>985</v>
      </c>
      <c r="N275" s="51">
        <v>24289</v>
      </c>
      <c r="O275" s="51">
        <v>24289</v>
      </c>
      <c r="P275" s="49" t="s">
        <v>909</v>
      </c>
    </row>
    <row r="276" spans="1:16">
      <c r="A276" s="46">
        <v>1</v>
      </c>
      <c r="B276" s="46">
        <v>623.05000000000007</v>
      </c>
      <c r="C276" s="46">
        <v>-16.774736519000001</v>
      </c>
      <c r="D276" s="46">
        <f t="shared" si="4"/>
        <v>639.82473651900011</v>
      </c>
      <c r="E276" s="51">
        <v>45261</v>
      </c>
      <c r="F276" s="49" t="s">
        <v>80</v>
      </c>
      <c r="G276" s="49" t="s">
        <v>81</v>
      </c>
      <c r="H276" s="49" t="s">
        <v>884</v>
      </c>
      <c r="I276" s="49" t="s">
        <v>202</v>
      </c>
      <c r="J276" s="49">
        <v>135002</v>
      </c>
      <c r="K276" s="49" t="s">
        <v>130</v>
      </c>
      <c r="L276" s="49">
        <v>21750117</v>
      </c>
      <c r="M276" s="49" t="s">
        <v>986</v>
      </c>
      <c r="N276" s="51">
        <v>25020</v>
      </c>
      <c r="O276" s="51">
        <v>25020</v>
      </c>
      <c r="P276" s="49" t="s">
        <v>909</v>
      </c>
    </row>
    <row r="277" spans="1:16">
      <c r="A277" s="46">
        <v>1</v>
      </c>
      <c r="B277" s="46">
        <v>526.5</v>
      </c>
      <c r="C277" s="46">
        <v>-14.175264869999999</v>
      </c>
      <c r="D277" s="46">
        <f t="shared" si="4"/>
        <v>540.67526486999998</v>
      </c>
      <c r="E277" s="51">
        <v>45261</v>
      </c>
      <c r="F277" s="49" t="s">
        <v>80</v>
      </c>
      <c r="G277" s="49" t="s">
        <v>81</v>
      </c>
      <c r="H277" s="49" t="s">
        <v>884</v>
      </c>
      <c r="I277" s="49" t="s">
        <v>202</v>
      </c>
      <c r="J277" s="49">
        <v>135002</v>
      </c>
      <c r="K277" s="49" t="s">
        <v>130</v>
      </c>
      <c r="L277" s="49">
        <v>21750124</v>
      </c>
      <c r="M277" s="49" t="s">
        <v>987</v>
      </c>
      <c r="N277" s="51">
        <v>25020</v>
      </c>
      <c r="O277" s="51">
        <v>25020</v>
      </c>
      <c r="P277" s="49" t="s">
        <v>909</v>
      </c>
    </row>
    <row r="278" spans="1:16">
      <c r="A278" s="46">
        <v>1</v>
      </c>
      <c r="B278" s="46">
        <v>165.21</v>
      </c>
      <c r="C278" s="46">
        <v>-3.4057380660000001</v>
      </c>
      <c r="D278" s="46">
        <f t="shared" si="4"/>
        <v>168.61573806600001</v>
      </c>
      <c r="E278" s="51">
        <v>45261</v>
      </c>
      <c r="F278" s="49" t="s">
        <v>80</v>
      </c>
      <c r="G278" s="49" t="s">
        <v>81</v>
      </c>
      <c r="H278" s="49" t="s">
        <v>884</v>
      </c>
      <c r="I278" s="49" t="s">
        <v>202</v>
      </c>
      <c r="J278" s="49">
        <v>135002</v>
      </c>
      <c r="K278" s="49" t="s">
        <v>130</v>
      </c>
      <c r="L278" s="49">
        <v>21750194</v>
      </c>
      <c r="M278" s="49" t="s">
        <v>988</v>
      </c>
      <c r="N278" s="51">
        <v>29768</v>
      </c>
      <c r="O278" s="51">
        <v>29768</v>
      </c>
      <c r="P278" s="49" t="s">
        <v>909</v>
      </c>
    </row>
    <row r="279" spans="1:16">
      <c r="A279" s="46">
        <v>1</v>
      </c>
      <c r="B279" s="46">
        <v>555.55000000000007</v>
      </c>
      <c r="C279" s="46">
        <v>-17.380653969499999</v>
      </c>
      <c r="D279" s="46">
        <f t="shared" si="4"/>
        <v>572.9306539695001</v>
      </c>
      <c r="E279" s="51">
        <v>45261</v>
      </c>
      <c r="F279" s="49" t="s">
        <v>80</v>
      </c>
      <c r="G279" s="49" t="s">
        <v>81</v>
      </c>
      <c r="H279" s="49" t="s">
        <v>884</v>
      </c>
      <c r="I279" s="49" t="s">
        <v>202</v>
      </c>
      <c r="J279" s="49">
        <v>135002</v>
      </c>
      <c r="K279" s="49" t="s">
        <v>130</v>
      </c>
      <c r="L279" s="49">
        <v>21750103</v>
      </c>
      <c r="M279" s="49" t="s">
        <v>989</v>
      </c>
      <c r="N279" s="51">
        <v>21732</v>
      </c>
      <c r="O279" s="51">
        <v>21732</v>
      </c>
      <c r="P279" s="49" t="s">
        <v>909</v>
      </c>
    </row>
    <row r="280" spans="1:16">
      <c r="A280" s="46">
        <v>1</v>
      </c>
      <c r="B280" s="46">
        <v>53.24</v>
      </c>
      <c r="C280" s="46">
        <v>-1.6656394876000002</v>
      </c>
      <c r="D280" s="46">
        <f t="shared" si="4"/>
        <v>54.905639487600006</v>
      </c>
      <c r="E280" s="51">
        <v>45261</v>
      </c>
      <c r="F280" s="49" t="s">
        <v>80</v>
      </c>
      <c r="G280" s="49" t="s">
        <v>81</v>
      </c>
      <c r="H280" s="49" t="s">
        <v>884</v>
      </c>
      <c r="I280" s="49" t="s">
        <v>202</v>
      </c>
      <c r="J280" s="49">
        <v>135002</v>
      </c>
      <c r="K280" s="49" t="s">
        <v>130</v>
      </c>
      <c r="L280" s="49">
        <v>21750091</v>
      </c>
      <c r="M280" s="49" t="s">
        <v>985</v>
      </c>
      <c r="N280" s="51">
        <v>21732</v>
      </c>
      <c r="O280" s="51">
        <v>21732</v>
      </c>
      <c r="P280" s="49" t="s">
        <v>909</v>
      </c>
    </row>
    <row r="281" spans="1:16">
      <c r="A281" s="46">
        <v>1</v>
      </c>
      <c r="B281" s="46">
        <v>26.62</v>
      </c>
      <c r="C281" s="46">
        <v>-0.83281974380000012</v>
      </c>
      <c r="D281" s="46">
        <f t="shared" si="4"/>
        <v>27.452819743800003</v>
      </c>
      <c r="E281" s="51">
        <v>45261</v>
      </c>
      <c r="F281" s="49" t="s">
        <v>80</v>
      </c>
      <c r="G281" s="49" t="s">
        <v>81</v>
      </c>
      <c r="H281" s="49" t="s">
        <v>884</v>
      </c>
      <c r="I281" s="49" t="s">
        <v>202</v>
      </c>
      <c r="J281" s="49">
        <v>135002</v>
      </c>
      <c r="K281" s="49" t="s">
        <v>130</v>
      </c>
      <c r="L281" s="49">
        <v>21750096</v>
      </c>
      <c r="M281" s="49" t="s">
        <v>990</v>
      </c>
      <c r="N281" s="51">
        <v>21732</v>
      </c>
      <c r="O281" s="51">
        <v>21732</v>
      </c>
      <c r="P281" s="49" t="s">
        <v>909</v>
      </c>
    </row>
    <row r="282" spans="1:16">
      <c r="A282" s="46">
        <v>18</v>
      </c>
      <c r="B282" s="46">
        <v>487213.44</v>
      </c>
      <c r="C282" s="46">
        <v>54405.892194796797</v>
      </c>
      <c r="D282" s="46">
        <f t="shared" si="4"/>
        <v>432807.54780520318</v>
      </c>
      <c r="E282" s="51">
        <v>45261</v>
      </c>
      <c r="F282" s="49" t="s">
        <v>80</v>
      </c>
      <c r="G282" s="49" t="s">
        <v>81</v>
      </c>
      <c r="H282" s="49" t="s">
        <v>884</v>
      </c>
      <c r="I282" s="49" t="s">
        <v>202</v>
      </c>
      <c r="J282" s="49">
        <v>135500</v>
      </c>
      <c r="K282" s="49" t="s">
        <v>106</v>
      </c>
      <c r="L282" s="49">
        <v>21748816</v>
      </c>
      <c r="M282" s="49" t="s">
        <v>940</v>
      </c>
      <c r="N282" s="51">
        <v>41656</v>
      </c>
      <c r="O282" s="51">
        <v>41640</v>
      </c>
      <c r="P282" s="49" t="s">
        <v>909</v>
      </c>
    </row>
    <row r="283" spans="1:16">
      <c r="A283" s="46">
        <v>6</v>
      </c>
      <c r="B283" s="46">
        <v>1604.47</v>
      </c>
      <c r="C283" s="46">
        <v>801.53760106979996</v>
      </c>
      <c r="D283" s="46">
        <f t="shared" si="4"/>
        <v>802.93239893020007</v>
      </c>
      <c r="E283" s="51">
        <v>45261</v>
      </c>
      <c r="F283" s="49" t="s">
        <v>80</v>
      </c>
      <c r="G283" s="49" t="s">
        <v>81</v>
      </c>
      <c r="H283" s="49" t="s">
        <v>884</v>
      </c>
      <c r="I283" s="49" t="s">
        <v>202</v>
      </c>
      <c r="J283" s="49">
        <v>135500</v>
      </c>
      <c r="K283" s="49" t="s">
        <v>106</v>
      </c>
      <c r="L283" s="49">
        <v>21750161</v>
      </c>
      <c r="M283" s="49" t="s">
        <v>908</v>
      </c>
      <c r="N283" s="51">
        <v>29768</v>
      </c>
      <c r="O283" s="51">
        <v>29768</v>
      </c>
      <c r="P283" s="49" t="s">
        <v>909</v>
      </c>
    </row>
    <row r="284" spans="1:16">
      <c r="A284" s="46">
        <v>1</v>
      </c>
      <c r="B284" s="46">
        <v>55.01</v>
      </c>
      <c r="C284" s="46">
        <v>26.187671679299999</v>
      </c>
      <c r="D284" s="46">
        <f t="shared" si="4"/>
        <v>28.822328320699999</v>
      </c>
      <c r="E284" s="51">
        <v>45261</v>
      </c>
      <c r="F284" s="49" t="s">
        <v>80</v>
      </c>
      <c r="G284" s="49" t="s">
        <v>81</v>
      </c>
      <c r="H284" s="49" t="s">
        <v>884</v>
      </c>
      <c r="I284" s="49" t="s">
        <v>202</v>
      </c>
      <c r="J284" s="49">
        <v>135500</v>
      </c>
      <c r="K284" s="49" t="s">
        <v>106</v>
      </c>
      <c r="L284" s="49">
        <v>21750237</v>
      </c>
      <c r="M284" s="49" t="s">
        <v>908</v>
      </c>
      <c r="N284" s="51">
        <v>30498</v>
      </c>
      <c r="O284" s="51">
        <v>30498</v>
      </c>
      <c r="P284" s="49" t="s">
        <v>909</v>
      </c>
    </row>
    <row r="285" spans="1:16">
      <c r="A285" s="46">
        <v>1</v>
      </c>
      <c r="B285" s="46">
        <v>138.27000000000001</v>
      </c>
      <c r="C285" s="46">
        <v>46.320795674999999</v>
      </c>
      <c r="D285" s="46">
        <f t="shared" si="4"/>
        <v>91.949204325000011</v>
      </c>
      <c r="E285" s="51">
        <v>45261</v>
      </c>
      <c r="F285" s="49" t="s">
        <v>80</v>
      </c>
      <c r="G285" s="49" t="s">
        <v>81</v>
      </c>
      <c r="H285" s="49" t="s">
        <v>884</v>
      </c>
      <c r="I285" s="49" t="s">
        <v>202</v>
      </c>
      <c r="J285" s="49">
        <v>135500</v>
      </c>
      <c r="K285" s="49" t="s">
        <v>106</v>
      </c>
      <c r="L285" s="49">
        <v>21748696</v>
      </c>
      <c r="M285" s="49" t="s">
        <v>908</v>
      </c>
      <c r="N285" s="51">
        <v>34881</v>
      </c>
      <c r="O285" s="51">
        <v>34881</v>
      </c>
      <c r="P285" s="49" t="s">
        <v>909</v>
      </c>
    </row>
    <row r="286" spans="1:16">
      <c r="A286" s="46">
        <v>1</v>
      </c>
      <c r="B286" s="46">
        <v>233.56</v>
      </c>
      <c r="C286" s="46">
        <v>116.6784808104</v>
      </c>
      <c r="D286" s="46">
        <f t="shared" si="4"/>
        <v>116.8815191896</v>
      </c>
      <c r="E286" s="51">
        <v>45261</v>
      </c>
      <c r="F286" s="49" t="s">
        <v>80</v>
      </c>
      <c r="G286" s="49" t="s">
        <v>81</v>
      </c>
      <c r="H286" s="49" t="s">
        <v>884</v>
      </c>
      <c r="I286" s="49" t="s">
        <v>202</v>
      </c>
      <c r="J286" s="49">
        <v>135500</v>
      </c>
      <c r="K286" s="49" t="s">
        <v>106</v>
      </c>
      <c r="L286" s="49">
        <v>21750168</v>
      </c>
      <c r="M286" s="49" t="s">
        <v>908</v>
      </c>
      <c r="N286" s="51">
        <v>29768</v>
      </c>
      <c r="O286" s="51">
        <v>29768</v>
      </c>
      <c r="P286" s="49" t="s">
        <v>909</v>
      </c>
    </row>
    <row r="287" spans="1:16">
      <c r="A287" s="46">
        <v>2</v>
      </c>
      <c r="B287" s="46">
        <v>216.25</v>
      </c>
      <c r="C287" s="46">
        <v>92.779499937499992</v>
      </c>
      <c r="D287" s="46">
        <f t="shared" si="4"/>
        <v>123.47050006250001</v>
      </c>
      <c r="E287" s="51">
        <v>45261</v>
      </c>
      <c r="F287" s="49" t="s">
        <v>80</v>
      </c>
      <c r="G287" s="49" t="s">
        <v>81</v>
      </c>
      <c r="H287" s="49" t="s">
        <v>884</v>
      </c>
      <c r="I287" s="49" t="s">
        <v>202</v>
      </c>
      <c r="J287" s="49">
        <v>135500</v>
      </c>
      <c r="K287" s="49" t="s">
        <v>106</v>
      </c>
      <c r="L287" s="49">
        <v>21750244</v>
      </c>
      <c r="M287" s="49" t="s">
        <v>908</v>
      </c>
      <c r="N287" s="51">
        <v>31959</v>
      </c>
      <c r="O287" s="51">
        <v>31959</v>
      </c>
      <c r="P287" s="49" t="s">
        <v>909</v>
      </c>
    </row>
    <row r="288" spans="1:16">
      <c r="A288" s="46">
        <v>4</v>
      </c>
      <c r="B288" s="46">
        <v>8819.56</v>
      </c>
      <c r="C288" s="46">
        <v>2021.5502214583998</v>
      </c>
      <c r="D288" s="46">
        <f t="shared" si="4"/>
        <v>6798.0097785416001</v>
      </c>
      <c r="E288" s="51">
        <v>45261</v>
      </c>
      <c r="F288" s="49" t="s">
        <v>80</v>
      </c>
      <c r="G288" s="49" t="s">
        <v>81</v>
      </c>
      <c r="H288" s="49" t="s">
        <v>884</v>
      </c>
      <c r="I288" s="49" t="s">
        <v>202</v>
      </c>
      <c r="J288" s="49">
        <v>135500</v>
      </c>
      <c r="K288" s="49" t="s">
        <v>106</v>
      </c>
      <c r="L288" s="49">
        <v>21748741</v>
      </c>
      <c r="M288" s="49" t="s">
        <v>908</v>
      </c>
      <c r="N288" s="51">
        <v>38044</v>
      </c>
      <c r="O288" s="51">
        <v>37987</v>
      </c>
      <c r="P288" s="49" t="s">
        <v>909</v>
      </c>
    </row>
    <row r="289" spans="1:16">
      <c r="A289" s="46">
        <v>0</v>
      </c>
      <c r="B289" s="46">
        <v>3979.59</v>
      </c>
      <c r="C289" s="46">
        <v>771.83730193050008</v>
      </c>
      <c r="D289" s="46">
        <f t="shared" si="4"/>
        <v>3207.7526980695002</v>
      </c>
      <c r="E289" s="51">
        <v>45261</v>
      </c>
      <c r="F289" s="49" t="s">
        <v>80</v>
      </c>
      <c r="G289" s="49" t="s">
        <v>81</v>
      </c>
      <c r="H289" s="49" t="s">
        <v>884</v>
      </c>
      <c r="I289" s="49" t="s">
        <v>202</v>
      </c>
      <c r="J289" s="49">
        <v>135500</v>
      </c>
      <c r="K289" s="49" t="s">
        <v>106</v>
      </c>
      <c r="L289" s="49">
        <v>21748755</v>
      </c>
      <c r="M289" s="49" t="s">
        <v>908</v>
      </c>
      <c r="N289" s="51">
        <v>39417</v>
      </c>
      <c r="O289" s="51">
        <v>39083</v>
      </c>
      <c r="P289" s="49" t="s">
        <v>909</v>
      </c>
    </row>
    <row r="290" spans="1:16">
      <c r="A290" s="46">
        <v>1</v>
      </c>
      <c r="B290" s="46">
        <v>382.27</v>
      </c>
      <c r="C290" s="46">
        <v>190.96884252180001</v>
      </c>
      <c r="D290" s="46">
        <f t="shared" si="4"/>
        <v>191.30115747819997</v>
      </c>
      <c r="E290" s="51">
        <v>45261</v>
      </c>
      <c r="F290" s="49" t="s">
        <v>80</v>
      </c>
      <c r="G290" s="49" t="s">
        <v>81</v>
      </c>
      <c r="H290" s="49" t="s">
        <v>884</v>
      </c>
      <c r="I290" s="49" t="s">
        <v>202</v>
      </c>
      <c r="J290" s="49">
        <v>135500</v>
      </c>
      <c r="K290" s="49" t="s">
        <v>106</v>
      </c>
      <c r="L290" s="49">
        <v>21750131</v>
      </c>
      <c r="M290" s="49" t="s">
        <v>908</v>
      </c>
      <c r="N290" s="51">
        <v>29768</v>
      </c>
      <c r="O290" s="51">
        <v>29768</v>
      </c>
      <c r="P290" s="49" t="s">
        <v>909</v>
      </c>
    </row>
    <row r="291" spans="1:16">
      <c r="A291" s="46">
        <v>2</v>
      </c>
      <c r="B291" s="46">
        <v>3690.12</v>
      </c>
      <c r="C291" s="46">
        <v>325.31555472360003</v>
      </c>
      <c r="D291" s="46">
        <f t="shared" si="4"/>
        <v>3364.8044452763997</v>
      </c>
      <c r="E291" s="51">
        <v>45261</v>
      </c>
      <c r="F291" s="49" t="s">
        <v>80</v>
      </c>
      <c r="G291" s="49" t="s">
        <v>81</v>
      </c>
      <c r="H291" s="49" t="s">
        <v>884</v>
      </c>
      <c r="I291" s="49" t="s">
        <v>202</v>
      </c>
      <c r="J291" s="49">
        <v>135500</v>
      </c>
      <c r="K291" s="49" t="s">
        <v>106</v>
      </c>
      <c r="L291" s="49">
        <v>21741768</v>
      </c>
      <c r="M291" s="49" t="s">
        <v>940</v>
      </c>
      <c r="N291" s="51">
        <v>42552</v>
      </c>
      <c r="O291" s="51">
        <v>42552</v>
      </c>
      <c r="P291" s="49" t="s">
        <v>909</v>
      </c>
    </row>
    <row r="292" spans="1:16">
      <c r="A292" s="46">
        <v>1</v>
      </c>
      <c r="B292" s="46">
        <v>123.57000000000001</v>
      </c>
      <c r="C292" s="46">
        <v>41.396258924999998</v>
      </c>
      <c r="D292" s="46">
        <f t="shared" si="4"/>
        <v>82.173741075000009</v>
      </c>
      <c r="E292" s="51">
        <v>45261</v>
      </c>
      <c r="F292" s="49" t="s">
        <v>80</v>
      </c>
      <c r="G292" s="49" t="s">
        <v>81</v>
      </c>
      <c r="H292" s="49" t="s">
        <v>884</v>
      </c>
      <c r="I292" s="49" t="s">
        <v>202</v>
      </c>
      <c r="J292" s="49">
        <v>135500</v>
      </c>
      <c r="K292" s="49" t="s">
        <v>106</v>
      </c>
      <c r="L292" s="49">
        <v>21748682</v>
      </c>
      <c r="M292" s="49" t="s">
        <v>908</v>
      </c>
      <c r="N292" s="51">
        <v>34881</v>
      </c>
      <c r="O292" s="51">
        <v>34881</v>
      </c>
      <c r="P292" s="49" t="s">
        <v>909</v>
      </c>
    </row>
    <row r="293" spans="1:16">
      <c r="A293" s="46">
        <v>0</v>
      </c>
      <c r="B293" s="46">
        <v>240.34</v>
      </c>
      <c r="C293" s="46">
        <v>117.2404092176</v>
      </c>
      <c r="D293" s="46">
        <f t="shared" si="4"/>
        <v>123.0995907824</v>
      </c>
      <c r="E293" s="51">
        <v>45261</v>
      </c>
      <c r="F293" s="49" t="s">
        <v>80</v>
      </c>
      <c r="G293" s="49" t="s">
        <v>81</v>
      </c>
      <c r="H293" s="49" t="s">
        <v>884</v>
      </c>
      <c r="I293" s="49" t="s">
        <v>202</v>
      </c>
      <c r="J293" s="49">
        <v>135500</v>
      </c>
      <c r="K293" s="49" t="s">
        <v>106</v>
      </c>
      <c r="L293" s="49">
        <v>21750218</v>
      </c>
      <c r="M293" s="49" t="s">
        <v>908</v>
      </c>
      <c r="N293" s="51">
        <v>30133</v>
      </c>
      <c r="O293" s="51">
        <v>30133</v>
      </c>
      <c r="P293" s="49" t="s">
        <v>909</v>
      </c>
    </row>
    <row r="294" spans="1:16">
      <c r="A294" s="46">
        <v>0</v>
      </c>
      <c r="B294" s="46">
        <v>0</v>
      </c>
      <c r="C294" s="46">
        <v>0</v>
      </c>
      <c r="D294" s="46">
        <f t="shared" si="4"/>
        <v>0</v>
      </c>
      <c r="E294" s="51">
        <v>45261</v>
      </c>
      <c r="F294" s="49" t="s">
        <v>80</v>
      </c>
      <c r="G294" s="49" t="s">
        <v>81</v>
      </c>
      <c r="H294" s="49" t="s">
        <v>884</v>
      </c>
      <c r="I294" s="49" t="s">
        <v>202</v>
      </c>
      <c r="J294" s="49">
        <v>135500</v>
      </c>
      <c r="K294" s="49" t="s">
        <v>107</v>
      </c>
      <c r="L294" s="49">
        <v>30577540</v>
      </c>
      <c r="M294" s="49" t="s">
        <v>991</v>
      </c>
      <c r="N294" s="51">
        <v>43950</v>
      </c>
      <c r="O294" s="51">
        <v>44166</v>
      </c>
      <c r="P294" s="49" t="s">
        <v>992</v>
      </c>
    </row>
    <row r="295" spans="1:16">
      <c r="A295" s="46">
        <v>0</v>
      </c>
      <c r="B295" s="46">
        <v>0</v>
      </c>
      <c r="C295" s="46">
        <v>0</v>
      </c>
      <c r="D295" s="46">
        <f t="shared" si="4"/>
        <v>0</v>
      </c>
      <c r="E295" s="51">
        <v>45261</v>
      </c>
      <c r="F295" s="49" t="s">
        <v>80</v>
      </c>
      <c r="G295" s="49" t="s">
        <v>81</v>
      </c>
      <c r="H295" s="49" t="s">
        <v>884</v>
      </c>
      <c r="I295" s="49" t="s">
        <v>202</v>
      </c>
      <c r="J295" s="49">
        <v>135500</v>
      </c>
      <c r="K295" s="49" t="s">
        <v>107</v>
      </c>
      <c r="L295" s="49">
        <v>29227322</v>
      </c>
      <c r="M295" s="49" t="s">
        <v>991</v>
      </c>
      <c r="N295" s="51">
        <v>43950</v>
      </c>
      <c r="O295" s="51">
        <v>43922</v>
      </c>
      <c r="P295" s="49" t="s">
        <v>992</v>
      </c>
    </row>
    <row r="296" spans="1:16">
      <c r="A296" s="46">
        <v>1</v>
      </c>
      <c r="B296" s="46">
        <v>112446.76000000001</v>
      </c>
      <c r="C296" s="46">
        <v>20487.158725468002</v>
      </c>
      <c r="D296" s="46">
        <f t="shared" si="4"/>
        <v>91959.601274532004</v>
      </c>
      <c r="E296" s="51">
        <v>45261</v>
      </c>
      <c r="F296" s="49" t="s">
        <v>80</v>
      </c>
      <c r="G296" s="49" t="s">
        <v>81</v>
      </c>
      <c r="H296" s="49" t="s">
        <v>884</v>
      </c>
      <c r="I296" s="49" t="s">
        <v>202</v>
      </c>
      <c r="J296" s="49">
        <v>135500</v>
      </c>
      <c r="K296" s="49" t="s">
        <v>131</v>
      </c>
      <c r="L296" s="49">
        <v>21748767</v>
      </c>
      <c r="M296" s="49" t="s">
        <v>993</v>
      </c>
      <c r="N296" s="51">
        <v>39457</v>
      </c>
      <c r="O296" s="51">
        <v>39448</v>
      </c>
      <c r="P296" s="49" t="s">
        <v>909</v>
      </c>
    </row>
    <row r="297" spans="1:16">
      <c r="A297" s="46">
        <v>3</v>
      </c>
      <c r="B297" s="46">
        <v>21312.12</v>
      </c>
      <c r="C297" s="46">
        <v>2379.8705207364001</v>
      </c>
      <c r="D297" s="46">
        <f t="shared" si="4"/>
        <v>18932.249479263599</v>
      </c>
      <c r="E297" s="51">
        <v>45261</v>
      </c>
      <c r="F297" s="49" t="s">
        <v>80</v>
      </c>
      <c r="G297" s="49" t="s">
        <v>81</v>
      </c>
      <c r="H297" s="49" t="s">
        <v>884</v>
      </c>
      <c r="I297" s="49" t="s">
        <v>202</v>
      </c>
      <c r="J297" s="49">
        <v>135500</v>
      </c>
      <c r="K297" s="49" t="s">
        <v>204</v>
      </c>
      <c r="L297" s="49">
        <v>21748781</v>
      </c>
      <c r="M297" s="49" t="s">
        <v>994</v>
      </c>
      <c r="N297" s="51">
        <v>41656</v>
      </c>
      <c r="O297" s="51">
        <v>41640</v>
      </c>
      <c r="P297" s="49" t="s">
        <v>909</v>
      </c>
    </row>
    <row r="298" spans="1:16">
      <c r="A298" s="46">
        <v>6</v>
      </c>
      <c r="B298" s="46">
        <v>185435.95</v>
      </c>
      <c r="C298" s="46">
        <v>20707.1633835465</v>
      </c>
      <c r="D298" s="46">
        <f t="shared" si="4"/>
        <v>164728.78661645352</v>
      </c>
      <c r="E298" s="51">
        <v>45261</v>
      </c>
      <c r="F298" s="49" t="s">
        <v>80</v>
      </c>
      <c r="G298" s="49" t="s">
        <v>81</v>
      </c>
      <c r="H298" s="49" t="s">
        <v>884</v>
      </c>
      <c r="I298" s="49" t="s">
        <v>202</v>
      </c>
      <c r="J298" s="49">
        <v>135500</v>
      </c>
      <c r="K298" s="49" t="s">
        <v>156</v>
      </c>
      <c r="L298" s="49">
        <v>21748837</v>
      </c>
      <c r="M298" s="49" t="s">
        <v>899</v>
      </c>
      <c r="N298" s="51">
        <v>41656</v>
      </c>
      <c r="O298" s="51">
        <v>41640</v>
      </c>
      <c r="P298" s="49" t="s">
        <v>909</v>
      </c>
    </row>
    <row r="299" spans="1:16">
      <c r="A299" s="46">
        <v>16</v>
      </c>
      <c r="B299" s="46">
        <v>199653.06</v>
      </c>
      <c r="C299" s="46">
        <v>22294.752087958201</v>
      </c>
      <c r="D299" s="46">
        <f t="shared" si="4"/>
        <v>177358.30791204178</v>
      </c>
      <c r="E299" s="51">
        <v>45261</v>
      </c>
      <c r="F299" s="49" t="s">
        <v>80</v>
      </c>
      <c r="G299" s="49" t="s">
        <v>81</v>
      </c>
      <c r="H299" s="49" t="s">
        <v>884</v>
      </c>
      <c r="I299" s="49" t="s">
        <v>202</v>
      </c>
      <c r="J299" s="49">
        <v>135500</v>
      </c>
      <c r="K299" s="49" t="s">
        <v>157</v>
      </c>
      <c r="L299" s="49">
        <v>21748802</v>
      </c>
      <c r="M299" s="49" t="s">
        <v>900</v>
      </c>
      <c r="N299" s="51">
        <v>41656</v>
      </c>
      <c r="O299" s="51">
        <v>41640</v>
      </c>
      <c r="P299" s="49" t="s">
        <v>909</v>
      </c>
    </row>
    <row r="300" spans="1:16">
      <c r="A300" s="46">
        <v>8</v>
      </c>
      <c r="B300" s="46">
        <v>63232.71</v>
      </c>
      <c r="C300" s="46">
        <v>5574.5027615162999</v>
      </c>
      <c r="D300" s="46">
        <f t="shared" si="4"/>
        <v>57658.207238483701</v>
      </c>
      <c r="E300" s="51">
        <v>45261</v>
      </c>
      <c r="F300" s="49" t="s">
        <v>80</v>
      </c>
      <c r="G300" s="49" t="s">
        <v>81</v>
      </c>
      <c r="H300" s="49" t="s">
        <v>884</v>
      </c>
      <c r="I300" s="49" t="s">
        <v>202</v>
      </c>
      <c r="J300" s="49">
        <v>135500</v>
      </c>
      <c r="K300" s="49" t="s">
        <v>158</v>
      </c>
      <c r="L300" s="49">
        <v>21741754</v>
      </c>
      <c r="M300" s="49" t="s">
        <v>901</v>
      </c>
      <c r="N300" s="51">
        <v>42552</v>
      </c>
      <c r="O300" s="51">
        <v>42370</v>
      </c>
      <c r="P300" s="49" t="s">
        <v>909</v>
      </c>
    </row>
    <row r="301" spans="1:16">
      <c r="A301" s="46">
        <v>3</v>
      </c>
      <c r="B301" s="46">
        <v>65846.720000000001</v>
      </c>
      <c r="C301" s="46">
        <v>2708.9768611680001</v>
      </c>
      <c r="D301" s="46">
        <f t="shared" si="4"/>
        <v>63137.743138832004</v>
      </c>
      <c r="E301" s="51">
        <v>45261</v>
      </c>
      <c r="F301" s="49" t="s">
        <v>80</v>
      </c>
      <c r="G301" s="49" t="s">
        <v>81</v>
      </c>
      <c r="H301" s="49" t="s">
        <v>884</v>
      </c>
      <c r="I301" s="49" t="s">
        <v>202</v>
      </c>
      <c r="J301" s="49">
        <v>135500</v>
      </c>
      <c r="K301" s="49" t="s">
        <v>158</v>
      </c>
      <c r="L301" s="49">
        <v>34777846</v>
      </c>
      <c r="M301" s="49" t="s">
        <v>901</v>
      </c>
      <c r="N301" s="51">
        <v>43950</v>
      </c>
      <c r="O301" s="51">
        <v>43831</v>
      </c>
      <c r="P301" s="49" t="s">
        <v>992</v>
      </c>
    </row>
    <row r="302" spans="1:16">
      <c r="A302" s="46">
        <v>44</v>
      </c>
      <c r="B302" s="46">
        <v>753851.31</v>
      </c>
      <c r="C302" s="46">
        <v>84180.668543885709</v>
      </c>
      <c r="D302" s="46">
        <f t="shared" si="4"/>
        <v>669670.64145611436</v>
      </c>
      <c r="E302" s="51">
        <v>45261</v>
      </c>
      <c r="F302" s="49" t="s">
        <v>80</v>
      </c>
      <c r="G302" s="49" t="s">
        <v>81</v>
      </c>
      <c r="H302" s="49" t="s">
        <v>884</v>
      </c>
      <c r="I302" s="49" t="s">
        <v>202</v>
      </c>
      <c r="J302" s="49">
        <v>135500</v>
      </c>
      <c r="K302" s="49" t="s">
        <v>158</v>
      </c>
      <c r="L302" s="49">
        <v>21748830</v>
      </c>
      <c r="M302" s="49" t="s">
        <v>995</v>
      </c>
      <c r="N302" s="51">
        <v>41656</v>
      </c>
      <c r="O302" s="51">
        <v>41640</v>
      </c>
      <c r="P302" s="49" t="s">
        <v>909</v>
      </c>
    </row>
    <row r="303" spans="1:16">
      <c r="A303" s="46">
        <v>3</v>
      </c>
      <c r="B303" s="46">
        <v>101595.24</v>
      </c>
      <c r="C303" s="46">
        <v>5373.8924112288005</v>
      </c>
      <c r="D303" s="46">
        <f t="shared" si="4"/>
        <v>96221.347588771197</v>
      </c>
      <c r="E303" s="51">
        <v>45261</v>
      </c>
      <c r="F303" s="49" t="s">
        <v>80</v>
      </c>
      <c r="G303" s="49" t="s">
        <v>81</v>
      </c>
      <c r="H303" s="49" t="s">
        <v>884</v>
      </c>
      <c r="I303" s="49" t="s">
        <v>202</v>
      </c>
      <c r="J303" s="49">
        <v>135500</v>
      </c>
      <c r="K303" s="49" t="s">
        <v>158</v>
      </c>
      <c r="L303" s="49">
        <v>29785421</v>
      </c>
      <c r="M303" s="49" t="s">
        <v>996</v>
      </c>
      <c r="N303" s="51">
        <v>43608</v>
      </c>
      <c r="O303" s="51">
        <v>43466</v>
      </c>
      <c r="P303" s="49" t="s">
        <v>997</v>
      </c>
    </row>
    <row r="304" spans="1:16">
      <c r="A304" s="46">
        <v>1</v>
      </c>
      <c r="B304" s="46">
        <v>1244.42</v>
      </c>
      <c r="C304" s="46">
        <v>416.88381105000002</v>
      </c>
      <c r="D304" s="46">
        <f t="shared" si="4"/>
        <v>827.53618895</v>
      </c>
      <c r="E304" s="51">
        <v>45261</v>
      </c>
      <c r="F304" s="49" t="s">
        <v>80</v>
      </c>
      <c r="G304" s="49" t="s">
        <v>81</v>
      </c>
      <c r="H304" s="49" t="s">
        <v>884</v>
      </c>
      <c r="I304" s="49" t="s">
        <v>202</v>
      </c>
      <c r="J304" s="49">
        <v>135500</v>
      </c>
      <c r="K304" s="49" t="s">
        <v>109</v>
      </c>
      <c r="L304" s="49">
        <v>21748661</v>
      </c>
      <c r="M304" s="49" t="s">
        <v>914</v>
      </c>
      <c r="N304" s="51">
        <v>34881</v>
      </c>
      <c r="O304" s="51">
        <v>34881</v>
      </c>
      <c r="P304" s="49" t="s">
        <v>909</v>
      </c>
    </row>
    <row r="305" spans="1:16">
      <c r="A305" s="46">
        <v>6</v>
      </c>
      <c r="B305" s="46">
        <v>14605.880000000001</v>
      </c>
      <c r="C305" s="46">
        <v>7296.5914081992005</v>
      </c>
      <c r="D305" s="46">
        <f t="shared" si="4"/>
        <v>7309.2885918008005</v>
      </c>
      <c r="E305" s="51">
        <v>45261</v>
      </c>
      <c r="F305" s="49" t="s">
        <v>80</v>
      </c>
      <c r="G305" s="49" t="s">
        <v>81</v>
      </c>
      <c r="H305" s="49" t="s">
        <v>884</v>
      </c>
      <c r="I305" s="49" t="s">
        <v>202</v>
      </c>
      <c r="J305" s="49">
        <v>135500</v>
      </c>
      <c r="K305" s="49" t="s">
        <v>109</v>
      </c>
      <c r="L305" s="49">
        <v>21750187</v>
      </c>
      <c r="M305" s="49" t="s">
        <v>914</v>
      </c>
      <c r="N305" s="51">
        <v>29768</v>
      </c>
      <c r="O305" s="51">
        <v>29768</v>
      </c>
      <c r="P305" s="49" t="s">
        <v>909</v>
      </c>
    </row>
    <row r="306" spans="1:16">
      <c r="A306" s="46">
        <v>10</v>
      </c>
      <c r="B306" s="46">
        <v>34418.020000000004</v>
      </c>
      <c r="C306" s="46">
        <v>7889.0280187628005</v>
      </c>
      <c r="D306" s="46">
        <f t="shared" si="4"/>
        <v>26528.991981237203</v>
      </c>
      <c r="E306" s="51">
        <v>45261</v>
      </c>
      <c r="F306" s="49" t="s">
        <v>80</v>
      </c>
      <c r="G306" s="49" t="s">
        <v>81</v>
      </c>
      <c r="H306" s="49" t="s">
        <v>884</v>
      </c>
      <c r="I306" s="49" t="s">
        <v>202</v>
      </c>
      <c r="J306" s="49">
        <v>135500</v>
      </c>
      <c r="K306" s="49" t="s">
        <v>109</v>
      </c>
      <c r="L306" s="49">
        <v>21748734</v>
      </c>
      <c r="M306" s="49" t="s">
        <v>914</v>
      </c>
      <c r="N306" s="51">
        <v>38044</v>
      </c>
      <c r="O306" s="51">
        <v>37987</v>
      </c>
      <c r="P306" s="49" t="s">
        <v>909</v>
      </c>
    </row>
    <row r="307" spans="1:16">
      <c r="A307" s="46">
        <v>0</v>
      </c>
      <c r="B307" s="46">
        <v>2163.0700000000002</v>
      </c>
      <c r="C307" s="46">
        <v>1055.1685610648001</v>
      </c>
      <c r="D307" s="46">
        <f t="shared" si="4"/>
        <v>1107.9014389352001</v>
      </c>
      <c r="E307" s="51">
        <v>45261</v>
      </c>
      <c r="F307" s="49" t="s">
        <v>80</v>
      </c>
      <c r="G307" s="49" t="s">
        <v>81</v>
      </c>
      <c r="H307" s="49" t="s">
        <v>884</v>
      </c>
      <c r="I307" s="49" t="s">
        <v>202</v>
      </c>
      <c r="J307" s="49">
        <v>135500</v>
      </c>
      <c r="K307" s="49" t="s">
        <v>109</v>
      </c>
      <c r="L307" s="49">
        <v>21750206</v>
      </c>
      <c r="M307" s="49" t="s">
        <v>914</v>
      </c>
      <c r="N307" s="51">
        <v>30133</v>
      </c>
      <c r="O307" s="51">
        <v>30133</v>
      </c>
      <c r="P307" s="49" t="s">
        <v>909</v>
      </c>
    </row>
    <row r="308" spans="1:16">
      <c r="A308" s="46">
        <v>1</v>
      </c>
      <c r="B308" s="46">
        <v>498.92</v>
      </c>
      <c r="C308" s="46">
        <v>237.51232783559999</v>
      </c>
      <c r="D308" s="46">
        <f t="shared" si="4"/>
        <v>261.40767216440003</v>
      </c>
      <c r="E308" s="51">
        <v>45261</v>
      </c>
      <c r="F308" s="49" t="s">
        <v>80</v>
      </c>
      <c r="G308" s="49" t="s">
        <v>81</v>
      </c>
      <c r="H308" s="49" t="s">
        <v>884</v>
      </c>
      <c r="I308" s="49" t="s">
        <v>202</v>
      </c>
      <c r="J308" s="49">
        <v>135500</v>
      </c>
      <c r="K308" s="49" t="s">
        <v>109</v>
      </c>
      <c r="L308" s="49">
        <v>21750225</v>
      </c>
      <c r="M308" s="49" t="s">
        <v>914</v>
      </c>
      <c r="N308" s="51">
        <v>30498</v>
      </c>
      <c r="O308" s="51">
        <v>30498</v>
      </c>
      <c r="P308" s="49" t="s">
        <v>909</v>
      </c>
    </row>
    <row r="309" spans="1:16">
      <c r="A309" s="46">
        <v>2</v>
      </c>
      <c r="B309" s="46">
        <v>1946.26</v>
      </c>
      <c r="C309" s="46">
        <v>835.01978981900004</v>
      </c>
      <c r="D309" s="46">
        <f t="shared" si="4"/>
        <v>1111.2402101809998</v>
      </c>
      <c r="E309" s="51">
        <v>45261</v>
      </c>
      <c r="F309" s="49" t="s">
        <v>80</v>
      </c>
      <c r="G309" s="49" t="s">
        <v>81</v>
      </c>
      <c r="H309" s="49" t="s">
        <v>884</v>
      </c>
      <c r="I309" s="49" t="s">
        <v>202</v>
      </c>
      <c r="J309" s="49">
        <v>135500</v>
      </c>
      <c r="K309" s="49" t="s">
        <v>109</v>
      </c>
      <c r="L309" s="49">
        <v>21750251</v>
      </c>
      <c r="M309" s="49" t="s">
        <v>914</v>
      </c>
      <c r="N309" s="51">
        <v>31959</v>
      </c>
      <c r="O309" s="51">
        <v>31959</v>
      </c>
      <c r="P309" s="49" t="s">
        <v>909</v>
      </c>
    </row>
    <row r="310" spans="1:16">
      <c r="A310" s="46">
        <v>0</v>
      </c>
      <c r="B310" s="46">
        <v>0</v>
      </c>
      <c r="C310" s="46">
        <v>0</v>
      </c>
      <c r="D310" s="46">
        <f t="shared" si="4"/>
        <v>0</v>
      </c>
      <c r="E310" s="51">
        <v>45261</v>
      </c>
      <c r="F310" s="49" t="s">
        <v>80</v>
      </c>
      <c r="G310" s="49" t="s">
        <v>81</v>
      </c>
      <c r="H310" s="49" t="s">
        <v>884</v>
      </c>
      <c r="I310" s="49" t="s">
        <v>202</v>
      </c>
      <c r="J310" s="49">
        <v>135500</v>
      </c>
      <c r="K310" s="49" t="s">
        <v>109</v>
      </c>
      <c r="L310" s="49">
        <v>21750147</v>
      </c>
      <c r="M310" s="49" t="s">
        <v>914</v>
      </c>
      <c r="N310" s="51">
        <v>29768</v>
      </c>
      <c r="O310" s="51">
        <v>29768</v>
      </c>
      <c r="P310" s="49" t="s">
        <v>909</v>
      </c>
    </row>
    <row r="311" spans="1:16">
      <c r="A311" s="46">
        <v>1</v>
      </c>
      <c r="B311" s="46">
        <v>3494.32</v>
      </c>
      <c r="C311" s="46">
        <v>1745.6411588688002</v>
      </c>
      <c r="D311" s="46">
        <f t="shared" si="4"/>
        <v>1748.6788411312</v>
      </c>
      <c r="E311" s="51">
        <v>45261</v>
      </c>
      <c r="F311" s="49" t="s">
        <v>80</v>
      </c>
      <c r="G311" s="49" t="s">
        <v>81</v>
      </c>
      <c r="H311" s="49" t="s">
        <v>884</v>
      </c>
      <c r="I311" s="49" t="s">
        <v>202</v>
      </c>
      <c r="J311" s="49">
        <v>135500</v>
      </c>
      <c r="K311" s="49" t="s">
        <v>109</v>
      </c>
      <c r="L311" s="49">
        <v>21750140</v>
      </c>
      <c r="M311" s="49" t="s">
        <v>914</v>
      </c>
      <c r="N311" s="51">
        <v>29768</v>
      </c>
      <c r="O311" s="51">
        <v>29768</v>
      </c>
      <c r="P311" s="49" t="s">
        <v>909</v>
      </c>
    </row>
    <row r="312" spans="1:16">
      <c r="A312" s="46">
        <v>1</v>
      </c>
      <c r="B312" s="46">
        <v>1112.1600000000001</v>
      </c>
      <c r="C312" s="46">
        <v>372.57638040000001</v>
      </c>
      <c r="D312" s="46">
        <f t="shared" si="4"/>
        <v>739.58361960000002</v>
      </c>
      <c r="E312" s="51">
        <v>45261</v>
      </c>
      <c r="F312" s="49" t="s">
        <v>80</v>
      </c>
      <c r="G312" s="49" t="s">
        <v>81</v>
      </c>
      <c r="H312" s="49" t="s">
        <v>884</v>
      </c>
      <c r="I312" s="49" t="s">
        <v>202</v>
      </c>
      <c r="J312" s="49">
        <v>135500</v>
      </c>
      <c r="K312" s="49" t="s">
        <v>109</v>
      </c>
      <c r="L312" s="49">
        <v>21748654</v>
      </c>
      <c r="M312" s="49" t="s">
        <v>914</v>
      </c>
      <c r="N312" s="51">
        <v>34881</v>
      </c>
      <c r="O312" s="51">
        <v>34881</v>
      </c>
      <c r="P312" s="49" t="s">
        <v>909</v>
      </c>
    </row>
    <row r="313" spans="1:16">
      <c r="A313" s="46">
        <v>110</v>
      </c>
      <c r="B313" s="46">
        <v>45.54</v>
      </c>
      <c r="C313" s="46">
        <v>12.9764790936</v>
      </c>
      <c r="D313" s="46">
        <f t="shared" si="4"/>
        <v>32.563520906400001</v>
      </c>
      <c r="E313" s="51">
        <v>45261</v>
      </c>
      <c r="F313" s="49" t="s">
        <v>80</v>
      </c>
      <c r="G313" s="49" t="s">
        <v>81</v>
      </c>
      <c r="H313" s="49" t="s">
        <v>884</v>
      </c>
      <c r="I313" s="49" t="s">
        <v>202</v>
      </c>
      <c r="J313" s="49">
        <v>135600</v>
      </c>
      <c r="K313" s="49" t="s">
        <v>104</v>
      </c>
      <c r="L313" s="49">
        <v>21748748</v>
      </c>
      <c r="M313" s="49" t="s">
        <v>998</v>
      </c>
      <c r="N313" s="51">
        <v>38044</v>
      </c>
      <c r="O313" s="51">
        <v>37987</v>
      </c>
      <c r="P313" s="49" t="s">
        <v>909</v>
      </c>
    </row>
    <row r="314" spans="1:16">
      <c r="A314" s="46">
        <v>1206</v>
      </c>
      <c r="B314" s="46">
        <v>49613.69</v>
      </c>
      <c r="C314" s="46">
        <v>3262.4444365086001</v>
      </c>
      <c r="D314" s="46">
        <f t="shared" si="4"/>
        <v>46351.2455634914</v>
      </c>
      <c r="E314" s="51">
        <v>45261</v>
      </c>
      <c r="F314" s="49" t="s">
        <v>80</v>
      </c>
      <c r="G314" s="49" t="s">
        <v>81</v>
      </c>
      <c r="H314" s="49" t="s">
        <v>884</v>
      </c>
      <c r="I314" s="49" t="s">
        <v>202</v>
      </c>
      <c r="J314" s="49">
        <v>135600</v>
      </c>
      <c r="K314" s="49" t="s">
        <v>150</v>
      </c>
      <c r="L314" s="49">
        <v>29785451</v>
      </c>
      <c r="M314" s="49" t="s">
        <v>902</v>
      </c>
      <c r="N314" s="51">
        <v>43608</v>
      </c>
      <c r="O314" s="51">
        <v>43466</v>
      </c>
      <c r="P314" s="49" t="s">
        <v>997</v>
      </c>
    </row>
    <row r="315" spans="1:16">
      <c r="A315" s="46">
        <v>56194</v>
      </c>
      <c r="B315" s="46">
        <v>545603.04</v>
      </c>
      <c r="C315" s="46">
        <v>75740.728589438397</v>
      </c>
      <c r="D315" s="46">
        <f t="shared" si="4"/>
        <v>469862.31141056167</v>
      </c>
      <c r="E315" s="51">
        <v>45261</v>
      </c>
      <c r="F315" s="49" t="s">
        <v>80</v>
      </c>
      <c r="G315" s="49" t="s">
        <v>81</v>
      </c>
      <c r="H315" s="49" t="s">
        <v>884</v>
      </c>
      <c r="I315" s="49" t="s">
        <v>202</v>
      </c>
      <c r="J315" s="49">
        <v>135600</v>
      </c>
      <c r="K315" s="49" t="s">
        <v>150</v>
      </c>
      <c r="L315" s="49">
        <v>21748823</v>
      </c>
      <c r="M315" s="49" t="s">
        <v>902</v>
      </c>
      <c r="N315" s="51">
        <v>41656</v>
      </c>
      <c r="O315" s="51">
        <v>41640</v>
      </c>
      <c r="P315" s="49" t="s">
        <v>909</v>
      </c>
    </row>
    <row r="316" spans="1:16">
      <c r="A316" s="46">
        <v>76</v>
      </c>
      <c r="B316" s="46">
        <v>2099.9299999999998</v>
      </c>
      <c r="C316" s="46">
        <v>874.53567183919995</v>
      </c>
      <c r="D316" s="46">
        <f t="shared" si="4"/>
        <v>1225.3943281607999</v>
      </c>
      <c r="E316" s="51">
        <v>45261</v>
      </c>
      <c r="F316" s="49" t="s">
        <v>80</v>
      </c>
      <c r="G316" s="49" t="s">
        <v>81</v>
      </c>
      <c r="H316" s="49" t="s">
        <v>884</v>
      </c>
      <c r="I316" s="49" t="s">
        <v>202</v>
      </c>
      <c r="J316" s="49">
        <v>135600</v>
      </c>
      <c r="K316" s="49" t="s">
        <v>203</v>
      </c>
      <c r="L316" s="49">
        <v>21748675</v>
      </c>
      <c r="M316" s="49" t="s">
        <v>999</v>
      </c>
      <c r="N316" s="51">
        <v>34881</v>
      </c>
      <c r="O316" s="51">
        <v>34881</v>
      </c>
      <c r="P316" s="49" t="s">
        <v>909</v>
      </c>
    </row>
    <row r="317" spans="1:16">
      <c r="A317" s="46">
        <v>23697</v>
      </c>
      <c r="B317" s="46">
        <v>76046.990000000005</v>
      </c>
      <c r="C317" s="46">
        <v>47228.044719643403</v>
      </c>
      <c r="D317" s="46">
        <f t="shared" si="4"/>
        <v>28818.945280356602</v>
      </c>
      <c r="E317" s="51">
        <v>45261</v>
      </c>
      <c r="F317" s="49" t="s">
        <v>80</v>
      </c>
      <c r="G317" s="49" t="s">
        <v>81</v>
      </c>
      <c r="H317" s="49" t="s">
        <v>884</v>
      </c>
      <c r="I317" s="49" t="s">
        <v>202</v>
      </c>
      <c r="J317" s="49">
        <v>135600</v>
      </c>
      <c r="K317" s="49" t="s">
        <v>114</v>
      </c>
      <c r="L317" s="49">
        <v>21750180</v>
      </c>
      <c r="M317" s="49" t="s">
        <v>1000</v>
      </c>
      <c r="N317" s="51">
        <v>29768</v>
      </c>
      <c r="O317" s="51">
        <v>29768</v>
      </c>
      <c r="P317" s="49" t="s">
        <v>909</v>
      </c>
    </row>
    <row r="318" spans="1:16">
      <c r="A318" s="46">
        <v>405</v>
      </c>
      <c r="B318" s="46">
        <v>14217.7</v>
      </c>
      <c r="C318" s="46">
        <v>934.91244583799994</v>
      </c>
      <c r="D318" s="46">
        <f t="shared" si="4"/>
        <v>13282.787554162001</v>
      </c>
      <c r="E318" s="51">
        <v>45261</v>
      </c>
      <c r="F318" s="49" t="s">
        <v>80</v>
      </c>
      <c r="G318" s="49" t="s">
        <v>81</v>
      </c>
      <c r="H318" s="49" t="s">
        <v>884</v>
      </c>
      <c r="I318" s="49" t="s">
        <v>202</v>
      </c>
      <c r="J318" s="49">
        <v>135600</v>
      </c>
      <c r="K318" s="49" t="s">
        <v>152</v>
      </c>
      <c r="L318" s="49">
        <v>29785373</v>
      </c>
      <c r="M318" s="49" t="s">
        <v>903</v>
      </c>
      <c r="N318" s="51">
        <v>43608</v>
      </c>
      <c r="O318" s="51">
        <v>43466</v>
      </c>
      <c r="P318" s="49" t="s">
        <v>997</v>
      </c>
    </row>
    <row r="319" spans="1:16">
      <c r="A319" s="46">
        <v>25500</v>
      </c>
      <c r="B319" s="46">
        <v>172688.36000000002</v>
      </c>
      <c r="C319" s="46">
        <v>23972.6343997556</v>
      </c>
      <c r="D319" s="46">
        <f t="shared" si="4"/>
        <v>148715.72560024442</v>
      </c>
      <c r="E319" s="51">
        <v>45261</v>
      </c>
      <c r="F319" s="49" t="s">
        <v>80</v>
      </c>
      <c r="G319" s="49" t="s">
        <v>81</v>
      </c>
      <c r="H319" s="49" t="s">
        <v>884</v>
      </c>
      <c r="I319" s="49" t="s">
        <v>202</v>
      </c>
      <c r="J319" s="49">
        <v>135600</v>
      </c>
      <c r="K319" s="49" t="s">
        <v>152</v>
      </c>
      <c r="L319" s="49">
        <v>21748809</v>
      </c>
      <c r="M319" s="49" t="s">
        <v>1001</v>
      </c>
      <c r="N319" s="51">
        <v>41656</v>
      </c>
      <c r="O319" s="51">
        <v>41640</v>
      </c>
      <c r="P319" s="49" t="s">
        <v>909</v>
      </c>
    </row>
    <row r="320" spans="1:16">
      <c r="A320" s="46">
        <v>18</v>
      </c>
      <c r="B320" s="46">
        <v>27693.93</v>
      </c>
      <c r="C320" s="46">
        <v>3844.4771783253004</v>
      </c>
      <c r="D320" s="46">
        <f t="shared" si="4"/>
        <v>23849.452821674698</v>
      </c>
      <c r="E320" s="51">
        <v>45261</v>
      </c>
      <c r="F320" s="49" t="s">
        <v>80</v>
      </c>
      <c r="G320" s="49" t="s">
        <v>81</v>
      </c>
      <c r="H320" s="49" t="s">
        <v>884</v>
      </c>
      <c r="I320" s="49" t="s">
        <v>202</v>
      </c>
      <c r="J320" s="49">
        <v>135600</v>
      </c>
      <c r="K320" s="49" t="s">
        <v>121</v>
      </c>
      <c r="L320" s="49">
        <v>21748774</v>
      </c>
      <c r="M320" s="49" t="s">
        <v>938</v>
      </c>
      <c r="N320" s="51">
        <v>41656</v>
      </c>
      <c r="O320" s="51">
        <v>41640</v>
      </c>
      <c r="P320" s="49" t="s">
        <v>909</v>
      </c>
    </row>
    <row r="321" spans="1:16">
      <c r="A321" s="46">
        <v>6</v>
      </c>
      <c r="B321" s="46">
        <v>4846.0200000000004</v>
      </c>
      <c r="C321" s="46">
        <v>2018.1707754288</v>
      </c>
      <c r="D321" s="46">
        <f t="shared" si="4"/>
        <v>2827.8492245712005</v>
      </c>
      <c r="E321" s="51">
        <v>45261</v>
      </c>
      <c r="F321" s="49" t="s">
        <v>80</v>
      </c>
      <c r="G321" s="49" t="s">
        <v>81</v>
      </c>
      <c r="H321" s="49" t="s">
        <v>884</v>
      </c>
      <c r="I321" s="49" t="s">
        <v>202</v>
      </c>
      <c r="J321" s="49">
        <v>135600</v>
      </c>
      <c r="K321" s="49" t="s">
        <v>121</v>
      </c>
      <c r="L321" s="49">
        <v>21748689</v>
      </c>
      <c r="M321" s="49" t="s">
        <v>938</v>
      </c>
      <c r="N321" s="51">
        <v>34881</v>
      </c>
      <c r="O321" s="51">
        <v>34881</v>
      </c>
      <c r="P321" s="49" t="s">
        <v>909</v>
      </c>
    </row>
    <row r="322" spans="1:16">
      <c r="A322" s="46">
        <v>9</v>
      </c>
      <c r="B322" s="46">
        <v>5962.55</v>
      </c>
      <c r="C322" s="46">
        <v>1699.0097808420001</v>
      </c>
      <c r="D322" s="46">
        <f t="shared" si="4"/>
        <v>4263.5402191579997</v>
      </c>
      <c r="E322" s="51">
        <v>45261</v>
      </c>
      <c r="F322" s="49" t="s">
        <v>80</v>
      </c>
      <c r="G322" s="49" t="s">
        <v>81</v>
      </c>
      <c r="H322" s="49" t="s">
        <v>884</v>
      </c>
      <c r="I322" s="49" t="s">
        <v>202</v>
      </c>
      <c r="J322" s="49">
        <v>135600</v>
      </c>
      <c r="K322" s="49" t="s">
        <v>121</v>
      </c>
      <c r="L322" s="49">
        <v>21748703</v>
      </c>
      <c r="M322" s="49" t="s">
        <v>938</v>
      </c>
      <c r="N322" s="51">
        <v>38018</v>
      </c>
      <c r="O322" s="51">
        <v>37987</v>
      </c>
      <c r="P322" s="49" t="s">
        <v>909</v>
      </c>
    </row>
    <row r="323" spans="1:16">
      <c r="A323" s="46">
        <v>3271</v>
      </c>
      <c r="B323" s="46">
        <v>3599.87</v>
      </c>
      <c r="C323" s="46">
        <v>2235.6548411041999</v>
      </c>
      <c r="D323" s="46">
        <f t="shared" ref="D323:D386" si="5">+B323-C323</f>
        <v>1364.2151588958</v>
      </c>
      <c r="E323" s="51">
        <v>45261</v>
      </c>
      <c r="F323" s="49" t="s">
        <v>80</v>
      </c>
      <c r="G323" s="49" t="s">
        <v>81</v>
      </c>
      <c r="H323" s="49" t="s">
        <v>884</v>
      </c>
      <c r="I323" s="49" t="s">
        <v>202</v>
      </c>
      <c r="J323" s="49">
        <v>135600</v>
      </c>
      <c r="K323" s="49" t="s">
        <v>122</v>
      </c>
      <c r="L323" s="49">
        <v>21750199</v>
      </c>
      <c r="M323" s="49" t="s">
        <v>1002</v>
      </c>
      <c r="N323" s="51">
        <v>29768</v>
      </c>
      <c r="O323" s="51">
        <v>29768</v>
      </c>
      <c r="P323" s="49" t="s">
        <v>909</v>
      </c>
    </row>
    <row r="324" spans="1:16">
      <c r="A324" s="46">
        <v>12800</v>
      </c>
      <c r="B324" s="46">
        <v>54946.340000000004</v>
      </c>
      <c r="C324" s="46">
        <v>7627.6624575313999</v>
      </c>
      <c r="D324" s="46">
        <f t="shared" si="5"/>
        <v>47318.677542468606</v>
      </c>
      <c r="E324" s="51">
        <v>45261</v>
      </c>
      <c r="F324" s="49" t="s">
        <v>80</v>
      </c>
      <c r="G324" s="49" t="s">
        <v>81</v>
      </c>
      <c r="H324" s="49" t="s">
        <v>884</v>
      </c>
      <c r="I324" s="49" t="s">
        <v>202</v>
      </c>
      <c r="J324" s="49">
        <v>135600</v>
      </c>
      <c r="K324" s="49" t="s">
        <v>122</v>
      </c>
      <c r="L324" s="49">
        <v>21748788</v>
      </c>
      <c r="M324" s="49" t="s">
        <v>1003</v>
      </c>
      <c r="N324" s="51">
        <v>41656</v>
      </c>
      <c r="O324" s="51">
        <v>41640</v>
      </c>
      <c r="P324" s="49" t="s">
        <v>909</v>
      </c>
    </row>
    <row r="325" spans="1:16">
      <c r="A325" s="46">
        <v>405</v>
      </c>
      <c r="B325" s="46">
        <v>3147.1</v>
      </c>
      <c r="C325" s="46">
        <v>206.943665874</v>
      </c>
      <c r="D325" s="46">
        <f t="shared" si="5"/>
        <v>2940.1563341259998</v>
      </c>
      <c r="E325" s="51">
        <v>45261</v>
      </c>
      <c r="F325" s="49" t="s">
        <v>80</v>
      </c>
      <c r="G325" s="49" t="s">
        <v>81</v>
      </c>
      <c r="H325" s="49" t="s">
        <v>884</v>
      </c>
      <c r="I325" s="49" t="s">
        <v>202</v>
      </c>
      <c r="J325" s="49">
        <v>135600</v>
      </c>
      <c r="K325" s="49" t="s">
        <v>122</v>
      </c>
      <c r="L325" s="49">
        <v>29785361</v>
      </c>
      <c r="M325" s="49" t="s">
        <v>905</v>
      </c>
      <c r="N325" s="51">
        <v>43608</v>
      </c>
      <c r="O325" s="51">
        <v>43466</v>
      </c>
      <c r="P325" s="49" t="s">
        <v>997</v>
      </c>
    </row>
    <row r="326" spans="1:16">
      <c r="A326" s="46">
        <v>24</v>
      </c>
      <c r="B326" s="46">
        <v>1396</v>
      </c>
      <c r="C326" s="46">
        <v>152.99448039999999</v>
      </c>
      <c r="D326" s="46">
        <f t="shared" si="5"/>
        <v>1243.0055196000001</v>
      </c>
      <c r="E326" s="51">
        <v>45261</v>
      </c>
      <c r="F326" s="49" t="s">
        <v>80</v>
      </c>
      <c r="G326" s="49" t="s">
        <v>81</v>
      </c>
      <c r="H326" s="49" t="s">
        <v>884</v>
      </c>
      <c r="I326" s="49" t="s">
        <v>202</v>
      </c>
      <c r="J326" s="49">
        <v>135600</v>
      </c>
      <c r="K326" s="49" t="s">
        <v>115</v>
      </c>
      <c r="L326" s="49">
        <v>21741761</v>
      </c>
      <c r="M326" s="49" t="s">
        <v>906</v>
      </c>
      <c r="N326" s="51">
        <v>42552</v>
      </c>
      <c r="O326" s="51">
        <v>42370</v>
      </c>
      <c r="P326" s="49" t="s">
        <v>909</v>
      </c>
    </row>
    <row r="327" spans="1:16">
      <c r="A327" s="46">
        <v>9</v>
      </c>
      <c r="B327" s="46">
        <v>334.46</v>
      </c>
      <c r="C327" s="46">
        <v>95.303320106399994</v>
      </c>
      <c r="D327" s="46">
        <f t="shared" si="5"/>
        <v>239.15667989359997</v>
      </c>
      <c r="E327" s="51">
        <v>45261</v>
      </c>
      <c r="F327" s="49" t="s">
        <v>80</v>
      </c>
      <c r="G327" s="49" t="s">
        <v>81</v>
      </c>
      <c r="H327" s="49" t="s">
        <v>884</v>
      </c>
      <c r="I327" s="49" t="s">
        <v>202</v>
      </c>
      <c r="J327" s="49">
        <v>135600</v>
      </c>
      <c r="K327" s="49" t="s">
        <v>115</v>
      </c>
      <c r="L327" s="49">
        <v>21748710</v>
      </c>
      <c r="M327" s="49" t="s">
        <v>977</v>
      </c>
      <c r="N327" s="51">
        <v>38018</v>
      </c>
      <c r="O327" s="51">
        <v>37987</v>
      </c>
      <c r="P327" s="49" t="s">
        <v>909</v>
      </c>
    </row>
    <row r="328" spans="1:16">
      <c r="A328" s="46">
        <v>103</v>
      </c>
      <c r="B328" s="46">
        <v>41796.25</v>
      </c>
      <c r="C328" s="46">
        <v>5802.1642022124997</v>
      </c>
      <c r="D328" s="46">
        <f t="shared" si="5"/>
        <v>35994.085797787498</v>
      </c>
      <c r="E328" s="51">
        <v>45261</v>
      </c>
      <c r="F328" s="49" t="s">
        <v>80</v>
      </c>
      <c r="G328" s="49" t="s">
        <v>81</v>
      </c>
      <c r="H328" s="49" t="s">
        <v>884</v>
      </c>
      <c r="I328" s="49" t="s">
        <v>202</v>
      </c>
      <c r="J328" s="49">
        <v>135600</v>
      </c>
      <c r="K328" s="49" t="s">
        <v>115</v>
      </c>
      <c r="L328" s="49">
        <v>21748795</v>
      </c>
      <c r="M328" s="49" t="s">
        <v>977</v>
      </c>
      <c r="N328" s="51">
        <v>41656</v>
      </c>
      <c r="O328" s="51">
        <v>41640</v>
      </c>
      <c r="P328" s="49" t="s">
        <v>909</v>
      </c>
    </row>
    <row r="329" spans="1:16">
      <c r="A329" s="46">
        <v>1</v>
      </c>
      <c r="B329" s="46">
        <v>10.26</v>
      </c>
      <c r="C329" s="46">
        <v>-0.34088306220000003</v>
      </c>
      <c r="D329" s="46">
        <f t="shared" si="5"/>
        <v>10.600883062199999</v>
      </c>
      <c r="E329" s="51">
        <v>45261</v>
      </c>
      <c r="F329" s="49" t="s">
        <v>80</v>
      </c>
      <c r="G329" s="49" t="s">
        <v>81</v>
      </c>
      <c r="H329" s="49" t="s">
        <v>884</v>
      </c>
      <c r="I329" s="49" t="s">
        <v>205</v>
      </c>
      <c r="J329" s="49">
        <v>135002</v>
      </c>
      <c r="K329" s="49" t="s">
        <v>130</v>
      </c>
      <c r="L329" s="49">
        <v>21744610</v>
      </c>
      <c r="M329" s="49" t="s">
        <v>1004</v>
      </c>
      <c r="N329" s="51">
        <v>20271</v>
      </c>
      <c r="O329" s="51">
        <v>20271</v>
      </c>
      <c r="P329" s="49" t="s">
        <v>909</v>
      </c>
    </row>
    <row r="330" spans="1:16">
      <c r="A330" s="46">
        <v>1</v>
      </c>
      <c r="B330" s="46">
        <v>15.38</v>
      </c>
      <c r="C330" s="46">
        <v>-0.51099234859999998</v>
      </c>
      <c r="D330" s="46">
        <f t="shared" si="5"/>
        <v>15.890992348600001</v>
      </c>
      <c r="E330" s="51">
        <v>45261</v>
      </c>
      <c r="F330" s="49" t="s">
        <v>80</v>
      </c>
      <c r="G330" s="49" t="s">
        <v>81</v>
      </c>
      <c r="H330" s="49" t="s">
        <v>884</v>
      </c>
      <c r="I330" s="49" t="s">
        <v>205</v>
      </c>
      <c r="J330" s="49">
        <v>135002</v>
      </c>
      <c r="K330" s="49" t="s">
        <v>130</v>
      </c>
      <c r="L330" s="49">
        <v>21744600</v>
      </c>
      <c r="M330" s="49" t="s">
        <v>988</v>
      </c>
      <c r="N330" s="51">
        <v>20271</v>
      </c>
      <c r="O330" s="51">
        <v>20271</v>
      </c>
      <c r="P330" s="49" t="s">
        <v>909</v>
      </c>
    </row>
    <row r="331" spans="1:16">
      <c r="A331" s="46">
        <v>2</v>
      </c>
      <c r="B331" s="46">
        <v>471.8</v>
      </c>
      <c r="C331" s="46">
        <v>-15.675304946000001</v>
      </c>
      <c r="D331" s="46">
        <f t="shared" si="5"/>
        <v>487.47530494599999</v>
      </c>
      <c r="E331" s="51">
        <v>45261</v>
      </c>
      <c r="F331" s="49" t="s">
        <v>80</v>
      </c>
      <c r="G331" s="49" t="s">
        <v>81</v>
      </c>
      <c r="H331" s="49" t="s">
        <v>884</v>
      </c>
      <c r="I331" s="49" t="s">
        <v>205</v>
      </c>
      <c r="J331" s="49">
        <v>135002</v>
      </c>
      <c r="K331" s="49" t="s">
        <v>130</v>
      </c>
      <c r="L331" s="49">
        <v>21744649</v>
      </c>
      <c r="M331" s="49" t="s">
        <v>1005</v>
      </c>
      <c r="N331" s="51">
        <v>20271</v>
      </c>
      <c r="O331" s="51">
        <v>20271</v>
      </c>
      <c r="P331" s="49" t="s">
        <v>909</v>
      </c>
    </row>
    <row r="332" spans="1:16">
      <c r="A332" s="46">
        <v>1</v>
      </c>
      <c r="B332" s="46">
        <v>161.51</v>
      </c>
      <c r="C332" s="46">
        <v>-5.3660841497000007</v>
      </c>
      <c r="D332" s="46">
        <f t="shared" si="5"/>
        <v>166.87608414969998</v>
      </c>
      <c r="E332" s="51">
        <v>45261</v>
      </c>
      <c r="F332" s="49" t="s">
        <v>80</v>
      </c>
      <c r="G332" s="49" t="s">
        <v>81</v>
      </c>
      <c r="H332" s="49" t="s">
        <v>884</v>
      </c>
      <c r="I332" s="49" t="s">
        <v>205</v>
      </c>
      <c r="J332" s="49">
        <v>135002</v>
      </c>
      <c r="K332" s="49" t="s">
        <v>130</v>
      </c>
      <c r="L332" s="49">
        <v>21744620</v>
      </c>
      <c r="M332" s="49" t="s">
        <v>1006</v>
      </c>
      <c r="N332" s="51">
        <v>20271</v>
      </c>
      <c r="O332" s="51">
        <v>20271</v>
      </c>
      <c r="P332" s="49" t="s">
        <v>909</v>
      </c>
    </row>
    <row r="333" spans="1:16">
      <c r="A333" s="46">
        <v>2</v>
      </c>
      <c r="B333" s="46">
        <v>82.02</v>
      </c>
      <c r="C333" s="46">
        <v>-2.7250710294</v>
      </c>
      <c r="D333" s="46">
        <f t="shared" si="5"/>
        <v>84.745071029399995</v>
      </c>
      <c r="E333" s="51">
        <v>45261</v>
      </c>
      <c r="F333" s="49" t="s">
        <v>80</v>
      </c>
      <c r="G333" s="49" t="s">
        <v>81</v>
      </c>
      <c r="H333" s="49" t="s">
        <v>884</v>
      </c>
      <c r="I333" s="49" t="s">
        <v>205</v>
      </c>
      <c r="J333" s="49">
        <v>135002</v>
      </c>
      <c r="K333" s="49" t="s">
        <v>130</v>
      </c>
      <c r="L333" s="49">
        <v>21744605</v>
      </c>
      <c r="M333" s="49" t="s">
        <v>1007</v>
      </c>
      <c r="N333" s="51">
        <v>20271</v>
      </c>
      <c r="O333" s="51">
        <v>20271</v>
      </c>
      <c r="P333" s="49" t="s">
        <v>909</v>
      </c>
    </row>
    <row r="334" spans="1:16">
      <c r="A334" s="46">
        <v>1</v>
      </c>
      <c r="B334" s="46">
        <v>22.97</v>
      </c>
      <c r="C334" s="46">
        <v>-0.76316607589999996</v>
      </c>
      <c r="D334" s="46">
        <f t="shared" si="5"/>
        <v>23.733166075899998</v>
      </c>
      <c r="E334" s="51">
        <v>45261</v>
      </c>
      <c r="F334" s="49" t="s">
        <v>80</v>
      </c>
      <c r="G334" s="49" t="s">
        <v>81</v>
      </c>
      <c r="H334" s="49" t="s">
        <v>884</v>
      </c>
      <c r="I334" s="49" t="s">
        <v>205</v>
      </c>
      <c r="J334" s="49">
        <v>135002</v>
      </c>
      <c r="K334" s="49" t="s">
        <v>130</v>
      </c>
      <c r="L334" s="49">
        <v>21744615</v>
      </c>
      <c r="M334" s="49" t="s">
        <v>1008</v>
      </c>
      <c r="N334" s="51">
        <v>20271</v>
      </c>
      <c r="O334" s="51">
        <v>20271</v>
      </c>
      <c r="P334" s="49" t="s">
        <v>909</v>
      </c>
    </row>
    <row r="335" spans="1:16">
      <c r="A335" s="46">
        <v>1</v>
      </c>
      <c r="B335" s="46">
        <v>15.38</v>
      </c>
      <c r="C335" s="46">
        <v>-0.51099234859999998</v>
      </c>
      <c r="D335" s="46">
        <f t="shared" si="5"/>
        <v>15.890992348600001</v>
      </c>
      <c r="E335" s="51">
        <v>45261</v>
      </c>
      <c r="F335" s="49" t="s">
        <v>80</v>
      </c>
      <c r="G335" s="49" t="s">
        <v>81</v>
      </c>
      <c r="H335" s="49" t="s">
        <v>884</v>
      </c>
      <c r="I335" s="49" t="s">
        <v>205</v>
      </c>
      <c r="J335" s="49">
        <v>135002</v>
      </c>
      <c r="K335" s="49" t="s">
        <v>130</v>
      </c>
      <c r="L335" s="49">
        <v>21744644</v>
      </c>
      <c r="M335" s="49" t="s">
        <v>1009</v>
      </c>
      <c r="N335" s="51">
        <v>20271</v>
      </c>
      <c r="O335" s="51">
        <v>20271</v>
      </c>
      <c r="P335" s="49" t="s">
        <v>909</v>
      </c>
    </row>
    <row r="336" spans="1:16">
      <c r="A336" s="46">
        <v>3</v>
      </c>
      <c r="B336" s="46">
        <v>138.85</v>
      </c>
      <c r="C336" s="46">
        <v>-4.6132176595000001</v>
      </c>
      <c r="D336" s="46">
        <f t="shared" si="5"/>
        <v>143.4632176595</v>
      </c>
      <c r="E336" s="51">
        <v>45261</v>
      </c>
      <c r="F336" s="49" t="s">
        <v>80</v>
      </c>
      <c r="G336" s="49" t="s">
        <v>81</v>
      </c>
      <c r="H336" s="49" t="s">
        <v>884</v>
      </c>
      <c r="I336" s="49" t="s">
        <v>205</v>
      </c>
      <c r="J336" s="49">
        <v>135002</v>
      </c>
      <c r="K336" s="49" t="s">
        <v>130</v>
      </c>
      <c r="L336" s="49">
        <v>21744627</v>
      </c>
      <c r="M336" s="49" t="s">
        <v>1010</v>
      </c>
      <c r="N336" s="51">
        <v>20271</v>
      </c>
      <c r="O336" s="51">
        <v>20271</v>
      </c>
      <c r="P336" s="49" t="s">
        <v>909</v>
      </c>
    </row>
    <row r="337" spans="1:16">
      <c r="A337" s="46">
        <v>1</v>
      </c>
      <c r="B337" s="46">
        <v>15.38</v>
      </c>
      <c r="C337" s="46">
        <v>-0.51099234859999998</v>
      </c>
      <c r="D337" s="46">
        <f t="shared" si="5"/>
        <v>15.890992348600001</v>
      </c>
      <c r="E337" s="51">
        <v>45261</v>
      </c>
      <c r="F337" s="49" t="s">
        <v>80</v>
      </c>
      <c r="G337" s="49" t="s">
        <v>81</v>
      </c>
      <c r="H337" s="49" t="s">
        <v>884</v>
      </c>
      <c r="I337" s="49" t="s">
        <v>205</v>
      </c>
      <c r="J337" s="49">
        <v>135002</v>
      </c>
      <c r="K337" s="49" t="s">
        <v>130</v>
      </c>
      <c r="L337" s="49">
        <v>21744639</v>
      </c>
      <c r="M337" s="49" t="s">
        <v>1011</v>
      </c>
      <c r="N337" s="51">
        <v>20271</v>
      </c>
      <c r="O337" s="51">
        <v>20271</v>
      </c>
      <c r="P337" s="49" t="s">
        <v>909</v>
      </c>
    </row>
    <row r="338" spans="1:16">
      <c r="A338" s="46">
        <v>1</v>
      </c>
      <c r="B338" s="46">
        <v>92.3</v>
      </c>
      <c r="C338" s="46">
        <v>-3.0666185810000002</v>
      </c>
      <c r="D338" s="46">
        <f t="shared" si="5"/>
        <v>95.366618580999997</v>
      </c>
      <c r="E338" s="51">
        <v>45261</v>
      </c>
      <c r="F338" s="49" t="s">
        <v>80</v>
      </c>
      <c r="G338" s="49" t="s">
        <v>81</v>
      </c>
      <c r="H338" s="49" t="s">
        <v>884</v>
      </c>
      <c r="I338" s="49" t="s">
        <v>205</v>
      </c>
      <c r="J338" s="49">
        <v>135002</v>
      </c>
      <c r="K338" s="49" t="s">
        <v>130</v>
      </c>
      <c r="L338" s="49">
        <v>21744634</v>
      </c>
      <c r="M338" s="49" t="s">
        <v>1012</v>
      </c>
      <c r="N338" s="51">
        <v>20271</v>
      </c>
      <c r="O338" s="51">
        <v>20271</v>
      </c>
      <c r="P338" s="49" t="s">
        <v>909</v>
      </c>
    </row>
    <row r="339" spans="1:16">
      <c r="A339" s="46">
        <v>1</v>
      </c>
      <c r="B339" s="46">
        <v>461.5</v>
      </c>
      <c r="C339" s="46">
        <v>-12.197938805</v>
      </c>
      <c r="D339" s="46">
        <f t="shared" si="5"/>
        <v>473.69793880499998</v>
      </c>
      <c r="E339" s="51">
        <v>45261</v>
      </c>
      <c r="F339" s="49" t="s">
        <v>80</v>
      </c>
      <c r="G339" s="49" t="s">
        <v>81</v>
      </c>
      <c r="H339" s="49" t="s">
        <v>884</v>
      </c>
      <c r="I339" s="49" t="s">
        <v>205</v>
      </c>
      <c r="J339" s="49">
        <v>135002</v>
      </c>
      <c r="K339" s="49" t="s">
        <v>130</v>
      </c>
      <c r="L339" s="49">
        <v>21744724</v>
      </c>
      <c r="M339" s="49" t="s">
        <v>1013</v>
      </c>
      <c r="N339" s="51">
        <v>25385</v>
      </c>
      <c r="O339" s="51">
        <v>25385</v>
      </c>
      <c r="P339" s="49" t="s">
        <v>909</v>
      </c>
    </row>
    <row r="340" spans="1:16">
      <c r="A340" s="46">
        <v>4</v>
      </c>
      <c r="B340" s="46">
        <v>149.55000000000001</v>
      </c>
      <c r="C340" s="46">
        <v>95.804553503999998</v>
      </c>
      <c r="D340" s="46">
        <f t="shared" si="5"/>
        <v>53.745446496000014</v>
      </c>
      <c r="E340" s="51">
        <v>45261</v>
      </c>
      <c r="F340" s="49" t="s">
        <v>80</v>
      </c>
      <c r="G340" s="49" t="s">
        <v>81</v>
      </c>
      <c r="H340" s="49" t="s">
        <v>884</v>
      </c>
      <c r="I340" s="49" t="s">
        <v>205</v>
      </c>
      <c r="J340" s="49">
        <v>135500</v>
      </c>
      <c r="K340" s="49" t="s">
        <v>106</v>
      </c>
      <c r="L340" s="49">
        <v>21744745</v>
      </c>
      <c r="M340" s="49" t="s">
        <v>908</v>
      </c>
      <c r="N340" s="51">
        <v>25385</v>
      </c>
      <c r="O340" s="51">
        <v>25385</v>
      </c>
      <c r="P340" s="49" t="s">
        <v>909</v>
      </c>
    </row>
    <row r="341" spans="1:16">
      <c r="A341" s="46">
        <v>0</v>
      </c>
      <c r="B341" s="46">
        <v>12.83</v>
      </c>
      <c r="C341" s="46">
        <v>4.7505105989</v>
      </c>
      <c r="D341" s="46">
        <f t="shared" si="5"/>
        <v>8.0794894011</v>
      </c>
      <c r="E341" s="51">
        <v>45261</v>
      </c>
      <c r="F341" s="49" t="s">
        <v>80</v>
      </c>
      <c r="G341" s="49" t="s">
        <v>81</v>
      </c>
      <c r="H341" s="49" t="s">
        <v>884</v>
      </c>
      <c r="I341" s="49" t="s">
        <v>205</v>
      </c>
      <c r="J341" s="49">
        <v>135500</v>
      </c>
      <c r="K341" s="49" t="s">
        <v>106</v>
      </c>
      <c r="L341" s="49">
        <v>21744888</v>
      </c>
      <c r="M341" s="49" t="s">
        <v>908</v>
      </c>
      <c r="N341" s="51">
        <v>33786</v>
      </c>
      <c r="O341" s="51">
        <v>33786</v>
      </c>
      <c r="P341" s="49" t="s">
        <v>909</v>
      </c>
    </row>
    <row r="342" spans="1:16">
      <c r="A342" s="46">
        <v>9</v>
      </c>
      <c r="B342" s="46">
        <v>194.41</v>
      </c>
      <c r="C342" s="46">
        <v>124.54271646080001</v>
      </c>
      <c r="D342" s="46">
        <f t="shared" si="5"/>
        <v>69.867283539199988</v>
      </c>
      <c r="E342" s="51">
        <v>45261</v>
      </c>
      <c r="F342" s="49" t="s">
        <v>80</v>
      </c>
      <c r="G342" s="49" t="s">
        <v>81</v>
      </c>
      <c r="H342" s="49" t="s">
        <v>884</v>
      </c>
      <c r="I342" s="49" t="s">
        <v>205</v>
      </c>
      <c r="J342" s="49">
        <v>135500</v>
      </c>
      <c r="K342" s="49" t="s">
        <v>106</v>
      </c>
      <c r="L342" s="49">
        <v>21744696</v>
      </c>
      <c r="M342" s="49" t="s">
        <v>908</v>
      </c>
      <c r="N342" s="51">
        <v>25385</v>
      </c>
      <c r="O342" s="51">
        <v>25385</v>
      </c>
      <c r="P342" s="49" t="s">
        <v>909</v>
      </c>
    </row>
    <row r="343" spans="1:16">
      <c r="A343" s="46">
        <v>22</v>
      </c>
      <c r="B343" s="46">
        <v>572.63</v>
      </c>
      <c r="C343" s="46">
        <v>366.83758925439997</v>
      </c>
      <c r="D343" s="46">
        <f t="shared" si="5"/>
        <v>205.79241074560002</v>
      </c>
      <c r="E343" s="51">
        <v>45261</v>
      </c>
      <c r="F343" s="49" t="s">
        <v>80</v>
      </c>
      <c r="G343" s="49" t="s">
        <v>81</v>
      </c>
      <c r="H343" s="49" t="s">
        <v>884</v>
      </c>
      <c r="I343" s="49" t="s">
        <v>205</v>
      </c>
      <c r="J343" s="49">
        <v>135500</v>
      </c>
      <c r="K343" s="49" t="s">
        <v>106</v>
      </c>
      <c r="L343" s="49">
        <v>21744710</v>
      </c>
      <c r="M343" s="49" t="s">
        <v>908</v>
      </c>
      <c r="N343" s="51">
        <v>25385</v>
      </c>
      <c r="O343" s="51">
        <v>25385</v>
      </c>
      <c r="P343" s="49" t="s">
        <v>909</v>
      </c>
    </row>
    <row r="344" spans="1:16">
      <c r="A344" s="46">
        <v>0</v>
      </c>
      <c r="B344" s="46">
        <v>0</v>
      </c>
      <c r="C344" s="46">
        <v>0</v>
      </c>
      <c r="D344" s="46">
        <f t="shared" si="5"/>
        <v>0</v>
      </c>
      <c r="E344" s="51">
        <v>45261</v>
      </c>
      <c r="F344" s="49" t="s">
        <v>80</v>
      </c>
      <c r="G344" s="49" t="s">
        <v>81</v>
      </c>
      <c r="H344" s="49" t="s">
        <v>884</v>
      </c>
      <c r="I344" s="49" t="s">
        <v>205</v>
      </c>
      <c r="J344" s="49">
        <v>135500</v>
      </c>
      <c r="K344" s="49" t="s">
        <v>106</v>
      </c>
      <c r="L344" s="49">
        <v>21744869</v>
      </c>
      <c r="M344" s="49" t="s">
        <v>908</v>
      </c>
      <c r="N344" s="51">
        <v>31594</v>
      </c>
      <c r="O344" s="51">
        <v>31594</v>
      </c>
      <c r="P344" s="49" t="s">
        <v>909</v>
      </c>
    </row>
    <row r="345" spans="1:16">
      <c r="A345" s="46">
        <v>1</v>
      </c>
      <c r="B345" s="46">
        <v>36.85</v>
      </c>
      <c r="C345" s="46">
        <v>23.606805728000001</v>
      </c>
      <c r="D345" s="46">
        <f t="shared" si="5"/>
        <v>13.243194272</v>
      </c>
      <c r="E345" s="51">
        <v>45261</v>
      </c>
      <c r="F345" s="49" t="s">
        <v>80</v>
      </c>
      <c r="G345" s="49" t="s">
        <v>81</v>
      </c>
      <c r="H345" s="49" t="s">
        <v>884</v>
      </c>
      <c r="I345" s="49" t="s">
        <v>205</v>
      </c>
      <c r="J345" s="49">
        <v>135500</v>
      </c>
      <c r="K345" s="49" t="s">
        <v>106</v>
      </c>
      <c r="L345" s="49">
        <v>21744731</v>
      </c>
      <c r="M345" s="49" t="s">
        <v>908</v>
      </c>
      <c r="N345" s="51">
        <v>25385</v>
      </c>
      <c r="O345" s="51">
        <v>25385</v>
      </c>
      <c r="P345" s="49" t="s">
        <v>909</v>
      </c>
    </row>
    <row r="346" spans="1:16">
      <c r="A346" s="46">
        <v>4</v>
      </c>
      <c r="B346" s="46">
        <v>553.14</v>
      </c>
      <c r="C346" s="46">
        <v>302.33685977459999</v>
      </c>
      <c r="D346" s="46">
        <f t="shared" si="5"/>
        <v>250.8031402254</v>
      </c>
      <c r="E346" s="51">
        <v>45261</v>
      </c>
      <c r="F346" s="49" t="s">
        <v>80</v>
      </c>
      <c r="G346" s="49" t="s">
        <v>81</v>
      </c>
      <c r="H346" s="49" t="s">
        <v>884</v>
      </c>
      <c r="I346" s="49" t="s">
        <v>205</v>
      </c>
      <c r="J346" s="49">
        <v>135500</v>
      </c>
      <c r="K346" s="49" t="s">
        <v>106</v>
      </c>
      <c r="L346" s="49">
        <v>21744824</v>
      </c>
      <c r="M346" s="49" t="s">
        <v>908</v>
      </c>
      <c r="N346" s="51">
        <v>28307</v>
      </c>
      <c r="O346" s="51">
        <v>28307</v>
      </c>
      <c r="P346" s="49" t="s">
        <v>909</v>
      </c>
    </row>
    <row r="347" spans="1:16">
      <c r="A347" s="46">
        <v>0</v>
      </c>
      <c r="B347" s="46">
        <v>19.25</v>
      </c>
      <c r="C347" s="46">
        <v>7.1276172275</v>
      </c>
      <c r="D347" s="46">
        <f t="shared" si="5"/>
        <v>12.1223827725</v>
      </c>
      <c r="E347" s="51">
        <v>45261</v>
      </c>
      <c r="F347" s="49" t="s">
        <v>80</v>
      </c>
      <c r="G347" s="49" t="s">
        <v>81</v>
      </c>
      <c r="H347" s="49" t="s">
        <v>884</v>
      </c>
      <c r="I347" s="49" t="s">
        <v>205</v>
      </c>
      <c r="J347" s="49">
        <v>135500</v>
      </c>
      <c r="K347" s="49" t="s">
        <v>106</v>
      </c>
      <c r="L347" s="49">
        <v>21744923</v>
      </c>
      <c r="M347" s="49" t="s">
        <v>908</v>
      </c>
      <c r="N347" s="51">
        <v>33786</v>
      </c>
      <c r="O347" s="51">
        <v>33786</v>
      </c>
      <c r="P347" s="49" t="s">
        <v>909</v>
      </c>
    </row>
    <row r="348" spans="1:16">
      <c r="A348" s="46">
        <v>0</v>
      </c>
      <c r="B348" s="46">
        <v>1219.01</v>
      </c>
      <c r="C348" s="46">
        <v>451.3577494283</v>
      </c>
      <c r="D348" s="46">
        <f t="shared" si="5"/>
        <v>767.65225057170005</v>
      </c>
      <c r="E348" s="51">
        <v>45261</v>
      </c>
      <c r="F348" s="49" t="s">
        <v>80</v>
      </c>
      <c r="G348" s="49" t="s">
        <v>81</v>
      </c>
      <c r="H348" s="49" t="s">
        <v>884</v>
      </c>
      <c r="I348" s="49" t="s">
        <v>205</v>
      </c>
      <c r="J348" s="49">
        <v>135500</v>
      </c>
      <c r="K348" s="49" t="s">
        <v>106</v>
      </c>
      <c r="L348" s="49">
        <v>21744902</v>
      </c>
      <c r="M348" s="49" t="s">
        <v>908</v>
      </c>
      <c r="N348" s="51">
        <v>33786</v>
      </c>
      <c r="O348" s="51">
        <v>33786</v>
      </c>
      <c r="P348" s="49" t="s">
        <v>909</v>
      </c>
    </row>
    <row r="349" spans="1:16">
      <c r="A349" s="46">
        <v>2</v>
      </c>
      <c r="B349" s="46">
        <v>387.2</v>
      </c>
      <c r="C349" s="46">
        <v>211.63689500799998</v>
      </c>
      <c r="D349" s="46">
        <f t="shared" si="5"/>
        <v>175.56310499200001</v>
      </c>
      <c r="E349" s="51">
        <v>45261</v>
      </c>
      <c r="F349" s="49" t="s">
        <v>80</v>
      </c>
      <c r="G349" s="49" t="s">
        <v>81</v>
      </c>
      <c r="H349" s="49" t="s">
        <v>884</v>
      </c>
      <c r="I349" s="49" t="s">
        <v>205</v>
      </c>
      <c r="J349" s="49">
        <v>135500</v>
      </c>
      <c r="K349" s="49" t="s">
        <v>106</v>
      </c>
      <c r="L349" s="49">
        <v>21744831</v>
      </c>
      <c r="M349" s="49" t="s">
        <v>908</v>
      </c>
      <c r="N349" s="51">
        <v>28307</v>
      </c>
      <c r="O349" s="51">
        <v>28307</v>
      </c>
      <c r="P349" s="49" t="s">
        <v>909</v>
      </c>
    </row>
    <row r="350" spans="1:16">
      <c r="A350" s="46">
        <v>0</v>
      </c>
      <c r="B350" s="46">
        <v>19.25</v>
      </c>
      <c r="C350" s="46">
        <v>7.1276172275</v>
      </c>
      <c r="D350" s="46">
        <f t="shared" si="5"/>
        <v>12.1223827725</v>
      </c>
      <c r="E350" s="51">
        <v>45261</v>
      </c>
      <c r="F350" s="49" t="s">
        <v>80</v>
      </c>
      <c r="G350" s="49" t="s">
        <v>81</v>
      </c>
      <c r="H350" s="49" t="s">
        <v>884</v>
      </c>
      <c r="I350" s="49" t="s">
        <v>205</v>
      </c>
      <c r="J350" s="49">
        <v>135500</v>
      </c>
      <c r="K350" s="49" t="s">
        <v>106</v>
      </c>
      <c r="L350" s="49">
        <v>21744909</v>
      </c>
      <c r="M350" s="49" t="s">
        <v>908</v>
      </c>
      <c r="N350" s="51">
        <v>33786</v>
      </c>
      <c r="O350" s="51">
        <v>33786</v>
      </c>
      <c r="P350" s="49" t="s">
        <v>909</v>
      </c>
    </row>
    <row r="351" spans="1:16">
      <c r="A351" s="46">
        <v>1</v>
      </c>
      <c r="B351" s="46">
        <v>4.46</v>
      </c>
      <c r="C351" s="46">
        <v>2.8049999696000003</v>
      </c>
      <c r="D351" s="46">
        <f t="shared" si="5"/>
        <v>1.6550000303999997</v>
      </c>
      <c r="E351" s="51">
        <v>45261</v>
      </c>
      <c r="F351" s="49" t="s">
        <v>80</v>
      </c>
      <c r="G351" s="49" t="s">
        <v>81</v>
      </c>
      <c r="H351" s="49" t="s">
        <v>884</v>
      </c>
      <c r="I351" s="49" t="s">
        <v>205</v>
      </c>
      <c r="J351" s="49">
        <v>135500</v>
      </c>
      <c r="K351" s="49" t="s">
        <v>106</v>
      </c>
      <c r="L351" s="49">
        <v>21744773</v>
      </c>
      <c r="M351" s="49" t="s">
        <v>908</v>
      </c>
      <c r="N351" s="51">
        <v>25750</v>
      </c>
      <c r="O351" s="51">
        <v>25750</v>
      </c>
      <c r="P351" s="49" t="s">
        <v>909</v>
      </c>
    </row>
    <row r="352" spans="1:16">
      <c r="A352" s="46">
        <v>1</v>
      </c>
      <c r="B352" s="46">
        <v>6586.63</v>
      </c>
      <c r="C352" s="46">
        <v>193.55589477340001</v>
      </c>
      <c r="D352" s="46">
        <f t="shared" si="5"/>
        <v>6393.0741052266003</v>
      </c>
      <c r="E352" s="51">
        <v>45261</v>
      </c>
      <c r="F352" s="49" t="s">
        <v>80</v>
      </c>
      <c r="G352" s="49" t="s">
        <v>81</v>
      </c>
      <c r="H352" s="49" t="s">
        <v>884</v>
      </c>
      <c r="I352" s="49" t="s">
        <v>205</v>
      </c>
      <c r="J352" s="49">
        <v>135500</v>
      </c>
      <c r="K352" s="49" t="s">
        <v>151</v>
      </c>
      <c r="L352" s="49">
        <v>34777963</v>
      </c>
      <c r="M352" s="49" t="s">
        <v>895</v>
      </c>
      <c r="N352" s="51">
        <v>44469</v>
      </c>
      <c r="O352" s="51">
        <v>44197</v>
      </c>
      <c r="P352" s="49" t="s">
        <v>1014</v>
      </c>
    </row>
    <row r="353" spans="1:16">
      <c r="A353" s="46">
        <v>1</v>
      </c>
      <c r="B353" s="46">
        <v>8169.29</v>
      </c>
      <c r="C353" s="46">
        <v>336.08990063850001</v>
      </c>
      <c r="D353" s="46">
        <f t="shared" si="5"/>
        <v>7833.2000993615002</v>
      </c>
      <c r="E353" s="51">
        <v>45261</v>
      </c>
      <c r="F353" s="49" t="s">
        <v>80</v>
      </c>
      <c r="G353" s="49" t="s">
        <v>81</v>
      </c>
      <c r="H353" s="49" t="s">
        <v>884</v>
      </c>
      <c r="I353" s="49" t="s">
        <v>205</v>
      </c>
      <c r="J353" s="49">
        <v>135500</v>
      </c>
      <c r="K353" s="49" t="s">
        <v>151</v>
      </c>
      <c r="L353" s="49">
        <v>34796432</v>
      </c>
      <c r="M353" s="49" t="s">
        <v>895</v>
      </c>
      <c r="N353" s="51">
        <v>44130</v>
      </c>
      <c r="O353" s="51">
        <v>43831</v>
      </c>
      <c r="P353" s="49" t="s">
        <v>1015</v>
      </c>
    </row>
    <row r="354" spans="1:16">
      <c r="A354" s="46">
        <v>0</v>
      </c>
      <c r="B354" s="46">
        <v>0</v>
      </c>
      <c r="C354" s="46">
        <v>0</v>
      </c>
      <c r="D354" s="46">
        <f t="shared" si="5"/>
        <v>0</v>
      </c>
      <c r="E354" s="51">
        <v>45261</v>
      </c>
      <c r="F354" s="49" t="s">
        <v>80</v>
      </c>
      <c r="G354" s="49" t="s">
        <v>81</v>
      </c>
      <c r="H354" s="49" t="s">
        <v>884</v>
      </c>
      <c r="I354" s="49" t="s">
        <v>205</v>
      </c>
      <c r="J354" s="49">
        <v>135500</v>
      </c>
      <c r="K354" s="49" t="s">
        <v>107</v>
      </c>
      <c r="L354" s="49">
        <v>34060308</v>
      </c>
      <c r="M354" s="49" t="s">
        <v>1016</v>
      </c>
      <c r="N354" s="51">
        <v>44469</v>
      </c>
      <c r="O354" s="51">
        <v>44501</v>
      </c>
      <c r="P354" s="49" t="s">
        <v>1014</v>
      </c>
    </row>
    <row r="355" spans="1:16">
      <c r="A355" s="46">
        <v>0</v>
      </c>
      <c r="B355" s="46">
        <v>0</v>
      </c>
      <c r="C355" s="46">
        <v>0</v>
      </c>
      <c r="D355" s="46">
        <f t="shared" si="5"/>
        <v>0</v>
      </c>
      <c r="E355" s="51">
        <v>45261</v>
      </c>
      <c r="F355" s="49" t="s">
        <v>80</v>
      </c>
      <c r="G355" s="49" t="s">
        <v>81</v>
      </c>
      <c r="H355" s="49" t="s">
        <v>884</v>
      </c>
      <c r="I355" s="49" t="s">
        <v>205</v>
      </c>
      <c r="J355" s="49">
        <v>135500</v>
      </c>
      <c r="K355" s="49" t="s">
        <v>107</v>
      </c>
      <c r="L355" s="49">
        <v>33819037</v>
      </c>
      <c r="M355" s="49" t="s">
        <v>1016</v>
      </c>
      <c r="N355" s="51">
        <v>44469</v>
      </c>
      <c r="O355" s="51">
        <v>44440</v>
      </c>
      <c r="P355" s="49" t="s">
        <v>1014</v>
      </c>
    </row>
    <row r="356" spans="1:16">
      <c r="A356" s="46">
        <v>0</v>
      </c>
      <c r="B356" s="46">
        <v>0</v>
      </c>
      <c r="C356" s="46">
        <v>0</v>
      </c>
      <c r="D356" s="46">
        <f t="shared" si="5"/>
        <v>0</v>
      </c>
      <c r="E356" s="51">
        <v>45261</v>
      </c>
      <c r="F356" s="49" t="s">
        <v>80</v>
      </c>
      <c r="G356" s="49" t="s">
        <v>81</v>
      </c>
      <c r="H356" s="49" t="s">
        <v>884</v>
      </c>
      <c r="I356" s="49" t="s">
        <v>205</v>
      </c>
      <c r="J356" s="49">
        <v>135500</v>
      </c>
      <c r="K356" s="49" t="s">
        <v>107</v>
      </c>
      <c r="L356" s="49">
        <v>30168823</v>
      </c>
      <c r="M356" s="49" t="s">
        <v>1017</v>
      </c>
      <c r="N356" s="51">
        <v>44130</v>
      </c>
      <c r="O356" s="51">
        <v>44105</v>
      </c>
      <c r="P356" s="49" t="s">
        <v>1015</v>
      </c>
    </row>
    <row r="357" spans="1:16">
      <c r="A357" s="46">
        <v>0</v>
      </c>
      <c r="B357" s="46">
        <v>0</v>
      </c>
      <c r="C357" s="46">
        <v>0</v>
      </c>
      <c r="D357" s="46">
        <f t="shared" si="5"/>
        <v>0</v>
      </c>
      <c r="E357" s="51">
        <v>45261</v>
      </c>
      <c r="F357" s="49" t="s">
        <v>80</v>
      </c>
      <c r="G357" s="49" t="s">
        <v>81</v>
      </c>
      <c r="H357" s="49" t="s">
        <v>884</v>
      </c>
      <c r="I357" s="49" t="s">
        <v>205</v>
      </c>
      <c r="J357" s="49">
        <v>135500</v>
      </c>
      <c r="K357" s="49" t="s">
        <v>107</v>
      </c>
      <c r="L357" s="49">
        <v>30577547</v>
      </c>
      <c r="M357" s="49" t="s">
        <v>1017</v>
      </c>
      <c r="N357" s="51">
        <v>44130</v>
      </c>
      <c r="O357" s="51">
        <v>44166</v>
      </c>
      <c r="P357" s="49" t="s">
        <v>1015</v>
      </c>
    </row>
    <row r="358" spans="1:16">
      <c r="A358" s="46">
        <v>0</v>
      </c>
      <c r="B358" s="46">
        <v>0</v>
      </c>
      <c r="C358" s="46">
        <v>0</v>
      </c>
      <c r="D358" s="46">
        <f t="shared" si="5"/>
        <v>0</v>
      </c>
      <c r="E358" s="51">
        <v>45261</v>
      </c>
      <c r="F358" s="49" t="s">
        <v>80</v>
      </c>
      <c r="G358" s="49" t="s">
        <v>81</v>
      </c>
      <c r="H358" s="49" t="s">
        <v>884</v>
      </c>
      <c r="I358" s="49" t="s">
        <v>205</v>
      </c>
      <c r="J358" s="49">
        <v>135500</v>
      </c>
      <c r="K358" s="49" t="s">
        <v>155</v>
      </c>
      <c r="L358" s="49">
        <v>29785399</v>
      </c>
      <c r="M358" s="49" t="s">
        <v>898</v>
      </c>
      <c r="N358" s="51">
        <v>43608</v>
      </c>
      <c r="O358" s="51">
        <v>43466</v>
      </c>
      <c r="P358" s="49" t="s">
        <v>997</v>
      </c>
    </row>
    <row r="359" spans="1:16">
      <c r="A359" s="46">
        <v>0</v>
      </c>
      <c r="B359" s="46">
        <v>0</v>
      </c>
      <c r="C359" s="46">
        <v>0</v>
      </c>
      <c r="D359" s="46">
        <f t="shared" si="5"/>
        <v>0</v>
      </c>
      <c r="E359" s="51">
        <v>45261</v>
      </c>
      <c r="F359" s="49" t="s">
        <v>80</v>
      </c>
      <c r="G359" s="49" t="s">
        <v>81</v>
      </c>
      <c r="H359" s="49" t="s">
        <v>884</v>
      </c>
      <c r="I359" s="49" t="s">
        <v>205</v>
      </c>
      <c r="J359" s="49">
        <v>135500</v>
      </c>
      <c r="K359" s="49" t="s">
        <v>157</v>
      </c>
      <c r="L359" s="49">
        <v>29785411</v>
      </c>
      <c r="M359" s="49" t="s">
        <v>900</v>
      </c>
      <c r="N359" s="51">
        <v>43608</v>
      </c>
      <c r="O359" s="51">
        <v>43466</v>
      </c>
      <c r="P359" s="49" t="s">
        <v>997</v>
      </c>
    </row>
    <row r="360" spans="1:16">
      <c r="A360" s="46">
        <v>1</v>
      </c>
      <c r="B360" s="46">
        <v>37201.450000000004</v>
      </c>
      <c r="C360" s="46">
        <v>1967.775161924</v>
      </c>
      <c r="D360" s="46">
        <f t="shared" si="5"/>
        <v>35233.674838076004</v>
      </c>
      <c r="E360" s="51">
        <v>45261</v>
      </c>
      <c r="F360" s="49" t="s">
        <v>80</v>
      </c>
      <c r="G360" s="49" t="s">
        <v>81</v>
      </c>
      <c r="H360" s="49" t="s">
        <v>884</v>
      </c>
      <c r="I360" s="49" t="s">
        <v>205</v>
      </c>
      <c r="J360" s="49">
        <v>135500</v>
      </c>
      <c r="K360" s="49" t="s">
        <v>158</v>
      </c>
      <c r="L360" s="49">
        <v>29785427</v>
      </c>
      <c r="M360" s="49" t="s">
        <v>996</v>
      </c>
      <c r="N360" s="51">
        <v>43608</v>
      </c>
      <c r="O360" s="51">
        <v>43466</v>
      </c>
      <c r="P360" s="49" t="s">
        <v>997</v>
      </c>
    </row>
    <row r="361" spans="1:16">
      <c r="A361" s="46">
        <v>3</v>
      </c>
      <c r="B361" s="46">
        <v>25983.4</v>
      </c>
      <c r="C361" s="46">
        <v>1068.97396521</v>
      </c>
      <c r="D361" s="46">
        <f t="shared" si="5"/>
        <v>24914.426034790002</v>
      </c>
      <c r="E361" s="51">
        <v>45261</v>
      </c>
      <c r="F361" s="49" t="s">
        <v>80</v>
      </c>
      <c r="G361" s="49" t="s">
        <v>81</v>
      </c>
      <c r="H361" s="49" t="s">
        <v>884</v>
      </c>
      <c r="I361" s="49" t="s">
        <v>205</v>
      </c>
      <c r="J361" s="49">
        <v>135500</v>
      </c>
      <c r="K361" s="49" t="s">
        <v>158</v>
      </c>
      <c r="L361" s="49">
        <v>34796425</v>
      </c>
      <c r="M361" s="49" t="s">
        <v>901</v>
      </c>
      <c r="N361" s="51">
        <v>44130</v>
      </c>
      <c r="O361" s="51">
        <v>43831</v>
      </c>
      <c r="P361" s="49" t="s">
        <v>1015</v>
      </c>
    </row>
    <row r="362" spans="1:16">
      <c r="A362" s="46">
        <v>7</v>
      </c>
      <c r="B362" s="46">
        <v>2355.44</v>
      </c>
      <c r="C362" s="46">
        <v>1508.9393347072</v>
      </c>
      <c r="D362" s="46">
        <f t="shared" si="5"/>
        <v>846.50066529280002</v>
      </c>
      <c r="E362" s="51">
        <v>45261</v>
      </c>
      <c r="F362" s="49" t="s">
        <v>80</v>
      </c>
      <c r="G362" s="49" t="s">
        <v>81</v>
      </c>
      <c r="H362" s="49" t="s">
        <v>884</v>
      </c>
      <c r="I362" s="49" t="s">
        <v>205</v>
      </c>
      <c r="J362" s="49">
        <v>135500</v>
      </c>
      <c r="K362" s="49" t="s">
        <v>109</v>
      </c>
      <c r="L362" s="49">
        <v>21744703</v>
      </c>
      <c r="M362" s="49" t="s">
        <v>914</v>
      </c>
      <c r="N362" s="51">
        <v>25385</v>
      </c>
      <c r="O362" s="51">
        <v>25385</v>
      </c>
      <c r="P362" s="49" t="s">
        <v>909</v>
      </c>
    </row>
    <row r="363" spans="1:16">
      <c r="A363" s="46">
        <v>1</v>
      </c>
      <c r="B363" s="46">
        <v>401.64</v>
      </c>
      <c r="C363" s="46">
        <v>177.03996396240001</v>
      </c>
      <c r="D363" s="46">
        <f t="shared" si="5"/>
        <v>224.60003603759998</v>
      </c>
      <c r="E363" s="51">
        <v>45261</v>
      </c>
      <c r="F363" s="49" t="s">
        <v>80</v>
      </c>
      <c r="G363" s="49" t="s">
        <v>81</v>
      </c>
      <c r="H363" s="49" t="s">
        <v>884</v>
      </c>
      <c r="I363" s="49" t="s">
        <v>205</v>
      </c>
      <c r="J363" s="49">
        <v>135500</v>
      </c>
      <c r="K363" s="49" t="s">
        <v>109</v>
      </c>
      <c r="L363" s="49">
        <v>21744862</v>
      </c>
      <c r="M363" s="49" t="s">
        <v>914</v>
      </c>
      <c r="N363" s="51">
        <v>31594</v>
      </c>
      <c r="O363" s="51">
        <v>31594</v>
      </c>
      <c r="P363" s="49" t="s">
        <v>909</v>
      </c>
    </row>
    <row r="364" spans="1:16">
      <c r="A364" s="46">
        <v>0</v>
      </c>
      <c r="B364" s="46">
        <v>10971.08</v>
      </c>
      <c r="C364" s="46">
        <v>4062.2160421963999</v>
      </c>
      <c r="D364" s="46">
        <f t="shared" si="5"/>
        <v>6908.8639578036</v>
      </c>
      <c r="E364" s="51">
        <v>45261</v>
      </c>
      <c r="F364" s="49" t="s">
        <v>80</v>
      </c>
      <c r="G364" s="49" t="s">
        <v>81</v>
      </c>
      <c r="H364" s="49" t="s">
        <v>884</v>
      </c>
      <c r="I364" s="49" t="s">
        <v>205</v>
      </c>
      <c r="J364" s="49">
        <v>135500</v>
      </c>
      <c r="K364" s="49" t="s">
        <v>109</v>
      </c>
      <c r="L364" s="49">
        <v>21744881</v>
      </c>
      <c r="M364" s="49" t="s">
        <v>914</v>
      </c>
      <c r="N364" s="51">
        <v>33786</v>
      </c>
      <c r="O364" s="51">
        <v>33786</v>
      </c>
      <c r="P364" s="49" t="s">
        <v>909</v>
      </c>
    </row>
    <row r="365" spans="1:16">
      <c r="A365" s="46">
        <v>2</v>
      </c>
      <c r="B365" s="46">
        <v>3484.81</v>
      </c>
      <c r="C365" s="46">
        <v>1904.7375209009001</v>
      </c>
      <c r="D365" s="46">
        <f t="shared" si="5"/>
        <v>1580.0724790990998</v>
      </c>
      <c r="E365" s="51">
        <v>45261</v>
      </c>
      <c r="F365" s="49" t="s">
        <v>80</v>
      </c>
      <c r="G365" s="49" t="s">
        <v>81</v>
      </c>
      <c r="H365" s="49" t="s">
        <v>884</v>
      </c>
      <c r="I365" s="49" t="s">
        <v>205</v>
      </c>
      <c r="J365" s="49">
        <v>135500</v>
      </c>
      <c r="K365" s="49" t="s">
        <v>109</v>
      </c>
      <c r="L365" s="49">
        <v>21744845</v>
      </c>
      <c r="M365" s="49" t="s">
        <v>914</v>
      </c>
      <c r="N365" s="51">
        <v>28307</v>
      </c>
      <c r="O365" s="51">
        <v>28307</v>
      </c>
      <c r="P365" s="49" t="s">
        <v>909</v>
      </c>
    </row>
    <row r="366" spans="1:16">
      <c r="A366" s="46">
        <v>1</v>
      </c>
      <c r="B366" s="46">
        <v>331.66</v>
      </c>
      <c r="C366" s="46">
        <v>212.46765774080001</v>
      </c>
      <c r="D366" s="46">
        <f t="shared" si="5"/>
        <v>119.19234225920002</v>
      </c>
      <c r="E366" s="51">
        <v>45261</v>
      </c>
      <c r="F366" s="49" t="s">
        <v>80</v>
      </c>
      <c r="G366" s="49" t="s">
        <v>81</v>
      </c>
      <c r="H366" s="49" t="s">
        <v>884</v>
      </c>
      <c r="I366" s="49" t="s">
        <v>205</v>
      </c>
      <c r="J366" s="49">
        <v>135500</v>
      </c>
      <c r="K366" s="49" t="s">
        <v>109</v>
      </c>
      <c r="L366" s="49">
        <v>21744738</v>
      </c>
      <c r="M366" s="49" t="s">
        <v>914</v>
      </c>
      <c r="N366" s="51">
        <v>25385</v>
      </c>
      <c r="O366" s="51">
        <v>25385</v>
      </c>
      <c r="P366" s="49" t="s">
        <v>909</v>
      </c>
    </row>
    <row r="367" spans="1:16">
      <c r="A367" s="46">
        <v>1</v>
      </c>
      <c r="B367" s="46">
        <v>40.14</v>
      </c>
      <c r="C367" s="46">
        <v>25.244999726400003</v>
      </c>
      <c r="D367" s="46">
        <f t="shared" si="5"/>
        <v>14.895000273599997</v>
      </c>
      <c r="E367" s="51">
        <v>45261</v>
      </c>
      <c r="F367" s="49" t="s">
        <v>80</v>
      </c>
      <c r="G367" s="49" t="s">
        <v>81</v>
      </c>
      <c r="H367" s="49" t="s">
        <v>884</v>
      </c>
      <c r="I367" s="49" t="s">
        <v>205</v>
      </c>
      <c r="J367" s="49">
        <v>135500</v>
      </c>
      <c r="K367" s="49" t="s">
        <v>109</v>
      </c>
      <c r="L367" s="49">
        <v>21744766</v>
      </c>
      <c r="M367" s="49" t="s">
        <v>914</v>
      </c>
      <c r="N367" s="51">
        <v>25750</v>
      </c>
      <c r="O367" s="51">
        <v>25750</v>
      </c>
      <c r="P367" s="49" t="s">
        <v>909</v>
      </c>
    </row>
    <row r="368" spans="1:16">
      <c r="A368" s="46">
        <v>22</v>
      </c>
      <c r="B368" s="46">
        <v>5153.6900000000005</v>
      </c>
      <c r="C368" s="46">
        <v>3301.5511156672001</v>
      </c>
      <c r="D368" s="46">
        <f t="shared" si="5"/>
        <v>1852.1388843328004</v>
      </c>
      <c r="E368" s="51">
        <v>45261</v>
      </c>
      <c r="F368" s="49" t="s">
        <v>80</v>
      </c>
      <c r="G368" s="49" t="s">
        <v>81</v>
      </c>
      <c r="H368" s="49" t="s">
        <v>884</v>
      </c>
      <c r="I368" s="49" t="s">
        <v>205</v>
      </c>
      <c r="J368" s="49">
        <v>135500</v>
      </c>
      <c r="K368" s="49" t="s">
        <v>109</v>
      </c>
      <c r="L368" s="49">
        <v>21744689</v>
      </c>
      <c r="M368" s="49" t="s">
        <v>914</v>
      </c>
      <c r="N368" s="51">
        <v>25385</v>
      </c>
      <c r="O368" s="51">
        <v>25385</v>
      </c>
      <c r="P368" s="49" t="s">
        <v>909</v>
      </c>
    </row>
    <row r="369" spans="1:16">
      <c r="A369" s="46">
        <v>4</v>
      </c>
      <c r="B369" s="46">
        <v>4978.28</v>
      </c>
      <c r="C369" s="46">
        <v>2721.0426696292002</v>
      </c>
      <c r="D369" s="46">
        <f t="shared" si="5"/>
        <v>2257.2373303707996</v>
      </c>
      <c r="E369" s="51">
        <v>45261</v>
      </c>
      <c r="F369" s="49" t="s">
        <v>80</v>
      </c>
      <c r="G369" s="49" t="s">
        <v>81</v>
      </c>
      <c r="H369" s="49" t="s">
        <v>884</v>
      </c>
      <c r="I369" s="49" t="s">
        <v>205</v>
      </c>
      <c r="J369" s="49">
        <v>135500</v>
      </c>
      <c r="K369" s="49" t="s">
        <v>109</v>
      </c>
      <c r="L369" s="49">
        <v>21744838</v>
      </c>
      <c r="M369" s="49" t="s">
        <v>914</v>
      </c>
      <c r="N369" s="51">
        <v>28307</v>
      </c>
      <c r="O369" s="51">
        <v>28307</v>
      </c>
      <c r="P369" s="49" t="s">
        <v>909</v>
      </c>
    </row>
    <row r="370" spans="1:16">
      <c r="A370" s="46">
        <v>3</v>
      </c>
      <c r="B370" s="46">
        <v>583.22</v>
      </c>
      <c r="C370" s="46">
        <v>373.62174319360003</v>
      </c>
      <c r="D370" s="46">
        <f t="shared" si="5"/>
        <v>209.5982568064</v>
      </c>
      <c r="E370" s="51">
        <v>45261</v>
      </c>
      <c r="F370" s="49" t="s">
        <v>80</v>
      </c>
      <c r="G370" s="49" t="s">
        <v>81</v>
      </c>
      <c r="H370" s="49" t="s">
        <v>884</v>
      </c>
      <c r="I370" s="49" t="s">
        <v>205</v>
      </c>
      <c r="J370" s="49">
        <v>135500</v>
      </c>
      <c r="K370" s="49" t="s">
        <v>109</v>
      </c>
      <c r="L370" s="49">
        <v>21744677</v>
      </c>
      <c r="M370" s="49" t="s">
        <v>914</v>
      </c>
      <c r="N370" s="51">
        <v>25385</v>
      </c>
      <c r="O370" s="51">
        <v>25385</v>
      </c>
      <c r="P370" s="49" t="s">
        <v>909</v>
      </c>
    </row>
    <row r="371" spans="1:16">
      <c r="A371" s="46">
        <v>0</v>
      </c>
      <c r="B371" s="46">
        <v>173.23</v>
      </c>
      <c r="C371" s="46">
        <v>64.141149730899997</v>
      </c>
      <c r="D371" s="46">
        <f t="shared" si="5"/>
        <v>109.08885026909999</v>
      </c>
      <c r="E371" s="51">
        <v>45261</v>
      </c>
      <c r="F371" s="49" t="s">
        <v>80</v>
      </c>
      <c r="G371" s="49" t="s">
        <v>81</v>
      </c>
      <c r="H371" s="49" t="s">
        <v>884</v>
      </c>
      <c r="I371" s="49" t="s">
        <v>205</v>
      </c>
      <c r="J371" s="49">
        <v>135500</v>
      </c>
      <c r="K371" s="49" t="s">
        <v>109</v>
      </c>
      <c r="L371" s="49">
        <v>21744930</v>
      </c>
      <c r="M371" s="49" t="s">
        <v>914</v>
      </c>
      <c r="N371" s="51">
        <v>33786</v>
      </c>
      <c r="O371" s="51">
        <v>33786</v>
      </c>
      <c r="P371" s="49" t="s">
        <v>909</v>
      </c>
    </row>
    <row r="372" spans="1:16">
      <c r="A372" s="46">
        <v>0</v>
      </c>
      <c r="B372" s="46">
        <v>173.23</v>
      </c>
      <c r="C372" s="46">
        <v>64.141149730899997</v>
      </c>
      <c r="D372" s="46">
        <f t="shared" si="5"/>
        <v>109.08885026909999</v>
      </c>
      <c r="E372" s="51">
        <v>45261</v>
      </c>
      <c r="F372" s="49" t="s">
        <v>80</v>
      </c>
      <c r="G372" s="49" t="s">
        <v>81</v>
      </c>
      <c r="H372" s="49" t="s">
        <v>884</v>
      </c>
      <c r="I372" s="49" t="s">
        <v>205</v>
      </c>
      <c r="J372" s="49">
        <v>135500</v>
      </c>
      <c r="K372" s="49" t="s">
        <v>109</v>
      </c>
      <c r="L372" s="49">
        <v>21744895</v>
      </c>
      <c r="M372" s="49" t="s">
        <v>914</v>
      </c>
      <c r="N372" s="51">
        <v>33786</v>
      </c>
      <c r="O372" s="51">
        <v>33786</v>
      </c>
      <c r="P372" s="49" t="s">
        <v>909</v>
      </c>
    </row>
    <row r="373" spans="1:16">
      <c r="A373" s="46">
        <v>0</v>
      </c>
      <c r="B373" s="46">
        <v>115.49000000000001</v>
      </c>
      <c r="C373" s="46">
        <v>42.7620007067</v>
      </c>
      <c r="D373" s="46">
        <f t="shared" si="5"/>
        <v>72.727999293300002</v>
      </c>
      <c r="E373" s="51">
        <v>45261</v>
      </c>
      <c r="F373" s="49" t="s">
        <v>80</v>
      </c>
      <c r="G373" s="49" t="s">
        <v>81</v>
      </c>
      <c r="H373" s="49" t="s">
        <v>884</v>
      </c>
      <c r="I373" s="49" t="s">
        <v>205</v>
      </c>
      <c r="J373" s="49">
        <v>135500</v>
      </c>
      <c r="K373" s="49" t="s">
        <v>109</v>
      </c>
      <c r="L373" s="49">
        <v>21744916</v>
      </c>
      <c r="M373" s="49" t="s">
        <v>914</v>
      </c>
      <c r="N373" s="51">
        <v>33786</v>
      </c>
      <c r="O373" s="51">
        <v>33786</v>
      </c>
      <c r="P373" s="49" t="s">
        <v>909</v>
      </c>
    </row>
    <row r="374" spans="1:16">
      <c r="A374" s="46">
        <v>1014</v>
      </c>
      <c r="B374" s="46">
        <v>26651.38</v>
      </c>
      <c r="C374" s="46">
        <v>1752.5131955771999</v>
      </c>
      <c r="D374" s="46">
        <f t="shared" si="5"/>
        <v>24898.8668044228</v>
      </c>
      <c r="E374" s="51">
        <v>45261</v>
      </c>
      <c r="F374" s="49" t="s">
        <v>80</v>
      </c>
      <c r="G374" s="49" t="s">
        <v>81</v>
      </c>
      <c r="H374" s="49" t="s">
        <v>884</v>
      </c>
      <c r="I374" s="49" t="s">
        <v>205</v>
      </c>
      <c r="J374" s="49">
        <v>135600</v>
      </c>
      <c r="K374" s="49" t="s">
        <v>206</v>
      </c>
      <c r="L374" s="49">
        <v>29785445</v>
      </c>
      <c r="M374" s="49" t="s">
        <v>1018</v>
      </c>
      <c r="N374" s="51">
        <v>43608</v>
      </c>
      <c r="O374" s="51">
        <v>43466</v>
      </c>
      <c r="P374" s="49" t="s">
        <v>997</v>
      </c>
    </row>
    <row r="375" spans="1:16">
      <c r="A375" s="46">
        <v>227246</v>
      </c>
      <c r="B375" s="46">
        <v>69268.05</v>
      </c>
      <c r="C375" s="46">
        <v>71359.392350961003</v>
      </c>
      <c r="D375" s="46">
        <f t="shared" si="5"/>
        <v>-2091.3423509610002</v>
      </c>
      <c r="E375" s="51">
        <v>45261</v>
      </c>
      <c r="F375" s="49" t="s">
        <v>80</v>
      </c>
      <c r="G375" s="49" t="s">
        <v>81</v>
      </c>
      <c r="H375" s="49" t="s">
        <v>884</v>
      </c>
      <c r="I375" s="49" t="s">
        <v>205</v>
      </c>
      <c r="J375" s="49">
        <v>135600</v>
      </c>
      <c r="K375" s="49" t="s">
        <v>114</v>
      </c>
      <c r="L375" s="49">
        <v>21744586</v>
      </c>
      <c r="M375" s="49" t="s">
        <v>915</v>
      </c>
      <c r="N375" s="51">
        <v>19541</v>
      </c>
      <c r="O375" s="51">
        <v>19541</v>
      </c>
      <c r="P375" s="49" t="s">
        <v>909</v>
      </c>
    </row>
    <row r="376" spans="1:16">
      <c r="A376" s="46">
        <v>750</v>
      </c>
      <c r="B376" s="46">
        <v>817.4</v>
      </c>
      <c r="C376" s="46">
        <v>758.46821463800006</v>
      </c>
      <c r="D376" s="46">
        <f t="shared" si="5"/>
        <v>58.931785361999914</v>
      </c>
      <c r="E376" s="51">
        <v>45261</v>
      </c>
      <c r="F376" s="49" t="s">
        <v>80</v>
      </c>
      <c r="G376" s="49" t="s">
        <v>81</v>
      </c>
      <c r="H376" s="49" t="s">
        <v>884</v>
      </c>
      <c r="I376" s="49" t="s">
        <v>205</v>
      </c>
      <c r="J376" s="49">
        <v>135600</v>
      </c>
      <c r="K376" s="49" t="s">
        <v>114</v>
      </c>
      <c r="L376" s="49">
        <v>21744656</v>
      </c>
      <c r="M376" s="49" t="s">
        <v>1000</v>
      </c>
      <c r="N376" s="51">
        <v>22098</v>
      </c>
      <c r="O376" s="51">
        <v>22098</v>
      </c>
      <c r="P376" s="49" t="s">
        <v>909</v>
      </c>
    </row>
    <row r="377" spans="1:16">
      <c r="A377" s="46">
        <v>43400</v>
      </c>
      <c r="B377" s="46">
        <v>7017.6100000000006</v>
      </c>
      <c r="C377" s="46">
        <v>5588.7511296232997</v>
      </c>
      <c r="D377" s="46">
        <f t="shared" si="5"/>
        <v>1428.8588703767009</v>
      </c>
      <c r="E377" s="51">
        <v>45261</v>
      </c>
      <c r="F377" s="49" t="s">
        <v>80</v>
      </c>
      <c r="G377" s="49" t="s">
        <v>81</v>
      </c>
      <c r="H377" s="49" t="s">
        <v>884</v>
      </c>
      <c r="I377" s="49" t="s">
        <v>205</v>
      </c>
      <c r="J377" s="49">
        <v>135600</v>
      </c>
      <c r="K377" s="49" t="s">
        <v>114</v>
      </c>
      <c r="L377" s="49">
        <v>21744752</v>
      </c>
      <c r="M377" s="49" t="s">
        <v>1000</v>
      </c>
      <c r="N377" s="51">
        <v>25385</v>
      </c>
      <c r="O377" s="51">
        <v>25385</v>
      </c>
      <c r="P377" s="49" t="s">
        <v>909</v>
      </c>
    </row>
    <row r="378" spans="1:16">
      <c r="A378" s="46">
        <v>81990</v>
      </c>
      <c r="B378" s="46">
        <v>8083.84</v>
      </c>
      <c r="C378" s="46">
        <v>8327.907458956799</v>
      </c>
      <c r="D378" s="46">
        <f t="shared" si="5"/>
        <v>-244.06745895679887</v>
      </c>
      <c r="E378" s="51">
        <v>45261</v>
      </c>
      <c r="F378" s="49" t="s">
        <v>80</v>
      </c>
      <c r="G378" s="49" t="s">
        <v>81</v>
      </c>
      <c r="H378" s="49" t="s">
        <v>884</v>
      </c>
      <c r="I378" s="49" t="s">
        <v>205</v>
      </c>
      <c r="J378" s="49">
        <v>135600</v>
      </c>
      <c r="K378" s="49" t="s">
        <v>122</v>
      </c>
      <c r="L378" s="49">
        <v>21744579</v>
      </c>
      <c r="M378" s="49" t="s">
        <v>916</v>
      </c>
      <c r="N378" s="51">
        <v>19541</v>
      </c>
      <c r="O378" s="51">
        <v>19541</v>
      </c>
      <c r="P378" s="49" t="s">
        <v>909</v>
      </c>
    </row>
    <row r="379" spans="1:16">
      <c r="A379" s="46">
        <v>29690</v>
      </c>
      <c r="B379" s="46">
        <v>3127.13</v>
      </c>
      <c r="C379" s="46">
        <v>2490.4135909489</v>
      </c>
      <c r="D379" s="46">
        <f t="shared" si="5"/>
        <v>636.71640905110007</v>
      </c>
      <c r="E379" s="51">
        <v>45261</v>
      </c>
      <c r="F379" s="49" t="s">
        <v>80</v>
      </c>
      <c r="G379" s="49" t="s">
        <v>81</v>
      </c>
      <c r="H379" s="49" t="s">
        <v>884</v>
      </c>
      <c r="I379" s="49" t="s">
        <v>205</v>
      </c>
      <c r="J379" s="49">
        <v>135600</v>
      </c>
      <c r="K379" s="49" t="s">
        <v>122</v>
      </c>
      <c r="L379" s="49">
        <v>21744717</v>
      </c>
      <c r="M379" s="49" t="s">
        <v>1002</v>
      </c>
      <c r="N379" s="51">
        <v>25385</v>
      </c>
      <c r="O379" s="51">
        <v>25385</v>
      </c>
      <c r="P379" s="49" t="s">
        <v>909</v>
      </c>
    </row>
    <row r="380" spans="1:16">
      <c r="A380" s="46">
        <v>402</v>
      </c>
      <c r="B380" s="46">
        <v>3123.78</v>
      </c>
      <c r="C380" s="46">
        <v>205.41021403319999</v>
      </c>
      <c r="D380" s="46">
        <f t="shared" si="5"/>
        <v>2918.3697859668</v>
      </c>
      <c r="E380" s="51">
        <v>45261</v>
      </c>
      <c r="F380" s="49" t="s">
        <v>80</v>
      </c>
      <c r="G380" s="49" t="s">
        <v>81</v>
      </c>
      <c r="H380" s="49" t="s">
        <v>884</v>
      </c>
      <c r="I380" s="49" t="s">
        <v>205</v>
      </c>
      <c r="J380" s="49">
        <v>135600</v>
      </c>
      <c r="K380" s="49" t="s">
        <v>122</v>
      </c>
      <c r="L380" s="49">
        <v>29785358</v>
      </c>
      <c r="M380" s="49" t="s">
        <v>905</v>
      </c>
      <c r="N380" s="51">
        <v>43608</v>
      </c>
      <c r="O380" s="51">
        <v>43466</v>
      </c>
      <c r="P380" s="49" t="s">
        <v>997</v>
      </c>
    </row>
    <row r="381" spans="1:16">
      <c r="A381" s="46">
        <v>3</v>
      </c>
      <c r="B381" s="46">
        <v>10809.550000000001</v>
      </c>
      <c r="C381" s="46">
        <v>2477.6800879369998</v>
      </c>
      <c r="D381" s="46">
        <f t="shared" si="5"/>
        <v>8331.8699120630008</v>
      </c>
      <c r="E381" s="51">
        <v>45261</v>
      </c>
      <c r="F381" s="49" t="s">
        <v>80</v>
      </c>
      <c r="G381" s="49" t="s">
        <v>81</v>
      </c>
      <c r="H381" s="49" t="s">
        <v>884</v>
      </c>
      <c r="I381" s="49" t="s">
        <v>207</v>
      </c>
      <c r="J381" s="49">
        <v>135500</v>
      </c>
      <c r="K381" s="49" t="s">
        <v>109</v>
      </c>
      <c r="L381" s="49">
        <v>21748341</v>
      </c>
      <c r="M381" s="49" t="s">
        <v>914</v>
      </c>
      <c r="N381" s="51">
        <v>38322</v>
      </c>
      <c r="O381" s="51">
        <v>37987</v>
      </c>
      <c r="P381" s="49" t="s">
        <v>909</v>
      </c>
    </row>
    <row r="382" spans="1:16">
      <c r="A382" s="46">
        <v>247</v>
      </c>
      <c r="B382" s="46">
        <v>492.86</v>
      </c>
      <c r="C382" s="46">
        <v>140.4388995624</v>
      </c>
      <c r="D382" s="46">
        <f t="shared" si="5"/>
        <v>352.42110043759999</v>
      </c>
      <c r="E382" s="51">
        <v>45261</v>
      </c>
      <c r="F382" s="49" t="s">
        <v>80</v>
      </c>
      <c r="G382" s="49" t="s">
        <v>81</v>
      </c>
      <c r="H382" s="49" t="s">
        <v>884</v>
      </c>
      <c r="I382" s="49" t="s">
        <v>207</v>
      </c>
      <c r="J382" s="49">
        <v>135600</v>
      </c>
      <c r="K382" s="49" t="s">
        <v>208</v>
      </c>
      <c r="L382" s="49">
        <v>21748353</v>
      </c>
      <c r="M382" s="49" t="s">
        <v>1019</v>
      </c>
      <c r="N382" s="51">
        <v>38322</v>
      </c>
      <c r="O382" s="51">
        <v>37987</v>
      </c>
      <c r="P382" s="49" t="s">
        <v>909</v>
      </c>
    </row>
    <row r="383" spans="1:16">
      <c r="A383" s="46">
        <v>3</v>
      </c>
      <c r="B383" s="46">
        <v>3057.11</v>
      </c>
      <c r="C383" s="46">
        <v>290.37115572639999</v>
      </c>
      <c r="D383" s="46">
        <f t="shared" si="5"/>
        <v>2766.7388442736001</v>
      </c>
      <c r="E383" s="51">
        <v>45261</v>
      </c>
      <c r="F383" s="49" t="s">
        <v>80</v>
      </c>
      <c r="G383" s="49" t="s">
        <v>81</v>
      </c>
      <c r="H383" s="49" t="s">
        <v>884</v>
      </c>
      <c r="I383" s="49" t="s">
        <v>207</v>
      </c>
      <c r="J383" s="49">
        <v>135600</v>
      </c>
      <c r="K383" s="49" t="s">
        <v>115</v>
      </c>
      <c r="L383" s="49">
        <v>21748360</v>
      </c>
      <c r="M383" s="49" t="s">
        <v>906</v>
      </c>
      <c r="N383" s="51">
        <v>42816</v>
      </c>
      <c r="O383" s="51">
        <v>42736</v>
      </c>
      <c r="P383" s="49" t="s">
        <v>909</v>
      </c>
    </row>
    <row r="384" spans="1:16">
      <c r="A384" s="46">
        <v>6</v>
      </c>
      <c r="B384" s="46">
        <v>64706.04</v>
      </c>
      <c r="C384" s="46">
        <v>1418.2903966392</v>
      </c>
      <c r="D384" s="46">
        <f t="shared" si="5"/>
        <v>63287.749603360804</v>
      </c>
      <c r="E384" s="51">
        <v>45261</v>
      </c>
      <c r="F384" s="49" t="s">
        <v>80</v>
      </c>
      <c r="G384" s="49" t="s">
        <v>81</v>
      </c>
      <c r="H384" s="49" t="s">
        <v>884</v>
      </c>
      <c r="I384" s="49" t="s">
        <v>207</v>
      </c>
      <c r="J384" s="49">
        <v>135600</v>
      </c>
      <c r="K384" s="49" t="s">
        <v>133</v>
      </c>
      <c r="L384" s="49">
        <v>35768771</v>
      </c>
      <c r="M384" s="49" t="s">
        <v>1020</v>
      </c>
      <c r="N384" s="51">
        <v>44603</v>
      </c>
      <c r="O384" s="51">
        <v>44562</v>
      </c>
      <c r="P384" s="49" t="s">
        <v>1021</v>
      </c>
    </row>
    <row r="385" spans="1:16">
      <c r="A385" s="46">
        <v>1</v>
      </c>
      <c r="B385" s="46">
        <v>2410.83</v>
      </c>
      <c r="C385" s="46">
        <v>-14.617055156399999</v>
      </c>
      <c r="D385" s="46">
        <f t="shared" si="5"/>
        <v>2425.4470551564</v>
      </c>
      <c r="E385" s="51">
        <v>45261</v>
      </c>
      <c r="F385" s="49" t="s">
        <v>80</v>
      </c>
      <c r="G385" s="49" t="s">
        <v>81</v>
      </c>
      <c r="H385" s="49" t="s">
        <v>884</v>
      </c>
      <c r="I385" s="49" t="s">
        <v>209</v>
      </c>
      <c r="J385" s="49">
        <v>135002</v>
      </c>
      <c r="K385" s="49" t="s">
        <v>159</v>
      </c>
      <c r="L385" s="49">
        <v>21742265</v>
      </c>
      <c r="M385" s="49" t="s">
        <v>1022</v>
      </c>
      <c r="N385" s="51">
        <v>40885</v>
      </c>
      <c r="O385" s="51">
        <v>40909</v>
      </c>
      <c r="P385" s="49" t="s">
        <v>909</v>
      </c>
    </row>
    <row r="386" spans="1:16">
      <c r="A386" s="46">
        <v>1</v>
      </c>
      <c r="B386" s="46">
        <v>5419.76</v>
      </c>
      <c r="C386" s="46">
        <v>-32.860438460799998</v>
      </c>
      <c r="D386" s="46">
        <f t="shared" si="5"/>
        <v>5452.6204384608</v>
      </c>
      <c r="E386" s="51">
        <v>45261</v>
      </c>
      <c r="F386" s="49" t="s">
        <v>80</v>
      </c>
      <c r="G386" s="49" t="s">
        <v>81</v>
      </c>
      <c r="H386" s="49" t="s">
        <v>884</v>
      </c>
      <c r="I386" s="49" t="s">
        <v>209</v>
      </c>
      <c r="J386" s="49">
        <v>135002</v>
      </c>
      <c r="K386" s="49" t="s">
        <v>159</v>
      </c>
      <c r="L386" s="49">
        <v>21742166</v>
      </c>
      <c r="M386" s="49" t="s">
        <v>1023</v>
      </c>
      <c r="N386" s="51">
        <v>40885</v>
      </c>
      <c r="O386" s="51">
        <v>40909</v>
      </c>
      <c r="P386" s="49" t="s">
        <v>909</v>
      </c>
    </row>
    <row r="387" spans="1:16">
      <c r="A387" s="46">
        <v>1</v>
      </c>
      <c r="B387" s="46">
        <v>63592.19</v>
      </c>
      <c r="C387" s="46">
        <v>-385.5645353452</v>
      </c>
      <c r="D387" s="46">
        <f t="shared" ref="D387:D450" si="6">+B387-C387</f>
        <v>63977.754535345201</v>
      </c>
      <c r="E387" s="51">
        <v>45261</v>
      </c>
      <c r="F387" s="49" t="s">
        <v>80</v>
      </c>
      <c r="G387" s="49" t="s">
        <v>81</v>
      </c>
      <c r="H387" s="49" t="s">
        <v>884</v>
      </c>
      <c r="I387" s="49" t="s">
        <v>209</v>
      </c>
      <c r="J387" s="49">
        <v>135002</v>
      </c>
      <c r="K387" s="49" t="s">
        <v>159</v>
      </c>
      <c r="L387" s="49">
        <v>21742131</v>
      </c>
      <c r="M387" s="49" t="s">
        <v>1024</v>
      </c>
      <c r="N387" s="51">
        <v>40885</v>
      </c>
      <c r="O387" s="51">
        <v>40909</v>
      </c>
      <c r="P387" s="49" t="s">
        <v>909</v>
      </c>
    </row>
    <row r="388" spans="1:16">
      <c r="A388" s="46">
        <v>1</v>
      </c>
      <c r="B388" s="46">
        <v>5980.42</v>
      </c>
      <c r="C388" s="46">
        <v>-36.2597648936</v>
      </c>
      <c r="D388" s="46">
        <f t="shared" si="6"/>
        <v>6016.6797648935999</v>
      </c>
      <c r="E388" s="51">
        <v>45261</v>
      </c>
      <c r="F388" s="49" t="s">
        <v>80</v>
      </c>
      <c r="G388" s="49" t="s">
        <v>81</v>
      </c>
      <c r="H388" s="49" t="s">
        <v>884</v>
      </c>
      <c r="I388" s="49" t="s">
        <v>209</v>
      </c>
      <c r="J388" s="49">
        <v>135002</v>
      </c>
      <c r="K388" s="49" t="s">
        <v>159</v>
      </c>
      <c r="L388" s="49">
        <v>21742272</v>
      </c>
      <c r="M388" s="49" t="s">
        <v>1025</v>
      </c>
      <c r="N388" s="51">
        <v>40885</v>
      </c>
      <c r="O388" s="51">
        <v>40909</v>
      </c>
      <c r="P388" s="49" t="s">
        <v>909</v>
      </c>
    </row>
    <row r="389" spans="1:16">
      <c r="A389" s="46">
        <v>1</v>
      </c>
      <c r="B389" s="46">
        <v>95340.62</v>
      </c>
      <c r="C389" s="46">
        <v>-578.0578063096001</v>
      </c>
      <c r="D389" s="46">
        <f t="shared" si="6"/>
        <v>95918.677806309599</v>
      </c>
      <c r="E389" s="51">
        <v>45261</v>
      </c>
      <c r="F389" s="49" t="s">
        <v>80</v>
      </c>
      <c r="G389" s="49" t="s">
        <v>81</v>
      </c>
      <c r="H389" s="49" t="s">
        <v>884</v>
      </c>
      <c r="I389" s="49" t="s">
        <v>209</v>
      </c>
      <c r="J389" s="49">
        <v>135002</v>
      </c>
      <c r="K389" s="49" t="s">
        <v>159</v>
      </c>
      <c r="L389" s="49">
        <v>21742082</v>
      </c>
      <c r="M389" s="49" t="s">
        <v>1026</v>
      </c>
      <c r="N389" s="51">
        <v>40885</v>
      </c>
      <c r="O389" s="51">
        <v>40909</v>
      </c>
      <c r="P389" s="49" t="s">
        <v>909</v>
      </c>
    </row>
    <row r="390" spans="1:16">
      <c r="A390" s="46">
        <v>1</v>
      </c>
      <c r="B390" s="46">
        <v>18897.2</v>
      </c>
      <c r="C390" s="46">
        <v>1443.822802632</v>
      </c>
      <c r="D390" s="46">
        <f t="shared" si="6"/>
        <v>17453.377197368001</v>
      </c>
      <c r="E390" s="51">
        <v>45261</v>
      </c>
      <c r="F390" s="49" t="s">
        <v>80</v>
      </c>
      <c r="G390" s="49" t="s">
        <v>81</v>
      </c>
      <c r="H390" s="49" t="s">
        <v>884</v>
      </c>
      <c r="I390" s="49" t="s">
        <v>209</v>
      </c>
      <c r="J390" s="49">
        <v>135500</v>
      </c>
      <c r="K390" s="49" t="s">
        <v>103</v>
      </c>
      <c r="L390" s="49">
        <v>21752138</v>
      </c>
      <c r="M390" s="49" t="s">
        <v>894</v>
      </c>
      <c r="N390" s="51">
        <v>42744</v>
      </c>
      <c r="O390" s="51">
        <v>42736</v>
      </c>
      <c r="P390" s="49" t="s">
        <v>909</v>
      </c>
    </row>
    <row r="391" spans="1:16">
      <c r="A391" s="46">
        <v>3</v>
      </c>
      <c r="B391" s="46">
        <v>160880.91</v>
      </c>
      <c r="C391" s="46">
        <v>23638.375290309898</v>
      </c>
      <c r="D391" s="46">
        <f t="shared" si="6"/>
        <v>137242.53470969011</v>
      </c>
      <c r="E391" s="51">
        <v>45261</v>
      </c>
      <c r="F391" s="49" t="s">
        <v>80</v>
      </c>
      <c r="G391" s="49" t="s">
        <v>81</v>
      </c>
      <c r="H391" s="49" t="s">
        <v>884</v>
      </c>
      <c r="I391" s="49" t="s">
        <v>209</v>
      </c>
      <c r="J391" s="49">
        <v>135500</v>
      </c>
      <c r="K391" s="49" t="s">
        <v>131</v>
      </c>
      <c r="L391" s="49">
        <v>21742124</v>
      </c>
      <c r="M391" s="49" t="s">
        <v>1027</v>
      </c>
      <c r="N391" s="51">
        <v>40885</v>
      </c>
      <c r="O391" s="51">
        <v>40909</v>
      </c>
      <c r="P391" s="49" t="s">
        <v>909</v>
      </c>
    </row>
    <row r="392" spans="1:16">
      <c r="A392" s="46">
        <v>3</v>
      </c>
      <c r="B392" s="46">
        <v>243703.54</v>
      </c>
      <c r="C392" s="46">
        <v>35807.578028350603</v>
      </c>
      <c r="D392" s="46">
        <f t="shared" si="6"/>
        <v>207895.96197164941</v>
      </c>
      <c r="E392" s="51">
        <v>45261</v>
      </c>
      <c r="F392" s="49" t="s">
        <v>80</v>
      </c>
      <c r="G392" s="49" t="s">
        <v>81</v>
      </c>
      <c r="H392" s="49" t="s">
        <v>884</v>
      </c>
      <c r="I392" s="49" t="s">
        <v>209</v>
      </c>
      <c r="J392" s="49">
        <v>135500</v>
      </c>
      <c r="K392" s="49" t="s">
        <v>131</v>
      </c>
      <c r="L392" s="49">
        <v>21748417</v>
      </c>
      <c r="M392" s="49" t="s">
        <v>1028</v>
      </c>
      <c r="N392" s="51">
        <v>40885</v>
      </c>
      <c r="O392" s="51">
        <v>40909</v>
      </c>
      <c r="P392" s="49" t="s">
        <v>909</v>
      </c>
    </row>
    <row r="393" spans="1:16">
      <c r="A393" s="46">
        <v>2</v>
      </c>
      <c r="B393" s="46">
        <v>162874.51999999999</v>
      </c>
      <c r="C393" s="46">
        <v>23931.298181922801</v>
      </c>
      <c r="D393" s="46">
        <f t="shared" si="6"/>
        <v>138943.2218180772</v>
      </c>
      <c r="E393" s="51">
        <v>45261</v>
      </c>
      <c r="F393" s="49" t="s">
        <v>80</v>
      </c>
      <c r="G393" s="49" t="s">
        <v>81</v>
      </c>
      <c r="H393" s="49" t="s">
        <v>884</v>
      </c>
      <c r="I393" s="49" t="s">
        <v>209</v>
      </c>
      <c r="J393" s="49">
        <v>135500</v>
      </c>
      <c r="K393" s="49" t="s">
        <v>131</v>
      </c>
      <c r="L393" s="49">
        <v>21742208</v>
      </c>
      <c r="M393" s="49" t="s">
        <v>1029</v>
      </c>
      <c r="N393" s="51">
        <v>40885</v>
      </c>
      <c r="O393" s="51">
        <v>40909</v>
      </c>
      <c r="P393" s="49" t="s">
        <v>909</v>
      </c>
    </row>
    <row r="394" spans="1:16">
      <c r="A394" s="46">
        <v>31</v>
      </c>
      <c r="B394" s="46">
        <v>470445.39</v>
      </c>
      <c r="C394" s="46">
        <v>35943.9378042834</v>
      </c>
      <c r="D394" s="46">
        <f t="shared" si="6"/>
        <v>434501.45219571661</v>
      </c>
      <c r="E394" s="51">
        <v>45261</v>
      </c>
      <c r="F394" s="49" t="s">
        <v>80</v>
      </c>
      <c r="G394" s="49" t="s">
        <v>81</v>
      </c>
      <c r="H394" s="49" t="s">
        <v>884</v>
      </c>
      <c r="I394" s="49" t="s">
        <v>209</v>
      </c>
      <c r="J394" s="49">
        <v>135500</v>
      </c>
      <c r="K394" s="49" t="s">
        <v>131</v>
      </c>
      <c r="L394" s="49">
        <v>21752173</v>
      </c>
      <c r="M394" s="49" t="s">
        <v>1030</v>
      </c>
      <c r="N394" s="51">
        <v>42744</v>
      </c>
      <c r="O394" s="51">
        <v>42767</v>
      </c>
      <c r="P394" s="49" t="s">
        <v>909</v>
      </c>
    </row>
    <row r="395" spans="1:16">
      <c r="A395" s="46">
        <v>1</v>
      </c>
      <c r="B395" s="46">
        <v>64959.880000000005</v>
      </c>
      <c r="C395" s="46">
        <v>9544.612982693201</v>
      </c>
      <c r="D395" s="46">
        <f t="shared" si="6"/>
        <v>55415.267017306804</v>
      </c>
      <c r="E395" s="51">
        <v>45261</v>
      </c>
      <c r="F395" s="49" t="s">
        <v>80</v>
      </c>
      <c r="G395" s="49" t="s">
        <v>81</v>
      </c>
      <c r="H395" s="49" t="s">
        <v>884</v>
      </c>
      <c r="I395" s="49" t="s">
        <v>209</v>
      </c>
      <c r="J395" s="49">
        <v>135500</v>
      </c>
      <c r="K395" s="49" t="s">
        <v>131</v>
      </c>
      <c r="L395" s="49">
        <v>21742159</v>
      </c>
      <c r="M395" s="49" t="s">
        <v>1031</v>
      </c>
      <c r="N395" s="51">
        <v>40885</v>
      </c>
      <c r="O395" s="51">
        <v>40909</v>
      </c>
      <c r="P395" s="49" t="s">
        <v>909</v>
      </c>
    </row>
    <row r="396" spans="1:16">
      <c r="A396" s="46">
        <v>2</v>
      </c>
      <c r="B396" s="46">
        <v>104987.64</v>
      </c>
      <c r="C396" s="46">
        <v>15425.9273841996</v>
      </c>
      <c r="D396" s="46">
        <f t="shared" si="6"/>
        <v>89561.712615800396</v>
      </c>
      <c r="E396" s="51">
        <v>45261</v>
      </c>
      <c r="F396" s="49" t="s">
        <v>80</v>
      </c>
      <c r="G396" s="49" t="s">
        <v>81</v>
      </c>
      <c r="H396" s="49" t="s">
        <v>884</v>
      </c>
      <c r="I396" s="49" t="s">
        <v>209</v>
      </c>
      <c r="J396" s="49">
        <v>135500</v>
      </c>
      <c r="K396" s="49" t="s">
        <v>131</v>
      </c>
      <c r="L396" s="49">
        <v>21742089</v>
      </c>
      <c r="M396" s="49" t="s">
        <v>1032</v>
      </c>
      <c r="N396" s="51">
        <v>40885</v>
      </c>
      <c r="O396" s="51">
        <v>40909</v>
      </c>
      <c r="P396" s="49" t="s">
        <v>909</v>
      </c>
    </row>
    <row r="397" spans="1:16">
      <c r="A397" s="46">
        <v>2</v>
      </c>
      <c r="B397" s="46">
        <v>43144.090000000004</v>
      </c>
      <c r="C397" s="46">
        <v>6339.1995419401001</v>
      </c>
      <c r="D397" s="46">
        <f t="shared" si="6"/>
        <v>36804.890458059905</v>
      </c>
      <c r="E397" s="51">
        <v>45261</v>
      </c>
      <c r="F397" s="49" t="s">
        <v>80</v>
      </c>
      <c r="G397" s="49" t="s">
        <v>81</v>
      </c>
      <c r="H397" s="49" t="s">
        <v>884</v>
      </c>
      <c r="I397" s="49" t="s">
        <v>209</v>
      </c>
      <c r="J397" s="49">
        <v>135500</v>
      </c>
      <c r="K397" s="49" t="s">
        <v>131</v>
      </c>
      <c r="L397" s="49">
        <v>21742229</v>
      </c>
      <c r="M397" s="49" t="s">
        <v>1033</v>
      </c>
      <c r="N397" s="51">
        <v>40885</v>
      </c>
      <c r="O397" s="51">
        <v>40909</v>
      </c>
      <c r="P397" s="49" t="s">
        <v>909</v>
      </c>
    </row>
    <row r="398" spans="1:16">
      <c r="A398" s="46">
        <v>2</v>
      </c>
      <c r="B398" s="46">
        <v>130875.71</v>
      </c>
      <c r="C398" s="46">
        <v>19229.684549681901</v>
      </c>
      <c r="D398" s="46">
        <f t="shared" si="6"/>
        <v>111646.02545031811</v>
      </c>
      <c r="E398" s="51">
        <v>45261</v>
      </c>
      <c r="F398" s="49" t="s">
        <v>80</v>
      </c>
      <c r="G398" s="49" t="s">
        <v>81</v>
      </c>
      <c r="H398" s="49" t="s">
        <v>884</v>
      </c>
      <c r="I398" s="49" t="s">
        <v>209</v>
      </c>
      <c r="J398" s="49">
        <v>135500</v>
      </c>
      <c r="K398" s="49" t="s">
        <v>131</v>
      </c>
      <c r="L398" s="49">
        <v>21742236</v>
      </c>
      <c r="M398" s="49" t="s">
        <v>1034</v>
      </c>
      <c r="N398" s="51">
        <v>40885</v>
      </c>
      <c r="O398" s="51">
        <v>40909</v>
      </c>
      <c r="P398" s="49" t="s">
        <v>909</v>
      </c>
    </row>
    <row r="399" spans="1:16">
      <c r="A399" s="46">
        <v>2</v>
      </c>
      <c r="B399" s="46">
        <v>10750.32</v>
      </c>
      <c r="C399" s="46">
        <v>821.36809429920004</v>
      </c>
      <c r="D399" s="46">
        <f t="shared" si="6"/>
        <v>9928.9519057008001</v>
      </c>
      <c r="E399" s="51">
        <v>45261</v>
      </c>
      <c r="F399" s="49" t="s">
        <v>80</v>
      </c>
      <c r="G399" s="49" t="s">
        <v>81</v>
      </c>
      <c r="H399" s="49" t="s">
        <v>884</v>
      </c>
      <c r="I399" s="49" t="s">
        <v>209</v>
      </c>
      <c r="J399" s="49">
        <v>135500</v>
      </c>
      <c r="K399" s="49" t="s">
        <v>131</v>
      </c>
      <c r="L399" s="49">
        <v>21742279</v>
      </c>
      <c r="M399" s="49" t="s">
        <v>1035</v>
      </c>
      <c r="N399" s="51">
        <v>42744</v>
      </c>
      <c r="O399" s="51">
        <v>42767</v>
      </c>
      <c r="P399" s="49" t="s">
        <v>909</v>
      </c>
    </row>
    <row r="400" spans="1:16">
      <c r="A400" s="46">
        <v>1</v>
      </c>
      <c r="B400" s="46">
        <v>340904.83</v>
      </c>
      <c r="C400" s="46">
        <v>50089.450077198708</v>
      </c>
      <c r="D400" s="46">
        <f t="shared" si="6"/>
        <v>290815.37992280128</v>
      </c>
      <c r="E400" s="51">
        <v>45261</v>
      </c>
      <c r="F400" s="49" t="s">
        <v>80</v>
      </c>
      <c r="G400" s="49" t="s">
        <v>81</v>
      </c>
      <c r="H400" s="49" t="s">
        <v>884</v>
      </c>
      <c r="I400" s="49" t="s">
        <v>209</v>
      </c>
      <c r="J400" s="49">
        <v>135500</v>
      </c>
      <c r="K400" s="49" t="s">
        <v>131</v>
      </c>
      <c r="L400" s="49">
        <v>21742110</v>
      </c>
      <c r="M400" s="49" t="s">
        <v>1036</v>
      </c>
      <c r="N400" s="51">
        <v>40885</v>
      </c>
      <c r="O400" s="51">
        <v>40909</v>
      </c>
      <c r="P400" s="49" t="s">
        <v>909</v>
      </c>
    </row>
    <row r="401" spans="1:16">
      <c r="A401" s="46">
        <v>1</v>
      </c>
      <c r="B401" s="46">
        <v>12185.99</v>
      </c>
      <c r="C401" s="46">
        <v>931.05911111940009</v>
      </c>
      <c r="D401" s="46">
        <f t="shared" si="6"/>
        <v>11254.930888880599</v>
      </c>
      <c r="E401" s="51">
        <v>45261</v>
      </c>
      <c r="F401" s="49" t="s">
        <v>80</v>
      </c>
      <c r="G401" s="49" t="s">
        <v>81</v>
      </c>
      <c r="H401" s="49" t="s">
        <v>884</v>
      </c>
      <c r="I401" s="49" t="s">
        <v>209</v>
      </c>
      <c r="J401" s="49">
        <v>135500</v>
      </c>
      <c r="K401" s="49" t="s">
        <v>131</v>
      </c>
      <c r="L401" s="49">
        <v>21752152</v>
      </c>
      <c r="M401" s="49" t="s">
        <v>1037</v>
      </c>
      <c r="N401" s="51">
        <v>42744</v>
      </c>
      <c r="O401" s="51">
        <v>42767</v>
      </c>
      <c r="P401" s="49" t="s">
        <v>909</v>
      </c>
    </row>
    <row r="402" spans="1:16">
      <c r="A402" s="46">
        <v>2</v>
      </c>
      <c r="B402" s="46">
        <v>98240.86</v>
      </c>
      <c r="C402" s="46">
        <v>14434.616994165401</v>
      </c>
      <c r="D402" s="46">
        <f t="shared" si="6"/>
        <v>83806.243005834607</v>
      </c>
      <c r="E402" s="51">
        <v>45261</v>
      </c>
      <c r="F402" s="49" t="s">
        <v>80</v>
      </c>
      <c r="G402" s="49" t="s">
        <v>81</v>
      </c>
      <c r="H402" s="49" t="s">
        <v>884</v>
      </c>
      <c r="I402" s="49" t="s">
        <v>209</v>
      </c>
      <c r="J402" s="49">
        <v>135500</v>
      </c>
      <c r="K402" s="49" t="s">
        <v>131</v>
      </c>
      <c r="L402" s="49">
        <v>21742187</v>
      </c>
      <c r="M402" s="49" t="s">
        <v>1038</v>
      </c>
      <c r="N402" s="51">
        <v>40885</v>
      </c>
      <c r="O402" s="51">
        <v>40909</v>
      </c>
      <c r="P402" s="49" t="s">
        <v>909</v>
      </c>
    </row>
    <row r="403" spans="1:16">
      <c r="A403" s="46">
        <v>12</v>
      </c>
      <c r="B403" s="46">
        <v>19709.84</v>
      </c>
      <c r="C403" s="46">
        <v>2895.9843329576001</v>
      </c>
      <c r="D403" s="46">
        <f t="shared" si="6"/>
        <v>16813.8556670424</v>
      </c>
      <c r="E403" s="51">
        <v>45261</v>
      </c>
      <c r="F403" s="49" t="s">
        <v>80</v>
      </c>
      <c r="G403" s="49" t="s">
        <v>81</v>
      </c>
      <c r="H403" s="49" t="s">
        <v>884</v>
      </c>
      <c r="I403" s="49" t="s">
        <v>209</v>
      </c>
      <c r="J403" s="49">
        <v>135500</v>
      </c>
      <c r="K403" s="49" t="s">
        <v>109</v>
      </c>
      <c r="L403" s="49">
        <v>21748431</v>
      </c>
      <c r="M403" s="49" t="s">
        <v>1039</v>
      </c>
      <c r="N403" s="51">
        <v>40885</v>
      </c>
      <c r="O403" s="51">
        <v>40909</v>
      </c>
      <c r="P403" s="49" t="s">
        <v>909</v>
      </c>
    </row>
    <row r="404" spans="1:16">
      <c r="A404" s="46">
        <v>4</v>
      </c>
      <c r="B404" s="46">
        <v>17962.600000000002</v>
      </c>
      <c r="C404" s="46">
        <v>1372.4155681560001</v>
      </c>
      <c r="D404" s="46">
        <f t="shared" si="6"/>
        <v>16590.184431844002</v>
      </c>
      <c r="E404" s="51">
        <v>45261</v>
      </c>
      <c r="F404" s="49" t="s">
        <v>80</v>
      </c>
      <c r="G404" s="49" t="s">
        <v>81</v>
      </c>
      <c r="H404" s="49" t="s">
        <v>884</v>
      </c>
      <c r="I404" s="49" t="s">
        <v>209</v>
      </c>
      <c r="J404" s="49">
        <v>135500</v>
      </c>
      <c r="K404" s="49" t="s">
        <v>218</v>
      </c>
      <c r="L404" s="49">
        <v>21752180</v>
      </c>
      <c r="M404" s="49" t="s">
        <v>1040</v>
      </c>
      <c r="N404" s="51">
        <v>42744</v>
      </c>
      <c r="O404" s="51">
        <v>42767</v>
      </c>
      <c r="P404" s="49" t="s">
        <v>909</v>
      </c>
    </row>
    <row r="405" spans="1:16">
      <c r="A405" s="46">
        <v>1</v>
      </c>
      <c r="B405" s="46">
        <v>199448.21</v>
      </c>
      <c r="C405" s="46">
        <v>15238.653003732599</v>
      </c>
      <c r="D405" s="46">
        <f t="shared" si="6"/>
        <v>184209.55699626741</v>
      </c>
      <c r="E405" s="51">
        <v>45261</v>
      </c>
      <c r="F405" s="49" t="s">
        <v>80</v>
      </c>
      <c r="G405" s="49" t="s">
        <v>81</v>
      </c>
      <c r="H405" s="49" t="s">
        <v>884</v>
      </c>
      <c r="I405" s="49" t="s">
        <v>209</v>
      </c>
      <c r="J405" s="49">
        <v>135500</v>
      </c>
      <c r="K405" s="49" t="s">
        <v>219</v>
      </c>
      <c r="L405" s="49">
        <v>21752159</v>
      </c>
      <c r="M405" s="49" t="s">
        <v>1041</v>
      </c>
      <c r="N405" s="51">
        <v>42744</v>
      </c>
      <c r="O405" s="51">
        <v>42767</v>
      </c>
      <c r="P405" s="49" t="s">
        <v>909</v>
      </c>
    </row>
    <row r="406" spans="1:16">
      <c r="A406" s="46">
        <v>1</v>
      </c>
      <c r="B406" s="46">
        <v>10859.19</v>
      </c>
      <c r="C406" s="46">
        <v>829.68620431140005</v>
      </c>
      <c r="D406" s="46">
        <f t="shared" si="6"/>
        <v>10029.503795688601</v>
      </c>
      <c r="E406" s="51">
        <v>45261</v>
      </c>
      <c r="F406" s="49" t="s">
        <v>80</v>
      </c>
      <c r="G406" s="49" t="s">
        <v>81</v>
      </c>
      <c r="H406" s="49" t="s">
        <v>884</v>
      </c>
      <c r="I406" s="49" t="s">
        <v>209</v>
      </c>
      <c r="J406" s="49">
        <v>135500</v>
      </c>
      <c r="K406" s="49" t="s">
        <v>219</v>
      </c>
      <c r="L406" s="49">
        <v>21752117</v>
      </c>
      <c r="M406" s="49" t="s">
        <v>1042</v>
      </c>
      <c r="N406" s="51">
        <v>42744</v>
      </c>
      <c r="O406" s="51">
        <v>42767</v>
      </c>
      <c r="P406" s="49" t="s">
        <v>909</v>
      </c>
    </row>
    <row r="407" spans="1:16">
      <c r="A407" s="46">
        <v>7</v>
      </c>
      <c r="B407" s="46">
        <v>79021.740000000005</v>
      </c>
      <c r="C407" s="46">
        <v>6037.5817642643997</v>
      </c>
      <c r="D407" s="46">
        <f t="shared" si="6"/>
        <v>72984.158235735609</v>
      </c>
      <c r="E407" s="51">
        <v>45261</v>
      </c>
      <c r="F407" s="49" t="s">
        <v>80</v>
      </c>
      <c r="G407" s="49" t="s">
        <v>81</v>
      </c>
      <c r="H407" s="49" t="s">
        <v>884</v>
      </c>
      <c r="I407" s="49" t="s">
        <v>209</v>
      </c>
      <c r="J407" s="49">
        <v>135500</v>
      </c>
      <c r="K407" s="49" t="s">
        <v>219</v>
      </c>
      <c r="L407" s="49">
        <v>21742286</v>
      </c>
      <c r="M407" s="49" t="s">
        <v>1043</v>
      </c>
      <c r="N407" s="51">
        <v>42744</v>
      </c>
      <c r="O407" s="51">
        <v>42767</v>
      </c>
      <c r="P407" s="49" t="s">
        <v>909</v>
      </c>
    </row>
    <row r="408" spans="1:16">
      <c r="A408" s="46">
        <v>1</v>
      </c>
      <c r="B408" s="46">
        <v>11124.56</v>
      </c>
      <c r="C408" s="46">
        <v>849.96154971359999</v>
      </c>
      <c r="D408" s="46">
        <f t="shared" si="6"/>
        <v>10274.598450286399</v>
      </c>
      <c r="E408" s="51">
        <v>45261</v>
      </c>
      <c r="F408" s="49" t="s">
        <v>80</v>
      </c>
      <c r="G408" s="49" t="s">
        <v>81</v>
      </c>
      <c r="H408" s="49" t="s">
        <v>884</v>
      </c>
      <c r="I408" s="49" t="s">
        <v>209</v>
      </c>
      <c r="J408" s="49">
        <v>135500</v>
      </c>
      <c r="K408" s="49" t="s">
        <v>219</v>
      </c>
      <c r="L408" s="49">
        <v>21752131</v>
      </c>
      <c r="M408" s="49" t="s">
        <v>1044</v>
      </c>
      <c r="N408" s="51">
        <v>42744</v>
      </c>
      <c r="O408" s="51">
        <v>42767</v>
      </c>
      <c r="P408" s="49" t="s">
        <v>909</v>
      </c>
    </row>
    <row r="409" spans="1:16">
      <c r="A409" s="46">
        <v>125</v>
      </c>
      <c r="B409" s="46">
        <v>4893153.1399999997</v>
      </c>
      <c r="C409" s="46">
        <v>718955.34576649452</v>
      </c>
      <c r="D409" s="46">
        <f t="shared" si="6"/>
        <v>4174197.7942335051</v>
      </c>
      <c r="E409" s="51">
        <v>45261</v>
      </c>
      <c r="F409" s="49" t="s">
        <v>80</v>
      </c>
      <c r="G409" s="49" t="s">
        <v>81</v>
      </c>
      <c r="H409" s="49" t="s">
        <v>884</v>
      </c>
      <c r="I409" s="49" t="s">
        <v>209</v>
      </c>
      <c r="J409" s="49">
        <v>135500</v>
      </c>
      <c r="K409" s="49" t="s">
        <v>201</v>
      </c>
      <c r="L409" s="49">
        <v>21742173</v>
      </c>
      <c r="M409" s="49" t="s">
        <v>1045</v>
      </c>
      <c r="N409" s="51">
        <v>40885</v>
      </c>
      <c r="O409" s="51">
        <v>40909</v>
      </c>
      <c r="P409" s="49" t="s">
        <v>909</v>
      </c>
    </row>
    <row r="410" spans="1:16">
      <c r="A410" s="46">
        <v>6</v>
      </c>
      <c r="B410" s="46">
        <v>7625.95</v>
      </c>
      <c r="C410" s="46">
        <v>1120.4876205954999</v>
      </c>
      <c r="D410" s="46">
        <f t="shared" si="6"/>
        <v>6505.4623794045001</v>
      </c>
      <c r="E410" s="51">
        <v>45261</v>
      </c>
      <c r="F410" s="49" t="s">
        <v>80</v>
      </c>
      <c r="G410" s="49" t="s">
        <v>81</v>
      </c>
      <c r="H410" s="49" t="s">
        <v>884</v>
      </c>
      <c r="I410" s="49" t="s">
        <v>209</v>
      </c>
      <c r="J410" s="49">
        <v>135500</v>
      </c>
      <c r="K410" s="49" t="s">
        <v>110</v>
      </c>
      <c r="L410" s="49">
        <v>21742138</v>
      </c>
      <c r="M410" s="49" t="s">
        <v>1046</v>
      </c>
      <c r="N410" s="51">
        <v>40885</v>
      </c>
      <c r="O410" s="51">
        <v>40909</v>
      </c>
      <c r="P410" s="49" t="s">
        <v>909</v>
      </c>
    </row>
    <row r="411" spans="1:16">
      <c r="A411" s="46">
        <v>3</v>
      </c>
      <c r="B411" s="46">
        <v>7736.9800000000005</v>
      </c>
      <c r="C411" s="46">
        <v>1136.8013573122</v>
      </c>
      <c r="D411" s="46">
        <f t="shared" si="6"/>
        <v>6600.1786426878007</v>
      </c>
      <c r="E411" s="51">
        <v>45261</v>
      </c>
      <c r="F411" s="49" t="s">
        <v>80</v>
      </c>
      <c r="G411" s="49" t="s">
        <v>81</v>
      </c>
      <c r="H411" s="49" t="s">
        <v>884</v>
      </c>
      <c r="I411" s="49" t="s">
        <v>209</v>
      </c>
      <c r="J411" s="49">
        <v>135500</v>
      </c>
      <c r="K411" s="49" t="s">
        <v>111</v>
      </c>
      <c r="L411" s="49">
        <v>21742194</v>
      </c>
      <c r="M411" s="49" t="s">
        <v>1047</v>
      </c>
      <c r="N411" s="51">
        <v>40885</v>
      </c>
      <c r="O411" s="51">
        <v>40909</v>
      </c>
      <c r="P411" s="49" t="s">
        <v>909</v>
      </c>
    </row>
    <row r="412" spans="1:16">
      <c r="A412" s="46">
        <v>4</v>
      </c>
      <c r="B412" s="46">
        <v>15722.45</v>
      </c>
      <c r="C412" s="46">
        <v>2310.1135714805</v>
      </c>
      <c r="D412" s="46">
        <f t="shared" si="6"/>
        <v>13412.3364285195</v>
      </c>
      <c r="E412" s="51">
        <v>45261</v>
      </c>
      <c r="F412" s="49" t="s">
        <v>80</v>
      </c>
      <c r="G412" s="49" t="s">
        <v>81</v>
      </c>
      <c r="H412" s="49" t="s">
        <v>884</v>
      </c>
      <c r="I412" s="49" t="s">
        <v>209</v>
      </c>
      <c r="J412" s="49">
        <v>135500</v>
      </c>
      <c r="K412" s="49" t="s">
        <v>116</v>
      </c>
      <c r="L412" s="49">
        <v>21742258</v>
      </c>
      <c r="M412" s="49" t="s">
        <v>1048</v>
      </c>
      <c r="N412" s="51">
        <v>40885</v>
      </c>
      <c r="O412" s="51">
        <v>40909</v>
      </c>
      <c r="P412" s="49" t="s">
        <v>909</v>
      </c>
    </row>
    <row r="413" spans="1:16">
      <c r="A413" s="46">
        <v>3</v>
      </c>
      <c r="B413" s="46">
        <v>16733.740000000002</v>
      </c>
      <c r="C413" s="46">
        <v>2458.7033112286003</v>
      </c>
      <c r="D413" s="46">
        <f t="shared" si="6"/>
        <v>14275.036688771401</v>
      </c>
      <c r="E413" s="51">
        <v>45261</v>
      </c>
      <c r="F413" s="49" t="s">
        <v>80</v>
      </c>
      <c r="G413" s="49" t="s">
        <v>81</v>
      </c>
      <c r="H413" s="49" t="s">
        <v>884</v>
      </c>
      <c r="I413" s="49" t="s">
        <v>209</v>
      </c>
      <c r="J413" s="49">
        <v>135500</v>
      </c>
      <c r="K413" s="49" t="s">
        <v>117</v>
      </c>
      <c r="L413" s="49">
        <v>21742250</v>
      </c>
      <c r="M413" s="49" t="s">
        <v>1049</v>
      </c>
      <c r="N413" s="51">
        <v>40885</v>
      </c>
      <c r="O413" s="51">
        <v>40909</v>
      </c>
      <c r="P413" s="49" t="s">
        <v>909</v>
      </c>
    </row>
    <row r="414" spans="1:16">
      <c r="A414" s="46">
        <v>4</v>
      </c>
      <c r="B414" s="46">
        <v>18084.84</v>
      </c>
      <c r="C414" s="46">
        <v>2657.2216367076003</v>
      </c>
      <c r="D414" s="46">
        <f t="shared" si="6"/>
        <v>15427.6183632924</v>
      </c>
      <c r="E414" s="51">
        <v>45261</v>
      </c>
      <c r="F414" s="49" t="s">
        <v>80</v>
      </c>
      <c r="G414" s="49" t="s">
        <v>81</v>
      </c>
      <c r="H414" s="49" t="s">
        <v>884</v>
      </c>
      <c r="I414" s="49" t="s">
        <v>209</v>
      </c>
      <c r="J414" s="49">
        <v>135500</v>
      </c>
      <c r="K414" s="49" t="s">
        <v>135</v>
      </c>
      <c r="L414" s="49">
        <v>21742180</v>
      </c>
      <c r="M414" s="49" t="s">
        <v>1050</v>
      </c>
      <c r="N414" s="51">
        <v>40885</v>
      </c>
      <c r="O414" s="51">
        <v>40909</v>
      </c>
      <c r="P414" s="49" t="s">
        <v>909</v>
      </c>
    </row>
    <row r="415" spans="1:16">
      <c r="A415" s="46">
        <v>2</v>
      </c>
      <c r="B415" s="46">
        <v>17207.170000000002</v>
      </c>
      <c r="C415" s="46">
        <v>2730.5259660311999</v>
      </c>
      <c r="D415" s="46">
        <f t="shared" si="6"/>
        <v>14476.644033968802</v>
      </c>
      <c r="E415" s="51">
        <v>45261</v>
      </c>
      <c r="F415" s="49" t="s">
        <v>80</v>
      </c>
      <c r="G415" s="49" t="s">
        <v>81</v>
      </c>
      <c r="H415" s="49" t="s">
        <v>884</v>
      </c>
      <c r="I415" s="49" t="s">
        <v>209</v>
      </c>
      <c r="J415" s="49">
        <v>135500</v>
      </c>
      <c r="K415" s="49" t="s">
        <v>135</v>
      </c>
      <c r="L415" s="49">
        <v>21748367</v>
      </c>
      <c r="M415" s="49" t="s">
        <v>1051</v>
      </c>
      <c r="N415" s="51">
        <v>40543</v>
      </c>
      <c r="O415" s="51">
        <v>40909</v>
      </c>
      <c r="P415" s="49" t="s">
        <v>909</v>
      </c>
    </row>
    <row r="416" spans="1:16">
      <c r="A416" s="46">
        <v>1</v>
      </c>
      <c r="B416" s="46">
        <v>4938.08</v>
      </c>
      <c r="C416" s="46">
        <v>725.55648929120002</v>
      </c>
      <c r="D416" s="46">
        <f t="shared" si="6"/>
        <v>4212.5235107088001</v>
      </c>
      <c r="E416" s="51">
        <v>45261</v>
      </c>
      <c r="F416" s="49" t="s">
        <v>80</v>
      </c>
      <c r="G416" s="49" t="s">
        <v>81</v>
      </c>
      <c r="H416" s="49" t="s">
        <v>884</v>
      </c>
      <c r="I416" s="49" t="s">
        <v>209</v>
      </c>
      <c r="J416" s="49">
        <v>135500</v>
      </c>
      <c r="K416" s="49" t="s">
        <v>112</v>
      </c>
      <c r="L416" s="49">
        <v>21742222</v>
      </c>
      <c r="M416" s="49" t="s">
        <v>1052</v>
      </c>
      <c r="N416" s="51">
        <v>40885</v>
      </c>
      <c r="O416" s="51">
        <v>40909</v>
      </c>
      <c r="P416" s="49" t="s">
        <v>909</v>
      </c>
    </row>
    <row r="417" spans="1:16">
      <c r="A417" s="46">
        <v>8</v>
      </c>
      <c r="B417" s="46">
        <v>68588.86</v>
      </c>
      <c r="C417" s="46">
        <v>10884.0479410896</v>
      </c>
      <c r="D417" s="46">
        <f t="shared" si="6"/>
        <v>57704.8120589104</v>
      </c>
      <c r="E417" s="51">
        <v>45261</v>
      </c>
      <c r="F417" s="49" t="s">
        <v>80</v>
      </c>
      <c r="G417" s="49" t="s">
        <v>81</v>
      </c>
      <c r="H417" s="49" t="s">
        <v>884</v>
      </c>
      <c r="I417" s="49" t="s">
        <v>209</v>
      </c>
      <c r="J417" s="49">
        <v>135500</v>
      </c>
      <c r="K417" s="49" t="s">
        <v>136</v>
      </c>
      <c r="L417" s="49">
        <v>21748410</v>
      </c>
      <c r="M417" s="49" t="s">
        <v>1053</v>
      </c>
      <c r="N417" s="51">
        <v>40543</v>
      </c>
      <c r="O417" s="51">
        <v>40909</v>
      </c>
      <c r="P417" s="49" t="s">
        <v>909</v>
      </c>
    </row>
    <row r="418" spans="1:16">
      <c r="A418" s="46">
        <v>2</v>
      </c>
      <c r="B418" s="46">
        <v>13698.67</v>
      </c>
      <c r="C418" s="46">
        <v>2012.7577749162999</v>
      </c>
      <c r="D418" s="46">
        <f t="shared" si="6"/>
        <v>11685.912225083701</v>
      </c>
      <c r="E418" s="51">
        <v>45261</v>
      </c>
      <c r="F418" s="49" t="s">
        <v>80</v>
      </c>
      <c r="G418" s="49" t="s">
        <v>81</v>
      </c>
      <c r="H418" s="49" t="s">
        <v>884</v>
      </c>
      <c r="I418" s="49" t="s">
        <v>209</v>
      </c>
      <c r="J418" s="49">
        <v>135500</v>
      </c>
      <c r="K418" s="49" t="s">
        <v>136</v>
      </c>
      <c r="L418" s="49">
        <v>21742152</v>
      </c>
      <c r="M418" s="49" t="s">
        <v>1054</v>
      </c>
      <c r="N418" s="51">
        <v>40885</v>
      </c>
      <c r="O418" s="51">
        <v>40909</v>
      </c>
      <c r="P418" s="49" t="s">
        <v>909</v>
      </c>
    </row>
    <row r="419" spans="1:16">
      <c r="A419" s="46">
        <v>1</v>
      </c>
      <c r="B419" s="46">
        <v>8382.8700000000008</v>
      </c>
      <c r="C419" s="46">
        <v>1231.7025498543001</v>
      </c>
      <c r="D419" s="46">
        <f t="shared" si="6"/>
        <v>7151.167450145701</v>
      </c>
      <c r="E419" s="51">
        <v>45261</v>
      </c>
      <c r="F419" s="49" t="s">
        <v>80</v>
      </c>
      <c r="G419" s="49" t="s">
        <v>81</v>
      </c>
      <c r="H419" s="49" t="s">
        <v>884</v>
      </c>
      <c r="I419" s="49" t="s">
        <v>209</v>
      </c>
      <c r="J419" s="49">
        <v>135500</v>
      </c>
      <c r="K419" s="49" t="s">
        <v>137</v>
      </c>
      <c r="L419" s="49">
        <v>21742201</v>
      </c>
      <c r="M419" s="49" t="s">
        <v>1055</v>
      </c>
      <c r="N419" s="51">
        <v>40885</v>
      </c>
      <c r="O419" s="51">
        <v>40909</v>
      </c>
      <c r="P419" s="49" t="s">
        <v>909</v>
      </c>
    </row>
    <row r="420" spans="1:16">
      <c r="A420" s="46">
        <v>3</v>
      </c>
      <c r="B420" s="46">
        <v>28786.06</v>
      </c>
      <c r="C420" s="46">
        <v>4567.9262940815997</v>
      </c>
      <c r="D420" s="46">
        <f t="shared" si="6"/>
        <v>24218.133705918401</v>
      </c>
      <c r="E420" s="51">
        <v>45261</v>
      </c>
      <c r="F420" s="49" t="s">
        <v>80</v>
      </c>
      <c r="G420" s="49" t="s">
        <v>81</v>
      </c>
      <c r="H420" s="49" t="s">
        <v>884</v>
      </c>
      <c r="I420" s="49" t="s">
        <v>209</v>
      </c>
      <c r="J420" s="49">
        <v>135500</v>
      </c>
      <c r="K420" s="49" t="s">
        <v>137</v>
      </c>
      <c r="L420" s="49">
        <v>21748403</v>
      </c>
      <c r="M420" s="49" t="s">
        <v>1056</v>
      </c>
      <c r="N420" s="51">
        <v>40543</v>
      </c>
      <c r="O420" s="51">
        <v>40909</v>
      </c>
      <c r="P420" s="49" t="s">
        <v>909</v>
      </c>
    </row>
    <row r="421" spans="1:16">
      <c r="A421" s="46">
        <v>1</v>
      </c>
      <c r="B421" s="46">
        <v>12723.52</v>
      </c>
      <c r="C421" s="46">
        <v>1869.4781175328001</v>
      </c>
      <c r="D421" s="46">
        <f t="shared" si="6"/>
        <v>10854.0418824672</v>
      </c>
      <c r="E421" s="51">
        <v>45261</v>
      </c>
      <c r="F421" s="49" t="s">
        <v>80</v>
      </c>
      <c r="G421" s="49" t="s">
        <v>81</v>
      </c>
      <c r="H421" s="49" t="s">
        <v>884</v>
      </c>
      <c r="I421" s="49" t="s">
        <v>209</v>
      </c>
      <c r="J421" s="49">
        <v>135500</v>
      </c>
      <c r="K421" s="49" t="s">
        <v>138</v>
      </c>
      <c r="L421" s="49">
        <v>21748445</v>
      </c>
      <c r="M421" s="49" t="s">
        <v>1057</v>
      </c>
      <c r="N421" s="51">
        <v>40885</v>
      </c>
      <c r="O421" s="51">
        <v>40909</v>
      </c>
      <c r="P421" s="49" t="s">
        <v>909</v>
      </c>
    </row>
    <row r="422" spans="1:16">
      <c r="A422" s="46">
        <v>6</v>
      </c>
      <c r="B422" s="46">
        <v>180429.01</v>
      </c>
      <c r="C422" s="46">
        <v>26510.595021118901</v>
      </c>
      <c r="D422" s="46">
        <f t="shared" si="6"/>
        <v>153918.4149788811</v>
      </c>
      <c r="E422" s="51">
        <v>45261</v>
      </c>
      <c r="F422" s="49" t="s">
        <v>80</v>
      </c>
      <c r="G422" s="49" t="s">
        <v>81</v>
      </c>
      <c r="H422" s="49" t="s">
        <v>884</v>
      </c>
      <c r="I422" s="49" t="s">
        <v>209</v>
      </c>
      <c r="J422" s="49">
        <v>135500</v>
      </c>
      <c r="K422" s="49" t="s">
        <v>220</v>
      </c>
      <c r="L422" s="49">
        <v>21742096</v>
      </c>
      <c r="M422" s="49" t="s">
        <v>1058</v>
      </c>
      <c r="N422" s="51">
        <v>40885</v>
      </c>
      <c r="O422" s="51">
        <v>40909</v>
      </c>
      <c r="P422" s="49" t="s">
        <v>909</v>
      </c>
    </row>
    <row r="423" spans="1:16">
      <c r="A423" s="46">
        <v>2</v>
      </c>
      <c r="B423" s="46">
        <v>9627.51</v>
      </c>
      <c r="C423" s="46">
        <v>1527.7448902536</v>
      </c>
      <c r="D423" s="46">
        <f t="shared" si="6"/>
        <v>8099.7651097464004</v>
      </c>
      <c r="E423" s="51">
        <v>45261</v>
      </c>
      <c r="F423" s="49" t="s">
        <v>80</v>
      </c>
      <c r="G423" s="49" t="s">
        <v>81</v>
      </c>
      <c r="H423" s="49" t="s">
        <v>884</v>
      </c>
      <c r="I423" s="49" t="s">
        <v>209</v>
      </c>
      <c r="J423" s="49">
        <v>135500</v>
      </c>
      <c r="K423" s="49" t="s">
        <v>221</v>
      </c>
      <c r="L423" s="49">
        <v>21748389</v>
      </c>
      <c r="M423" s="49" t="s">
        <v>1059</v>
      </c>
      <c r="N423" s="51">
        <v>40543</v>
      </c>
      <c r="O423" s="51">
        <v>40909</v>
      </c>
      <c r="P423" s="49" t="s">
        <v>909</v>
      </c>
    </row>
    <row r="424" spans="1:16">
      <c r="A424" s="46">
        <v>25</v>
      </c>
      <c r="B424" s="46">
        <v>15718.31</v>
      </c>
      <c r="C424" s="46">
        <v>1492.9602928144</v>
      </c>
      <c r="D424" s="46">
        <f t="shared" si="6"/>
        <v>14225.3497071856</v>
      </c>
      <c r="E424" s="51">
        <v>45261</v>
      </c>
      <c r="F424" s="49" t="s">
        <v>80</v>
      </c>
      <c r="G424" s="49" t="s">
        <v>81</v>
      </c>
      <c r="H424" s="49" t="s">
        <v>884</v>
      </c>
      <c r="I424" s="49" t="s">
        <v>209</v>
      </c>
      <c r="J424" s="49">
        <v>135600</v>
      </c>
      <c r="K424" s="49" t="s">
        <v>210</v>
      </c>
      <c r="L424" s="49">
        <v>21752124</v>
      </c>
      <c r="M424" s="49" t="s">
        <v>1060</v>
      </c>
      <c r="N424" s="51">
        <v>42744</v>
      </c>
      <c r="O424" s="51">
        <v>42736</v>
      </c>
      <c r="P424" s="49" t="s">
        <v>909</v>
      </c>
    </row>
    <row r="425" spans="1:16">
      <c r="A425" s="46">
        <v>2427</v>
      </c>
      <c r="B425" s="46">
        <v>135899.68</v>
      </c>
      <c r="C425" s="46">
        <v>8936.3471037792006</v>
      </c>
      <c r="D425" s="46">
        <f t="shared" si="6"/>
        <v>126963.33289622079</v>
      </c>
      <c r="E425" s="51">
        <v>45261</v>
      </c>
      <c r="F425" s="49" t="s">
        <v>80</v>
      </c>
      <c r="G425" s="49" t="s">
        <v>81</v>
      </c>
      <c r="H425" s="49" t="s">
        <v>884</v>
      </c>
      <c r="I425" s="49" t="s">
        <v>209</v>
      </c>
      <c r="J425" s="49">
        <v>135600</v>
      </c>
      <c r="K425" s="49" t="s">
        <v>211</v>
      </c>
      <c r="L425" s="49">
        <v>29785448</v>
      </c>
      <c r="M425" s="49" t="s">
        <v>1061</v>
      </c>
      <c r="N425" s="51">
        <v>43608</v>
      </c>
      <c r="O425" s="51">
        <v>43466</v>
      </c>
      <c r="P425" s="49" t="s">
        <v>997</v>
      </c>
    </row>
    <row r="426" spans="1:16">
      <c r="A426" s="46">
        <v>2845</v>
      </c>
      <c r="B426" s="46">
        <v>5457.46</v>
      </c>
      <c r="C426" s="46">
        <v>996.84960187360002</v>
      </c>
      <c r="D426" s="46">
        <f t="shared" si="6"/>
        <v>4460.6103981264005</v>
      </c>
      <c r="E426" s="51">
        <v>45261</v>
      </c>
      <c r="F426" s="49" t="s">
        <v>80</v>
      </c>
      <c r="G426" s="49" t="s">
        <v>81</v>
      </c>
      <c r="H426" s="49" t="s">
        <v>884</v>
      </c>
      <c r="I426" s="49" t="s">
        <v>209</v>
      </c>
      <c r="J426" s="49">
        <v>135600</v>
      </c>
      <c r="K426" s="49" t="s">
        <v>206</v>
      </c>
      <c r="L426" s="49">
        <v>21748452</v>
      </c>
      <c r="M426" s="49" t="s">
        <v>1062</v>
      </c>
      <c r="N426" s="51">
        <v>40885</v>
      </c>
      <c r="O426" s="51">
        <v>40909</v>
      </c>
      <c r="P426" s="49" t="s">
        <v>909</v>
      </c>
    </row>
    <row r="427" spans="1:16">
      <c r="A427" s="46">
        <v>8000</v>
      </c>
      <c r="B427" s="46">
        <v>19566.3</v>
      </c>
      <c r="C427" s="46">
        <v>1858.4510025120001</v>
      </c>
      <c r="D427" s="46">
        <f t="shared" si="6"/>
        <v>17707.848997487999</v>
      </c>
      <c r="E427" s="51">
        <v>45261</v>
      </c>
      <c r="F427" s="49" t="s">
        <v>80</v>
      </c>
      <c r="G427" s="49" t="s">
        <v>81</v>
      </c>
      <c r="H427" s="49" t="s">
        <v>884</v>
      </c>
      <c r="I427" s="49" t="s">
        <v>209</v>
      </c>
      <c r="J427" s="49">
        <v>135600</v>
      </c>
      <c r="K427" s="49" t="s">
        <v>212</v>
      </c>
      <c r="L427" s="49">
        <v>21752166</v>
      </c>
      <c r="M427" s="49" t="s">
        <v>1063</v>
      </c>
      <c r="N427" s="51">
        <v>42744</v>
      </c>
      <c r="O427" s="51">
        <v>42736</v>
      </c>
      <c r="P427" s="49" t="s">
        <v>909</v>
      </c>
    </row>
    <row r="428" spans="1:16">
      <c r="A428" s="46">
        <v>124800</v>
      </c>
      <c r="B428" s="46">
        <v>612759.21</v>
      </c>
      <c r="C428" s="46">
        <v>111925.46982165361</v>
      </c>
      <c r="D428" s="46">
        <f t="shared" si="6"/>
        <v>500833.74017834634</v>
      </c>
      <c r="E428" s="51">
        <v>45261</v>
      </c>
      <c r="F428" s="49" t="s">
        <v>80</v>
      </c>
      <c r="G428" s="49" t="s">
        <v>81</v>
      </c>
      <c r="H428" s="49" t="s">
        <v>884</v>
      </c>
      <c r="I428" s="49" t="s">
        <v>209</v>
      </c>
      <c r="J428" s="49">
        <v>135600</v>
      </c>
      <c r="K428" s="49" t="s">
        <v>150</v>
      </c>
      <c r="L428" s="49">
        <v>21748424</v>
      </c>
      <c r="M428" s="49" t="s">
        <v>1064</v>
      </c>
      <c r="N428" s="51">
        <v>40885</v>
      </c>
      <c r="O428" s="51">
        <v>40909</v>
      </c>
      <c r="P428" s="49" t="s">
        <v>909</v>
      </c>
    </row>
    <row r="429" spans="1:16">
      <c r="A429" s="46">
        <v>107811</v>
      </c>
      <c r="B429" s="46">
        <v>602656.14</v>
      </c>
      <c r="C429" s="46">
        <v>118886.4709158348</v>
      </c>
      <c r="D429" s="46">
        <f t="shared" si="6"/>
        <v>483769.66908416525</v>
      </c>
      <c r="E429" s="51">
        <v>45261</v>
      </c>
      <c r="F429" s="49" t="s">
        <v>80</v>
      </c>
      <c r="G429" s="49" t="s">
        <v>81</v>
      </c>
      <c r="H429" s="49" t="s">
        <v>884</v>
      </c>
      <c r="I429" s="49" t="s">
        <v>209</v>
      </c>
      <c r="J429" s="49">
        <v>135600</v>
      </c>
      <c r="K429" s="49" t="s">
        <v>150</v>
      </c>
      <c r="L429" s="49">
        <v>21748396</v>
      </c>
      <c r="M429" s="49" t="s">
        <v>902</v>
      </c>
      <c r="N429" s="51">
        <v>40543</v>
      </c>
      <c r="O429" s="51">
        <v>40909</v>
      </c>
      <c r="P429" s="49" t="s">
        <v>909</v>
      </c>
    </row>
    <row r="430" spans="1:16">
      <c r="A430" s="46">
        <v>76700</v>
      </c>
      <c r="B430" s="46">
        <v>293414.13</v>
      </c>
      <c r="C430" s="46">
        <v>27869.1313150512</v>
      </c>
      <c r="D430" s="46">
        <f t="shared" si="6"/>
        <v>265544.99868494878</v>
      </c>
      <c r="E430" s="51">
        <v>45261</v>
      </c>
      <c r="F430" s="49" t="s">
        <v>80</v>
      </c>
      <c r="G430" s="49" t="s">
        <v>81</v>
      </c>
      <c r="H430" s="49" t="s">
        <v>884</v>
      </c>
      <c r="I430" s="49" t="s">
        <v>209</v>
      </c>
      <c r="J430" s="49">
        <v>135600</v>
      </c>
      <c r="K430" s="49" t="s">
        <v>150</v>
      </c>
      <c r="L430" s="49">
        <v>21752103</v>
      </c>
      <c r="M430" s="49" t="s">
        <v>902</v>
      </c>
      <c r="N430" s="51">
        <v>42744</v>
      </c>
      <c r="O430" s="51">
        <v>42736</v>
      </c>
      <c r="P430" s="49" t="s">
        <v>909</v>
      </c>
    </row>
    <row r="431" spans="1:16">
      <c r="A431" s="46">
        <v>2000</v>
      </c>
      <c r="B431" s="46">
        <v>1987.21</v>
      </c>
      <c r="C431" s="46">
        <v>362.98012213359999</v>
      </c>
      <c r="D431" s="46">
        <f t="shared" si="6"/>
        <v>1624.2298778664001</v>
      </c>
      <c r="E431" s="51">
        <v>45261</v>
      </c>
      <c r="F431" s="49" t="s">
        <v>80</v>
      </c>
      <c r="G431" s="49" t="s">
        <v>81</v>
      </c>
      <c r="H431" s="49" t="s">
        <v>884</v>
      </c>
      <c r="I431" s="49" t="s">
        <v>209</v>
      </c>
      <c r="J431" s="49">
        <v>135600</v>
      </c>
      <c r="K431" s="49" t="s">
        <v>213</v>
      </c>
      <c r="L431" s="49">
        <v>21742243</v>
      </c>
      <c r="M431" s="49" t="s">
        <v>1065</v>
      </c>
      <c r="N431" s="51">
        <v>40885</v>
      </c>
      <c r="O431" s="51">
        <v>40909</v>
      </c>
      <c r="P431" s="49" t="s">
        <v>909</v>
      </c>
    </row>
    <row r="432" spans="1:16">
      <c r="A432" s="46">
        <v>125619</v>
      </c>
      <c r="B432" s="46">
        <v>316381.25</v>
      </c>
      <c r="C432" s="46">
        <v>57789.616983499996</v>
      </c>
      <c r="D432" s="46">
        <f t="shared" si="6"/>
        <v>258591.63301650001</v>
      </c>
      <c r="E432" s="51">
        <v>45261</v>
      </c>
      <c r="F432" s="49" t="s">
        <v>80</v>
      </c>
      <c r="G432" s="49" t="s">
        <v>81</v>
      </c>
      <c r="H432" s="49" t="s">
        <v>884</v>
      </c>
      <c r="I432" s="49" t="s">
        <v>209</v>
      </c>
      <c r="J432" s="49">
        <v>135600</v>
      </c>
      <c r="K432" s="49" t="s">
        <v>214</v>
      </c>
      <c r="L432" s="49">
        <v>21742117</v>
      </c>
      <c r="M432" s="49" t="s">
        <v>1066</v>
      </c>
      <c r="N432" s="51">
        <v>40885</v>
      </c>
      <c r="O432" s="51">
        <v>40909</v>
      </c>
      <c r="P432" s="49" t="s">
        <v>909</v>
      </c>
    </row>
    <row r="433" spans="1:16">
      <c r="A433" s="46">
        <v>27172</v>
      </c>
      <c r="B433" s="46">
        <v>103076.40000000001</v>
      </c>
      <c r="C433" s="46">
        <v>9790.4273631359993</v>
      </c>
      <c r="D433" s="46">
        <f t="shared" si="6"/>
        <v>93285.972636864011</v>
      </c>
      <c r="E433" s="51">
        <v>45261</v>
      </c>
      <c r="F433" s="49" t="s">
        <v>80</v>
      </c>
      <c r="G433" s="49" t="s">
        <v>81</v>
      </c>
      <c r="H433" s="49" t="s">
        <v>884</v>
      </c>
      <c r="I433" s="49" t="s">
        <v>209</v>
      </c>
      <c r="J433" s="49">
        <v>135600</v>
      </c>
      <c r="K433" s="49" t="s">
        <v>114</v>
      </c>
      <c r="L433" s="49">
        <v>21752187</v>
      </c>
      <c r="M433" s="49" t="s">
        <v>1067</v>
      </c>
      <c r="N433" s="51">
        <v>42744</v>
      </c>
      <c r="O433" s="51">
        <v>42736</v>
      </c>
      <c r="P433" s="49" t="s">
        <v>909</v>
      </c>
    </row>
    <row r="434" spans="1:16">
      <c r="A434" s="46">
        <v>129</v>
      </c>
      <c r="B434" s="46">
        <v>14886.220000000001</v>
      </c>
      <c r="C434" s="46">
        <v>1413.9265207328001</v>
      </c>
      <c r="D434" s="46">
        <f t="shared" si="6"/>
        <v>13472.2934792672</v>
      </c>
      <c r="E434" s="51">
        <v>45261</v>
      </c>
      <c r="F434" s="49" t="s">
        <v>80</v>
      </c>
      <c r="G434" s="49" t="s">
        <v>81</v>
      </c>
      <c r="H434" s="49" t="s">
        <v>884</v>
      </c>
      <c r="I434" s="49" t="s">
        <v>209</v>
      </c>
      <c r="J434" s="49">
        <v>135600</v>
      </c>
      <c r="K434" s="49" t="s">
        <v>215</v>
      </c>
      <c r="L434" s="49">
        <v>21752145</v>
      </c>
      <c r="M434" s="49" t="s">
        <v>1068</v>
      </c>
      <c r="N434" s="51">
        <v>42744</v>
      </c>
      <c r="O434" s="51">
        <v>42736</v>
      </c>
      <c r="P434" s="49" t="s">
        <v>909</v>
      </c>
    </row>
    <row r="435" spans="1:16">
      <c r="A435" s="46">
        <v>422</v>
      </c>
      <c r="B435" s="46">
        <v>14814.58</v>
      </c>
      <c r="C435" s="46">
        <v>974.16144818520002</v>
      </c>
      <c r="D435" s="46">
        <f t="shared" si="6"/>
        <v>13840.418551814801</v>
      </c>
      <c r="E435" s="51">
        <v>45261</v>
      </c>
      <c r="F435" s="49" t="s">
        <v>80</v>
      </c>
      <c r="G435" s="49" t="s">
        <v>81</v>
      </c>
      <c r="H435" s="49" t="s">
        <v>884</v>
      </c>
      <c r="I435" s="49" t="s">
        <v>209</v>
      </c>
      <c r="J435" s="49">
        <v>135600</v>
      </c>
      <c r="K435" s="49" t="s">
        <v>152</v>
      </c>
      <c r="L435" s="49">
        <v>29785364</v>
      </c>
      <c r="M435" s="49" t="s">
        <v>903</v>
      </c>
      <c r="N435" s="51">
        <v>43608</v>
      </c>
      <c r="O435" s="51">
        <v>43466</v>
      </c>
      <c r="P435" s="49" t="s">
        <v>997</v>
      </c>
    </row>
    <row r="436" spans="1:16">
      <c r="A436" s="46">
        <v>64350</v>
      </c>
      <c r="B436" s="46">
        <v>195500.82</v>
      </c>
      <c r="C436" s="46">
        <v>35709.820059691199</v>
      </c>
      <c r="D436" s="46">
        <f t="shared" si="6"/>
        <v>159790.9999403088</v>
      </c>
      <c r="E436" s="51">
        <v>45261</v>
      </c>
      <c r="F436" s="49" t="s">
        <v>80</v>
      </c>
      <c r="G436" s="49" t="s">
        <v>81</v>
      </c>
      <c r="H436" s="49" t="s">
        <v>884</v>
      </c>
      <c r="I436" s="49" t="s">
        <v>209</v>
      </c>
      <c r="J436" s="49">
        <v>135600</v>
      </c>
      <c r="K436" s="49" t="s">
        <v>152</v>
      </c>
      <c r="L436" s="49">
        <v>21748438</v>
      </c>
      <c r="M436" s="49" t="s">
        <v>1069</v>
      </c>
      <c r="N436" s="51">
        <v>40885</v>
      </c>
      <c r="O436" s="51">
        <v>40909</v>
      </c>
      <c r="P436" s="49" t="s">
        <v>909</v>
      </c>
    </row>
    <row r="437" spans="1:16">
      <c r="A437" s="46">
        <v>250</v>
      </c>
      <c r="B437" s="46">
        <v>218419.81</v>
      </c>
      <c r="C437" s="46">
        <v>39896.160602149605</v>
      </c>
      <c r="D437" s="46">
        <f t="shared" si="6"/>
        <v>178523.64939785039</v>
      </c>
      <c r="E437" s="51">
        <v>45261</v>
      </c>
      <c r="F437" s="49" t="s">
        <v>80</v>
      </c>
      <c r="G437" s="49" t="s">
        <v>81</v>
      </c>
      <c r="H437" s="49" t="s">
        <v>884</v>
      </c>
      <c r="I437" s="49" t="s">
        <v>209</v>
      </c>
      <c r="J437" s="49">
        <v>135600</v>
      </c>
      <c r="K437" s="49" t="s">
        <v>216</v>
      </c>
      <c r="L437" s="49">
        <v>21742103</v>
      </c>
      <c r="M437" s="49" t="s">
        <v>1070</v>
      </c>
      <c r="N437" s="51">
        <v>40885</v>
      </c>
      <c r="O437" s="51">
        <v>40909</v>
      </c>
      <c r="P437" s="49" t="s">
        <v>909</v>
      </c>
    </row>
    <row r="438" spans="1:16">
      <c r="A438" s="46">
        <v>350</v>
      </c>
      <c r="B438" s="46">
        <v>39385.56</v>
      </c>
      <c r="C438" s="46">
        <v>3740.9287124544003</v>
      </c>
      <c r="D438" s="46">
        <f t="shared" si="6"/>
        <v>35644.631287545599</v>
      </c>
      <c r="E438" s="51">
        <v>45261</v>
      </c>
      <c r="F438" s="49" t="s">
        <v>80</v>
      </c>
      <c r="G438" s="49" t="s">
        <v>81</v>
      </c>
      <c r="H438" s="49" t="s">
        <v>884</v>
      </c>
      <c r="I438" s="49" t="s">
        <v>209</v>
      </c>
      <c r="J438" s="49">
        <v>135600</v>
      </c>
      <c r="K438" s="49" t="s">
        <v>217</v>
      </c>
      <c r="L438" s="49">
        <v>21742215</v>
      </c>
      <c r="M438" s="49" t="s">
        <v>1071</v>
      </c>
      <c r="N438" s="51">
        <v>42744</v>
      </c>
      <c r="O438" s="51">
        <v>42736</v>
      </c>
      <c r="P438" s="49" t="s">
        <v>909</v>
      </c>
    </row>
    <row r="439" spans="1:16">
      <c r="A439" s="46">
        <v>34</v>
      </c>
      <c r="B439" s="46">
        <v>34655.4</v>
      </c>
      <c r="C439" s="46">
        <v>6836.4991754279999</v>
      </c>
      <c r="D439" s="46">
        <f t="shared" si="6"/>
        <v>27818.900824572003</v>
      </c>
      <c r="E439" s="51">
        <v>45261</v>
      </c>
      <c r="F439" s="49" t="s">
        <v>80</v>
      </c>
      <c r="G439" s="49" t="s">
        <v>81</v>
      </c>
      <c r="H439" s="49" t="s">
        <v>884</v>
      </c>
      <c r="I439" s="49" t="s">
        <v>209</v>
      </c>
      <c r="J439" s="49">
        <v>135600</v>
      </c>
      <c r="K439" s="49" t="s">
        <v>194</v>
      </c>
      <c r="L439" s="49">
        <v>21748382</v>
      </c>
      <c r="M439" s="49" t="s">
        <v>1072</v>
      </c>
      <c r="N439" s="51">
        <v>40543</v>
      </c>
      <c r="O439" s="51">
        <v>40909</v>
      </c>
      <c r="P439" s="49" t="s">
        <v>909</v>
      </c>
    </row>
    <row r="440" spans="1:16">
      <c r="A440" s="46">
        <v>125</v>
      </c>
      <c r="B440" s="46">
        <v>104606.64</v>
      </c>
      <c r="C440" s="46">
        <v>9935.7729860735999</v>
      </c>
      <c r="D440" s="46">
        <f t="shared" si="6"/>
        <v>94670.8670139264</v>
      </c>
      <c r="E440" s="51">
        <v>45261</v>
      </c>
      <c r="F440" s="49" t="s">
        <v>80</v>
      </c>
      <c r="G440" s="49" t="s">
        <v>81</v>
      </c>
      <c r="H440" s="49" t="s">
        <v>884</v>
      </c>
      <c r="I440" s="49" t="s">
        <v>209</v>
      </c>
      <c r="J440" s="49">
        <v>135600</v>
      </c>
      <c r="K440" s="49" t="s">
        <v>121</v>
      </c>
      <c r="L440" s="49">
        <v>21752110</v>
      </c>
      <c r="M440" s="49" t="s">
        <v>904</v>
      </c>
      <c r="N440" s="51">
        <v>42744</v>
      </c>
      <c r="O440" s="51">
        <v>42736</v>
      </c>
      <c r="P440" s="49" t="s">
        <v>909</v>
      </c>
    </row>
    <row r="441" spans="1:16">
      <c r="A441" s="46">
        <v>386</v>
      </c>
      <c r="B441" s="46">
        <v>2999.52</v>
      </c>
      <c r="C441" s="46">
        <v>197.23925666880001</v>
      </c>
      <c r="D441" s="46">
        <f t="shared" si="6"/>
        <v>2802.2807433312</v>
      </c>
      <c r="E441" s="51">
        <v>45261</v>
      </c>
      <c r="F441" s="49" t="s">
        <v>80</v>
      </c>
      <c r="G441" s="49" t="s">
        <v>81</v>
      </c>
      <c r="H441" s="49" t="s">
        <v>884</v>
      </c>
      <c r="I441" s="49" t="s">
        <v>209</v>
      </c>
      <c r="J441" s="49">
        <v>135600</v>
      </c>
      <c r="K441" s="49" t="s">
        <v>122</v>
      </c>
      <c r="L441" s="49">
        <v>29785346</v>
      </c>
      <c r="M441" s="49" t="s">
        <v>905</v>
      </c>
      <c r="N441" s="51">
        <v>43608</v>
      </c>
      <c r="O441" s="51">
        <v>43466</v>
      </c>
      <c r="P441" s="49" t="s">
        <v>997</v>
      </c>
    </row>
    <row r="442" spans="1:16">
      <c r="A442" s="46">
        <v>37117</v>
      </c>
      <c r="B442" s="46">
        <v>170240.52</v>
      </c>
      <c r="C442" s="46">
        <v>33583.486977626402</v>
      </c>
      <c r="D442" s="46">
        <f t="shared" si="6"/>
        <v>136657.03302237359</v>
      </c>
      <c r="E442" s="51">
        <v>45261</v>
      </c>
      <c r="F442" s="49" t="s">
        <v>80</v>
      </c>
      <c r="G442" s="49" t="s">
        <v>81</v>
      </c>
      <c r="H442" s="49" t="s">
        <v>884</v>
      </c>
      <c r="I442" s="49" t="s">
        <v>209</v>
      </c>
      <c r="J442" s="49">
        <v>135600</v>
      </c>
      <c r="K442" s="49" t="s">
        <v>122</v>
      </c>
      <c r="L442" s="49">
        <v>21748374</v>
      </c>
      <c r="M442" s="49" t="s">
        <v>905</v>
      </c>
      <c r="N442" s="51">
        <v>40543</v>
      </c>
      <c r="O442" s="51">
        <v>40909</v>
      </c>
      <c r="P442" s="49" t="s">
        <v>909</v>
      </c>
    </row>
    <row r="443" spans="1:16">
      <c r="A443" s="46">
        <v>150</v>
      </c>
      <c r="B443" s="46">
        <v>33615.71</v>
      </c>
      <c r="C443" s="46">
        <v>3192.8954349903997</v>
      </c>
      <c r="D443" s="46">
        <f t="shared" si="6"/>
        <v>30422.814565009598</v>
      </c>
      <c r="E443" s="51">
        <v>45261</v>
      </c>
      <c r="F443" s="49" t="s">
        <v>80</v>
      </c>
      <c r="G443" s="49" t="s">
        <v>81</v>
      </c>
      <c r="H443" s="49" t="s">
        <v>884</v>
      </c>
      <c r="I443" s="49" t="s">
        <v>209</v>
      </c>
      <c r="J443" s="49">
        <v>135600</v>
      </c>
      <c r="K443" s="49" t="s">
        <v>115</v>
      </c>
      <c r="L443" s="49">
        <v>21752096</v>
      </c>
      <c r="M443" s="49" t="s">
        <v>906</v>
      </c>
      <c r="N443" s="51">
        <v>42744</v>
      </c>
      <c r="O443" s="51">
        <v>42736</v>
      </c>
      <c r="P443" s="49" t="s">
        <v>909</v>
      </c>
    </row>
    <row r="444" spans="1:16">
      <c r="A444" s="46">
        <v>3406</v>
      </c>
      <c r="B444" s="46">
        <v>325548.53999999998</v>
      </c>
      <c r="C444" s="46">
        <v>59464.097307086406</v>
      </c>
      <c r="D444" s="46">
        <f t="shared" si="6"/>
        <v>266084.44269291358</v>
      </c>
      <c r="E444" s="51">
        <v>45261</v>
      </c>
      <c r="F444" s="49" t="s">
        <v>80</v>
      </c>
      <c r="G444" s="49" t="s">
        <v>81</v>
      </c>
      <c r="H444" s="49" t="s">
        <v>884</v>
      </c>
      <c r="I444" s="49" t="s">
        <v>209</v>
      </c>
      <c r="J444" s="49">
        <v>135600</v>
      </c>
      <c r="K444" s="49" t="s">
        <v>115</v>
      </c>
      <c r="L444" s="49">
        <v>21742145</v>
      </c>
      <c r="M444" s="49" t="s">
        <v>1073</v>
      </c>
      <c r="N444" s="51">
        <v>40885</v>
      </c>
      <c r="O444" s="51">
        <v>40909</v>
      </c>
      <c r="P444" s="49" t="s">
        <v>909</v>
      </c>
    </row>
    <row r="445" spans="1:16">
      <c r="A445" s="46">
        <v>0</v>
      </c>
      <c r="B445" s="46">
        <v>147.57</v>
      </c>
      <c r="C445" s="46">
        <v>52.905516968099995</v>
      </c>
      <c r="D445" s="46">
        <f t="shared" si="6"/>
        <v>94.664483031900005</v>
      </c>
      <c r="E445" s="51">
        <v>45261</v>
      </c>
      <c r="F445" s="49" t="s">
        <v>80</v>
      </c>
      <c r="G445" s="49" t="s">
        <v>81</v>
      </c>
      <c r="H445" s="49" t="s">
        <v>884</v>
      </c>
      <c r="I445" s="49" t="s">
        <v>222</v>
      </c>
      <c r="J445" s="49">
        <v>135500</v>
      </c>
      <c r="K445" s="49" t="s">
        <v>128</v>
      </c>
      <c r="L445" s="49">
        <v>21748912</v>
      </c>
      <c r="M445" s="49" t="s">
        <v>1074</v>
      </c>
      <c r="N445" s="51">
        <v>34151</v>
      </c>
      <c r="O445" s="51">
        <v>34151</v>
      </c>
      <c r="P445" s="49" t="s">
        <v>909</v>
      </c>
    </row>
    <row r="446" spans="1:16">
      <c r="A446" s="46">
        <v>1</v>
      </c>
      <c r="B446" s="46">
        <v>2874.35</v>
      </c>
      <c r="C446" s="46">
        <v>1064.2735884604999</v>
      </c>
      <c r="D446" s="46">
        <f t="shared" si="6"/>
        <v>1810.0764115395</v>
      </c>
      <c r="E446" s="51">
        <v>45261</v>
      </c>
      <c r="F446" s="49" t="s">
        <v>80</v>
      </c>
      <c r="G446" s="49" t="s">
        <v>81</v>
      </c>
      <c r="H446" s="49" t="s">
        <v>884</v>
      </c>
      <c r="I446" s="49" t="s">
        <v>222</v>
      </c>
      <c r="J446" s="49">
        <v>135500</v>
      </c>
      <c r="K446" s="49" t="s">
        <v>128</v>
      </c>
      <c r="L446" s="49">
        <v>21748879</v>
      </c>
      <c r="M446" s="49" t="s">
        <v>1074</v>
      </c>
      <c r="N446" s="51">
        <v>33786</v>
      </c>
      <c r="O446" s="51">
        <v>33786</v>
      </c>
      <c r="P446" s="49" t="s">
        <v>909</v>
      </c>
    </row>
    <row r="447" spans="1:16">
      <c r="A447" s="46">
        <v>40</v>
      </c>
      <c r="B447" s="46">
        <v>10824.04</v>
      </c>
      <c r="C447" s="46">
        <v>4007.7721545531999</v>
      </c>
      <c r="D447" s="46">
        <f t="shared" si="6"/>
        <v>6816.2678454468005</v>
      </c>
      <c r="E447" s="51">
        <v>45261</v>
      </c>
      <c r="F447" s="49" t="s">
        <v>80</v>
      </c>
      <c r="G447" s="49" t="s">
        <v>81</v>
      </c>
      <c r="H447" s="49" t="s">
        <v>884</v>
      </c>
      <c r="I447" s="49" t="s">
        <v>222</v>
      </c>
      <c r="J447" s="49">
        <v>135500</v>
      </c>
      <c r="K447" s="49" t="s">
        <v>106</v>
      </c>
      <c r="L447" s="49">
        <v>21748886</v>
      </c>
      <c r="M447" s="49" t="s">
        <v>908</v>
      </c>
      <c r="N447" s="51">
        <v>33786</v>
      </c>
      <c r="O447" s="51">
        <v>33786</v>
      </c>
      <c r="P447" s="49" t="s">
        <v>909</v>
      </c>
    </row>
    <row r="448" spans="1:16">
      <c r="A448" s="46">
        <v>1</v>
      </c>
      <c r="B448" s="46">
        <v>451.13</v>
      </c>
      <c r="C448" s="46">
        <v>161.7352163029</v>
      </c>
      <c r="D448" s="46">
        <f t="shared" si="6"/>
        <v>289.39478369710002</v>
      </c>
      <c r="E448" s="51">
        <v>45261</v>
      </c>
      <c r="F448" s="49" t="s">
        <v>80</v>
      </c>
      <c r="G448" s="49" t="s">
        <v>81</v>
      </c>
      <c r="H448" s="49" t="s">
        <v>884</v>
      </c>
      <c r="I448" s="49" t="s">
        <v>222</v>
      </c>
      <c r="J448" s="49">
        <v>135500</v>
      </c>
      <c r="K448" s="49" t="s">
        <v>106</v>
      </c>
      <c r="L448" s="49">
        <v>21748938</v>
      </c>
      <c r="M448" s="49" t="s">
        <v>908</v>
      </c>
      <c r="N448" s="51">
        <v>34151</v>
      </c>
      <c r="O448" s="51">
        <v>34151</v>
      </c>
      <c r="P448" s="49" t="s">
        <v>909</v>
      </c>
    </row>
    <row r="449" spans="1:16">
      <c r="A449" s="46">
        <v>1</v>
      </c>
      <c r="B449" s="46">
        <v>25869.100000000002</v>
      </c>
      <c r="C449" s="46">
        <v>9578.4437828530008</v>
      </c>
      <c r="D449" s="46">
        <f t="shared" si="6"/>
        <v>16290.656217147001</v>
      </c>
      <c r="E449" s="51">
        <v>45261</v>
      </c>
      <c r="F449" s="49" t="s">
        <v>80</v>
      </c>
      <c r="G449" s="49" t="s">
        <v>81</v>
      </c>
      <c r="H449" s="49" t="s">
        <v>884</v>
      </c>
      <c r="I449" s="49" t="s">
        <v>222</v>
      </c>
      <c r="J449" s="49">
        <v>135500</v>
      </c>
      <c r="K449" s="49" t="s">
        <v>131</v>
      </c>
      <c r="L449" s="49">
        <v>21748872</v>
      </c>
      <c r="M449" s="49" t="s">
        <v>913</v>
      </c>
      <c r="N449" s="51">
        <v>33786</v>
      </c>
      <c r="O449" s="51">
        <v>33786</v>
      </c>
      <c r="P449" s="49" t="s">
        <v>909</v>
      </c>
    </row>
    <row r="450" spans="1:16">
      <c r="A450" s="46">
        <v>0</v>
      </c>
      <c r="B450" s="46">
        <v>1328.13</v>
      </c>
      <c r="C450" s="46">
        <v>476.14965271289998</v>
      </c>
      <c r="D450" s="46">
        <f t="shared" si="6"/>
        <v>851.98034728710013</v>
      </c>
      <c r="E450" s="51">
        <v>45261</v>
      </c>
      <c r="F450" s="49" t="s">
        <v>80</v>
      </c>
      <c r="G450" s="49" t="s">
        <v>81</v>
      </c>
      <c r="H450" s="49" t="s">
        <v>884</v>
      </c>
      <c r="I450" s="49" t="s">
        <v>222</v>
      </c>
      <c r="J450" s="49">
        <v>135500</v>
      </c>
      <c r="K450" s="49" t="s">
        <v>131</v>
      </c>
      <c r="L450" s="49">
        <v>21748926</v>
      </c>
      <c r="M450" s="49" t="s">
        <v>913</v>
      </c>
      <c r="N450" s="51">
        <v>34151</v>
      </c>
      <c r="O450" s="51">
        <v>34151</v>
      </c>
      <c r="P450" s="49" t="s">
        <v>909</v>
      </c>
    </row>
    <row r="451" spans="1:16">
      <c r="A451" s="46">
        <v>39</v>
      </c>
      <c r="B451" s="46">
        <v>131294.93</v>
      </c>
      <c r="C451" s="46">
        <v>48614.026231241907</v>
      </c>
      <c r="D451" s="46">
        <f t="shared" ref="D451:D514" si="7">+B451-C451</f>
        <v>82680.903768758086</v>
      </c>
      <c r="E451" s="51">
        <v>45261</v>
      </c>
      <c r="F451" s="49" t="s">
        <v>80</v>
      </c>
      <c r="G451" s="49" t="s">
        <v>81</v>
      </c>
      <c r="H451" s="49" t="s">
        <v>884</v>
      </c>
      <c r="I451" s="49" t="s">
        <v>222</v>
      </c>
      <c r="J451" s="49">
        <v>135500</v>
      </c>
      <c r="K451" s="49" t="s">
        <v>109</v>
      </c>
      <c r="L451" s="49">
        <v>21748898</v>
      </c>
      <c r="M451" s="49" t="s">
        <v>914</v>
      </c>
      <c r="N451" s="51">
        <v>33786</v>
      </c>
      <c r="O451" s="51">
        <v>33786</v>
      </c>
      <c r="P451" s="49" t="s">
        <v>909</v>
      </c>
    </row>
    <row r="452" spans="1:16">
      <c r="A452" s="46">
        <v>1</v>
      </c>
      <c r="B452" s="46">
        <v>5588.9400000000005</v>
      </c>
      <c r="C452" s="46">
        <v>2003.6983126902001</v>
      </c>
      <c r="D452" s="46">
        <f t="shared" si="7"/>
        <v>3585.2416873098005</v>
      </c>
      <c r="E452" s="51">
        <v>45261</v>
      </c>
      <c r="F452" s="49" t="s">
        <v>80</v>
      </c>
      <c r="G452" s="49" t="s">
        <v>81</v>
      </c>
      <c r="H452" s="49" t="s">
        <v>884</v>
      </c>
      <c r="I452" s="49" t="s">
        <v>222</v>
      </c>
      <c r="J452" s="49">
        <v>135500</v>
      </c>
      <c r="K452" s="49" t="s">
        <v>109</v>
      </c>
      <c r="L452" s="49">
        <v>21748919</v>
      </c>
      <c r="M452" s="49" t="s">
        <v>914</v>
      </c>
      <c r="N452" s="51">
        <v>34151</v>
      </c>
      <c r="O452" s="51">
        <v>34151</v>
      </c>
      <c r="P452" s="49" t="s">
        <v>909</v>
      </c>
    </row>
    <row r="453" spans="1:16">
      <c r="A453" s="46">
        <v>1</v>
      </c>
      <c r="B453" s="46">
        <v>9117.7100000000009</v>
      </c>
      <c r="C453" s="46">
        <v>696.6300619026</v>
      </c>
      <c r="D453" s="46">
        <f t="shared" si="7"/>
        <v>8421.0799380974004</v>
      </c>
      <c r="E453" s="51">
        <v>45261</v>
      </c>
      <c r="F453" s="49" t="s">
        <v>80</v>
      </c>
      <c r="G453" s="49" t="s">
        <v>81</v>
      </c>
      <c r="H453" s="49" t="s">
        <v>884</v>
      </c>
      <c r="I453" s="49" t="s">
        <v>222</v>
      </c>
      <c r="J453" s="49">
        <v>135500</v>
      </c>
      <c r="K453" s="49" t="s">
        <v>135</v>
      </c>
      <c r="L453" s="49">
        <v>36866271</v>
      </c>
      <c r="M453" s="49" t="s">
        <v>1051</v>
      </c>
      <c r="N453" s="51">
        <v>42737</v>
      </c>
      <c r="O453" s="51">
        <v>42795</v>
      </c>
      <c r="P453" s="49" t="s">
        <v>1075</v>
      </c>
    </row>
    <row r="454" spans="1:16">
      <c r="A454" s="46">
        <v>41937</v>
      </c>
      <c r="B454" s="46">
        <v>13742.76</v>
      </c>
      <c r="C454" s="46">
        <v>13153.591524915601</v>
      </c>
      <c r="D454" s="46">
        <f t="shared" si="7"/>
        <v>589.16847508439969</v>
      </c>
      <c r="E454" s="51">
        <v>45261</v>
      </c>
      <c r="F454" s="49" t="s">
        <v>80</v>
      </c>
      <c r="G454" s="49" t="s">
        <v>81</v>
      </c>
      <c r="H454" s="49" t="s">
        <v>884</v>
      </c>
      <c r="I454" s="49" t="s">
        <v>222</v>
      </c>
      <c r="J454" s="49">
        <v>135600</v>
      </c>
      <c r="K454" s="49" t="s">
        <v>114</v>
      </c>
      <c r="L454" s="49">
        <v>21748858</v>
      </c>
      <c r="M454" s="49" t="s">
        <v>915</v>
      </c>
      <c r="N454" s="51">
        <v>21367</v>
      </c>
      <c r="O454" s="51">
        <v>21367</v>
      </c>
      <c r="P454" s="49" t="s">
        <v>909</v>
      </c>
    </row>
    <row r="455" spans="1:16">
      <c r="A455" s="46">
        <v>734</v>
      </c>
      <c r="B455" s="46">
        <v>9367.01</v>
      </c>
      <c r="C455" s="46">
        <v>4311.6199967942994</v>
      </c>
      <c r="D455" s="46">
        <f t="shared" si="7"/>
        <v>5055.3900032057009</v>
      </c>
      <c r="E455" s="51">
        <v>45261</v>
      </c>
      <c r="F455" s="49" t="s">
        <v>80</v>
      </c>
      <c r="G455" s="49" t="s">
        <v>81</v>
      </c>
      <c r="H455" s="49" t="s">
        <v>884</v>
      </c>
      <c r="I455" s="49" t="s">
        <v>222</v>
      </c>
      <c r="J455" s="49">
        <v>135600</v>
      </c>
      <c r="K455" s="49" t="s">
        <v>114</v>
      </c>
      <c r="L455" s="49">
        <v>21748905</v>
      </c>
      <c r="M455" s="49" t="s">
        <v>1000</v>
      </c>
      <c r="N455" s="51">
        <v>33786</v>
      </c>
      <c r="O455" s="51">
        <v>33786</v>
      </c>
      <c r="P455" s="49" t="s">
        <v>909</v>
      </c>
    </row>
    <row r="456" spans="1:16">
      <c r="A456" s="46">
        <v>27958</v>
      </c>
      <c r="B456" s="46">
        <v>3259.91</v>
      </c>
      <c r="C456" s="46">
        <v>3120.1537790071002</v>
      </c>
      <c r="D456" s="46">
        <f t="shared" si="7"/>
        <v>139.75622099289967</v>
      </c>
      <c r="E456" s="51">
        <v>45261</v>
      </c>
      <c r="F456" s="49" t="s">
        <v>80</v>
      </c>
      <c r="G456" s="49" t="s">
        <v>81</v>
      </c>
      <c r="H456" s="49" t="s">
        <v>884</v>
      </c>
      <c r="I456" s="49" t="s">
        <v>222</v>
      </c>
      <c r="J456" s="49">
        <v>135600</v>
      </c>
      <c r="K456" s="49" t="s">
        <v>122</v>
      </c>
      <c r="L456" s="49">
        <v>21748851</v>
      </c>
      <c r="M456" s="49" t="s">
        <v>916</v>
      </c>
      <c r="N456" s="51">
        <v>21367</v>
      </c>
      <c r="O456" s="51">
        <v>21367</v>
      </c>
      <c r="P456" s="49" t="s">
        <v>909</v>
      </c>
    </row>
    <row r="457" spans="1:16">
      <c r="A457" s="46">
        <v>0</v>
      </c>
      <c r="B457" s="46">
        <v>0</v>
      </c>
      <c r="C457" s="46">
        <v>0</v>
      </c>
      <c r="D457" s="46">
        <f t="shared" si="7"/>
        <v>0</v>
      </c>
      <c r="E457" s="51">
        <v>45261</v>
      </c>
      <c r="F457" s="49" t="s">
        <v>80</v>
      </c>
      <c r="G457" s="49" t="s">
        <v>81</v>
      </c>
      <c r="H457" s="49" t="s">
        <v>884</v>
      </c>
      <c r="I457" s="49" t="s">
        <v>223</v>
      </c>
      <c r="J457" s="49">
        <v>135001</v>
      </c>
      <c r="K457" s="49" t="s">
        <v>107</v>
      </c>
      <c r="L457" s="49">
        <v>36460844</v>
      </c>
      <c r="M457" s="49" t="s">
        <v>1076</v>
      </c>
      <c r="N457" s="51">
        <v>44757</v>
      </c>
      <c r="O457" s="51">
        <v>44896</v>
      </c>
      <c r="P457" s="49" t="s">
        <v>1077</v>
      </c>
    </row>
    <row r="458" spans="1:16">
      <c r="A458" s="46">
        <v>145</v>
      </c>
      <c r="B458" s="46">
        <v>210515.89</v>
      </c>
      <c r="C458" s="46">
        <v>11135.2632634568</v>
      </c>
      <c r="D458" s="46">
        <f t="shared" si="7"/>
        <v>199380.6267365432</v>
      </c>
      <c r="E458" s="51">
        <v>45261</v>
      </c>
      <c r="F458" s="49" t="s">
        <v>80</v>
      </c>
      <c r="G458" s="49" t="s">
        <v>81</v>
      </c>
      <c r="H458" s="49" t="s">
        <v>884</v>
      </c>
      <c r="I458" s="49" t="s">
        <v>223</v>
      </c>
      <c r="J458" s="49">
        <v>135500</v>
      </c>
      <c r="K458" s="49" t="s">
        <v>103</v>
      </c>
      <c r="L458" s="49">
        <v>29656955</v>
      </c>
      <c r="M458" s="49" t="s">
        <v>894</v>
      </c>
      <c r="N458" s="51">
        <v>43603</v>
      </c>
      <c r="O458" s="51">
        <v>43466</v>
      </c>
      <c r="P458" s="49" t="s">
        <v>1078</v>
      </c>
    </row>
    <row r="459" spans="1:16">
      <c r="A459" s="46">
        <v>0</v>
      </c>
      <c r="B459" s="46">
        <v>0</v>
      </c>
      <c r="C459" s="46">
        <v>0</v>
      </c>
      <c r="D459" s="46">
        <f t="shared" si="7"/>
        <v>0</v>
      </c>
      <c r="E459" s="51">
        <v>45261</v>
      </c>
      <c r="F459" s="49" t="s">
        <v>80</v>
      </c>
      <c r="G459" s="49" t="s">
        <v>81</v>
      </c>
      <c r="H459" s="49" t="s">
        <v>884</v>
      </c>
      <c r="I459" s="49" t="s">
        <v>223</v>
      </c>
      <c r="J459" s="49">
        <v>135500</v>
      </c>
      <c r="K459" s="49" t="s">
        <v>224</v>
      </c>
      <c r="L459" s="49">
        <v>21754332</v>
      </c>
      <c r="M459" s="49" t="s">
        <v>1079</v>
      </c>
      <c r="N459" s="51">
        <v>42464</v>
      </c>
      <c r="O459" s="51">
        <v>42552</v>
      </c>
      <c r="P459" s="49" t="s">
        <v>1080</v>
      </c>
    </row>
    <row r="460" spans="1:16">
      <c r="A460" s="46">
        <v>170</v>
      </c>
      <c r="B460" s="46">
        <v>7525.8600000000006</v>
      </c>
      <c r="C460" s="46">
        <v>4467.3556135848003</v>
      </c>
      <c r="D460" s="46">
        <f t="shared" si="7"/>
        <v>3058.5043864152003</v>
      </c>
      <c r="E460" s="51">
        <v>45261</v>
      </c>
      <c r="F460" s="49" t="s">
        <v>80</v>
      </c>
      <c r="G460" s="49" t="s">
        <v>81</v>
      </c>
      <c r="H460" s="49" t="s">
        <v>884</v>
      </c>
      <c r="I460" s="49" t="s">
        <v>223</v>
      </c>
      <c r="J460" s="49">
        <v>135500</v>
      </c>
      <c r="K460" s="49" t="s">
        <v>106</v>
      </c>
      <c r="L460" s="49">
        <v>36866063</v>
      </c>
      <c r="M460" s="49" t="s">
        <v>908</v>
      </c>
      <c r="N460" s="51">
        <v>26846</v>
      </c>
      <c r="O460" s="51">
        <v>26846</v>
      </c>
      <c r="P460" s="49" t="s">
        <v>1081</v>
      </c>
    </row>
    <row r="461" spans="1:16">
      <c r="A461" s="46">
        <v>30</v>
      </c>
      <c r="B461" s="46">
        <v>3919.31</v>
      </c>
      <c r="C461" s="46">
        <v>1681.5335116765</v>
      </c>
      <c r="D461" s="46">
        <f t="shared" si="7"/>
        <v>2237.7764883235</v>
      </c>
      <c r="E461" s="51">
        <v>45261</v>
      </c>
      <c r="F461" s="49" t="s">
        <v>80</v>
      </c>
      <c r="G461" s="49" t="s">
        <v>81</v>
      </c>
      <c r="H461" s="49" t="s">
        <v>884</v>
      </c>
      <c r="I461" s="49" t="s">
        <v>223</v>
      </c>
      <c r="J461" s="49">
        <v>135500</v>
      </c>
      <c r="K461" s="49" t="s">
        <v>106</v>
      </c>
      <c r="L461" s="49">
        <v>36866192</v>
      </c>
      <c r="M461" s="49" t="s">
        <v>908</v>
      </c>
      <c r="N461" s="51">
        <v>31959</v>
      </c>
      <c r="O461" s="51">
        <v>31959</v>
      </c>
      <c r="P461" s="49" t="s">
        <v>1081</v>
      </c>
    </row>
    <row r="462" spans="1:16">
      <c r="A462" s="46">
        <v>4</v>
      </c>
      <c r="B462" s="46">
        <v>456.13</v>
      </c>
      <c r="C462" s="46">
        <v>260.03605027610001</v>
      </c>
      <c r="D462" s="46">
        <f t="shared" si="7"/>
        <v>196.09394972389998</v>
      </c>
      <c r="E462" s="51">
        <v>45261</v>
      </c>
      <c r="F462" s="49" t="s">
        <v>80</v>
      </c>
      <c r="G462" s="49" t="s">
        <v>81</v>
      </c>
      <c r="H462" s="49" t="s">
        <v>884</v>
      </c>
      <c r="I462" s="49" t="s">
        <v>223</v>
      </c>
      <c r="J462" s="49">
        <v>135500</v>
      </c>
      <c r="K462" s="49" t="s">
        <v>106</v>
      </c>
      <c r="L462" s="49">
        <v>36866178</v>
      </c>
      <c r="M462" s="49" t="s">
        <v>908</v>
      </c>
      <c r="N462" s="51">
        <v>27576</v>
      </c>
      <c r="O462" s="51">
        <v>27576</v>
      </c>
      <c r="P462" s="49" t="s">
        <v>1081</v>
      </c>
    </row>
    <row r="463" spans="1:16">
      <c r="A463" s="46">
        <v>0</v>
      </c>
      <c r="B463" s="46">
        <v>264.66000000000003</v>
      </c>
      <c r="C463" s="46">
        <v>110.43883600860001</v>
      </c>
      <c r="D463" s="46">
        <f t="shared" si="7"/>
        <v>154.22116399140003</v>
      </c>
      <c r="E463" s="51">
        <v>45261</v>
      </c>
      <c r="F463" s="49" t="s">
        <v>80</v>
      </c>
      <c r="G463" s="49" t="s">
        <v>81</v>
      </c>
      <c r="H463" s="49" t="s">
        <v>884</v>
      </c>
      <c r="I463" s="49" t="s">
        <v>223</v>
      </c>
      <c r="J463" s="49">
        <v>135500</v>
      </c>
      <c r="K463" s="49" t="s">
        <v>106</v>
      </c>
      <c r="L463" s="49">
        <v>36866150</v>
      </c>
      <c r="M463" s="49" t="s">
        <v>908</v>
      </c>
      <c r="N463" s="51">
        <v>32325</v>
      </c>
      <c r="O463" s="51">
        <v>32325</v>
      </c>
      <c r="P463" s="49" t="s">
        <v>1081</v>
      </c>
    </row>
    <row r="464" spans="1:16">
      <c r="A464" s="46">
        <v>4</v>
      </c>
      <c r="B464" s="46">
        <v>298.61</v>
      </c>
      <c r="C464" s="46">
        <v>198.31515756650001</v>
      </c>
      <c r="D464" s="46">
        <f t="shared" si="7"/>
        <v>100.29484243350001</v>
      </c>
      <c r="E464" s="51">
        <v>45261</v>
      </c>
      <c r="F464" s="49" t="s">
        <v>80</v>
      </c>
      <c r="G464" s="49" t="s">
        <v>81</v>
      </c>
      <c r="H464" s="49" t="s">
        <v>884</v>
      </c>
      <c r="I464" s="49" t="s">
        <v>223</v>
      </c>
      <c r="J464" s="49">
        <v>135500</v>
      </c>
      <c r="K464" s="49" t="s">
        <v>106</v>
      </c>
      <c r="L464" s="49">
        <v>36866206</v>
      </c>
      <c r="M464" s="49" t="s">
        <v>908</v>
      </c>
      <c r="N464" s="51">
        <v>24654</v>
      </c>
      <c r="O464" s="51">
        <v>24654</v>
      </c>
      <c r="P464" s="49" t="s">
        <v>1081</v>
      </c>
    </row>
    <row r="465" spans="1:16">
      <c r="A465" s="46">
        <v>17</v>
      </c>
      <c r="B465" s="46">
        <v>633.15</v>
      </c>
      <c r="C465" s="46">
        <v>480.03112505250004</v>
      </c>
      <c r="D465" s="46">
        <f t="shared" si="7"/>
        <v>153.11887494749993</v>
      </c>
      <c r="E465" s="51">
        <v>45261</v>
      </c>
      <c r="F465" s="49" t="s">
        <v>80</v>
      </c>
      <c r="G465" s="49" t="s">
        <v>81</v>
      </c>
      <c r="H465" s="49" t="s">
        <v>884</v>
      </c>
      <c r="I465" s="49" t="s">
        <v>223</v>
      </c>
      <c r="J465" s="49">
        <v>135500</v>
      </c>
      <c r="K465" s="49" t="s">
        <v>106</v>
      </c>
      <c r="L465" s="49">
        <v>36865938</v>
      </c>
      <c r="M465" s="49" t="s">
        <v>908</v>
      </c>
      <c r="N465" s="51">
        <v>21732</v>
      </c>
      <c r="O465" s="51">
        <v>21732</v>
      </c>
      <c r="P465" s="49" t="s">
        <v>1081</v>
      </c>
    </row>
    <row r="466" spans="1:16">
      <c r="A466" s="46">
        <v>12</v>
      </c>
      <c r="B466" s="46">
        <v>645.49</v>
      </c>
      <c r="C466" s="46">
        <v>489.3868607915</v>
      </c>
      <c r="D466" s="46">
        <f t="shared" si="7"/>
        <v>156.10313920850001</v>
      </c>
      <c r="E466" s="51">
        <v>45261</v>
      </c>
      <c r="F466" s="49" t="s">
        <v>80</v>
      </c>
      <c r="G466" s="49" t="s">
        <v>81</v>
      </c>
      <c r="H466" s="49" t="s">
        <v>884</v>
      </c>
      <c r="I466" s="49" t="s">
        <v>223</v>
      </c>
      <c r="J466" s="49">
        <v>135500</v>
      </c>
      <c r="K466" s="49" t="s">
        <v>106</v>
      </c>
      <c r="L466" s="49">
        <v>36866220</v>
      </c>
      <c r="M466" s="49" t="s">
        <v>908</v>
      </c>
      <c r="N466" s="51">
        <v>21732</v>
      </c>
      <c r="O466" s="51">
        <v>21732</v>
      </c>
      <c r="P466" s="49" t="s">
        <v>1081</v>
      </c>
    </row>
    <row r="467" spans="1:16">
      <c r="A467" s="46">
        <v>107</v>
      </c>
      <c r="B467" s="46">
        <v>3670.2400000000002</v>
      </c>
      <c r="C467" s="46">
        <v>2782.641453704</v>
      </c>
      <c r="D467" s="46">
        <f t="shared" si="7"/>
        <v>887.59854629600022</v>
      </c>
      <c r="E467" s="51">
        <v>45261</v>
      </c>
      <c r="F467" s="49" t="s">
        <v>80</v>
      </c>
      <c r="G467" s="49" t="s">
        <v>81</v>
      </c>
      <c r="H467" s="49" t="s">
        <v>884</v>
      </c>
      <c r="I467" s="49" t="s">
        <v>223</v>
      </c>
      <c r="J467" s="49">
        <v>135500</v>
      </c>
      <c r="K467" s="49" t="s">
        <v>106</v>
      </c>
      <c r="L467" s="49">
        <v>36866029</v>
      </c>
      <c r="M467" s="49" t="s">
        <v>908</v>
      </c>
      <c r="N467" s="51">
        <v>21732</v>
      </c>
      <c r="O467" s="51">
        <v>21732</v>
      </c>
      <c r="P467" s="49" t="s">
        <v>1081</v>
      </c>
    </row>
    <row r="468" spans="1:16">
      <c r="A468" s="46">
        <v>0</v>
      </c>
      <c r="B468" s="46">
        <v>0</v>
      </c>
      <c r="C468" s="46">
        <v>0</v>
      </c>
      <c r="D468" s="46">
        <f t="shared" si="7"/>
        <v>0</v>
      </c>
      <c r="E468" s="51">
        <v>45261</v>
      </c>
      <c r="F468" s="49" t="s">
        <v>80</v>
      </c>
      <c r="G468" s="49" t="s">
        <v>81</v>
      </c>
      <c r="H468" s="49" t="s">
        <v>884</v>
      </c>
      <c r="I468" s="49" t="s">
        <v>223</v>
      </c>
      <c r="J468" s="49">
        <v>135500</v>
      </c>
      <c r="K468" s="49" t="s">
        <v>106</v>
      </c>
      <c r="L468" s="49">
        <v>21754073</v>
      </c>
      <c r="M468" s="49" t="s">
        <v>940</v>
      </c>
      <c r="N468" s="51">
        <v>41842</v>
      </c>
      <c r="O468" s="51">
        <v>41883</v>
      </c>
      <c r="P468" s="49" t="s">
        <v>1080</v>
      </c>
    </row>
    <row r="469" spans="1:16">
      <c r="A469" s="46">
        <v>0</v>
      </c>
      <c r="B469" s="46">
        <v>0</v>
      </c>
      <c r="C469" s="46">
        <v>0</v>
      </c>
      <c r="D469" s="46">
        <f t="shared" si="7"/>
        <v>0</v>
      </c>
      <c r="E469" s="51">
        <v>45261</v>
      </c>
      <c r="F469" s="49" t="s">
        <v>80</v>
      </c>
      <c r="G469" s="49" t="s">
        <v>81</v>
      </c>
      <c r="H469" s="49" t="s">
        <v>884</v>
      </c>
      <c r="I469" s="49" t="s">
        <v>223</v>
      </c>
      <c r="J469" s="49">
        <v>135500</v>
      </c>
      <c r="K469" s="49" t="s">
        <v>106</v>
      </c>
      <c r="L469" s="49">
        <v>21754510</v>
      </c>
      <c r="M469" s="49" t="s">
        <v>940</v>
      </c>
      <c r="N469" s="51">
        <v>40878</v>
      </c>
      <c r="O469" s="51">
        <v>40603</v>
      </c>
      <c r="P469" s="49" t="s">
        <v>1080</v>
      </c>
    </row>
    <row r="470" spans="1:16">
      <c r="A470" s="46">
        <v>2</v>
      </c>
      <c r="B470" s="46">
        <v>98.850000000000009</v>
      </c>
      <c r="C470" s="46">
        <v>54.029718676500003</v>
      </c>
      <c r="D470" s="46">
        <f t="shared" si="7"/>
        <v>44.820281323500005</v>
      </c>
      <c r="E470" s="51">
        <v>45261</v>
      </c>
      <c r="F470" s="49" t="s">
        <v>80</v>
      </c>
      <c r="G470" s="49" t="s">
        <v>81</v>
      </c>
      <c r="H470" s="49" t="s">
        <v>884</v>
      </c>
      <c r="I470" s="49" t="s">
        <v>223</v>
      </c>
      <c r="J470" s="49">
        <v>135500</v>
      </c>
      <c r="K470" s="49" t="s">
        <v>106</v>
      </c>
      <c r="L470" s="49">
        <v>36865896</v>
      </c>
      <c r="M470" s="49" t="s">
        <v>908</v>
      </c>
      <c r="N470" s="51">
        <v>28307</v>
      </c>
      <c r="O470" s="51">
        <v>28307</v>
      </c>
      <c r="P470" s="49" t="s">
        <v>1081</v>
      </c>
    </row>
    <row r="471" spans="1:16">
      <c r="A471" s="46">
        <v>67</v>
      </c>
      <c r="B471" s="46">
        <v>2382.9700000000003</v>
      </c>
      <c r="C471" s="46">
        <v>1806.6805181495001</v>
      </c>
      <c r="D471" s="46">
        <f t="shared" si="7"/>
        <v>576.28948185050012</v>
      </c>
      <c r="E471" s="51">
        <v>45261</v>
      </c>
      <c r="F471" s="49" t="s">
        <v>80</v>
      </c>
      <c r="G471" s="49" t="s">
        <v>81</v>
      </c>
      <c r="H471" s="49" t="s">
        <v>884</v>
      </c>
      <c r="I471" s="49" t="s">
        <v>223</v>
      </c>
      <c r="J471" s="49">
        <v>135500</v>
      </c>
      <c r="K471" s="49" t="s">
        <v>106</v>
      </c>
      <c r="L471" s="49">
        <v>36865952</v>
      </c>
      <c r="M471" s="49" t="s">
        <v>908</v>
      </c>
      <c r="N471" s="51">
        <v>21732</v>
      </c>
      <c r="O471" s="51">
        <v>21732</v>
      </c>
      <c r="P471" s="49" t="s">
        <v>1081</v>
      </c>
    </row>
    <row r="472" spans="1:16">
      <c r="A472" s="46">
        <v>2</v>
      </c>
      <c r="B472" s="46">
        <v>168.33</v>
      </c>
      <c r="C472" s="46">
        <v>95.963581310100011</v>
      </c>
      <c r="D472" s="46">
        <f t="shared" si="7"/>
        <v>72.366418689900001</v>
      </c>
      <c r="E472" s="51">
        <v>45261</v>
      </c>
      <c r="F472" s="49" t="s">
        <v>80</v>
      </c>
      <c r="G472" s="49" t="s">
        <v>81</v>
      </c>
      <c r="H472" s="49" t="s">
        <v>884</v>
      </c>
      <c r="I472" s="49" t="s">
        <v>223</v>
      </c>
      <c r="J472" s="49">
        <v>135500</v>
      </c>
      <c r="K472" s="49" t="s">
        <v>106</v>
      </c>
      <c r="L472" s="49">
        <v>36866094</v>
      </c>
      <c r="M472" s="49" t="s">
        <v>908</v>
      </c>
      <c r="N472" s="51">
        <v>27576</v>
      </c>
      <c r="O472" s="51">
        <v>27576</v>
      </c>
      <c r="P472" s="49" t="s">
        <v>1081</v>
      </c>
    </row>
    <row r="473" spans="1:16">
      <c r="A473" s="46">
        <v>37</v>
      </c>
      <c r="B473" s="46">
        <v>9897.59</v>
      </c>
      <c r="C473" s="46">
        <v>4362.7850236894001</v>
      </c>
      <c r="D473" s="46">
        <f t="shared" si="7"/>
        <v>5534.8049763106001</v>
      </c>
      <c r="E473" s="51">
        <v>45261</v>
      </c>
      <c r="F473" s="49" t="s">
        <v>80</v>
      </c>
      <c r="G473" s="49" t="s">
        <v>81</v>
      </c>
      <c r="H473" s="49" t="s">
        <v>884</v>
      </c>
      <c r="I473" s="49" t="s">
        <v>223</v>
      </c>
      <c r="J473" s="49">
        <v>135500</v>
      </c>
      <c r="K473" s="49" t="s">
        <v>106</v>
      </c>
      <c r="L473" s="49">
        <v>36866036</v>
      </c>
      <c r="M473" s="49" t="s">
        <v>908</v>
      </c>
      <c r="N473" s="51">
        <v>31594</v>
      </c>
      <c r="O473" s="51">
        <v>31594</v>
      </c>
      <c r="P473" s="49" t="s">
        <v>1081</v>
      </c>
    </row>
    <row r="474" spans="1:16">
      <c r="A474" s="46">
        <v>4</v>
      </c>
      <c r="B474" s="46">
        <v>511.1</v>
      </c>
      <c r="C474" s="46">
        <v>225.28912852600001</v>
      </c>
      <c r="D474" s="46">
        <f t="shared" si="7"/>
        <v>285.81087147400001</v>
      </c>
      <c r="E474" s="51">
        <v>45261</v>
      </c>
      <c r="F474" s="49" t="s">
        <v>80</v>
      </c>
      <c r="G474" s="49" t="s">
        <v>81</v>
      </c>
      <c r="H474" s="49" t="s">
        <v>884</v>
      </c>
      <c r="I474" s="49" t="s">
        <v>223</v>
      </c>
      <c r="J474" s="49">
        <v>135500</v>
      </c>
      <c r="K474" s="49" t="s">
        <v>106</v>
      </c>
      <c r="L474" s="49">
        <v>36866213</v>
      </c>
      <c r="M474" s="49" t="s">
        <v>908</v>
      </c>
      <c r="N474" s="51">
        <v>31594</v>
      </c>
      <c r="O474" s="51">
        <v>31594</v>
      </c>
      <c r="P474" s="49" t="s">
        <v>1081</v>
      </c>
    </row>
    <row r="475" spans="1:16">
      <c r="A475" s="46">
        <v>0</v>
      </c>
      <c r="B475" s="46">
        <v>0</v>
      </c>
      <c r="C475" s="46">
        <v>0</v>
      </c>
      <c r="D475" s="46">
        <f t="shared" si="7"/>
        <v>0</v>
      </c>
      <c r="E475" s="51">
        <v>45261</v>
      </c>
      <c r="F475" s="49" t="s">
        <v>80</v>
      </c>
      <c r="G475" s="49" t="s">
        <v>81</v>
      </c>
      <c r="H475" s="49" t="s">
        <v>884</v>
      </c>
      <c r="I475" s="49" t="s">
        <v>223</v>
      </c>
      <c r="J475" s="49">
        <v>135500</v>
      </c>
      <c r="K475" s="49" t="s">
        <v>106</v>
      </c>
      <c r="L475" s="49">
        <v>21754482</v>
      </c>
      <c r="M475" s="49" t="s">
        <v>908</v>
      </c>
      <c r="N475" s="51">
        <v>39234</v>
      </c>
      <c r="O475" s="51">
        <v>39083</v>
      </c>
      <c r="P475" s="49" t="s">
        <v>1080</v>
      </c>
    </row>
    <row r="476" spans="1:16">
      <c r="A476" s="46">
        <v>0</v>
      </c>
      <c r="B476" s="46">
        <v>0</v>
      </c>
      <c r="C476" s="46">
        <v>0</v>
      </c>
      <c r="D476" s="46">
        <f t="shared" si="7"/>
        <v>0</v>
      </c>
      <c r="E476" s="51">
        <v>45261</v>
      </c>
      <c r="F476" s="49" t="s">
        <v>80</v>
      </c>
      <c r="G476" s="49" t="s">
        <v>81</v>
      </c>
      <c r="H476" s="49" t="s">
        <v>884</v>
      </c>
      <c r="I476" s="49" t="s">
        <v>223</v>
      </c>
      <c r="J476" s="49">
        <v>135500</v>
      </c>
      <c r="K476" s="49" t="s">
        <v>106</v>
      </c>
      <c r="L476" s="49">
        <v>21754524</v>
      </c>
      <c r="M476" s="49" t="s">
        <v>940</v>
      </c>
      <c r="N476" s="51">
        <v>41061</v>
      </c>
      <c r="O476" s="51">
        <v>41061</v>
      </c>
      <c r="P476" s="49" t="s">
        <v>1080</v>
      </c>
    </row>
    <row r="477" spans="1:16">
      <c r="A477" s="46">
        <v>0</v>
      </c>
      <c r="B477" s="46">
        <v>0</v>
      </c>
      <c r="C477" s="46">
        <v>0</v>
      </c>
      <c r="D477" s="46">
        <f t="shared" si="7"/>
        <v>0</v>
      </c>
      <c r="E477" s="51">
        <v>45261</v>
      </c>
      <c r="F477" s="49" t="s">
        <v>80</v>
      </c>
      <c r="G477" s="49" t="s">
        <v>81</v>
      </c>
      <c r="H477" s="49" t="s">
        <v>884</v>
      </c>
      <c r="I477" s="49" t="s">
        <v>223</v>
      </c>
      <c r="J477" s="49">
        <v>135500</v>
      </c>
      <c r="K477" s="49" t="s">
        <v>106</v>
      </c>
      <c r="L477" s="49">
        <v>21754066</v>
      </c>
      <c r="M477" s="49" t="s">
        <v>940</v>
      </c>
      <c r="N477" s="51">
        <v>41821</v>
      </c>
      <c r="O477" s="51">
        <v>41821</v>
      </c>
      <c r="P477" s="49" t="s">
        <v>1080</v>
      </c>
    </row>
    <row r="478" spans="1:16">
      <c r="A478" s="46">
        <v>6</v>
      </c>
      <c r="B478" s="46">
        <v>233.53</v>
      </c>
      <c r="C478" s="46">
        <v>177.05388712550001</v>
      </c>
      <c r="D478" s="46">
        <f t="shared" si="7"/>
        <v>56.476112874499989</v>
      </c>
      <c r="E478" s="51">
        <v>45261</v>
      </c>
      <c r="F478" s="49" t="s">
        <v>80</v>
      </c>
      <c r="G478" s="49" t="s">
        <v>81</v>
      </c>
      <c r="H478" s="49" t="s">
        <v>884</v>
      </c>
      <c r="I478" s="49" t="s">
        <v>223</v>
      </c>
      <c r="J478" s="49">
        <v>135500</v>
      </c>
      <c r="K478" s="49" t="s">
        <v>106</v>
      </c>
      <c r="L478" s="49">
        <v>36865910</v>
      </c>
      <c r="M478" s="49" t="s">
        <v>908</v>
      </c>
      <c r="N478" s="51">
        <v>21732</v>
      </c>
      <c r="O478" s="51">
        <v>21732</v>
      </c>
      <c r="P478" s="49" t="s">
        <v>1081</v>
      </c>
    </row>
    <row r="479" spans="1:16">
      <c r="A479" s="46">
        <v>2</v>
      </c>
      <c r="B479" s="46">
        <v>430.37</v>
      </c>
      <c r="C479" s="46">
        <v>290.87949127320002</v>
      </c>
      <c r="D479" s="46">
        <f t="shared" si="7"/>
        <v>139.49050872679999</v>
      </c>
      <c r="E479" s="51">
        <v>45261</v>
      </c>
      <c r="F479" s="49" t="s">
        <v>80</v>
      </c>
      <c r="G479" s="49" t="s">
        <v>81</v>
      </c>
      <c r="H479" s="49" t="s">
        <v>884</v>
      </c>
      <c r="I479" s="49" t="s">
        <v>223</v>
      </c>
      <c r="J479" s="49">
        <v>135500</v>
      </c>
      <c r="K479" s="49" t="s">
        <v>106</v>
      </c>
      <c r="L479" s="49">
        <v>36866079</v>
      </c>
      <c r="M479" s="49" t="s">
        <v>908</v>
      </c>
      <c r="N479" s="51">
        <v>24289</v>
      </c>
      <c r="O479" s="51">
        <v>24289</v>
      </c>
      <c r="P479" s="49" t="s">
        <v>1081</v>
      </c>
    </row>
    <row r="480" spans="1:16">
      <c r="A480" s="46">
        <v>2</v>
      </c>
      <c r="B480" s="46">
        <v>108.43</v>
      </c>
      <c r="C480" s="46">
        <v>72.011361089499999</v>
      </c>
      <c r="D480" s="46">
        <f t="shared" si="7"/>
        <v>36.418638910500007</v>
      </c>
      <c r="E480" s="51">
        <v>45261</v>
      </c>
      <c r="F480" s="49" t="s">
        <v>80</v>
      </c>
      <c r="G480" s="49" t="s">
        <v>81</v>
      </c>
      <c r="H480" s="49" t="s">
        <v>884</v>
      </c>
      <c r="I480" s="49" t="s">
        <v>223</v>
      </c>
      <c r="J480" s="49">
        <v>135500</v>
      </c>
      <c r="K480" s="49" t="s">
        <v>106</v>
      </c>
      <c r="L480" s="49">
        <v>36866101</v>
      </c>
      <c r="M480" s="49" t="s">
        <v>908</v>
      </c>
      <c r="N480" s="51">
        <v>24654</v>
      </c>
      <c r="O480" s="51">
        <v>24654</v>
      </c>
      <c r="P480" s="49" t="s">
        <v>1081</v>
      </c>
    </row>
    <row r="481" spans="1:16">
      <c r="A481" s="46">
        <v>2</v>
      </c>
      <c r="B481" s="46">
        <v>128.53</v>
      </c>
      <c r="C481" s="46">
        <v>89.892600555900003</v>
      </c>
      <c r="D481" s="46">
        <f t="shared" si="7"/>
        <v>38.637399444099998</v>
      </c>
      <c r="E481" s="51">
        <v>45261</v>
      </c>
      <c r="F481" s="49" t="s">
        <v>80</v>
      </c>
      <c r="G481" s="49" t="s">
        <v>81</v>
      </c>
      <c r="H481" s="49" t="s">
        <v>884</v>
      </c>
      <c r="I481" s="49" t="s">
        <v>223</v>
      </c>
      <c r="J481" s="49">
        <v>135500</v>
      </c>
      <c r="K481" s="49" t="s">
        <v>106</v>
      </c>
      <c r="L481" s="49">
        <v>36866122</v>
      </c>
      <c r="M481" s="49" t="s">
        <v>908</v>
      </c>
      <c r="N481" s="51">
        <v>23559</v>
      </c>
      <c r="O481" s="51">
        <v>23559</v>
      </c>
      <c r="P481" s="49" t="s">
        <v>1081</v>
      </c>
    </row>
    <row r="482" spans="1:16">
      <c r="A482" s="46">
        <v>851</v>
      </c>
      <c r="B482" s="46">
        <v>24785.88</v>
      </c>
      <c r="C482" s="46">
        <v>18791.745813498001</v>
      </c>
      <c r="D482" s="46">
        <f t="shared" si="7"/>
        <v>5994.1341865020004</v>
      </c>
      <c r="E482" s="51">
        <v>45261</v>
      </c>
      <c r="F482" s="49" t="s">
        <v>80</v>
      </c>
      <c r="G482" s="49" t="s">
        <v>81</v>
      </c>
      <c r="H482" s="49" t="s">
        <v>884</v>
      </c>
      <c r="I482" s="49" t="s">
        <v>223</v>
      </c>
      <c r="J482" s="49">
        <v>135500</v>
      </c>
      <c r="K482" s="49" t="s">
        <v>106</v>
      </c>
      <c r="L482" s="49">
        <v>36866086</v>
      </c>
      <c r="M482" s="49" t="s">
        <v>908</v>
      </c>
      <c r="N482" s="51">
        <v>21732</v>
      </c>
      <c r="O482" s="51">
        <v>21732</v>
      </c>
      <c r="P482" s="49" t="s">
        <v>1081</v>
      </c>
    </row>
    <row r="483" spans="1:16">
      <c r="A483" s="46">
        <v>0</v>
      </c>
      <c r="B483" s="46">
        <v>0</v>
      </c>
      <c r="C483" s="46">
        <v>0</v>
      </c>
      <c r="D483" s="46">
        <f t="shared" si="7"/>
        <v>0</v>
      </c>
      <c r="E483" s="51">
        <v>45261</v>
      </c>
      <c r="F483" s="49" t="s">
        <v>80</v>
      </c>
      <c r="G483" s="49" t="s">
        <v>81</v>
      </c>
      <c r="H483" s="49" t="s">
        <v>884</v>
      </c>
      <c r="I483" s="49" t="s">
        <v>223</v>
      </c>
      <c r="J483" s="49">
        <v>135500</v>
      </c>
      <c r="K483" s="49" t="s">
        <v>106</v>
      </c>
      <c r="L483" s="49">
        <v>21754496</v>
      </c>
      <c r="M483" s="49" t="s">
        <v>940</v>
      </c>
      <c r="N483" s="51">
        <v>40452</v>
      </c>
      <c r="O483" s="51">
        <v>40452</v>
      </c>
      <c r="P483" s="49" t="s">
        <v>1080</v>
      </c>
    </row>
    <row r="484" spans="1:16">
      <c r="A484" s="46">
        <v>4</v>
      </c>
      <c r="B484" s="46">
        <v>157.80000000000001</v>
      </c>
      <c r="C484" s="46">
        <v>114.073277574</v>
      </c>
      <c r="D484" s="46">
        <f t="shared" si="7"/>
        <v>43.726722426000009</v>
      </c>
      <c r="E484" s="51">
        <v>45261</v>
      </c>
      <c r="F484" s="49" t="s">
        <v>80</v>
      </c>
      <c r="G484" s="49" t="s">
        <v>81</v>
      </c>
      <c r="H484" s="49" t="s">
        <v>884</v>
      </c>
      <c r="I484" s="49" t="s">
        <v>223</v>
      </c>
      <c r="J484" s="49">
        <v>135500</v>
      </c>
      <c r="K484" s="49" t="s">
        <v>106</v>
      </c>
      <c r="L484" s="49">
        <v>36866108</v>
      </c>
      <c r="M484" s="49" t="s">
        <v>908</v>
      </c>
      <c r="N484" s="51">
        <v>22828</v>
      </c>
      <c r="O484" s="51">
        <v>22828</v>
      </c>
      <c r="P484" s="49" t="s">
        <v>1081</v>
      </c>
    </row>
    <row r="485" spans="1:16">
      <c r="A485" s="46">
        <v>0</v>
      </c>
      <c r="B485" s="46">
        <v>0</v>
      </c>
      <c r="C485" s="46">
        <v>0</v>
      </c>
      <c r="D485" s="46">
        <f t="shared" si="7"/>
        <v>0</v>
      </c>
      <c r="E485" s="51">
        <v>45261</v>
      </c>
      <c r="F485" s="49" t="s">
        <v>80</v>
      </c>
      <c r="G485" s="49" t="s">
        <v>81</v>
      </c>
      <c r="H485" s="49" t="s">
        <v>884</v>
      </c>
      <c r="I485" s="49" t="s">
        <v>223</v>
      </c>
      <c r="J485" s="49">
        <v>135500</v>
      </c>
      <c r="K485" s="49" t="s">
        <v>151</v>
      </c>
      <c r="L485" s="49">
        <v>21754531</v>
      </c>
      <c r="M485" s="49" t="s">
        <v>895</v>
      </c>
      <c r="N485" s="51">
        <v>41395</v>
      </c>
      <c r="O485" s="51">
        <v>41275</v>
      </c>
      <c r="P485" s="49" t="s">
        <v>1080</v>
      </c>
    </row>
    <row r="486" spans="1:16">
      <c r="A486" s="46">
        <v>0</v>
      </c>
      <c r="B486" s="46">
        <v>0</v>
      </c>
      <c r="C486" s="46">
        <v>0</v>
      </c>
      <c r="D486" s="46">
        <f t="shared" si="7"/>
        <v>0</v>
      </c>
      <c r="E486" s="51">
        <v>45261</v>
      </c>
      <c r="F486" s="49" t="s">
        <v>80</v>
      </c>
      <c r="G486" s="49" t="s">
        <v>81</v>
      </c>
      <c r="H486" s="49" t="s">
        <v>884</v>
      </c>
      <c r="I486" s="49" t="s">
        <v>223</v>
      </c>
      <c r="J486" s="49">
        <v>135500</v>
      </c>
      <c r="K486" s="49" t="s">
        <v>151</v>
      </c>
      <c r="L486" s="49">
        <v>21754588</v>
      </c>
      <c r="M486" s="49" t="s">
        <v>895</v>
      </c>
      <c r="N486" s="51">
        <v>41488</v>
      </c>
      <c r="O486" s="51">
        <v>41275</v>
      </c>
      <c r="P486" s="49" t="s">
        <v>1080</v>
      </c>
    </row>
    <row r="487" spans="1:16">
      <c r="A487" s="46">
        <v>0</v>
      </c>
      <c r="B487" s="46">
        <v>0</v>
      </c>
      <c r="C487" s="46">
        <v>0</v>
      </c>
      <c r="D487" s="46">
        <f t="shared" si="7"/>
        <v>0</v>
      </c>
      <c r="E487" s="51">
        <v>45261</v>
      </c>
      <c r="F487" s="49" t="s">
        <v>80</v>
      </c>
      <c r="G487" s="49" t="s">
        <v>81</v>
      </c>
      <c r="H487" s="49" t="s">
        <v>884</v>
      </c>
      <c r="I487" s="49" t="s">
        <v>223</v>
      </c>
      <c r="J487" s="49">
        <v>135500</v>
      </c>
      <c r="K487" s="49" t="s">
        <v>193</v>
      </c>
      <c r="L487" s="49">
        <v>21754374</v>
      </c>
      <c r="M487" s="49" t="s">
        <v>923</v>
      </c>
      <c r="N487" s="51">
        <v>43115</v>
      </c>
      <c r="O487" s="51">
        <v>43101</v>
      </c>
      <c r="P487" s="49" t="s">
        <v>1080</v>
      </c>
    </row>
    <row r="488" spans="1:16">
      <c r="A488" s="46">
        <v>0</v>
      </c>
      <c r="B488" s="46">
        <v>0</v>
      </c>
      <c r="C488" s="46">
        <v>0</v>
      </c>
      <c r="D488" s="46">
        <f t="shared" si="7"/>
        <v>0</v>
      </c>
      <c r="E488" s="51">
        <v>45261</v>
      </c>
      <c r="F488" s="49" t="s">
        <v>80</v>
      </c>
      <c r="G488" s="49" t="s">
        <v>81</v>
      </c>
      <c r="H488" s="49" t="s">
        <v>884</v>
      </c>
      <c r="I488" s="49" t="s">
        <v>223</v>
      </c>
      <c r="J488" s="49">
        <v>135500</v>
      </c>
      <c r="K488" s="49" t="s">
        <v>131</v>
      </c>
      <c r="L488" s="49">
        <v>21754560</v>
      </c>
      <c r="M488" s="49" t="s">
        <v>1082</v>
      </c>
      <c r="N488" s="51">
        <v>41397</v>
      </c>
      <c r="O488" s="51">
        <v>41426</v>
      </c>
      <c r="P488" s="49" t="s">
        <v>1080</v>
      </c>
    </row>
    <row r="489" spans="1:16">
      <c r="A489" s="46">
        <v>0</v>
      </c>
      <c r="B489" s="46">
        <v>0</v>
      </c>
      <c r="C489" s="46">
        <v>0</v>
      </c>
      <c r="D489" s="46">
        <f t="shared" si="7"/>
        <v>0</v>
      </c>
      <c r="E489" s="51">
        <v>45261</v>
      </c>
      <c r="F489" s="49" t="s">
        <v>80</v>
      </c>
      <c r="G489" s="49" t="s">
        <v>81</v>
      </c>
      <c r="H489" s="49" t="s">
        <v>884</v>
      </c>
      <c r="I489" s="49" t="s">
        <v>223</v>
      </c>
      <c r="J489" s="49">
        <v>135500</v>
      </c>
      <c r="K489" s="49" t="s">
        <v>155</v>
      </c>
      <c r="L489" s="49">
        <v>21754318</v>
      </c>
      <c r="M489" s="49" t="s">
        <v>898</v>
      </c>
      <c r="N489" s="51">
        <v>42464</v>
      </c>
      <c r="O489" s="51">
        <v>42370</v>
      </c>
      <c r="P489" s="49" t="s">
        <v>1080</v>
      </c>
    </row>
    <row r="490" spans="1:16">
      <c r="A490" s="46">
        <v>0</v>
      </c>
      <c r="B490" s="46">
        <v>0</v>
      </c>
      <c r="C490" s="46">
        <v>0</v>
      </c>
      <c r="D490" s="46">
        <f t="shared" si="7"/>
        <v>0</v>
      </c>
      <c r="E490" s="51">
        <v>45261</v>
      </c>
      <c r="F490" s="49" t="s">
        <v>80</v>
      </c>
      <c r="G490" s="49" t="s">
        <v>81</v>
      </c>
      <c r="H490" s="49" t="s">
        <v>884</v>
      </c>
      <c r="I490" s="49" t="s">
        <v>223</v>
      </c>
      <c r="J490" s="49">
        <v>135500</v>
      </c>
      <c r="K490" s="49" t="s">
        <v>156</v>
      </c>
      <c r="L490" s="49">
        <v>21754325</v>
      </c>
      <c r="M490" s="49" t="s">
        <v>899</v>
      </c>
      <c r="N490" s="51">
        <v>42464</v>
      </c>
      <c r="O490" s="51">
        <v>42370</v>
      </c>
      <c r="P490" s="49" t="s">
        <v>1080</v>
      </c>
    </row>
    <row r="491" spans="1:16">
      <c r="A491" s="46">
        <v>10</v>
      </c>
      <c r="B491" s="46">
        <v>35742.17</v>
      </c>
      <c r="C491" s="46">
        <v>1890.5863712103999</v>
      </c>
      <c r="D491" s="46">
        <f t="shared" si="7"/>
        <v>33851.583628789602</v>
      </c>
      <c r="E491" s="51">
        <v>45261</v>
      </c>
      <c r="F491" s="49" t="s">
        <v>80</v>
      </c>
      <c r="G491" s="49" t="s">
        <v>81</v>
      </c>
      <c r="H491" s="49" t="s">
        <v>884</v>
      </c>
      <c r="I491" s="49" t="s">
        <v>223</v>
      </c>
      <c r="J491" s="49">
        <v>135500</v>
      </c>
      <c r="K491" s="49" t="s">
        <v>156</v>
      </c>
      <c r="L491" s="49">
        <v>29656981</v>
      </c>
      <c r="M491" s="49" t="s">
        <v>899</v>
      </c>
      <c r="N491" s="51">
        <v>43603</v>
      </c>
      <c r="O491" s="51">
        <v>43466</v>
      </c>
      <c r="P491" s="49" t="s">
        <v>1078</v>
      </c>
    </row>
    <row r="492" spans="1:16">
      <c r="A492" s="46">
        <v>35</v>
      </c>
      <c r="B492" s="46">
        <v>132820.71</v>
      </c>
      <c r="C492" s="46">
        <v>7025.5673939352</v>
      </c>
      <c r="D492" s="46">
        <f t="shared" si="7"/>
        <v>125795.14260606479</v>
      </c>
      <c r="E492" s="51">
        <v>45261</v>
      </c>
      <c r="F492" s="49" t="s">
        <v>80</v>
      </c>
      <c r="G492" s="49" t="s">
        <v>81</v>
      </c>
      <c r="H492" s="49" t="s">
        <v>884</v>
      </c>
      <c r="I492" s="49" t="s">
        <v>223</v>
      </c>
      <c r="J492" s="49">
        <v>135500</v>
      </c>
      <c r="K492" s="49" t="s">
        <v>157</v>
      </c>
      <c r="L492" s="49">
        <v>29656984</v>
      </c>
      <c r="M492" s="49" t="s">
        <v>900</v>
      </c>
      <c r="N492" s="51">
        <v>43603</v>
      </c>
      <c r="O492" s="51">
        <v>43466</v>
      </c>
      <c r="P492" s="49" t="s">
        <v>1078</v>
      </c>
    </row>
    <row r="493" spans="1:16">
      <c r="A493" s="46">
        <v>0</v>
      </c>
      <c r="B493" s="46">
        <v>0</v>
      </c>
      <c r="C493" s="46">
        <v>0</v>
      </c>
      <c r="D493" s="46">
        <f t="shared" si="7"/>
        <v>0</v>
      </c>
      <c r="E493" s="51">
        <v>45261</v>
      </c>
      <c r="F493" s="49" t="s">
        <v>80</v>
      </c>
      <c r="G493" s="49" t="s">
        <v>81</v>
      </c>
      <c r="H493" s="49" t="s">
        <v>884</v>
      </c>
      <c r="I493" s="49" t="s">
        <v>223</v>
      </c>
      <c r="J493" s="49">
        <v>135500</v>
      </c>
      <c r="K493" s="49" t="s">
        <v>157</v>
      </c>
      <c r="L493" s="49">
        <v>21754538</v>
      </c>
      <c r="M493" s="49" t="s">
        <v>900</v>
      </c>
      <c r="N493" s="51">
        <v>41395</v>
      </c>
      <c r="O493" s="51">
        <v>41275</v>
      </c>
      <c r="P493" s="49" t="s">
        <v>1080</v>
      </c>
    </row>
    <row r="494" spans="1:16">
      <c r="A494" s="46">
        <v>0</v>
      </c>
      <c r="B494" s="46">
        <v>0</v>
      </c>
      <c r="C494" s="46">
        <v>0</v>
      </c>
      <c r="D494" s="46">
        <f t="shared" si="7"/>
        <v>0</v>
      </c>
      <c r="E494" s="51">
        <v>45261</v>
      </c>
      <c r="F494" s="49" t="s">
        <v>80</v>
      </c>
      <c r="G494" s="49" t="s">
        <v>81</v>
      </c>
      <c r="H494" s="49" t="s">
        <v>884</v>
      </c>
      <c r="I494" s="49" t="s">
        <v>223</v>
      </c>
      <c r="J494" s="49">
        <v>135500</v>
      </c>
      <c r="K494" s="49" t="s">
        <v>157</v>
      </c>
      <c r="L494" s="49">
        <v>21754311</v>
      </c>
      <c r="M494" s="49" t="s">
        <v>900</v>
      </c>
      <c r="N494" s="51">
        <v>42464</v>
      </c>
      <c r="O494" s="51">
        <v>42370</v>
      </c>
      <c r="P494" s="49" t="s">
        <v>1080</v>
      </c>
    </row>
    <row r="495" spans="1:16">
      <c r="A495" s="46">
        <v>0</v>
      </c>
      <c r="B495" s="46">
        <v>0</v>
      </c>
      <c r="C495" s="46">
        <v>0</v>
      </c>
      <c r="D495" s="46">
        <f t="shared" si="7"/>
        <v>0</v>
      </c>
      <c r="E495" s="51">
        <v>45261</v>
      </c>
      <c r="F495" s="49" t="s">
        <v>80</v>
      </c>
      <c r="G495" s="49" t="s">
        <v>81</v>
      </c>
      <c r="H495" s="49" t="s">
        <v>884</v>
      </c>
      <c r="I495" s="49" t="s">
        <v>223</v>
      </c>
      <c r="J495" s="49">
        <v>135500</v>
      </c>
      <c r="K495" s="49" t="s">
        <v>158</v>
      </c>
      <c r="L495" s="49">
        <v>21754339</v>
      </c>
      <c r="M495" s="49" t="s">
        <v>901</v>
      </c>
      <c r="N495" s="51">
        <v>42464</v>
      </c>
      <c r="O495" s="51">
        <v>42370</v>
      </c>
      <c r="P495" s="49" t="s">
        <v>1080</v>
      </c>
    </row>
    <row r="496" spans="1:16">
      <c r="A496" s="46">
        <v>0</v>
      </c>
      <c r="B496" s="46">
        <v>0</v>
      </c>
      <c r="C496" s="46">
        <v>0</v>
      </c>
      <c r="D496" s="46">
        <f t="shared" si="7"/>
        <v>0</v>
      </c>
      <c r="E496" s="51">
        <v>45261</v>
      </c>
      <c r="F496" s="49" t="s">
        <v>80</v>
      </c>
      <c r="G496" s="49" t="s">
        <v>81</v>
      </c>
      <c r="H496" s="49" t="s">
        <v>884</v>
      </c>
      <c r="I496" s="49" t="s">
        <v>223</v>
      </c>
      <c r="J496" s="49">
        <v>135500</v>
      </c>
      <c r="K496" s="49" t="s">
        <v>158</v>
      </c>
      <c r="L496" s="49">
        <v>21754581</v>
      </c>
      <c r="M496" s="49" t="s">
        <v>901</v>
      </c>
      <c r="N496" s="51">
        <v>41488</v>
      </c>
      <c r="O496" s="51">
        <v>41275</v>
      </c>
      <c r="P496" s="49" t="s">
        <v>1080</v>
      </c>
    </row>
    <row r="497" spans="1:16">
      <c r="A497" s="46">
        <v>647</v>
      </c>
      <c r="B497" s="46">
        <v>4355328.8099999996</v>
      </c>
      <c r="C497" s="46">
        <v>230375.64004440722</v>
      </c>
      <c r="D497" s="46">
        <f t="shared" si="7"/>
        <v>4124953.1699555926</v>
      </c>
      <c r="E497" s="51">
        <v>45261</v>
      </c>
      <c r="F497" s="49" t="s">
        <v>80</v>
      </c>
      <c r="G497" s="49" t="s">
        <v>81</v>
      </c>
      <c r="H497" s="49" t="s">
        <v>884</v>
      </c>
      <c r="I497" s="49" t="s">
        <v>223</v>
      </c>
      <c r="J497" s="49">
        <v>135500</v>
      </c>
      <c r="K497" s="49" t="s">
        <v>158</v>
      </c>
      <c r="L497" s="49">
        <v>29656987</v>
      </c>
      <c r="M497" s="49" t="s">
        <v>1083</v>
      </c>
      <c r="N497" s="51">
        <v>43603</v>
      </c>
      <c r="O497" s="51">
        <v>43466</v>
      </c>
      <c r="P497" s="49" t="s">
        <v>1078</v>
      </c>
    </row>
    <row r="498" spans="1:16">
      <c r="A498" s="46">
        <v>37</v>
      </c>
      <c r="B498" s="46">
        <v>89078.34</v>
      </c>
      <c r="C498" s="46">
        <v>39265.078436984397</v>
      </c>
      <c r="D498" s="46">
        <f t="shared" si="7"/>
        <v>49813.2615630156</v>
      </c>
      <c r="E498" s="51">
        <v>45261</v>
      </c>
      <c r="F498" s="49" t="s">
        <v>80</v>
      </c>
      <c r="G498" s="49" t="s">
        <v>81</v>
      </c>
      <c r="H498" s="49" t="s">
        <v>884</v>
      </c>
      <c r="I498" s="49" t="s">
        <v>223</v>
      </c>
      <c r="J498" s="49">
        <v>135500</v>
      </c>
      <c r="K498" s="49" t="s">
        <v>109</v>
      </c>
      <c r="L498" s="49">
        <v>36866072</v>
      </c>
      <c r="M498" s="49" t="s">
        <v>914</v>
      </c>
      <c r="N498" s="51">
        <v>31594</v>
      </c>
      <c r="O498" s="51">
        <v>31594</v>
      </c>
      <c r="P498" s="49" t="s">
        <v>1081</v>
      </c>
    </row>
    <row r="499" spans="1:16">
      <c r="A499" s="46">
        <v>0</v>
      </c>
      <c r="B499" s="46">
        <v>0</v>
      </c>
      <c r="C499" s="46">
        <v>0</v>
      </c>
      <c r="D499" s="46">
        <f t="shared" si="7"/>
        <v>0</v>
      </c>
      <c r="E499" s="51">
        <v>45261</v>
      </c>
      <c r="F499" s="49" t="s">
        <v>80</v>
      </c>
      <c r="G499" s="49" t="s">
        <v>81</v>
      </c>
      <c r="H499" s="49" t="s">
        <v>884</v>
      </c>
      <c r="I499" s="49" t="s">
        <v>223</v>
      </c>
      <c r="J499" s="49">
        <v>135500</v>
      </c>
      <c r="K499" s="49" t="s">
        <v>109</v>
      </c>
      <c r="L499" s="49">
        <v>21754442</v>
      </c>
      <c r="M499" s="49" t="s">
        <v>914</v>
      </c>
      <c r="N499" s="51">
        <v>39063</v>
      </c>
      <c r="O499" s="51">
        <v>38718</v>
      </c>
      <c r="P499" s="49" t="s">
        <v>1080</v>
      </c>
    </row>
    <row r="500" spans="1:16">
      <c r="A500" s="46">
        <v>2</v>
      </c>
      <c r="B500" s="46">
        <v>1156.79</v>
      </c>
      <c r="C500" s="46">
        <v>809.04739280369995</v>
      </c>
      <c r="D500" s="46">
        <f t="shared" si="7"/>
        <v>347.74260719630001</v>
      </c>
      <c r="E500" s="51">
        <v>45261</v>
      </c>
      <c r="F500" s="49" t="s">
        <v>80</v>
      </c>
      <c r="G500" s="49" t="s">
        <v>81</v>
      </c>
      <c r="H500" s="49" t="s">
        <v>884</v>
      </c>
      <c r="I500" s="49" t="s">
        <v>223</v>
      </c>
      <c r="J500" s="49">
        <v>135500</v>
      </c>
      <c r="K500" s="49" t="s">
        <v>109</v>
      </c>
      <c r="L500" s="49">
        <v>36866157</v>
      </c>
      <c r="M500" s="49" t="s">
        <v>914</v>
      </c>
      <c r="N500" s="51">
        <v>23559</v>
      </c>
      <c r="O500" s="51">
        <v>23559</v>
      </c>
      <c r="P500" s="49" t="s">
        <v>1081</v>
      </c>
    </row>
    <row r="501" spans="1:16">
      <c r="A501" s="46">
        <v>107</v>
      </c>
      <c r="B501" s="46">
        <v>33032.17</v>
      </c>
      <c r="C501" s="46">
        <v>25043.780664969498</v>
      </c>
      <c r="D501" s="46">
        <f t="shared" si="7"/>
        <v>7988.3893350305007</v>
      </c>
      <c r="E501" s="51">
        <v>45261</v>
      </c>
      <c r="F501" s="49" t="s">
        <v>80</v>
      </c>
      <c r="G501" s="49" t="s">
        <v>81</v>
      </c>
      <c r="H501" s="49" t="s">
        <v>884</v>
      </c>
      <c r="I501" s="49" t="s">
        <v>223</v>
      </c>
      <c r="J501" s="49">
        <v>135500</v>
      </c>
      <c r="K501" s="49" t="s">
        <v>109</v>
      </c>
      <c r="L501" s="49">
        <v>36865945</v>
      </c>
      <c r="M501" s="49" t="s">
        <v>914</v>
      </c>
      <c r="N501" s="51">
        <v>21732</v>
      </c>
      <c r="O501" s="51">
        <v>21732</v>
      </c>
      <c r="P501" s="49" t="s">
        <v>1081</v>
      </c>
    </row>
    <row r="502" spans="1:16">
      <c r="A502" s="46">
        <v>6</v>
      </c>
      <c r="B502" s="46">
        <v>2101.7800000000002</v>
      </c>
      <c r="C502" s="46">
        <v>1593.4925657629999</v>
      </c>
      <c r="D502" s="46">
        <f t="shared" si="7"/>
        <v>508.2874342370003</v>
      </c>
      <c r="E502" s="51">
        <v>45261</v>
      </c>
      <c r="F502" s="49" t="s">
        <v>80</v>
      </c>
      <c r="G502" s="49" t="s">
        <v>81</v>
      </c>
      <c r="H502" s="49" t="s">
        <v>884</v>
      </c>
      <c r="I502" s="49" t="s">
        <v>223</v>
      </c>
      <c r="J502" s="49">
        <v>135500</v>
      </c>
      <c r="K502" s="49" t="s">
        <v>109</v>
      </c>
      <c r="L502" s="49">
        <v>36866047</v>
      </c>
      <c r="M502" s="49" t="s">
        <v>914</v>
      </c>
      <c r="N502" s="51">
        <v>21732</v>
      </c>
      <c r="O502" s="51">
        <v>21732</v>
      </c>
      <c r="P502" s="49" t="s">
        <v>1081</v>
      </c>
    </row>
    <row r="503" spans="1:16">
      <c r="A503" s="46">
        <v>2</v>
      </c>
      <c r="B503" s="46">
        <v>3873.32</v>
      </c>
      <c r="C503" s="46">
        <v>2617.9086626352</v>
      </c>
      <c r="D503" s="46">
        <f t="shared" si="7"/>
        <v>1255.4113373648001</v>
      </c>
      <c r="E503" s="51">
        <v>45261</v>
      </c>
      <c r="F503" s="49" t="s">
        <v>80</v>
      </c>
      <c r="G503" s="49" t="s">
        <v>81</v>
      </c>
      <c r="H503" s="49" t="s">
        <v>884</v>
      </c>
      <c r="I503" s="49" t="s">
        <v>223</v>
      </c>
      <c r="J503" s="49">
        <v>135500</v>
      </c>
      <c r="K503" s="49" t="s">
        <v>109</v>
      </c>
      <c r="L503" s="49">
        <v>36866199</v>
      </c>
      <c r="M503" s="49" t="s">
        <v>914</v>
      </c>
      <c r="N503" s="51">
        <v>24289</v>
      </c>
      <c r="O503" s="51">
        <v>24289</v>
      </c>
      <c r="P503" s="49" t="s">
        <v>1081</v>
      </c>
    </row>
    <row r="504" spans="1:16">
      <c r="A504" s="46">
        <v>851</v>
      </c>
      <c r="B504" s="46">
        <v>223073.79</v>
      </c>
      <c r="C504" s="46">
        <v>169126.37192359648</v>
      </c>
      <c r="D504" s="46">
        <f t="shared" si="7"/>
        <v>53947.418076403526</v>
      </c>
      <c r="E504" s="51">
        <v>45261</v>
      </c>
      <c r="F504" s="49" t="s">
        <v>80</v>
      </c>
      <c r="G504" s="49" t="s">
        <v>81</v>
      </c>
      <c r="H504" s="49" t="s">
        <v>884</v>
      </c>
      <c r="I504" s="49" t="s">
        <v>223</v>
      </c>
      <c r="J504" s="49">
        <v>135500</v>
      </c>
      <c r="K504" s="49" t="s">
        <v>109</v>
      </c>
      <c r="L504" s="49">
        <v>36866256</v>
      </c>
      <c r="M504" s="49" t="s">
        <v>914</v>
      </c>
      <c r="N504" s="51">
        <v>21732</v>
      </c>
      <c r="O504" s="51">
        <v>21732</v>
      </c>
      <c r="P504" s="49" t="s">
        <v>1081</v>
      </c>
    </row>
    <row r="505" spans="1:16">
      <c r="A505" s="46">
        <v>170</v>
      </c>
      <c r="B505" s="46">
        <v>67732.710000000006</v>
      </c>
      <c r="C505" s="46">
        <v>40206.182714242801</v>
      </c>
      <c r="D505" s="46">
        <f t="shared" si="7"/>
        <v>27526.527285757205</v>
      </c>
      <c r="E505" s="51">
        <v>45261</v>
      </c>
      <c r="F505" s="49" t="s">
        <v>80</v>
      </c>
      <c r="G505" s="49" t="s">
        <v>81</v>
      </c>
      <c r="H505" s="49" t="s">
        <v>884</v>
      </c>
      <c r="I505" s="49" t="s">
        <v>223</v>
      </c>
      <c r="J505" s="49">
        <v>135500</v>
      </c>
      <c r="K505" s="49" t="s">
        <v>109</v>
      </c>
      <c r="L505" s="49">
        <v>36865903</v>
      </c>
      <c r="M505" s="49" t="s">
        <v>914</v>
      </c>
      <c r="N505" s="51">
        <v>26846</v>
      </c>
      <c r="O505" s="51">
        <v>26846</v>
      </c>
      <c r="P505" s="49" t="s">
        <v>1081</v>
      </c>
    </row>
    <row r="506" spans="1:16">
      <c r="A506" s="46">
        <v>4</v>
      </c>
      <c r="B506" s="46">
        <v>1420.21</v>
      </c>
      <c r="C506" s="46">
        <v>1026.6667271443</v>
      </c>
      <c r="D506" s="46">
        <f t="shared" si="7"/>
        <v>393.54327285570002</v>
      </c>
      <c r="E506" s="51">
        <v>45261</v>
      </c>
      <c r="F506" s="49" t="s">
        <v>80</v>
      </c>
      <c r="G506" s="49" t="s">
        <v>81</v>
      </c>
      <c r="H506" s="49" t="s">
        <v>884</v>
      </c>
      <c r="I506" s="49" t="s">
        <v>223</v>
      </c>
      <c r="J506" s="49">
        <v>135500</v>
      </c>
      <c r="K506" s="49" t="s">
        <v>109</v>
      </c>
      <c r="L506" s="49">
        <v>36866227</v>
      </c>
      <c r="M506" s="49" t="s">
        <v>914</v>
      </c>
      <c r="N506" s="51">
        <v>22828</v>
      </c>
      <c r="O506" s="51">
        <v>22828</v>
      </c>
      <c r="P506" s="49" t="s">
        <v>1081</v>
      </c>
    </row>
    <row r="507" spans="1:16">
      <c r="A507" s="46">
        <v>0</v>
      </c>
      <c r="B507" s="46">
        <v>0</v>
      </c>
      <c r="C507" s="46">
        <v>0</v>
      </c>
      <c r="D507" s="46">
        <f t="shared" si="7"/>
        <v>0</v>
      </c>
      <c r="E507" s="51">
        <v>45261</v>
      </c>
      <c r="F507" s="49" t="s">
        <v>80</v>
      </c>
      <c r="G507" s="49" t="s">
        <v>81</v>
      </c>
      <c r="H507" s="49" t="s">
        <v>884</v>
      </c>
      <c r="I507" s="49" t="s">
        <v>223</v>
      </c>
      <c r="J507" s="49">
        <v>135500</v>
      </c>
      <c r="K507" s="49" t="s">
        <v>109</v>
      </c>
      <c r="L507" s="49">
        <v>21754421</v>
      </c>
      <c r="M507" s="49" t="s">
        <v>914</v>
      </c>
      <c r="N507" s="51">
        <v>37530</v>
      </c>
      <c r="O507" s="51">
        <v>37257</v>
      </c>
      <c r="P507" s="49" t="s">
        <v>1080</v>
      </c>
    </row>
    <row r="508" spans="1:16">
      <c r="A508" s="46">
        <v>2</v>
      </c>
      <c r="B508" s="46">
        <v>975.87</v>
      </c>
      <c r="C508" s="46">
        <v>648.10224980550004</v>
      </c>
      <c r="D508" s="46">
        <f t="shared" si="7"/>
        <v>327.76775019449997</v>
      </c>
      <c r="E508" s="51">
        <v>45261</v>
      </c>
      <c r="F508" s="49" t="s">
        <v>80</v>
      </c>
      <c r="G508" s="49" t="s">
        <v>81</v>
      </c>
      <c r="H508" s="49" t="s">
        <v>884</v>
      </c>
      <c r="I508" s="49" t="s">
        <v>223</v>
      </c>
      <c r="J508" s="49">
        <v>135500</v>
      </c>
      <c r="K508" s="49" t="s">
        <v>109</v>
      </c>
      <c r="L508" s="49">
        <v>36866185</v>
      </c>
      <c r="M508" s="49" t="s">
        <v>914</v>
      </c>
      <c r="N508" s="51">
        <v>24654</v>
      </c>
      <c r="O508" s="51">
        <v>24654</v>
      </c>
      <c r="P508" s="49" t="s">
        <v>1081</v>
      </c>
    </row>
    <row r="509" spans="1:16">
      <c r="A509" s="46">
        <v>4</v>
      </c>
      <c r="B509" s="46">
        <v>4599.92</v>
      </c>
      <c r="C509" s="46">
        <v>2027.6109725872002</v>
      </c>
      <c r="D509" s="46">
        <f t="shared" si="7"/>
        <v>2572.3090274127999</v>
      </c>
      <c r="E509" s="51">
        <v>45261</v>
      </c>
      <c r="F509" s="49" t="s">
        <v>80</v>
      </c>
      <c r="G509" s="49" t="s">
        <v>81</v>
      </c>
      <c r="H509" s="49" t="s">
        <v>884</v>
      </c>
      <c r="I509" s="49" t="s">
        <v>223</v>
      </c>
      <c r="J509" s="49">
        <v>135500</v>
      </c>
      <c r="K509" s="49" t="s">
        <v>109</v>
      </c>
      <c r="L509" s="49">
        <v>36866115</v>
      </c>
      <c r="M509" s="49" t="s">
        <v>914</v>
      </c>
      <c r="N509" s="51">
        <v>31594</v>
      </c>
      <c r="O509" s="51">
        <v>31594</v>
      </c>
      <c r="P509" s="49" t="s">
        <v>1081</v>
      </c>
    </row>
    <row r="510" spans="1:16">
      <c r="A510" s="46">
        <v>30</v>
      </c>
      <c r="B510" s="46">
        <v>35273.78</v>
      </c>
      <c r="C510" s="46">
        <v>15133.797314707001</v>
      </c>
      <c r="D510" s="46">
        <f t="shared" si="7"/>
        <v>20139.982685292998</v>
      </c>
      <c r="E510" s="51">
        <v>45261</v>
      </c>
      <c r="F510" s="49" t="s">
        <v>80</v>
      </c>
      <c r="G510" s="49" t="s">
        <v>81</v>
      </c>
      <c r="H510" s="49" t="s">
        <v>884</v>
      </c>
      <c r="I510" s="49" t="s">
        <v>223</v>
      </c>
      <c r="J510" s="49">
        <v>135500</v>
      </c>
      <c r="K510" s="49" t="s">
        <v>109</v>
      </c>
      <c r="L510" s="49">
        <v>36865924</v>
      </c>
      <c r="M510" s="49" t="s">
        <v>914</v>
      </c>
      <c r="N510" s="51">
        <v>31959</v>
      </c>
      <c r="O510" s="51">
        <v>31959</v>
      </c>
      <c r="P510" s="49" t="s">
        <v>1081</v>
      </c>
    </row>
    <row r="511" spans="1:16">
      <c r="A511" s="46">
        <v>0</v>
      </c>
      <c r="B511" s="46">
        <v>0</v>
      </c>
      <c r="C511" s="46">
        <v>0</v>
      </c>
      <c r="D511" s="46">
        <f t="shared" si="7"/>
        <v>0</v>
      </c>
      <c r="E511" s="51">
        <v>45261</v>
      </c>
      <c r="F511" s="49" t="s">
        <v>80</v>
      </c>
      <c r="G511" s="49" t="s">
        <v>81</v>
      </c>
      <c r="H511" s="49" t="s">
        <v>884</v>
      </c>
      <c r="I511" s="49" t="s">
        <v>223</v>
      </c>
      <c r="J511" s="49">
        <v>135500</v>
      </c>
      <c r="K511" s="49" t="s">
        <v>109</v>
      </c>
      <c r="L511" s="49">
        <v>21754402</v>
      </c>
      <c r="M511" s="49" t="s">
        <v>914</v>
      </c>
      <c r="N511" s="51">
        <v>37377</v>
      </c>
      <c r="O511" s="51">
        <v>37257</v>
      </c>
      <c r="P511" s="49" t="s">
        <v>1080</v>
      </c>
    </row>
    <row r="512" spans="1:16">
      <c r="A512" s="46">
        <v>2</v>
      </c>
      <c r="B512" s="46">
        <v>1515.01</v>
      </c>
      <c r="C512" s="46">
        <v>863.69503546970009</v>
      </c>
      <c r="D512" s="46">
        <f t="shared" si="7"/>
        <v>651.3149645302999</v>
      </c>
      <c r="E512" s="51">
        <v>45261</v>
      </c>
      <c r="F512" s="49" t="s">
        <v>80</v>
      </c>
      <c r="G512" s="49" t="s">
        <v>81</v>
      </c>
      <c r="H512" s="49" t="s">
        <v>884</v>
      </c>
      <c r="I512" s="49" t="s">
        <v>223</v>
      </c>
      <c r="J512" s="49">
        <v>135500</v>
      </c>
      <c r="K512" s="49" t="s">
        <v>109</v>
      </c>
      <c r="L512" s="49">
        <v>36866129</v>
      </c>
      <c r="M512" s="49" t="s">
        <v>914</v>
      </c>
      <c r="N512" s="51">
        <v>27576</v>
      </c>
      <c r="O512" s="51">
        <v>27576</v>
      </c>
      <c r="P512" s="49" t="s">
        <v>1081</v>
      </c>
    </row>
    <row r="513" spans="1:16">
      <c r="A513" s="46">
        <v>0</v>
      </c>
      <c r="B513" s="46">
        <v>2381.92</v>
      </c>
      <c r="C513" s="46">
        <v>993.94117836320004</v>
      </c>
      <c r="D513" s="46">
        <f t="shared" si="7"/>
        <v>1387.9788216368001</v>
      </c>
      <c r="E513" s="51">
        <v>45261</v>
      </c>
      <c r="F513" s="49" t="s">
        <v>80</v>
      </c>
      <c r="G513" s="49" t="s">
        <v>81</v>
      </c>
      <c r="H513" s="49" t="s">
        <v>884</v>
      </c>
      <c r="I513" s="49" t="s">
        <v>223</v>
      </c>
      <c r="J513" s="49">
        <v>135500</v>
      </c>
      <c r="K513" s="49" t="s">
        <v>109</v>
      </c>
      <c r="L513" s="49">
        <v>36866171</v>
      </c>
      <c r="M513" s="49" t="s">
        <v>914</v>
      </c>
      <c r="N513" s="51">
        <v>32325</v>
      </c>
      <c r="O513" s="51">
        <v>32325</v>
      </c>
      <c r="P513" s="49" t="s">
        <v>1081</v>
      </c>
    </row>
    <row r="514" spans="1:16">
      <c r="A514" s="46">
        <v>67</v>
      </c>
      <c r="B514" s="46">
        <v>21446.73</v>
      </c>
      <c r="C514" s="46">
        <v>16260.124663345501</v>
      </c>
      <c r="D514" s="46">
        <f t="shared" si="7"/>
        <v>5186.6053366544984</v>
      </c>
      <c r="E514" s="51">
        <v>45261</v>
      </c>
      <c r="F514" s="49" t="s">
        <v>80</v>
      </c>
      <c r="G514" s="49" t="s">
        <v>81</v>
      </c>
      <c r="H514" s="49" t="s">
        <v>884</v>
      </c>
      <c r="I514" s="49" t="s">
        <v>223</v>
      </c>
      <c r="J514" s="49">
        <v>135500</v>
      </c>
      <c r="K514" s="49" t="s">
        <v>109</v>
      </c>
      <c r="L514" s="49">
        <v>36866143</v>
      </c>
      <c r="M514" s="49" t="s">
        <v>914</v>
      </c>
      <c r="N514" s="51">
        <v>21732</v>
      </c>
      <c r="O514" s="51">
        <v>21732</v>
      </c>
      <c r="P514" s="49" t="s">
        <v>1081</v>
      </c>
    </row>
    <row r="515" spans="1:16">
      <c r="A515" s="46">
        <v>4</v>
      </c>
      <c r="B515" s="46">
        <v>4105.17</v>
      </c>
      <c r="C515" s="46">
        <v>2340.3244524849001</v>
      </c>
      <c r="D515" s="46">
        <f t="shared" ref="D515:D578" si="8">+B515-C515</f>
        <v>1764.8455475151</v>
      </c>
      <c r="E515" s="51">
        <v>45261</v>
      </c>
      <c r="F515" s="49" t="s">
        <v>80</v>
      </c>
      <c r="G515" s="49" t="s">
        <v>81</v>
      </c>
      <c r="H515" s="49" t="s">
        <v>884</v>
      </c>
      <c r="I515" s="49" t="s">
        <v>223</v>
      </c>
      <c r="J515" s="49">
        <v>135500</v>
      </c>
      <c r="K515" s="49" t="s">
        <v>109</v>
      </c>
      <c r="L515" s="49">
        <v>36866164</v>
      </c>
      <c r="M515" s="49" t="s">
        <v>914</v>
      </c>
      <c r="N515" s="51">
        <v>27576</v>
      </c>
      <c r="O515" s="51">
        <v>27576</v>
      </c>
      <c r="P515" s="49" t="s">
        <v>1081</v>
      </c>
    </row>
    <row r="516" spans="1:16">
      <c r="A516" s="46">
        <v>2</v>
      </c>
      <c r="B516" s="46">
        <v>889.68000000000006</v>
      </c>
      <c r="C516" s="46">
        <v>486.28386557520002</v>
      </c>
      <c r="D516" s="46">
        <f t="shared" si="8"/>
        <v>403.39613442480004</v>
      </c>
      <c r="E516" s="51">
        <v>45261</v>
      </c>
      <c r="F516" s="49" t="s">
        <v>80</v>
      </c>
      <c r="G516" s="49" t="s">
        <v>81</v>
      </c>
      <c r="H516" s="49" t="s">
        <v>884</v>
      </c>
      <c r="I516" s="49" t="s">
        <v>223</v>
      </c>
      <c r="J516" s="49">
        <v>135500</v>
      </c>
      <c r="K516" s="49" t="s">
        <v>109</v>
      </c>
      <c r="L516" s="49">
        <v>36866249</v>
      </c>
      <c r="M516" s="49" t="s">
        <v>914</v>
      </c>
      <c r="N516" s="51">
        <v>28307</v>
      </c>
      <c r="O516" s="51">
        <v>28307</v>
      </c>
      <c r="P516" s="49" t="s">
        <v>1081</v>
      </c>
    </row>
    <row r="517" spans="1:16">
      <c r="A517" s="46">
        <v>0</v>
      </c>
      <c r="B517" s="46">
        <v>0</v>
      </c>
      <c r="C517" s="46">
        <v>0</v>
      </c>
      <c r="D517" s="46">
        <f t="shared" si="8"/>
        <v>0</v>
      </c>
      <c r="E517" s="51">
        <v>45261</v>
      </c>
      <c r="F517" s="49" t="s">
        <v>80</v>
      </c>
      <c r="G517" s="49" t="s">
        <v>81</v>
      </c>
      <c r="H517" s="49" t="s">
        <v>884</v>
      </c>
      <c r="I517" s="49" t="s">
        <v>223</v>
      </c>
      <c r="J517" s="49">
        <v>135500</v>
      </c>
      <c r="K517" s="49" t="s">
        <v>109</v>
      </c>
      <c r="L517" s="49">
        <v>21754489</v>
      </c>
      <c r="M517" s="49" t="s">
        <v>1084</v>
      </c>
      <c r="N517" s="51">
        <v>40452</v>
      </c>
      <c r="O517" s="51">
        <v>40452</v>
      </c>
      <c r="P517" s="49" t="s">
        <v>1080</v>
      </c>
    </row>
    <row r="518" spans="1:16">
      <c r="A518" s="46">
        <v>4</v>
      </c>
      <c r="B518" s="46">
        <v>1936.47</v>
      </c>
      <c r="C518" s="46">
        <v>1468.1605823745001</v>
      </c>
      <c r="D518" s="46">
        <f t="shared" si="8"/>
        <v>468.30941762549992</v>
      </c>
      <c r="E518" s="51">
        <v>45261</v>
      </c>
      <c r="F518" s="49" t="s">
        <v>80</v>
      </c>
      <c r="G518" s="49" t="s">
        <v>81</v>
      </c>
      <c r="H518" s="49" t="s">
        <v>884</v>
      </c>
      <c r="I518" s="49" t="s">
        <v>223</v>
      </c>
      <c r="J518" s="49">
        <v>135500</v>
      </c>
      <c r="K518" s="49" t="s">
        <v>109</v>
      </c>
      <c r="L518" s="49">
        <v>36866022</v>
      </c>
      <c r="M518" s="49" t="s">
        <v>914</v>
      </c>
      <c r="N518" s="51">
        <v>21732</v>
      </c>
      <c r="O518" s="51">
        <v>21732</v>
      </c>
      <c r="P518" s="49" t="s">
        <v>1081</v>
      </c>
    </row>
    <row r="519" spans="1:16">
      <c r="A519" s="46">
        <v>17</v>
      </c>
      <c r="B519" s="46">
        <v>5698.37</v>
      </c>
      <c r="C519" s="46">
        <v>4320.2952887395004</v>
      </c>
      <c r="D519" s="46">
        <f t="shared" si="8"/>
        <v>1378.0747112604995</v>
      </c>
      <c r="E519" s="51">
        <v>45261</v>
      </c>
      <c r="F519" s="49" t="s">
        <v>80</v>
      </c>
      <c r="G519" s="49" t="s">
        <v>81</v>
      </c>
      <c r="H519" s="49" t="s">
        <v>884</v>
      </c>
      <c r="I519" s="49" t="s">
        <v>223</v>
      </c>
      <c r="J519" s="49">
        <v>135500</v>
      </c>
      <c r="K519" s="49" t="s">
        <v>109</v>
      </c>
      <c r="L519" s="49">
        <v>36865917</v>
      </c>
      <c r="M519" s="49" t="s">
        <v>914</v>
      </c>
      <c r="N519" s="51">
        <v>21732</v>
      </c>
      <c r="O519" s="51">
        <v>21732</v>
      </c>
      <c r="P519" s="49" t="s">
        <v>1081</v>
      </c>
    </row>
    <row r="520" spans="1:16">
      <c r="A520" s="46">
        <v>4</v>
      </c>
      <c r="B520" s="46">
        <v>2687.4700000000003</v>
      </c>
      <c r="C520" s="46">
        <v>1784.8231355455</v>
      </c>
      <c r="D520" s="46">
        <f t="shared" si="8"/>
        <v>902.64686445450025</v>
      </c>
      <c r="E520" s="51">
        <v>45261</v>
      </c>
      <c r="F520" s="49" t="s">
        <v>80</v>
      </c>
      <c r="G520" s="49" t="s">
        <v>81</v>
      </c>
      <c r="H520" s="49" t="s">
        <v>884</v>
      </c>
      <c r="I520" s="49" t="s">
        <v>223</v>
      </c>
      <c r="J520" s="49">
        <v>135500</v>
      </c>
      <c r="K520" s="49" t="s">
        <v>109</v>
      </c>
      <c r="L520" s="49">
        <v>36866136</v>
      </c>
      <c r="M520" s="49" t="s">
        <v>914</v>
      </c>
      <c r="N520" s="51">
        <v>24654</v>
      </c>
      <c r="O520" s="51">
        <v>24654</v>
      </c>
      <c r="P520" s="49" t="s">
        <v>1081</v>
      </c>
    </row>
    <row r="521" spans="1:16">
      <c r="A521" s="46">
        <v>9</v>
      </c>
      <c r="B521" s="46">
        <v>3927.29</v>
      </c>
      <c r="C521" s="46">
        <v>2331.2420145572</v>
      </c>
      <c r="D521" s="46">
        <f t="shared" si="8"/>
        <v>1596.0479854427999</v>
      </c>
      <c r="E521" s="51">
        <v>45261</v>
      </c>
      <c r="F521" s="49" t="s">
        <v>80</v>
      </c>
      <c r="G521" s="49" t="s">
        <v>81</v>
      </c>
      <c r="H521" s="49" t="s">
        <v>884</v>
      </c>
      <c r="I521" s="49" t="s">
        <v>223</v>
      </c>
      <c r="J521" s="49">
        <v>135500</v>
      </c>
      <c r="K521" s="49" t="s">
        <v>109</v>
      </c>
      <c r="L521" s="49">
        <v>36865931</v>
      </c>
      <c r="M521" s="49" t="s">
        <v>914</v>
      </c>
      <c r="N521" s="51">
        <v>26846</v>
      </c>
      <c r="O521" s="51">
        <v>26846</v>
      </c>
      <c r="P521" s="49" t="s">
        <v>1081</v>
      </c>
    </row>
    <row r="522" spans="1:16">
      <c r="A522" s="46">
        <v>0</v>
      </c>
      <c r="B522" s="46">
        <v>0</v>
      </c>
      <c r="C522" s="46">
        <v>0</v>
      </c>
      <c r="D522" s="46">
        <f t="shared" si="8"/>
        <v>0</v>
      </c>
      <c r="E522" s="51">
        <v>45261</v>
      </c>
      <c r="F522" s="49" t="s">
        <v>80</v>
      </c>
      <c r="G522" s="49" t="s">
        <v>81</v>
      </c>
      <c r="H522" s="49" t="s">
        <v>884</v>
      </c>
      <c r="I522" s="49" t="s">
        <v>223</v>
      </c>
      <c r="J522" s="49">
        <v>135500</v>
      </c>
      <c r="K522" s="49" t="s">
        <v>201</v>
      </c>
      <c r="L522" s="49">
        <v>21754353</v>
      </c>
      <c r="M522" s="49" t="s">
        <v>1085</v>
      </c>
      <c r="N522" s="51">
        <v>42464</v>
      </c>
      <c r="O522" s="51">
        <v>42552</v>
      </c>
      <c r="P522" s="49" t="s">
        <v>1080</v>
      </c>
    </row>
    <row r="523" spans="1:16">
      <c r="A523" s="46">
        <v>341</v>
      </c>
      <c r="B523" s="46">
        <v>2612649.27</v>
      </c>
      <c r="C523" s="46">
        <v>138196.39665456241</v>
      </c>
      <c r="D523" s="46">
        <f t="shared" si="8"/>
        <v>2474452.8733454375</v>
      </c>
      <c r="E523" s="51">
        <v>45261</v>
      </c>
      <c r="F523" s="49" t="s">
        <v>80</v>
      </c>
      <c r="G523" s="49" t="s">
        <v>81</v>
      </c>
      <c r="H523" s="49" t="s">
        <v>884</v>
      </c>
      <c r="I523" s="49" t="s">
        <v>223</v>
      </c>
      <c r="J523" s="49">
        <v>135500</v>
      </c>
      <c r="K523" s="49" t="s">
        <v>201</v>
      </c>
      <c r="L523" s="49">
        <v>29657010</v>
      </c>
      <c r="M523" s="49" t="s">
        <v>1086</v>
      </c>
      <c r="N523" s="51">
        <v>43603</v>
      </c>
      <c r="O523" s="51">
        <v>43586</v>
      </c>
      <c r="P523" s="49" t="s">
        <v>1078</v>
      </c>
    </row>
    <row r="524" spans="1:16">
      <c r="A524" s="46">
        <v>0</v>
      </c>
      <c r="B524" s="46">
        <v>0</v>
      </c>
      <c r="C524" s="46">
        <v>0</v>
      </c>
      <c r="D524" s="46">
        <f t="shared" si="8"/>
        <v>0</v>
      </c>
      <c r="E524" s="51">
        <v>45261</v>
      </c>
      <c r="F524" s="49" t="s">
        <v>80</v>
      </c>
      <c r="G524" s="49" t="s">
        <v>81</v>
      </c>
      <c r="H524" s="49" t="s">
        <v>884</v>
      </c>
      <c r="I524" s="49" t="s">
        <v>223</v>
      </c>
      <c r="J524" s="49">
        <v>135500</v>
      </c>
      <c r="K524" s="49" t="s">
        <v>116</v>
      </c>
      <c r="L524" s="49">
        <v>21754213</v>
      </c>
      <c r="M524" s="49" t="s">
        <v>1087</v>
      </c>
      <c r="N524" s="51">
        <v>42136</v>
      </c>
      <c r="O524" s="51">
        <v>42186</v>
      </c>
      <c r="P524" s="49" t="s">
        <v>1080</v>
      </c>
    </row>
    <row r="525" spans="1:16">
      <c r="A525" s="46">
        <v>0</v>
      </c>
      <c r="B525" s="46">
        <v>0</v>
      </c>
      <c r="C525" s="46">
        <v>0</v>
      </c>
      <c r="D525" s="46">
        <f t="shared" si="8"/>
        <v>0</v>
      </c>
      <c r="E525" s="51">
        <v>45261</v>
      </c>
      <c r="F525" s="49" t="s">
        <v>80</v>
      </c>
      <c r="G525" s="49" t="s">
        <v>81</v>
      </c>
      <c r="H525" s="49" t="s">
        <v>884</v>
      </c>
      <c r="I525" s="49" t="s">
        <v>223</v>
      </c>
      <c r="J525" s="49">
        <v>135500</v>
      </c>
      <c r="K525" s="49" t="s">
        <v>117</v>
      </c>
      <c r="L525" s="49">
        <v>21754087</v>
      </c>
      <c r="M525" s="49" t="s">
        <v>1088</v>
      </c>
      <c r="N525" s="51">
        <v>42136</v>
      </c>
      <c r="O525" s="51">
        <v>42186</v>
      </c>
      <c r="P525" s="49" t="s">
        <v>1080</v>
      </c>
    </row>
    <row r="526" spans="1:16">
      <c r="A526" s="46">
        <v>0</v>
      </c>
      <c r="B526" s="46">
        <v>0</v>
      </c>
      <c r="C526" s="46">
        <v>0</v>
      </c>
      <c r="D526" s="46">
        <f t="shared" si="8"/>
        <v>0</v>
      </c>
      <c r="E526" s="51">
        <v>45261</v>
      </c>
      <c r="F526" s="49" t="s">
        <v>80</v>
      </c>
      <c r="G526" s="49" t="s">
        <v>81</v>
      </c>
      <c r="H526" s="49" t="s">
        <v>884</v>
      </c>
      <c r="I526" s="49" t="s">
        <v>223</v>
      </c>
      <c r="J526" s="49">
        <v>135500</v>
      </c>
      <c r="K526" s="49" t="s">
        <v>117</v>
      </c>
      <c r="L526" s="49">
        <v>21754108</v>
      </c>
      <c r="M526" s="49" t="s">
        <v>1088</v>
      </c>
      <c r="N526" s="51">
        <v>42136</v>
      </c>
      <c r="O526" s="51">
        <v>42186</v>
      </c>
      <c r="P526" s="49" t="s">
        <v>1080</v>
      </c>
    </row>
    <row r="527" spans="1:16">
      <c r="A527" s="46">
        <v>0</v>
      </c>
      <c r="B527" s="46">
        <v>0</v>
      </c>
      <c r="C527" s="46">
        <v>0</v>
      </c>
      <c r="D527" s="46">
        <f t="shared" si="8"/>
        <v>0</v>
      </c>
      <c r="E527" s="51">
        <v>45261</v>
      </c>
      <c r="F527" s="49" t="s">
        <v>80</v>
      </c>
      <c r="G527" s="49" t="s">
        <v>81</v>
      </c>
      <c r="H527" s="49" t="s">
        <v>884</v>
      </c>
      <c r="I527" s="49" t="s">
        <v>223</v>
      </c>
      <c r="J527" s="49">
        <v>135500</v>
      </c>
      <c r="K527" s="49" t="s">
        <v>117</v>
      </c>
      <c r="L527" s="49">
        <v>21754122</v>
      </c>
      <c r="M527" s="49" t="s">
        <v>1089</v>
      </c>
      <c r="N527" s="51">
        <v>42136</v>
      </c>
      <c r="O527" s="51">
        <v>42186</v>
      </c>
      <c r="P527" s="49" t="s">
        <v>1080</v>
      </c>
    </row>
    <row r="528" spans="1:16">
      <c r="A528" s="46">
        <v>0</v>
      </c>
      <c r="B528" s="46">
        <v>0</v>
      </c>
      <c r="C528" s="46">
        <v>0</v>
      </c>
      <c r="D528" s="46">
        <f t="shared" si="8"/>
        <v>0</v>
      </c>
      <c r="E528" s="51">
        <v>45261</v>
      </c>
      <c r="F528" s="49" t="s">
        <v>80</v>
      </c>
      <c r="G528" s="49" t="s">
        <v>81</v>
      </c>
      <c r="H528" s="49" t="s">
        <v>884</v>
      </c>
      <c r="I528" s="49" t="s">
        <v>223</v>
      </c>
      <c r="J528" s="49">
        <v>135500</v>
      </c>
      <c r="K528" s="49" t="s">
        <v>117</v>
      </c>
      <c r="L528" s="49">
        <v>21754171</v>
      </c>
      <c r="M528" s="49" t="s">
        <v>1088</v>
      </c>
      <c r="N528" s="51">
        <v>42136</v>
      </c>
      <c r="O528" s="51">
        <v>42186</v>
      </c>
      <c r="P528" s="49" t="s">
        <v>1080</v>
      </c>
    </row>
    <row r="529" spans="1:16">
      <c r="A529" s="46">
        <v>0</v>
      </c>
      <c r="B529" s="46">
        <v>0</v>
      </c>
      <c r="C529" s="46">
        <v>0</v>
      </c>
      <c r="D529" s="46">
        <f t="shared" si="8"/>
        <v>0</v>
      </c>
      <c r="E529" s="51">
        <v>45261</v>
      </c>
      <c r="F529" s="49" t="s">
        <v>80</v>
      </c>
      <c r="G529" s="49" t="s">
        <v>81</v>
      </c>
      <c r="H529" s="49" t="s">
        <v>884</v>
      </c>
      <c r="I529" s="49" t="s">
        <v>223</v>
      </c>
      <c r="J529" s="49">
        <v>135500</v>
      </c>
      <c r="K529" s="49" t="s">
        <v>117</v>
      </c>
      <c r="L529" s="49">
        <v>21754164</v>
      </c>
      <c r="M529" s="49" t="s">
        <v>1088</v>
      </c>
      <c r="N529" s="51">
        <v>42136</v>
      </c>
      <c r="O529" s="51">
        <v>42186</v>
      </c>
      <c r="P529" s="49" t="s">
        <v>1080</v>
      </c>
    </row>
    <row r="530" spans="1:16">
      <c r="A530" s="46">
        <v>0</v>
      </c>
      <c r="B530" s="46">
        <v>0</v>
      </c>
      <c r="C530" s="46">
        <v>0</v>
      </c>
      <c r="D530" s="46">
        <f t="shared" si="8"/>
        <v>0</v>
      </c>
      <c r="E530" s="51">
        <v>45261</v>
      </c>
      <c r="F530" s="49" t="s">
        <v>80</v>
      </c>
      <c r="G530" s="49" t="s">
        <v>81</v>
      </c>
      <c r="H530" s="49" t="s">
        <v>884</v>
      </c>
      <c r="I530" s="49" t="s">
        <v>223</v>
      </c>
      <c r="J530" s="49">
        <v>135500</v>
      </c>
      <c r="K530" s="49" t="s">
        <v>117</v>
      </c>
      <c r="L530" s="49">
        <v>21754150</v>
      </c>
      <c r="M530" s="49" t="s">
        <v>1088</v>
      </c>
      <c r="N530" s="51">
        <v>42136</v>
      </c>
      <c r="O530" s="51">
        <v>42186</v>
      </c>
      <c r="P530" s="49" t="s">
        <v>1080</v>
      </c>
    </row>
    <row r="531" spans="1:16">
      <c r="A531" s="46">
        <v>0</v>
      </c>
      <c r="B531" s="46">
        <v>0</v>
      </c>
      <c r="C531" s="46">
        <v>0</v>
      </c>
      <c r="D531" s="46">
        <f t="shared" si="8"/>
        <v>0</v>
      </c>
      <c r="E531" s="51">
        <v>45261</v>
      </c>
      <c r="F531" s="49" t="s">
        <v>80</v>
      </c>
      <c r="G531" s="49" t="s">
        <v>81</v>
      </c>
      <c r="H531" s="49" t="s">
        <v>884</v>
      </c>
      <c r="I531" s="49" t="s">
        <v>223</v>
      </c>
      <c r="J531" s="49">
        <v>135500</v>
      </c>
      <c r="K531" s="49" t="s">
        <v>117</v>
      </c>
      <c r="L531" s="49">
        <v>21754094</v>
      </c>
      <c r="M531" s="49" t="s">
        <v>1089</v>
      </c>
      <c r="N531" s="51">
        <v>42136</v>
      </c>
      <c r="O531" s="51">
        <v>42186</v>
      </c>
      <c r="P531" s="49" t="s">
        <v>1080</v>
      </c>
    </row>
    <row r="532" spans="1:16">
      <c r="A532" s="46">
        <v>0</v>
      </c>
      <c r="B532" s="46">
        <v>0</v>
      </c>
      <c r="C532" s="46">
        <v>0</v>
      </c>
      <c r="D532" s="46">
        <f t="shared" si="8"/>
        <v>0</v>
      </c>
      <c r="E532" s="51">
        <v>45261</v>
      </c>
      <c r="F532" s="49" t="s">
        <v>80</v>
      </c>
      <c r="G532" s="49" t="s">
        <v>81</v>
      </c>
      <c r="H532" s="49" t="s">
        <v>884</v>
      </c>
      <c r="I532" s="49" t="s">
        <v>223</v>
      </c>
      <c r="J532" s="49">
        <v>135500</v>
      </c>
      <c r="K532" s="49" t="s">
        <v>117</v>
      </c>
      <c r="L532" s="49">
        <v>21754136</v>
      </c>
      <c r="M532" s="49" t="s">
        <v>1088</v>
      </c>
      <c r="N532" s="51">
        <v>42136</v>
      </c>
      <c r="O532" s="51">
        <v>42186</v>
      </c>
      <c r="P532" s="49" t="s">
        <v>1080</v>
      </c>
    </row>
    <row r="533" spans="1:16">
      <c r="A533" s="46">
        <v>0</v>
      </c>
      <c r="B533" s="46">
        <v>0</v>
      </c>
      <c r="C533" s="46">
        <v>0</v>
      </c>
      <c r="D533" s="46">
        <f t="shared" si="8"/>
        <v>0</v>
      </c>
      <c r="E533" s="51">
        <v>45261</v>
      </c>
      <c r="F533" s="49" t="s">
        <v>80</v>
      </c>
      <c r="G533" s="49" t="s">
        <v>81</v>
      </c>
      <c r="H533" s="49" t="s">
        <v>884</v>
      </c>
      <c r="I533" s="49" t="s">
        <v>223</v>
      </c>
      <c r="J533" s="49">
        <v>135500</v>
      </c>
      <c r="K533" s="49" t="s">
        <v>117</v>
      </c>
      <c r="L533" s="49">
        <v>21754276</v>
      </c>
      <c r="M533" s="49" t="s">
        <v>1088</v>
      </c>
      <c r="N533" s="51">
        <v>42136</v>
      </c>
      <c r="O533" s="51">
        <v>42186</v>
      </c>
      <c r="P533" s="49" t="s">
        <v>1080</v>
      </c>
    </row>
    <row r="534" spans="1:16">
      <c r="A534" s="46">
        <v>0</v>
      </c>
      <c r="B534" s="46">
        <v>0</v>
      </c>
      <c r="C534" s="46">
        <v>0</v>
      </c>
      <c r="D534" s="46">
        <f t="shared" si="8"/>
        <v>0</v>
      </c>
      <c r="E534" s="51">
        <v>45261</v>
      </c>
      <c r="F534" s="49" t="s">
        <v>80</v>
      </c>
      <c r="G534" s="49" t="s">
        <v>81</v>
      </c>
      <c r="H534" s="49" t="s">
        <v>884</v>
      </c>
      <c r="I534" s="49" t="s">
        <v>223</v>
      </c>
      <c r="J534" s="49">
        <v>135500</v>
      </c>
      <c r="K534" s="49" t="s">
        <v>117</v>
      </c>
      <c r="L534" s="49">
        <v>21754192</v>
      </c>
      <c r="M534" s="49" t="s">
        <v>1088</v>
      </c>
      <c r="N534" s="51">
        <v>42136</v>
      </c>
      <c r="O534" s="51">
        <v>42186</v>
      </c>
      <c r="P534" s="49" t="s">
        <v>1080</v>
      </c>
    </row>
    <row r="535" spans="1:16">
      <c r="A535" s="46">
        <v>0</v>
      </c>
      <c r="B535" s="46">
        <v>0</v>
      </c>
      <c r="C535" s="46">
        <v>0</v>
      </c>
      <c r="D535" s="46">
        <f t="shared" si="8"/>
        <v>0</v>
      </c>
      <c r="E535" s="51">
        <v>45261</v>
      </c>
      <c r="F535" s="49" t="s">
        <v>80</v>
      </c>
      <c r="G535" s="49" t="s">
        <v>81</v>
      </c>
      <c r="H535" s="49" t="s">
        <v>884</v>
      </c>
      <c r="I535" s="49" t="s">
        <v>223</v>
      </c>
      <c r="J535" s="49">
        <v>135500</v>
      </c>
      <c r="K535" s="49" t="s">
        <v>117</v>
      </c>
      <c r="L535" s="49">
        <v>21754255</v>
      </c>
      <c r="M535" s="49" t="s">
        <v>1088</v>
      </c>
      <c r="N535" s="51">
        <v>42136</v>
      </c>
      <c r="O535" s="51">
        <v>42186</v>
      </c>
      <c r="P535" s="49" t="s">
        <v>1080</v>
      </c>
    </row>
    <row r="536" spans="1:16">
      <c r="A536" s="46">
        <v>0</v>
      </c>
      <c r="B536" s="46">
        <v>0</v>
      </c>
      <c r="C536" s="46">
        <v>0</v>
      </c>
      <c r="D536" s="46">
        <f t="shared" si="8"/>
        <v>0</v>
      </c>
      <c r="E536" s="51">
        <v>45261</v>
      </c>
      <c r="F536" s="49" t="s">
        <v>80</v>
      </c>
      <c r="G536" s="49" t="s">
        <v>81</v>
      </c>
      <c r="H536" s="49" t="s">
        <v>884</v>
      </c>
      <c r="I536" s="49" t="s">
        <v>223</v>
      </c>
      <c r="J536" s="49">
        <v>135500</v>
      </c>
      <c r="K536" s="49" t="s">
        <v>117</v>
      </c>
      <c r="L536" s="49">
        <v>21754206</v>
      </c>
      <c r="M536" s="49" t="s">
        <v>1089</v>
      </c>
      <c r="N536" s="51">
        <v>42136</v>
      </c>
      <c r="O536" s="51">
        <v>42186</v>
      </c>
      <c r="P536" s="49" t="s">
        <v>1080</v>
      </c>
    </row>
    <row r="537" spans="1:16">
      <c r="A537" s="46">
        <v>0</v>
      </c>
      <c r="B537" s="46">
        <v>0</v>
      </c>
      <c r="C537" s="46">
        <v>0</v>
      </c>
      <c r="D537" s="46">
        <f t="shared" si="8"/>
        <v>0</v>
      </c>
      <c r="E537" s="51">
        <v>45261</v>
      </c>
      <c r="F537" s="49" t="s">
        <v>80</v>
      </c>
      <c r="G537" s="49" t="s">
        <v>81</v>
      </c>
      <c r="H537" s="49" t="s">
        <v>884</v>
      </c>
      <c r="I537" s="49" t="s">
        <v>223</v>
      </c>
      <c r="J537" s="49">
        <v>135500</v>
      </c>
      <c r="K537" s="49" t="s">
        <v>117</v>
      </c>
      <c r="L537" s="49">
        <v>21754234</v>
      </c>
      <c r="M537" s="49" t="s">
        <v>1089</v>
      </c>
      <c r="N537" s="51">
        <v>42136</v>
      </c>
      <c r="O537" s="51">
        <v>42186</v>
      </c>
      <c r="P537" s="49" t="s">
        <v>1080</v>
      </c>
    </row>
    <row r="538" spans="1:16">
      <c r="A538" s="46">
        <v>0</v>
      </c>
      <c r="B538" s="46">
        <v>0</v>
      </c>
      <c r="C538" s="46">
        <v>0</v>
      </c>
      <c r="D538" s="46">
        <f t="shared" si="8"/>
        <v>0</v>
      </c>
      <c r="E538" s="51">
        <v>45261</v>
      </c>
      <c r="F538" s="49" t="s">
        <v>80</v>
      </c>
      <c r="G538" s="49" t="s">
        <v>81</v>
      </c>
      <c r="H538" s="49" t="s">
        <v>884</v>
      </c>
      <c r="I538" s="49" t="s">
        <v>223</v>
      </c>
      <c r="J538" s="49">
        <v>135500</v>
      </c>
      <c r="K538" s="49" t="s">
        <v>117</v>
      </c>
      <c r="L538" s="49">
        <v>21754304</v>
      </c>
      <c r="M538" s="49" t="s">
        <v>1088</v>
      </c>
      <c r="N538" s="51">
        <v>42136</v>
      </c>
      <c r="O538" s="51">
        <v>42186</v>
      </c>
      <c r="P538" s="49" t="s">
        <v>1080</v>
      </c>
    </row>
    <row r="539" spans="1:16">
      <c r="A539" s="46">
        <v>0</v>
      </c>
      <c r="B539" s="46">
        <v>0</v>
      </c>
      <c r="C539" s="46">
        <v>0</v>
      </c>
      <c r="D539" s="46">
        <f t="shared" si="8"/>
        <v>0</v>
      </c>
      <c r="E539" s="51">
        <v>45261</v>
      </c>
      <c r="F539" s="49" t="s">
        <v>80</v>
      </c>
      <c r="G539" s="49" t="s">
        <v>81</v>
      </c>
      <c r="H539" s="49" t="s">
        <v>884</v>
      </c>
      <c r="I539" s="49" t="s">
        <v>223</v>
      </c>
      <c r="J539" s="49">
        <v>135500</v>
      </c>
      <c r="K539" s="49" t="s">
        <v>117</v>
      </c>
      <c r="L539" s="49">
        <v>21754269</v>
      </c>
      <c r="M539" s="49" t="s">
        <v>1088</v>
      </c>
      <c r="N539" s="51">
        <v>42136</v>
      </c>
      <c r="O539" s="51">
        <v>42186</v>
      </c>
      <c r="P539" s="49" t="s">
        <v>1080</v>
      </c>
    </row>
    <row r="540" spans="1:16">
      <c r="A540" s="46">
        <v>0</v>
      </c>
      <c r="B540" s="46">
        <v>0</v>
      </c>
      <c r="C540" s="46">
        <v>0</v>
      </c>
      <c r="D540" s="46">
        <f t="shared" si="8"/>
        <v>0</v>
      </c>
      <c r="E540" s="51">
        <v>45261</v>
      </c>
      <c r="F540" s="49" t="s">
        <v>80</v>
      </c>
      <c r="G540" s="49" t="s">
        <v>81</v>
      </c>
      <c r="H540" s="49" t="s">
        <v>884</v>
      </c>
      <c r="I540" s="49" t="s">
        <v>223</v>
      </c>
      <c r="J540" s="49">
        <v>135500</v>
      </c>
      <c r="K540" s="49" t="s">
        <v>117</v>
      </c>
      <c r="L540" s="49">
        <v>21754129</v>
      </c>
      <c r="M540" s="49" t="s">
        <v>1088</v>
      </c>
      <c r="N540" s="51">
        <v>42136</v>
      </c>
      <c r="O540" s="51">
        <v>42186</v>
      </c>
      <c r="P540" s="49" t="s">
        <v>1080</v>
      </c>
    </row>
    <row r="541" spans="1:16">
      <c r="A541" s="46">
        <v>0</v>
      </c>
      <c r="B541" s="46">
        <v>0</v>
      </c>
      <c r="C541" s="46">
        <v>0</v>
      </c>
      <c r="D541" s="46">
        <f t="shared" si="8"/>
        <v>0</v>
      </c>
      <c r="E541" s="51">
        <v>45261</v>
      </c>
      <c r="F541" s="49" t="s">
        <v>80</v>
      </c>
      <c r="G541" s="49" t="s">
        <v>81</v>
      </c>
      <c r="H541" s="49" t="s">
        <v>884</v>
      </c>
      <c r="I541" s="49" t="s">
        <v>223</v>
      </c>
      <c r="J541" s="49">
        <v>135500</v>
      </c>
      <c r="K541" s="49" t="s">
        <v>117</v>
      </c>
      <c r="L541" s="49">
        <v>21754241</v>
      </c>
      <c r="M541" s="49" t="s">
        <v>1088</v>
      </c>
      <c r="N541" s="51">
        <v>42136</v>
      </c>
      <c r="O541" s="51">
        <v>42186</v>
      </c>
      <c r="P541" s="49" t="s">
        <v>1080</v>
      </c>
    </row>
    <row r="542" spans="1:16">
      <c r="A542" s="46">
        <v>0</v>
      </c>
      <c r="B542" s="46">
        <v>0</v>
      </c>
      <c r="C542" s="46">
        <v>0</v>
      </c>
      <c r="D542" s="46">
        <f t="shared" si="8"/>
        <v>0</v>
      </c>
      <c r="E542" s="51">
        <v>45261</v>
      </c>
      <c r="F542" s="49" t="s">
        <v>80</v>
      </c>
      <c r="G542" s="49" t="s">
        <v>81</v>
      </c>
      <c r="H542" s="49" t="s">
        <v>884</v>
      </c>
      <c r="I542" s="49" t="s">
        <v>223</v>
      </c>
      <c r="J542" s="49">
        <v>135500</v>
      </c>
      <c r="K542" s="49" t="s">
        <v>117</v>
      </c>
      <c r="L542" s="49">
        <v>21754220</v>
      </c>
      <c r="M542" s="49" t="s">
        <v>1088</v>
      </c>
      <c r="N542" s="51">
        <v>42136</v>
      </c>
      <c r="O542" s="51">
        <v>42186</v>
      </c>
      <c r="P542" s="49" t="s">
        <v>1080</v>
      </c>
    </row>
    <row r="543" spans="1:16">
      <c r="A543" s="46">
        <v>0</v>
      </c>
      <c r="B543" s="46">
        <v>0</v>
      </c>
      <c r="C543" s="46">
        <v>0</v>
      </c>
      <c r="D543" s="46">
        <f t="shared" si="8"/>
        <v>0</v>
      </c>
      <c r="E543" s="51">
        <v>45261</v>
      </c>
      <c r="F543" s="49" t="s">
        <v>80</v>
      </c>
      <c r="G543" s="49" t="s">
        <v>81</v>
      </c>
      <c r="H543" s="49" t="s">
        <v>884</v>
      </c>
      <c r="I543" s="49" t="s">
        <v>223</v>
      </c>
      <c r="J543" s="49">
        <v>135500</v>
      </c>
      <c r="K543" s="49" t="s">
        <v>117</v>
      </c>
      <c r="L543" s="49">
        <v>21754115</v>
      </c>
      <c r="M543" s="49" t="s">
        <v>1089</v>
      </c>
      <c r="N543" s="51">
        <v>42136</v>
      </c>
      <c r="O543" s="51">
        <v>42186</v>
      </c>
      <c r="P543" s="49" t="s">
        <v>1080</v>
      </c>
    </row>
    <row r="544" spans="1:16">
      <c r="A544" s="46">
        <v>0</v>
      </c>
      <c r="B544" s="46">
        <v>0</v>
      </c>
      <c r="C544" s="46">
        <v>0</v>
      </c>
      <c r="D544" s="46">
        <f t="shared" si="8"/>
        <v>0</v>
      </c>
      <c r="E544" s="51">
        <v>45261</v>
      </c>
      <c r="F544" s="49" t="s">
        <v>80</v>
      </c>
      <c r="G544" s="49" t="s">
        <v>81</v>
      </c>
      <c r="H544" s="49" t="s">
        <v>884</v>
      </c>
      <c r="I544" s="49" t="s">
        <v>223</v>
      </c>
      <c r="J544" s="49">
        <v>135500</v>
      </c>
      <c r="K544" s="49" t="s">
        <v>117</v>
      </c>
      <c r="L544" s="49">
        <v>21754262</v>
      </c>
      <c r="M544" s="49" t="s">
        <v>1088</v>
      </c>
      <c r="N544" s="51">
        <v>42136</v>
      </c>
      <c r="O544" s="51">
        <v>42186</v>
      </c>
      <c r="P544" s="49" t="s">
        <v>1080</v>
      </c>
    </row>
    <row r="545" spans="1:16">
      <c r="A545" s="46">
        <v>0</v>
      </c>
      <c r="B545" s="46">
        <v>0</v>
      </c>
      <c r="C545" s="46">
        <v>0</v>
      </c>
      <c r="D545" s="46">
        <f t="shared" si="8"/>
        <v>0</v>
      </c>
      <c r="E545" s="51">
        <v>45261</v>
      </c>
      <c r="F545" s="49" t="s">
        <v>80</v>
      </c>
      <c r="G545" s="49" t="s">
        <v>81</v>
      </c>
      <c r="H545" s="49" t="s">
        <v>884</v>
      </c>
      <c r="I545" s="49" t="s">
        <v>223</v>
      </c>
      <c r="J545" s="49">
        <v>135500</v>
      </c>
      <c r="K545" s="49" t="s">
        <v>117</v>
      </c>
      <c r="L545" s="49">
        <v>21754283</v>
      </c>
      <c r="M545" s="49" t="s">
        <v>1088</v>
      </c>
      <c r="N545" s="51">
        <v>42136</v>
      </c>
      <c r="O545" s="51">
        <v>42186</v>
      </c>
      <c r="P545" s="49" t="s">
        <v>1080</v>
      </c>
    </row>
    <row r="546" spans="1:16">
      <c r="A546" s="46">
        <v>0</v>
      </c>
      <c r="B546" s="46">
        <v>0</v>
      </c>
      <c r="C546" s="46">
        <v>0</v>
      </c>
      <c r="D546" s="46">
        <f t="shared" si="8"/>
        <v>0</v>
      </c>
      <c r="E546" s="51">
        <v>45261</v>
      </c>
      <c r="F546" s="49" t="s">
        <v>80</v>
      </c>
      <c r="G546" s="49" t="s">
        <v>81</v>
      </c>
      <c r="H546" s="49" t="s">
        <v>884</v>
      </c>
      <c r="I546" s="49" t="s">
        <v>223</v>
      </c>
      <c r="J546" s="49">
        <v>135500</v>
      </c>
      <c r="K546" s="49" t="s">
        <v>117</v>
      </c>
      <c r="L546" s="49">
        <v>21754227</v>
      </c>
      <c r="M546" s="49" t="s">
        <v>1088</v>
      </c>
      <c r="N546" s="51">
        <v>42136</v>
      </c>
      <c r="O546" s="51">
        <v>42186</v>
      </c>
      <c r="P546" s="49" t="s">
        <v>1080</v>
      </c>
    </row>
    <row r="547" spans="1:16">
      <c r="A547" s="46">
        <v>0</v>
      </c>
      <c r="B547" s="46">
        <v>0</v>
      </c>
      <c r="C547" s="46">
        <v>0</v>
      </c>
      <c r="D547" s="46">
        <f t="shared" si="8"/>
        <v>0</v>
      </c>
      <c r="E547" s="51">
        <v>45261</v>
      </c>
      <c r="F547" s="49" t="s">
        <v>80</v>
      </c>
      <c r="G547" s="49" t="s">
        <v>81</v>
      </c>
      <c r="H547" s="49" t="s">
        <v>884</v>
      </c>
      <c r="I547" s="49" t="s">
        <v>223</v>
      </c>
      <c r="J547" s="49">
        <v>135500</v>
      </c>
      <c r="K547" s="49" t="s">
        <v>117</v>
      </c>
      <c r="L547" s="49">
        <v>21754248</v>
      </c>
      <c r="M547" s="49" t="s">
        <v>1089</v>
      </c>
      <c r="N547" s="51">
        <v>42136</v>
      </c>
      <c r="O547" s="51">
        <v>42186</v>
      </c>
      <c r="P547" s="49" t="s">
        <v>1080</v>
      </c>
    </row>
    <row r="548" spans="1:16">
      <c r="A548" s="46">
        <v>0</v>
      </c>
      <c r="B548" s="46">
        <v>0</v>
      </c>
      <c r="C548" s="46">
        <v>0</v>
      </c>
      <c r="D548" s="46">
        <f t="shared" si="8"/>
        <v>0</v>
      </c>
      <c r="E548" s="51">
        <v>45261</v>
      </c>
      <c r="F548" s="49" t="s">
        <v>80</v>
      </c>
      <c r="G548" s="49" t="s">
        <v>81</v>
      </c>
      <c r="H548" s="49" t="s">
        <v>884</v>
      </c>
      <c r="I548" s="49" t="s">
        <v>223</v>
      </c>
      <c r="J548" s="49">
        <v>135500</v>
      </c>
      <c r="K548" s="49" t="s">
        <v>117</v>
      </c>
      <c r="L548" s="49">
        <v>21754080</v>
      </c>
      <c r="M548" s="49" t="s">
        <v>1089</v>
      </c>
      <c r="N548" s="51">
        <v>42136</v>
      </c>
      <c r="O548" s="51">
        <v>42186</v>
      </c>
      <c r="P548" s="49" t="s">
        <v>1080</v>
      </c>
    </row>
    <row r="549" spans="1:16">
      <c r="A549" s="46">
        <v>0</v>
      </c>
      <c r="B549" s="46">
        <v>0</v>
      </c>
      <c r="C549" s="46">
        <v>0</v>
      </c>
      <c r="D549" s="46">
        <f t="shared" si="8"/>
        <v>0</v>
      </c>
      <c r="E549" s="51">
        <v>45261</v>
      </c>
      <c r="F549" s="49" t="s">
        <v>80</v>
      </c>
      <c r="G549" s="49" t="s">
        <v>81</v>
      </c>
      <c r="H549" s="49" t="s">
        <v>884</v>
      </c>
      <c r="I549" s="49" t="s">
        <v>223</v>
      </c>
      <c r="J549" s="49">
        <v>135500</v>
      </c>
      <c r="K549" s="49" t="s">
        <v>117</v>
      </c>
      <c r="L549" s="49">
        <v>21754185</v>
      </c>
      <c r="M549" s="49" t="s">
        <v>1088</v>
      </c>
      <c r="N549" s="51">
        <v>42136</v>
      </c>
      <c r="O549" s="51">
        <v>42186</v>
      </c>
      <c r="P549" s="49" t="s">
        <v>1080</v>
      </c>
    </row>
    <row r="550" spans="1:16">
      <c r="A550" s="46">
        <v>0</v>
      </c>
      <c r="B550" s="46">
        <v>0</v>
      </c>
      <c r="C550" s="46">
        <v>0</v>
      </c>
      <c r="D550" s="46">
        <f t="shared" si="8"/>
        <v>0</v>
      </c>
      <c r="E550" s="51">
        <v>45261</v>
      </c>
      <c r="F550" s="49" t="s">
        <v>80</v>
      </c>
      <c r="G550" s="49" t="s">
        <v>81</v>
      </c>
      <c r="H550" s="49" t="s">
        <v>884</v>
      </c>
      <c r="I550" s="49" t="s">
        <v>223</v>
      </c>
      <c r="J550" s="49">
        <v>135500</v>
      </c>
      <c r="K550" s="49" t="s">
        <v>117</v>
      </c>
      <c r="L550" s="49">
        <v>21754290</v>
      </c>
      <c r="M550" s="49" t="s">
        <v>1088</v>
      </c>
      <c r="N550" s="51">
        <v>42136</v>
      </c>
      <c r="O550" s="51">
        <v>42186</v>
      </c>
      <c r="P550" s="49" t="s">
        <v>1080</v>
      </c>
    </row>
    <row r="551" spans="1:16">
      <c r="A551" s="46">
        <v>0</v>
      </c>
      <c r="B551" s="46">
        <v>0</v>
      </c>
      <c r="C551" s="46">
        <v>0</v>
      </c>
      <c r="D551" s="46">
        <f t="shared" si="8"/>
        <v>0</v>
      </c>
      <c r="E551" s="51">
        <v>45261</v>
      </c>
      <c r="F551" s="49" t="s">
        <v>80</v>
      </c>
      <c r="G551" s="49" t="s">
        <v>81</v>
      </c>
      <c r="H551" s="49" t="s">
        <v>884</v>
      </c>
      <c r="I551" s="49" t="s">
        <v>223</v>
      </c>
      <c r="J551" s="49">
        <v>135500</v>
      </c>
      <c r="K551" s="49" t="s">
        <v>135</v>
      </c>
      <c r="L551" s="49">
        <v>21754157</v>
      </c>
      <c r="M551" s="49" t="s">
        <v>1051</v>
      </c>
      <c r="N551" s="51">
        <v>42136</v>
      </c>
      <c r="O551" s="51">
        <v>42186</v>
      </c>
      <c r="P551" s="49" t="s">
        <v>1080</v>
      </c>
    </row>
    <row r="552" spans="1:16">
      <c r="A552" s="46">
        <v>0</v>
      </c>
      <c r="B552" s="46">
        <v>0</v>
      </c>
      <c r="C552" s="46">
        <v>0</v>
      </c>
      <c r="D552" s="46">
        <f t="shared" si="8"/>
        <v>0</v>
      </c>
      <c r="E552" s="51">
        <v>45261</v>
      </c>
      <c r="F552" s="49" t="s">
        <v>80</v>
      </c>
      <c r="G552" s="49" t="s">
        <v>81</v>
      </c>
      <c r="H552" s="49" t="s">
        <v>884</v>
      </c>
      <c r="I552" s="49" t="s">
        <v>223</v>
      </c>
      <c r="J552" s="49">
        <v>135500</v>
      </c>
      <c r="K552" s="49" t="s">
        <v>112</v>
      </c>
      <c r="L552" s="49">
        <v>21754101</v>
      </c>
      <c r="M552" s="49" t="s">
        <v>1090</v>
      </c>
      <c r="N552" s="51">
        <v>42136</v>
      </c>
      <c r="O552" s="51">
        <v>42186</v>
      </c>
      <c r="P552" s="49" t="s">
        <v>1080</v>
      </c>
    </row>
    <row r="553" spans="1:16">
      <c r="A553" s="46">
        <v>0</v>
      </c>
      <c r="B553" s="46">
        <v>0</v>
      </c>
      <c r="C553" s="46">
        <v>0</v>
      </c>
      <c r="D553" s="46">
        <f t="shared" si="8"/>
        <v>0</v>
      </c>
      <c r="E553" s="51">
        <v>45261</v>
      </c>
      <c r="F553" s="49" t="s">
        <v>80</v>
      </c>
      <c r="G553" s="49" t="s">
        <v>81</v>
      </c>
      <c r="H553" s="49" t="s">
        <v>884</v>
      </c>
      <c r="I553" s="49" t="s">
        <v>223</v>
      </c>
      <c r="J553" s="49">
        <v>135500</v>
      </c>
      <c r="K553" s="49" t="s">
        <v>112</v>
      </c>
      <c r="L553" s="49">
        <v>21754178</v>
      </c>
      <c r="M553" s="49" t="s">
        <v>1090</v>
      </c>
      <c r="N553" s="51">
        <v>42136</v>
      </c>
      <c r="O553" s="51">
        <v>42186</v>
      </c>
      <c r="P553" s="49" t="s">
        <v>1080</v>
      </c>
    </row>
    <row r="554" spans="1:16">
      <c r="A554" s="46">
        <v>0</v>
      </c>
      <c r="B554" s="46">
        <v>0</v>
      </c>
      <c r="C554" s="46">
        <v>0</v>
      </c>
      <c r="D554" s="46">
        <f t="shared" si="8"/>
        <v>0</v>
      </c>
      <c r="E554" s="51">
        <v>45261</v>
      </c>
      <c r="F554" s="49" t="s">
        <v>80</v>
      </c>
      <c r="G554" s="49" t="s">
        <v>81</v>
      </c>
      <c r="H554" s="49" t="s">
        <v>884</v>
      </c>
      <c r="I554" s="49" t="s">
        <v>223</v>
      </c>
      <c r="J554" s="49">
        <v>135500</v>
      </c>
      <c r="K554" s="49" t="s">
        <v>112</v>
      </c>
      <c r="L554" s="49">
        <v>21754297</v>
      </c>
      <c r="M554" s="49" t="s">
        <v>1090</v>
      </c>
      <c r="N554" s="51">
        <v>42136</v>
      </c>
      <c r="O554" s="51">
        <v>42186</v>
      </c>
      <c r="P554" s="49" t="s">
        <v>1080</v>
      </c>
    </row>
    <row r="555" spans="1:16">
      <c r="A555" s="46">
        <v>0</v>
      </c>
      <c r="B555" s="46">
        <v>0</v>
      </c>
      <c r="C555" s="46">
        <v>0</v>
      </c>
      <c r="D555" s="46">
        <f t="shared" si="8"/>
        <v>0</v>
      </c>
      <c r="E555" s="51">
        <v>45261</v>
      </c>
      <c r="F555" s="49" t="s">
        <v>80</v>
      </c>
      <c r="G555" s="49" t="s">
        <v>81</v>
      </c>
      <c r="H555" s="49" t="s">
        <v>884</v>
      </c>
      <c r="I555" s="49" t="s">
        <v>223</v>
      </c>
      <c r="J555" s="49">
        <v>135500</v>
      </c>
      <c r="K555" s="49" t="s">
        <v>112</v>
      </c>
      <c r="L555" s="49">
        <v>21754199</v>
      </c>
      <c r="M555" s="49" t="s">
        <v>1090</v>
      </c>
      <c r="N555" s="51">
        <v>42136</v>
      </c>
      <c r="O555" s="51">
        <v>42186</v>
      </c>
      <c r="P555" s="49" t="s">
        <v>1080</v>
      </c>
    </row>
    <row r="556" spans="1:16">
      <c r="A556" s="46">
        <v>0</v>
      </c>
      <c r="B556" s="46">
        <v>0</v>
      </c>
      <c r="C556" s="46">
        <v>0</v>
      </c>
      <c r="D556" s="46">
        <f t="shared" si="8"/>
        <v>0</v>
      </c>
      <c r="E556" s="51">
        <v>45261</v>
      </c>
      <c r="F556" s="49" t="s">
        <v>80</v>
      </c>
      <c r="G556" s="49" t="s">
        <v>81</v>
      </c>
      <c r="H556" s="49" t="s">
        <v>884</v>
      </c>
      <c r="I556" s="49" t="s">
        <v>223</v>
      </c>
      <c r="J556" s="49">
        <v>135500</v>
      </c>
      <c r="K556" s="49" t="s">
        <v>112</v>
      </c>
      <c r="L556" s="49">
        <v>21754143</v>
      </c>
      <c r="M556" s="49" t="s">
        <v>1090</v>
      </c>
      <c r="N556" s="51">
        <v>42136</v>
      </c>
      <c r="O556" s="51">
        <v>42186</v>
      </c>
      <c r="P556" s="49" t="s">
        <v>1080</v>
      </c>
    </row>
    <row r="557" spans="1:16">
      <c r="A557" s="46">
        <v>0</v>
      </c>
      <c r="B557" s="46">
        <v>0</v>
      </c>
      <c r="C557" s="46">
        <v>0</v>
      </c>
      <c r="D557" s="46">
        <f t="shared" si="8"/>
        <v>0</v>
      </c>
      <c r="E557" s="51">
        <v>45261</v>
      </c>
      <c r="F557" s="49" t="s">
        <v>80</v>
      </c>
      <c r="G557" s="49" t="s">
        <v>81</v>
      </c>
      <c r="H557" s="49" t="s">
        <v>884</v>
      </c>
      <c r="I557" s="49" t="s">
        <v>223</v>
      </c>
      <c r="J557" s="49">
        <v>135600</v>
      </c>
      <c r="K557" s="49" t="s">
        <v>212</v>
      </c>
      <c r="L557" s="49">
        <v>21754346</v>
      </c>
      <c r="M557" s="49" t="s">
        <v>1063</v>
      </c>
      <c r="N557" s="51">
        <v>42464</v>
      </c>
      <c r="O557" s="51">
        <v>42370</v>
      </c>
      <c r="P557" s="49" t="s">
        <v>1080</v>
      </c>
    </row>
    <row r="558" spans="1:16">
      <c r="A558" s="46">
        <v>759199</v>
      </c>
      <c r="B558" s="46">
        <v>4051784.58</v>
      </c>
      <c r="C558" s="46">
        <v>266432.95551998523</v>
      </c>
      <c r="D558" s="46">
        <f t="shared" si="8"/>
        <v>3785351.6244800147</v>
      </c>
      <c r="E558" s="51">
        <v>45261</v>
      </c>
      <c r="F558" s="49" t="s">
        <v>80</v>
      </c>
      <c r="G558" s="49" t="s">
        <v>81</v>
      </c>
      <c r="H558" s="49" t="s">
        <v>884</v>
      </c>
      <c r="I558" s="49" t="s">
        <v>223</v>
      </c>
      <c r="J558" s="49">
        <v>135600</v>
      </c>
      <c r="K558" s="49" t="s">
        <v>150</v>
      </c>
      <c r="L558" s="49">
        <v>29657004</v>
      </c>
      <c r="M558" s="49" t="s">
        <v>902</v>
      </c>
      <c r="N558" s="51">
        <v>43603</v>
      </c>
      <c r="O558" s="51">
        <v>43466</v>
      </c>
      <c r="P558" s="49" t="s">
        <v>1078</v>
      </c>
    </row>
    <row r="559" spans="1:16">
      <c r="A559" s="46">
        <v>0</v>
      </c>
      <c r="B559" s="46">
        <v>0</v>
      </c>
      <c r="C559" s="46">
        <v>0</v>
      </c>
      <c r="D559" s="46">
        <f t="shared" si="8"/>
        <v>0</v>
      </c>
      <c r="E559" s="51">
        <v>45261</v>
      </c>
      <c r="F559" s="49" t="s">
        <v>80</v>
      </c>
      <c r="G559" s="49" t="s">
        <v>81</v>
      </c>
      <c r="H559" s="49" t="s">
        <v>884</v>
      </c>
      <c r="I559" s="49" t="s">
        <v>223</v>
      </c>
      <c r="J559" s="49">
        <v>135600</v>
      </c>
      <c r="K559" s="49" t="s">
        <v>192</v>
      </c>
      <c r="L559" s="49">
        <v>21754059</v>
      </c>
      <c r="M559" s="49" t="s">
        <v>935</v>
      </c>
      <c r="N559" s="51">
        <v>41488</v>
      </c>
      <c r="O559" s="51">
        <v>41275</v>
      </c>
      <c r="P559" s="49" t="s">
        <v>1080</v>
      </c>
    </row>
    <row r="560" spans="1:16">
      <c r="A560" s="46">
        <v>0</v>
      </c>
      <c r="B560" s="46">
        <v>0</v>
      </c>
      <c r="C560" s="46">
        <v>0</v>
      </c>
      <c r="D560" s="46">
        <f t="shared" si="8"/>
        <v>0</v>
      </c>
      <c r="E560" s="51">
        <v>45261</v>
      </c>
      <c r="F560" s="49" t="s">
        <v>80</v>
      </c>
      <c r="G560" s="49" t="s">
        <v>81</v>
      </c>
      <c r="H560" s="49" t="s">
        <v>884</v>
      </c>
      <c r="I560" s="49" t="s">
        <v>223</v>
      </c>
      <c r="J560" s="49">
        <v>135600</v>
      </c>
      <c r="K560" s="49" t="s">
        <v>192</v>
      </c>
      <c r="L560" s="49">
        <v>21754553</v>
      </c>
      <c r="M560" s="49" t="s">
        <v>935</v>
      </c>
      <c r="N560" s="51">
        <v>41395</v>
      </c>
      <c r="O560" s="51">
        <v>41275</v>
      </c>
      <c r="P560" s="49" t="s">
        <v>1080</v>
      </c>
    </row>
    <row r="561" spans="1:16">
      <c r="A561" s="46">
        <v>42227</v>
      </c>
      <c r="B561" s="46">
        <v>57808.21</v>
      </c>
      <c r="C561" s="46">
        <v>31677.423236398703</v>
      </c>
      <c r="D561" s="46">
        <f t="shared" si="8"/>
        <v>26130.786763601296</v>
      </c>
      <c r="E561" s="51">
        <v>45261</v>
      </c>
      <c r="F561" s="49" t="s">
        <v>80</v>
      </c>
      <c r="G561" s="49" t="s">
        <v>81</v>
      </c>
      <c r="H561" s="49" t="s">
        <v>884</v>
      </c>
      <c r="I561" s="49" t="s">
        <v>223</v>
      </c>
      <c r="J561" s="49">
        <v>135600</v>
      </c>
      <c r="K561" s="49" t="s">
        <v>114</v>
      </c>
      <c r="L561" s="49">
        <v>36865959</v>
      </c>
      <c r="M561" s="49" t="s">
        <v>915</v>
      </c>
      <c r="N561" s="51">
        <v>31594</v>
      </c>
      <c r="O561" s="51">
        <v>31594</v>
      </c>
      <c r="P561" s="49" t="s">
        <v>1091</v>
      </c>
    </row>
    <row r="562" spans="1:16">
      <c r="A562" s="46">
        <v>3785</v>
      </c>
      <c r="B562" s="46">
        <v>3500.85</v>
      </c>
      <c r="C562" s="46">
        <v>2481.100286628</v>
      </c>
      <c r="D562" s="46">
        <f t="shared" si="8"/>
        <v>1019.7497133719999</v>
      </c>
      <c r="E562" s="51">
        <v>45261</v>
      </c>
      <c r="F562" s="49" t="s">
        <v>80</v>
      </c>
      <c r="G562" s="49" t="s">
        <v>81</v>
      </c>
      <c r="H562" s="49" t="s">
        <v>884</v>
      </c>
      <c r="I562" s="49" t="s">
        <v>223</v>
      </c>
      <c r="J562" s="49">
        <v>135600</v>
      </c>
      <c r="K562" s="49" t="s">
        <v>114</v>
      </c>
      <c r="L562" s="49">
        <v>36865980</v>
      </c>
      <c r="M562" s="49" t="s">
        <v>1000</v>
      </c>
      <c r="N562" s="51">
        <v>27576</v>
      </c>
      <c r="O562" s="51">
        <v>27576</v>
      </c>
      <c r="P562" s="49" t="s">
        <v>1091</v>
      </c>
    </row>
    <row r="563" spans="1:16">
      <c r="A563" s="46">
        <v>187281</v>
      </c>
      <c r="B563" s="46">
        <v>66063.14</v>
      </c>
      <c r="C563" s="46">
        <v>48750.566147197198</v>
      </c>
      <c r="D563" s="46">
        <f t="shared" si="8"/>
        <v>17312.573852802801</v>
      </c>
      <c r="E563" s="51">
        <v>45261</v>
      </c>
      <c r="F563" s="49" t="s">
        <v>80</v>
      </c>
      <c r="G563" s="49" t="s">
        <v>81</v>
      </c>
      <c r="H563" s="49" t="s">
        <v>884</v>
      </c>
      <c r="I563" s="49" t="s">
        <v>223</v>
      </c>
      <c r="J563" s="49">
        <v>135600</v>
      </c>
      <c r="K563" s="49" t="s">
        <v>114</v>
      </c>
      <c r="L563" s="49">
        <v>36866015</v>
      </c>
      <c r="M563" s="49" t="s">
        <v>1000</v>
      </c>
      <c r="N563" s="51">
        <v>26846</v>
      </c>
      <c r="O563" s="51">
        <v>26846</v>
      </c>
      <c r="P563" s="49" t="s">
        <v>1091</v>
      </c>
    </row>
    <row r="564" spans="1:16">
      <c r="A564" s="46">
        <v>266</v>
      </c>
      <c r="B564" s="46">
        <v>99.850000000000009</v>
      </c>
      <c r="C564" s="46">
        <v>85.355816935500002</v>
      </c>
      <c r="D564" s="46">
        <f t="shared" si="8"/>
        <v>14.494183064500007</v>
      </c>
      <c r="E564" s="51">
        <v>45261</v>
      </c>
      <c r="F564" s="49" t="s">
        <v>80</v>
      </c>
      <c r="G564" s="49" t="s">
        <v>81</v>
      </c>
      <c r="H564" s="49" t="s">
        <v>884</v>
      </c>
      <c r="I564" s="49" t="s">
        <v>223</v>
      </c>
      <c r="J564" s="49">
        <v>135600</v>
      </c>
      <c r="K564" s="49" t="s">
        <v>114</v>
      </c>
      <c r="L564" s="49">
        <v>36865987</v>
      </c>
      <c r="M564" s="49" t="s">
        <v>1000</v>
      </c>
      <c r="N564" s="51">
        <v>23924</v>
      </c>
      <c r="O564" s="51">
        <v>23924</v>
      </c>
      <c r="P564" s="49" t="s">
        <v>1091</v>
      </c>
    </row>
    <row r="565" spans="1:16">
      <c r="A565" s="46">
        <v>0</v>
      </c>
      <c r="B565" s="46">
        <v>0</v>
      </c>
      <c r="C565" s="46">
        <v>0</v>
      </c>
      <c r="D565" s="46">
        <f t="shared" si="8"/>
        <v>0</v>
      </c>
      <c r="E565" s="51">
        <v>45261</v>
      </c>
      <c r="F565" s="49" t="s">
        <v>80</v>
      </c>
      <c r="G565" s="49" t="s">
        <v>81</v>
      </c>
      <c r="H565" s="49" t="s">
        <v>884</v>
      </c>
      <c r="I565" s="49" t="s">
        <v>223</v>
      </c>
      <c r="J565" s="49">
        <v>135600</v>
      </c>
      <c r="K565" s="49" t="s">
        <v>114</v>
      </c>
      <c r="L565" s="49">
        <v>21754052</v>
      </c>
      <c r="M565" s="49" t="s">
        <v>915</v>
      </c>
      <c r="N565" s="51">
        <v>31594</v>
      </c>
      <c r="O565" s="51">
        <v>31594</v>
      </c>
      <c r="P565" s="49" t="s">
        <v>1080</v>
      </c>
    </row>
    <row r="566" spans="1:16">
      <c r="A566" s="46">
        <v>1209183</v>
      </c>
      <c r="B566" s="46">
        <v>422552.63</v>
      </c>
      <c r="C566" s="46">
        <v>398262.67799997446</v>
      </c>
      <c r="D566" s="46">
        <f t="shared" si="8"/>
        <v>24289.952000025543</v>
      </c>
      <c r="E566" s="51">
        <v>45261</v>
      </c>
      <c r="F566" s="49" t="s">
        <v>80</v>
      </c>
      <c r="G566" s="49" t="s">
        <v>81</v>
      </c>
      <c r="H566" s="49" t="s">
        <v>884</v>
      </c>
      <c r="I566" s="49" t="s">
        <v>223</v>
      </c>
      <c r="J566" s="49">
        <v>135600</v>
      </c>
      <c r="K566" s="49" t="s">
        <v>114</v>
      </c>
      <c r="L566" s="49">
        <v>36865994</v>
      </c>
      <c r="M566" s="49" t="s">
        <v>915</v>
      </c>
      <c r="N566" s="51">
        <v>21732</v>
      </c>
      <c r="O566" s="51">
        <v>21732</v>
      </c>
      <c r="P566" s="49" t="s">
        <v>1091</v>
      </c>
    </row>
    <row r="567" spans="1:16">
      <c r="A567" s="46">
        <v>0</v>
      </c>
      <c r="B567" s="46">
        <v>0</v>
      </c>
      <c r="C567" s="46">
        <v>0</v>
      </c>
      <c r="D567" s="46">
        <f t="shared" si="8"/>
        <v>0</v>
      </c>
      <c r="E567" s="51">
        <v>45261</v>
      </c>
      <c r="F567" s="49" t="s">
        <v>80</v>
      </c>
      <c r="G567" s="49" t="s">
        <v>81</v>
      </c>
      <c r="H567" s="49" t="s">
        <v>884</v>
      </c>
      <c r="I567" s="49" t="s">
        <v>223</v>
      </c>
      <c r="J567" s="49">
        <v>135600</v>
      </c>
      <c r="K567" s="49" t="s">
        <v>107</v>
      </c>
      <c r="L567" s="49">
        <v>36478286</v>
      </c>
      <c r="M567" s="49" t="s">
        <v>1092</v>
      </c>
      <c r="N567" s="51">
        <v>44757</v>
      </c>
      <c r="O567" s="51">
        <v>44896</v>
      </c>
      <c r="P567" s="49" t="s">
        <v>1093</v>
      </c>
    </row>
    <row r="568" spans="1:16">
      <c r="A568" s="46">
        <v>0</v>
      </c>
      <c r="B568" s="46">
        <v>0</v>
      </c>
      <c r="C568" s="46">
        <v>0</v>
      </c>
      <c r="D568" s="46">
        <f t="shared" si="8"/>
        <v>0</v>
      </c>
      <c r="E568" s="51">
        <v>45261</v>
      </c>
      <c r="F568" s="49" t="s">
        <v>80</v>
      </c>
      <c r="G568" s="49" t="s">
        <v>81</v>
      </c>
      <c r="H568" s="49" t="s">
        <v>884</v>
      </c>
      <c r="I568" s="49" t="s">
        <v>223</v>
      </c>
      <c r="J568" s="49">
        <v>135600</v>
      </c>
      <c r="K568" s="49" t="s">
        <v>107</v>
      </c>
      <c r="L568" s="49">
        <v>21754367</v>
      </c>
      <c r="M568" s="49" t="s">
        <v>1094</v>
      </c>
      <c r="N568" s="51">
        <v>43115</v>
      </c>
      <c r="O568" s="51">
        <v>43101</v>
      </c>
      <c r="P568" s="49" t="s">
        <v>1080</v>
      </c>
    </row>
    <row r="569" spans="1:16">
      <c r="A569" s="46">
        <v>0</v>
      </c>
      <c r="B569" s="46">
        <v>0</v>
      </c>
      <c r="C569" s="46">
        <v>0</v>
      </c>
      <c r="D569" s="46">
        <f t="shared" si="8"/>
        <v>0</v>
      </c>
      <c r="E569" s="51">
        <v>45261</v>
      </c>
      <c r="F569" s="49" t="s">
        <v>80</v>
      </c>
      <c r="G569" s="49" t="s">
        <v>81</v>
      </c>
      <c r="H569" s="49" t="s">
        <v>884</v>
      </c>
      <c r="I569" s="49" t="s">
        <v>223</v>
      </c>
      <c r="J569" s="49">
        <v>135600</v>
      </c>
      <c r="K569" s="49" t="s">
        <v>107</v>
      </c>
      <c r="L569" s="49">
        <v>27490896</v>
      </c>
      <c r="M569" s="49" t="s">
        <v>1094</v>
      </c>
      <c r="N569" s="51">
        <v>43115</v>
      </c>
      <c r="O569" s="51">
        <v>43647</v>
      </c>
      <c r="P569" s="49" t="s">
        <v>1080</v>
      </c>
    </row>
    <row r="570" spans="1:16">
      <c r="A570" s="46">
        <v>264279</v>
      </c>
      <c r="B570" s="46">
        <v>2448088.7400000002</v>
      </c>
      <c r="C570" s="46">
        <v>160978.82439085562</v>
      </c>
      <c r="D570" s="46">
        <f t="shared" si="8"/>
        <v>2287109.9156091446</v>
      </c>
      <c r="E570" s="51">
        <v>45261</v>
      </c>
      <c r="F570" s="49" t="s">
        <v>80</v>
      </c>
      <c r="G570" s="49" t="s">
        <v>81</v>
      </c>
      <c r="H570" s="49" t="s">
        <v>884</v>
      </c>
      <c r="I570" s="49" t="s">
        <v>223</v>
      </c>
      <c r="J570" s="49">
        <v>135600</v>
      </c>
      <c r="K570" s="49" t="s">
        <v>225</v>
      </c>
      <c r="L570" s="49">
        <v>29657007</v>
      </c>
      <c r="M570" s="49" t="s">
        <v>1095</v>
      </c>
      <c r="N570" s="51">
        <v>43603</v>
      </c>
      <c r="O570" s="51">
        <v>43466</v>
      </c>
      <c r="P570" s="49" t="s">
        <v>1078</v>
      </c>
    </row>
    <row r="571" spans="1:16">
      <c r="A571" s="46">
        <v>0</v>
      </c>
      <c r="B571" s="46">
        <v>0</v>
      </c>
      <c r="C571" s="46">
        <v>0</v>
      </c>
      <c r="D571" s="46">
        <f t="shared" si="8"/>
        <v>0</v>
      </c>
      <c r="E571" s="51">
        <v>45261</v>
      </c>
      <c r="F571" s="49" t="s">
        <v>80</v>
      </c>
      <c r="G571" s="49" t="s">
        <v>81</v>
      </c>
      <c r="H571" s="49" t="s">
        <v>884</v>
      </c>
      <c r="I571" s="49" t="s">
        <v>223</v>
      </c>
      <c r="J571" s="49">
        <v>135600</v>
      </c>
      <c r="K571" s="49" t="s">
        <v>121</v>
      </c>
      <c r="L571" s="49">
        <v>27510062</v>
      </c>
      <c r="M571" s="49" t="s">
        <v>904</v>
      </c>
      <c r="N571" s="51">
        <v>43115</v>
      </c>
      <c r="O571" s="51">
        <v>43101</v>
      </c>
      <c r="P571" s="49" t="s">
        <v>1080</v>
      </c>
    </row>
    <row r="572" spans="1:16">
      <c r="A572" s="46">
        <v>0</v>
      </c>
      <c r="B572" s="46">
        <v>0</v>
      </c>
      <c r="C572" s="46">
        <v>0</v>
      </c>
      <c r="D572" s="46">
        <f t="shared" si="8"/>
        <v>0</v>
      </c>
      <c r="E572" s="51">
        <v>45261</v>
      </c>
      <c r="F572" s="49" t="s">
        <v>80</v>
      </c>
      <c r="G572" s="49" t="s">
        <v>81</v>
      </c>
      <c r="H572" s="49" t="s">
        <v>884</v>
      </c>
      <c r="I572" s="49" t="s">
        <v>223</v>
      </c>
      <c r="J572" s="49">
        <v>135600</v>
      </c>
      <c r="K572" s="49" t="s">
        <v>121</v>
      </c>
      <c r="L572" s="49">
        <v>21754456</v>
      </c>
      <c r="M572" s="49" t="s">
        <v>938</v>
      </c>
      <c r="N572" s="51">
        <v>39063</v>
      </c>
      <c r="O572" s="51">
        <v>38718</v>
      </c>
      <c r="P572" s="49" t="s">
        <v>1080</v>
      </c>
    </row>
    <row r="573" spans="1:16">
      <c r="A573" s="46">
        <v>0</v>
      </c>
      <c r="B573" s="46">
        <v>0</v>
      </c>
      <c r="C573" s="46">
        <v>0</v>
      </c>
      <c r="D573" s="46">
        <f t="shared" si="8"/>
        <v>0</v>
      </c>
      <c r="E573" s="51">
        <v>45261</v>
      </c>
      <c r="F573" s="49" t="s">
        <v>80</v>
      </c>
      <c r="G573" s="49" t="s">
        <v>81</v>
      </c>
      <c r="H573" s="49" t="s">
        <v>884</v>
      </c>
      <c r="I573" s="49" t="s">
        <v>223</v>
      </c>
      <c r="J573" s="49">
        <v>135600</v>
      </c>
      <c r="K573" s="49" t="s">
        <v>121</v>
      </c>
      <c r="L573" s="49">
        <v>21754574</v>
      </c>
      <c r="M573" s="49" t="s">
        <v>938</v>
      </c>
      <c r="N573" s="51">
        <v>41397</v>
      </c>
      <c r="O573" s="51">
        <v>41275</v>
      </c>
      <c r="P573" s="49" t="s">
        <v>1080</v>
      </c>
    </row>
    <row r="574" spans="1:16">
      <c r="A574" s="46">
        <v>732350</v>
      </c>
      <c r="B574" s="46">
        <v>86399.37</v>
      </c>
      <c r="C574" s="46">
        <v>81432.801574825498</v>
      </c>
      <c r="D574" s="46">
        <f t="shared" si="8"/>
        <v>4966.568425174497</v>
      </c>
      <c r="E574" s="51">
        <v>45261</v>
      </c>
      <c r="F574" s="49" t="s">
        <v>80</v>
      </c>
      <c r="G574" s="49" t="s">
        <v>81</v>
      </c>
      <c r="H574" s="49" t="s">
        <v>884</v>
      </c>
      <c r="I574" s="49" t="s">
        <v>223</v>
      </c>
      <c r="J574" s="49">
        <v>135600</v>
      </c>
      <c r="K574" s="49" t="s">
        <v>122</v>
      </c>
      <c r="L574" s="49">
        <v>36865973</v>
      </c>
      <c r="M574" s="49" t="s">
        <v>916</v>
      </c>
      <c r="N574" s="51">
        <v>21732</v>
      </c>
      <c r="O574" s="51">
        <v>21732</v>
      </c>
      <c r="P574" s="49" t="s">
        <v>1091</v>
      </c>
    </row>
    <row r="575" spans="1:16">
      <c r="A575" s="46">
        <v>0</v>
      </c>
      <c r="B575" s="46">
        <v>0</v>
      </c>
      <c r="C575" s="46">
        <v>0</v>
      </c>
      <c r="D575" s="46">
        <f t="shared" si="8"/>
        <v>0</v>
      </c>
      <c r="E575" s="51">
        <v>45261</v>
      </c>
      <c r="F575" s="49" t="s">
        <v>80</v>
      </c>
      <c r="G575" s="49" t="s">
        <v>81</v>
      </c>
      <c r="H575" s="49" t="s">
        <v>884</v>
      </c>
      <c r="I575" s="49" t="s">
        <v>223</v>
      </c>
      <c r="J575" s="49">
        <v>135600</v>
      </c>
      <c r="K575" s="49" t="s">
        <v>122</v>
      </c>
      <c r="L575" s="49">
        <v>21754045</v>
      </c>
      <c r="M575" s="49" t="s">
        <v>916</v>
      </c>
      <c r="N575" s="51">
        <v>31594</v>
      </c>
      <c r="O575" s="51">
        <v>31594</v>
      </c>
      <c r="P575" s="49" t="s">
        <v>1080</v>
      </c>
    </row>
    <row r="576" spans="1:16">
      <c r="A576" s="46">
        <v>14047</v>
      </c>
      <c r="B576" s="46">
        <v>8465.3700000000008</v>
      </c>
      <c r="C576" s="46">
        <v>4638.8066391039001</v>
      </c>
      <c r="D576" s="46">
        <f t="shared" si="8"/>
        <v>3826.5633608961007</v>
      </c>
      <c r="E576" s="51">
        <v>45261</v>
      </c>
      <c r="F576" s="49" t="s">
        <v>80</v>
      </c>
      <c r="G576" s="49" t="s">
        <v>81</v>
      </c>
      <c r="H576" s="49" t="s">
        <v>884</v>
      </c>
      <c r="I576" s="49" t="s">
        <v>223</v>
      </c>
      <c r="J576" s="49">
        <v>135600</v>
      </c>
      <c r="K576" s="49" t="s">
        <v>122</v>
      </c>
      <c r="L576" s="49">
        <v>36866008</v>
      </c>
      <c r="M576" s="49" t="s">
        <v>916</v>
      </c>
      <c r="N576" s="51">
        <v>31594</v>
      </c>
      <c r="O576" s="51">
        <v>31594</v>
      </c>
      <c r="P576" s="49" t="s">
        <v>1091</v>
      </c>
    </row>
    <row r="577" spans="1:16">
      <c r="A577" s="46">
        <v>250177</v>
      </c>
      <c r="B577" s="46">
        <v>159891.20000000001</v>
      </c>
      <c r="C577" s="46">
        <v>10513.956044928002</v>
      </c>
      <c r="D577" s="46">
        <f t="shared" si="8"/>
        <v>149377.24395507202</v>
      </c>
      <c r="E577" s="51">
        <v>45261</v>
      </c>
      <c r="F577" s="49" t="s">
        <v>80</v>
      </c>
      <c r="G577" s="49" t="s">
        <v>81</v>
      </c>
      <c r="H577" s="49" t="s">
        <v>884</v>
      </c>
      <c r="I577" s="49" t="s">
        <v>223</v>
      </c>
      <c r="J577" s="49">
        <v>135600</v>
      </c>
      <c r="K577" s="49" t="s">
        <v>122</v>
      </c>
      <c r="L577" s="49">
        <v>29656978</v>
      </c>
      <c r="M577" s="49" t="s">
        <v>905</v>
      </c>
      <c r="N577" s="51">
        <v>43603</v>
      </c>
      <c r="O577" s="51">
        <v>43466</v>
      </c>
      <c r="P577" s="49" t="s">
        <v>1078</v>
      </c>
    </row>
    <row r="578" spans="1:16">
      <c r="A578" s="46">
        <v>27500</v>
      </c>
      <c r="B578" s="46">
        <v>5137.37</v>
      </c>
      <c r="C578" s="46">
        <v>4391.6315798691003</v>
      </c>
      <c r="D578" s="46">
        <f t="shared" si="8"/>
        <v>745.73842013089961</v>
      </c>
      <c r="E578" s="51">
        <v>45261</v>
      </c>
      <c r="F578" s="49" t="s">
        <v>80</v>
      </c>
      <c r="G578" s="49" t="s">
        <v>81</v>
      </c>
      <c r="H578" s="49" t="s">
        <v>884</v>
      </c>
      <c r="I578" s="49" t="s">
        <v>223</v>
      </c>
      <c r="J578" s="49">
        <v>135600</v>
      </c>
      <c r="K578" s="49" t="s">
        <v>122</v>
      </c>
      <c r="L578" s="49">
        <v>36866001</v>
      </c>
      <c r="M578" s="49" t="s">
        <v>1002</v>
      </c>
      <c r="N578" s="51">
        <v>23924</v>
      </c>
      <c r="O578" s="51">
        <v>23924</v>
      </c>
      <c r="P578" s="49" t="s">
        <v>1091</v>
      </c>
    </row>
    <row r="579" spans="1:16">
      <c r="A579" s="46">
        <v>124668</v>
      </c>
      <c r="B579" s="46">
        <v>20757.670000000002</v>
      </c>
      <c r="C579" s="46">
        <v>15317.893826976599</v>
      </c>
      <c r="D579" s="46">
        <f t="shared" ref="D579:D642" si="9">+B579-C579</f>
        <v>5439.7761730234033</v>
      </c>
      <c r="E579" s="51">
        <v>45261</v>
      </c>
      <c r="F579" s="49" t="s">
        <v>80</v>
      </c>
      <c r="G579" s="49" t="s">
        <v>81</v>
      </c>
      <c r="H579" s="49" t="s">
        <v>884</v>
      </c>
      <c r="I579" s="49" t="s">
        <v>223</v>
      </c>
      <c r="J579" s="49">
        <v>135600</v>
      </c>
      <c r="K579" s="49" t="s">
        <v>122</v>
      </c>
      <c r="L579" s="49">
        <v>36865966</v>
      </c>
      <c r="M579" s="49" t="s">
        <v>1002</v>
      </c>
      <c r="N579" s="51">
        <v>26846</v>
      </c>
      <c r="O579" s="51">
        <v>26846</v>
      </c>
      <c r="P579" s="49" t="s">
        <v>1091</v>
      </c>
    </row>
    <row r="580" spans="1:16">
      <c r="A580" s="46">
        <v>0</v>
      </c>
      <c r="B580" s="46">
        <v>0</v>
      </c>
      <c r="C580" s="46">
        <v>0</v>
      </c>
      <c r="D580" s="46">
        <f t="shared" si="9"/>
        <v>0</v>
      </c>
      <c r="E580" s="51">
        <v>45261</v>
      </c>
      <c r="F580" s="49" t="s">
        <v>80</v>
      </c>
      <c r="G580" s="49" t="s">
        <v>81</v>
      </c>
      <c r="H580" s="49" t="s">
        <v>884</v>
      </c>
      <c r="I580" s="49" t="s">
        <v>223</v>
      </c>
      <c r="J580" s="49">
        <v>135600</v>
      </c>
      <c r="K580" s="49" t="s">
        <v>115</v>
      </c>
      <c r="L580" s="49">
        <v>21754360</v>
      </c>
      <c r="M580" s="49" t="s">
        <v>906</v>
      </c>
      <c r="N580" s="51">
        <v>42821</v>
      </c>
      <c r="O580" s="51">
        <v>42736</v>
      </c>
      <c r="P580" s="49" t="s">
        <v>1080</v>
      </c>
    </row>
    <row r="581" spans="1:16">
      <c r="A581" s="46">
        <v>0</v>
      </c>
      <c r="B581" s="46">
        <v>0</v>
      </c>
      <c r="C581" s="46">
        <v>0</v>
      </c>
      <c r="D581" s="46">
        <f t="shared" si="9"/>
        <v>0</v>
      </c>
      <c r="E581" s="51">
        <v>45261</v>
      </c>
      <c r="F581" s="49" t="s">
        <v>80</v>
      </c>
      <c r="G581" s="49" t="s">
        <v>81</v>
      </c>
      <c r="H581" s="49" t="s">
        <v>884</v>
      </c>
      <c r="I581" s="49" t="s">
        <v>223</v>
      </c>
      <c r="J581" s="49">
        <v>135600</v>
      </c>
      <c r="K581" s="49" t="s">
        <v>115</v>
      </c>
      <c r="L581" s="49">
        <v>21754468</v>
      </c>
      <c r="M581" s="49" t="s">
        <v>977</v>
      </c>
      <c r="N581" s="51">
        <v>39234</v>
      </c>
      <c r="O581" s="51">
        <v>39083</v>
      </c>
      <c r="P581" s="49" t="s">
        <v>1080</v>
      </c>
    </row>
    <row r="582" spans="1:16">
      <c r="A582" s="46">
        <v>12</v>
      </c>
      <c r="B582" s="46">
        <v>12396.08</v>
      </c>
      <c r="C582" s="46">
        <v>271.70942959839999</v>
      </c>
      <c r="D582" s="46">
        <f t="shared" si="9"/>
        <v>12124.370570401599</v>
      </c>
      <c r="E582" s="51">
        <v>45261</v>
      </c>
      <c r="F582" s="49" t="s">
        <v>80</v>
      </c>
      <c r="G582" s="49" t="s">
        <v>81</v>
      </c>
      <c r="H582" s="49" t="s">
        <v>884</v>
      </c>
      <c r="I582" s="49" t="s">
        <v>223</v>
      </c>
      <c r="J582" s="49">
        <v>135600</v>
      </c>
      <c r="K582" s="49" t="s">
        <v>115</v>
      </c>
      <c r="L582" s="49">
        <v>36595002</v>
      </c>
      <c r="M582" s="49" t="s">
        <v>906</v>
      </c>
      <c r="N582" s="51">
        <v>44757</v>
      </c>
      <c r="O582" s="51">
        <v>44562</v>
      </c>
      <c r="P582" s="49" t="s">
        <v>1093</v>
      </c>
    </row>
    <row r="583" spans="1:16">
      <c r="A583" s="46">
        <v>0</v>
      </c>
      <c r="B583" s="46">
        <v>0</v>
      </c>
      <c r="C583" s="46">
        <v>0</v>
      </c>
      <c r="D583" s="46">
        <f t="shared" si="9"/>
        <v>0</v>
      </c>
      <c r="E583" s="51">
        <v>45261</v>
      </c>
      <c r="F583" s="49" t="s">
        <v>80</v>
      </c>
      <c r="G583" s="49" t="s">
        <v>81</v>
      </c>
      <c r="H583" s="49" t="s">
        <v>884</v>
      </c>
      <c r="I583" s="49" t="s">
        <v>223</v>
      </c>
      <c r="J583" s="49">
        <v>135600</v>
      </c>
      <c r="K583" s="49" t="s">
        <v>115</v>
      </c>
      <c r="L583" s="49">
        <v>21754545</v>
      </c>
      <c r="M583" s="49" t="s">
        <v>906</v>
      </c>
      <c r="N583" s="51">
        <v>41395</v>
      </c>
      <c r="O583" s="51">
        <v>41275</v>
      </c>
      <c r="P583" s="49" t="s">
        <v>1080</v>
      </c>
    </row>
    <row r="584" spans="1:16">
      <c r="A584" s="46">
        <v>0</v>
      </c>
      <c r="B584" s="46">
        <v>0</v>
      </c>
      <c r="C584" s="46">
        <v>0</v>
      </c>
      <c r="D584" s="46">
        <f t="shared" si="9"/>
        <v>0</v>
      </c>
      <c r="E584" s="51">
        <v>45261</v>
      </c>
      <c r="F584" s="49" t="s">
        <v>80</v>
      </c>
      <c r="G584" s="49" t="s">
        <v>81</v>
      </c>
      <c r="H584" s="49" t="s">
        <v>884</v>
      </c>
      <c r="I584" s="49" t="s">
        <v>223</v>
      </c>
      <c r="J584" s="49">
        <v>135600</v>
      </c>
      <c r="K584" s="49" t="s">
        <v>115</v>
      </c>
      <c r="L584" s="49">
        <v>21754435</v>
      </c>
      <c r="M584" s="49" t="s">
        <v>977</v>
      </c>
      <c r="N584" s="51">
        <v>39063</v>
      </c>
      <c r="O584" s="51">
        <v>38718</v>
      </c>
      <c r="P584" s="49" t="s">
        <v>1080</v>
      </c>
    </row>
    <row r="585" spans="1:16">
      <c r="A585" s="46">
        <v>0</v>
      </c>
      <c r="B585" s="46">
        <v>0</v>
      </c>
      <c r="C585" s="46">
        <v>0</v>
      </c>
      <c r="D585" s="46">
        <f t="shared" si="9"/>
        <v>0</v>
      </c>
      <c r="E585" s="51">
        <v>45261</v>
      </c>
      <c r="F585" s="49" t="s">
        <v>80</v>
      </c>
      <c r="G585" s="49" t="s">
        <v>81</v>
      </c>
      <c r="H585" s="49" t="s">
        <v>884</v>
      </c>
      <c r="I585" s="49" t="s">
        <v>223</v>
      </c>
      <c r="J585" s="49">
        <v>135600</v>
      </c>
      <c r="K585" s="49" t="s">
        <v>115</v>
      </c>
      <c r="L585" s="49">
        <v>21754517</v>
      </c>
      <c r="M585" s="49" t="s">
        <v>906</v>
      </c>
      <c r="N585" s="51">
        <v>40878</v>
      </c>
      <c r="O585" s="51">
        <v>40544</v>
      </c>
      <c r="P585" s="49" t="s">
        <v>1080</v>
      </c>
    </row>
    <row r="586" spans="1:16">
      <c r="A586" s="46">
        <v>0</v>
      </c>
      <c r="B586" s="46">
        <v>0</v>
      </c>
      <c r="C586" s="46">
        <v>0</v>
      </c>
      <c r="D586" s="46">
        <f t="shared" si="9"/>
        <v>0</v>
      </c>
      <c r="E586" s="51">
        <v>45261</v>
      </c>
      <c r="F586" s="49" t="s">
        <v>80</v>
      </c>
      <c r="G586" s="49" t="s">
        <v>81</v>
      </c>
      <c r="H586" s="49" t="s">
        <v>884</v>
      </c>
      <c r="I586" s="49" t="s">
        <v>223</v>
      </c>
      <c r="J586" s="49">
        <v>135600</v>
      </c>
      <c r="K586" s="49" t="s">
        <v>115</v>
      </c>
      <c r="L586" s="49">
        <v>21754567</v>
      </c>
      <c r="M586" s="49" t="s">
        <v>906</v>
      </c>
      <c r="N586" s="51">
        <v>41397</v>
      </c>
      <c r="O586" s="51">
        <v>41275</v>
      </c>
      <c r="P586" s="49" t="s">
        <v>1080</v>
      </c>
    </row>
    <row r="587" spans="1:16">
      <c r="A587" s="46">
        <v>0</v>
      </c>
      <c r="B587" s="46">
        <v>0</v>
      </c>
      <c r="C587" s="46">
        <v>0</v>
      </c>
      <c r="D587" s="46">
        <f t="shared" si="9"/>
        <v>0</v>
      </c>
      <c r="E587" s="51">
        <v>45261</v>
      </c>
      <c r="F587" s="49" t="s">
        <v>80</v>
      </c>
      <c r="G587" s="49" t="s">
        <v>81</v>
      </c>
      <c r="H587" s="49" t="s">
        <v>884</v>
      </c>
      <c r="I587" s="49" t="s">
        <v>223</v>
      </c>
      <c r="J587" s="49">
        <v>135600</v>
      </c>
      <c r="K587" s="49" t="s">
        <v>115</v>
      </c>
      <c r="L587" s="49">
        <v>21754381</v>
      </c>
      <c r="M587" s="49" t="s">
        <v>977</v>
      </c>
      <c r="N587" s="51">
        <v>37036</v>
      </c>
      <c r="O587" s="51">
        <v>36892</v>
      </c>
      <c r="P587" s="49" t="s">
        <v>1080</v>
      </c>
    </row>
    <row r="588" spans="1:16">
      <c r="A588" s="46">
        <v>0</v>
      </c>
      <c r="B588" s="46">
        <v>0</v>
      </c>
      <c r="C588" s="46">
        <v>0</v>
      </c>
      <c r="D588" s="46">
        <f t="shared" si="9"/>
        <v>0</v>
      </c>
      <c r="E588" s="51">
        <v>45261</v>
      </c>
      <c r="F588" s="49" t="s">
        <v>80</v>
      </c>
      <c r="G588" s="49" t="s">
        <v>81</v>
      </c>
      <c r="H588" s="49" t="s">
        <v>884</v>
      </c>
      <c r="I588" s="49" t="s">
        <v>223</v>
      </c>
      <c r="J588" s="49">
        <v>135600</v>
      </c>
      <c r="K588" s="49" t="s">
        <v>115</v>
      </c>
      <c r="L588" s="49">
        <v>21754503</v>
      </c>
      <c r="M588" s="49" t="s">
        <v>906</v>
      </c>
      <c r="N588" s="51">
        <v>40452</v>
      </c>
      <c r="O588" s="51">
        <v>40179</v>
      </c>
      <c r="P588" s="49" t="s">
        <v>1080</v>
      </c>
    </row>
    <row r="589" spans="1:16">
      <c r="A589" s="46">
        <v>1</v>
      </c>
      <c r="B589" s="46">
        <v>48360.65</v>
      </c>
      <c r="C589" s="46">
        <v>-615.60012368399998</v>
      </c>
      <c r="D589" s="46">
        <f t="shared" si="9"/>
        <v>48976.250123684003</v>
      </c>
      <c r="E589" s="51">
        <v>45261</v>
      </c>
      <c r="F589" s="49" t="s">
        <v>80</v>
      </c>
      <c r="G589" s="49" t="s">
        <v>81</v>
      </c>
      <c r="H589" s="49" t="s">
        <v>884</v>
      </c>
      <c r="I589" s="49" t="s">
        <v>226</v>
      </c>
      <c r="J589" s="49">
        <v>135001</v>
      </c>
      <c r="K589" s="49" t="s">
        <v>153</v>
      </c>
      <c r="L589" s="49">
        <v>20949373</v>
      </c>
      <c r="M589" s="49" t="s">
        <v>1096</v>
      </c>
      <c r="N589" s="51">
        <v>37210</v>
      </c>
      <c r="O589" s="51">
        <v>37196</v>
      </c>
      <c r="P589" s="49" t="s">
        <v>1097</v>
      </c>
    </row>
    <row r="590" spans="1:16">
      <c r="A590" s="46">
        <v>0</v>
      </c>
      <c r="B590" s="46">
        <v>0</v>
      </c>
      <c r="C590" s="46">
        <v>0</v>
      </c>
      <c r="D590" s="46">
        <f t="shared" si="9"/>
        <v>0</v>
      </c>
      <c r="E590" s="51">
        <v>45261</v>
      </c>
      <c r="F590" s="49" t="s">
        <v>80</v>
      </c>
      <c r="G590" s="49" t="s">
        <v>81</v>
      </c>
      <c r="H590" s="49" t="s">
        <v>884</v>
      </c>
      <c r="I590" s="49" t="s">
        <v>226</v>
      </c>
      <c r="J590" s="49">
        <v>135500</v>
      </c>
      <c r="K590" s="49" t="s">
        <v>103</v>
      </c>
      <c r="L590" s="49">
        <v>20949324</v>
      </c>
      <c r="M590" s="49" t="s">
        <v>920</v>
      </c>
      <c r="N590" s="51">
        <v>37210</v>
      </c>
      <c r="O590" s="51">
        <v>37257</v>
      </c>
      <c r="P590" s="49" t="s">
        <v>1097</v>
      </c>
    </row>
    <row r="591" spans="1:16">
      <c r="A591" s="46">
        <v>0</v>
      </c>
      <c r="B591" s="46">
        <v>0</v>
      </c>
      <c r="C591" s="46">
        <v>0</v>
      </c>
      <c r="D591" s="46">
        <f t="shared" si="9"/>
        <v>0</v>
      </c>
      <c r="E591" s="51">
        <v>45261</v>
      </c>
      <c r="F591" s="49" t="s">
        <v>80</v>
      </c>
      <c r="G591" s="49" t="s">
        <v>81</v>
      </c>
      <c r="H591" s="49" t="s">
        <v>884</v>
      </c>
      <c r="I591" s="49" t="s">
        <v>226</v>
      </c>
      <c r="J591" s="49">
        <v>135500</v>
      </c>
      <c r="K591" s="49" t="s">
        <v>107</v>
      </c>
      <c r="L591" s="49">
        <v>32855200</v>
      </c>
      <c r="M591" s="49" t="s">
        <v>1098</v>
      </c>
      <c r="N591" s="51">
        <v>44251</v>
      </c>
      <c r="O591" s="51">
        <v>44256</v>
      </c>
      <c r="P591" s="49" t="s">
        <v>1099</v>
      </c>
    </row>
    <row r="592" spans="1:16">
      <c r="A592" s="46">
        <v>0</v>
      </c>
      <c r="B592" s="46">
        <v>0</v>
      </c>
      <c r="C592" s="46">
        <v>0</v>
      </c>
      <c r="D592" s="46">
        <f t="shared" si="9"/>
        <v>0</v>
      </c>
      <c r="E592" s="51">
        <v>45261</v>
      </c>
      <c r="F592" s="49" t="s">
        <v>80</v>
      </c>
      <c r="G592" s="49" t="s">
        <v>81</v>
      </c>
      <c r="H592" s="49" t="s">
        <v>884</v>
      </c>
      <c r="I592" s="49" t="s">
        <v>226</v>
      </c>
      <c r="J592" s="49">
        <v>135500</v>
      </c>
      <c r="K592" s="49" t="s">
        <v>107</v>
      </c>
      <c r="L592" s="49">
        <v>32508470</v>
      </c>
      <c r="M592" s="49" t="s">
        <v>1098</v>
      </c>
      <c r="N592" s="51">
        <v>44251</v>
      </c>
      <c r="O592" s="51">
        <v>44228</v>
      </c>
      <c r="P592" s="49" t="s">
        <v>1099</v>
      </c>
    </row>
    <row r="593" spans="1:16">
      <c r="A593" s="46">
        <v>0</v>
      </c>
      <c r="B593" s="46">
        <v>0</v>
      </c>
      <c r="C593" s="46">
        <v>0</v>
      </c>
      <c r="D593" s="46">
        <f t="shared" si="9"/>
        <v>0</v>
      </c>
      <c r="E593" s="51">
        <v>45261</v>
      </c>
      <c r="F593" s="49" t="s">
        <v>80</v>
      </c>
      <c r="G593" s="49" t="s">
        <v>81</v>
      </c>
      <c r="H593" s="49" t="s">
        <v>884</v>
      </c>
      <c r="I593" s="49" t="s">
        <v>226</v>
      </c>
      <c r="J593" s="49">
        <v>135500</v>
      </c>
      <c r="K593" s="49" t="s">
        <v>107</v>
      </c>
      <c r="L593" s="49">
        <v>33035666</v>
      </c>
      <c r="M593" s="49" t="s">
        <v>1098</v>
      </c>
      <c r="N593" s="51">
        <v>44251</v>
      </c>
      <c r="O593" s="51">
        <v>44287</v>
      </c>
      <c r="P593" s="49" t="s">
        <v>1099</v>
      </c>
    </row>
    <row r="594" spans="1:16">
      <c r="A594" s="46">
        <v>0</v>
      </c>
      <c r="B594" s="46">
        <v>0</v>
      </c>
      <c r="C594" s="46">
        <v>0</v>
      </c>
      <c r="D594" s="46">
        <f t="shared" si="9"/>
        <v>0</v>
      </c>
      <c r="E594" s="51">
        <v>45261</v>
      </c>
      <c r="F594" s="49" t="s">
        <v>80</v>
      </c>
      <c r="G594" s="49" t="s">
        <v>81</v>
      </c>
      <c r="H594" s="49" t="s">
        <v>884</v>
      </c>
      <c r="I594" s="49" t="s">
        <v>226</v>
      </c>
      <c r="J594" s="49">
        <v>135500</v>
      </c>
      <c r="K594" s="49" t="s">
        <v>108</v>
      </c>
      <c r="L594" s="49">
        <v>20949345</v>
      </c>
      <c r="M594" s="49" t="s">
        <v>930</v>
      </c>
      <c r="N594" s="51">
        <v>37210</v>
      </c>
      <c r="O594" s="51">
        <v>37257</v>
      </c>
      <c r="P594" s="49" t="s">
        <v>1097</v>
      </c>
    </row>
    <row r="595" spans="1:16">
      <c r="A595" s="46">
        <v>0</v>
      </c>
      <c r="B595" s="46">
        <v>0</v>
      </c>
      <c r="C595" s="46">
        <v>0</v>
      </c>
      <c r="D595" s="46">
        <f t="shared" si="9"/>
        <v>0</v>
      </c>
      <c r="E595" s="51">
        <v>45261</v>
      </c>
      <c r="F595" s="49" t="s">
        <v>80</v>
      </c>
      <c r="G595" s="49" t="s">
        <v>81</v>
      </c>
      <c r="H595" s="49" t="s">
        <v>884</v>
      </c>
      <c r="I595" s="49" t="s">
        <v>226</v>
      </c>
      <c r="J595" s="49">
        <v>135500</v>
      </c>
      <c r="K595" s="49" t="s">
        <v>229</v>
      </c>
      <c r="L595" s="49">
        <v>33503702</v>
      </c>
      <c r="M595" s="49" t="s">
        <v>1100</v>
      </c>
      <c r="N595" s="51">
        <v>44251</v>
      </c>
      <c r="O595" s="51">
        <v>44197</v>
      </c>
      <c r="P595" s="49" t="s">
        <v>1099</v>
      </c>
    </row>
    <row r="596" spans="1:16">
      <c r="A596" s="46">
        <v>0</v>
      </c>
      <c r="B596" s="46">
        <v>0</v>
      </c>
      <c r="C596" s="46">
        <v>0</v>
      </c>
      <c r="D596" s="46">
        <f t="shared" si="9"/>
        <v>0</v>
      </c>
      <c r="E596" s="51">
        <v>45261</v>
      </c>
      <c r="F596" s="49" t="s">
        <v>80</v>
      </c>
      <c r="G596" s="49" t="s">
        <v>81</v>
      </c>
      <c r="H596" s="49" t="s">
        <v>884</v>
      </c>
      <c r="I596" s="49" t="s">
        <v>226</v>
      </c>
      <c r="J596" s="49">
        <v>135500</v>
      </c>
      <c r="K596" s="49" t="s">
        <v>196</v>
      </c>
      <c r="L596" s="49">
        <v>33503717</v>
      </c>
      <c r="M596" s="49" t="s">
        <v>1101</v>
      </c>
      <c r="N596" s="51">
        <v>44251</v>
      </c>
      <c r="O596" s="51">
        <v>44197</v>
      </c>
      <c r="P596" s="49" t="s">
        <v>1099</v>
      </c>
    </row>
    <row r="597" spans="1:16">
      <c r="A597" s="46">
        <v>0</v>
      </c>
      <c r="B597" s="46">
        <v>0</v>
      </c>
      <c r="C597" s="46">
        <v>0</v>
      </c>
      <c r="D597" s="46">
        <f t="shared" si="9"/>
        <v>0</v>
      </c>
      <c r="E597" s="51">
        <v>45261</v>
      </c>
      <c r="F597" s="49" t="s">
        <v>80</v>
      </c>
      <c r="G597" s="49" t="s">
        <v>81</v>
      </c>
      <c r="H597" s="49" t="s">
        <v>884</v>
      </c>
      <c r="I597" s="49" t="s">
        <v>226</v>
      </c>
      <c r="J597" s="49">
        <v>135500</v>
      </c>
      <c r="K597" s="49" t="s">
        <v>131</v>
      </c>
      <c r="L597" s="49">
        <v>20949310</v>
      </c>
      <c r="M597" s="49" t="s">
        <v>913</v>
      </c>
      <c r="N597" s="51">
        <v>37210</v>
      </c>
      <c r="O597" s="51">
        <v>37257</v>
      </c>
      <c r="P597" s="49" t="s">
        <v>1097</v>
      </c>
    </row>
    <row r="598" spans="1:16">
      <c r="A598" s="46">
        <v>67</v>
      </c>
      <c r="B598" s="46">
        <v>1388040.65</v>
      </c>
      <c r="C598" s="46">
        <v>40789.212388216998</v>
      </c>
      <c r="D598" s="46">
        <f t="shared" si="9"/>
        <v>1347251.4376117829</v>
      </c>
      <c r="E598" s="51">
        <v>45261</v>
      </c>
      <c r="F598" s="49" t="s">
        <v>80</v>
      </c>
      <c r="G598" s="49" t="s">
        <v>81</v>
      </c>
      <c r="H598" s="49" t="s">
        <v>884</v>
      </c>
      <c r="I598" s="49" t="s">
        <v>226</v>
      </c>
      <c r="J598" s="49">
        <v>135500</v>
      </c>
      <c r="K598" s="49" t="s">
        <v>131</v>
      </c>
      <c r="L598" s="49">
        <v>37646125</v>
      </c>
      <c r="M598" s="49" t="s">
        <v>1101</v>
      </c>
      <c r="N598" s="51">
        <v>44251</v>
      </c>
      <c r="O598" s="51">
        <v>44197</v>
      </c>
      <c r="P598" s="49" t="s">
        <v>1099</v>
      </c>
    </row>
    <row r="599" spans="1:16">
      <c r="A599" s="46">
        <v>2</v>
      </c>
      <c r="B599" s="46">
        <v>117908.22</v>
      </c>
      <c r="C599" s="46">
        <v>3464.8721763996</v>
      </c>
      <c r="D599" s="46">
        <f t="shared" si="9"/>
        <v>114443.3478236004</v>
      </c>
      <c r="E599" s="51">
        <v>45261</v>
      </c>
      <c r="F599" s="49" t="s">
        <v>80</v>
      </c>
      <c r="G599" s="49" t="s">
        <v>81</v>
      </c>
      <c r="H599" s="49" t="s">
        <v>884</v>
      </c>
      <c r="I599" s="49" t="s">
        <v>226</v>
      </c>
      <c r="J599" s="49">
        <v>135500</v>
      </c>
      <c r="K599" s="49" t="s">
        <v>131</v>
      </c>
      <c r="L599" s="49">
        <v>37646132</v>
      </c>
      <c r="M599" s="49" t="s">
        <v>1100</v>
      </c>
      <c r="N599" s="51">
        <v>44251</v>
      </c>
      <c r="O599" s="51">
        <v>44197</v>
      </c>
      <c r="P599" s="49" t="s">
        <v>1099</v>
      </c>
    </row>
    <row r="600" spans="1:16">
      <c r="A600" s="46">
        <v>0</v>
      </c>
      <c r="B600" s="46">
        <v>0</v>
      </c>
      <c r="C600" s="46">
        <v>0</v>
      </c>
      <c r="D600" s="46">
        <f t="shared" si="9"/>
        <v>0</v>
      </c>
      <c r="E600" s="51">
        <v>45261</v>
      </c>
      <c r="F600" s="49" t="s">
        <v>80</v>
      </c>
      <c r="G600" s="49" t="s">
        <v>81</v>
      </c>
      <c r="H600" s="49" t="s">
        <v>884</v>
      </c>
      <c r="I600" s="49" t="s">
        <v>226</v>
      </c>
      <c r="J600" s="49">
        <v>135500</v>
      </c>
      <c r="K600" s="49" t="s">
        <v>109</v>
      </c>
      <c r="L600" s="49">
        <v>20949359</v>
      </c>
      <c r="M600" s="49" t="s">
        <v>914</v>
      </c>
      <c r="N600" s="51">
        <v>37210</v>
      </c>
      <c r="O600" s="51">
        <v>37257</v>
      </c>
      <c r="P600" s="49" t="s">
        <v>1097</v>
      </c>
    </row>
    <row r="601" spans="1:16">
      <c r="A601" s="46">
        <v>0</v>
      </c>
      <c r="B601" s="46">
        <v>0</v>
      </c>
      <c r="C601" s="46">
        <v>0</v>
      </c>
      <c r="D601" s="46">
        <f t="shared" si="9"/>
        <v>0</v>
      </c>
      <c r="E601" s="51">
        <v>45261</v>
      </c>
      <c r="F601" s="49" t="s">
        <v>80</v>
      </c>
      <c r="G601" s="49" t="s">
        <v>81</v>
      </c>
      <c r="H601" s="49" t="s">
        <v>884</v>
      </c>
      <c r="I601" s="49" t="s">
        <v>226</v>
      </c>
      <c r="J601" s="49">
        <v>135600</v>
      </c>
      <c r="K601" s="49" t="s">
        <v>124</v>
      </c>
      <c r="L601" s="49">
        <v>20949352</v>
      </c>
      <c r="M601" s="49" t="s">
        <v>1102</v>
      </c>
      <c r="N601" s="51">
        <v>37210</v>
      </c>
      <c r="O601" s="51">
        <v>37257</v>
      </c>
      <c r="P601" s="49" t="s">
        <v>1097</v>
      </c>
    </row>
    <row r="602" spans="1:16">
      <c r="A602" s="46">
        <v>27747</v>
      </c>
      <c r="B602" s="46">
        <v>94206.1</v>
      </c>
      <c r="C602" s="46">
        <v>3441.5023889429999</v>
      </c>
      <c r="D602" s="46">
        <f t="shared" si="9"/>
        <v>90764.597611057005</v>
      </c>
      <c r="E602" s="51">
        <v>45261</v>
      </c>
      <c r="F602" s="49" t="s">
        <v>80</v>
      </c>
      <c r="G602" s="49" t="s">
        <v>81</v>
      </c>
      <c r="H602" s="49" t="s">
        <v>884</v>
      </c>
      <c r="I602" s="49" t="s">
        <v>226</v>
      </c>
      <c r="J602" s="49">
        <v>135600</v>
      </c>
      <c r="K602" s="49" t="s">
        <v>227</v>
      </c>
      <c r="L602" s="49">
        <v>33503736</v>
      </c>
      <c r="M602" s="49" t="s">
        <v>1103</v>
      </c>
      <c r="N602" s="51">
        <v>44251</v>
      </c>
      <c r="O602" s="51">
        <v>44197</v>
      </c>
      <c r="P602" s="49" t="s">
        <v>1099</v>
      </c>
    </row>
    <row r="603" spans="1:16">
      <c r="A603" s="46">
        <v>81600</v>
      </c>
      <c r="B603" s="46">
        <v>295347.77</v>
      </c>
      <c r="C603" s="46">
        <v>10789.5354549651</v>
      </c>
      <c r="D603" s="46">
        <f t="shared" si="9"/>
        <v>284558.23454503494</v>
      </c>
      <c r="E603" s="51">
        <v>45261</v>
      </c>
      <c r="F603" s="49" t="s">
        <v>80</v>
      </c>
      <c r="G603" s="49" t="s">
        <v>81</v>
      </c>
      <c r="H603" s="49" t="s">
        <v>884</v>
      </c>
      <c r="I603" s="49" t="s">
        <v>226</v>
      </c>
      <c r="J603" s="49">
        <v>135600</v>
      </c>
      <c r="K603" s="49" t="s">
        <v>150</v>
      </c>
      <c r="L603" s="49">
        <v>33503733</v>
      </c>
      <c r="M603" s="49" t="s">
        <v>902</v>
      </c>
      <c r="N603" s="51">
        <v>44251</v>
      </c>
      <c r="O603" s="51">
        <v>44197</v>
      </c>
      <c r="P603" s="49" t="s">
        <v>1099</v>
      </c>
    </row>
    <row r="604" spans="1:16">
      <c r="A604" s="46">
        <v>0</v>
      </c>
      <c r="B604" s="46">
        <v>0</v>
      </c>
      <c r="C604" s="46">
        <v>0</v>
      </c>
      <c r="D604" s="46">
        <f t="shared" si="9"/>
        <v>0</v>
      </c>
      <c r="E604" s="51">
        <v>45261</v>
      </c>
      <c r="F604" s="49" t="s">
        <v>80</v>
      </c>
      <c r="G604" s="49" t="s">
        <v>81</v>
      </c>
      <c r="H604" s="49" t="s">
        <v>884</v>
      </c>
      <c r="I604" s="49" t="s">
        <v>226</v>
      </c>
      <c r="J604" s="49">
        <v>135600</v>
      </c>
      <c r="K604" s="49" t="s">
        <v>208</v>
      </c>
      <c r="L604" s="49">
        <v>20949317</v>
      </c>
      <c r="M604" s="49" t="s">
        <v>1019</v>
      </c>
      <c r="N604" s="51">
        <v>37210</v>
      </c>
      <c r="O604" s="51">
        <v>37257</v>
      </c>
      <c r="P604" s="49" t="s">
        <v>1097</v>
      </c>
    </row>
    <row r="605" spans="1:16">
      <c r="A605" s="46">
        <v>0</v>
      </c>
      <c r="B605" s="46">
        <v>0</v>
      </c>
      <c r="C605" s="46">
        <v>0</v>
      </c>
      <c r="D605" s="46">
        <f t="shared" si="9"/>
        <v>0</v>
      </c>
      <c r="E605" s="51">
        <v>45261</v>
      </c>
      <c r="F605" s="49" t="s">
        <v>80</v>
      </c>
      <c r="G605" s="49" t="s">
        <v>81</v>
      </c>
      <c r="H605" s="49" t="s">
        <v>884</v>
      </c>
      <c r="I605" s="49" t="s">
        <v>226</v>
      </c>
      <c r="J605" s="49">
        <v>135600</v>
      </c>
      <c r="K605" s="49" t="s">
        <v>127</v>
      </c>
      <c r="L605" s="49">
        <v>20949303</v>
      </c>
      <c r="M605" s="49" t="s">
        <v>936</v>
      </c>
      <c r="N605" s="51">
        <v>37210</v>
      </c>
      <c r="O605" s="51">
        <v>37257</v>
      </c>
      <c r="P605" s="49" t="s">
        <v>1097</v>
      </c>
    </row>
    <row r="606" spans="1:16">
      <c r="A606" s="46">
        <v>0</v>
      </c>
      <c r="B606" s="46">
        <v>0</v>
      </c>
      <c r="C606" s="46">
        <v>0</v>
      </c>
      <c r="D606" s="46">
        <f t="shared" si="9"/>
        <v>0</v>
      </c>
      <c r="E606" s="51">
        <v>45261</v>
      </c>
      <c r="F606" s="49" t="s">
        <v>80</v>
      </c>
      <c r="G606" s="49" t="s">
        <v>81</v>
      </c>
      <c r="H606" s="49" t="s">
        <v>884</v>
      </c>
      <c r="I606" s="49" t="s">
        <v>226</v>
      </c>
      <c r="J606" s="49">
        <v>135600</v>
      </c>
      <c r="K606" s="49" t="s">
        <v>228</v>
      </c>
      <c r="L606" s="49">
        <v>20949338</v>
      </c>
      <c r="M606" s="49" t="s">
        <v>1104</v>
      </c>
      <c r="N606" s="51">
        <v>37210</v>
      </c>
      <c r="O606" s="51">
        <v>37257</v>
      </c>
      <c r="P606" s="49" t="s">
        <v>1097</v>
      </c>
    </row>
    <row r="607" spans="1:16">
      <c r="A607" s="46">
        <v>0</v>
      </c>
      <c r="B607" s="46">
        <v>0</v>
      </c>
      <c r="C607" s="46">
        <v>0</v>
      </c>
      <c r="D607" s="46">
        <f t="shared" si="9"/>
        <v>0</v>
      </c>
      <c r="E607" s="51">
        <v>45261</v>
      </c>
      <c r="F607" s="49" t="s">
        <v>80</v>
      </c>
      <c r="G607" s="49" t="s">
        <v>81</v>
      </c>
      <c r="H607" s="49" t="s">
        <v>884</v>
      </c>
      <c r="I607" s="49" t="s">
        <v>226</v>
      </c>
      <c r="J607" s="49">
        <v>135600</v>
      </c>
      <c r="K607" s="49" t="s">
        <v>107</v>
      </c>
      <c r="L607" s="49">
        <v>32855204</v>
      </c>
      <c r="M607" s="49" t="s">
        <v>1098</v>
      </c>
      <c r="N607" s="51">
        <v>44251</v>
      </c>
      <c r="O607" s="51">
        <v>44256</v>
      </c>
      <c r="P607" s="49" t="s">
        <v>1099</v>
      </c>
    </row>
    <row r="608" spans="1:16">
      <c r="A608" s="46">
        <v>0</v>
      </c>
      <c r="B608" s="46">
        <v>0</v>
      </c>
      <c r="C608" s="46">
        <v>0</v>
      </c>
      <c r="D608" s="46">
        <f t="shared" si="9"/>
        <v>0</v>
      </c>
      <c r="E608" s="51">
        <v>45261</v>
      </c>
      <c r="F608" s="49" t="s">
        <v>80</v>
      </c>
      <c r="G608" s="49" t="s">
        <v>81</v>
      </c>
      <c r="H608" s="49" t="s">
        <v>884</v>
      </c>
      <c r="I608" s="49" t="s">
        <v>226</v>
      </c>
      <c r="J608" s="49">
        <v>135600</v>
      </c>
      <c r="K608" s="49" t="s">
        <v>107</v>
      </c>
      <c r="L608" s="49">
        <v>32508473</v>
      </c>
      <c r="M608" s="49" t="s">
        <v>1098</v>
      </c>
      <c r="N608" s="51">
        <v>44251</v>
      </c>
      <c r="O608" s="51">
        <v>44228</v>
      </c>
      <c r="P608" s="49" t="s">
        <v>1099</v>
      </c>
    </row>
    <row r="609" spans="1:16">
      <c r="A609" s="46">
        <v>0</v>
      </c>
      <c r="B609" s="46">
        <v>0</v>
      </c>
      <c r="C609" s="46">
        <v>0</v>
      </c>
      <c r="D609" s="46">
        <f t="shared" si="9"/>
        <v>0</v>
      </c>
      <c r="E609" s="51">
        <v>45261</v>
      </c>
      <c r="F609" s="49" t="s">
        <v>80</v>
      </c>
      <c r="G609" s="49" t="s">
        <v>81</v>
      </c>
      <c r="H609" s="49" t="s">
        <v>884</v>
      </c>
      <c r="I609" s="49" t="s">
        <v>226</v>
      </c>
      <c r="J609" s="49">
        <v>135600</v>
      </c>
      <c r="K609" s="49" t="s">
        <v>107</v>
      </c>
      <c r="L609" s="49">
        <v>33035671</v>
      </c>
      <c r="M609" s="49" t="s">
        <v>1098</v>
      </c>
      <c r="N609" s="51">
        <v>44251</v>
      </c>
      <c r="O609" s="51">
        <v>44287</v>
      </c>
      <c r="P609" s="49" t="s">
        <v>1099</v>
      </c>
    </row>
    <row r="610" spans="1:16">
      <c r="A610" s="46">
        <v>0</v>
      </c>
      <c r="B610" s="46">
        <v>0</v>
      </c>
      <c r="C610" s="46">
        <v>0</v>
      </c>
      <c r="D610" s="46">
        <f t="shared" si="9"/>
        <v>0</v>
      </c>
      <c r="E610" s="51">
        <v>45261</v>
      </c>
      <c r="F610" s="49" t="s">
        <v>80</v>
      </c>
      <c r="G610" s="49" t="s">
        <v>81</v>
      </c>
      <c r="H610" s="49" t="s">
        <v>884</v>
      </c>
      <c r="I610" s="49" t="s">
        <v>226</v>
      </c>
      <c r="J610" s="49">
        <v>135600</v>
      </c>
      <c r="K610" s="49" t="s">
        <v>121</v>
      </c>
      <c r="L610" s="49">
        <v>20949366</v>
      </c>
      <c r="M610" s="49" t="s">
        <v>938</v>
      </c>
      <c r="N610" s="51">
        <v>37210</v>
      </c>
      <c r="O610" s="51">
        <v>37257</v>
      </c>
      <c r="P610" s="49" t="s">
        <v>1097</v>
      </c>
    </row>
    <row r="611" spans="1:16">
      <c r="A611" s="46">
        <v>198</v>
      </c>
      <c r="B611" s="46">
        <v>200553.13</v>
      </c>
      <c r="C611" s="46">
        <v>7326.5327405018998</v>
      </c>
      <c r="D611" s="46">
        <f t="shared" si="9"/>
        <v>193226.59725949811</v>
      </c>
      <c r="E611" s="51">
        <v>45261</v>
      </c>
      <c r="F611" s="49" t="s">
        <v>80</v>
      </c>
      <c r="G611" s="49" t="s">
        <v>81</v>
      </c>
      <c r="H611" s="49" t="s">
        <v>884</v>
      </c>
      <c r="I611" s="49" t="s">
        <v>226</v>
      </c>
      <c r="J611" s="49">
        <v>135600</v>
      </c>
      <c r="K611" s="49" t="s">
        <v>121</v>
      </c>
      <c r="L611" s="49">
        <v>33503730</v>
      </c>
      <c r="M611" s="49" t="s">
        <v>904</v>
      </c>
      <c r="N611" s="51">
        <v>44251</v>
      </c>
      <c r="O611" s="51">
        <v>44197</v>
      </c>
      <c r="P611" s="49" t="s">
        <v>1099</v>
      </c>
    </row>
    <row r="612" spans="1:16">
      <c r="A612" s="46">
        <v>0</v>
      </c>
      <c r="B612" s="46">
        <v>0</v>
      </c>
      <c r="C612" s="46">
        <v>0</v>
      </c>
      <c r="D612" s="46">
        <f t="shared" si="9"/>
        <v>0</v>
      </c>
      <c r="E612" s="51">
        <v>45261</v>
      </c>
      <c r="F612" s="49" t="s">
        <v>80</v>
      </c>
      <c r="G612" s="49" t="s">
        <v>81</v>
      </c>
      <c r="H612" s="49" t="s">
        <v>884</v>
      </c>
      <c r="I612" s="49" t="s">
        <v>226</v>
      </c>
      <c r="J612" s="49">
        <v>135600</v>
      </c>
      <c r="K612" s="49" t="s">
        <v>115</v>
      </c>
      <c r="L612" s="49">
        <v>20949331</v>
      </c>
      <c r="M612" s="49" t="s">
        <v>977</v>
      </c>
      <c r="N612" s="51">
        <v>37210</v>
      </c>
      <c r="O612" s="51">
        <v>37257</v>
      </c>
      <c r="P612" s="49" t="s">
        <v>1097</v>
      </c>
    </row>
    <row r="613" spans="1:16">
      <c r="A613" s="46">
        <v>4</v>
      </c>
      <c r="B613" s="46">
        <v>53836.81</v>
      </c>
      <c r="C613" s="46">
        <v>7910.2904080608996</v>
      </c>
      <c r="D613" s="46">
        <f t="shared" si="9"/>
        <v>45926.519591939097</v>
      </c>
      <c r="E613" s="51">
        <v>45261</v>
      </c>
      <c r="F613" s="49" t="s">
        <v>80</v>
      </c>
      <c r="G613" s="49" t="s">
        <v>81</v>
      </c>
      <c r="H613" s="49" t="s">
        <v>884</v>
      </c>
      <c r="I613" s="49" t="s">
        <v>230</v>
      </c>
      <c r="J613" s="49">
        <v>135500</v>
      </c>
      <c r="K613" s="49" t="s">
        <v>131</v>
      </c>
      <c r="L613" s="49">
        <v>20949275</v>
      </c>
      <c r="M613" s="49" t="s">
        <v>1105</v>
      </c>
      <c r="N613" s="51">
        <v>40893</v>
      </c>
      <c r="O613" s="51">
        <v>40909</v>
      </c>
      <c r="P613" s="49" t="s">
        <v>1106</v>
      </c>
    </row>
    <row r="614" spans="1:16">
      <c r="A614" s="46">
        <v>26</v>
      </c>
      <c r="B614" s="46">
        <v>398665.28</v>
      </c>
      <c r="C614" s="46">
        <v>58576.2444024992</v>
      </c>
      <c r="D614" s="46">
        <f t="shared" si="9"/>
        <v>340089.03559750086</v>
      </c>
      <c r="E614" s="51">
        <v>45261</v>
      </c>
      <c r="F614" s="49" t="s">
        <v>80</v>
      </c>
      <c r="G614" s="49" t="s">
        <v>81</v>
      </c>
      <c r="H614" s="49" t="s">
        <v>884</v>
      </c>
      <c r="I614" s="49" t="s">
        <v>230</v>
      </c>
      <c r="J614" s="49">
        <v>135500</v>
      </c>
      <c r="K614" s="49" t="s">
        <v>131</v>
      </c>
      <c r="L614" s="49">
        <v>20949247</v>
      </c>
      <c r="M614" s="49" t="s">
        <v>1107</v>
      </c>
      <c r="N614" s="51">
        <v>40893</v>
      </c>
      <c r="O614" s="51">
        <v>40909</v>
      </c>
      <c r="P614" s="49" t="s">
        <v>1106</v>
      </c>
    </row>
    <row r="615" spans="1:16">
      <c r="A615" s="46">
        <v>6</v>
      </c>
      <c r="B615" s="46">
        <v>116833.26000000001</v>
      </c>
      <c r="C615" s="46">
        <v>17166.414873401402</v>
      </c>
      <c r="D615" s="46">
        <f t="shared" si="9"/>
        <v>99666.845126598608</v>
      </c>
      <c r="E615" s="51">
        <v>45261</v>
      </c>
      <c r="F615" s="49" t="s">
        <v>80</v>
      </c>
      <c r="G615" s="49" t="s">
        <v>81</v>
      </c>
      <c r="H615" s="49" t="s">
        <v>884</v>
      </c>
      <c r="I615" s="49" t="s">
        <v>230</v>
      </c>
      <c r="J615" s="49">
        <v>135500</v>
      </c>
      <c r="K615" s="49" t="s">
        <v>131</v>
      </c>
      <c r="L615" s="49">
        <v>20949240</v>
      </c>
      <c r="M615" s="49" t="s">
        <v>1108</v>
      </c>
      <c r="N615" s="51">
        <v>40893</v>
      </c>
      <c r="O615" s="51">
        <v>40909</v>
      </c>
      <c r="P615" s="49" t="s">
        <v>1106</v>
      </c>
    </row>
    <row r="616" spans="1:16">
      <c r="A616" s="46">
        <v>1</v>
      </c>
      <c r="B616" s="46">
        <v>25072.170000000002</v>
      </c>
      <c r="C616" s="46">
        <v>3683.8762523312998</v>
      </c>
      <c r="D616" s="46">
        <f t="shared" si="9"/>
        <v>21388.2937476687</v>
      </c>
      <c r="E616" s="51">
        <v>45261</v>
      </c>
      <c r="F616" s="49" t="s">
        <v>80</v>
      </c>
      <c r="G616" s="49" t="s">
        <v>81</v>
      </c>
      <c r="H616" s="49" t="s">
        <v>884</v>
      </c>
      <c r="I616" s="49" t="s">
        <v>230</v>
      </c>
      <c r="J616" s="49">
        <v>135500</v>
      </c>
      <c r="K616" s="49" t="s">
        <v>131</v>
      </c>
      <c r="L616" s="49">
        <v>20949254</v>
      </c>
      <c r="M616" s="49" t="s">
        <v>1109</v>
      </c>
      <c r="N616" s="51">
        <v>40893</v>
      </c>
      <c r="O616" s="51">
        <v>40909</v>
      </c>
      <c r="P616" s="49" t="s">
        <v>1106</v>
      </c>
    </row>
    <row r="617" spans="1:16">
      <c r="A617" s="46">
        <v>1</v>
      </c>
      <c r="B617" s="46">
        <v>17451.75</v>
      </c>
      <c r="C617" s="46">
        <v>2564.2011595575004</v>
      </c>
      <c r="D617" s="46">
        <f t="shared" si="9"/>
        <v>14887.5488404425</v>
      </c>
      <c r="E617" s="51">
        <v>45261</v>
      </c>
      <c r="F617" s="49" t="s">
        <v>80</v>
      </c>
      <c r="G617" s="49" t="s">
        <v>81</v>
      </c>
      <c r="H617" s="49" t="s">
        <v>884</v>
      </c>
      <c r="I617" s="49" t="s">
        <v>230</v>
      </c>
      <c r="J617" s="49">
        <v>135500</v>
      </c>
      <c r="K617" s="49" t="s">
        <v>131</v>
      </c>
      <c r="L617" s="49">
        <v>20949212</v>
      </c>
      <c r="M617" s="49" t="s">
        <v>1110</v>
      </c>
      <c r="N617" s="51">
        <v>40893</v>
      </c>
      <c r="O617" s="51">
        <v>40909</v>
      </c>
      <c r="P617" s="49" t="s">
        <v>1106</v>
      </c>
    </row>
    <row r="618" spans="1:16">
      <c r="A618" s="46">
        <v>12</v>
      </c>
      <c r="B618" s="46">
        <v>171824.80000000002</v>
      </c>
      <c r="C618" s="46">
        <v>25246.370788071999</v>
      </c>
      <c r="D618" s="46">
        <f t="shared" si="9"/>
        <v>146578.42921192801</v>
      </c>
      <c r="E618" s="51">
        <v>45261</v>
      </c>
      <c r="F618" s="49" t="s">
        <v>80</v>
      </c>
      <c r="G618" s="49" t="s">
        <v>81</v>
      </c>
      <c r="H618" s="49" t="s">
        <v>884</v>
      </c>
      <c r="I618" s="49" t="s">
        <v>230</v>
      </c>
      <c r="J618" s="49">
        <v>135500</v>
      </c>
      <c r="K618" s="49" t="s">
        <v>131</v>
      </c>
      <c r="L618" s="49">
        <v>20949296</v>
      </c>
      <c r="M618" s="49" t="s">
        <v>1111</v>
      </c>
      <c r="N618" s="51">
        <v>40893</v>
      </c>
      <c r="O618" s="51">
        <v>40909</v>
      </c>
      <c r="P618" s="49" t="s">
        <v>1106</v>
      </c>
    </row>
    <row r="619" spans="1:16">
      <c r="A619" s="46">
        <v>12</v>
      </c>
      <c r="B619" s="46">
        <v>219059.7</v>
      </c>
      <c r="C619" s="46">
        <v>32186.636684133002</v>
      </c>
      <c r="D619" s="46">
        <f t="shared" si="9"/>
        <v>186873.06331586701</v>
      </c>
      <c r="E619" s="51">
        <v>45261</v>
      </c>
      <c r="F619" s="49" t="s">
        <v>80</v>
      </c>
      <c r="G619" s="49" t="s">
        <v>81</v>
      </c>
      <c r="H619" s="49" t="s">
        <v>884</v>
      </c>
      <c r="I619" s="49" t="s">
        <v>230</v>
      </c>
      <c r="J619" s="49">
        <v>135500</v>
      </c>
      <c r="K619" s="49" t="s">
        <v>131</v>
      </c>
      <c r="L619" s="49">
        <v>20949191</v>
      </c>
      <c r="M619" s="49" t="s">
        <v>1112</v>
      </c>
      <c r="N619" s="51">
        <v>40893</v>
      </c>
      <c r="O619" s="51">
        <v>40909</v>
      </c>
      <c r="P619" s="49" t="s">
        <v>1106</v>
      </c>
    </row>
    <row r="620" spans="1:16">
      <c r="A620" s="46">
        <v>2</v>
      </c>
      <c r="B620" s="46">
        <v>77714.67</v>
      </c>
      <c r="C620" s="46">
        <v>11418.6856291563</v>
      </c>
      <c r="D620" s="46">
        <f t="shared" si="9"/>
        <v>66295.984370843697</v>
      </c>
      <c r="E620" s="51">
        <v>45261</v>
      </c>
      <c r="F620" s="49" t="s">
        <v>80</v>
      </c>
      <c r="G620" s="49" t="s">
        <v>81</v>
      </c>
      <c r="H620" s="49" t="s">
        <v>884</v>
      </c>
      <c r="I620" s="49" t="s">
        <v>230</v>
      </c>
      <c r="J620" s="49">
        <v>135500</v>
      </c>
      <c r="K620" s="49" t="s">
        <v>131</v>
      </c>
      <c r="L620" s="49">
        <v>20949268</v>
      </c>
      <c r="M620" s="49" t="s">
        <v>1113</v>
      </c>
      <c r="N620" s="51">
        <v>40893</v>
      </c>
      <c r="O620" s="51">
        <v>40909</v>
      </c>
      <c r="P620" s="49" t="s">
        <v>1106</v>
      </c>
    </row>
    <row r="621" spans="1:16">
      <c r="A621" s="46">
        <v>6</v>
      </c>
      <c r="B621" s="46">
        <v>7510.75</v>
      </c>
      <c r="C621" s="46">
        <v>1103.5611820674999</v>
      </c>
      <c r="D621" s="46">
        <f t="shared" si="9"/>
        <v>6407.1888179324997</v>
      </c>
      <c r="E621" s="51">
        <v>45261</v>
      </c>
      <c r="F621" s="49" t="s">
        <v>80</v>
      </c>
      <c r="G621" s="49" t="s">
        <v>81</v>
      </c>
      <c r="H621" s="49" t="s">
        <v>884</v>
      </c>
      <c r="I621" s="49" t="s">
        <v>230</v>
      </c>
      <c r="J621" s="49">
        <v>135500</v>
      </c>
      <c r="K621" s="49" t="s">
        <v>201</v>
      </c>
      <c r="L621" s="49">
        <v>20949219</v>
      </c>
      <c r="M621" s="49" t="s">
        <v>1114</v>
      </c>
      <c r="N621" s="51">
        <v>40893</v>
      </c>
      <c r="O621" s="51">
        <v>40909</v>
      </c>
      <c r="P621" s="49" t="s">
        <v>1106</v>
      </c>
    </row>
    <row r="622" spans="1:16">
      <c r="A622" s="46">
        <v>177</v>
      </c>
      <c r="B622" s="46">
        <v>221567.80000000002</v>
      </c>
      <c r="C622" s="46">
        <v>32555.154049342</v>
      </c>
      <c r="D622" s="46">
        <f t="shared" si="9"/>
        <v>189012.64595065801</v>
      </c>
      <c r="E622" s="51">
        <v>45261</v>
      </c>
      <c r="F622" s="49" t="s">
        <v>80</v>
      </c>
      <c r="G622" s="49" t="s">
        <v>81</v>
      </c>
      <c r="H622" s="49" t="s">
        <v>884</v>
      </c>
      <c r="I622" s="49" t="s">
        <v>230</v>
      </c>
      <c r="J622" s="49">
        <v>135500</v>
      </c>
      <c r="K622" s="49" t="s">
        <v>201</v>
      </c>
      <c r="L622" s="49">
        <v>20949233</v>
      </c>
      <c r="M622" s="49" t="s">
        <v>1115</v>
      </c>
      <c r="N622" s="51">
        <v>40893</v>
      </c>
      <c r="O622" s="51">
        <v>40909</v>
      </c>
      <c r="P622" s="49" t="s">
        <v>1106</v>
      </c>
    </row>
    <row r="623" spans="1:16">
      <c r="A623" s="46">
        <v>4</v>
      </c>
      <c r="B623" s="46">
        <v>4037.1</v>
      </c>
      <c r="C623" s="46">
        <v>593.17469601899995</v>
      </c>
      <c r="D623" s="46">
        <f t="shared" si="9"/>
        <v>3443.9253039810001</v>
      </c>
      <c r="E623" s="51">
        <v>45261</v>
      </c>
      <c r="F623" s="49" t="s">
        <v>80</v>
      </c>
      <c r="G623" s="49" t="s">
        <v>81</v>
      </c>
      <c r="H623" s="49" t="s">
        <v>884</v>
      </c>
      <c r="I623" s="49" t="s">
        <v>230</v>
      </c>
      <c r="J623" s="49">
        <v>135500</v>
      </c>
      <c r="K623" s="49" t="s">
        <v>112</v>
      </c>
      <c r="L623" s="49">
        <v>20949261</v>
      </c>
      <c r="M623" s="49" t="s">
        <v>1116</v>
      </c>
      <c r="N623" s="51">
        <v>40893</v>
      </c>
      <c r="O623" s="51">
        <v>40909</v>
      </c>
      <c r="P623" s="49" t="s">
        <v>1106</v>
      </c>
    </row>
    <row r="624" spans="1:16">
      <c r="A624" s="46">
        <v>3</v>
      </c>
      <c r="B624" s="46">
        <v>3264.03</v>
      </c>
      <c r="C624" s="46">
        <v>479.58683288669999</v>
      </c>
      <c r="D624" s="46">
        <f t="shared" si="9"/>
        <v>2784.4431671133002</v>
      </c>
      <c r="E624" s="51">
        <v>45261</v>
      </c>
      <c r="F624" s="49" t="s">
        <v>80</v>
      </c>
      <c r="G624" s="49" t="s">
        <v>81</v>
      </c>
      <c r="H624" s="49" t="s">
        <v>884</v>
      </c>
      <c r="I624" s="49" t="s">
        <v>230</v>
      </c>
      <c r="J624" s="49">
        <v>135500</v>
      </c>
      <c r="K624" s="49" t="s">
        <v>136</v>
      </c>
      <c r="L624" s="49">
        <v>20949198</v>
      </c>
      <c r="M624" s="49" t="s">
        <v>1117</v>
      </c>
      <c r="N624" s="51">
        <v>40893</v>
      </c>
      <c r="O624" s="51">
        <v>40909</v>
      </c>
      <c r="P624" s="49" t="s">
        <v>1106</v>
      </c>
    </row>
    <row r="625" spans="1:16">
      <c r="A625" s="46">
        <v>40300</v>
      </c>
      <c r="B625" s="46">
        <v>179592.54</v>
      </c>
      <c r="C625" s="46">
        <v>32804.0429061264</v>
      </c>
      <c r="D625" s="46">
        <f t="shared" si="9"/>
        <v>146788.49709387362</v>
      </c>
      <c r="E625" s="51">
        <v>45261</v>
      </c>
      <c r="F625" s="49" t="s">
        <v>80</v>
      </c>
      <c r="G625" s="49" t="s">
        <v>81</v>
      </c>
      <c r="H625" s="49" t="s">
        <v>884</v>
      </c>
      <c r="I625" s="49" t="s">
        <v>230</v>
      </c>
      <c r="J625" s="49">
        <v>135600</v>
      </c>
      <c r="K625" s="49" t="s">
        <v>227</v>
      </c>
      <c r="L625" s="49">
        <v>20949289</v>
      </c>
      <c r="M625" s="49" t="s">
        <v>1118</v>
      </c>
      <c r="N625" s="51">
        <v>40893</v>
      </c>
      <c r="O625" s="51">
        <v>40909</v>
      </c>
      <c r="P625" s="49" t="s">
        <v>1106</v>
      </c>
    </row>
    <row r="626" spans="1:16">
      <c r="A626" s="46">
        <v>511665</v>
      </c>
      <c r="B626" s="46">
        <v>4281566.41</v>
      </c>
      <c r="C626" s="46">
        <v>782063.04236840561</v>
      </c>
      <c r="D626" s="46">
        <f t="shared" si="9"/>
        <v>3499503.3676315947</v>
      </c>
      <c r="E626" s="51">
        <v>45261</v>
      </c>
      <c r="F626" s="49" t="s">
        <v>80</v>
      </c>
      <c r="G626" s="49" t="s">
        <v>81</v>
      </c>
      <c r="H626" s="49" t="s">
        <v>884</v>
      </c>
      <c r="I626" s="49" t="s">
        <v>230</v>
      </c>
      <c r="J626" s="49">
        <v>135600</v>
      </c>
      <c r="K626" s="49" t="s">
        <v>211</v>
      </c>
      <c r="L626" s="49">
        <v>20949184</v>
      </c>
      <c r="M626" s="49" t="s">
        <v>1119</v>
      </c>
      <c r="N626" s="51">
        <v>40885</v>
      </c>
      <c r="O626" s="51">
        <v>40909</v>
      </c>
      <c r="P626" s="49" t="s">
        <v>1106</v>
      </c>
    </row>
    <row r="627" spans="1:16">
      <c r="A627" s="46">
        <v>1105</v>
      </c>
      <c r="B627" s="46">
        <v>13592.59</v>
      </c>
      <c r="C627" s="46">
        <v>2482.7974790344001</v>
      </c>
      <c r="D627" s="46">
        <f t="shared" si="9"/>
        <v>11109.7925209656</v>
      </c>
      <c r="E627" s="51">
        <v>45261</v>
      </c>
      <c r="F627" s="49" t="s">
        <v>80</v>
      </c>
      <c r="G627" s="49" t="s">
        <v>81</v>
      </c>
      <c r="H627" s="49" t="s">
        <v>884</v>
      </c>
      <c r="I627" s="49" t="s">
        <v>230</v>
      </c>
      <c r="J627" s="49">
        <v>135600</v>
      </c>
      <c r="K627" s="49" t="s">
        <v>114</v>
      </c>
      <c r="L627" s="49">
        <v>20949282</v>
      </c>
      <c r="M627" s="49" t="s">
        <v>1120</v>
      </c>
      <c r="N627" s="51">
        <v>40893</v>
      </c>
      <c r="O627" s="51">
        <v>40909</v>
      </c>
      <c r="P627" s="49" t="s">
        <v>1106</v>
      </c>
    </row>
    <row r="628" spans="1:16">
      <c r="A628" s="46">
        <v>552</v>
      </c>
      <c r="B628" s="46">
        <v>665598.39</v>
      </c>
      <c r="C628" s="46">
        <v>121576.9772163624</v>
      </c>
      <c r="D628" s="46">
        <f t="shared" si="9"/>
        <v>544021.41278363764</v>
      </c>
      <c r="E628" s="51">
        <v>45261</v>
      </c>
      <c r="F628" s="49" t="s">
        <v>80</v>
      </c>
      <c r="G628" s="49" t="s">
        <v>81</v>
      </c>
      <c r="H628" s="49" t="s">
        <v>884</v>
      </c>
      <c r="I628" s="49" t="s">
        <v>230</v>
      </c>
      <c r="J628" s="49">
        <v>135600</v>
      </c>
      <c r="K628" s="49" t="s">
        <v>231</v>
      </c>
      <c r="L628" s="49">
        <v>20949226</v>
      </c>
      <c r="M628" s="49" t="s">
        <v>1121</v>
      </c>
      <c r="N628" s="51">
        <v>40885</v>
      </c>
      <c r="O628" s="51">
        <v>40909</v>
      </c>
      <c r="P628" s="49" t="s">
        <v>1106</v>
      </c>
    </row>
    <row r="629" spans="1:16">
      <c r="A629" s="46">
        <v>873</v>
      </c>
      <c r="B629" s="46">
        <v>876943.48</v>
      </c>
      <c r="C629" s="46">
        <v>160180.8824807968</v>
      </c>
      <c r="D629" s="46">
        <f t="shared" si="9"/>
        <v>716762.59751920321</v>
      </c>
      <c r="E629" s="51">
        <v>45261</v>
      </c>
      <c r="F629" s="49" t="s">
        <v>80</v>
      </c>
      <c r="G629" s="49" t="s">
        <v>81</v>
      </c>
      <c r="H629" s="49" t="s">
        <v>884</v>
      </c>
      <c r="I629" s="49" t="s">
        <v>230</v>
      </c>
      <c r="J629" s="49">
        <v>135600</v>
      </c>
      <c r="K629" s="49" t="s">
        <v>194</v>
      </c>
      <c r="L629" s="49">
        <v>20949205</v>
      </c>
      <c r="M629" s="49" t="s">
        <v>1122</v>
      </c>
      <c r="N629" s="51">
        <v>40885</v>
      </c>
      <c r="O629" s="51">
        <v>40909</v>
      </c>
      <c r="P629" s="49" t="s">
        <v>1106</v>
      </c>
    </row>
    <row r="630" spans="1:16">
      <c r="A630" s="46">
        <v>12</v>
      </c>
      <c r="B630" s="46">
        <v>37150.31</v>
      </c>
      <c r="C630" s="46">
        <v>6785.8072680296</v>
      </c>
      <c r="D630" s="46">
        <f t="shared" si="9"/>
        <v>30364.502731970399</v>
      </c>
      <c r="E630" s="51">
        <v>45261</v>
      </c>
      <c r="F630" s="49" t="s">
        <v>80</v>
      </c>
      <c r="G630" s="49" t="s">
        <v>81</v>
      </c>
      <c r="H630" s="49" t="s">
        <v>884</v>
      </c>
      <c r="I630" s="49" t="s">
        <v>230</v>
      </c>
      <c r="J630" s="49">
        <v>135600</v>
      </c>
      <c r="K630" s="49" t="s">
        <v>232</v>
      </c>
      <c r="L630" s="49">
        <v>20949177</v>
      </c>
      <c r="M630" s="49" t="s">
        <v>1123</v>
      </c>
      <c r="N630" s="51">
        <v>40893</v>
      </c>
      <c r="O630" s="51">
        <v>40909</v>
      </c>
      <c r="P630" s="49" t="s">
        <v>1106</v>
      </c>
    </row>
    <row r="631" spans="1:16">
      <c r="A631" s="46">
        <v>10</v>
      </c>
      <c r="B631" s="46">
        <v>106614.5</v>
      </c>
      <c r="C631" s="46">
        <v>-439.55985590500001</v>
      </c>
      <c r="D631" s="46">
        <f t="shared" si="9"/>
        <v>107054.059855905</v>
      </c>
      <c r="E631" s="51">
        <v>45261</v>
      </c>
      <c r="F631" s="49" t="s">
        <v>80</v>
      </c>
      <c r="G631" s="49" t="s">
        <v>81</v>
      </c>
      <c r="H631" s="49" t="s">
        <v>884</v>
      </c>
      <c r="I631" s="49" t="s">
        <v>233</v>
      </c>
      <c r="J631" s="49">
        <v>135002</v>
      </c>
      <c r="K631" s="49" t="s">
        <v>159</v>
      </c>
      <c r="L631" s="49">
        <v>21743568</v>
      </c>
      <c r="M631" s="49" t="s">
        <v>893</v>
      </c>
      <c r="N631" s="51">
        <v>42035</v>
      </c>
      <c r="O631" s="51">
        <v>42036</v>
      </c>
      <c r="P631" s="49" t="s">
        <v>909</v>
      </c>
    </row>
    <row r="632" spans="1:16">
      <c r="A632" s="46">
        <v>145</v>
      </c>
      <c r="B632" s="46">
        <v>7824.24</v>
      </c>
      <c r="C632" s="46">
        <v>781.74329111999998</v>
      </c>
      <c r="D632" s="46">
        <f t="shared" si="9"/>
        <v>7042.4967088799995</v>
      </c>
      <c r="E632" s="51">
        <v>45261</v>
      </c>
      <c r="F632" s="49" t="s">
        <v>80</v>
      </c>
      <c r="G632" s="49" t="s">
        <v>81</v>
      </c>
      <c r="H632" s="49" t="s">
        <v>884</v>
      </c>
      <c r="I632" s="49" t="s">
        <v>233</v>
      </c>
      <c r="J632" s="49">
        <v>135500</v>
      </c>
      <c r="K632" s="49" t="s">
        <v>103</v>
      </c>
      <c r="L632" s="49">
        <v>21743596</v>
      </c>
      <c r="M632" s="49" t="s">
        <v>894</v>
      </c>
      <c r="N632" s="51">
        <v>42035</v>
      </c>
      <c r="O632" s="51">
        <v>42005</v>
      </c>
      <c r="P632" s="49" t="s">
        <v>909</v>
      </c>
    </row>
    <row r="633" spans="1:16">
      <c r="A633" s="46">
        <v>111</v>
      </c>
      <c r="B633" s="46">
        <v>3505782.75</v>
      </c>
      <c r="C633" s="46">
        <v>350273.27190075</v>
      </c>
      <c r="D633" s="46">
        <f t="shared" si="9"/>
        <v>3155509.4780992502</v>
      </c>
      <c r="E633" s="51">
        <v>45261</v>
      </c>
      <c r="F633" s="49" t="s">
        <v>80</v>
      </c>
      <c r="G633" s="49" t="s">
        <v>81</v>
      </c>
      <c r="H633" s="49" t="s">
        <v>884</v>
      </c>
      <c r="I633" s="49" t="s">
        <v>233</v>
      </c>
      <c r="J633" s="49">
        <v>135500</v>
      </c>
      <c r="K633" s="49" t="s">
        <v>131</v>
      </c>
      <c r="L633" s="49">
        <v>21743561</v>
      </c>
      <c r="M633" s="49" t="s">
        <v>897</v>
      </c>
      <c r="N633" s="51">
        <v>42035</v>
      </c>
      <c r="O633" s="51">
        <v>42036</v>
      </c>
      <c r="P633" s="49" t="s">
        <v>909</v>
      </c>
    </row>
    <row r="634" spans="1:16">
      <c r="A634" s="46">
        <v>1</v>
      </c>
      <c r="B634" s="46">
        <v>11783.28</v>
      </c>
      <c r="C634" s="46">
        <v>1177.3028546400001</v>
      </c>
      <c r="D634" s="46">
        <f t="shared" si="9"/>
        <v>10605.977145360001</v>
      </c>
      <c r="E634" s="51">
        <v>45261</v>
      </c>
      <c r="F634" s="49" t="s">
        <v>80</v>
      </c>
      <c r="G634" s="49" t="s">
        <v>81</v>
      </c>
      <c r="H634" s="49" t="s">
        <v>884</v>
      </c>
      <c r="I634" s="49" t="s">
        <v>233</v>
      </c>
      <c r="J634" s="49">
        <v>135500</v>
      </c>
      <c r="K634" s="49" t="s">
        <v>158</v>
      </c>
      <c r="L634" s="49">
        <v>21743575</v>
      </c>
      <c r="M634" s="49" t="s">
        <v>901</v>
      </c>
      <c r="N634" s="51">
        <v>42035</v>
      </c>
      <c r="O634" s="51">
        <v>42005</v>
      </c>
      <c r="P634" s="49" t="s">
        <v>909</v>
      </c>
    </row>
    <row r="635" spans="1:16">
      <c r="A635" s="46">
        <v>3887</v>
      </c>
      <c r="B635" s="46">
        <v>9320.4699999999993</v>
      </c>
      <c r="C635" s="46">
        <v>1157.6727435485</v>
      </c>
      <c r="D635" s="46">
        <f t="shared" si="9"/>
        <v>8162.7972564514994</v>
      </c>
      <c r="E635" s="51">
        <v>45261</v>
      </c>
      <c r="F635" s="49" t="s">
        <v>80</v>
      </c>
      <c r="G635" s="49" t="s">
        <v>81</v>
      </c>
      <c r="H635" s="49" t="s">
        <v>884</v>
      </c>
      <c r="I635" s="49" t="s">
        <v>233</v>
      </c>
      <c r="J635" s="49">
        <v>135600</v>
      </c>
      <c r="K635" s="49" t="s">
        <v>206</v>
      </c>
      <c r="L635" s="49">
        <v>21743554</v>
      </c>
      <c r="M635" s="49" t="s">
        <v>1018</v>
      </c>
      <c r="N635" s="51">
        <v>42035</v>
      </c>
      <c r="O635" s="51">
        <v>42005</v>
      </c>
      <c r="P635" s="49" t="s">
        <v>909</v>
      </c>
    </row>
    <row r="636" spans="1:16">
      <c r="A636" s="46">
        <v>1000</v>
      </c>
      <c r="B636" s="46">
        <v>1806.78</v>
      </c>
      <c r="C636" s="46">
        <v>224.41571718899999</v>
      </c>
      <c r="D636" s="46">
        <f t="shared" si="9"/>
        <v>1582.3642828110001</v>
      </c>
      <c r="E636" s="51">
        <v>45261</v>
      </c>
      <c r="F636" s="49" t="s">
        <v>80</v>
      </c>
      <c r="G636" s="49" t="s">
        <v>81</v>
      </c>
      <c r="H636" s="49" t="s">
        <v>884</v>
      </c>
      <c r="I636" s="49" t="s">
        <v>233</v>
      </c>
      <c r="J636" s="49">
        <v>135600</v>
      </c>
      <c r="K636" s="49" t="s">
        <v>105</v>
      </c>
      <c r="L636" s="49">
        <v>21741249</v>
      </c>
      <c r="M636" s="49" t="s">
        <v>1124</v>
      </c>
      <c r="N636" s="51">
        <v>42035</v>
      </c>
      <c r="O636" s="51">
        <v>42005</v>
      </c>
      <c r="P636" s="49" t="s">
        <v>909</v>
      </c>
    </row>
    <row r="637" spans="1:16">
      <c r="A637" s="46">
        <v>455633</v>
      </c>
      <c r="B637" s="46">
        <v>1745247.32</v>
      </c>
      <c r="C637" s="46">
        <v>216772.89376126602</v>
      </c>
      <c r="D637" s="46">
        <f t="shared" si="9"/>
        <v>1528474.426238734</v>
      </c>
      <c r="E637" s="51">
        <v>45261</v>
      </c>
      <c r="F637" s="49" t="s">
        <v>80</v>
      </c>
      <c r="G637" s="49" t="s">
        <v>81</v>
      </c>
      <c r="H637" s="49" t="s">
        <v>884</v>
      </c>
      <c r="I637" s="49" t="s">
        <v>233</v>
      </c>
      <c r="J637" s="49">
        <v>135600</v>
      </c>
      <c r="K637" s="49" t="s">
        <v>150</v>
      </c>
      <c r="L637" s="49">
        <v>21743543</v>
      </c>
      <c r="M637" s="49" t="s">
        <v>902</v>
      </c>
      <c r="N637" s="51">
        <v>42035</v>
      </c>
      <c r="O637" s="51">
        <v>42005</v>
      </c>
      <c r="P637" s="49" t="s">
        <v>909</v>
      </c>
    </row>
    <row r="638" spans="1:16">
      <c r="A638" s="46">
        <v>189</v>
      </c>
      <c r="B638" s="46">
        <v>21524.7</v>
      </c>
      <c r="C638" s="46">
        <v>2673.530251485</v>
      </c>
      <c r="D638" s="46">
        <f t="shared" si="9"/>
        <v>18851.169748515</v>
      </c>
      <c r="E638" s="51">
        <v>45261</v>
      </c>
      <c r="F638" s="49" t="s">
        <v>80</v>
      </c>
      <c r="G638" s="49" t="s">
        <v>81</v>
      </c>
      <c r="H638" s="49" t="s">
        <v>884</v>
      </c>
      <c r="I638" s="49" t="s">
        <v>233</v>
      </c>
      <c r="J638" s="49">
        <v>135600</v>
      </c>
      <c r="K638" s="49" t="s">
        <v>215</v>
      </c>
      <c r="L638" s="49">
        <v>21743536</v>
      </c>
      <c r="M638" s="49" t="s">
        <v>1068</v>
      </c>
      <c r="N638" s="51">
        <v>42035</v>
      </c>
      <c r="O638" s="51">
        <v>42005</v>
      </c>
      <c r="P638" s="49" t="s">
        <v>909</v>
      </c>
    </row>
    <row r="639" spans="1:16">
      <c r="A639" s="46">
        <v>635</v>
      </c>
      <c r="B639" s="46">
        <v>495970.44</v>
      </c>
      <c r="C639" s="46">
        <v>61603.273224822005</v>
      </c>
      <c r="D639" s="46">
        <f t="shared" si="9"/>
        <v>434367.16677517799</v>
      </c>
      <c r="E639" s="51">
        <v>45261</v>
      </c>
      <c r="F639" s="49" t="s">
        <v>80</v>
      </c>
      <c r="G639" s="49" t="s">
        <v>81</v>
      </c>
      <c r="H639" s="49" t="s">
        <v>884</v>
      </c>
      <c r="I639" s="49" t="s">
        <v>233</v>
      </c>
      <c r="J639" s="49">
        <v>135600</v>
      </c>
      <c r="K639" s="49" t="s">
        <v>121</v>
      </c>
      <c r="L639" s="49">
        <v>21743582</v>
      </c>
      <c r="M639" s="49" t="s">
        <v>904</v>
      </c>
      <c r="N639" s="51">
        <v>42035</v>
      </c>
      <c r="O639" s="51">
        <v>42005</v>
      </c>
      <c r="P639" s="49" t="s">
        <v>909</v>
      </c>
    </row>
    <row r="640" spans="1:16">
      <c r="A640" s="46">
        <v>982</v>
      </c>
      <c r="B640" s="46">
        <v>49167.4</v>
      </c>
      <c r="C640" s="46">
        <v>6106.9622938700004</v>
      </c>
      <c r="D640" s="46">
        <f t="shared" si="9"/>
        <v>43060.437706130004</v>
      </c>
      <c r="E640" s="51">
        <v>45261</v>
      </c>
      <c r="F640" s="49" t="s">
        <v>80</v>
      </c>
      <c r="G640" s="49" t="s">
        <v>81</v>
      </c>
      <c r="H640" s="49" t="s">
        <v>884</v>
      </c>
      <c r="I640" s="49" t="s">
        <v>233</v>
      </c>
      <c r="J640" s="49">
        <v>135600</v>
      </c>
      <c r="K640" s="49" t="s">
        <v>115</v>
      </c>
      <c r="L640" s="49">
        <v>21743589</v>
      </c>
      <c r="M640" s="49" t="s">
        <v>906</v>
      </c>
      <c r="N640" s="51">
        <v>42035</v>
      </c>
      <c r="O640" s="51">
        <v>42005</v>
      </c>
      <c r="P640" s="49" t="s">
        <v>909</v>
      </c>
    </row>
    <row r="641" spans="1:16">
      <c r="A641" s="46">
        <v>190</v>
      </c>
      <c r="B641" s="46">
        <v>918943.17</v>
      </c>
      <c r="C641" s="46">
        <v>124219.43871461971</v>
      </c>
      <c r="D641" s="46">
        <f t="shared" si="9"/>
        <v>794723.73128538032</v>
      </c>
      <c r="E641" s="51">
        <v>45261</v>
      </c>
      <c r="F641" s="49" t="s">
        <v>80</v>
      </c>
      <c r="G641" s="49" t="s">
        <v>81</v>
      </c>
      <c r="H641" s="49" t="s">
        <v>884</v>
      </c>
      <c r="I641" s="49" t="s">
        <v>234</v>
      </c>
      <c r="J641" s="49">
        <v>135500</v>
      </c>
      <c r="K641" s="49" t="s">
        <v>193</v>
      </c>
      <c r="L641" s="49">
        <v>20789588</v>
      </c>
      <c r="M641" s="49" t="s">
        <v>923</v>
      </c>
      <c r="N641" s="51">
        <v>41247</v>
      </c>
      <c r="O641" s="51">
        <v>40909</v>
      </c>
      <c r="P641" s="49" t="s">
        <v>1125</v>
      </c>
    </row>
    <row r="642" spans="1:16">
      <c r="A642" s="46">
        <v>1</v>
      </c>
      <c r="B642" s="46">
        <v>33673.01</v>
      </c>
      <c r="C642" s="46">
        <v>1781.1379047112</v>
      </c>
      <c r="D642" s="46">
        <f t="shared" si="9"/>
        <v>31891.872095288803</v>
      </c>
      <c r="E642" s="51">
        <v>45261</v>
      </c>
      <c r="F642" s="49" t="s">
        <v>80</v>
      </c>
      <c r="G642" s="49" t="s">
        <v>81</v>
      </c>
      <c r="H642" s="49" t="s">
        <v>884</v>
      </c>
      <c r="I642" s="49" t="s">
        <v>234</v>
      </c>
      <c r="J642" s="49">
        <v>135500</v>
      </c>
      <c r="K642" s="49" t="s">
        <v>193</v>
      </c>
      <c r="L642" s="49">
        <v>29785385</v>
      </c>
      <c r="M642" s="49" t="s">
        <v>923</v>
      </c>
      <c r="N642" s="51">
        <v>43608</v>
      </c>
      <c r="O642" s="51">
        <v>43466</v>
      </c>
      <c r="P642" s="49" t="s">
        <v>997</v>
      </c>
    </row>
    <row r="643" spans="1:16">
      <c r="A643" s="46">
        <v>1</v>
      </c>
      <c r="B643" s="46">
        <v>10640.380000000001</v>
      </c>
      <c r="C643" s="46">
        <v>562.82417694560002</v>
      </c>
      <c r="D643" s="46">
        <f t="shared" ref="D643:D706" si="10">+B643-C643</f>
        <v>10077.555823054401</v>
      </c>
      <c r="E643" s="51">
        <v>45261</v>
      </c>
      <c r="F643" s="49" t="s">
        <v>80</v>
      </c>
      <c r="G643" s="49" t="s">
        <v>81</v>
      </c>
      <c r="H643" s="49" t="s">
        <v>884</v>
      </c>
      <c r="I643" s="49" t="s">
        <v>234</v>
      </c>
      <c r="J643" s="49">
        <v>135500</v>
      </c>
      <c r="K643" s="49" t="s">
        <v>204</v>
      </c>
      <c r="L643" s="49">
        <v>29785389</v>
      </c>
      <c r="M643" s="49" t="s">
        <v>994</v>
      </c>
      <c r="N643" s="51">
        <v>43608</v>
      </c>
      <c r="O643" s="51">
        <v>43466</v>
      </c>
      <c r="P643" s="49" t="s">
        <v>997</v>
      </c>
    </row>
    <row r="644" spans="1:16">
      <c r="A644" s="46">
        <v>0</v>
      </c>
      <c r="B644" s="46">
        <v>0</v>
      </c>
      <c r="C644" s="46">
        <v>0</v>
      </c>
      <c r="D644" s="46">
        <f t="shared" si="10"/>
        <v>0</v>
      </c>
      <c r="E644" s="51">
        <v>45261</v>
      </c>
      <c r="F644" s="49" t="s">
        <v>80</v>
      </c>
      <c r="G644" s="49" t="s">
        <v>81</v>
      </c>
      <c r="H644" s="49" t="s">
        <v>884</v>
      </c>
      <c r="I644" s="49" t="s">
        <v>234</v>
      </c>
      <c r="J644" s="49">
        <v>135500</v>
      </c>
      <c r="K644" s="49" t="s">
        <v>204</v>
      </c>
      <c r="L644" s="49">
        <v>20789602</v>
      </c>
      <c r="M644" s="49" t="s">
        <v>994</v>
      </c>
      <c r="N644" s="51">
        <v>41247</v>
      </c>
      <c r="O644" s="51">
        <v>40909</v>
      </c>
      <c r="P644" s="49" t="s">
        <v>1125</v>
      </c>
    </row>
    <row r="645" spans="1:16">
      <c r="A645" s="46">
        <v>2</v>
      </c>
      <c r="B645" s="46">
        <v>8199.18</v>
      </c>
      <c r="C645" s="46">
        <v>1108.3357173437998</v>
      </c>
      <c r="D645" s="46">
        <f t="shared" si="10"/>
        <v>7090.8442826562004</v>
      </c>
      <c r="E645" s="51">
        <v>45261</v>
      </c>
      <c r="F645" s="49" t="s">
        <v>80</v>
      </c>
      <c r="G645" s="49" t="s">
        <v>81</v>
      </c>
      <c r="H645" s="49" t="s">
        <v>884</v>
      </c>
      <c r="I645" s="49" t="s">
        <v>234</v>
      </c>
      <c r="J645" s="49">
        <v>135500</v>
      </c>
      <c r="K645" s="49" t="s">
        <v>155</v>
      </c>
      <c r="L645" s="49">
        <v>20789595</v>
      </c>
      <c r="M645" s="49" t="s">
        <v>898</v>
      </c>
      <c r="N645" s="51">
        <v>41247</v>
      </c>
      <c r="O645" s="51">
        <v>40909</v>
      </c>
      <c r="P645" s="49" t="s">
        <v>1125</v>
      </c>
    </row>
    <row r="646" spans="1:16">
      <c r="A646" s="46">
        <v>2</v>
      </c>
      <c r="B646" s="46">
        <v>35353.840000000004</v>
      </c>
      <c r="C646" s="46">
        <v>1870.0456092607999</v>
      </c>
      <c r="D646" s="46">
        <f t="shared" si="10"/>
        <v>33483.794390739204</v>
      </c>
      <c r="E646" s="51">
        <v>45261</v>
      </c>
      <c r="F646" s="49" t="s">
        <v>80</v>
      </c>
      <c r="G646" s="49" t="s">
        <v>81</v>
      </c>
      <c r="H646" s="49" t="s">
        <v>884</v>
      </c>
      <c r="I646" s="49" t="s">
        <v>234</v>
      </c>
      <c r="J646" s="49">
        <v>135500</v>
      </c>
      <c r="K646" s="49" t="s">
        <v>156</v>
      </c>
      <c r="L646" s="49">
        <v>29785408</v>
      </c>
      <c r="M646" s="49" t="s">
        <v>899</v>
      </c>
      <c r="N646" s="51">
        <v>43608</v>
      </c>
      <c r="O646" s="51">
        <v>43466</v>
      </c>
      <c r="P646" s="49" t="s">
        <v>997</v>
      </c>
    </row>
    <row r="647" spans="1:16">
      <c r="A647" s="46">
        <v>7</v>
      </c>
      <c r="B647" s="46">
        <v>36966.14</v>
      </c>
      <c r="C647" s="46">
        <v>4996.9500967573995</v>
      </c>
      <c r="D647" s="46">
        <f t="shared" si="10"/>
        <v>31969.189903242601</v>
      </c>
      <c r="E647" s="51">
        <v>45261</v>
      </c>
      <c r="F647" s="49" t="s">
        <v>80</v>
      </c>
      <c r="G647" s="49" t="s">
        <v>81</v>
      </c>
      <c r="H647" s="49" t="s">
        <v>884</v>
      </c>
      <c r="I647" s="49" t="s">
        <v>234</v>
      </c>
      <c r="J647" s="49">
        <v>135500</v>
      </c>
      <c r="K647" s="49" t="s">
        <v>157</v>
      </c>
      <c r="L647" s="49">
        <v>20789623</v>
      </c>
      <c r="M647" s="49" t="s">
        <v>900</v>
      </c>
      <c r="N647" s="51">
        <v>41247</v>
      </c>
      <c r="O647" s="51">
        <v>40909</v>
      </c>
      <c r="P647" s="49" t="s">
        <v>1125</v>
      </c>
    </row>
    <row r="648" spans="1:16">
      <c r="A648" s="46">
        <v>394</v>
      </c>
      <c r="B648" s="46">
        <v>1536889.28</v>
      </c>
      <c r="C648" s="46">
        <v>207751.17543788481</v>
      </c>
      <c r="D648" s="46">
        <f t="shared" si="10"/>
        <v>1329138.1045621152</v>
      </c>
      <c r="E648" s="51">
        <v>45261</v>
      </c>
      <c r="F648" s="49" t="s">
        <v>80</v>
      </c>
      <c r="G648" s="49" t="s">
        <v>81</v>
      </c>
      <c r="H648" s="49" t="s">
        <v>884</v>
      </c>
      <c r="I648" s="49" t="s">
        <v>234</v>
      </c>
      <c r="J648" s="49">
        <v>135500</v>
      </c>
      <c r="K648" s="49" t="s">
        <v>158</v>
      </c>
      <c r="L648" s="49">
        <v>20789574</v>
      </c>
      <c r="M648" s="49" t="s">
        <v>1126</v>
      </c>
      <c r="N648" s="51">
        <v>41247</v>
      </c>
      <c r="O648" s="51">
        <v>40909</v>
      </c>
      <c r="P648" s="49" t="s">
        <v>1125</v>
      </c>
    </row>
    <row r="649" spans="1:16">
      <c r="A649" s="46">
        <v>3</v>
      </c>
      <c r="B649" s="46">
        <v>111604.54000000001</v>
      </c>
      <c r="C649" s="46">
        <v>5903.3355358447998</v>
      </c>
      <c r="D649" s="46">
        <f t="shared" si="10"/>
        <v>105701.20446415521</v>
      </c>
      <c r="E649" s="51">
        <v>45261</v>
      </c>
      <c r="F649" s="49" t="s">
        <v>80</v>
      </c>
      <c r="G649" s="49" t="s">
        <v>81</v>
      </c>
      <c r="H649" s="49" t="s">
        <v>884</v>
      </c>
      <c r="I649" s="49" t="s">
        <v>234</v>
      </c>
      <c r="J649" s="49">
        <v>135500</v>
      </c>
      <c r="K649" s="49" t="s">
        <v>158</v>
      </c>
      <c r="L649" s="49">
        <v>29785435</v>
      </c>
      <c r="M649" s="49" t="s">
        <v>933</v>
      </c>
      <c r="N649" s="51">
        <v>43608</v>
      </c>
      <c r="O649" s="51">
        <v>43466</v>
      </c>
      <c r="P649" s="49" t="s">
        <v>997</v>
      </c>
    </row>
    <row r="650" spans="1:16">
      <c r="A650" s="46">
        <v>1095</v>
      </c>
      <c r="B650" s="46">
        <v>28780.170000000002</v>
      </c>
      <c r="C650" s="46">
        <v>1892.4959118797999</v>
      </c>
      <c r="D650" s="46">
        <f t="shared" si="10"/>
        <v>26887.674088120202</v>
      </c>
      <c r="E650" s="51">
        <v>45261</v>
      </c>
      <c r="F650" s="49" t="s">
        <v>80</v>
      </c>
      <c r="G650" s="49" t="s">
        <v>81</v>
      </c>
      <c r="H650" s="49" t="s">
        <v>884</v>
      </c>
      <c r="I650" s="49" t="s">
        <v>234</v>
      </c>
      <c r="J650" s="49">
        <v>135600</v>
      </c>
      <c r="K650" s="49" t="s">
        <v>206</v>
      </c>
      <c r="L650" s="49">
        <v>29785442</v>
      </c>
      <c r="M650" s="49" t="s">
        <v>1018</v>
      </c>
      <c r="N650" s="51">
        <v>43608</v>
      </c>
      <c r="O650" s="51">
        <v>43466</v>
      </c>
      <c r="P650" s="49" t="s">
        <v>997</v>
      </c>
    </row>
    <row r="651" spans="1:16">
      <c r="A651" s="46">
        <v>344905.66000000003</v>
      </c>
      <c r="B651" s="46">
        <v>3176951.17</v>
      </c>
      <c r="C651" s="46">
        <v>533872.41137725848</v>
      </c>
      <c r="D651" s="46">
        <f t="shared" si="10"/>
        <v>2643078.7586227413</v>
      </c>
      <c r="E651" s="51">
        <v>45261</v>
      </c>
      <c r="F651" s="49" t="s">
        <v>80</v>
      </c>
      <c r="G651" s="49" t="s">
        <v>81</v>
      </c>
      <c r="H651" s="49" t="s">
        <v>884</v>
      </c>
      <c r="I651" s="49" t="s">
        <v>234</v>
      </c>
      <c r="J651" s="49">
        <v>135600</v>
      </c>
      <c r="K651" s="49" t="s">
        <v>150</v>
      </c>
      <c r="L651" s="49">
        <v>20789609</v>
      </c>
      <c r="M651" s="49" t="s">
        <v>902</v>
      </c>
      <c r="N651" s="51">
        <v>41247</v>
      </c>
      <c r="O651" s="51">
        <v>40909</v>
      </c>
      <c r="P651" s="49" t="s">
        <v>1125</v>
      </c>
    </row>
    <row r="652" spans="1:16">
      <c r="A652" s="46">
        <v>715</v>
      </c>
      <c r="B652" s="46">
        <v>140510.88</v>
      </c>
      <c r="C652" s="46">
        <v>23612.223895257601</v>
      </c>
      <c r="D652" s="46">
        <f t="shared" si="10"/>
        <v>116898.6561047424</v>
      </c>
      <c r="E652" s="51">
        <v>45261</v>
      </c>
      <c r="F652" s="49" t="s">
        <v>80</v>
      </c>
      <c r="G652" s="49" t="s">
        <v>81</v>
      </c>
      <c r="H652" s="49" t="s">
        <v>884</v>
      </c>
      <c r="I652" s="49" t="s">
        <v>234</v>
      </c>
      <c r="J652" s="49">
        <v>135600</v>
      </c>
      <c r="K652" s="49" t="s">
        <v>215</v>
      </c>
      <c r="L652" s="49">
        <v>20789616</v>
      </c>
      <c r="M652" s="49" t="s">
        <v>1068</v>
      </c>
      <c r="N652" s="51">
        <v>41247</v>
      </c>
      <c r="O652" s="51">
        <v>40909</v>
      </c>
      <c r="P652" s="49" t="s">
        <v>1125</v>
      </c>
    </row>
    <row r="653" spans="1:16">
      <c r="A653" s="46">
        <v>1929</v>
      </c>
      <c r="B653" s="46">
        <v>198447.82</v>
      </c>
      <c r="C653" s="46">
        <v>33348.267104766404</v>
      </c>
      <c r="D653" s="46">
        <f t="shared" si="10"/>
        <v>165099.55289523362</v>
      </c>
      <c r="E653" s="51">
        <v>45261</v>
      </c>
      <c r="F653" s="49" t="s">
        <v>80</v>
      </c>
      <c r="G653" s="49" t="s">
        <v>81</v>
      </c>
      <c r="H653" s="49" t="s">
        <v>884</v>
      </c>
      <c r="I653" s="49" t="s">
        <v>234</v>
      </c>
      <c r="J653" s="49">
        <v>135600</v>
      </c>
      <c r="K653" s="49" t="s">
        <v>216</v>
      </c>
      <c r="L653" s="49">
        <v>20789567</v>
      </c>
      <c r="M653" s="49" t="s">
        <v>1127</v>
      </c>
      <c r="N653" s="51">
        <v>41247</v>
      </c>
      <c r="O653" s="51">
        <v>40909</v>
      </c>
      <c r="P653" s="49" t="s">
        <v>1125</v>
      </c>
    </row>
    <row r="654" spans="1:16">
      <c r="A654" s="46">
        <v>238250</v>
      </c>
      <c r="B654" s="46">
        <v>2485292.94</v>
      </c>
      <c r="C654" s="46">
        <v>417642.34445462882</v>
      </c>
      <c r="D654" s="46">
        <f t="shared" si="10"/>
        <v>2067650.5955453711</v>
      </c>
      <c r="E654" s="51">
        <v>45261</v>
      </c>
      <c r="F654" s="49" t="s">
        <v>80</v>
      </c>
      <c r="G654" s="49" t="s">
        <v>81</v>
      </c>
      <c r="H654" s="49" t="s">
        <v>884</v>
      </c>
      <c r="I654" s="49" t="s">
        <v>234</v>
      </c>
      <c r="J654" s="49">
        <v>135600</v>
      </c>
      <c r="K654" s="49" t="s">
        <v>122</v>
      </c>
      <c r="L654" s="49">
        <v>20789581</v>
      </c>
      <c r="M654" s="49" t="s">
        <v>1128</v>
      </c>
      <c r="N654" s="51">
        <v>41247</v>
      </c>
      <c r="O654" s="51">
        <v>40909</v>
      </c>
      <c r="P654" s="49" t="s">
        <v>1125</v>
      </c>
    </row>
    <row r="655" spans="1:16">
      <c r="A655" s="46">
        <v>358</v>
      </c>
      <c r="B655" s="46">
        <v>2781.9700000000003</v>
      </c>
      <c r="C655" s="46">
        <v>182.9338343718</v>
      </c>
      <c r="D655" s="46">
        <f t="shared" si="10"/>
        <v>2599.0361656282003</v>
      </c>
      <c r="E655" s="51">
        <v>45261</v>
      </c>
      <c r="F655" s="49" t="s">
        <v>80</v>
      </c>
      <c r="G655" s="49" t="s">
        <v>81</v>
      </c>
      <c r="H655" s="49" t="s">
        <v>884</v>
      </c>
      <c r="I655" s="49" t="s">
        <v>234</v>
      </c>
      <c r="J655" s="49">
        <v>135600</v>
      </c>
      <c r="K655" s="49" t="s">
        <v>122</v>
      </c>
      <c r="L655" s="49">
        <v>29785355</v>
      </c>
      <c r="M655" s="49" t="s">
        <v>905</v>
      </c>
      <c r="N655" s="51">
        <v>43608</v>
      </c>
      <c r="O655" s="51">
        <v>43466</v>
      </c>
      <c r="P655" s="49" t="s">
        <v>997</v>
      </c>
    </row>
    <row r="656" spans="1:16">
      <c r="A656" s="46">
        <v>3</v>
      </c>
      <c r="B656" s="46">
        <v>0</v>
      </c>
      <c r="C656" s="46">
        <v>0</v>
      </c>
      <c r="D656" s="46">
        <f t="shared" si="10"/>
        <v>0</v>
      </c>
      <c r="E656" s="51">
        <v>45261</v>
      </c>
      <c r="F656" s="49" t="s">
        <v>80</v>
      </c>
      <c r="G656" s="49" t="s">
        <v>81</v>
      </c>
      <c r="H656" s="49" t="s">
        <v>884</v>
      </c>
      <c r="I656" s="49" t="s">
        <v>235</v>
      </c>
      <c r="J656" s="49">
        <v>135001</v>
      </c>
      <c r="K656" s="49" t="s">
        <v>107</v>
      </c>
      <c r="L656" s="49">
        <v>29646648</v>
      </c>
      <c r="M656" s="49" t="s">
        <v>1129</v>
      </c>
      <c r="N656" s="51">
        <v>44025</v>
      </c>
      <c r="O656" s="51">
        <v>44013</v>
      </c>
      <c r="P656" s="49" t="s">
        <v>1130</v>
      </c>
    </row>
    <row r="657" spans="1:16">
      <c r="A657" s="46">
        <v>0</v>
      </c>
      <c r="B657" s="46">
        <v>0</v>
      </c>
      <c r="C657" s="46">
        <v>0</v>
      </c>
      <c r="D657" s="46">
        <f t="shared" si="10"/>
        <v>0</v>
      </c>
      <c r="E657" s="51">
        <v>45261</v>
      </c>
      <c r="F657" s="49" t="s">
        <v>80</v>
      </c>
      <c r="G657" s="49" t="s">
        <v>81</v>
      </c>
      <c r="H657" s="49" t="s">
        <v>884</v>
      </c>
      <c r="I657" s="49" t="s">
        <v>235</v>
      </c>
      <c r="J657" s="49">
        <v>135001</v>
      </c>
      <c r="K657" s="49" t="s">
        <v>107</v>
      </c>
      <c r="L657" s="49">
        <v>30577502</v>
      </c>
      <c r="M657" s="49" t="s">
        <v>1129</v>
      </c>
      <c r="N657" s="51">
        <v>44025</v>
      </c>
      <c r="O657" s="51">
        <v>44166</v>
      </c>
      <c r="P657" s="49" t="s">
        <v>1130</v>
      </c>
    </row>
    <row r="658" spans="1:16">
      <c r="A658" s="46">
        <v>0</v>
      </c>
      <c r="B658" s="46">
        <v>0</v>
      </c>
      <c r="C658" s="46">
        <v>0</v>
      </c>
      <c r="D658" s="46">
        <f t="shared" si="10"/>
        <v>0</v>
      </c>
      <c r="E658" s="51">
        <v>45261</v>
      </c>
      <c r="F658" s="49" t="s">
        <v>80</v>
      </c>
      <c r="G658" s="49" t="s">
        <v>81</v>
      </c>
      <c r="H658" s="49" t="s">
        <v>884</v>
      </c>
      <c r="I658" s="49" t="s">
        <v>235</v>
      </c>
      <c r="J658" s="49">
        <v>135500</v>
      </c>
      <c r="K658" s="49" t="s">
        <v>161</v>
      </c>
      <c r="L658" s="49">
        <v>34776002</v>
      </c>
      <c r="M658" s="49" t="s">
        <v>827</v>
      </c>
      <c r="N658" s="51">
        <v>44025</v>
      </c>
      <c r="O658" s="51">
        <v>44166</v>
      </c>
      <c r="P658" s="49" t="s">
        <v>1130</v>
      </c>
    </row>
    <row r="659" spans="1:16">
      <c r="A659" s="46">
        <v>1</v>
      </c>
      <c r="B659" s="46">
        <v>13036.09</v>
      </c>
      <c r="C659" s="46">
        <v>1608.9400392582002</v>
      </c>
      <c r="D659" s="46">
        <f t="shared" si="10"/>
        <v>11427.149960741801</v>
      </c>
      <c r="E659" s="51">
        <v>45261</v>
      </c>
      <c r="F659" s="49" t="s">
        <v>80</v>
      </c>
      <c r="G659" s="49" t="s">
        <v>81</v>
      </c>
      <c r="H659" s="49" t="s">
        <v>884</v>
      </c>
      <c r="I659" s="49" t="s">
        <v>235</v>
      </c>
      <c r="J659" s="49">
        <v>135500</v>
      </c>
      <c r="K659" s="49" t="s">
        <v>106</v>
      </c>
      <c r="L659" s="49">
        <v>21741263</v>
      </c>
      <c r="M659" s="49" t="s">
        <v>940</v>
      </c>
      <c r="N659" s="51">
        <v>41442</v>
      </c>
      <c r="O659" s="51">
        <v>41426</v>
      </c>
      <c r="P659" s="49" t="s">
        <v>909</v>
      </c>
    </row>
    <row r="660" spans="1:16">
      <c r="A660" s="46">
        <v>0</v>
      </c>
      <c r="B660" s="46">
        <v>0</v>
      </c>
      <c r="C660" s="46">
        <v>0</v>
      </c>
      <c r="D660" s="46">
        <f t="shared" si="10"/>
        <v>0</v>
      </c>
      <c r="E660" s="51">
        <v>45261</v>
      </c>
      <c r="F660" s="49" t="s">
        <v>80</v>
      </c>
      <c r="G660" s="49" t="s">
        <v>81</v>
      </c>
      <c r="H660" s="49" t="s">
        <v>884</v>
      </c>
      <c r="I660" s="49" t="s">
        <v>235</v>
      </c>
      <c r="J660" s="49">
        <v>135500</v>
      </c>
      <c r="K660" s="49" t="s">
        <v>107</v>
      </c>
      <c r="L660" s="49">
        <v>34073871</v>
      </c>
      <c r="M660" s="49" t="s">
        <v>1129</v>
      </c>
      <c r="N660" s="51">
        <v>44025</v>
      </c>
      <c r="O660" s="51">
        <v>44166</v>
      </c>
      <c r="P660" s="49" t="s">
        <v>1130</v>
      </c>
    </row>
    <row r="661" spans="1:16">
      <c r="A661" s="46">
        <v>1</v>
      </c>
      <c r="B661" s="46">
        <v>1090.74</v>
      </c>
      <c r="C661" s="46">
        <v>183.29397048479998</v>
      </c>
      <c r="D661" s="46">
        <f t="shared" si="10"/>
        <v>907.44602951520005</v>
      </c>
      <c r="E661" s="51">
        <v>45261</v>
      </c>
      <c r="F661" s="49" t="s">
        <v>80</v>
      </c>
      <c r="G661" s="49" t="s">
        <v>81</v>
      </c>
      <c r="H661" s="49" t="s">
        <v>884</v>
      </c>
      <c r="I661" s="49" t="s">
        <v>235</v>
      </c>
      <c r="J661" s="49">
        <v>135600</v>
      </c>
      <c r="K661" s="49" t="s">
        <v>124</v>
      </c>
      <c r="L661" s="49">
        <v>21741256</v>
      </c>
      <c r="M661" s="49" t="s">
        <v>1131</v>
      </c>
      <c r="N661" s="51">
        <v>41061</v>
      </c>
      <c r="O661" s="51">
        <v>40909</v>
      </c>
      <c r="P661" s="49" t="s">
        <v>909</v>
      </c>
    </row>
    <row r="662" spans="1:16">
      <c r="A662" s="46">
        <v>1</v>
      </c>
      <c r="B662" s="46">
        <v>800</v>
      </c>
      <c r="C662" s="46">
        <v>-7.57</v>
      </c>
      <c r="D662" s="46">
        <f t="shared" si="10"/>
        <v>807.57</v>
      </c>
      <c r="E662" s="51">
        <v>45261</v>
      </c>
      <c r="F662" s="49" t="s">
        <v>80</v>
      </c>
      <c r="G662" s="49" t="s">
        <v>81</v>
      </c>
      <c r="H662" s="49" t="s">
        <v>884</v>
      </c>
      <c r="I662" s="49" t="s">
        <v>236</v>
      </c>
      <c r="J662" s="49">
        <v>135002</v>
      </c>
      <c r="K662" s="49" t="s">
        <v>130</v>
      </c>
      <c r="L662" s="49">
        <v>21741277</v>
      </c>
      <c r="M662" s="49" t="s">
        <v>1132</v>
      </c>
      <c r="N662" s="51">
        <v>38200</v>
      </c>
      <c r="O662" s="51">
        <v>38384</v>
      </c>
      <c r="P662" s="49" t="s">
        <v>909</v>
      </c>
    </row>
    <row r="663" spans="1:16">
      <c r="A663" s="46">
        <v>22</v>
      </c>
      <c r="B663" s="46">
        <v>15.02</v>
      </c>
      <c r="C663" s="46">
        <v>3.4427663428000002</v>
      </c>
      <c r="D663" s="46">
        <f t="shared" si="10"/>
        <v>11.577233657199999</v>
      </c>
      <c r="E663" s="51">
        <v>45261</v>
      </c>
      <c r="F663" s="49" t="s">
        <v>80</v>
      </c>
      <c r="G663" s="49" t="s">
        <v>81</v>
      </c>
      <c r="H663" s="49" t="s">
        <v>884</v>
      </c>
      <c r="I663" s="49" t="s">
        <v>236</v>
      </c>
      <c r="J663" s="49">
        <v>135500</v>
      </c>
      <c r="K663" s="49" t="s">
        <v>103</v>
      </c>
      <c r="L663" s="49">
        <v>21741308</v>
      </c>
      <c r="M663" s="49" t="s">
        <v>920</v>
      </c>
      <c r="N663" s="51">
        <v>38200</v>
      </c>
      <c r="O663" s="51">
        <v>38353</v>
      </c>
      <c r="P663" s="49" t="s">
        <v>909</v>
      </c>
    </row>
    <row r="664" spans="1:16">
      <c r="A664" s="46">
        <v>14</v>
      </c>
      <c r="B664" s="46">
        <v>59.88</v>
      </c>
      <c r="C664" s="46">
        <v>13.7252229432</v>
      </c>
      <c r="D664" s="46">
        <f t="shared" si="10"/>
        <v>46.1547770568</v>
      </c>
      <c r="E664" s="51">
        <v>45261</v>
      </c>
      <c r="F664" s="49" t="s">
        <v>80</v>
      </c>
      <c r="G664" s="49" t="s">
        <v>81</v>
      </c>
      <c r="H664" s="49" t="s">
        <v>884</v>
      </c>
      <c r="I664" s="49" t="s">
        <v>236</v>
      </c>
      <c r="J664" s="49">
        <v>135500</v>
      </c>
      <c r="K664" s="49" t="s">
        <v>106</v>
      </c>
      <c r="L664" s="49">
        <v>21741294</v>
      </c>
      <c r="M664" s="49" t="s">
        <v>908</v>
      </c>
      <c r="N664" s="51">
        <v>38200</v>
      </c>
      <c r="O664" s="51">
        <v>38353</v>
      </c>
      <c r="P664" s="49" t="s">
        <v>909</v>
      </c>
    </row>
    <row r="665" spans="1:16">
      <c r="A665" s="46">
        <v>43</v>
      </c>
      <c r="B665" s="46">
        <v>30.03</v>
      </c>
      <c r="C665" s="46">
        <v>6.8832405642000003</v>
      </c>
      <c r="D665" s="46">
        <f t="shared" si="10"/>
        <v>23.1467594358</v>
      </c>
      <c r="E665" s="51">
        <v>45261</v>
      </c>
      <c r="F665" s="49" t="s">
        <v>80</v>
      </c>
      <c r="G665" s="49" t="s">
        <v>81</v>
      </c>
      <c r="H665" s="49" t="s">
        <v>884</v>
      </c>
      <c r="I665" s="49" t="s">
        <v>236</v>
      </c>
      <c r="J665" s="49">
        <v>135500</v>
      </c>
      <c r="K665" s="49" t="s">
        <v>108</v>
      </c>
      <c r="L665" s="49">
        <v>21741315</v>
      </c>
      <c r="M665" s="49" t="s">
        <v>930</v>
      </c>
      <c r="N665" s="51">
        <v>38200</v>
      </c>
      <c r="O665" s="51">
        <v>38353</v>
      </c>
      <c r="P665" s="49" t="s">
        <v>909</v>
      </c>
    </row>
    <row r="666" spans="1:16">
      <c r="A666" s="46">
        <v>1</v>
      </c>
      <c r="B666" s="46">
        <v>15.58</v>
      </c>
      <c r="C666" s="46">
        <v>3.5711251412000005</v>
      </c>
      <c r="D666" s="46">
        <f t="shared" si="10"/>
        <v>12.008874858799999</v>
      </c>
      <c r="E666" s="51">
        <v>45261</v>
      </c>
      <c r="F666" s="49" t="s">
        <v>80</v>
      </c>
      <c r="G666" s="49" t="s">
        <v>81</v>
      </c>
      <c r="H666" s="49" t="s">
        <v>884</v>
      </c>
      <c r="I666" s="49" t="s">
        <v>236</v>
      </c>
      <c r="J666" s="49">
        <v>135500</v>
      </c>
      <c r="K666" s="49" t="s">
        <v>131</v>
      </c>
      <c r="L666" s="49">
        <v>21741336</v>
      </c>
      <c r="M666" s="49" t="s">
        <v>913</v>
      </c>
      <c r="N666" s="51">
        <v>38200</v>
      </c>
      <c r="O666" s="51">
        <v>38353</v>
      </c>
      <c r="P666" s="49" t="s">
        <v>909</v>
      </c>
    </row>
    <row r="667" spans="1:16">
      <c r="A667" s="46">
        <v>31</v>
      </c>
      <c r="B667" s="46">
        <v>2784.6</v>
      </c>
      <c r="C667" s="46">
        <v>638.26412504400002</v>
      </c>
      <c r="D667" s="46">
        <f t="shared" si="10"/>
        <v>2146.3358749559998</v>
      </c>
      <c r="E667" s="51">
        <v>45261</v>
      </c>
      <c r="F667" s="49" t="s">
        <v>80</v>
      </c>
      <c r="G667" s="49" t="s">
        <v>81</v>
      </c>
      <c r="H667" s="49" t="s">
        <v>884</v>
      </c>
      <c r="I667" s="49" t="s">
        <v>236</v>
      </c>
      <c r="J667" s="49">
        <v>135500</v>
      </c>
      <c r="K667" s="49" t="s">
        <v>109</v>
      </c>
      <c r="L667" s="49">
        <v>21741329</v>
      </c>
      <c r="M667" s="49" t="s">
        <v>914</v>
      </c>
      <c r="N667" s="51">
        <v>38200</v>
      </c>
      <c r="O667" s="51">
        <v>38353</v>
      </c>
      <c r="P667" s="49" t="s">
        <v>909</v>
      </c>
    </row>
    <row r="668" spans="1:16">
      <c r="A668" s="46">
        <v>34734</v>
      </c>
      <c r="B668" s="46">
        <v>99.990000000000009</v>
      </c>
      <c r="C668" s="46">
        <v>28.491834531600002</v>
      </c>
      <c r="D668" s="46">
        <f t="shared" si="10"/>
        <v>71.498165468400003</v>
      </c>
      <c r="E668" s="51">
        <v>45261</v>
      </c>
      <c r="F668" s="49" t="s">
        <v>80</v>
      </c>
      <c r="G668" s="49" t="s">
        <v>81</v>
      </c>
      <c r="H668" s="49" t="s">
        <v>884</v>
      </c>
      <c r="I668" s="49" t="s">
        <v>236</v>
      </c>
      <c r="J668" s="49">
        <v>135600</v>
      </c>
      <c r="K668" s="49" t="s">
        <v>127</v>
      </c>
      <c r="L668" s="49">
        <v>21741270</v>
      </c>
      <c r="M668" s="49" t="s">
        <v>936</v>
      </c>
      <c r="N668" s="51">
        <v>38200</v>
      </c>
      <c r="O668" s="51">
        <v>38353</v>
      </c>
      <c r="P668" s="49" t="s">
        <v>909</v>
      </c>
    </row>
    <row r="669" spans="1:16">
      <c r="A669" s="46">
        <v>16034</v>
      </c>
      <c r="B669" s="46">
        <v>400.02</v>
      </c>
      <c r="C669" s="46">
        <v>113.9844349368</v>
      </c>
      <c r="D669" s="46">
        <f t="shared" si="10"/>
        <v>286.03556506320001</v>
      </c>
      <c r="E669" s="51">
        <v>45261</v>
      </c>
      <c r="F669" s="49" t="s">
        <v>80</v>
      </c>
      <c r="G669" s="49" t="s">
        <v>81</v>
      </c>
      <c r="H669" s="49" t="s">
        <v>884</v>
      </c>
      <c r="I669" s="49" t="s">
        <v>236</v>
      </c>
      <c r="J669" s="49">
        <v>135600</v>
      </c>
      <c r="K669" s="49" t="s">
        <v>122</v>
      </c>
      <c r="L669" s="49">
        <v>21741343</v>
      </c>
      <c r="M669" s="49" t="s">
        <v>916</v>
      </c>
      <c r="N669" s="51">
        <v>38200</v>
      </c>
      <c r="O669" s="51">
        <v>38353</v>
      </c>
      <c r="P669" s="49" t="s">
        <v>909</v>
      </c>
    </row>
    <row r="670" spans="1:16">
      <c r="A670" s="46">
        <v>546</v>
      </c>
      <c r="B670" s="46">
        <v>250.05</v>
      </c>
      <c r="C670" s="46">
        <v>71.250957342000007</v>
      </c>
      <c r="D670" s="46">
        <f t="shared" si="10"/>
        <v>178.79904265800002</v>
      </c>
      <c r="E670" s="51">
        <v>45261</v>
      </c>
      <c r="F670" s="49" t="s">
        <v>80</v>
      </c>
      <c r="G670" s="49" t="s">
        <v>81</v>
      </c>
      <c r="H670" s="49" t="s">
        <v>884</v>
      </c>
      <c r="I670" s="49" t="s">
        <v>236</v>
      </c>
      <c r="J670" s="49">
        <v>135600</v>
      </c>
      <c r="K670" s="49" t="s">
        <v>115</v>
      </c>
      <c r="L670" s="49">
        <v>21741301</v>
      </c>
      <c r="M670" s="49" t="s">
        <v>977</v>
      </c>
      <c r="N670" s="51">
        <v>38200</v>
      </c>
      <c r="O670" s="51">
        <v>38353</v>
      </c>
      <c r="P670" s="49" t="s">
        <v>909</v>
      </c>
    </row>
    <row r="671" spans="1:16">
      <c r="A671" s="46">
        <v>1</v>
      </c>
      <c r="B671" s="46">
        <v>75.02</v>
      </c>
      <c r="C671" s="46">
        <v>21.3767119368</v>
      </c>
      <c r="D671" s="46">
        <f t="shared" si="10"/>
        <v>53.643288063199996</v>
      </c>
      <c r="E671" s="51">
        <v>45261</v>
      </c>
      <c r="F671" s="49" t="s">
        <v>80</v>
      </c>
      <c r="G671" s="49" t="s">
        <v>81</v>
      </c>
      <c r="H671" s="49" t="s">
        <v>884</v>
      </c>
      <c r="I671" s="49" t="s">
        <v>236</v>
      </c>
      <c r="J671" s="49">
        <v>135600</v>
      </c>
      <c r="K671" s="49" t="s">
        <v>237</v>
      </c>
      <c r="L671" s="49">
        <v>21741322</v>
      </c>
      <c r="M671" s="49" t="s">
        <v>1133</v>
      </c>
      <c r="N671" s="51">
        <v>38200</v>
      </c>
      <c r="O671" s="51">
        <v>38353</v>
      </c>
      <c r="P671" s="49" t="s">
        <v>909</v>
      </c>
    </row>
    <row r="672" spans="1:16">
      <c r="A672" s="46">
        <v>0</v>
      </c>
      <c r="B672" s="46">
        <v>0</v>
      </c>
      <c r="C672" s="46">
        <v>0</v>
      </c>
      <c r="D672" s="46">
        <f t="shared" si="10"/>
        <v>0</v>
      </c>
      <c r="E672" s="51">
        <v>45261</v>
      </c>
      <c r="F672" s="49" t="s">
        <v>80</v>
      </c>
      <c r="G672" s="49" t="s">
        <v>81</v>
      </c>
      <c r="H672" s="49" t="s">
        <v>884</v>
      </c>
      <c r="I672" s="49" t="s">
        <v>238</v>
      </c>
      <c r="J672" s="49">
        <v>135001</v>
      </c>
      <c r="K672" s="49" t="s">
        <v>161</v>
      </c>
      <c r="L672" s="49">
        <v>35341457</v>
      </c>
      <c r="M672" s="49" t="s">
        <v>827</v>
      </c>
      <c r="N672" s="51">
        <v>44652</v>
      </c>
      <c r="O672" s="51">
        <v>44652</v>
      </c>
      <c r="P672" s="49" t="s">
        <v>1134</v>
      </c>
    </row>
    <row r="673" spans="1:16">
      <c r="A673" s="46">
        <v>1</v>
      </c>
      <c r="B673" s="46">
        <v>303.04000000000002</v>
      </c>
      <c r="C673" s="46">
        <v>-10.215805683200001</v>
      </c>
      <c r="D673" s="46">
        <f t="shared" si="10"/>
        <v>313.25580568320004</v>
      </c>
      <c r="E673" s="51">
        <v>45261</v>
      </c>
      <c r="F673" s="49" t="s">
        <v>80</v>
      </c>
      <c r="G673" s="49" t="s">
        <v>81</v>
      </c>
      <c r="H673" s="49" t="s">
        <v>884</v>
      </c>
      <c r="I673" s="49" t="s">
        <v>238</v>
      </c>
      <c r="J673" s="49">
        <v>135002</v>
      </c>
      <c r="K673" s="49" t="s">
        <v>130</v>
      </c>
      <c r="L673" s="49">
        <v>21741637</v>
      </c>
      <c r="M673" s="49" t="s">
        <v>1135</v>
      </c>
      <c r="N673" s="51">
        <v>19906</v>
      </c>
      <c r="O673" s="51">
        <v>19906</v>
      </c>
      <c r="P673" s="49" t="s">
        <v>909</v>
      </c>
    </row>
    <row r="674" spans="1:16">
      <c r="A674" s="46">
        <v>2</v>
      </c>
      <c r="B674" s="46">
        <v>1126.8800000000001</v>
      </c>
      <c r="C674" s="46">
        <v>-37.988341830400003</v>
      </c>
      <c r="D674" s="46">
        <f t="shared" si="10"/>
        <v>1164.8683418304001</v>
      </c>
      <c r="E674" s="51">
        <v>45261</v>
      </c>
      <c r="F674" s="49" t="s">
        <v>80</v>
      </c>
      <c r="G674" s="49" t="s">
        <v>81</v>
      </c>
      <c r="H674" s="49" t="s">
        <v>884</v>
      </c>
      <c r="I674" s="49" t="s">
        <v>238</v>
      </c>
      <c r="J674" s="49">
        <v>135002</v>
      </c>
      <c r="K674" s="49" t="s">
        <v>130</v>
      </c>
      <c r="L674" s="49">
        <v>21741609</v>
      </c>
      <c r="M674" s="49" t="s">
        <v>1136</v>
      </c>
      <c r="N674" s="51">
        <v>19906</v>
      </c>
      <c r="O674" s="51">
        <v>19906</v>
      </c>
      <c r="P674" s="49" t="s">
        <v>909</v>
      </c>
    </row>
    <row r="675" spans="1:16">
      <c r="A675" s="46">
        <v>2</v>
      </c>
      <c r="B675" s="46">
        <v>184.27</v>
      </c>
      <c r="C675" s="46">
        <v>-6.2119407115999996</v>
      </c>
      <c r="D675" s="46">
        <f t="shared" si="10"/>
        <v>190.4819407116</v>
      </c>
      <c r="E675" s="51">
        <v>45261</v>
      </c>
      <c r="F675" s="49" t="s">
        <v>80</v>
      </c>
      <c r="G675" s="49" t="s">
        <v>81</v>
      </c>
      <c r="H675" s="49" t="s">
        <v>884</v>
      </c>
      <c r="I675" s="49" t="s">
        <v>238</v>
      </c>
      <c r="J675" s="49">
        <v>135002</v>
      </c>
      <c r="K675" s="49" t="s">
        <v>130</v>
      </c>
      <c r="L675" s="49">
        <v>21741644</v>
      </c>
      <c r="M675" s="49" t="s">
        <v>1137</v>
      </c>
      <c r="N675" s="51">
        <v>19906</v>
      </c>
      <c r="O675" s="51">
        <v>19906</v>
      </c>
      <c r="P675" s="49" t="s">
        <v>909</v>
      </c>
    </row>
    <row r="676" spans="1:16">
      <c r="A676" s="46">
        <v>1</v>
      </c>
      <c r="B676" s="46">
        <v>122.85000000000001</v>
      </c>
      <c r="C676" s="46">
        <v>-4.1414061779999995</v>
      </c>
      <c r="D676" s="46">
        <f t="shared" si="10"/>
        <v>126.99140617800001</v>
      </c>
      <c r="E676" s="51">
        <v>45261</v>
      </c>
      <c r="F676" s="49" t="s">
        <v>80</v>
      </c>
      <c r="G676" s="49" t="s">
        <v>81</v>
      </c>
      <c r="H676" s="49" t="s">
        <v>884</v>
      </c>
      <c r="I676" s="49" t="s">
        <v>238</v>
      </c>
      <c r="J676" s="49">
        <v>135002</v>
      </c>
      <c r="K676" s="49" t="s">
        <v>130</v>
      </c>
      <c r="L676" s="49">
        <v>21741665</v>
      </c>
      <c r="M676" s="49" t="s">
        <v>959</v>
      </c>
      <c r="N676" s="51">
        <v>19906</v>
      </c>
      <c r="O676" s="51">
        <v>19906</v>
      </c>
      <c r="P676" s="49" t="s">
        <v>909</v>
      </c>
    </row>
    <row r="677" spans="1:16">
      <c r="A677" s="46">
        <v>1</v>
      </c>
      <c r="B677" s="46">
        <v>142.51</v>
      </c>
      <c r="C677" s="46">
        <v>-4.8041660107999995</v>
      </c>
      <c r="D677" s="46">
        <f t="shared" si="10"/>
        <v>147.31416601079999</v>
      </c>
      <c r="E677" s="51">
        <v>45261</v>
      </c>
      <c r="F677" s="49" t="s">
        <v>80</v>
      </c>
      <c r="G677" s="49" t="s">
        <v>81</v>
      </c>
      <c r="H677" s="49" t="s">
        <v>884</v>
      </c>
      <c r="I677" s="49" t="s">
        <v>238</v>
      </c>
      <c r="J677" s="49">
        <v>135002</v>
      </c>
      <c r="K677" s="49" t="s">
        <v>130</v>
      </c>
      <c r="L677" s="49">
        <v>21741602</v>
      </c>
      <c r="M677" s="49" t="s">
        <v>1138</v>
      </c>
      <c r="N677" s="51">
        <v>19906</v>
      </c>
      <c r="O677" s="51">
        <v>19906</v>
      </c>
      <c r="P677" s="49" t="s">
        <v>909</v>
      </c>
    </row>
    <row r="678" spans="1:16">
      <c r="A678" s="46">
        <v>2</v>
      </c>
      <c r="B678" s="46">
        <v>874.80000000000007</v>
      </c>
      <c r="C678" s="46">
        <v>-29.490452784000002</v>
      </c>
      <c r="D678" s="46">
        <f t="shared" si="10"/>
        <v>904.29045278400008</v>
      </c>
      <c r="E678" s="51">
        <v>45261</v>
      </c>
      <c r="F678" s="49" t="s">
        <v>80</v>
      </c>
      <c r="G678" s="49" t="s">
        <v>81</v>
      </c>
      <c r="H678" s="49" t="s">
        <v>884</v>
      </c>
      <c r="I678" s="49" t="s">
        <v>238</v>
      </c>
      <c r="J678" s="49">
        <v>135002</v>
      </c>
      <c r="K678" s="49" t="s">
        <v>130</v>
      </c>
      <c r="L678" s="49">
        <v>21741623</v>
      </c>
      <c r="M678" s="49" t="s">
        <v>1139</v>
      </c>
      <c r="N678" s="51">
        <v>19906</v>
      </c>
      <c r="O678" s="51">
        <v>19906</v>
      </c>
      <c r="P678" s="49" t="s">
        <v>909</v>
      </c>
    </row>
    <row r="679" spans="1:16">
      <c r="A679" s="46">
        <v>38</v>
      </c>
      <c r="B679" s="46">
        <v>10497.18</v>
      </c>
      <c r="C679" s="46">
        <v>3269.8032333582</v>
      </c>
      <c r="D679" s="46">
        <f t="shared" si="10"/>
        <v>7227.3767666418007</v>
      </c>
      <c r="E679" s="51">
        <v>45261</v>
      </c>
      <c r="F679" s="49" t="s">
        <v>80</v>
      </c>
      <c r="G679" s="49" t="s">
        <v>81</v>
      </c>
      <c r="H679" s="49" t="s">
        <v>884</v>
      </c>
      <c r="I679" s="49" t="s">
        <v>238</v>
      </c>
      <c r="J679" s="49">
        <v>135500</v>
      </c>
      <c r="K679" s="49" t="s">
        <v>106</v>
      </c>
      <c r="L679" s="49">
        <v>21742021</v>
      </c>
      <c r="M679" s="49" t="s">
        <v>908</v>
      </c>
      <c r="N679" s="51">
        <v>35612</v>
      </c>
      <c r="O679" s="51">
        <v>35612</v>
      </c>
      <c r="P679" s="49" t="s">
        <v>909</v>
      </c>
    </row>
    <row r="680" spans="1:16">
      <c r="A680" s="46">
        <v>6</v>
      </c>
      <c r="B680" s="46">
        <v>225.12</v>
      </c>
      <c r="C680" s="46">
        <v>183.90863006879999</v>
      </c>
      <c r="D680" s="46">
        <f t="shared" si="10"/>
        <v>41.211369931200011</v>
      </c>
      <c r="E680" s="51">
        <v>45261</v>
      </c>
      <c r="F680" s="49" t="s">
        <v>80</v>
      </c>
      <c r="G680" s="49" t="s">
        <v>81</v>
      </c>
      <c r="H680" s="49" t="s">
        <v>884</v>
      </c>
      <c r="I680" s="49" t="s">
        <v>238</v>
      </c>
      <c r="J680" s="49">
        <v>135500</v>
      </c>
      <c r="K680" s="49" t="s">
        <v>106</v>
      </c>
      <c r="L680" s="49">
        <v>21741658</v>
      </c>
      <c r="M680" s="49" t="s">
        <v>908</v>
      </c>
      <c r="N680" s="51">
        <v>19906</v>
      </c>
      <c r="O680" s="51">
        <v>19906</v>
      </c>
      <c r="P680" s="49" t="s">
        <v>909</v>
      </c>
    </row>
    <row r="681" spans="1:16">
      <c r="A681" s="46">
        <v>1</v>
      </c>
      <c r="B681" s="46">
        <v>314.27</v>
      </c>
      <c r="C681" s="46">
        <v>101.5876329358</v>
      </c>
      <c r="D681" s="46">
        <f t="shared" si="10"/>
        <v>212.68236706419998</v>
      </c>
      <c r="E681" s="51">
        <v>45261</v>
      </c>
      <c r="F681" s="49" t="s">
        <v>80</v>
      </c>
      <c r="G681" s="49" t="s">
        <v>81</v>
      </c>
      <c r="H681" s="49" t="s">
        <v>884</v>
      </c>
      <c r="I681" s="49" t="s">
        <v>238</v>
      </c>
      <c r="J681" s="49">
        <v>135500</v>
      </c>
      <c r="K681" s="49" t="s">
        <v>106</v>
      </c>
      <c r="L681" s="49">
        <v>21741953</v>
      </c>
      <c r="M681" s="49" t="s">
        <v>908</v>
      </c>
      <c r="N681" s="51">
        <v>35247</v>
      </c>
      <c r="O681" s="51">
        <v>35247</v>
      </c>
      <c r="P681" s="49" t="s">
        <v>909</v>
      </c>
    </row>
    <row r="682" spans="1:16">
      <c r="A682" s="46">
        <v>2</v>
      </c>
      <c r="B682" s="46">
        <v>6231.58</v>
      </c>
      <c r="C682" s="46">
        <v>1355.1055526924001</v>
      </c>
      <c r="D682" s="46">
        <f t="shared" si="10"/>
        <v>4876.4744473075998</v>
      </c>
      <c r="E682" s="51">
        <v>45261</v>
      </c>
      <c r="F682" s="49" t="s">
        <v>80</v>
      </c>
      <c r="G682" s="49" t="s">
        <v>81</v>
      </c>
      <c r="H682" s="49" t="s">
        <v>884</v>
      </c>
      <c r="I682" s="49" t="s">
        <v>238</v>
      </c>
      <c r="J682" s="49">
        <v>135500</v>
      </c>
      <c r="K682" s="49" t="s">
        <v>106</v>
      </c>
      <c r="L682" s="49">
        <v>21743711</v>
      </c>
      <c r="M682" s="49" t="s">
        <v>908</v>
      </c>
      <c r="N682" s="51">
        <v>38701</v>
      </c>
      <c r="O682" s="51">
        <v>38353</v>
      </c>
      <c r="P682" s="49" t="s">
        <v>909</v>
      </c>
    </row>
    <row r="683" spans="1:16">
      <c r="A683" s="46">
        <v>5</v>
      </c>
      <c r="B683" s="46">
        <v>116.87</v>
      </c>
      <c r="C683" s="46">
        <v>95.475309151299996</v>
      </c>
      <c r="D683" s="46">
        <f t="shared" si="10"/>
        <v>21.394690848700009</v>
      </c>
      <c r="E683" s="51">
        <v>45261</v>
      </c>
      <c r="F683" s="49" t="s">
        <v>80</v>
      </c>
      <c r="G683" s="49" t="s">
        <v>81</v>
      </c>
      <c r="H683" s="49" t="s">
        <v>884</v>
      </c>
      <c r="I683" s="49" t="s">
        <v>238</v>
      </c>
      <c r="J683" s="49">
        <v>135500</v>
      </c>
      <c r="K683" s="49" t="s">
        <v>106</v>
      </c>
      <c r="L683" s="49">
        <v>21741651</v>
      </c>
      <c r="M683" s="49" t="s">
        <v>908</v>
      </c>
      <c r="N683" s="51">
        <v>19906</v>
      </c>
      <c r="O683" s="51">
        <v>19906</v>
      </c>
      <c r="P683" s="49" t="s">
        <v>909</v>
      </c>
    </row>
    <row r="684" spans="1:16">
      <c r="A684" s="46">
        <v>1</v>
      </c>
      <c r="B684" s="46">
        <v>384.45</v>
      </c>
      <c r="C684" s="46">
        <v>133.3106709825</v>
      </c>
      <c r="D684" s="46">
        <f t="shared" si="10"/>
        <v>251.13932901749999</v>
      </c>
      <c r="E684" s="51">
        <v>45261</v>
      </c>
      <c r="F684" s="49" t="s">
        <v>80</v>
      </c>
      <c r="G684" s="49" t="s">
        <v>81</v>
      </c>
      <c r="H684" s="49" t="s">
        <v>884</v>
      </c>
      <c r="I684" s="49" t="s">
        <v>238</v>
      </c>
      <c r="J684" s="49">
        <v>135500</v>
      </c>
      <c r="K684" s="49" t="s">
        <v>106</v>
      </c>
      <c r="L684" s="49">
        <v>21741901</v>
      </c>
      <c r="M684" s="49" t="s">
        <v>908</v>
      </c>
      <c r="N684" s="51">
        <v>34516</v>
      </c>
      <c r="O684" s="51">
        <v>34516</v>
      </c>
      <c r="P684" s="49" t="s">
        <v>909</v>
      </c>
    </row>
    <row r="685" spans="1:16">
      <c r="A685" s="46">
        <v>1</v>
      </c>
      <c r="B685" s="46">
        <v>490.87</v>
      </c>
      <c r="C685" s="46">
        <v>170.2125349595</v>
      </c>
      <c r="D685" s="46">
        <f t="shared" si="10"/>
        <v>320.65746504050003</v>
      </c>
      <c r="E685" s="51">
        <v>45261</v>
      </c>
      <c r="F685" s="49" t="s">
        <v>80</v>
      </c>
      <c r="G685" s="49" t="s">
        <v>81</v>
      </c>
      <c r="H685" s="49" t="s">
        <v>884</v>
      </c>
      <c r="I685" s="49" t="s">
        <v>238</v>
      </c>
      <c r="J685" s="49">
        <v>135500</v>
      </c>
      <c r="K685" s="49" t="s">
        <v>106</v>
      </c>
      <c r="L685" s="49">
        <v>21741922</v>
      </c>
      <c r="M685" s="49" t="s">
        <v>908</v>
      </c>
      <c r="N685" s="51">
        <v>34516</v>
      </c>
      <c r="O685" s="51">
        <v>34516</v>
      </c>
      <c r="P685" s="49" t="s">
        <v>909</v>
      </c>
    </row>
    <row r="686" spans="1:16">
      <c r="A686" s="46">
        <v>74</v>
      </c>
      <c r="B686" s="46">
        <v>15200.380000000001</v>
      </c>
      <c r="C686" s="46">
        <v>5449.5084503054004</v>
      </c>
      <c r="D686" s="46">
        <f t="shared" si="10"/>
        <v>9750.8715496946006</v>
      </c>
      <c r="E686" s="51">
        <v>45261</v>
      </c>
      <c r="F686" s="49" t="s">
        <v>80</v>
      </c>
      <c r="G686" s="49" t="s">
        <v>81</v>
      </c>
      <c r="H686" s="49" t="s">
        <v>884</v>
      </c>
      <c r="I686" s="49" t="s">
        <v>238</v>
      </c>
      <c r="J686" s="49">
        <v>135500</v>
      </c>
      <c r="K686" s="49" t="s">
        <v>106</v>
      </c>
      <c r="L686" s="49">
        <v>21741705</v>
      </c>
      <c r="M686" s="49" t="s">
        <v>908</v>
      </c>
      <c r="N686" s="51">
        <v>34151</v>
      </c>
      <c r="O686" s="51">
        <v>34151</v>
      </c>
      <c r="P686" s="49" t="s">
        <v>909</v>
      </c>
    </row>
    <row r="687" spans="1:16">
      <c r="A687" s="46">
        <v>1</v>
      </c>
      <c r="B687" s="46">
        <v>496.96000000000004</v>
      </c>
      <c r="C687" s="46">
        <v>189.84880828800001</v>
      </c>
      <c r="D687" s="46">
        <f t="shared" si="10"/>
        <v>307.11119171200005</v>
      </c>
      <c r="E687" s="51">
        <v>45261</v>
      </c>
      <c r="F687" s="49" t="s">
        <v>80</v>
      </c>
      <c r="G687" s="49" t="s">
        <v>81</v>
      </c>
      <c r="H687" s="49" t="s">
        <v>884</v>
      </c>
      <c r="I687" s="49" t="s">
        <v>238</v>
      </c>
      <c r="J687" s="49">
        <v>135500</v>
      </c>
      <c r="K687" s="49" t="s">
        <v>106</v>
      </c>
      <c r="L687" s="49">
        <v>21741691</v>
      </c>
      <c r="M687" s="49" t="s">
        <v>908</v>
      </c>
      <c r="N687" s="51">
        <v>33420</v>
      </c>
      <c r="O687" s="51">
        <v>33420</v>
      </c>
      <c r="P687" s="49" t="s">
        <v>909</v>
      </c>
    </row>
    <row r="688" spans="1:16">
      <c r="A688" s="46">
        <v>2</v>
      </c>
      <c r="B688" s="46">
        <v>488.41</v>
      </c>
      <c r="C688" s="46">
        <v>238.2515946824</v>
      </c>
      <c r="D688" s="46">
        <f t="shared" si="10"/>
        <v>250.15840531760003</v>
      </c>
      <c r="E688" s="51">
        <v>45261</v>
      </c>
      <c r="F688" s="49" t="s">
        <v>80</v>
      </c>
      <c r="G688" s="49" t="s">
        <v>81</v>
      </c>
      <c r="H688" s="49" t="s">
        <v>884</v>
      </c>
      <c r="I688" s="49" t="s">
        <v>238</v>
      </c>
      <c r="J688" s="49">
        <v>135500</v>
      </c>
      <c r="K688" s="49" t="s">
        <v>106</v>
      </c>
      <c r="L688" s="49">
        <v>21741684</v>
      </c>
      <c r="M688" s="49" t="s">
        <v>908</v>
      </c>
      <c r="N688" s="51">
        <v>30133</v>
      </c>
      <c r="O688" s="51">
        <v>30133</v>
      </c>
      <c r="P688" s="49" t="s">
        <v>909</v>
      </c>
    </row>
    <row r="689" spans="1:16">
      <c r="A689" s="46">
        <v>2</v>
      </c>
      <c r="B689" s="46">
        <v>3833.1</v>
      </c>
      <c r="C689" s="46">
        <v>968.70536340300009</v>
      </c>
      <c r="D689" s="46">
        <f t="shared" si="10"/>
        <v>2864.3946365969996</v>
      </c>
      <c r="E689" s="51">
        <v>45261</v>
      </c>
      <c r="F689" s="49" t="s">
        <v>80</v>
      </c>
      <c r="G689" s="49" t="s">
        <v>81</v>
      </c>
      <c r="H689" s="49" t="s">
        <v>884</v>
      </c>
      <c r="I689" s="49" t="s">
        <v>238</v>
      </c>
      <c r="J689" s="49">
        <v>135500</v>
      </c>
      <c r="K689" s="49" t="s">
        <v>106</v>
      </c>
      <c r="L689" s="49">
        <v>21742063</v>
      </c>
      <c r="M689" s="49" t="s">
        <v>908</v>
      </c>
      <c r="N689" s="51">
        <v>37408</v>
      </c>
      <c r="O689" s="51">
        <v>37257</v>
      </c>
      <c r="P689" s="49" t="s">
        <v>909</v>
      </c>
    </row>
    <row r="690" spans="1:16">
      <c r="A690" s="46">
        <v>71</v>
      </c>
      <c r="B690" s="46">
        <v>1810.26</v>
      </c>
      <c r="C690" s="46">
        <v>1478.8665452574</v>
      </c>
      <c r="D690" s="46">
        <f t="shared" si="10"/>
        <v>331.39345474259994</v>
      </c>
      <c r="E690" s="51">
        <v>45261</v>
      </c>
      <c r="F690" s="49" t="s">
        <v>80</v>
      </c>
      <c r="G690" s="49" t="s">
        <v>81</v>
      </c>
      <c r="H690" s="49" t="s">
        <v>884</v>
      </c>
      <c r="I690" s="49" t="s">
        <v>238</v>
      </c>
      <c r="J690" s="49">
        <v>135500</v>
      </c>
      <c r="K690" s="49" t="s">
        <v>106</v>
      </c>
      <c r="L690" s="49">
        <v>21741616</v>
      </c>
      <c r="M690" s="49" t="s">
        <v>908</v>
      </c>
      <c r="N690" s="51">
        <v>19906</v>
      </c>
      <c r="O690" s="51">
        <v>19906</v>
      </c>
      <c r="P690" s="49" t="s">
        <v>909</v>
      </c>
    </row>
    <row r="691" spans="1:16">
      <c r="A691" s="46">
        <v>2</v>
      </c>
      <c r="B691" s="46">
        <v>4825.9000000000005</v>
      </c>
      <c r="C691" s="46">
        <v>1106.1548664260001</v>
      </c>
      <c r="D691" s="46">
        <f t="shared" si="10"/>
        <v>3719.7451335740006</v>
      </c>
      <c r="E691" s="51">
        <v>45261</v>
      </c>
      <c r="F691" s="49" t="s">
        <v>80</v>
      </c>
      <c r="G691" s="49" t="s">
        <v>81</v>
      </c>
      <c r="H691" s="49" t="s">
        <v>884</v>
      </c>
      <c r="I691" s="49" t="s">
        <v>238</v>
      </c>
      <c r="J691" s="49">
        <v>135500</v>
      </c>
      <c r="K691" s="49" t="s">
        <v>106</v>
      </c>
      <c r="L691" s="49">
        <v>21742075</v>
      </c>
      <c r="M691" s="49" t="s">
        <v>908</v>
      </c>
      <c r="N691" s="51">
        <v>38261</v>
      </c>
      <c r="O691" s="51">
        <v>37987</v>
      </c>
      <c r="P691" s="49" t="s">
        <v>909</v>
      </c>
    </row>
    <row r="692" spans="1:16">
      <c r="A692" s="46">
        <v>13</v>
      </c>
      <c r="B692" s="46">
        <v>70039.680000000008</v>
      </c>
      <c r="C692" s="46">
        <v>7821.1538652096006</v>
      </c>
      <c r="D692" s="46">
        <f t="shared" si="10"/>
        <v>62218.526134790409</v>
      </c>
      <c r="E692" s="51">
        <v>45261</v>
      </c>
      <c r="F692" s="49" t="s">
        <v>80</v>
      </c>
      <c r="G692" s="49" t="s">
        <v>81</v>
      </c>
      <c r="H692" s="49" t="s">
        <v>884</v>
      </c>
      <c r="I692" s="49" t="s">
        <v>238</v>
      </c>
      <c r="J692" s="49">
        <v>135500</v>
      </c>
      <c r="K692" s="49" t="s">
        <v>193</v>
      </c>
      <c r="L692" s="49">
        <v>21743771</v>
      </c>
      <c r="M692" s="49" t="s">
        <v>923</v>
      </c>
      <c r="N692" s="51">
        <v>41821</v>
      </c>
      <c r="O692" s="51">
        <v>41640</v>
      </c>
      <c r="P692" s="49" t="s">
        <v>909</v>
      </c>
    </row>
    <row r="693" spans="1:16">
      <c r="A693" s="46">
        <v>39</v>
      </c>
      <c r="B693" s="46">
        <v>289513.05</v>
      </c>
      <c r="C693" s="46">
        <v>25523.044903816502</v>
      </c>
      <c r="D693" s="46">
        <f t="shared" si="10"/>
        <v>263990.00509618351</v>
      </c>
      <c r="E693" s="51">
        <v>45261</v>
      </c>
      <c r="F693" s="49" t="s">
        <v>80</v>
      </c>
      <c r="G693" s="49" t="s">
        <v>81</v>
      </c>
      <c r="H693" s="49" t="s">
        <v>884</v>
      </c>
      <c r="I693" s="49" t="s">
        <v>238</v>
      </c>
      <c r="J693" s="49">
        <v>135500</v>
      </c>
      <c r="K693" s="49" t="s">
        <v>193</v>
      </c>
      <c r="L693" s="49">
        <v>21743792</v>
      </c>
      <c r="M693" s="49" t="s">
        <v>923</v>
      </c>
      <c r="N693" s="51">
        <v>42484</v>
      </c>
      <c r="O693" s="51">
        <v>42370</v>
      </c>
      <c r="P693" s="49" t="s">
        <v>909</v>
      </c>
    </row>
    <row r="694" spans="1:16">
      <c r="A694" s="46">
        <v>0</v>
      </c>
      <c r="B694" s="46">
        <v>0</v>
      </c>
      <c r="C694" s="46">
        <v>0</v>
      </c>
      <c r="D694" s="46">
        <f t="shared" si="10"/>
        <v>0</v>
      </c>
      <c r="E694" s="51">
        <v>45261</v>
      </c>
      <c r="F694" s="49" t="s">
        <v>80</v>
      </c>
      <c r="G694" s="49" t="s">
        <v>81</v>
      </c>
      <c r="H694" s="49" t="s">
        <v>884</v>
      </c>
      <c r="I694" s="49" t="s">
        <v>238</v>
      </c>
      <c r="J694" s="49">
        <v>135500</v>
      </c>
      <c r="K694" s="49" t="s">
        <v>107</v>
      </c>
      <c r="L694" s="49">
        <v>35602212</v>
      </c>
      <c r="M694" s="49" t="s">
        <v>1140</v>
      </c>
      <c r="N694" s="51">
        <v>44732</v>
      </c>
      <c r="O694" s="51">
        <v>44713</v>
      </c>
      <c r="P694" s="49" t="s">
        <v>1141</v>
      </c>
    </row>
    <row r="695" spans="1:16">
      <c r="A695" s="46">
        <v>7</v>
      </c>
      <c r="B695" s="46">
        <v>415.54</v>
      </c>
      <c r="C695" s="46">
        <v>70.824566958200009</v>
      </c>
      <c r="D695" s="46">
        <f t="shared" si="10"/>
        <v>344.7154330418</v>
      </c>
      <c r="E695" s="51">
        <v>45261</v>
      </c>
      <c r="F695" s="49" t="s">
        <v>80</v>
      </c>
      <c r="G695" s="49" t="s">
        <v>81</v>
      </c>
      <c r="H695" s="49" t="s">
        <v>884</v>
      </c>
      <c r="I695" s="49" t="s">
        <v>238</v>
      </c>
      <c r="J695" s="49">
        <v>135500</v>
      </c>
      <c r="K695" s="49" t="s">
        <v>108</v>
      </c>
      <c r="L695" s="49">
        <v>21743764</v>
      </c>
      <c r="M695" s="49" t="s">
        <v>896</v>
      </c>
      <c r="N695" s="51">
        <v>40148</v>
      </c>
      <c r="O695" s="51">
        <v>39814</v>
      </c>
      <c r="P695" s="49" t="s">
        <v>909</v>
      </c>
    </row>
    <row r="696" spans="1:16">
      <c r="A696" s="46">
        <v>47</v>
      </c>
      <c r="B696" s="46">
        <v>90895.58</v>
      </c>
      <c r="C696" s="46">
        <v>28313.381439774203</v>
      </c>
      <c r="D696" s="46">
        <f t="shared" si="10"/>
        <v>62582.198560225799</v>
      </c>
      <c r="E696" s="51">
        <v>45261</v>
      </c>
      <c r="F696" s="49" t="s">
        <v>80</v>
      </c>
      <c r="G696" s="49" t="s">
        <v>81</v>
      </c>
      <c r="H696" s="49" t="s">
        <v>884</v>
      </c>
      <c r="I696" s="49" t="s">
        <v>238</v>
      </c>
      <c r="J696" s="49">
        <v>135500</v>
      </c>
      <c r="K696" s="49" t="s">
        <v>108</v>
      </c>
      <c r="L696" s="49">
        <v>21741988</v>
      </c>
      <c r="M696" s="49" t="s">
        <v>930</v>
      </c>
      <c r="N696" s="51">
        <v>35612</v>
      </c>
      <c r="O696" s="51">
        <v>35612</v>
      </c>
      <c r="P696" s="49" t="s">
        <v>909</v>
      </c>
    </row>
    <row r="697" spans="1:16">
      <c r="A697" s="46">
        <v>1</v>
      </c>
      <c r="B697" s="46">
        <v>17676.91</v>
      </c>
      <c r="C697" s="46">
        <v>935.02227567919999</v>
      </c>
      <c r="D697" s="46">
        <f t="shared" si="10"/>
        <v>16741.887724320801</v>
      </c>
      <c r="E697" s="51">
        <v>45261</v>
      </c>
      <c r="F697" s="49" t="s">
        <v>80</v>
      </c>
      <c r="G697" s="49" t="s">
        <v>81</v>
      </c>
      <c r="H697" s="49" t="s">
        <v>884</v>
      </c>
      <c r="I697" s="49" t="s">
        <v>238</v>
      </c>
      <c r="J697" s="49">
        <v>135500</v>
      </c>
      <c r="K697" s="49" t="s">
        <v>156</v>
      </c>
      <c r="L697" s="49">
        <v>29785405</v>
      </c>
      <c r="M697" s="49" t="s">
        <v>899</v>
      </c>
      <c r="N697" s="51">
        <v>43608</v>
      </c>
      <c r="O697" s="51">
        <v>43466</v>
      </c>
      <c r="P697" s="49" t="s">
        <v>997</v>
      </c>
    </row>
    <row r="698" spans="1:16">
      <c r="A698" s="46">
        <v>3</v>
      </c>
      <c r="B698" s="46">
        <v>112478.32</v>
      </c>
      <c r="C698" s="46">
        <v>5949.5542337983998</v>
      </c>
      <c r="D698" s="46">
        <f t="shared" si="10"/>
        <v>106528.76576620161</v>
      </c>
      <c r="E698" s="51">
        <v>45261</v>
      </c>
      <c r="F698" s="49" t="s">
        <v>80</v>
      </c>
      <c r="G698" s="49" t="s">
        <v>81</v>
      </c>
      <c r="H698" s="49" t="s">
        <v>884</v>
      </c>
      <c r="I698" s="49" t="s">
        <v>238</v>
      </c>
      <c r="J698" s="49">
        <v>135500</v>
      </c>
      <c r="K698" s="49" t="s">
        <v>158</v>
      </c>
      <c r="L698" s="49">
        <v>29785424</v>
      </c>
      <c r="M698" s="49" t="s">
        <v>933</v>
      </c>
      <c r="N698" s="51">
        <v>43608</v>
      </c>
      <c r="O698" s="51">
        <v>43466</v>
      </c>
      <c r="P698" s="49" t="s">
        <v>997</v>
      </c>
    </row>
    <row r="699" spans="1:16">
      <c r="A699" s="46">
        <v>82</v>
      </c>
      <c r="B699" s="46">
        <v>510196.78</v>
      </c>
      <c r="C699" s="46">
        <v>44978.198135533399</v>
      </c>
      <c r="D699" s="46">
        <f t="shared" si="10"/>
        <v>465218.58186446666</v>
      </c>
      <c r="E699" s="51">
        <v>45261</v>
      </c>
      <c r="F699" s="49" t="s">
        <v>80</v>
      </c>
      <c r="G699" s="49" t="s">
        <v>81</v>
      </c>
      <c r="H699" s="49" t="s">
        <v>884</v>
      </c>
      <c r="I699" s="49" t="s">
        <v>238</v>
      </c>
      <c r="J699" s="49">
        <v>135500</v>
      </c>
      <c r="K699" s="49" t="s">
        <v>197</v>
      </c>
      <c r="L699" s="49">
        <v>21743785</v>
      </c>
      <c r="M699" s="49" t="s">
        <v>934</v>
      </c>
      <c r="N699" s="51">
        <v>42484</v>
      </c>
      <c r="O699" s="51">
        <v>42370</v>
      </c>
      <c r="P699" s="49" t="s">
        <v>909</v>
      </c>
    </row>
    <row r="700" spans="1:16">
      <c r="A700" s="46">
        <v>74</v>
      </c>
      <c r="B700" s="46">
        <v>137874.45000000001</v>
      </c>
      <c r="C700" s="46">
        <v>49429.552442518499</v>
      </c>
      <c r="D700" s="46">
        <f t="shared" si="10"/>
        <v>88444.897557481512</v>
      </c>
      <c r="E700" s="51">
        <v>45261</v>
      </c>
      <c r="F700" s="49" t="s">
        <v>80</v>
      </c>
      <c r="G700" s="49" t="s">
        <v>81</v>
      </c>
      <c r="H700" s="49" t="s">
        <v>884</v>
      </c>
      <c r="I700" s="49" t="s">
        <v>238</v>
      </c>
      <c r="J700" s="49">
        <v>135500</v>
      </c>
      <c r="K700" s="49" t="s">
        <v>109</v>
      </c>
      <c r="L700" s="49">
        <v>21741887</v>
      </c>
      <c r="M700" s="49" t="s">
        <v>914</v>
      </c>
      <c r="N700" s="51">
        <v>34151</v>
      </c>
      <c r="O700" s="51">
        <v>34151</v>
      </c>
      <c r="P700" s="49" t="s">
        <v>909</v>
      </c>
    </row>
    <row r="701" spans="1:16">
      <c r="A701" s="46">
        <v>1</v>
      </c>
      <c r="B701" s="46">
        <v>2850.61</v>
      </c>
      <c r="C701" s="46">
        <v>921.45837121940008</v>
      </c>
      <c r="D701" s="46">
        <f t="shared" si="10"/>
        <v>1929.1516287806</v>
      </c>
      <c r="E701" s="51">
        <v>45261</v>
      </c>
      <c r="F701" s="49" t="s">
        <v>80</v>
      </c>
      <c r="G701" s="49" t="s">
        <v>81</v>
      </c>
      <c r="H701" s="49" t="s">
        <v>884</v>
      </c>
      <c r="I701" s="49" t="s">
        <v>238</v>
      </c>
      <c r="J701" s="49">
        <v>135500</v>
      </c>
      <c r="K701" s="49" t="s">
        <v>109</v>
      </c>
      <c r="L701" s="49">
        <v>21741967</v>
      </c>
      <c r="M701" s="49" t="s">
        <v>914</v>
      </c>
      <c r="N701" s="51">
        <v>35247</v>
      </c>
      <c r="O701" s="51">
        <v>35247</v>
      </c>
      <c r="P701" s="49" t="s">
        <v>909</v>
      </c>
    </row>
    <row r="702" spans="1:16">
      <c r="A702" s="46">
        <v>71</v>
      </c>
      <c r="B702" s="46">
        <v>16419.88</v>
      </c>
      <c r="C702" s="46">
        <v>13413.9909234812</v>
      </c>
      <c r="D702" s="46">
        <f t="shared" si="10"/>
        <v>3005.8890765188007</v>
      </c>
      <c r="E702" s="51">
        <v>45261</v>
      </c>
      <c r="F702" s="49" t="s">
        <v>80</v>
      </c>
      <c r="G702" s="49" t="s">
        <v>81</v>
      </c>
      <c r="H702" s="49" t="s">
        <v>884</v>
      </c>
      <c r="I702" s="49" t="s">
        <v>238</v>
      </c>
      <c r="J702" s="49">
        <v>135500</v>
      </c>
      <c r="K702" s="49" t="s">
        <v>109</v>
      </c>
      <c r="L702" s="49">
        <v>21741630</v>
      </c>
      <c r="M702" s="49" t="s">
        <v>914</v>
      </c>
      <c r="N702" s="51">
        <v>19906</v>
      </c>
      <c r="O702" s="51">
        <v>19906</v>
      </c>
      <c r="P702" s="49" t="s">
        <v>909</v>
      </c>
    </row>
    <row r="703" spans="1:16">
      <c r="A703" s="46">
        <v>30</v>
      </c>
      <c r="B703" s="46">
        <v>87906.13</v>
      </c>
      <c r="C703" s="46">
        <v>27382.187226093702</v>
      </c>
      <c r="D703" s="46">
        <f t="shared" si="10"/>
        <v>60523.942773906303</v>
      </c>
      <c r="E703" s="51">
        <v>45261</v>
      </c>
      <c r="F703" s="49" t="s">
        <v>80</v>
      </c>
      <c r="G703" s="49" t="s">
        <v>81</v>
      </c>
      <c r="H703" s="49" t="s">
        <v>884</v>
      </c>
      <c r="I703" s="49" t="s">
        <v>238</v>
      </c>
      <c r="J703" s="49">
        <v>135500</v>
      </c>
      <c r="K703" s="49" t="s">
        <v>109</v>
      </c>
      <c r="L703" s="49">
        <v>21741981</v>
      </c>
      <c r="M703" s="49" t="s">
        <v>914</v>
      </c>
      <c r="N703" s="51">
        <v>35612</v>
      </c>
      <c r="O703" s="51">
        <v>35612</v>
      </c>
      <c r="P703" s="49" t="s">
        <v>909</v>
      </c>
    </row>
    <row r="704" spans="1:16">
      <c r="A704" s="46">
        <v>1</v>
      </c>
      <c r="B704" s="46">
        <v>4507.63</v>
      </c>
      <c r="C704" s="46">
        <v>1722.006164889</v>
      </c>
      <c r="D704" s="46">
        <f t="shared" si="10"/>
        <v>2785.6238351110001</v>
      </c>
      <c r="E704" s="51">
        <v>45261</v>
      </c>
      <c r="F704" s="49" t="s">
        <v>80</v>
      </c>
      <c r="G704" s="49" t="s">
        <v>81</v>
      </c>
      <c r="H704" s="49" t="s">
        <v>884</v>
      </c>
      <c r="I704" s="49" t="s">
        <v>238</v>
      </c>
      <c r="J704" s="49">
        <v>135500</v>
      </c>
      <c r="K704" s="49" t="s">
        <v>109</v>
      </c>
      <c r="L704" s="49">
        <v>21741698</v>
      </c>
      <c r="M704" s="49" t="s">
        <v>914</v>
      </c>
      <c r="N704" s="51">
        <v>33420</v>
      </c>
      <c r="O704" s="51">
        <v>33420</v>
      </c>
      <c r="P704" s="49" t="s">
        <v>909</v>
      </c>
    </row>
    <row r="705" spans="1:16">
      <c r="A705" s="46">
        <v>5</v>
      </c>
      <c r="B705" s="46">
        <v>1060.08</v>
      </c>
      <c r="C705" s="46">
        <v>866.01750427920001</v>
      </c>
      <c r="D705" s="46">
        <f t="shared" si="10"/>
        <v>194.06249572079992</v>
      </c>
      <c r="E705" s="51">
        <v>45261</v>
      </c>
      <c r="F705" s="49" t="s">
        <v>80</v>
      </c>
      <c r="G705" s="49" t="s">
        <v>81</v>
      </c>
      <c r="H705" s="49" t="s">
        <v>884</v>
      </c>
      <c r="I705" s="49" t="s">
        <v>238</v>
      </c>
      <c r="J705" s="49">
        <v>135500</v>
      </c>
      <c r="K705" s="49" t="s">
        <v>109</v>
      </c>
      <c r="L705" s="49">
        <v>21741670</v>
      </c>
      <c r="M705" s="49" t="s">
        <v>914</v>
      </c>
      <c r="N705" s="51">
        <v>19906</v>
      </c>
      <c r="O705" s="51">
        <v>19906</v>
      </c>
      <c r="P705" s="49" t="s">
        <v>909</v>
      </c>
    </row>
    <row r="706" spans="1:16">
      <c r="A706" s="46">
        <v>2</v>
      </c>
      <c r="B706" s="46">
        <v>6018.71</v>
      </c>
      <c r="C706" s="46">
        <v>1379.5613991394</v>
      </c>
      <c r="D706" s="46">
        <f t="shared" si="10"/>
        <v>4639.1486008605998</v>
      </c>
      <c r="E706" s="51">
        <v>45261</v>
      </c>
      <c r="F706" s="49" t="s">
        <v>80</v>
      </c>
      <c r="G706" s="49" t="s">
        <v>81</v>
      </c>
      <c r="H706" s="49" t="s">
        <v>884</v>
      </c>
      <c r="I706" s="49" t="s">
        <v>238</v>
      </c>
      <c r="J706" s="49">
        <v>135500</v>
      </c>
      <c r="K706" s="49" t="s">
        <v>109</v>
      </c>
      <c r="L706" s="49">
        <v>21743704</v>
      </c>
      <c r="M706" s="49" t="s">
        <v>914</v>
      </c>
      <c r="N706" s="51">
        <v>38261</v>
      </c>
      <c r="O706" s="51">
        <v>37987</v>
      </c>
      <c r="P706" s="49" t="s">
        <v>909</v>
      </c>
    </row>
    <row r="707" spans="1:16">
      <c r="A707" s="46">
        <v>2</v>
      </c>
      <c r="B707" s="46">
        <v>4430.1500000000005</v>
      </c>
      <c r="C707" s="46">
        <v>2161.0743067960002</v>
      </c>
      <c r="D707" s="46">
        <f t="shared" ref="D707:D770" si="11">+B707-C707</f>
        <v>2269.0756932040003</v>
      </c>
      <c r="E707" s="51">
        <v>45261</v>
      </c>
      <c r="F707" s="49" t="s">
        <v>80</v>
      </c>
      <c r="G707" s="49" t="s">
        <v>81</v>
      </c>
      <c r="H707" s="49" t="s">
        <v>884</v>
      </c>
      <c r="I707" s="49" t="s">
        <v>238</v>
      </c>
      <c r="J707" s="49">
        <v>135500</v>
      </c>
      <c r="K707" s="49" t="s">
        <v>109</v>
      </c>
      <c r="L707" s="49">
        <v>21741677</v>
      </c>
      <c r="M707" s="49" t="s">
        <v>914</v>
      </c>
      <c r="N707" s="51">
        <v>30133</v>
      </c>
      <c r="O707" s="51">
        <v>30133</v>
      </c>
      <c r="P707" s="49" t="s">
        <v>909</v>
      </c>
    </row>
    <row r="708" spans="1:16">
      <c r="A708" s="46">
        <v>1</v>
      </c>
      <c r="B708" s="46">
        <v>2295.14</v>
      </c>
      <c r="C708" s="46">
        <v>580.03037430819995</v>
      </c>
      <c r="D708" s="46">
        <f t="shared" si="11"/>
        <v>1715.1096256917999</v>
      </c>
      <c r="E708" s="51">
        <v>45261</v>
      </c>
      <c r="F708" s="49" t="s">
        <v>80</v>
      </c>
      <c r="G708" s="49" t="s">
        <v>81</v>
      </c>
      <c r="H708" s="49" t="s">
        <v>884</v>
      </c>
      <c r="I708" s="49" t="s">
        <v>238</v>
      </c>
      <c r="J708" s="49">
        <v>135500</v>
      </c>
      <c r="K708" s="49" t="s">
        <v>109</v>
      </c>
      <c r="L708" s="49">
        <v>21742056</v>
      </c>
      <c r="M708" s="49" t="s">
        <v>914</v>
      </c>
      <c r="N708" s="51">
        <v>37408</v>
      </c>
      <c r="O708" s="51">
        <v>37257</v>
      </c>
      <c r="P708" s="49" t="s">
        <v>909</v>
      </c>
    </row>
    <row r="709" spans="1:16">
      <c r="A709" s="46">
        <v>1</v>
      </c>
      <c r="B709" s="46">
        <v>4452.37</v>
      </c>
      <c r="C709" s="46">
        <v>1543.8897962345002</v>
      </c>
      <c r="D709" s="46">
        <f t="shared" si="11"/>
        <v>2908.4802037654999</v>
      </c>
      <c r="E709" s="51">
        <v>45261</v>
      </c>
      <c r="F709" s="49" t="s">
        <v>80</v>
      </c>
      <c r="G709" s="49" t="s">
        <v>81</v>
      </c>
      <c r="H709" s="49" t="s">
        <v>884</v>
      </c>
      <c r="I709" s="49" t="s">
        <v>238</v>
      </c>
      <c r="J709" s="49">
        <v>135500</v>
      </c>
      <c r="K709" s="49" t="s">
        <v>109</v>
      </c>
      <c r="L709" s="49">
        <v>21741908</v>
      </c>
      <c r="M709" s="49" t="s">
        <v>914</v>
      </c>
      <c r="N709" s="51">
        <v>34516</v>
      </c>
      <c r="O709" s="51">
        <v>34516</v>
      </c>
      <c r="P709" s="49" t="s">
        <v>909</v>
      </c>
    </row>
    <row r="710" spans="1:16">
      <c r="A710" s="46">
        <v>1</v>
      </c>
      <c r="B710" s="46">
        <v>3487.09</v>
      </c>
      <c r="C710" s="46">
        <v>1209.1723440665</v>
      </c>
      <c r="D710" s="46">
        <f t="shared" si="11"/>
        <v>2277.9176559335001</v>
      </c>
      <c r="E710" s="51">
        <v>45261</v>
      </c>
      <c r="F710" s="49" t="s">
        <v>80</v>
      </c>
      <c r="G710" s="49" t="s">
        <v>81</v>
      </c>
      <c r="H710" s="49" t="s">
        <v>884</v>
      </c>
      <c r="I710" s="49" t="s">
        <v>238</v>
      </c>
      <c r="J710" s="49">
        <v>135500</v>
      </c>
      <c r="K710" s="49" t="s">
        <v>109</v>
      </c>
      <c r="L710" s="49">
        <v>21741894</v>
      </c>
      <c r="M710" s="49" t="s">
        <v>914</v>
      </c>
      <c r="N710" s="51">
        <v>34516</v>
      </c>
      <c r="O710" s="51">
        <v>34516</v>
      </c>
      <c r="P710" s="49" t="s">
        <v>909</v>
      </c>
    </row>
    <row r="711" spans="1:16">
      <c r="A711" s="46">
        <v>6</v>
      </c>
      <c r="B711" s="46">
        <v>14462.23</v>
      </c>
      <c r="C711" s="46">
        <v>3144.9244296494003</v>
      </c>
      <c r="D711" s="46">
        <f t="shared" si="11"/>
        <v>11317.3055703506</v>
      </c>
      <c r="E711" s="51">
        <v>45261</v>
      </c>
      <c r="F711" s="49" t="s">
        <v>80</v>
      </c>
      <c r="G711" s="49" t="s">
        <v>81</v>
      </c>
      <c r="H711" s="49" t="s">
        <v>884</v>
      </c>
      <c r="I711" s="49" t="s">
        <v>238</v>
      </c>
      <c r="J711" s="49">
        <v>135500</v>
      </c>
      <c r="K711" s="49" t="s">
        <v>109</v>
      </c>
      <c r="L711" s="49">
        <v>21743738</v>
      </c>
      <c r="M711" s="49" t="s">
        <v>914</v>
      </c>
      <c r="N711" s="51">
        <v>38701</v>
      </c>
      <c r="O711" s="51">
        <v>38353</v>
      </c>
      <c r="P711" s="49" t="s">
        <v>909</v>
      </c>
    </row>
    <row r="712" spans="1:16">
      <c r="A712" s="46">
        <v>10</v>
      </c>
      <c r="B712" s="46">
        <v>25056.37</v>
      </c>
      <c r="C712" s="46">
        <v>7804.8961380313003</v>
      </c>
      <c r="D712" s="46">
        <f t="shared" si="11"/>
        <v>17251.473861968698</v>
      </c>
      <c r="E712" s="51">
        <v>45261</v>
      </c>
      <c r="F712" s="49" t="s">
        <v>80</v>
      </c>
      <c r="G712" s="49" t="s">
        <v>81</v>
      </c>
      <c r="H712" s="49" t="s">
        <v>884</v>
      </c>
      <c r="I712" s="49" t="s">
        <v>238</v>
      </c>
      <c r="J712" s="49">
        <v>135500</v>
      </c>
      <c r="K712" s="49" t="s">
        <v>109</v>
      </c>
      <c r="L712" s="49">
        <v>21742028</v>
      </c>
      <c r="M712" s="49" t="s">
        <v>914</v>
      </c>
      <c r="N712" s="51">
        <v>35612</v>
      </c>
      <c r="O712" s="51">
        <v>35612</v>
      </c>
      <c r="P712" s="49" t="s">
        <v>909</v>
      </c>
    </row>
    <row r="713" spans="1:16">
      <c r="A713" s="46">
        <v>1</v>
      </c>
      <c r="B713" s="46">
        <v>12658.09</v>
      </c>
      <c r="C713" s="46">
        <v>3942.9126308341001</v>
      </c>
      <c r="D713" s="46">
        <f t="shared" si="11"/>
        <v>8715.1773691659</v>
      </c>
      <c r="E713" s="51">
        <v>45261</v>
      </c>
      <c r="F713" s="49" t="s">
        <v>80</v>
      </c>
      <c r="G713" s="49" t="s">
        <v>81</v>
      </c>
      <c r="H713" s="49" t="s">
        <v>884</v>
      </c>
      <c r="I713" s="49" t="s">
        <v>238</v>
      </c>
      <c r="J713" s="49">
        <v>135500</v>
      </c>
      <c r="K713" s="49" t="s">
        <v>109</v>
      </c>
      <c r="L713" s="49">
        <v>21742014</v>
      </c>
      <c r="M713" s="49" t="s">
        <v>914</v>
      </c>
      <c r="N713" s="51">
        <v>35612</v>
      </c>
      <c r="O713" s="51">
        <v>35612</v>
      </c>
      <c r="P713" s="49" t="s">
        <v>909</v>
      </c>
    </row>
    <row r="714" spans="1:16">
      <c r="A714" s="46">
        <v>6</v>
      </c>
      <c r="B714" s="46">
        <v>1836.4</v>
      </c>
      <c r="C714" s="46">
        <v>1500.2212520360001</v>
      </c>
      <c r="D714" s="46">
        <f t="shared" si="11"/>
        <v>336.17874796399997</v>
      </c>
      <c r="E714" s="51">
        <v>45261</v>
      </c>
      <c r="F714" s="49" t="s">
        <v>80</v>
      </c>
      <c r="G714" s="49" t="s">
        <v>81</v>
      </c>
      <c r="H714" s="49" t="s">
        <v>884</v>
      </c>
      <c r="I714" s="49" t="s">
        <v>238</v>
      </c>
      <c r="J714" s="49">
        <v>135500</v>
      </c>
      <c r="K714" s="49" t="s">
        <v>109</v>
      </c>
      <c r="L714" s="49">
        <v>21741595</v>
      </c>
      <c r="M714" s="49" t="s">
        <v>914</v>
      </c>
      <c r="N714" s="51">
        <v>19906</v>
      </c>
      <c r="O714" s="51">
        <v>19906</v>
      </c>
      <c r="P714" s="49" t="s">
        <v>909</v>
      </c>
    </row>
    <row r="715" spans="1:16">
      <c r="A715" s="46">
        <v>1</v>
      </c>
      <c r="B715" s="46">
        <v>8196.9</v>
      </c>
      <c r="C715" s="46">
        <v>2553.2809881810003</v>
      </c>
      <c r="D715" s="46">
        <f t="shared" si="11"/>
        <v>5643.6190118189988</v>
      </c>
      <c r="E715" s="51">
        <v>45261</v>
      </c>
      <c r="F715" s="49" t="s">
        <v>80</v>
      </c>
      <c r="G715" s="49" t="s">
        <v>81</v>
      </c>
      <c r="H715" s="49" t="s">
        <v>884</v>
      </c>
      <c r="I715" s="49" t="s">
        <v>238</v>
      </c>
      <c r="J715" s="49">
        <v>135500</v>
      </c>
      <c r="K715" s="49" t="s">
        <v>109</v>
      </c>
      <c r="L715" s="49">
        <v>21742002</v>
      </c>
      <c r="M715" s="49" t="s">
        <v>914</v>
      </c>
      <c r="N715" s="51">
        <v>35612</v>
      </c>
      <c r="O715" s="51">
        <v>35612</v>
      </c>
      <c r="P715" s="49" t="s">
        <v>909</v>
      </c>
    </row>
    <row r="716" spans="1:16">
      <c r="A716" s="46">
        <v>3</v>
      </c>
      <c r="B716" s="46">
        <v>179.71</v>
      </c>
      <c r="C716" s="46">
        <v>38.077578393700001</v>
      </c>
      <c r="D716" s="46">
        <f t="shared" si="11"/>
        <v>141.6324216063</v>
      </c>
      <c r="E716" s="51">
        <v>45261</v>
      </c>
      <c r="F716" s="49" t="s">
        <v>80</v>
      </c>
      <c r="G716" s="49" t="s">
        <v>81</v>
      </c>
      <c r="H716" s="49" t="s">
        <v>884</v>
      </c>
      <c r="I716" s="49" t="s">
        <v>238</v>
      </c>
      <c r="J716" s="49">
        <v>135600</v>
      </c>
      <c r="K716" s="49" t="s">
        <v>124</v>
      </c>
      <c r="L716" s="49">
        <v>21743757</v>
      </c>
      <c r="M716" s="49" t="s">
        <v>1131</v>
      </c>
      <c r="N716" s="51">
        <v>40148</v>
      </c>
      <c r="O716" s="51">
        <v>39814</v>
      </c>
      <c r="P716" s="49" t="s">
        <v>909</v>
      </c>
    </row>
    <row r="717" spans="1:16">
      <c r="A717" s="46">
        <v>9000</v>
      </c>
      <c r="B717" s="46">
        <v>14082.86</v>
      </c>
      <c r="C717" s="46">
        <v>1543.4096334140002</v>
      </c>
      <c r="D717" s="46">
        <f t="shared" si="11"/>
        <v>12539.450366586001</v>
      </c>
      <c r="E717" s="51">
        <v>45261</v>
      </c>
      <c r="F717" s="49" t="s">
        <v>80</v>
      </c>
      <c r="G717" s="49" t="s">
        <v>81</v>
      </c>
      <c r="H717" s="49" t="s">
        <v>884</v>
      </c>
      <c r="I717" s="49" t="s">
        <v>238</v>
      </c>
      <c r="J717" s="49">
        <v>135600</v>
      </c>
      <c r="K717" s="49" t="s">
        <v>212</v>
      </c>
      <c r="L717" s="49">
        <v>21743778</v>
      </c>
      <c r="M717" s="49" t="s">
        <v>1063</v>
      </c>
      <c r="N717" s="51">
        <v>42484</v>
      </c>
      <c r="O717" s="51">
        <v>42370</v>
      </c>
      <c r="P717" s="49" t="s">
        <v>909</v>
      </c>
    </row>
    <row r="718" spans="1:16">
      <c r="A718" s="46">
        <v>2178</v>
      </c>
      <c r="B718" s="46">
        <v>89601.03</v>
      </c>
      <c r="C718" s="46">
        <v>5891.8895536482005</v>
      </c>
      <c r="D718" s="46">
        <f t="shared" si="11"/>
        <v>83709.140446351797</v>
      </c>
      <c r="E718" s="51">
        <v>45261</v>
      </c>
      <c r="F718" s="49" t="s">
        <v>80</v>
      </c>
      <c r="G718" s="49" t="s">
        <v>81</v>
      </c>
      <c r="H718" s="49" t="s">
        <v>884</v>
      </c>
      <c r="I718" s="49" t="s">
        <v>238</v>
      </c>
      <c r="J718" s="49">
        <v>135600</v>
      </c>
      <c r="K718" s="49" t="s">
        <v>150</v>
      </c>
      <c r="L718" s="49">
        <v>29785457</v>
      </c>
      <c r="M718" s="49" t="s">
        <v>902</v>
      </c>
      <c r="N718" s="51">
        <v>43608</v>
      </c>
      <c r="O718" s="51">
        <v>43466</v>
      </c>
      <c r="P718" s="49" t="s">
        <v>997</v>
      </c>
    </row>
    <row r="719" spans="1:16">
      <c r="A719" s="46">
        <v>990</v>
      </c>
      <c r="B719" s="46">
        <v>6842.22</v>
      </c>
      <c r="C719" s="46">
        <v>2949.5012284584</v>
      </c>
      <c r="D719" s="46">
        <f t="shared" si="11"/>
        <v>3892.7187715416003</v>
      </c>
      <c r="E719" s="51">
        <v>45261</v>
      </c>
      <c r="F719" s="49" t="s">
        <v>80</v>
      </c>
      <c r="G719" s="49" t="s">
        <v>81</v>
      </c>
      <c r="H719" s="49" t="s">
        <v>884</v>
      </c>
      <c r="I719" s="49" t="s">
        <v>238</v>
      </c>
      <c r="J719" s="49">
        <v>135600</v>
      </c>
      <c r="K719" s="49" t="s">
        <v>114</v>
      </c>
      <c r="L719" s="49">
        <v>21741915</v>
      </c>
      <c r="M719" s="49" t="s">
        <v>915</v>
      </c>
      <c r="N719" s="51">
        <v>34516</v>
      </c>
      <c r="O719" s="51">
        <v>34516</v>
      </c>
      <c r="P719" s="49" t="s">
        <v>909</v>
      </c>
    </row>
    <row r="720" spans="1:16">
      <c r="A720" s="46">
        <v>241</v>
      </c>
      <c r="B720" s="46">
        <v>8460.4600000000009</v>
      </c>
      <c r="C720" s="46">
        <v>556.33396059239999</v>
      </c>
      <c r="D720" s="46">
        <f t="shared" si="11"/>
        <v>7904.1260394076007</v>
      </c>
      <c r="E720" s="51">
        <v>45261</v>
      </c>
      <c r="F720" s="49" t="s">
        <v>80</v>
      </c>
      <c r="G720" s="49" t="s">
        <v>81</v>
      </c>
      <c r="H720" s="49" t="s">
        <v>884</v>
      </c>
      <c r="I720" s="49" t="s">
        <v>238</v>
      </c>
      <c r="J720" s="49">
        <v>135600</v>
      </c>
      <c r="K720" s="49" t="s">
        <v>152</v>
      </c>
      <c r="L720" s="49">
        <v>29785376</v>
      </c>
      <c r="M720" s="49" t="s">
        <v>903</v>
      </c>
      <c r="N720" s="51">
        <v>43608</v>
      </c>
      <c r="O720" s="51">
        <v>43466</v>
      </c>
      <c r="P720" s="49" t="s">
        <v>997</v>
      </c>
    </row>
    <row r="721" spans="1:16">
      <c r="A721" s="46">
        <v>248</v>
      </c>
      <c r="B721" s="46">
        <v>1927.1100000000001</v>
      </c>
      <c r="C721" s="46">
        <v>126.7208566434</v>
      </c>
      <c r="D721" s="46">
        <f t="shared" si="11"/>
        <v>1800.3891433566</v>
      </c>
      <c r="E721" s="51">
        <v>45261</v>
      </c>
      <c r="F721" s="49" t="s">
        <v>80</v>
      </c>
      <c r="G721" s="49" t="s">
        <v>81</v>
      </c>
      <c r="H721" s="49" t="s">
        <v>884</v>
      </c>
      <c r="I721" s="49" t="s">
        <v>238</v>
      </c>
      <c r="J721" s="49">
        <v>135600</v>
      </c>
      <c r="K721" s="49" t="s">
        <v>122</v>
      </c>
      <c r="L721" s="49">
        <v>29785339</v>
      </c>
      <c r="M721" s="49" t="s">
        <v>905</v>
      </c>
      <c r="N721" s="51">
        <v>43608</v>
      </c>
      <c r="O721" s="51">
        <v>43466</v>
      </c>
      <c r="P721" s="49" t="s">
        <v>997</v>
      </c>
    </row>
    <row r="722" spans="1:16">
      <c r="A722" s="46">
        <v>572</v>
      </c>
      <c r="B722" s="46">
        <v>2438.42</v>
      </c>
      <c r="C722" s="46">
        <v>1051.1387803224002</v>
      </c>
      <c r="D722" s="46">
        <f t="shared" si="11"/>
        <v>1387.2812196775999</v>
      </c>
      <c r="E722" s="51">
        <v>45261</v>
      </c>
      <c r="F722" s="49" t="s">
        <v>80</v>
      </c>
      <c r="G722" s="49" t="s">
        <v>81</v>
      </c>
      <c r="H722" s="49" t="s">
        <v>884</v>
      </c>
      <c r="I722" s="49" t="s">
        <v>238</v>
      </c>
      <c r="J722" s="49">
        <v>135600</v>
      </c>
      <c r="K722" s="49" t="s">
        <v>122</v>
      </c>
      <c r="L722" s="49">
        <v>21741929</v>
      </c>
      <c r="M722" s="49" t="s">
        <v>916</v>
      </c>
      <c r="N722" s="51">
        <v>34516</v>
      </c>
      <c r="O722" s="51">
        <v>34516</v>
      </c>
      <c r="P722" s="49" t="s">
        <v>909</v>
      </c>
    </row>
    <row r="723" spans="1:16">
      <c r="A723" s="46">
        <v>35</v>
      </c>
      <c r="B723" s="46">
        <v>1239.6600000000001</v>
      </c>
      <c r="C723" s="46">
        <v>353.23719967440002</v>
      </c>
      <c r="D723" s="46">
        <f t="shared" si="11"/>
        <v>886.42280032560006</v>
      </c>
      <c r="E723" s="51">
        <v>45261</v>
      </c>
      <c r="F723" s="49" t="s">
        <v>80</v>
      </c>
      <c r="G723" s="49" t="s">
        <v>81</v>
      </c>
      <c r="H723" s="49" t="s">
        <v>884</v>
      </c>
      <c r="I723" s="49" t="s">
        <v>238</v>
      </c>
      <c r="J723" s="49">
        <v>135600</v>
      </c>
      <c r="K723" s="49" t="s">
        <v>115</v>
      </c>
      <c r="L723" s="49">
        <v>21743697</v>
      </c>
      <c r="M723" s="49" t="s">
        <v>977</v>
      </c>
      <c r="N723" s="51">
        <v>38261</v>
      </c>
      <c r="O723" s="51">
        <v>37987</v>
      </c>
      <c r="P723" s="49" t="s">
        <v>909</v>
      </c>
    </row>
    <row r="724" spans="1:16">
      <c r="A724" s="46">
        <v>6</v>
      </c>
      <c r="B724" s="46">
        <v>1147.92</v>
      </c>
      <c r="C724" s="46">
        <v>276.77229358799997</v>
      </c>
      <c r="D724" s="46">
        <f t="shared" si="11"/>
        <v>871.14770641200016</v>
      </c>
      <c r="E724" s="51">
        <v>45261</v>
      </c>
      <c r="F724" s="49" t="s">
        <v>80</v>
      </c>
      <c r="G724" s="49" t="s">
        <v>81</v>
      </c>
      <c r="H724" s="49" t="s">
        <v>884</v>
      </c>
      <c r="I724" s="49" t="s">
        <v>238</v>
      </c>
      <c r="J724" s="49">
        <v>135600</v>
      </c>
      <c r="K724" s="49" t="s">
        <v>115</v>
      </c>
      <c r="L724" s="49">
        <v>21743750</v>
      </c>
      <c r="M724" s="49" t="s">
        <v>977</v>
      </c>
      <c r="N724" s="51">
        <v>39356</v>
      </c>
      <c r="O724" s="51">
        <v>39083</v>
      </c>
      <c r="P724" s="49" t="s">
        <v>909</v>
      </c>
    </row>
    <row r="725" spans="1:16">
      <c r="A725" s="46">
        <v>9</v>
      </c>
      <c r="B725" s="46">
        <v>509.71000000000004</v>
      </c>
      <c r="C725" s="46">
        <v>212.27354116240002</v>
      </c>
      <c r="D725" s="46">
        <f t="shared" si="11"/>
        <v>297.43645883760001</v>
      </c>
      <c r="E725" s="51">
        <v>45261</v>
      </c>
      <c r="F725" s="49" t="s">
        <v>80</v>
      </c>
      <c r="G725" s="49" t="s">
        <v>81</v>
      </c>
      <c r="H725" s="49" t="s">
        <v>884</v>
      </c>
      <c r="I725" s="49" t="s">
        <v>238</v>
      </c>
      <c r="J725" s="49">
        <v>135600</v>
      </c>
      <c r="K725" s="49" t="s">
        <v>115</v>
      </c>
      <c r="L725" s="49">
        <v>21741941</v>
      </c>
      <c r="M725" s="49" t="s">
        <v>977</v>
      </c>
      <c r="N725" s="51">
        <v>34881</v>
      </c>
      <c r="O725" s="51">
        <v>34881</v>
      </c>
      <c r="P725" s="49" t="s">
        <v>909</v>
      </c>
    </row>
    <row r="726" spans="1:16">
      <c r="A726" s="46">
        <v>299</v>
      </c>
      <c r="B726" s="46">
        <v>28823.46</v>
      </c>
      <c r="C726" s="46">
        <v>11582.650042314599</v>
      </c>
      <c r="D726" s="46">
        <f t="shared" si="11"/>
        <v>17240.8099576854</v>
      </c>
      <c r="E726" s="51">
        <v>45261</v>
      </c>
      <c r="F726" s="49" t="s">
        <v>80</v>
      </c>
      <c r="G726" s="49" t="s">
        <v>81</v>
      </c>
      <c r="H726" s="49" t="s">
        <v>884</v>
      </c>
      <c r="I726" s="49" t="s">
        <v>238</v>
      </c>
      <c r="J726" s="49">
        <v>135600</v>
      </c>
      <c r="K726" s="49" t="s">
        <v>115</v>
      </c>
      <c r="L726" s="49">
        <v>21741974</v>
      </c>
      <c r="M726" s="49" t="s">
        <v>977</v>
      </c>
      <c r="N726" s="51">
        <v>35247</v>
      </c>
      <c r="O726" s="51">
        <v>35247</v>
      </c>
      <c r="P726" s="49" t="s">
        <v>909</v>
      </c>
    </row>
    <row r="727" spans="1:16">
      <c r="A727" s="46">
        <v>84</v>
      </c>
      <c r="B727" s="46">
        <v>3324.42</v>
      </c>
      <c r="C727" s="46">
        <v>1044.4398132168001</v>
      </c>
      <c r="D727" s="46">
        <f t="shared" si="11"/>
        <v>2279.9801867832002</v>
      </c>
      <c r="E727" s="51">
        <v>45261</v>
      </c>
      <c r="F727" s="49" t="s">
        <v>80</v>
      </c>
      <c r="G727" s="49" t="s">
        <v>81</v>
      </c>
      <c r="H727" s="49" t="s">
        <v>884</v>
      </c>
      <c r="I727" s="49" t="s">
        <v>238</v>
      </c>
      <c r="J727" s="49">
        <v>135600</v>
      </c>
      <c r="K727" s="49" t="s">
        <v>115</v>
      </c>
      <c r="L727" s="49">
        <v>21742049</v>
      </c>
      <c r="M727" s="49" t="s">
        <v>977</v>
      </c>
      <c r="N727" s="51">
        <v>37408</v>
      </c>
      <c r="O727" s="51">
        <v>37257</v>
      </c>
      <c r="P727" s="49" t="s">
        <v>909</v>
      </c>
    </row>
    <row r="728" spans="1:16">
      <c r="A728" s="46">
        <v>79</v>
      </c>
      <c r="B728" s="46">
        <v>3162.15</v>
      </c>
      <c r="C728" s="46">
        <v>854.840009979</v>
      </c>
      <c r="D728" s="46">
        <f t="shared" si="11"/>
        <v>2307.309990021</v>
      </c>
      <c r="E728" s="51">
        <v>45261</v>
      </c>
      <c r="F728" s="49" t="s">
        <v>80</v>
      </c>
      <c r="G728" s="49" t="s">
        <v>81</v>
      </c>
      <c r="H728" s="49" t="s">
        <v>884</v>
      </c>
      <c r="I728" s="49" t="s">
        <v>238</v>
      </c>
      <c r="J728" s="49">
        <v>135600</v>
      </c>
      <c r="K728" s="49" t="s">
        <v>115</v>
      </c>
      <c r="L728" s="49">
        <v>21743730</v>
      </c>
      <c r="M728" s="49" t="s">
        <v>977</v>
      </c>
      <c r="N728" s="51">
        <v>38701</v>
      </c>
      <c r="O728" s="51">
        <v>38353</v>
      </c>
      <c r="P728" s="49" t="s">
        <v>909</v>
      </c>
    </row>
    <row r="729" spans="1:16">
      <c r="A729" s="46">
        <v>64</v>
      </c>
      <c r="B729" s="46">
        <v>9326.9</v>
      </c>
      <c r="C729" s="46">
        <v>3611.6999763130002</v>
      </c>
      <c r="D729" s="46">
        <f t="shared" si="11"/>
        <v>5715.200023686999</v>
      </c>
      <c r="E729" s="51">
        <v>45261</v>
      </c>
      <c r="F729" s="49" t="s">
        <v>80</v>
      </c>
      <c r="G729" s="49" t="s">
        <v>81</v>
      </c>
      <c r="H729" s="49" t="s">
        <v>884</v>
      </c>
      <c r="I729" s="49" t="s">
        <v>238</v>
      </c>
      <c r="J729" s="49">
        <v>135600</v>
      </c>
      <c r="K729" s="49" t="s">
        <v>115</v>
      </c>
      <c r="L729" s="49">
        <v>21741995</v>
      </c>
      <c r="M729" s="49" t="s">
        <v>977</v>
      </c>
      <c r="N729" s="51">
        <v>35612</v>
      </c>
      <c r="O729" s="51">
        <v>35612</v>
      </c>
      <c r="P729" s="49" t="s">
        <v>909</v>
      </c>
    </row>
    <row r="730" spans="1:16">
      <c r="A730" s="46">
        <v>0</v>
      </c>
      <c r="B730" s="46">
        <v>0</v>
      </c>
      <c r="C730" s="46">
        <v>0</v>
      </c>
      <c r="D730" s="46">
        <f t="shared" si="11"/>
        <v>0</v>
      </c>
      <c r="E730" s="51">
        <v>45261</v>
      </c>
      <c r="F730" s="49" t="s">
        <v>80</v>
      </c>
      <c r="G730" s="49" t="s">
        <v>81</v>
      </c>
      <c r="H730" s="49" t="s">
        <v>884</v>
      </c>
      <c r="I730" s="49" t="s">
        <v>239</v>
      </c>
      <c r="J730" s="49">
        <v>135001</v>
      </c>
      <c r="K730" s="49" t="s">
        <v>107</v>
      </c>
      <c r="L730" s="49">
        <v>33202085</v>
      </c>
      <c r="M730" s="49" t="s">
        <v>1142</v>
      </c>
      <c r="N730" s="51">
        <v>44327</v>
      </c>
      <c r="O730" s="51">
        <v>44317</v>
      </c>
      <c r="P730" s="49" t="s">
        <v>1143</v>
      </c>
    </row>
    <row r="731" spans="1:16">
      <c r="A731" s="46">
        <v>0</v>
      </c>
      <c r="B731" s="46">
        <v>0</v>
      </c>
      <c r="C731" s="46">
        <v>0</v>
      </c>
      <c r="D731" s="46">
        <f t="shared" si="11"/>
        <v>0</v>
      </c>
      <c r="E731" s="51">
        <v>45261</v>
      </c>
      <c r="F731" s="49" t="s">
        <v>80</v>
      </c>
      <c r="G731" s="49" t="s">
        <v>81</v>
      </c>
      <c r="H731" s="49" t="s">
        <v>884</v>
      </c>
      <c r="I731" s="49" t="s">
        <v>239</v>
      </c>
      <c r="J731" s="49">
        <v>135001</v>
      </c>
      <c r="K731" s="49" t="s">
        <v>107</v>
      </c>
      <c r="L731" s="49">
        <v>34060304</v>
      </c>
      <c r="M731" s="49" t="s">
        <v>1142</v>
      </c>
      <c r="N731" s="51">
        <v>44327</v>
      </c>
      <c r="O731" s="51">
        <v>44501</v>
      </c>
      <c r="P731" s="49" t="s">
        <v>1143</v>
      </c>
    </row>
    <row r="732" spans="1:16">
      <c r="A732" s="46">
        <v>0</v>
      </c>
      <c r="B732" s="46">
        <v>845042.73</v>
      </c>
      <c r="C732" s="46">
        <v>-1195.2030860300999</v>
      </c>
      <c r="D732" s="46">
        <f t="shared" si="11"/>
        <v>846237.93308603007</v>
      </c>
      <c r="E732" s="51">
        <v>45261</v>
      </c>
      <c r="F732" s="49" t="s">
        <v>80</v>
      </c>
      <c r="G732" s="49" t="s">
        <v>81</v>
      </c>
      <c r="H732" s="49" t="s">
        <v>884</v>
      </c>
      <c r="I732" s="49" t="s">
        <v>239</v>
      </c>
      <c r="J732" s="49">
        <v>135001</v>
      </c>
      <c r="K732" s="49" t="s">
        <v>153</v>
      </c>
      <c r="L732" s="49">
        <v>34163574</v>
      </c>
      <c r="M732" s="49" t="s">
        <v>1144</v>
      </c>
      <c r="N732" s="51">
        <v>44327</v>
      </c>
      <c r="O732" s="51">
        <v>44317</v>
      </c>
      <c r="P732" s="49" t="s">
        <v>1143</v>
      </c>
    </row>
    <row r="733" spans="1:16">
      <c r="A733" s="46">
        <v>0</v>
      </c>
      <c r="B733" s="46">
        <v>2371615.98</v>
      </c>
      <c r="C733" s="46">
        <v>-2875.8689696676001</v>
      </c>
      <c r="D733" s="46">
        <f t="shared" si="11"/>
        <v>2374491.8489696677</v>
      </c>
      <c r="E733" s="51">
        <v>45261</v>
      </c>
      <c r="F733" s="49" t="s">
        <v>80</v>
      </c>
      <c r="G733" s="49" t="s">
        <v>81</v>
      </c>
      <c r="H733" s="49" t="s">
        <v>884</v>
      </c>
      <c r="I733" s="49" t="s">
        <v>239</v>
      </c>
      <c r="J733" s="49">
        <v>135002</v>
      </c>
      <c r="K733" s="49" t="s">
        <v>159</v>
      </c>
      <c r="L733" s="49">
        <v>34163582</v>
      </c>
      <c r="M733" s="49" t="s">
        <v>893</v>
      </c>
      <c r="N733" s="51">
        <v>44327</v>
      </c>
      <c r="O733" s="51">
        <v>44317</v>
      </c>
      <c r="P733" s="49" t="s">
        <v>1143</v>
      </c>
    </row>
    <row r="734" spans="1:16">
      <c r="A734" s="46">
        <v>0</v>
      </c>
      <c r="B734" s="46">
        <v>98575.87</v>
      </c>
      <c r="C734" s="46">
        <v>-23.904648475000002</v>
      </c>
      <c r="D734" s="46">
        <f t="shared" si="11"/>
        <v>98599.774648474995</v>
      </c>
      <c r="E734" s="51">
        <v>45261</v>
      </c>
      <c r="F734" s="49" t="s">
        <v>80</v>
      </c>
      <c r="G734" s="49" t="s">
        <v>81</v>
      </c>
      <c r="H734" s="49" t="s">
        <v>884</v>
      </c>
      <c r="I734" s="49" t="s">
        <v>239</v>
      </c>
      <c r="J734" s="49">
        <v>135002</v>
      </c>
      <c r="K734" s="49" t="s">
        <v>159</v>
      </c>
      <c r="L734" s="49">
        <v>37457500</v>
      </c>
      <c r="M734" s="49" t="s">
        <v>893</v>
      </c>
      <c r="N734" s="51">
        <v>44978</v>
      </c>
      <c r="O734" s="51">
        <v>44958</v>
      </c>
      <c r="P734" s="49" t="s">
        <v>1143</v>
      </c>
    </row>
    <row r="735" spans="1:16">
      <c r="A735" s="46">
        <v>0</v>
      </c>
      <c r="B735" s="46">
        <v>0</v>
      </c>
      <c r="C735" s="46">
        <v>0</v>
      </c>
      <c r="D735" s="46">
        <f t="shared" si="11"/>
        <v>0</v>
      </c>
      <c r="E735" s="51">
        <v>45261</v>
      </c>
      <c r="F735" s="49" t="s">
        <v>80</v>
      </c>
      <c r="G735" s="49" t="s">
        <v>81</v>
      </c>
      <c r="H735" s="49" t="s">
        <v>884</v>
      </c>
      <c r="I735" s="49" t="s">
        <v>239</v>
      </c>
      <c r="J735" s="49">
        <v>135500</v>
      </c>
      <c r="K735" s="49" t="s">
        <v>107</v>
      </c>
      <c r="L735" s="49">
        <v>36755336</v>
      </c>
      <c r="M735" s="49" t="s">
        <v>1142</v>
      </c>
      <c r="N735" s="51">
        <v>44978</v>
      </c>
      <c r="O735" s="51">
        <v>44958</v>
      </c>
      <c r="P735" s="49" t="s">
        <v>1143</v>
      </c>
    </row>
    <row r="736" spans="1:16">
      <c r="A736" s="46">
        <v>0</v>
      </c>
      <c r="B736" s="46">
        <v>0</v>
      </c>
      <c r="C736" s="46">
        <v>0</v>
      </c>
      <c r="D736" s="46">
        <f t="shared" si="11"/>
        <v>0</v>
      </c>
      <c r="E736" s="51">
        <v>45261</v>
      </c>
      <c r="F736" s="49" t="s">
        <v>80</v>
      </c>
      <c r="G736" s="49" t="s">
        <v>81</v>
      </c>
      <c r="H736" s="49" t="s">
        <v>884</v>
      </c>
      <c r="I736" s="49" t="s">
        <v>239</v>
      </c>
      <c r="J736" s="49">
        <v>135500</v>
      </c>
      <c r="K736" s="49" t="s">
        <v>107</v>
      </c>
      <c r="L736" s="49">
        <v>36933405</v>
      </c>
      <c r="M736" s="49" t="s">
        <v>1142</v>
      </c>
      <c r="N736" s="51">
        <v>44978</v>
      </c>
      <c r="O736" s="51">
        <v>44986</v>
      </c>
      <c r="P736" s="49" t="s">
        <v>1143</v>
      </c>
    </row>
    <row r="737" spans="1:16">
      <c r="A737" s="46">
        <v>231</v>
      </c>
      <c r="B737" s="46">
        <v>16480442.560000001</v>
      </c>
      <c r="C737" s="46">
        <v>96859.351426908805</v>
      </c>
      <c r="D737" s="46">
        <f t="shared" si="11"/>
        <v>16383583.208573092</v>
      </c>
      <c r="E737" s="51">
        <v>45261</v>
      </c>
      <c r="F737" s="49" t="s">
        <v>80</v>
      </c>
      <c r="G737" s="49" t="s">
        <v>81</v>
      </c>
      <c r="H737" s="49" t="s">
        <v>884</v>
      </c>
      <c r="I737" s="49" t="s">
        <v>239</v>
      </c>
      <c r="J737" s="49">
        <v>135500</v>
      </c>
      <c r="K737" s="49" t="s">
        <v>154</v>
      </c>
      <c r="L737" s="49">
        <v>37457485</v>
      </c>
      <c r="M737" s="49" t="s">
        <v>897</v>
      </c>
      <c r="N737" s="51">
        <v>44978</v>
      </c>
      <c r="O737" s="51">
        <v>44927</v>
      </c>
      <c r="P737" s="49" t="s">
        <v>1143</v>
      </c>
    </row>
    <row r="738" spans="1:16">
      <c r="A738" s="46">
        <v>124279</v>
      </c>
      <c r="B738" s="46">
        <v>554513.41</v>
      </c>
      <c r="C738" s="46">
        <v>4051.4579628853003</v>
      </c>
      <c r="D738" s="46">
        <f t="shared" si="11"/>
        <v>550461.95203711477</v>
      </c>
      <c r="E738" s="51">
        <v>45261</v>
      </c>
      <c r="F738" s="49" t="s">
        <v>80</v>
      </c>
      <c r="G738" s="49" t="s">
        <v>81</v>
      </c>
      <c r="H738" s="49" t="s">
        <v>884</v>
      </c>
      <c r="I738" s="49" t="s">
        <v>239</v>
      </c>
      <c r="J738" s="49">
        <v>135600</v>
      </c>
      <c r="K738" s="49" t="s">
        <v>227</v>
      </c>
      <c r="L738" s="49">
        <v>37457497</v>
      </c>
      <c r="M738" s="49" t="s">
        <v>1103</v>
      </c>
      <c r="N738" s="51">
        <v>44978</v>
      </c>
      <c r="O738" s="51">
        <v>44927</v>
      </c>
      <c r="P738" s="49" t="s">
        <v>1143</v>
      </c>
    </row>
    <row r="739" spans="1:16">
      <c r="A739" s="46">
        <v>344000</v>
      </c>
      <c r="B739" s="46">
        <v>3266092.63</v>
      </c>
      <c r="C739" s="46">
        <v>23863.1505653479</v>
      </c>
      <c r="D739" s="46">
        <f t="shared" si="11"/>
        <v>3242229.4794346518</v>
      </c>
      <c r="E739" s="51">
        <v>45261</v>
      </c>
      <c r="F739" s="49" t="s">
        <v>80</v>
      </c>
      <c r="G739" s="49" t="s">
        <v>81</v>
      </c>
      <c r="H739" s="49" t="s">
        <v>884</v>
      </c>
      <c r="I739" s="49" t="s">
        <v>239</v>
      </c>
      <c r="J739" s="49">
        <v>135600</v>
      </c>
      <c r="K739" s="49" t="s">
        <v>150</v>
      </c>
      <c r="L739" s="49">
        <v>37457494</v>
      </c>
      <c r="M739" s="49" t="s">
        <v>902</v>
      </c>
      <c r="N739" s="51">
        <v>44978</v>
      </c>
      <c r="O739" s="51">
        <v>44927</v>
      </c>
      <c r="P739" s="49" t="s">
        <v>1143</v>
      </c>
    </row>
    <row r="740" spans="1:16">
      <c r="A740" s="46">
        <v>0</v>
      </c>
      <c r="B740" s="46">
        <v>0</v>
      </c>
      <c r="C740" s="46">
        <v>0</v>
      </c>
      <c r="D740" s="46">
        <f t="shared" si="11"/>
        <v>0</v>
      </c>
      <c r="E740" s="51">
        <v>45261</v>
      </c>
      <c r="F740" s="49" t="s">
        <v>80</v>
      </c>
      <c r="G740" s="49" t="s">
        <v>81</v>
      </c>
      <c r="H740" s="49" t="s">
        <v>884</v>
      </c>
      <c r="I740" s="49" t="s">
        <v>239</v>
      </c>
      <c r="J740" s="49">
        <v>135600</v>
      </c>
      <c r="K740" s="49" t="s">
        <v>107</v>
      </c>
      <c r="L740" s="49">
        <v>36933402</v>
      </c>
      <c r="M740" s="49" t="s">
        <v>1142</v>
      </c>
      <c r="N740" s="51">
        <v>44978</v>
      </c>
      <c r="O740" s="51">
        <v>44986</v>
      </c>
      <c r="P740" s="49" t="s">
        <v>1143</v>
      </c>
    </row>
    <row r="741" spans="1:16">
      <c r="A741" s="46">
        <v>0</v>
      </c>
      <c r="B741" s="46">
        <v>0</v>
      </c>
      <c r="C741" s="46">
        <v>0</v>
      </c>
      <c r="D741" s="46">
        <f t="shared" si="11"/>
        <v>0</v>
      </c>
      <c r="E741" s="51">
        <v>45261</v>
      </c>
      <c r="F741" s="49" t="s">
        <v>80</v>
      </c>
      <c r="G741" s="49" t="s">
        <v>81</v>
      </c>
      <c r="H741" s="49" t="s">
        <v>884</v>
      </c>
      <c r="I741" s="49" t="s">
        <v>239</v>
      </c>
      <c r="J741" s="49">
        <v>135600</v>
      </c>
      <c r="K741" s="49" t="s">
        <v>107</v>
      </c>
      <c r="L741" s="49">
        <v>36755333</v>
      </c>
      <c r="M741" s="49" t="s">
        <v>1142</v>
      </c>
      <c r="N741" s="51">
        <v>44978</v>
      </c>
      <c r="O741" s="51">
        <v>44958</v>
      </c>
      <c r="P741" s="49" t="s">
        <v>1143</v>
      </c>
    </row>
    <row r="742" spans="1:16">
      <c r="A742" s="46">
        <v>666</v>
      </c>
      <c r="B742" s="46">
        <v>482165.75</v>
      </c>
      <c r="C742" s="46">
        <v>3522.8620841975003</v>
      </c>
      <c r="D742" s="46">
        <f t="shared" si="11"/>
        <v>478642.88791580248</v>
      </c>
      <c r="E742" s="51">
        <v>45261</v>
      </c>
      <c r="F742" s="49" t="s">
        <v>80</v>
      </c>
      <c r="G742" s="49" t="s">
        <v>81</v>
      </c>
      <c r="H742" s="49" t="s">
        <v>884</v>
      </c>
      <c r="I742" s="49" t="s">
        <v>239</v>
      </c>
      <c r="J742" s="49">
        <v>135600</v>
      </c>
      <c r="K742" s="49" t="s">
        <v>121</v>
      </c>
      <c r="L742" s="49">
        <v>37457488</v>
      </c>
      <c r="M742" s="49" t="s">
        <v>904</v>
      </c>
      <c r="N742" s="51">
        <v>44978</v>
      </c>
      <c r="O742" s="51">
        <v>44927</v>
      </c>
      <c r="P742" s="49" t="s">
        <v>1143</v>
      </c>
    </row>
    <row r="743" spans="1:16">
      <c r="A743" s="46">
        <v>32000</v>
      </c>
      <c r="B743" s="46">
        <v>67687.8</v>
      </c>
      <c r="C743" s="46">
        <v>494.54940377400004</v>
      </c>
      <c r="D743" s="46">
        <f t="shared" si="11"/>
        <v>67193.250596226004</v>
      </c>
      <c r="E743" s="51">
        <v>45261</v>
      </c>
      <c r="F743" s="49" t="s">
        <v>80</v>
      </c>
      <c r="G743" s="49" t="s">
        <v>81</v>
      </c>
      <c r="H743" s="49" t="s">
        <v>884</v>
      </c>
      <c r="I743" s="49" t="s">
        <v>239</v>
      </c>
      <c r="J743" s="49">
        <v>135600</v>
      </c>
      <c r="K743" s="49" t="s">
        <v>122</v>
      </c>
      <c r="L743" s="49">
        <v>37457467</v>
      </c>
      <c r="M743" s="49" t="s">
        <v>905</v>
      </c>
      <c r="N743" s="51">
        <v>44978</v>
      </c>
      <c r="O743" s="51">
        <v>44927</v>
      </c>
      <c r="P743" s="49" t="s">
        <v>1143</v>
      </c>
    </row>
    <row r="744" spans="1:16">
      <c r="A744" s="46">
        <v>192</v>
      </c>
      <c r="B744" s="46">
        <v>18519.080000000002</v>
      </c>
      <c r="C744" s="46">
        <v>135.30650977640002</v>
      </c>
      <c r="D744" s="46">
        <f t="shared" si="11"/>
        <v>18383.773490223601</v>
      </c>
      <c r="E744" s="51">
        <v>45261</v>
      </c>
      <c r="F744" s="49" t="s">
        <v>80</v>
      </c>
      <c r="G744" s="49" t="s">
        <v>81</v>
      </c>
      <c r="H744" s="49" t="s">
        <v>884</v>
      </c>
      <c r="I744" s="49" t="s">
        <v>239</v>
      </c>
      <c r="J744" s="49">
        <v>135600</v>
      </c>
      <c r="K744" s="49" t="s">
        <v>115</v>
      </c>
      <c r="L744" s="49">
        <v>37457473</v>
      </c>
      <c r="M744" s="49" t="s">
        <v>906</v>
      </c>
      <c r="N744" s="51">
        <v>44978</v>
      </c>
      <c r="O744" s="51">
        <v>44927</v>
      </c>
      <c r="P744" s="49" t="s">
        <v>1143</v>
      </c>
    </row>
    <row r="745" spans="1:16">
      <c r="A745" s="46">
        <v>3</v>
      </c>
      <c r="B745" s="46">
        <v>809</v>
      </c>
      <c r="C745" s="46">
        <v>4.7546790699999999</v>
      </c>
      <c r="D745" s="46">
        <f t="shared" si="11"/>
        <v>804.24532093000005</v>
      </c>
      <c r="E745" s="51">
        <v>45261</v>
      </c>
      <c r="F745" s="49" t="s">
        <v>80</v>
      </c>
      <c r="G745" s="49" t="s">
        <v>81</v>
      </c>
      <c r="H745" s="49" t="s">
        <v>884</v>
      </c>
      <c r="I745" s="49" t="s">
        <v>240</v>
      </c>
      <c r="J745" s="49">
        <v>135500</v>
      </c>
      <c r="K745" s="49" t="s">
        <v>103</v>
      </c>
      <c r="L745" s="49">
        <v>38230062</v>
      </c>
      <c r="M745" s="49" t="s">
        <v>894</v>
      </c>
      <c r="N745" s="51">
        <v>45160</v>
      </c>
      <c r="O745" s="51">
        <v>44927</v>
      </c>
      <c r="P745" s="49" t="s">
        <v>1145</v>
      </c>
    </row>
    <row r="746" spans="1:16">
      <c r="A746" s="46">
        <v>0</v>
      </c>
      <c r="B746" s="46">
        <v>0</v>
      </c>
      <c r="C746" s="46">
        <v>0</v>
      </c>
      <c r="D746" s="46">
        <f t="shared" si="11"/>
        <v>0</v>
      </c>
      <c r="E746" s="51">
        <v>45261</v>
      </c>
      <c r="F746" s="49" t="s">
        <v>80</v>
      </c>
      <c r="G746" s="49" t="s">
        <v>81</v>
      </c>
      <c r="H746" s="49" t="s">
        <v>884</v>
      </c>
      <c r="I746" s="49" t="s">
        <v>240</v>
      </c>
      <c r="J746" s="49">
        <v>135500</v>
      </c>
      <c r="K746" s="49" t="s">
        <v>107</v>
      </c>
      <c r="L746" s="49">
        <v>38071703</v>
      </c>
      <c r="M746" s="49" t="s">
        <v>1146</v>
      </c>
      <c r="N746" s="51">
        <v>45160</v>
      </c>
      <c r="O746" s="51">
        <v>45200</v>
      </c>
      <c r="P746" s="49" t="s">
        <v>1145</v>
      </c>
    </row>
    <row r="747" spans="1:16">
      <c r="A747" s="46">
        <v>0</v>
      </c>
      <c r="B747" s="46">
        <v>0</v>
      </c>
      <c r="C747" s="46">
        <v>0</v>
      </c>
      <c r="D747" s="46">
        <f t="shared" si="11"/>
        <v>0</v>
      </c>
      <c r="E747" s="51">
        <v>45261</v>
      </c>
      <c r="F747" s="49" t="s">
        <v>80</v>
      </c>
      <c r="G747" s="49" t="s">
        <v>81</v>
      </c>
      <c r="H747" s="49" t="s">
        <v>884</v>
      </c>
      <c r="I747" s="49" t="s">
        <v>240</v>
      </c>
      <c r="J747" s="49">
        <v>135500</v>
      </c>
      <c r="K747" s="49" t="s">
        <v>107</v>
      </c>
      <c r="L747" s="49">
        <v>38204604</v>
      </c>
      <c r="M747" s="49" t="s">
        <v>1146</v>
      </c>
      <c r="N747" s="51">
        <v>45160</v>
      </c>
      <c r="O747" s="51">
        <v>45231</v>
      </c>
      <c r="P747" s="49" t="s">
        <v>1145</v>
      </c>
    </row>
    <row r="748" spans="1:16">
      <c r="A748" s="46">
        <v>0</v>
      </c>
      <c r="B748" s="46">
        <v>0</v>
      </c>
      <c r="C748" s="46">
        <v>0</v>
      </c>
      <c r="D748" s="46">
        <f t="shared" si="11"/>
        <v>0</v>
      </c>
      <c r="E748" s="51">
        <v>45261</v>
      </c>
      <c r="F748" s="49" t="s">
        <v>80</v>
      </c>
      <c r="G748" s="49" t="s">
        <v>81</v>
      </c>
      <c r="H748" s="49" t="s">
        <v>884</v>
      </c>
      <c r="I748" s="49" t="s">
        <v>240</v>
      </c>
      <c r="J748" s="49">
        <v>135500</v>
      </c>
      <c r="K748" s="49" t="s">
        <v>107</v>
      </c>
      <c r="L748" s="49">
        <v>37723772</v>
      </c>
      <c r="M748" s="49" t="s">
        <v>1146</v>
      </c>
      <c r="N748" s="51">
        <v>45160</v>
      </c>
      <c r="O748" s="51">
        <v>45139</v>
      </c>
      <c r="P748" s="49" t="s">
        <v>1145</v>
      </c>
    </row>
    <row r="749" spans="1:16">
      <c r="A749" s="46">
        <v>3</v>
      </c>
      <c r="B749" s="46">
        <v>268.18</v>
      </c>
      <c r="C749" s="46">
        <v>1.5761555414000001</v>
      </c>
      <c r="D749" s="46">
        <f t="shared" si="11"/>
        <v>266.60384445860001</v>
      </c>
      <c r="E749" s="51">
        <v>45261</v>
      </c>
      <c r="F749" s="49" t="s">
        <v>80</v>
      </c>
      <c r="G749" s="49" t="s">
        <v>81</v>
      </c>
      <c r="H749" s="49" t="s">
        <v>884</v>
      </c>
      <c r="I749" s="49" t="s">
        <v>240</v>
      </c>
      <c r="J749" s="49">
        <v>135500</v>
      </c>
      <c r="K749" s="49" t="s">
        <v>108</v>
      </c>
      <c r="L749" s="49">
        <v>38230086</v>
      </c>
      <c r="M749" s="49" t="s">
        <v>896</v>
      </c>
      <c r="N749" s="51">
        <v>45160</v>
      </c>
      <c r="O749" s="51">
        <v>44927</v>
      </c>
      <c r="P749" s="49" t="s">
        <v>1145</v>
      </c>
    </row>
    <row r="750" spans="1:16">
      <c r="A750" s="46">
        <v>46</v>
      </c>
      <c r="B750" s="46">
        <v>4019006.74</v>
      </c>
      <c r="C750" s="46">
        <v>23620.626982530201</v>
      </c>
      <c r="D750" s="46">
        <f t="shared" si="11"/>
        <v>3995386.1130174701</v>
      </c>
      <c r="E750" s="51">
        <v>45261</v>
      </c>
      <c r="F750" s="49" t="s">
        <v>80</v>
      </c>
      <c r="G750" s="49" t="s">
        <v>81</v>
      </c>
      <c r="H750" s="49" t="s">
        <v>884</v>
      </c>
      <c r="I750" s="49" t="s">
        <v>240</v>
      </c>
      <c r="J750" s="49">
        <v>135500</v>
      </c>
      <c r="K750" s="49" t="s">
        <v>154</v>
      </c>
      <c r="L750" s="49">
        <v>38230101</v>
      </c>
      <c r="M750" s="49" t="s">
        <v>897</v>
      </c>
      <c r="N750" s="51">
        <v>45160</v>
      </c>
      <c r="O750" s="51">
        <v>44927</v>
      </c>
      <c r="P750" s="49" t="s">
        <v>1145</v>
      </c>
    </row>
    <row r="751" spans="1:16">
      <c r="A751" s="46">
        <v>1</v>
      </c>
      <c r="B751" s="46">
        <v>820.06000000000006</v>
      </c>
      <c r="C751" s="46">
        <v>4.8196812338000008</v>
      </c>
      <c r="D751" s="46">
        <f t="shared" si="11"/>
        <v>815.24031876620006</v>
      </c>
      <c r="E751" s="51">
        <v>45261</v>
      </c>
      <c r="F751" s="49" t="s">
        <v>80</v>
      </c>
      <c r="G751" s="49" t="s">
        <v>81</v>
      </c>
      <c r="H751" s="49" t="s">
        <v>884</v>
      </c>
      <c r="I751" s="49" t="s">
        <v>240</v>
      </c>
      <c r="J751" s="49">
        <v>135500</v>
      </c>
      <c r="K751" s="49" t="s">
        <v>241</v>
      </c>
      <c r="L751" s="49">
        <v>38230092</v>
      </c>
      <c r="M751" s="49" t="s">
        <v>1147</v>
      </c>
      <c r="N751" s="51">
        <v>45160</v>
      </c>
      <c r="O751" s="51">
        <v>44927</v>
      </c>
      <c r="P751" s="49" t="s">
        <v>1145</v>
      </c>
    </row>
    <row r="752" spans="1:16">
      <c r="A752" s="46">
        <v>2</v>
      </c>
      <c r="B752" s="46">
        <v>3408.26</v>
      </c>
      <c r="C752" s="46">
        <v>20.031127919799999</v>
      </c>
      <c r="D752" s="46">
        <f t="shared" si="11"/>
        <v>3388.2288720802003</v>
      </c>
      <c r="E752" s="51">
        <v>45261</v>
      </c>
      <c r="F752" s="49" t="s">
        <v>80</v>
      </c>
      <c r="G752" s="49" t="s">
        <v>81</v>
      </c>
      <c r="H752" s="49" t="s">
        <v>884</v>
      </c>
      <c r="I752" s="49" t="s">
        <v>240</v>
      </c>
      <c r="J752" s="49">
        <v>135500</v>
      </c>
      <c r="K752" s="49" t="s">
        <v>204</v>
      </c>
      <c r="L752" s="49">
        <v>38230095</v>
      </c>
      <c r="M752" s="49" t="s">
        <v>994</v>
      </c>
      <c r="N752" s="51">
        <v>45160</v>
      </c>
      <c r="O752" s="51">
        <v>44927</v>
      </c>
      <c r="P752" s="49" t="s">
        <v>1145</v>
      </c>
    </row>
    <row r="753" spans="1:16">
      <c r="A753" s="46">
        <v>67100</v>
      </c>
      <c r="B753" s="46">
        <v>226730.54</v>
      </c>
      <c r="C753" s="46">
        <v>1656.5681463182</v>
      </c>
      <c r="D753" s="46">
        <f t="shared" si="11"/>
        <v>225073.97185368181</v>
      </c>
      <c r="E753" s="51">
        <v>45261</v>
      </c>
      <c r="F753" s="49" t="s">
        <v>80</v>
      </c>
      <c r="G753" s="49" t="s">
        <v>81</v>
      </c>
      <c r="H753" s="49" t="s">
        <v>884</v>
      </c>
      <c r="I753" s="49" t="s">
        <v>240</v>
      </c>
      <c r="J753" s="49">
        <v>135600</v>
      </c>
      <c r="K753" s="49" t="s">
        <v>126</v>
      </c>
      <c r="L753" s="49">
        <v>38230077</v>
      </c>
      <c r="M753" s="49" t="s">
        <v>1148</v>
      </c>
      <c r="N753" s="51">
        <v>45160</v>
      </c>
      <c r="O753" s="51">
        <v>44927</v>
      </c>
      <c r="P753" s="49" t="s">
        <v>1145</v>
      </c>
    </row>
    <row r="754" spans="1:16">
      <c r="A754" s="46">
        <v>58100</v>
      </c>
      <c r="B754" s="46">
        <v>345749.44</v>
      </c>
      <c r="C754" s="46">
        <v>2526.1595059552001</v>
      </c>
      <c r="D754" s="46">
        <f t="shared" si="11"/>
        <v>343223.28049404483</v>
      </c>
      <c r="E754" s="51">
        <v>45261</v>
      </c>
      <c r="F754" s="49" t="s">
        <v>80</v>
      </c>
      <c r="G754" s="49" t="s">
        <v>81</v>
      </c>
      <c r="H754" s="49" t="s">
        <v>884</v>
      </c>
      <c r="I754" s="49" t="s">
        <v>240</v>
      </c>
      <c r="J754" s="49">
        <v>135600</v>
      </c>
      <c r="K754" s="49" t="s">
        <v>150</v>
      </c>
      <c r="L754" s="49">
        <v>38230107</v>
      </c>
      <c r="M754" s="49" t="s">
        <v>902</v>
      </c>
      <c r="N754" s="51">
        <v>45160</v>
      </c>
      <c r="O754" s="51">
        <v>44927</v>
      </c>
      <c r="P754" s="49" t="s">
        <v>1145</v>
      </c>
    </row>
    <row r="755" spans="1:16">
      <c r="A755" s="46">
        <v>0</v>
      </c>
      <c r="B755" s="46">
        <v>0</v>
      </c>
      <c r="C755" s="46">
        <v>0</v>
      </c>
      <c r="D755" s="46">
        <f t="shared" si="11"/>
        <v>0</v>
      </c>
      <c r="E755" s="51">
        <v>45261</v>
      </c>
      <c r="F755" s="49" t="s">
        <v>80</v>
      </c>
      <c r="G755" s="49" t="s">
        <v>81</v>
      </c>
      <c r="H755" s="49" t="s">
        <v>884</v>
      </c>
      <c r="I755" s="49" t="s">
        <v>240</v>
      </c>
      <c r="J755" s="49">
        <v>135600</v>
      </c>
      <c r="K755" s="49" t="s">
        <v>107</v>
      </c>
      <c r="L755" s="49">
        <v>37723775</v>
      </c>
      <c r="M755" s="49" t="s">
        <v>1146</v>
      </c>
      <c r="N755" s="51">
        <v>45160</v>
      </c>
      <c r="O755" s="51">
        <v>45139</v>
      </c>
      <c r="P755" s="49" t="s">
        <v>1145</v>
      </c>
    </row>
    <row r="756" spans="1:16">
      <c r="A756" s="46">
        <v>0</v>
      </c>
      <c r="B756" s="46">
        <v>0</v>
      </c>
      <c r="C756" s="46">
        <v>0</v>
      </c>
      <c r="D756" s="46">
        <f t="shared" si="11"/>
        <v>0</v>
      </c>
      <c r="E756" s="51">
        <v>45261</v>
      </c>
      <c r="F756" s="49" t="s">
        <v>80</v>
      </c>
      <c r="G756" s="49" t="s">
        <v>81</v>
      </c>
      <c r="H756" s="49" t="s">
        <v>884</v>
      </c>
      <c r="I756" s="49" t="s">
        <v>240</v>
      </c>
      <c r="J756" s="49">
        <v>135600</v>
      </c>
      <c r="K756" s="49" t="s">
        <v>107</v>
      </c>
      <c r="L756" s="49">
        <v>38071706</v>
      </c>
      <c r="M756" s="49" t="s">
        <v>1146</v>
      </c>
      <c r="N756" s="51">
        <v>45160</v>
      </c>
      <c r="O756" s="51">
        <v>45200</v>
      </c>
      <c r="P756" s="49" t="s">
        <v>1145</v>
      </c>
    </row>
    <row r="757" spans="1:16">
      <c r="A757" s="46">
        <v>0</v>
      </c>
      <c r="B757" s="46">
        <v>0</v>
      </c>
      <c r="C757" s="46">
        <v>0</v>
      </c>
      <c r="D757" s="46">
        <f t="shared" si="11"/>
        <v>0</v>
      </c>
      <c r="E757" s="51">
        <v>45261</v>
      </c>
      <c r="F757" s="49" t="s">
        <v>80</v>
      </c>
      <c r="G757" s="49" t="s">
        <v>81</v>
      </c>
      <c r="H757" s="49" t="s">
        <v>884</v>
      </c>
      <c r="I757" s="49" t="s">
        <v>240</v>
      </c>
      <c r="J757" s="49">
        <v>135600</v>
      </c>
      <c r="K757" s="49" t="s">
        <v>107</v>
      </c>
      <c r="L757" s="49">
        <v>38204607</v>
      </c>
      <c r="M757" s="49" t="s">
        <v>1146</v>
      </c>
      <c r="N757" s="51">
        <v>45160</v>
      </c>
      <c r="O757" s="51">
        <v>45231</v>
      </c>
      <c r="P757" s="49" t="s">
        <v>1145</v>
      </c>
    </row>
    <row r="758" spans="1:16">
      <c r="A758" s="46">
        <v>10600</v>
      </c>
      <c r="B758" s="46">
        <v>32774.54</v>
      </c>
      <c r="C758" s="46">
        <v>239.4616048382</v>
      </c>
      <c r="D758" s="46">
        <f t="shared" si="11"/>
        <v>32535.0783951618</v>
      </c>
      <c r="E758" s="51">
        <v>45261</v>
      </c>
      <c r="F758" s="49" t="s">
        <v>80</v>
      </c>
      <c r="G758" s="49" t="s">
        <v>81</v>
      </c>
      <c r="H758" s="49" t="s">
        <v>884</v>
      </c>
      <c r="I758" s="49" t="s">
        <v>240</v>
      </c>
      <c r="J758" s="49">
        <v>135600</v>
      </c>
      <c r="K758" s="49" t="s">
        <v>152</v>
      </c>
      <c r="L758" s="49">
        <v>38230083</v>
      </c>
      <c r="M758" s="49" t="s">
        <v>903</v>
      </c>
      <c r="N758" s="51">
        <v>45160</v>
      </c>
      <c r="O758" s="51">
        <v>44927</v>
      </c>
      <c r="P758" s="49" t="s">
        <v>1145</v>
      </c>
    </row>
    <row r="759" spans="1:16">
      <c r="A759" s="46">
        <v>249</v>
      </c>
      <c r="B759" s="46">
        <v>215343.87</v>
      </c>
      <c r="C759" s="46">
        <v>1573.3733776971001</v>
      </c>
      <c r="D759" s="46">
        <f t="shared" si="11"/>
        <v>213770.49662230289</v>
      </c>
      <c r="E759" s="51">
        <v>45261</v>
      </c>
      <c r="F759" s="49" t="s">
        <v>80</v>
      </c>
      <c r="G759" s="49" t="s">
        <v>81</v>
      </c>
      <c r="H759" s="49" t="s">
        <v>884</v>
      </c>
      <c r="I759" s="49" t="s">
        <v>240</v>
      </c>
      <c r="J759" s="49">
        <v>135600</v>
      </c>
      <c r="K759" s="49" t="s">
        <v>121</v>
      </c>
      <c r="L759" s="49">
        <v>38230104</v>
      </c>
      <c r="M759" s="49" t="s">
        <v>904</v>
      </c>
      <c r="N759" s="51">
        <v>45160</v>
      </c>
      <c r="O759" s="51">
        <v>44927</v>
      </c>
      <c r="P759" s="49" t="s">
        <v>1145</v>
      </c>
    </row>
    <row r="760" spans="1:16">
      <c r="A760" s="46">
        <v>2500</v>
      </c>
      <c r="B760" s="46">
        <v>3318.25</v>
      </c>
      <c r="C760" s="46">
        <v>24.244229522500003</v>
      </c>
      <c r="D760" s="46">
        <f t="shared" si="11"/>
        <v>3294.0057704774999</v>
      </c>
      <c r="E760" s="51">
        <v>45261</v>
      </c>
      <c r="F760" s="49" t="s">
        <v>80</v>
      </c>
      <c r="G760" s="49" t="s">
        <v>81</v>
      </c>
      <c r="H760" s="49" t="s">
        <v>884</v>
      </c>
      <c r="I760" s="49" t="s">
        <v>240</v>
      </c>
      <c r="J760" s="49">
        <v>135600</v>
      </c>
      <c r="K760" s="49" t="s">
        <v>122</v>
      </c>
      <c r="L760" s="49">
        <v>38230080</v>
      </c>
      <c r="M760" s="49" t="s">
        <v>905</v>
      </c>
      <c r="N760" s="51">
        <v>45160</v>
      </c>
      <c r="O760" s="51">
        <v>44927</v>
      </c>
      <c r="P760" s="49" t="s">
        <v>1145</v>
      </c>
    </row>
    <row r="761" spans="1:16">
      <c r="A761" s="46">
        <v>606</v>
      </c>
      <c r="B761" s="46">
        <v>28688.33</v>
      </c>
      <c r="C761" s="46">
        <v>209.60640612890001</v>
      </c>
      <c r="D761" s="46">
        <f t="shared" si="11"/>
        <v>28478.723593871102</v>
      </c>
      <c r="E761" s="51">
        <v>45261</v>
      </c>
      <c r="F761" s="49" t="s">
        <v>80</v>
      </c>
      <c r="G761" s="49" t="s">
        <v>81</v>
      </c>
      <c r="H761" s="49" t="s">
        <v>884</v>
      </c>
      <c r="I761" s="49" t="s">
        <v>240</v>
      </c>
      <c r="J761" s="49">
        <v>135600</v>
      </c>
      <c r="K761" s="49" t="s">
        <v>115</v>
      </c>
      <c r="L761" s="49">
        <v>38230089</v>
      </c>
      <c r="M761" s="49" t="s">
        <v>906</v>
      </c>
      <c r="N761" s="51">
        <v>45160</v>
      </c>
      <c r="O761" s="51">
        <v>44927</v>
      </c>
      <c r="P761" s="49" t="s">
        <v>1145</v>
      </c>
    </row>
    <row r="762" spans="1:16">
      <c r="A762" s="46">
        <v>3</v>
      </c>
      <c r="B762" s="46">
        <v>879.72</v>
      </c>
      <c r="C762" s="46">
        <v>6.4275246275999995</v>
      </c>
      <c r="D762" s="46">
        <f t="shared" si="11"/>
        <v>873.29247537240008</v>
      </c>
      <c r="E762" s="51">
        <v>45261</v>
      </c>
      <c r="F762" s="49" t="s">
        <v>80</v>
      </c>
      <c r="G762" s="49" t="s">
        <v>81</v>
      </c>
      <c r="H762" s="49" t="s">
        <v>884</v>
      </c>
      <c r="I762" s="49" t="s">
        <v>240</v>
      </c>
      <c r="J762" s="49">
        <v>135600</v>
      </c>
      <c r="K762" s="49" t="s">
        <v>242</v>
      </c>
      <c r="L762" s="49">
        <v>38230098</v>
      </c>
      <c r="M762" s="49" t="s">
        <v>1149</v>
      </c>
      <c r="N762" s="51">
        <v>45160</v>
      </c>
      <c r="O762" s="51">
        <v>44927</v>
      </c>
      <c r="P762" s="49" t="s">
        <v>1145</v>
      </c>
    </row>
    <row r="763" spans="1:16">
      <c r="A763" s="46">
        <v>0</v>
      </c>
      <c r="B763" s="46">
        <v>0</v>
      </c>
      <c r="C763" s="46">
        <v>0</v>
      </c>
      <c r="D763" s="46">
        <f t="shared" si="11"/>
        <v>0</v>
      </c>
      <c r="E763" s="51">
        <v>45261</v>
      </c>
      <c r="F763" s="49" t="s">
        <v>80</v>
      </c>
      <c r="G763" s="49" t="s">
        <v>81</v>
      </c>
      <c r="H763" s="49" t="s">
        <v>884</v>
      </c>
      <c r="I763" s="49" t="s">
        <v>243</v>
      </c>
      <c r="J763" s="49">
        <v>135001</v>
      </c>
      <c r="K763" s="49" t="s">
        <v>107</v>
      </c>
      <c r="L763" s="49">
        <v>32328201</v>
      </c>
      <c r="M763" s="49" t="s">
        <v>1150</v>
      </c>
      <c r="N763" s="51">
        <v>44211</v>
      </c>
      <c r="O763" s="51">
        <v>44197</v>
      </c>
      <c r="P763" s="49" t="s">
        <v>1151</v>
      </c>
    </row>
    <row r="764" spans="1:16">
      <c r="A764" s="46">
        <v>1</v>
      </c>
      <c r="B764" s="46">
        <v>4057.59</v>
      </c>
      <c r="C764" s="46">
        <v>-28.5377608362</v>
      </c>
      <c r="D764" s="46">
        <f t="shared" si="11"/>
        <v>4086.1277608362002</v>
      </c>
      <c r="E764" s="51">
        <v>45261</v>
      </c>
      <c r="F764" s="49" t="s">
        <v>80</v>
      </c>
      <c r="G764" s="49" t="s">
        <v>81</v>
      </c>
      <c r="H764" s="49" t="s">
        <v>884</v>
      </c>
      <c r="I764" s="49" t="s">
        <v>243</v>
      </c>
      <c r="J764" s="49">
        <v>135002</v>
      </c>
      <c r="K764" s="49" t="s">
        <v>159</v>
      </c>
      <c r="L764" s="49">
        <v>21749081</v>
      </c>
      <c r="M764" s="49" t="s">
        <v>1152</v>
      </c>
      <c r="N764" s="51">
        <v>40010</v>
      </c>
      <c r="O764" s="51">
        <v>39995</v>
      </c>
      <c r="P764" s="49" t="s">
        <v>909</v>
      </c>
    </row>
    <row r="765" spans="1:16">
      <c r="A765" s="46">
        <v>1</v>
      </c>
      <c r="B765" s="46">
        <v>7358.4000000000005</v>
      </c>
      <c r="C765" s="46">
        <v>-51.752951711999998</v>
      </c>
      <c r="D765" s="46">
        <f t="shared" si="11"/>
        <v>7410.1529517120007</v>
      </c>
      <c r="E765" s="51">
        <v>45261</v>
      </c>
      <c r="F765" s="49" t="s">
        <v>80</v>
      </c>
      <c r="G765" s="49" t="s">
        <v>81</v>
      </c>
      <c r="H765" s="49" t="s">
        <v>884</v>
      </c>
      <c r="I765" s="49" t="s">
        <v>243</v>
      </c>
      <c r="J765" s="49">
        <v>135002</v>
      </c>
      <c r="K765" s="49" t="s">
        <v>159</v>
      </c>
      <c r="L765" s="49">
        <v>21749095</v>
      </c>
      <c r="M765" s="49" t="s">
        <v>1153</v>
      </c>
      <c r="N765" s="51">
        <v>40010</v>
      </c>
      <c r="O765" s="51">
        <v>39995</v>
      </c>
      <c r="P765" s="49" t="s">
        <v>909</v>
      </c>
    </row>
    <row r="766" spans="1:16">
      <c r="A766" s="46">
        <v>1</v>
      </c>
      <c r="B766" s="46">
        <v>12875</v>
      </c>
      <c r="C766" s="46">
        <v>-90.552192500000004</v>
      </c>
      <c r="D766" s="46">
        <f t="shared" si="11"/>
        <v>12965.552192499999</v>
      </c>
      <c r="E766" s="51">
        <v>45261</v>
      </c>
      <c r="F766" s="49" t="s">
        <v>80</v>
      </c>
      <c r="G766" s="49" t="s">
        <v>81</v>
      </c>
      <c r="H766" s="49" t="s">
        <v>884</v>
      </c>
      <c r="I766" s="49" t="s">
        <v>243</v>
      </c>
      <c r="J766" s="49">
        <v>135002</v>
      </c>
      <c r="K766" s="49" t="s">
        <v>159</v>
      </c>
      <c r="L766" s="49">
        <v>21749046</v>
      </c>
      <c r="M766" s="49" t="s">
        <v>1154</v>
      </c>
      <c r="N766" s="51">
        <v>40010</v>
      </c>
      <c r="O766" s="51">
        <v>39995</v>
      </c>
      <c r="P766" s="49" t="s">
        <v>909</v>
      </c>
    </row>
    <row r="767" spans="1:16">
      <c r="A767" s="46">
        <v>0</v>
      </c>
      <c r="B767" s="46">
        <v>10000</v>
      </c>
      <c r="C767" s="46">
        <v>-12.126200000000001</v>
      </c>
      <c r="D767" s="46">
        <f t="shared" si="11"/>
        <v>10012.126200000001</v>
      </c>
      <c r="E767" s="51">
        <v>45261</v>
      </c>
      <c r="F767" s="49" t="s">
        <v>80</v>
      </c>
      <c r="G767" s="49" t="s">
        <v>81</v>
      </c>
      <c r="H767" s="49" t="s">
        <v>884</v>
      </c>
      <c r="I767" s="49" t="s">
        <v>243</v>
      </c>
      <c r="J767" s="49">
        <v>135002</v>
      </c>
      <c r="K767" s="49" t="s">
        <v>159</v>
      </c>
      <c r="L767" s="49">
        <v>33535114</v>
      </c>
      <c r="M767" s="49" t="s">
        <v>893</v>
      </c>
      <c r="N767" s="51">
        <v>44211</v>
      </c>
      <c r="O767" s="51">
        <v>44197</v>
      </c>
      <c r="P767" s="49" t="s">
        <v>1151</v>
      </c>
    </row>
    <row r="768" spans="1:16">
      <c r="A768" s="46">
        <v>1</v>
      </c>
      <c r="B768" s="46">
        <v>5969.67</v>
      </c>
      <c r="C768" s="46">
        <v>-41.985763650600006</v>
      </c>
      <c r="D768" s="46">
        <f t="shared" si="11"/>
        <v>6011.6557636506004</v>
      </c>
      <c r="E768" s="51">
        <v>45261</v>
      </c>
      <c r="F768" s="49" t="s">
        <v>80</v>
      </c>
      <c r="G768" s="49" t="s">
        <v>81</v>
      </c>
      <c r="H768" s="49" t="s">
        <v>884</v>
      </c>
      <c r="I768" s="49" t="s">
        <v>243</v>
      </c>
      <c r="J768" s="49">
        <v>135002</v>
      </c>
      <c r="K768" s="49" t="s">
        <v>159</v>
      </c>
      <c r="L768" s="49">
        <v>21749088</v>
      </c>
      <c r="M768" s="49" t="s">
        <v>1155</v>
      </c>
      <c r="N768" s="51">
        <v>40010</v>
      </c>
      <c r="O768" s="51">
        <v>39995</v>
      </c>
      <c r="P768" s="49" t="s">
        <v>909</v>
      </c>
    </row>
    <row r="769" spans="1:16">
      <c r="A769" s="46">
        <v>1</v>
      </c>
      <c r="B769" s="46">
        <v>8983.380000000001</v>
      </c>
      <c r="C769" s="46">
        <v>-63.181728548400002</v>
      </c>
      <c r="D769" s="46">
        <f t="shared" si="11"/>
        <v>9046.5617285484004</v>
      </c>
      <c r="E769" s="51">
        <v>45261</v>
      </c>
      <c r="F769" s="49" t="s">
        <v>80</v>
      </c>
      <c r="G769" s="49" t="s">
        <v>81</v>
      </c>
      <c r="H769" s="49" t="s">
        <v>884</v>
      </c>
      <c r="I769" s="49" t="s">
        <v>243</v>
      </c>
      <c r="J769" s="49">
        <v>135002</v>
      </c>
      <c r="K769" s="49" t="s">
        <v>159</v>
      </c>
      <c r="L769" s="49">
        <v>21749074</v>
      </c>
      <c r="M769" s="49" t="s">
        <v>1156</v>
      </c>
      <c r="N769" s="51">
        <v>40010</v>
      </c>
      <c r="O769" s="51">
        <v>39995</v>
      </c>
      <c r="P769" s="49" t="s">
        <v>909</v>
      </c>
    </row>
    <row r="770" spans="1:16">
      <c r="A770" s="46">
        <v>1</v>
      </c>
      <c r="B770" s="46">
        <v>3800</v>
      </c>
      <c r="C770" s="46">
        <v>-26.726084</v>
      </c>
      <c r="D770" s="46">
        <f t="shared" si="11"/>
        <v>3826.7260839999999</v>
      </c>
      <c r="E770" s="51">
        <v>45261</v>
      </c>
      <c r="F770" s="49" t="s">
        <v>80</v>
      </c>
      <c r="G770" s="49" t="s">
        <v>81</v>
      </c>
      <c r="H770" s="49" t="s">
        <v>884</v>
      </c>
      <c r="I770" s="49" t="s">
        <v>243</v>
      </c>
      <c r="J770" s="49">
        <v>135002</v>
      </c>
      <c r="K770" s="49" t="s">
        <v>159</v>
      </c>
      <c r="L770" s="49">
        <v>21749067</v>
      </c>
      <c r="M770" s="49" t="s">
        <v>1157</v>
      </c>
      <c r="N770" s="51">
        <v>40010</v>
      </c>
      <c r="O770" s="51">
        <v>39995</v>
      </c>
      <c r="P770" s="49" t="s">
        <v>909</v>
      </c>
    </row>
    <row r="771" spans="1:16">
      <c r="A771" s="46">
        <v>0</v>
      </c>
      <c r="B771" s="46">
        <v>0</v>
      </c>
      <c r="C771" s="46">
        <v>0</v>
      </c>
      <c r="D771" s="46">
        <f t="shared" ref="D771:D834" si="12">+B771-C771</f>
        <v>0</v>
      </c>
      <c r="E771" s="51">
        <v>45261</v>
      </c>
      <c r="F771" s="49" t="s">
        <v>80</v>
      </c>
      <c r="G771" s="49" t="s">
        <v>81</v>
      </c>
      <c r="H771" s="49" t="s">
        <v>884</v>
      </c>
      <c r="I771" s="49" t="s">
        <v>243</v>
      </c>
      <c r="J771" s="49">
        <v>135500</v>
      </c>
      <c r="K771" s="49" t="s">
        <v>106</v>
      </c>
      <c r="L771" s="49">
        <v>21747020</v>
      </c>
      <c r="M771" s="49" t="s">
        <v>908</v>
      </c>
      <c r="N771" s="51">
        <v>26481</v>
      </c>
      <c r="O771" s="51">
        <v>26481</v>
      </c>
      <c r="P771" s="49" t="s">
        <v>909</v>
      </c>
    </row>
    <row r="772" spans="1:16">
      <c r="A772" s="46">
        <v>0</v>
      </c>
      <c r="B772" s="46">
        <v>0</v>
      </c>
      <c r="C772" s="46">
        <v>0</v>
      </c>
      <c r="D772" s="46">
        <f t="shared" si="12"/>
        <v>0</v>
      </c>
      <c r="E772" s="51">
        <v>45261</v>
      </c>
      <c r="F772" s="49" t="s">
        <v>80</v>
      </c>
      <c r="G772" s="49" t="s">
        <v>81</v>
      </c>
      <c r="H772" s="49" t="s">
        <v>884</v>
      </c>
      <c r="I772" s="49" t="s">
        <v>243</v>
      </c>
      <c r="J772" s="49">
        <v>135500</v>
      </c>
      <c r="K772" s="49" t="s">
        <v>106</v>
      </c>
      <c r="L772" s="49">
        <v>21746985</v>
      </c>
      <c r="M772" s="49" t="s">
        <v>908</v>
      </c>
      <c r="N772" s="51">
        <v>23559</v>
      </c>
      <c r="O772" s="51">
        <v>23559</v>
      </c>
      <c r="P772" s="49" t="s">
        <v>909</v>
      </c>
    </row>
    <row r="773" spans="1:16">
      <c r="A773" s="46">
        <v>0</v>
      </c>
      <c r="B773" s="46">
        <v>0</v>
      </c>
      <c r="C773" s="46">
        <v>0</v>
      </c>
      <c r="D773" s="46">
        <f t="shared" si="12"/>
        <v>0</v>
      </c>
      <c r="E773" s="51">
        <v>45261</v>
      </c>
      <c r="F773" s="49" t="s">
        <v>80</v>
      </c>
      <c r="G773" s="49" t="s">
        <v>81</v>
      </c>
      <c r="H773" s="49" t="s">
        <v>884</v>
      </c>
      <c r="I773" s="49" t="s">
        <v>243</v>
      </c>
      <c r="J773" s="49">
        <v>135500</v>
      </c>
      <c r="K773" s="49" t="s">
        <v>106</v>
      </c>
      <c r="L773" s="49">
        <v>21749006</v>
      </c>
      <c r="M773" s="49" t="s">
        <v>908</v>
      </c>
      <c r="N773" s="51">
        <v>38473</v>
      </c>
      <c r="O773" s="51">
        <v>38353</v>
      </c>
      <c r="P773" s="49" t="s">
        <v>909</v>
      </c>
    </row>
    <row r="774" spans="1:16">
      <c r="A774" s="46">
        <v>0</v>
      </c>
      <c r="B774" s="46">
        <v>0</v>
      </c>
      <c r="C774" s="46">
        <v>0</v>
      </c>
      <c r="D774" s="46">
        <f t="shared" si="12"/>
        <v>0</v>
      </c>
      <c r="E774" s="51">
        <v>45261</v>
      </c>
      <c r="F774" s="49" t="s">
        <v>80</v>
      </c>
      <c r="G774" s="49" t="s">
        <v>81</v>
      </c>
      <c r="H774" s="49" t="s">
        <v>884</v>
      </c>
      <c r="I774" s="49" t="s">
        <v>243</v>
      </c>
      <c r="J774" s="49">
        <v>135500</v>
      </c>
      <c r="K774" s="49" t="s">
        <v>106</v>
      </c>
      <c r="L774" s="49">
        <v>21749032</v>
      </c>
      <c r="M774" s="49" t="s">
        <v>908</v>
      </c>
      <c r="N774" s="51">
        <v>38887</v>
      </c>
      <c r="O774" s="51">
        <v>38718</v>
      </c>
      <c r="P774" s="49" t="s">
        <v>909</v>
      </c>
    </row>
    <row r="775" spans="1:16">
      <c r="A775" s="46">
        <v>0</v>
      </c>
      <c r="B775" s="46">
        <v>0</v>
      </c>
      <c r="C775" s="46">
        <v>0</v>
      </c>
      <c r="D775" s="46">
        <f t="shared" si="12"/>
        <v>0</v>
      </c>
      <c r="E775" s="51">
        <v>45261</v>
      </c>
      <c r="F775" s="49" t="s">
        <v>80</v>
      </c>
      <c r="G775" s="49" t="s">
        <v>81</v>
      </c>
      <c r="H775" s="49" t="s">
        <v>884</v>
      </c>
      <c r="I775" s="49" t="s">
        <v>243</v>
      </c>
      <c r="J775" s="49">
        <v>135500</v>
      </c>
      <c r="K775" s="49" t="s">
        <v>106</v>
      </c>
      <c r="L775" s="49">
        <v>21748952</v>
      </c>
      <c r="M775" s="49" t="s">
        <v>908</v>
      </c>
      <c r="N775" s="51">
        <v>28307</v>
      </c>
      <c r="O775" s="51">
        <v>28307</v>
      </c>
      <c r="P775" s="49" t="s">
        <v>909</v>
      </c>
    </row>
    <row r="776" spans="1:16">
      <c r="A776" s="46">
        <v>0</v>
      </c>
      <c r="B776" s="46">
        <v>0</v>
      </c>
      <c r="C776" s="46">
        <v>0</v>
      </c>
      <c r="D776" s="46">
        <f t="shared" si="12"/>
        <v>0</v>
      </c>
      <c r="E776" s="51">
        <v>45261</v>
      </c>
      <c r="F776" s="49" t="s">
        <v>80</v>
      </c>
      <c r="G776" s="49" t="s">
        <v>81</v>
      </c>
      <c r="H776" s="49" t="s">
        <v>884</v>
      </c>
      <c r="I776" s="49" t="s">
        <v>243</v>
      </c>
      <c r="J776" s="49">
        <v>135500</v>
      </c>
      <c r="K776" s="49" t="s">
        <v>106</v>
      </c>
      <c r="L776" s="49">
        <v>21746992</v>
      </c>
      <c r="M776" s="49" t="s">
        <v>908</v>
      </c>
      <c r="N776" s="51">
        <v>23559</v>
      </c>
      <c r="O776" s="51">
        <v>23559</v>
      </c>
      <c r="P776" s="49" t="s">
        <v>909</v>
      </c>
    </row>
    <row r="777" spans="1:16">
      <c r="A777" s="46">
        <v>0</v>
      </c>
      <c r="B777" s="46">
        <v>0</v>
      </c>
      <c r="C777" s="46">
        <v>0</v>
      </c>
      <c r="D777" s="46">
        <f t="shared" si="12"/>
        <v>0</v>
      </c>
      <c r="E777" s="51">
        <v>45261</v>
      </c>
      <c r="F777" s="49" t="s">
        <v>80</v>
      </c>
      <c r="G777" s="49" t="s">
        <v>81</v>
      </c>
      <c r="H777" s="49" t="s">
        <v>884</v>
      </c>
      <c r="I777" s="49" t="s">
        <v>243</v>
      </c>
      <c r="J777" s="49">
        <v>135500</v>
      </c>
      <c r="K777" s="49" t="s">
        <v>106</v>
      </c>
      <c r="L777" s="49">
        <v>21748968</v>
      </c>
      <c r="M777" s="49" t="s">
        <v>908</v>
      </c>
      <c r="N777" s="51">
        <v>38261</v>
      </c>
      <c r="O777" s="51">
        <v>37987</v>
      </c>
      <c r="P777" s="49" t="s">
        <v>909</v>
      </c>
    </row>
    <row r="778" spans="1:16">
      <c r="A778" s="46">
        <v>0</v>
      </c>
      <c r="B778" s="46">
        <v>0</v>
      </c>
      <c r="C778" s="46">
        <v>0</v>
      </c>
      <c r="D778" s="46">
        <f t="shared" si="12"/>
        <v>0</v>
      </c>
      <c r="E778" s="51">
        <v>45261</v>
      </c>
      <c r="F778" s="49" t="s">
        <v>80</v>
      </c>
      <c r="G778" s="49" t="s">
        <v>81</v>
      </c>
      <c r="H778" s="49" t="s">
        <v>884</v>
      </c>
      <c r="I778" s="49" t="s">
        <v>243</v>
      </c>
      <c r="J778" s="49">
        <v>135500</v>
      </c>
      <c r="K778" s="49" t="s">
        <v>245</v>
      </c>
      <c r="L778" s="49">
        <v>21749109</v>
      </c>
      <c r="M778" s="49" t="s">
        <v>1158</v>
      </c>
      <c r="N778" s="51">
        <v>40708</v>
      </c>
      <c r="O778" s="51">
        <v>40544</v>
      </c>
      <c r="P778" s="49" t="s">
        <v>909</v>
      </c>
    </row>
    <row r="779" spans="1:16">
      <c r="A779" s="46">
        <v>30</v>
      </c>
      <c r="B779" s="46">
        <v>84952.74</v>
      </c>
      <c r="C779" s="46">
        <v>2496.4365091331997</v>
      </c>
      <c r="D779" s="46">
        <f t="shared" si="12"/>
        <v>82456.303490866805</v>
      </c>
      <c r="E779" s="51">
        <v>45261</v>
      </c>
      <c r="F779" s="49" t="s">
        <v>80</v>
      </c>
      <c r="G779" s="49" t="s">
        <v>81</v>
      </c>
      <c r="H779" s="49" t="s">
        <v>884</v>
      </c>
      <c r="I779" s="49" t="s">
        <v>243</v>
      </c>
      <c r="J779" s="49">
        <v>135500</v>
      </c>
      <c r="K779" s="49" t="s">
        <v>193</v>
      </c>
      <c r="L779" s="49">
        <v>33535085</v>
      </c>
      <c r="M779" s="49" t="s">
        <v>923</v>
      </c>
      <c r="N779" s="51">
        <v>44211</v>
      </c>
      <c r="O779" s="51">
        <v>44197</v>
      </c>
      <c r="P779" s="49" t="s">
        <v>1151</v>
      </c>
    </row>
    <row r="780" spans="1:16">
      <c r="A780" s="46">
        <v>0</v>
      </c>
      <c r="B780" s="46">
        <v>0</v>
      </c>
      <c r="C780" s="46">
        <v>0</v>
      </c>
      <c r="D780" s="46">
        <f t="shared" si="12"/>
        <v>0</v>
      </c>
      <c r="E780" s="51">
        <v>45261</v>
      </c>
      <c r="F780" s="49" t="s">
        <v>80</v>
      </c>
      <c r="G780" s="49" t="s">
        <v>81</v>
      </c>
      <c r="H780" s="49" t="s">
        <v>884</v>
      </c>
      <c r="I780" s="49" t="s">
        <v>243</v>
      </c>
      <c r="J780" s="49">
        <v>135500</v>
      </c>
      <c r="K780" s="49" t="s">
        <v>107</v>
      </c>
      <c r="L780" s="49">
        <v>32328205</v>
      </c>
      <c r="M780" s="49" t="s">
        <v>1150</v>
      </c>
      <c r="N780" s="51">
        <v>44211</v>
      </c>
      <c r="O780" s="51">
        <v>44197</v>
      </c>
      <c r="P780" s="49" t="s">
        <v>1151</v>
      </c>
    </row>
    <row r="781" spans="1:16">
      <c r="A781" s="46">
        <v>0</v>
      </c>
      <c r="B781" s="46">
        <v>0</v>
      </c>
      <c r="C781" s="46">
        <v>0</v>
      </c>
      <c r="D781" s="46">
        <f t="shared" si="12"/>
        <v>0</v>
      </c>
      <c r="E781" s="51">
        <v>45261</v>
      </c>
      <c r="F781" s="49" t="s">
        <v>80</v>
      </c>
      <c r="G781" s="49" t="s">
        <v>81</v>
      </c>
      <c r="H781" s="49" t="s">
        <v>884</v>
      </c>
      <c r="I781" s="49" t="s">
        <v>243</v>
      </c>
      <c r="J781" s="49">
        <v>135500</v>
      </c>
      <c r="K781" s="49" t="s">
        <v>107</v>
      </c>
      <c r="L781" s="49">
        <v>33035660</v>
      </c>
      <c r="M781" s="49" t="s">
        <v>1150</v>
      </c>
      <c r="N781" s="51">
        <v>44211</v>
      </c>
      <c r="O781" s="51">
        <v>44287</v>
      </c>
      <c r="P781" s="49" t="s">
        <v>1151</v>
      </c>
    </row>
    <row r="782" spans="1:16">
      <c r="A782" s="46">
        <v>0</v>
      </c>
      <c r="B782" s="46">
        <v>0</v>
      </c>
      <c r="C782" s="46">
        <v>0</v>
      </c>
      <c r="D782" s="46">
        <f t="shared" si="12"/>
        <v>0</v>
      </c>
      <c r="E782" s="51">
        <v>45261</v>
      </c>
      <c r="F782" s="49" t="s">
        <v>80</v>
      </c>
      <c r="G782" s="49" t="s">
        <v>81</v>
      </c>
      <c r="H782" s="49" t="s">
        <v>884</v>
      </c>
      <c r="I782" s="49" t="s">
        <v>243</v>
      </c>
      <c r="J782" s="49">
        <v>135500</v>
      </c>
      <c r="K782" s="49" t="s">
        <v>107</v>
      </c>
      <c r="L782" s="49">
        <v>32855197</v>
      </c>
      <c r="M782" s="49" t="s">
        <v>1150</v>
      </c>
      <c r="N782" s="51">
        <v>44211</v>
      </c>
      <c r="O782" s="51">
        <v>44256</v>
      </c>
      <c r="P782" s="49" t="s">
        <v>1151</v>
      </c>
    </row>
    <row r="783" spans="1:16">
      <c r="A783" s="46">
        <v>3</v>
      </c>
      <c r="B783" s="46">
        <v>436296.56</v>
      </c>
      <c r="C783" s="46">
        <v>12821.089245540799</v>
      </c>
      <c r="D783" s="46">
        <f t="shared" si="12"/>
        <v>423475.47075445921</v>
      </c>
      <c r="E783" s="51">
        <v>45261</v>
      </c>
      <c r="F783" s="49" t="s">
        <v>80</v>
      </c>
      <c r="G783" s="49" t="s">
        <v>81</v>
      </c>
      <c r="H783" s="49" t="s">
        <v>884</v>
      </c>
      <c r="I783" s="49" t="s">
        <v>243</v>
      </c>
      <c r="J783" s="49">
        <v>135500</v>
      </c>
      <c r="K783" s="49" t="s">
        <v>154</v>
      </c>
      <c r="L783" s="49">
        <v>33535102</v>
      </c>
      <c r="M783" s="49" t="s">
        <v>897</v>
      </c>
      <c r="N783" s="51">
        <v>44211</v>
      </c>
      <c r="O783" s="51">
        <v>44197</v>
      </c>
      <c r="P783" s="49" t="s">
        <v>1151</v>
      </c>
    </row>
    <row r="784" spans="1:16">
      <c r="A784" s="46">
        <v>0</v>
      </c>
      <c r="B784" s="46">
        <v>0</v>
      </c>
      <c r="C784" s="46">
        <v>0</v>
      </c>
      <c r="D784" s="46">
        <f t="shared" si="12"/>
        <v>0</v>
      </c>
      <c r="E784" s="51">
        <v>45261</v>
      </c>
      <c r="F784" s="49" t="s">
        <v>80</v>
      </c>
      <c r="G784" s="49" t="s">
        <v>81</v>
      </c>
      <c r="H784" s="49" t="s">
        <v>884</v>
      </c>
      <c r="I784" s="49" t="s">
        <v>243</v>
      </c>
      <c r="J784" s="49">
        <v>135500</v>
      </c>
      <c r="K784" s="49" t="s">
        <v>131</v>
      </c>
      <c r="L784" s="49">
        <v>21749060</v>
      </c>
      <c r="M784" s="49" t="s">
        <v>1159</v>
      </c>
      <c r="N784" s="51">
        <v>40010</v>
      </c>
      <c r="O784" s="51">
        <v>39814</v>
      </c>
      <c r="P784" s="49" t="s">
        <v>909</v>
      </c>
    </row>
    <row r="785" spans="1:16">
      <c r="A785" s="46">
        <v>0</v>
      </c>
      <c r="B785" s="46">
        <v>0</v>
      </c>
      <c r="C785" s="46">
        <v>0</v>
      </c>
      <c r="D785" s="46">
        <f t="shared" si="12"/>
        <v>0</v>
      </c>
      <c r="E785" s="51">
        <v>45261</v>
      </c>
      <c r="F785" s="49" t="s">
        <v>80</v>
      </c>
      <c r="G785" s="49" t="s">
        <v>81</v>
      </c>
      <c r="H785" s="49" t="s">
        <v>884</v>
      </c>
      <c r="I785" s="49" t="s">
        <v>243</v>
      </c>
      <c r="J785" s="49">
        <v>135500</v>
      </c>
      <c r="K785" s="49" t="s">
        <v>158</v>
      </c>
      <c r="L785" s="49">
        <v>21749053</v>
      </c>
      <c r="M785" s="49" t="s">
        <v>901</v>
      </c>
      <c r="N785" s="51">
        <v>41008</v>
      </c>
      <c r="O785" s="51">
        <v>40909</v>
      </c>
      <c r="P785" s="49" t="s">
        <v>909</v>
      </c>
    </row>
    <row r="786" spans="1:16">
      <c r="A786" s="46">
        <v>52</v>
      </c>
      <c r="B786" s="46">
        <v>311587.58</v>
      </c>
      <c r="C786" s="46">
        <v>9156.3687116443998</v>
      </c>
      <c r="D786" s="46">
        <f t="shared" si="12"/>
        <v>302431.21128835564</v>
      </c>
      <c r="E786" s="51">
        <v>45261</v>
      </c>
      <c r="F786" s="49" t="s">
        <v>80</v>
      </c>
      <c r="G786" s="49" t="s">
        <v>81</v>
      </c>
      <c r="H786" s="49" t="s">
        <v>884</v>
      </c>
      <c r="I786" s="49" t="s">
        <v>243</v>
      </c>
      <c r="J786" s="49">
        <v>135500</v>
      </c>
      <c r="K786" s="49" t="s">
        <v>158</v>
      </c>
      <c r="L786" s="49">
        <v>33535091</v>
      </c>
      <c r="M786" s="49" t="s">
        <v>1160</v>
      </c>
      <c r="N786" s="51">
        <v>44211</v>
      </c>
      <c r="O786" s="51">
        <v>44197</v>
      </c>
      <c r="P786" s="49" t="s">
        <v>1151</v>
      </c>
    </row>
    <row r="787" spans="1:16">
      <c r="A787" s="46">
        <v>0</v>
      </c>
      <c r="B787" s="46">
        <v>0</v>
      </c>
      <c r="C787" s="46">
        <v>0</v>
      </c>
      <c r="D787" s="46">
        <f t="shared" si="12"/>
        <v>0</v>
      </c>
      <c r="E787" s="51">
        <v>45261</v>
      </c>
      <c r="F787" s="49" t="s">
        <v>80</v>
      </c>
      <c r="G787" s="49" t="s">
        <v>81</v>
      </c>
      <c r="H787" s="49" t="s">
        <v>884</v>
      </c>
      <c r="I787" s="49" t="s">
        <v>243</v>
      </c>
      <c r="J787" s="49">
        <v>135500</v>
      </c>
      <c r="K787" s="49" t="s">
        <v>109</v>
      </c>
      <c r="L787" s="49">
        <v>21748980</v>
      </c>
      <c r="M787" s="49" t="s">
        <v>914</v>
      </c>
      <c r="N787" s="51">
        <v>38473</v>
      </c>
      <c r="O787" s="51">
        <v>38353</v>
      </c>
      <c r="P787" s="49" t="s">
        <v>909</v>
      </c>
    </row>
    <row r="788" spans="1:16">
      <c r="A788" s="46">
        <v>0</v>
      </c>
      <c r="B788" s="46">
        <v>0</v>
      </c>
      <c r="C788" s="46">
        <v>0</v>
      </c>
      <c r="D788" s="46">
        <f t="shared" si="12"/>
        <v>0</v>
      </c>
      <c r="E788" s="51">
        <v>45261</v>
      </c>
      <c r="F788" s="49" t="s">
        <v>80</v>
      </c>
      <c r="G788" s="49" t="s">
        <v>81</v>
      </c>
      <c r="H788" s="49" t="s">
        <v>884</v>
      </c>
      <c r="I788" s="49" t="s">
        <v>243</v>
      </c>
      <c r="J788" s="49">
        <v>135500</v>
      </c>
      <c r="K788" s="49" t="s">
        <v>109</v>
      </c>
      <c r="L788" s="49">
        <v>21747013</v>
      </c>
      <c r="M788" s="49" t="s">
        <v>914</v>
      </c>
      <c r="N788" s="51">
        <v>23559</v>
      </c>
      <c r="O788" s="51">
        <v>23559</v>
      </c>
      <c r="P788" s="49" t="s">
        <v>909</v>
      </c>
    </row>
    <row r="789" spans="1:16">
      <c r="A789" s="46">
        <v>0</v>
      </c>
      <c r="B789" s="46">
        <v>0</v>
      </c>
      <c r="C789" s="46">
        <v>0</v>
      </c>
      <c r="D789" s="46">
        <f t="shared" si="12"/>
        <v>0</v>
      </c>
      <c r="E789" s="51">
        <v>45261</v>
      </c>
      <c r="F789" s="49" t="s">
        <v>80</v>
      </c>
      <c r="G789" s="49" t="s">
        <v>81</v>
      </c>
      <c r="H789" s="49" t="s">
        <v>884</v>
      </c>
      <c r="I789" s="49" t="s">
        <v>243</v>
      </c>
      <c r="J789" s="49">
        <v>135500</v>
      </c>
      <c r="K789" s="49" t="s">
        <v>109</v>
      </c>
      <c r="L789" s="49">
        <v>21746978</v>
      </c>
      <c r="M789" s="49" t="s">
        <v>914</v>
      </c>
      <c r="N789" s="51">
        <v>23559</v>
      </c>
      <c r="O789" s="51">
        <v>23559</v>
      </c>
      <c r="P789" s="49" t="s">
        <v>909</v>
      </c>
    </row>
    <row r="790" spans="1:16">
      <c r="A790" s="46">
        <v>0</v>
      </c>
      <c r="B790" s="46">
        <v>0</v>
      </c>
      <c r="C790" s="46">
        <v>0</v>
      </c>
      <c r="D790" s="46">
        <f t="shared" si="12"/>
        <v>0</v>
      </c>
      <c r="E790" s="51">
        <v>45261</v>
      </c>
      <c r="F790" s="49" t="s">
        <v>80</v>
      </c>
      <c r="G790" s="49" t="s">
        <v>81</v>
      </c>
      <c r="H790" s="49" t="s">
        <v>884</v>
      </c>
      <c r="I790" s="49" t="s">
        <v>243</v>
      </c>
      <c r="J790" s="49">
        <v>135500</v>
      </c>
      <c r="K790" s="49" t="s">
        <v>109</v>
      </c>
      <c r="L790" s="49">
        <v>21748960</v>
      </c>
      <c r="M790" s="49" t="s">
        <v>914</v>
      </c>
      <c r="N790" s="51">
        <v>31594</v>
      </c>
      <c r="O790" s="51">
        <v>31594</v>
      </c>
      <c r="P790" s="49" t="s">
        <v>909</v>
      </c>
    </row>
    <row r="791" spans="1:16">
      <c r="A791" s="46">
        <v>0</v>
      </c>
      <c r="B791" s="46">
        <v>0</v>
      </c>
      <c r="C791" s="46">
        <v>0</v>
      </c>
      <c r="D791" s="46">
        <f t="shared" si="12"/>
        <v>0</v>
      </c>
      <c r="E791" s="51">
        <v>45261</v>
      </c>
      <c r="F791" s="49" t="s">
        <v>80</v>
      </c>
      <c r="G791" s="49" t="s">
        <v>81</v>
      </c>
      <c r="H791" s="49" t="s">
        <v>884</v>
      </c>
      <c r="I791" s="49" t="s">
        <v>243</v>
      </c>
      <c r="J791" s="49">
        <v>135500</v>
      </c>
      <c r="K791" s="49" t="s">
        <v>109</v>
      </c>
      <c r="L791" s="49">
        <v>21747027</v>
      </c>
      <c r="M791" s="49" t="s">
        <v>914</v>
      </c>
      <c r="N791" s="51">
        <v>26481</v>
      </c>
      <c r="O791" s="51">
        <v>26481</v>
      </c>
      <c r="P791" s="49" t="s">
        <v>909</v>
      </c>
    </row>
    <row r="792" spans="1:16">
      <c r="A792" s="46">
        <v>0</v>
      </c>
      <c r="B792" s="46">
        <v>0</v>
      </c>
      <c r="C792" s="46">
        <v>0</v>
      </c>
      <c r="D792" s="46">
        <f t="shared" si="12"/>
        <v>0</v>
      </c>
      <c r="E792" s="51">
        <v>45261</v>
      </c>
      <c r="F792" s="49" t="s">
        <v>80</v>
      </c>
      <c r="G792" s="49" t="s">
        <v>81</v>
      </c>
      <c r="H792" s="49" t="s">
        <v>884</v>
      </c>
      <c r="I792" s="49" t="s">
        <v>243</v>
      </c>
      <c r="J792" s="49">
        <v>135500</v>
      </c>
      <c r="K792" s="49" t="s">
        <v>109</v>
      </c>
      <c r="L792" s="49">
        <v>21746999</v>
      </c>
      <c r="M792" s="49" t="s">
        <v>914</v>
      </c>
      <c r="N792" s="51">
        <v>23559</v>
      </c>
      <c r="O792" s="51">
        <v>23559</v>
      </c>
      <c r="P792" s="49" t="s">
        <v>909</v>
      </c>
    </row>
    <row r="793" spans="1:16">
      <c r="A793" s="46">
        <v>0</v>
      </c>
      <c r="B793" s="46">
        <v>0</v>
      </c>
      <c r="C793" s="46">
        <v>0</v>
      </c>
      <c r="D793" s="46">
        <f t="shared" si="12"/>
        <v>0</v>
      </c>
      <c r="E793" s="51">
        <v>45261</v>
      </c>
      <c r="F793" s="49" t="s">
        <v>80</v>
      </c>
      <c r="G793" s="49" t="s">
        <v>81</v>
      </c>
      <c r="H793" s="49" t="s">
        <v>884</v>
      </c>
      <c r="I793" s="49" t="s">
        <v>243</v>
      </c>
      <c r="J793" s="49">
        <v>135500</v>
      </c>
      <c r="K793" s="49" t="s">
        <v>109</v>
      </c>
      <c r="L793" s="49">
        <v>21748945</v>
      </c>
      <c r="M793" s="49" t="s">
        <v>914</v>
      </c>
      <c r="N793" s="51">
        <v>28307</v>
      </c>
      <c r="O793" s="51">
        <v>28307</v>
      </c>
      <c r="P793" s="49" t="s">
        <v>909</v>
      </c>
    </row>
    <row r="794" spans="1:16">
      <c r="A794" s="46">
        <v>0</v>
      </c>
      <c r="B794" s="46">
        <v>0</v>
      </c>
      <c r="C794" s="46">
        <v>0</v>
      </c>
      <c r="D794" s="46">
        <f t="shared" si="12"/>
        <v>0</v>
      </c>
      <c r="E794" s="51">
        <v>45261</v>
      </c>
      <c r="F794" s="49" t="s">
        <v>80</v>
      </c>
      <c r="G794" s="49" t="s">
        <v>81</v>
      </c>
      <c r="H794" s="49" t="s">
        <v>884</v>
      </c>
      <c r="I794" s="49" t="s">
        <v>243</v>
      </c>
      <c r="J794" s="49">
        <v>135500</v>
      </c>
      <c r="K794" s="49" t="s">
        <v>109</v>
      </c>
      <c r="L794" s="49">
        <v>21747006</v>
      </c>
      <c r="M794" s="49" t="s">
        <v>914</v>
      </c>
      <c r="N794" s="51">
        <v>23559</v>
      </c>
      <c r="O794" s="51">
        <v>23559</v>
      </c>
      <c r="P794" s="49" t="s">
        <v>909</v>
      </c>
    </row>
    <row r="795" spans="1:16">
      <c r="A795" s="46">
        <v>0</v>
      </c>
      <c r="B795" s="46">
        <v>0</v>
      </c>
      <c r="C795" s="46">
        <v>0</v>
      </c>
      <c r="D795" s="46">
        <f t="shared" si="12"/>
        <v>0</v>
      </c>
      <c r="E795" s="51">
        <v>45261</v>
      </c>
      <c r="F795" s="49" t="s">
        <v>80</v>
      </c>
      <c r="G795" s="49" t="s">
        <v>81</v>
      </c>
      <c r="H795" s="49" t="s">
        <v>884</v>
      </c>
      <c r="I795" s="49" t="s">
        <v>243</v>
      </c>
      <c r="J795" s="49">
        <v>135500</v>
      </c>
      <c r="K795" s="49" t="s">
        <v>109</v>
      </c>
      <c r="L795" s="49">
        <v>21749039</v>
      </c>
      <c r="M795" s="49" t="s">
        <v>914</v>
      </c>
      <c r="N795" s="51">
        <v>38887</v>
      </c>
      <c r="O795" s="51">
        <v>38718</v>
      </c>
      <c r="P795" s="49" t="s">
        <v>909</v>
      </c>
    </row>
    <row r="796" spans="1:16">
      <c r="A796" s="46">
        <v>0</v>
      </c>
      <c r="B796" s="46">
        <v>0</v>
      </c>
      <c r="C796" s="46">
        <v>0</v>
      </c>
      <c r="D796" s="46">
        <f t="shared" si="12"/>
        <v>0</v>
      </c>
      <c r="E796" s="51">
        <v>45261</v>
      </c>
      <c r="F796" s="49" t="s">
        <v>80</v>
      </c>
      <c r="G796" s="49" t="s">
        <v>81</v>
      </c>
      <c r="H796" s="49" t="s">
        <v>884</v>
      </c>
      <c r="I796" s="49" t="s">
        <v>243</v>
      </c>
      <c r="J796" s="49">
        <v>135600</v>
      </c>
      <c r="K796" s="49" t="s">
        <v>244</v>
      </c>
      <c r="L796" s="49">
        <v>21749137</v>
      </c>
      <c r="M796" s="49" t="s">
        <v>1161</v>
      </c>
      <c r="N796" s="51">
        <v>40708</v>
      </c>
      <c r="O796" s="51">
        <v>40544</v>
      </c>
      <c r="P796" s="49" t="s">
        <v>909</v>
      </c>
    </row>
    <row r="797" spans="1:16">
      <c r="A797" s="46">
        <v>18918</v>
      </c>
      <c r="B797" s="46">
        <v>91831.73</v>
      </c>
      <c r="C797" s="46">
        <v>3354.7627826199</v>
      </c>
      <c r="D797" s="46">
        <f t="shared" si="12"/>
        <v>88476.967217380094</v>
      </c>
      <c r="E797" s="51">
        <v>45261</v>
      </c>
      <c r="F797" s="49" t="s">
        <v>80</v>
      </c>
      <c r="G797" s="49" t="s">
        <v>81</v>
      </c>
      <c r="H797" s="49" t="s">
        <v>884</v>
      </c>
      <c r="I797" s="49" t="s">
        <v>243</v>
      </c>
      <c r="J797" s="49">
        <v>135600</v>
      </c>
      <c r="K797" s="49" t="s">
        <v>227</v>
      </c>
      <c r="L797" s="49">
        <v>33535111</v>
      </c>
      <c r="M797" s="49" t="s">
        <v>1001</v>
      </c>
      <c r="N797" s="51">
        <v>44211</v>
      </c>
      <c r="O797" s="51">
        <v>44197</v>
      </c>
      <c r="P797" s="49" t="s">
        <v>1151</v>
      </c>
    </row>
    <row r="798" spans="1:16">
      <c r="A798" s="46">
        <v>54250</v>
      </c>
      <c r="B798" s="46">
        <v>244363.41</v>
      </c>
      <c r="C798" s="46">
        <v>8926.9936796583006</v>
      </c>
      <c r="D798" s="46">
        <f t="shared" si="12"/>
        <v>235436.4163203417</v>
      </c>
      <c r="E798" s="51">
        <v>45261</v>
      </c>
      <c r="F798" s="49" t="s">
        <v>80</v>
      </c>
      <c r="G798" s="49" t="s">
        <v>81</v>
      </c>
      <c r="H798" s="49" t="s">
        <v>884</v>
      </c>
      <c r="I798" s="49" t="s">
        <v>243</v>
      </c>
      <c r="J798" s="49">
        <v>135600</v>
      </c>
      <c r="K798" s="49" t="s">
        <v>150</v>
      </c>
      <c r="L798" s="49">
        <v>33535108</v>
      </c>
      <c r="M798" s="49" t="s">
        <v>902</v>
      </c>
      <c r="N798" s="51">
        <v>44211</v>
      </c>
      <c r="O798" s="51">
        <v>44197</v>
      </c>
      <c r="P798" s="49" t="s">
        <v>1151</v>
      </c>
    </row>
    <row r="799" spans="1:16">
      <c r="A799" s="46">
        <v>0</v>
      </c>
      <c r="B799" s="46">
        <v>0</v>
      </c>
      <c r="C799" s="46">
        <v>0</v>
      </c>
      <c r="D799" s="46">
        <f t="shared" si="12"/>
        <v>0</v>
      </c>
      <c r="E799" s="51">
        <v>45261</v>
      </c>
      <c r="F799" s="49" t="s">
        <v>80</v>
      </c>
      <c r="G799" s="49" t="s">
        <v>81</v>
      </c>
      <c r="H799" s="49" t="s">
        <v>884</v>
      </c>
      <c r="I799" s="49" t="s">
        <v>243</v>
      </c>
      <c r="J799" s="49">
        <v>135600</v>
      </c>
      <c r="K799" s="49" t="s">
        <v>192</v>
      </c>
      <c r="L799" s="49">
        <v>21749144</v>
      </c>
      <c r="M799" s="49" t="s">
        <v>935</v>
      </c>
      <c r="N799" s="51">
        <v>41008</v>
      </c>
      <c r="O799" s="51">
        <v>40909</v>
      </c>
      <c r="P799" s="49" t="s">
        <v>909</v>
      </c>
    </row>
    <row r="800" spans="1:16">
      <c r="A800" s="46">
        <v>0</v>
      </c>
      <c r="B800" s="46">
        <v>0</v>
      </c>
      <c r="C800" s="46">
        <v>0</v>
      </c>
      <c r="D800" s="46">
        <f t="shared" si="12"/>
        <v>0</v>
      </c>
      <c r="E800" s="51">
        <v>45261</v>
      </c>
      <c r="F800" s="49" t="s">
        <v>80</v>
      </c>
      <c r="G800" s="49" t="s">
        <v>81</v>
      </c>
      <c r="H800" s="49" t="s">
        <v>884</v>
      </c>
      <c r="I800" s="49" t="s">
        <v>243</v>
      </c>
      <c r="J800" s="49">
        <v>135600</v>
      </c>
      <c r="K800" s="49" t="s">
        <v>192</v>
      </c>
      <c r="L800" s="49">
        <v>21749123</v>
      </c>
      <c r="M800" s="49" t="s">
        <v>1162</v>
      </c>
      <c r="N800" s="51">
        <v>40708</v>
      </c>
      <c r="O800" s="51">
        <v>40544</v>
      </c>
      <c r="P800" s="49" t="s">
        <v>909</v>
      </c>
    </row>
    <row r="801" spans="1:16">
      <c r="A801" s="46">
        <v>0</v>
      </c>
      <c r="B801" s="46">
        <v>0</v>
      </c>
      <c r="C801" s="46">
        <v>0</v>
      </c>
      <c r="D801" s="46">
        <f t="shared" si="12"/>
        <v>0</v>
      </c>
      <c r="E801" s="51">
        <v>45261</v>
      </c>
      <c r="F801" s="49" t="s">
        <v>80</v>
      </c>
      <c r="G801" s="49" t="s">
        <v>81</v>
      </c>
      <c r="H801" s="49" t="s">
        <v>884</v>
      </c>
      <c r="I801" s="49" t="s">
        <v>243</v>
      </c>
      <c r="J801" s="49">
        <v>135600</v>
      </c>
      <c r="K801" s="49" t="s">
        <v>127</v>
      </c>
      <c r="L801" s="49">
        <v>21749102</v>
      </c>
      <c r="M801" s="49" t="s">
        <v>1163</v>
      </c>
      <c r="N801" s="51">
        <v>40010</v>
      </c>
      <c r="O801" s="51">
        <v>39814</v>
      </c>
      <c r="P801" s="49" t="s">
        <v>909</v>
      </c>
    </row>
    <row r="802" spans="1:16">
      <c r="A802" s="46">
        <v>0</v>
      </c>
      <c r="B802" s="46">
        <v>0</v>
      </c>
      <c r="C802" s="46">
        <v>0</v>
      </c>
      <c r="D802" s="46">
        <f t="shared" si="12"/>
        <v>0</v>
      </c>
      <c r="E802" s="51">
        <v>45261</v>
      </c>
      <c r="F802" s="49" t="s">
        <v>80</v>
      </c>
      <c r="G802" s="49" t="s">
        <v>81</v>
      </c>
      <c r="H802" s="49" t="s">
        <v>884</v>
      </c>
      <c r="I802" s="49" t="s">
        <v>243</v>
      </c>
      <c r="J802" s="49">
        <v>135600</v>
      </c>
      <c r="K802" s="49" t="s">
        <v>107</v>
      </c>
      <c r="L802" s="49">
        <v>32855193</v>
      </c>
      <c r="M802" s="49" t="s">
        <v>1150</v>
      </c>
      <c r="N802" s="51">
        <v>44211</v>
      </c>
      <c r="O802" s="51">
        <v>44256</v>
      </c>
      <c r="P802" s="49" t="s">
        <v>1151</v>
      </c>
    </row>
    <row r="803" spans="1:16">
      <c r="A803" s="46">
        <v>0</v>
      </c>
      <c r="B803" s="46">
        <v>0</v>
      </c>
      <c r="C803" s="46">
        <v>0</v>
      </c>
      <c r="D803" s="46">
        <f t="shared" si="12"/>
        <v>0</v>
      </c>
      <c r="E803" s="51">
        <v>45261</v>
      </c>
      <c r="F803" s="49" t="s">
        <v>80</v>
      </c>
      <c r="G803" s="49" t="s">
        <v>81</v>
      </c>
      <c r="H803" s="49" t="s">
        <v>884</v>
      </c>
      <c r="I803" s="49" t="s">
        <v>243</v>
      </c>
      <c r="J803" s="49">
        <v>135600</v>
      </c>
      <c r="K803" s="49" t="s">
        <v>107</v>
      </c>
      <c r="L803" s="49">
        <v>33035656</v>
      </c>
      <c r="M803" s="49" t="s">
        <v>1150</v>
      </c>
      <c r="N803" s="51">
        <v>44211</v>
      </c>
      <c r="O803" s="51">
        <v>44287</v>
      </c>
      <c r="P803" s="49" t="s">
        <v>1151</v>
      </c>
    </row>
    <row r="804" spans="1:16">
      <c r="A804" s="46">
        <v>0</v>
      </c>
      <c r="B804" s="46">
        <v>0</v>
      </c>
      <c r="C804" s="46">
        <v>0</v>
      </c>
      <c r="D804" s="46">
        <f t="shared" si="12"/>
        <v>0</v>
      </c>
      <c r="E804" s="51">
        <v>45261</v>
      </c>
      <c r="F804" s="49" t="s">
        <v>80</v>
      </c>
      <c r="G804" s="49" t="s">
        <v>81</v>
      </c>
      <c r="H804" s="49" t="s">
        <v>884</v>
      </c>
      <c r="I804" s="49" t="s">
        <v>243</v>
      </c>
      <c r="J804" s="49">
        <v>135600</v>
      </c>
      <c r="K804" s="49" t="s">
        <v>216</v>
      </c>
      <c r="L804" s="49">
        <v>21749130</v>
      </c>
      <c r="M804" s="49" t="s">
        <v>1164</v>
      </c>
      <c r="N804" s="51">
        <v>40708</v>
      </c>
      <c r="O804" s="51">
        <v>40544</v>
      </c>
      <c r="P804" s="49" t="s">
        <v>909</v>
      </c>
    </row>
    <row r="805" spans="1:16">
      <c r="A805" s="46">
        <v>10</v>
      </c>
      <c r="B805" s="46">
        <v>9872.01</v>
      </c>
      <c r="C805" s="46">
        <v>360.6406166763</v>
      </c>
      <c r="D805" s="46">
        <f t="shared" si="12"/>
        <v>9511.3693833236994</v>
      </c>
      <c r="E805" s="51">
        <v>45261</v>
      </c>
      <c r="F805" s="49" t="s">
        <v>80</v>
      </c>
      <c r="G805" s="49" t="s">
        <v>81</v>
      </c>
      <c r="H805" s="49" t="s">
        <v>884</v>
      </c>
      <c r="I805" s="49" t="s">
        <v>243</v>
      </c>
      <c r="J805" s="49">
        <v>135600</v>
      </c>
      <c r="K805" s="49" t="s">
        <v>121</v>
      </c>
      <c r="L805" s="49">
        <v>33535105</v>
      </c>
      <c r="M805" s="49" t="s">
        <v>904</v>
      </c>
      <c r="N805" s="51">
        <v>44211</v>
      </c>
      <c r="O805" s="51">
        <v>44197</v>
      </c>
      <c r="P805" s="49" t="s">
        <v>1151</v>
      </c>
    </row>
    <row r="806" spans="1:16">
      <c r="A806" s="46">
        <v>0</v>
      </c>
      <c r="B806" s="46">
        <v>0</v>
      </c>
      <c r="C806" s="46">
        <v>0</v>
      </c>
      <c r="D806" s="46">
        <f t="shared" si="12"/>
        <v>0</v>
      </c>
      <c r="E806" s="51">
        <v>45261</v>
      </c>
      <c r="F806" s="49" t="s">
        <v>80</v>
      </c>
      <c r="G806" s="49" t="s">
        <v>81</v>
      </c>
      <c r="H806" s="49" t="s">
        <v>884</v>
      </c>
      <c r="I806" s="49" t="s">
        <v>243</v>
      </c>
      <c r="J806" s="49">
        <v>135600</v>
      </c>
      <c r="K806" s="49" t="s">
        <v>122</v>
      </c>
      <c r="L806" s="49">
        <v>21749116</v>
      </c>
      <c r="M806" s="49" t="s">
        <v>1165</v>
      </c>
      <c r="N806" s="51">
        <v>40708</v>
      </c>
      <c r="O806" s="51">
        <v>40544</v>
      </c>
      <c r="P806" s="49" t="s">
        <v>909</v>
      </c>
    </row>
    <row r="807" spans="1:16">
      <c r="A807" s="46">
        <v>18600</v>
      </c>
      <c r="B807" s="46">
        <v>22582.760000000002</v>
      </c>
      <c r="C807" s="46">
        <v>824.98503269880007</v>
      </c>
      <c r="D807" s="46">
        <f t="shared" si="12"/>
        <v>21757.7749673012</v>
      </c>
      <c r="E807" s="51">
        <v>45261</v>
      </c>
      <c r="F807" s="49" t="s">
        <v>80</v>
      </c>
      <c r="G807" s="49" t="s">
        <v>81</v>
      </c>
      <c r="H807" s="49" t="s">
        <v>884</v>
      </c>
      <c r="I807" s="49" t="s">
        <v>243</v>
      </c>
      <c r="J807" s="49">
        <v>135600</v>
      </c>
      <c r="K807" s="49" t="s">
        <v>122</v>
      </c>
      <c r="L807" s="49">
        <v>33535070</v>
      </c>
      <c r="M807" s="49" t="s">
        <v>905</v>
      </c>
      <c r="N807" s="51">
        <v>44211</v>
      </c>
      <c r="O807" s="51">
        <v>44197</v>
      </c>
      <c r="P807" s="49" t="s">
        <v>1151</v>
      </c>
    </row>
    <row r="808" spans="1:16">
      <c r="A808" s="46">
        <v>70</v>
      </c>
      <c r="B808" s="46">
        <v>21395.56</v>
      </c>
      <c r="C808" s="46">
        <v>781.6146815628</v>
      </c>
      <c r="D808" s="46">
        <f t="shared" si="12"/>
        <v>20613.9453184372</v>
      </c>
      <c r="E808" s="51">
        <v>45261</v>
      </c>
      <c r="F808" s="49" t="s">
        <v>80</v>
      </c>
      <c r="G808" s="49" t="s">
        <v>81</v>
      </c>
      <c r="H808" s="49" t="s">
        <v>884</v>
      </c>
      <c r="I808" s="49" t="s">
        <v>243</v>
      </c>
      <c r="J808" s="49">
        <v>135600</v>
      </c>
      <c r="K808" s="49" t="s">
        <v>115</v>
      </c>
      <c r="L808" s="49">
        <v>33535088</v>
      </c>
      <c r="M808" s="49" t="s">
        <v>906</v>
      </c>
      <c r="N808" s="51">
        <v>44211</v>
      </c>
      <c r="O808" s="51">
        <v>44197</v>
      </c>
      <c r="P808" s="49" t="s">
        <v>1151</v>
      </c>
    </row>
    <row r="809" spans="1:16">
      <c r="A809" s="46">
        <v>0</v>
      </c>
      <c r="B809" s="46">
        <v>0</v>
      </c>
      <c r="C809" s="46">
        <v>0</v>
      </c>
      <c r="D809" s="46">
        <f t="shared" si="12"/>
        <v>0</v>
      </c>
      <c r="E809" s="51">
        <v>45261</v>
      </c>
      <c r="F809" s="49" t="s">
        <v>80</v>
      </c>
      <c r="G809" s="49" t="s">
        <v>81</v>
      </c>
      <c r="H809" s="49" t="s">
        <v>884</v>
      </c>
      <c r="I809" s="49" t="s">
        <v>243</v>
      </c>
      <c r="J809" s="49">
        <v>135600</v>
      </c>
      <c r="K809" s="49" t="s">
        <v>115</v>
      </c>
      <c r="L809" s="49">
        <v>21749013</v>
      </c>
      <c r="M809" s="49" t="s">
        <v>977</v>
      </c>
      <c r="N809" s="51">
        <v>38887</v>
      </c>
      <c r="O809" s="51">
        <v>38718</v>
      </c>
      <c r="P809" s="49" t="s">
        <v>909</v>
      </c>
    </row>
    <row r="810" spans="1:16">
      <c r="A810" s="46">
        <v>0</v>
      </c>
      <c r="B810" s="46">
        <v>0</v>
      </c>
      <c r="C810" s="46">
        <v>0</v>
      </c>
      <c r="D810" s="46">
        <f t="shared" si="12"/>
        <v>0</v>
      </c>
      <c r="E810" s="51">
        <v>45261</v>
      </c>
      <c r="F810" s="49" t="s">
        <v>80</v>
      </c>
      <c r="G810" s="49" t="s">
        <v>81</v>
      </c>
      <c r="H810" s="49" t="s">
        <v>884</v>
      </c>
      <c r="I810" s="49" t="s">
        <v>243</v>
      </c>
      <c r="J810" s="49">
        <v>135600</v>
      </c>
      <c r="K810" s="49" t="s">
        <v>115</v>
      </c>
      <c r="L810" s="49">
        <v>21748987</v>
      </c>
      <c r="M810" s="49" t="s">
        <v>977</v>
      </c>
      <c r="N810" s="51">
        <v>38473</v>
      </c>
      <c r="O810" s="51">
        <v>38353</v>
      </c>
      <c r="P810" s="49" t="s">
        <v>909</v>
      </c>
    </row>
    <row r="811" spans="1:16">
      <c r="A811" s="46">
        <v>1</v>
      </c>
      <c r="B811" s="46">
        <v>7465.84</v>
      </c>
      <c r="C811" s="46">
        <v>-196.40542070640001</v>
      </c>
      <c r="D811" s="46">
        <f t="shared" si="12"/>
        <v>7662.2454207064002</v>
      </c>
      <c r="E811" s="51">
        <v>45261</v>
      </c>
      <c r="F811" s="49" t="s">
        <v>80</v>
      </c>
      <c r="G811" s="49" t="s">
        <v>81</v>
      </c>
      <c r="H811" s="49" t="s">
        <v>884</v>
      </c>
      <c r="I811" s="49" t="s">
        <v>246</v>
      </c>
      <c r="J811" s="49">
        <v>135001</v>
      </c>
      <c r="K811" s="49" t="s">
        <v>153</v>
      </c>
      <c r="L811" s="49">
        <v>21749231</v>
      </c>
      <c r="M811" s="49" t="s">
        <v>1166</v>
      </c>
      <c r="N811" s="51">
        <v>28307</v>
      </c>
      <c r="O811" s="51">
        <v>28307</v>
      </c>
      <c r="P811" s="49" t="s">
        <v>909</v>
      </c>
    </row>
    <row r="812" spans="1:16">
      <c r="A812" s="46">
        <v>1</v>
      </c>
      <c r="B812" s="46">
        <v>14370.27</v>
      </c>
      <c r="C812" s="46">
        <v>-378.04171064670004</v>
      </c>
      <c r="D812" s="46">
        <f t="shared" si="12"/>
        <v>14748.3117106467</v>
      </c>
      <c r="E812" s="51">
        <v>45261</v>
      </c>
      <c r="F812" s="49" t="s">
        <v>80</v>
      </c>
      <c r="G812" s="49" t="s">
        <v>81</v>
      </c>
      <c r="H812" s="49" t="s">
        <v>884</v>
      </c>
      <c r="I812" s="49" t="s">
        <v>246</v>
      </c>
      <c r="J812" s="49">
        <v>135001</v>
      </c>
      <c r="K812" s="49" t="s">
        <v>153</v>
      </c>
      <c r="L812" s="49">
        <v>21749241</v>
      </c>
      <c r="M812" s="49" t="s">
        <v>1167</v>
      </c>
      <c r="N812" s="51">
        <v>28307</v>
      </c>
      <c r="O812" s="51">
        <v>28307</v>
      </c>
      <c r="P812" s="49" t="s">
        <v>909</v>
      </c>
    </row>
    <row r="813" spans="1:16">
      <c r="A813" s="46">
        <v>1</v>
      </c>
      <c r="B813" s="46">
        <v>7465.84</v>
      </c>
      <c r="C813" s="46">
        <v>-196.40542070640001</v>
      </c>
      <c r="D813" s="46">
        <f t="shared" si="12"/>
        <v>7662.2454207064002</v>
      </c>
      <c r="E813" s="51">
        <v>45261</v>
      </c>
      <c r="F813" s="49" t="s">
        <v>80</v>
      </c>
      <c r="G813" s="49" t="s">
        <v>81</v>
      </c>
      <c r="H813" s="49" t="s">
        <v>884</v>
      </c>
      <c r="I813" s="49" t="s">
        <v>246</v>
      </c>
      <c r="J813" s="49">
        <v>135001</v>
      </c>
      <c r="K813" s="49" t="s">
        <v>153</v>
      </c>
      <c r="L813" s="49">
        <v>21749236</v>
      </c>
      <c r="M813" s="49" t="s">
        <v>1168</v>
      </c>
      <c r="N813" s="51">
        <v>28307</v>
      </c>
      <c r="O813" s="51">
        <v>28307</v>
      </c>
      <c r="P813" s="49" t="s">
        <v>909</v>
      </c>
    </row>
    <row r="814" spans="1:16">
      <c r="A814" s="46">
        <v>1</v>
      </c>
      <c r="B814" s="46">
        <v>708.6</v>
      </c>
      <c r="C814" s="46">
        <v>-23.853913584000001</v>
      </c>
      <c r="D814" s="46">
        <f t="shared" si="12"/>
        <v>732.45391358400002</v>
      </c>
      <c r="E814" s="51">
        <v>45261</v>
      </c>
      <c r="F814" s="49" t="s">
        <v>80</v>
      </c>
      <c r="G814" s="49" t="s">
        <v>81</v>
      </c>
      <c r="H814" s="49" t="s">
        <v>884</v>
      </c>
      <c r="I814" s="49" t="s">
        <v>246</v>
      </c>
      <c r="J814" s="49">
        <v>135001</v>
      </c>
      <c r="K814" s="49" t="s">
        <v>153</v>
      </c>
      <c r="L814" s="49">
        <v>21749172</v>
      </c>
      <c r="M814" s="49" t="s">
        <v>1169</v>
      </c>
      <c r="N814" s="51">
        <v>23559</v>
      </c>
      <c r="O814" s="51">
        <v>23559</v>
      </c>
      <c r="P814" s="49" t="s">
        <v>909</v>
      </c>
    </row>
    <row r="815" spans="1:16">
      <c r="A815" s="46">
        <v>1</v>
      </c>
      <c r="B815" s="46">
        <v>37.15</v>
      </c>
      <c r="C815" s="46">
        <v>-1.0721631170000001</v>
      </c>
      <c r="D815" s="46">
        <f t="shared" si="12"/>
        <v>38.222163117000001</v>
      </c>
      <c r="E815" s="51">
        <v>45261</v>
      </c>
      <c r="F815" s="49" t="s">
        <v>80</v>
      </c>
      <c r="G815" s="49" t="s">
        <v>81</v>
      </c>
      <c r="H815" s="49" t="s">
        <v>884</v>
      </c>
      <c r="I815" s="49" t="s">
        <v>246</v>
      </c>
      <c r="J815" s="49">
        <v>135002</v>
      </c>
      <c r="K815" s="49" t="s">
        <v>130</v>
      </c>
      <c r="L815" s="49">
        <v>21749184</v>
      </c>
      <c r="M815" s="49" t="s">
        <v>1170</v>
      </c>
      <c r="N815" s="51">
        <v>23559</v>
      </c>
      <c r="O815" s="51">
        <v>23559</v>
      </c>
      <c r="P815" s="49" t="s">
        <v>909</v>
      </c>
    </row>
    <row r="816" spans="1:16">
      <c r="A816" s="46">
        <v>1</v>
      </c>
      <c r="B816" s="46">
        <v>742.85</v>
      </c>
      <c r="C816" s="46">
        <v>-21.438933283000001</v>
      </c>
      <c r="D816" s="46">
        <f t="shared" si="12"/>
        <v>764.28893328300001</v>
      </c>
      <c r="E816" s="51">
        <v>45261</v>
      </c>
      <c r="F816" s="49" t="s">
        <v>80</v>
      </c>
      <c r="G816" s="49" t="s">
        <v>81</v>
      </c>
      <c r="H816" s="49" t="s">
        <v>884</v>
      </c>
      <c r="I816" s="49" t="s">
        <v>246</v>
      </c>
      <c r="J816" s="49">
        <v>135002</v>
      </c>
      <c r="K816" s="49" t="s">
        <v>130</v>
      </c>
      <c r="L816" s="49">
        <v>21749165</v>
      </c>
      <c r="M816" s="49" t="s">
        <v>1171</v>
      </c>
      <c r="N816" s="51">
        <v>23559</v>
      </c>
      <c r="O816" s="51">
        <v>23559</v>
      </c>
      <c r="P816" s="49" t="s">
        <v>909</v>
      </c>
    </row>
    <row r="817" spans="1:16">
      <c r="A817" s="46">
        <v>2</v>
      </c>
      <c r="B817" s="46">
        <v>2079.9900000000002</v>
      </c>
      <c r="C817" s="46">
        <v>-60.029301796200002</v>
      </c>
      <c r="D817" s="46">
        <f t="shared" si="12"/>
        <v>2140.0193017962001</v>
      </c>
      <c r="E817" s="51">
        <v>45261</v>
      </c>
      <c r="F817" s="49" t="s">
        <v>80</v>
      </c>
      <c r="G817" s="49" t="s">
        <v>81</v>
      </c>
      <c r="H817" s="49" t="s">
        <v>884</v>
      </c>
      <c r="I817" s="49" t="s">
        <v>246</v>
      </c>
      <c r="J817" s="49">
        <v>135002</v>
      </c>
      <c r="K817" s="49" t="s">
        <v>130</v>
      </c>
      <c r="L817" s="49">
        <v>21749196</v>
      </c>
      <c r="M817" s="49" t="s">
        <v>1172</v>
      </c>
      <c r="N817" s="51">
        <v>23559</v>
      </c>
      <c r="O817" s="51">
        <v>23559</v>
      </c>
      <c r="P817" s="49" t="s">
        <v>909</v>
      </c>
    </row>
    <row r="818" spans="1:16">
      <c r="A818" s="46">
        <v>1</v>
      </c>
      <c r="B818" s="46">
        <v>3417.28</v>
      </c>
      <c r="C818" s="46">
        <v>-98.6239993664</v>
      </c>
      <c r="D818" s="46">
        <f t="shared" si="12"/>
        <v>3515.9039993664001</v>
      </c>
      <c r="E818" s="51">
        <v>45261</v>
      </c>
      <c r="F818" s="49" t="s">
        <v>80</v>
      </c>
      <c r="G818" s="49" t="s">
        <v>81</v>
      </c>
      <c r="H818" s="49" t="s">
        <v>884</v>
      </c>
      <c r="I818" s="49" t="s">
        <v>246</v>
      </c>
      <c r="J818" s="49">
        <v>135002</v>
      </c>
      <c r="K818" s="49" t="s">
        <v>130</v>
      </c>
      <c r="L818" s="49">
        <v>21749158</v>
      </c>
      <c r="M818" s="49" t="s">
        <v>1173</v>
      </c>
      <c r="N818" s="51">
        <v>23559</v>
      </c>
      <c r="O818" s="51">
        <v>23559</v>
      </c>
      <c r="P818" s="49" t="s">
        <v>909</v>
      </c>
    </row>
    <row r="819" spans="1:16">
      <c r="A819" s="46">
        <v>3</v>
      </c>
      <c r="B819" s="46">
        <v>1328.25</v>
      </c>
      <c r="C819" s="46">
        <v>-38.333799734999999</v>
      </c>
      <c r="D819" s="46">
        <f t="shared" si="12"/>
        <v>1366.583799735</v>
      </c>
      <c r="E819" s="51">
        <v>45261</v>
      </c>
      <c r="F819" s="49" t="s">
        <v>80</v>
      </c>
      <c r="G819" s="49" t="s">
        <v>81</v>
      </c>
      <c r="H819" s="49" t="s">
        <v>884</v>
      </c>
      <c r="I819" s="49" t="s">
        <v>246</v>
      </c>
      <c r="J819" s="49">
        <v>135002</v>
      </c>
      <c r="K819" s="49" t="s">
        <v>130</v>
      </c>
      <c r="L819" s="49">
        <v>21749210</v>
      </c>
      <c r="M819" s="49" t="s">
        <v>1174</v>
      </c>
      <c r="N819" s="51">
        <v>23559</v>
      </c>
      <c r="O819" s="51">
        <v>23559</v>
      </c>
      <c r="P819" s="49" t="s">
        <v>909</v>
      </c>
    </row>
    <row r="820" spans="1:16">
      <c r="A820" s="46">
        <v>2</v>
      </c>
      <c r="B820" s="46">
        <v>1708.57</v>
      </c>
      <c r="C820" s="46">
        <v>-49.309979456600004</v>
      </c>
      <c r="D820" s="46">
        <f t="shared" si="12"/>
        <v>1757.8799794566</v>
      </c>
      <c r="E820" s="51">
        <v>45261</v>
      </c>
      <c r="F820" s="49" t="s">
        <v>80</v>
      </c>
      <c r="G820" s="49" t="s">
        <v>81</v>
      </c>
      <c r="H820" s="49" t="s">
        <v>884</v>
      </c>
      <c r="I820" s="49" t="s">
        <v>246</v>
      </c>
      <c r="J820" s="49">
        <v>135002</v>
      </c>
      <c r="K820" s="49" t="s">
        <v>130</v>
      </c>
      <c r="L820" s="49">
        <v>21749177</v>
      </c>
      <c r="M820" s="49" t="s">
        <v>1175</v>
      </c>
      <c r="N820" s="51">
        <v>23559</v>
      </c>
      <c r="O820" s="51">
        <v>23559</v>
      </c>
      <c r="P820" s="49" t="s">
        <v>909</v>
      </c>
    </row>
    <row r="821" spans="1:16">
      <c r="A821" s="46">
        <v>6</v>
      </c>
      <c r="B821" s="46">
        <v>3694.2000000000003</v>
      </c>
      <c r="C821" s="46">
        <v>-106.616015796</v>
      </c>
      <c r="D821" s="46">
        <f t="shared" si="12"/>
        <v>3800.8160157960001</v>
      </c>
      <c r="E821" s="51">
        <v>45261</v>
      </c>
      <c r="F821" s="49" t="s">
        <v>80</v>
      </c>
      <c r="G821" s="49" t="s">
        <v>81</v>
      </c>
      <c r="H821" s="49" t="s">
        <v>884</v>
      </c>
      <c r="I821" s="49" t="s">
        <v>246</v>
      </c>
      <c r="J821" s="49">
        <v>135002</v>
      </c>
      <c r="K821" s="49" t="s">
        <v>130</v>
      </c>
      <c r="L821" s="49">
        <v>21749224</v>
      </c>
      <c r="M821" s="49" t="s">
        <v>1176</v>
      </c>
      <c r="N821" s="51">
        <v>23559</v>
      </c>
      <c r="O821" s="51">
        <v>23559</v>
      </c>
      <c r="P821" s="49" t="s">
        <v>909</v>
      </c>
    </row>
    <row r="822" spans="1:16">
      <c r="A822" s="46">
        <v>0</v>
      </c>
      <c r="B822" s="46">
        <v>0</v>
      </c>
      <c r="C822" s="46">
        <v>0</v>
      </c>
      <c r="D822" s="46">
        <f t="shared" si="12"/>
        <v>0</v>
      </c>
      <c r="E822" s="51">
        <v>45261</v>
      </c>
      <c r="F822" s="49" t="s">
        <v>80</v>
      </c>
      <c r="G822" s="49" t="s">
        <v>81</v>
      </c>
      <c r="H822" s="49" t="s">
        <v>884</v>
      </c>
      <c r="I822" s="49" t="s">
        <v>246</v>
      </c>
      <c r="J822" s="49">
        <v>135500</v>
      </c>
      <c r="K822" s="49" t="s">
        <v>106</v>
      </c>
      <c r="L822" s="49">
        <v>21749310</v>
      </c>
      <c r="M822" s="49" t="s">
        <v>908</v>
      </c>
      <c r="N822" s="51">
        <v>39845</v>
      </c>
      <c r="O822" s="51">
        <v>39814</v>
      </c>
      <c r="P822" s="49" t="s">
        <v>909</v>
      </c>
    </row>
    <row r="823" spans="1:16">
      <c r="A823" s="46">
        <v>0</v>
      </c>
      <c r="B823" s="46">
        <v>0</v>
      </c>
      <c r="C823" s="46">
        <v>0</v>
      </c>
      <c r="D823" s="46">
        <f t="shared" si="12"/>
        <v>0</v>
      </c>
      <c r="E823" s="51">
        <v>45261</v>
      </c>
      <c r="F823" s="49" t="s">
        <v>80</v>
      </c>
      <c r="G823" s="49" t="s">
        <v>81</v>
      </c>
      <c r="H823" s="49" t="s">
        <v>884</v>
      </c>
      <c r="I823" s="49" t="s">
        <v>246</v>
      </c>
      <c r="J823" s="49">
        <v>135500</v>
      </c>
      <c r="K823" s="49" t="s">
        <v>106</v>
      </c>
      <c r="L823" s="49">
        <v>21749203</v>
      </c>
      <c r="M823" s="49" t="s">
        <v>908</v>
      </c>
      <c r="N823" s="51">
        <v>23559</v>
      </c>
      <c r="O823" s="51">
        <v>23559</v>
      </c>
      <c r="P823" s="49" t="s">
        <v>909</v>
      </c>
    </row>
    <row r="824" spans="1:16">
      <c r="A824" s="46">
        <v>0</v>
      </c>
      <c r="B824" s="46">
        <v>0</v>
      </c>
      <c r="C824" s="46">
        <v>0</v>
      </c>
      <c r="D824" s="46">
        <f t="shared" si="12"/>
        <v>0</v>
      </c>
      <c r="E824" s="51">
        <v>45261</v>
      </c>
      <c r="F824" s="49" t="s">
        <v>80</v>
      </c>
      <c r="G824" s="49" t="s">
        <v>81</v>
      </c>
      <c r="H824" s="49" t="s">
        <v>884</v>
      </c>
      <c r="I824" s="49" t="s">
        <v>246</v>
      </c>
      <c r="J824" s="49">
        <v>135500</v>
      </c>
      <c r="K824" s="49" t="s">
        <v>106</v>
      </c>
      <c r="L824" s="49">
        <v>21749265</v>
      </c>
      <c r="M824" s="49" t="s">
        <v>908</v>
      </c>
      <c r="N824" s="51">
        <v>37712</v>
      </c>
      <c r="O824" s="51">
        <v>37622</v>
      </c>
      <c r="P824" s="49" t="s">
        <v>909</v>
      </c>
    </row>
    <row r="825" spans="1:16">
      <c r="A825" s="46">
        <v>0</v>
      </c>
      <c r="B825" s="46">
        <v>0</v>
      </c>
      <c r="C825" s="46">
        <v>0</v>
      </c>
      <c r="D825" s="46">
        <f t="shared" si="12"/>
        <v>0</v>
      </c>
      <c r="E825" s="51">
        <v>45261</v>
      </c>
      <c r="F825" s="49" t="s">
        <v>80</v>
      </c>
      <c r="G825" s="49" t="s">
        <v>81</v>
      </c>
      <c r="H825" s="49" t="s">
        <v>884</v>
      </c>
      <c r="I825" s="49" t="s">
        <v>246</v>
      </c>
      <c r="J825" s="49">
        <v>135500</v>
      </c>
      <c r="K825" s="49" t="s">
        <v>106</v>
      </c>
      <c r="L825" s="49">
        <v>21749286</v>
      </c>
      <c r="M825" s="49" t="s">
        <v>908</v>
      </c>
      <c r="N825" s="51">
        <v>39417</v>
      </c>
      <c r="O825" s="51">
        <v>39083</v>
      </c>
      <c r="P825" s="49" t="s">
        <v>909</v>
      </c>
    </row>
    <row r="826" spans="1:16">
      <c r="A826" s="46">
        <v>41</v>
      </c>
      <c r="B826" s="46">
        <v>175235.1</v>
      </c>
      <c r="C826" s="46">
        <v>5149.4901909179998</v>
      </c>
      <c r="D826" s="46">
        <f t="shared" si="12"/>
        <v>170085.609809082</v>
      </c>
      <c r="E826" s="51">
        <v>45261</v>
      </c>
      <c r="F826" s="49" t="s">
        <v>80</v>
      </c>
      <c r="G826" s="49" t="s">
        <v>81</v>
      </c>
      <c r="H826" s="49" t="s">
        <v>884</v>
      </c>
      <c r="I826" s="49" t="s">
        <v>246</v>
      </c>
      <c r="J826" s="49">
        <v>135500</v>
      </c>
      <c r="K826" s="49" t="s">
        <v>193</v>
      </c>
      <c r="L826" s="49">
        <v>34837174</v>
      </c>
      <c r="M826" s="49" t="s">
        <v>923</v>
      </c>
      <c r="N826" s="51">
        <v>44377</v>
      </c>
      <c r="O826" s="51">
        <v>44197</v>
      </c>
      <c r="P826" s="49" t="s">
        <v>1177</v>
      </c>
    </row>
    <row r="827" spans="1:16">
      <c r="A827" s="46">
        <v>0</v>
      </c>
      <c r="B827" s="46">
        <v>0</v>
      </c>
      <c r="C827" s="46">
        <v>0</v>
      </c>
      <c r="D827" s="46">
        <f t="shared" si="12"/>
        <v>0</v>
      </c>
      <c r="E827" s="51">
        <v>45261</v>
      </c>
      <c r="F827" s="49" t="s">
        <v>80</v>
      </c>
      <c r="G827" s="49" t="s">
        <v>81</v>
      </c>
      <c r="H827" s="49" t="s">
        <v>884</v>
      </c>
      <c r="I827" s="49" t="s">
        <v>246</v>
      </c>
      <c r="J827" s="49">
        <v>135500</v>
      </c>
      <c r="K827" s="49" t="s">
        <v>107</v>
      </c>
      <c r="L827" s="49">
        <v>33819021</v>
      </c>
      <c r="M827" s="49" t="s">
        <v>1178</v>
      </c>
      <c r="N827" s="51">
        <v>44377</v>
      </c>
      <c r="O827" s="51">
        <v>44440</v>
      </c>
      <c r="P827" s="49" t="s">
        <v>1177</v>
      </c>
    </row>
    <row r="828" spans="1:16">
      <c r="A828" s="46">
        <v>7</v>
      </c>
      <c r="B828" s="46">
        <v>856444.29</v>
      </c>
      <c r="C828" s="46">
        <v>25167.626065912198</v>
      </c>
      <c r="D828" s="46">
        <f t="shared" si="12"/>
        <v>831276.66393408785</v>
      </c>
      <c r="E828" s="51">
        <v>45261</v>
      </c>
      <c r="F828" s="49" t="s">
        <v>80</v>
      </c>
      <c r="G828" s="49" t="s">
        <v>81</v>
      </c>
      <c r="H828" s="49" t="s">
        <v>884</v>
      </c>
      <c r="I828" s="49" t="s">
        <v>246</v>
      </c>
      <c r="J828" s="49">
        <v>135500</v>
      </c>
      <c r="K828" s="49" t="s">
        <v>154</v>
      </c>
      <c r="L828" s="49">
        <v>34837191</v>
      </c>
      <c r="M828" s="49" t="s">
        <v>1179</v>
      </c>
      <c r="N828" s="51">
        <v>44377</v>
      </c>
      <c r="O828" s="51">
        <v>44197</v>
      </c>
      <c r="P828" s="49" t="s">
        <v>1177</v>
      </c>
    </row>
    <row r="829" spans="1:16">
      <c r="A829" s="46">
        <v>71</v>
      </c>
      <c r="B829" s="46">
        <v>369676.25</v>
      </c>
      <c r="C829" s="46">
        <v>10863.372824225</v>
      </c>
      <c r="D829" s="46">
        <f t="shared" si="12"/>
        <v>358812.87717577501</v>
      </c>
      <c r="E829" s="51">
        <v>45261</v>
      </c>
      <c r="F829" s="49" t="s">
        <v>80</v>
      </c>
      <c r="G829" s="49" t="s">
        <v>81</v>
      </c>
      <c r="H829" s="49" t="s">
        <v>884</v>
      </c>
      <c r="I829" s="49" t="s">
        <v>246</v>
      </c>
      <c r="J829" s="49">
        <v>135500</v>
      </c>
      <c r="K829" s="49" t="s">
        <v>158</v>
      </c>
      <c r="L829" s="49">
        <v>34837180</v>
      </c>
      <c r="M829" s="49" t="s">
        <v>1126</v>
      </c>
      <c r="N829" s="51">
        <v>44377</v>
      </c>
      <c r="O829" s="51">
        <v>44197</v>
      </c>
      <c r="P829" s="49" t="s">
        <v>1177</v>
      </c>
    </row>
    <row r="830" spans="1:16">
      <c r="A830" s="46">
        <v>0</v>
      </c>
      <c r="B830" s="46">
        <v>0</v>
      </c>
      <c r="C830" s="46">
        <v>0</v>
      </c>
      <c r="D830" s="46">
        <f t="shared" si="12"/>
        <v>0</v>
      </c>
      <c r="E830" s="51">
        <v>45261</v>
      </c>
      <c r="F830" s="49" t="s">
        <v>80</v>
      </c>
      <c r="G830" s="49" t="s">
        <v>81</v>
      </c>
      <c r="H830" s="49" t="s">
        <v>884</v>
      </c>
      <c r="I830" s="49" t="s">
        <v>246</v>
      </c>
      <c r="J830" s="49">
        <v>135500</v>
      </c>
      <c r="K830" s="49" t="s">
        <v>109</v>
      </c>
      <c r="L830" s="49">
        <v>21749189</v>
      </c>
      <c r="M830" s="49" t="s">
        <v>914</v>
      </c>
      <c r="N830" s="51">
        <v>23559</v>
      </c>
      <c r="O830" s="51">
        <v>23559</v>
      </c>
      <c r="P830" s="49" t="s">
        <v>909</v>
      </c>
    </row>
    <row r="831" spans="1:16">
      <c r="A831" s="46">
        <v>0</v>
      </c>
      <c r="B831" s="46">
        <v>0</v>
      </c>
      <c r="C831" s="46">
        <v>0</v>
      </c>
      <c r="D831" s="46">
        <f t="shared" si="12"/>
        <v>0</v>
      </c>
      <c r="E831" s="51">
        <v>45261</v>
      </c>
      <c r="F831" s="49" t="s">
        <v>80</v>
      </c>
      <c r="G831" s="49" t="s">
        <v>81</v>
      </c>
      <c r="H831" s="49" t="s">
        <v>884</v>
      </c>
      <c r="I831" s="49" t="s">
        <v>246</v>
      </c>
      <c r="J831" s="49">
        <v>135500</v>
      </c>
      <c r="K831" s="49" t="s">
        <v>109</v>
      </c>
      <c r="L831" s="49">
        <v>21749258</v>
      </c>
      <c r="M831" s="49" t="s">
        <v>914</v>
      </c>
      <c r="N831" s="51">
        <v>37712</v>
      </c>
      <c r="O831" s="51">
        <v>37622</v>
      </c>
      <c r="P831" s="49" t="s">
        <v>909</v>
      </c>
    </row>
    <row r="832" spans="1:16">
      <c r="A832" s="46">
        <v>0</v>
      </c>
      <c r="B832" s="46">
        <v>0</v>
      </c>
      <c r="C832" s="46">
        <v>0</v>
      </c>
      <c r="D832" s="46">
        <f t="shared" si="12"/>
        <v>0</v>
      </c>
      <c r="E832" s="51">
        <v>45261</v>
      </c>
      <c r="F832" s="49" t="s">
        <v>80</v>
      </c>
      <c r="G832" s="49" t="s">
        <v>81</v>
      </c>
      <c r="H832" s="49" t="s">
        <v>884</v>
      </c>
      <c r="I832" s="49" t="s">
        <v>246</v>
      </c>
      <c r="J832" s="49">
        <v>135500</v>
      </c>
      <c r="K832" s="49" t="s">
        <v>109</v>
      </c>
      <c r="L832" s="49">
        <v>21749303</v>
      </c>
      <c r="M832" s="49" t="s">
        <v>914</v>
      </c>
      <c r="N832" s="51">
        <v>39417</v>
      </c>
      <c r="O832" s="51">
        <v>39083</v>
      </c>
      <c r="P832" s="49" t="s">
        <v>909</v>
      </c>
    </row>
    <row r="833" spans="1:16">
      <c r="A833" s="46">
        <v>99000</v>
      </c>
      <c r="B833" s="46">
        <v>467971.5</v>
      </c>
      <c r="C833" s="46">
        <v>17095.761688545001</v>
      </c>
      <c r="D833" s="46">
        <f t="shared" si="12"/>
        <v>450875.738311455</v>
      </c>
      <c r="E833" s="51">
        <v>45261</v>
      </c>
      <c r="F833" s="49" t="s">
        <v>80</v>
      </c>
      <c r="G833" s="49" t="s">
        <v>81</v>
      </c>
      <c r="H833" s="49" t="s">
        <v>884</v>
      </c>
      <c r="I833" s="49" t="s">
        <v>246</v>
      </c>
      <c r="J833" s="49">
        <v>135600</v>
      </c>
      <c r="K833" s="49" t="s">
        <v>150</v>
      </c>
      <c r="L833" s="49">
        <v>34837194</v>
      </c>
      <c r="M833" s="49" t="s">
        <v>902</v>
      </c>
      <c r="N833" s="51">
        <v>44377</v>
      </c>
      <c r="O833" s="51">
        <v>44197</v>
      </c>
      <c r="P833" s="49" t="s">
        <v>1177</v>
      </c>
    </row>
    <row r="834" spans="1:16">
      <c r="A834" s="46">
        <v>0</v>
      </c>
      <c r="B834" s="46">
        <v>0</v>
      </c>
      <c r="C834" s="46">
        <v>0</v>
      </c>
      <c r="D834" s="46">
        <f t="shared" si="12"/>
        <v>0</v>
      </c>
      <c r="E834" s="51">
        <v>45261</v>
      </c>
      <c r="F834" s="49" t="s">
        <v>80</v>
      </c>
      <c r="G834" s="49" t="s">
        <v>81</v>
      </c>
      <c r="H834" s="49" t="s">
        <v>884</v>
      </c>
      <c r="I834" s="49" t="s">
        <v>246</v>
      </c>
      <c r="J834" s="49">
        <v>135600</v>
      </c>
      <c r="K834" s="49" t="s">
        <v>114</v>
      </c>
      <c r="L834" s="49">
        <v>21749151</v>
      </c>
      <c r="M834" s="49" t="s">
        <v>915</v>
      </c>
      <c r="N834" s="51">
        <v>23559</v>
      </c>
      <c r="O834" s="51">
        <v>23559</v>
      </c>
      <c r="P834" s="49" t="s">
        <v>909</v>
      </c>
    </row>
    <row r="835" spans="1:16">
      <c r="A835" s="46">
        <v>0</v>
      </c>
      <c r="B835" s="46">
        <v>0</v>
      </c>
      <c r="C835" s="46">
        <v>0</v>
      </c>
      <c r="D835" s="46">
        <f t="shared" ref="D835:D898" si="13">+B835-C835</f>
        <v>0</v>
      </c>
      <c r="E835" s="51">
        <v>45261</v>
      </c>
      <c r="F835" s="49" t="s">
        <v>80</v>
      </c>
      <c r="G835" s="49" t="s">
        <v>81</v>
      </c>
      <c r="H835" s="49" t="s">
        <v>884</v>
      </c>
      <c r="I835" s="49" t="s">
        <v>246</v>
      </c>
      <c r="J835" s="49">
        <v>135600</v>
      </c>
      <c r="K835" s="49" t="s">
        <v>107</v>
      </c>
      <c r="L835" s="49">
        <v>33819024</v>
      </c>
      <c r="M835" s="49" t="s">
        <v>1178</v>
      </c>
      <c r="N835" s="51">
        <v>44377</v>
      </c>
      <c r="O835" s="51">
        <v>44440</v>
      </c>
      <c r="P835" s="49" t="s">
        <v>1177</v>
      </c>
    </row>
    <row r="836" spans="1:16">
      <c r="A836" s="46">
        <v>35200</v>
      </c>
      <c r="B836" s="46">
        <v>181242.75</v>
      </c>
      <c r="C836" s="46">
        <v>6621.0930831824999</v>
      </c>
      <c r="D836" s="46">
        <f t="shared" si="13"/>
        <v>174621.6569168175</v>
      </c>
      <c r="E836" s="51">
        <v>45261</v>
      </c>
      <c r="F836" s="49" t="s">
        <v>80</v>
      </c>
      <c r="G836" s="49" t="s">
        <v>81</v>
      </c>
      <c r="H836" s="49" t="s">
        <v>884</v>
      </c>
      <c r="I836" s="49" t="s">
        <v>246</v>
      </c>
      <c r="J836" s="49">
        <v>135600</v>
      </c>
      <c r="K836" s="49" t="s">
        <v>152</v>
      </c>
      <c r="L836" s="49">
        <v>34837171</v>
      </c>
      <c r="M836" s="49" t="s">
        <v>903</v>
      </c>
      <c r="N836" s="51">
        <v>44377</v>
      </c>
      <c r="O836" s="51">
        <v>44197</v>
      </c>
      <c r="P836" s="49" t="s">
        <v>1177</v>
      </c>
    </row>
    <row r="837" spans="1:16">
      <c r="A837" s="46">
        <v>0</v>
      </c>
      <c r="B837" s="46">
        <v>0</v>
      </c>
      <c r="C837" s="46">
        <v>0</v>
      </c>
      <c r="D837" s="46">
        <f t="shared" si="13"/>
        <v>0</v>
      </c>
      <c r="E837" s="51">
        <v>45261</v>
      </c>
      <c r="F837" s="49" t="s">
        <v>80</v>
      </c>
      <c r="G837" s="49" t="s">
        <v>81</v>
      </c>
      <c r="H837" s="49" t="s">
        <v>884</v>
      </c>
      <c r="I837" s="49" t="s">
        <v>246</v>
      </c>
      <c r="J837" s="49">
        <v>135600</v>
      </c>
      <c r="K837" s="49" t="s">
        <v>122</v>
      </c>
      <c r="L837" s="49">
        <v>21749217</v>
      </c>
      <c r="M837" s="49" t="s">
        <v>916</v>
      </c>
      <c r="N837" s="51">
        <v>23559</v>
      </c>
      <c r="O837" s="51">
        <v>23559</v>
      </c>
      <c r="P837" s="49" t="s">
        <v>909</v>
      </c>
    </row>
    <row r="838" spans="1:16">
      <c r="A838" s="46">
        <v>33700</v>
      </c>
      <c r="B838" s="46">
        <v>35961.120000000003</v>
      </c>
      <c r="C838" s="46">
        <v>1313.7183302256001</v>
      </c>
      <c r="D838" s="46">
        <f t="shared" si="13"/>
        <v>34647.401669774401</v>
      </c>
      <c r="E838" s="51">
        <v>45261</v>
      </c>
      <c r="F838" s="49" t="s">
        <v>80</v>
      </c>
      <c r="G838" s="49" t="s">
        <v>81</v>
      </c>
      <c r="H838" s="49" t="s">
        <v>884</v>
      </c>
      <c r="I838" s="49" t="s">
        <v>246</v>
      </c>
      <c r="J838" s="49">
        <v>135600</v>
      </c>
      <c r="K838" s="49" t="s">
        <v>122</v>
      </c>
      <c r="L838" s="49">
        <v>34837164</v>
      </c>
      <c r="M838" s="49" t="s">
        <v>905</v>
      </c>
      <c r="N838" s="51">
        <v>44377</v>
      </c>
      <c r="O838" s="51">
        <v>44197</v>
      </c>
      <c r="P838" s="49" t="s">
        <v>1177</v>
      </c>
    </row>
    <row r="839" spans="1:16">
      <c r="A839" s="46">
        <v>0</v>
      </c>
      <c r="B839" s="46">
        <v>0</v>
      </c>
      <c r="C839" s="46">
        <v>0</v>
      </c>
      <c r="D839" s="46">
        <f t="shared" si="13"/>
        <v>0</v>
      </c>
      <c r="E839" s="51">
        <v>45261</v>
      </c>
      <c r="F839" s="49" t="s">
        <v>80</v>
      </c>
      <c r="G839" s="49" t="s">
        <v>81</v>
      </c>
      <c r="H839" s="49" t="s">
        <v>884</v>
      </c>
      <c r="I839" s="49" t="s">
        <v>246</v>
      </c>
      <c r="J839" s="49">
        <v>135600</v>
      </c>
      <c r="K839" s="49" t="s">
        <v>115</v>
      </c>
      <c r="L839" s="49">
        <v>21749279</v>
      </c>
      <c r="M839" s="49" t="s">
        <v>977</v>
      </c>
      <c r="N839" s="51">
        <v>39417</v>
      </c>
      <c r="O839" s="51">
        <v>39083</v>
      </c>
      <c r="P839" s="49" t="s">
        <v>909</v>
      </c>
    </row>
    <row r="840" spans="1:16">
      <c r="A840" s="46">
        <v>0</v>
      </c>
      <c r="B840" s="46">
        <v>0</v>
      </c>
      <c r="C840" s="46">
        <v>0</v>
      </c>
      <c r="D840" s="46">
        <f t="shared" si="13"/>
        <v>0</v>
      </c>
      <c r="E840" s="51">
        <v>45261</v>
      </c>
      <c r="F840" s="49" t="s">
        <v>80</v>
      </c>
      <c r="G840" s="49" t="s">
        <v>81</v>
      </c>
      <c r="H840" s="49" t="s">
        <v>884</v>
      </c>
      <c r="I840" s="49" t="s">
        <v>246</v>
      </c>
      <c r="J840" s="49">
        <v>135600</v>
      </c>
      <c r="K840" s="49" t="s">
        <v>115</v>
      </c>
      <c r="L840" s="49">
        <v>21749246</v>
      </c>
      <c r="M840" s="49" t="s">
        <v>977</v>
      </c>
      <c r="N840" s="51">
        <v>37712</v>
      </c>
      <c r="O840" s="51">
        <v>37622</v>
      </c>
      <c r="P840" s="49" t="s">
        <v>909</v>
      </c>
    </row>
    <row r="841" spans="1:16">
      <c r="A841" s="46">
        <v>591</v>
      </c>
      <c r="B841" s="46">
        <v>93740.85</v>
      </c>
      <c r="C841" s="46">
        <v>3424.5060480855</v>
      </c>
      <c r="D841" s="46">
        <f t="shared" si="13"/>
        <v>90316.343951914503</v>
      </c>
      <c r="E841" s="51">
        <v>45261</v>
      </c>
      <c r="F841" s="49" t="s">
        <v>80</v>
      </c>
      <c r="G841" s="49" t="s">
        <v>81</v>
      </c>
      <c r="H841" s="49" t="s">
        <v>884</v>
      </c>
      <c r="I841" s="49" t="s">
        <v>246</v>
      </c>
      <c r="J841" s="49">
        <v>135600</v>
      </c>
      <c r="K841" s="49" t="s">
        <v>115</v>
      </c>
      <c r="L841" s="49">
        <v>34837177</v>
      </c>
      <c r="M841" s="49" t="s">
        <v>906</v>
      </c>
      <c r="N841" s="51">
        <v>44377</v>
      </c>
      <c r="O841" s="51">
        <v>44197</v>
      </c>
      <c r="P841" s="49" t="s">
        <v>1177</v>
      </c>
    </row>
    <row r="842" spans="1:16">
      <c r="A842" s="46">
        <v>0</v>
      </c>
      <c r="B842" s="46">
        <v>1100</v>
      </c>
      <c r="C842" s="46">
        <v>-0.233178</v>
      </c>
      <c r="D842" s="46">
        <f t="shared" si="13"/>
        <v>1100.233178</v>
      </c>
      <c r="E842" s="51">
        <v>45261</v>
      </c>
      <c r="F842" s="49" t="s">
        <v>80</v>
      </c>
      <c r="G842" s="49" t="s">
        <v>81</v>
      </c>
      <c r="H842" s="49" t="s">
        <v>884</v>
      </c>
      <c r="I842" s="49" t="s">
        <v>247</v>
      </c>
      <c r="J842" s="49">
        <v>135003</v>
      </c>
      <c r="K842" s="49" t="s">
        <v>248</v>
      </c>
      <c r="L842" s="49">
        <v>36375067</v>
      </c>
      <c r="M842" s="49" t="s">
        <v>1180</v>
      </c>
      <c r="N842" s="51">
        <v>44733</v>
      </c>
      <c r="O842" s="51">
        <v>44713</v>
      </c>
      <c r="P842" s="49" t="s">
        <v>1181</v>
      </c>
    </row>
    <row r="843" spans="1:16">
      <c r="A843" s="46">
        <v>0</v>
      </c>
      <c r="B843" s="46">
        <v>0</v>
      </c>
      <c r="C843" s="46">
        <v>0</v>
      </c>
      <c r="D843" s="46">
        <f t="shared" si="13"/>
        <v>0</v>
      </c>
      <c r="E843" s="51">
        <v>45261</v>
      </c>
      <c r="F843" s="49" t="s">
        <v>80</v>
      </c>
      <c r="G843" s="49" t="s">
        <v>81</v>
      </c>
      <c r="H843" s="49" t="s">
        <v>884</v>
      </c>
      <c r="I843" s="49" t="s">
        <v>247</v>
      </c>
      <c r="J843" s="49">
        <v>135500</v>
      </c>
      <c r="K843" s="49" t="s">
        <v>106</v>
      </c>
      <c r="L843" s="49">
        <v>21749388</v>
      </c>
      <c r="M843" s="49" t="s">
        <v>908</v>
      </c>
      <c r="N843" s="51">
        <v>38140</v>
      </c>
      <c r="O843" s="51">
        <v>37987</v>
      </c>
      <c r="P843" s="49" t="s">
        <v>909</v>
      </c>
    </row>
    <row r="844" spans="1:16">
      <c r="A844" s="46">
        <v>0</v>
      </c>
      <c r="B844" s="46">
        <v>0</v>
      </c>
      <c r="C844" s="46">
        <v>0</v>
      </c>
      <c r="D844" s="46">
        <f t="shared" si="13"/>
        <v>0</v>
      </c>
      <c r="E844" s="51">
        <v>45261</v>
      </c>
      <c r="F844" s="49" t="s">
        <v>80</v>
      </c>
      <c r="G844" s="49" t="s">
        <v>81</v>
      </c>
      <c r="H844" s="49" t="s">
        <v>884</v>
      </c>
      <c r="I844" s="49" t="s">
        <v>247</v>
      </c>
      <c r="J844" s="49">
        <v>135500</v>
      </c>
      <c r="K844" s="49" t="s">
        <v>106</v>
      </c>
      <c r="L844" s="49">
        <v>21749409</v>
      </c>
      <c r="M844" s="49" t="s">
        <v>908</v>
      </c>
      <c r="N844" s="51">
        <v>39995</v>
      </c>
      <c r="O844" s="51">
        <v>39814</v>
      </c>
      <c r="P844" s="49" t="s">
        <v>909</v>
      </c>
    </row>
    <row r="845" spans="1:16">
      <c r="A845" s="46">
        <v>0</v>
      </c>
      <c r="B845" s="46">
        <v>0</v>
      </c>
      <c r="C845" s="46">
        <v>0</v>
      </c>
      <c r="D845" s="46">
        <f t="shared" si="13"/>
        <v>0</v>
      </c>
      <c r="E845" s="51">
        <v>45261</v>
      </c>
      <c r="F845" s="49" t="s">
        <v>80</v>
      </c>
      <c r="G845" s="49" t="s">
        <v>81</v>
      </c>
      <c r="H845" s="49" t="s">
        <v>884</v>
      </c>
      <c r="I845" s="49" t="s">
        <v>247</v>
      </c>
      <c r="J845" s="49">
        <v>135500</v>
      </c>
      <c r="K845" s="49" t="s">
        <v>106</v>
      </c>
      <c r="L845" s="49">
        <v>21749331</v>
      </c>
      <c r="M845" s="49" t="s">
        <v>908</v>
      </c>
      <c r="N845" s="51">
        <v>23559</v>
      </c>
      <c r="O845" s="51">
        <v>23559</v>
      </c>
      <c r="P845" s="49" t="s">
        <v>909</v>
      </c>
    </row>
    <row r="846" spans="1:16">
      <c r="A846" s="46">
        <v>2</v>
      </c>
      <c r="B846" s="46">
        <v>42743.99</v>
      </c>
      <c r="C846" s="46">
        <v>4773.1132210052992</v>
      </c>
      <c r="D846" s="46">
        <f t="shared" si="13"/>
        <v>37970.876778994701</v>
      </c>
      <c r="E846" s="51">
        <v>45261</v>
      </c>
      <c r="F846" s="49" t="s">
        <v>80</v>
      </c>
      <c r="G846" s="49" t="s">
        <v>81</v>
      </c>
      <c r="H846" s="49" t="s">
        <v>884</v>
      </c>
      <c r="I846" s="49" t="s">
        <v>247</v>
      </c>
      <c r="J846" s="49">
        <v>135500</v>
      </c>
      <c r="K846" s="49" t="s">
        <v>151</v>
      </c>
      <c r="L846" s="49">
        <v>36866263</v>
      </c>
      <c r="M846" s="49" t="s">
        <v>1182</v>
      </c>
      <c r="N846" s="51">
        <v>41974</v>
      </c>
      <c r="O846" s="51">
        <v>41640</v>
      </c>
      <c r="P846" s="49" t="s">
        <v>1183</v>
      </c>
    </row>
    <row r="847" spans="1:16">
      <c r="A847" s="46">
        <v>16</v>
      </c>
      <c r="B847" s="46">
        <v>123386.14</v>
      </c>
      <c r="C847" s="46">
        <v>2175.5086384994001</v>
      </c>
      <c r="D847" s="46">
        <f t="shared" si="13"/>
        <v>121210.63136150059</v>
      </c>
      <c r="E847" s="51">
        <v>45261</v>
      </c>
      <c r="F847" s="49" t="s">
        <v>80</v>
      </c>
      <c r="G847" s="49" t="s">
        <v>81</v>
      </c>
      <c r="H847" s="49" t="s">
        <v>884</v>
      </c>
      <c r="I847" s="49" t="s">
        <v>247</v>
      </c>
      <c r="J847" s="49">
        <v>135500</v>
      </c>
      <c r="K847" s="49" t="s">
        <v>193</v>
      </c>
      <c r="L847" s="49">
        <v>36375041</v>
      </c>
      <c r="M847" s="49" t="s">
        <v>923</v>
      </c>
      <c r="N847" s="51">
        <v>44733</v>
      </c>
      <c r="O847" s="51">
        <v>44562</v>
      </c>
      <c r="P847" s="49" t="s">
        <v>1181</v>
      </c>
    </row>
    <row r="848" spans="1:16">
      <c r="A848" s="46">
        <v>0</v>
      </c>
      <c r="B848" s="46">
        <v>0</v>
      </c>
      <c r="C848" s="46">
        <v>0</v>
      </c>
      <c r="D848" s="46">
        <f t="shared" si="13"/>
        <v>0</v>
      </c>
      <c r="E848" s="51">
        <v>45261</v>
      </c>
      <c r="F848" s="49" t="s">
        <v>80</v>
      </c>
      <c r="G848" s="49" t="s">
        <v>81</v>
      </c>
      <c r="H848" s="49" t="s">
        <v>884</v>
      </c>
      <c r="I848" s="49" t="s">
        <v>247</v>
      </c>
      <c r="J848" s="49">
        <v>135500</v>
      </c>
      <c r="K848" s="49" t="s">
        <v>193</v>
      </c>
      <c r="L848" s="49">
        <v>29785382</v>
      </c>
      <c r="M848" s="49" t="s">
        <v>923</v>
      </c>
      <c r="N848" s="51">
        <v>43608</v>
      </c>
      <c r="O848" s="51">
        <v>43466</v>
      </c>
      <c r="P848" s="49" t="s">
        <v>997</v>
      </c>
    </row>
    <row r="849" spans="1:16">
      <c r="A849" s="46">
        <v>0</v>
      </c>
      <c r="B849" s="46">
        <v>0</v>
      </c>
      <c r="C849" s="46">
        <v>0</v>
      </c>
      <c r="D849" s="46">
        <f t="shared" si="13"/>
        <v>0</v>
      </c>
      <c r="E849" s="51">
        <v>45261</v>
      </c>
      <c r="F849" s="49" t="s">
        <v>80</v>
      </c>
      <c r="G849" s="49" t="s">
        <v>81</v>
      </c>
      <c r="H849" s="49" t="s">
        <v>884</v>
      </c>
      <c r="I849" s="49" t="s">
        <v>247</v>
      </c>
      <c r="J849" s="49">
        <v>135500</v>
      </c>
      <c r="K849" s="49" t="s">
        <v>107</v>
      </c>
      <c r="L849" s="49">
        <v>35562773</v>
      </c>
      <c r="M849" s="49" t="s">
        <v>1184</v>
      </c>
      <c r="N849" s="51">
        <v>44733</v>
      </c>
      <c r="O849" s="51">
        <v>44713</v>
      </c>
      <c r="P849" s="49" t="s">
        <v>1181</v>
      </c>
    </row>
    <row r="850" spans="1:16">
      <c r="A850" s="46">
        <v>0</v>
      </c>
      <c r="B850" s="46">
        <v>0</v>
      </c>
      <c r="C850" s="46">
        <v>0</v>
      </c>
      <c r="D850" s="46">
        <f t="shared" si="13"/>
        <v>0</v>
      </c>
      <c r="E850" s="51">
        <v>45261</v>
      </c>
      <c r="F850" s="49" t="s">
        <v>80</v>
      </c>
      <c r="G850" s="49" t="s">
        <v>81</v>
      </c>
      <c r="H850" s="49" t="s">
        <v>884</v>
      </c>
      <c r="I850" s="49" t="s">
        <v>247</v>
      </c>
      <c r="J850" s="49">
        <v>135500</v>
      </c>
      <c r="K850" s="49" t="s">
        <v>108</v>
      </c>
      <c r="L850" s="49">
        <v>21749402</v>
      </c>
      <c r="M850" s="49" t="s">
        <v>930</v>
      </c>
      <c r="N850" s="51">
        <v>38140</v>
      </c>
      <c r="O850" s="51">
        <v>37987</v>
      </c>
      <c r="P850" s="49" t="s">
        <v>909</v>
      </c>
    </row>
    <row r="851" spans="1:16">
      <c r="A851" s="46">
        <v>6</v>
      </c>
      <c r="B851" s="46">
        <v>1071449.42</v>
      </c>
      <c r="C851" s="46">
        <v>18891.485453108198</v>
      </c>
      <c r="D851" s="46">
        <f t="shared" si="13"/>
        <v>1052557.9345468918</v>
      </c>
      <c r="E851" s="51">
        <v>45261</v>
      </c>
      <c r="F851" s="49" t="s">
        <v>80</v>
      </c>
      <c r="G851" s="49" t="s">
        <v>81</v>
      </c>
      <c r="H851" s="49" t="s">
        <v>884</v>
      </c>
      <c r="I851" s="49" t="s">
        <v>247</v>
      </c>
      <c r="J851" s="49">
        <v>135500</v>
      </c>
      <c r="K851" s="49" t="s">
        <v>154</v>
      </c>
      <c r="L851" s="49">
        <v>36375058</v>
      </c>
      <c r="M851" s="49" t="s">
        <v>1185</v>
      </c>
      <c r="N851" s="51">
        <v>44733</v>
      </c>
      <c r="O851" s="51">
        <v>44562</v>
      </c>
      <c r="P851" s="49" t="s">
        <v>1181</v>
      </c>
    </row>
    <row r="852" spans="1:16">
      <c r="A852" s="46">
        <v>0</v>
      </c>
      <c r="B852" s="46">
        <v>0</v>
      </c>
      <c r="C852" s="46">
        <v>0</v>
      </c>
      <c r="D852" s="46">
        <f t="shared" si="13"/>
        <v>0</v>
      </c>
      <c r="E852" s="51">
        <v>45261</v>
      </c>
      <c r="F852" s="49" t="s">
        <v>80</v>
      </c>
      <c r="G852" s="49" t="s">
        <v>81</v>
      </c>
      <c r="H852" s="49" t="s">
        <v>884</v>
      </c>
      <c r="I852" s="49" t="s">
        <v>247</v>
      </c>
      <c r="J852" s="49">
        <v>135500</v>
      </c>
      <c r="K852" s="49" t="s">
        <v>155</v>
      </c>
      <c r="L852" s="49">
        <v>29785396</v>
      </c>
      <c r="M852" s="49" t="s">
        <v>898</v>
      </c>
      <c r="N852" s="51">
        <v>43608</v>
      </c>
      <c r="O852" s="51">
        <v>43466</v>
      </c>
      <c r="P852" s="49" t="s">
        <v>997</v>
      </c>
    </row>
    <row r="853" spans="1:16">
      <c r="A853" s="46">
        <v>2</v>
      </c>
      <c r="B853" s="46">
        <v>8762.43</v>
      </c>
      <c r="C853" s="46">
        <v>154.4966246553</v>
      </c>
      <c r="D853" s="46">
        <f t="shared" si="13"/>
        <v>8607.9333753447008</v>
      </c>
      <c r="E853" s="51">
        <v>45261</v>
      </c>
      <c r="F853" s="49" t="s">
        <v>80</v>
      </c>
      <c r="G853" s="49" t="s">
        <v>81</v>
      </c>
      <c r="H853" s="49" t="s">
        <v>884</v>
      </c>
      <c r="I853" s="49" t="s">
        <v>247</v>
      </c>
      <c r="J853" s="49">
        <v>135500</v>
      </c>
      <c r="K853" s="49" t="s">
        <v>156</v>
      </c>
      <c r="L853" s="49">
        <v>36375049</v>
      </c>
      <c r="M853" s="49" t="s">
        <v>899</v>
      </c>
      <c r="N853" s="51">
        <v>44733</v>
      </c>
      <c r="O853" s="51">
        <v>44562</v>
      </c>
      <c r="P853" s="49" t="s">
        <v>1181</v>
      </c>
    </row>
    <row r="854" spans="1:16">
      <c r="A854" s="46">
        <v>0</v>
      </c>
      <c r="B854" s="46">
        <v>0</v>
      </c>
      <c r="C854" s="46">
        <v>0</v>
      </c>
      <c r="D854" s="46">
        <f t="shared" si="13"/>
        <v>0</v>
      </c>
      <c r="E854" s="51">
        <v>45261</v>
      </c>
      <c r="F854" s="49" t="s">
        <v>80</v>
      </c>
      <c r="G854" s="49" t="s">
        <v>81</v>
      </c>
      <c r="H854" s="49" t="s">
        <v>884</v>
      </c>
      <c r="I854" s="49" t="s">
        <v>247</v>
      </c>
      <c r="J854" s="49">
        <v>135500</v>
      </c>
      <c r="K854" s="49" t="s">
        <v>157</v>
      </c>
      <c r="L854" s="49">
        <v>29785414</v>
      </c>
      <c r="M854" s="49" t="s">
        <v>900</v>
      </c>
      <c r="N854" s="51">
        <v>43608</v>
      </c>
      <c r="O854" s="51">
        <v>43466</v>
      </c>
      <c r="P854" s="49" t="s">
        <v>997</v>
      </c>
    </row>
    <row r="855" spans="1:16">
      <c r="A855" s="46">
        <v>2</v>
      </c>
      <c r="B855" s="46">
        <v>13371.65</v>
      </c>
      <c r="C855" s="46">
        <v>235.76505502149999</v>
      </c>
      <c r="D855" s="46">
        <f t="shared" si="13"/>
        <v>13135.884944978499</v>
      </c>
      <c r="E855" s="51">
        <v>45261</v>
      </c>
      <c r="F855" s="49" t="s">
        <v>80</v>
      </c>
      <c r="G855" s="49" t="s">
        <v>81</v>
      </c>
      <c r="H855" s="49" t="s">
        <v>884</v>
      </c>
      <c r="I855" s="49" t="s">
        <v>247</v>
      </c>
      <c r="J855" s="49">
        <v>135500</v>
      </c>
      <c r="K855" s="49" t="s">
        <v>157</v>
      </c>
      <c r="L855" s="49">
        <v>36375052</v>
      </c>
      <c r="M855" s="49" t="s">
        <v>900</v>
      </c>
      <c r="N855" s="51">
        <v>44733</v>
      </c>
      <c r="O855" s="51">
        <v>44562</v>
      </c>
      <c r="P855" s="49" t="s">
        <v>1181</v>
      </c>
    </row>
    <row r="856" spans="1:16">
      <c r="A856" s="46">
        <v>0</v>
      </c>
      <c r="B856" s="46">
        <v>0</v>
      </c>
      <c r="C856" s="46">
        <v>0</v>
      </c>
      <c r="D856" s="46">
        <f t="shared" si="13"/>
        <v>0</v>
      </c>
      <c r="E856" s="51">
        <v>45261</v>
      </c>
      <c r="F856" s="49" t="s">
        <v>80</v>
      </c>
      <c r="G856" s="49" t="s">
        <v>81</v>
      </c>
      <c r="H856" s="49" t="s">
        <v>884</v>
      </c>
      <c r="I856" s="49" t="s">
        <v>247</v>
      </c>
      <c r="J856" s="49">
        <v>135500</v>
      </c>
      <c r="K856" s="49" t="s">
        <v>158</v>
      </c>
      <c r="L856" s="49">
        <v>29785432</v>
      </c>
      <c r="M856" s="49" t="s">
        <v>996</v>
      </c>
      <c r="N856" s="51">
        <v>43608</v>
      </c>
      <c r="O856" s="51">
        <v>43466</v>
      </c>
      <c r="P856" s="49" t="s">
        <v>997</v>
      </c>
    </row>
    <row r="857" spans="1:16">
      <c r="A857" s="46">
        <v>28</v>
      </c>
      <c r="B857" s="46">
        <v>284163.72000000003</v>
      </c>
      <c r="C857" s="46">
        <v>5010.2923035612002</v>
      </c>
      <c r="D857" s="46">
        <f t="shared" si="13"/>
        <v>279153.42769643886</v>
      </c>
      <c r="E857" s="51">
        <v>45261</v>
      </c>
      <c r="F857" s="49" t="s">
        <v>80</v>
      </c>
      <c r="G857" s="49" t="s">
        <v>81</v>
      </c>
      <c r="H857" s="49" t="s">
        <v>884</v>
      </c>
      <c r="I857" s="49" t="s">
        <v>247</v>
      </c>
      <c r="J857" s="49">
        <v>135500</v>
      </c>
      <c r="K857" s="49" t="s">
        <v>158</v>
      </c>
      <c r="L857" s="49">
        <v>36375055</v>
      </c>
      <c r="M857" s="49" t="s">
        <v>901</v>
      </c>
      <c r="N857" s="51">
        <v>44733</v>
      </c>
      <c r="O857" s="51">
        <v>44562</v>
      </c>
      <c r="P857" s="49" t="s">
        <v>1181</v>
      </c>
    </row>
    <row r="858" spans="1:16">
      <c r="A858" s="46">
        <v>0</v>
      </c>
      <c r="B858" s="46">
        <v>0</v>
      </c>
      <c r="C858" s="46">
        <v>0</v>
      </c>
      <c r="D858" s="46">
        <f t="shared" si="13"/>
        <v>0</v>
      </c>
      <c r="E858" s="51">
        <v>45261</v>
      </c>
      <c r="F858" s="49" t="s">
        <v>80</v>
      </c>
      <c r="G858" s="49" t="s">
        <v>81</v>
      </c>
      <c r="H858" s="49" t="s">
        <v>884</v>
      </c>
      <c r="I858" s="49" t="s">
        <v>247</v>
      </c>
      <c r="J858" s="49">
        <v>135500</v>
      </c>
      <c r="K858" s="49" t="s">
        <v>109</v>
      </c>
      <c r="L858" s="49">
        <v>21749395</v>
      </c>
      <c r="M858" s="49" t="s">
        <v>914</v>
      </c>
      <c r="N858" s="51">
        <v>38140</v>
      </c>
      <c r="O858" s="51">
        <v>37987</v>
      </c>
      <c r="P858" s="49" t="s">
        <v>909</v>
      </c>
    </row>
    <row r="859" spans="1:16">
      <c r="A859" s="46">
        <v>0</v>
      </c>
      <c r="B859" s="46">
        <v>0</v>
      </c>
      <c r="C859" s="46">
        <v>0</v>
      </c>
      <c r="D859" s="46">
        <f t="shared" si="13"/>
        <v>0</v>
      </c>
      <c r="E859" s="51">
        <v>45261</v>
      </c>
      <c r="F859" s="49" t="s">
        <v>80</v>
      </c>
      <c r="G859" s="49" t="s">
        <v>81</v>
      </c>
      <c r="H859" s="49" t="s">
        <v>884</v>
      </c>
      <c r="I859" s="49" t="s">
        <v>247</v>
      </c>
      <c r="J859" s="49">
        <v>135500</v>
      </c>
      <c r="K859" s="49" t="s">
        <v>109</v>
      </c>
      <c r="L859" s="49">
        <v>21749350</v>
      </c>
      <c r="M859" s="49" t="s">
        <v>914</v>
      </c>
      <c r="N859" s="51">
        <v>37196</v>
      </c>
      <c r="O859" s="51">
        <v>36892</v>
      </c>
      <c r="P859" s="49" t="s">
        <v>909</v>
      </c>
    </row>
    <row r="860" spans="1:16">
      <c r="A860" s="46">
        <v>0</v>
      </c>
      <c r="B860" s="46">
        <v>0</v>
      </c>
      <c r="C860" s="46">
        <v>0</v>
      </c>
      <c r="D860" s="46">
        <f t="shared" si="13"/>
        <v>0</v>
      </c>
      <c r="E860" s="51">
        <v>45261</v>
      </c>
      <c r="F860" s="49" t="s">
        <v>80</v>
      </c>
      <c r="G860" s="49" t="s">
        <v>81</v>
      </c>
      <c r="H860" s="49" t="s">
        <v>884</v>
      </c>
      <c r="I860" s="49" t="s">
        <v>247</v>
      </c>
      <c r="J860" s="49">
        <v>135500</v>
      </c>
      <c r="K860" s="49" t="s">
        <v>109</v>
      </c>
      <c r="L860" s="49">
        <v>21749324</v>
      </c>
      <c r="M860" s="49" t="s">
        <v>914</v>
      </c>
      <c r="N860" s="51">
        <v>23559</v>
      </c>
      <c r="O860" s="51">
        <v>23559</v>
      </c>
      <c r="P860" s="49" t="s">
        <v>909</v>
      </c>
    </row>
    <row r="861" spans="1:16">
      <c r="A861" s="46">
        <v>0</v>
      </c>
      <c r="B861" s="46">
        <v>0</v>
      </c>
      <c r="C861" s="46">
        <v>0</v>
      </c>
      <c r="D861" s="46">
        <f t="shared" si="13"/>
        <v>0</v>
      </c>
      <c r="E861" s="51">
        <v>45261</v>
      </c>
      <c r="F861" s="49" t="s">
        <v>80</v>
      </c>
      <c r="G861" s="49" t="s">
        <v>81</v>
      </c>
      <c r="H861" s="49" t="s">
        <v>884</v>
      </c>
      <c r="I861" s="49" t="s">
        <v>247</v>
      </c>
      <c r="J861" s="49">
        <v>135500</v>
      </c>
      <c r="K861" s="49" t="s">
        <v>109</v>
      </c>
      <c r="L861" s="49">
        <v>21749423</v>
      </c>
      <c r="M861" s="49" t="s">
        <v>914</v>
      </c>
      <c r="N861" s="51">
        <v>39995</v>
      </c>
      <c r="O861" s="51">
        <v>39814</v>
      </c>
      <c r="P861" s="49" t="s">
        <v>909</v>
      </c>
    </row>
    <row r="862" spans="1:16">
      <c r="A862" s="46">
        <v>0</v>
      </c>
      <c r="B862" s="46">
        <v>0</v>
      </c>
      <c r="C862" s="46">
        <v>0</v>
      </c>
      <c r="D862" s="46">
        <f t="shared" si="13"/>
        <v>0</v>
      </c>
      <c r="E862" s="51">
        <v>45261</v>
      </c>
      <c r="F862" s="49" t="s">
        <v>80</v>
      </c>
      <c r="G862" s="49" t="s">
        <v>81</v>
      </c>
      <c r="H862" s="49" t="s">
        <v>884</v>
      </c>
      <c r="I862" s="49" t="s">
        <v>247</v>
      </c>
      <c r="J862" s="49">
        <v>135600</v>
      </c>
      <c r="K862" s="49" t="s">
        <v>206</v>
      </c>
      <c r="L862" s="49">
        <v>29785438</v>
      </c>
      <c r="M862" s="49" t="s">
        <v>1018</v>
      </c>
      <c r="N862" s="51">
        <v>43608</v>
      </c>
      <c r="O862" s="51">
        <v>43466</v>
      </c>
      <c r="P862" s="49" t="s">
        <v>997</v>
      </c>
    </row>
    <row r="863" spans="1:16">
      <c r="A863" s="46">
        <v>55000</v>
      </c>
      <c r="B863" s="46">
        <v>464398.60000000003</v>
      </c>
      <c r="C863" s="46">
        <v>10179.143625428</v>
      </c>
      <c r="D863" s="46">
        <f t="shared" si="13"/>
        <v>454219.45637457201</v>
      </c>
      <c r="E863" s="51">
        <v>45261</v>
      </c>
      <c r="F863" s="49" t="s">
        <v>80</v>
      </c>
      <c r="G863" s="49" t="s">
        <v>81</v>
      </c>
      <c r="H863" s="49" t="s">
        <v>884</v>
      </c>
      <c r="I863" s="49" t="s">
        <v>247</v>
      </c>
      <c r="J863" s="49">
        <v>135600</v>
      </c>
      <c r="K863" s="49" t="s">
        <v>150</v>
      </c>
      <c r="L863" s="49">
        <v>36375063</v>
      </c>
      <c r="M863" s="49" t="s">
        <v>902</v>
      </c>
      <c r="N863" s="51">
        <v>44733</v>
      </c>
      <c r="O863" s="51">
        <v>44562</v>
      </c>
      <c r="P863" s="49" t="s">
        <v>1181</v>
      </c>
    </row>
    <row r="864" spans="1:16">
      <c r="A864" s="46">
        <v>0</v>
      </c>
      <c r="B864" s="46">
        <v>0</v>
      </c>
      <c r="C864" s="46">
        <v>0</v>
      </c>
      <c r="D864" s="46">
        <f t="shared" si="13"/>
        <v>0</v>
      </c>
      <c r="E864" s="51">
        <v>45261</v>
      </c>
      <c r="F864" s="49" t="s">
        <v>80</v>
      </c>
      <c r="G864" s="49" t="s">
        <v>81</v>
      </c>
      <c r="H864" s="49" t="s">
        <v>884</v>
      </c>
      <c r="I864" s="49" t="s">
        <v>247</v>
      </c>
      <c r="J864" s="49">
        <v>135600</v>
      </c>
      <c r="K864" s="49" t="s">
        <v>114</v>
      </c>
      <c r="L864" s="49">
        <v>21749317</v>
      </c>
      <c r="M864" s="49" t="s">
        <v>915</v>
      </c>
      <c r="N864" s="51">
        <v>23559</v>
      </c>
      <c r="O864" s="51">
        <v>23559</v>
      </c>
      <c r="P864" s="49" t="s">
        <v>909</v>
      </c>
    </row>
    <row r="865" spans="1:16">
      <c r="A865" s="46">
        <v>0</v>
      </c>
      <c r="B865" s="46">
        <v>0</v>
      </c>
      <c r="C865" s="46">
        <v>0</v>
      </c>
      <c r="D865" s="46">
        <f t="shared" si="13"/>
        <v>0</v>
      </c>
      <c r="E865" s="51">
        <v>45261</v>
      </c>
      <c r="F865" s="49" t="s">
        <v>80</v>
      </c>
      <c r="G865" s="49" t="s">
        <v>81</v>
      </c>
      <c r="H865" s="49" t="s">
        <v>884</v>
      </c>
      <c r="I865" s="49" t="s">
        <v>247</v>
      </c>
      <c r="J865" s="49">
        <v>135600</v>
      </c>
      <c r="K865" s="49" t="s">
        <v>107</v>
      </c>
      <c r="L865" s="49">
        <v>35562780</v>
      </c>
      <c r="M865" s="49" t="s">
        <v>1184</v>
      </c>
      <c r="N865" s="51">
        <v>44733</v>
      </c>
      <c r="O865" s="51">
        <v>44713</v>
      </c>
      <c r="P865" s="49" t="s">
        <v>1181</v>
      </c>
    </row>
    <row r="866" spans="1:16">
      <c r="A866" s="46">
        <v>18152</v>
      </c>
      <c r="B866" s="46">
        <v>148238.83000000002</v>
      </c>
      <c r="C866" s="46">
        <v>3249.2439499934003</v>
      </c>
      <c r="D866" s="46">
        <f t="shared" si="13"/>
        <v>144989.58605000662</v>
      </c>
      <c r="E866" s="51">
        <v>45261</v>
      </c>
      <c r="F866" s="49" t="s">
        <v>80</v>
      </c>
      <c r="G866" s="49" t="s">
        <v>81</v>
      </c>
      <c r="H866" s="49" t="s">
        <v>884</v>
      </c>
      <c r="I866" s="49" t="s">
        <v>247</v>
      </c>
      <c r="J866" s="49">
        <v>135600</v>
      </c>
      <c r="K866" s="49" t="s">
        <v>152</v>
      </c>
      <c r="L866" s="49">
        <v>36375038</v>
      </c>
      <c r="M866" s="49" t="s">
        <v>903</v>
      </c>
      <c r="N866" s="51">
        <v>44733</v>
      </c>
      <c r="O866" s="51">
        <v>44562</v>
      </c>
      <c r="P866" s="49" t="s">
        <v>1181</v>
      </c>
    </row>
    <row r="867" spans="1:16">
      <c r="A867" s="46">
        <v>0</v>
      </c>
      <c r="B867" s="46">
        <v>0</v>
      </c>
      <c r="C867" s="46">
        <v>0</v>
      </c>
      <c r="D867" s="46">
        <f t="shared" si="13"/>
        <v>0</v>
      </c>
      <c r="E867" s="51">
        <v>45261</v>
      </c>
      <c r="F867" s="49" t="s">
        <v>80</v>
      </c>
      <c r="G867" s="49" t="s">
        <v>81</v>
      </c>
      <c r="H867" s="49" t="s">
        <v>884</v>
      </c>
      <c r="I867" s="49" t="s">
        <v>247</v>
      </c>
      <c r="J867" s="49">
        <v>135600</v>
      </c>
      <c r="K867" s="49" t="s">
        <v>152</v>
      </c>
      <c r="L867" s="49">
        <v>29785370</v>
      </c>
      <c r="M867" s="49" t="s">
        <v>903</v>
      </c>
      <c r="N867" s="51">
        <v>43608</v>
      </c>
      <c r="O867" s="51">
        <v>43466</v>
      </c>
      <c r="P867" s="49" t="s">
        <v>997</v>
      </c>
    </row>
    <row r="868" spans="1:16">
      <c r="A868" s="46">
        <v>0</v>
      </c>
      <c r="B868" s="46">
        <v>-190215.13</v>
      </c>
      <c r="C868" s="46">
        <v>-37523.894671506598</v>
      </c>
      <c r="D868" s="46">
        <f t="shared" si="13"/>
        <v>-152691.23532849341</v>
      </c>
      <c r="E868" s="51">
        <v>45261</v>
      </c>
      <c r="F868" s="49" t="s">
        <v>80</v>
      </c>
      <c r="G868" s="49" t="s">
        <v>81</v>
      </c>
      <c r="H868" s="49" t="s">
        <v>884</v>
      </c>
      <c r="I868" s="49" t="s">
        <v>247</v>
      </c>
      <c r="J868" s="49">
        <v>135600</v>
      </c>
      <c r="K868" s="49" t="s">
        <v>152</v>
      </c>
      <c r="L868" s="49">
        <v>36866286</v>
      </c>
      <c r="M868" s="49" t="s">
        <v>1186</v>
      </c>
      <c r="N868" s="51">
        <v>40543</v>
      </c>
      <c r="O868" s="51">
        <v>40544</v>
      </c>
      <c r="P868" s="49" t="s">
        <v>1187</v>
      </c>
    </row>
    <row r="869" spans="1:16">
      <c r="A869" s="46">
        <v>83200</v>
      </c>
      <c r="B869" s="46">
        <v>77114.7</v>
      </c>
      <c r="C869" s="46">
        <v>12958.779861144001</v>
      </c>
      <c r="D869" s="46">
        <f t="shared" si="13"/>
        <v>64155.920138855996</v>
      </c>
      <c r="E869" s="51">
        <v>45261</v>
      </c>
      <c r="F869" s="49" t="s">
        <v>80</v>
      </c>
      <c r="G869" s="49" t="s">
        <v>81</v>
      </c>
      <c r="H869" s="49" t="s">
        <v>884</v>
      </c>
      <c r="I869" s="49" t="s">
        <v>247</v>
      </c>
      <c r="J869" s="49">
        <v>135600</v>
      </c>
      <c r="K869" s="49" t="s">
        <v>152</v>
      </c>
      <c r="L869" s="49">
        <v>36866294</v>
      </c>
      <c r="M869" s="49" t="s">
        <v>1186</v>
      </c>
      <c r="N869" s="51">
        <v>41214</v>
      </c>
      <c r="O869" s="51">
        <v>40909</v>
      </c>
      <c r="P869" s="49" t="s">
        <v>1188</v>
      </c>
    </row>
    <row r="870" spans="1:16">
      <c r="A870" s="46">
        <v>17600</v>
      </c>
      <c r="B870" s="46">
        <v>33886.379999999997</v>
      </c>
      <c r="C870" s="46">
        <v>742.75488549240004</v>
      </c>
      <c r="D870" s="46">
        <f t="shared" si="13"/>
        <v>33143.625114507595</v>
      </c>
      <c r="E870" s="51">
        <v>45261</v>
      </c>
      <c r="F870" s="49" t="s">
        <v>80</v>
      </c>
      <c r="G870" s="49" t="s">
        <v>81</v>
      </c>
      <c r="H870" s="49" t="s">
        <v>884</v>
      </c>
      <c r="I870" s="49" t="s">
        <v>247</v>
      </c>
      <c r="J870" s="49">
        <v>135600</v>
      </c>
      <c r="K870" s="49" t="s">
        <v>122</v>
      </c>
      <c r="L870" s="49">
        <v>36375030</v>
      </c>
      <c r="M870" s="49" t="s">
        <v>905</v>
      </c>
      <c r="N870" s="51">
        <v>44733</v>
      </c>
      <c r="O870" s="51">
        <v>44562</v>
      </c>
      <c r="P870" s="49" t="s">
        <v>1181</v>
      </c>
    </row>
    <row r="871" spans="1:16">
      <c r="A871" s="46">
        <v>0</v>
      </c>
      <c r="B871" s="46">
        <v>0</v>
      </c>
      <c r="C871" s="46">
        <v>0</v>
      </c>
      <c r="D871" s="46">
        <f t="shared" si="13"/>
        <v>0</v>
      </c>
      <c r="E871" s="51">
        <v>45261</v>
      </c>
      <c r="F871" s="49" t="s">
        <v>80</v>
      </c>
      <c r="G871" s="49" t="s">
        <v>81</v>
      </c>
      <c r="H871" s="49" t="s">
        <v>884</v>
      </c>
      <c r="I871" s="49" t="s">
        <v>247</v>
      </c>
      <c r="J871" s="49">
        <v>135600</v>
      </c>
      <c r="K871" s="49" t="s">
        <v>122</v>
      </c>
      <c r="L871" s="49">
        <v>21749338</v>
      </c>
      <c r="M871" s="49" t="s">
        <v>916</v>
      </c>
      <c r="N871" s="51">
        <v>23559</v>
      </c>
      <c r="O871" s="51">
        <v>23559</v>
      </c>
      <c r="P871" s="49" t="s">
        <v>909</v>
      </c>
    </row>
    <row r="872" spans="1:16">
      <c r="A872" s="46">
        <v>0</v>
      </c>
      <c r="B872" s="46">
        <v>0</v>
      </c>
      <c r="C872" s="46">
        <v>0</v>
      </c>
      <c r="D872" s="46">
        <f t="shared" si="13"/>
        <v>0</v>
      </c>
      <c r="E872" s="51">
        <v>45261</v>
      </c>
      <c r="F872" s="49" t="s">
        <v>80</v>
      </c>
      <c r="G872" s="49" t="s">
        <v>81</v>
      </c>
      <c r="H872" s="49" t="s">
        <v>884</v>
      </c>
      <c r="I872" s="49" t="s">
        <v>247</v>
      </c>
      <c r="J872" s="49">
        <v>135600</v>
      </c>
      <c r="K872" s="49" t="s">
        <v>122</v>
      </c>
      <c r="L872" s="49">
        <v>29785349</v>
      </c>
      <c r="M872" s="49" t="s">
        <v>905</v>
      </c>
      <c r="N872" s="51">
        <v>43608</v>
      </c>
      <c r="O872" s="51">
        <v>43466</v>
      </c>
      <c r="P872" s="49" t="s">
        <v>997</v>
      </c>
    </row>
    <row r="873" spans="1:16">
      <c r="A873" s="46">
        <v>0</v>
      </c>
      <c r="B873" s="46">
        <v>0</v>
      </c>
      <c r="C873" s="46">
        <v>0</v>
      </c>
      <c r="D873" s="46">
        <f t="shared" si="13"/>
        <v>0</v>
      </c>
      <c r="E873" s="51">
        <v>45261</v>
      </c>
      <c r="F873" s="49" t="s">
        <v>80</v>
      </c>
      <c r="G873" s="49" t="s">
        <v>81</v>
      </c>
      <c r="H873" s="49" t="s">
        <v>884</v>
      </c>
      <c r="I873" s="49" t="s">
        <v>247</v>
      </c>
      <c r="J873" s="49">
        <v>135600</v>
      </c>
      <c r="K873" s="49" t="s">
        <v>115</v>
      </c>
      <c r="L873" s="49">
        <v>21749416</v>
      </c>
      <c r="M873" s="49" t="s">
        <v>977</v>
      </c>
      <c r="N873" s="51">
        <v>39995</v>
      </c>
      <c r="O873" s="51">
        <v>39814</v>
      </c>
      <c r="P873" s="49" t="s">
        <v>909</v>
      </c>
    </row>
    <row r="874" spans="1:16">
      <c r="A874" s="46">
        <v>0</v>
      </c>
      <c r="B874" s="46">
        <v>0</v>
      </c>
      <c r="C874" s="46">
        <v>0</v>
      </c>
      <c r="D874" s="46">
        <f t="shared" si="13"/>
        <v>0</v>
      </c>
      <c r="E874" s="51">
        <v>45261</v>
      </c>
      <c r="F874" s="49" t="s">
        <v>80</v>
      </c>
      <c r="G874" s="49" t="s">
        <v>81</v>
      </c>
      <c r="H874" s="49" t="s">
        <v>884</v>
      </c>
      <c r="I874" s="49" t="s">
        <v>247</v>
      </c>
      <c r="J874" s="49">
        <v>135600</v>
      </c>
      <c r="K874" s="49" t="s">
        <v>115</v>
      </c>
      <c r="L874" s="49">
        <v>21749376</v>
      </c>
      <c r="M874" s="49" t="s">
        <v>977</v>
      </c>
      <c r="N874" s="51">
        <v>38018</v>
      </c>
      <c r="O874" s="51">
        <v>37987</v>
      </c>
      <c r="P874" s="49" t="s">
        <v>909</v>
      </c>
    </row>
    <row r="875" spans="1:16">
      <c r="A875" s="46">
        <v>0</v>
      </c>
      <c r="B875" s="46">
        <v>0</v>
      </c>
      <c r="C875" s="46">
        <v>0</v>
      </c>
      <c r="D875" s="46">
        <f t="shared" si="13"/>
        <v>0</v>
      </c>
      <c r="E875" s="51">
        <v>45261</v>
      </c>
      <c r="F875" s="49" t="s">
        <v>80</v>
      </c>
      <c r="G875" s="49" t="s">
        <v>81</v>
      </c>
      <c r="H875" s="49" t="s">
        <v>884</v>
      </c>
      <c r="I875" s="49" t="s">
        <v>247</v>
      </c>
      <c r="J875" s="49">
        <v>135600</v>
      </c>
      <c r="K875" s="49" t="s">
        <v>115</v>
      </c>
      <c r="L875" s="49">
        <v>21749437</v>
      </c>
      <c r="M875" s="49" t="s">
        <v>906</v>
      </c>
      <c r="N875" s="51">
        <v>42857</v>
      </c>
      <c r="O875" s="51">
        <v>43101</v>
      </c>
      <c r="P875" s="49" t="s">
        <v>909</v>
      </c>
    </row>
    <row r="876" spans="1:16">
      <c r="A876" s="46">
        <v>0</v>
      </c>
      <c r="B876" s="46">
        <v>0</v>
      </c>
      <c r="C876" s="46">
        <v>0</v>
      </c>
      <c r="D876" s="46">
        <f t="shared" si="13"/>
        <v>0</v>
      </c>
      <c r="E876" s="51">
        <v>45261</v>
      </c>
      <c r="F876" s="49" t="s">
        <v>80</v>
      </c>
      <c r="G876" s="49" t="s">
        <v>81</v>
      </c>
      <c r="H876" s="49" t="s">
        <v>884</v>
      </c>
      <c r="I876" s="49" t="s">
        <v>247</v>
      </c>
      <c r="J876" s="49">
        <v>135600</v>
      </c>
      <c r="K876" s="49" t="s">
        <v>115</v>
      </c>
      <c r="L876" s="49">
        <v>21749430</v>
      </c>
      <c r="M876" s="49" t="s">
        <v>906</v>
      </c>
      <c r="N876" s="51">
        <v>41944</v>
      </c>
      <c r="O876" s="51">
        <v>41640</v>
      </c>
      <c r="P876" s="49" t="s">
        <v>909</v>
      </c>
    </row>
    <row r="877" spans="1:16">
      <c r="A877" s="46">
        <v>0</v>
      </c>
      <c r="B877" s="46">
        <v>0</v>
      </c>
      <c r="C877" s="46">
        <v>0</v>
      </c>
      <c r="D877" s="46">
        <f t="shared" si="13"/>
        <v>0</v>
      </c>
      <c r="E877" s="51">
        <v>45261</v>
      </c>
      <c r="F877" s="49" t="s">
        <v>80</v>
      </c>
      <c r="G877" s="49" t="s">
        <v>81</v>
      </c>
      <c r="H877" s="49" t="s">
        <v>884</v>
      </c>
      <c r="I877" s="49" t="s">
        <v>247</v>
      </c>
      <c r="J877" s="49">
        <v>135600</v>
      </c>
      <c r="K877" s="49" t="s">
        <v>115</v>
      </c>
      <c r="L877" s="49">
        <v>21749357</v>
      </c>
      <c r="M877" s="49" t="s">
        <v>977</v>
      </c>
      <c r="N877" s="51">
        <v>37956</v>
      </c>
      <c r="O877" s="51">
        <v>37622</v>
      </c>
      <c r="P877" s="49" t="s">
        <v>909</v>
      </c>
    </row>
    <row r="878" spans="1:16">
      <c r="A878" s="46">
        <v>70</v>
      </c>
      <c r="B878" s="46">
        <v>45300.14</v>
      </c>
      <c r="C878" s="46">
        <v>992.93286265720008</v>
      </c>
      <c r="D878" s="46">
        <f t="shared" si="13"/>
        <v>44307.207137342797</v>
      </c>
      <c r="E878" s="51">
        <v>45261</v>
      </c>
      <c r="F878" s="49" t="s">
        <v>80</v>
      </c>
      <c r="G878" s="49" t="s">
        <v>81</v>
      </c>
      <c r="H878" s="49" t="s">
        <v>884</v>
      </c>
      <c r="I878" s="49" t="s">
        <v>247</v>
      </c>
      <c r="J878" s="49">
        <v>135600</v>
      </c>
      <c r="K878" s="49" t="s">
        <v>115</v>
      </c>
      <c r="L878" s="49">
        <v>36375046</v>
      </c>
      <c r="M878" s="49" t="s">
        <v>906</v>
      </c>
      <c r="N878" s="51">
        <v>44733</v>
      </c>
      <c r="O878" s="51">
        <v>44562</v>
      </c>
      <c r="P878" s="49" t="s">
        <v>1181</v>
      </c>
    </row>
    <row r="879" spans="1:16">
      <c r="A879" s="46">
        <v>1</v>
      </c>
      <c r="B879" s="46">
        <v>1684.89</v>
      </c>
      <c r="C879" s="46">
        <v>-40.509995607900002</v>
      </c>
      <c r="D879" s="46">
        <f t="shared" si="13"/>
        <v>1725.3999956079001</v>
      </c>
      <c r="E879" s="51">
        <v>45261</v>
      </c>
      <c r="F879" s="49" t="s">
        <v>80</v>
      </c>
      <c r="G879" s="49" t="s">
        <v>81</v>
      </c>
      <c r="H879" s="49" t="s">
        <v>884</v>
      </c>
      <c r="I879" s="49" t="s">
        <v>249</v>
      </c>
      <c r="J879" s="49">
        <v>135001</v>
      </c>
      <c r="K879" s="49" t="s">
        <v>153</v>
      </c>
      <c r="L879" s="49">
        <v>21749810</v>
      </c>
      <c r="M879" s="49" t="s">
        <v>1189</v>
      </c>
      <c r="N879" s="51">
        <v>29768</v>
      </c>
      <c r="O879" s="51">
        <v>29768</v>
      </c>
      <c r="P879" s="49" t="s">
        <v>909</v>
      </c>
    </row>
    <row r="880" spans="1:16">
      <c r="A880" s="46">
        <v>1</v>
      </c>
      <c r="B880" s="46">
        <v>8330.15</v>
      </c>
      <c r="C880" s="46">
        <v>-167.68392026399999</v>
      </c>
      <c r="D880" s="46">
        <f t="shared" si="13"/>
        <v>8497.833920264</v>
      </c>
      <c r="E880" s="51">
        <v>45261</v>
      </c>
      <c r="F880" s="49" t="s">
        <v>80</v>
      </c>
      <c r="G880" s="49" t="s">
        <v>81</v>
      </c>
      <c r="H880" s="49" t="s">
        <v>884</v>
      </c>
      <c r="I880" s="49" t="s">
        <v>249</v>
      </c>
      <c r="J880" s="49">
        <v>135002</v>
      </c>
      <c r="K880" s="49" t="s">
        <v>130</v>
      </c>
      <c r="L880" s="49">
        <v>21749815</v>
      </c>
      <c r="M880" s="49" t="s">
        <v>1190</v>
      </c>
      <c r="N880" s="51">
        <v>30133</v>
      </c>
      <c r="O880" s="51">
        <v>30133</v>
      </c>
      <c r="P880" s="49" t="s">
        <v>909</v>
      </c>
    </row>
    <row r="881" spans="1:16">
      <c r="A881" s="46">
        <v>3</v>
      </c>
      <c r="B881" s="46">
        <v>13173.42</v>
      </c>
      <c r="C881" s="46">
        <v>-277.95007234019999</v>
      </c>
      <c r="D881" s="46">
        <f t="shared" si="13"/>
        <v>13451.3700723402</v>
      </c>
      <c r="E881" s="51">
        <v>45261</v>
      </c>
      <c r="F881" s="49" t="s">
        <v>80</v>
      </c>
      <c r="G881" s="49" t="s">
        <v>81</v>
      </c>
      <c r="H881" s="49" t="s">
        <v>884</v>
      </c>
      <c r="I881" s="49" t="s">
        <v>249</v>
      </c>
      <c r="J881" s="49">
        <v>135002</v>
      </c>
      <c r="K881" s="49" t="s">
        <v>130</v>
      </c>
      <c r="L881" s="49">
        <v>21749674</v>
      </c>
      <c r="M881" s="49" t="s">
        <v>1191</v>
      </c>
      <c r="N881" s="51">
        <v>29403</v>
      </c>
      <c r="O881" s="51">
        <v>29403</v>
      </c>
      <c r="P881" s="49" t="s">
        <v>909</v>
      </c>
    </row>
    <row r="882" spans="1:16">
      <c r="A882" s="46">
        <v>5</v>
      </c>
      <c r="B882" s="46">
        <v>250</v>
      </c>
      <c r="C882" s="46">
        <v>-10.4891925</v>
      </c>
      <c r="D882" s="46">
        <f t="shared" si="13"/>
        <v>260.4891925</v>
      </c>
      <c r="E882" s="51">
        <v>45261</v>
      </c>
      <c r="F882" s="49" t="s">
        <v>80</v>
      </c>
      <c r="G882" s="49" t="s">
        <v>81</v>
      </c>
      <c r="H882" s="49" t="s">
        <v>884</v>
      </c>
      <c r="I882" s="49" t="s">
        <v>249</v>
      </c>
      <c r="J882" s="49">
        <v>135002</v>
      </c>
      <c r="K882" s="49" t="s">
        <v>130</v>
      </c>
      <c r="L882" s="49">
        <v>21749444</v>
      </c>
      <c r="M882" s="49" t="s">
        <v>1192</v>
      </c>
      <c r="N882" s="51">
        <v>13697</v>
      </c>
      <c r="O882" s="51">
        <v>13697</v>
      </c>
      <c r="P882" s="49" t="s">
        <v>909</v>
      </c>
    </row>
    <row r="883" spans="1:16">
      <c r="A883" s="46">
        <v>1</v>
      </c>
      <c r="B883" s="46">
        <v>3092.1</v>
      </c>
      <c r="C883" s="46">
        <v>-68.239956872999997</v>
      </c>
      <c r="D883" s="46">
        <f t="shared" si="13"/>
        <v>3160.3399568730001</v>
      </c>
      <c r="E883" s="51">
        <v>45261</v>
      </c>
      <c r="F883" s="49" t="s">
        <v>80</v>
      </c>
      <c r="G883" s="49" t="s">
        <v>81</v>
      </c>
      <c r="H883" s="49" t="s">
        <v>884</v>
      </c>
      <c r="I883" s="49" t="s">
        <v>249</v>
      </c>
      <c r="J883" s="49">
        <v>135002</v>
      </c>
      <c r="K883" s="49" t="s">
        <v>130</v>
      </c>
      <c r="L883" s="49">
        <v>21749592</v>
      </c>
      <c r="M883" s="49" t="s">
        <v>1193</v>
      </c>
      <c r="N883" s="51">
        <v>28672</v>
      </c>
      <c r="O883" s="51">
        <v>28672</v>
      </c>
      <c r="P883" s="49" t="s">
        <v>909</v>
      </c>
    </row>
    <row r="884" spans="1:16">
      <c r="A884" s="46">
        <v>1</v>
      </c>
      <c r="B884" s="46">
        <v>566.09</v>
      </c>
      <c r="C884" s="46">
        <v>-13.043766527400001</v>
      </c>
      <c r="D884" s="46">
        <f t="shared" si="13"/>
        <v>579.13376652739998</v>
      </c>
      <c r="E884" s="51">
        <v>45261</v>
      </c>
      <c r="F884" s="49" t="s">
        <v>80</v>
      </c>
      <c r="G884" s="49" t="s">
        <v>81</v>
      </c>
      <c r="H884" s="49" t="s">
        <v>884</v>
      </c>
      <c r="I884" s="49" t="s">
        <v>249</v>
      </c>
      <c r="J884" s="49">
        <v>135002</v>
      </c>
      <c r="K884" s="49" t="s">
        <v>130</v>
      </c>
      <c r="L884" s="49">
        <v>21749578</v>
      </c>
      <c r="M884" s="49" t="s">
        <v>1193</v>
      </c>
      <c r="N884" s="51">
        <v>27942</v>
      </c>
      <c r="O884" s="51">
        <v>27942</v>
      </c>
      <c r="P884" s="49" t="s">
        <v>909</v>
      </c>
    </row>
    <row r="885" spans="1:16">
      <c r="A885" s="46">
        <v>2</v>
      </c>
      <c r="B885" s="46">
        <v>660.46</v>
      </c>
      <c r="C885" s="46">
        <v>-18.737501174800002</v>
      </c>
      <c r="D885" s="46">
        <f t="shared" si="13"/>
        <v>679.19750117479998</v>
      </c>
      <c r="E885" s="51">
        <v>45261</v>
      </c>
      <c r="F885" s="49" t="s">
        <v>80</v>
      </c>
      <c r="G885" s="49" t="s">
        <v>81</v>
      </c>
      <c r="H885" s="49" t="s">
        <v>884</v>
      </c>
      <c r="I885" s="49" t="s">
        <v>249</v>
      </c>
      <c r="J885" s="49">
        <v>135002</v>
      </c>
      <c r="K885" s="49" t="s">
        <v>130</v>
      </c>
      <c r="L885" s="49">
        <v>21749464</v>
      </c>
      <c r="M885" s="49" t="s">
        <v>1193</v>
      </c>
      <c r="N885" s="51">
        <v>23924</v>
      </c>
      <c r="O885" s="51">
        <v>23924</v>
      </c>
      <c r="P885" s="49" t="s">
        <v>909</v>
      </c>
    </row>
    <row r="886" spans="1:16">
      <c r="A886" s="46">
        <v>1</v>
      </c>
      <c r="B886" s="46">
        <v>169.99</v>
      </c>
      <c r="C886" s="46">
        <v>-3.5866717069000003</v>
      </c>
      <c r="D886" s="46">
        <f t="shared" si="13"/>
        <v>173.57667170690002</v>
      </c>
      <c r="E886" s="51">
        <v>45261</v>
      </c>
      <c r="F886" s="49" t="s">
        <v>80</v>
      </c>
      <c r="G886" s="49" t="s">
        <v>81</v>
      </c>
      <c r="H886" s="49" t="s">
        <v>884</v>
      </c>
      <c r="I886" s="49" t="s">
        <v>249</v>
      </c>
      <c r="J886" s="49">
        <v>135002</v>
      </c>
      <c r="K886" s="49" t="s">
        <v>130</v>
      </c>
      <c r="L886" s="49">
        <v>21749681</v>
      </c>
      <c r="M886" s="49" t="s">
        <v>1193</v>
      </c>
      <c r="N886" s="51">
        <v>29403</v>
      </c>
      <c r="O886" s="51">
        <v>29403</v>
      </c>
      <c r="P886" s="49" t="s">
        <v>909</v>
      </c>
    </row>
    <row r="887" spans="1:16">
      <c r="A887" s="46">
        <v>2</v>
      </c>
      <c r="B887" s="46">
        <v>912.98</v>
      </c>
      <c r="C887" s="46">
        <v>-19.263248043800001</v>
      </c>
      <c r="D887" s="46">
        <f t="shared" si="13"/>
        <v>932.24324804380001</v>
      </c>
      <c r="E887" s="51">
        <v>45261</v>
      </c>
      <c r="F887" s="49" t="s">
        <v>80</v>
      </c>
      <c r="G887" s="49" t="s">
        <v>81</v>
      </c>
      <c r="H887" s="49" t="s">
        <v>884</v>
      </c>
      <c r="I887" s="49" t="s">
        <v>249</v>
      </c>
      <c r="J887" s="49">
        <v>135002</v>
      </c>
      <c r="K887" s="49" t="s">
        <v>130</v>
      </c>
      <c r="L887" s="49">
        <v>21749740</v>
      </c>
      <c r="M887" s="49" t="s">
        <v>1192</v>
      </c>
      <c r="N887" s="51">
        <v>29403</v>
      </c>
      <c r="O887" s="51">
        <v>29403</v>
      </c>
      <c r="P887" s="49" t="s">
        <v>909</v>
      </c>
    </row>
    <row r="888" spans="1:16">
      <c r="A888" s="46">
        <v>1</v>
      </c>
      <c r="B888" s="46">
        <v>193.27</v>
      </c>
      <c r="C888" s="46">
        <v>-4.2653007551000002</v>
      </c>
      <c r="D888" s="46">
        <f t="shared" si="13"/>
        <v>197.53530075510002</v>
      </c>
      <c r="E888" s="51">
        <v>45261</v>
      </c>
      <c r="F888" s="49" t="s">
        <v>80</v>
      </c>
      <c r="G888" s="49" t="s">
        <v>81</v>
      </c>
      <c r="H888" s="49" t="s">
        <v>884</v>
      </c>
      <c r="I888" s="49" t="s">
        <v>249</v>
      </c>
      <c r="J888" s="49">
        <v>135002</v>
      </c>
      <c r="K888" s="49" t="s">
        <v>130</v>
      </c>
      <c r="L888" s="49">
        <v>21749599</v>
      </c>
      <c r="M888" s="49" t="s">
        <v>1192</v>
      </c>
      <c r="N888" s="51">
        <v>28672</v>
      </c>
      <c r="O888" s="51">
        <v>28672</v>
      </c>
      <c r="P888" s="49" t="s">
        <v>909</v>
      </c>
    </row>
    <row r="889" spans="1:16">
      <c r="A889" s="46">
        <v>1</v>
      </c>
      <c r="B889" s="46">
        <v>101.25</v>
      </c>
      <c r="C889" s="46">
        <v>-2.8725009749999999</v>
      </c>
      <c r="D889" s="46">
        <f t="shared" si="13"/>
        <v>104.12250097499999</v>
      </c>
      <c r="E889" s="51">
        <v>45261</v>
      </c>
      <c r="F889" s="49" t="s">
        <v>80</v>
      </c>
      <c r="G889" s="49" t="s">
        <v>81</v>
      </c>
      <c r="H889" s="49" t="s">
        <v>884</v>
      </c>
      <c r="I889" s="49" t="s">
        <v>249</v>
      </c>
      <c r="J889" s="49">
        <v>135002</v>
      </c>
      <c r="K889" s="49" t="s">
        <v>130</v>
      </c>
      <c r="L889" s="49">
        <v>21749471</v>
      </c>
      <c r="M889" s="49" t="s">
        <v>1191</v>
      </c>
      <c r="N889" s="51">
        <v>23924</v>
      </c>
      <c r="O889" s="51">
        <v>23924</v>
      </c>
      <c r="P889" s="49" t="s">
        <v>909</v>
      </c>
    </row>
    <row r="890" spans="1:16">
      <c r="A890" s="46">
        <v>5</v>
      </c>
      <c r="B890" s="46">
        <v>2944.6</v>
      </c>
      <c r="C890" s="46">
        <v>-64.984760198000004</v>
      </c>
      <c r="D890" s="46">
        <f t="shared" si="13"/>
        <v>3009.5847601979999</v>
      </c>
      <c r="E890" s="51">
        <v>45261</v>
      </c>
      <c r="F890" s="49" t="s">
        <v>80</v>
      </c>
      <c r="G890" s="49" t="s">
        <v>81</v>
      </c>
      <c r="H890" s="49" t="s">
        <v>884</v>
      </c>
      <c r="I890" s="49" t="s">
        <v>249</v>
      </c>
      <c r="J890" s="49">
        <v>135002</v>
      </c>
      <c r="K890" s="49" t="s">
        <v>130</v>
      </c>
      <c r="L890" s="49">
        <v>21749585</v>
      </c>
      <c r="M890" s="49" t="s">
        <v>1191</v>
      </c>
      <c r="N890" s="51">
        <v>28672</v>
      </c>
      <c r="O890" s="51">
        <v>28672</v>
      </c>
      <c r="P890" s="49" t="s">
        <v>909</v>
      </c>
    </row>
    <row r="891" spans="1:16">
      <c r="A891" s="46">
        <v>9</v>
      </c>
      <c r="B891" s="46">
        <v>848.81000000000006</v>
      </c>
      <c r="C891" s="46">
        <v>434.01307933070001</v>
      </c>
      <c r="D891" s="46">
        <f t="shared" si="13"/>
        <v>414.79692066930005</v>
      </c>
      <c r="E891" s="51">
        <v>45261</v>
      </c>
      <c r="F891" s="49" t="s">
        <v>80</v>
      </c>
      <c r="G891" s="49" t="s">
        <v>81</v>
      </c>
      <c r="H891" s="49" t="s">
        <v>884</v>
      </c>
      <c r="I891" s="49" t="s">
        <v>249</v>
      </c>
      <c r="J891" s="49">
        <v>135500</v>
      </c>
      <c r="K891" s="49" t="s">
        <v>106</v>
      </c>
      <c r="L891" s="49">
        <v>21749693</v>
      </c>
      <c r="M891" s="49" t="s">
        <v>908</v>
      </c>
      <c r="N891" s="51">
        <v>29403</v>
      </c>
      <c r="O891" s="51">
        <v>29403</v>
      </c>
      <c r="P891" s="49" t="s">
        <v>909</v>
      </c>
    </row>
    <row r="892" spans="1:16">
      <c r="A892" s="46">
        <v>4</v>
      </c>
      <c r="B892" s="46">
        <v>273.47000000000003</v>
      </c>
      <c r="C892" s="46">
        <v>155.90305103590001</v>
      </c>
      <c r="D892" s="46">
        <f t="shared" si="13"/>
        <v>117.56694896410002</v>
      </c>
      <c r="E892" s="51">
        <v>45261</v>
      </c>
      <c r="F892" s="49" t="s">
        <v>80</v>
      </c>
      <c r="G892" s="49" t="s">
        <v>81</v>
      </c>
      <c r="H892" s="49" t="s">
        <v>884</v>
      </c>
      <c r="I892" s="49" t="s">
        <v>249</v>
      </c>
      <c r="J892" s="49">
        <v>135500</v>
      </c>
      <c r="K892" s="49" t="s">
        <v>106</v>
      </c>
      <c r="L892" s="49">
        <v>21749545</v>
      </c>
      <c r="M892" s="49" t="s">
        <v>908</v>
      </c>
      <c r="N892" s="51">
        <v>27576</v>
      </c>
      <c r="O892" s="51">
        <v>27576</v>
      </c>
      <c r="P892" s="49" t="s">
        <v>909</v>
      </c>
    </row>
    <row r="893" spans="1:16">
      <c r="A893" s="46">
        <v>1</v>
      </c>
      <c r="B893" s="46">
        <v>6735.33</v>
      </c>
      <c r="C893" s="46">
        <v>1543.8194029061999</v>
      </c>
      <c r="D893" s="46">
        <f t="shared" si="13"/>
        <v>5191.5105970938002</v>
      </c>
      <c r="E893" s="51">
        <v>45261</v>
      </c>
      <c r="F893" s="49" t="s">
        <v>80</v>
      </c>
      <c r="G893" s="49" t="s">
        <v>81</v>
      </c>
      <c r="H893" s="49" t="s">
        <v>884</v>
      </c>
      <c r="I893" s="49" t="s">
        <v>249</v>
      </c>
      <c r="J893" s="49">
        <v>135500</v>
      </c>
      <c r="K893" s="49" t="s">
        <v>106</v>
      </c>
      <c r="L893" s="49">
        <v>21749846</v>
      </c>
      <c r="M893" s="49" t="s">
        <v>908</v>
      </c>
      <c r="N893" s="51">
        <v>38018</v>
      </c>
      <c r="O893" s="51">
        <v>37987</v>
      </c>
      <c r="P893" s="49" t="s">
        <v>909</v>
      </c>
    </row>
    <row r="894" spans="1:16">
      <c r="A894" s="46">
        <v>15</v>
      </c>
      <c r="B894" s="46">
        <v>495</v>
      </c>
      <c r="C894" s="46">
        <v>328.74318675000001</v>
      </c>
      <c r="D894" s="46">
        <f t="shared" si="13"/>
        <v>166.25681324999999</v>
      </c>
      <c r="E894" s="51">
        <v>45261</v>
      </c>
      <c r="F894" s="49" t="s">
        <v>80</v>
      </c>
      <c r="G894" s="49" t="s">
        <v>81</v>
      </c>
      <c r="H894" s="49" t="s">
        <v>884</v>
      </c>
      <c r="I894" s="49" t="s">
        <v>249</v>
      </c>
      <c r="J894" s="49">
        <v>135500</v>
      </c>
      <c r="K894" s="49" t="s">
        <v>106</v>
      </c>
      <c r="L894" s="49">
        <v>21749476</v>
      </c>
      <c r="M894" s="49" t="s">
        <v>908</v>
      </c>
      <c r="N894" s="51">
        <v>24654</v>
      </c>
      <c r="O894" s="51">
        <v>24654</v>
      </c>
      <c r="P894" s="49" t="s">
        <v>909</v>
      </c>
    </row>
    <row r="895" spans="1:16">
      <c r="A895" s="46">
        <v>21</v>
      </c>
      <c r="B895" s="46">
        <v>3745.23</v>
      </c>
      <c r="C895" s="46">
        <v>1915.0090186281</v>
      </c>
      <c r="D895" s="46">
        <f t="shared" si="13"/>
        <v>1830.2209813719001</v>
      </c>
      <c r="E895" s="51">
        <v>45261</v>
      </c>
      <c r="F895" s="49" t="s">
        <v>80</v>
      </c>
      <c r="G895" s="49" t="s">
        <v>81</v>
      </c>
      <c r="H895" s="49" t="s">
        <v>884</v>
      </c>
      <c r="I895" s="49" t="s">
        <v>249</v>
      </c>
      <c r="J895" s="49">
        <v>135500</v>
      </c>
      <c r="K895" s="49" t="s">
        <v>106</v>
      </c>
      <c r="L895" s="49">
        <v>21749782</v>
      </c>
      <c r="M895" s="49" t="s">
        <v>908</v>
      </c>
      <c r="N895" s="51">
        <v>29403</v>
      </c>
      <c r="O895" s="51">
        <v>29403</v>
      </c>
      <c r="P895" s="49" t="s">
        <v>909</v>
      </c>
    </row>
    <row r="896" spans="1:16">
      <c r="A896" s="46">
        <v>1</v>
      </c>
      <c r="B896" s="46">
        <v>158.70000000000002</v>
      </c>
      <c r="C896" s="46">
        <v>96.069835326000003</v>
      </c>
      <c r="D896" s="46">
        <f t="shared" si="13"/>
        <v>62.630164674000014</v>
      </c>
      <c r="E896" s="51">
        <v>45261</v>
      </c>
      <c r="F896" s="49" t="s">
        <v>80</v>
      </c>
      <c r="G896" s="49" t="s">
        <v>81</v>
      </c>
      <c r="H896" s="49" t="s">
        <v>884</v>
      </c>
      <c r="I896" s="49" t="s">
        <v>249</v>
      </c>
      <c r="J896" s="49">
        <v>135500</v>
      </c>
      <c r="K896" s="49" t="s">
        <v>106</v>
      </c>
      <c r="L896" s="49">
        <v>21749521</v>
      </c>
      <c r="M896" s="49" t="s">
        <v>908</v>
      </c>
      <c r="N896" s="51">
        <v>26481</v>
      </c>
      <c r="O896" s="51">
        <v>26481</v>
      </c>
      <c r="P896" s="49" t="s">
        <v>909</v>
      </c>
    </row>
    <row r="897" spans="1:16">
      <c r="A897" s="46">
        <v>2</v>
      </c>
      <c r="B897" s="46">
        <v>223.75</v>
      </c>
      <c r="C897" s="46">
        <v>114.4077314125</v>
      </c>
      <c r="D897" s="46">
        <f t="shared" si="13"/>
        <v>109.3422685875</v>
      </c>
      <c r="E897" s="51">
        <v>45261</v>
      </c>
      <c r="F897" s="49" t="s">
        <v>80</v>
      </c>
      <c r="G897" s="49" t="s">
        <v>81</v>
      </c>
      <c r="H897" s="49" t="s">
        <v>884</v>
      </c>
      <c r="I897" s="49" t="s">
        <v>249</v>
      </c>
      <c r="J897" s="49">
        <v>135500</v>
      </c>
      <c r="K897" s="49" t="s">
        <v>106</v>
      </c>
      <c r="L897" s="49">
        <v>21749775</v>
      </c>
      <c r="M897" s="49" t="s">
        <v>908</v>
      </c>
      <c r="N897" s="51">
        <v>29403</v>
      </c>
      <c r="O897" s="51">
        <v>29403</v>
      </c>
      <c r="P897" s="49" t="s">
        <v>909</v>
      </c>
    </row>
    <row r="898" spans="1:16">
      <c r="A898" s="46">
        <v>16</v>
      </c>
      <c r="B898" s="46">
        <v>2897.13</v>
      </c>
      <c r="C898" s="46">
        <v>1481.3589761211001</v>
      </c>
      <c r="D898" s="46">
        <f t="shared" si="13"/>
        <v>1415.7710238789</v>
      </c>
      <c r="E898" s="51">
        <v>45261</v>
      </c>
      <c r="F898" s="49" t="s">
        <v>80</v>
      </c>
      <c r="G898" s="49" t="s">
        <v>81</v>
      </c>
      <c r="H898" s="49" t="s">
        <v>884</v>
      </c>
      <c r="I898" s="49" t="s">
        <v>249</v>
      </c>
      <c r="J898" s="49">
        <v>135500</v>
      </c>
      <c r="K898" s="49" t="s">
        <v>106</v>
      </c>
      <c r="L898" s="49">
        <v>21749789</v>
      </c>
      <c r="M898" s="49" t="s">
        <v>908</v>
      </c>
      <c r="N898" s="51">
        <v>29403</v>
      </c>
      <c r="O898" s="51">
        <v>29403</v>
      </c>
      <c r="P898" s="49" t="s">
        <v>909</v>
      </c>
    </row>
    <row r="899" spans="1:16">
      <c r="A899" s="46">
        <v>1</v>
      </c>
      <c r="B899" s="46">
        <v>208.07</v>
      </c>
      <c r="C899" s="46">
        <v>106.39024212290001</v>
      </c>
      <c r="D899" s="46">
        <f t="shared" ref="D899:D962" si="14">+B899-C899</f>
        <v>101.67975787709999</v>
      </c>
      <c r="E899" s="51">
        <v>45261</v>
      </c>
      <c r="F899" s="49" t="s">
        <v>80</v>
      </c>
      <c r="G899" s="49" t="s">
        <v>81</v>
      </c>
      <c r="H899" s="49" t="s">
        <v>884</v>
      </c>
      <c r="I899" s="49" t="s">
        <v>249</v>
      </c>
      <c r="J899" s="49">
        <v>135500</v>
      </c>
      <c r="K899" s="49" t="s">
        <v>106</v>
      </c>
      <c r="L899" s="49">
        <v>21749796</v>
      </c>
      <c r="M899" s="49" t="s">
        <v>908</v>
      </c>
      <c r="N899" s="51">
        <v>29403</v>
      </c>
      <c r="O899" s="51">
        <v>29403</v>
      </c>
      <c r="P899" s="49" t="s">
        <v>909</v>
      </c>
    </row>
    <row r="900" spans="1:16">
      <c r="A900" s="46">
        <v>1</v>
      </c>
      <c r="B900" s="46">
        <v>308.83</v>
      </c>
      <c r="C900" s="46">
        <v>161.54100209769999</v>
      </c>
      <c r="D900" s="46">
        <f t="shared" si="14"/>
        <v>147.2889979023</v>
      </c>
      <c r="E900" s="51">
        <v>45261</v>
      </c>
      <c r="F900" s="49" t="s">
        <v>80</v>
      </c>
      <c r="G900" s="49" t="s">
        <v>81</v>
      </c>
      <c r="H900" s="49" t="s">
        <v>884</v>
      </c>
      <c r="I900" s="49" t="s">
        <v>249</v>
      </c>
      <c r="J900" s="49">
        <v>135500</v>
      </c>
      <c r="K900" s="49" t="s">
        <v>106</v>
      </c>
      <c r="L900" s="49">
        <v>21749634</v>
      </c>
      <c r="M900" s="49" t="s">
        <v>908</v>
      </c>
      <c r="N900" s="51">
        <v>29037</v>
      </c>
      <c r="O900" s="51">
        <v>29037</v>
      </c>
      <c r="P900" s="49" t="s">
        <v>909</v>
      </c>
    </row>
    <row r="901" spans="1:16">
      <c r="A901" s="46">
        <v>1</v>
      </c>
      <c r="B901" s="46">
        <v>79.48</v>
      </c>
      <c r="C901" s="46">
        <v>44.376565149999998</v>
      </c>
      <c r="D901" s="46">
        <f t="shared" si="14"/>
        <v>35.103434850000006</v>
      </c>
      <c r="E901" s="51">
        <v>45261</v>
      </c>
      <c r="F901" s="49" t="s">
        <v>80</v>
      </c>
      <c r="G901" s="49" t="s">
        <v>81</v>
      </c>
      <c r="H901" s="49" t="s">
        <v>884</v>
      </c>
      <c r="I901" s="49" t="s">
        <v>249</v>
      </c>
      <c r="J901" s="49">
        <v>135500</v>
      </c>
      <c r="K901" s="49" t="s">
        <v>106</v>
      </c>
      <c r="L901" s="49">
        <v>21749571</v>
      </c>
      <c r="M901" s="49" t="s">
        <v>908</v>
      </c>
      <c r="N901" s="51">
        <v>27942</v>
      </c>
      <c r="O901" s="51">
        <v>27942</v>
      </c>
      <c r="P901" s="49" t="s">
        <v>909</v>
      </c>
    </row>
    <row r="902" spans="1:16">
      <c r="A902" s="46">
        <v>4</v>
      </c>
      <c r="B902" s="46">
        <v>214.97</v>
      </c>
      <c r="C902" s="46">
        <v>140.24095701350001</v>
      </c>
      <c r="D902" s="46">
        <f t="shared" si="14"/>
        <v>74.729042986499991</v>
      </c>
      <c r="E902" s="51">
        <v>45261</v>
      </c>
      <c r="F902" s="49" t="s">
        <v>80</v>
      </c>
      <c r="G902" s="49" t="s">
        <v>81</v>
      </c>
      <c r="H902" s="49" t="s">
        <v>884</v>
      </c>
      <c r="I902" s="49" t="s">
        <v>249</v>
      </c>
      <c r="J902" s="49">
        <v>135500</v>
      </c>
      <c r="K902" s="49" t="s">
        <v>106</v>
      </c>
      <c r="L902" s="49">
        <v>21749507</v>
      </c>
      <c r="M902" s="49" t="s">
        <v>908</v>
      </c>
      <c r="N902" s="51">
        <v>25020</v>
      </c>
      <c r="O902" s="51">
        <v>25020</v>
      </c>
      <c r="P902" s="49" t="s">
        <v>909</v>
      </c>
    </row>
    <row r="903" spans="1:16">
      <c r="A903" s="46">
        <v>11</v>
      </c>
      <c r="B903" s="46">
        <v>919.42000000000007</v>
      </c>
      <c r="C903" s="46">
        <v>480.92487176980001</v>
      </c>
      <c r="D903" s="46">
        <f t="shared" si="14"/>
        <v>438.49512823020007</v>
      </c>
      <c r="E903" s="51">
        <v>45261</v>
      </c>
      <c r="F903" s="49" t="s">
        <v>80</v>
      </c>
      <c r="G903" s="49" t="s">
        <v>81</v>
      </c>
      <c r="H903" s="49" t="s">
        <v>884</v>
      </c>
      <c r="I903" s="49" t="s">
        <v>249</v>
      </c>
      <c r="J903" s="49">
        <v>135500</v>
      </c>
      <c r="K903" s="49" t="s">
        <v>106</v>
      </c>
      <c r="L903" s="49">
        <v>21749655</v>
      </c>
      <c r="M903" s="49" t="s">
        <v>908</v>
      </c>
      <c r="N903" s="51">
        <v>29037</v>
      </c>
      <c r="O903" s="51">
        <v>29037</v>
      </c>
      <c r="P903" s="49" t="s">
        <v>909</v>
      </c>
    </row>
    <row r="904" spans="1:16">
      <c r="A904" s="46">
        <v>24</v>
      </c>
      <c r="B904" s="46">
        <v>5415.96</v>
      </c>
      <c r="C904" s="46">
        <v>2769.2857967412001</v>
      </c>
      <c r="D904" s="46">
        <f t="shared" si="14"/>
        <v>2646.6742032587999</v>
      </c>
      <c r="E904" s="51">
        <v>45261</v>
      </c>
      <c r="F904" s="49" t="s">
        <v>80</v>
      </c>
      <c r="G904" s="49" t="s">
        <v>81</v>
      </c>
      <c r="H904" s="49" t="s">
        <v>884</v>
      </c>
      <c r="I904" s="49" t="s">
        <v>249</v>
      </c>
      <c r="J904" s="49">
        <v>135500</v>
      </c>
      <c r="K904" s="49" t="s">
        <v>106</v>
      </c>
      <c r="L904" s="49">
        <v>21749754</v>
      </c>
      <c r="M904" s="49" t="s">
        <v>908</v>
      </c>
      <c r="N904" s="51">
        <v>29403</v>
      </c>
      <c r="O904" s="51">
        <v>29403</v>
      </c>
      <c r="P904" s="49" t="s">
        <v>909</v>
      </c>
    </row>
    <row r="905" spans="1:16">
      <c r="A905" s="46">
        <v>1</v>
      </c>
      <c r="B905" s="46">
        <v>105.46000000000001</v>
      </c>
      <c r="C905" s="46">
        <v>55.163404077400003</v>
      </c>
      <c r="D905" s="46">
        <f t="shared" si="14"/>
        <v>50.296595922600005</v>
      </c>
      <c r="E905" s="51">
        <v>45261</v>
      </c>
      <c r="F905" s="49" t="s">
        <v>80</v>
      </c>
      <c r="G905" s="49" t="s">
        <v>81</v>
      </c>
      <c r="H905" s="49" t="s">
        <v>884</v>
      </c>
      <c r="I905" s="49" t="s">
        <v>249</v>
      </c>
      <c r="J905" s="49">
        <v>135500</v>
      </c>
      <c r="K905" s="49" t="s">
        <v>106</v>
      </c>
      <c r="L905" s="49">
        <v>21749613</v>
      </c>
      <c r="M905" s="49" t="s">
        <v>908</v>
      </c>
      <c r="N905" s="51">
        <v>29037</v>
      </c>
      <c r="O905" s="51">
        <v>29037</v>
      </c>
      <c r="P905" s="49" t="s">
        <v>909</v>
      </c>
    </row>
    <row r="906" spans="1:16">
      <c r="A906" s="46">
        <v>16</v>
      </c>
      <c r="B906" s="46">
        <v>283686.41000000003</v>
      </c>
      <c r="C906" s="46">
        <v>28343.960282330001</v>
      </c>
      <c r="D906" s="46">
        <f t="shared" si="14"/>
        <v>255342.44971767004</v>
      </c>
      <c r="E906" s="51">
        <v>45261</v>
      </c>
      <c r="F906" s="49" t="s">
        <v>80</v>
      </c>
      <c r="G906" s="49" t="s">
        <v>81</v>
      </c>
      <c r="H906" s="49" t="s">
        <v>884</v>
      </c>
      <c r="I906" s="49" t="s">
        <v>249</v>
      </c>
      <c r="J906" s="49">
        <v>135500</v>
      </c>
      <c r="K906" s="49" t="s">
        <v>106</v>
      </c>
      <c r="L906" s="49">
        <v>21749886</v>
      </c>
      <c r="M906" s="49" t="s">
        <v>1194</v>
      </c>
      <c r="N906" s="51">
        <v>42185</v>
      </c>
      <c r="O906" s="51">
        <v>42430</v>
      </c>
      <c r="P906" s="49" t="s">
        <v>909</v>
      </c>
    </row>
    <row r="907" spans="1:16">
      <c r="A907" s="46">
        <v>32</v>
      </c>
      <c r="B907" s="46">
        <v>185758.17</v>
      </c>
      <c r="C907" s="46">
        <v>18559.65603921</v>
      </c>
      <c r="D907" s="46">
        <f t="shared" si="14"/>
        <v>167198.51396079001</v>
      </c>
      <c r="E907" s="51">
        <v>45261</v>
      </c>
      <c r="F907" s="49" t="s">
        <v>80</v>
      </c>
      <c r="G907" s="49" t="s">
        <v>81</v>
      </c>
      <c r="H907" s="49" t="s">
        <v>884</v>
      </c>
      <c r="I907" s="49" t="s">
        <v>249</v>
      </c>
      <c r="J907" s="49">
        <v>135500</v>
      </c>
      <c r="K907" s="49" t="s">
        <v>158</v>
      </c>
      <c r="L907" s="49">
        <v>21749879</v>
      </c>
      <c r="M907" s="49" t="s">
        <v>1195</v>
      </c>
      <c r="N907" s="51">
        <v>42185</v>
      </c>
      <c r="O907" s="51">
        <v>42370</v>
      </c>
      <c r="P907" s="49" t="s">
        <v>909</v>
      </c>
    </row>
    <row r="908" spans="1:16">
      <c r="A908" s="46">
        <v>0</v>
      </c>
      <c r="B908" s="46">
        <v>1309.01</v>
      </c>
      <c r="C908" s="46">
        <v>238.49416064300001</v>
      </c>
      <c r="D908" s="46">
        <f t="shared" si="14"/>
        <v>1070.515839357</v>
      </c>
      <c r="E908" s="51">
        <v>45261</v>
      </c>
      <c r="F908" s="49" t="s">
        <v>80</v>
      </c>
      <c r="G908" s="49" t="s">
        <v>81</v>
      </c>
      <c r="H908" s="49" t="s">
        <v>884</v>
      </c>
      <c r="I908" s="49" t="s">
        <v>249</v>
      </c>
      <c r="J908" s="49">
        <v>135500</v>
      </c>
      <c r="K908" s="49" t="s">
        <v>197</v>
      </c>
      <c r="L908" s="49">
        <v>21749865</v>
      </c>
      <c r="M908" s="49" t="s">
        <v>934</v>
      </c>
      <c r="N908" s="51">
        <v>39783</v>
      </c>
      <c r="O908" s="51">
        <v>39448</v>
      </c>
      <c r="P908" s="49" t="s">
        <v>909</v>
      </c>
    </row>
    <row r="909" spans="1:16">
      <c r="A909" s="46">
        <v>2</v>
      </c>
      <c r="B909" s="46">
        <v>2013.78</v>
      </c>
      <c r="C909" s="46">
        <v>1029.6849222966</v>
      </c>
      <c r="D909" s="46">
        <f t="shared" si="14"/>
        <v>984.09507770339997</v>
      </c>
      <c r="E909" s="51">
        <v>45261</v>
      </c>
      <c r="F909" s="49" t="s">
        <v>80</v>
      </c>
      <c r="G909" s="49" t="s">
        <v>81</v>
      </c>
      <c r="H909" s="49" t="s">
        <v>884</v>
      </c>
      <c r="I909" s="49" t="s">
        <v>249</v>
      </c>
      <c r="J909" s="49">
        <v>135500</v>
      </c>
      <c r="K909" s="49" t="s">
        <v>109</v>
      </c>
      <c r="L909" s="49">
        <v>21749705</v>
      </c>
      <c r="M909" s="49" t="s">
        <v>914</v>
      </c>
      <c r="N909" s="51">
        <v>29403</v>
      </c>
      <c r="O909" s="51">
        <v>29403</v>
      </c>
      <c r="P909" s="49" t="s">
        <v>909</v>
      </c>
    </row>
    <row r="910" spans="1:16">
      <c r="A910" s="46">
        <v>4</v>
      </c>
      <c r="B910" s="46">
        <v>2480.4500000000003</v>
      </c>
      <c r="C910" s="46">
        <v>1414.0846269864999</v>
      </c>
      <c r="D910" s="46">
        <f t="shared" si="14"/>
        <v>1066.3653730135004</v>
      </c>
      <c r="E910" s="51">
        <v>45261</v>
      </c>
      <c r="F910" s="49" t="s">
        <v>80</v>
      </c>
      <c r="G910" s="49" t="s">
        <v>81</v>
      </c>
      <c r="H910" s="49" t="s">
        <v>884</v>
      </c>
      <c r="I910" s="49" t="s">
        <v>249</v>
      </c>
      <c r="J910" s="49">
        <v>135500</v>
      </c>
      <c r="K910" s="49" t="s">
        <v>109</v>
      </c>
      <c r="L910" s="49">
        <v>21749552</v>
      </c>
      <c r="M910" s="49" t="s">
        <v>914</v>
      </c>
      <c r="N910" s="51">
        <v>27576</v>
      </c>
      <c r="O910" s="51">
        <v>27576</v>
      </c>
      <c r="P910" s="49" t="s">
        <v>909</v>
      </c>
    </row>
    <row r="911" spans="1:16">
      <c r="A911" s="46">
        <v>2</v>
      </c>
      <c r="B911" s="46">
        <v>3224.44</v>
      </c>
      <c r="C911" s="46">
        <v>776.97998986280004</v>
      </c>
      <c r="D911" s="46">
        <f t="shared" si="14"/>
        <v>2447.4600101371998</v>
      </c>
      <c r="E911" s="51">
        <v>45261</v>
      </c>
      <c r="F911" s="49" t="s">
        <v>80</v>
      </c>
      <c r="G911" s="49" t="s">
        <v>81</v>
      </c>
      <c r="H911" s="49" t="s">
        <v>884</v>
      </c>
      <c r="I911" s="49" t="s">
        <v>249</v>
      </c>
      <c r="J911" s="49">
        <v>135500</v>
      </c>
      <c r="K911" s="49" t="s">
        <v>109</v>
      </c>
      <c r="L911" s="49">
        <v>21749822</v>
      </c>
      <c r="M911" s="49" t="s">
        <v>914</v>
      </c>
      <c r="N911" s="51">
        <v>37956</v>
      </c>
      <c r="O911" s="51">
        <v>37622</v>
      </c>
      <c r="P911" s="49" t="s">
        <v>909</v>
      </c>
    </row>
    <row r="912" spans="1:16">
      <c r="A912" s="46">
        <v>11</v>
      </c>
      <c r="B912" s="46">
        <v>8339.58</v>
      </c>
      <c r="C912" s="46">
        <v>4362.2190534401998</v>
      </c>
      <c r="D912" s="46">
        <f t="shared" si="14"/>
        <v>3977.3609465598001</v>
      </c>
      <c r="E912" s="51">
        <v>45261</v>
      </c>
      <c r="F912" s="49" t="s">
        <v>80</v>
      </c>
      <c r="G912" s="49" t="s">
        <v>81</v>
      </c>
      <c r="H912" s="49" t="s">
        <v>884</v>
      </c>
      <c r="I912" s="49" t="s">
        <v>249</v>
      </c>
      <c r="J912" s="49">
        <v>135500</v>
      </c>
      <c r="K912" s="49" t="s">
        <v>109</v>
      </c>
      <c r="L912" s="49">
        <v>21749641</v>
      </c>
      <c r="M912" s="49" t="s">
        <v>914</v>
      </c>
      <c r="N912" s="51">
        <v>29037</v>
      </c>
      <c r="O912" s="51">
        <v>29037</v>
      </c>
      <c r="P912" s="49" t="s">
        <v>909</v>
      </c>
    </row>
    <row r="913" spans="1:16">
      <c r="A913" s="46">
        <v>9</v>
      </c>
      <c r="B913" s="46">
        <v>26967.010000000002</v>
      </c>
      <c r="C913" s="46">
        <v>13788.757260684701</v>
      </c>
      <c r="D913" s="46">
        <f t="shared" si="14"/>
        <v>13178.252739315301</v>
      </c>
      <c r="E913" s="51">
        <v>45261</v>
      </c>
      <c r="F913" s="49" t="s">
        <v>80</v>
      </c>
      <c r="G913" s="49" t="s">
        <v>81</v>
      </c>
      <c r="H913" s="49" t="s">
        <v>884</v>
      </c>
      <c r="I913" s="49" t="s">
        <v>249</v>
      </c>
      <c r="J913" s="49">
        <v>135500</v>
      </c>
      <c r="K913" s="49" t="s">
        <v>109</v>
      </c>
      <c r="L913" s="49">
        <v>21749761</v>
      </c>
      <c r="M913" s="49" t="s">
        <v>914</v>
      </c>
      <c r="N913" s="51">
        <v>29403</v>
      </c>
      <c r="O913" s="51">
        <v>29403</v>
      </c>
      <c r="P913" s="49" t="s">
        <v>909</v>
      </c>
    </row>
    <row r="914" spans="1:16">
      <c r="A914" s="46">
        <v>2</v>
      </c>
      <c r="B914" s="46">
        <v>5962.96</v>
      </c>
      <c r="C914" s="46">
        <v>1086.4173231280001</v>
      </c>
      <c r="D914" s="46">
        <f t="shared" si="14"/>
        <v>4876.5426768719999</v>
      </c>
      <c r="E914" s="51">
        <v>45261</v>
      </c>
      <c r="F914" s="49" t="s">
        <v>80</v>
      </c>
      <c r="G914" s="49" t="s">
        <v>81</v>
      </c>
      <c r="H914" s="49" t="s">
        <v>884</v>
      </c>
      <c r="I914" s="49" t="s">
        <v>249</v>
      </c>
      <c r="J914" s="49">
        <v>135500</v>
      </c>
      <c r="K914" s="49" t="s">
        <v>109</v>
      </c>
      <c r="L914" s="49">
        <v>21749872</v>
      </c>
      <c r="M914" s="49" t="s">
        <v>914</v>
      </c>
      <c r="N914" s="51">
        <v>39783</v>
      </c>
      <c r="O914" s="51">
        <v>39448</v>
      </c>
      <c r="P914" s="49" t="s">
        <v>909</v>
      </c>
    </row>
    <row r="915" spans="1:16">
      <c r="A915" s="46">
        <v>21</v>
      </c>
      <c r="B915" s="46">
        <v>33707.050000000003</v>
      </c>
      <c r="C915" s="46">
        <v>17235.070941263501</v>
      </c>
      <c r="D915" s="46">
        <f t="shared" si="14"/>
        <v>16471.979058736502</v>
      </c>
      <c r="E915" s="51">
        <v>45261</v>
      </c>
      <c r="F915" s="49" t="s">
        <v>80</v>
      </c>
      <c r="G915" s="49" t="s">
        <v>81</v>
      </c>
      <c r="H915" s="49" t="s">
        <v>884</v>
      </c>
      <c r="I915" s="49" t="s">
        <v>249</v>
      </c>
      <c r="J915" s="49">
        <v>135500</v>
      </c>
      <c r="K915" s="49" t="s">
        <v>109</v>
      </c>
      <c r="L915" s="49">
        <v>21749733</v>
      </c>
      <c r="M915" s="49" t="s">
        <v>914</v>
      </c>
      <c r="N915" s="51">
        <v>29403</v>
      </c>
      <c r="O915" s="51">
        <v>29403</v>
      </c>
      <c r="P915" s="49" t="s">
        <v>909</v>
      </c>
    </row>
    <row r="916" spans="1:16">
      <c r="A916" s="46">
        <v>1</v>
      </c>
      <c r="B916" s="46">
        <v>2801.21</v>
      </c>
      <c r="C916" s="46">
        <v>1465.2406517699001</v>
      </c>
      <c r="D916" s="46">
        <f t="shared" si="14"/>
        <v>1335.9693482301</v>
      </c>
      <c r="E916" s="51">
        <v>45261</v>
      </c>
      <c r="F916" s="49" t="s">
        <v>80</v>
      </c>
      <c r="G916" s="49" t="s">
        <v>81</v>
      </c>
      <c r="H916" s="49" t="s">
        <v>884</v>
      </c>
      <c r="I916" s="49" t="s">
        <v>249</v>
      </c>
      <c r="J916" s="49">
        <v>135500</v>
      </c>
      <c r="K916" s="49" t="s">
        <v>109</v>
      </c>
      <c r="L916" s="49">
        <v>21749648</v>
      </c>
      <c r="M916" s="49" t="s">
        <v>914</v>
      </c>
      <c r="N916" s="51">
        <v>29037</v>
      </c>
      <c r="O916" s="51">
        <v>29037</v>
      </c>
      <c r="P916" s="49" t="s">
        <v>909</v>
      </c>
    </row>
    <row r="917" spans="1:16">
      <c r="A917" s="46">
        <v>9</v>
      </c>
      <c r="B917" s="46">
        <v>7639.32</v>
      </c>
      <c r="C917" s="46">
        <v>3906.1330535604002</v>
      </c>
      <c r="D917" s="46">
        <f t="shared" si="14"/>
        <v>3733.1869464395995</v>
      </c>
      <c r="E917" s="51">
        <v>45261</v>
      </c>
      <c r="F917" s="49" t="s">
        <v>80</v>
      </c>
      <c r="G917" s="49" t="s">
        <v>81</v>
      </c>
      <c r="H917" s="49" t="s">
        <v>884</v>
      </c>
      <c r="I917" s="49" t="s">
        <v>249</v>
      </c>
      <c r="J917" s="49">
        <v>135500</v>
      </c>
      <c r="K917" s="49" t="s">
        <v>109</v>
      </c>
      <c r="L917" s="49">
        <v>21749686</v>
      </c>
      <c r="M917" s="49" t="s">
        <v>914</v>
      </c>
      <c r="N917" s="51">
        <v>29403</v>
      </c>
      <c r="O917" s="51">
        <v>29403</v>
      </c>
      <c r="P917" s="49" t="s">
        <v>909</v>
      </c>
    </row>
    <row r="918" spans="1:16">
      <c r="A918" s="46">
        <v>1</v>
      </c>
      <c r="B918" s="46">
        <v>1872.6100000000001</v>
      </c>
      <c r="C918" s="46">
        <v>957.50195271669998</v>
      </c>
      <c r="D918" s="46">
        <f t="shared" si="14"/>
        <v>915.10804728330015</v>
      </c>
      <c r="E918" s="51">
        <v>45261</v>
      </c>
      <c r="F918" s="49" t="s">
        <v>80</v>
      </c>
      <c r="G918" s="49" t="s">
        <v>81</v>
      </c>
      <c r="H918" s="49" t="s">
        <v>884</v>
      </c>
      <c r="I918" s="49" t="s">
        <v>249</v>
      </c>
      <c r="J918" s="49">
        <v>135500</v>
      </c>
      <c r="K918" s="49" t="s">
        <v>109</v>
      </c>
      <c r="L918" s="49">
        <v>21749803</v>
      </c>
      <c r="M918" s="49" t="s">
        <v>914</v>
      </c>
      <c r="N918" s="51">
        <v>29403</v>
      </c>
      <c r="O918" s="51">
        <v>29403</v>
      </c>
      <c r="P918" s="49" t="s">
        <v>909</v>
      </c>
    </row>
    <row r="919" spans="1:16">
      <c r="A919" s="46">
        <v>16</v>
      </c>
      <c r="B919" s="46">
        <v>26074.170000000002</v>
      </c>
      <c r="C919" s="46">
        <v>13332.2307850899</v>
      </c>
      <c r="D919" s="46">
        <f t="shared" si="14"/>
        <v>12741.939214910102</v>
      </c>
      <c r="E919" s="51">
        <v>45261</v>
      </c>
      <c r="F919" s="49" t="s">
        <v>80</v>
      </c>
      <c r="G919" s="49" t="s">
        <v>81</v>
      </c>
      <c r="H919" s="49" t="s">
        <v>884</v>
      </c>
      <c r="I919" s="49" t="s">
        <v>249</v>
      </c>
      <c r="J919" s="49">
        <v>135500</v>
      </c>
      <c r="K919" s="49" t="s">
        <v>109</v>
      </c>
      <c r="L919" s="49">
        <v>21749719</v>
      </c>
      <c r="M919" s="49" t="s">
        <v>914</v>
      </c>
      <c r="N919" s="51">
        <v>29403</v>
      </c>
      <c r="O919" s="51">
        <v>29403</v>
      </c>
      <c r="P919" s="49" t="s">
        <v>909</v>
      </c>
    </row>
    <row r="920" spans="1:16">
      <c r="A920" s="46">
        <v>4</v>
      </c>
      <c r="B920" s="46">
        <v>1949.8600000000001</v>
      </c>
      <c r="C920" s="46">
        <v>1272.0390400629999</v>
      </c>
      <c r="D920" s="46">
        <f t="shared" si="14"/>
        <v>677.82095993700023</v>
      </c>
      <c r="E920" s="51">
        <v>45261</v>
      </c>
      <c r="F920" s="49" t="s">
        <v>80</v>
      </c>
      <c r="G920" s="49" t="s">
        <v>81</v>
      </c>
      <c r="H920" s="49" t="s">
        <v>884</v>
      </c>
      <c r="I920" s="49" t="s">
        <v>249</v>
      </c>
      <c r="J920" s="49">
        <v>135500</v>
      </c>
      <c r="K920" s="49" t="s">
        <v>109</v>
      </c>
      <c r="L920" s="49">
        <v>21749514</v>
      </c>
      <c r="M920" s="49" t="s">
        <v>914</v>
      </c>
      <c r="N920" s="51">
        <v>25020</v>
      </c>
      <c r="O920" s="51">
        <v>25020</v>
      </c>
      <c r="P920" s="49" t="s">
        <v>909</v>
      </c>
    </row>
    <row r="921" spans="1:16">
      <c r="A921" s="46">
        <v>1</v>
      </c>
      <c r="B921" s="46">
        <v>956.52</v>
      </c>
      <c r="C921" s="46">
        <v>500.33092421879996</v>
      </c>
      <c r="D921" s="46">
        <f t="shared" si="14"/>
        <v>456.18907578120002</v>
      </c>
      <c r="E921" s="51">
        <v>45261</v>
      </c>
      <c r="F921" s="49" t="s">
        <v>80</v>
      </c>
      <c r="G921" s="49" t="s">
        <v>81</v>
      </c>
      <c r="H921" s="49" t="s">
        <v>884</v>
      </c>
      <c r="I921" s="49" t="s">
        <v>249</v>
      </c>
      <c r="J921" s="49">
        <v>135500</v>
      </c>
      <c r="K921" s="49" t="s">
        <v>109</v>
      </c>
      <c r="L921" s="49">
        <v>21749627</v>
      </c>
      <c r="M921" s="49" t="s">
        <v>914</v>
      </c>
      <c r="N921" s="51">
        <v>29037</v>
      </c>
      <c r="O921" s="51">
        <v>29037</v>
      </c>
      <c r="P921" s="49" t="s">
        <v>909</v>
      </c>
    </row>
    <row r="922" spans="1:16">
      <c r="A922" s="46">
        <v>24</v>
      </c>
      <c r="B922" s="46">
        <v>49842.9</v>
      </c>
      <c r="C922" s="46">
        <v>25485.645211263</v>
      </c>
      <c r="D922" s="46">
        <f t="shared" si="14"/>
        <v>24357.254788737002</v>
      </c>
      <c r="E922" s="51">
        <v>45261</v>
      </c>
      <c r="F922" s="49" t="s">
        <v>80</v>
      </c>
      <c r="G922" s="49" t="s">
        <v>81</v>
      </c>
      <c r="H922" s="49" t="s">
        <v>884</v>
      </c>
      <c r="I922" s="49" t="s">
        <v>249</v>
      </c>
      <c r="J922" s="49">
        <v>135500</v>
      </c>
      <c r="K922" s="49" t="s">
        <v>109</v>
      </c>
      <c r="L922" s="49">
        <v>21749768</v>
      </c>
      <c r="M922" s="49" t="s">
        <v>914</v>
      </c>
      <c r="N922" s="51">
        <v>29403</v>
      </c>
      <c r="O922" s="51">
        <v>29403</v>
      </c>
      <c r="P922" s="49" t="s">
        <v>909</v>
      </c>
    </row>
    <row r="923" spans="1:16">
      <c r="A923" s="46">
        <v>1</v>
      </c>
      <c r="B923" s="46">
        <v>1439.53</v>
      </c>
      <c r="C923" s="46">
        <v>871.42665435940012</v>
      </c>
      <c r="D923" s="46">
        <f t="shared" si="14"/>
        <v>568.10334564059985</v>
      </c>
      <c r="E923" s="51">
        <v>45261</v>
      </c>
      <c r="F923" s="49" t="s">
        <v>80</v>
      </c>
      <c r="G923" s="49" t="s">
        <v>81</v>
      </c>
      <c r="H923" s="49" t="s">
        <v>884</v>
      </c>
      <c r="I923" s="49" t="s">
        <v>249</v>
      </c>
      <c r="J923" s="49">
        <v>135500</v>
      </c>
      <c r="K923" s="49" t="s">
        <v>109</v>
      </c>
      <c r="L923" s="49">
        <v>21749528</v>
      </c>
      <c r="M923" s="49" t="s">
        <v>914</v>
      </c>
      <c r="N923" s="51">
        <v>26481</v>
      </c>
      <c r="O923" s="51">
        <v>26481</v>
      </c>
      <c r="P923" s="49" t="s">
        <v>909</v>
      </c>
    </row>
    <row r="924" spans="1:16">
      <c r="A924" s="46">
        <v>1</v>
      </c>
      <c r="B924" s="46">
        <v>720.88</v>
      </c>
      <c r="C924" s="46">
        <v>402.49343590000001</v>
      </c>
      <c r="D924" s="46">
        <f t="shared" si="14"/>
        <v>318.38656409999999</v>
      </c>
      <c r="E924" s="51">
        <v>45261</v>
      </c>
      <c r="F924" s="49" t="s">
        <v>80</v>
      </c>
      <c r="G924" s="49" t="s">
        <v>81</v>
      </c>
      <c r="H924" s="49" t="s">
        <v>884</v>
      </c>
      <c r="I924" s="49" t="s">
        <v>249</v>
      </c>
      <c r="J924" s="49">
        <v>135500</v>
      </c>
      <c r="K924" s="49" t="s">
        <v>109</v>
      </c>
      <c r="L924" s="49">
        <v>21749559</v>
      </c>
      <c r="M924" s="49" t="s">
        <v>914</v>
      </c>
      <c r="N924" s="51">
        <v>27942</v>
      </c>
      <c r="O924" s="51">
        <v>27942</v>
      </c>
      <c r="P924" s="49" t="s">
        <v>909</v>
      </c>
    </row>
    <row r="925" spans="1:16">
      <c r="A925" s="46">
        <v>0</v>
      </c>
      <c r="B925" s="46">
        <v>-666.04</v>
      </c>
      <c r="C925" s="46">
        <v>-666.22776999680002</v>
      </c>
      <c r="D925" s="46">
        <f t="shared" si="14"/>
        <v>0.18776999680005702</v>
      </c>
      <c r="E925" s="51">
        <v>45261</v>
      </c>
      <c r="F925" s="49" t="s">
        <v>80</v>
      </c>
      <c r="G925" s="49" t="s">
        <v>81</v>
      </c>
      <c r="H925" s="49" t="s">
        <v>884</v>
      </c>
      <c r="I925" s="49" t="s">
        <v>249</v>
      </c>
      <c r="J925" s="49">
        <v>135600</v>
      </c>
      <c r="K925" s="49" t="s">
        <v>200</v>
      </c>
      <c r="L925" s="49">
        <v>21749853</v>
      </c>
      <c r="M925" s="49" t="s">
        <v>966</v>
      </c>
      <c r="N925" s="51">
        <v>38018</v>
      </c>
      <c r="O925" s="51">
        <v>42370</v>
      </c>
      <c r="P925" s="49" t="s">
        <v>909</v>
      </c>
    </row>
    <row r="926" spans="1:16">
      <c r="A926" s="46">
        <v>78287</v>
      </c>
      <c r="B926" s="46">
        <v>173575.93</v>
      </c>
      <c r="C926" s="46">
        <v>110333.61280639061</v>
      </c>
      <c r="D926" s="46">
        <f t="shared" si="14"/>
        <v>63242.317193609386</v>
      </c>
      <c r="E926" s="51">
        <v>45261</v>
      </c>
      <c r="F926" s="49" t="s">
        <v>80</v>
      </c>
      <c r="G926" s="49" t="s">
        <v>81</v>
      </c>
      <c r="H926" s="49" t="s">
        <v>884</v>
      </c>
      <c r="I926" s="49" t="s">
        <v>249</v>
      </c>
      <c r="J926" s="49">
        <v>135600</v>
      </c>
      <c r="K926" s="49" t="s">
        <v>114</v>
      </c>
      <c r="L926" s="49">
        <v>21749726</v>
      </c>
      <c r="M926" s="49" t="s">
        <v>915</v>
      </c>
      <c r="N926" s="51">
        <v>29403</v>
      </c>
      <c r="O926" s="51">
        <v>29403</v>
      </c>
      <c r="P926" s="49" t="s">
        <v>909</v>
      </c>
    </row>
    <row r="927" spans="1:16">
      <c r="A927" s="46">
        <v>11410</v>
      </c>
      <c r="B927" s="46">
        <v>23208.83</v>
      </c>
      <c r="C927" s="46">
        <v>15091.8450469081</v>
      </c>
      <c r="D927" s="46">
        <f t="shared" si="14"/>
        <v>8116.9849530919018</v>
      </c>
      <c r="E927" s="51">
        <v>45261</v>
      </c>
      <c r="F927" s="49" t="s">
        <v>80</v>
      </c>
      <c r="G927" s="49" t="s">
        <v>81</v>
      </c>
      <c r="H927" s="49" t="s">
        <v>884</v>
      </c>
      <c r="I927" s="49" t="s">
        <v>249</v>
      </c>
      <c r="J927" s="49">
        <v>135600</v>
      </c>
      <c r="K927" s="49" t="s">
        <v>114</v>
      </c>
      <c r="L927" s="49">
        <v>21749606</v>
      </c>
      <c r="M927" s="49" t="s">
        <v>1000</v>
      </c>
      <c r="N927" s="51">
        <v>29037</v>
      </c>
      <c r="O927" s="51">
        <v>29037</v>
      </c>
      <c r="P927" s="49" t="s">
        <v>909</v>
      </c>
    </row>
    <row r="928" spans="1:16">
      <c r="A928" s="46">
        <v>26928</v>
      </c>
      <c r="B928" s="46">
        <v>353721.68</v>
      </c>
      <c r="C928" s="46">
        <v>43934.903254684003</v>
      </c>
      <c r="D928" s="46">
        <f t="shared" si="14"/>
        <v>309786.77674531599</v>
      </c>
      <c r="E928" s="51">
        <v>45261</v>
      </c>
      <c r="F928" s="49" t="s">
        <v>80</v>
      </c>
      <c r="G928" s="49" t="s">
        <v>81</v>
      </c>
      <c r="H928" s="49" t="s">
        <v>884</v>
      </c>
      <c r="I928" s="49" t="s">
        <v>249</v>
      </c>
      <c r="J928" s="49">
        <v>135600</v>
      </c>
      <c r="K928" s="49" t="s">
        <v>225</v>
      </c>
      <c r="L928" s="49">
        <v>21749893</v>
      </c>
      <c r="M928" s="49" t="s">
        <v>1095</v>
      </c>
      <c r="N928" s="51">
        <v>42348</v>
      </c>
      <c r="O928" s="51">
        <v>42005</v>
      </c>
      <c r="P928" s="49" t="s">
        <v>909</v>
      </c>
    </row>
    <row r="929" spans="1:16">
      <c r="A929" s="46">
        <v>4</v>
      </c>
      <c r="B929" s="46">
        <v>2065.6799999999998</v>
      </c>
      <c r="C929" s="46">
        <v>588.60898845120005</v>
      </c>
      <c r="D929" s="46">
        <f t="shared" si="14"/>
        <v>1477.0710115487998</v>
      </c>
      <c r="E929" s="51">
        <v>45261</v>
      </c>
      <c r="F929" s="49" t="s">
        <v>80</v>
      </c>
      <c r="G929" s="49" t="s">
        <v>81</v>
      </c>
      <c r="H929" s="49" t="s">
        <v>884</v>
      </c>
      <c r="I929" s="49" t="s">
        <v>249</v>
      </c>
      <c r="J929" s="49">
        <v>135600</v>
      </c>
      <c r="K929" s="49" t="s">
        <v>120</v>
      </c>
      <c r="L929" s="49">
        <v>21749839</v>
      </c>
      <c r="M929" s="49" t="s">
        <v>1196</v>
      </c>
      <c r="N929" s="51">
        <v>38018</v>
      </c>
      <c r="O929" s="51">
        <v>37987</v>
      </c>
      <c r="P929" s="49" t="s">
        <v>909</v>
      </c>
    </row>
    <row r="930" spans="1:16">
      <c r="A930" s="46">
        <v>2</v>
      </c>
      <c r="B930" s="46">
        <v>773.36</v>
      </c>
      <c r="C930" s="46">
        <v>175.16000005839999</v>
      </c>
      <c r="D930" s="46">
        <f t="shared" si="14"/>
        <v>598.19999994160003</v>
      </c>
      <c r="E930" s="51">
        <v>45261</v>
      </c>
      <c r="F930" s="49" t="s">
        <v>80</v>
      </c>
      <c r="G930" s="49" t="s">
        <v>81</v>
      </c>
      <c r="H930" s="49" t="s">
        <v>884</v>
      </c>
      <c r="I930" s="49" t="s">
        <v>249</v>
      </c>
      <c r="J930" s="49">
        <v>135600</v>
      </c>
      <c r="K930" s="49" t="s">
        <v>121</v>
      </c>
      <c r="L930" s="49">
        <v>21749858</v>
      </c>
      <c r="M930" s="49" t="s">
        <v>938</v>
      </c>
      <c r="N930" s="51">
        <v>39783</v>
      </c>
      <c r="O930" s="51">
        <v>39448</v>
      </c>
      <c r="P930" s="49" t="s">
        <v>909</v>
      </c>
    </row>
    <row r="931" spans="1:16">
      <c r="A931" s="46">
        <v>7</v>
      </c>
      <c r="B931" s="46">
        <v>2001.9</v>
      </c>
      <c r="C931" s="46">
        <v>190.14494625600003</v>
      </c>
      <c r="D931" s="46">
        <f t="shared" si="14"/>
        <v>1811.7550537440002</v>
      </c>
      <c r="E931" s="51">
        <v>45261</v>
      </c>
      <c r="F931" s="49" t="s">
        <v>80</v>
      </c>
      <c r="G931" s="49" t="s">
        <v>81</v>
      </c>
      <c r="H931" s="49" t="s">
        <v>884</v>
      </c>
      <c r="I931" s="49" t="s">
        <v>249</v>
      </c>
      <c r="J931" s="49">
        <v>135600</v>
      </c>
      <c r="K931" s="49" t="s">
        <v>121</v>
      </c>
      <c r="L931" s="49">
        <v>21749900</v>
      </c>
      <c r="M931" s="49" t="s">
        <v>904</v>
      </c>
      <c r="N931" s="51">
        <v>42814</v>
      </c>
      <c r="O931" s="51">
        <v>42736</v>
      </c>
      <c r="P931" s="49" t="s">
        <v>909</v>
      </c>
    </row>
    <row r="932" spans="1:16">
      <c r="A932" s="46">
        <v>6353</v>
      </c>
      <c r="B932" s="46">
        <v>2085.69</v>
      </c>
      <c r="C932" s="46">
        <v>1721.9768033517</v>
      </c>
      <c r="D932" s="46">
        <f t="shared" si="14"/>
        <v>363.71319664830003</v>
      </c>
      <c r="E932" s="51">
        <v>45261</v>
      </c>
      <c r="F932" s="49" t="s">
        <v>80</v>
      </c>
      <c r="G932" s="49" t="s">
        <v>81</v>
      </c>
      <c r="H932" s="49" t="s">
        <v>884</v>
      </c>
      <c r="I932" s="49" t="s">
        <v>249</v>
      </c>
      <c r="J932" s="49">
        <v>135600</v>
      </c>
      <c r="K932" s="49" t="s">
        <v>122</v>
      </c>
      <c r="L932" s="49">
        <v>21749483</v>
      </c>
      <c r="M932" s="49" t="s">
        <v>1002</v>
      </c>
      <c r="N932" s="51">
        <v>24654</v>
      </c>
      <c r="O932" s="51">
        <v>24654</v>
      </c>
      <c r="P932" s="49" t="s">
        <v>909</v>
      </c>
    </row>
    <row r="933" spans="1:16">
      <c r="A933" s="46">
        <v>3804</v>
      </c>
      <c r="B933" s="46">
        <v>6003.47</v>
      </c>
      <c r="C933" s="46">
        <v>3903.8348328529</v>
      </c>
      <c r="D933" s="46">
        <f t="shared" si="14"/>
        <v>2099.6351671471002</v>
      </c>
      <c r="E933" s="51">
        <v>45261</v>
      </c>
      <c r="F933" s="49" t="s">
        <v>80</v>
      </c>
      <c r="G933" s="49" t="s">
        <v>81</v>
      </c>
      <c r="H933" s="49" t="s">
        <v>884</v>
      </c>
      <c r="I933" s="49" t="s">
        <v>249</v>
      </c>
      <c r="J933" s="49">
        <v>135600</v>
      </c>
      <c r="K933" s="49" t="s">
        <v>122</v>
      </c>
      <c r="L933" s="49">
        <v>21749667</v>
      </c>
      <c r="M933" s="49" t="s">
        <v>1002</v>
      </c>
      <c r="N933" s="51">
        <v>29037</v>
      </c>
      <c r="O933" s="51">
        <v>29037</v>
      </c>
      <c r="P933" s="49" t="s">
        <v>909</v>
      </c>
    </row>
    <row r="934" spans="1:16">
      <c r="A934" s="46">
        <v>3171</v>
      </c>
      <c r="B934" s="46">
        <v>5452.85</v>
      </c>
      <c r="C934" s="46">
        <v>3466.106392697</v>
      </c>
      <c r="D934" s="46">
        <f t="shared" si="14"/>
        <v>1986.7436073030003</v>
      </c>
      <c r="E934" s="51">
        <v>45261</v>
      </c>
      <c r="F934" s="49" t="s">
        <v>80</v>
      </c>
      <c r="G934" s="49" t="s">
        <v>81</v>
      </c>
      <c r="H934" s="49" t="s">
        <v>884</v>
      </c>
      <c r="I934" s="49" t="s">
        <v>249</v>
      </c>
      <c r="J934" s="49">
        <v>135600</v>
      </c>
      <c r="K934" s="49" t="s">
        <v>122</v>
      </c>
      <c r="L934" s="49">
        <v>21749747</v>
      </c>
      <c r="M934" s="49" t="s">
        <v>1002</v>
      </c>
      <c r="N934" s="51">
        <v>29403</v>
      </c>
      <c r="O934" s="51">
        <v>29403</v>
      </c>
      <c r="P934" s="49" t="s">
        <v>909</v>
      </c>
    </row>
    <row r="935" spans="1:16">
      <c r="A935" s="46">
        <v>5301</v>
      </c>
      <c r="B935" s="46">
        <v>723.59</v>
      </c>
      <c r="C935" s="46">
        <v>650.28000013479993</v>
      </c>
      <c r="D935" s="46">
        <f t="shared" si="14"/>
        <v>73.309999865200098</v>
      </c>
      <c r="E935" s="51">
        <v>45261</v>
      </c>
      <c r="F935" s="49" t="s">
        <v>80</v>
      </c>
      <c r="G935" s="49" t="s">
        <v>81</v>
      </c>
      <c r="H935" s="49" t="s">
        <v>884</v>
      </c>
      <c r="I935" s="49" t="s">
        <v>249</v>
      </c>
      <c r="J935" s="49">
        <v>135600</v>
      </c>
      <c r="K935" s="49" t="s">
        <v>122</v>
      </c>
      <c r="L935" s="49">
        <v>21749457</v>
      </c>
      <c r="M935" s="49" t="s">
        <v>916</v>
      </c>
      <c r="N935" s="51">
        <v>22828</v>
      </c>
      <c r="O935" s="51">
        <v>22828</v>
      </c>
      <c r="P935" s="49" t="s">
        <v>909</v>
      </c>
    </row>
    <row r="936" spans="1:16">
      <c r="A936" s="46">
        <v>0</v>
      </c>
      <c r="B936" s="46">
        <v>0</v>
      </c>
      <c r="C936" s="46">
        <v>0</v>
      </c>
      <c r="D936" s="46">
        <f t="shared" si="14"/>
        <v>0</v>
      </c>
      <c r="E936" s="51">
        <v>45261</v>
      </c>
      <c r="F936" s="49" t="s">
        <v>80</v>
      </c>
      <c r="G936" s="49" t="s">
        <v>81</v>
      </c>
      <c r="H936" s="49" t="s">
        <v>884</v>
      </c>
      <c r="I936" s="49" t="s">
        <v>250</v>
      </c>
      <c r="J936" s="49">
        <v>135500</v>
      </c>
      <c r="K936" s="49" t="s">
        <v>161</v>
      </c>
      <c r="L936" s="49">
        <v>34986650</v>
      </c>
      <c r="M936" s="49" t="s">
        <v>827</v>
      </c>
      <c r="N936" s="51">
        <v>44620</v>
      </c>
      <c r="O936" s="51">
        <v>44593</v>
      </c>
      <c r="P936" s="49" t="s">
        <v>1197</v>
      </c>
    </row>
    <row r="937" spans="1:16">
      <c r="A937" s="46">
        <v>1</v>
      </c>
      <c r="B937" s="46">
        <v>27640.97</v>
      </c>
      <c r="C937" s="46">
        <v>2111.8823303382001</v>
      </c>
      <c r="D937" s="46">
        <f t="shared" si="14"/>
        <v>25529.0876696618</v>
      </c>
      <c r="E937" s="51">
        <v>45261</v>
      </c>
      <c r="F937" s="49" t="s">
        <v>80</v>
      </c>
      <c r="G937" s="49" t="s">
        <v>81</v>
      </c>
      <c r="H937" s="49" t="s">
        <v>884</v>
      </c>
      <c r="I937" s="49" t="s">
        <v>250</v>
      </c>
      <c r="J937" s="49">
        <v>135500</v>
      </c>
      <c r="K937" s="49" t="s">
        <v>103</v>
      </c>
      <c r="L937" s="49">
        <v>21750474</v>
      </c>
      <c r="M937" s="49" t="s">
        <v>894</v>
      </c>
      <c r="N937" s="51">
        <v>43010</v>
      </c>
      <c r="O937" s="51">
        <v>42736</v>
      </c>
      <c r="P937" s="49" t="s">
        <v>909</v>
      </c>
    </row>
    <row r="938" spans="1:16">
      <c r="A938" s="46">
        <v>1</v>
      </c>
      <c r="B938" s="46">
        <v>147966.66</v>
      </c>
      <c r="C938" s="46">
        <v>11305.2535686396</v>
      </c>
      <c r="D938" s="46">
        <f t="shared" si="14"/>
        <v>136661.4064313604</v>
      </c>
      <c r="E938" s="51">
        <v>45261</v>
      </c>
      <c r="F938" s="49" t="s">
        <v>80</v>
      </c>
      <c r="G938" s="49" t="s">
        <v>81</v>
      </c>
      <c r="H938" s="49" t="s">
        <v>884</v>
      </c>
      <c r="I938" s="49" t="s">
        <v>250</v>
      </c>
      <c r="J938" s="49">
        <v>135500</v>
      </c>
      <c r="K938" s="49" t="s">
        <v>154</v>
      </c>
      <c r="L938" s="49">
        <v>21750488</v>
      </c>
      <c r="M938" s="49" t="s">
        <v>1198</v>
      </c>
      <c r="N938" s="51">
        <v>43010</v>
      </c>
      <c r="O938" s="51">
        <v>42736</v>
      </c>
      <c r="P938" s="49" t="s">
        <v>909</v>
      </c>
    </row>
    <row r="939" spans="1:16">
      <c r="A939" s="46">
        <v>1</v>
      </c>
      <c r="B939" s="46">
        <v>115598.37</v>
      </c>
      <c r="C939" s="46">
        <v>10979.7921229488</v>
      </c>
      <c r="D939" s="46">
        <f t="shared" si="14"/>
        <v>104618.5778770512</v>
      </c>
      <c r="E939" s="51">
        <v>45261</v>
      </c>
      <c r="F939" s="49" t="s">
        <v>80</v>
      </c>
      <c r="G939" s="49" t="s">
        <v>81</v>
      </c>
      <c r="H939" s="49" t="s">
        <v>884</v>
      </c>
      <c r="I939" s="49" t="s">
        <v>250</v>
      </c>
      <c r="J939" s="49">
        <v>135600</v>
      </c>
      <c r="K939" s="49" t="s">
        <v>251</v>
      </c>
      <c r="L939" s="49">
        <v>21750467</v>
      </c>
      <c r="M939" s="49" t="s">
        <v>1199</v>
      </c>
      <c r="N939" s="51">
        <v>43010</v>
      </c>
      <c r="O939" s="51">
        <v>42736</v>
      </c>
      <c r="P939" s="49" t="s">
        <v>909</v>
      </c>
    </row>
    <row r="940" spans="1:16">
      <c r="A940" s="46">
        <v>3</v>
      </c>
      <c r="B940" s="46">
        <v>77342.63</v>
      </c>
      <c r="C940" s="46">
        <v>7346.1762448912004</v>
      </c>
      <c r="D940" s="46">
        <f t="shared" si="14"/>
        <v>69996.4537551088</v>
      </c>
      <c r="E940" s="51">
        <v>45261</v>
      </c>
      <c r="F940" s="49" t="s">
        <v>80</v>
      </c>
      <c r="G940" s="49" t="s">
        <v>81</v>
      </c>
      <c r="H940" s="49" t="s">
        <v>884</v>
      </c>
      <c r="I940" s="49" t="s">
        <v>250</v>
      </c>
      <c r="J940" s="49">
        <v>135600</v>
      </c>
      <c r="K940" s="49" t="s">
        <v>167</v>
      </c>
      <c r="L940" s="49">
        <v>21750481</v>
      </c>
      <c r="M940" s="49" t="s">
        <v>1200</v>
      </c>
      <c r="N940" s="51">
        <v>43010</v>
      </c>
      <c r="O940" s="51">
        <v>42736</v>
      </c>
      <c r="P940" s="49" t="s">
        <v>909</v>
      </c>
    </row>
    <row r="941" spans="1:16">
      <c r="A941" s="46">
        <v>130</v>
      </c>
      <c r="B941" s="46">
        <v>867.42000000000007</v>
      </c>
      <c r="C941" s="46">
        <v>82.389494620799994</v>
      </c>
      <c r="D941" s="46">
        <f t="shared" si="14"/>
        <v>785.03050537920012</v>
      </c>
      <c r="E941" s="51">
        <v>45261</v>
      </c>
      <c r="F941" s="49" t="s">
        <v>80</v>
      </c>
      <c r="G941" s="49" t="s">
        <v>81</v>
      </c>
      <c r="H941" s="49" t="s">
        <v>884</v>
      </c>
      <c r="I941" s="49" t="s">
        <v>250</v>
      </c>
      <c r="J941" s="49">
        <v>135600</v>
      </c>
      <c r="K941" s="49" t="s">
        <v>252</v>
      </c>
      <c r="L941" s="49">
        <v>21750516</v>
      </c>
      <c r="M941" s="49" t="s">
        <v>1201</v>
      </c>
      <c r="N941" s="51">
        <v>43010</v>
      </c>
      <c r="O941" s="51">
        <v>42736</v>
      </c>
      <c r="P941" s="49" t="s">
        <v>909</v>
      </c>
    </row>
    <row r="942" spans="1:16">
      <c r="A942" s="46">
        <v>600</v>
      </c>
      <c r="B942" s="46">
        <v>3829.11</v>
      </c>
      <c r="C942" s="46">
        <v>363.69744500640002</v>
      </c>
      <c r="D942" s="46">
        <f t="shared" si="14"/>
        <v>3465.4125549936002</v>
      </c>
      <c r="E942" s="51">
        <v>45261</v>
      </c>
      <c r="F942" s="49" t="s">
        <v>80</v>
      </c>
      <c r="G942" s="49" t="s">
        <v>81</v>
      </c>
      <c r="H942" s="49" t="s">
        <v>884</v>
      </c>
      <c r="I942" s="49" t="s">
        <v>250</v>
      </c>
      <c r="J942" s="49">
        <v>135600</v>
      </c>
      <c r="K942" s="49" t="s">
        <v>192</v>
      </c>
      <c r="L942" s="49">
        <v>21750509</v>
      </c>
      <c r="M942" s="49" t="s">
        <v>935</v>
      </c>
      <c r="N942" s="51">
        <v>43010</v>
      </c>
      <c r="O942" s="51">
        <v>42736</v>
      </c>
      <c r="P942" s="49" t="s">
        <v>909</v>
      </c>
    </row>
    <row r="943" spans="1:16">
      <c r="A943" s="46">
        <v>130</v>
      </c>
      <c r="B943" s="46">
        <v>8684.1</v>
      </c>
      <c r="C943" s="46">
        <v>824.83527038400007</v>
      </c>
      <c r="D943" s="46">
        <f t="shared" si="14"/>
        <v>7859.2647296160003</v>
      </c>
      <c r="E943" s="51">
        <v>45261</v>
      </c>
      <c r="F943" s="49" t="s">
        <v>80</v>
      </c>
      <c r="G943" s="49" t="s">
        <v>81</v>
      </c>
      <c r="H943" s="49" t="s">
        <v>884</v>
      </c>
      <c r="I943" s="49" t="s">
        <v>250</v>
      </c>
      <c r="J943" s="49">
        <v>135600</v>
      </c>
      <c r="K943" s="49" t="s">
        <v>217</v>
      </c>
      <c r="L943" s="49">
        <v>21750502</v>
      </c>
      <c r="M943" s="49" t="s">
        <v>1071</v>
      </c>
      <c r="N943" s="51">
        <v>43010</v>
      </c>
      <c r="O943" s="51">
        <v>42736</v>
      </c>
      <c r="P943" s="49" t="s">
        <v>909</v>
      </c>
    </row>
    <row r="944" spans="1:16">
      <c r="A944" s="46">
        <v>13781</v>
      </c>
      <c r="B944" s="46">
        <v>69585.570000000007</v>
      </c>
      <c r="C944" s="46">
        <v>6609.3933102768005</v>
      </c>
      <c r="D944" s="46">
        <f t="shared" si="14"/>
        <v>62976.176689723208</v>
      </c>
      <c r="E944" s="51">
        <v>45261</v>
      </c>
      <c r="F944" s="49" t="s">
        <v>80</v>
      </c>
      <c r="G944" s="49" t="s">
        <v>81</v>
      </c>
      <c r="H944" s="49" t="s">
        <v>884</v>
      </c>
      <c r="I944" s="49" t="s">
        <v>250</v>
      </c>
      <c r="J944" s="49">
        <v>135600</v>
      </c>
      <c r="K944" s="49" t="s">
        <v>225</v>
      </c>
      <c r="L944" s="49">
        <v>21750523</v>
      </c>
      <c r="M944" s="49" t="s">
        <v>1095</v>
      </c>
      <c r="N944" s="51">
        <v>43010</v>
      </c>
      <c r="O944" s="51">
        <v>42736</v>
      </c>
      <c r="P944" s="49" t="s">
        <v>909</v>
      </c>
    </row>
    <row r="945" spans="1:16">
      <c r="A945" s="46">
        <v>3</v>
      </c>
      <c r="B945" s="46">
        <v>49274.15</v>
      </c>
      <c r="C945" s="46">
        <v>4680.1691410960002</v>
      </c>
      <c r="D945" s="46">
        <f t="shared" si="14"/>
        <v>44593.980858904004</v>
      </c>
      <c r="E945" s="51">
        <v>45261</v>
      </c>
      <c r="F945" s="49" t="s">
        <v>80</v>
      </c>
      <c r="G945" s="49" t="s">
        <v>81</v>
      </c>
      <c r="H945" s="49" t="s">
        <v>884</v>
      </c>
      <c r="I945" s="49" t="s">
        <v>250</v>
      </c>
      <c r="J945" s="49">
        <v>135600</v>
      </c>
      <c r="K945" s="49" t="s">
        <v>253</v>
      </c>
      <c r="L945" s="49">
        <v>21750453</v>
      </c>
      <c r="M945" s="49" t="s">
        <v>1202</v>
      </c>
      <c r="N945" s="51">
        <v>43010</v>
      </c>
      <c r="O945" s="51">
        <v>42736</v>
      </c>
      <c r="P945" s="49" t="s">
        <v>909</v>
      </c>
    </row>
    <row r="946" spans="1:16">
      <c r="A946" s="46">
        <v>12</v>
      </c>
      <c r="B946" s="46">
        <v>20156.77</v>
      </c>
      <c r="C946" s="46">
        <v>1914.5351657648</v>
      </c>
      <c r="D946" s="46">
        <f t="shared" si="14"/>
        <v>18242.234834235202</v>
      </c>
      <c r="E946" s="51">
        <v>45261</v>
      </c>
      <c r="F946" s="49" t="s">
        <v>80</v>
      </c>
      <c r="G946" s="49" t="s">
        <v>81</v>
      </c>
      <c r="H946" s="49" t="s">
        <v>884</v>
      </c>
      <c r="I946" s="49" t="s">
        <v>250</v>
      </c>
      <c r="J946" s="49">
        <v>135600</v>
      </c>
      <c r="K946" s="49" t="s">
        <v>121</v>
      </c>
      <c r="L946" s="49">
        <v>21750460</v>
      </c>
      <c r="M946" s="49" t="s">
        <v>904</v>
      </c>
      <c r="N946" s="51">
        <v>43010</v>
      </c>
      <c r="O946" s="51">
        <v>42736</v>
      </c>
      <c r="P946" s="49" t="s">
        <v>909</v>
      </c>
    </row>
    <row r="947" spans="1:16">
      <c r="A947" s="46">
        <v>1</v>
      </c>
      <c r="B947" s="46">
        <v>14431.56</v>
      </c>
      <c r="C947" s="46">
        <v>1370.7418954944001</v>
      </c>
      <c r="D947" s="46">
        <f t="shared" si="14"/>
        <v>13060.818104505599</v>
      </c>
      <c r="E947" s="51">
        <v>45261</v>
      </c>
      <c r="F947" s="49" t="s">
        <v>80</v>
      </c>
      <c r="G947" s="49" t="s">
        <v>81</v>
      </c>
      <c r="H947" s="49" t="s">
        <v>884</v>
      </c>
      <c r="I947" s="49" t="s">
        <v>250</v>
      </c>
      <c r="J947" s="49">
        <v>135600</v>
      </c>
      <c r="K947" s="49" t="s">
        <v>254</v>
      </c>
      <c r="L947" s="49">
        <v>21750495</v>
      </c>
      <c r="M947" s="49" t="s">
        <v>1203</v>
      </c>
      <c r="N947" s="51">
        <v>43010</v>
      </c>
      <c r="O947" s="51">
        <v>42736</v>
      </c>
      <c r="P947" s="49" t="s">
        <v>909</v>
      </c>
    </row>
    <row r="948" spans="1:16">
      <c r="A948" s="46">
        <v>1</v>
      </c>
      <c r="B948" s="46">
        <v>6742.06</v>
      </c>
      <c r="C948" s="46">
        <v>640.37596101439999</v>
      </c>
      <c r="D948" s="46">
        <f t="shared" si="14"/>
        <v>6101.6840389856006</v>
      </c>
      <c r="E948" s="51">
        <v>45261</v>
      </c>
      <c r="F948" s="49" t="s">
        <v>80</v>
      </c>
      <c r="G948" s="49" t="s">
        <v>81</v>
      </c>
      <c r="H948" s="49" t="s">
        <v>884</v>
      </c>
      <c r="I948" s="49" t="s">
        <v>250</v>
      </c>
      <c r="J948" s="49">
        <v>135600</v>
      </c>
      <c r="K948" s="49" t="s">
        <v>255</v>
      </c>
      <c r="L948" s="49">
        <v>21750530</v>
      </c>
      <c r="M948" s="49" t="s">
        <v>1204</v>
      </c>
      <c r="N948" s="51">
        <v>43010</v>
      </c>
      <c r="O948" s="51">
        <v>42736</v>
      </c>
      <c r="P948" s="49" t="s">
        <v>909</v>
      </c>
    </row>
    <row r="949" spans="1:16">
      <c r="A949" s="46">
        <v>0</v>
      </c>
      <c r="B949" s="46">
        <v>0</v>
      </c>
      <c r="C949" s="46">
        <v>0</v>
      </c>
      <c r="D949" s="46">
        <f t="shared" si="14"/>
        <v>0</v>
      </c>
      <c r="E949" s="51">
        <v>45261</v>
      </c>
      <c r="F949" s="49" t="s">
        <v>80</v>
      </c>
      <c r="G949" s="49" t="s">
        <v>81</v>
      </c>
      <c r="H949" s="49" t="s">
        <v>884</v>
      </c>
      <c r="I949" s="49" t="s">
        <v>256</v>
      </c>
      <c r="J949" s="49">
        <v>135500</v>
      </c>
      <c r="K949" s="49" t="s">
        <v>106</v>
      </c>
      <c r="L949" s="49">
        <v>21755763</v>
      </c>
      <c r="M949" s="49" t="s">
        <v>908</v>
      </c>
      <c r="N949" s="51">
        <v>38322</v>
      </c>
      <c r="O949" s="51">
        <v>37987</v>
      </c>
      <c r="P949" s="49" t="s">
        <v>1205</v>
      </c>
    </row>
    <row r="950" spans="1:16">
      <c r="A950" s="46">
        <v>0</v>
      </c>
      <c r="B950" s="46">
        <v>0</v>
      </c>
      <c r="C950" s="46">
        <v>0</v>
      </c>
      <c r="D950" s="46">
        <f t="shared" si="14"/>
        <v>0</v>
      </c>
      <c r="E950" s="51">
        <v>45261</v>
      </c>
      <c r="F950" s="49" t="s">
        <v>80</v>
      </c>
      <c r="G950" s="49" t="s">
        <v>81</v>
      </c>
      <c r="H950" s="49" t="s">
        <v>884</v>
      </c>
      <c r="I950" s="49" t="s">
        <v>256</v>
      </c>
      <c r="J950" s="49">
        <v>135500</v>
      </c>
      <c r="K950" s="49" t="s">
        <v>106</v>
      </c>
      <c r="L950" s="49">
        <v>21755782</v>
      </c>
      <c r="M950" s="49" t="s">
        <v>908</v>
      </c>
      <c r="N950" s="51">
        <v>39417</v>
      </c>
      <c r="O950" s="51">
        <v>39083</v>
      </c>
      <c r="P950" s="49" t="s">
        <v>1205</v>
      </c>
    </row>
    <row r="951" spans="1:16">
      <c r="A951" s="46">
        <v>0</v>
      </c>
      <c r="B951" s="46">
        <v>0</v>
      </c>
      <c r="C951" s="46">
        <v>0</v>
      </c>
      <c r="D951" s="46">
        <f t="shared" si="14"/>
        <v>0</v>
      </c>
      <c r="E951" s="51">
        <v>45261</v>
      </c>
      <c r="F951" s="49" t="s">
        <v>80</v>
      </c>
      <c r="G951" s="49" t="s">
        <v>81</v>
      </c>
      <c r="H951" s="49" t="s">
        <v>884</v>
      </c>
      <c r="I951" s="49" t="s">
        <v>256</v>
      </c>
      <c r="J951" s="49">
        <v>135500</v>
      </c>
      <c r="K951" s="49" t="s">
        <v>106</v>
      </c>
      <c r="L951" s="49">
        <v>21755672</v>
      </c>
      <c r="M951" s="49" t="s">
        <v>908</v>
      </c>
      <c r="N951" s="51">
        <v>34151</v>
      </c>
      <c r="O951" s="51">
        <v>34151</v>
      </c>
      <c r="P951" s="49" t="s">
        <v>1205</v>
      </c>
    </row>
    <row r="952" spans="1:16">
      <c r="A952" s="46">
        <v>0</v>
      </c>
      <c r="B952" s="46">
        <v>0</v>
      </c>
      <c r="C952" s="46">
        <v>0</v>
      </c>
      <c r="D952" s="46">
        <f t="shared" si="14"/>
        <v>0</v>
      </c>
      <c r="E952" s="51">
        <v>45261</v>
      </c>
      <c r="F952" s="49" t="s">
        <v>80</v>
      </c>
      <c r="G952" s="49" t="s">
        <v>81</v>
      </c>
      <c r="H952" s="49" t="s">
        <v>884</v>
      </c>
      <c r="I952" s="49" t="s">
        <v>256</v>
      </c>
      <c r="J952" s="49">
        <v>135500</v>
      </c>
      <c r="K952" s="49" t="s">
        <v>106</v>
      </c>
      <c r="L952" s="49">
        <v>21755743</v>
      </c>
      <c r="M952" s="49" t="s">
        <v>908</v>
      </c>
      <c r="N952" s="51">
        <v>38322</v>
      </c>
      <c r="O952" s="51">
        <v>37987</v>
      </c>
      <c r="P952" s="49" t="s">
        <v>1205</v>
      </c>
    </row>
    <row r="953" spans="1:16">
      <c r="A953" s="46">
        <v>0</v>
      </c>
      <c r="B953" s="46">
        <v>0</v>
      </c>
      <c r="C953" s="46">
        <v>0</v>
      </c>
      <c r="D953" s="46">
        <f t="shared" si="14"/>
        <v>0</v>
      </c>
      <c r="E953" s="51">
        <v>45261</v>
      </c>
      <c r="F953" s="49" t="s">
        <v>80</v>
      </c>
      <c r="G953" s="49" t="s">
        <v>81</v>
      </c>
      <c r="H953" s="49" t="s">
        <v>884</v>
      </c>
      <c r="I953" s="49" t="s">
        <v>256</v>
      </c>
      <c r="J953" s="49">
        <v>135500</v>
      </c>
      <c r="K953" s="49" t="s">
        <v>106</v>
      </c>
      <c r="L953" s="49">
        <v>21755722</v>
      </c>
      <c r="M953" s="49" t="s">
        <v>908</v>
      </c>
      <c r="N953" s="51">
        <v>37773</v>
      </c>
      <c r="O953" s="51">
        <v>37622</v>
      </c>
      <c r="P953" s="49" t="s">
        <v>1205</v>
      </c>
    </row>
    <row r="954" spans="1:16">
      <c r="A954" s="46">
        <v>0</v>
      </c>
      <c r="B954" s="46">
        <v>0</v>
      </c>
      <c r="C954" s="46">
        <v>0</v>
      </c>
      <c r="D954" s="46">
        <f t="shared" si="14"/>
        <v>0</v>
      </c>
      <c r="E954" s="51">
        <v>45261</v>
      </c>
      <c r="F954" s="49" t="s">
        <v>80</v>
      </c>
      <c r="G954" s="49" t="s">
        <v>81</v>
      </c>
      <c r="H954" s="49" t="s">
        <v>884</v>
      </c>
      <c r="I954" s="49" t="s">
        <v>256</v>
      </c>
      <c r="J954" s="49">
        <v>135500</v>
      </c>
      <c r="K954" s="49" t="s">
        <v>106</v>
      </c>
      <c r="L954" s="49">
        <v>21755665</v>
      </c>
      <c r="M954" s="49" t="s">
        <v>908</v>
      </c>
      <c r="N954" s="51">
        <v>34151</v>
      </c>
      <c r="O954" s="51">
        <v>34151</v>
      </c>
      <c r="P954" s="49" t="s">
        <v>1205</v>
      </c>
    </row>
    <row r="955" spans="1:16">
      <c r="A955" s="46">
        <v>0</v>
      </c>
      <c r="B955" s="46">
        <v>0</v>
      </c>
      <c r="C955" s="46">
        <v>0</v>
      </c>
      <c r="D955" s="46">
        <f t="shared" si="14"/>
        <v>0</v>
      </c>
      <c r="E955" s="51">
        <v>45261</v>
      </c>
      <c r="F955" s="49" t="s">
        <v>80</v>
      </c>
      <c r="G955" s="49" t="s">
        <v>81</v>
      </c>
      <c r="H955" s="49" t="s">
        <v>884</v>
      </c>
      <c r="I955" s="49" t="s">
        <v>256</v>
      </c>
      <c r="J955" s="49">
        <v>135500</v>
      </c>
      <c r="K955" s="49" t="s">
        <v>106</v>
      </c>
      <c r="L955" s="49">
        <v>21755686</v>
      </c>
      <c r="M955" s="49" t="s">
        <v>908</v>
      </c>
      <c r="N955" s="51">
        <v>37408</v>
      </c>
      <c r="O955" s="51">
        <v>37257</v>
      </c>
      <c r="P955" s="49" t="s">
        <v>1205</v>
      </c>
    </row>
    <row r="956" spans="1:16">
      <c r="A956" s="46">
        <v>0</v>
      </c>
      <c r="B956" s="46">
        <v>0</v>
      </c>
      <c r="C956" s="46">
        <v>0</v>
      </c>
      <c r="D956" s="46">
        <f t="shared" si="14"/>
        <v>0</v>
      </c>
      <c r="E956" s="51">
        <v>45261</v>
      </c>
      <c r="F956" s="49" t="s">
        <v>80</v>
      </c>
      <c r="G956" s="49" t="s">
        <v>81</v>
      </c>
      <c r="H956" s="49" t="s">
        <v>884</v>
      </c>
      <c r="I956" s="49" t="s">
        <v>256</v>
      </c>
      <c r="J956" s="49">
        <v>135500</v>
      </c>
      <c r="K956" s="49" t="s">
        <v>106</v>
      </c>
      <c r="L956" s="49">
        <v>21755639</v>
      </c>
      <c r="M956" s="49" t="s">
        <v>908</v>
      </c>
      <c r="N956" s="51">
        <v>34151</v>
      </c>
      <c r="O956" s="51">
        <v>34151</v>
      </c>
      <c r="P956" s="49" t="s">
        <v>1205</v>
      </c>
    </row>
    <row r="957" spans="1:16">
      <c r="A957" s="46">
        <v>67</v>
      </c>
      <c r="B957" s="46">
        <v>287209.67</v>
      </c>
      <c r="C957" s="46">
        <v>11815.9925100855</v>
      </c>
      <c r="D957" s="46">
        <f t="shared" si="14"/>
        <v>275393.67748991447</v>
      </c>
      <c r="E957" s="51">
        <v>45261</v>
      </c>
      <c r="F957" s="49" t="s">
        <v>80</v>
      </c>
      <c r="G957" s="49" t="s">
        <v>81</v>
      </c>
      <c r="H957" s="49" t="s">
        <v>884</v>
      </c>
      <c r="I957" s="49" t="s">
        <v>256</v>
      </c>
      <c r="J957" s="49">
        <v>135500</v>
      </c>
      <c r="K957" s="49" t="s">
        <v>193</v>
      </c>
      <c r="L957" s="49">
        <v>29765416</v>
      </c>
      <c r="M957" s="49" t="s">
        <v>923</v>
      </c>
      <c r="N957" s="51">
        <v>43847</v>
      </c>
      <c r="O957" s="51">
        <v>43831</v>
      </c>
      <c r="P957" s="49" t="s">
        <v>1206</v>
      </c>
    </row>
    <row r="958" spans="1:16">
      <c r="A958" s="46">
        <v>0</v>
      </c>
      <c r="B958" s="46">
        <v>0</v>
      </c>
      <c r="C958" s="46">
        <v>0</v>
      </c>
      <c r="D958" s="46">
        <f t="shared" si="14"/>
        <v>0</v>
      </c>
      <c r="E958" s="51">
        <v>45261</v>
      </c>
      <c r="F958" s="49" t="s">
        <v>80</v>
      </c>
      <c r="G958" s="49" t="s">
        <v>81</v>
      </c>
      <c r="H958" s="49" t="s">
        <v>884</v>
      </c>
      <c r="I958" s="49" t="s">
        <v>256</v>
      </c>
      <c r="J958" s="49">
        <v>135500</v>
      </c>
      <c r="K958" s="49" t="s">
        <v>107</v>
      </c>
      <c r="L958" s="49">
        <v>21755855</v>
      </c>
      <c r="M958" s="49" t="s">
        <v>1207</v>
      </c>
      <c r="N958" s="51">
        <v>43231</v>
      </c>
      <c r="O958" s="51">
        <v>43282</v>
      </c>
      <c r="P958" s="49" t="s">
        <v>1205</v>
      </c>
    </row>
    <row r="959" spans="1:16">
      <c r="A959" s="46">
        <v>1</v>
      </c>
      <c r="B959" s="46">
        <v>153070.71</v>
      </c>
      <c r="C959" s="46">
        <v>6297.4285053615004</v>
      </c>
      <c r="D959" s="46">
        <f t="shared" si="14"/>
        <v>146773.2814946385</v>
      </c>
      <c r="E959" s="51">
        <v>45261</v>
      </c>
      <c r="F959" s="49" t="s">
        <v>80</v>
      </c>
      <c r="G959" s="49" t="s">
        <v>81</v>
      </c>
      <c r="H959" s="49" t="s">
        <v>884</v>
      </c>
      <c r="I959" s="49" t="s">
        <v>256</v>
      </c>
      <c r="J959" s="49">
        <v>135500</v>
      </c>
      <c r="K959" s="49" t="s">
        <v>229</v>
      </c>
      <c r="L959" s="49">
        <v>29765453</v>
      </c>
      <c r="M959" s="49" t="s">
        <v>1100</v>
      </c>
      <c r="N959" s="51">
        <v>43847</v>
      </c>
      <c r="O959" s="51">
        <v>43831</v>
      </c>
      <c r="P959" s="49" t="s">
        <v>1206</v>
      </c>
    </row>
    <row r="960" spans="1:16">
      <c r="A960" s="46">
        <v>2</v>
      </c>
      <c r="B960" s="46">
        <v>204742.45</v>
      </c>
      <c r="C960" s="46">
        <v>8423.2374755924993</v>
      </c>
      <c r="D960" s="46">
        <f t="shared" si="14"/>
        <v>196319.21252440751</v>
      </c>
      <c r="E960" s="51">
        <v>45261</v>
      </c>
      <c r="F960" s="49" t="s">
        <v>80</v>
      </c>
      <c r="G960" s="49" t="s">
        <v>81</v>
      </c>
      <c r="H960" s="49" t="s">
        <v>884</v>
      </c>
      <c r="I960" s="49" t="s">
        <v>256</v>
      </c>
      <c r="J960" s="49">
        <v>135500</v>
      </c>
      <c r="K960" s="49" t="s">
        <v>196</v>
      </c>
      <c r="L960" s="49">
        <v>29765456</v>
      </c>
      <c r="M960" s="49" t="s">
        <v>1208</v>
      </c>
      <c r="N960" s="51">
        <v>43847</v>
      </c>
      <c r="O960" s="51">
        <v>43831</v>
      </c>
      <c r="P960" s="49" t="s">
        <v>1206</v>
      </c>
    </row>
    <row r="961" spans="1:16">
      <c r="A961" s="46">
        <v>4</v>
      </c>
      <c r="B961" s="46">
        <v>13299.49</v>
      </c>
      <c r="C961" s="46">
        <v>547.14966326850003</v>
      </c>
      <c r="D961" s="46">
        <f t="shared" si="14"/>
        <v>12752.3403367315</v>
      </c>
      <c r="E961" s="51">
        <v>45261</v>
      </c>
      <c r="F961" s="49" t="s">
        <v>80</v>
      </c>
      <c r="G961" s="49" t="s">
        <v>81</v>
      </c>
      <c r="H961" s="49" t="s">
        <v>884</v>
      </c>
      <c r="I961" s="49" t="s">
        <v>256</v>
      </c>
      <c r="J961" s="49">
        <v>135500</v>
      </c>
      <c r="K961" s="49" t="s">
        <v>156</v>
      </c>
      <c r="L961" s="49">
        <v>29765438</v>
      </c>
      <c r="M961" s="49" t="s">
        <v>899</v>
      </c>
      <c r="N961" s="51">
        <v>43847</v>
      </c>
      <c r="O961" s="51">
        <v>43831</v>
      </c>
      <c r="P961" s="49" t="s">
        <v>1206</v>
      </c>
    </row>
    <row r="962" spans="1:16">
      <c r="A962" s="46">
        <v>7</v>
      </c>
      <c r="B962" s="46">
        <v>26863.11</v>
      </c>
      <c r="C962" s="46">
        <v>1105.1658064215001</v>
      </c>
      <c r="D962" s="46">
        <f t="shared" si="14"/>
        <v>25757.9441935785</v>
      </c>
      <c r="E962" s="51">
        <v>45261</v>
      </c>
      <c r="F962" s="49" t="s">
        <v>80</v>
      </c>
      <c r="G962" s="49" t="s">
        <v>81</v>
      </c>
      <c r="H962" s="49" t="s">
        <v>884</v>
      </c>
      <c r="I962" s="49" t="s">
        <v>256</v>
      </c>
      <c r="J962" s="49">
        <v>135500</v>
      </c>
      <c r="K962" s="49" t="s">
        <v>157</v>
      </c>
      <c r="L962" s="49">
        <v>29765441</v>
      </c>
      <c r="M962" s="49" t="s">
        <v>900</v>
      </c>
      <c r="N962" s="51">
        <v>43847</v>
      </c>
      <c r="O962" s="51">
        <v>43831</v>
      </c>
      <c r="P962" s="49" t="s">
        <v>1206</v>
      </c>
    </row>
    <row r="963" spans="1:16">
      <c r="A963" s="46">
        <v>0</v>
      </c>
      <c r="B963" s="46">
        <v>0</v>
      </c>
      <c r="C963" s="46">
        <v>0</v>
      </c>
      <c r="D963" s="46">
        <f t="shared" ref="D963:D1026" si="15">+B963-C963</f>
        <v>0</v>
      </c>
      <c r="E963" s="51">
        <v>45261</v>
      </c>
      <c r="F963" s="49" t="s">
        <v>80</v>
      </c>
      <c r="G963" s="49" t="s">
        <v>81</v>
      </c>
      <c r="H963" s="49" t="s">
        <v>884</v>
      </c>
      <c r="I963" s="49" t="s">
        <v>256</v>
      </c>
      <c r="J963" s="49">
        <v>135500</v>
      </c>
      <c r="K963" s="49" t="s">
        <v>157</v>
      </c>
      <c r="L963" s="49">
        <v>21755827</v>
      </c>
      <c r="M963" s="49" t="s">
        <v>900</v>
      </c>
      <c r="N963" s="51">
        <v>42283</v>
      </c>
      <c r="O963" s="51">
        <v>42005</v>
      </c>
      <c r="P963" s="49" t="s">
        <v>1205</v>
      </c>
    </row>
    <row r="964" spans="1:16">
      <c r="A964" s="46">
        <v>0</v>
      </c>
      <c r="B964" s="46">
        <v>0</v>
      </c>
      <c r="C964" s="46">
        <v>0</v>
      </c>
      <c r="D964" s="46">
        <f t="shared" si="15"/>
        <v>0</v>
      </c>
      <c r="E964" s="51">
        <v>45261</v>
      </c>
      <c r="F964" s="49" t="s">
        <v>80</v>
      </c>
      <c r="G964" s="49" t="s">
        <v>81</v>
      </c>
      <c r="H964" s="49" t="s">
        <v>884</v>
      </c>
      <c r="I964" s="49" t="s">
        <v>256</v>
      </c>
      <c r="J964" s="49">
        <v>135500</v>
      </c>
      <c r="K964" s="49" t="s">
        <v>158</v>
      </c>
      <c r="L964" s="49">
        <v>21755820</v>
      </c>
      <c r="M964" s="49" t="s">
        <v>901</v>
      </c>
      <c r="N964" s="51">
        <v>41445</v>
      </c>
      <c r="O964" s="51">
        <v>41275</v>
      </c>
      <c r="P964" s="49" t="s">
        <v>1205</v>
      </c>
    </row>
    <row r="965" spans="1:16">
      <c r="A965" s="46">
        <v>147</v>
      </c>
      <c r="B965" s="46">
        <v>739664.25</v>
      </c>
      <c r="C965" s="46">
        <v>30430.268026762504</v>
      </c>
      <c r="D965" s="46">
        <f t="shared" si="15"/>
        <v>709233.98197323747</v>
      </c>
      <c r="E965" s="51">
        <v>45261</v>
      </c>
      <c r="F965" s="49" t="s">
        <v>80</v>
      </c>
      <c r="G965" s="49" t="s">
        <v>81</v>
      </c>
      <c r="H965" s="49" t="s">
        <v>884</v>
      </c>
      <c r="I965" s="49" t="s">
        <v>256</v>
      </c>
      <c r="J965" s="49">
        <v>135500</v>
      </c>
      <c r="K965" s="49" t="s">
        <v>158</v>
      </c>
      <c r="L965" s="49">
        <v>29765444</v>
      </c>
      <c r="M965" s="49" t="s">
        <v>1083</v>
      </c>
      <c r="N965" s="51">
        <v>43847</v>
      </c>
      <c r="O965" s="51">
        <v>43831</v>
      </c>
      <c r="P965" s="49" t="s">
        <v>1206</v>
      </c>
    </row>
    <row r="966" spans="1:16">
      <c r="A966" s="46">
        <v>0</v>
      </c>
      <c r="B966" s="46">
        <v>0</v>
      </c>
      <c r="C966" s="46">
        <v>0</v>
      </c>
      <c r="D966" s="46">
        <f t="shared" si="15"/>
        <v>0</v>
      </c>
      <c r="E966" s="51">
        <v>45261</v>
      </c>
      <c r="F966" s="49" t="s">
        <v>80</v>
      </c>
      <c r="G966" s="49" t="s">
        <v>81</v>
      </c>
      <c r="H966" s="49" t="s">
        <v>884</v>
      </c>
      <c r="I966" s="49" t="s">
        <v>256</v>
      </c>
      <c r="J966" s="49">
        <v>135500</v>
      </c>
      <c r="K966" s="49" t="s">
        <v>109</v>
      </c>
      <c r="L966" s="49">
        <v>21755775</v>
      </c>
      <c r="M966" s="49" t="s">
        <v>914</v>
      </c>
      <c r="N966" s="51">
        <v>38322</v>
      </c>
      <c r="O966" s="51">
        <v>37987</v>
      </c>
      <c r="P966" s="49" t="s">
        <v>1205</v>
      </c>
    </row>
    <row r="967" spans="1:16">
      <c r="A967" s="46">
        <v>0</v>
      </c>
      <c r="B967" s="46">
        <v>0</v>
      </c>
      <c r="C967" s="46">
        <v>0</v>
      </c>
      <c r="D967" s="46">
        <f t="shared" si="15"/>
        <v>0</v>
      </c>
      <c r="E967" s="51">
        <v>45261</v>
      </c>
      <c r="F967" s="49" t="s">
        <v>80</v>
      </c>
      <c r="G967" s="49" t="s">
        <v>81</v>
      </c>
      <c r="H967" s="49" t="s">
        <v>884</v>
      </c>
      <c r="I967" s="49" t="s">
        <v>256</v>
      </c>
      <c r="J967" s="49">
        <v>135500</v>
      </c>
      <c r="K967" s="49" t="s">
        <v>109</v>
      </c>
      <c r="L967" s="49">
        <v>21755698</v>
      </c>
      <c r="M967" s="49" t="s">
        <v>914</v>
      </c>
      <c r="N967" s="51">
        <v>37408</v>
      </c>
      <c r="O967" s="51">
        <v>37257</v>
      </c>
      <c r="P967" s="49" t="s">
        <v>1205</v>
      </c>
    </row>
    <row r="968" spans="1:16">
      <c r="A968" s="46">
        <v>0</v>
      </c>
      <c r="B968" s="46">
        <v>0</v>
      </c>
      <c r="C968" s="46">
        <v>0</v>
      </c>
      <c r="D968" s="46">
        <f t="shared" si="15"/>
        <v>0</v>
      </c>
      <c r="E968" s="51">
        <v>45261</v>
      </c>
      <c r="F968" s="49" t="s">
        <v>80</v>
      </c>
      <c r="G968" s="49" t="s">
        <v>81</v>
      </c>
      <c r="H968" s="49" t="s">
        <v>884</v>
      </c>
      <c r="I968" s="49" t="s">
        <v>256</v>
      </c>
      <c r="J968" s="49">
        <v>135500</v>
      </c>
      <c r="K968" s="49" t="s">
        <v>109</v>
      </c>
      <c r="L968" s="49">
        <v>21755756</v>
      </c>
      <c r="M968" s="49" t="s">
        <v>914</v>
      </c>
      <c r="N968" s="51">
        <v>38322</v>
      </c>
      <c r="O968" s="51">
        <v>37987</v>
      </c>
      <c r="P968" s="49" t="s">
        <v>1205</v>
      </c>
    </row>
    <row r="969" spans="1:16">
      <c r="A969" s="46">
        <v>0</v>
      </c>
      <c r="B969" s="46">
        <v>0</v>
      </c>
      <c r="C969" s="46">
        <v>0</v>
      </c>
      <c r="D969" s="46">
        <f t="shared" si="15"/>
        <v>0</v>
      </c>
      <c r="E969" s="51">
        <v>45261</v>
      </c>
      <c r="F969" s="49" t="s">
        <v>80</v>
      </c>
      <c r="G969" s="49" t="s">
        <v>81</v>
      </c>
      <c r="H969" s="49" t="s">
        <v>884</v>
      </c>
      <c r="I969" s="49" t="s">
        <v>256</v>
      </c>
      <c r="J969" s="49">
        <v>135500</v>
      </c>
      <c r="K969" s="49" t="s">
        <v>109</v>
      </c>
      <c r="L969" s="49">
        <v>21755653</v>
      </c>
      <c r="M969" s="49" t="s">
        <v>914</v>
      </c>
      <c r="N969" s="51">
        <v>34151</v>
      </c>
      <c r="O969" s="51">
        <v>34151</v>
      </c>
      <c r="P969" s="49" t="s">
        <v>1205</v>
      </c>
    </row>
    <row r="970" spans="1:16">
      <c r="A970" s="46">
        <v>0</v>
      </c>
      <c r="B970" s="46">
        <v>0</v>
      </c>
      <c r="C970" s="46">
        <v>0</v>
      </c>
      <c r="D970" s="46">
        <f t="shared" si="15"/>
        <v>0</v>
      </c>
      <c r="E970" s="51">
        <v>45261</v>
      </c>
      <c r="F970" s="49" t="s">
        <v>80</v>
      </c>
      <c r="G970" s="49" t="s">
        <v>81</v>
      </c>
      <c r="H970" s="49" t="s">
        <v>884</v>
      </c>
      <c r="I970" s="49" t="s">
        <v>256</v>
      </c>
      <c r="J970" s="49">
        <v>135500</v>
      </c>
      <c r="K970" s="49" t="s">
        <v>109</v>
      </c>
      <c r="L970" s="49">
        <v>21755646</v>
      </c>
      <c r="M970" s="49" t="s">
        <v>914</v>
      </c>
      <c r="N970" s="51">
        <v>34151</v>
      </c>
      <c r="O970" s="51">
        <v>34151</v>
      </c>
      <c r="P970" s="49" t="s">
        <v>1205</v>
      </c>
    </row>
    <row r="971" spans="1:16">
      <c r="A971" s="46">
        <v>0</v>
      </c>
      <c r="B971" s="46">
        <v>0</v>
      </c>
      <c r="C971" s="46">
        <v>0</v>
      </c>
      <c r="D971" s="46">
        <f t="shared" si="15"/>
        <v>0</v>
      </c>
      <c r="E971" s="51">
        <v>45261</v>
      </c>
      <c r="F971" s="49" t="s">
        <v>80</v>
      </c>
      <c r="G971" s="49" t="s">
        <v>81</v>
      </c>
      <c r="H971" s="49" t="s">
        <v>884</v>
      </c>
      <c r="I971" s="49" t="s">
        <v>256</v>
      </c>
      <c r="J971" s="49">
        <v>135500</v>
      </c>
      <c r="K971" s="49" t="s">
        <v>109</v>
      </c>
      <c r="L971" s="49">
        <v>21755679</v>
      </c>
      <c r="M971" s="49" t="s">
        <v>914</v>
      </c>
      <c r="N971" s="51">
        <v>34151</v>
      </c>
      <c r="O971" s="51">
        <v>34151</v>
      </c>
      <c r="P971" s="49" t="s">
        <v>1205</v>
      </c>
    </row>
    <row r="972" spans="1:16">
      <c r="A972" s="46">
        <v>0</v>
      </c>
      <c r="B972" s="46">
        <v>0</v>
      </c>
      <c r="C972" s="46">
        <v>0</v>
      </c>
      <c r="D972" s="46">
        <f t="shared" si="15"/>
        <v>0</v>
      </c>
      <c r="E972" s="51">
        <v>45261</v>
      </c>
      <c r="F972" s="49" t="s">
        <v>80</v>
      </c>
      <c r="G972" s="49" t="s">
        <v>81</v>
      </c>
      <c r="H972" s="49" t="s">
        <v>884</v>
      </c>
      <c r="I972" s="49" t="s">
        <v>256</v>
      </c>
      <c r="J972" s="49">
        <v>135500</v>
      </c>
      <c r="K972" s="49" t="s">
        <v>201</v>
      </c>
      <c r="L972" s="49">
        <v>21755848</v>
      </c>
      <c r="M972" s="49" t="s">
        <v>1209</v>
      </c>
      <c r="N972" s="51">
        <v>42373</v>
      </c>
      <c r="O972" s="51">
        <v>42430</v>
      </c>
      <c r="P972" s="49" t="s">
        <v>1205</v>
      </c>
    </row>
    <row r="973" spans="1:16">
      <c r="A973" s="46">
        <v>3</v>
      </c>
      <c r="B973" s="46">
        <v>66554.759999999995</v>
      </c>
      <c r="C973" s="46">
        <v>4302.7426053815998</v>
      </c>
      <c r="D973" s="46">
        <f t="shared" si="15"/>
        <v>62252.017394618393</v>
      </c>
      <c r="E973" s="51">
        <v>45261</v>
      </c>
      <c r="F973" s="49" t="s">
        <v>80</v>
      </c>
      <c r="G973" s="49" t="s">
        <v>81</v>
      </c>
      <c r="H973" s="49" t="s">
        <v>884</v>
      </c>
      <c r="I973" s="49" t="s">
        <v>256</v>
      </c>
      <c r="J973" s="49">
        <v>135500</v>
      </c>
      <c r="K973" s="49" t="s">
        <v>201</v>
      </c>
      <c r="L973" s="49">
        <v>27833144</v>
      </c>
      <c r="M973" s="49" t="s">
        <v>1210</v>
      </c>
      <c r="N973" s="51">
        <v>43231</v>
      </c>
      <c r="O973" s="51">
        <v>43282</v>
      </c>
      <c r="P973" s="49" t="s">
        <v>1205</v>
      </c>
    </row>
    <row r="974" spans="1:16">
      <c r="A974" s="46">
        <v>-90070</v>
      </c>
      <c r="B974" s="46">
        <v>-154095.37</v>
      </c>
      <c r="C974" s="46">
        <v>-7881.0967499835997</v>
      </c>
      <c r="D974" s="46">
        <f t="shared" si="15"/>
        <v>-146214.27325001638</v>
      </c>
      <c r="E974" s="51">
        <v>45261</v>
      </c>
      <c r="F974" s="49" t="s">
        <v>80</v>
      </c>
      <c r="G974" s="49" t="s">
        <v>81</v>
      </c>
      <c r="H974" s="49" t="s">
        <v>884</v>
      </c>
      <c r="I974" s="49" t="s">
        <v>256</v>
      </c>
      <c r="J974" s="49">
        <v>135600</v>
      </c>
      <c r="K974" s="49" t="s">
        <v>150</v>
      </c>
      <c r="L974" s="49">
        <v>33503691</v>
      </c>
      <c r="M974" s="49" t="s">
        <v>902</v>
      </c>
      <c r="N974" s="51">
        <v>43847</v>
      </c>
      <c r="O974" s="51">
        <v>43831</v>
      </c>
      <c r="P974" s="49" t="s">
        <v>1206</v>
      </c>
    </row>
    <row r="975" spans="1:16">
      <c r="A975" s="46">
        <v>260069</v>
      </c>
      <c r="B975" s="46">
        <v>1271344.43</v>
      </c>
      <c r="C975" s="46">
        <v>65021.995504360399</v>
      </c>
      <c r="D975" s="46">
        <f t="shared" si="15"/>
        <v>1206322.4344956395</v>
      </c>
      <c r="E975" s="51">
        <v>45261</v>
      </c>
      <c r="F975" s="49" t="s">
        <v>80</v>
      </c>
      <c r="G975" s="49" t="s">
        <v>81</v>
      </c>
      <c r="H975" s="49" t="s">
        <v>884</v>
      </c>
      <c r="I975" s="49" t="s">
        <v>256</v>
      </c>
      <c r="J975" s="49">
        <v>135600</v>
      </c>
      <c r="K975" s="49" t="s">
        <v>150</v>
      </c>
      <c r="L975" s="49">
        <v>29765462</v>
      </c>
      <c r="M975" s="49" t="s">
        <v>902</v>
      </c>
      <c r="N975" s="51">
        <v>43847</v>
      </c>
      <c r="O975" s="51">
        <v>43831</v>
      </c>
      <c r="P975" s="49" t="s">
        <v>1206</v>
      </c>
    </row>
    <row r="976" spans="1:16">
      <c r="A976" s="46">
        <v>0</v>
      </c>
      <c r="B976" s="46">
        <v>0</v>
      </c>
      <c r="C976" s="46">
        <v>0</v>
      </c>
      <c r="D976" s="46">
        <f t="shared" si="15"/>
        <v>0</v>
      </c>
      <c r="E976" s="51">
        <v>45261</v>
      </c>
      <c r="F976" s="49" t="s">
        <v>80</v>
      </c>
      <c r="G976" s="49" t="s">
        <v>81</v>
      </c>
      <c r="H976" s="49" t="s">
        <v>884</v>
      </c>
      <c r="I976" s="49" t="s">
        <v>256</v>
      </c>
      <c r="J976" s="49">
        <v>135600</v>
      </c>
      <c r="K976" s="49" t="s">
        <v>114</v>
      </c>
      <c r="L976" s="49">
        <v>21755813</v>
      </c>
      <c r="M976" s="49" t="s">
        <v>1067</v>
      </c>
      <c r="N976" s="51">
        <v>40695</v>
      </c>
      <c r="O976" s="51">
        <v>40544</v>
      </c>
      <c r="P976" s="49" t="s">
        <v>1205</v>
      </c>
    </row>
    <row r="977" spans="1:16">
      <c r="A977" s="46">
        <v>0</v>
      </c>
      <c r="B977" s="46">
        <v>0</v>
      </c>
      <c r="C977" s="46">
        <v>0</v>
      </c>
      <c r="D977" s="46">
        <f t="shared" si="15"/>
        <v>0</v>
      </c>
      <c r="E977" s="51">
        <v>45261</v>
      </c>
      <c r="F977" s="49" t="s">
        <v>80</v>
      </c>
      <c r="G977" s="49" t="s">
        <v>81</v>
      </c>
      <c r="H977" s="49" t="s">
        <v>884</v>
      </c>
      <c r="I977" s="49" t="s">
        <v>256</v>
      </c>
      <c r="J977" s="49">
        <v>135600</v>
      </c>
      <c r="K977" s="49" t="s">
        <v>152</v>
      </c>
      <c r="L977" s="49">
        <v>21755806</v>
      </c>
      <c r="M977" s="49" t="s">
        <v>1186</v>
      </c>
      <c r="N977" s="51">
        <v>40543</v>
      </c>
      <c r="O977" s="51">
        <v>40544</v>
      </c>
      <c r="P977" s="49" t="s">
        <v>1205</v>
      </c>
    </row>
    <row r="978" spans="1:16">
      <c r="A978" s="46">
        <v>-37809</v>
      </c>
      <c r="B978" s="46">
        <v>0</v>
      </c>
      <c r="C978" s="46">
        <v>0</v>
      </c>
      <c r="D978" s="46">
        <f t="shared" si="15"/>
        <v>0</v>
      </c>
      <c r="E978" s="51">
        <v>45261</v>
      </c>
      <c r="F978" s="49" t="s">
        <v>80</v>
      </c>
      <c r="G978" s="49" t="s">
        <v>81</v>
      </c>
      <c r="H978" s="49" t="s">
        <v>884</v>
      </c>
      <c r="I978" s="49" t="s">
        <v>256</v>
      </c>
      <c r="J978" s="49">
        <v>135600</v>
      </c>
      <c r="K978" s="49" t="s">
        <v>232</v>
      </c>
      <c r="L978" s="49">
        <v>21755834</v>
      </c>
      <c r="M978" s="49" t="s">
        <v>1211</v>
      </c>
      <c r="N978" s="51">
        <v>42373</v>
      </c>
      <c r="O978" s="51">
        <v>42370</v>
      </c>
      <c r="P978" s="49" t="s">
        <v>1205</v>
      </c>
    </row>
    <row r="979" spans="1:16">
      <c r="A979" s="46">
        <v>57978</v>
      </c>
      <c r="B979" s="46">
        <v>272065.5</v>
      </c>
      <c r="C979" s="46">
        <v>13914.59411034</v>
      </c>
      <c r="D979" s="46">
        <f t="shared" si="15"/>
        <v>258150.90588966</v>
      </c>
      <c r="E979" s="51">
        <v>45261</v>
      </c>
      <c r="F979" s="49" t="s">
        <v>80</v>
      </c>
      <c r="G979" s="49" t="s">
        <v>81</v>
      </c>
      <c r="H979" s="49" t="s">
        <v>884</v>
      </c>
      <c r="I979" s="49" t="s">
        <v>256</v>
      </c>
      <c r="J979" s="49">
        <v>135600</v>
      </c>
      <c r="K979" s="49" t="s">
        <v>225</v>
      </c>
      <c r="L979" s="49">
        <v>29765465</v>
      </c>
      <c r="M979" s="49" t="s">
        <v>1095</v>
      </c>
      <c r="N979" s="51">
        <v>43847</v>
      </c>
      <c r="O979" s="51">
        <v>43831</v>
      </c>
      <c r="P979" s="49" t="s">
        <v>1206</v>
      </c>
    </row>
    <row r="980" spans="1:16">
      <c r="A980" s="46">
        <v>3</v>
      </c>
      <c r="B980" s="46">
        <v>6631.33</v>
      </c>
      <c r="C980" s="46">
        <v>339.15459829240001</v>
      </c>
      <c r="D980" s="46">
        <f t="shared" si="15"/>
        <v>6292.1754017076</v>
      </c>
      <c r="E980" s="51">
        <v>45261</v>
      </c>
      <c r="F980" s="49" t="s">
        <v>80</v>
      </c>
      <c r="G980" s="49" t="s">
        <v>81</v>
      </c>
      <c r="H980" s="49" t="s">
        <v>884</v>
      </c>
      <c r="I980" s="49" t="s">
        <v>256</v>
      </c>
      <c r="J980" s="49">
        <v>135600</v>
      </c>
      <c r="K980" s="49" t="s">
        <v>121</v>
      </c>
      <c r="L980" s="49">
        <v>29765459</v>
      </c>
      <c r="M980" s="49" t="s">
        <v>904</v>
      </c>
      <c r="N980" s="51">
        <v>43847</v>
      </c>
      <c r="O980" s="51">
        <v>43831</v>
      </c>
      <c r="P980" s="49" t="s">
        <v>1206</v>
      </c>
    </row>
    <row r="981" spans="1:16">
      <c r="A981" s="46">
        <v>0</v>
      </c>
      <c r="B981" s="46">
        <v>0</v>
      </c>
      <c r="C981" s="46">
        <v>0</v>
      </c>
      <c r="D981" s="46">
        <f t="shared" si="15"/>
        <v>0</v>
      </c>
      <c r="E981" s="51">
        <v>45261</v>
      </c>
      <c r="F981" s="49" t="s">
        <v>80</v>
      </c>
      <c r="G981" s="49" t="s">
        <v>81</v>
      </c>
      <c r="H981" s="49" t="s">
        <v>884</v>
      </c>
      <c r="I981" s="49" t="s">
        <v>256</v>
      </c>
      <c r="J981" s="49">
        <v>135600</v>
      </c>
      <c r="K981" s="49" t="s">
        <v>122</v>
      </c>
      <c r="L981" s="49">
        <v>21755841</v>
      </c>
      <c r="M981" s="49" t="s">
        <v>905</v>
      </c>
      <c r="N981" s="51">
        <v>42373</v>
      </c>
      <c r="O981" s="51">
        <v>42370</v>
      </c>
      <c r="P981" s="49" t="s">
        <v>1205</v>
      </c>
    </row>
    <row r="982" spans="1:16">
      <c r="A982" s="46">
        <v>504</v>
      </c>
      <c r="B982" s="46">
        <v>67109.3</v>
      </c>
      <c r="C982" s="46">
        <v>3432.2568298040001</v>
      </c>
      <c r="D982" s="46">
        <f t="shared" si="15"/>
        <v>63677.043170196004</v>
      </c>
      <c r="E982" s="51">
        <v>45261</v>
      </c>
      <c r="F982" s="49" t="s">
        <v>80</v>
      </c>
      <c r="G982" s="49" t="s">
        <v>81</v>
      </c>
      <c r="H982" s="49" t="s">
        <v>884</v>
      </c>
      <c r="I982" s="49" t="s">
        <v>256</v>
      </c>
      <c r="J982" s="49">
        <v>135600</v>
      </c>
      <c r="K982" s="49" t="s">
        <v>115</v>
      </c>
      <c r="L982" s="49">
        <v>29765435</v>
      </c>
      <c r="M982" s="49" t="s">
        <v>906</v>
      </c>
      <c r="N982" s="51">
        <v>43847</v>
      </c>
      <c r="O982" s="51">
        <v>43831</v>
      </c>
      <c r="P982" s="49" t="s">
        <v>1206</v>
      </c>
    </row>
    <row r="983" spans="1:16">
      <c r="A983" s="46">
        <v>0</v>
      </c>
      <c r="B983" s="46">
        <v>0</v>
      </c>
      <c r="C983" s="46">
        <v>0</v>
      </c>
      <c r="D983" s="46">
        <f t="shared" si="15"/>
        <v>0</v>
      </c>
      <c r="E983" s="51">
        <v>45261</v>
      </c>
      <c r="F983" s="49" t="s">
        <v>80</v>
      </c>
      <c r="G983" s="49" t="s">
        <v>81</v>
      </c>
      <c r="H983" s="49" t="s">
        <v>884</v>
      </c>
      <c r="I983" s="49" t="s">
        <v>256</v>
      </c>
      <c r="J983" s="49">
        <v>135600</v>
      </c>
      <c r="K983" s="49" t="s">
        <v>115</v>
      </c>
      <c r="L983" s="49">
        <v>21755736</v>
      </c>
      <c r="M983" s="49" t="s">
        <v>977</v>
      </c>
      <c r="N983" s="51">
        <v>38322</v>
      </c>
      <c r="O983" s="51">
        <v>37987</v>
      </c>
      <c r="P983" s="49" t="s">
        <v>1205</v>
      </c>
    </row>
    <row r="984" spans="1:16">
      <c r="A984" s="46">
        <v>0</v>
      </c>
      <c r="B984" s="46">
        <v>0</v>
      </c>
      <c r="C984" s="46">
        <v>0</v>
      </c>
      <c r="D984" s="46">
        <f t="shared" si="15"/>
        <v>0</v>
      </c>
      <c r="E984" s="51">
        <v>45261</v>
      </c>
      <c r="F984" s="49" t="s">
        <v>80</v>
      </c>
      <c r="G984" s="49" t="s">
        <v>81</v>
      </c>
      <c r="H984" s="49" t="s">
        <v>884</v>
      </c>
      <c r="I984" s="49" t="s">
        <v>256</v>
      </c>
      <c r="J984" s="49">
        <v>135600</v>
      </c>
      <c r="K984" s="49" t="s">
        <v>115</v>
      </c>
      <c r="L984" s="49">
        <v>21755799</v>
      </c>
      <c r="M984" s="49" t="s">
        <v>977</v>
      </c>
      <c r="N984" s="51">
        <v>39417</v>
      </c>
      <c r="O984" s="51">
        <v>39083</v>
      </c>
      <c r="P984" s="49" t="s">
        <v>1205</v>
      </c>
    </row>
    <row r="985" spans="1:16">
      <c r="A985" s="46">
        <v>0</v>
      </c>
      <c r="B985" s="46">
        <v>0</v>
      </c>
      <c r="C985" s="46">
        <v>0</v>
      </c>
      <c r="D985" s="46">
        <f t="shared" si="15"/>
        <v>0</v>
      </c>
      <c r="E985" s="51">
        <v>45261</v>
      </c>
      <c r="F985" s="49" t="s">
        <v>80</v>
      </c>
      <c r="G985" s="49" t="s">
        <v>81</v>
      </c>
      <c r="H985" s="49" t="s">
        <v>884</v>
      </c>
      <c r="I985" s="49" t="s">
        <v>256</v>
      </c>
      <c r="J985" s="49">
        <v>135600</v>
      </c>
      <c r="K985" s="49" t="s">
        <v>115</v>
      </c>
      <c r="L985" s="49">
        <v>21755705</v>
      </c>
      <c r="M985" s="49" t="s">
        <v>977</v>
      </c>
      <c r="N985" s="51">
        <v>37773</v>
      </c>
      <c r="O985" s="51">
        <v>37622</v>
      </c>
      <c r="P985" s="49" t="s">
        <v>1205</v>
      </c>
    </row>
    <row r="986" spans="1:16">
      <c r="A986" s="46">
        <v>1</v>
      </c>
      <c r="B986" s="46">
        <v>33673.01</v>
      </c>
      <c r="C986" s="46">
        <v>1781.1379047112</v>
      </c>
      <c r="D986" s="46">
        <f t="shared" si="15"/>
        <v>31891.872095288803</v>
      </c>
      <c r="E986" s="51">
        <v>45261</v>
      </c>
      <c r="F986" s="49" t="s">
        <v>80</v>
      </c>
      <c r="G986" s="49" t="s">
        <v>81</v>
      </c>
      <c r="H986" s="49" t="s">
        <v>884</v>
      </c>
      <c r="I986" s="49" t="s">
        <v>257</v>
      </c>
      <c r="J986" s="49">
        <v>135500</v>
      </c>
      <c r="K986" s="49" t="s">
        <v>193</v>
      </c>
      <c r="L986" s="49">
        <v>29785379</v>
      </c>
      <c r="M986" s="49" t="s">
        <v>923</v>
      </c>
      <c r="N986" s="51">
        <v>43608</v>
      </c>
      <c r="O986" s="51">
        <v>43466</v>
      </c>
      <c r="P986" s="49" t="s">
        <v>997</v>
      </c>
    </row>
    <row r="987" spans="1:16">
      <c r="A987" s="46">
        <v>6</v>
      </c>
      <c r="B987" s="46">
        <v>189690.11000000002</v>
      </c>
      <c r="C987" s="46">
        <v>16722.801253138299</v>
      </c>
      <c r="D987" s="46">
        <f t="shared" si="15"/>
        <v>172967.3087468617</v>
      </c>
      <c r="E987" s="51">
        <v>45261</v>
      </c>
      <c r="F987" s="49" t="s">
        <v>80</v>
      </c>
      <c r="G987" s="49" t="s">
        <v>81</v>
      </c>
      <c r="H987" s="49" t="s">
        <v>884</v>
      </c>
      <c r="I987" s="49" t="s">
        <v>257</v>
      </c>
      <c r="J987" s="49">
        <v>135500</v>
      </c>
      <c r="K987" s="49" t="s">
        <v>229</v>
      </c>
      <c r="L987" s="49">
        <v>29693969</v>
      </c>
      <c r="M987" s="49" t="s">
        <v>1100</v>
      </c>
      <c r="N987" s="51">
        <v>42373</v>
      </c>
      <c r="O987" s="51">
        <v>42430</v>
      </c>
      <c r="P987" s="49" t="s">
        <v>1205</v>
      </c>
    </row>
    <row r="988" spans="1:16">
      <c r="A988" s="46">
        <v>43</v>
      </c>
      <c r="B988" s="46">
        <v>2712641.48</v>
      </c>
      <c r="C988" s="46">
        <v>239142.4852938244</v>
      </c>
      <c r="D988" s="46">
        <f t="shared" si="15"/>
        <v>2473498.9947061758</v>
      </c>
      <c r="E988" s="51">
        <v>45261</v>
      </c>
      <c r="F988" s="49" t="s">
        <v>80</v>
      </c>
      <c r="G988" s="49" t="s">
        <v>81</v>
      </c>
      <c r="H988" s="49" t="s">
        <v>884</v>
      </c>
      <c r="I988" s="49" t="s">
        <v>257</v>
      </c>
      <c r="J988" s="49">
        <v>135500</v>
      </c>
      <c r="K988" s="49" t="s">
        <v>196</v>
      </c>
      <c r="L988" s="49">
        <v>29693982</v>
      </c>
      <c r="M988" s="49" t="s">
        <v>932</v>
      </c>
      <c r="N988" s="51">
        <v>42373</v>
      </c>
      <c r="O988" s="51">
        <v>42370</v>
      </c>
      <c r="P988" s="49" t="s">
        <v>1205</v>
      </c>
    </row>
    <row r="989" spans="1:16">
      <c r="A989" s="46">
        <v>1</v>
      </c>
      <c r="B989" s="46">
        <v>1069.23</v>
      </c>
      <c r="C989" s="46">
        <v>56.557049157600005</v>
      </c>
      <c r="D989" s="46">
        <f t="shared" si="15"/>
        <v>1012.6729508424</v>
      </c>
      <c r="E989" s="51">
        <v>45261</v>
      </c>
      <c r="F989" s="49" t="s">
        <v>80</v>
      </c>
      <c r="G989" s="49" t="s">
        <v>81</v>
      </c>
      <c r="H989" s="49" t="s">
        <v>884</v>
      </c>
      <c r="I989" s="49" t="s">
        <v>257</v>
      </c>
      <c r="J989" s="49">
        <v>135500</v>
      </c>
      <c r="K989" s="49" t="s">
        <v>204</v>
      </c>
      <c r="L989" s="49">
        <v>29785393</v>
      </c>
      <c r="M989" s="49" t="s">
        <v>994</v>
      </c>
      <c r="N989" s="51">
        <v>43608</v>
      </c>
      <c r="O989" s="51">
        <v>43466</v>
      </c>
      <c r="P989" s="49" t="s">
        <v>997</v>
      </c>
    </row>
    <row r="990" spans="1:16">
      <c r="A990" s="46">
        <v>2</v>
      </c>
      <c r="B990" s="46">
        <v>35353.840000000004</v>
      </c>
      <c r="C990" s="46">
        <v>1870.0456092607999</v>
      </c>
      <c r="D990" s="46">
        <f t="shared" si="15"/>
        <v>33483.794390739204</v>
      </c>
      <c r="E990" s="51">
        <v>45261</v>
      </c>
      <c r="F990" s="49" t="s">
        <v>80</v>
      </c>
      <c r="G990" s="49" t="s">
        <v>81</v>
      </c>
      <c r="H990" s="49" t="s">
        <v>884</v>
      </c>
      <c r="I990" s="49" t="s">
        <v>257</v>
      </c>
      <c r="J990" s="49">
        <v>135500</v>
      </c>
      <c r="K990" s="49" t="s">
        <v>156</v>
      </c>
      <c r="L990" s="49">
        <v>29785402</v>
      </c>
      <c r="M990" s="49" t="s">
        <v>899</v>
      </c>
      <c r="N990" s="51">
        <v>43608</v>
      </c>
      <c r="O990" s="51">
        <v>43466</v>
      </c>
      <c r="P990" s="49" t="s">
        <v>997</v>
      </c>
    </row>
    <row r="991" spans="1:16">
      <c r="A991" s="46">
        <v>7</v>
      </c>
      <c r="B991" s="46">
        <v>50693.32</v>
      </c>
      <c r="C991" s="46">
        <v>4469.0485720196002</v>
      </c>
      <c r="D991" s="46">
        <f t="shared" si="15"/>
        <v>46224.271427980399</v>
      </c>
      <c r="E991" s="51">
        <v>45261</v>
      </c>
      <c r="F991" s="49" t="s">
        <v>80</v>
      </c>
      <c r="G991" s="49" t="s">
        <v>81</v>
      </c>
      <c r="H991" s="49" t="s">
        <v>884</v>
      </c>
      <c r="I991" s="49" t="s">
        <v>257</v>
      </c>
      <c r="J991" s="49">
        <v>135500</v>
      </c>
      <c r="K991" s="49" t="s">
        <v>157</v>
      </c>
      <c r="L991" s="49">
        <v>29694049</v>
      </c>
      <c r="M991" s="49" t="s">
        <v>900</v>
      </c>
      <c r="N991" s="51">
        <v>42373</v>
      </c>
      <c r="O991" s="51">
        <v>42370</v>
      </c>
      <c r="P991" s="49" t="s">
        <v>1205</v>
      </c>
    </row>
    <row r="992" spans="1:16">
      <c r="A992" s="46">
        <v>1</v>
      </c>
      <c r="B992" s="46">
        <v>37201.450000000004</v>
      </c>
      <c r="C992" s="46">
        <v>1967.775161924</v>
      </c>
      <c r="D992" s="46">
        <f t="shared" si="15"/>
        <v>35233.674838076004</v>
      </c>
      <c r="E992" s="51">
        <v>45261</v>
      </c>
      <c r="F992" s="49" t="s">
        <v>80</v>
      </c>
      <c r="G992" s="49" t="s">
        <v>81</v>
      </c>
      <c r="H992" s="49" t="s">
        <v>884</v>
      </c>
      <c r="I992" s="49" t="s">
        <v>257</v>
      </c>
      <c r="J992" s="49">
        <v>135500</v>
      </c>
      <c r="K992" s="49" t="s">
        <v>158</v>
      </c>
      <c r="L992" s="49">
        <v>29785418</v>
      </c>
      <c r="M992" s="49" t="s">
        <v>933</v>
      </c>
      <c r="N992" s="51">
        <v>43608</v>
      </c>
      <c r="O992" s="51">
        <v>43466</v>
      </c>
      <c r="P992" s="49" t="s">
        <v>997</v>
      </c>
    </row>
    <row r="993" spans="1:16">
      <c r="A993" s="46">
        <v>135024</v>
      </c>
      <c r="B993" s="46">
        <v>144530.18</v>
      </c>
      <c r="C993" s="46">
        <v>15839.770624082001</v>
      </c>
      <c r="D993" s="46">
        <f t="shared" si="15"/>
        <v>128690.409375918</v>
      </c>
      <c r="E993" s="51">
        <v>45261</v>
      </c>
      <c r="F993" s="49" t="s">
        <v>80</v>
      </c>
      <c r="G993" s="49" t="s">
        <v>81</v>
      </c>
      <c r="H993" s="49" t="s">
        <v>884</v>
      </c>
      <c r="I993" s="49" t="s">
        <v>257</v>
      </c>
      <c r="J993" s="49">
        <v>135600</v>
      </c>
      <c r="K993" s="49" t="s">
        <v>150</v>
      </c>
      <c r="L993" s="49">
        <v>29694019</v>
      </c>
      <c r="M993" s="49" t="s">
        <v>902</v>
      </c>
      <c r="N993" s="51">
        <v>42373</v>
      </c>
      <c r="O993" s="51">
        <v>42370</v>
      </c>
      <c r="P993" s="49" t="s">
        <v>1205</v>
      </c>
    </row>
    <row r="994" spans="1:16">
      <c r="A994" s="46">
        <v>828</v>
      </c>
      <c r="B994" s="46">
        <v>34063.15</v>
      </c>
      <c r="C994" s="46">
        <v>2239.8885107609999</v>
      </c>
      <c r="D994" s="46">
        <f t="shared" si="15"/>
        <v>31823.261489239001</v>
      </c>
      <c r="E994" s="51">
        <v>45261</v>
      </c>
      <c r="F994" s="49" t="s">
        <v>80</v>
      </c>
      <c r="G994" s="49" t="s">
        <v>81</v>
      </c>
      <c r="H994" s="49" t="s">
        <v>884</v>
      </c>
      <c r="I994" s="49" t="s">
        <v>257</v>
      </c>
      <c r="J994" s="49">
        <v>135600</v>
      </c>
      <c r="K994" s="49" t="s">
        <v>150</v>
      </c>
      <c r="L994" s="49">
        <v>29785454</v>
      </c>
      <c r="M994" s="49" t="s">
        <v>902</v>
      </c>
      <c r="N994" s="51">
        <v>43608</v>
      </c>
      <c r="O994" s="51">
        <v>43466</v>
      </c>
      <c r="P994" s="49" t="s">
        <v>997</v>
      </c>
    </row>
    <row r="995" spans="1:16">
      <c r="A995" s="46">
        <v>93</v>
      </c>
      <c r="B995" s="46">
        <v>3264.82</v>
      </c>
      <c r="C995" s="46">
        <v>214.68457285080001</v>
      </c>
      <c r="D995" s="46">
        <f t="shared" si="15"/>
        <v>3050.1354271492</v>
      </c>
      <c r="E995" s="51">
        <v>45261</v>
      </c>
      <c r="F995" s="49" t="s">
        <v>80</v>
      </c>
      <c r="G995" s="49" t="s">
        <v>81</v>
      </c>
      <c r="H995" s="49" t="s">
        <v>884</v>
      </c>
      <c r="I995" s="49" t="s">
        <v>257</v>
      </c>
      <c r="J995" s="49">
        <v>135600</v>
      </c>
      <c r="K995" s="49" t="s">
        <v>152</v>
      </c>
      <c r="L995" s="49">
        <v>29785367</v>
      </c>
      <c r="M995" s="49" t="s">
        <v>903</v>
      </c>
      <c r="N995" s="51">
        <v>43608</v>
      </c>
      <c r="O995" s="51">
        <v>43466</v>
      </c>
      <c r="P995" s="49" t="s">
        <v>997</v>
      </c>
    </row>
    <row r="996" spans="1:16">
      <c r="A996" s="46">
        <v>21900</v>
      </c>
      <c r="B996" s="46">
        <v>200872.52000000002</v>
      </c>
      <c r="C996" s="46">
        <v>22014.603742148003</v>
      </c>
      <c r="D996" s="46">
        <f t="shared" si="15"/>
        <v>178857.91625785202</v>
      </c>
      <c r="E996" s="51">
        <v>45261</v>
      </c>
      <c r="F996" s="49" t="s">
        <v>80</v>
      </c>
      <c r="G996" s="49" t="s">
        <v>81</v>
      </c>
      <c r="H996" s="49" t="s">
        <v>884</v>
      </c>
      <c r="I996" s="49" t="s">
        <v>257</v>
      </c>
      <c r="J996" s="49">
        <v>135600</v>
      </c>
      <c r="K996" s="49" t="s">
        <v>225</v>
      </c>
      <c r="L996" s="49">
        <v>29694032</v>
      </c>
      <c r="M996" s="49" t="s">
        <v>1001</v>
      </c>
      <c r="N996" s="51">
        <v>42373</v>
      </c>
      <c r="O996" s="51">
        <v>42370</v>
      </c>
      <c r="P996" s="49" t="s">
        <v>1205</v>
      </c>
    </row>
    <row r="997" spans="1:16">
      <c r="A997" s="46">
        <v>93</v>
      </c>
      <c r="B997" s="46">
        <v>722.6</v>
      </c>
      <c r="C997" s="46">
        <v>47.515964843999996</v>
      </c>
      <c r="D997" s="46">
        <f t="shared" si="15"/>
        <v>675.08403515600003</v>
      </c>
      <c r="E997" s="51">
        <v>45261</v>
      </c>
      <c r="F997" s="49" t="s">
        <v>80</v>
      </c>
      <c r="G997" s="49" t="s">
        <v>81</v>
      </c>
      <c r="H997" s="49" t="s">
        <v>884</v>
      </c>
      <c r="I997" s="49" t="s">
        <v>257</v>
      </c>
      <c r="J997" s="49">
        <v>135600</v>
      </c>
      <c r="K997" s="49" t="s">
        <v>122</v>
      </c>
      <c r="L997" s="49">
        <v>29785352</v>
      </c>
      <c r="M997" s="49" t="s">
        <v>905</v>
      </c>
      <c r="N997" s="51">
        <v>43608</v>
      </c>
      <c r="O997" s="51">
        <v>43466</v>
      </c>
      <c r="P997" s="49" t="s">
        <v>997</v>
      </c>
    </row>
    <row r="998" spans="1:16">
      <c r="A998" s="46">
        <v>0</v>
      </c>
      <c r="B998" s="46">
        <v>0</v>
      </c>
      <c r="C998" s="46">
        <v>0</v>
      </c>
      <c r="D998" s="46">
        <f t="shared" si="15"/>
        <v>0</v>
      </c>
      <c r="E998" s="51">
        <v>45261</v>
      </c>
      <c r="F998" s="49" t="s">
        <v>80</v>
      </c>
      <c r="G998" s="49" t="s">
        <v>81</v>
      </c>
      <c r="H998" s="49" t="s">
        <v>884</v>
      </c>
      <c r="I998" s="49" t="s">
        <v>258</v>
      </c>
      <c r="J998" s="49">
        <v>135500</v>
      </c>
      <c r="K998" s="49" t="s">
        <v>107</v>
      </c>
      <c r="L998" s="49">
        <v>32354486</v>
      </c>
      <c r="M998" s="49" t="s">
        <v>1212</v>
      </c>
      <c r="N998" s="51">
        <v>44218</v>
      </c>
      <c r="O998" s="51">
        <v>44197</v>
      </c>
      <c r="P998" s="49" t="s">
        <v>1213</v>
      </c>
    </row>
    <row r="999" spans="1:16">
      <c r="A999" s="46">
        <v>0</v>
      </c>
      <c r="B999" s="46">
        <v>0</v>
      </c>
      <c r="C999" s="46">
        <v>0</v>
      </c>
      <c r="D999" s="46">
        <f t="shared" si="15"/>
        <v>0</v>
      </c>
      <c r="E999" s="51">
        <v>45261</v>
      </c>
      <c r="F999" s="49" t="s">
        <v>80</v>
      </c>
      <c r="G999" s="49" t="s">
        <v>81</v>
      </c>
      <c r="H999" s="49" t="s">
        <v>884</v>
      </c>
      <c r="I999" s="49" t="s">
        <v>258</v>
      </c>
      <c r="J999" s="49">
        <v>135500</v>
      </c>
      <c r="K999" s="49" t="s">
        <v>107</v>
      </c>
      <c r="L999" s="49">
        <v>32855211</v>
      </c>
      <c r="M999" s="49" t="s">
        <v>1212</v>
      </c>
      <c r="N999" s="51">
        <v>44218</v>
      </c>
      <c r="O999" s="51">
        <v>44256</v>
      </c>
      <c r="P999" s="49" t="s">
        <v>1213</v>
      </c>
    </row>
    <row r="1000" spans="1:16">
      <c r="A1000" s="46">
        <v>0</v>
      </c>
      <c r="B1000" s="46">
        <v>0</v>
      </c>
      <c r="C1000" s="46">
        <v>0</v>
      </c>
      <c r="D1000" s="46">
        <f t="shared" si="15"/>
        <v>0</v>
      </c>
      <c r="E1000" s="51">
        <v>45261</v>
      </c>
      <c r="F1000" s="49" t="s">
        <v>80</v>
      </c>
      <c r="G1000" s="49" t="s">
        <v>81</v>
      </c>
      <c r="H1000" s="49" t="s">
        <v>884</v>
      </c>
      <c r="I1000" s="49" t="s">
        <v>258</v>
      </c>
      <c r="J1000" s="49">
        <v>135500</v>
      </c>
      <c r="K1000" s="49" t="s">
        <v>107</v>
      </c>
      <c r="L1000" s="49">
        <v>33035683</v>
      </c>
      <c r="M1000" s="49" t="s">
        <v>1212</v>
      </c>
      <c r="N1000" s="51">
        <v>44218</v>
      </c>
      <c r="O1000" s="51">
        <v>44287</v>
      </c>
      <c r="P1000" s="49" t="s">
        <v>1213</v>
      </c>
    </row>
    <row r="1001" spans="1:16">
      <c r="A1001" s="46">
        <v>0</v>
      </c>
      <c r="B1001" s="46">
        <v>0</v>
      </c>
      <c r="C1001" s="46">
        <v>0</v>
      </c>
      <c r="D1001" s="46">
        <f t="shared" si="15"/>
        <v>0</v>
      </c>
      <c r="E1001" s="51">
        <v>45261</v>
      </c>
      <c r="F1001" s="49" t="s">
        <v>80</v>
      </c>
      <c r="G1001" s="49" t="s">
        <v>81</v>
      </c>
      <c r="H1001" s="49" t="s">
        <v>884</v>
      </c>
      <c r="I1001" s="49" t="s">
        <v>258</v>
      </c>
      <c r="J1001" s="49">
        <v>135500</v>
      </c>
      <c r="K1001" s="49" t="s">
        <v>196</v>
      </c>
      <c r="L1001" s="49">
        <v>33503822</v>
      </c>
      <c r="M1001" s="49" t="s">
        <v>1214</v>
      </c>
      <c r="N1001" s="51">
        <v>44218</v>
      </c>
      <c r="O1001" s="51">
        <v>44197</v>
      </c>
      <c r="P1001" s="49" t="s">
        <v>1213</v>
      </c>
    </row>
    <row r="1002" spans="1:16">
      <c r="A1002" s="46">
        <v>0</v>
      </c>
      <c r="B1002" s="46">
        <v>0</v>
      </c>
      <c r="C1002" s="46">
        <v>0</v>
      </c>
      <c r="D1002" s="46">
        <f t="shared" si="15"/>
        <v>0</v>
      </c>
      <c r="E1002" s="51">
        <v>45261</v>
      </c>
      <c r="F1002" s="49" t="s">
        <v>80</v>
      </c>
      <c r="G1002" s="49" t="s">
        <v>81</v>
      </c>
      <c r="H1002" s="49" t="s">
        <v>884</v>
      </c>
      <c r="I1002" s="49" t="s">
        <v>258</v>
      </c>
      <c r="J1002" s="49">
        <v>135500</v>
      </c>
      <c r="K1002" s="49" t="s">
        <v>196</v>
      </c>
      <c r="L1002" s="49">
        <v>33503815</v>
      </c>
      <c r="M1002" s="49" t="s">
        <v>1215</v>
      </c>
      <c r="N1002" s="51">
        <v>44218</v>
      </c>
      <c r="O1002" s="51">
        <v>44197</v>
      </c>
      <c r="P1002" s="49" t="s">
        <v>1213</v>
      </c>
    </row>
    <row r="1003" spans="1:16">
      <c r="A1003" s="46">
        <v>42</v>
      </c>
      <c r="B1003" s="46">
        <v>1292754.67</v>
      </c>
      <c r="C1003" s="46">
        <v>37989.121428460603</v>
      </c>
      <c r="D1003" s="46">
        <f t="shared" si="15"/>
        <v>1254765.5485715393</v>
      </c>
      <c r="E1003" s="51">
        <v>45261</v>
      </c>
      <c r="F1003" s="49" t="s">
        <v>80</v>
      </c>
      <c r="G1003" s="49" t="s">
        <v>81</v>
      </c>
      <c r="H1003" s="49" t="s">
        <v>884</v>
      </c>
      <c r="I1003" s="49" t="s">
        <v>258</v>
      </c>
      <c r="J1003" s="49">
        <v>135500</v>
      </c>
      <c r="K1003" s="49" t="s">
        <v>131</v>
      </c>
      <c r="L1003" s="49">
        <v>37646026</v>
      </c>
      <c r="M1003" s="49" t="s">
        <v>1215</v>
      </c>
      <c r="N1003" s="51">
        <v>44218</v>
      </c>
      <c r="O1003" s="51">
        <v>44197</v>
      </c>
      <c r="P1003" s="49" t="s">
        <v>1213</v>
      </c>
    </row>
    <row r="1004" spans="1:16">
      <c r="A1004" s="46">
        <v>9</v>
      </c>
      <c r="B1004" s="46">
        <v>286943.35000000003</v>
      </c>
      <c r="C1004" s="46">
        <v>8432.1689329029996</v>
      </c>
      <c r="D1004" s="46">
        <f t="shared" si="15"/>
        <v>278511.18106709706</v>
      </c>
      <c r="E1004" s="51">
        <v>45261</v>
      </c>
      <c r="F1004" s="49" t="s">
        <v>80</v>
      </c>
      <c r="G1004" s="49" t="s">
        <v>81</v>
      </c>
      <c r="H1004" s="49" t="s">
        <v>884</v>
      </c>
      <c r="I1004" s="49" t="s">
        <v>258</v>
      </c>
      <c r="J1004" s="49">
        <v>135500</v>
      </c>
      <c r="K1004" s="49" t="s">
        <v>187</v>
      </c>
      <c r="L1004" s="49">
        <v>37646221</v>
      </c>
      <c r="M1004" s="49" t="s">
        <v>1214</v>
      </c>
      <c r="N1004" s="51">
        <v>44218</v>
      </c>
      <c r="O1004" s="51">
        <v>44197</v>
      </c>
      <c r="P1004" s="49" t="s">
        <v>1213</v>
      </c>
    </row>
    <row r="1005" spans="1:16">
      <c r="A1005" s="46">
        <v>29791</v>
      </c>
      <c r="B1005" s="46">
        <v>86744.34</v>
      </c>
      <c r="C1005" s="46">
        <v>3168.9121334741999</v>
      </c>
      <c r="D1005" s="46">
        <f t="shared" si="15"/>
        <v>83575.427866525803</v>
      </c>
      <c r="E1005" s="51">
        <v>45261</v>
      </c>
      <c r="F1005" s="49" t="s">
        <v>80</v>
      </c>
      <c r="G1005" s="49" t="s">
        <v>81</v>
      </c>
      <c r="H1005" s="49" t="s">
        <v>884</v>
      </c>
      <c r="I1005" s="49" t="s">
        <v>258</v>
      </c>
      <c r="J1005" s="49">
        <v>135600</v>
      </c>
      <c r="K1005" s="49" t="s">
        <v>227</v>
      </c>
      <c r="L1005" s="49">
        <v>33503833</v>
      </c>
      <c r="M1005" s="49" t="s">
        <v>1001</v>
      </c>
      <c r="N1005" s="51">
        <v>44218</v>
      </c>
      <c r="O1005" s="51">
        <v>44197</v>
      </c>
      <c r="P1005" s="49" t="s">
        <v>1213</v>
      </c>
    </row>
    <row r="1006" spans="1:16">
      <c r="A1006" s="46">
        <v>90070</v>
      </c>
      <c r="B1006" s="46">
        <v>313532.45</v>
      </c>
      <c r="C1006" s="46">
        <v>11453.8514563935</v>
      </c>
      <c r="D1006" s="46">
        <f t="shared" si="15"/>
        <v>302078.59854360652</v>
      </c>
      <c r="E1006" s="51">
        <v>45261</v>
      </c>
      <c r="F1006" s="49" t="s">
        <v>80</v>
      </c>
      <c r="G1006" s="49" t="s">
        <v>81</v>
      </c>
      <c r="H1006" s="49" t="s">
        <v>884</v>
      </c>
      <c r="I1006" s="49" t="s">
        <v>258</v>
      </c>
      <c r="J1006" s="49">
        <v>135600</v>
      </c>
      <c r="K1006" s="49" t="s">
        <v>150</v>
      </c>
      <c r="L1006" s="49">
        <v>33503830</v>
      </c>
      <c r="M1006" s="49" t="s">
        <v>902</v>
      </c>
      <c r="N1006" s="51">
        <v>44218</v>
      </c>
      <c r="O1006" s="51">
        <v>44197</v>
      </c>
      <c r="P1006" s="49" t="s">
        <v>1213</v>
      </c>
    </row>
    <row r="1007" spans="1:16">
      <c r="A1007" s="46">
        <v>0</v>
      </c>
      <c r="B1007" s="46">
        <v>0</v>
      </c>
      <c r="C1007" s="46">
        <v>0</v>
      </c>
      <c r="D1007" s="46">
        <f t="shared" si="15"/>
        <v>0</v>
      </c>
      <c r="E1007" s="51">
        <v>45261</v>
      </c>
      <c r="F1007" s="49" t="s">
        <v>80</v>
      </c>
      <c r="G1007" s="49" t="s">
        <v>81</v>
      </c>
      <c r="H1007" s="49" t="s">
        <v>884</v>
      </c>
      <c r="I1007" s="49" t="s">
        <v>258</v>
      </c>
      <c r="J1007" s="49">
        <v>135600</v>
      </c>
      <c r="K1007" s="49" t="s">
        <v>107</v>
      </c>
      <c r="L1007" s="49">
        <v>33035689</v>
      </c>
      <c r="M1007" s="49" t="s">
        <v>1212</v>
      </c>
      <c r="N1007" s="51">
        <v>44218</v>
      </c>
      <c r="O1007" s="51">
        <v>44287</v>
      </c>
      <c r="P1007" s="49" t="s">
        <v>1213</v>
      </c>
    </row>
    <row r="1008" spans="1:16">
      <c r="A1008" s="46">
        <v>0</v>
      </c>
      <c r="B1008" s="46">
        <v>0</v>
      </c>
      <c r="C1008" s="46">
        <v>0</v>
      </c>
      <c r="D1008" s="46">
        <f t="shared" si="15"/>
        <v>0</v>
      </c>
      <c r="E1008" s="51">
        <v>45261</v>
      </c>
      <c r="F1008" s="49" t="s">
        <v>80</v>
      </c>
      <c r="G1008" s="49" t="s">
        <v>81</v>
      </c>
      <c r="H1008" s="49" t="s">
        <v>884</v>
      </c>
      <c r="I1008" s="49" t="s">
        <v>258</v>
      </c>
      <c r="J1008" s="49">
        <v>135600</v>
      </c>
      <c r="K1008" s="49" t="s">
        <v>107</v>
      </c>
      <c r="L1008" s="49">
        <v>32855215</v>
      </c>
      <c r="M1008" s="49" t="s">
        <v>1212</v>
      </c>
      <c r="N1008" s="51">
        <v>44218</v>
      </c>
      <c r="O1008" s="51">
        <v>44256</v>
      </c>
      <c r="P1008" s="49" t="s">
        <v>1213</v>
      </c>
    </row>
    <row r="1009" spans="1:16">
      <c r="A1009" s="46">
        <v>0</v>
      </c>
      <c r="B1009" s="46">
        <v>0</v>
      </c>
      <c r="C1009" s="46">
        <v>0</v>
      </c>
      <c r="D1009" s="46">
        <f t="shared" si="15"/>
        <v>0</v>
      </c>
      <c r="E1009" s="51">
        <v>45261</v>
      </c>
      <c r="F1009" s="49" t="s">
        <v>80</v>
      </c>
      <c r="G1009" s="49" t="s">
        <v>81</v>
      </c>
      <c r="H1009" s="49" t="s">
        <v>884</v>
      </c>
      <c r="I1009" s="49" t="s">
        <v>258</v>
      </c>
      <c r="J1009" s="49">
        <v>135600</v>
      </c>
      <c r="K1009" s="49" t="s">
        <v>107</v>
      </c>
      <c r="L1009" s="49">
        <v>32354489</v>
      </c>
      <c r="M1009" s="49" t="s">
        <v>1212</v>
      </c>
      <c r="N1009" s="51">
        <v>44218</v>
      </c>
      <c r="O1009" s="51">
        <v>44197</v>
      </c>
      <c r="P1009" s="49" t="s">
        <v>1213</v>
      </c>
    </row>
    <row r="1010" spans="1:16">
      <c r="A1010" s="46">
        <v>158</v>
      </c>
      <c r="B1010" s="46">
        <v>154424.01</v>
      </c>
      <c r="C1010" s="46">
        <v>5641.3607964363</v>
      </c>
      <c r="D1010" s="46">
        <f t="shared" si="15"/>
        <v>148782.64920356372</v>
      </c>
      <c r="E1010" s="51">
        <v>45261</v>
      </c>
      <c r="F1010" s="49" t="s">
        <v>80</v>
      </c>
      <c r="G1010" s="49" t="s">
        <v>81</v>
      </c>
      <c r="H1010" s="49" t="s">
        <v>884</v>
      </c>
      <c r="I1010" s="49" t="s">
        <v>258</v>
      </c>
      <c r="J1010" s="49">
        <v>135600</v>
      </c>
      <c r="K1010" s="49" t="s">
        <v>121</v>
      </c>
      <c r="L1010" s="49">
        <v>33503827</v>
      </c>
      <c r="M1010" s="49" t="s">
        <v>904</v>
      </c>
      <c r="N1010" s="51">
        <v>44218</v>
      </c>
      <c r="O1010" s="51">
        <v>44197</v>
      </c>
      <c r="P1010" s="49" t="s">
        <v>1213</v>
      </c>
    </row>
    <row r="1011" spans="1:16">
      <c r="A1011" s="46">
        <v>180</v>
      </c>
      <c r="B1011" s="46">
        <v>7256.59</v>
      </c>
      <c r="C1011" s="46">
        <v>265.09506094170001</v>
      </c>
      <c r="D1011" s="46">
        <f t="shared" si="15"/>
        <v>6991.4949390583006</v>
      </c>
      <c r="E1011" s="51">
        <v>45261</v>
      </c>
      <c r="F1011" s="49" t="s">
        <v>80</v>
      </c>
      <c r="G1011" s="49" t="s">
        <v>81</v>
      </c>
      <c r="H1011" s="49" t="s">
        <v>884</v>
      </c>
      <c r="I1011" s="49" t="s">
        <v>258</v>
      </c>
      <c r="J1011" s="49">
        <v>135600</v>
      </c>
      <c r="K1011" s="49" t="s">
        <v>115</v>
      </c>
      <c r="L1011" s="49">
        <v>33503799</v>
      </c>
      <c r="M1011" s="49" t="s">
        <v>906</v>
      </c>
      <c r="N1011" s="51">
        <v>44218</v>
      </c>
      <c r="O1011" s="51">
        <v>44197</v>
      </c>
      <c r="P1011" s="49" t="s">
        <v>1213</v>
      </c>
    </row>
    <row r="1012" spans="1:16">
      <c r="A1012" s="46">
        <v>1</v>
      </c>
      <c r="B1012" s="46">
        <v>12271.44</v>
      </c>
      <c r="C1012" s="46">
        <v>-110.1164169816</v>
      </c>
      <c r="D1012" s="46">
        <f t="shared" si="15"/>
        <v>12381.556416981601</v>
      </c>
      <c r="E1012" s="51">
        <v>45261</v>
      </c>
      <c r="F1012" s="49" t="s">
        <v>80</v>
      </c>
      <c r="G1012" s="49" t="s">
        <v>81</v>
      </c>
      <c r="H1012" s="49" t="s">
        <v>884</v>
      </c>
      <c r="I1012" s="49" t="s">
        <v>259</v>
      </c>
      <c r="J1012" s="49">
        <v>135002</v>
      </c>
      <c r="K1012" s="49" t="s">
        <v>130</v>
      </c>
      <c r="L1012" s="49">
        <v>21751616</v>
      </c>
      <c r="M1012" s="49" t="s">
        <v>1216</v>
      </c>
      <c r="N1012" s="51">
        <v>38573</v>
      </c>
      <c r="O1012" s="51">
        <v>38596</v>
      </c>
      <c r="P1012" s="49" t="s">
        <v>909</v>
      </c>
    </row>
    <row r="1013" spans="1:16">
      <c r="A1013" s="46">
        <v>1</v>
      </c>
      <c r="B1013" s="46">
        <v>897.57</v>
      </c>
      <c r="C1013" s="46">
        <v>-6.3127713726000003</v>
      </c>
      <c r="D1013" s="46">
        <f t="shared" si="15"/>
        <v>903.88277137260002</v>
      </c>
      <c r="E1013" s="51">
        <v>45261</v>
      </c>
      <c r="F1013" s="49" t="s">
        <v>80</v>
      </c>
      <c r="G1013" s="49" t="s">
        <v>81</v>
      </c>
      <c r="H1013" s="49" t="s">
        <v>884</v>
      </c>
      <c r="I1013" s="49" t="s">
        <v>259</v>
      </c>
      <c r="J1013" s="49">
        <v>135002</v>
      </c>
      <c r="K1013" s="49" t="s">
        <v>130</v>
      </c>
      <c r="L1013" s="49">
        <v>21751710</v>
      </c>
      <c r="M1013" s="49" t="s">
        <v>1217</v>
      </c>
      <c r="N1013" s="51">
        <v>40024</v>
      </c>
      <c r="O1013" s="51">
        <v>40057</v>
      </c>
      <c r="P1013" s="49" t="s">
        <v>909</v>
      </c>
    </row>
    <row r="1014" spans="1:16">
      <c r="A1014" s="46">
        <v>1</v>
      </c>
      <c r="B1014" s="46">
        <v>1834.51</v>
      </c>
      <c r="C1014" s="46">
        <v>-16.461773688899999</v>
      </c>
      <c r="D1014" s="46">
        <f t="shared" si="15"/>
        <v>1850.9717736888999</v>
      </c>
      <c r="E1014" s="51">
        <v>45261</v>
      </c>
      <c r="F1014" s="49" t="s">
        <v>80</v>
      </c>
      <c r="G1014" s="49" t="s">
        <v>81</v>
      </c>
      <c r="H1014" s="49" t="s">
        <v>884</v>
      </c>
      <c r="I1014" s="49" t="s">
        <v>259</v>
      </c>
      <c r="J1014" s="49">
        <v>135002</v>
      </c>
      <c r="K1014" s="49" t="s">
        <v>130</v>
      </c>
      <c r="L1014" s="49">
        <v>21751602</v>
      </c>
      <c r="M1014" s="49" t="s">
        <v>1218</v>
      </c>
      <c r="N1014" s="51">
        <v>38573</v>
      </c>
      <c r="O1014" s="51">
        <v>38596</v>
      </c>
      <c r="P1014" s="49" t="s">
        <v>909</v>
      </c>
    </row>
    <row r="1015" spans="1:16">
      <c r="A1015" s="46">
        <v>1</v>
      </c>
      <c r="B1015" s="46">
        <v>5238.6900000000005</v>
      </c>
      <c r="C1015" s="46">
        <v>-36.844649734200004</v>
      </c>
      <c r="D1015" s="46">
        <f t="shared" si="15"/>
        <v>5275.5346497342007</v>
      </c>
      <c r="E1015" s="51">
        <v>45261</v>
      </c>
      <c r="F1015" s="49" t="s">
        <v>80</v>
      </c>
      <c r="G1015" s="49" t="s">
        <v>81</v>
      </c>
      <c r="H1015" s="49" t="s">
        <v>884</v>
      </c>
      <c r="I1015" s="49" t="s">
        <v>259</v>
      </c>
      <c r="J1015" s="49">
        <v>135002</v>
      </c>
      <c r="K1015" s="49" t="s">
        <v>130</v>
      </c>
      <c r="L1015" s="49">
        <v>21751904</v>
      </c>
      <c r="M1015" s="49" t="s">
        <v>1219</v>
      </c>
      <c r="N1015" s="51">
        <v>40024</v>
      </c>
      <c r="O1015" s="51">
        <v>40057</v>
      </c>
      <c r="P1015" s="49" t="s">
        <v>909</v>
      </c>
    </row>
    <row r="1016" spans="1:16">
      <c r="A1016" s="46">
        <v>1</v>
      </c>
      <c r="B1016" s="46">
        <v>11521.87</v>
      </c>
      <c r="C1016" s="46">
        <v>-103.3902330393</v>
      </c>
      <c r="D1016" s="46">
        <f t="shared" si="15"/>
        <v>11625.2602330393</v>
      </c>
      <c r="E1016" s="51">
        <v>45261</v>
      </c>
      <c r="F1016" s="49" t="s">
        <v>80</v>
      </c>
      <c r="G1016" s="49" t="s">
        <v>81</v>
      </c>
      <c r="H1016" s="49" t="s">
        <v>884</v>
      </c>
      <c r="I1016" s="49" t="s">
        <v>259</v>
      </c>
      <c r="J1016" s="49">
        <v>135002</v>
      </c>
      <c r="K1016" s="49" t="s">
        <v>130</v>
      </c>
      <c r="L1016" s="49">
        <v>21751623</v>
      </c>
      <c r="M1016" s="49" t="s">
        <v>1220</v>
      </c>
      <c r="N1016" s="51">
        <v>38573</v>
      </c>
      <c r="O1016" s="51">
        <v>38596</v>
      </c>
      <c r="P1016" s="49" t="s">
        <v>909</v>
      </c>
    </row>
    <row r="1017" spans="1:16">
      <c r="A1017" s="46">
        <v>1</v>
      </c>
      <c r="B1017" s="46">
        <v>715.18000000000006</v>
      </c>
      <c r="C1017" s="46">
        <v>-5.0299896724000002</v>
      </c>
      <c r="D1017" s="46">
        <f t="shared" si="15"/>
        <v>720.20998967240007</v>
      </c>
      <c r="E1017" s="51">
        <v>45261</v>
      </c>
      <c r="F1017" s="49" t="s">
        <v>80</v>
      </c>
      <c r="G1017" s="49" t="s">
        <v>81</v>
      </c>
      <c r="H1017" s="49" t="s">
        <v>884</v>
      </c>
      <c r="I1017" s="49" t="s">
        <v>259</v>
      </c>
      <c r="J1017" s="49">
        <v>135002</v>
      </c>
      <c r="K1017" s="49" t="s">
        <v>130</v>
      </c>
      <c r="L1017" s="49">
        <v>21751772</v>
      </c>
      <c r="M1017" s="49" t="s">
        <v>1221</v>
      </c>
      <c r="N1017" s="51">
        <v>40024</v>
      </c>
      <c r="O1017" s="51">
        <v>40057</v>
      </c>
      <c r="P1017" s="49" t="s">
        <v>909</v>
      </c>
    </row>
    <row r="1018" spans="1:16">
      <c r="A1018" s="46">
        <v>1</v>
      </c>
      <c r="B1018" s="46">
        <v>9030.8700000000008</v>
      </c>
      <c r="C1018" s="46">
        <v>-81.037518549300003</v>
      </c>
      <c r="D1018" s="46">
        <f t="shared" si="15"/>
        <v>9111.9075185493002</v>
      </c>
      <c r="E1018" s="51">
        <v>45261</v>
      </c>
      <c r="F1018" s="49" t="s">
        <v>80</v>
      </c>
      <c r="G1018" s="49" t="s">
        <v>81</v>
      </c>
      <c r="H1018" s="49" t="s">
        <v>884</v>
      </c>
      <c r="I1018" s="49" t="s">
        <v>259</v>
      </c>
      <c r="J1018" s="49">
        <v>135002</v>
      </c>
      <c r="K1018" s="49" t="s">
        <v>130</v>
      </c>
      <c r="L1018" s="49">
        <v>21751637</v>
      </c>
      <c r="M1018" s="49" t="s">
        <v>1222</v>
      </c>
      <c r="N1018" s="51">
        <v>38573</v>
      </c>
      <c r="O1018" s="51">
        <v>38596</v>
      </c>
      <c r="P1018" s="49" t="s">
        <v>909</v>
      </c>
    </row>
    <row r="1019" spans="1:16">
      <c r="A1019" s="46">
        <v>1</v>
      </c>
      <c r="B1019" s="46">
        <v>1064.92</v>
      </c>
      <c r="C1019" s="46">
        <v>-7.4897740456000008</v>
      </c>
      <c r="D1019" s="46">
        <f t="shared" si="15"/>
        <v>1072.4097740456</v>
      </c>
      <c r="E1019" s="51">
        <v>45261</v>
      </c>
      <c r="F1019" s="49" t="s">
        <v>80</v>
      </c>
      <c r="G1019" s="49" t="s">
        <v>81</v>
      </c>
      <c r="H1019" s="49" t="s">
        <v>884</v>
      </c>
      <c r="I1019" s="49" t="s">
        <v>259</v>
      </c>
      <c r="J1019" s="49">
        <v>135002</v>
      </c>
      <c r="K1019" s="49" t="s">
        <v>130</v>
      </c>
      <c r="L1019" s="49">
        <v>21751883</v>
      </c>
      <c r="M1019" s="49" t="s">
        <v>1223</v>
      </c>
      <c r="N1019" s="51">
        <v>40024</v>
      </c>
      <c r="O1019" s="51">
        <v>40057</v>
      </c>
      <c r="P1019" s="49" t="s">
        <v>909</v>
      </c>
    </row>
    <row r="1020" spans="1:16">
      <c r="A1020" s="46">
        <v>0</v>
      </c>
      <c r="B1020" s="46">
        <v>7233.72</v>
      </c>
      <c r="C1020" s="46">
        <v>-50.876054829600001</v>
      </c>
      <c r="D1020" s="46">
        <f t="shared" si="15"/>
        <v>7284.5960548296007</v>
      </c>
      <c r="E1020" s="51">
        <v>45261</v>
      </c>
      <c r="F1020" s="49" t="s">
        <v>80</v>
      </c>
      <c r="G1020" s="49" t="s">
        <v>81</v>
      </c>
      <c r="H1020" s="49" t="s">
        <v>884</v>
      </c>
      <c r="I1020" s="49" t="s">
        <v>259</v>
      </c>
      <c r="J1020" s="49">
        <v>135002</v>
      </c>
      <c r="K1020" s="49" t="s">
        <v>130</v>
      </c>
      <c r="L1020" s="49">
        <v>21751819</v>
      </c>
      <c r="M1020" s="49" t="s">
        <v>1224</v>
      </c>
      <c r="N1020" s="51">
        <v>40024</v>
      </c>
      <c r="O1020" s="51">
        <v>40057</v>
      </c>
      <c r="P1020" s="49" t="s">
        <v>909</v>
      </c>
    </row>
    <row r="1021" spans="1:16">
      <c r="A1021" s="46">
        <v>1</v>
      </c>
      <c r="B1021" s="46">
        <v>1069.1500000000001</v>
      </c>
      <c r="C1021" s="46">
        <v>-9.5938999185</v>
      </c>
      <c r="D1021" s="46">
        <f t="shared" si="15"/>
        <v>1078.7438999185001</v>
      </c>
      <c r="E1021" s="51">
        <v>45261</v>
      </c>
      <c r="F1021" s="49" t="s">
        <v>80</v>
      </c>
      <c r="G1021" s="49" t="s">
        <v>81</v>
      </c>
      <c r="H1021" s="49" t="s">
        <v>884</v>
      </c>
      <c r="I1021" s="49" t="s">
        <v>259</v>
      </c>
      <c r="J1021" s="49">
        <v>135002</v>
      </c>
      <c r="K1021" s="49" t="s">
        <v>130</v>
      </c>
      <c r="L1021" s="49">
        <v>21751665</v>
      </c>
      <c r="M1021" s="49" t="s">
        <v>1225</v>
      </c>
      <c r="N1021" s="51">
        <v>38573</v>
      </c>
      <c r="O1021" s="51">
        <v>38596</v>
      </c>
      <c r="P1021" s="49" t="s">
        <v>909</v>
      </c>
    </row>
    <row r="1022" spans="1:16">
      <c r="A1022" s="46">
        <v>1</v>
      </c>
      <c r="B1022" s="46">
        <v>5468.89</v>
      </c>
      <c r="C1022" s="46">
        <v>-38.463687770200004</v>
      </c>
      <c r="D1022" s="46">
        <f t="shared" si="15"/>
        <v>5507.3536877701999</v>
      </c>
      <c r="E1022" s="51">
        <v>45261</v>
      </c>
      <c r="F1022" s="49" t="s">
        <v>80</v>
      </c>
      <c r="G1022" s="49" t="s">
        <v>81</v>
      </c>
      <c r="H1022" s="49" t="s">
        <v>884</v>
      </c>
      <c r="I1022" s="49" t="s">
        <v>259</v>
      </c>
      <c r="J1022" s="49">
        <v>135002</v>
      </c>
      <c r="K1022" s="49" t="s">
        <v>130</v>
      </c>
      <c r="L1022" s="49">
        <v>21751658</v>
      </c>
      <c r="M1022" s="49" t="s">
        <v>1226</v>
      </c>
      <c r="N1022" s="51">
        <v>40024</v>
      </c>
      <c r="O1022" s="51">
        <v>40057</v>
      </c>
      <c r="P1022" s="49" t="s">
        <v>909</v>
      </c>
    </row>
    <row r="1023" spans="1:16">
      <c r="A1023" s="46">
        <v>1</v>
      </c>
      <c r="B1023" s="46">
        <v>2502.16</v>
      </c>
      <c r="C1023" s="46">
        <v>-17.5981416688</v>
      </c>
      <c r="D1023" s="46">
        <f t="shared" si="15"/>
        <v>2519.7581416687999</v>
      </c>
      <c r="E1023" s="51">
        <v>45261</v>
      </c>
      <c r="F1023" s="49" t="s">
        <v>80</v>
      </c>
      <c r="G1023" s="49" t="s">
        <v>81</v>
      </c>
      <c r="H1023" s="49" t="s">
        <v>884</v>
      </c>
      <c r="I1023" s="49" t="s">
        <v>259</v>
      </c>
      <c r="J1023" s="49">
        <v>135002</v>
      </c>
      <c r="K1023" s="49" t="s">
        <v>130</v>
      </c>
      <c r="L1023" s="49">
        <v>21751826</v>
      </c>
      <c r="M1023" s="49" t="s">
        <v>1227</v>
      </c>
      <c r="N1023" s="51">
        <v>40024</v>
      </c>
      <c r="O1023" s="51">
        <v>40057</v>
      </c>
      <c r="P1023" s="49" t="s">
        <v>909</v>
      </c>
    </row>
    <row r="1024" spans="1:16">
      <c r="A1024" s="46">
        <v>1</v>
      </c>
      <c r="B1024" s="46">
        <v>10923.22</v>
      </c>
      <c r="C1024" s="46">
        <v>-98.018313115799998</v>
      </c>
      <c r="D1024" s="46">
        <f t="shared" si="15"/>
        <v>11021.238313115799</v>
      </c>
      <c r="E1024" s="51">
        <v>45261</v>
      </c>
      <c r="F1024" s="49" t="s">
        <v>80</v>
      </c>
      <c r="G1024" s="49" t="s">
        <v>81</v>
      </c>
      <c r="H1024" s="49" t="s">
        <v>884</v>
      </c>
      <c r="I1024" s="49" t="s">
        <v>259</v>
      </c>
      <c r="J1024" s="49">
        <v>135002</v>
      </c>
      <c r="K1024" s="49" t="s">
        <v>130</v>
      </c>
      <c r="L1024" s="49">
        <v>21751644</v>
      </c>
      <c r="M1024" s="49" t="s">
        <v>1228</v>
      </c>
      <c r="N1024" s="51">
        <v>38573</v>
      </c>
      <c r="O1024" s="51">
        <v>38596</v>
      </c>
      <c r="P1024" s="49" t="s">
        <v>909</v>
      </c>
    </row>
    <row r="1025" spans="1:16">
      <c r="A1025" s="46">
        <v>1</v>
      </c>
      <c r="B1025" s="46">
        <v>13671.23</v>
      </c>
      <c r="C1025" s="46">
        <v>-122.67727856970001</v>
      </c>
      <c r="D1025" s="46">
        <f t="shared" si="15"/>
        <v>13793.907278569699</v>
      </c>
      <c r="E1025" s="51">
        <v>45261</v>
      </c>
      <c r="F1025" s="49" t="s">
        <v>80</v>
      </c>
      <c r="G1025" s="49" t="s">
        <v>81</v>
      </c>
      <c r="H1025" s="49" t="s">
        <v>884</v>
      </c>
      <c r="I1025" s="49" t="s">
        <v>259</v>
      </c>
      <c r="J1025" s="49">
        <v>135002</v>
      </c>
      <c r="K1025" s="49" t="s">
        <v>130</v>
      </c>
      <c r="L1025" s="49">
        <v>21751630</v>
      </c>
      <c r="M1025" s="49" t="s">
        <v>1229</v>
      </c>
      <c r="N1025" s="51">
        <v>38573</v>
      </c>
      <c r="O1025" s="51">
        <v>38596</v>
      </c>
      <c r="P1025" s="49" t="s">
        <v>909</v>
      </c>
    </row>
    <row r="1026" spans="1:16">
      <c r="A1026" s="46">
        <v>1</v>
      </c>
      <c r="B1026" s="46">
        <v>185.8</v>
      </c>
      <c r="C1026" s="46">
        <v>-1.6672558620000002</v>
      </c>
      <c r="D1026" s="46">
        <f t="shared" si="15"/>
        <v>187.467255862</v>
      </c>
      <c r="E1026" s="51">
        <v>45261</v>
      </c>
      <c r="F1026" s="49" t="s">
        <v>80</v>
      </c>
      <c r="G1026" s="49" t="s">
        <v>81</v>
      </c>
      <c r="H1026" s="49" t="s">
        <v>884</v>
      </c>
      <c r="I1026" s="49" t="s">
        <v>259</v>
      </c>
      <c r="J1026" s="49">
        <v>135002</v>
      </c>
      <c r="K1026" s="49" t="s">
        <v>130</v>
      </c>
      <c r="L1026" s="49">
        <v>21751597</v>
      </c>
      <c r="M1026" s="49" t="s">
        <v>1230</v>
      </c>
      <c r="N1026" s="51">
        <v>38573</v>
      </c>
      <c r="O1026" s="51">
        <v>38596</v>
      </c>
      <c r="P1026" s="49" t="s">
        <v>909</v>
      </c>
    </row>
    <row r="1027" spans="1:16">
      <c r="A1027" s="46">
        <v>1</v>
      </c>
      <c r="B1027" s="46">
        <v>1000.86</v>
      </c>
      <c r="C1027" s="46">
        <v>-7.0392285348000003</v>
      </c>
      <c r="D1027" s="46">
        <f t="shared" ref="D1027:D1090" si="16">+B1027-C1027</f>
        <v>1007.8992285348</v>
      </c>
      <c r="E1027" s="51">
        <v>45261</v>
      </c>
      <c r="F1027" s="49" t="s">
        <v>80</v>
      </c>
      <c r="G1027" s="49" t="s">
        <v>81</v>
      </c>
      <c r="H1027" s="49" t="s">
        <v>884</v>
      </c>
      <c r="I1027" s="49" t="s">
        <v>259</v>
      </c>
      <c r="J1027" s="49">
        <v>135002</v>
      </c>
      <c r="K1027" s="49" t="s">
        <v>130</v>
      </c>
      <c r="L1027" s="49">
        <v>21751840</v>
      </c>
      <c r="M1027" s="49" t="s">
        <v>1231</v>
      </c>
      <c r="N1027" s="51">
        <v>40024</v>
      </c>
      <c r="O1027" s="51">
        <v>40057</v>
      </c>
      <c r="P1027" s="49" t="s">
        <v>909</v>
      </c>
    </row>
    <row r="1028" spans="1:16">
      <c r="A1028" s="46">
        <v>1</v>
      </c>
      <c r="B1028" s="46">
        <v>3517.19</v>
      </c>
      <c r="C1028" s="46">
        <v>-31.561117574100003</v>
      </c>
      <c r="D1028" s="46">
        <f t="shared" si="16"/>
        <v>3548.7511175741001</v>
      </c>
      <c r="E1028" s="51">
        <v>45261</v>
      </c>
      <c r="F1028" s="49" t="s">
        <v>80</v>
      </c>
      <c r="G1028" s="49" t="s">
        <v>81</v>
      </c>
      <c r="H1028" s="49" t="s">
        <v>884</v>
      </c>
      <c r="I1028" s="49" t="s">
        <v>259</v>
      </c>
      <c r="J1028" s="49">
        <v>135002</v>
      </c>
      <c r="K1028" s="49" t="s">
        <v>130</v>
      </c>
      <c r="L1028" s="49">
        <v>21751609</v>
      </c>
      <c r="M1028" s="49" t="s">
        <v>1232</v>
      </c>
      <c r="N1028" s="51">
        <v>38573</v>
      </c>
      <c r="O1028" s="51">
        <v>38596</v>
      </c>
      <c r="P1028" s="49" t="s">
        <v>909</v>
      </c>
    </row>
    <row r="1029" spans="1:16">
      <c r="A1029" s="46">
        <v>1</v>
      </c>
      <c r="B1029" s="46">
        <v>9986.11</v>
      </c>
      <c r="C1029" s="46">
        <v>-89.609259612900004</v>
      </c>
      <c r="D1029" s="46">
        <f t="shared" si="16"/>
        <v>10075.719259612901</v>
      </c>
      <c r="E1029" s="51">
        <v>45261</v>
      </c>
      <c r="F1029" s="49" t="s">
        <v>80</v>
      </c>
      <c r="G1029" s="49" t="s">
        <v>81</v>
      </c>
      <c r="H1029" s="49" t="s">
        <v>884</v>
      </c>
      <c r="I1029" s="49" t="s">
        <v>259</v>
      </c>
      <c r="J1029" s="49">
        <v>135002</v>
      </c>
      <c r="K1029" s="49" t="s">
        <v>130</v>
      </c>
      <c r="L1029" s="49">
        <v>21751672</v>
      </c>
      <c r="M1029" s="49" t="s">
        <v>1233</v>
      </c>
      <c r="N1029" s="51">
        <v>38573</v>
      </c>
      <c r="O1029" s="51">
        <v>38596</v>
      </c>
      <c r="P1029" s="49" t="s">
        <v>909</v>
      </c>
    </row>
    <row r="1030" spans="1:16">
      <c r="A1030" s="46">
        <v>1</v>
      </c>
      <c r="B1030" s="46">
        <v>13078.31</v>
      </c>
      <c r="C1030" s="46">
        <v>-117.35677617090001</v>
      </c>
      <c r="D1030" s="46">
        <f t="shared" si="16"/>
        <v>13195.6667761709</v>
      </c>
      <c r="E1030" s="51">
        <v>45261</v>
      </c>
      <c r="F1030" s="49" t="s">
        <v>80</v>
      </c>
      <c r="G1030" s="49" t="s">
        <v>81</v>
      </c>
      <c r="H1030" s="49" t="s">
        <v>884</v>
      </c>
      <c r="I1030" s="49" t="s">
        <v>259</v>
      </c>
      <c r="J1030" s="49">
        <v>135002</v>
      </c>
      <c r="K1030" s="49" t="s">
        <v>130</v>
      </c>
      <c r="L1030" s="49">
        <v>21751651</v>
      </c>
      <c r="M1030" s="49" t="s">
        <v>1234</v>
      </c>
      <c r="N1030" s="51">
        <v>38573</v>
      </c>
      <c r="O1030" s="51">
        <v>38596</v>
      </c>
      <c r="P1030" s="49" t="s">
        <v>909</v>
      </c>
    </row>
    <row r="1031" spans="1:16">
      <c r="A1031" s="46">
        <v>1</v>
      </c>
      <c r="B1031" s="46">
        <v>7006.04</v>
      </c>
      <c r="C1031" s="46">
        <v>-49.274740407200007</v>
      </c>
      <c r="D1031" s="46">
        <f t="shared" si="16"/>
        <v>7055.3147404071997</v>
      </c>
      <c r="E1031" s="51">
        <v>45261</v>
      </c>
      <c r="F1031" s="49" t="s">
        <v>80</v>
      </c>
      <c r="G1031" s="49" t="s">
        <v>81</v>
      </c>
      <c r="H1031" s="49" t="s">
        <v>884</v>
      </c>
      <c r="I1031" s="49" t="s">
        <v>259</v>
      </c>
      <c r="J1031" s="49">
        <v>135002</v>
      </c>
      <c r="K1031" s="49" t="s">
        <v>159</v>
      </c>
      <c r="L1031" s="49">
        <v>21751696</v>
      </c>
      <c r="M1031" s="49" t="s">
        <v>1235</v>
      </c>
      <c r="N1031" s="51">
        <v>40024</v>
      </c>
      <c r="O1031" s="51">
        <v>40057</v>
      </c>
      <c r="P1031" s="49" t="s">
        <v>909</v>
      </c>
    </row>
    <row r="1032" spans="1:16">
      <c r="A1032" s="46">
        <v>1</v>
      </c>
      <c r="B1032" s="46">
        <v>50043.16</v>
      </c>
      <c r="C1032" s="46">
        <v>-351.96255204879998</v>
      </c>
      <c r="D1032" s="46">
        <f t="shared" si="16"/>
        <v>50395.122552048801</v>
      </c>
      <c r="E1032" s="51">
        <v>45261</v>
      </c>
      <c r="F1032" s="49" t="s">
        <v>80</v>
      </c>
      <c r="G1032" s="49" t="s">
        <v>81</v>
      </c>
      <c r="H1032" s="49" t="s">
        <v>884</v>
      </c>
      <c r="I1032" s="49" t="s">
        <v>259</v>
      </c>
      <c r="J1032" s="49">
        <v>135002</v>
      </c>
      <c r="K1032" s="49" t="s">
        <v>159</v>
      </c>
      <c r="L1032" s="49">
        <v>21751868</v>
      </c>
      <c r="M1032" s="49" t="s">
        <v>1236</v>
      </c>
      <c r="N1032" s="51">
        <v>40024</v>
      </c>
      <c r="O1032" s="51">
        <v>40057</v>
      </c>
      <c r="P1032" s="49" t="s">
        <v>909</v>
      </c>
    </row>
    <row r="1033" spans="1:16">
      <c r="A1033" s="46">
        <v>1</v>
      </c>
      <c r="B1033" s="46">
        <v>4443.46</v>
      </c>
      <c r="C1033" s="46">
        <v>-31.251654002799999</v>
      </c>
      <c r="D1033" s="46">
        <f t="shared" si="16"/>
        <v>4474.7116540028001</v>
      </c>
      <c r="E1033" s="51">
        <v>45261</v>
      </c>
      <c r="F1033" s="49" t="s">
        <v>80</v>
      </c>
      <c r="G1033" s="49" t="s">
        <v>81</v>
      </c>
      <c r="H1033" s="49" t="s">
        <v>884</v>
      </c>
      <c r="I1033" s="49" t="s">
        <v>259</v>
      </c>
      <c r="J1033" s="49">
        <v>135002</v>
      </c>
      <c r="K1033" s="49" t="s">
        <v>159</v>
      </c>
      <c r="L1033" s="49">
        <v>21751680</v>
      </c>
      <c r="M1033" s="49" t="s">
        <v>1237</v>
      </c>
      <c r="N1033" s="51">
        <v>40024</v>
      </c>
      <c r="O1033" s="51">
        <v>40057</v>
      </c>
      <c r="P1033" s="49" t="s">
        <v>909</v>
      </c>
    </row>
    <row r="1034" spans="1:16">
      <c r="A1034" s="46">
        <v>290</v>
      </c>
      <c r="B1034" s="46">
        <v>123179.83</v>
      </c>
      <c r="C1034" s="46">
        <v>20994.749284628902</v>
      </c>
      <c r="D1034" s="46">
        <f t="shared" si="16"/>
        <v>102185.08071537109</v>
      </c>
      <c r="E1034" s="51">
        <v>45261</v>
      </c>
      <c r="F1034" s="49" t="s">
        <v>80</v>
      </c>
      <c r="G1034" s="49" t="s">
        <v>81</v>
      </c>
      <c r="H1034" s="49" t="s">
        <v>884</v>
      </c>
      <c r="I1034" s="49" t="s">
        <v>259</v>
      </c>
      <c r="J1034" s="49">
        <v>135500</v>
      </c>
      <c r="K1034" s="49" t="s">
        <v>103</v>
      </c>
      <c r="L1034" s="49">
        <v>21751805</v>
      </c>
      <c r="M1034" s="49" t="s">
        <v>894</v>
      </c>
      <c r="N1034" s="51">
        <v>40024</v>
      </c>
      <c r="O1034" s="51">
        <v>39814</v>
      </c>
      <c r="P1034" s="49" t="s">
        <v>909</v>
      </c>
    </row>
    <row r="1035" spans="1:16">
      <c r="A1035" s="46">
        <v>1</v>
      </c>
      <c r="B1035" s="46">
        <v>10.43</v>
      </c>
      <c r="C1035" s="46">
        <v>7.1720282521999996</v>
      </c>
      <c r="D1035" s="46">
        <f t="shared" si="16"/>
        <v>3.2579717478000001</v>
      </c>
      <c r="E1035" s="51">
        <v>45261</v>
      </c>
      <c r="F1035" s="49" t="s">
        <v>80</v>
      </c>
      <c r="G1035" s="49" t="s">
        <v>81</v>
      </c>
      <c r="H1035" s="49" t="s">
        <v>884</v>
      </c>
      <c r="I1035" s="49" t="s">
        <v>259</v>
      </c>
      <c r="J1035" s="49">
        <v>135500</v>
      </c>
      <c r="K1035" s="49" t="s">
        <v>106</v>
      </c>
      <c r="L1035" s="49">
        <v>21751569</v>
      </c>
      <c r="M1035" s="49" t="s">
        <v>908</v>
      </c>
      <c r="N1035" s="51">
        <v>23924</v>
      </c>
      <c r="O1035" s="51">
        <v>23924</v>
      </c>
      <c r="P1035" s="49" t="s">
        <v>909</v>
      </c>
    </row>
    <row r="1036" spans="1:16">
      <c r="A1036" s="46">
        <v>74</v>
      </c>
      <c r="B1036" s="46">
        <v>2323.08</v>
      </c>
      <c r="C1036" s="46">
        <v>1542.8216611619998</v>
      </c>
      <c r="D1036" s="46">
        <f t="shared" si="16"/>
        <v>780.2583388380001</v>
      </c>
      <c r="E1036" s="51">
        <v>45261</v>
      </c>
      <c r="F1036" s="49" t="s">
        <v>80</v>
      </c>
      <c r="G1036" s="49" t="s">
        <v>81</v>
      </c>
      <c r="H1036" s="49" t="s">
        <v>884</v>
      </c>
      <c r="I1036" s="49" t="s">
        <v>259</v>
      </c>
      <c r="J1036" s="49">
        <v>135500</v>
      </c>
      <c r="K1036" s="49" t="s">
        <v>106</v>
      </c>
      <c r="L1036" s="49">
        <v>21751576</v>
      </c>
      <c r="M1036" s="49" t="s">
        <v>908</v>
      </c>
      <c r="N1036" s="51">
        <v>24654</v>
      </c>
      <c r="O1036" s="51">
        <v>24654</v>
      </c>
      <c r="P1036" s="49" t="s">
        <v>909</v>
      </c>
    </row>
    <row r="1037" spans="1:16">
      <c r="A1037" s="46">
        <v>4</v>
      </c>
      <c r="B1037" s="46">
        <v>843.6</v>
      </c>
      <c r="C1037" s="46">
        <v>143.78304058800001</v>
      </c>
      <c r="D1037" s="46">
        <f t="shared" si="16"/>
        <v>699.81695941199996</v>
      </c>
      <c r="E1037" s="51">
        <v>45261</v>
      </c>
      <c r="F1037" s="49" t="s">
        <v>80</v>
      </c>
      <c r="G1037" s="49" t="s">
        <v>81</v>
      </c>
      <c r="H1037" s="49" t="s">
        <v>884</v>
      </c>
      <c r="I1037" s="49" t="s">
        <v>259</v>
      </c>
      <c r="J1037" s="49">
        <v>135500</v>
      </c>
      <c r="K1037" s="49" t="s">
        <v>245</v>
      </c>
      <c r="L1037" s="49">
        <v>21751777</v>
      </c>
      <c r="M1037" s="49" t="s">
        <v>1238</v>
      </c>
      <c r="N1037" s="51">
        <v>40024</v>
      </c>
      <c r="O1037" s="51">
        <v>40909</v>
      </c>
      <c r="P1037" s="49" t="s">
        <v>909</v>
      </c>
    </row>
    <row r="1038" spans="1:16">
      <c r="A1038" s="46">
        <v>267</v>
      </c>
      <c r="B1038" s="46">
        <v>252645.88</v>
      </c>
      <c r="C1038" s="46">
        <v>43060.920837400401</v>
      </c>
      <c r="D1038" s="46">
        <f t="shared" si="16"/>
        <v>209584.95916259961</v>
      </c>
      <c r="E1038" s="51">
        <v>45261</v>
      </c>
      <c r="F1038" s="49" t="s">
        <v>80</v>
      </c>
      <c r="G1038" s="49" t="s">
        <v>81</v>
      </c>
      <c r="H1038" s="49" t="s">
        <v>884</v>
      </c>
      <c r="I1038" s="49" t="s">
        <v>259</v>
      </c>
      <c r="J1038" s="49">
        <v>135500</v>
      </c>
      <c r="K1038" s="49" t="s">
        <v>193</v>
      </c>
      <c r="L1038" s="49">
        <v>21751926</v>
      </c>
      <c r="M1038" s="49" t="s">
        <v>923</v>
      </c>
      <c r="N1038" s="51">
        <v>40024</v>
      </c>
      <c r="O1038" s="51">
        <v>39814</v>
      </c>
      <c r="P1038" s="49" t="s">
        <v>909</v>
      </c>
    </row>
    <row r="1039" spans="1:16">
      <c r="A1039" s="46">
        <v>0</v>
      </c>
      <c r="B1039" s="46">
        <v>0</v>
      </c>
      <c r="C1039" s="46">
        <v>0</v>
      </c>
      <c r="D1039" s="46">
        <f t="shared" si="16"/>
        <v>0</v>
      </c>
      <c r="E1039" s="51">
        <v>45261</v>
      </c>
      <c r="F1039" s="49" t="s">
        <v>80</v>
      </c>
      <c r="G1039" s="49" t="s">
        <v>81</v>
      </c>
      <c r="H1039" s="49" t="s">
        <v>884</v>
      </c>
      <c r="I1039" s="49" t="s">
        <v>259</v>
      </c>
      <c r="J1039" s="49">
        <v>135500</v>
      </c>
      <c r="K1039" s="49" t="s">
        <v>107</v>
      </c>
      <c r="L1039" s="49">
        <v>35463088</v>
      </c>
      <c r="M1039" s="49" t="s">
        <v>1239</v>
      </c>
      <c r="N1039" s="51">
        <v>44692</v>
      </c>
      <c r="O1039" s="51">
        <v>44682</v>
      </c>
      <c r="P1039" s="49" t="s">
        <v>1240</v>
      </c>
    </row>
    <row r="1040" spans="1:16">
      <c r="A1040" s="46">
        <v>2</v>
      </c>
      <c r="B1040" s="46">
        <v>-726.31000000000006</v>
      </c>
      <c r="C1040" s="46">
        <v>-4.2686909213000002</v>
      </c>
      <c r="D1040" s="46">
        <f t="shared" si="16"/>
        <v>-722.04130907870001</v>
      </c>
      <c r="E1040" s="51">
        <v>45261</v>
      </c>
      <c r="F1040" s="49" t="s">
        <v>80</v>
      </c>
      <c r="G1040" s="49" t="s">
        <v>81</v>
      </c>
      <c r="H1040" s="49" t="s">
        <v>884</v>
      </c>
      <c r="I1040" s="49" t="s">
        <v>259</v>
      </c>
      <c r="J1040" s="49">
        <v>135500</v>
      </c>
      <c r="K1040" s="49" t="s">
        <v>107</v>
      </c>
      <c r="L1040" s="49">
        <v>38204616</v>
      </c>
      <c r="M1040" s="49" t="s">
        <v>1241</v>
      </c>
      <c r="N1040" s="51">
        <v>45198</v>
      </c>
      <c r="O1040" s="51">
        <v>45231</v>
      </c>
      <c r="P1040" s="49" t="s">
        <v>1242</v>
      </c>
    </row>
    <row r="1041" spans="1:16">
      <c r="A1041" s="46">
        <v>2</v>
      </c>
      <c r="B1041" s="46">
        <v>37875.51</v>
      </c>
      <c r="C1041" s="46">
        <v>222.60308363729999</v>
      </c>
      <c r="D1041" s="46">
        <f t="shared" si="16"/>
        <v>37652.906916362699</v>
      </c>
      <c r="E1041" s="51">
        <v>45261</v>
      </c>
      <c r="F1041" s="49" t="s">
        <v>80</v>
      </c>
      <c r="G1041" s="49" t="s">
        <v>81</v>
      </c>
      <c r="H1041" s="49" t="s">
        <v>884</v>
      </c>
      <c r="I1041" s="49" t="s">
        <v>259</v>
      </c>
      <c r="J1041" s="49">
        <v>135500</v>
      </c>
      <c r="K1041" s="49" t="s">
        <v>107</v>
      </c>
      <c r="L1041" s="49">
        <v>38071715</v>
      </c>
      <c r="M1041" s="49" t="s">
        <v>1241</v>
      </c>
      <c r="N1041" s="51">
        <v>45198</v>
      </c>
      <c r="O1041" s="51">
        <v>45200</v>
      </c>
      <c r="P1041" s="49" t="s">
        <v>1242</v>
      </c>
    </row>
    <row r="1042" spans="1:16">
      <c r="A1042" s="46">
        <v>0</v>
      </c>
      <c r="B1042" s="46">
        <v>0</v>
      </c>
      <c r="C1042" s="46">
        <v>0</v>
      </c>
      <c r="D1042" s="46">
        <f t="shared" si="16"/>
        <v>0</v>
      </c>
      <c r="E1042" s="51">
        <v>45261</v>
      </c>
      <c r="F1042" s="49" t="s">
        <v>80</v>
      </c>
      <c r="G1042" s="49" t="s">
        <v>81</v>
      </c>
      <c r="H1042" s="49" t="s">
        <v>884</v>
      </c>
      <c r="I1042" s="49" t="s">
        <v>259</v>
      </c>
      <c r="J1042" s="49">
        <v>135500</v>
      </c>
      <c r="K1042" s="49" t="s">
        <v>107</v>
      </c>
      <c r="L1042" s="49">
        <v>34060318</v>
      </c>
      <c r="M1042" s="49" t="s">
        <v>1243</v>
      </c>
      <c r="N1042" s="51">
        <v>44469</v>
      </c>
      <c r="O1042" s="51">
        <v>44501</v>
      </c>
      <c r="P1042" s="49" t="s">
        <v>1244</v>
      </c>
    </row>
    <row r="1043" spans="1:16">
      <c r="A1043" s="46">
        <v>0</v>
      </c>
      <c r="B1043" s="46">
        <v>0</v>
      </c>
      <c r="C1043" s="46">
        <v>0</v>
      </c>
      <c r="D1043" s="46">
        <f t="shared" si="16"/>
        <v>0</v>
      </c>
      <c r="E1043" s="51">
        <v>45261</v>
      </c>
      <c r="F1043" s="49" t="s">
        <v>80</v>
      </c>
      <c r="G1043" s="49" t="s">
        <v>81</v>
      </c>
      <c r="H1043" s="49" t="s">
        <v>884</v>
      </c>
      <c r="I1043" s="49" t="s">
        <v>259</v>
      </c>
      <c r="J1043" s="49">
        <v>135500</v>
      </c>
      <c r="K1043" s="49" t="s">
        <v>107</v>
      </c>
      <c r="L1043" s="49">
        <v>33819040</v>
      </c>
      <c r="M1043" s="49" t="s">
        <v>1243</v>
      </c>
      <c r="N1043" s="51">
        <v>44469</v>
      </c>
      <c r="O1043" s="51">
        <v>44440</v>
      </c>
      <c r="P1043" s="49" t="s">
        <v>1244</v>
      </c>
    </row>
    <row r="1044" spans="1:16">
      <c r="A1044" s="46">
        <v>0</v>
      </c>
      <c r="B1044" s="46">
        <v>0</v>
      </c>
      <c r="C1044" s="46">
        <v>0</v>
      </c>
      <c r="D1044" s="46">
        <f t="shared" si="16"/>
        <v>0</v>
      </c>
      <c r="E1044" s="51">
        <v>45261</v>
      </c>
      <c r="F1044" s="49" t="s">
        <v>80</v>
      </c>
      <c r="G1044" s="49" t="s">
        <v>81</v>
      </c>
      <c r="H1044" s="49" t="s">
        <v>884</v>
      </c>
      <c r="I1044" s="49" t="s">
        <v>259</v>
      </c>
      <c r="J1044" s="49">
        <v>135500</v>
      </c>
      <c r="K1044" s="49" t="s">
        <v>107</v>
      </c>
      <c r="L1044" s="49">
        <v>37229940</v>
      </c>
      <c r="M1044" s="49" t="s">
        <v>1245</v>
      </c>
      <c r="N1044" s="51">
        <v>44904</v>
      </c>
      <c r="O1044" s="51">
        <v>45047</v>
      </c>
      <c r="P1044" s="49" t="s">
        <v>1246</v>
      </c>
    </row>
    <row r="1045" spans="1:16">
      <c r="A1045" s="46">
        <v>2</v>
      </c>
      <c r="B1045" s="46">
        <v>14127.28</v>
      </c>
      <c r="C1045" s="46">
        <v>83.029273834400001</v>
      </c>
      <c r="D1045" s="46">
        <f t="shared" si="16"/>
        <v>14044.250726165601</v>
      </c>
      <c r="E1045" s="51">
        <v>45261</v>
      </c>
      <c r="F1045" s="49" t="s">
        <v>80</v>
      </c>
      <c r="G1045" s="49" t="s">
        <v>81</v>
      </c>
      <c r="H1045" s="49" t="s">
        <v>884</v>
      </c>
      <c r="I1045" s="49" t="s">
        <v>259</v>
      </c>
      <c r="J1045" s="49">
        <v>135500</v>
      </c>
      <c r="K1045" s="49" t="s">
        <v>107</v>
      </c>
      <c r="L1045" s="49">
        <v>37932134</v>
      </c>
      <c r="M1045" s="49" t="s">
        <v>1241</v>
      </c>
      <c r="N1045" s="51">
        <v>45198</v>
      </c>
      <c r="O1045" s="51">
        <v>45170</v>
      </c>
      <c r="P1045" s="49" t="s">
        <v>1242</v>
      </c>
    </row>
    <row r="1046" spans="1:16">
      <c r="A1046" s="46">
        <v>29</v>
      </c>
      <c r="B1046" s="46">
        <v>115580.78</v>
      </c>
      <c r="C1046" s="46">
        <v>2037.8867945338002</v>
      </c>
      <c r="D1046" s="46">
        <f t="shared" si="16"/>
        <v>113542.8932054662</v>
      </c>
      <c r="E1046" s="51">
        <v>45261</v>
      </c>
      <c r="F1046" s="49" t="s">
        <v>80</v>
      </c>
      <c r="G1046" s="49" t="s">
        <v>81</v>
      </c>
      <c r="H1046" s="49" t="s">
        <v>884</v>
      </c>
      <c r="I1046" s="49" t="s">
        <v>259</v>
      </c>
      <c r="J1046" s="49">
        <v>135500</v>
      </c>
      <c r="K1046" s="49" t="s">
        <v>108</v>
      </c>
      <c r="L1046" s="49">
        <v>35951004</v>
      </c>
      <c r="M1046" s="49" t="s">
        <v>896</v>
      </c>
      <c r="N1046" s="51">
        <v>44692</v>
      </c>
      <c r="O1046" s="51">
        <v>44562</v>
      </c>
      <c r="P1046" s="49" t="s">
        <v>1240</v>
      </c>
    </row>
    <row r="1047" spans="1:16">
      <c r="A1047" s="46">
        <v>211</v>
      </c>
      <c r="B1047" s="46">
        <v>114042.15000000001</v>
      </c>
      <c r="C1047" s="46">
        <v>19437.324658834499</v>
      </c>
      <c r="D1047" s="46">
        <f t="shared" si="16"/>
        <v>94604.825341165502</v>
      </c>
      <c r="E1047" s="51">
        <v>45261</v>
      </c>
      <c r="F1047" s="49" t="s">
        <v>80</v>
      </c>
      <c r="G1047" s="49" t="s">
        <v>81</v>
      </c>
      <c r="H1047" s="49" t="s">
        <v>884</v>
      </c>
      <c r="I1047" s="49" t="s">
        <v>259</v>
      </c>
      <c r="J1047" s="49">
        <v>135500</v>
      </c>
      <c r="K1047" s="49" t="s">
        <v>108</v>
      </c>
      <c r="L1047" s="49">
        <v>21751933</v>
      </c>
      <c r="M1047" s="49" t="s">
        <v>896</v>
      </c>
      <c r="N1047" s="51">
        <v>40024</v>
      </c>
      <c r="O1047" s="51">
        <v>39814</v>
      </c>
      <c r="P1047" s="49" t="s">
        <v>909</v>
      </c>
    </row>
    <row r="1048" spans="1:16">
      <c r="A1048" s="46">
        <v>1</v>
      </c>
      <c r="B1048" s="46">
        <v>47556.160000000003</v>
      </c>
      <c r="C1048" s="46">
        <v>8105.4638258528003</v>
      </c>
      <c r="D1048" s="46">
        <f t="shared" si="16"/>
        <v>39450.696174147204</v>
      </c>
      <c r="E1048" s="51">
        <v>45261</v>
      </c>
      <c r="F1048" s="49" t="s">
        <v>80</v>
      </c>
      <c r="G1048" s="49" t="s">
        <v>81</v>
      </c>
      <c r="H1048" s="49" t="s">
        <v>884</v>
      </c>
      <c r="I1048" s="49" t="s">
        <v>259</v>
      </c>
      <c r="J1048" s="49">
        <v>135500</v>
      </c>
      <c r="K1048" s="49" t="s">
        <v>158</v>
      </c>
      <c r="L1048" s="49">
        <v>21751854</v>
      </c>
      <c r="M1048" s="49" t="s">
        <v>1247</v>
      </c>
      <c r="N1048" s="51">
        <v>40024</v>
      </c>
      <c r="O1048" s="51">
        <v>39814</v>
      </c>
      <c r="P1048" s="49" t="s">
        <v>909</v>
      </c>
    </row>
    <row r="1049" spans="1:16">
      <c r="A1049" s="46">
        <v>1</v>
      </c>
      <c r="B1049" s="46">
        <v>23542.99</v>
      </c>
      <c r="C1049" s="46">
        <v>415.10317221290001</v>
      </c>
      <c r="D1049" s="46">
        <f t="shared" si="16"/>
        <v>23127.886827787101</v>
      </c>
      <c r="E1049" s="51">
        <v>45261</v>
      </c>
      <c r="F1049" s="49" t="s">
        <v>80</v>
      </c>
      <c r="G1049" s="49" t="s">
        <v>81</v>
      </c>
      <c r="H1049" s="49" t="s">
        <v>884</v>
      </c>
      <c r="I1049" s="49" t="s">
        <v>259</v>
      </c>
      <c r="J1049" s="49">
        <v>135500</v>
      </c>
      <c r="K1049" s="49" t="s">
        <v>158</v>
      </c>
      <c r="L1049" s="49">
        <v>37571174</v>
      </c>
      <c r="M1049" s="49" t="s">
        <v>1248</v>
      </c>
      <c r="N1049" s="51">
        <v>44904</v>
      </c>
      <c r="O1049" s="51">
        <v>44927</v>
      </c>
      <c r="P1049" s="49" t="s">
        <v>1246</v>
      </c>
    </row>
    <row r="1050" spans="1:16">
      <c r="A1050" s="46">
        <v>4</v>
      </c>
      <c r="B1050" s="46">
        <v>87030.28</v>
      </c>
      <c r="C1050" s="46">
        <v>2557.4874735304002</v>
      </c>
      <c r="D1050" s="46">
        <f t="shared" si="16"/>
        <v>84472.792526469595</v>
      </c>
      <c r="E1050" s="51">
        <v>45261</v>
      </c>
      <c r="F1050" s="49" t="s">
        <v>80</v>
      </c>
      <c r="G1050" s="49" t="s">
        <v>81</v>
      </c>
      <c r="H1050" s="49" t="s">
        <v>884</v>
      </c>
      <c r="I1050" s="49" t="s">
        <v>259</v>
      </c>
      <c r="J1050" s="49">
        <v>135500</v>
      </c>
      <c r="K1050" s="49" t="s">
        <v>158</v>
      </c>
      <c r="L1050" s="49">
        <v>34777890</v>
      </c>
      <c r="M1050" s="49" t="s">
        <v>901</v>
      </c>
      <c r="N1050" s="51">
        <v>44469</v>
      </c>
      <c r="O1050" s="51">
        <v>44197</v>
      </c>
      <c r="P1050" s="49" t="s">
        <v>1244</v>
      </c>
    </row>
    <row r="1051" spans="1:16">
      <c r="A1051" s="46">
        <v>3</v>
      </c>
      <c r="B1051" s="46">
        <v>850.19</v>
      </c>
      <c r="C1051" s="46">
        <v>144.9062390677</v>
      </c>
      <c r="D1051" s="46">
        <f t="shared" si="16"/>
        <v>705.28376093230008</v>
      </c>
      <c r="E1051" s="51">
        <v>45261</v>
      </c>
      <c r="F1051" s="49" t="s">
        <v>80</v>
      </c>
      <c r="G1051" s="49" t="s">
        <v>81</v>
      </c>
      <c r="H1051" s="49" t="s">
        <v>884</v>
      </c>
      <c r="I1051" s="49" t="s">
        <v>259</v>
      </c>
      <c r="J1051" s="49">
        <v>135500</v>
      </c>
      <c r="K1051" s="49" t="s">
        <v>109</v>
      </c>
      <c r="L1051" s="49">
        <v>21751765</v>
      </c>
      <c r="M1051" s="49" t="s">
        <v>934</v>
      </c>
      <c r="N1051" s="51">
        <v>40024</v>
      </c>
      <c r="O1051" s="51">
        <v>40057</v>
      </c>
      <c r="P1051" s="49" t="s">
        <v>909</v>
      </c>
    </row>
    <row r="1052" spans="1:16">
      <c r="A1052" s="46">
        <v>3</v>
      </c>
      <c r="B1052" s="46">
        <v>5400.4400000000005</v>
      </c>
      <c r="C1052" s="46">
        <v>920.45007552520008</v>
      </c>
      <c r="D1052" s="46">
        <f t="shared" si="16"/>
        <v>4479.9899244748003</v>
      </c>
      <c r="E1052" s="51">
        <v>45261</v>
      </c>
      <c r="F1052" s="49" t="s">
        <v>80</v>
      </c>
      <c r="G1052" s="49" t="s">
        <v>81</v>
      </c>
      <c r="H1052" s="49" t="s">
        <v>884</v>
      </c>
      <c r="I1052" s="49" t="s">
        <v>259</v>
      </c>
      <c r="J1052" s="49">
        <v>135500</v>
      </c>
      <c r="K1052" s="49" t="s">
        <v>109</v>
      </c>
      <c r="L1052" s="49">
        <v>21751722</v>
      </c>
      <c r="M1052" s="49" t="s">
        <v>934</v>
      </c>
      <c r="N1052" s="51">
        <v>40024</v>
      </c>
      <c r="O1052" s="51">
        <v>39814</v>
      </c>
      <c r="P1052" s="49" t="s">
        <v>909</v>
      </c>
    </row>
    <row r="1053" spans="1:16">
      <c r="A1053" s="46">
        <v>73</v>
      </c>
      <c r="B1053" s="46">
        <v>20786.670000000002</v>
      </c>
      <c r="C1053" s="46">
        <v>13805.002298425499</v>
      </c>
      <c r="D1053" s="46">
        <f t="shared" si="16"/>
        <v>6981.6677015745026</v>
      </c>
      <c r="E1053" s="51">
        <v>45261</v>
      </c>
      <c r="F1053" s="49" t="s">
        <v>80</v>
      </c>
      <c r="G1053" s="49" t="s">
        <v>81</v>
      </c>
      <c r="H1053" s="49" t="s">
        <v>884</v>
      </c>
      <c r="I1053" s="49" t="s">
        <v>259</v>
      </c>
      <c r="J1053" s="49">
        <v>135500</v>
      </c>
      <c r="K1053" s="49" t="s">
        <v>109</v>
      </c>
      <c r="L1053" s="49">
        <v>21751590</v>
      </c>
      <c r="M1053" s="49" t="s">
        <v>914</v>
      </c>
      <c r="N1053" s="51">
        <v>24654</v>
      </c>
      <c r="O1053" s="51">
        <v>24654</v>
      </c>
      <c r="P1053" s="49" t="s">
        <v>909</v>
      </c>
    </row>
    <row r="1054" spans="1:16">
      <c r="A1054" s="46">
        <v>3</v>
      </c>
      <c r="B1054" s="46">
        <v>135839.95000000001</v>
      </c>
      <c r="C1054" s="46">
        <v>23152.537985208499</v>
      </c>
      <c r="D1054" s="46">
        <f t="shared" si="16"/>
        <v>112687.41201479151</v>
      </c>
      <c r="E1054" s="51">
        <v>45261</v>
      </c>
      <c r="F1054" s="49" t="s">
        <v>80</v>
      </c>
      <c r="G1054" s="49" t="s">
        <v>81</v>
      </c>
      <c r="H1054" s="49" t="s">
        <v>884</v>
      </c>
      <c r="I1054" s="49" t="s">
        <v>259</v>
      </c>
      <c r="J1054" s="49">
        <v>135500</v>
      </c>
      <c r="K1054" s="49" t="s">
        <v>134</v>
      </c>
      <c r="L1054" s="49">
        <v>21751737</v>
      </c>
      <c r="M1054" s="49" t="s">
        <v>1249</v>
      </c>
      <c r="N1054" s="51">
        <v>40024</v>
      </c>
      <c r="O1054" s="51">
        <v>40057</v>
      </c>
      <c r="P1054" s="49" t="s">
        <v>909</v>
      </c>
    </row>
    <row r="1055" spans="1:16">
      <c r="A1055" s="46">
        <v>1</v>
      </c>
      <c r="B1055" s="46">
        <v>112140.16</v>
      </c>
      <c r="C1055" s="46">
        <v>19113.149806572801</v>
      </c>
      <c r="D1055" s="46">
        <f t="shared" si="16"/>
        <v>93027.01019342721</v>
      </c>
      <c r="E1055" s="51">
        <v>45261</v>
      </c>
      <c r="F1055" s="49" t="s">
        <v>80</v>
      </c>
      <c r="G1055" s="49" t="s">
        <v>81</v>
      </c>
      <c r="H1055" s="49" t="s">
        <v>884</v>
      </c>
      <c r="I1055" s="49" t="s">
        <v>259</v>
      </c>
      <c r="J1055" s="49">
        <v>135500</v>
      </c>
      <c r="K1055" s="49" t="s">
        <v>134</v>
      </c>
      <c r="L1055" s="49">
        <v>21751703</v>
      </c>
      <c r="M1055" s="49" t="s">
        <v>1249</v>
      </c>
      <c r="N1055" s="51">
        <v>40024</v>
      </c>
      <c r="O1055" s="51">
        <v>40057</v>
      </c>
      <c r="P1055" s="49" t="s">
        <v>909</v>
      </c>
    </row>
    <row r="1056" spans="1:16">
      <c r="A1056" s="46">
        <v>3</v>
      </c>
      <c r="B1056" s="46">
        <v>139146.69</v>
      </c>
      <c r="C1056" s="46">
        <v>23716.138188662702</v>
      </c>
      <c r="D1056" s="46">
        <f t="shared" si="16"/>
        <v>115430.5518113373</v>
      </c>
      <c r="E1056" s="51">
        <v>45261</v>
      </c>
      <c r="F1056" s="49" t="s">
        <v>80</v>
      </c>
      <c r="G1056" s="49" t="s">
        <v>81</v>
      </c>
      <c r="H1056" s="49" t="s">
        <v>884</v>
      </c>
      <c r="I1056" s="49" t="s">
        <v>259</v>
      </c>
      <c r="J1056" s="49">
        <v>135500</v>
      </c>
      <c r="K1056" s="49" t="s">
        <v>111</v>
      </c>
      <c r="L1056" s="49">
        <v>21751833</v>
      </c>
      <c r="M1056" s="49" t="s">
        <v>1250</v>
      </c>
      <c r="N1056" s="51">
        <v>40024</v>
      </c>
      <c r="O1056" s="51">
        <v>39814</v>
      </c>
      <c r="P1056" s="49" t="s">
        <v>909</v>
      </c>
    </row>
    <row r="1057" spans="1:16">
      <c r="A1057" s="46">
        <v>3</v>
      </c>
      <c r="B1057" s="46">
        <v>117839.31</v>
      </c>
      <c r="C1057" s="46">
        <v>20084.511963717301</v>
      </c>
      <c r="D1057" s="46">
        <f t="shared" si="16"/>
        <v>97754.798036282693</v>
      </c>
      <c r="E1057" s="51">
        <v>45261</v>
      </c>
      <c r="F1057" s="49" t="s">
        <v>80</v>
      </c>
      <c r="G1057" s="49" t="s">
        <v>81</v>
      </c>
      <c r="H1057" s="49" t="s">
        <v>884</v>
      </c>
      <c r="I1057" s="49" t="s">
        <v>259</v>
      </c>
      <c r="J1057" s="49">
        <v>135500</v>
      </c>
      <c r="K1057" s="49" t="s">
        <v>111</v>
      </c>
      <c r="L1057" s="49">
        <v>21751715</v>
      </c>
      <c r="M1057" s="49" t="s">
        <v>1251</v>
      </c>
      <c r="N1057" s="51">
        <v>40024</v>
      </c>
      <c r="O1057" s="51">
        <v>40057</v>
      </c>
      <c r="P1057" s="49" t="s">
        <v>909</v>
      </c>
    </row>
    <row r="1058" spans="1:16">
      <c r="A1058" s="46">
        <v>15</v>
      </c>
      <c r="B1058" s="46">
        <v>140540.12</v>
      </c>
      <c r="C1058" s="46">
        <v>23953.6341609796</v>
      </c>
      <c r="D1058" s="46">
        <f t="shared" si="16"/>
        <v>116586.4858390204</v>
      </c>
      <c r="E1058" s="51">
        <v>45261</v>
      </c>
      <c r="F1058" s="49" t="s">
        <v>80</v>
      </c>
      <c r="G1058" s="49" t="s">
        <v>81</v>
      </c>
      <c r="H1058" s="49" t="s">
        <v>884</v>
      </c>
      <c r="I1058" s="49" t="s">
        <v>259</v>
      </c>
      <c r="J1058" s="49">
        <v>135500</v>
      </c>
      <c r="K1058" s="49" t="s">
        <v>116</v>
      </c>
      <c r="L1058" s="49">
        <v>21751744</v>
      </c>
      <c r="M1058" s="49" t="s">
        <v>1252</v>
      </c>
      <c r="N1058" s="51">
        <v>40024</v>
      </c>
      <c r="O1058" s="51">
        <v>40057</v>
      </c>
      <c r="P1058" s="49" t="s">
        <v>909</v>
      </c>
    </row>
    <row r="1059" spans="1:16">
      <c r="A1059" s="46">
        <v>15</v>
      </c>
      <c r="B1059" s="46">
        <v>111664.09</v>
      </c>
      <c r="C1059" s="46">
        <v>19032.0085167047</v>
      </c>
      <c r="D1059" s="46">
        <f t="shared" si="16"/>
        <v>92632.081483295304</v>
      </c>
      <c r="E1059" s="51">
        <v>45261</v>
      </c>
      <c r="F1059" s="49" t="s">
        <v>80</v>
      </c>
      <c r="G1059" s="49" t="s">
        <v>81</v>
      </c>
      <c r="H1059" s="49" t="s">
        <v>884</v>
      </c>
      <c r="I1059" s="49" t="s">
        <v>259</v>
      </c>
      <c r="J1059" s="49">
        <v>135500</v>
      </c>
      <c r="K1059" s="49" t="s">
        <v>116</v>
      </c>
      <c r="L1059" s="49">
        <v>21751861</v>
      </c>
      <c r="M1059" s="49" t="s">
        <v>1252</v>
      </c>
      <c r="N1059" s="51">
        <v>40024</v>
      </c>
      <c r="O1059" s="51">
        <v>40057</v>
      </c>
      <c r="P1059" s="49" t="s">
        <v>909</v>
      </c>
    </row>
    <row r="1060" spans="1:16">
      <c r="A1060" s="46">
        <v>18</v>
      </c>
      <c r="B1060" s="46">
        <v>808049.66</v>
      </c>
      <c r="C1060" s="46">
        <v>137723.8466819578</v>
      </c>
      <c r="D1060" s="46">
        <f t="shared" si="16"/>
        <v>670325.8133180422</v>
      </c>
      <c r="E1060" s="51">
        <v>45261</v>
      </c>
      <c r="F1060" s="49" t="s">
        <v>80</v>
      </c>
      <c r="G1060" s="49" t="s">
        <v>81</v>
      </c>
      <c r="H1060" s="49" t="s">
        <v>884</v>
      </c>
      <c r="I1060" s="49" t="s">
        <v>259</v>
      </c>
      <c r="J1060" s="49">
        <v>135500</v>
      </c>
      <c r="K1060" s="49" t="s">
        <v>117</v>
      </c>
      <c r="L1060" s="49">
        <v>21751812</v>
      </c>
      <c r="M1060" s="49" t="s">
        <v>1089</v>
      </c>
      <c r="N1060" s="51">
        <v>40024</v>
      </c>
      <c r="O1060" s="51">
        <v>40057</v>
      </c>
      <c r="P1060" s="49" t="s">
        <v>909</v>
      </c>
    </row>
    <row r="1061" spans="1:16">
      <c r="A1061" s="46">
        <v>54</v>
      </c>
      <c r="B1061" s="46">
        <v>1042453.21</v>
      </c>
      <c r="C1061" s="46">
        <v>177675.54789535431</v>
      </c>
      <c r="D1061" s="46">
        <f t="shared" si="16"/>
        <v>864777.66210464563</v>
      </c>
      <c r="E1061" s="51">
        <v>45261</v>
      </c>
      <c r="F1061" s="49" t="s">
        <v>80</v>
      </c>
      <c r="G1061" s="49" t="s">
        <v>81</v>
      </c>
      <c r="H1061" s="49" t="s">
        <v>884</v>
      </c>
      <c r="I1061" s="49" t="s">
        <v>259</v>
      </c>
      <c r="J1061" s="49">
        <v>135500</v>
      </c>
      <c r="K1061" s="49" t="s">
        <v>135</v>
      </c>
      <c r="L1061" s="49">
        <v>21751758</v>
      </c>
      <c r="M1061" s="49" t="s">
        <v>1051</v>
      </c>
      <c r="N1061" s="51">
        <v>40024</v>
      </c>
      <c r="O1061" s="51">
        <v>40057</v>
      </c>
      <c r="P1061" s="49" t="s">
        <v>909</v>
      </c>
    </row>
    <row r="1062" spans="1:16">
      <c r="A1062" s="46">
        <v>68</v>
      </c>
      <c r="B1062" s="46">
        <v>960064.59</v>
      </c>
      <c r="C1062" s="46">
        <v>163633.2455086197</v>
      </c>
      <c r="D1062" s="46">
        <f t="shared" si="16"/>
        <v>796431.34449138027</v>
      </c>
      <c r="E1062" s="51">
        <v>45261</v>
      </c>
      <c r="F1062" s="49" t="s">
        <v>80</v>
      </c>
      <c r="G1062" s="49" t="s">
        <v>81</v>
      </c>
      <c r="H1062" s="49" t="s">
        <v>884</v>
      </c>
      <c r="I1062" s="49" t="s">
        <v>259</v>
      </c>
      <c r="J1062" s="49">
        <v>135500</v>
      </c>
      <c r="K1062" s="49" t="s">
        <v>112</v>
      </c>
      <c r="L1062" s="49">
        <v>21751875</v>
      </c>
      <c r="M1062" s="49" t="s">
        <v>1090</v>
      </c>
      <c r="N1062" s="51">
        <v>40024</v>
      </c>
      <c r="O1062" s="51">
        <v>40057</v>
      </c>
      <c r="P1062" s="49" t="s">
        <v>909</v>
      </c>
    </row>
    <row r="1063" spans="1:16">
      <c r="A1063" s="46">
        <v>51</v>
      </c>
      <c r="B1063" s="46">
        <v>387813.49</v>
      </c>
      <c r="C1063" s="46">
        <v>66098.865307306696</v>
      </c>
      <c r="D1063" s="46">
        <f t="shared" si="16"/>
        <v>321714.62469269329</v>
      </c>
      <c r="E1063" s="51">
        <v>45261</v>
      </c>
      <c r="F1063" s="49" t="s">
        <v>80</v>
      </c>
      <c r="G1063" s="49" t="s">
        <v>81</v>
      </c>
      <c r="H1063" s="49" t="s">
        <v>884</v>
      </c>
      <c r="I1063" s="49" t="s">
        <v>259</v>
      </c>
      <c r="J1063" s="49">
        <v>135500</v>
      </c>
      <c r="K1063" s="49" t="s">
        <v>136</v>
      </c>
      <c r="L1063" s="49">
        <v>21751784</v>
      </c>
      <c r="M1063" s="49" t="s">
        <v>1053</v>
      </c>
      <c r="N1063" s="51">
        <v>40024</v>
      </c>
      <c r="O1063" s="51">
        <v>40057</v>
      </c>
      <c r="P1063" s="49" t="s">
        <v>909</v>
      </c>
    </row>
    <row r="1064" spans="1:16">
      <c r="A1064" s="46">
        <v>18</v>
      </c>
      <c r="B1064" s="46">
        <v>277218.67</v>
      </c>
      <c r="C1064" s="46">
        <v>47249.102987626102</v>
      </c>
      <c r="D1064" s="46">
        <f t="shared" si="16"/>
        <v>229969.56701237388</v>
      </c>
      <c r="E1064" s="51">
        <v>45261</v>
      </c>
      <c r="F1064" s="49" t="s">
        <v>80</v>
      </c>
      <c r="G1064" s="49" t="s">
        <v>81</v>
      </c>
      <c r="H1064" s="49" t="s">
        <v>884</v>
      </c>
      <c r="I1064" s="49" t="s">
        <v>259</v>
      </c>
      <c r="J1064" s="49">
        <v>135500</v>
      </c>
      <c r="K1064" s="49" t="s">
        <v>137</v>
      </c>
      <c r="L1064" s="49">
        <v>21751689</v>
      </c>
      <c r="M1064" s="49" t="s">
        <v>1056</v>
      </c>
      <c r="N1064" s="51">
        <v>40024</v>
      </c>
      <c r="O1064" s="51">
        <v>40057</v>
      </c>
      <c r="P1064" s="49" t="s">
        <v>909</v>
      </c>
    </row>
    <row r="1065" spans="1:16">
      <c r="A1065" s="46">
        <v>6</v>
      </c>
      <c r="B1065" s="46">
        <v>258572.18</v>
      </c>
      <c r="C1065" s="46">
        <v>44070.998401929399</v>
      </c>
      <c r="D1065" s="46">
        <f t="shared" si="16"/>
        <v>214501.1815980706</v>
      </c>
      <c r="E1065" s="51">
        <v>45261</v>
      </c>
      <c r="F1065" s="49" t="s">
        <v>80</v>
      </c>
      <c r="G1065" s="49" t="s">
        <v>81</v>
      </c>
      <c r="H1065" s="49" t="s">
        <v>884</v>
      </c>
      <c r="I1065" s="49" t="s">
        <v>259</v>
      </c>
      <c r="J1065" s="49">
        <v>135500</v>
      </c>
      <c r="K1065" s="49" t="s">
        <v>138</v>
      </c>
      <c r="L1065" s="49">
        <v>21751798</v>
      </c>
      <c r="M1065" s="49" t="s">
        <v>1253</v>
      </c>
      <c r="N1065" s="51">
        <v>40024</v>
      </c>
      <c r="O1065" s="51">
        <v>40057</v>
      </c>
      <c r="P1065" s="49" t="s">
        <v>909</v>
      </c>
    </row>
    <row r="1066" spans="1:16">
      <c r="A1066" s="46">
        <v>6</v>
      </c>
      <c r="B1066" s="46">
        <v>140705.29</v>
      </c>
      <c r="C1066" s="46">
        <v>23981.785707700699</v>
      </c>
      <c r="D1066" s="46">
        <f t="shared" si="16"/>
        <v>116723.5042922993</v>
      </c>
      <c r="E1066" s="51">
        <v>45261</v>
      </c>
      <c r="F1066" s="49" t="s">
        <v>80</v>
      </c>
      <c r="G1066" s="49" t="s">
        <v>81</v>
      </c>
      <c r="H1066" s="49" t="s">
        <v>884</v>
      </c>
      <c r="I1066" s="49" t="s">
        <v>259</v>
      </c>
      <c r="J1066" s="49">
        <v>135500</v>
      </c>
      <c r="K1066" s="49" t="s">
        <v>220</v>
      </c>
      <c r="L1066" s="49">
        <v>21751791</v>
      </c>
      <c r="M1066" s="49" t="s">
        <v>1254</v>
      </c>
      <c r="N1066" s="51">
        <v>40024</v>
      </c>
      <c r="O1066" s="51">
        <v>40057</v>
      </c>
      <c r="P1066" s="49" t="s">
        <v>909</v>
      </c>
    </row>
    <row r="1067" spans="1:16">
      <c r="A1067" s="46">
        <v>179</v>
      </c>
      <c r="B1067" s="46">
        <v>145106.48000000001</v>
      </c>
      <c r="C1067" s="46">
        <v>30745.6645018856</v>
      </c>
      <c r="D1067" s="46">
        <f t="shared" si="16"/>
        <v>114360.81549811442</v>
      </c>
      <c r="E1067" s="51">
        <v>45261</v>
      </c>
      <c r="F1067" s="49" t="s">
        <v>80</v>
      </c>
      <c r="G1067" s="49" t="s">
        <v>81</v>
      </c>
      <c r="H1067" s="49" t="s">
        <v>884</v>
      </c>
      <c r="I1067" s="49" t="s">
        <v>259</v>
      </c>
      <c r="J1067" s="49">
        <v>135600</v>
      </c>
      <c r="K1067" s="49" t="s">
        <v>124</v>
      </c>
      <c r="L1067" s="49">
        <v>21751751</v>
      </c>
      <c r="M1067" s="49" t="s">
        <v>1255</v>
      </c>
      <c r="N1067" s="51">
        <v>40024</v>
      </c>
      <c r="O1067" s="51">
        <v>39814</v>
      </c>
      <c r="P1067" s="49" t="s">
        <v>909</v>
      </c>
    </row>
    <row r="1068" spans="1:16">
      <c r="A1068" s="46">
        <v>4850</v>
      </c>
      <c r="B1068" s="46">
        <v>115141.53</v>
      </c>
      <c r="C1068" s="46">
        <v>24396.586917509103</v>
      </c>
      <c r="D1068" s="46">
        <f t="shared" si="16"/>
        <v>90744.943082490892</v>
      </c>
      <c r="E1068" s="51">
        <v>45261</v>
      </c>
      <c r="F1068" s="49" t="s">
        <v>80</v>
      </c>
      <c r="G1068" s="49" t="s">
        <v>81</v>
      </c>
      <c r="H1068" s="49" t="s">
        <v>884</v>
      </c>
      <c r="I1068" s="49" t="s">
        <v>259</v>
      </c>
      <c r="J1068" s="49">
        <v>135600</v>
      </c>
      <c r="K1068" s="49" t="s">
        <v>212</v>
      </c>
      <c r="L1068" s="49">
        <v>21751911</v>
      </c>
      <c r="M1068" s="49" t="s">
        <v>1063</v>
      </c>
      <c r="N1068" s="51">
        <v>40024</v>
      </c>
      <c r="O1068" s="51">
        <v>39814</v>
      </c>
      <c r="P1068" s="49" t="s">
        <v>909</v>
      </c>
    </row>
    <row r="1069" spans="1:16">
      <c r="A1069" s="46">
        <v>283</v>
      </c>
      <c r="B1069" s="46">
        <v>5341.2300000000005</v>
      </c>
      <c r="C1069" s="46">
        <v>1131.7183464681</v>
      </c>
      <c r="D1069" s="46">
        <f t="shared" si="16"/>
        <v>4209.5116535319003</v>
      </c>
      <c r="E1069" s="51">
        <v>45261</v>
      </c>
      <c r="F1069" s="49" t="s">
        <v>80</v>
      </c>
      <c r="G1069" s="49" t="s">
        <v>81</v>
      </c>
      <c r="H1069" s="49" t="s">
        <v>884</v>
      </c>
      <c r="I1069" s="49" t="s">
        <v>259</v>
      </c>
      <c r="J1069" s="49">
        <v>135600</v>
      </c>
      <c r="K1069" s="49" t="s">
        <v>126</v>
      </c>
      <c r="L1069" s="49">
        <v>21751890</v>
      </c>
      <c r="M1069" s="49" t="s">
        <v>1148</v>
      </c>
      <c r="N1069" s="51">
        <v>40024</v>
      </c>
      <c r="O1069" s="51">
        <v>39814</v>
      </c>
      <c r="P1069" s="49" t="s">
        <v>909</v>
      </c>
    </row>
    <row r="1070" spans="1:16">
      <c r="A1070" s="46">
        <v>480323</v>
      </c>
      <c r="B1070" s="46">
        <v>4026352.87</v>
      </c>
      <c r="C1070" s="46">
        <v>853117.61754005891</v>
      </c>
      <c r="D1070" s="46">
        <f t="shared" si="16"/>
        <v>3173235.2524599414</v>
      </c>
      <c r="E1070" s="51">
        <v>45261</v>
      </c>
      <c r="F1070" s="49" t="s">
        <v>80</v>
      </c>
      <c r="G1070" s="49" t="s">
        <v>81</v>
      </c>
      <c r="H1070" s="49" t="s">
        <v>884</v>
      </c>
      <c r="I1070" s="49" t="s">
        <v>259</v>
      </c>
      <c r="J1070" s="49">
        <v>135600</v>
      </c>
      <c r="K1070" s="49" t="s">
        <v>260</v>
      </c>
      <c r="L1070" s="49">
        <v>21751897</v>
      </c>
      <c r="M1070" s="49" t="s">
        <v>1256</v>
      </c>
      <c r="N1070" s="51">
        <v>40024</v>
      </c>
      <c r="O1070" s="51">
        <v>39814</v>
      </c>
      <c r="P1070" s="49" t="s">
        <v>909</v>
      </c>
    </row>
    <row r="1071" spans="1:16">
      <c r="A1071" s="46">
        <v>2378</v>
      </c>
      <c r="B1071" s="46">
        <v>1672455.67</v>
      </c>
      <c r="C1071" s="46">
        <v>354365.71078077494</v>
      </c>
      <c r="D1071" s="46">
        <f t="shared" si="16"/>
        <v>1318089.959219225</v>
      </c>
      <c r="E1071" s="51">
        <v>45261</v>
      </c>
      <c r="F1071" s="49" t="s">
        <v>80</v>
      </c>
      <c r="G1071" s="49" t="s">
        <v>81</v>
      </c>
      <c r="H1071" s="49" t="s">
        <v>884</v>
      </c>
      <c r="I1071" s="49" t="s">
        <v>259</v>
      </c>
      <c r="J1071" s="49">
        <v>135600</v>
      </c>
      <c r="K1071" s="49" t="s">
        <v>216</v>
      </c>
      <c r="L1071" s="49">
        <v>21751847</v>
      </c>
      <c r="M1071" s="49" t="s">
        <v>1257</v>
      </c>
      <c r="N1071" s="51">
        <v>40024</v>
      </c>
      <c r="O1071" s="51">
        <v>39814</v>
      </c>
      <c r="P1071" s="49" t="s">
        <v>909</v>
      </c>
    </row>
    <row r="1072" spans="1:16">
      <c r="A1072" s="46">
        <v>12</v>
      </c>
      <c r="B1072" s="46">
        <v>2132.42</v>
      </c>
      <c r="C1072" s="46">
        <v>451.82454909739999</v>
      </c>
      <c r="D1072" s="46">
        <f t="shared" si="16"/>
        <v>1680.5954509026001</v>
      </c>
      <c r="E1072" s="51">
        <v>45261</v>
      </c>
      <c r="F1072" s="49" t="s">
        <v>80</v>
      </c>
      <c r="G1072" s="49" t="s">
        <v>81</v>
      </c>
      <c r="H1072" s="49" t="s">
        <v>884</v>
      </c>
      <c r="I1072" s="49" t="s">
        <v>259</v>
      </c>
      <c r="J1072" s="49">
        <v>135600</v>
      </c>
      <c r="K1072" s="49" t="s">
        <v>231</v>
      </c>
      <c r="L1072" s="49">
        <v>21751940</v>
      </c>
      <c r="M1072" s="49" t="s">
        <v>1258</v>
      </c>
      <c r="N1072" s="51">
        <v>40024</v>
      </c>
      <c r="O1072" s="51">
        <v>39814</v>
      </c>
      <c r="P1072" s="49" t="s">
        <v>909</v>
      </c>
    </row>
    <row r="1073" spans="1:16">
      <c r="A1073" s="46">
        <v>4145</v>
      </c>
      <c r="B1073" s="46">
        <v>1716646.06</v>
      </c>
      <c r="C1073" s="46">
        <v>363728.92395462818</v>
      </c>
      <c r="D1073" s="46">
        <f t="shared" si="16"/>
        <v>1352917.1360453719</v>
      </c>
      <c r="E1073" s="51">
        <v>45261</v>
      </c>
      <c r="F1073" s="49" t="s">
        <v>80</v>
      </c>
      <c r="G1073" s="49" t="s">
        <v>81</v>
      </c>
      <c r="H1073" s="49" t="s">
        <v>884</v>
      </c>
      <c r="I1073" s="49" t="s">
        <v>259</v>
      </c>
      <c r="J1073" s="49">
        <v>135600</v>
      </c>
      <c r="K1073" s="49" t="s">
        <v>194</v>
      </c>
      <c r="L1073" s="49">
        <v>21751918</v>
      </c>
      <c r="M1073" s="49" t="s">
        <v>937</v>
      </c>
      <c r="N1073" s="51">
        <v>40024</v>
      </c>
      <c r="O1073" s="51">
        <v>39814</v>
      </c>
      <c r="P1073" s="49" t="s">
        <v>909</v>
      </c>
    </row>
    <row r="1074" spans="1:16">
      <c r="A1074" s="46">
        <v>13805</v>
      </c>
      <c r="B1074" s="46">
        <v>3835.32</v>
      </c>
      <c r="C1074" s="46">
        <v>812.64091016040004</v>
      </c>
      <c r="D1074" s="46">
        <f t="shared" si="16"/>
        <v>3022.6790898396002</v>
      </c>
      <c r="E1074" s="51">
        <v>45261</v>
      </c>
      <c r="F1074" s="49" t="s">
        <v>80</v>
      </c>
      <c r="G1074" s="49" t="s">
        <v>81</v>
      </c>
      <c r="H1074" s="49" t="s">
        <v>884</v>
      </c>
      <c r="I1074" s="49" t="s">
        <v>259</v>
      </c>
      <c r="J1074" s="49">
        <v>135600</v>
      </c>
      <c r="K1074" s="49" t="s">
        <v>122</v>
      </c>
      <c r="L1074" s="49">
        <v>21751729</v>
      </c>
      <c r="M1074" s="49" t="s">
        <v>905</v>
      </c>
      <c r="N1074" s="51">
        <v>40024</v>
      </c>
      <c r="O1074" s="51">
        <v>39814</v>
      </c>
      <c r="P1074" s="49" t="s">
        <v>909</v>
      </c>
    </row>
    <row r="1075" spans="1:16">
      <c r="A1075" s="46">
        <v>32184</v>
      </c>
      <c r="B1075" s="46">
        <v>4100.3900000000003</v>
      </c>
      <c r="C1075" s="46">
        <v>3385.3432028227003</v>
      </c>
      <c r="D1075" s="46">
        <f t="shared" si="16"/>
        <v>715.04679717730005</v>
      </c>
      <c r="E1075" s="51">
        <v>45261</v>
      </c>
      <c r="F1075" s="49" t="s">
        <v>80</v>
      </c>
      <c r="G1075" s="49" t="s">
        <v>81</v>
      </c>
      <c r="H1075" s="49" t="s">
        <v>884</v>
      </c>
      <c r="I1075" s="49" t="s">
        <v>259</v>
      </c>
      <c r="J1075" s="49">
        <v>135600</v>
      </c>
      <c r="K1075" s="49" t="s">
        <v>122</v>
      </c>
      <c r="L1075" s="49">
        <v>21751583</v>
      </c>
      <c r="M1075" s="49" t="s">
        <v>1002</v>
      </c>
      <c r="N1075" s="51">
        <v>24654</v>
      </c>
      <c r="O1075" s="51">
        <v>24654</v>
      </c>
      <c r="P1075" s="49" t="s">
        <v>909</v>
      </c>
    </row>
    <row r="1076" spans="1:16">
      <c r="A1076" s="46">
        <v>19095</v>
      </c>
      <c r="B1076" s="46">
        <v>2650.7200000000003</v>
      </c>
      <c r="C1076" s="46">
        <v>2265.9426246096</v>
      </c>
      <c r="D1076" s="46">
        <f t="shared" si="16"/>
        <v>384.77737539040027</v>
      </c>
      <c r="E1076" s="51">
        <v>45261</v>
      </c>
      <c r="F1076" s="49" t="s">
        <v>80</v>
      </c>
      <c r="G1076" s="49" t="s">
        <v>81</v>
      </c>
      <c r="H1076" s="49" t="s">
        <v>884</v>
      </c>
      <c r="I1076" s="49" t="s">
        <v>259</v>
      </c>
      <c r="J1076" s="49">
        <v>135600</v>
      </c>
      <c r="K1076" s="49" t="s">
        <v>122</v>
      </c>
      <c r="L1076" s="49">
        <v>21751562</v>
      </c>
      <c r="M1076" s="49" t="s">
        <v>1002</v>
      </c>
      <c r="N1076" s="51">
        <v>23924</v>
      </c>
      <c r="O1076" s="51">
        <v>23924</v>
      </c>
      <c r="P1076" s="49" t="s">
        <v>909</v>
      </c>
    </row>
    <row r="1077" spans="1:16">
      <c r="A1077" s="46">
        <v>55436</v>
      </c>
      <c r="B1077" s="46">
        <v>5485.9000000000005</v>
      </c>
      <c r="C1077" s="46">
        <v>7011.7399971499999</v>
      </c>
      <c r="D1077" s="46">
        <f t="shared" si="16"/>
        <v>-1525.8399971499994</v>
      </c>
      <c r="E1077" s="51">
        <v>45261</v>
      </c>
      <c r="F1077" s="49" t="s">
        <v>80</v>
      </c>
      <c r="G1077" s="49" t="s">
        <v>81</v>
      </c>
      <c r="H1077" s="49" t="s">
        <v>884</v>
      </c>
      <c r="I1077" s="49" t="s">
        <v>259</v>
      </c>
      <c r="J1077" s="49">
        <v>135600</v>
      </c>
      <c r="K1077" s="49" t="s">
        <v>122</v>
      </c>
      <c r="L1077" s="49">
        <v>21751555</v>
      </c>
      <c r="M1077" s="49" t="s">
        <v>916</v>
      </c>
      <c r="N1077" s="51">
        <v>13332</v>
      </c>
      <c r="O1077" s="51">
        <v>13332</v>
      </c>
      <c r="P1077" s="49" t="s">
        <v>909</v>
      </c>
    </row>
    <row r="1078" spans="1:16">
      <c r="A1078" s="46">
        <v>2</v>
      </c>
      <c r="B1078" s="46">
        <v>166.86</v>
      </c>
      <c r="C1078" s="46">
        <v>-5.6250308088000001</v>
      </c>
      <c r="D1078" s="46">
        <f t="shared" si="16"/>
        <v>172.48503080880002</v>
      </c>
      <c r="E1078" s="51">
        <v>45261</v>
      </c>
      <c r="F1078" s="49" t="s">
        <v>80</v>
      </c>
      <c r="G1078" s="49" t="s">
        <v>81</v>
      </c>
      <c r="H1078" s="49" t="s">
        <v>884</v>
      </c>
      <c r="I1078" s="49" t="s">
        <v>261</v>
      </c>
      <c r="J1078" s="49">
        <v>135002</v>
      </c>
      <c r="K1078" s="49" t="s">
        <v>130</v>
      </c>
      <c r="L1078" s="49">
        <v>21751039</v>
      </c>
      <c r="M1078" s="49" t="s">
        <v>1259</v>
      </c>
      <c r="N1078" s="51">
        <v>19906</v>
      </c>
      <c r="O1078" s="51">
        <v>19906</v>
      </c>
      <c r="P1078" s="49" t="s">
        <v>909</v>
      </c>
    </row>
    <row r="1079" spans="1:16">
      <c r="A1079" s="46">
        <v>1</v>
      </c>
      <c r="B1079" s="46">
        <v>801.55000000000007</v>
      </c>
      <c r="C1079" s="46">
        <v>-18.078639630000001</v>
      </c>
      <c r="D1079" s="46">
        <f t="shared" si="16"/>
        <v>819.62863963000007</v>
      </c>
      <c r="E1079" s="51">
        <v>45261</v>
      </c>
      <c r="F1079" s="49" t="s">
        <v>80</v>
      </c>
      <c r="G1079" s="49" t="s">
        <v>81</v>
      </c>
      <c r="H1079" s="49" t="s">
        <v>884</v>
      </c>
      <c r="I1079" s="49" t="s">
        <v>261</v>
      </c>
      <c r="J1079" s="49">
        <v>135002</v>
      </c>
      <c r="K1079" s="49" t="s">
        <v>130</v>
      </c>
      <c r="L1079" s="49">
        <v>21751180</v>
      </c>
      <c r="M1079" s="49" t="s">
        <v>1260</v>
      </c>
      <c r="N1079" s="51">
        <v>28307</v>
      </c>
      <c r="O1079" s="51">
        <v>28307</v>
      </c>
      <c r="P1079" s="49" t="s">
        <v>909</v>
      </c>
    </row>
    <row r="1080" spans="1:16">
      <c r="A1080" s="46">
        <v>2</v>
      </c>
      <c r="B1080" s="46">
        <v>500</v>
      </c>
      <c r="C1080" s="46">
        <v>-19.764329999999998</v>
      </c>
      <c r="D1080" s="46">
        <f t="shared" si="16"/>
        <v>519.76432999999997</v>
      </c>
      <c r="E1080" s="51">
        <v>45261</v>
      </c>
      <c r="F1080" s="49" t="s">
        <v>80</v>
      </c>
      <c r="G1080" s="49" t="s">
        <v>81</v>
      </c>
      <c r="H1080" s="49" t="s">
        <v>884</v>
      </c>
      <c r="I1080" s="49" t="s">
        <v>261</v>
      </c>
      <c r="J1080" s="49">
        <v>135002</v>
      </c>
      <c r="K1080" s="49" t="s">
        <v>130</v>
      </c>
      <c r="L1080" s="49">
        <v>21751015</v>
      </c>
      <c r="M1080" s="49" t="s">
        <v>1261</v>
      </c>
      <c r="N1080" s="51">
        <v>15523</v>
      </c>
      <c r="O1080" s="51">
        <v>15523</v>
      </c>
      <c r="P1080" s="49" t="s">
        <v>909</v>
      </c>
    </row>
    <row r="1081" spans="1:16">
      <c r="A1081" s="46">
        <v>1</v>
      </c>
      <c r="B1081" s="46">
        <v>1162.53</v>
      </c>
      <c r="C1081" s="46">
        <v>-26.220399137999998</v>
      </c>
      <c r="D1081" s="46">
        <f t="shared" si="16"/>
        <v>1188.7503991379999</v>
      </c>
      <c r="E1081" s="51">
        <v>45261</v>
      </c>
      <c r="F1081" s="49" t="s">
        <v>80</v>
      </c>
      <c r="G1081" s="49" t="s">
        <v>81</v>
      </c>
      <c r="H1081" s="49" t="s">
        <v>884</v>
      </c>
      <c r="I1081" s="49" t="s">
        <v>261</v>
      </c>
      <c r="J1081" s="49">
        <v>135002</v>
      </c>
      <c r="K1081" s="49" t="s">
        <v>130</v>
      </c>
      <c r="L1081" s="49">
        <v>21751222</v>
      </c>
      <c r="M1081" s="49" t="s">
        <v>1262</v>
      </c>
      <c r="N1081" s="51">
        <v>28307</v>
      </c>
      <c r="O1081" s="51">
        <v>28307</v>
      </c>
      <c r="P1081" s="49" t="s">
        <v>909</v>
      </c>
    </row>
    <row r="1082" spans="1:16">
      <c r="A1082" s="46">
        <v>1</v>
      </c>
      <c r="B1082" s="46">
        <v>878.84</v>
      </c>
      <c r="C1082" s="46">
        <v>-20.2501082424</v>
      </c>
      <c r="D1082" s="46">
        <f t="shared" si="16"/>
        <v>899.09010824239999</v>
      </c>
      <c r="E1082" s="51">
        <v>45261</v>
      </c>
      <c r="F1082" s="49" t="s">
        <v>80</v>
      </c>
      <c r="G1082" s="49" t="s">
        <v>81</v>
      </c>
      <c r="H1082" s="49" t="s">
        <v>884</v>
      </c>
      <c r="I1082" s="49" t="s">
        <v>261</v>
      </c>
      <c r="J1082" s="49">
        <v>135002</v>
      </c>
      <c r="K1082" s="49" t="s">
        <v>130</v>
      </c>
      <c r="L1082" s="49">
        <v>21751159</v>
      </c>
      <c r="M1082" s="49" t="s">
        <v>1192</v>
      </c>
      <c r="N1082" s="51">
        <v>27942</v>
      </c>
      <c r="O1082" s="51">
        <v>27942</v>
      </c>
      <c r="P1082" s="49" t="s">
        <v>909</v>
      </c>
    </row>
    <row r="1083" spans="1:16">
      <c r="A1083" s="46">
        <v>1</v>
      </c>
      <c r="B1083" s="46">
        <v>10.08</v>
      </c>
      <c r="C1083" s="46">
        <v>-0.33980768640000003</v>
      </c>
      <c r="D1083" s="46">
        <f t="shared" si="16"/>
        <v>10.4198076864</v>
      </c>
      <c r="E1083" s="51">
        <v>45261</v>
      </c>
      <c r="F1083" s="49" t="s">
        <v>80</v>
      </c>
      <c r="G1083" s="49" t="s">
        <v>81</v>
      </c>
      <c r="H1083" s="49" t="s">
        <v>884</v>
      </c>
      <c r="I1083" s="49" t="s">
        <v>261</v>
      </c>
      <c r="J1083" s="49">
        <v>135002</v>
      </c>
      <c r="K1083" s="49" t="s">
        <v>130</v>
      </c>
      <c r="L1083" s="49">
        <v>21751056</v>
      </c>
      <c r="M1083" s="49" t="s">
        <v>1263</v>
      </c>
      <c r="N1083" s="51">
        <v>19906</v>
      </c>
      <c r="O1083" s="51">
        <v>19906</v>
      </c>
      <c r="P1083" s="49" t="s">
        <v>909</v>
      </c>
    </row>
    <row r="1084" spans="1:16">
      <c r="A1084" s="46">
        <v>4</v>
      </c>
      <c r="B1084" s="46">
        <v>2627.69</v>
      </c>
      <c r="C1084" s="46">
        <v>-59.266496873999998</v>
      </c>
      <c r="D1084" s="46">
        <f t="shared" si="16"/>
        <v>2686.9564968740001</v>
      </c>
      <c r="E1084" s="51">
        <v>45261</v>
      </c>
      <c r="F1084" s="49" t="s">
        <v>80</v>
      </c>
      <c r="G1084" s="49" t="s">
        <v>81</v>
      </c>
      <c r="H1084" s="49" t="s">
        <v>884</v>
      </c>
      <c r="I1084" s="49" t="s">
        <v>261</v>
      </c>
      <c r="J1084" s="49">
        <v>135002</v>
      </c>
      <c r="K1084" s="49" t="s">
        <v>130</v>
      </c>
      <c r="L1084" s="49">
        <v>21751215</v>
      </c>
      <c r="M1084" s="49" t="s">
        <v>1264</v>
      </c>
      <c r="N1084" s="51">
        <v>28307</v>
      </c>
      <c r="O1084" s="51">
        <v>28307</v>
      </c>
      <c r="P1084" s="49" t="s">
        <v>909</v>
      </c>
    </row>
    <row r="1085" spans="1:16">
      <c r="A1085" s="46">
        <v>2</v>
      </c>
      <c r="B1085" s="46">
        <v>2076.94</v>
      </c>
      <c r="C1085" s="46">
        <v>-46.844550924000004</v>
      </c>
      <c r="D1085" s="46">
        <f t="shared" si="16"/>
        <v>2123.7845509240001</v>
      </c>
      <c r="E1085" s="51">
        <v>45261</v>
      </c>
      <c r="F1085" s="49" t="s">
        <v>80</v>
      </c>
      <c r="G1085" s="49" t="s">
        <v>81</v>
      </c>
      <c r="H1085" s="49" t="s">
        <v>884</v>
      </c>
      <c r="I1085" s="49" t="s">
        <v>261</v>
      </c>
      <c r="J1085" s="49">
        <v>135002</v>
      </c>
      <c r="K1085" s="49" t="s">
        <v>130</v>
      </c>
      <c r="L1085" s="49">
        <v>21751241</v>
      </c>
      <c r="M1085" s="49" t="s">
        <v>1261</v>
      </c>
      <c r="N1085" s="51">
        <v>28307</v>
      </c>
      <c r="O1085" s="51">
        <v>28307</v>
      </c>
      <c r="P1085" s="49" t="s">
        <v>909</v>
      </c>
    </row>
    <row r="1086" spans="1:16">
      <c r="A1086" s="46">
        <v>2</v>
      </c>
      <c r="B1086" s="46">
        <v>80.63</v>
      </c>
      <c r="C1086" s="46">
        <v>-2.7181243803999999</v>
      </c>
      <c r="D1086" s="46">
        <f t="shared" si="16"/>
        <v>83.348124380399994</v>
      </c>
      <c r="E1086" s="51">
        <v>45261</v>
      </c>
      <c r="F1086" s="49" t="s">
        <v>80</v>
      </c>
      <c r="G1086" s="49" t="s">
        <v>81</v>
      </c>
      <c r="H1086" s="49" t="s">
        <v>884</v>
      </c>
      <c r="I1086" s="49" t="s">
        <v>261</v>
      </c>
      <c r="J1086" s="49">
        <v>135002</v>
      </c>
      <c r="K1086" s="49" t="s">
        <v>130</v>
      </c>
      <c r="L1086" s="49">
        <v>21751046</v>
      </c>
      <c r="M1086" s="49" t="s">
        <v>1265</v>
      </c>
      <c r="N1086" s="51">
        <v>19906</v>
      </c>
      <c r="O1086" s="51">
        <v>19906</v>
      </c>
      <c r="P1086" s="49" t="s">
        <v>909</v>
      </c>
    </row>
    <row r="1087" spans="1:16">
      <c r="A1087" s="46">
        <v>1</v>
      </c>
      <c r="B1087" s="46">
        <v>87.55</v>
      </c>
      <c r="C1087" s="46">
        <v>-2.4418132749999999</v>
      </c>
      <c r="D1087" s="46">
        <f t="shared" si="16"/>
        <v>89.991813274999998</v>
      </c>
      <c r="E1087" s="51">
        <v>45261</v>
      </c>
      <c r="F1087" s="49" t="s">
        <v>80</v>
      </c>
      <c r="G1087" s="49" t="s">
        <v>81</v>
      </c>
      <c r="H1087" s="49" t="s">
        <v>884</v>
      </c>
      <c r="I1087" s="49" t="s">
        <v>261</v>
      </c>
      <c r="J1087" s="49">
        <v>135002</v>
      </c>
      <c r="K1087" s="49" t="s">
        <v>130</v>
      </c>
      <c r="L1087" s="49">
        <v>21751116</v>
      </c>
      <c r="M1087" s="49" t="s">
        <v>1266</v>
      </c>
      <c r="N1087" s="51">
        <v>24289</v>
      </c>
      <c r="O1087" s="51">
        <v>24289</v>
      </c>
      <c r="P1087" s="49" t="s">
        <v>909</v>
      </c>
    </row>
    <row r="1088" spans="1:16">
      <c r="A1088" s="46">
        <v>3</v>
      </c>
      <c r="B1088" s="46">
        <v>1497.31</v>
      </c>
      <c r="C1088" s="46">
        <v>-33.771228126000004</v>
      </c>
      <c r="D1088" s="46">
        <f t="shared" si="16"/>
        <v>1531.081228126</v>
      </c>
      <c r="E1088" s="51">
        <v>45261</v>
      </c>
      <c r="F1088" s="49" t="s">
        <v>80</v>
      </c>
      <c r="G1088" s="49" t="s">
        <v>81</v>
      </c>
      <c r="H1088" s="49" t="s">
        <v>884</v>
      </c>
      <c r="I1088" s="49" t="s">
        <v>261</v>
      </c>
      <c r="J1088" s="49">
        <v>135002</v>
      </c>
      <c r="K1088" s="49" t="s">
        <v>130</v>
      </c>
      <c r="L1088" s="49">
        <v>21751201</v>
      </c>
      <c r="M1088" s="49" t="s">
        <v>1267</v>
      </c>
      <c r="N1088" s="51">
        <v>28307</v>
      </c>
      <c r="O1088" s="51">
        <v>28307</v>
      </c>
      <c r="P1088" s="49" t="s">
        <v>909</v>
      </c>
    </row>
    <row r="1089" spans="1:16">
      <c r="A1089" s="46">
        <v>2</v>
      </c>
      <c r="B1089" s="46">
        <v>1268.03</v>
      </c>
      <c r="C1089" s="46">
        <v>-53.202443063100006</v>
      </c>
      <c r="D1089" s="46">
        <f t="shared" si="16"/>
        <v>1321.2324430630999</v>
      </c>
      <c r="E1089" s="51">
        <v>45261</v>
      </c>
      <c r="F1089" s="49" t="s">
        <v>80</v>
      </c>
      <c r="G1089" s="49" t="s">
        <v>81</v>
      </c>
      <c r="H1089" s="49" t="s">
        <v>884</v>
      </c>
      <c r="I1089" s="49" t="s">
        <v>261</v>
      </c>
      <c r="J1089" s="49">
        <v>135002</v>
      </c>
      <c r="K1089" s="49" t="s">
        <v>130</v>
      </c>
      <c r="L1089" s="49">
        <v>21750990</v>
      </c>
      <c r="M1089" s="49" t="s">
        <v>1261</v>
      </c>
      <c r="N1089" s="51">
        <v>13697</v>
      </c>
      <c r="O1089" s="51">
        <v>13697</v>
      </c>
      <c r="P1089" s="49" t="s">
        <v>909</v>
      </c>
    </row>
    <row r="1090" spans="1:16">
      <c r="A1090" s="46">
        <v>1</v>
      </c>
      <c r="B1090" s="46">
        <v>50.39</v>
      </c>
      <c r="C1090" s="46">
        <v>-1.6987013211999999</v>
      </c>
      <c r="D1090" s="46">
        <f t="shared" si="16"/>
        <v>52.088701321199999</v>
      </c>
      <c r="E1090" s="51">
        <v>45261</v>
      </c>
      <c r="F1090" s="49" t="s">
        <v>80</v>
      </c>
      <c r="G1090" s="49" t="s">
        <v>81</v>
      </c>
      <c r="H1090" s="49" t="s">
        <v>884</v>
      </c>
      <c r="I1090" s="49" t="s">
        <v>261</v>
      </c>
      <c r="J1090" s="49">
        <v>135002</v>
      </c>
      <c r="K1090" s="49" t="s">
        <v>130</v>
      </c>
      <c r="L1090" s="49">
        <v>21751080</v>
      </c>
      <c r="M1090" s="49" t="s">
        <v>1268</v>
      </c>
      <c r="N1090" s="51">
        <v>19906</v>
      </c>
      <c r="O1090" s="51">
        <v>19906</v>
      </c>
      <c r="P1090" s="49" t="s">
        <v>909</v>
      </c>
    </row>
    <row r="1091" spans="1:16">
      <c r="A1091" s="46">
        <v>1</v>
      </c>
      <c r="B1091" s="46">
        <v>10.92</v>
      </c>
      <c r="C1091" s="46">
        <v>-0.44999998680000003</v>
      </c>
      <c r="D1091" s="46">
        <f t="shared" ref="D1091:D1154" si="17">+B1091-C1091</f>
        <v>11.3699999868</v>
      </c>
      <c r="E1091" s="51">
        <v>45261</v>
      </c>
      <c r="F1091" s="49" t="s">
        <v>80</v>
      </c>
      <c r="G1091" s="49" t="s">
        <v>81</v>
      </c>
      <c r="H1091" s="49" t="s">
        <v>884</v>
      </c>
      <c r="I1091" s="49" t="s">
        <v>261</v>
      </c>
      <c r="J1091" s="49">
        <v>135002</v>
      </c>
      <c r="K1091" s="49" t="s">
        <v>130</v>
      </c>
      <c r="L1091" s="49">
        <v>21751004</v>
      </c>
      <c r="M1091" s="49" t="s">
        <v>1261</v>
      </c>
      <c r="N1091" s="51">
        <v>14427</v>
      </c>
      <c r="O1091" s="51">
        <v>14427</v>
      </c>
      <c r="P1091" s="49" t="s">
        <v>909</v>
      </c>
    </row>
    <row r="1092" spans="1:16">
      <c r="A1092" s="46">
        <v>4</v>
      </c>
      <c r="B1092" s="46">
        <v>106.83</v>
      </c>
      <c r="C1092" s="46">
        <v>-3.6013546764000002</v>
      </c>
      <c r="D1092" s="46">
        <f t="shared" si="17"/>
        <v>110.43135467640001</v>
      </c>
      <c r="E1092" s="51">
        <v>45261</v>
      </c>
      <c r="F1092" s="49" t="s">
        <v>80</v>
      </c>
      <c r="G1092" s="49" t="s">
        <v>81</v>
      </c>
      <c r="H1092" s="49" t="s">
        <v>884</v>
      </c>
      <c r="I1092" s="49" t="s">
        <v>261</v>
      </c>
      <c r="J1092" s="49">
        <v>135002</v>
      </c>
      <c r="K1092" s="49" t="s">
        <v>130</v>
      </c>
      <c r="L1092" s="49">
        <v>21751099</v>
      </c>
      <c r="M1092" s="49" t="s">
        <v>1269</v>
      </c>
      <c r="N1092" s="51">
        <v>19906</v>
      </c>
      <c r="O1092" s="51">
        <v>19906</v>
      </c>
      <c r="P1092" s="49" t="s">
        <v>909</v>
      </c>
    </row>
    <row r="1093" spans="1:16">
      <c r="A1093" s="46">
        <v>1</v>
      </c>
      <c r="B1093" s="46">
        <v>94.42</v>
      </c>
      <c r="C1093" s="46">
        <v>-2.8167506588000002</v>
      </c>
      <c r="D1093" s="46">
        <f t="shared" si="17"/>
        <v>97.236750658800005</v>
      </c>
      <c r="E1093" s="51">
        <v>45261</v>
      </c>
      <c r="F1093" s="49" t="s">
        <v>80</v>
      </c>
      <c r="G1093" s="49" t="s">
        <v>81</v>
      </c>
      <c r="H1093" s="49" t="s">
        <v>884</v>
      </c>
      <c r="I1093" s="49" t="s">
        <v>261</v>
      </c>
      <c r="J1093" s="49">
        <v>135002</v>
      </c>
      <c r="K1093" s="49" t="s">
        <v>130</v>
      </c>
      <c r="L1093" s="49">
        <v>21751111</v>
      </c>
      <c r="M1093" s="49" t="s">
        <v>1270</v>
      </c>
      <c r="N1093" s="51">
        <v>22828</v>
      </c>
      <c r="O1093" s="51">
        <v>22828</v>
      </c>
      <c r="P1093" s="49" t="s">
        <v>909</v>
      </c>
    </row>
    <row r="1094" spans="1:16">
      <c r="A1094" s="46">
        <v>1</v>
      </c>
      <c r="B1094" s="46">
        <v>25</v>
      </c>
      <c r="C1094" s="46">
        <v>-1</v>
      </c>
      <c r="D1094" s="46">
        <f t="shared" si="17"/>
        <v>26</v>
      </c>
      <c r="E1094" s="51">
        <v>45261</v>
      </c>
      <c r="F1094" s="49" t="s">
        <v>80</v>
      </c>
      <c r="G1094" s="49" t="s">
        <v>81</v>
      </c>
      <c r="H1094" s="49" t="s">
        <v>884</v>
      </c>
      <c r="I1094" s="49" t="s">
        <v>261</v>
      </c>
      <c r="J1094" s="49">
        <v>135002</v>
      </c>
      <c r="K1094" s="49" t="s">
        <v>130</v>
      </c>
      <c r="L1094" s="49">
        <v>21751009</v>
      </c>
      <c r="M1094" s="49" t="s">
        <v>1261</v>
      </c>
      <c r="N1094" s="51">
        <v>15158</v>
      </c>
      <c r="O1094" s="51">
        <v>15158</v>
      </c>
      <c r="P1094" s="49" t="s">
        <v>909</v>
      </c>
    </row>
    <row r="1095" spans="1:16">
      <c r="A1095" s="46">
        <v>3</v>
      </c>
      <c r="B1095" s="46">
        <v>1831.02</v>
      </c>
      <c r="C1095" s="46">
        <v>-41.297923691999998</v>
      </c>
      <c r="D1095" s="46">
        <f t="shared" si="17"/>
        <v>1872.317923692</v>
      </c>
      <c r="E1095" s="51">
        <v>45261</v>
      </c>
      <c r="F1095" s="49" t="s">
        <v>80</v>
      </c>
      <c r="G1095" s="49" t="s">
        <v>81</v>
      </c>
      <c r="H1095" s="49" t="s">
        <v>884</v>
      </c>
      <c r="I1095" s="49" t="s">
        <v>261</v>
      </c>
      <c r="J1095" s="49">
        <v>135002</v>
      </c>
      <c r="K1095" s="49" t="s">
        <v>130</v>
      </c>
      <c r="L1095" s="49">
        <v>21751085</v>
      </c>
      <c r="M1095" s="49" t="s">
        <v>1271</v>
      </c>
      <c r="N1095" s="51">
        <v>28307</v>
      </c>
      <c r="O1095" s="51">
        <v>28307</v>
      </c>
      <c r="P1095" s="49" t="s">
        <v>909</v>
      </c>
    </row>
    <row r="1096" spans="1:16">
      <c r="A1096" s="46">
        <v>1</v>
      </c>
      <c r="B1096" s="46">
        <v>801.55000000000007</v>
      </c>
      <c r="C1096" s="46">
        <v>-18.078639630000001</v>
      </c>
      <c r="D1096" s="46">
        <f t="shared" si="17"/>
        <v>819.62863963000007</v>
      </c>
      <c r="E1096" s="51">
        <v>45261</v>
      </c>
      <c r="F1096" s="49" t="s">
        <v>80</v>
      </c>
      <c r="G1096" s="49" t="s">
        <v>81</v>
      </c>
      <c r="H1096" s="49" t="s">
        <v>884</v>
      </c>
      <c r="I1096" s="49" t="s">
        <v>261</v>
      </c>
      <c r="J1096" s="49">
        <v>135002</v>
      </c>
      <c r="K1096" s="49" t="s">
        <v>130</v>
      </c>
      <c r="L1096" s="49">
        <v>21751208</v>
      </c>
      <c r="M1096" s="49" t="s">
        <v>1272</v>
      </c>
      <c r="N1096" s="51">
        <v>28307</v>
      </c>
      <c r="O1096" s="51">
        <v>28307</v>
      </c>
      <c r="P1096" s="49" t="s">
        <v>909</v>
      </c>
    </row>
    <row r="1097" spans="1:16">
      <c r="A1097" s="46">
        <v>1</v>
      </c>
      <c r="B1097" s="46">
        <v>109.05</v>
      </c>
      <c r="C1097" s="46">
        <v>-2.4595791299999998</v>
      </c>
      <c r="D1097" s="46">
        <f t="shared" si="17"/>
        <v>111.50957912999999</v>
      </c>
      <c r="E1097" s="51">
        <v>45261</v>
      </c>
      <c r="F1097" s="49" t="s">
        <v>80</v>
      </c>
      <c r="G1097" s="49" t="s">
        <v>81</v>
      </c>
      <c r="H1097" s="49" t="s">
        <v>884</v>
      </c>
      <c r="I1097" s="49" t="s">
        <v>261</v>
      </c>
      <c r="J1097" s="49">
        <v>135002</v>
      </c>
      <c r="K1097" s="49" t="s">
        <v>130</v>
      </c>
      <c r="L1097" s="49">
        <v>21751236</v>
      </c>
      <c r="M1097" s="49" t="s">
        <v>1273</v>
      </c>
      <c r="N1097" s="51">
        <v>28307</v>
      </c>
      <c r="O1097" s="51">
        <v>28307</v>
      </c>
      <c r="P1097" s="49" t="s">
        <v>909</v>
      </c>
    </row>
    <row r="1098" spans="1:16">
      <c r="A1098" s="46">
        <v>4</v>
      </c>
      <c r="B1098" s="46">
        <v>139.11000000000001</v>
      </c>
      <c r="C1098" s="46">
        <v>-4.6895483387999999</v>
      </c>
      <c r="D1098" s="46">
        <f t="shared" si="17"/>
        <v>143.79954833880001</v>
      </c>
      <c r="E1098" s="51">
        <v>45261</v>
      </c>
      <c r="F1098" s="49" t="s">
        <v>80</v>
      </c>
      <c r="G1098" s="49" t="s">
        <v>81</v>
      </c>
      <c r="H1098" s="49" t="s">
        <v>884</v>
      </c>
      <c r="I1098" s="49" t="s">
        <v>261</v>
      </c>
      <c r="J1098" s="49">
        <v>135002</v>
      </c>
      <c r="K1098" s="49" t="s">
        <v>130</v>
      </c>
      <c r="L1098" s="49">
        <v>21751073</v>
      </c>
      <c r="M1098" s="49" t="s">
        <v>1274</v>
      </c>
      <c r="N1098" s="51">
        <v>19906</v>
      </c>
      <c r="O1098" s="51">
        <v>19906</v>
      </c>
      <c r="P1098" s="49" t="s">
        <v>909</v>
      </c>
    </row>
    <row r="1099" spans="1:16">
      <c r="A1099" s="46">
        <v>8</v>
      </c>
      <c r="B1099" s="46">
        <v>215.22</v>
      </c>
      <c r="C1099" s="46">
        <v>-6.0025934100000002</v>
      </c>
      <c r="D1099" s="46">
        <f t="shared" si="17"/>
        <v>221.22259341</v>
      </c>
      <c r="E1099" s="51">
        <v>45261</v>
      </c>
      <c r="F1099" s="49" t="s">
        <v>80</v>
      </c>
      <c r="G1099" s="49" t="s">
        <v>81</v>
      </c>
      <c r="H1099" s="49" t="s">
        <v>884</v>
      </c>
      <c r="I1099" s="49" t="s">
        <v>261</v>
      </c>
      <c r="J1099" s="49">
        <v>135002</v>
      </c>
      <c r="K1099" s="49" t="s">
        <v>130</v>
      </c>
      <c r="L1099" s="49">
        <v>21751128</v>
      </c>
      <c r="M1099" s="49" t="s">
        <v>1275</v>
      </c>
      <c r="N1099" s="51">
        <v>24289</v>
      </c>
      <c r="O1099" s="51">
        <v>24289</v>
      </c>
      <c r="P1099" s="49" t="s">
        <v>909</v>
      </c>
    </row>
    <row r="1100" spans="1:16">
      <c r="A1100" s="46">
        <v>1</v>
      </c>
      <c r="B1100" s="46">
        <v>101.8</v>
      </c>
      <c r="C1100" s="46">
        <v>-3.5806623000000002</v>
      </c>
      <c r="D1100" s="46">
        <f t="shared" si="17"/>
        <v>105.3806623</v>
      </c>
      <c r="E1100" s="51">
        <v>45261</v>
      </c>
      <c r="F1100" s="49" t="s">
        <v>80</v>
      </c>
      <c r="G1100" s="49" t="s">
        <v>81</v>
      </c>
      <c r="H1100" s="49" t="s">
        <v>884</v>
      </c>
      <c r="I1100" s="49" t="s">
        <v>261</v>
      </c>
      <c r="J1100" s="49">
        <v>135002</v>
      </c>
      <c r="K1100" s="49" t="s">
        <v>130</v>
      </c>
      <c r="L1100" s="49">
        <v>21751032</v>
      </c>
      <c r="M1100" s="49" t="s">
        <v>1276</v>
      </c>
      <c r="N1100" s="51">
        <v>18810</v>
      </c>
      <c r="O1100" s="51">
        <v>18810</v>
      </c>
      <c r="P1100" s="49" t="s">
        <v>909</v>
      </c>
    </row>
    <row r="1101" spans="1:16">
      <c r="A1101" s="46">
        <v>1</v>
      </c>
      <c r="B1101" s="46">
        <v>132</v>
      </c>
      <c r="C1101" s="46">
        <v>-3.6199996800000003</v>
      </c>
      <c r="D1101" s="46">
        <f t="shared" si="17"/>
        <v>135.61999968000001</v>
      </c>
      <c r="E1101" s="51">
        <v>45261</v>
      </c>
      <c r="F1101" s="49" t="s">
        <v>80</v>
      </c>
      <c r="G1101" s="49" t="s">
        <v>81</v>
      </c>
      <c r="H1101" s="49" t="s">
        <v>884</v>
      </c>
      <c r="I1101" s="49" t="s">
        <v>261</v>
      </c>
      <c r="J1101" s="49">
        <v>135002</v>
      </c>
      <c r="K1101" s="49" t="s">
        <v>130</v>
      </c>
      <c r="L1101" s="49">
        <v>21751140</v>
      </c>
      <c r="M1101" s="49" t="s">
        <v>1277</v>
      </c>
      <c r="N1101" s="51">
        <v>24654</v>
      </c>
      <c r="O1101" s="51">
        <v>24654</v>
      </c>
      <c r="P1101" s="49" t="s">
        <v>909</v>
      </c>
    </row>
    <row r="1102" spans="1:16">
      <c r="A1102" s="46">
        <v>1</v>
      </c>
      <c r="B1102" s="46">
        <v>25</v>
      </c>
      <c r="C1102" s="46">
        <v>-0.87933749999999999</v>
      </c>
      <c r="D1102" s="46">
        <f t="shared" si="17"/>
        <v>25.879337499999998</v>
      </c>
      <c r="E1102" s="51">
        <v>45261</v>
      </c>
      <c r="F1102" s="49" t="s">
        <v>80</v>
      </c>
      <c r="G1102" s="49" t="s">
        <v>81</v>
      </c>
      <c r="H1102" s="49" t="s">
        <v>884</v>
      </c>
      <c r="I1102" s="49" t="s">
        <v>261</v>
      </c>
      <c r="J1102" s="49">
        <v>135002</v>
      </c>
      <c r="K1102" s="49" t="s">
        <v>130</v>
      </c>
      <c r="L1102" s="49">
        <v>21751027</v>
      </c>
      <c r="M1102" s="49" t="s">
        <v>1278</v>
      </c>
      <c r="N1102" s="51">
        <v>18810</v>
      </c>
      <c r="O1102" s="51">
        <v>18810</v>
      </c>
      <c r="P1102" s="49" t="s">
        <v>909</v>
      </c>
    </row>
    <row r="1103" spans="1:16">
      <c r="A1103" s="46">
        <v>1</v>
      </c>
      <c r="B1103" s="46">
        <v>589.5</v>
      </c>
      <c r="C1103" s="46">
        <v>-24.450001784999998</v>
      </c>
      <c r="D1103" s="46">
        <f t="shared" si="17"/>
        <v>613.95000178500004</v>
      </c>
      <c r="E1103" s="51">
        <v>45261</v>
      </c>
      <c r="F1103" s="49" t="s">
        <v>80</v>
      </c>
      <c r="G1103" s="49" t="s">
        <v>81</v>
      </c>
      <c r="H1103" s="49" t="s">
        <v>884</v>
      </c>
      <c r="I1103" s="49" t="s">
        <v>261</v>
      </c>
      <c r="J1103" s="49">
        <v>135002</v>
      </c>
      <c r="K1103" s="49" t="s">
        <v>130</v>
      </c>
      <c r="L1103" s="49">
        <v>21750997</v>
      </c>
      <c r="M1103" s="49" t="s">
        <v>1261</v>
      </c>
      <c r="N1103" s="51">
        <v>14062</v>
      </c>
      <c r="O1103" s="51">
        <v>14062</v>
      </c>
      <c r="P1103" s="49" t="s">
        <v>909</v>
      </c>
    </row>
    <row r="1104" spans="1:16">
      <c r="A1104" s="46">
        <v>1</v>
      </c>
      <c r="B1104" s="46">
        <v>25.2</v>
      </c>
      <c r="C1104" s="46">
        <v>-0.84951921600000002</v>
      </c>
      <c r="D1104" s="46">
        <f t="shared" si="17"/>
        <v>26.049519216</v>
      </c>
      <c r="E1104" s="51">
        <v>45261</v>
      </c>
      <c r="F1104" s="49" t="s">
        <v>80</v>
      </c>
      <c r="G1104" s="49" t="s">
        <v>81</v>
      </c>
      <c r="H1104" s="49" t="s">
        <v>884</v>
      </c>
      <c r="I1104" s="49" t="s">
        <v>261</v>
      </c>
      <c r="J1104" s="49">
        <v>135002</v>
      </c>
      <c r="K1104" s="49" t="s">
        <v>130</v>
      </c>
      <c r="L1104" s="49">
        <v>21751051</v>
      </c>
      <c r="M1104" s="49" t="s">
        <v>1278</v>
      </c>
      <c r="N1104" s="51">
        <v>19906</v>
      </c>
      <c r="O1104" s="51">
        <v>19906</v>
      </c>
      <c r="P1104" s="49" t="s">
        <v>909</v>
      </c>
    </row>
    <row r="1105" spans="1:16">
      <c r="A1105" s="46">
        <v>5</v>
      </c>
      <c r="B1105" s="46">
        <v>136.95000000000002</v>
      </c>
      <c r="C1105" s="46">
        <v>-3.8196039750000002</v>
      </c>
      <c r="D1105" s="46">
        <f t="shared" si="17"/>
        <v>140.76960397500002</v>
      </c>
      <c r="E1105" s="51">
        <v>45261</v>
      </c>
      <c r="F1105" s="49" t="s">
        <v>80</v>
      </c>
      <c r="G1105" s="49" t="s">
        <v>81</v>
      </c>
      <c r="H1105" s="49" t="s">
        <v>884</v>
      </c>
      <c r="I1105" s="49" t="s">
        <v>261</v>
      </c>
      <c r="J1105" s="49">
        <v>135002</v>
      </c>
      <c r="K1105" s="49" t="s">
        <v>130</v>
      </c>
      <c r="L1105" s="49">
        <v>21751135</v>
      </c>
      <c r="M1105" s="49" t="s">
        <v>1279</v>
      </c>
      <c r="N1105" s="51">
        <v>24289</v>
      </c>
      <c r="O1105" s="51">
        <v>24289</v>
      </c>
      <c r="P1105" s="49" t="s">
        <v>909</v>
      </c>
    </row>
    <row r="1106" spans="1:16">
      <c r="A1106" s="46">
        <v>3</v>
      </c>
      <c r="B1106" s="46">
        <v>2048.04</v>
      </c>
      <c r="C1106" s="46">
        <v>-46.192722984</v>
      </c>
      <c r="D1106" s="46">
        <f t="shared" si="17"/>
        <v>2094.2327229839998</v>
      </c>
      <c r="E1106" s="51">
        <v>45261</v>
      </c>
      <c r="F1106" s="49" t="s">
        <v>80</v>
      </c>
      <c r="G1106" s="49" t="s">
        <v>81</v>
      </c>
      <c r="H1106" s="49" t="s">
        <v>884</v>
      </c>
      <c r="I1106" s="49" t="s">
        <v>261</v>
      </c>
      <c r="J1106" s="49">
        <v>135002</v>
      </c>
      <c r="K1106" s="49" t="s">
        <v>130</v>
      </c>
      <c r="L1106" s="49">
        <v>21751166</v>
      </c>
      <c r="M1106" s="49" t="s">
        <v>1280</v>
      </c>
      <c r="N1106" s="51">
        <v>28307</v>
      </c>
      <c r="O1106" s="51">
        <v>28307</v>
      </c>
      <c r="P1106" s="49" t="s">
        <v>909</v>
      </c>
    </row>
    <row r="1107" spans="1:16">
      <c r="A1107" s="46">
        <v>1</v>
      </c>
      <c r="B1107" s="46">
        <v>801.55000000000007</v>
      </c>
      <c r="C1107" s="46">
        <v>-18.078639630000001</v>
      </c>
      <c r="D1107" s="46">
        <f t="shared" si="17"/>
        <v>819.62863963000007</v>
      </c>
      <c r="E1107" s="51">
        <v>45261</v>
      </c>
      <c r="F1107" s="49" t="s">
        <v>80</v>
      </c>
      <c r="G1107" s="49" t="s">
        <v>81</v>
      </c>
      <c r="H1107" s="49" t="s">
        <v>884</v>
      </c>
      <c r="I1107" s="49" t="s">
        <v>261</v>
      </c>
      <c r="J1107" s="49">
        <v>135002</v>
      </c>
      <c r="K1107" s="49" t="s">
        <v>130</v>
      </c>
      <c r="L1107" s="49">
        <v>21751229</v>
      </c>
      <c r="M1107" s="49" t="s">
        <v>1281</v>
      </c>
      <c r="N1107" s="51">
        <v>28307</v>
      </c>
      <c r="O1107" s="51">
        <v>28307</v>
      </c>
      <c r="P1107" s="49" t="s">
        <v>909</v>
      </c>
    </row>
    <row r="1108" spans="1:16">
      <c r="A1108" s="46">
        <v>1</v>
      </c>
      <c r="B1108" s="46">
        <v>20.16</v>
      </c>
      <c r="C1108" s="46">
        <v>-0.67961537280000006</v>
      </c>
      <c r="D1108" s="46">
        <f t="shared" si="17"/>
        <v>20.839615372800001</v>
      </c>
      <c r="E1108" s="51">
        <v>45261</v>
      </c>
      <c r="F1108" s="49" t="s">
        <v>80</v>
      </c>
      <c r="G1108" s="49" t="s">
        <v>81</v>
      </c>
      <c r="H1108" s="49" t="s">
        <v>884</v>
      </c>
      <c r="I1108" s="49" t="s">
        <v>261</v>
      </c>
      <c r="J1108" s="49">
        <v>135002</v>
      </c>
      <c r="K1108" s="49" t="s">
        <v>130</v>
      </c>
      <c r="L1108" s="49">
        <v>21751068</v>
      </c>
      <c r="M1108" s="49" t="s">
        <v>1276</v>
      </c>
      <c r="N1108" s="51">
        <v>19906</v>
      </c>
      <c r="O1108" s="51">
        <v>19906</v>
      </c>
      <c r="P1108" s="49" t="s">
        <v>909</v>
      </c>
    </row>
    <row r="1109" spans="1:16">
      <c r="A1109" s="46">
        <v>1</v>
      </c>
      <c r="B1109" s="46">
        <v>1275.3900000000001</v>
      </c>
      <c r="C1109" s="46">
        <v>-28.765911294000002</v>
      </c>
      <c r="D1109" s="46">
        <f t="shared" si="17"/>
        <v>1304.1559112940001</v>
      </c>
      <c r="E1109" s="51">
        <v>45261</v>
      </c>
      <c r="F1109" s="49" t="s">
        <v>80</v>
      </c>
      <c r="G1109" s="49" t="s">
        <v>81</v>
      </c>
      <c r="H1109" s="49" t="s">
        <v>884</v>
      </c>
      <c r="I1109" s="49" t="s">
        <v>261</v>
      </c>
      <c r="J1109" s="49">
        <v>135002</v>
      </c>
      <c r="K1109" s="49" t="s">
        <v>130</v>
      </c>
      <c r="L1109" s="49">
        <v>21751194</v>
      </c>
      <c r="M1109" s="49" t="s">
        <v>1282</v>
      </c>
      <c r="N1109" s="51">
        <v>28307</v>
      </c>
      <c r="O1109" s="51">
        <v>28307</v>
      </c>
      <c r="P1109" s="49" t="s">
        <v>909</v>
      </c>
    </row>
    <row r="1110" spans="1:16">
      <c r="A1110" s="46">
        <v>1</v>
      </c>
      <c r="B1110" s="46">
        <v>15.120000000000001</v>
      </c>
      <c r="C1110" s="46">
        <v>-0.50971152959999999</v>
      </c>
      <c r="D1110" s="46">
        <f t="shared" si="17"/>
        <v>15.629711529600002</v>
      </c>
      <c r="E1110" s="51">
        <v>45261</v>
      </c>
      <c r="F1110" s="49" t="s">
        <v>80</v>
      </c>
      <c r="G1110" s="49" t="s">
        <v>81</v>
      </c>
      <c r="H1110" s="49" t="s">
        <v>884</v>
      </c>
      <c r="I1110" s="49" t="s">
        <v>261</v>
      </c>
      <c r="J1110" s="49">
        <v>135002</v>
      </c>
      <c r="K1110" s="49" t="s">
        <v>130</v>
      </c>
      <c r="L1110" s="49">
        <v>21751106</v>
      </c>
      <c r="M1110" s="49" t="s">
        <v>1283</v>
      </c>
      <c r="N1110" s="51">
        <v>19906</v>
      </c>
      <c r="O1110" s="51">
        <v>19906</v>
      </c>
      <c r="P1110" s="49" t="s">
        <v>909</v>
      </c>
    </row>
    <row r="1111" spans="1:16">
      <c r="A1111" s="46">
        <v>1</v>
      </c>
      <c r="B1111" s="46">
        <v>4.0999999999999996</v>
      </c>
      <c r="C1111" s="46">
        <v>-0.16029253400000001</v>
      </c>
      <c r="D1111" s="46">
        <f t="shared" si="17"/>
        <v>4.2602925339999995</v>
      </c>
      <c r="E1111" s="51">
        <v>45261</v>
      </c>
      <c r="F1111" s="49" t="s">
        <v>80</v>
      </c>
      <c r="G1111" s="49" t="s">
        <v>81</v>
      </c>
      <c r="H1111" s="49" t="s">
        <v>884</v>
      </c>
      <c r="I1111" s="49" t="s">
        <v>261</v>
      </c>
      <c r="J1111" s="49">
        <v>135002</v>
      </c>
      <c r="K1111" s="49" t="s">
        <v>130</v>
      </c>
      <c r="L1111" s="49">
        <v>21751022</v>
      </c>
      <c r="M1111" s="49" t="s">
        <v>1284</v>
      </c>
      <c r="N1111" s="51">
        <v>15888</v>
      </c>
      <c r="O1111" s="51">
        <v>15888</v>
      </c>
      <c r="P1111" s="49" t="s">
        <v>909</v>
      </c>
    </row>
    <row r="1112" spans="1:16">
      <c r="A1112" s="46">
        <v>1</v>
      </c>
      <c r="B1112" s="46">
        <v>801.55000000000007</v>
      </c>
      <c r="C1112" s="46">
        <v>-18.078639630000001</v>
      </c>
      <c r="D1112" s="46">
        <f t="shared" si="17"/>
        <v>819.62863963000007</v>
      </c>
      <c r="E1112" s="51">
        <v>45261</v>
      </c>
      <c r="F1112" s="49" t="s">
        <v>80</v>
      </c>
      <c r="G1112" s="49" t="s">
        <v>81</v>
      </c>
      <c r="H1112" s="49" t="s">
        <v>884</v>
      </c>
      <c r="I1112" s="49" t="s">
        <v>261</v>
      </c>
      <c r="J1112" s="49">
        <v>135002</v>
      </c>
      <c r="K1112" s="49" t="s">
        <v>130</v>
      </c>
      <c r="L1112" s="49">
        <v>21751187</v>
      </c>
      <c r="M1112" s="49" t="s">
        <v>1285</v>
      </c>
      <c r="N1112" s="51">
        <v>28307</v>
      </c>
      <c r="O1112" s="51">
        <v>28307</v>
      </c>
      <c r="P1112" s="49" t="s">
        <v>909</v>
      </c>
    </row>
    <row r="1113" spans="1:16">
      <c r="A1113" s="46">
        <v>1</v>
      </c>
      <c r="B1113" s="46">
        <v>842.99</v>
      </c>
      <c r="C1113" s="46">
        <v>-19.013302254000003</v>
      </c>
      <c r="D1113" s="46">
        <f t="shared" si="17"/>
        <v>862.003302254</v>
      </c>
      <c r="E1113" s="51">
        <v>45261</v>
      </c>
      <c r="F1113" s="49" t="s">
        <v>80</v>
      </c>
      <c r="G1113" s="49" t="s">
        <v>81</v>
      </c>
      <c r="H1113" s="49" t="s">
        <v>884</v>
      </c>
      <c r="I1113" s="49" t="s">
        <v>261</v>
      </c>
      <c r="J1113" s="49">
        <v>135002</v>
      </c>
      <c r="K1113" s="49" t="s">
        <v>130</v>
      </c>
      <c r="L1113" s="49">
        <v>21751092</v>
      </c>
      <c r="M1113" s="49" t="s">
        <v>1286</v>
      </c>
      <c r="N1113" s="51">
        <v>28307</v>
      </c>
      <c r="O1113" s="51">
        <v>28307</v>
      </c>
      <c r="P1113" s="49" t="s">
        <v>909</v>
      </c>
    </row>
    <row r="1114" spans="1:16">
      <c r="A1114" s="46">
        <v>11</v>
      </c>
      <c r="B1114" s="46">
        <v>373.58</v>
      </c>
      <c r="C1114" s="46">
        <v>-10.419332990000001</v>
      </c>
      <c r="D1114" s="46">
        <f t="shared" si="17"/>
        <v>383.99933298999997</v>
      </c>
      <c r="E1114" s="51">
        <v>45261</v>
      </c>
      <c r="F1114" s="49" t="s">
        <v>80</v>
      </c>
      <c r="G1114" s="49" t="s">
        <v>81</v>
      </c>
      <c r="H1114" s="49" t="s">
        <v>884</v>
      </c>
      <c r="I1114" s="49" t="s">
        <v>261</v>
      </c>
      <c r="J1114" s="49">
        <v>135002</v>
      </c>
      <c r="K1114" s="49" t="s">
        <v>130</v>
      </c>
      <c r="L1114" s="49">
        <v>21751121</v>
      </c>
      <c r="M1114" s="49" t="s">
        <v>1277</v>
      </c>
      <c r="N1114" s="51">
        <v>24289</v>
      </c>
      <c r="O1114" s="51">
        <v>24289</v>
      </c>
      <c r="P1114" s="49" t="s">
        <v>909</v>
      </c>
    </row>
    <row r="1115" spans="1:16">
      <c r="A1115" s="46">
        <v>2</v>
      </c>
      <c r="B1115" s="46">
        <v>1727.96</v>
      </c>
      <c r="C1115" s="46">
        <v>-38.973446615999997</v>
      </c>
      <c r="D1115" s="46">
        <f t="shared" si="17"/>
        <v>1766.9334466160001</v>
      </c>
      <c r="E1115" s="51">
        <v>45261</v>
      </c>
      <c r="F1115" s="49" t="s">
        <v>80</v>
      </c>
      <c r="G1115" s="49" t="s">
        <v>81</v>
      </c>
      <c r="H1115" s="49" t="s">
        <v>884</v>
      </c>
      <c r="I1115" s="49" t="s">
        <v>261</v>
      </c>
      <c r="J1115" s="49">
        <v>135002</v>
      </c>
      <c r="K1115" s="49" t="s">
        <v>130</v>
      </c>
      <c r="L1115" s="49">
        <v>21751173</v>
      </c>
      <c r="M1115" s="49" t="s">
        <v>1287</v>
      </c>
      <c r="N1115" s="51">
        <v>28307</v>
      </c>
      <c r="O1115" s="51">
        <v>28307</v>
      </c>
      <c r="P1115" s="49" t="s">
        <v>909</v>
      </c>
    </row>
    <row r="1116" spans="1:16">
      <c r="A1116" s="46">
        <v>3</v>
      </c>
      <c r="B1116" s="46">
        <v>686.77</v>
      </c>
      <c r="C1116" s="46">
        <v>-18.152065943900002</v>
      </c>
      <c r="D1116" s="46">
        <f t="shared" si="17"/>
        <v>704.92206594389995</v>
      </c>
      <c r="E1116" s="51">
        <v>45261</v>
      </c>
      <c r="F1116" s="49" t="s">
        <v>80</v>
      </c>
      <c r="G1116" s="49" t="s">
        <v>81</v>
      </c>
      <c r="H1116" s="49" t="s">
        <v>884</v>
      </c>
      <c r="I1116" s="49" t="s">
        <v>261</v>
      </c>
      <c r="J1116" s="49">
        <v>135002</v>
      </c>
      <c r="K1116" s="49" t="s">
        <v>130</v>
      </c>
      <c r="L1116" s="49">
        <v>21751145</v>
      </c>
      <c r="M1116" s="49" t="s">
        <v>1288</v>
      </c>
      <c r="N1116" s="51">
        <v>25385</v>
      </c>
      <c r="O1116" s="51">
        <v>25385</v>
      </c>
      <c r="P1116" s="49" t="s">
        <v>909</v>
      </c>
    </row>
    <row r="1117" spans="1:16">
      <c r="A1117" s="46">
        <v>1</v>
      </c>
      <c r="B1117" s="46">
        <v>151.17000000000002</v>
      </c>
      <c r="C1117" s="46">
        <v>-5.0961039636000001</v>
      </c>
      <c r="D1117" s="46">
        <f t="shared" si="17"/>
        <v>156.26610396360002</v>
      </c>
      <c r="E1117" s="51">
        <v>45261</v>
      </c>
      <c r="F1117" s="49" t="s">
        <v>80</v>
      </c>
      <c r="G1117" s="49" t="s">
        <v>81</v>
      </c>
      <c r="H1117" s="49" t="s">
        <v>884</v>
      </c>
      <c r="I1117" s="49" t="s">
        <v>261</v>
      </c>
      <c r="J1117" s="49">
        <v>135002</v>
      </c>
      <c r="K1117" s="49" t="s">
        <v>130</v>
      </c>
      <c r="L1117" s="49">
        <v>21751061</v>
      </c>
      <c r="M1117" s="49" t="s">
        <v>1289</v>
      </c>
      <c r="N1117" s="51">
        <v>19906</v>
      </c>
      <c r="O1117" s="51">
        <v>19906</v>
      </c>
      <c r="P1117" s="49" t="s">
        <v>909</v>
      </c>
    </row>
    <row r="1118" spans="1:16">
      <c r="A1118" s="46">
        <v>1</v>
      </c>
      <c r="B1118" s="46">
        <v>268.04000000000002</v>
      </c>
      <c r="C1118" s="46">
        <v>-6.1761401543999996</v>
      </c>
      <c r="D1118" s="46">
        <f t="shared" si="17"/>
        <v>274.21614015440002</v>
      </c>
      <c r="E1118" s="51">
        <v>45261</v>
      </c>
      <c r="F1118" s="49" t="s">
        <v>80</v>
      </c>
      <c r="G1118" s="49" t="s">
        <v>81</v>
      </c>
      <c r="H1118" s="49" t="s">
        <v>884</v>
      </c>
      <c r="I1118" s="49" t="s">
        <v>261</v>
      </c>
      <c r="J1118" s="49">
        <v>135002</v>
      </c>
      <c r="K1118" s="49" t="s">
        <v>130</v>
      </c>
      <c r="L1118" s="49">
        <v>21751152</v>
      </c>
      <c r="M1118" s="49" t="s">
        <v>1290</v>
      </c>
      <c r="N1118" s="51">
        <v>27942</v>
      </c>
      <c r="O1118" s="51">
        <v>27942</v>
      </c>
      <c r="P1118" s="49" t="s">
        <v>909</v>
      </c>
    </row>
    <row r="1119" spans="1:16">
      <c r="A1119" s="46">
        <v>1</v>
      </c>
      <c r="B1119" s="46">
        <v>20312.41</v>
      </c>
      <c r="C1119" s="46">
        <v>-142.86083576380003</v>
      </c>
      <c r="D1119" s="46">
        <f t="shared" si="17"/>
        <v>20455.2708357638</v>
      </c>
      <c r="E1119" s="51">
        <v>45261</v>
      </c>
      <c r="F1119" s="49" t="s">
        <v>80</v>
      </c>
      <c r="G1119" s="49" t="s">
        <v>81</v>
      </c>
      <c r="H1119" s="49" t="s">
        <v>884</v>
      </c>
      <c r="I1119" s="49" t="s">
        <v>261</v>
      </c>
      <c r="J1119" s="49">
        <v>135002</v>
      </c>
      <c r="K1119" s="49" t="s">
        <v>159</v>
      </c>
      <c r="L1119" s="49">
        <v>21751255</v>
      </c>
      <c r="M1119" s="49" t="s">
        <v>1291</v>
      </c>
      <c r="N1119" s="51">
        <v>40011</v>
      </c>
      <c r="O1119" s="51">
        <v>39995</v>
      </c>
      <c r="P1119" s="49" t="s">
        <v>909</v>
      </c>
    </row>
    <row r="1120" spans="1:16">
      <c r="A1120" s="46">
        <v>1</v>
      </c>
      <c r="B1120" s="46">
        <v>29757.02</v>
      </c>
      <c r="C1120" s="46">
        <v>-209.28647792359999</v>
      </c>
      <c r="D1120" s="46">
        <f t="shared" si="17"/>
        <v>29966.306477923601</v>
      </c>
      <c r="E1120" s="51">
        <v>45261</v>
      </c>
      <c r="F1120" s="49" t="s">
        <v>80</v>
      </c>
      <c r="G1120" s="49" t="s">
        <v>81</v>
      </c>
      <c r="H1120" s="49" t="s">
        <v>884</v>
      </c>
      <c r="I1120" s="49" t="s">
        <v>261</v>
      </c>
      <c r="J1120" s="49">
        <v>135002</v>
      </c>
      <c r="K1120" s="49" t="s">
        <v>159</v>
      </c>
      <c r="L1120" s="49">
        <v>21751248</v>
      </c>
      <c r="M1120" s="49" t="s">
        <v>1292</v>
      </c>
      <c r="N1120" s="51">
        <v>40011</v>
      </c>
      <c r="O1120" s="51">
        <v>39995</v>
      </c>
      <c r="P1120" s="49" t="s">
        <v>909</v>
      </c>
    </row>
    <row r="1121" spans="1:16">
      <c r="A1121" s="46">
        <v>1</v>
      </c>
      <c r="B1121" s="46">
        <v>54969.380000000005</v>
      </c>
      <c r="C1121" s="46">
        <v>-386.60954402840002</v>
      </c>
      <c r="D1121" s="46">
        <f t="shared" si="17"/>
        <v>55355.989544028402</v>
      </c>
      <c r="E1121" s="51">
        <v>45261</v>
      </c>
      <c r="F1121" s="49" t="s">
        <v>80</v>
      </c>
      <c r="G1121" s="49" t="s">
        <v>81</v>
      </c>
      <c r="H1121" s="49" t="s">
        <v>884</v>
      </c>
      <c r="I1121" s="49" t="s">
        <v>261</v>
      </c>
      <c r="J1121" s="49">
        <v>135002</v>
      </c>
      <c r="K1121" s="49" t="s">
        <v>159</v>
      </c>
      <c r="L1121" s="49">
        <v>21751276</v>
      </c>
      <c r="M1121" s="49" t="s">
        <v>1293</v>
      </c>
      <c r="N1121" s="51">
        <v>40011</v>
      </c>
      <c r="O1121" s="51">
        <v>39995</v>
      </c>
      <c r="P1121" s="49" t="s">
        <v>909</v>
      </c>
    </row>
    <row r="1122" spans="1:16">
      <c r="A1122" s="46">
        <v>1</v>
      </c>
      <c r="B1122" s="46">
        <v>7466.24</v>
      </c>
      <c r="C1122" s="46">
        <v>-52.511409843199999</v>
      </c>
      <c r="D1122" s="46">
        <f t="shared" si="17"/>
        <v>7518.7514098432002</v>
      </c>
      <c r="E1122" s="51">
        <v>45261</v>
      </c>
      <c r="F1122" s="49" t="s">
        <v>80</v>
      </c>
      <c r="G1122" s="49" t="s">
        <v>81</v>
      </c>
      <c r="H1122" s="49" t="s">
        <v>884</v>
      </c>
      <c r="I1122" s="49" t="s">
        <v>261</v>
      </c>
      <c r="J1122" s="49">
        <v>135002</v>
      </c>
      <c r="K1122" s="49" t="s">
        <v>159</v>
      </c>
      <c r="L1122" s="49">
        <v>21751269</v>
      </c>
      <c r="M1122" s="49" t="s">
        <v>1294</v>
      </c>
      <c r="N1122" s="51">
        <v>40011</v>
      </c>
      <c r="O1122" s="51">
        <v>39995</v>
      </c>
      <c r="P1122" s="49" t="s">
        <v>909</v>
      </c>
    </row>
    <row r="1123" spans="1:16">
      <c r="A1123" s="46">
        <v>1</v>
      </c>
      <c r="B1123" s="46">
        <v>12643.89</v>
      </c>
      <c r="C1123" s="46">
        <v>-88.926754270200007</v>
      </c>
      <c r="D1123" s="46">
        <f t="shared" si="17"/>
        <v>12732.816754270199</v>
      </c>
      <c r="E1123" s="51">
        <v>45261</v>
      </c>
      <c r="F1123" s="49" t="s">
        <v>80</v>
      </c>
      <c r="G1123" s="49" t="s">
        <v>81</v>
      </c>
      <c r="H1123" s="49" t="s">
        <v>884</v>
      </c>
      <c r="I1123" s="49" t="s">
        <v>261</v>
      </c>
      <c r="J1123" s="49">
        <v>135002</v>
      </c>
      <c r="K1123" s="49" t="s">
        <v>159</v>
      </c>
      <c r="L1123" s="49">
        <v>21751262</v>
      </c>
      <c r="M1123" s="49" t="s">
        <v>1295</v>
      </c>
      <c r="N1123" s="51">
        <v>40011</v>
      </c>
      <c r="O1123" s="51">
        <v>39995</v>
      </c>
      <c r="P1123" s="49" t="s">
        <v>909</v>
      </c>
    </row>
    <row r="1124" spans="1:16">
      <c r="A1124" s="46">
        <v>1</v>
      </c>
      <c r="B1124" s="46">
        <v>9722.89</v>
      </c>
      <c r="C1124" s="46">
        <v>-68.382835490199994</v>
      </c>
      <c r="D1124" s="46">
        <f t="shared" si="17"/>
        <v>9791.2728354901992</v>
      </c>
      <c r="E1124" s="51">
        <v>45261</v>
      </c>
      <c r="F1124" s="49" t="s">
        <v>80</v>
      </c>
      <c r="G1124" s="49" t="s">
        <v>81</v>
      </c>
      <c r="H1124" s="49" t="s">
        <v>884</v>
      </c>
      <c r="I1124" s="49" t="s">
        <v>261</v>
      </c>
      <c r="J1124" s="49">
        <v>135002</v>
      </c>
      <c r="K1124" s="49" t="s">
        <v>159</v>
      </c>
      <c r="L1124" s="49">
        <v>21751297</v>
      </c>
      <c r="M1124" s="49" t="s">
        <v>1296</v>
      </c>
      <c r="N1124" s="51">
        <v>40011</v>
      </c>
      <c r="O1124" s="51">
        <v>39995</v>
      </c>
      <c r="P1124" s="49" t="s">
        <v>909</v>
      </c>
    </row>
    <row r="1125" spans="1:16">
      <c r="A1125" s="46">
        <v>1</v>
      </c>
      <c r="B1125" s="46">
        <v>25287.79</v>
      </c>
      <c r="C1125" s="46">
        <v>-177.85357887219999</v>
      </c>
      <c r="D1125" s="46">
        <f t="shared" si="17"/>
        <v>25465.643578872201</v>
      </c>
      <c r="E1125" s="51">
        <v>45261</v>
      </c>
      <c r="F1125" s="49" t="s">
        <v>80</v>
      </c>
      <c r="G1125" s="49" t="s">
        <v>81</v>
      </c>
      <c r="H1125" s="49" t="s">
        <v>884</v>
      </c>
      <c r="I1125" s="49" t="s">
        <v>261</v>
      </c>
      <c r="J1125" s="49">
        <v>135002</v>
      </c>
      <c r="K1125" s="49" t="s">
        <v>159</v>
      </c>
      <c r="L1125" s="49">
        <v>21751290</v>
      </c>
      <c r="M1125" s="49" t="s">
        <v>1297</v>
      </c>
      <c r="N1125" s="51">
        <v>40011</v>
      </c>
      <c r="O1125" s="51">
        <v>39995</v>
      </c>
      <c r="P1125" s="49" t="s">
        <v>909</v>
      </c>
    </row>
    <row r="1126" spans="1:16">
      <c r="A1126" s="46">
        <v>1</v>
      </c>
      <c r="B1126" s="46">
        <v>50575.590000000004</v>
      </c>
      <c r="C1126" s="46">
        <v>-355.70722807620001</v>
      </c>
      <c r="D1126" s="46">
        <f t="shared" si="17"/>
        <v>50931.297228076204</v>
      </c>
      <c r="E1126" s="51">
        <v>45261</v>
      </c>
      <c r="F1126" s="49" t="s">
        <v>80</v>
      </c>
      <c r="G1126" s="49" t="s">
        <v>81</v>
      </c>
      <c r="H1126" s="49" t="s">
        <v>884</v>
      </c>
      <c r="I1126" s="49" t="s">
        <v>261</v>
      </c>
      <c r="J1126" s="49">
        <v>135002</v>
      </c>
      <c r="K1126" s="49" t="s">
        <v>159</v>
      </c>
      <c r="L1126" s="49">
        <v>21751283</v>
      </c>
      <c r="M1126" s="49" t="s">
        <v>1298</v>
      </c>
      <c r="N1126" s="51">
        <v>40011</v>
      </c>
      <c r="O1126" s="51">
        <v>39995</v>
      </c>
      <c r="P1126" s="49" t="s">
        <v>909</v>
      </c>
    </row>
    <row r="1127" spans="1:16">
      <c r="A1127" s="46">
        <v>834</v>
      </c>
      <c r="B1127" s="46">
        <v>84592.960000000006</v>
      </c>
      <c r="C1127" s="46">
        <v>13423.6643110656</v>
      </c>
      <c r="D1127" s="46">
        <f t="shared" si="17"/>
        <v>71169.295688934406</v>
      </c>
      <c r="E1127" s="51">
        <v>45261</v>
      </c>
      <c r="F1127" s="49" t="s">
        <v>80</v>
      </c>
      <c r="G1127" s="49" t="s">
        <v>81</v>
      </c>
      <c r="H1127" s="49" t="s">
        <v>884</v>
      </c>
      <c r="I1127" s="49" t="s">
        <v>261</v>
      </c>
      <c r="J1127" s="49">
        <v>135500</v>
      </c>
      <c r="K1127" s="49" t="s">
        <v>103</v>
      </c>
      <c r="L1127" s="49">
        <v>21751311</v>
      </c>
      <c r="M1127" s="49" t="s">
        <v>920</v>
      </c>
      <c r="N1127" s="51">
        <v>40330</v>
      </c>
      <c r="O1127" s="51">
        <v>40179</v>
      </c>
      <c r="P1127" s="49" t="s">
        <v>909</v>
      </c>
    </row>
    <row r="1128" spans="1:16">
      <c r="A1128" s="46">
        <v>27</v>
      </c>
      <c r="B1128" s="46">
        <v>48784.5</v>
      </c>
      <c r="C1128" s="46">
        <v>7741.3859449199999</v>
      </c>
      <c r="D1128" s="46">
        <f t="shared" si="17"/>
        <v>41043.114055079997</v>
      </c>
      <c r="E1128" s="51">
        <v>45261</v>
      </c>
      <c r="F1128" s="49" t="s">
        <v>80</v>
      </c>
      <c r="G1128" s="49" t="s">
        <v>81</v>
      </c>
      <c r="H1128" s="49" t="s">
        <v>884</v>
      </c>
      <c r="I1128" s="49" t="s">
        <v>261</v>
      </c>
      <c r="J1128" s="49">
        <v>135500</v>
      </c>
      <c r="K1128" s="49" t="s">
        <v>106</v>
      </c>
      <c r="L1128" s="49">
        <v>21751332</v>
      </c>
      <c r="M1128" s="49" t="s">
        <v>940</v>
      </c>
      <c r="N1128" s="51">
        <v>40330</v>
      </c>
      <c r="O1128" s="51">
        <v>40330</v>
      </c>
      <c r="P1128" s="49" t="s">
        <v>909</v>
      </c>
    </row>
    <row r="1129" spans="1:16">
      <c r="A1129" s="46">
        <v>123</v>
      </c>
      <c r="B1129" s="46">
        <v>49497.87</v>
      </c>
      <c r="C1129" s="46">
        <v>7854.5873201832001</v>
      </c>
      <c r="D1129" s="46">
        <f t="shared" si="17"/>
        <v>41643.282679816803</v>
      </c>
      <c r="E1129" s="51">
        <v>45261</v>
      </c>
      <c r="F1129" s="49" t="s">
        <v>80</v>
      </c>
      <c r="G1129" s="49" t="s">
        <v>81</v>
      </c>
      <c r="H1129" s="49" t="s">
        <v>884</v>
      </c>
      <c r="I1129" s="49" t="s">
        <v>261</v>
      </c>
      <c r="J1129" s="49">
        <v>135500</v>
      </c>
      <c r="K1129" s="49" t="s">
        <v>108</v>
      </c>
      <c r="L1129" s="49">
        <v>21751396</v>
      </c>
      <c r="M1129" s="49" t="s">
        <v>896</v>
      </c>
      <c r="N1129" s="51">
        <v>40330</v>
      </c>
      <c r="O1129" s="51">
        <v>40179</v>
      </c>
      <c r="P1129" s="49" t="s">
        <v>909</v>
      </c>
    </row>
    <row r="1130" spans="1:16">
      <c r="A1130" s="46">
        <v>1</v>
      </c>
      <c r="B1130" s="46">
        <v>1396.18</v>
      </c>
      <c r="C1130" s="46">
        <v>221.55332592480002</v>
      </c>
      <c r="D1130" s="46">
        <f t="shared" si="17"/>
        <v>1174.6266740752001</v>
      </c>
      <c r="E1130" s="51">
        <v>45261</v>
      </c>
      <c r="F1130" s="49" t="s">
        <v>80</v>
      </c>
      <c r="G1130" s="49" t="s">
        <v>81</v>
      </c>
      <c r="H1130" s="49" t="s">
        <v>884</v>
      </c>
      <c r="I1130" s="49" t="s">
        <v>261</v>
      </c>
      <c r="J1130" s="49">
        <v>135500</v>
      </c>
      <c r="K1130" s="49" t="s">
        <v>264</v>
      </c>
      <c r="L1130" s="49">
        <v>21751367</v>
      </c>
      <c r="M1130" s="49" t="s">
        <v>1299</v>
      </c>
      <c r="N1130" s="51">
        <v>40330</v>
      </c>
      <c r="O1130" s="51">
        <v>40179</v>
      </c>
      <c r="P1130" s="49" t="s">
        <v>909</v>
      </c>
    </row>
    <row r="1131" spans="1:16">
      <c r="A1131" s="46">
        <v>4</v>
      </c>
      <c r="B1131" s="46">
        <v>2366.0700000000002</v>
      </c>
      <c r="C1131" s="46">
        <v>375.46066973519999</v>
      </c>
      <c r="D1131" s="46">
        <f t="shared" si="17"/>
        <v>1990.6093302648001</v>
      </c>
      <c r="E1131" s="51">
        <v>45261</v>
      </c>
      <c r="F1131" s="49" t="s">
        <v>80</v>
      </c>
      <c r="G1131" s="49" t="s">
        <v>81</v>
      </c>
      <c r="H1131" s="49" t="s">
        <v>884</v>
      </c>
      <c r="I1131" s="49" t="s">
        <v>261</v>
      </c>
      <c r="J1131" s="49">
        <v>135500</v>
      </c>
      <c r="K1131" s="49" t="s">
        <v>241</v>
      </c>
      <c r="L1131" s="49">
        <v>21751346</v>
      </c>
      <c r="M1131" s="49" t="s">
        <v>1300</v>
      </c>
      <c r="N1131" s="51">
        <v>40330</v>
      </c>
      <c r="O1131" s="51">
        <v>40179</v>
      </c>
      <c r="P1131" s="49" t="s">
        <v>909</v>
      </c>
    </row>
    <row r="1132" spans="1:16">
      <c r="A1132" s="46">
        <v>8</v>
      </c>
      <c r="B1132" s="46">
        <v>12145.9</v>
      </c>
      <c r="C1132" s="46">
        <v>1927.376514024</v>
      </c>
      <c r="D1132" s="46">
        <f t="shared" si="17"/>
        <v>10218.523485976</v>
      </c>
      <c r="E1132" s="51">
        <v>45261</v>
      </c>
      <c r="F1132" s="49" t="s">
        <v>80</v>
      </c>
      <c r="G1132" s="49" t="s">
        <v>81</v>
      </c>
      <c r="H1132" s="49" t="s">
        <v>884</v>
      </c>
      <c r="I1132" s="49" t="s">
        <v>261</v>
      </c>
      <c r="J1132" s="49">
        <v>135500</v>
      </c>
      <c r="K1132" s="49" t="s">
        <v>157</v>
      </c>
      <c r="L1132" s="49">
        <v>21751325</v>
      </c>
      <c r="M1132" s="49" t="s">
        <v>1301</v>
      </c>
      <c r="N1132" s="51">
        <v>40330</v>
      </c>
      <c r="O1132" s="51">
        <v>40179</v>
      </c>
      <c r="P1132" s="49" t="s">
        <v>909</v>
      </c>
    </row>
    <row r="1133" spans="1:16">
      <c r="A1133" s="46">
        <v>318</v>
      </c>
      <c r="B1133" s="46">
        <v>1152849.6599999999</v>
      </c>
      <c r="C1133" s="46">
        <v>182940.36332297762</v>
      </c>
      <c r="D1133" s="46">
        <f t="shared" si="17"/>
        <v>969909.29667702224</v>
      </c>
      <c r="E1133" s="51">
        <v>45261</v>
      </c>
      <c r="F1133" s="49" t="s">
        <v>80</v>
      </c>
      <c r="G1133" s="49" t="s">
        <v>81</v>
      </c>
      <c r="H1133" s="49" t="s">
        <v>884</v>
      </c>
      <c r="I1133" s="49" t="s">
        <v>261</v>
      </c>
      <c r="J1133" s="49">
        <v>135500</v>
      </c>
      <c r="K1133" s="49" t="s">
        <v>158</v>
      </c>
      <c r="L1133" s="49">
        <v>21751339</v>
      </c>
      <c r="M1133" s="49" t="s">
        <v>1302</v>
      </c>
      <c r="N1133" s="51">
        <v>40330</v>
      </c>
      <c r="O1133" s="51">
        <v>40179</v>
      </c>
      <c r="P1133" s="49" t="s">
        <v>909</v>
      </c>
    </row>
    <row r="1134" spans="1:16">
      <c r="A1134" s="46">
        <v>203</v>
      </c>
      <c r="B1134" s="46">
        <v>293110.39</v>
      </c>
      <c r="C1134" s="46">
        <v>46512.327756890401</v>
      </c>
      <c r="D1134" s="46">
        <f t="shared" si="17"/>
        <v>246598.06224310963</v>
      </c>
      <c r="E1134" s="51">
        <v>45261</v>
      </c>
      <c r="F1134" s="49" t="s">
        <v>80</v>
      </c>
      <c r="G1134" s="49" t="s">
        <v>81</v>
      </c>
      <c r="H1134" s="49" t="s">
        <v>884</v>
      </c>
      <c r="I1134" s="49" t="s">
        <v>261</v>
      </c>
      <c r="J1134" s="49">
        <v>135500</v>
      </c>
      <c r="K1134" s="49" t="s">
        <v>109</v>
      </c>
      <c r="L1134" s="49">
        <v>21751374</v>
      </c>
      <c r="M1134" s="49" t="s">
        <v>934</v>
      </c>
      <c r="N1134" s="51">
        <v>40330</v>
      </c>
      <c r="O1134" s="51">
        <v>40330</v>
      </c>
      <c r="P1134" s="49" t="s">
        <v>909</v>
      </c>
    </row>
    <row r="1135" spans="1:16">
      <c r="A1135" s="46">
        <v>25</v>
      </c>
      <c r="B1135" s="46">
        <v>2638.81</v>
      </c>
      <c r="C1135" s="46">
        <v>520.5602125242001</v>
      </c>
      <c r="D1135" s="46">
        <f t="shared" si="17"/>
        <v>2118.2497874758001</v>
      </c>
      <c r="E1135" s="51">
        <v>45261</v>
      </c>
      <c r="F1135" s="49" t="s">
        <v>80</v>
      </c>
      <c r="G1135" s="49" t="s">
        <v>81</v>
      </c>
      <c r="H1135" s="49" t="s">
        <v>884</v>
      </c>
      <c r="I1135" s="49" t="s">
        <v>261</v>
      </c>
      <c r="J1135" s="49">
        <v>135600</v>
      </c>
      <c r="K1135" s="49" t="s">
        <v>262</v>
      </c>
      <c r="L1135" s="49">
        <v>21751483</v>
      </c>
      <c r="M1135" s="49" t="s">
        <v>1303</v>
      </c>
      <c r="N1135" s="51">
        <v>40330</v>
      </c>
      <c r="O1135" s="51">
        <v>40179</v>
      </c>
      <c r="P1135" s="49" t="s">
        <v>909</v>
      </c>
    </row>
    <row r="1136" spans="1:16">
      <c r="A1136" s="46">
        <v>296402</v>
      </c>
      <c r="B1136" s="46">
        <v>810298.89</v>
      </c>
      <c r="C1136" s="46">
        <v>159848.3264753898</v>
      </c>
      <c r="D1136" s="46">
        <f t="shared" si="17"/>
        <v>650450.56352461025</v>
      </c>
      <c r="E1136" s="51">
        <v>45261</v>
      </c>
      <c r="F1136" s="49" t="s">
        <v>80</v>
      </c>
      <c r="G1136" s="49" t="s">
        <v>81</v>
      </c>
      <c r="H1136" s="49" t="s">
        <v>884</v>
      </c>
      <c r="I1136" s="49" t="s">
        <v>261</v>
      </c>
      <c r="J1136" s="49">
        <v>135600</v>
      </c>
      <c r="K1136" s="49" t="s">
        <v>150</v>
      </c>
      <c r="L1136" s="49">
        <v>21751353</v>
      </c>
      <c r="M1136" s="49" t="s">
        <v>902</v>
      </c>
      <c r="N1136" s="51">
        <v>40330</v>
      </c>
      <c r="O1136" s="51">
        <v>40179</v>
      </c>
      <c r="P1136" s="49" t="s">
        <v>909</v>
      </c>
    </row>
    <row r="1137" spans="1:16">
      <c r="A1137" s="46">
        <v>1950</v>
      </c>
      <c r="B1137" s="46">
        <v>20617.52</v>
      </c>
      <c r="C1137" s="46">
        <v>4067.2350767664002</v>
      </c>
      <c r="D1137" s="46">
        <f t="shared" si="17"/>
        <v>16550.284923233601</v>
      </c>
      <c r="E1137" s="51">
        <v>45261</v>
      </c>
      <c r="F1137" s="49" t="s">
        <v>80</v>
      </c>
      <c r="G1137" s="49" t="s">
        <v>81</v>
      </c>
      <c r="H1137" s="49" t="s">
        <v>884</v>
      </c>
      <c r="I1137" s="49" t="s">
        <v>261</v>
      </c>
      <c r="J1137" s="49">
        <v>135600</v>
      </c>
      <c r="K1137" s="49" t="s">
        <v>192</v>
      </c>
      <c r="L1137" s="49">
        <v>21751474</v>
      </c>
      <c r="M1137" s="49" t="s">
        <v>1304</v>
      </c>
      <c r="N1137" s="51">
        <v>40330</v>
      </c>
      <c r="O1137" s="51">
        <v>40179</v>
      </c>
      <c r="P1137" s="49" t="s">
        <v>909</v>
      </c>
    </row>
    <row r="1138" spans="1:16">
      <c r="A1138" s="46">
        <v>813</v>
      </c>
      <c r="B1138" s="46">
        <v>293581.91000000003</v>
      </c>
      <c r="C1138" s="46">
        <v>57915.144122866201</v>
      </c>
      <c r="D1138" s="46">
        <f t="shared" si="17"/>
        <v>235666.76587713382</v>
      </c>
      <c r="E1138" s="51">
        <v>45261</v>
      </c>
      <c r="F1138" s="49" t="s">
        <v>80</v>
      </c>
      <c r="G1138" s="49" t="s">
        <v>81</v>
      </c>
      <c r="H1138" s="49" t="s">
        <v>884</v>
      </c>
      <c r="I1138" s="49" t="s">
        <v>261</v>
      </c>
      <c r="J1138" s="49">
        <v>135600</v>
      </c>
      <c r="K1138" s="49" t="s">
        <v>216</v>
      </c>
      <c r="L1138" s="49">
        <v>21751457</v>
      </c>
      <c r="M1138" s="49" t="s">
        <v>1305</v>
      </c>
      <c r="N1138" s="51">
        <v>40330</v>
      </c>
      <c r="O1138" s="51">
        <v>40179</v>
      </c>
      <c r="P1138" s="49" t="s">
        <v>909</v>
      </c>
    </row>
    <row r="1139" spans="1:16">
      <c r="A1139" s="46">
        <v>278</v>
      </c>
      <c r="B1139" s="46">
        <v>18917.170000000002</v>
      </c>
      <c r="C1139" s="46">
        <v>3731.8056379794002</v>
      </c>
      <c r="D1139" s="46">
        <f t="shared" si="17"/>
        <v>15185.364362020602</v>
      </c>
      <c r="E1139" s="51">
        <v>45261</v>
      </c>
      <c r="F1139" s="49" t="s">
        <v>80</v>
      </c>
      <c r="G1139" s="49" t="s">
        <v>81</v>
      </c>
      <c r="H1139" s="49" t="s">
        <v>884</v>
      </c>
      <c r="I1139" s="49" t="s">
        <v>261</v>
      </c>
      <c r="J1139" s="49">
        <v>135600</v>
      </c>
      <c r="K1139" s="49" t="s">
        <v>194</v>
      </c>
      <c r="L1139" s="49">
        <v>21751360</v>
      </c>
      <c r="M1139" s="49" t="s">
        <v>1306</v>
      </c>
      <c r="N1139" s="51">
        <v>40330</v>
      </c>
      <c r="O1139" s="51">
        <v>40179</v>
      </c>
      <c r="P1139" s="49" t="s">
        <v>909</v>
      </c>
    </row>
    <row r="1140" spans="1:16">
      <c r="A1140" s="46">
        <v>6</v>
      </c>
      <c r="B1140" s="46">
        <v>1521.3</v>
      </c>
      <c r="C1140" s="46">
        <v>300.108098466</v>
      </c>
      <c r="D1140" s="46">
        <f t="shared" si="17"/>
        <v>1221.191901534</v>
      </c>
      <c r="E1140" s="51">
        <v>45261</v>
      </c>
      <c r="F1140" s="49" t="s">
        <v>80</v>
      </c>
      <c r="G1140" s="49" t="s">
        <v>81</v>
      </c>
      <c r="H1140" s="49" t="s">
        <v>884</v>
      </c>
      <c r="I1140" s="49" t="s">
        <v>261</v>
      </c>
      <c r="J1140" s="49">
        <v>135600</v>
      </c>
      <c r="K1140" s="49" t="s">
        <v>263</v>
      </c>
      <c r="L1140" s="49">
        <v>21751388</v>
      </c>
      <c r="M1140" s="49" t="s">
        <v>1307</v>
      </c>
      <c r="N1140" s="51">
        <v>40330</v>
      </c>
      <c r="O1140" s="51">
        <v>40179</v>
      </c>
      <c r="P1140" s="49" t="s">
        <v>909</v>
      </c>
    </row>
    <row r="1141" spans="1:16">
      <c r="A1141" s="46">
        <v>3</v>
      </c>
      <c r="B1141" s="46">
        <v>8936.61</v>
      </c>
      <c r="C1141" s="46">
        <v>1762.9323827202002</v>
      </c>
      <c r="D1141" s="46">
        <f t="shared" si="17"/>
        <v>7173.6776172798</v>
      </c>
      <c r="E1141" s="51">
        <v>45261</v>
      </c>
      <c r="F1141" s="49" t="s">
        <v>80</v>
      </c>
      <c r="G1141" s="49" t="s">
        <v>81</v>
      </c>
      <c r="H1141" s="49" t="s">
        <v>884</v>
      </c>
      <c r="I1141" s="49" t="s">
        <v>261</v>
      </c>
      <c r="J1141" s="49">
        <v>135600</v>
      </c>
      <c r="K1141" s="49" t="s">
        <v>129</v>
      </c>
      <c r="L1141" s="49">
        <v>21751381</v>
      </c>
      <c r="M1141" s="49" t="s">
        <v>1308</v>
      </c>
      <c r="N1141" s="51">
        <v>40330</v>
      </c>
      <c r="O1141" s="51">
        <v>40179</v>
      </c>
      <c r="P1141" s="49" t="s">
        <v>909</v>
      </c>
    </row>
    <row r="1142" spans="1:16">
      <c r="A1142" s="46">
        <v>384</v>
      </c>
      <c r="B1142" s="46">
        <v>295312.40000000002</v>
      </c>
      <c r="C1142" s="46">
        <v>58256.519304168003</v>
      </c>
      <c r="D1142" s="46">
        <f t="shared" si="17"/>
        <v>237055.88069583202</v>
      </c>
      <c r="E1142" s="51">
        <v>45261</v>
      </c>
      <c r="F1142" s="49" t="s">
        <v>80</v>
      </c>
      <c r="G1142" s="49" t="s">
        <v>81</v>
      </c>
      <c r="H1142" s="49" t="s">
        <v>884</v>
      </c>
      <c r="I1142" s="49" t="s">
        <v>261</v>
      </c>
      <c r="J1142" s="49">
        <v>135600</v>
      </c>
      <c r="K1142" s="49" t="s">
        <v>121</v>
      </c>
      <c r="L1142" s="49">
        <v>21751304</v>
      </c>
      <c r="M1142" s="49" t="s">
        <v>904</v>
      </c>
      <c r="N1142" s="51">
        <v>40330</v>
      </c>
      <c r="O1142" s="51">
        <v>40179</v>
      </c>
      <c r="P1142" s="49" t="s">
        <v>909</v>
      </c>
    </row>
    <row r="1143" spans="1:16">
      <c r="A1143" s="46">
        <v>143705</v>
      </c>
      <c r="B1143" s="46">
        <v>82009.680000000008</v>
      </c>
      <c r="C1143" s="46">
        <v>16178.1168215376</v>
      </c>
      <c r="D1143" s="46">
        <f t="shared" si="17"/>
        <v>65831.563178462413</v>
      </c>
      <c r="E1143" s="51">
        <v>45261</v>
      </c>
      <c r="F1143" s="49" t="s">
        <v>80</v>
      </c>
      <c r="G1143" s="49" t="s">
        <v>81</v>
      </c>
      <c r="H1143" s="49" t="s">
        <v>884</v>
      </c>
      <c r="I1143" s="49" t="s">
        <v>261</v>
      </c>
      <c r="J1143" s="49">
        <v>135600</v>
      </c>
      <c r="K1143" s="49" t="s">
        <v>122</v>
      </c>
      <c r="L1143" s="49">
        <v>21751493</v>
      </c>
      <c r="M1143" s="49" t="s">
        <v>905</v>
      </c>
      <c r="N1143" s="51">
        <v>40330</v>
      </c>
      <c r="O1143" s="51">
        <v>40179</v>
      </c>
      <c r="P1143" s="49" t="s">
        <v>909</v>
      </c>
    </row>
    <row r="1144" spans="1:16">
      <c r="A1144" s="46">
        <v>2374</v>
      </c>
      <c r="B1144" s="46">
        <v>139982.23000000001</v>
      </c>
      <c r="C1144" s="46">
        <v>27614.4092975286</v>
      </c>
      <c r="D1144" s="46">
        <f t="shared" si="17"/>
        <v>112367.82070247141</v>
      </c>
      <c r="E1144" s="51">
        <v>45261</v>
      </c>
      <c r="F1144" s="49" t="s">
        <v>80</v>
      </c>
      <c r="G1144" s="49" t="s">
        <v>81</v>
      </c>
      <c r="H1144" s="49" t="s">
        <v>884</v>
      </c>
      <c r="I1144" s="49" t="s">
        <v>261</v>
      </c>
      <c r="J1144" s="49">
        <v>135600</v>
      </c>
      <c r="K1144" s="49" t="s">
        <v>115</v>
      </c>
      <c r="L1144" s="49">
        <v>21751318</v>
      </c>
      <c r="M1144" s="49" t="s">
        <v>1309</v>
      </c>
      <c r="N1144" s="51">
        <v>40330</v>
      </c>
      <c r="O1144" s="51">
        <v>40179</v>
      </c>
      <c r="P1144" s="49" t="s">
        <v>909</v>
      </c>
    </row>
    <row r="1145" spans="1:16">
      <c r="A1145" s="46">
        <v>1</v>
      </c>
      <c r="B1145" s="46">
        <v>180994.27</v>
      </c>
      <c r="C1145" s="46">
        <v>-1009.5914678881001</v>
      </c>
      <c r="D1145" s="46">
        <f t="shared" si="17"/>
        <v>182003.86146788808</v>
      </c>
      <c r="E1145" s="51">
        <v>45261</v>
      </c>
      <c r="F1145" s="49" t="s">
        <v>80</v>
      </c>
      <c r="G1145" s="49" t="s">
        <v>81</v>
      </c>
      <c r="H1145" s="49" t="s">
        <v>884</v>
      </c>
      <c r="I1145" s="49" t="s">
        <v>265</v>
      </c>
      <c r="J1145" s="49">
        <v>135002</v>
      </c>
      <c r="K1145" s="49" t="s">
        <v>159</v>
      </c>
      <c r="L1145" s="49">
        <v>21750969</v>
      </c>
      <c r="M1145" s="49" t="s">
        <v>1310</v>
      </c>
      <c r="N1145" s="51">
        <v>41193</v>
      </c>
      <c r="O1145" s="51">
        <v>41214</v>
      </c>
      <c r="P1145" s="49" t="s">
        <v>909</v>
      </c>
    </row>
    <row r="1146" spans="1:16">
      <c r="A1146" s="46">
        <v>336</v>
      </c>
      <c r="B1146" s="46">
        <v>491125.77</v>
      </c>
      <c r="C1146" s="46">
        <v>66388.618447085697</v>
      </c>
      <c r="D1146" s="46">
        <f t="shared" si="17"/>
        <v>424737.15155291429</v>
      </c>
      <c r="E1146" s="51">
        <v>45261</v>
      </c>
      <c r="F1146" s="49" t="s">
        <v>80</v>
      </c>
      <c r="G1146" s="49" t="s">
        <v>81</v>
      </c>
      <c r="H1146" s="49" t="s">
        <v>884</v>
      </c>
      <c r="I1146" s="49" t="s">
        <v>265</v>
      </c>
      <c r="J1146" s="49">
        <v>135500</v>
      </c>
      <c r="K1146" s="49" t="s">
        <v>106</v>
      </c>
      <c r="L1146" s="49">
        <v>21750955</v>
      </c>
      <c r="M1146" s="49" t="s">
        <v>1311</v>
      </c>
      <c r="N1146" s="51">
        <v>41193</v>
      </c>
      <c r="O1146" s="51">
        <v>41214</v>
      </c>
      <c r="P1146" s="49" t="s">
        <v>909</v>
      </c>
    </row>
    <row r="1147" spans="1:16">
      <c r="A1147" s="46">
        <v>210</v>
      </c>
      <c r="B1147" s="46">
        <v>1096983.24</v>
      </c>
      <c r="C1147" s="46">
        <v>148286.25621336841</v>
      </c>
      <c r="D1147" s="46">
        <f t="shared" si="17"/>
        <v>948696.98378663161</v>
      </c>
      <c r="E1147" s="51">
        <v>45261</v>
      </c>
      <c r="F1147" s="49" t="s">
        <v>80</v>
      </c>
      <c r="G1147" s="49" t="s">
        <v>81</v>
      </c>
      <c r="H1147" s="49" t="s">
        <v>884</v>
      </c>
      <c r="I1147" s="49" t="s">
        <v>265</v>
      </c>
      <c r="J1147" s="49">
        <v>135500</v>
      </c>
      <c r="K1147" s="49" t="s">
        <v>157</v>
      </c>
      <c r="L1147" s="49">
        <v>21750983</v>
      </c>
      <c r="M1147" s="49" t="s">
        <v>1312</v>
      </c>
      <c r="N1147" s="51">
        <v>41193</v>
      </c>
      <c r="O1147" s="51">
        <v>40909</v>
      </c>
      <c r="P1147" s="49" t="s">
        <v>909</v>
      </c>
    </row>
    <row r="1148" spans="1:16">
      <c r="A1148" s="46">
        <v>621</v>
      </c>
      <c r="B1148" s="46">
        <v>4517965.1399999997</v>
      </c>
      <c r="C1148" s="46">
        <v>610722.3081303474</v>
      </c>
      <c r="D1148" s="46">
        <f t="shared" si="17"/>
        <v>3907242.8318696525</v>
      </c>
      <c r="E1148" s="51">
        <v>45261</v>
      </c>
      <c r="F1148" s="49" t="s">
        <v>80</v>
      </c>
      <c r="G1148" s="49" t="s">
        <v>81</v>
      </c>
      <c r="H1148" s="49" t="s">
        <v>884</v>
      </c>
      <c r="I1148" s="49" t="s">
        <v>265</v>
      </c>
      <c r="J1148" s="49">
        <v>135500</v>
      </c>
      <c r="K1148" s="49" t="s">
        <v>158</v>
      </c>
      <c r="L1148" s="49">
        <v>21750976</v>
      </c>
      <c r="M1148" s="49" t="s">
        <v>1313</v>
      </c>
      <c r="N1148" s="51">
        <v>41193</v>
      </c>
      <c r="O1148" s="51">
        <v>40909</v>
      </c>
      <c r="P1148" s="49" t="s">
        <v>909</v>
      </c>
    </row>
    <row r="1149" spans="1:16">
      <c r="A1149" s="46">
        <v>199584</v>
      </c>
      <c r="B1149" s="46">
        <v>1140314.22</v>
      </c>
      <c r="C1149" s="46">
        <v>191624.6960632944</v>
      </c>
      <c r="D1149" s="46">
        <f t="shared" si="17"/>
        <v>948689.52393670555</v>
      </c>
      <c r="E1149" s="51">
        <v>45261</v>
      </c>
      <c r="F1149" s="49" t="s">
        <v>80</v>
      </c>
      <c r="G1149" s="49" t="s">
        <v>81</v>
      </c>
      <c r="H1149" s="49" t="s">
        <v>884</v>
      </c>
      <c r="I1149" s="49" t="s">
        <v>265</v>
      </c>
      <c r="J1149" s="49">
        <v>135600</v>
      </c>
      <c r="K1149" s="49" t="s">
        <v>227</v>
      </c>
      <c r="L1149" s="49">
        <v>21750924</v>
      </c>
      <c r="M1149" s="49" t="s">
        <v>1001</v>
      </c>
      <c r="N1149" s="51">
        <v>41193</v>
      </c>
      <c r="O1149" s="51">
        <v>40909</v>
      </c>
      <c r="P1149" s="49" t="s">
        <v>909</v>
      </c>
    </row>
    <row r="1150" spans="1:16">
      <c r="A1150" s="46">
        <v>598752</v>
      </c>
      <c r="B1150" s="46">
        <v>5419861.7699999996</v>
      </c>
      <c r="C1150" s="46">
        <v>910783.48946777033</v>
      </c>
      <c r="D1150" s="46">
        <f t="shared" si="17"/>
        <v>4509078.2805322297</v>
      </c>
      <c r="E1150" s="51">
        <v>45261</v>
      </c>
      <c r="F1150" s="49" t="s">
        <v>80</v>
      </c>
      <c r="G1150" s="49" t="s">
        <v>81</v>
      </c>
      <c r="H1150" s="49" t="s">
        <v>884</v>
      </c>
      <c r="I1150" s="49" t="s">
        <v>265</v>
      </c>
      <c r="J1150" s="49">
        <v>135600</v>
      </c>
      <c r="K1150" s="49" t="s">
        <v>150</v>
      </c>
      <c r="L1150" s="49">
        <v>21750945</v>
      </c>
      <c r="M1150" s="49" t="s">
        <v>1314</v>
      </c>
      <c r="N1150" s="51">
        <v>41193</v>
      </c>
      <c r="O1150" s="51">
        <v>40909</v>
      </c>
      <c r="P1150" s="49" t="s">
        <v>909</v>
      </c>
    </row>
    <row r="1151" spans="1:16">
      <c r="A1151" s="46">
        <v>68159</v>
      </c>
      <c r="B1151" s="46">
        <v>193075.5</v>
      </c>
      <c r="C1151" s="46">
        <v>32445.472796760001</v>
      </c>
      <c r="D1151" s="46">
        <f t="shared" si="17"/>
        <v>160630.02720324</v>
      </c>
      <c r="E1151" s="51">
        <v>45261</v>
      </c>
      <c r="F1151" s="49" t="s">
        <v>80</v>
      </c>
      <c r="G1151" s="49" t="s">
        <v>81</v>
      </c>
      <c r="H1151" s="49" t="s">
        <v>884</v>
      </c>
      <c r="I1151" s="49" t="s">
        <v>265</v>
      </c>
      <c r="J1151" s="49">
        <v>135600</v>
      </c>
      <c r="K1151" s="49" t="s">
        <v>192</v>
      </c>
      <c r="L1151" s="49">
        <v>21750272</v>
      </c>
      <c r="M1151" s="49" t="s">
        <v>1315</v>
      </c>
      <c r="N1151" s="51">
        <v>41193</v>
      </c>
      <c r="O1151" s="51">
        <v>40909</v>
      </c>
      <c r="P1151" s="49" t="s">
        <v>909</v>
      </c>
    </row>
    <row r="1152" spans="1:16">
      <c r="A1152" s="46">
        <v>3720</v>
      </c>
      <c r="B1152" s="46">
        <v>451171.94</v>
      </c>
      <c r="C1152" s="46">
        <v>75817.423266708793</v>
      </c>
      <c r="D1152" s="46">
        <f t="shared" si="17"/>
        <v>375354.51673329121</v>
      </c>
      <c r="E1152" s="51">
        <v>45261</v>
      </c>
      <c r="F1152" s="49" t="s">
        <v>80</v>
      </c>
      <c r="G1152" s="49" t="s">
        <v>81</v>
      </c>
      <c r="H1152" s="49" t="s">
        <v>884</v>
      </c>
      <c r="I1152" s="49" t="s">
        <v>265</v>
      </c>
      <c r="J1152" s="49">
        <v>135600</v>
      </c>
      <c r="K1152" s="49" t="s">
        <v>215</v>
      </c>
      <c r="L1152" s="49">
        <v>21750938</v>
      </c>
      <c r="M1152" s="49" t="s">
        <v>1316</v>
      </c>
      <c r="N1152" s="51">
        <v>41193</v>
      </c>
      <c r="O1152" s="51">
        <v>40909</v>
      </c>
      <c r="P1152" s="49" t="s">
        <v>909</v>
      </c>
    </row>
    <row r="1153" spans="1:16">
      <c r="A1153" s="46">
        <v>14</v>
      </c>
      <c r="B1153" s="46">
        <v>1486831.96</v>
      </c>
      <c r="C1153" s="46">
        <v>249855.4498708192</v>
      </c>
      <c r="D1153" s="46">
        <f t="shared" si="17"/>
        <v>1236976.5101291807</v>
      </c>
      <c r="E1153" s="51">
        <v>45261</v>
      </c>
      <c r="F1153" s="49" t="s">
        <v>80</v>
      </c>
      <c r="G1153" s="49" t="s">
        <v>81</v>
      </c>
      <c r="H1153" s="49" t="s">
        <v>884</v>
      </c>
      <c r="I1153" s="49" t="s">
        <v>265</v>
      </c>
      <c r="J1153" s="49">
        <v>135600</v>
      </c>
      <c r="K1153" s="49" t="s">
        <v>216</v>
      </c>
      <c r="L1153" s="49">
        <v>21750258</v>
      </c>
      <c r="M1153" s="49" t="s">
        <v>1317</v>
      </c>
      <c r="N1153" s="51">
        <v>41193</v>
      </c>
      <c r="O1153" s="51">
        <v>40909</v>
      </c>
      <c r="P1153" s="49" t="s">
        <v>909</v>
      </c>
    </row>
    <row r="1154" spans="1:16">
      <c r="A1154" s="46">
        <v>139</v>
      </c>
      <c r="B1154" s="46">
        <v>77825.38</v>
      </c>
      <c r="C1154" s="46">
        <v>13078.206451297601</v>
      </c>
      <c r="D1154" s="46">
        <f t="shared" si="17"/>
        <v>64747.173548702405</v>
      </c>
      <c r="E1154" s="51">
        <v>45261</v>
      </c>
      <c r="F1154" s="49" t="s">
        <v>80</v>
      </c>
      <c r="G1154" s="49" t="s">
        <v>81</v>
      </c>
      <c r="H1154" s="49" t="s">
        <v>884</v>
      </c>
      <c r="I1154" s="49" t="s">
        <v>265</v>
      </c>
      <c r="J1154" s="49">
        <v>135600</v>
      </c>
      <c r="K1154" s="49" t="s">
        <v>194</v>
      </c>
      <c r="L1154" s="49">
        <v>21750962</v>
      </c>
      <c r="M1154" s="49" t="s">
        <v>1318</v>
      </c>
      <c r="N1154" s="51">
        <v>41193</v>
      </c>
      <c r="O1154" s="51">
        <v>40909</v>
      </c>
      <c r="P1154" s="49" t="s">
        <v>909</v>
      </c>
    </row>
    <row r="1155" spans="1:16">
      <c r="A1155" s="46">
        <v>238697</v>
      </c>
      <c r="B1155" s="46">
        <v>451859.73</v>
      </c>
      <c r="C1155" s="46">
        <v>75933.003294909606</v>
      </c>
      <c r="D1155" s="46">
        <f t="shared" ref="D1155:D1218" si="18">+B1155-C1155</f>
        <v>375926.72670509038</v>
      </c>
      <c r="E1155" s="51">
        <v>45261</v>
      </c>
      <c r="F1155" s="49" t="s">
        <v>80</v>
      </c>
      <c r="G1155" s="49" t="s">
        <v>81</v>
      </c>
      <c r="H1155" s="49" t="s">
        <v>884</v>
      </c>
      <c r="I1155" s="49" t="s">
        <v>265</v>
      </c>
      <c r="J1155" s="49">
        <v>135600</v>
      </c>
      <c r="K1155" s="49" t="s">
        <v>122</v>
      </c>
      <c r="L1155" s="49">
        <v>21750931</v>
      </c>
      <c r="M1155" s="49" t="s">
        <v>1319</v>
      </c>
      <c r="N1155" s="51">
        <v>41193</v>
      </c>
      <c r="O1155" s="51">
        <v>40909</v>
      </c>
      <c r="P1155" s="49" t="s">
        <v>909</v>
      </c>
    </row>
    <row r="1156" spans="1:16">
      <c r="A1156" s="46">
        <v>754</v>
      </c>
      <c r="B1156" s="46">
        <v>1010569.58</v>
      </c>
      <c r="C1156" s="46">
        <v>169821.69056728159</v>
      </c>
      <c r="D1156" s="46">
        <f t="shared" si="18"/>
        <v>840747.8894327184</v>
      </c>
      <c r="E1156" s="51">
        <v>45261</v>
      </c>
      <c r="F1156" s="49" t="s">
        <v>80</v>
      </c>
      <c r="G1156" s="49" t="s">
        <v>81</v>
      </c>
      <c r="H1156" s="49" t="s">
        <v>884</v>
      </c>
      <c r="I1156" s="49" t="s">
        <v>265</v>
      </c>
      <c r="J1156" s="49">
        <v>135600</v>
      </c>
      <c r="K1156" s="49" t="s">
        <v>115</v>
      </c>
      <c r="L1156" s="49">
        <v>21750265</v>
      </c>
      <c r="M1156" s="49" t="s">
        <v>1073</v>
      </c>
      <c r="N1156" s="51">
        <v>41193</v>
      </c>
      <c r="O1156" s="51">
        <v>40909</v>
      </c>
      <c r="P1156" s="49" t="s">
        <v>909</v>
      </c>
    </row>
    <row r="1157" spans="1:16">
      <c r="A1157" s="46">
        <v>1</v>
      </c>
      <c r="B1157" s="46">
        <v>3971.85</v>
      </c>
      <c r="C1157" s="46">
        <v>-14.449034241</v>
      </c>
      <c r="D1157" s="46">
        <f t="shared" si="18"/>
        <v>3986.2990342409998</v>
      </c>
      <c r="E1157" s="51">
        <v>45261</v>
      </c>
      <c r="F1157" s="49" t="s">
        <v>80</v>
      </c>
      <c r="G1157" s="49" t="s">
        <v>81</v>
      </c>
      <c r="H1157" s="49" t="s">
        <v>884</v>
      </c>
      <c r="I1157" s="49" t="s">
        <v>266</v>
      </c>
      <c r="J1157" s="49">
        <v>135002</v>
      </c>
      <c r="K1157" s="49" t="s">
        <v>159</v>
      </c>
      <c r="L1157" s="49">
        <v>20845287</v>
      </c>
      <c r="M1157" s="49" t="s">
        <v>1320</v>
      </c>
      <c r="N1157" s="51">
        <v>42681</v>
      </c>
      <c r="O1157" s="51">
        <v>42675</v>
      </c>
      <c r="P1157" s="49" t="s">
        <v>1321</v>
      </c>
    </row>
    <row r="1158" spans="1:16">
      <c r="A1158" s="46">
        <v>1</v>
      </c>
      <c r="B1158" s="46">
        <v>10591.6</v>
      </c>
      <c r="C1158" s="46">
        <v>-38.530757976000004</v>
      </c>
      <c r="D1158" s="46">
        <f t="shared" si="18"/>
        <v>10630.130757976</v>
      </c>
      <c r="E1158" s="51">
        <v>45261</v>
      </c>
      <c r="F1158" s="49" t="s">
        <v>80</v>
      </c>
      <c r="G1158" s="49" t="s">
        <v>81</v>
      </c>
      <c r="H1158" s="49" t="s">
        <v>884</v>
      </c>
      <c r="I1158" s="49" t="s">
        <v>266</v>
      </c>
      <c r="J1158" s="49">
        <v>135002</v>
      </c>
      <c r="K1158" s="49" t="s">
        <v>159</v>
      </c>
      <c r="L1158" s="49">
        <v>20845281</v>
      </c>
      <c r="M1158" s="49" t="s">
        <v>1322</v>
      </c>
      <c r="N1158" s="51">
        <v>42681</v>
      </c>
      <c r="O1158" s="51">
        <v>42675</v>
      </c>
      <c r="P1158" s="49" t="s">
        <v>1321</v>
      </c>
    </row>
    <row r="1159" spans="1:16">
      <c r="A1159" s="46">
        <v>1</v>
      </c>
      <c r="B1159" s="46">
        <v>21183.170000000002</v>
      </c>
      <c r="C1159" s="46">
        <v>-77.061406816200005</v>
      </c>
      <c r="D1159" s="46">
        <f t="shared" si="18"/>
        <v>21260.231406816201</v>
      </c>
      <c r="E1159" s="51">
        <v>45261</v>
      </c>
      <c r="F1159" s="49" t="s">
        <v>80</v>
      </c>
      <c r="G1159" s="49" t="s">
        <v>81</v>
      </c>
      <c r="H1159" s="49" t="s">
        <v>884</v>
      </c>
      <c r="I1159" s="49" t="s">
        <v>266</v>
      </c>
      <c r="J1159" s="49">
        <v>135002</v>
      </c>
      <c r="K1159" s="49" t="s">
        <v>159</v>
      </c>
      <c r="L1159" s="49">
        <v>20845262</v>
      </c>
      <c r="M1159" s="49" t="s">
        <v>1323</v>
      </c>
      <c r="N1159" s="51">
        <v>42681</v>
      </c>
      <c r="O1159" s="51">
        <v>42675</v>
      </c>
      <c r="P1159" s="49" t="s">
        <v>1321</v>
      </c>
    </row>
    <row r="1160" spans="1:16">
      <c r="A1160" s="46">
        <v>1</v>
      </c>
      <c r="B1160" s="46">
        <v>794369.16</v>
      </c>
      <c r="C1160" s="46">
        <v>-2889.8037923976003</v>
      </c>
      <c r="D1160" s="46">
        <f t="shared" si="18"/>
        <v>797258.96379239764</v>
      </c>
      <c r="E1160" s="51">
        <v>45261</v>
      </c>
      <c r="F1160" s="49" t="s">
        <v>80</v>
      </c>
      <c r="G1160" s="49" t="s">
        <v>81</v>
      </c>
      <c r="H1160" s="49" t="s">
        <v>884</v>
      </c>
      <c r="I1160" s="49" t="s">
        <v>266</v>
      </c>
      <c r="J1160" s="49">
        <v>135002</v>
      </c>
      <c r="K1160" s="49" t="s">
        <v>159</v>
      </c>
      <c r="L1160" s="49">
        <v>20845272</v>
      </c>
      <c r="M1160" s="49" t="s">
        <v>1324</v>
      </c>
      <c r="N1160" s="51">
        <v>42681</v>
      </c>
      <c r="O1160" s="51">
        <v>42675</v>
      </c>
      <c r="P1160" s="49" t="s">
        <v>1321</v>
      </c>
    </row>
    <row r="1161" spans="1:16">
      <c r="A1161" s="46">
        <v>1</v>
      </c>
      <c r="B1161" s="46">
        <v>444.84000000000003</v>
      </c>
      <c r="C1161" s="46">
        <v>-1.6182656424000001</v>
      </c>
      <c r="D1161" s="46">
        <f t="shared" si="18"/>
        <v>446.45826564240002</v>
      </c>
      <c r="E1161" s="51">
        <v>45261</v>
      </c>
      <c r="F1161" s="49" t="s">
        <v>80</v>
      </c>
      <c r="G1161" s="49" t="s">
        <v>81</v>
      </c>
      <c r="H1161" s="49" t="s">
        <v>884</v>
      </c>
      <c r="I1161" s="49" t="s">
        <v>266</v>
      </c>
      <c r="J1161" s="49">
        <v>135002</v>
      </c>
      <c r="K1161" s="49" t="s">
        <v>159</v>
      </c>
      <c r="L1161" s="49">
        <v>20845284</v>
      </c>
      <c r="M1161" s="49" t="s">
        <v>1325</v>
      </c>
      <c r="N1161" s="51">
        <v>42681</v>
      </c>
      <c r="O1161" s="51">
        <v>42675</v>
      </c>
      <c r="P1161" s="49" t="s">
        <v>1321</v>
      </c>
    </row>
    <row r="1162" spans="1:16">
      <c r="A1162" s="46">
        <v>1</v>
      </c>
      <c r="B1162" s="46">
        <v>169.47</v>
      </c>
      <c r="C1162" s="46">
        <v>-0.61650813419999995</v>
      </c>
      <c r="D1162" s="46">
        <f t="shared" si="18"/>
        <v>170.08650813419999</v>
      </c>
      <c r="E1162" s="51">
        <v>45261</v>
      </c>
      <c r="F1162" s="49" t="s">
        <v>80</v>
      </c>
      <c r="G1162" s="49" t="s">
        <v>81</v>
      </c>
      <c r="H1162" s="49" t="s">
        <v>884</v>
      </c>
      <c r="I1162" s="49" t="s">
        <v>266</v>
      </c>
      <c r="J1162" s="49">
        <v>135002</v>
      </c>
      <c r="K1162" s="49" t="s">
        <v>159</v>
      </c>
      <c r="L1162" s="49">
        <v>20845275</v>
      </c>
      <c r="M1162" s="49" t="s">
        <v>1326</v>
      </c>
      <c r="N1162" s="51">
        <v>42681</v>
      </c>
      <c r="O1162" s="51">
        <v>42675</v>
      </c>
      <c r="P1162" s="49" t="s">
        <v>1321</v>
      </c>
    </row>
    <row r="1163" spans="1:16">
      <c r="A1163" s="46">
        <v>1</v>
      </c>
      <c r="B1163" s="46">
        <v>444.84000000000003</v>
      </c>
      <c r="C1163" s="46">
        <v>-1.6182656424000001</v>
      </c>
      <c r="D1163" s="46">
        <f t="shared" si="18"/>
        <v>446.45826564240002</v>
      </c>
      <c r="E1163" s="51">
        <v>45261</v>
      </c>
      <c r="F1163" s="49" t="s">
        <v>80</v>
      </c>
      <c r="G1163" s="49" t="s">
        <v>81</v>
      </c>
      <c r="H1163" s="49" t="s">
        <v>884</v>
      </c>
      <c r="I1163" s="49" t="s">
        <v>266</v>
      </c>
      <c r="J1163" s="49">
        <v>135002</v>
      </c>
      <c r="K1163" s="49" t="s">
        <v>159</v>
      </c>
      <c r="L1163" s="49">
        <v>20845269</v>
      </c>
      <c r="M1163" s="49" t="s">
        <v>1326</v>
      </c>
      <c r="N1163" s="51">
        <v>42681</v>
      </c>
      <c r="O1163" s="51">
        <v>42675</v>
      </c>
      <c r="P1163" s="49" t="s">
        <v>1321</v>
      </c>
    </row>
    <row r="1164" spans="1:16">
      <c r="A1164" s="46">
        <v>1</v>
      </c>
      <c r="B1164" s="46">
        <v>1323.95</v>
      </c>
      <c r="C1164" s="46">
        <v>-4.8163447470000005</v>
      </c>
      <c r="D1164" s="46">
        <f t="shared" si="18"/>
        <v>1328.7663447469999</v>
      </c>
      <c r="E1164" s="51">
        <v>45261</v>
      </c>
      <c r="F1164" s="49" t="s">
        <v>80</v>
      </c>
      <c r="G1164" s="49" t="s">
        <v>81</v>
      </c>
      <c r="H1164" s="49" t="s">
        <v>884</v>
      </c>
      <c r="I1164" s="49" t="s">
        <v>266</v>
      </c>
      <c r="J1164" s="49">
        <v>135002</v>
      </c>
      <c r="K1164" s="49" t="s">
        <v>159</v>
      </c>
      <c r="L1164" s="49">
        <v>20845278</v>
      </c>
      <c r="M1164" s="49" t="s">
        <v>1320</v>
      </c>
      <c r="N1164" s="51">
        <v>42681</v>
      </c>
      <c r="O1164" s="51">
        <v>42675</v>
      </c>
      <c r="P1164" s="49" t="s">
        <v>1321</v>
      </c>
    </row>
    <row r="1165" spans="1:16">
      <c r="A1165" s="46">
        <v>132</v>
      </c>
      <c r="B1165" s="46">
        <v>144640.9</v>
      </c>
      <c r="C1165" s="46">
        <v>12751.329121876999</v>
      </c>
      <c r="D1165" s="46">
        <f t="shared" si="18"/>
        <v>131889.57087812299</v>
      </c>
      <c r="E1165" s="51">
        <v>45261</v>
      </c>
      <c r="F1165" s="49" t="s">
        <v>80</v>
      </c>
      <c r="G1165" s="49" t="s">
        <v>81</v>
      </c>
      <c r="H1165" s="49" t="s">
        <v>884</v>
      </c>
      <c r="I1165" s="49" t="s">
        <v>266</v>
      </c>
      <c r="J1165" s="49">
        <v>135500</v>
      </c>
      <c r="K1165" s="49" t="s">
        <v>193</v>
      </c>
      <c r="L1165" s="49">
        <v>20845150</v>
      </c>
      <c r="M1165" s="49" t="s">
        <v>923</v>
      </c>
      <c r="N1165" s="51">
        <v>42681</v>
      </c>
      <c r="O1165" s="51">
        <v>42370</v>
      </c>
      <c r="P1165" s="49" t="s">
        <v>1327</v>
      </c>
    </row>
    <row r="1166" spans="1:16">
      <c r="A1166" s="46">
        <v>150</v>
      </c>
      <c r="B1166" s="46">
        <v>1630622.47</v>
      </c>
      <c r="C1166" s="46">
        <v>143753.2799401691</v>
      </c>
      <c r="D1166" s="46">
        <f t="shared" si="18"/>
        <v>1486869.1900598309</v>
      </c>
      <c r="E1166" s="51">
        <v>45261</v>
      </c>
      <c r="F1166" s="49" t="s">
        <v>80</v>
      </c>
      <c r="G1166" s="49" t="s">
        <v>81</v>
      </c>
      <c r="H1166" s="49" t="s">
        <v>884</v>
      </c>
      <c r="I1166" s="49" t="s">
        <v>266</v>
      </c>
      <c r="J1166" s="49">
        <v>135500</v>
      </c>
      <c r="K1166" s="49" t="s">
        <v>197</v>
      </c>
      <c r="L1166" s="49">
        <v>20845170</v>
      </c>
      <c r="M1166" s="49" t="s">
        <v>934</v>
      </c>
      <c r="N1166" s="51">
        <v>42681</v>
      </c>
      <c r="O1166" s="51">
        <v>42370</v>
      </c>
      <c r="P1166" s="49" t="s">
        <v>1327</v>
      </c>
    </row>
    <row r="1167" spans="1:16">
      <c r="A1167" s="46">
        <v>48920</v>
      </c>
      <c r="B1167" s="46">
        <v>133076.70000000001</v>
      </c>
      <c r="C1167" s="46">
        <v>14584.527628829999</v>
      </c>
      <c r="D1167" s="46">
        <f t="shared" si="18"/>
        <v>118492.17237117002</v>
      </c>
      <c r="E1167" s="51">
        <v>45261</v>
      </c>
      <c r="F1167" s="49" t="s">
        <v>80</v>
      </c>
      <c r="G1167" s="49" t="s">
        <v>81</v>
      </c>
      <c r="H1167" s="49" t="s">
        <v>884</v>
      </c>
      <c r="I1167" s="49" t="s">
        <v>266</v>
      </c>
      <c r="J1167" s="49">
        <v>135600</v>
      </c>
      <c r="K1167" s="49" t="s">
        <v>267</v>
      </c>
      <c r="L1167" s="49">
        <v>20845147</v>
      </c>
      <c r="M1167" s="49" t="s">
        <v>1328</v>
      </c>
      <c r="N1167" s="51">
        <v>42681</v>
      </c>
      <c r="O1167" s="51">
        <v>42370</v>
      </c>
      <c r="P1167" s="49" t="s">
        <v>1327</v>
      </c>
    </row>
    <row r="1168" spans="1:16">
      <c r="A1168" s="46">
        <v>146761</v>
      </c>
      <c r="B1168" s="46">
        <v>1596197.42</v>
      </c>
      <c r="C1168" s="46">
        <v>174935.09662515801</v>
      </c>
      <c r="D1168" s="46">
        <f t="shared" si="18"/>
        <v>1421262.3233748418</v>
      </c>
      <c r="E1168" s="51">
        <v>45261</v>
      </c>
      <c r="F1168" s="49" t="s">
        <v>80</v>
      </c>
      <c r="G1168" s="49" t="s">
        <v>81</v>
      </c>
      <c r="H1168" s="49" t="s">
        <v>884</v>
      </c>
      <c r="I1168" s="49" t="s">
        <v>266</v>
      </c>
      <c r="J1168" s="49">
        <v>135600</v>
      </c>
      <c r="K1168" s="49" t="s">
        <v>150</v>
      </c>
      <c r="L1168" s="49">
        <v>20845185</v>
      </c>
      <c r="M1168" s="49" t="s">
        <v>902</v>
      </c>
      <c r="N1168" s="51">
        <v>42681</v>
      </c>
      <c r="O1168" s="51">
        <v>42370</v>
      </c>
      <c r="P1168" s="49" t="s">
        <v>1327</v>
      </c>
    </row>
    <row r="1169" spans="1:16">
      <c r="A1169" s="46">
        <v>48920</v>
      </c>
      <c r="B1169" s="46">
        <v>335832.67</v>
      </c>
      <c r="C1169" s="46">
        <v>36805.547885382999</v>
      </c>
      <c r="D1169" s="46">
        <f t="shared" si="18"/>
        <v>299027.12211461697</v>
      </c>
      <c r="E1169" s="51">
        <v>45261</v>
      </c>
      <c r="F1169" s="49" t="s">
        <v>80</v>
      </c>
      <c r="G1169" s="49" t="s">
        <v>81</v>
      </c>
      <c r="H1169" s="49" t="s">
        <v>884</v>
      </c>
      <c r="I1169" s="49" t="s">
        <v>266</v>
      </c>
      <c r="J1169" s="49">
        <v>135600</v>
      </c>
      <c r="K1169" s="49" t="s">
        <v>225</v>
      </c>
      <c r="L1169" s="49">
        <v>20845188</v>
      </c>
      <c r="M1169" s="49" t="s">
        <v>1095</v>
      </c>
      <c r="N1169" s="51">
        <v>42681</v>
      </c>
      <c r="O1169" s="51">
        <v>42370</v>
      </c>
      <c r="P1169" s="49" t="s">
        <v>1327</v>
      </c>
    </row>
    <row r="1170" spans="1:16">
      <c r="A1170" s="46">
        <v>246</v>
      </c>
      <c r="B1170" s="46">
        <v>297621.71000000002</v>
      </c>
      <c r="C1170" s="46">
        <v>32617.821545278999</v>
      </c>
      <c r="D1170" s="46">
        <f t="shared" si="18"/>
        <v>265003.88845472102</v>
      </c>
      <c r="E1170" s="51">
        <v>45261</v>
      </c>
      <c r="F1170" s="49" t="s">
        <v>80</v>
      </c>
      <c r="G1170" s="49" t="s">
        <v>81</v>
      </c>
      <c r="H1170" s="49" t="s">
        <v>884</v>
      </c>
      <c r="I1170" s="49" t="s">
        <v>266</v>
      </c>
      <c r="J1170" s="49">
        <v>135600</v>
      </c>
      <c r="K1170" s="49" t="s">
        <v>115</v>
      </c>
      <c r="L1170" s="49">
        <v>20845153</v>
      </c>
      <c r="M1170" s="49" t="s">
        <v>906</v>
      </c>
      <c r="N1170" s="51">
        <v>42681</v>
      </c>
      <c r="O1170" s="51">
        <v>42370</v>
      </c>
      <c r="P1170" s="49" t="s">
        <v>1327</v>
      </c>
    </row>
    <row r="1171" spans="1:16">
      <c r="A1171" s="46">
        <v>0</v>
      </c>
      <c r="B1171" s="46">
        <v>0</v>
      </c>
      <c r="C1171" s="46">
        <v>0</v>
      </c>
      <c r="D1171" s="46">
        <f t="shared" si="18"/>
        <v>0</v>
      </c>
      <c r="E1171" s="51">
        <v>45261</v>
      </c>
      <c r="F1171" s="49" t="s">
        <v>80</v>
      </c>
      <c r="G1171" s="49" t="s">
        <v>81</v>
      </c>
      <c r="H1171" s="49" t="s">
        <v>884</v>
      </c>
      <c r="I1171" s="49" t="s">
        <v>279</v>
      </c>
      <c r="J1171" s="49">
        <v>135001</v>
      </c>
      <c r="K1171" s="49" t="s">
        <v>107</v>
      </c>
      <c r="L1171" s="49">
        <v>36616467</v>
      </c>
      <c r="M1171" s="49" t="s">
        <v>1076</v>
      </c>
      <c r="N1171" s="51">
        <v>44757</v>
      </c>
      <c r="O1171" s="51">
        <v>44927</v>
      </c>
      <c r="P1171" s="49" t="s">
        <v>1077</v>
      </c>
    </row>
    <row r="1172" spans="1:16">
      <c r="A1172" s="46">
        <v>4</v>
      </c>
      <c r="B1172" s="46">
        <v>12294.95</v>
      </c>
      <c r="C1172" s="46">
        <v>2384.5926428025</v>
      </c>
      <c r="D1172" s="46">
        <f t="shared" si="18"/>
        <v>9910.3573571975012</v>
      </c>
      <c r="E1172" s="51">
        <v>45261</v>
      </c>
      <c r="F1172" s="49" t="s">
        <v>80</v>
      </c>
      <c r="G1172" s="49" t="s">
        <v>81</v>
      </c>
      <c r="H1172" s="49" t="s">
        <v>884</v>
      </c>
      <c r="I1172" s="49" t="s">
        <v>279</v>
      </c>
      <c r="J1172" s="49">
        <v>135500</v>
      </c>
      <c r="K1172" s="49" t="s">
        <v>106</v>
      </c>
      <c r="L1172" s="49">
        <v>36374958</v>
      </c>
      <c r="M1172" s="49" t="s">
        <v>908</v>
      </c>
      <c r="N1172" s="51">
        <v>39356</v>
      </c>
      <c r="O1172" s="51">
        <v>39083</v>
      </c>
      <c r="P1172" s="49" t="s">
        <v>909</v>
      </c>
    </row>
    <row r="1173" spans="1:16">
      <c r="A1173" s="46">
        <v>1</v>
      </c>
      <c r="B1173" s="46">
        <v>17074.54</v>
      </c>
      <c r="C1173" s="46">
        <v>1705.96851502</v>
      </c>
      <c r="D1173" s="46">
        <f t="shared" si="18"/>
        <v>15368.571484980001</v>
      </c>
      <c r="E1173" s="51">
        <v>45261</v>
      </c>
      <c r="F1173" s="49" t="s">
        <v>80</v>
      </c>
      <c r="G1173" s="49" t="s">
        <v>81</v>
      </c>
      <c r="H1173" s="49" t="s">
        <v>884</v>
      </c>
      <c r="I1173" s="49" t="s">
        <v>279</v>
      </c>
      <c r="J1173" s="49">
        <v>135500</v>
      </c>
      <c r="K1173" s="49" t="s">
        <v>278</v>
      </c>
      <c r="L1173" s="49">
        <v>36374965</v>
      </c>
      <c r="M1173" s="49" t="s">
        <v>1329</v>
      </c>
      <c r="N1173" s="51">
        <v>42348</v>
      </c>
      <c r="O1173" s="51">
        <v>42339</v>
      </c>
      <c r="P1173" s="49" t="s">
        <v>909</v>
      </c>
    </row>
    <row r="1174" spans="1:16">
      <c r="A1174" s="46">
        <v>1</v>
      </c>
      <c r="B1174" s="46">
        <v>13925.27</v>
      </c>
      <c r="C1174" s="46">
        <v>1391.3155015100001</v>
      </c>
      <c r="D1174" s="46">
        <f t="shared" si="18"/>
        <v>12533.95449849</v>
      </c>
      <c r="E1174" s="51">
        <v>45261</v>
      </c>
      <c r="F1174" s="49" t="s">
        <v>80</v>
      </c>
      <c r="G1174" s="49" t="s">
        <v>81</v>
      </c>
      <c r="H1174" s="49" t="s">
        <v>884</v>
      </c>
      <c r="I1174" s="49" t="s">
        <v>279</v>
      </c>
      <c r="J1174" s="49">
        <v>135500</v>
      </c>
      <c r="K1174" s="49" t="s">
        <v>278</v>
      </c>
      <c r="L1174" s="49">
        <v>36374973</v>
      </c>
      <c r="M1174" s="49" t="s">
        <v>1329</v>
      </c>
      <c r="N1174" s="51">
        <v>42348</v>
      </c>
      <c r="O1174" s="51">
        <v>42339</v>
      </c>
      <c r="P1174" s="49" t="s">
        <v>909</v>
      </c>
    </row>
    <row r="1175" spans="1:16">
      <c r="A1175" s="46">
        <v>0</v>
      </c>
      <c r="B1175" s="46">
        <v>3376.75</v>
      </c>
      <c r="C1175" s="46">
        <v>853.37607572750005</v>
      </c>
      <c r="D1175" s="46">
        <f t="shared" si="18"/>
        <v>2523.3739242725001</v>
      </c>
      <c r="E1175" s="51">
        <v>45261</v>
      </c>
      <c r="F1175" s="49" t="s">
        <v>80</v>
      </c>
      <c r="G1175" s="49" t="s">
        <v>81</v>
      </c>
      <c r="H1175" s="49" t="s">
        <v>884</v>
      </c>
      <c r="I1175" s="49" t="s">
        <v>279</v>
      </c>
      <c r="J1175" s="49">
        <v>135500</v>
      </c>
      <c r="K1175" s="49" t="s">
        <v>109</v>
      </c>
      <c r="L1175" s="49">
        <v>36374951</v>
      </c>
      <c r="M1175" s="49" t="s">
        <v>914</v>
      </c>
      <c r="N1175" s="51">
        <v>37530</v>
      </c>
      <c r="O1175" s="51">
        <v>37257</v>
      </c>
      <c r="P1175" s="49" t="s">
        <v>909</v>
      </c>
    </row>
    <row r="1176" spans="1:16">
      <c r="A1176" s="46">
        <v>7</v>
      </c>
      <c r="B1176" s="46">
        <v>20619.600000000002</v>
      </c>
      <c r="C1176" s="46">
        <v>1657.1898289440001</v>
      </c>
      <c r="D1176" s="46">
        <f t="shared" si="18"/>
        <v>18962.410171056003</v>
      </c>
      <c r="E1176" s="51">
        <v>45261</v>
      </c>
      <c r="F1176" s="49" t="s">
        <v>80</v>
      </c>
      <c r="G1176" s="49" t="s">
        <v>81</v>
      </c>
      <c r="H1176" s="49" t="s">
        <v>884</v>
      </c>
      <c r="I1176" s="49" t="s">
        <v>279</v>
      </c>
      <c r="J1176" s="49">
        <v>135600</v>
      </c>
      <c r="K1176" s="49" t="s">
        <v>210</v>
      </c>
      <c r="L1176" s="49">
        <v>36375001</v>
      </c>
      <c r="M1176" s="49" t="s">
        <v>1060</v>
      </c>
      <c r="N1176" s="51">
        <v>43123</v>
      </c>
      <c r="O1176" s="51">
        <v>43101</v>
      </c>
      <c r="P1176" s="49" t="s">
        <v>909</v>
      </c>
    </row>
    <row r="1177" spans="1:16">
      <c r="A1177" s="46">
        <v>2</v>
      </c>
      <c r="B1177" s="46">
        <v>395.29</v>
      </c>
      <c r="C1177" s="46">
        <v>95.307442968499998</v>
      </c>
      <c r="D1177" s="46">
        <f t="shared" si="18"/>
        <v>299.98255703150005</v>
      </c>
      <c r="E1177" s="51">
        <v>45261</v>
      </c>
      <c r="F1177" s="49" t="s">
        <v>80</v>
      </c>
      <c r="G1177" s="49" t="s">
        <v>81</v>
      </c>
      <c r="H1177" s="49" t="s">
        <v>884</v>
      </c>
      <c r="I1177" s="49" t="s">
        <v>279</v>
      </c>
      <c r="J1177" s="49">
        <v>135600</v>
      </c>
      <c r="K1177" s="49" t="s">
        <v>121</v>
      </c>
      <c r="L1177" s="49">
        <v>36374987</v>
      </c>
      <c r="M1177" s="49" t="s">
        <v>938</v>
      </c>
      <c r="N1177" s="51">
        <v>39356</v>
      </c>
      <c r="O1177" s="51">
        <v>39083</v>
      </c>
      <c r="P1177" s="49" t="s">
        <v>909</v>
      </c>
    </row>
    <row r="1178" spans="1:16">
      <c r="A1178" s="46">
        <v>27</v>
      </c>
      <c r="B1178" s="46">
        <v>10919.92</v>
      </c>
      <c r="C1178" s="46">
        <v>3111.5966970528002</v>
      </c>
      <c r="D1178" s="46">
        <f t="shared" si="18"/>
        <v>7808.3233029471994</v>
      </c>
      <c r="E1178" s="51">
        <v>45261</v>
      </c>
      <c r="F1178" s="49" t="s">
        <v>80</v>
      </c>
      <c r="G1178" s="49" t="s">
        <v>81</v>
      </c>
      <c r="H1178" s="49" t="s">
        <v>884</v>
      </c>
      <c r="I1178" s="49" t="s">
        <v>279</v>
      </c>
      <c r="J1178" s="49">
        <v>135600</v>
      </c>
      <c r="K1178" s="49" t="s">
        <v>121</v>
      </c>
      <c r="L1178" s="49">
        <v>36374994</v>
      </c>
      <c r="M1178" s="49" t="s">
        <v>938</v>
      </c>
      <c r="N1178" s="51">
        <v>38328</v>
      </c>
      <c r="O1178" s="51">
        <v>38353</v>
      </c>
      <c r="P1178" s="49" t="s">
        <v>909</v>
      </c>
    </row>
    <row r="1179" spans="1:16">
      <c r="A1179" s="46">
        <v>5</v>
      </c>
      <c r="B1179" s="46">
        <v>453.45</v>
      </c>
      <c r="C1179" s="46">
        <v>109.3302638925</v>
      </c>
      <c r="D1179" s="46">
        <f t="shared" si="18"/>
        <v>344.11973610749999</v>
      </c>
      <c r="E1179" s="51">
        <v>45261</v>
      </c>
      <c r="F1179" s="49" t="s">
        <v>80</v>
      </c>
      <c r="G1179" s="49" t="s">
        <v>81</v>
      </c>
      <c r="H1179" s="49" t="s">
        <v>884</v>
      </c>
      <c r="I1179" s="49" t="s">
        <v>279</v>
      </c>
      <c r="J1179" s="49">
        <v>135600</v>
      </c>
      <c r="K1179" s="49" t="s">
        <v>115</v>
      </c>
      <c r="L1179" s="49">
        <v>36374980</v>
      </c>
      <c r="M1179" s="49" t="s">
        <v>977</v>
      </c>
      <c r="N1179" s="51">
        <v>39356</v>
      </c>
      <c r="O1179" s="51">
        <v>39083</v>
      </c>
      <c r="P1179" s="49" t="s">
        <v>909</v>
      </c>
    </row>
    <row r="1180" spans="1:16">
      <c r="A1180" s="46">
        <v>2</v>
      </c>
      <c r="B1180" s="46">
        <v>2946.23</v>
      </c>
      <c r="C1180" s="46">
        <v>-60.735352958000007</v>
      </c>
      <c r="D1180" s="46">
        <f t="shared" si="18"/>
        <v>3006.965352958</v>
      </c>
      <c r="E1180" s="51">
        <v>45261</v>
      </c>
      <c r="F1180" s="49" t="s">
        <v>80</v>
      </c>
      <c r="G1180" s="49" t="s">
        <v>81</v>
      </c>
      <c r="H1180" s="49" t="s">
        <v>884</v>
      </c>
      <c r="I1180" s="49" t="s">
        <v>286</v>
      </c>
      <c r="J1180" s="49">
        <v>135002</v>
      </c>
      <c r="K1180" s="49" t="s">
        <v>130</v>
      </c>
      <c r="L1180" s="49">
        <v>36558257</v>
      </c>
      <c r="M1180" s="49" t="s">
        <v>1190</v>
      </c>
      <c r="N1180" s="51">
        <v>29768</v>
      </c>
      <c r="O1180" s="51">
        <v>29768</v>
      </c>
      <c r="P1180" s="49" t="s">
        <v>909</v>
      </c>
    </row>
    <row r="1181" spans="1:16">
      <c r="A1181" s="46">
        <v>1</v>
      </c>
      <c r="B1181" s="46">
        <v>193.58</v>
      </c>
      <c r="C1181" s="46">
        <v>-3.990574268</v>
      </c>
      <c r="D1181" s="46">
        <f t="shared" si="18"/>
        <v>197.570574268</v>
      </c>
      <c r="E1181" s="51">
        <v>45261</v>
      </c>
      <c r="F1181" s="49" t="s">
        <v>80</v>
      </c>
      <c r="G1181" s="49" t="s">
        <v>81</v>
      </c>
      <c r="H1181" s="49" t="s">
        <v>884</v>
      </c>
      <c r="I1181" s="49" t="s">
        <v>286</v>
      </c>
      <c r="J1181" s="49">
        <v>135002</v>
      </c>
      <c r="K1181" s="49" t="s">
        <v>130</v>
      </c>
      <c r="L1181" s="49">
        <v>36558322</v>
      </c>
      <c r="M1181" s="49" t="s">
        <v>1268</v>
      </c>
      <c r="N1181" s="51">
        <v>29768</v>
      </c>
      <c r="O1181" s="51">
        <v>29768</v>
      </c>
      <c r="P1181" s="49" t="s">
        <v>909</v>
      </c>
    </row>
    <row r="1182" spans="1:16">
      <c r="A1182" s="46">
        <v>2</v>
      </c>
      <c r="B1182" s="46">
        <v>914.39</v>
      </c>
      <c r="C1182" s="46">
        <v>-18.406451246400003</v>
      </c>
      <c r="D1182" s="46">
        <f t="shared" si="18"/>
        <v>932.79645124640001</v>
      </c>
      <c r="E1182" s="51">
        <v>45261</v>
      </c>
      <c r="F1182" s="49" t="s">
        <v>80</v>
      </c>
      <c r="G1182" s="49" t="s">
        <v>81</v>
      </c>
      <c r="H1182" s="49" t="s">
        <v>884</v>
      </c>
      <c r="I1182" s="49" t="s">
        <v>286</v>
      </c>
      <c r="J1182" s="49">
        <v>135002</v>
      </c>
      <c r="K1182" s="49" t="s">
        <v>130</v>
      </c>
      <c r="L1182" s="49">
        <v>36558269</v>
      </c>
      <c r="M1182" s="49" t="s">
        <v>1190</v>
      </c>
      <c r="N1182" s="51">
        <v>30133</v>
      </c>
      <c r="O1182" s="51">
        <v>30133</v>
      </c>
      <c r="P1182" s="49" t="s">
        <v>909</v>
      </c>
    </row>
    <row r="1183" spans="1:16">
      <c r="A1183" s="46">
        <v>1</v>
      </c>
      <c r="B1183" s="46">
        <v>5063.95</v>
      </c>
      <c r="C1183" s="46">
        <v>-104.39130367</v>
      </c>
      <c r="D1183" s="46">
        <f t="shared" si="18"/>
        <v>5168.3413036699994</v>
      </c>
      <c r="E1183" s="51">
        <v>45261</v>
      </c>
      <c r="F1183" s="49" t="s">
        <v>80</v>
      </c>
      <c r="G1183" s="49" t="s">
        <v>81</v>
      </c>
      <c r="H1183" s="49" t="s">
        <v>884</v>
      </c>
      <c r="I1183" s="49" t="s">
        <v>286</v>
      </c>
      <c r="J1183" s="49">
        <v>135002</v>
      </c>
      <c r="K1183" s="49" t="s">
        <v>130</v>
      </c>
      <c r="L1183" s="49">
        <v>36558246</v>
      </c>
      <c r="M1183" s="49" t="s">
        <v>1330</v>
      </c>
      <c r="N1183" s="51">
        <v>29768</v>
      </c>
      <c r="O1183" s="51">
        <v>29768</v>
      </c>
      <c r="P1183" s="49" t="s">
        <v>909</v>
      </c>
    </row>
    <row r="1184" spans="1:16">
      <c r="A1184" s="46">
        <v>1</v>
      </c>
      <c r="B1184" s="46">
        <v>6751.9400000000005</v>
      </c>
      <c r="C1184" s="46">
        <v>-139.188542324</v>
      </c>
      <c r="D1184" s="46">
        <f t="shared" si="18"/>
        <v>6891.1285423240006</v>
      </c>
      <c r="E1184" s="51">
        <v>45261</v>
      </c>
      <c r="F1184" s="49" t="s">
        <v>80</v>
      </c>
      <c r="G1184" s="49" t="s">
        <v>81</v>
      </c>
      <c r="H1184" s="49" t="s">
        <v>884</v>
      </c>
      <c r="I1184" s="49" t="s">
        <v>286</v>
      </c>
      <c r="J1184" s="49">
        <v>135002</v>
      </c>
      <c r="K1184" s="49" t="s">
        <v>130</v>
      </c>
      <c r="L1184" s="49">
        <v>36558235</v>
      </c>
      <c r="M1184" s="49" t="s">
        <v>1289</v>
      </c>
      <c r="N1184" s="51">
        <v>29768</v>
      </c>
      <c r="O1184" s="51">
        <v>29768</v>
      </c>
      <c r="P1184" s="49" t="s">
        <v>909</v>
      </c>
    </row>
    <row r="1185" spans="1:16">
      <c r="A1185" s="46">
        <v>1</v>
      </c>
      <c r="B1185" s="46">
        <v>3097.2200000000003</v>
      </c>
      <c r="C1185" s="46">
        <v>-63.847951412</v>
      </c>
      <c r="D1185" s="46">
        <f t="shared" si="18"/>
        <v>3161.0679514120002</v>
      </c>
      <c r="E1185" s="51">
        <v>45261</v>
      </c>
      <c r="F1185" s="49" t="s">
        <v>80</v>
      </c>
      <c r="G1185" s="49" t="s">
        <v>81</v>
      </c>
      <c r="H1185" s="49" t="s">
        <v>884</v>
      </c>
      <c r="I1185" s="49" t="s">
        <v>286</v>
      </c>
      <c r="J1185" s="49">
        <v>135002</v>
      </c>
      <c r="K1185" s="49" t="s">
        <v>130</v>
      </c>
      <c r="L1185" s="49">
        <v>36558300</v>
      </c>
      <c r="M1185" s="49" t="s">
        <v>1331</v>
      </c>
      <c r="N1185" s="51">
        <v>29768</v>
      </c>
      <c r="O1185" s="51">
        <v>29768</v>
      </c>
      <c r="P1185" s="49" t="s">
        <v>909</v>
      </c>
    </row>
    <row r="1186" spans="1:16">
      <c r="A1186" s="46">
        <v>1</v>
      </c>
      <c r="B1186" s="46">
        <v>5404.6500000000005</v>
      </c>
      <c r="C1186" s="46">
        <v>-111.41469789</v>
      </c>
      <c r="D1186" s="46">
        <f t="shared" si="18"/>
        <v>5516.0646978900004</v>
      </c>
      <c r="E1186" s="51">
        <v>45261</v>
      </c>
      <c r="F1186" s="49" t="s">
        <v>80</v>
      </c>
      <c r="G1186" s="49" t="s">
        <v>81</v>
      </c>
      <c r="H1186" s="49" t="s">
        <v>884</v>
      </c>
      <c r="I1186" s="49" t="s">
        <v>286</v>
      </c>
      <c r="J1186" s="49">
        <v>135002</v>
      </c>
      <c r="K1186" s="49" t="s">
        <v>130</v>
      </c>
      <c r="L1186" s="49">
        <v>36558289</v>
      </c>
      <c r="M1186" s="49" t="s">
        <v>1332</v>
      </c>
      <c r="N1186" s="51">
        <v>29768</v>
      </c>
      <c r="O1186" s="51">
        <v>29768</v>
      </c>
      <c r="P1186" s="49" t="s">
        <v>909</v>
      </c>
    </row>
    <row r="1187" spans="1:16">
      <c r="A1187" s="46">
        <v>1</v>
      </c>
      <c r="B1187" s="46">
        <v>753.59</v>
      </c>
      <c r="C1187" s="46">
        <v>-15.1695858384</v>
      </c>
      <c r="D1187" s="46">
        <f t="shared" si="18"/>
        <v>768.75958583840008</v>
      </c>
      <c r="E1187" s="51">
        <v>45261</v>
      </c>
      <c r="F1187" s="49" t="s">
        <v>80</v>
      </c>
      <c r="G1187" s="49" t="s">
        <v>81</v>
      </c>
      <c r="H1187" s="49" t="s">
        <v>884</v>
      </c>
      <c r="I1187" s="49" t="s">
        <v>286</v>
      </c>
      <c r="J1187" s="49">
        <v>135002</v>
      </c>
      <c r="K1187" s="49" t="s">
        <v>130</v>
      </c>
      <c r="L1187" s="49">
        <v>36558280</v>
      </c>
      <c r="M1187" s="49" t="s">
        <v>1331</v>
      </c>
      <c r="N1187" s="51">
        <v>30133</v>
      </c>
      <c r="O1187" s="51">
        <v>30133</v>
      </c>
      <c r="P1187" s="49" t="s">
        <v>909</v>
      </c>
    </row>
    <row r="1188" spans="1:16">
      <c r="A1188" s="46">
        <v>3</v>
      </c>
      <c r="B1188" s="46">
        <v>10065.960000000001</v>
      </c>
      <c r="C1188" s="46">
        <v>-207.50573901600001</v>
      </c>
      <c r="D1188" s="46">
        <f t="shared" si="18"/>
        <v>10273.465739016001</v>
      </c>
      <c r="E1188" s="51">
        <v>45261</v>
      </c>
      <c r="F1188" s="49" t="s">
        <v>80</v>
      </c>
      <c r="G1188" s="49" t="s">
        <v>81</v>
      </c>
      <c r="H1188" s="49" t="s">
        <v>884</v>
      </c>
      <c r="I1188" s="49" t="s">
        <v>286</v>
      </c>
      <c r="J1188" s="49">
        <v>135002</v>
      </c>
      <c r="K1188" s="49" t="s">
        <v>130</v>
      </c>
      <c r="L1188" s="49">
        <v>36558311</v>
      </c>
      <c r="M1188" s="49" t="s">
        <v>1265</v>
      </c>
      <c r="N1188" s="51">
        <v>29768</v>
      </c>
      <c r="O1188" s="51">
        <v>29768</v>
      </c>
      <c r="P1188" s="49" t="s">
        <v>909</v>
      </c>
    </row>
    <row r="1189" spans="1:16">
      <c r="A1189" s="46">
        <v>1</v>
      </c>
      <c r="B1189" s="46">
        <v>607.83000000000004</v>
      </c>
      <c r="C1189" s="46">
        <v>-12.530172318000002</v>
      </c>
      <c r="D1189" s="46">
        <f t="shared" si="18"/>
        <v>620.36017231800008</v>
      </c>
      <c r="E1189" s="51">
        <v>45261</v>
      </c>
      <c r="F1189" s="49" t="s">
        <v>80</v>
      </c>
      <c r="G1189" s="49" t="s">
        <v>81</v>
      </c>
      <c r="H1189" s="49" t="s">
        <v>884</v>
      </c>
      <c r="I1189" s="49" t="s">
        <v>286</v>
      </c>
      <c r="J1189" s="49">
        <v>135002</v>
      </c>
      <c r="K1189" s="49" t="s">
        <v>130</v>
      </c>
      <c r="L1189" s="49">
        <v>36558331</v>
      </c>
      <c r="M1189" s="49" t="s">
        <v>1333</v>
      </c>
      <c r="N1189" s="51">
        <v>29768</v>
      </c>
      <c r="O1189" s="51">
        <v>29768</v>
      </c>
      <c r="P1189" s="49" t="s">
        <v>909</v>
      </c>
    </row>
    <row r="1190" spans="1:16">
      <c r="A1190" s="46">
        <v>0</v>
      </c>
      <c r="B1190" s="46">
        <v>20868.310000000001</v>
      </c>
      <c r="C1190" s="46">
        <v>-4.4236643537999996</v>
      </c>
      <c r="D1190" s="46">
        <f t="shared" si="18"/>
        <v>20872.7336643538</v>
      </c>
      <c r="E1190" s="51">
        <v>45261</v>
      </c>
      <c r="F1190" s="49" t="s">
        <v>80</v>
      </c>
      <c r="G1190" s="49" t="s">
        <v>81</v>
      </c>
      <c r="H1190" s="49" t="s">
        <v>884</v>
      </c>
      <c r="I1190" s="49" t="s">
        <v>286</v>
      </c>
      <c r="J1190" s="49">
        <v>135003</v>
      </c>
      <c r="K1190" s="49" t="s">
        <v>289</v>
      </c>
      <c r="L1190" s="49">
        <v>36456798</v>
      </c>
      <c r="M1190" s="49" t="s">
        <v>1334</v>
      </c>
      <c r="N1190" s="51">
        <v>44671</v>
      </c>
      <c r="O1190" s="51">
        <v>44652</v>
      </c>
      <c r="P1190" s="49" t="s">
        <v>1335</v>
      </c>
    </row>
    <row r="1191" spans="1:16">
      <c r="A1191" s="46">
        <v>0</v>
      </c>
      <c r="B1191" s="46">
        <v>0</v>
      </c>
      <c r="C1191" s="46">
        <v>0</v>
      </c>
      <c r="D1191" s="46">
        <f t="shared" si="18"/>
        <v>0</v>
      </c>
      <c r="E1191" s="51">
        <v>45261</v>
      </c>
      <c r="F1191" s="49" t="s">
        <v>80</v>
      </c>
      <c r="G1191" s="49" t="s">
        <v>81</v>
      </c>
      <c r="H1191" s="49" t="s">
        <v>884</v>
      </c>
      <c r="I1191" s="49" t="s">
        <v>286</v>
      </c>
      <c r="J1191" s="49">
        <v>135500</v>
      </c>
      <c r="K1191" s="49" t="s">
        <v>107</v>
      </c>
      <c r="L1191" s="49">
        <v>35285349</v>
      </c>
      <c r="M1191" s="49" t="s">
        <v>1336</v>
      </c>
      <c r="N1191" s="51">
        <v>44671</v>
      </c>
      <c r="O1191" s="51">
        <v>44652</v>
      </c>
      <c r="P1191" s="49" t="s">
        <v>1335</v>
      </c>
    </row>
    <row r="1192" spans="1:16">
      <c r="A1192" s="46">
        <v>2</v>
      </c>
      <c r="B1192" s="46">
        <v>333104.78000000003</v>
      </c>
      <c r="C1192" s="46">
        <v>5873.2068805737999</v>
      </c>
      <c r="D1192" s="46">
        <f t="shared" si="18"/>
        <v>327231.5731194262</v>
      </c>
      <c r="E1192" s="51">
        <v>45261</v>
      </c>
      <c r="F1192" s="49" t="s">
        <v>80</v>
      </c>
      <c r="G1192" s="49" t="s">
        <v>81</v>
      </c>
      <c r="H1192" s="49" t="s">
        <v>884</v>
      </c>
      <c r="I1192" s="49" t="s">
        <v>286</v>
      </c>
      <c r="J1192" s="49">
        <v>135500</v>
      </c>
      <c r="K1192" s="49" t="s">
        <v>287</v>
      </c>
      <c r="L1192" s="49">
        <v>36456795</v>
      </c>
      <c r="M1192" s="49" t="s">
        <v>1337</v>
      </c>
      <c r="N1192" s="51">
        <v>44671</v>
      </c>
      <c r="O1192" s="51">
        <v>44562</v>
      </c>
      <c r="P1192" s="49" t="s">
        <v>1335</v>
      </c>
    </row>
    <row r="1193" spans="1:16">
      <c r="A1193" s="46">
        <v>3</v>
      </c>
      <c r="B1193" s="46">
        <v>50418.91</v>
      </c>
      <c r="C1193" s="46">
        <v>888.9715996361</v>
      </c>
      <c r="D1193" s="46">
        <f t="shared" si="18"/>
        <v>49529.938400363906</v>
      </c>
      <c r="E1193" s="51">
        <v>45261</v>
      </c>
      <c r="F1193" s="49" t="s">
        <v>80</v>
      </c>
      <c r="G1193" s="49" t="s">
        <v>81</v>
      </c>
      <c r="H1193" s="49" t="s">
        <v>884</v>
      </c>
      <c r="I1193" s="49" t="s">
        <v>286</v>
      </c>
      <c r="J1193" s="49">
        <v>135500</v>
      </c>
      <c r="K1193" s="49" t="s">
        <v>288</v>
      </c>
      <c r="L1193" s="49">
        <v>36456770</v>
      </c>
      <c r="M1193" s="49" t="s">
        <v>1338</v>
      </c>
      <c r="N1193" s="51">
        <v>44671</v>
      </c>
      <c r="O1193" s="51">
        <v>44562</v>
      </c>
      <c r="P1193" s="49" t="s">
        <v>1335</v>
      </c>
    </row>
    <row r="1194" spans="1:16">
      <c r="A1194" s="46">
        <v>243</v>
      </c>
      <c r="B1194" s="46">
        <v>7622151.2300000004</v>
      </c>
      <c r="C1194" s="46">
        <v>134391.5600635033</v>
      </c>
      <c r="D1194" s="46">
        <f t="shared" si="18"/>
        <v>7487759.6699364968</v>
      </c>
      <c r="E1194" s="51">
        <v>45261</v>
      </c>
      <c r="F1194" s="49" t="s">
        <v>80</v>
      </c>
      <c r="G1194" s="49" t="s">
        <v>81</v>
      </c>
      <c r="H1194" s="49" t="s">
        <v>884</v>
      </c>
      <c r="I1194" s="49" t="s">
        <v>286</v>
      </c>
      <c r="J1194" s="49">
        <v>135500</v>
      </c>
      <c r="K1194" s="49" t="s">
        <v>196</v>
      </c>
      <c r="L1194" s="49">
        <v>36456735</v>
      </c>
      <c r="M1194" s="49" t="s">
        <v>1215</v>
      </c>
      <c r="N1194" s="51">
        <v>44671</v>
      </c>
      <c r="O1194" s="51">
        <v>44562</v>
      </c>
      <c r="P1194" s="49" t="s">
        <v>1335</v>
      </c>
    </row>
    <row r="1195" spans="1:16">
      <c r="A1195" s="46">
        <v>111594</v>
      </c>
      <c r="B1195" s="46">
        <v>366112.72000000003</v>
      </c>
      <c r="C1195" s="46">
        <v>8024.8173874256008</v>
      </c>
      <c r="D1195" s="46">
        <f t="shared" si="18"/>
        <v>358087.90261257446</v>
      </c>
      <c r="E1195" s="51">
        <v>45261</v>
      </c>
      <c r="F1195" s="49" t="s">
        <v>80</v>
      </c>
      <c r="G1195" s="49" t="s">
        <v>81</v>
      </c>
      <c r="H1195" s="49" t="s">
        <v>884</v>
      </c>
      <c r="I1195" s="49" t="s">
        <v>286</v>
      </c>
      <c r="J1195" s="49">
        <v>135600</v>
      </c>
      <c r="K1195" s="49" t="s">
        <v>227</v>
      </c>
      <c r="L1195" s="49">
        <v>36456785</v>
      </c>
      <c r="M1195" s="49" t="s">
        <v>1103</v>
      </c>
      <c r="N1195" s="51">
        <v>44671</v>
      </c>
      <c r="O1195" s="51">
        <v>44562</v>
      </c>
      <c r="P1195" s="49" t="s">
        <v>1335</v>
      </c>
    </row>
    <row r="1196" spans="1:16">
      <c r="A1196" s="46">
        <v>300543</v>
      </c>
      <c r="B1196" s="46">
        <v>2854920.81</v>
      </c>
      <c r="C1196" s="46">
        <v>62576.952135973806</v>
      </c>
      <c r="D1196" s="46">
        <f t="shared" si="18"/>
        <v>2792343.8578640264</v>
      </c>
      <c r="E1196" s="51">
        <v>45261</v>
      </c>
      <c r="F1196" s="49" t="s">
        <v>80</v>
      </c>
      <c r="G1196" s="49" t="s">
        <v>81</v>
      </c>
      <c r="H1196" s="49" t="s">
        <v>884</v>
      </c>
      <c r="I1196" s="49" t="s">
        <v>286</v>
      </c>
      <c r="J1196" s="49">
        <v>135600</v>
      </c>
      <c r="K1196" s="49" t="s">
        <v>150</v>
      </c>
      <c r="L1196" s="49">
        <v>36456782</v>
      </c>
      <c r="M1196" s="49" t="s">
        <v>902</v>
      </c>
      <c r="N1196" s="51">
        <v>44671</v>
      </c>
      <c r="O1196" s="51">
        <v>44562</v>
      </c>
      <c r="P1196" s="49" t="s">
        <v>1335</v>
      </c>
    </row>
    <row r="1197" spans="1:16">
      <c r="A1197" s="46">
        <v>0</v>
      </c>
      <c r="B1197" s="46">
        <v>0</v>
      </c>
      <c r="C1197" s="46">
        <v>0</v>
      </c>
      <c r="D1197" s="46">
        <f t="shared" si="18"/>
        <v>0</v>
      </c>
      <c r="E1197" s="51">
        <v>45261</v>
      </c>
      <c r="F1197" s="49" t="s">
        <v>80</v>
      </c>
      <c r="G1197" s="49" t="s">
        <v>81</v>
      </c>
      <c r="H1197" s="49" t="s">
        <v>884</v>
      </c>
      <c r="I1197" s="49" t="s">
        <v>286</v>
      </c>
      <c r="J1197" s="49">
        <v>135600</v>
      </c>
      <c r="K1197" s="49" t="s">
        <v>107</v>
      </c>
      <c r="L1197" s="49">
        <v>35285352</v>
      </c>
      <c r="M1197" s="49" t="s">
        <v>1336</v>
      </c>
      <c r="N1197" s="51">
        <v>44671</v>
      </c>
      <c r="O1197" s="51">
        <v>44652</v>
      </c>
      <c r="P1197" s="49" t="s">
        <v>1335</v>
      </c>
    </row>
    <row r="1198" spans="1:16">
      <c r="A1198" s="46">
        <v>691</v>
      </c>
      <c r="B1198" s="46">
        <v>565289.79</v>
      </c>
      <c r="C1198" s="46">
        <v>12390.575601214199</v>
      </c>
      <c r="D1198" s="46">
        <f t="shared" si="18"/>
        <v>552899.21439878584</v>
      </c>
      <c r="E1198" s="51">
        <v>45261</v>
      </c>
      <c r="F1198" s="49" t="s">
        <v>80</v>
      </c>
      <c r="G1198" s="49" t="s">
        <v>81</v>
      </c>
      <c r="H1198" s="49" t="s">
        <v>884</v>
      </c>
      <c r="I1198" s="49" t="s">
        <v>286</v>
      </c>
      <c r="J1198" s="49">
        <v>135600</v>
      </c>
      <c r="K1198" s="49" t="s">
        <v>121</v>
      </c>
      <c r="L1198" s="49">
        <v>36456773</v>
      </c>
      <c r="M1198" s="49" t="s">
        <v>904</v>
      </c>
      <c r="N1198" s="51">
        <v>44671</v>
      </c>
      <c r="O1198" s="51">
        <v>44562</v>
      </c>
      <c r="P1198" s="49" t="s">
        <v>1335</v>
      </c>
    </row>
    <row r="1199" spans="1:16">
      <c r="A1199" s="46">
        <v>4</v>
      </c>
      <c r="B1199" s="46">
        <v>1548.33</v>
      </c>
      <c r="C1199" s="46">
        <v>409.4956296144</v>
      </c>
      <c r="D1199" s="46">
        <f t="shared" si="18"/>
        <v>1138.8343703855999</v>
      </c>
      <c r="E1199" s="51">
        <v>45261</v>
      </c>
      <c r="F1199" s="49" t="s">
        <v>80</v>
      </c>
      <c r="G1199" s="49" t="s">
        <v>81</v>
      </c>
      <c r="H1199" s="49" t="s">
        <v>884</v>
      </c>
      <c r="I1199" s="49" t="s">
        <v>294</v>
      </c>
      <c r="J1199" s="49">
        <v>135500</v>
      </c>
      <c r="K1199" s="49" t="s">
        <v>103</v>
      </c>
      <c r="L1199" s="49">
        <v>36093985</v>
      </c>
      <c r="M1199" s="49" t="s">
        <v>920</v>
      </c>
      <c r="N1199" s="51">
        <v>36923</v>
      </c>
      <c r="O1199" s="51">
        <v>36892</v>
      </c>
      <c r="P1199" s="49" t="s">
        <v>909</v>
      </c>
    </row>
    <row r="1200" spans="1:16">
      <c r="A1200" s="46">
        <v>0</v>
      </c>
      <c r="B1200" s="46">
        <v>-526.39</v>
      </c>
      <c r="C1200" s="46">
        <v>-139.21735319520002</v>
      </c>
      <c r="D1200" s="46">
        <f t="shared" si="18"/>
        <v>-387.17264680479997</v>
      </c>
      <c r="E1200" s="51">
        <v>45261</v>
      </c>
      <c r="F1200" s="49" t="s">
        <v>80</v>
      </c>
      <c r="G1200" s="49" t="s">
        <v>81</v>
      </c>
      <c r="H1200" s="49" t="s">
        <v>884</v>
      </c>
      <c r="I1200" s="49" t="s">
        <v>294</v>
      </c>
      <c r="J1200" s="49">
        <v>135500</v>
      </c>
      <c r="K1200" s="49" t="s">
        <v>106</v>
      </c>
      <c r="L1200" s="49">
        <v>36094013</v>
      </c>
      <c r="M1200" s="49" t="s">
        <v>908</v>
      </c>
      <c r="N1200" s="51">
        <v>36923</v>
      </c>
      <c r="O1200" s="51">
        <v>36892</v>
      </c>
      <c r="P1200" s="49" t="s">
        <v>909</v>
      </c>
    </row>
    <row r="1201" spans="1:16">
      <c r="A1201" s="46">
        <v>4</v>
      </c>
      <c r="B1201" s="46">
        <v>1615.47</v>
      </c>
      <c r="C1201" s="46">
        <v>693.09826018050001</v>
      </c>
      <c r="D1201" s="46">
        <f t="shared" si="18"/>
        <v>922.37173981950002</v>
      </c>
      <c r="E1201" s="51">
        <v>45261</v>
      </c>
      <c r="F1201" s="49" t="s">
        <v>80</v>
      </c>
      <c r="G1201" s="49" t="s">
        <v>81</v>
      </c>
      <c r="H1201" s="49" t="s">
        <v>884</v>
      </c>
      <c r="I1201" s="49" t="s">
        <v>294</v>
      </c>
      <c r="J1201" s="49">
        <v>135500</v>
      </c>
      <c r="K1201" s="49" t="s">
        <v>106</v>
      </c>
      <c r="L1201" s="49">
        <v>36094006</v>
      </c>
      <c r="M1201" s="49" t="s">
        <v>908</v>
      </c>
      <c r="N1201" s="51">
        <v>31959</v>
      </c>
      <c r="O1201" s="51">
        <v>31959</v>
      </c>
      <c r="P1201" s="49" t="s">
        <v>909</v>
      </c>
    </row>
    <row r="1202" spans="1:16">
      <c r="A1202" s="46">
        <v>2</v>
      </c>
      <c r="B1202" s="46">
        <v>-4737.4800000000005</v>
      </c>
      <c r="C1202" s="46">
        <v>-1252.9482444864</v>
      </c>
      <c r="D1202" s="46">
        <f t="shared" si="18"/>
        <v>-3484.5317555136007</v>
      </c>
      <c r="E1202" s="51">
        <v>45261</v>
      </c>
      <c r="F1202" s="49" t="s">
        <v>80</v>
      </c>
      <c r="G1202" s="49" t="s">
        <v>81</v>
      </c>
      <c r="H1202" s="49" t="s">
        <v>884</v>
      </c>
      <c r="I1202" s="49" t="s">
        <v>294</v>
      </c>
      <c r="J1202" s="49">
        <v>135500</v>
      </c>
      <c r="K1202" s="49" t="s">
        <v>109</v>
      </c>
      <c r="L1202" s="49">
        <v>36093992</v>
      </c>
      <c r="M1202" s="49" t="s">
        <v>914</v>
      </c>
      <c r="N1202" s="51">
        <v>36923</v>
      </c>
      <c r="O1202" s="51">
        <v>36892</v>
      </c>
      <c r="P1202" s="49" t="s">
        <v>909</v>
      </c>
    </row>
    <row r="1203" spans="1:16">
      <c r="A1203" s="46">
        <v>4</v>
      </c>
      <c r="B1203" s="46">
        <v>14653.02</v>
      </c>
      <c r="C1203" s="46">
        <v>6286.7045927130002</v>
      </c>
      <c r="D1203" s="46">
        <f t="shared" si="18"/>
        <v>8366.3154072870002</v>
      </c>
      <c r="E1203" s="51">
        <v>45261</v>
      </c>
      <c r="F1203" s="49" t="s">
        <v>80</v>
      </c>
      <c r="G1203" s="49" t="s">
        <v>81</v>
      </c>
      <c r="H1203" s="49" t="s">
        <v>884</v>
      </c>
      <c r="I1203" s="49" t="s">
        <v>294</v>
      </c>
      <c r="J1203" s="49">
        <v>135500</v>
      </c>
      <c r="K1203" s="49" t="s">
        <v>109</v>
      </c>
      <c r="L1203" s="49">
        <v>36093999</v>
      </c>
      <c r="M1203" s="49" t="s">
        <v>914</v>
      </c>
      <c r="N1203" s="51">
        <v>31959</v>
      </c>
      <c r="O1203" s="51">
        <v>31959</v>
      </c>
      <c r="P1203" s="49" t="s">
        <v>909</v>
      </c>
    </row>
    <row r="1204" spans="1:16">
      <c r="A1204" s="46">
        <v>5880</v>
      </c>
      <c r="B1204" s="46">
        <v>11160.31</v>
      </c>
      <c r="C1204" s="46">
        <v>5952.4836997766006</v>
      </c>
      <c r="D1204" s="46">
        <f t="shared" si="18"/>
        <v>5207.8263002233989</v>
      </c>
      <c r="E1204" s="51">
        <v>45261</v>
      </c>
      <c r="F1204" s="49" t="s">
        <v>80</v>
      </c>
      <c r="G1204" s="49" t="s">
        <v>81</v>
      </c>
      <c r="H1204" s="49" t="s">
        <v>884</v>
      </c>
      <c r="I1204" s="49" t="s">
        <v>294</v>
      </c>
      <c r="J1204" s="49">
        <v>135600</v>
      </c>
      <c r="K1204" s="49" t="s">
        <v>114</v>
      </c>
      <c r="L1204" s="49">
        <v>36094041</v>
      </c>
      <c r="M1204" s="49" t="s">
        <v>915</v>
      </c>
      <c r="N1204" s="51">
        <v>31959</v>
      </c>
      <c r="O1204" s="51">
        <v>31959</v>
      </c>
      <c r="P1204" s="49" t="s">
        <v>909</v>
      </c>
    </row>
    <row r="1205" spans="1:16">
      <c r="A1205" s="46">
        <v>3</v>
      </c>
      <c r="B1205" s="46">
        <v>-295.22000000000003</v>
      </c>
      <c r="C1205" s="46">
        <v>-97.063562292599997</v>
      </c>
      <c r="D1205" s="46">
        <f t="shared" si="18"/>
        <v>-198.15643770740002</v>
      </c>
      <c r="E1205" s="51">
        <v>45261</v>
      </c>
      <c r="F1205" s="49" t="s">
        <v>80</v>
      </c>
      <c r="G1205" s="49" t="s">
        <v>81</v>
      </c>
      <c r="H1205" s="49" t="s">
        <v>884</v>
      </c>
      <c r="I1205" s="49" t="s">
        <v>294</v>
      </c>
      <c r="J1205" s="49">
        <v>135600</v>
      </c>
      <c r="K1205" s="49" t="s">
        <v>121</v>
      </c>
      <c r="L1205" s="49">
        <v>36094020</v>
      </c>
      <c r="M1205" s="49" t="s">
        <v>938</v>
      </c>
      <c r="N1205" s="51">
        <v>36923</v>
      </c>
      <c r="O1205" s="51">
        <v>36892</v>
      </c>
      <c r="P1205" s="49" t="s">
        <v>909</v>
      </c>
    </row>
    <row r="1206" spans="1:16">
      <c r="A1206" s="46">
        <v>4480</v>
      </c>
      <c r="B1206" s="46">
        <v>7394.71</v>
      </c>
      <c r="C1206" s="46">
        <v>3944.0562797606003</v>
      </c>
      <c r="D1206" s="46">
        <f t="shared" si="18"/>
        <v>3450.6537202393997</v>
      </c>
      <c r="E1206" s="51">
        <v>45261</v>
      </c>
      <c r="F1206" s="49" t="s">
        <v>80</v>
      </c>
      <c r="G1206" s="49" t="s">
        <v>81</v>
      </c>
      <c r="H1206" s="49" t="s">
        <v>884</v>
      </c>
      <c r="I1206" s="49" t="s">
        <v>294</v>
      </c>
      <c r="J1206" s="49">
        <v>135600</v>
      </c>
      <c r="K1206" s="49" t="s">
        <v>122</v>
      </c>
      <c r="L1206" s="49">
        <v>36094027</v>
      </c>
      <c r="M1206" s="49" t="s">
        <v>916</v>
      </c>
      <c r="N1206" s="51">
        <v>31959</v>
      </c>
      <c r="O1206" s="51">
        <v>31959</v>
      </c>
      <c r="P1206" s="49" t="s">
        <v>909</v>
      </c>
    </row>
    <row r="1207" spans="1:16">
      <c r="A1207" s="46">
        <v>9</v>
      </c>
      <c r="B1207" s="46">
        <v>-877.80000000000007</v>
      </c>
      <c r="C1207" s="46">
        <v>-288.606445974</v>
      </c>
      <c r="D1207" s="46">
        <f t="shared" si="18"/>
        <v>-589.19355402600013</v>
      </c>
      <c r="E1207" s="51">
        <v>45261</v>
      </c>
      <c r="F1207" s="49" t="s">
        <v>80</v>
      </c>
      <c r="G1207" s="49" t="s">
        <v>81</v>
      </c>
      <c r="H1207" s="49" t="s">
        <v>884</v>
      </c>
      <c r="I1207" s="49" t="s">
        <v>294</v>
      </c>
      <c r="J1207" s="49">
        <v>135600</v>
      </c>
      <c r="K1207" s="49" t="s">
        <v>115</v>
      </c>
      <c r="L1207" s="49">
        <v>36094034</v>
      </c>
      <c r="M1207" s="49" t="s">
        <v>977</v>
      </c>
      <c r="N1207" s="51">
        <v>36923</v>
      </c>
      <c r="O1207" s="51">
        <v>36892</v>
      </c>
      <c r="P1207" s="49" t="s">
        <v>909</v>
      </c>
    </row>
    <row r="1208" spans="1:16">
      <c r="A1208" s="46">
        <v>0</v>
      </c>
      <c r="B1208" s="46">
        <v>0</v>
      </c>
      <c r="C1208" s="46">
        <v>0</v>
      </c>
      <c r="D1208" s="46">
        <f t="shared" si="18"/>
        <v>0</v>
      </c>
      <c r="E1208" s="51">
        <v>45261</v>
      </c>
      <c r="F1208" s="49" t="s">
        <v>80</v>
      </c>
      <c r="G1208" s="49" t="s">
        <v>81</v>
      </c>
      <c r="H1208" s="49" t="s">
        <v>884</v>
      </c>
      <c r="I1208" s="49" t="s">
        <v>803</v>
      </c>
      <c r="J1208" s="49">
        <v>135002</v>
      </c>
      <c r="K1208" s="49" t="s">
        <v>130</v>
      </c>
      <c r="L1208" s="49">
        <v>21743603</v>
      </c>
      <c r="M1208" s="49" t="s">
        <v>939</v>
      </c>
      <c r="N1208" s="51">
        <v>33055</v>
      </c>
      <c r="O1208" s="51">
        <v>33055</v>
      </c>
      <c r="P1208" s="49" t="s">
        <v>909</v>
      </c>
    </row>
    <row r="1209" spans="1:16">
      <c r="A1209" s="46">
        <v>4</v>
      </c>
      <c r="B1209" s="46">
        <v>14109.630000000001</v>
      </c>
      <c r="C1209" s="46">
        <v>5390.1650854889995</v>
      </c>
      <c r="D1209" s="46">
        <f t="shared" si="18"/>
        <v>8719.4649145110016</v>
      </c>
      <c r="E1209" s="51">
        <v>45261</v>
      </c>
      <c r="F1209" s="49" t="s">
        <v>80</v>
      </c>
      <c r="G1209" s="49" t="s">
        <v>81</v>
      </c>
      <c r="H1209" s="49" t="s">
        <v>884</v>
      </c>
      <c r="I1209" s="49" t="s">
        <v>803</v>
      </c>
      <c r="J1209" s="49">
        <v>135500</v>
      </c>
      <c r="K1209" s="49" t="s">
        <v>128</v>
      </c>
      <c r="L1209" s="49">
        <v>21743617</v>
      </c>
      <c r="M1209" s="49" t="s">
        <v>1074</v>
      </c>
      <c r="N1209" s="51">
        <v>33420</v>
      </c>
      <c r="O1209" s="51">
        <v>33420</v>
      </c>
      <c r="P1209" s="49" t="s">
        <v>909</v>
      </c>
    </row>
    <row r="1210" spans="1:16">
      <c r="A1210" s="46">
        <v>6</v>
      </c>
      <c r="B1210" s="46">
        <v>7642.34</v>
      </c>
      <c r="C1210" s="46">
        <v>2919.5290195019998</v>
      </c>
      <c r="D1210" s="46">
        <f t="shared" si="18"/>
        <v>4722.8109804980004</v>
      </c>
      <c r="E1210" s="51">
        <v>45261</v>
      </c>
      <c r="F1210" s="49" t="s">
        <v>80</v>
      </c>
      <c r="G1210" s="49" t="s">
        <v>81</v>
      </c>
      <c r="H1210" s="49" t="s">
        <v>884</v>
      </c>
      <c r="I1210" s="49" t="s">
        <v>803</v>
      </c>
      <c r="J1210" s="49">
        <v>135500</v>
      </c>
      <c r="K1210" s="49" t="s">
        <v>128</v>
      </c>
      <c r="L1210" s="49">
        <v>21743610</v>
      </c>
      <c r="M1210" s="49" t="s">
        <v>1074</v>
      </c>
      <c r="N1210" s="51">
        <v>33420</v>
      </c>
      <c r="O1210" s="51">
        <v>33420</v>
      </c>
      <c r="P1210" s="49" t="s">
        <v>909</v>
      </c>
    </row>
    <row r="1211" spans="1:16">
      <c r="A1211" s="46">
        <v>6</v>
      </c>
      <c r="B1211" s="46">
        <v>68781.100000000006</v>
      </c>
      <c r="C1211" s="46">
        <v>26275.776456330001</v>
      </c>
      <c r="D1211" s="46">
        <f t="shared" si="18"/>
        <v>42505.323543670005</v>
      </c>
      <c r="E1211" s="51">
        <v>45261</v>
      </c>
      <c r="F1211" s="49" t="s">
        <v>80</v>
      </c>
      <c r="G1211" s="49" t="s">
        <v>81</v>
      </c>
      <c r="H1211" s="49" t="s">
        <v>884</v>
      </c>
      <c r="I1211" s="49" t="s">
        <v>803</v>
      </c>
      <c r="J1211" s="49">
        <v>135500</v>
      </c>
      <c r="K1211" s="49" t="s">
        <v>131</v>
      </c>
      <c r="L1211" s="49">
        <v>21743647</v>
      </c>
      <c r="M1211" s="49" t="s">
        <v>913</v>
      </c>
      <c r="N1211" s="51">
        <v>33420</v>
      </c>
      <c r="O1211" s="51">
        <v>33420</v>
      </c>
      <c r="P1211" s="49" t="s">
        <v>909</v>
      </c>
    </row>
    <row r="1212" spans="1:16">
      <c r="A1212" s="46">
        <v>4</v>
      </c>
      <c r="B1212" s="46">
        <v>130027.92</v>
      </c>
      <c r="C1212" s="46">
        <v>49673.305006776005</v>
      </c>
      <c r="D1212" s="46">
        <f t="shared" si="18"/>
        <v>80354.614993223993</v>
      </c>
      <c r="E1212" s="51">
        <v>45261</v>
      </c>
      <c r="F1212" s="49" t="s">
        <v>80</v>
      </c>
      <c r="G1212" s="49" t="s">
        <v>81</v>
      </c>
      <c r="H1212" s="49" t="s">
        <v>884</v>
      </c>
      <c r="I1212" s="49" t="s">
        <v>803</v>
      </c>
      <c r="J1212" s="49">
        <v>135500</v>
      </c>
      <c r="K1212" s="49" t="s">
        <v>109</v>
      </c>
      <c r="L1212" s="49">
        <v>21743635</v>
      </c>
      <c r="M1212" s="49" t="s">
        <v>914</v>
      </c>
      <c r="N1212" s="51">
        <v>33420</v>
      </c>
      <c r="O1212" s="51">
        <v>33420</v>
      </c>
      <c r="P1212" s="49" t="s">
        <v>909</v>
      </c>
    </row>
    <row r="1213" spans="1:16">
      <c r="A1213" s="46">
        <v>20226</v>
      </c>
      <c r="B1213" s="46">
        <v>57739.22</v>
      </c>
      <c r="C1213" s="46">
        <v>27420.998215518601</v>
      </c>
      <c r="D1213" s="46">
        <f t="shared" si="18"/>
        <v>30318.2217844814</v>
      </c>
      <c r="E1213" s="51">
        <v>45261</v>
      </c>
      <c r="F1213" s="49" t="s">
        <v>80</v>
      </c>
      <c r="G1213" s="49" t="s">
        <v>81</v>
      </c>
      <c r="H1213" s="49" t="s">
        <v>884</v>
      </c>
      <c r="I1213" s="49" t="s">
        <v>803</v>
      </c>
      <c r="J1213" s="49">
        <v>135600</v>
      </c>
      <c r="K1213" s="49" t="s">
        <v>114</v>
      </c>
      <c r="L1213" s="49">
        <v>21743655</v>
      </c>
      <c r="M1213" s="49" t="s">
        <v>915</v>
      </c>
      <c r="N1213" s="51">
        <v>33420</v>
      </c>
      <c r="O1213" s="51">
        <v>33420</v>
      </c>
      <c r="P1213" s="49" t="s">
        <v>909</v>
      </c>
    </row>
    <row r="1214" spans="1:16">
      <c r="A1214" s="46">
        <v>6742</v>
      </c>
      <c r="B1214" s="46">
        <v>8353.23</v>
      </c>
      <c r="C1214" s="46">
        <v>3967.0418984499001</v>
      </c>
      <c r="D1214" s="46">
        <f t="shared" si="18"/>
        <v>4386.1881015500994</v>
      </c>
      <c r="E1214" s="51">
        <v>45261</v>
      </c>
      <c r="F1214" s="49" t="s">
        <v>80</v>
      </c>
      <c r="G1214" s="49" t="s">
        <v>81</v>
      </c>
      <c r="H1214" s="49" t="s">
        <v>884</v>
      </c>
      <c r="I1214" s="49" t="s">
        <v>803</v>
      </c>
      <c r="J1214" s="49">
        <v>135600</v>
      </c>
      <c r="K1214" s="49" t="s">
        <v>122</v>
      </c>
      <c r="L1214" s="49">
        <v>21743663</v>
      </c>
      <c r="M1214" s="49" t="s">
        <v>916</v>
      </c>
      <c r="N1214" s="51">
        <v>33420</v>
      </c>
      <c r="O1214" s="51">
        <v>33420</v>
      </c>
      <c r="P1214" s="49" t="s">
        <v>909</v>
      </c>
    </row>
    <row r="1215" spans="1:16">
      <c r="A1215" s="46">
        <v>0</v>
      </c>
      <c r="B1215" s="46">
        <v>0</v>
      </c>
      <c r="C1215" s="46">
        <v>0</v>
      </c>
      <c r="D1215" s="46">
        <f t="shared" si="18"/>
        <v>0</v>
      </c>
      <c r="E1215" s="51">
        <v>45261</v>
      </c>
      <c r="F1215" s="49" t="s">
        <v>80</v>
      </c>
      <c r="G1215" s="49" t="s">
        <v>81</v>
      </c>
      <c r="H1215" s="49" t="s">
        <v>1339</v>
      </c>
      <c r="I1215" s="49" t="s">
        <v>277</v>
      </c>
      <c r="J1215" s="49">
        <v>135500</v>
      </c>
      <c r="K1215" s="49" t="s">
        <v>106</v>
      </c>
      <c r="L1215" s="49">
        <v>32607445</v>
      </c>
      <c r="M1215" s="49" t="s">
        <v>908</v>
      </c>
      <c r="N1215" s="51">
        <v>39356</v>
      </c>
      <c r="O1215" s="51">
        <v>39083</v>
      </c>
      <c r="P1215" s="49" t="s">
        <v>909</v>
      </c>
    </row>
    <row r="1216" spans="1:16">
      <c r="A1216" s="46">
        <v>0</v>
      </c>
      <c r="B1216" s="46">
        <v>0</v>
      </c>
      <c r="C1216" s="46">
        <v>0</v>
      </c>
      <c r="D1216" s="46">
        <f t="shared" si="18"/>
        <v>0</v>
      </c>
      <c r="E1216" s="51">
        <v>45261</v>
      </c>
      <c r="F1216" s="49" t="s">
        <v>80</v>
      </c>
      <c r="G1216" s="49" t="s">
        <v>81</v>
      </c>
      <c r="H1216" s="49" t="s">
        <v>1339</v>
      </c>
      <c r="I1216" s="49" t="s">
        <v>277</v>
      </c>
      <c r="J1216" s="49">
        <v>135500</v>
      </c>
      <c r="K1216" s="49" t="s">
        <v>278</v>
      </c>
      <c r="L1216" s="49">
        <v>32607490</v>
      </c>
      <c r="M1216" s="49" t="s">
        <v>1329</v>
      </c>
      <c r="N1216" s="51">
        <v>42348</v>
      </c>
      <c r="O1216" s="51">
        <v>42339</v>
      </c>
      <c r="P1216" s="49" t="s">
        <v>909</v>
      </c>
    </row>
    <row r="1217" spans="1:16">
      <c r="A1217" s="46">
        <v>0</v>
      </c>
      <c r="B1217" s="46">
        <v>0</v>
      </c>
      <c r="C1217" s="46">
        <v>0</v>
      </c>
      <c r="D1217" s="46">
        <f t="shared" si="18"/>
        <v>0</v>
      </c>
      <c r="E1217" s="51">
        <v>45261</v>
      </c>
      <c r="F1217" s="49" t="s">
        <v>80</v>
      </c>
      <c r="G1217" s="49" t="s">
        <v>81</v>
      </c>
      <c r="H1217" s="49" t="s">
        <v>1339</v>
      </c>
      <c r="I1217" s="49" t="s">
        <v>277</v>
      </c>
      <c r="J1217" s="49">
        <v>135500</v>
      </c>
      <c r="K1217" s="49" t="s">
        <v>278</v>
      </c>
      <c r="L1217" s="49">
        <v>32607501</v>
      </c>
      <c r="M1217" s="49" t="s">
        <v>1329</v>
      </c>
      <c r="N1217" s="51">
        <v>42348</v>
      </c>
      <c r="O1217" s="51">
        <v>42339</v>
      </c>
      <c r="P1217" s="49" t="s">
        <v>909</v>
      </c>
    </row>
    <row r="1218" spans="1:16">
      <c r="A1218" s="46">
        <v>0</v>
      </c>
      <c r="B1218" s="46">
        <v>0</v>
      </c>
      <c r="C1218" s="46">
        <v>0</v>
      </c>
      <c r="D1218" s="46">
        <f t="shared" si="18"/>
        <v>0</v>
      </c>
      <c r="E1218" s="51">
        <v>45261</v>
      </c>
      <c r="F1218" s="49" t="s">
        <v>80</v>
      </c>
      <c r="G1218" s="49" t="s">
        <v>81</v>
      </c>
      <c r="H1218" s="49" t="s">
        <v>1339</v>
      </c>
      <c r="I1218" s="49" t="s">
        <v>277</v>
      </c>
      <c r="J1218" s="49">
        <v>135500</v>
      </c>
      <c r="K1218" s="49" t="s">
        <v>109</v>
      </c>
      <c r="L1218" s="49">
        <v>32607456</v>
      </c>
      <c r="M1218" s="49" t="s">
        <v>914</v>
      </c>
      <c r="N1218" s="51">
        <v>37530</v>
      </c>
      <c r="O1218" s="51">
        <v>37257</v>
      </c>
      <c r="P1218" s="49" t="s">
        <v>909</v>
      </c>
    </row>
    <row r="1219" spans="1:16">
      <c r="A1219" s="46">
        <v>0</v>
      </c>
      <c r="B1219" s="46">
        <v>0</v>
      </c>
      <c r="C1219" s="46">
        <v>0</v>
      </c>
      <c r="D1219" s="46">
        <f t="shared" ref="D1219:D1282" si="19">+B1219-C1219</f>
        <v>0</v>
      </c>
      <c r="E1219" s="51">
        <v>45261</v>
      </c>
      <c r="F1219" s="49" t="s">
        <v>80</v>
      </c>
      <c r="G1219" s="49" t="s">
        <v>81</v>
      </c>
      <c r="H1219" s="49" t="s">
        <v>1339</v>
      </c>
      <c r="I1219" s="49" t="s">
        <v>277</v>
      </c>
      <c r="J1219" s="49">
        <v>135600</v>
      </c>
      <c r="K1219" s="49" t="s">
        <v>210</v>
      </c>
      <c r="L1219" s="49">
        <v>21741588</v>
      </c>
      <c r="M1219" s="49" t="s">
        <v>1060</v>
      </c>
      <c r="N1219" s="51">
        <v>43123</v>
      </c>
      <c r="O1219" s="51">
        <v>43101</v>
      </c>
      <c r="P1219" s="49" t="s">
        <v>909</v>
      </c>
    </row>
    <row r="1220" spans="1:16">
      <c r="A1220" s="46">
        <v>0</v>
      </c>
      <c r="B1220" s="46">
        <v>0</v>
      </c>
      <c r="C1220" s="46">
        <v>0</v>
      </c>
      <c r="D1220" s="46">
        <f t="shared" si="19"/>
        <v>0</v>
      </c>
      <c r="E1220" s="51">
        <v>45261</v>
      </c>
      <c r="F1220" s="49" t="s">
        <v>80</v>
      </c>
      <c r="G1220" s="49" t="s">
        <v>81</v>
      </c>
      <c r="H1220" s="49" t="s">
        <v>1339</v>
      </c>
      <c r="I1220" s="49" t="s">
        <v>277</v>
      </c>
      <c r="J1220" s="49">
        <v>135600</v>
      </c>
      <c r="K1220" s="49" t="s">
        <v>210</v>
      </c>
      <c r="L1220" s="49">
        <v>32607423</v>
      </c>
      <c r="M1220" s="49" t="s">
        <v>1060</v>
      </c>
      <c r="N1220" s="51">
        <v>43123</v>
      </c>
      <c r="O1220" s="51">
        <v>43101</v>
      </c>
      <c r="P1220" s="49" t="s">
        <v>909</v>
      </c>
    </row>
    <row r="1221" spans="1:16">
      <c r="A1221" s="46">
        <v>0</v>
      </c>
      <c r="B1221" s="46">
        <v>0</v>
      </c>
      <c r="C1221" s="46">
        <v>0</v>
      </c>
      <c r="D1221" s="46">
        <f t="shared" si="19"/>
        <v>0</v>
      </c>
      <c r="E1221" s="51">
        <v>45261</v>
      </c>
      <c r="F1221" s="49" t="s">
        <v>80</v>
      </c>
      <c r="G1221" s="49" t="s">
        <v>81</v>
      </c>
      <c r="H1221" s="49" t="s">
        <v>1339</v>
      </c>
      <c r="I1221" s="49" t="s">
        <v>277</v>
      </c>
      <c r="J1221" s="49">
        <v>135600</v>
      </c>
      <c r="K1221" s="49" t="s">
        <v>121</v>
      </c>
      <c r="L1221" s="49">
        <v>32607368</v>
      </c>
      <c r="M1221" s="49" t="s">
        <v>938</v>
      </c>
      <c r="N1221" s="51">
        <v>39356</v>
      </c>
      <c r="O1221" s="51">
        <v>39083</v>
      </c>
      <c r="P1221" s="49" t="s">
        <v>909</v>
      </c>
    </row>
    <row r="1222" spans="1:16">
      <c r="A1222" s="46">
        <v>0</v>
      </c>
      <c r="B1222" s="46">
        <v>0</v>
      </c>
      <c r="C1222" s="46">
        <v>0</v>
      </c>
      <c r="D1222" s="46">
        <f t="shared" si="19"/>
        <v>0</v>
      </c>
      <c r="E1222" s="51">
        <v>45261</v>
      </c>
      <c r="F1222" s="49" t="s">
        <v>80</v>
      </c>
      <c r="G1222" s="49" t="s">
        <v>81</v>
      </c>
      <c r="H1222" s="49" t="s">
        <v>1339</v>
      </c>
      <c r="I1222" s="49" t="s">
        <v>277</v>
      </c>
      <c r="J1222" s="49">
        <v>135600</v>
      </c>
      <c r="K1222" s="49" t="s">
        <v>121</v>
      </c>
      <c r="L1222" s="49">
        <v>32607401</v>
      </c>
      <c r="M1222" s="49" t="s">
        <v>938</v>
      </c>
      <c r="N1222" s="51">
        <v>38328</v>
      </c>
      <c r="O1222" s="51">
        <v>38353</v>
      </c>
      <c r="P1222" s="49" t="s">
        <v>909</v>
      </c>
    </row>
    <row r="1223" spans="1:16">
      <c r="A1223" s="46">
        <v>0</v>
      </c>
      <c r="B1223" s="46">
        <v>0</v>
      </c>
      <c r="C1223" s="46">
        <v>0</v>
      </c>
      <c r="D1223" s="46">
        <f t="shared" si="19"/>
        <v>0</v>
      </c>
      <c r="E1223" s="51">
        <v>45261</v>
      </c>
      <c r="F1223" s="49" t="s">
        <v>80</v>
      </c>
      <c r="G1223" s="49" t="s">
        <v>81</v>
      </c>
      <c r="H1223" s="49" t="s">
        <v>1339</v>
      </c>
      <c r="I1223" s="49" t="s">
        <v>277</v>
      </c>
      <c r="J1223" s="49">
        <v>135600</v>
      </c>
      <c r="K1223" s="49" t="s">
        <v>115</v>
      </c>
      <c r="L1223" s="49">
        <v>32607390</v>
      </c>
      <c r="M1223" s="49" t="s">
        <v>977</v>
      </c>
      <c r="N1223" s="51">
        <v>39356</v>
      </c>
      <c r="O1223" s="51">
        <v>39083</v>
      </c>
      <c r="P1223" s="49" t="s">
        <v>909</v>
      </c>
    </row>
    <row r="1224" spans="1:16">
      <c r="A1224" s="46">
        <v>0</v>
      </c>
      <c r="B1224" s="46">
        <v>0</v>
      </c>
      <c r="C1224" s="46">
        <v>0</v>
      </c>
      <c r="D1224" s="46">
        <f t="shared" si="19"/>
        <v>0</v>
      </c>
      <c r="E1224" s="51">
        <v>45261</v>
      </c>
      <c r="F1224" s="49" t="s">
        <v>80</v>
      </c>
      <c r="G1224" s="49" t="s">
        <v>81</v>
      </c>
      <c r="H1224" s="49" t="s">
        <v>1339</v>
      </c>
      <c r="I1224" s="49" t="s">
        <v>280</v>
      </c>
      <c r="J1224" s="49">
        <v>135500</v>
      </c>
      <c r="K1224" s="49" t="s">
        <v>106</v>
      </c>
      <c r="L1224" s="49">
        <v>21741719</v>
      </c>
      <c r="M1224" s="49" t="s">
        <v>940</v>
      </c>
      <c r="N1224" s="51">
        <v>40940</v>
      </c>
      <c r="O1224" s="51">
        <v>40940</v>
      </c>
      <c r="P1224" s="49" t="s">
        <v>909</v>
      </c>
    </row>
    <row r="1225" spans="1:16">
      <c r="A1225" s="46">
        <v>0</v>
      </c>
      <c r="B1225" s="46">
        <v>0</v>
      </c>
      <c r="C1225" s="46">
        <v>0</v>
      </c>
      <c r="D1225" s="46">
        <f t="shared" si="19"/>
        <v>0</v>
      </c>
      <c r="E1225" s="51">
        <v>45261</v>
      </c>
      <c r="F1225" s="49" t="s">
        <v>80</v>
      </c>
      <c r="G1225" s="49" t="s">
        <v>81</v>
      </c>
      <c r="H1225" s="49" t="s">
        <v>1339</v>
      </c>
      <c r="I1225" s="49" t="s">
        <v>280</v>
      </c>
      <c r="J1225" s="49">
        <v>135500</v>
      </c>
      <c r="K1225" s="49" t="s">
        <v>193</v>
      </c>
      <c r="L1225" s="49">
        <v>21742718</v>
      </c>
      <c r="M1225" s="49" t="s">
        <v>923</v>
      </c>
      <c r="N1225" s="51">
        <v>40750</v>
      </c>
      <c r="O1225" s="51">
        <v>40544</v>
      </c>
      <c r="P1225" s="49" t="s">
        <v>909</v>
      </c>
    </row>
    <row r="1226" spans="1:16">
      <c r="A1226" s="46">
        <v>0</v>
      </c>
      <c r="B1226" s="46">
        <v>0</v>
      </c>
      <c r="C1226" s="46">
        <v>0</v>
      </c>
      <c r="D1226" s="46">
        <f t="shared" si="19"/>
        <v>0</v>
      </c>
      <c r="E1226" s="51">
        <v>45261</v>
      </c>
      <c r="F1226" s="49" t="s">
        <v>80</v>
      </c>
      <c r="G1226" s="49" t="s">
        <v>81</v>
      </c>
      <c r="H1226" s="49" t="s">
        <v>1339</v>
      </c>
      <c r="I1226" s="49" t="s">
        <v>280</v>
      </c>
      <c r="J1226" s="49">
        <v>135500</v>
      </c>
      <c r="K1226" s="49" t="s">
        <v>157</v>
      </c>
      <c r="L1226" s="49">
        <v>21742704</v>
      </c>
      <c r="M1226" s="49" t="s">
        <v>900</v>
      </c>
      <c r="N1226" s="51">
        <v>40750</v>
      </c>
      <c r="O1226" s="51">
        <v>40544</v>
      </c>
      <c r="P1226" s="49" t="s">
        <v>909</v>
      </c>
    </row>
    <row r="1227" spans="1:16">
      <c r="A1227" s="46">
        <v>0</v>
      </c>
      <c r="B1227" s="46">
        <v>0</v>
      </c>
      <c r="C1227" s="46">
        <v>0</v>
      </c>
      <c r="D1227" s="46">
        <f t="shared" si="19"/>
        <v>0</v>
      </c>
      <c r="E1227" s="51">
        <v>45261</v>
      </c>
      <c r="F1227" s="49" t="s">
        <v>80</v>
      </c>
      <c r="G1227" s="49" t="s">
        <v>81</v>
      </c>
      <c r="H1227" s="49" t="s">
        <v>1339</v>
      </c>
      <c r="I1227" s="49" t="s">
        <v>280</v>
      </c>
      <c r="J1227" s="49">
        <v>135600</v>
      </c>
      <c r="K1227" s="49" t="s">
        <v>228</v>
      </c>
      <c r="L1227" s="49">
        <v>21741726</v>
      </c>
      <c r="M1227" s="49" t="s">
        <v>1340</v>
      </c>
      <c r="N1227" s="51">
        <v>40940</v>
      </c>
      <c r="O1227" s="51">
        <v>40909</v>
      </c>
      <c r="P1227" s="49" t="s">
        <v>909</v>
      </c>
    </row>
    <row r="1228" spans="1:16">
      <c r="A1228" s="46">
        <v>0</v>
      </c>
      <c r="B1228" s="46">
        <v>0</v>
      </c>
      <c r="C1228" s="46">
        <v>0</v>
      </c>
      <c r="D1228" s="46">
        <f t="shared" si="19"/>
        <v>0</v>
      </c>
      <c r="E1228" s="51">
        <v>45261</v>
      </c>
      <c r="F1228" s="49" t="s">
        <v>80</v>
      </c>
      <c r="G1228" s="49" t="s">
        <v>81</v>
      </c>
      <c r="H1228" s="49" t="s">
        <v>1339</v>
      </c>
      <c r="I1228" s="49" t="s">
        <v>280</v>
      </c>
      <c r="J1228" s="49">
        <v>135600</v>
      </c>
      <c r="K1228" s="49" t="s">
        <v>281</v>
      </c>
      <c r="L1228" s="49">
        <v>21742711</v>
      </c>
      <c r="M1228" s="49" t="s">
        <v>1341</v>
      </c>
      <c r="N1228" s="51">
        <v>40750</v>
      </c>
      <c r="O1228" s="51">
        <v>40544</v>
      </c>
      <c r="P1228" s="49" t="s">
        <v>909</v>
      </c>
    </row>
    <row r="1229" spans="1:16">
      <c r="A1229" s="46">
        <v>0</v>
      </c>
      <c r="B1229" s="46">
        <v>0</v>
      </c>
      <c r="C1229" s="46">
        <v>0</v>
      </c>
      <c r="D1229" s="46">
        <f t="shared" si="19"/>
        <v>0</v>
      </c>
      <c r="E1229" s="51">
        <v>45261</v>
      </c>
      <c r="F1229" s="49" t="s">
        <v>80</v>
      </c>
      <c r="G1229" s="49" t="s">
        <v>81</v>
      </c>
      <c r="H1229" s="49" t="s">
        <v>1339</v>
      </c>
      <c r="I1229" s="49" t="s">
        <v>282</v>
      </c>
      <c r="J1229" s="49">
        <v>135500</v>
      </c>
      <c r="K1229" s="49" t="s">
        <v>106</v>
      </c>
      <c r="L1229" s="49">
        <v>21741405</v>
      </c>
      <c r="M1229" s="49" t="s">
        <v>940</v>
      </c>
      <c r="N1229" s="51">
        <v>40940</v>
      </c>
      <c r="O1229" s="51">
        <v>40940</v>
      </c>
      <c r="P1229" s="49" t="s">
        <v>909</v>
      </c>
    </row>
    <row r="1230" spans="1:16">
      <c r="A1230" s="46">
        <v>0</v>
      </c>
      <c r="B1230" s="46">
        <v>0</v>
      </c>
      <c r="C1230" s="46">
        <v>0</v>
      </c>
      <c r="D1230" s="46">
        <f t="shared" si="19"/>
        <v>0</v>
      </c>
      <c r="E1230" s="51">
        <v>45261</v>
      </c>
      <c r="F1230" s="49" t="s">
        <v>80</v>
      </c>
      <c r="G1230" s="49" t="s">
        <v>81</v>
      </c>
      <c r="H1230" s="49" t="s">
        <v>1339</v>
      </c>
      <c r="I1230" s="49" t="s">
        <v>282</v>
      </c>
      <c r="J1230" s="49">
        <v>135500</v>
      </c>
      <c r="K1230" s="49" t="s">
        <v>109</v>
      </c>
      <c r="L1230" s="49">
        <v>21741419</v>
      </c>
      <c r="M1230" s="49" t="s">
        <v>934</v>
      </c>
      <c r="N1230" s="51">
        <v>40940</v>
      </c>
      <c r="O1230" s="51">
        <v>40940</v>
      </c>
      <c r="P1230" s="49" t="s">
        <v>909</v>
      </c>
    </row>
    <row r="1231" spans="1:16">
      <c r="A1231" s="46">
        <v>0</v>
      </c>
      <c r="B1231" s="46">
        <v>0</v>
      </c>
      <c r="C1231" s="46">
        <v>0</v>
      </c>
      <c r="D1231" s="46">
        <f t="shared" si="19"/>
        <v>0</v>
      </c>
      <c r="E1231" s="51">
        <v>45261</v>
      </c>
      <c r="F1231" s="49" t="s">
        <v>80</v>
      </c>
      <c r="G1231" s="49" t="s">
        <v>81</v>
      </c>
      <c r="H1231" s="49" t="s">
        <v>1339</v>
      </c>
      <c r="I1231" s="49" t="s">
        <v>282</v>
      </c>
      <c r="J1231" s="49">
        <v>135600</v>
      </c>
      <c r="K1231" s="49" t="s">
        <v>115</v>
      </c>
      <c r="L1231" s="49">
        <v>21741412</v>
      </c>
      <c r="M1231" s="49" t="s">
        <v>906</v>
      </c>
      <c r="N1231" s="51">
        <v>40940</v>
      </c>
      <c r="O1231" s="51">
        <v>40909</v>
      </c>
      <c r="P1231" s="49" t="s">
        <v>909</v>
      </c>
    </row>
    <row r="1232" spans="1:16">
      <c r="A1232" s="46">
        <v>0</v>
      </c>
      <c r="B1232" s="46">
        <v>0</v>
      </c>
      <c r="C1232" s="46">
        <v>0</v>
      </c>
      <c r="D1232" s="46">
        <f t="shared" si="19"/>
        <v>0</v>
      </c>
      <c r="E1232" s="51">
        <v>45261</v>
      </c>
      <c r="F1232" s="49" t="s">
        <v>80</v>
      </c>
      <c r="G1232" s="49" t="s">
        <v>81</v>
      </c>
      <c r="H1232" s="49" t="s">
        <v>1339</v>
      </c>
      <c r="I1232" s="49" t="s">
        <v>283</v>
      </c>
      <c r="J1232" s="49">
        <v>135500</v>
      </c>
      <c r="K1232" s="49" t="s">
        <v>106</v>
      </c>
      <c r="L1232" s="49">
        <v>21755917</v>
      </c>
      <c r="M1232" s="49" t="s">
        <v>940</v>
      </c>
      <c r="N1232" s="51">
        <v>41730</v>
      </c>
      <c r="O1232" s="51">
        <v>41699</v>
      </c>
      <c r="P1232" s="49" t="s">
        <v>1342</v>
      </c>
    </row>
    <row r="1233" spans="1:16">
      <c r="A1233" s="46">
        <v>0</v>
      </c>
      <c r="B1233" s="46">
        <v>0</v>
      </c>
      <c r="C1233" s="46">
        <v>0</v>
      </c>
      <c r="D1233" s="46">
        <f t="shared" si="19"/>
        <v>0</v>
      </c>
      <c r="E1233" s="51">
        <v>45261</v>
      </c>
      <c r="F1233" s="49" t="s">
        <v>80</v>
      </c>
      <c r="G1233" s="49" t="s">
        <v>81</v>
      </c>
      <c r="H1233" s="49" t="s">
        <v>1339</v>
      </c>
      <c r="I1233" s="49" t="s">
        <v>283</v>
      </c>
      <c r="J1233" s="49">
        <v>135600</v>
      </c>
      <c r="K1233" s="49" t="s">
        <v>115</v>
      </c>
      <c r="L1233" s="49">
        <v>21755910</v>
      </c>
      <c r="M1233" s="49" t="s">
        <v>906</v>
      </c>
      <c r="N1233" s="51">
        <v>41730</v>
      </c>
      <c r="O1233" s="51">
        <v>41640</v>
      </c>
      <c r="P1233" s="49" t="s">
        <v>1342</v>
      </c>
    </row>
    <row r="1234" spans="1:16">
      <c r="A1234" s="46">
        <v>-29481</v>
      </c>
      <c r="B1234" s="46">
        <v>0</v>
      </c>
      <c r="C1234" s="46">
        <v>0</v>
      </c>
      <c r="D1234" s="46">
        <f t="shared" si="19"/>
        <v>0</v>
      </c>
      <c r="E1234" s="51">
        <v>45261</v>
      </c>
      <c r="F1234" s="49" t="s">
        <v>80</v>
      </c>
      <c r="G1234" s="49" t="s">
        <v>81</v>
      </c>
      <c r="H1234" s="49" t="s">
        <v>1339</v>
      </c>
      <c r="I1234" s="49" t="s">
        <v>284</v>
      </c>
      <c r="J1234" s="49">
        <v>135500</v>
      </c>
      <c r="K1234" s="49" t="s">
        <v>109</v>
      </c>
      <c r="L1234" s="49">
        <v>24414223</v>
      </c>
      <c r="M1234" s="49" t="s">
        <v>934</v>
      </c>
      <c r="N1234" s="51">
        <v>43251</v>
      </c>
      <c r="O1234" s="51">
        <v>42736</v>
      </c>
      <c r="P1234" s="49" t="s">
        <v>1343</v>
      </c>
    </row>
    <row r="1235" spans="1:16">
      <c r="A1235" s="46">
        <v>0</v>
      </c>
      <c r="B1235" s="46">
        <v>0</v>
      </c>
      <c r="C1235" s="46">
        <v>0</v>
      </c>
      <c r="D1235" s="46">
        <f t="shared" si="19"/>
        <v>0</v>
      </c>
      <c r="E1235" s="51">
        <v>45261</v>
      </c>
      <c r="F1235" s="49" t="s">
        <v>80</v>
      </c>
      <c r="G1235" s="49" t="s">
        <v>81</v>
      </c>
      <c r="H1235" s="49" t="s">
        <v>1339</v>
      </c>
      <c r="I1235" s="49" t="s">
        <v>285</v>
      </c>
      <c r="J1235" s="49">
        <v>135500</v>
      </c>
      <c r="K1235" s="49" t="s">
        <v>106</v>
      </c>
      <c r="L1235" s="49">
        <v>27945324</v>
      </c>
      <c r="M1235" s="49" t="s">
        <v>908</v>
      </c>
      <c r="N1235" s="51">
        <v>37408</v>
      </c>
      <c r="O1235" s="51">
        <v>37257</v>
      </c>
      <c r="P1235" s="49" t="s">
        <v>1344</v>
      </c>
    </row>
    <row r="1236" spans="1:16">
      <c r="A1236" s="46">
        <v>0</v>
      </c>
      <c r="B1236" s="46">
        <v>0</v>
      </c>
      <c r="C1236" s="46">
        <v>0</v>
      </c>
      <c r="D1236" s="46">
        <f t="shared" si="19"/>
        <v>0</v>
      </c>
      <c r="E1236" s="51">
        <v>45261</v>
      </c>
      <c r="F1236" s="49" t="s">
        <v>80</v>
      </c>
      <c r="G1236" s="49" t="s">
        <v>81</v>
      </c>
      <c r="H1236" s="49" t="s">
        <v>1339</v>
      </c>
      <c r="I1236" s="49" t="s">
        <v>290</v>
      </c>
      <c r="J1236" s="49">
        <v>135500</v>
      </c>
      <c r="K1236" s="49" t="s">
        <v>193</v>
      </c>
      <c r="L1236" s="49">
        <v>21747859</v>
      </c>
      <c r="M1236" s="49" t="s">
        <v>923</v>
      </c>
      <c r="N1236" s="51">
        <v>40844</v>
      </c>
      <c r="O1236" s="51">
        <v>40544</v>
      </c>
      <c r="P1236" s="49" t="s">
        <v>909</v>
      </c>
    </row>
    <row r="1237" spans="1:16">
      <c r="A1237" s="46">
        <v>0</v>
      </c>
      <c r="B1237" s="46">
        <v>0</v>
      </c>
      <c r="C1237" s="46">
        <v>0</v>
      </c>
      <c r="D1237" s="46">
        <f t="shared" si="19"/>
        <v>0</v>
      </c>
      <c r="E1237" s="51">
        <v>45261</v>
      </c>
      <c r="F1237" s="49" t="s">
        <v>80</v>
      </c>
      <c r="G1237" s="49" t="s">
        <v>81</v>
      </c>
      <c r="H1237" s="49" t="s">
        <v>1339</v>
      </c>
      <c r="I1237" s="49" t="s">
        <v>290</v>
      </c>
      <c r="J1237" s="49">
        <v>135500</v>
      </c>
      <c r="K1237" s="49" t="s">
        <v>157</v>
      </c>
      <c r="L1237" s="49">
        <v>21747852</v>
      </c>
      <c r="M1237" s="49" t="s">
        <v>900</v>
      </c>
      <c r="N1237" s="51">
        <v>40844</v>
      </c>
      <c r="O1237" s="51">
        <v>40544</v>
      </c>
      <c r="P1237" s="49" t="s">
        <v>909</v>
      </c>
    </row>
    <row r="1238" spans="1:16">
      <c r="A1238" s="46">
        <v>0</v>
      </c>
      <c r="B1238" s="46">
        <v>0</v>
      </c>
      <c r="C1238" s="46">
        <v>0</v>
      </c>
      <c r="D1238" s="46">
        <f t="shared" si="19"/>
        <v>0</v>
      </c>
      <c r="E1238" s="51">
        <v>45261</v>
      </c>
      <c r="F1238" s="49" t="s">
        <v>80</v>
      </c>
      <c r="G1238" s="49" t="s">
        <v>81</v>
      </c>
      <c r="H1238" s="49" t="s">
        <v>1339</v>
      </c>
      <c r="I1238" s="49" t="s">
        <v>290</v>
      </c>
      <c r="J1238" s="49">
        <v>135500</v>
      </c>
      <c r="K1238" s="49" t="s">
        <v>158</v>
      </c>
      <c r="L1238" s="49">
        <v>21746767</v>
      </c>
      <c r="M1238" s="49" t="s">
        <v>901</v>
      </c>
      <c r="N1238" s="51">
        <v>40637</v>
      </c>
      <c r="O1238" s="51">
        <v>40544</v>
      </c>
      <c r="P1238" s="49" t="s">
        <v>909</v>
      </c>
    </row>
    <row r="1239" spans="1:16">
      <c r="A1239" s="46">
        <v>0</v>
      </c>
      <c r="B1239" s="46">
        <v>0</v>
      </c>
      <c r="C1239" s="46">
        <v>0</v>
      </c>
      <c r="D1239" s="46">
        <f t="shared" si="19"/>
        <v>0</v>
      </c>
      <c r="E1239" s="51">
        <v>45261</v>
      </c>
      <c r="F1239" s="49" t="s">
        <v>80</v>
      </c>
      <c r="G1239" s="49" t="s">
        <v>81</v>
      </c>
      <c r="H1239" s="49" t="s">
        <v>1339</v>
      </c>
      <c r="I1239" s="49" t="s">
        <v>290</v>
      </c>
      <c r="J1239" s="49">
        <v>135500</v>
      </c>
      <c r="K1239" s="49" t="s">
        <v>197</v>
      </c>
      <c r="L1239" s="49">
        <v>21747873</v>
      </c>
      <c r="M1239" s="49" t="s">
        <v>934</v>
      </c>
      <c r="N1239" s="51">
        <v>41079</v>
      </c>
      <c r="O1239" s="51">
        <v>40909</v>
      </c>
      <c r="P1239" s="49" t="s">
        <v>909</v>
      </c>
    </row>
    <row r="1240" spans="1:16">
      <c r="A1240" s="46">
        <v>0</v>
      </c>
      <c r="B1240" s="46">
        <v>0</v>
      </c>
      <c r="C1240" s="46">
        <v>0</v>
      </c>
      <c r="D1240" s="46">
        <f t="shared" si="19"/>
        <v>0</v>
      </c>
      <c r="E1240" s="51">
        <v>45261</v>
      </c>
      <c r="F1240" s="49" t="s">
        <v>80</v>
      </c>
      <c r="G1240" s="49" t="s">
        <v>81</v>
      </c>
      <c r="H1240" s="49" t="s">
        <v>1339</v>
      </c>
      <c r="I1240" s="49" t="s">
        <v>290</v>
      </c>
      <c r="J1240" s="49">
        <v>135500</v>
      </c>
      <c r="K1240" s="49" t="s">
        <v>109</v>
      </c>
      <c r="L1240" s="49">
        <v>21746774</v>
      </c>
      <c r="M1240" s="49" t="s">
        <v>934</v>
      </c>
      <c r="N1240" s="51">
        <v>40676</v>
      </c>
      <c r="O1240" s="51">
        <v>40634</v>
      </c>
      <c r="P1240" s="49" t="s">
        <v>909</v>
      </c>
    </row>
    <row r="1241" spans="1:16">
      <c r="A1241" s="46">
        <v>0</v>
      </c>
      <c r="B1241" s="46">
        <v>0</v>
      </c>
      <c r="C1241" s="46">
        <v>0</v>
      </c>
      <c r="D1241" s="46">
        <f t="shared" si="19"/>
        <v>0</v>
      </c>
      <c r="E1241" s="51">
        <v>45261</v>
      </c>
      <c r="F1241" s="49" t="s">
        <v>80</v>
      </c>
      <c r="G1241" s="49" t="s">
        <v>81</v>
      </c>
      <c r="H1241" s="49" t="s">
        <v>1339</v>
      </c>
      <c r="I1241" s="49" t="s">
        <v>290</v>
      </c>
      <c r="J1241" s="49">
        <v>135600</v>
      </c>
      <c r="K1241" s="49" t="s">
        <v>192</v>
      </c>
      <c r="L1241" s="49">
        <v>21747866</v>
      </c>
      <c r="M1241" s="49" t="s">
        <v>935</v>
      </c>
      <c r="N1241" s="51">
        <v>40844</v>
      </c>
      <c r="O1241" s="51">
        <v>40544</v>
      </c>
      <c r="P1241" s="49" t="s">
        <v>909</v>
      </c>
    </row>
    <row r="1242" spans="1:16">
      <c r="A1242" s="46">
        <v>0</v>
      </c>
      <c r="B1242" s="46">
        <v>0</v>
      </c>
      <c r="C1242" s="46">
        <v>0</v>
      </c>
      <c r="D1242" s="46">
        <f t="shared" si="19"/>
        <v>0</v>
      </c>
      <c r="E1242" s="51">
        <v>45261</v>
      </c>
      <c r="F1242" s="49" t="s">
        <v>80</v>
      </c>
      <c r="G1242" s="49" t="s">
        <v>81</v>
      </c>
      <c r="H1242" s="49" t="s">
        <v>1339</v>
      </c>
      <c r="I1242" s="49" t="s">
        <v>291</v>
      </c>
      <c r="J1242" s="49">
        <v>135500</v>
      </c>
      <c r="K1242" s="49" t="s">
        <v>103</v>
      </c>
      <c r="L1242" s="49">
        <v>21747504</v>
      </c>
      <c r="M1242" s="49" t="s">
        <v>894</v>
      </c>
      <c r="N1242" s="51">
        <v>40768</v>
      </c>
      <c r="O1242" s="51">
        <v>40544</v>
      </c>
      <c r="P1242" s="49" t="s">
        <v>909</v>
      </c>
    </row>
    <row r="1243" spans="1:16">
      <c r="A1243" s="46">
        <v>0</v>
      </c>
      <c r="B1243" s="46">
        <v>0</v>
      </c>
      <c r="C1243" s="46">
        <v>0</v>
      </c>
      <c r="D1243" s="46">
        <f t="shared" si="19"/>
        <v>0</v>
      </c>
      <c r="E1243" s="51">
        <v>45261</v>
      </c>
      <c r="F1243" s="49" t="s">
        <v>80</v>
      </c>
      <c r="G1243" s="49" t="s">
        <v>81</v>
      </c>
      <c r="H1243" s="49" t="s">
        <v>1339</v>
      </c>
      <c r="I1243" s="49" t="s">
        <v>291</v>
      </c>
      <c r="J1243" s="49">
        <v>135500</v>
      </c>
      <c r="K1243" s="49" t="s">
        <v>193</v>
      </c>
      <c r="L1243" s="49">
        <v>21747511</v>
      </c>
      <c r="M1243" s="49" t="s">
        <v>923</v>
      </c>
      <c r="N1243" s="51">
        <v>40768</v>
      </c>
      <c r="O1243" s="51">
        <v>40544</v>
      </c>
      <c r="P1243" s="49" t="s">
        <v>909</v>
      </c>
    </row>
    <row r="1244" spans="1:16">
      <c r="A1244" s="46">
        <v>0</v>
      </c>
      <c r="B1244" s="46">
        <v>0</v>
      </c>
      <c r="C1244" s="46">
        <v>0</v>
      </c>
      <c r="D1244" s="46">
        <f t="shared" si="19"/>
        <v>0</v>
      </c>
      <c r="E1244" s="51">
        <v>45261</v>
      </c>
      <c r="F1244" s="49" t="s">
        <v>80</v>
      </c>
      <c r="G1244" s="49" t="s">
        <v>81</v>
      </c>
      <c r="H1244" s="49" t="s">
        <v>1339</v>
      </c>
      <c r="I1244" s="49" t="s">
        <v>292</v>
      </c>
      <c r="J1244" s="49">
        <v>135500</v>
      </c>
      <c r="K1244" s="49" t="s">
        <v>106</v>
      </c>
      <c r="L1244" s="49">
        <v>21747670</v>
      </c>
      <c r="M1244" s="49" t="s">
        <v>940</v>
      </c>
      <c r="N1244" s="51">
        <v>40603</v>
      </c>
      <c r="O1244" s="51">
        <v>40603</v>
      </c>
      <c r="P1244" s="49" t="s">
        <v>909</v>
      </c>
    </row>
    <row r="1245" spans="1:16">
      <c r="A1245" s="46">
        <v>0</v>
      </c>
      <c r="B1245" s="46">
        <v>0</v>
      </c>
      <c r="C1245" s="46">
        <v>0</v>
      </c>
      <c r="D1245" s="46">
        <f t="shared" si="19"/>
        <v>0</v>
      </c>
      <c r="E1245" s="51">
        <v>45261</v>
      </c>
      <c r="F1245" s="49" t="s">
        <v>80</v>
      </c>
      <c r="G1245" s="49" t="s">
        <v>81</v>
      </c>
      <c r="H1245" s="49" t="s">
        <v>1339</v>
      </c>
      <c r="I1245" s="49" t="s">
        <v>292</v>
      </c>
      <c r="J1245" s="49">
        <v>135600</v>
      </c>
      <c r="K1245" s="49" t="s">
        <v>192</v>
      </c>
      <c r="L1245" s="49">
        <v>21747684</v>
      </c>
      <c r="M1245" s="49" t="s">
        <v>935</v>
      </c>
      <c r="N1245" s="51">
        <v>40878</v>
      </c>
      <c r="O1245" s="51">
        <v>40544</v>
      </c>
      <c r="P1245" s="49" t="s">
        <v>909</v>
      </c>
    </row>
    <row r="1246" spans="1:16">
      <c r="A1246" s="46">
        <v>0</v>
      </c>
      <c r="B1246" s="46">
        <v>0</v>
      </c>
      <c r="C1246" s="46">
        <v>0</v>
      </c>
      <c r="D1246" s="46">
        <f t="shared" si="19"/>
        <v>0</v>
      </c>
      <c r="E1246" s="51">
        <v>45261</v>
      </c>
      <c r="F1246" s="49" t="s">
        <v>80</v>
      </c>
      <c r="G1246" s="49" t="s">
        <v>81</v>
      </c>
      <c r="H1246" s="49" t="s">
        <v>1339</v>
      </c>
      <c r="I1246" s="49" t="s">
        <v>292</v>
      </c>
      <c r="J1246" s="49">
        <v>135600</v>
      </c>
      <c r="K1246" s="49" t="s">
        <v>115</v>
      </c>
      <c r="L1246" s="49">
        <v>21747677</v>
      </c>
      <c r="M1246" s="49" t="s">
        <v>906</v>
      </c>
      <c r="N1246" s="51">
        <v>40787</v>
      </c>
      <c r="O1246" s="51">
        <v>40544</v>
      </c>
      <c r="P1246" s="49" t="s">
        <v>909</v>
      </c>
    </row>
    <row r="1247" spans="1:16">
      <c r="A1247" s="46">
        <v>0</v>
      </c>
      <c r="B1247" s="46">
        <v>0</v>
      </c>
      <c r="C1247" s="46">
        <v>0</v>
      </c>
      <c r="D1247" s="46">
        <f t="shared" si="19"/>
        <v>0</v>
      </c>
      <c r="E1247" s="51">
        <v>45261</v>
      </c>
      <c r="F1247" s="49" t="s">
        <v>80</v>
      </c>
      <c r="G1247" s="49" t="s">
        <v>81</v>
      </c>
      <c r="H1247" s="49" t="s">
        <v>1339</v>
      </c>
      <c r="I1247" s="49" t="s">
        <v>293</v>
      </c>
      <c r="J1247" s="49">
        <v>135500</v>
      </c>
      <c r="K1247" s="49" t="s">
        <v>106</v>
      </c>
      <c r="L1247" s="49">
        <v>21741782</v>
      </c>
      <c r="M1247" s="49" t="s">
        <v>940</v>
      </c>
      <c r="N1247" s="51">
        <v>40575</v>
      </c>
      <c r="O1247" s="51">
        <v>40575</v>
      </c>
      <c r="P1247" s="49" t="s">
        <v>909</v>
      </c>
    </row>
    <row r="1248" spans="1:16">
      <c r="A1248" s="46">
        <v>0</v>
      </c>
      <c r="B1248" s="46">
        <v>0</v>
      </c>
      <c r="C1248" s="46">
        <v>0</v>
      </c>
      <c r="D1248" s="46">
        <f t="shared" si="19"/>
        <v>0</v>
      </c>
      <c r="E1248" s="51">
        <v>45261</v>
      </c>
      <c r="F1248" s="49" t="s">
        <v>80</v>
      </c>
      <c r="G1248" s="49" t="s">
        <v>81</v>
      </c>
      <c r="H1248" s="49" t="s">
        <v>1339</v>
      </c>
      <c r="I1248" s="49" t="s">
        <v>293</v>
      </c>
      <c r="J1248" s="49">
        <v>135500</v>
      </c>
      <c r="K1248" s="49" t="s">
        <v>158</v>
      </c>
      <c r="L1248" s="49">
        <v>21741797</v>
      </c>
      <c r="M1248" s="49" t="s">
        <v>901</v>
      </c>
      <c r="N1248" s="51">
        <v>40878</v>
      </c>
      <c r="O1248" s="51">
        <v>40544</v>
      </c>
      <c r="P1248" s="49" t="s">
        <v>909</v>
      </c>
    </row>
    <row r="1249" spans="1:16">
      <c r="A1249" s="46">
        <v>0</v>
      </c>
      <c r="B1249" s="46">
        <v>0</v>
      </c>
      <c r="C1249" s="46">
        <v>0</v>
      </c>
      <c r="D1249" s="46">
        <f t="shared" si="19"/>
        <v>0</v>
      </c>
      <c r="E1249" s="51">
        <v>45261</v>
      </c>
      <c r="F1249" s="49" t="s">
        <v>80</v>
      </c>
      <c r="G1249" s="49" t="s">
        <v>81</v>
      </c>
      <c r="H1249" s="49" t="s">
        <v>1339</v>
      </c>
      <c r="I1249" s="49" t="s">
        <v>293</v>
      </c>
      <c r="J1249" s="49">
        <v>135500</v>
      </c>
      <c r="K1249" s="49" t="s">
        <v>109</v>
      </c>
      <c r="L1249" s="49">
        <v>21741790</v>
      </c>
      <c r="M1249" s="49" t="s">
        <v>934</v>
      </c>
      <c r="N1249" s="51">
        <v>40787</v>
      </c>
      <c r="O1249" s="51">
        <v>40787</v>
      </c>
      <c r="P1249" s="49" t="s">
        <v>909</v>
      </c>
    </row>
    <row r="1250" spans="1:16">
      <c r="A1250" s="46">
        <v>0</v>
      </c>
      <c r="B1250" s="46">
        <v>0</v>
      </c>
      <c r="C1250" s="46">
        <v>0</v>
      </c>
      <c r="D1250" s="46">
        <f t="shared" si="19"/>
        <v>0</v>
      </c>
      <c r="E1250" s="51">
        <v>45261</v>
      </c>
      <c r="F1250" s="49" t="s">
        <v>80</v>
      </c>
      <c r="G1250" s="49" t="s">
        <v>81</v>
      </c>
      <c r="H1250" s="49" t="s">
        <v>1339</v>
      </c>
      <c r="I1250" s="49" t="s">
        <v>293</v>
      </c>
      <c r="J1250" s="49">
        <v>135600</v>
      </c>
      <c r="K1250" s="49" t="s">
        <v>115</v>
      </c>
      <c r="L1250" s="49">
        <v>21741775</v>
      </c>
      <c r="M1250" s="49" t="s">
        <v>906</v>
      </c>
      <c r="N1250" s="51">
        <v>40575</v>
      </c>
      <c r="O1250" s="51">
        <v>40544</v>
      </c>
      <c r="P1250" s="49" t="s">
        <v>909</v>
      </c>
    </row>
    <row r="1251" spans="1:16">
      <c r="A1251" s="46">
        <v>0</v>
      </c>
      <c r="B1251" s="46">
        <v>0</v>
      </c>
      <c r="C1251" s="46">
        <v>0</v>
      </c>
      <c r="D1251" s="46">
        <f t="shared" si="19"/>
        <v>0</v>
      </c>
      <c r="E1251" s="51">
        <v>45261</v>
      </c>
      <c r="F1251" s="49" t="s">
        <v>80</v>
      </c>
      <c r="G1251" s="49" t="s">
        <v>81</v>
      </c>
      <c r="H1251" s="49" t="s">
        <v>1339</v>
      </c>
      <c r="I1251" s="49" t="s">
        <v>295</v>
      </c>
      <c r="J1251" s="49">
        <v>135500</v>
      </c>
      <c r="K1251" s="49" t="s">
        <v>193</v>
      </c>
      <c r="L1251" s="49">
        <v>21743265</v>
      </c>
      <c r="M1251" s="49" t="s">
        <v>1345</v>
      </c>
      <c r="N1251" s="51">
        <v>40178</v>
      </c>
      <c r="O1251" s="51">
        <v>40179</v>
      </c>
      <c r="P1251" s="49" t="s">
        <v>909</v>
      </c>
    </row>
    <row r="1252" spans="1:16">
      <c r="A1252" s="46">
        <v>0</v>
      </c>
      <c r="B1252" s="46">
        <v>0</v>
      </c>
      <c r="C1252" s="46">
        <v>0</v>
      </c>
      <c r="D1252" s="46">
        <f t="shared" si="19"/>
        <v>0</v>
      </c>
      <c r="E1252" s="51">
        <v>45261</v>
      </c>
      <c r="F1252" s="49" t="s">
        <v>80</v>
      </c>
      <c r="G1252" s="49" t="s">
        <v>81</v>
      </c>
      <c r="H1252" s="49" t="s">
        <v>1339</v>
      </c>
      <c r="I1252" s="49" t="s">
        <v>295</v>
      </c>
      <c r="J1252" s="49">
        <v>135500</v>
      </c>
      <c r="K1252" s="49" t="s">
        <v>156</v>
      </c>
      <c r="L1252" s="49">
        <v>21743439</v>
      </c>
      <c r="M1252" s="49" t="s">
        <v>1346</v>
      </c>
      <c r="N1252" s="51">
        <v>40178</v>
      </c>
      <c r="O1252" s="51">
        <v>40179</v>
      </c>
      <c r="P1252" s="49" t="s">
        <v>909</v>
      </c>
    </row>
    <row r="1253" spans="1:16">
      <c r="A1253" s="46">
        <v>0</v>
      </c>
      <c r="B1253" s="46">
        <v>0</v>
      </c>
      <c r="C1253" s="46">
        <v>0</v>
      </c>
      <c r="D1253" s="46">
        <f t="shared" si="19"/>
        <v>0</v>
      </c>
      <c r="E1253" s="51">
        <v>45261</v>
      </c>
      <c r="F1253" s="49" t="s">
        <v>80</v>
      </c>
      <c r="G1253" s="49" t="s">
        <v>81</v>
      </c>
      <c r="H1253" s="49" t="s">
        <v>1339</v>
      </c>
      <c r="I1253" s="49" t="s">
        <v>295</v>
      </c>
      <c r="J1253" s="49">
        <v>135500</v>
      </c>
      <c r="K1253" s="49" t="s">
        <v>158</v>
      </c>
      <c r="L1253" s="49">
        <v>21743432</v>
      </c>
      <c r="M1253" s="49" t="s">
        <v>1347</v>
      </c>
      <c r="N1253" s="51">
        <v>40178</v>
      </c>
      <c r="O1253" s="51">
        <v>40179</v>
      </c>
      <c r="P1253" s="49" t="s">
        <v>909</v>
      </c>
    </row>
    <row r="1254" spans="1:16">
      <c r="A1254" s="46">
        <v>0</v>
      </c>
      <c r="B1254" s="46">
        <v>0</v>
      </c>
      <c r="C1254" s="46">
        <v>0</v>
      </c>
      <c r="D1254" s="46">
        <f t="shared" si="19"/>
        <v>0</v>
      </c>
      <c r="E1254" s="51">
        <v>45261</v>
      </c>
      <c r="F1254" s="49" t="s">
        <v>80</v>
      </c>
      <c r="G1254" s="49" t="s">
        <v>81</v>
      </c>
      <c r="H1254" s="49" t="s">
        <v>1339</v>
      </c>
      <c r="I1254" s="49" t="s">
        <v>296</v>
      </c>
      <c r="J1254" s="49">
        <v>135500</v>
      </c>
      <c r="K1254" s="49" t="s">
        <v>163</v>
      </c>
      <c r="L1254" s="49">
        <v>21745045</v>
      </c>
      <c r="M1254" s="49" t="s">
        <v>931</v>
      </c>
      <c r="N1254" s="51">
        <v>40787</v>
      </c>
      <c r="O1254" s="51">
        <v>40787</v>
      </c>
      <c r="P1254" s="49" t="s">
        <v>909</v>
      </c>
    </row>
    <row r="1255" spans="1:16">
      <c r="A1255" s="46">
        <v>0</v>
      </c>
      <c r="B1255" s="46">
        <v>0</v>
      </c>
      <c r="C1255" s="46">
        <v>0</v>
      </c>
      <c r="D1255" s="46">
        <f t="shared" si="19"/>
        <v>0</v>
      </c>
      <c r="E1255" s="51">
        <v>45261</v>
      </c>
      <c r="F1255" s="49" t="s">
        <v>80</v>
      </c>
      <c r="G1255" s="49" t="s">
        <v>81</v>
      </c>
      <c r="H1255" s="49" t="s">
        <v>1339</v>
      </c>
      <c r="I1255" s="49" t="s">
        <v>296</v>
      </c>
      <c r="J1255" s="49">
        <v>135500</v>
      </c>
      <c r="K1255" s="49" t="s">
        <v>241</v>
      </c>
      <c r="L1255" s="49">
        <v>21745057</v>
      </c>
      <c r="M1255" s="49" t="s">
        <v>1147</v>
      </c>
      <c r="N1255" s="51">
        <v>40878</v>
      </c>
      <c r="O1255" s="51">
        <v>40544</v>
      </c>
      <c r="P1255" s="49" t="s">
        <v>909</v>
      </c>
    </row>
    <row r="1256" spans="1:16">
      <c r="A1256" s="46">
        <v>0</v>
      </c>
      <c r="B1256" s="46">
        <v>0</v>
      </c>
      <c r="C1256" s="46">
        <v>0</v>
      </c>
      <c r="D1256" s="46">
        <f t="shared" si="19"/>
        <v>0</v>
      </c>
      <c r="E1256" s="51">
        <v>45261</v>
      </c>
      <c r="F1256" s="49" t="s">
        <v>80</v>
      </c>
      <c r="G1256" s="49" t="s">
        <v>81</v>
      </c>
      <c r="H1256" s="49" t="s">
        <v>1339</v>
      </c>
      <c r="I1256" s="49" t="s">
        <v>297</v>
      </c>
      <c r="J1256" s="49">
        <v>135500</v>
      </c>
      <c r="K1256" s="49" t="s">
        <v>103</v>
      </c>
      <c r="L1256" s="49">
        <v>21746331</v>
      </c>
      <c r="M1256" s="49" t="s">
        <v>894</v>
      </c>
      <c r="N1256" s="51">
        <v>40695</v>
      </c>
      <c r="O1256" s="51">
        <v>40544</v>
      </c>
      <c r="P1256" s="49" t="s">
        <v>909</v>
      </c>
    </row>
    <row r="1257" spans="1:16">
      <c r="A1257" s="46">
        <v>0</v>
      </c>
      <c r="B1257" s="46">
        <v>0</v>
      </c>
      <c r="C1257" s="46">
        <v>0</v>
      </c>
      <c r="D1257" s="46">
        <f t="shared" si="19"/>
        <v>0</v>
      </c>
      <c r="E1257" s="51">
        <v>45261</v>
      </c>
      <c r="F1257" s="49" t="s">
        <v>80</v>
      </c>
      <c r="G1257" s="49" t="s">
        <v>81</v>
      </c>
      <c r="H1257" s="49" t="s">
        <v>1339</v>
      </c>
      <c r="I1257" s="49" t="s">
        <v>297</v>
      </c>
      <c r="J1257" s="49">
        <v>135500</v>
      </c>
      <c r="K1257" s="49" t="s">
        <v>106</v>
      </c>
      <c r="L1257" s="49">
        <v>21746345</v>
      </c>
      <c r="M1257" s="49" t="s">
        <v>940</v>
      </c>
      <c r="N1257" s="51">
        <v>40695</v>
      </c>
      <c r="O1257" s="51">
        <v>40544</v>
      </c>
      <c r="P1257" s="49" t="s">
        <v>909</v>
      </c>
    </row>
    <row r="1258" spans="1:16">
      <c r="A1258" s="46">
        <v>0</v>
      </c>
      <c r="B1258" s="46">
        <v>0</v>
      </c>
      <c r="C1258" s="46">
        <v>0</v>
      </c>
      <c r="D1258" s="46">
        <f t="shared" si="19"/>
        <v>0</v>
      </c>
      <c r="E1258" s="51">
        <v>45261</v>
      </c>
      <c r="F1258" s="49" t="s">
        <v>80</v>
      </c>
      <c r="G1258" s="49" t="s">
        <v>81</v>
      </c>
      <c r="H1258" s="49" t="s">
        <v>1339</v>
      </c>
      <c r="I1258" s="49" t="s">
        <v>297</v>
      </c>
      <c r="J1258" s="49">
        <v>135500</v>
      </c>
      <c r="K1258" s="49" t="s">
        <v>193</v>
      </c>
      <c r="L1258" s="49">
        <v>21746438</v>
      </c>
      <c r="M1258" s="49" t="s">
        <v>923</v>
      </c>
      <c r="N1258" s="51">
        <v>40971</v>
      </c>
      <c r="O1258" s="51">
        <v>40909</v>
      </c>
      <c r="P1258" s="49" t="s">
        <v>909</v>
      </c>
    </row>
    <row r="1259" spans="1:16">
      <c r="A1259" s="46">
        <v>0</v>
      </c>
      <c r="B1259" s="46">
        <v>0</v>
      </c>
      <c r="C1259" s="46">
        <v>0</v>
      </c>
      <c r="D1259" s="46">
        <f t="shared" si="19"/>
        <v>0</v>
      </c>
      <c r="E1259" s="51">
        <v>45261</v>
      </c>
      <c r="F1259" s="49" t="s">
        <v>80</v>
      </c>
      <c r="G1259" s="49" t="s">
        <v>81</v>
      </c>
      <c r="H1259" s="49" t="s">
        <v>1339</v>
      </c>
      <c r="I1259" s="49" t="s">
        <v>297</v>
      </c>
      <c r="J1259" s="49">
        <v>135500</v>
      </c>
      <c r="K1259" s="49" t="s">
        <v>193</v>
      </c>
      <c r="L1259" s="49">
        <v>21746401</v>
      </c>
      <c r="M1259" s="49" t="s">
        <v>923</v>
      </c>
      <c r="N1259" s="51">
        <v>40940</v>
      </c>
      <c r="O1259" s="51">
        <v>40909</v>
      </c>
      <c r="P1259" s="49" t="s">
        <v>909</v>
      </c>
    </row>
    <row r="1260" spans="1:16">
      <c r="A1260" s="46">
        <v>0</v>
      </c>
      <c r="B1260" s="46">
        <v>0</v>
      </c>
      <c r="C1260" s="46">
        <v>0</v>
      </c>
      <c r="D1260" s="46">
        <f t="shared" si="19"/>
        <v>0</v>
      </c>
      <c r="E1260" s="51">
        <v>45261</v>
      </c>
      <c r="F1260" s="49" t="s">
        <v>80</v>
      </c>
      <c r="G1260" s="49" t="s">
        <v>81</v>
      </c>
      <c r="H1260" s="49" t="s">
        <v>1339</v>
      </c>
      <c r="I1260" s="49" t="s">
        <v>297</v>
      </c>
      <c r="J1260" s="49">
        <v>135500</v>
      </c>
      <c r="K1260" s="49" t="s">
        <v>193</v>
      </c>
      <c r="L1260" s="49">
        <v>21746380</v>
      </c>
      <c r="M1260" s="49" t="s">
        <v>923</v>
      </c>
      <c r="N1260" s="51">
        <v>40907</v>
      </c>
      <c r="O1260" s="51">
        <v>40909</v>
      </c>
      <c r="P1260" s="49" t="s">
        <v>909</v>
      </c>
    </row>
    <row r="1261" spans="1:16">
      <c r="A1261" s="46">
        <v>0</v>
      </c>
      <c r="B1261" s="46">
        <v>0</v>
      </c>
      <c r="C1261" s="46">
        <v>0</v>
      </c>
      <c r="D1261" s="46">
        <f t="shared" si="19"/>
        <v>0</v>
      </c>
      <c r="E1261" s="51">
        <v>45261</v>
      </c>
      <c r="F1261" s="49" t="s">
        <v>80</v>
      </c>
      <c r="G1261" s="49" t="s">
        <v>81</v>
      </c>
      <c r="H1261" s="49" t="s">
        <v>1339</v>
      </c>
      <c r="I1261" s="49" t="s">
        <v>297</v>
      </c>
      <c r="J1261" s="49">
        <v>135500</v>
      </c>
      <c r="K1261" s="49" t="s">
        <v>108</v>
      </c>
      <c r="L1261" s="49">
        <v>21746410</v>
      </c>
      <c r="M1261" s="49" t="s">
        <v>896</v>
      </c>
      <c r="N1261" s="51">
        <v>40971</v>
      </c>
      <c r="O1261" s="51">
        <v>40909</v>
      </c>
      <c r="P1261" s="49" t="s">
        <v>909</v>
      </c>
    </row>
    <row r="1262" spans="1:16">
      <c r="A1262" s="46">
        <v>0</v>
      </c>
      <c r="B1262" s="46">
        <v>0</v>
      </c>
      <c r="C1262" s="46">
        <v>0</v>
      </c>
      <c r="D1262" s="46">
        <f t="shared" si="19"/>
        <v>0</v>
      </c>
      <c r="E1262" s="51">
        <v>45261</v>
      </c>
      <c r="F1262" s="49" t="s">
        <v>80</v>
      </c>
      <c r="G1262" s="49" t="s">
        <v>81</v>
      </c>
      <c r="H1262" s="49" t="s">
        <v>1339</v>
      </c>
      <c r="I1262" s="49" t="s">
        <v>297</v>
      </c>
      <c r="J1262" s="49">
        <v>135500</v>
      </c>
      <c r="K1262" s="49" t="s">
        <v>155</v>
      </c>
      <c r="L1262" s="49">
        <v>21746324</v>
      </c>
      <c r="M1262" s="49" t="s">
        <v>898</v>
      </c>
      <c r="N1262" s="51">
        <v>40695</v>
      </c>
      <c r="O1262" s="51">
        <v>40544</v>
      </c>
      <c r="P1262" s="49" t="s">
        <v>909</v>
      </c>
    </row>
    <row r="1263" spans="1:16">
      <c r="A1263" s="46">
        <v>0</v>
      </c>
      <c r="B1263" s="46">
        <v>0</v>
      </c>
      <c r="C1263" s="46">
        <v>0</v>
      </c>
      <c r="D1263" s="46">
        <f t="shared" si="19"/>
        <v>0</v>
      </c>
      <c r="E1263" s="51">
        <v>45261</v>
      </c>
      <c r="F1263" s="49" t="s">
        <v>80</v>
      </c>
      <c r="G1263" s="49" t="s">
        <v>81</v>
      </c>
      <c r="H1263" s="49" t="s">
        <v>1339</v>
      </c>
      <c r="I1263" s="49" t="s">
        <v>297</v>
      </c>
      <c r="J1263" s="49">
        <v>135500</v>
      </c>
      <c r="K1263" s="49" t="s">
        <v>156</v>
      </c>
      <c r="L1263" s="49">
        <v>21746359</v>
      </c>
      <c r="M1263" s="49" t="s">
        <v>899</v>
      </c>
      <c r="N1263" s="51">
        <v>40907</v>
      </c>
      <c r="O1263" s="51">
        <v>40909</v>
      </c>
      <c r="P1263" s="49" t="s">
        <v>909</v>
      </c>
    </row>
    <row r="1264" spans="1:16">
      <c r="A1264" s="46">
        <v>0</v>
      </c>
      <c r="B1264" s="46">
        <v>0</v>
      </c>
      <c r="C1264" s="46">
        <v>0</v>
      </c>
      <c r="D1264" s="46">
        <f t="shared" si="19"/>
        <v>0</v>
      </c>
      <c r="E1264" s="51">
        <v>45261</v>
      </c>
      <c r="F1264" s="49" t="s">
        <v>80</v>
      </c>
      <c r="G1264" s="49" t="s">
        <v>81</v>
      </c>
      <c r="H1264" s="49" t="s">
        <v>1339</v>
      </c>
      <c r="I1264" s="49" t="s">
        <v>297</v>
      </c>
      <c r="J1264" s="49">
        <v>135500</v>
      </c>
      <c r="K1264" s="49" t="s">
        <v>157</v>
      </c>
      <c r="L1264" s="49">
        <v>21746394</v>
      </c>
      <c r="M1264" s="49" t="s">
        <v>900</v>
      </c>
      <c r="N1264" s="51">
        <v>40907</v>
      </c>
      <c r="O1264" s="51">
        <v>40909</v>
      </c>
      <c r="P1264" s="49" t="s">
        <v>909</v>
      </c>
    </row>
    <row r="1265" spans="1:16">
      <c r="A1265" s="46">
        <v>0</v>
      </c>
      <c r="B1265" s="46">
        <v>0</v>
      </c>
      <c r="C1265" s="46">
        <v>0</v>
      </c>
      <c r="D1265" s="46">
        <f t="shared" si="19"/>
        <v>0</v>
      </c>
      <c r="E1265" s="51">
        <v>45261</v>
      </c>
      <c r="F1265" s="49" t="s">
        <v>80</v>
      </c>
      <c r="G1265" s="49" t="s">
        <v>81</v>
      </c>
      <c r="H1265" s="49" t="s">
        <v>1339</v>
      </c>
      <c r="I1265" s="49" t="s">
        <v>297</v>
      </c>
      <c r="J1265" s="49">
        <v>135500</v>
      </c>
      <c r="K1265" s="49" t="s">
        <v>158</v>
      </c>
      <c r="L1265" s="49">
        <v>21746373</v>
      </c>
      <c r="M1265" s="49" t="s">
        <v>901</v>
      </c>
      <c r="N1265" s="51">
        <v>40907</v>
      </c>
      <c r="O1265" s="51">
        <v>40909</v>
      </c>
      <c r="P1265" s="49" t="s">
        <v>909</v>
      </c>
    </row>
    <row r="1266" spans="1:16">
      <c r="A1266" s="46">
        <v>0</v>
      </c>
      <c r="B1266" s="46">
        <v>0</v>
      </c>
      <c r="C1266" s="46">
        <v>0</v>
      </c>
      <c r="D1266" s="46">
        <f t="shared" si="19"/>
        <v>0</v>
      </c>
      <c r="E1266" s="51">
        <v>45261</v>
      </c>
      <c r="F1266" s="49" t="s">
        <v>80</v>
      </c>
      <c r="G1266" s="49" t="s">
        <v>81</v>
      </c>
      <c r="H1266" s="49" t="s">
        <v>1339</v>
      </c>
      <c r="I1266" s="49" t="s">
        <v>297</v>
      </c>
      <c r="J1266" s="49">
        <v>135500</v>
      </c>
      <c r="K1266" s="49" t="s">
        <v>158</v>
      </c>
      <c r="L1266" s="49">
        <v>21746424</v>
      </c>
      <c r="M1266" s="49" t="s">
        <v>901</v>
      </c>
      <c r="N1266" s="51">
        <v>40971</v>
      </c>
      <c r="O1266" s="51">
        <v>40909</v>
      </c>
      <c r="P1266" s="49" t="s">
        <v>909</v>
      </c>
    </row>
    <row r="1267" spans="1:16">
      <c r="A1267" s="46">
        <v>0</v>
      </c>
      <c r="B1267" s="46">
        <v>0</v>
      </c>
      <c r="C1267" s="46">
        <v>0</v>
      </c>
      <c r="D1267" s="46">
        <f t="shared" si="19"/>
        <v>0</v>
      </c>
      <c r="E1267" s="51">
        <v>45261</v>
      </c>
      <c r="F1267" s="49" t="s">
        <v>80</v>
      </c>
      <c r="G1267" s="49" t="s">
        <v>81</v>
      </c>
      <c r="H1267" s="49" t="s">
        <v>1339</v>
      </c>
      <c r="I1267" s="49" t="s">
        <v>297</v>
      </c>
      <c r="J1267" s="49">
        <v>135500</v>
      </c>
      <c r="K1267" s="49" t="s">
        <v>109</v>
      </c>
      <c r="L1267" s="49">
        <v>21746352</v>
      </c>
      <c r="M1267" s="49" t="s">
        <v>934</v>
      </c>
      <c r="N1267" s="51">
        <v>40787</v>
      </c>
      <c r="O1267" s="51">
        <v>40544</v>
      </c>
      <c r="P1267" s="49" t="s">
        <v>909</v>
      </c>
    </row>
    <row r="1268" spans="1:16">
      <c r="A1268" s="46">
        <v>0</v>
      </c>
      <c r="B1268" s="46">
        <v>0</v>
      </c>
      <c r="C1268" s="46">
        <v>0</v>
      </c>
      <c r="D1268" s="46">
        <f t="shared" si="19"/>
        <v>0</v>
      </c>
      <c r="E1268" s="51">
        <v>45261</v>
      </c>
      <c r="F1268" s="49" t="s">
        <v>80</v>
      </c>
      <c r="G1268" s="49" t="s">
        <v>81</v>
      </c>
      <c r="H1268" s="49" t="s">
        <v>1339</v>
      </c>
      <c r="I1268" s="49" t="s">
        <v>297</v>
      </c>
      <c r="J1268" s="49">
        <v>135600</v>
      </c>
      <c r="K1268" s="49" t="s">
        <v>192</v>
      </c>
      <c r="L1268" s="49">
        <v>21746445</v>
      </c>
      <c r="M1268" s="49" t="s">
        <v>935</v>
      </c>
      <c r="N1268" s="51">
        <v>40971</v>
      </c>
      <c r="O1268" s="51">
        <v>40909</v>
      </c>
      <c r="P1268" s="49" t="s">
        <v>909</v>
      </c>
    </row>
    <row r="1269" spans="1:16">
      <c r="A1269" s="46">
        <v>0</v>
      </c>
      <c r="B1269" s="46">
        <v>0</v>
      </c>
      <c r="C1269" s="46">
        <v>0</v>
      </c>
      <c r="D1269" s="46">
        <f t="shared" si="19"/>
        <v>0</v>
      </c>
      <c r="E1269" s="51">
        <v>45261</v>
      </c>
      <c r="F1269" s="49" t="s">
        <v>80</v>
      </c>
      <c r="G1269" s="49" t="s">
        <v>81</v>
      </c>
      <c r="H1269" s="49" t="s">
        <v>1339</v>
      </c>
      <c r="I1269" s="49" t="s">
        <v>297</v>
      </c>
      <c r="J1269" s="49">
        <v>135600</v>
      </c>
      <c r="K1269" s="49" t="s">
        <v>232</v>
      </c>
      <c r="L1269" s="49">
        <v>21746431</v>
      </c>
      <c r="M1269" s="49" t="s">
        <v>1211</v>
      </c>
      <c r="N1269" s="51">
        <v>40971</v>
      </c>
      <c r="O1269" s="51">
        <v>40909</v>
      </c>
      <c r="P1269" s="49" t="s">
        <v>909</v>
      </c>
    </row>
    <row r="1270" spans="1:16">
      <c r="A1270" s="46">
        <v>0</v>
      </c>
      <c r="B1270" s="46">
        <v>0</v>
      </c>
      <c r="C1270" s="46">
        <v>0</v>
      </c>
      <c r="D1270" s="46">
        <f t="shared" si="19"/>
        <v>0</v>
      </c>
      <c r="E1270" s="51">
        <v>45261</v>
      </c>
      <c r="F1270" s="49" t="s">
        <v>80</v>
      </c>
      <c r="G1270" s="49" t="s">
        <v>81</v>
      </c>
      <c r="H1270" s="49" t="s">
        <v>1339</v>
      </c>
      <c r="I1270" s="49" t="s">
        <v>297</v>
      </c>
      <c r="J1270" s="49">
        <v>135600</v>
      </c>
      <c r="K1270" s="49" t="s">
        <v>115</v>
      </c>
      <c r="L1270" s="49">
        <v>21746338</v>
      </c>
      <c r="M1270" s="49" t="s">
        <v>906</v>
      </c>
      <c r="N1270" s="51">
        <v>40695</v>
      </c>
      <c r="O1270" s="51">
        <v>40544</v>
      </c>
      <c r="P1270" s="49" t="s">
        <v>909</v>
      </c>
    </row>
    <row r="1271" spans="1:16">
      <c r="A1271" s="46">
        <v>0</v>
      </c>
      <c r="B1271" s="46">
        <v>0</v>
      </c>
      <c r="C1271" s="46">
        <v>0</v>
      </c>
      <c r="D1271" s="46">
        <f t="shared" si="19"/>
        <v>0</v>
      </c>
      <c r="E1271" s="51">
        <v>45261</v>
      </c>
      <c r="F1271" s="49" t="s">
        <v>80</v>
      </c>
      <c r="G1271" s="49" t="s">
        <v>81</v>
      </c>
      <c r="H1271" s="49" t="s">
        <v>1339</v>
      </c>
      <c r="I1271" s="49" t="s">
        <v>297</v>
      </c>
      <c r="J1271" s="49">
        <v>135600</v>
      </c>
      <c r="K1271" s="49" t="s">
        <v>115</v>
      </c>
      <c r="L1271" s="49">
        <v>21746417</v>
      </c>
      <c r="M1271" s="49" t="s">
        <v>906</v>
      </c>
      <c r="N1271" s="51">
        <v>40971</v>
      </c>
      <c r="O1271" s="51">
        <v>40909</v>
      </c>
      <c r="P1271" s="49" t="s">
        <v>909</v>
      </c>
    </row>
    <row r="1272" spans="1:16">
      <c r="A1272" s="46">
        <v>0</v>
      </c>
      <c r="B1272" s="46">
        <v>0</v>
      </c>
      <c r="C1272" s="46">
        <v>0</v>
      </c>
      <c r="D1272" s="46">
        <f t="shared" si="19"/>
        <v>0</v>
      </c>
      <c r="E1272" s="51">
        <v>45261</v>
      </c>
      <c r="F1272" s="49" t="s">
        <v>80</v>
      </c>
      <c r="G1272" s="49" t="s">
        <v>81</v>
      </c>
      <c r="H1272" s="49" t="s">
        <v>1339</v>
      </c>
      <c r="I1272" s="49" t="s">
        <v>804</v>
      </c>
      <c r="J1272" s="49">
        <v>135500</v>
      </c>
      <c r="K1272" s="49" t="s">
        <v>103</v>
      </c>
      <c r="L1272" s="49">
        <v>32607467</v>
      </c>
      <c r="M1272" s="49" t="s">
        <v>920</v>
      </c>
      <c r="N1272" s="51">
        <v>36923</v>
      </c>
      <c r="O1272" s="51">
        <v>36892</v>
      </c>
      <c r="P1272" s="49" t="s">
        <v>909</v>
      </c>
    </row>
    <row r="1273" spans="1:16">
      <c r="A1273" s="46">
        <v>0</v>
      </c>
      <c r="B1273" s="46">
        <v>0</v>
      </c>
      <c r="C1273" s="46">
        <v>0</v>
      </c>
      <c r="D1273" s="46">
        <f t="shared" si="19"/>
        <v>0</v>
      </c>
      <c r="E1273" s="51">
        <v>45261</v>
      </c>
      <c r="F1273" s="49" t="s">
        <v>80</v>
      </c>
      <c r="G1273" s="49" t="s">
        <v>81</v>
      </c>
      <c r="H1273" s="49" t="s">
        <v>1339</v>
      </c>
      <c r="I1273" s="49" t="s">
        <v>804</v>
      </c>
      <c r="J1273" s="49">
        <v>135500</v>
      </c>
      <c r="K1273" s="49" t="s">
        <v>106</v>
      </c>
      <c r="L1273" s="49">
        <v>32607478</v>
      </c>
      <c r="M1273" s="49" t="s">
        <v>908</v>
      </c>
      <c r="N1273" s="51">
        <v>31959</v>
      </c>
      <c r="O1273" s="51">
        <v>31959</v>
      </c>
      <c r="P1273" s="49" t="s">
        <v>909</v>
      </c>
    </row>
    <row r="1274" spans="1:16">
      <c r="A1274" s="46">
        <v>0</v>
      </c>
      <c r="B1274" s="46">
        <v>0</v>
      </c>
      <c r="C1274" s="46">
        <v>0</v>
      </c>
      <c r="D1274" s="46">
        <f t="shared" si="19"/>
        <v>0</v>
      </c>
      <c r="E1274" s="51">
        <v>45261</v>
      </c>
      <c r="F1274" s="49" t="s">
        <v>80</v>
      </c>
      <c r="G1274" s="49" t="s">
        <v>81</v>
      </c>
      <c r="H1274" s="49" t="s">
        <v>1339</v>
      </c>
      <c r="I1274" s="49" t="s">
        <v>804</v>
      </c>
      <c r="J1274" s="49">
        <v>135500</v>
      </c>
      <c r="K1274" s="49" t="s">
        <v>106</v>
      </c>
      <c r="L1274" s="49">
        <v>32607523</v>
      </c>
      <c r="M1274" s="49" t="s">
        <v>908</v>
      </c>
      <c r="N1274" s="51">
        <v>36923</v>
      </c>
      <c r="O1274" s="51">
        <v>36892</v>
      </c>
      <c r="P1274" s="49" t="s">
        <v>909</v>
      </c>
    </row>
    <row r="1275" spans="1:16">
      <c r="A1275" s="46">
        <v>0</v>
      </c>
      <c r="B1275" s="46">
        <v>0</v>
      </c>
      <c r="C1275" s="46">
        <v>0</v>
      </c>
      <c r="D1275" s="46">
        <f t="shared" si="19"/>
        <v>0</v>
      </c>
      <c r="E1275" s="51">
        <v>45261</v>
      </c>
      <c r="F1275" s="49" t="s">
        <v>80</v>
      </c>
      <c r="G1275" s="49" t="s">
        <v>81</v>
      </c>
      <c r="H1275" s="49" t="s">
        <v>1339</v>
      </c>
      <c r="I1275" s="49" t="s">
        <v>804</v>
      </c>
      <c r="J1275" s="49">
        <v>135500</v>
      </c>
      <c r="K1275" s="49" t="s">
        <v>109</v>
      </c>
      <c r="L1275" s="49">
        <v>32607512</v>
      </c>
      <c r="M1275" s="49" t="s">
        <v>914</v>
      </c>
      <c r="N1275" s="51">
        <v>36923</v>
      </c>
      <c r="O1275" s="51">
        <v>36892</v>
      </c>
      <c r="P1275" s="49" t="s">
        <v>909</v>
      </c>
    </row>
    <row r="1276" spans="1:16">
      <c r="A1276" s="46">
        <v>0</v>
      </c>
      <c r="B1276" s="46">
        <v>0</v>
      </c>
      <c r="C1276" s="46">
        <v>0</v>
      </c>
      <c r="D1276" s="46">
        <f t="shared" si="19"/>
        <v>0</v>
      </c>
      <c r="E1276" s="51">
        <v>45261</v>
      </c>
      <c r="F1276" s="49" t="s">
        <v>80</v>
      </c>
      <c r="G1276" s="49" t="s">
        <v>81</v>
      </c>
      <c r="H1276" s="49" t="s">
        <v>1339</v>
      </c>
      <c r="I1276" s="49" t="s">
        <v>804</v>
      </c>
      <c r="J1276" s="49">
        <v>135500</v>
      </c>
      <c r="K1276" s="49" t="s">
        <v>109</v>
      </c>
      <c r="L1276" s="49">
        <v>32607434</v>
      </c>
      <c r="M1276" s="49" t="s">
        <v>914</v>
      </c>
      <c r="N1276" s="51">
        <v>31959</v>
      </c>
      <c r="O1276" s="51">
        <v>31959</v>
      </c>
      <c r="P1276" s="49" t="s">
        <v>909</v>
      </c>
    </row>
    <row r="1277" spans="1:16">
      <c r="A1277" s="46">
        <v>0</v>
      </c>
      <c r="B1277" s="46">
        <v>0</v>
      </c>
      <c r="C1277" s="46">
        <v>0</v>
      </c>
      <c r="D1277" s="46">
        <f t="shared" si="19"/>
        <v>0</v>
      </c>
      <c r="E1277" s="51">
        <v>45261</v>
      </c>
      <c r="F1277" s="49" t="s">
        <v>80</v>
      </c>
      <c r="G1277" s="49" t="s">
        <v>81</v>
      </c>
      <c r="H1277" s="49" t="s">
        <v>1339</v>
      </c>
      <c r="I1277" s="49" t="s">
        <v>804</v>
      </c>
      <c r="J1277" s="49">
        <v>135600</v>
      </c>
      <c r="K1277" s="49" t="s">
        <v>114</v>
      </c>
      <c r="L1277" s="49">
        <v>32607379</v>
      </c>
      <c r="M1277" s="49" t="s">
        <v>915</v>
      </c>
      <c r="N1277" s="51">
        <v>31959</v>
      </c>
      <c r="O1277" s="51">
        <v>31959</v>
      </c>
      <c r="P1277" s="49" t="s">
        <v>909</v>
      </c>
    </row>
    <row r="1278" spans="1:16">
      <c r="A1278" s="46">
        <v>0</v>
      </c>
      <c r="B1278" s="46">
        <v>0</v>
      </c>
      <c r="C1278" s="46">
        <v>0</v>
      </c>
      <c r="D1278" s="46">
        <f t="shared" si="19"/>
        <v>0</v>
      </c>
      <c r="E1278" s="51">
        <v>45261</v>
      </c>
      <c r="F1278" s="49" t="s">
        <v>80</v>
      </c>
      <c r="G1278" s="49" t="s">
        <v>81</v>
      </c>
      <c r="H1278" s="49" t="s">
        <v>1339</v>
      </c>
      <c r="I1278" s="49" t="s">
        <v>804</v>
      </c>
      <c r="J1278" s="49">
        <v>135600</v>
      </c>
      <c r="K1278" s="49" t="s">
        <v>121</v>
      </c>
      <c r="L1278" s="49">
        <v>32607357</v>
      </c>
      <c r="M1278" s="49" t="s">
        <v>938</v>
      </c>
      <c r="N1278" s="51">
        <v>36923</v>
      </c>
      <c r="O1278" s="51">
        <v>36892</v>
      </c>
      <c r="P1278" s="49" t="s">
        <v>909</v>
      </c>
    </row>
    <row r="1279" spans="1:16">
      <c r="A1279" s="46">
        <v>0</v>
      </c>
      <c r="B1279" s="46">
        <v>0</v>
      </c>
      <c r="C1279" s="46">
        <v>0</v>
      </c>
      <c r="D1279" s="46">
        <f t="shared" si="19"/>
        <v>0</v>
      </c>
      <c r="E1279" s="51">
        <v>45261</v>
      </c>
      <c r="F1279" s="49" t="s">
        <v>80</v>
      </c>
      <c r="G1279" s="49" t="s">
        <v>81</v>
      </c>
      <c r="H1279" s="49" t="s">
        <v>1339</v>
      </c>
      <c r="I1279" s="49" t="s">
        <v>804</v>
      </c>
      <c r="J1279" s="49">
        <v>135600</v>
      </c>
      <c r="K1279" s="49" t="s">
        <v>122</v>
      </c>
      <c r="L1279" s="49">
        <v>32607412</v>
      </c>
      <c r="M1279" s="49" t="s">
        <v>916</v>
      </c>
      <c r="N1279" s="51">
        <v>31959</v>
      </c>
      <c r="O1279" s="51">
        <v>31959</v>
      </c>
      <c r="P1279" s="49" t="s">
        <v>909</v>
      </c>
    </row>
    <row r="1280" spans="1:16">
      <c r="A1280" s="46">
        <v>0</v>
      </c>
      <c r="B1280" s="46">
        <v>0</v>
      </c>
      <c r="C1280" s="46">
        <v>0</v>
      </c>
      <c r="D1280" s="46">
        <f t="shared" si="19"/>
        <v>0</v>
      </c>
      <c r="E1280" s="51">
        <v>45261</v>
      </c>
      <c r="F1280" s="49" t="s">
        <v>80</v>
      </c>
      <c r="G1280" s="49" t="s">
        <v>81</v>
      </c>
      <c r="H1280" s="49" t="s">
        <v>1339</v>
      </c>
      <c r="I1280" s="49" t="s">
        <v>804</v>
      </c>
      <c r="J1280" s="49">
        <v>135600</v>
      </c>
      <c r="K1280" s="49" t="s">
        <v>115</v>
      </c>
      <c r="L1280" s="49">
        <v>32607346</v>
      </c>
      <c r="M1280" s="49" t="s">
        <v>977</v>
      </c>
      <c r="N1280" s="51">
        <v>36923</v>
      </c>
      <c r="O1280" s="51">
        <v>36892</v>
      </c>
      <c r="P1280" s="49" t="s">
        <v>909</v>
      </c>
    </row>
    <row r="1281" spans="1:16">
      <c r="A1281" s="46">
        <v>0</v>
      </c>
      <c r="B1281" s="46">
        <v>0</v>
      </c>
      <c r="C1281" s="46">
        <v>0</v>
      </c>
      <c r="D1281" s="46">
        <f t="shared" si="19"/>
        <v>0</v>
      </c>
      <c r="E1281" s="51">
        <v>45261</v>
      </c>
      <c r="F1281" s="49" t="s">
        <v>80</v>
      </c>
      <c r="G1281" s="49" t="s">
        <v>81</v>
      </c>
      <c r="H1281" s="49" t="s">
        <v>338</v>
      </c>
      <c r="I1281" s="49" t="s">
        <v>338</v>
      </c>
      <c r="J1281" s="49">
        <v>135200</v>
      </c>
      <c r="K1281" s="49" t="s">
        <v>107</v>
      </c>
      <c r="L1281" s="49">
        <v>12029472</v>
      </c>
      <c r="M1281" s="49" t="s">
        <v>1348</v>
      </c>
      <c r="N1281" s="51">
        <v>41171</v>
      </c>
      <c r="O1281" s="51">
        <v>41518</v>
      </c>
      <c r="P1281" s="49" t="s">
        <v>1349</v>
      </c>
    </row>
    <row r="1282" spans="1:16">
      <c r="A1282" s="46">
        <v>0</v>
      </c>
      <c r="B1282" s="46">
        <v>0</v>
      </c>
      <c r="C1282" s="46">
        <v>0</v>
      </c>
      <c r="D1282" s="46">
        <f t="shared" si="19"/>
        <v>0</v>
      </c>
      <c r="E1282" s="51">
        <v>45261</v>
      </c>
      <c r="F1282" s="49" t="s">
        <v>80</v>
      </c>
      <c r="G1282" s="49" t="s">
        <v>81</v>
      </c>
      <c r="H1282" s="49" t="s">
        <v>338</v>
      </c>
      <c r="I1282" s="49" t="s">
        <v>338</v>
      </c>
      <c r="J1282" s="49">
        <v>135200</v>
      </c>
      <c r="K1282" s="49" t="s">
        <v>107</v>
      </c>
      <c r="L1282" s="49">
        <v>11660451</v>
      </c>
      <c r="M1282" s="49" t="s">
        <v>1348</v>
      </c>
      <c r="N1282" s="51">
        <v>41171</v>
      </c>
      <c r="O1282" s="51">
        <v>41183</v>
      </c>
      <c r="P1282" s="49" t="s">
        <v>1349</v>
      </c>
    </row>
    <row r="1283" spans="1:16">
      <c r="A1283" s="46">
        <v>1</v>
      </c>
      <c r="B1283" s="46">
        <v>0</v>
      </c>
      <c r="C1283" s="46">
        <v>0</v>
      </c>
      <c r="D1283" s="46">
        <f t="shared" ref="D1283:D1346" si="20">+B1283-C1283</f>
        <v>0</v>
      </c>
      <c r="E1283" s="51">
        <v>45261</v>
      </c>
      <c r="F1283" s="49" t="s">
        <v>80</v>
      </c>
      <c r="G1283" s="49" t="s">
        <v>81</v>
      </c>
      <c r="H1283" s="49" t="s">
        <v>338</v>
      </c>
      <c r="I1283" s="49" t="s">
        <v>338</v>
      </c>
      <c r="J1283" s="49">
        <v>135200</v>
      </c>
      <c r="K1283" s="49" t="s">
        <v>339</v>
      </c>
      <c r="L1283" s="49">
        <v>12043178</v>
      </c>
      <c r="M1283" s="49" t="s">
        <v>1350</v>
      </c>
      <c r="N1283" s="51">
        <v>41171</v>
      </c>
      <c r="O1283" s="51">
        <v>41153</v>
      </c>
      <c r="P1283" s="49" t="s">
        <v>1349</v>
      </c>
    </row>
    <row r="1284" spans="1:16">
      <c r="A1284" s="46">
        <v>0</v>
      </c>
      <c r="B1284" s="46">
        <v>0</v>
      </c>
      <c r="C1284" s="46">
        <v>0</v>
      </c>
      <c r="D1284" s="46">
        <f t="shared" si="20"/>
        <v>0</v>
      </c>
      <c r="E1284" s="51">
        <v>45261</v>
      </c>
      <c r="F1284" s="49" t="s">
        <v>80</v>
      </c>
      <c r="G1284" s="49" t="s">
        <v>81</v>
      </c>
      <c r="H1284" s="49" t="s">
        <v>338</v>
      </c>
      <c r="I1284" s="49" t="s">
        <v>338</v>
      </c>
      <c r="J1284" s="49">
        <v>135300</v>
      </c>
      <c r="K1284" s="49" t="s">
        <v>107</v>
      </c>
      <c r="L1284" s="49">
        <v>12029436</v>
      </c>
      <c r="M1284" s="49" t="s">
        <v>1351</v>
      </c>
      <c r="N1284" s="51">
        <v>41171</v>
      </c>
      <c r="O1284" s="51">
        <v>41518</v>
      </c>
      <c r="P1284" s="49" t="s">
        <v>1352</v>
      </c>
    </row>
    <row r="1285" spans="1:16">
      <c r="A1285" s="46">
        <v>0</v>
      </c>
      <c r="B1285" s="46">
        <v>0</v>
      </c>
      <c r="C1285" s="46">
        <v>0</v>
      </c>
      <c r="D1285" s="46">
        <f t="shared" si="20"/>
        <v>0</v>
      </c>
      <c r="E1285" s="51">
        <v>45261</v>
      </c>
      <c r="F1285" s="49" t="s">
        <v>80</v>
      </c>
      <c r="G1285" s="49" t="s">
        <v>81</v>
      </c>
      <c r="H1285" s="49" t="s">
        <v>338</v>
      </c>
      <c r="I1285" s="49" t="s">
        <v>338</v>
      </c>
      <c r="J1285" s="49">
        <v>135300</v>
      </c>
      <c r="K1285" s="49" t="s">
        <v>107</v>
      </c>
      <c r="L1285" s="49">
        <v>11638508</v>
      </c>
      <c r="M1285" s="49" t="s">
        <v>1353</v>
      </c>
      <c r="N1285" s="51">
        <v>41171</v>
      </c>
      <c r="O1285" s="51">
        <v>41153</v>
      </c>
      <c r="P1285" s="49" t="s">
        <v>1354</v>
      </c>
    </row>
    <row r="1286" spans="1:16">
      <c r="A1286" s="46">
        <v>0</v>
      </c>
      <c r="B1286" s="46">
        <v>0</v>
      </c>
      <c r="C1286" s="46">
        <v>0</v>
      </c>
      <c r="D1286" s="46">
        <f t="shared" si="20"/>
        <v>0</v>
      </c>
      <c r="E1286" s="51">
        <v>45261</v>
      </c>
      <c r="F1286" s="49" t="s">
        <v>80</v>
      </c>
      <c r="G1286" s="49" t="s">
        <v>81</v>
      </c>
      <c r="H1286" s="49" t="s">
        <v>338</v>
      </c>
      <c r="I1286" s="49" t="s">
        <v>338</v>
      </c>
      <c r="J1286" s="49">
        <v>135300</v>
      </c>
      <c r="K1286" s="49" t="s">
        <v>107</v>
      </c>
      <c r="L1286" s="49">
        <v>12038612</v>
      </c>
      <c r="M1286" s="49" t="s">
        <v>1355</v>
      </c>
      <c r="N1286" s="51">
        <v>41178</v>
      </c>
      <c r="O1286" s="51">
        <v>41518</v>
      </c>
      <c r="P1286" s="49" t="s">
        <v>1356</v>
      </c>
    </row>
    <row r="1287" spans="1:16">
      <c r="A1287" s="46">
        <v>0</v>
      </c>
      <c r="B1287" s="46">
        <v>0</v>
      </c>
      <c r="C1287" s="46">
        <v>0</v>
      </c>
      <c r="D1287" s="46">
        <f t="shared" si="20"/>
        <v>0</v>
      </c>
      <c r="E1287" s="51">
        <v>45261</v>
      </c>
      <c r="F1287" s="49" t="s">
        <v>80</v>
      </c>
      <c r="G1287" s="49" t="s">
        <v>81</v>
      </c>
      <c r="H1287" s="49" t="s">
        <v>338</v>
      </c>
      <c r="I1287" s="49" t="s">
        <v>338</v>
      </c>
      <c r="J1287" s="49">
        <v>135300</v>
      </c>
      <c r="K1287" s="49" t="s">
        <v>107</v>
      </c>
      <c r="L1287" s="49">
        <v>11695583</v>
      </c>
      <c r="M1287" s="49" t="s">
        <v>1357</v>
      </c>
      <c r="N1287" s="51">
        <v>41178</v>
      </c>
      <c r="O1287" s="51">
        <v>41214</v>
      </c>
      <c r="P1287" s="49" t="s">
        <v>1358</v>
      </c>
    </row>
    <row r="1288" spans="1:16">
      <c r="A1288" s="46">
        <v>0</v>
      </c>
      <c r="B1288" s="46">
        <v>0</v>
      </c>
      <c r="C1288" s="46">
        <v>0</v>
      </c>
      <c r="D1288" s="46">
        <f t="shared" si="20"/>
        <v>0</v>
      </c>
      <c r="E1288" s="51">
        <v>45261</v>
      </c>
      <c r="F1288" s="49" t="s">
        <v>80</v>
      </c>
      <c r="G1288" s="49" t="s">
        <v>81</v>
      </c>
      <c r="H1288" s="49" t="s">
        <v>338</v>
      </c>
      <c r="I1288" s="49" t="s">
        <v>338</v>
      </c>
      <c r="J1288" s="49">
        <v>135300</v>
      </c>
      <c r="K1288" s="49" t="s">
        <v>107</v>
      </c>
      <c r="L1288" s="49">
        <v>11659215</v>
      </c>
      <c r="M1288" s="49" t="s">
        <v>1359</v>
      </c>
      <c r="N1288" s="51">
        <v>41171</v>
      </c>
      <c r="O1288" s="51">
        <v>41183</v>
      </c>
      <c r="P1288" s="49" t="s">
        <v>1360</v>
      </c>
    </row>
    <row r="1289" spans="1:16">
      <c r="A1289" s="46">
        <v>0</v>
      </c>
      <c r="B1289" s="46">
        <v>0</v>
      </c>
      <c r="C1289" s="46">
        <v>0</v>
      </c>
      <c r="D1289" s="46">
        <f t="shared" si="20"/>
        <v>0</v>
      </c>
      <c r="E1289" s="51">
        <v>45261</v>
      </c>
      <c r="F1289" s="49" t="s">
        <v>80</v>
      </c>
      <c r="G1289" s="49" t="s">
        <v>81</v>
      </c>
      <c r="H1289" s="49" t="s">
        <v>338</v>
      </c>
      <c r="I1289" s="49" t="s">
        <v>338</v>
      </c>
      <c r="J1289" s="49">
        <v>135300</v>
      </c>
      <c r="K1289" s="49" t="s">
        <v>107</v>
      </c>
      <c r="L1289" s="49">
        <v>12029409</v>
      </c>
      <c r="M1289" s="49" t="s">
        <v>1357</v>
      </c>
      <c r="N1289" s="51">
        <v>41178</v>
      </c>
      <c r="O1289" s="51">
        <v>41518</v>
      </c>
      <c r="P1289" s="49" t="s">
        <v>1358</v>
      </c>
    </row>
    <row r="1290" spans="1:16">
      <c r="A1290" s="46">
        <v>0</v>
      </c>
      <c r="B1290" s="46">
        <v>0</v>
      </c>
      <c r="C1290" s="46">
        <v>0</v>
      </c>
      <c r="D1290" s="46">
        <f t="shared" si="20"/>
        <v>0</v>
      </c>
      <c r="E1290" s="51">
        <v>45261</v>
      </c>
      <c r="F1290" s="49" t="s">
        <v>80</v>
      </c>
      <c r="G1290" s="49" t="s">
        <v>81</v>
      </c>
      <c r="H1290" s="49" t="s">
        <v>338</v>
      </c>
      <c r="I1290" s="49" t="s">
        <v>338</v>
      </c>
      <c r="J1290" s="49">
        <v>135300</v>
      </c>
      <c r="K1290" s="49" t="s">
        <v>107</v>
      </c>
      <c r="L1290" s="49">
        <v>11660236</v>
      </c>
      <c r="M1290" s="49" t="s">
        <v>1351</v>
      </c>
      <c r="N1290" s="51">
        <v>41171</v>
      </c>
      <c r="O1290" s="51">
        <v>41183</v>
      </c>
      <c r="P1290" s="49" t="s">
        <v>1352</v>
      </c>
    </row>
    <row r="1291" spans="1:16">
      <c r="A1291" s="46">
        <v>0</v>
      </c>
      <c r="B1291" s="46">
        <v>0</v>
      </c>
      <c r="C1291" s="46">
        <v>0</v>
      </c>
      <c r="D1291" s="46">
        <f t="shared" si="20"/>
        <v>0</v>
      </c>
      <c r="E1291" s="51">
        <v>45261</v>
      </c>
      <c r="F1291" s="49" t="s">
        <v>80</v>
      </c>
      <c r="G1291" s="49" t="s">
        <v>81</v>
      </c>
      <c r="H1291" s="49" t="s">
        <v>338</v>
      </c>
      <c r="I1291" s="49" t="s">
        <v>338</v>
      </c>
      <c r="J1291" s="49">
        <v>135300</v>
      </c>
      <c r="K1291" s="49" t="s">
        <v>107</v>
      </c>
      <c r="L1291" s="49">
        <v>12029385</v>
      </c>
      <c r="M1291" s="49" t="s">
        <v>1353</v>
      </c>
      <c r="N1291" s="51">
        <v>41171</v>
      </c>
      <c r="O1291" s="51">
        <v>41518</v>
      </c>
      <c r="P1291" s="49" t="s">
        <v>1354</v>
      </c>
    </row>
    <row r="1292" spans="1:16">
      <c r="A1292" s="46">
        <v>0</v>
      </c>
      <c r="B1292" s="46">
        <v>0</v>
      </c>
      <c r="C1292" s="46">
        <v>0</v>
      </c>
      <c r="D1292" s="46">
        <f t="shared" si="20"/>
        <v>0</v>
      </c>
      <c r="E1292" s="51">
        <v>45261</v>
      </c>
      <c r="F1292" s="49" t="s">
        <v>80</v>
      </c>
      <c r="G1292" s="49" t="s">
        <v>81</v>
      </c>
      <c r="H1292" s="49" t="s">
        <v>338</v>
      </c>
      <c r="I1292" s="49" t="s">
        <v>338</v>
      </c>
      <c r="J1292" s="49">
        <v>135300</v>
      </c>
      <c r="K1292" s="49" t="s">
        <v>107</v>
      </c>
      <c r="L1292" s="49">
        <v>11638513</v>
      </c>
      <c r="M1292" s="49" t="s">
        <v>1361</v>
      </c>
      <c r="N1292" s="51">
        <v>41171</v>
      </c>
      <c r="O1292" s="51">
        <v>41153</v>
      </c>
      <c r="P1292" s="49" t="s">
        <v>1362</v>
      </c>
    </row>
    <row r="1293" spans="1:16">
      <c r="A1293" s="46">
        <v>0</v>
      </c>
      <c r="B1293" s="46">
        <v>0</v>
      </c>
      <c r="C1293" s="46">
        <v>0</v>
      </c>
      <c r="D1293" s="46">
        <f t="shared" si="20"/>
        <v>0</v>
      </c>
      <c r="E1293" s="51">
        <v>45261</v>
      </c>
      <c r="F1293" s="49" t="s">
        <v>80</v>
      </c>
      <c r="G1293" s="49" t="s">
        <v>81</v>
      </c>
      <c r="H1293" s="49" t="s">
        <v>338</v>
      </c>
      <c r="I1293" s="49" t="s">
        <v>338</v>
      </c>
      <c r="J1293" s="49">
        <v>135300</v>
      </c>
      <c r="K1293" s="49" t="s">
        <v>107</v>
      </c>
      <c r="L1293" s="49">
        <v>11696476</v>
      </c>
      <c r="M1293" s="49" t="s">
        <v>1363</v>
      </c>
      <c r="N1293" s="51">
        <v>41178</v>
      </c>
      <c r="O1293" s="51">
        <v>41214</v>
      </c>
      <c r="P1293" s="49" t="s">
        <v>1364</v>
      </c>
    </row>
    <row r="1294" spans="1:16">
      <c r="A1294" s="46">
        <v>0</v>
      </c>
      <c r="B1294" s="46">
        <v>0</v>
      </c>
      <c r="C1294" s="46">
        <v>0</v>
      </c>
      <c r="D1294" s="46">
        <f t="shared" si="20"/>
        <v>0</v>
      </c>
      <c r="E1294" s="51">
        <v>45261</v>
      </c>
      <c r="F1294" s="49" t="s">
        <v>80</v>
      </c>
      <c r="G1294" s="49" t="s">
        <v>81</v>
      </c>
      <c r="H1294" s="49" t="s">
        <v>338</v>
      </c>
      <c r="I1294" s="49" t="s">
        <v>338</v>
      </c>
      <c r="J1294" s="49">
        <v>135300</v>
      </c>
      <c r="K1294" s="49" t="s">
        <v>107</v>
      </c>
      <c r="L1294" s="49">
        <v>12029458</v>
      </c>
      <c r="M1294" s="49" t="s">
        <v>1361</v>
      </c>
      <c r="N1294" s="51">
        <v>41171</v>
      </c>
      <c r="O1294" s="51">
        <v>41518</v>
      </c>
      <c r="P1294" s="49" t="s">
        <v>1362</v>
      </c>
    </row>
    <row r="1295" spans="1:16">
      <c r="A1295" s="46">
        <v>0</v>
      </c>
      <c r="B1295" s="46">
        <v>0</v>
      </c>
      <c r="C1295" s="46">
        <v>0</v>
      </c>
      <c r="D1295" s="46">
        <f t="shared" si="20"/>
        <v>0</v>
      </c>
      <c r="E1295" s="51">
        <v>45261</v>
      </c>
      <c r="F1295" s="49" t="s">
        <v>80</v>
      </c>
      <c r="G1295" s="49" t="s">
        <v>81</v>
      </c>
      <c r="H1295" s="49" t="s">
        <v>338</v>
      </c>
      <c r="I1295" s="49" t="s">
        <v>338</v>
      </c>
      <c r="J1295" s="49">
        <v>135300</v>
      </c>
      <c r="K1295" s="49" t="s">
        <v>107</v>
      </c>
      <c r="L1295" s="49">
        <v>11638503</v>
      </c>
      <c r="M1295" s="49" t="s">
        <v>1365</v>
      </c>
      <c r="N1295" s="51">
        <v>41171</v>
      </c>
      <c r="O1295" s="51">
        <v>41153</v>
      </c>
      <c r="P1295" s="49" t="s">
        <v>1366</v>
      </c>
    </row>
    <row r="1296" spans="1:16">
      <c r="A1296" s="46">
        <v>0</v>
      </c>
      <c r="B1296" s="46">
        <v>0</v>
      </c>
      <c r="C1296" s="46">
        <v>0</v>
      </c>
      <c r="D1296" s="46">
        <f t="shared" si="20"/>
        <v>0</v>
      </c>
      <c r="E1296" s="51">
        <v>45261</v>
      </c>
      <c r="F1296" s="49" t="s">
        <v>80</v>
      </c>
      <c r="G1296" s="49" t="s">
        <v>81</v>
      </c>
      <c r="H1296" s="49" t="s">
        <v>338</v>
      </c>
      <c r="I1296" s="49" t="s">
        <v>338</v>
      </c>
      <c r="J1296" s="49">
        <v>135300</v>
      </c>
      <c r="K1296" s="49" t="s">
        <v>107</v>
      </c>
      <c r="L1296" s="49">
        <v>11660201</v>
      </c>
      <c r="M1296" s="49" t="s">
        <v>1367</v>
      </c>
      <c r="N1296" s="51">
        <v>41171</v>
      </c>
      <c r="O1296" s="51">
        <v>41183</v>
      </c>
      <c r="P1296" s="49" t="s">
        <v>1368</v>
      </c>
    </row>
    <row r="1297" spans="1:16">
      <c r="A1297" s="46">
        <v>0</v>
      </c>
      <c r="B1297" s="46">
        <v>0</v>
      </c>
      <c r="C1297" s="46">
        <v>0</v>
      </c>
      <c r="D1297" s="46">
        <f t="shared" si="20"/>
        <v>0</v>
      </c>
      <c r="E1297" s="51">
        <v>45261</v>
      </c>
      <c r="F1297" s="49" t="s">
        <v>80</v>
      </c>
      <c r="G1297" s="49" t="s">
        <v>81</v>
      </c>
      <c r="H1297" s="49" t="s">
        <v>338</v>
      </c>
      <c r="I1297" s="49" t="s">
        <v>338</v>
      </c>
      <c r="J1297" s="49">
        <v>135300</v>
      </c>
      <c r="K1297" s="49" t="s">
        <v>107</v>
      </c>
      <c r="L1297" s="49">
        <v>11659248</v>
      </c>
      <c r="M1297" s="49" t="s">
        <v>1369</v>
      </c>
      <c r="N1297" s="51">
        <v>41171</v>
      </c>
      <c r="O1297" s="51">
        <v>41183</v>
      </c>
      <c r="P1297" s="49" t="s">
        <v>1370</v>
      </c>
    </row>
    <row r="1298" spans="1:16">
      <c r="A1298" s="46">
        <v>0</v>
      </c>
      <c r="B1298" s="46">
        <v>0</v>
      </c>
      <c r="C1298" s="46">
        <v>0</v>
      </c>
      <c r="D1298" s="46">
        <f t="shared" si="20"/>
        <v>0</v>
      </c>
      <c r="E1298" s="51">
        <v>45261</v>
      </c>
      <c r="F1298" s="49" t="s">
        <v>80</v>
      </c>
      <c r="G1298" s="49" t="s">
        <v>81</v>
      </c>
      <c r="H1298" s="49" t="s">
        <v>338</v>
      </c>
      <c r="I1298" s="49" t="s">
        <v>338</v>
      </c>
      <c r="J1298" s="49">
        <v>135300</v>
      </c>
      <c r="K1298" s="49" t="s">
        <v>107</v>
      </c>
      <c r="L1298" s="49">
        <v>11638518</v>
      </c>
      <c r="M1298" s="49" t="s">
        <v>1348</v>
      </c>
      <c r="N1298" s="51">
        <v>41171</v>
      </c>
      <c r="O1298" s="51">
        <v>41153</v>
      </c>
      <c r="P1298" s="49" t="s">
        <v>1349</v>
      </c>
    </row>
    <row r="1299" spans="1:16">
      <c r="A1299" s="46">
        <v>0</v>
      </c>
      <c r="B1299" s="46">
        <v>0</v>
      </c>
      <c r="C1299" s="46">
        <v>0</v>
      </c>
      <c r="D1299" s="46">
        <f t="shared" si="20"/>
        <v>0</v>
      </c>
      <c r="E1299" s="51">
        <v>45261</v>
      </c>
      <c r="F1299" s="49" t="s">
        <v>80</v>
      </c>
      <c r="G1299" s="49" t="s">
        <v>81</v>
      </c>
      <c r="H1299" s="49" t="s">
        <v>338</v>
      </c>
      <c r="I1299" s="49" t="s">
        <v>338</v>
      </c>
      <c r="J1299" s="49">
        <v>135300</v>
      </c>
      <c r="K1299" s="49" t="s">
        <v>107</v>
      </c>
      <c r="L1299" s="49">
        <v>12038615</v>
      </c>
      <c r="M1299" s="49" t="s">
        <v>1363</v>
      </c>
      <c r="N1299" s="51">
        <v>41178</v>
      </c>
      <c r="O1299" s="51">
        <v>41518</v>
      </c>
      <c r="P1299" s="49" t="s">
        <v>1364</v>
      </c>
    </row>
    <row r="1300" spans="1:16">
      <c r="A1300" s="46">
        <v>0</v>
      </c>
      <c r="B1300" s="46">
        <v>0</v>
      </c>
      <c r="C1300" s="46">
        <v>0</v>
      </c>
      <c r="D1300" s="46">
        <f t="shared" si="20"/>
        <v>0</v>
      </c>
      <c r="E1300" s="51">
        <v>45261</v>
      </c>
      <c r="F1300" s="49" t="s">
        <v>80</v>
      </c>
      <c r="G1300" s="49" t="s">
        <v>81</v>
      </c>
      <c r="H1300" s="49" t="s">
        <v>338</v>
      </c>
      <c r="I1300" s="49" t="s">
        <v>338</v>
      </c>
      <c r="J1300" s="49">
        <v>135300</v>
      </c>
      <c r="K1300" s="49" t="s">
        <v>107</v>
      </c>
      <c r="L1300" s="49">
        <v>11613215</v>
      </c>
      <c r="M1300" s="49" t="s">
        <v>1371</v>
      </c>
      <c r="N1300" s="51">
        <v>41171</v>
      </c>
      <c r="O1300" s="51">
        <v>41153</v>
      </c>
      <c r="P1300" s="49" t="s">
        <v>1372</v>
      </c>
    </row>
    <row r="1301" spans="1:16">
      <c r="A1301" s="46">
        <v>0</v>
      </c>
      <c r="B1301" s="46">
        <v>0</v>
      </c>
      <c r="C1301" s="46">
        <v>0</v>
      </c>
      <c r="D1301" s="46">
        <f t="shared" si="20"/>
        <v>0</v>
      </c>
      <c r="E1301" s="51">
        <v>45261</v>
      </c>
      <c r="F1301" s="49" t="s">
        <v>80</v>
      </c>
      <c r="G1301" s="49" t="s">
        <v>81</v>
      </c>
      <c r="H1301" s="49" t="s">
        <v>338</v>
      </c>
      <c r="I1301" s="49" t="s">
        <v>338</v>
      </c>
      <c r="J1301" s="49">
        <v>135300</v>
      </c>
      <c r="K1301" s="49" t="s">
        <v>107</v>
      </c>
      <c r="L1301" s="49">
        <v>11696715</v>
      </c>
      <c r="M1301" s="49" t="s">
        <v>1355</v>
      </c>
      <c r="N1301" s="51">
        <v>41178</v>
      </c>
      <c r="O1301" s="51">
        <v>41214</v>
      </c>
      <c r="P1301" s="49" t="s">
        <v>1356</v>
      </c>
    </row>
    <row r="1302" spans="1:16">
      <c r="A1302" s="46">
        <v>0</v>
      </c>
      <c r="B1302" s="46">
        <v>0</v>
      </c>
      <c r="C1302" s="46">
        <v>0</v>
      </c>
      <c r="D1302" s="46">
        <f t="shared" si="20"/>
        <v>0</v>
      </c>
      <c r="E1302" s="51">
        <v>45261</v>
      </c>
      <c r="F1302" s="49" t="s">
        <v>80</v>
      </c>
      <c r="G1302" s="49" t="s">
        <v>81</v>
      </c>
      <c r="H1302" s="49" t="s">
        <v>338</v>
      </c>
      <c r="I1302" s="49" t="s">
        <v>338</v>
      </c>
      <c r="J1302" s="49">
        <v>135300</v>
      </c>
      <c r="K1302" s="49" t="s">
        <v>107</v>
      </c>
      <c r="L1302" s="49">
        <v>11659245</v>
      </c>
      <c r="M1302" s="49" t="s">
        <v>1373</v>
      </c>
      <c r="N1302" s="51">
        <v>41171</v>
      </c>
      <c r="O1302" s="51">
        <v>41183</v>
      </c>
      <c r="P1302" s="49" t="s">
        <v>1374</v>
      </c>
    </row>
    <row r="1303" spans="1:16">
      <c r="A1303" s="46">
        <v>0</v>
      </c>
      <c r="B1303" s="46">
        <v>0</v>
      </c>
      <c r="C1303" s="46">
        <v>0</v>
      </c>
      <c r="D1303" s="46">
        <f t="shared" si="20"/>
        <v>0</v>
      </c>
      <c r="E1303" s="51">
        <v>45261</v>
      </c>
      <c r="F1303" s="49" t="s">
        <v>80</v>
      </c>
      <c r="G1303" s="49" t="s">
        <v>81</v>
      </c>
      <c r="H1303" s="49" t="s">
        <v>338</v>
      </c>
      <c r="I1303" s="49" t="s">
        <v>338</v>
      </c>
      <c r="J1303" s="49">
        <v>135300</v>
      </c>
      <c r="K1303" s="49" t="s">
        <v>107</v>
      </c>
      <c r="L1303" s="49">
        <v>12029455</v>
      </c>
      <c r="M1303" s="49" t="s">
        <v>1365</v>
      </c>
      <c r="N1303" s="51">
        <v>41171</v>
      </c>
      <c r="O1303" s="51">
        <v>41518</v>
      </c>
      <c r="P1303" s="49" t="s">
        <v>1366</v>
      </c>
    </row>
    <row r="1304" spans="1:16">
      <c r="A1304" s="46">
        <v>0</v>
      </c>
      <c r="B1304" s="46">
        <v>0</v>
      </c>
      <c r="C1304" s="46">
        <v>0</v>
      </c>
      <c r="D1304" s="46">
        <f t="shared" si="20"/>
        <v>0</v>
      </c>
      <c r="E1304" s="51">
        <v>45261</v>
      </c>
      <c r="F1304" s="49" t="s">
        <v>80</v>
      </c>
      <c r="G1304" s="49" t="s">
        <v>81</v>
      </c>
      <c r="H1304" s="49" t="s">
        <v>338</v>
      </c>
      <c r="I1304" s="49" t="s">
        <v>338</v>
      </c>
      <c r="J1304" s="49">
        <v>135300</v>
      </c>
      <c r="K1304" s="49" t="s">
        <v>107</v>
      </c>
      <c r="L1304" s="49">
        <v>12029433</v>
      </c>
      <c r="M1304" s="49" t="s">
        <v>1371</v>
      </c>
      <c r="N1304" s="51">
        <v>41171</v>
      </c>
      <c r="O1304" s="51">
        <v>41518</v>
      </c>
      <c r="P1304" s="49" t="s">
        <v>1372</v>
      </c>
    </row>
    <row r="1305" spans="1:16">
      <c r="A1305" s="46">
        <v>0</v>
      </c>
      <c r="B1305" s="46">
        <v>0</v>
      </c>
      <c r="C1305" s="46">
        <v>0</v>
      </c>
      <c r="D1305" s="46">
        <f t="shared" si="20"/>
        <v>0</v>
      </c>
      <c r="E1305" s="51">
        <v>45261</v>
      </c>
      <c r="F1305" s="49" t="s">
        <v>80</v>
      </c>
      <c r="G1305" s="49" t="s">
        <v>81</v>
      </c>
      <c r="H1305" s="49" t="s">
        <v>338</v>
      </c>
      <c r="I1305" s="49" t="s">
        <v>338</v>
      </c>
      <c r="J1305" s="49">
        <v>135300</v>
      </c>
      <c r="K1305" s="49" t="s">
        <v>339</v>
      </c>
      <c r="L1305" s="49">
        <v>12107233</v>
      </c>
      <c r="M1305" s="49" t="s">
        <v>1350</v>
      </c>
      <c r="N1305" s="51">
        <v>41171</v>
      </c>
      <c r="O1305" s="51">
        <v>41153</v>
      </c>
      <c r="P1305" s="49" t="s">
        <v>1372</v>
      </c>
    </row>
    <row r="1306" spans="1:16">
      <c r="A1306" s="46">
        <v>1</v>
      </c>
      <c r="B1306" s="46">
        <v>0</v>
      </c>
      <c r="C1306" s="46">
        <v>0</v>
      </c>
      <c r="D1306" s="46">
        <f t="shared" si="20"/>
        <v>0</v>
      </c>
      <c r="E1306" s="51">
        <v>45261</v>
      </c>
      <c r="F1306" s="49" t="s">
        <v>80</v>
      </c>
      <c r="G1306" s="49" t="s">
        <v>81</v>
      </c>
      <c r="H1306" s="49" t="s">
        <v>338</v>
      </c>
      <c r="I1306" s="49" t="s">
        <v>338</v>
      </c>
      <c r="J1306" s="49">
        <v>135300</v>
      </c>
      <c r="K1306" s="49" t="s">
        <v>339</v>
      </c>
      <c r="L1306" s="49">
        <v>12043138</v>
      </c>
      <c r="M1306" s="49" t="s">
        <v>1350</v>
      </c>
      <c r="N1306" s="51">
        <v>41171</v>
      </c>
      <c r="O1306" s="51">
        <v>41153</v>
      </c>
      <c r="P1306" s="49" t="s">
        <v>1366</v>
      </c>
    </row>
    <row r="1307" spans="1:16">
      <c r="A1307" s="46">
        <v>1</v>
      </c>
      <c r="B1307" s="46">
        <v>0</v>
      </c>
      <c r="C1307" s="46">
        <v>0</v>
      </c>
      <c r="D1307" s="46">
        <f t="shared" si="20"/>
        <v>0</v>
      </c>
      <c r="E1307" s="51">
        <v>45261</v>
      </c>
      <c r="F1307" s="49" t="s">
        <v>80</v>
      </c>
      <c r="G1307" s="49" t="s">
        <v>81</v>
      </c>
      <c r="H1307" s="49" t="s">
        <v>338</v>
      </c>
      <c r="I1307" s="49" t="s">
        <v>338</v>
      </c>
      <c r="J1307" s="49">
        <v>135300</v>
      </c>
      <c r="K1307" s="49" t="s">
        <v>339</v>
      </c>
      <c r="L1307" s="49">
        <v>12043145</v>
      </c>
      <c r="M1307" s="49" t="s">
        <v>1350</v>
      </c>
      <c r="N1307" s="51">
        <v>41171</v>
      </c>
      <c r="O1307" s="51">
        <v>41153</v>
      </c>
      <c r="P1307" s="49" t="s">
        <v>1362</v>
      </c>
    </row>
    <row r="1308" spans="1:16">
      <c r="A1308" s="46">
        <v>0</v>
      </c>
      <c r="B1308" s="46">
        <v>0</v>
      </c>
      <c r="C1308" s="46">
        <v>0</v>
      </c>
      <c r="D1308" s="46">
        <f t="shared" si="20"/>
        <v>0</v>
      </c>
      <c r="E1308" s="51">
        <v>45261</v>
      </c>
      <c r="F1308" s="49" t="s">
        <v>80</v>
      </c>
      <c r="G1308" s="49" t="s">
        <v>81</v>
      </c>
      <c r="H1308" s="49" t="s">
        <v>338</v>
      </c>
      <c r="I1308" s="49" t="s">
        <v>338</v>
      </c>
      <c r="J1308" s="49">
        <v>135300</v>
      </c>
      <c r="K1308" s="49" t="s">
        <v>339</v>
      </c>
      <c r="L1308" s="49">
        <v>12107241</v>
      </c>
      <c r="M1308" s="49" t="s">
        <v>1350</v>
      </c>
      <c r="N1308" s="51">
        <v>41171</v>
      </c>
      <c r="O1308" s="51">
        <v>41153</v>
      </c>
      <c r="P1308" s="49" t="s">
        <v>1368</v>
      </c>
    </row>
    <row r="1309" spans="1:16">
      <c r="A1309" s="46">
        <v>1</v>
      </c>
      <c r="B1309" s="46">
        <v>0</v>
      </c>
      <c r="C1309" s="46">
        <v>0</v>
      </c>
      <c r="D1309" s="46">
        <f t="shared" si="20"/>
        <v>0</v>
      </c>
      <c r="E1309" s="51">
        <v>45261</v>
      </c>
      <c r="F1309" s="49" t="s">
        <v>80</v>
      </c>
      <c r="G1309" s="49" t="s">
        <v>81</v>
      </c>
      <c r="H1309" s="49" t="s">
        <v>338</v>
      </c>
      <c r="I1309" s="49" t="s">
        <v>338</v>
      </c>
      <c r="J1309" s="49">
        <v>135300</v>
      </c>
      <c r="K1309" s="49" t="s">
        <v>339</v>
      </c>
      <c r="L1309" s="49">
        <v>12043129</v>
      </c>
      <c r="M1309" s="49" t="s">
        <v>1350</v>
      </c>
      <c r="N1309" s="51">
        <v>41171</v>
      </c>
      <c r="O1309" s="51">
        <v>41153</v>
      </c>
      <c r="P1309" s="49" t="s">
        <v>1352</v>
      </c>
    </row>
    <row r="1310" spans="1:16">
      <c r="A1310" s="46">
        <v>1</v>
      </c>
      <c r="B1310" s="46">
        <v>0</v>
      </c>
      <c r="C1310" s="46">
        <v>0</v>
      </c>
      <c r="D1310" s="46">
        <f t="shared" si="20"/>
        <v>0</v>
      </c>
      <c r="E1310" s="51">
        <v>45261</v>
      </c>
      <c r="F1310" s="49" t="s">
        <v>80</v>
      </c>
      <c r="G1310" s="49" t="s">
        <v>81</v>
      </c>
      <c r="H1310" s="49" t="s">
        <v>338</v>
      </c>
      <c r="I1310" s="49" t="s">
        <v>338</v>
      </c>
      <c r="J1310" s="49">
        <v>135300</v>
      </c>
      <c r="K1310" s="49" t="s">
        <v>339</v>
      </c>
      <c r="L1310" s="49">
        <v>12043159</v>
      </c>
      <c r="M1310" s="49" t="s">
        <v>1350</v>
      </c>
      <c r="N1310" s="51">
        <v>41171</v>
      </c>
      <c r="O1310" s="51">
        <v>41183</v>
      </c>
      <c r="P1310" s="49" t="s">
        <v>1360</v>
      </c>
    </row>
    <row r="1311" spans="1:16">
      <c r="A1311" s="46">
        <v>1</v>
      </c>
      <c r="B1311" s="46">
        <v>0</v>
      </c>
      <c r="C1311" s="46">
        <v>0</v>
      </c>
      <c r="D1311" s="46">
        <f t="shared" si="20"/>
        <v>0</v>
      </c>
      <c r="E1311" s="51">
        <v>45261</v>
      </c>
      <c r="F1311" s="49" t="s">
        <v>80</v>
      </c>
      <c r="G1311" s="49" t="s">
        <v>81</v>
      </c>
      <c r="H1311" s="49" t="s">
        <v>338</v>
      </c>
      <c r="I1311" s="49" t="s">
        <v>338</v>
      </c>
      <c r="J1311" s="49">
        <v>135300</v>
      </c>
      <c r="K1311" s="49" t="s">
        <v>339</v>
      </c>
      <c r="L1311" s="49">
        <v>12058943</v>
      </c>
      <c r="M1311" s="49" t="s">
        <v>1350</v>
      </c>
      <c r="N1311" s="51">
        <v>41171</v>
      </c>
      <c r="O1311" s="51">
        <v>41183</v>
      </c>
      <c r="P1311" s="49" t="s">
        <v>1370</v>
      </c>
    </row>
    <row r="1312" spans="1:16">
      <c r="A1312" s="46">
        <v>1</v>
      </c>
      <c r="B1312" s="46">
        <v>0</v>
      </c>
      <c r="C1312" s="46">
        <v>0</v>
      </c>
      <c r="D1312" s="46">
        <f t="shared" si="20"/>
        <v>0</v>
      </c>
      <c r="E1312" s="51">
        <v>45261</v>
      </c>
      <c r="F1312" s="49" t="s">
        <v>80</v>
      </c>
      <c r="G1312" s="49" t="s">
        <v>81</v>
      </c>
      <c r="H1312" s="49" t="s">
        <v>338</v>
      </c>
      <c r="I1312" s="49" t="s">
        <v>338</v>
      </c>
      <c r="J1312" s="49">
        <v>135300</v>
      </c>
      <c r="K1312" s="49" t="s">
        <v>339</v>
      </c>
      <c r="L1312" s="49">
        <v>12058916</v>
      </c>
      <c r="M1312" s="49" t="s">
        <v>1350</v>
      </c>
      <c r="N1312" s="51">
        <v>41171</v>
      </c>
      <c r="O1312" s="51">
        <v>41183</v>
      </c>
      <c r="P1312" s="49" t="s">
        <v>1374</v>
      </c>
    </row>
    <row r="1313" spans="1:16">
      <c r="A1313" s="46">
        <v>1</v>
      </c>
      <c r="B1313" s="46">
        <v>308060.51</v>
      </c>
      <c r="C1313" s="46">
        <v>72241.631318186803</v>
      </c>
      <c r="D1313" s="46">
        <f t="shared" si="20"/>
        <v>235818.87868181319</v>
      </c>
      <c r="E1313" s="51">
        <v>45261</v>
      </c>
      <c r="F1313" s="49" t="s">
        <v>80</v>
      </c>
      <c r="G1313" s="49" t="s">
        <v>81</v>
      </c>
      <c r="H1313" s="49" t="s">
        <v>338</v>
      </c>
      <c r="I1313" s="49" t="s">
        <v>338</v>
      </c>
      <c r="J1313" s="49">
        <v>135301</v>
      </c>
      <c r="K1313" s="49" t="s">
        <v>300</v>
      </c>
      <c r="L1313" s="49">
        <v>29640599</v>
      </c>
      <c r="M1313" s="49" t="s">
        <v>1375</v>
      </c>
      <c r="N1313" s="51">
        <v>41198</v>
      </c>
      <c r="O1313" s="51">
        <v>41183</v>
      </c>
      <c r="P1313" s="49" t="s">
        <v>1376</v>
      </c>
    </row>
    <row r="1314" spans="1:16">
      <c r="A1314" s="46">
        <v>0</v>
      </c>
      <c r="B1314" s="46">
        <v>0</v>
      </c>
      <c r="C1314" s="46">
        <v>0</v>
      </c>
      <c r="D1314" s="46">
        <f t="shared" si="20"/>
        <v>0</v>
      </c>
      <c r="E1314" s="51">
        <v>45261</v>
      </c>
      <c r="F1314" s="49" t="s">
        <v>80</v>
      </c>
      <c r="G1314" s="49" t="s">
        <v>81</v>
      </c>
      <c r="H1314" s="49" t="s">
        <v>340</v>
      </c>
      <c r="I1314" s="49" t="s">
        <v>340</v>
      </c>
      <c r="J1314" s="49">
        <v>135300</v>
      </c>
      <c r="K1314" s="49" t="s">
        <v>107</v>
      </c>
      <c r="L1314" s="49">
        <v>19807417</v>
      </c>
      <c r="M1314" s="49" t="s">
        <v>1377</v>
      </c>
      <c r="N1314" s="51">
        <v>42733</v>
      </c>
      <c r="O1314" s="51">
        <v>42705</v>
      </c>
      <c r="P1314" s="49" t="s">
        <v>1378</v>
      </c>
    </row>
    <row r="1315" spans="1:16">
      <c r="A1315" s="46">
        <v>0</v>
      </c>
      <c r="B1315" s="46">
        <v>0</v>
      </c>
      <c r="C1315" s="46">
        <v>0</v>
      </c>
      <c r="D1315" s="46">
        <f t="shared" si="20"/>
        <v>0</v>
      </c>
      <c r="E1315" s="51">
        <v>45261</v>
      </c>
      <c r="F1315" s="49" t="s">
        <v>80</v>
      </c>
      <c r="G1315" s="49" t="s">
        <v>81</v>
      </c>
      <c r="H1315" s="49" t="s">
        <v>340</v>
      </c>
      <c r="I1315" s="49" t="s">
        <v>340</v>
      </c>
      <c r="J1315" s="49">
        <v>135300</v>
      </c>
      <c r="K1315" s="49" t="s">
        <v>107</v>
      </c>
      <c r="L1315" s="49">
        <v>19807384</v>
      </c>
      <c r="M1315" s="49" t="s">
        <v>1379</v>
      </c>
      <c r="N1315" s="51">
        <v>42733</v>
      </c>
      <c r="O1315" s="51">
        <v>42705</v>
      </c>
      <c r="P1315" s="49" t="s">
        <v>1380</v>
      </c>
    </row>
    <row r="1316" spans="1:16">
      <c r="A1316" s="46">
        <v>0</v>
      </c>
      <c r="B1316" s="46">
        <v>0</v>
      </c>
      <c r="C1316" s="46">
        <v>0</v>
      </c>
      <c r="D1316" s="46">
        <f t="shared" si="20"/>
        <v>0</v>
      </c>
      <c r="E1316" s="51">
        <v>45261</v>
      </c>
      <c r="F1316" s="49" t="s">
        <v>80</v>
      </c>
      <c r="G1316" s="49" t="s">
        <v>81</v>
      </c>
      <c r="H1316" s="49" t="s">
        <v>340</v>
      </c>
      <c r="I1316" s="49" t="s">
        <v>340</v>
      </c>
      <c r="J1316" s="49">
        <v>135300</v>
      </c>
      <c r="K1316" s="49" t="s">
        <v>107</v>
      </c>
      <c r="L1316" s="49">
        <v>19790550</v>
      </c>
      <c r="M1316" s="49" t="s">
        <v>1381</v>
      </c>
      <c r="N1316" s="51">
        <v>42733</v>
      </c>
      <c r="O1316" s="51">
        <v>42887</v>
      </c>
      <c r="P1316" s="49" t="s">
        <v>1382</v>
      </c>
    </row>
    <row r="1317" spans="1:16">
      <c r="A1317" s="46">
        <v>0</v>
      </c>
      <c r="B1317" s="46">
        <v>0</v>
      </c>
      <c r="C1317" s="46">
        <v>0</v>
      </c>
      <c r="D1317" s="46">
        <f t="shared" si="20"/>
        <v>0</v>
      </c>
      <c r="E1317" s="51">
        <v>45261</v>
      </c>
      <c r="F1317" s="49" t="s">
        <v>80</v>
      </c>
      <c r="G1317" s="49" t="s">
        <v>81</v>
      </c>
      <c r="H1317" s="49" t="s">
        <v>340</v>
      </c>
      <c r="I1317" s="49" t="s">
        <v>340</v>
      </c>
      <c r="J1317" s="49">
        <v>135300</v>
      </c>
      <c r="K1317" s="49" t="s">
        <v>107</v>
      </c>
      <c r="L1317" s="49">
        <v>19785951</v>
      </c>
      <c r="M1317" s="49" t="s">
        <v>1383</v>
      </c>
      <c r="N1317" s="51">
        <v>42733</v>
      </c>
      <c r="O1317" s="51">
        <v>42705</v>
      </c>
      <c r="P1317" s="49" t="s">
        <v>1384</v>
      </c>
    </row>
    <row r="1318" spans="1:16">
      <c r="A1318" s="46">
        <v>0</v>
      </c>
      <c r="B1318" s="46">
        <v>0</v>
      </c>
      <c r="C1318" s="46">
        <v>0</v>
      </c>
      <c r="D1318" s="46">
        <f t="shared" si="20"/>
        <v>0</v>
      </c>
      <c r="E1318" s="51">
        <v>45261</v>
      </c>
      <c r="F1318" s="49" t="s">
        <v>80</v>
      </c>
      <c r="G1318" s="49" t="s">
        <v>81</v>
      </c>
      <c r="H1318" s="49" t="s">
        <v>340</v>
      </c>
      <c r="I1318" s="49" t="s">
        <v>340</v>
      </c>
      <c r="J1318" s="49">
        <v>135300</v>
      </c>
      <c r="K1318" s="49" t="s">
        <v>107</v>
      </c>
      <c r="L1318" s="49">
        <v>19807395</v>
      </c>
      <c r="M1318" s="49" t="s">
        <v>1385</v>
      </c>
      <c r="N1318" s="51">
        <v>42733</v>
      </c>
      <c r="O1318" s="51">
        <v>42705</v>
      </c>
      <c r="P1318" s="49" t="s">
        <v>1386</v>
      </c>
    </row>
    <row r="1319" spans="1:16">
      <c r="A1319" s="46">
        <v>0</v>
      </c>
      <c r="B1319" s="46">
        <v>0</v>
      </c>
      <c r="C1319" s="46">
        <v>0</v>
      </c>
      <c r="D1319" s="46">
        <f t="shared" si="20"/>
        <v>0</v>
      </c>
      <c r="E1319" s="51">
        <v>45261</v>
      </c>
      <c r="F1319" s="49" t="s">
        <v>80</v>
      </c>
      <c r="G1319" s="49" t="s">
        <v>81</v>
      </c>
      <c r="H1319" s="49" t="s">
        <v>340</v>
      </c>
      <c r="I1319" s="49" t="s">
        <v>340</v>
      </c>
      <c r="J1319" s="49">
        <v>135300</v>
      </c>
      <c r="K1319" s="49" t="s">
        <v>107</v>
      </c>
      <c r="L1319" s="49">
        <v>19807362</v>
      </c>
      <c r="M1319" s="49" t="s">
        <v>1387</v>
      </c>
      <c r="N1319" s="51">
        <v>42733</v>
      </c>
      <c r="O1319" s="51">
        <v>42705</v>
      </c>
      <c r="P1319" s="49" t="s">
        <v>1388</v>
      </c>
    </row>
    <row r="1320" spans="1:16">
      <c r="A1320" s="46">
        <v>0</v>
      </c>
      <c r="B1320" s="46">
        <v>0</v>
      </c>
      <c r="C1320" s="46">
        <v>0</v>
      </c>
      <c r="D1320" s="46">
        <f t="shared" si="20"/>
        <v>0</v>
      </c>
      <c r="E1320" s="51">
        <v>45261</v>
      </c>
      <c r="F1320" s="49" t="s">
        <v>80</v>
      </c>
      <c r="G1320" s="49" t="s">
        <v>81</v>
      </c>
      <c r="H1320" s="49" t="s">
        <v>340</v>
      </c>
      <c r="I1320" s="49" t="s">
        <v>340</v>
      </c>
      <c r="J1320" s="49">
        <v>135300</v>
      </c>
      <c r="K1320" s="49" t="s">
        <v>107</v>
      </c>
      <c r="L1320" s="49">
        <v>19807406</v>
      </c>
      <c r="M1320" s="49" t="s">
        <v>1389</v>
      </c>
      <c r="N1320" s="51">
        <v>42733</v>
      </c>
      <c r="O1320" s="51">
        <v>42705</v>
      </c>
      <c r="P1320" s="49" t="s">
        <v>1390</v>
      </c>
    </row>
    <row r="1321" spans="1:16">
      <c r="A1321" s="46">
        <v>0</v>
      </c>
      <c r="B1321" s="46">
        <v>0</v>
      </c>
      <c r="C1321" s="46">
        <v>0</v>
      </c>
      <c r="D1321" s="46">
        <f t="shared" si="20"/>
        <v>0</v>
      </c>
      <c r="E1321" s="51">
        <v>45261</v>
      </c>
      <c r="F1321" s="49" t="s">
        <v>80</v>
      </c>
      <c r="G1321" s="49" t="s">
        <v>81</v>
      </c>
      <c r="H1321" s="49" t="s">
        <v>340</v>
      </c>
      <c r="I1321" s="49" t="s">
        <v>340</v>
      </c>
      <c r="J1321" s="49">
        <v>135300</v>
      </c>
      <c r="K1321" s="49" t="s">
        <v>107</v>
      </c>
      <c r="L1321" s="49">
        <v>19807373</v>
      </c>
      <c r="M1321" s="49" t="s">
        <v>1391</v>
      </c>
      <c r="N1321" s="51">
        <v>42733</v>
      </c>
      <c r="O1321" s="51">
        <v>42705</v>
      </c>
      <c r="P1321" s="49" t="s">
        <v>1382</v>
      </c>
    </row>
    <row r="1322" spans="1:16">
      <c r="A1322" s="46">
        <v>0</v>
      </c>
      <c r="B1322" s="46">
        <v>0</v>
      </c>
      <c r="C1322" s="46">
        <v>0</v>
      </c>
      <c r="D1322" s="46">
        <f t="shared" si="20"/>
        <v>0</v>
      </c>
      <c r="E1322" s="51">
        <v>45261</v>
      </c>
      <c r="F1322" s="49" t="s">
        <v>80</v>
      </c>
      <c r="G1322" s="49" t="s">
        <v>81</v>
      </c>
      <c r="H1322" s="49" t="s">
        <v>340</v>
      </c>
      <c r="I1322" s="49" t="s">
        <v>340</v>
      </c>
      <c r="J1322" s="49">
        <v>135300</v>
      </c>
      <c r="K1322" s="49" t="s">
        <v>107</v>
      </c>
      <c r="L1322" s="49">
        <v>19807350</v>
      </c>
      <c r="M1322" s="49" t="s">
        <v>1392</v>
      </c>
      <c r="N1322" s="51">
        <v>42733</v>
      </c>
      <c r="O1322" s="51">
        <v>42705</v>
      </c>
      <c r="P1322" s="49" t="s">
        <v>1393</v>
      </c>
    </row>
    <row r="1323" spans="1:16">
      <c r="A1323" s="46">
        <v>1</v>
      </c>
      <c r="B1323" s="46">
        <v>2655926.7199999997</v>
      </c>
      <c r="C1323" s="46">
        <v>406191.66919581761</v>
      </c>
      <c r="D1323" s="46">
        <f t="shared" si="20"/>
        <v>2249735.050804182</v>
      </c>
      <c r="E1323" s="51">
        <v>45261</v>
      </c>
      <c r="F1323" s="49" t="s">
        <v>80</v>
      </c>
      <c r="G1323" s="49" t="s">
        <v>81</v>
      </c>
      <c r="H1323" s="49" t="s">
        <v>340</v>
      </c>
      <c r="I1323" s="49" t="s">
        <v>340</v>
      </c>
      <c r="J1323" s="49">
        <v>135301</v>
      </c>
      <c r="K1323" s="49" t="s">
        <v>300</v>
      </c>
      <c r="L1323" s="49">
        <v>29640608</v>
      </c>
      <c r="M1323" s="49" t="s">
        <v>1394</v>
      </c>
      <c r="N1323" s="51">
        <v>42733</v>
      </c>
      <c r="O1323" s="51">
        <v>42705</v>
      </c>
      <c r="P1323" s="49" t="s">
        <v>1395</v>
      </c>
    </row>
    <row r="1324" spans="1:16">
      <c r="A1324" s="46">
        <v>0</v>
      </c>
      <c r="B1324" s="46">
        <v>0</v>
      </c>
      <c r="C1324" s="46">
        <v>0</v>
      </c>
      <c r="D1324" s="46">
        <f t="shared" si="20"/>
        <v>0</v>
      </c>
      <c r="E1324" s="51">
        <v>45261</v>
      </c>
      <c r="F1324" s="49" t="s">
        <v>80</v>
      </c>
      <c r="G1324" s="49" t="s">
        <v>81</v>
      </c>
      <c r="H1324" s="49" t="s">
        <v>1396</v>
      </c>
      <c r="I1324" s="49" t="s">
        <v>782</v>
      </c>
      <c r="J1324" s="49">
        <v>135301</v>
      </c>
      <c r="K1324" s="49" t="s">
        <v>107</v>
      </c>
      <c r="L1324" s="49">
        <v>36460853</v>
      </c>
      <c r="M1324" s="49" t="s">
        <v>1397</v>
      </c>
      <c r="N1324" s="51">
        <v>44900</v>
      </c>
      <c r="O1324" s="51">
        <v>44896</v>
      </c>
      <c r="P1324" s="49" t="s">
        <v>1398</v>
      </c>
    </row>
    <row r="1325" spans="1:16">
      <c r="A1325" s="46">
        <v>1</v>
      </c>
      <c r="B1325" s="46">
        <v>19999.98</v>
      </c>
      <c r="C1325" s="46">
        <v>9176.2610237297995</v>
      </c>
      <c r="D1325" s="46">
        <f t="shared" si="20"/>
        <v>10823.7189762702</v>
      </c>
      <c r="E1325" s="51">
        <v>45261</v>
      </c>
      <c r="F1325" s="49" t="s">
        <v>80</v>
      </c>
      <c r="G1325" s="49" t="s">
        <v>81</v>
      </c>
      <c r="H1325" s="49" t="s">
        <v>1396</v>
      </c>
      <c r="I1325" s="49" t="s">
        <v>782</v>
      </c>
      <c r="J1325" s="49">
        <v>135301</v>
      </c>
      <c r="K1325" s="49" t="s">
        <v>299</v>
      </c>
      <c r="L1325" s="49">
        <v>29640630</v>
      </c>
      <c r="M1325" s="49" t="s">
        <v>1399</v>
      </c>
      <c r="N1325" s="51">
        <v>37243</v>
      </c>
      <c r="O1325" s="51">
        <v>37257</v>
      </c>
      <c r="P1325" s="49" t="s">
        <v>1400</v>
      </c>
    </row>
    <row r="1326" spans="1:16">
      <c r="A1326" s="46">
        <v>1</v>
      </c>
      <c r="B1326" s="46">
        <v>183529.39</v>
      </c>
      <c r="C1326" s="46">
        <v>84205.763614058902</v>
      </c>
      <c r="D1326" s="46">
        <f t="shared" si="20"/>
        <v>99323.626385941112</v>
      </c>
      <c r="E1326" s="51">
        <v>45261</v>
      </c>
      <c r="F1326" s="49" t="s">
        <v>80</v>
      </c>
      <c r="G1326" s="49" t="s">
        <v>81</v>
      </c>
      <c r="H1326" s="49" t="s">
        <v>1396</v>
      </c>
      <c r="I1326" s="49" t="s">
        <v>782</v>
      </c>
      <c r="J1326" s="49">
        <v>135301</v>
      </c>
      <c r="K1326" s="49" t="s">
        <v>300</v>
      </c>
      <c r="L1326" s="49">
        <v>29640652</v>
      </c>
      <c r="M1326" s="49" t="s">
        <v>1401</v>
      </c>
      <c r="N1326" s="51">
        <v>37243</v>
      </c>
      <c r="O1326" s="51">
        <v>37257</v>
      </c>
      <c r="P1326" s="49" t="s">
        <v>1400</v>
      </c>
    </row>
    <row r="1327" spans="1:16">
      <c r="A1327" s="46">
        <v>0</v>
      </c>
      <c r="B1327" s="46">
        <v>0</v>
      </c>
      <c r="C1327" s="46">
        <v>0</v>
      </c>
      <c r="D1327" s="46">
        <f t="shared" si="20"/>
        <v>0</v>
      </c>
      <c r="E1327" s="51">
        <v>45261</v>
      </c>
      <c r="F1327" s="49" t="s">
        <v>80</v>
      </c>
      <c r="G1327" s="49" t="s">
        <v>81</v>
      </c>
      <c r="H1327" s="49" t="s">
        <v>1402</v>
      </c>
      <c r="I1327" s="49" t="s">
        <v>341</v>
      </c>
      <c r="J1327" s="49">
        <v>135002</v>
      </c>
      <c r="K1327" s="49" t="s">
        <v>107</v>
      </c>
      <c r="L1327" s="49">
        <v>19718016</v>
      </c>
      <c r="M1327" s="49" t="s">
        <v>1403</v>
      </c>
      <c r="N1327" s="51">
        <v>42681</v>
      </c>
      <c r="O1327" s="51">
        <v>42856</v>
      </c>
      <c r="P1327" s="49" t="s">
        <v>1321</v>
      </c>
    </row>
    <row r="1328" spans="1:16">
      <c r="A1328" s="46">
        <v>0</v>
      </c>
      <c r="B1328" s="46">
        <v>0</v>
      </c>
      <c r="C1328" s="46">
        <v>0</v>
      </c>
      <c r="D1328" s="46">
        <f t="shared" si="20"/>
        <v>0</v>
      </c>
      <c r="E1328" s="51">
        <v>45261</v>
      </c>
      <c r="F1328" s="49" t="s">
        <v>80</v>
      </c>
      <c r="G1328" s="49" t="s">
        <v>81</v>
      </c>
      <c r="H1328" s="49" t="s">
        <v>1402</v>
      </c>
      <c r="I1328" s="49" t="s">
        <v>341</v>
      </c>
      <c r="J1328" s="49">
        <v>135002</v>
      </c>
      <c r="K1328" s="49" t="s">
        <v>107</v>
      </c>
      <c r="L1328" s="49">
        <v>18557559</v>
      </c>
      <c r="M1328" s="49" t="s">
        <v>1403</v>
      </c>
      <c r="N1328" s="51">
        <v>42681</v>
      </c>
      <c r="O1328" s="51">
        <v>42675</v>
      </c>
      <c r="P1328" s="49" t="s">
        <v>1321</v>
      </c>
    </row>
    <row r="1329" spans="1:16">
      <c r="A1329" s="46">
        <v>0</v>
      </c>
      <c r="B1329" s="46">
        <v>0</v>
      </c>
      <c r="C1329" s="46">
        <v>0</v>
      </c>
      <c r="D1329" s="46">
        <f t="shared" si="20"/>
        <v>0</v>
      </c>
      <c r="E1329" s="51">
        <v>45261</v>
      </c>
      <c r="F1329" s="49" t="s">
        <v>80</v>
      </c>
      <c r="G1329" s="49" t="s">
        <v>81</v>
      </c>
      <c r="H1329" s="49" t="s">
        <v>1402</v>
      </c>
      <c r="I1329" s="49" t="s">
        <v>341</v>
      </c>
      <c r="J1329" s="49">
        <v>135300</v>
      </c>
      <c r="K1329" s="49" t="s">
        <v>161</v>
      </c>
      <c r="L1329" s="49">
        <v>20706746</v>
      </c>
      <c r="M1329" s="49" t="s">
        <v>827</v>
      </c>
      <c r="N1329" s="51">
        <v>42614</v>
      </c>
      <c r="O1329" s="51">
        <v>42614</v>
      </c>
      <c r="P1329" s="49" t="s">
        <v>1404</v>
      </c>
    </row>
    <row r="1330" spans="1:16">
      <c r="A1330" s="46">
        <v>0</v>
      </c>
      <c r="B1330" s="46">
        <v>0</v>
      </c>
      <c r="C1330" s="46">
        <v>0</v>
      </c>
      <c r="D1330" s="46">
        <f t="shared" si="20"/>
        <v>0</v>
      </c>
      <c r="E1330" s="51">
        <v>45261</v>
      </c>
      <c r="F1330" s="49" t="s">
        <v>80</v>
      </c>
      <c r="G1330" s="49" t="s">
        <v>81</v>
      </c>
      <c r="H1330" s="49" t="s">
        <v>1402</v>
      </c>
      <c r="I1330" s="49" t="s">
        <v>341</v>
      </c>
      <c r="J1330" s="49">
        <v>135300</v>
      </c>
      <c r="K1330" s="49" t="s">
        <v>107</v>
      </c>
      <c r="L1330" s="49">
        <v>17938206</v>
      </c>
      <c r="M1330" s="49" t="s">
        <v>1405</v>
      </c>
      <c r="N1330" s="51">
        <v>42614</v>
      </c>
      <c r="O1330" s="51">
        <v>42614</v>
      </c>
      <c r="P1330" s="49" t="s">
        <v>1404</v>
      </c>
    </row>
    <row r="1331" spans="1:16">
      <c r="A1331" s="46">
        <v>0</v>
      </c>
      <c r="B1331" s="46">
        <v>0</v>
      </c>
      <c r="C1331" s="46">
        <v>0</v>
      </c>
      <c r="D1331" s="46">
        <f t="shared" si="20"/>
        <v>0</v>
      </c>
      <c r="E1331" s="51">
        <v>45261</v>
      </c>
      <c r="F1331" s="49" t="s">
        <v>80</v>
      </c>
      <c r="G1331" s="49" t="s">
        <v>81</v>
      </c>
      <c r="H1331" s="49" t="s">
        <v>1402</v>
      </c>
      <c r="I1331" s="49" t="s">
        <v>341</v>
      </c>
      <c r="J1331" s="49">
        <v>135500</v>
      </c>
      <c r="K1331" s="49" t="s">
        <v>107</v>
      </c>
      <c r="L1331" s="49">
        <v>18557556</v>
      </c>
      <c r="M1331" s="49" t="s">
        <v>1406</v>
      </c>
      <c r="N1331" s="51">
        <v>42681</v>
      </c>
      <c r="O1331" s="51">
        <v>42675</v>
      </c>
      <c r="P1331" s="49" t="s">
        <v>1327</v>
      </c>
    </row>
    <row r="1332" spans="1:16">
      <c r="A1332" s="46">
        <v>0</v>
      </c>
      <c r="B1332" s="46">
        <v>0</v>
      </c>
      <c r="C1332" s="46">
        <v>0</v>
      </c>
      <c r="D1332" s="46">
        <f t="shared" si="20"/>
        <v>0</v>
      </c>
      <c r="E1332" s="51">
        <v>45261</v>
      </c>
      <c r="F1332" s="49" t="s">
        <v>80</v>
      </c>
      <c r="G1332" s="49" t="s">
        <v>81</v>
      </c>
      <c r="H1332" s="49" t="s">
        <v>1402</v>
      </c>
      <c r="I1332" s="49" t="s">
        <v>341</v>
      </c>
      <c r="J1332" s="49">
        <v>135500</v>
      </c>
      <c r="K1332" s="49" t="s">
        <v>107</v>
      </c>
      <c r="L1332" s="49">
        <v>20295002</v>
      </c>
      <c r="M1332" s="49" t="s">
        <v>1405</v>
      </c>
      <c r="N1332" s="51">
        <v>42614</v>
      </c>
      <c r="O1332" s="51">
        <v>42948</v>
      </c>
      <c r="P1332" s="49" t="s">
        <v>1404</v>
      </c>
    </row>
    <row r="1333" spans="1:16">
      <c r="A1333" s="46">
        <v>0</v>
      </c>
      <c r="B1333" s="46">
        <v>0</v>
      </c>
      <c r="C1333" s="46">
        <v>0</v>
      </c>
      <c r="D1333" s="46">
        <f t="shared" si="20"/>
        <v>0</v>
      </c>
      <c r="E1333" s="51">
        <v>45261</v>
      </c>
      <c r="F1333" s="49" t="s">
        <v>80</v>
      </c>
      <c r="G1333" s="49" t="s">
        <v>81</v>
      </c>
      <c r="H1333" s="49" t="s">
        <v>1402</v>
      </c>
      <c r="I1333" s="49" t="s">
        <v>341</v>
      </c>
      <c r="J1333" s="49">
        <v>135500</v>
      </c>
      <c r="K1333" s="49" t="s">
        <v>107</v>
      </c>
      <c r="L1333" s="49">
        <v>20136275</v>
      </c>
      <c r="M1333" s="49" t="s">
        <v>1406</v>
      </c>
      <c r="N1333" s="51">
        <v>42681</v>
      </c>
      <c r="O1333" s="51">
        <v>42917</v>
      </c>
      <c r="P1333" s="49" t="s">
        <v>1327</v>
      </c>
    </row>
    <row r="1334" spans="1:16">
      <c r="A1334" s="46">
        <v>0</v>
      </c>
      <c r="B1334" s="46">
        <v>0</v>
      </c>
      <c r="C1334" s="46">
        <v>0</v>
      </c>
      <c r="D1334" s="46">
        <f t="shared" si="20"/>
        <v>0</v>
      </c>
      <c r="E1334" s="51">
        <v>45261</v>
      </c>
      <c r="F1334" s="49" t="s">
        <v>80</v>
      </c>
      <c r="G1334" s="49" t="s">
        <v>81</v>
      </c>
      <c r="H1334" s="49" t="s">
        <v>1407</v>
      </c>
      <c r="I1334" s="49" t="s">
        <v>370</v>
      </c>
      <c r="J1334" s="49">
        <v>135300</v>
      </c>
      <c r="K1334" s="49" t="s">
        <v>348</v>
      </c>
      <c r="L1334" s="49">
        <v>9733810</v>
      </c>
      <c r="M1334" s="49" t="s">
        <v>1408</v>
      </c>
      <c r="N1334" s="51">
        <v>39539</v>
      </c>
      <c r="O1334" s="51">
        <v>39448</v>
      </c>
      <c r="P1334" s="49" t="s">
        <v>1409</v>
      </c>
    </row>
    <row r="1335" spans="1:16">
      <c r="A1335" s="46">
        <v>0</v>
      </c>
      <c r="B1335" s="46">
        <v>0</v>
      </c>
      <c r="C1335" s="46">
        <v>0</v>
      </c>
      <c r="D1335" s="46">
        <f t="shared" si="20"/>
        <v>0</v>
      </c>
      <c r="E1335" s="51">
        <v>45261</v>
      </c>
      <c r="F1335" s="49" t="s">
        <v>80</v>
      </c>
      <c r="G1335" s="49" t="s">
        <v>81</v>
      </c>
      <c r="H1335" s="49" t="s">
        <v>1407</v>
      </c>
      <c r="I1335" s="49" t="s">
        <v>370</v>
      </c>
      <c r="J1335" s="49">
        <v>135300</v>
      </c>
      <c r="K1335" s="49" t="s">
        <v>107</v>
      </c>
      <c r="L1335" s="49">
        <v>13489023</v>
      </c>
      <c r="M1335" s="49" t="s">
        <v>1410</v>
      </c>
      <c r="N1335" s="51">
        <v>42228</v>
      </c>
      <c r="O1335" s="51">
        <v>42217</v>
      </c>
      <c r="P1335" s="49" t="s">
        <v>1411</v>
      </c>
    </row>
    <row r="1336" spans="1:16">
      <c r="A1336" s="46">
        <v>2</v>
      </c>
      <c r="B1336" s="46">
        <v>41401.279999999999</v>
      </c>
      <c r="C1336" s="46">
        <v>7176.065231824</v>
      </c>
      <c r="D1336" s="46">
        <f t="shared" si="20"/>
        <v>34225.214768175996</v>
      </c>
      <c r="E1336" s="51">
        <v>45261</v>
      </c>
      <c r="F1336" s="49" t="s">
        <v>80</v>
      </c>
      <c r="G1336" s="49" t="s">
        <v>81</v>
      </c>
      <c r="H1336" s="49" t="s">
        <v>1407</v>
      </c>
      <c r="I1336" s="49" t="s">
        <v>370</v>
      </c>
      <c r="J1336" s="49">
        <v>135300</v>
      </c>
      <c r="K1336" s="49" t="s">
        <v>371</v>
      </c>
      <c r="L1336" s="49">
        <v>13617129</v>
      </c>
      <c r="M1336" s="49" t="s">
        <v>1412</v>
      </c>
      <c r="N1336" s="51">
        <v>42228</v>
      </c>
      <c r="O1336" s="51">
        <v>42217</v>
      </c>
      <c r="P1336" s="49" t="s">
        <v>1411</v>
      </c>
    </row>
    <row r="1337" spans="1:16">
      <c r="A1337" s="46">
        <v>1</v>
      </c>
      <c r="B1337" s="46">
        <v>182936.49</v>
      </c>
      <c r="C1337" s="46">
        <v>-569.22884101379998</v>
      </c>
      <c r="D1337" s="46">
        <f t="shared" si="20"/>
        <v>183505.71884101379</v>
      </c>
      <c r="E1337" s="51">
        <v>45261</v>
      </c>
      <c r="F1337" s="49" t="s">
        <v>80</v>
      </c>
      <c r="G1337" s="49" t="s">
        <v>81</v>
      </c>
      <c r="H1337" s="49" t="s">
        <v>1413</v>
      </c>
      <c r="I1337" s="49" t="s">
        <v>164</v>
      </c>
      <c r="J1337" s="49">
        <v>135001</v>
      </c>
      <c r="K1337" s="49" t="s">
        <v>153</v>
      </c>
      <c r="L1337" s="49">
        <v>26660702</v>
      </c>
      <c r="M1337" s="49" t="s">
        <v>1414</v>
      </c>
      <c r="N1337" s="51">
        <v>43374</v>
      </c>
      <c r="O1337" s="51">
        <v>43374</v>
      </c>
      <c r="P1337" s="49" t="s">
        <v>1415</v>
      </c>
    </row>
    <row r="1338" spans="1:16">
      <c r="A1338" s="46">
        <v>6</v>
      </c>
      <c r="B1338" s="46">
        <v>9612.5300000000007</v>
      </c>
      <c r="C1338" s="46">
        <v>98.007914000499994</v>
      </c>
      <c r="D1338" s="46">
        <f t="shared" si="20"/>
        <v>9514.5220859995006</v>
      </c>
      <c r="E1338" s="51">
        <v>45261</v>
      </c>
      <c r="F1338" s="49" t="s">
        <v>80</v>
      </c>
      <c r="G1338" s="49" t="s">
        <v>81</v>
      </c>
      <c r="H1338" s="49" t="s">
        <v>1413</v>
      </c>
      <c r="I1338" s="49" t="s">
        <v>164</v>
      </c>
      <c r="J1338" s="49">
        <v>135300</v>
      </c>
      <c r="K1338" s="49" t="s">
        <v>165</v>
      </c>
      <c r="L1338" s="49">
        <v>37567910</v>
      </c>
      <c r="M1338" s="49" t="s">
        <v>1416</v>
      </c>
      <c r="N1338" s="51">
        <v>44979</v>
      </c>
      <c r="O1338" s="51">
        <v>44927</v>
      </c>
      <c r="P1338" s="49" t="s">
        <v>1417</v>
      </c>
    </row>
    <row r="1339" spans="1:16">
      <c r="A1339" s="46">
        <v>0</v>
      </c>
      <c r="B1339" s="46">
        <v>33129.160000000003</v>
      </c>
      <c r="C1339" s="46">
        <v>337.77994598599997</v>
      </c>
      <c r="D1339" s="46">
        <f t="shared" si="20"/>
        <v>32791.380054014</v>
      </c>
      <c r="E1339" s="51">
        <v>45261</v>
      </c>
      <c r="F1339" s="49" t="s">
        <v>80</v>
      </c>
      <c r="G1339" s="49" t="s">
        <v>81</v>
      </c>
      <c r="H1339" s="49" t="s">
        <v>1413</v>
      </c>
      <c r="I1339" s="49" t="s">
        <v>164</v>
      </c>
      <c r="J1339" s="49">
        <v>135300</v>
      </c>
      <c r="K1339" s="49" t="s">
        <v>166</v>
      </c>
      <c r="L1339" s="49">
        <v>37567952</v>
      </c>
      <c r="M1339" s="49" t="s">
        <v>1418</v>
      </c>
      <c r="N1339" s="51">
        <v>44979</v>
      </c>
      <c r="O1339" s="51">
        <v>44958</v>
      </c>
      <c r="P1339" s="49" t="s">
        <v>1417</v>
      </c>
    </row>
    <row r="1340" spans="1:16">
      <c r="A1340" s="46">
        <v>4</v>
      </c>
      <c r="B1340" s="46">
        <v>378107.29</v>
      </c>
      <c r="C1340" s="46">
        <v>3855.1252127465</v>
      </c>
      <c r="D1340" s="46">
        <f t="shared" si="20"/>
        <v>374252.16478725348</v>
      </c>
      <c r="E1340" s="51">
        <v>45261</v>
      </c>
      <c r="F1340" s="49" t="s">
        <v>80</v>
      </c>
      <c r="G1340" s="49" t="s">
        <v>81</v>
      </c>
      <c r="H1340" s="49" t="s">
        <v>1413</v>
      </c>
      <c r="I1340" s="49" t="s">
        <v>164</v>
      </c>
      <c r="J1340" s="49">
        <v>135300</v>
      </c>
      <c r="K1340" s="49" t="s">
        <v>167</v>
      </c>
      <c r="L1340" s="49">
        <v>37567946</v>
      </c>
      <c r="M1340" s="49" t="s">
        <v>1419</v>
      </c>
      <c r="N1340" s="51">
        <v>44979</v>
      </c>
      <c r="O1340" s="51">
        <v>44927</v>
      </c>
      <c r="P1340" s="49" t="s">
        <v>1417</v>
      </c>
    </row>
    <row r="1341" spans="1:16">
      <c r="A1341" s="46">
        <v>0</v>
      </c>
      <c r="B1341" s="46">
        <v>148508.61000000002</v>
      </c>
      <c r="C1341" s="46">
        <v>1514.1715112685001</v>
      </c>
      <c r="D1341" s="46">
        <f t="shared" si="20"/>
        <v>146994.43848873151</v>
      </c>
      <c r="E1341" s="51">
        <v>45261</v>
      </c>
      <c r="F1341" s="49" t="s">
        <v>80</v>
      </c>
      <c r="G1341" s="49" t="s">
        <v>81</v>
      </c>
      <c r="H1341" s="49" t="s">
        <v>1413</v>
      </c>
      <c r="I1341" s="49" t="s">
        <v>164</v>
      </c>
      <c r="J1341" s="49">
        <v>135300</v>
      </c>
      <c r="K1341" s="49" t="s">
        <v>168</v>
      </c>
      <c r="L1341" s="49">
        <v>37567917</v>
      </c>
      <c r="M1341" s="49" t="s">
        <v>1420</v>
      </c>
      <c r="N1341" s="51">
        <v>44979</v>
      </c>
      <c r="O1341" s="51">
        <v>44927</v>
      </c>
      <c r="P1341" s="49" t="s">
        <v>1417</v>
      </c>
    </row>
    <row r="1342" spans="1:16">
      <c r="A1342" s="46">
        <v>0</v>
      </c>
      <c r="B1342" s="46">
        <v>44272.07</v>
      </c>
      <c r="C1342" s="46">
        <v>451.3913849095</v>
      </c>
      <c r="D1342" s="46">
        <f t="shared" si="20"/>
        <v>43820.678615090503</v>
      </c>
      <c r="E1342" s="51">
        <v>45261</v>
      </c>
      <c r="F1342" s="49" t="s">
        <v>80</v>
      </c>
      <c r="G1342" s="49" t="s">
        <v>81</v>
      </c>
      <c r="H1342" s="49" t="s">
        <v>1413</v>
      </c>
      <c r="I1342" s="49" t="s">
        <v>164</v>
      </c>
      <c r="J1342" s="49">
        <v>135300</v>
      </c>
      <c r="K1342" s="49" t="s">
        <v>169</v>
      </c>
      <c r="L1342" s="49">
        <v>37567925</v>
      </c>
      <c r="M1342" s="49" t="s">
        <v>1421</v>
      </c>
      <c r="N1342" s="51">
        <v>44979</v>
      </c>
      <c r="O1342" s="51">
        <v>44927</v>
      </c>
      <c r="P1342" s="49" t="s">
        <v>1417</v>
      </c>
    </row>
    <row r="1343" spans="1:16">
      <c r="A1343" s="46">
        <v>0</v>
      </c>
      <c r="B1343" s="46">
        <v>429250.98</v>
      </c>
      <c r="C1343" s="46">
        <v>4376.5786044329998</v>
      </c>
      <c r="D1343" s="46">
        <f t="shared" si="20"/>
        <v>424874.40139556699</v>
      </c>
      <c r="E1343" s="51">
        <v>45261</v>
      </c>
      <c r="F1343" s="49" t="s">
        <v>80</v>
      </c>
      <c r="G1343" s="49" t="s">
        <v>81</v>
      </c>
      <c r="H1343" s="49" t="s">
        <v>1413</v>
      </c>
      <c r="I1343" s="49" t="s">
        <v>164</v>
      </c>
      <c r="J1343" s="49">
        <v>135300</v>
      </c>
      <c r="K1343" s="49" t="s">
        <v>170</v>
      </c>
      <c r="L1343" s="49">
        <v>37567955</v>
      </c>
      <c r="M1343" s="49" t="s">
        <v>1422</v>
      </c>
      <c r="N1343" s="51">
        <v>44979</v>
      </c>
      <c r="O1343" s="51">
        <v>44958</v>
      </c>
      <c r="P1343" s="49" t="s">
        <v>1417</v>
      </c>
    </row>
    <row r="1344" spans="1:16">
      <c r="A1344" s="46">
        <v>0</v>
      </c>
      <c r="B1344" s="46">
        <v>457348.06</v>
      </c>
      <c r="C1344" s="46">
        <v>4663.0522175510005</v>
      </c>
      <c r="D1344" s="46">
        <f t="shared" si="20"/>
        <v>452685.00778244901</v>
      </c>
      <c r="E1344" s="51">
        <v>45261</v>
      </c>
      <c r="F1344" s="49" t="s">
        <v>80</v>
      </c>
      <c r="G1344" s="49" t="s">
        <v>81</v>
      </c>
      <c r="H1344" s="49" t="s">
        <v>1413</v>
      </c>
      <c r="I1344" s="49" t="s">
        <v>164</v>
      </c>
      <c r="J1344" s="49">
        <v>135300</v>
      </c>
      <c r="K1344" s="49" t="s">
        <v>171</v>
      </c>
      <c r="L1344" s="49">
        <v>37567958</v>
      </c>
      <c r="M1344" s="49" t="s">
        <v>1423</v>
      </c>
      <c r="N1344" s="51">
        <v>44979</v>
      </c>
      <c r="O1344" s="51">
        <v>44958</v>
      </c>
      <c r="P1344" s="49" t="s">
        <v>1417</v>
      </c>
    </row>
    <row r="1345" spans="1:16">
      <c r="A1345" s="46">
        <v>0</v>
      </c>
      <c r="B1345" s="46">
        <v>6849.28</v>
      </c>
      <c r="C1345" s="46">
        <v>69.834231488</v>
      </c>
      <c r="D1345" s="46">
        <f t="shared" si="20"/>
        <v>6779.4457685119996</v>
      </c>
      <c r="E1345" s="51">
        <v>45261</v>
      </c>
      <c r="F1345" s="49" t="s">
        <v>80</v>
      </c>
      <c r="G1345" s="49" t="s">
        <v>81</v>
      </c>
      <c r="H1345" s="49" t="s">
        <v>1413</v>
      </c>
      <c r="I1345" s="49" t="s">
        <v>164</v>
      </c>
      <c r="J1345" s="49">
        <v>135300</v>
      </c>
      <c r="K1345" s="49" t="s">
        <v>173</v>
      </c>
      <c r="L1345" s="49">
        <v>37567940</v>
      </c>
      <c r="M1345" s="49" t="s">
        <v>1424</v>
      </c>
      <c r="N1345" s="51">
        <v>44979</v>
      </c>
      <c r="O1345" s="51">
        <v>44927</v>
      </c>
      <c r="P1345" s="49" t="s">
        <v>1417</v>
      </c>
    </row>
    <row r="1346" spans="1:16">
      <c r="A1346" s="46">
        <v>0</v>
      </c>
      <c r="B1346" s="46">
        <v>36410.270000000004</v>
      </c>
      <c r="C1346" s="46">
        <v>371.23365137950003</v>
      </c>
      <c r="D1346" s="46">
        <f t="shared" si="20"/>
        <v>36039.036348620502</v>
      </c>
      <c r="E1346" s="51">
        <v>45261</v>
      </c>
      <c r="F1346" s="49" t="s">
        <v>80</v>
      </c>
      <c r="G1346" s="49" t="s">
        <v>81</v>
      </c>
      <c r="H1346" s="49" t="s">
        <v>1413</v>
      </c>
      <c r="I1346" s="49" t="s">
        <v>164</v>
      </c>
      <c r="J1346" s="49">
        <v>135300</v>
      </c>
      <c r="K1346" s="49" t="s">
        <v>174</v>
      </c>
      <c r="L1346" s="49">
        <v>37567922</v>
      </c>
      <c r="M1346" s="49" t="s">
        <v>1425</v>
      </c>
      <c r="N1346" s="51">
        <v>44979</v>
      </c>
      <c r="O1346" s="51">
        <v>44927</v>
      </c>
      <c r="P1346" s="49" t="s">
        <v>1417</v>
      </c>
    </row>
    <row r="1347" spans="1:16">
      <c r="A1347" s="46">
        <v>0</v>
      </c>
      <c r="B1347" s="46">
        <v>96073.39</v>
      </c>
      <c r="C1347" s="46">
        <v>979.54987343149992</v>
      </c>
      <c r="D1347" s="46">
        <f t="shared" ref="D1347:D1410" si="21">+B1347-C1347</f>
        <v>95093.840126568495</v>
      </c>
      <c r="E1347" s="51">
        <v>45261</v>
      </c>
      <c r="F1347" s="49" t="s">
        <v>80</v>
      </c>
      <c r="G1347" s="49" t="s">
        <v>81</v>
      </c>
      <c r="H1347" s="49" t="s">
        <v>1413</v>
      </c>
      <c r="I1347" s="49" t="s">
        <v>164</v>
      </c>
      <c r="J1347" s="49">
        <v>135300</v>
      </c>
      <c r="K1347" s="49" t="s">
        <v>175</v>
      </c>
      <c r="L1347" s="49">
        <v>37567949</v>
      </c>
      <c r="M1347" s="49" t="s">
        <v>1426</v>
      </c>
      <c r="N1347" s="51">
        <v>44979</v>
      </c>
      <c r="O1347" s="51">
        <v>44927</v>
      </c>
      <c r="P1347" s="49" t="s">
        <v>1417</v>
      </c>
    </row>
    <row r="1348" spans="1:16">
      <c r="A1348" s="46">
        <v>0</v>
      </c>
      <c r="B1348" s="46">
        <v>313648.61</v>
      </c>
      <c r="C1348" s="46">
        <v>3197.9141802684999</v>
      </c>
      <c r="D1348" s="46">
        <f t="shared" si="21"/>
        <v>310450.69581973151</v>
      </c>
      <c r="E1348" s="51">
        <v>45261</v>
      </c>
      <c r="F1348" s="49" t="s">
        <v>80</v>
      </c>
      <c r="G1348" s="49" t="s">
        <v>81</v>
      </c>
      <c r="H1348" s="49" t="s">
        <v>1413</v>
      </c>
      <c r="I1348" s="49" t="s">
        <v>164</v>
      </c>
      <c r="J1348" s="49">
        <v>135300</v>
      </c>
      <c r="K1348" s="49" t="s">
        <v>176</v>
      </c>
      <c r="L1348" s="49">
        <v>37568041</v>
      </c>
      <c r="M1348" s="49" t="s">
        <v>1427</v>
      </c>
      <c r="N1348" s="51">
        <v>44979</v>
      </c>
      <c r="O1348" s="51">
        <v>44958</v>
      </c>
      <c r="P1348" s="49" t="s">
        <v>1417</v>
      </c>
    </row>
    <row r="1349" spans="1:16">
      <c r="A1349" s="46">
        <v>0</v>
      </c>
      <c r="B1349" s="46">
        <v>0</v>
      </c>
      <c r="C1349" s="46">
        <v>0</v>
      </c>
      <c r="D1349" s="46">
        <f t="shared" si="21"/>
        <v>0</v>
      </c>
      <c r="E1349" s="51">
        <v>45261</v>
      </c>
      <c r="F1349" s="49" t="s">
        <v>80</v>
      </c>
      <c r="G1349" s="49" t="s">
        <v>81</v>
      </c>
      <c r="H1349" s="49" t="s">
        <v>1413</v>
      </c>
      <c r="I1349" s="49" t="s">
        <v>164</v>
      </c>
      <c r="J1349" s="49">
        <v>135300</v>
      </c>
      <c r="K1349" s="49" t="s">
        <v>107</v>
      </c>
      <c r="L1349" s="49">
        <v>36933373</v>
      </c>
      <c r="M1349" s="49" t="s">
        <v>1428</v>
      </c>
      <c r="N1349" s="51">
        <v>44979</v>
      </c>
      <c r="O1349" s="51">
        <v>44986</v>
      </c>
      <c r="P1349" s="49" t="s">
        <v>1417</v>
      </c>
    </row>
    <row r="1350" spans="1:16">
      <c r="A1350" s="46">
        <v>0</v>
      </c>
      <c r="B1350" s="46">
        <v>0</v>
      </c>
      <c r="C1350" s="46">
        <v>0</v>
      </c>
      <c r="D1350" s="46">
        <f t="shared" si="21"/>
        <v>0</v>
      </c>
      <c r="E1350" s="51">
        <v>45261</v>
      </c>
      <c r="F1350" s="49" t="s">
        <v>80</v>
      </c>
      <c r="G1350" s="49" t="s">
        <v>81</v>
      </c>
      <c r="H1350" s="49" t="s">
        <v>1413</v>
      </c>
      <c r="I1350" s="49" t="s">
        <v>164</v>
      </c>
      <c r="J1350" s="49">
        <v>135300</v>
      </c>
      <c r="K1350" s="49" t="s">
        <v>107</v>
      </c>
      <c r="L1350" s="49">
        <v>36786018</v>
      </c>
      <c r="M1350" s="49" t="s">
        <v>1428</v>
      </c>
      <c r="N1350" s="51">
        <v>44979</v>
      </c>
      <c r="O1350" s="51">
        <v>44958</v>
      </c>
      <c r="P1350" s="49" t="s">
        <v>1417</v>
      </c>
    </row>
    <row r="1351" spans="1:16">
      <c r="A1351" s="46">
        <v>0</v>
      </c>
      <c r="B1351" s="46">
        <v>47775.43</v>
      </c>
      <c r="C1351" s="46">
        <v>487.1111179655</v>
      </c>
      <c r="D1351" s="46">
        <f t="shared" si="21"/>
        <v>47288.318882034502</v>
      </c>
      <c r="E1351" s="51">
        <v>45261</v>
      </c>
      <c r="F1351" s="49" t="s">
        <v>80</v>
      </c>
      <c r="G1351" s="49" t="s">
        <v>81</v>
      </c>
      <c r="H1351" s="49" t="s">
        <v>1413</v>
      </c>
      <c r="I1351" s="49" t="s">
        <v>164</v>
      </c>
      <c r="J1351" s="49">
        <v>135300</v>
      </c>
      <c r="K1351" s="49" t="s">
        <v>177</v>
      </c>
      <c r="L1351" s="49">
        <v>37567961</v>
      </c>
      <c r="M1351" s="49" t="s">
        <v>1429</v>
      </c>
      <c r="N1351" s="51">
        <v>44979</v>
      </c>
      <c r="O1351" s="51">
        <v>44958</v>
      </c>
      <c r="P1351" s="49" t="s">
        <v>1417</v>
      </c>
    </row>
    <row r="1352" spans="1:16">
      <c r="A1352" s="46">
        <v>0</v>
      </c>
      <c r="B1352" s="46">
        <v>36785.19</v>
      </c>
      <c r="C1352" s="46">
        <v>375.05627946150003</v>
      </c>
      <c r="D1352" s="46">
        <f t="shared" si="21"/>
        <v>36410.133720538499</v>
      </c>
      <c r="E1352" s="51">
        <v>45261</v>
      </c>
      <c r="F1352" s="49" t="s">
        <v>80</v>
      </c>
      <c r="G1352" s="49" t="s">
        <v>81</v>
      </c>
      <c r="H1352" s="49" t="s">
        <v>1413</v>
      </c>
      <c r="I1352" s="49" t="s">
        <v>164</v>
      </c>
      <c r="J1352" s="49">
        <v>135300</v>
      </c>
      <c r="K1352" s="49" t="s">
        <v>178</v>
      </c>
      <c r="L1352" s="49">
        <v>37567967</v>
      </c>
      <c r="M1352" s="49" t="s">
        <v>1430</v>
      </c>
      <c r="N1352" s="51">
        <v>44979</v>
      </c>
      <c r="O1352" s="51">
        <v>44958</v>
      </c>
      <c r="P1352" s="49" t="s">
        <v>1417</v>
      </c>
    </row>
    <row r="1353" spans="1:16">
      <c r="A1353" s="46">
        <v>12</v>
      </c>
      <c r="B1353" s="46">
        <v>42447.91</v>
      </c>
      <c r="C1353" s="46">
        <v>432.7925231735</v>
      </c>
      <c r="D1353" s="46">
        <f t="shared" si="21"/>
        <v>42015.117476826505</v>
      </c>
      <c r="E1353" s="51">
        <v>45261</v>
      </c>
      <c r="F1353" s="49" t="s">
        <v>80</v>
      </c>
      <c r="G1353" s="49" t="s">
        <v>81</v>
      </c>
      <c r="H1353" s="49" t="s">
        <v>1413</v>
      </c>
      <c r="I1353" s="49" t="s">
        <v>164</v>
      </c>
      <c r="J1353" s="49">
        <v>135300</v>
      </c>
      <c r="K1353" s="49" t="s">
        <v>178</v>
      </c>
      <c r="L1353" s="49">
        <v>37567978</v>
      </c>
      <c r="M1353" s="49" t="s">
        <v>1431</v>
      </c>
      <c r="N1353" s="51">
        <v>44979</v>
      </c>
      <c r="O1353" s="51">
        <v>44958</v>
      </c>
      <c r="P1353" s="49" t="s">
        <v>1417</v>
      </c>
    </row>
    <row r="1354" spans="1:16">
      <c r="A1354" s="46">
        <v>12</v>
      </c>
      <c r="B1354" s="46">
        <v>42447.91</v>
      </c>
      <c r="C1354" s="46">
        <v>432.7925231735</v>
      </c>
      <c r="D1354" s="46">
        <f t="shared" si="21"/>
        <v>42015.117476826505</v>
      </c>
      <c r="E1354" s="51">
        <v>45261</v>
      </c>
      <c r="F1354" s="49" t="s">
        <v>80</v>
      </c>
      <c r="G1354" s="49" t="s">
        <v>81</v>
      </c>
      <c r="H1354" s="49" t="s">
        <v>1413</v>
      </c>
      <c r="I1354" s="49" t="s">
        <v>164</v>
      </c>
      <c r="J1354" s="49">
        <v>135300</v>
      </c>
      <c r="K1354" s="49" t="s">
        <v>178</v>
      </c>
      <c r="L1354" s="49">
        <v>37567984</v>
      </c>
      <c r="M1354" s="49" t="s">
        <v>1432</v>
      </c>
      <c r="N1354" s="51">
        <v>44979</v>
      </c>
      <c r="O1354" s="51">
        <v>44958</v>
      </c>
      <c r="P1354" s="49" t="s">
        <v>1417</v>
      </c>
    </row>
    <row r="1355" spans="1:16">
      <c r="A1355" s="46">
        <v>1</v>
      </c>
      <c r="B1355" s="46">
        <v>3537.31</v>
      </c>
      <c r="C1355" s="46">
        <v>36.0658821635</v>
      </c>
      <c r="D1355" s="46">
        <f t="shared" si="21"/>
        <v>3501.2441178364998</v>
      </c>
      <c r="E1355" s="51">
        <v>45261</v>
      </c>
      <c r="F1355" s="49" t="s">
        <v>80</v>
      </c>
      <c r="G1355" s="49" t="s">
        <v>81</v>
      </c>
      <c r="H1355" s="49" t="s">
        <v>1413</v>
      </c>
      <c r="I1355" s="49" t="s">
        <v>164</v>
      </c>
      <c r="J1355" s="49">
        <v>135300</v>
      </c>
      <c r="K1355" s="49" t="s">
        <v>178</v>
      </c>
      <c r="L1355" s="49">
        <v>37567990</v>
      </c>
      <c r="M1355" s="49" t="s">
        <v>1433</v>
      </c>
      <c r="N1355" s="51">
        <v>44979</v>
      </c>
      <c r="O1355" s="51">
        <v>44958</v>
      </c>
      <c r="P1355" s="49" t="s">
        <v>1417</v>
      </c>
    </row>
    <row r="1356" spans="1:16">
      <c r="A1356" s="46">
        <v>4</v>
      </c>
      <c r="B1356" s="46">
        <v>34820.550000000003</v>
      </c>
      <c r="C1356" s="46">
        <v>355.02510471749997</v>
      </c>
      <c r="D1356" s="46">
        <f t="shared" si="21"/>
        <v>34465.524895282506</v>
      </c>
      <c r="E1356" s="51">
        <v>45261</v>
      </c>
      <c r="F1356" s="49" t="s">
        <v>80</v>
      </c>
      <c r="G1356" s="49" t="s">
        <v>81</v>
      </c>
      <c r="H1356" s="49" t="s">
        <v>1413</v>
      </c>
      <c r="I1356" s="49" t="s">
        <v>164</v>
      </c>
      <c r="J1356" s="49">
        <v>135300</v>
      </c>
      <c r="K1356" s="49" t="s">
        <v>178</v>
      </c>
      <c r="L1356" s="49">
        <v>37567975</v>
      </c>
      <c r="M1356" s="49" t="s">
        <v>1434</v>
      </c>
      <c r="N1356" s="51">
        <v>44979</v>
      </c>
      <c r="O1356" s="51">
        <v>44958</v>
      </c>
      <c r="P1356" s="49" t="s">
        <v>1417</v>
      </c>
    </row>
    <row r="1357" spans="1:16">
      <c r="A1357" s="46">
        <v>4</v>
      </c>
      <c r="B1357" s="46">
        <v>14149.31</v>
      </c>
      <c r="C1357" s="46">
        <v>144.26424236349999</v>
      </c>
      <c r="D1357" s="46">
        <f t="shared" si="21"/>
        <v>14005.045757636499</v>
      </c>
      <c r="E1357" s="51">
        <v>45261</v>
      </c>
      <c r="F1357" s="49" t="s">
        <v>80</v>
      </c>
      <c r="G1357" s="49" t="s">
        <v>81</v>
      </c>
      <c r="H1357" s="49" t="s">
        <v>1413</v>
      </c>
      <c r="I1357" s="49" t="s">
        <v>164</v>
      </c>
      <c r="J1357" s="49">
        <v>135300</v>
      </c>
      <c r="K1357" s="49" t="s">
        <v>178</v>
      </c>
      <c r="L1357" s="49">
        <v>37567981</v>
      </c>
      <c r="M1357" s="49" t="s">
        <v>1435</v>
      </c>
      <c r="N1357" s="51">
        <v>44979</v>
      </c>
      <c r="O1357" s="51">
        <v>44958</v>
      </c>
      <c r="P1357" s="49" t="s">
        <v>1417</v>
      </c>
    </row>
    <row r="1358" spans="1:16">
      <c r="A1358" s="46">
        <v>7</v>
      </c>
      <c r="B1358" s="46">
        <v>24761.279999999999</v>
      </c>
      <c r="C1358" s="46">
        <v>252.46229668800001</v>
      </c>
      <c r="D1358" s="46">
        <f t="shared" si="21"/>
        <v>24508.817703311997</v>
      </c>
      <c r="E1358" s="51">
        <v>45261</v>
      </c>
      <c r="F1358" s="49" t="s">
        <v>80</v>
      </c>
      <c r="G1358" s="49" t="s">
        <v>81</v>
      </c>
      <c r="H1358" s="49" t="s">
        <v>1413</v>
      </c>
      <c r="I1358" s="49" t="s">
        <v>164</v>
      </c>
      <c r="J1358" s="49">
        <v>135300</v>
      </c>
      <c r="K1358" s="49" t="s">
        <v>178</v>
      </c>
      <c r="L1358" s="49">
        <v>37567970</v>
      </c>
      <c r="M1358" s="49" t="s">
        <v>1436</v>
      </c>
      <c r="N1358" s="51">
        <v>44979</v>
      </c>
      <c r="O1358" s="51">
        <v>44958</v>
      </c>
      <c r="P1358" s="49" t="s">
        <v>1417</v>
      </c>
    </row>
    <row r="1359" spans="1:16">
      <c r="A1359" s="46">
        <v>24</v>
      </c>
      <c r="B1359" s="46">
        <v>84895.81</v>
      </c>
      <c r="C1359" s="46">
        <v>865.58494438850005</v>
      </c>
      <c r="D1359" s="46">
        <f t="shared" si="21"/>
        <v>84030.225055611503</v>
      </c>
      <c r="E1359" s="51">
        <v>45261</v>
      </c>
      <c r="F1359" s="49" t="s">
        <v>80</v>
      </c>
      <c r="G1359" s="49" t="s">
        <v>81</v>
      </c>
      <c r="H1359" s="49" t="s">
        <v>1413</v>
      </c>
      <c r="I1359" s="49" t="s">
        <v>164</v>
      </c>
      <c r="J1359" s="49">
        <v>135300</v>
      </c>
      <c r="K1359" s="49" t="s">
        <v>178</v>
      </c>
      <c r="L1359" s="49">
        <v>37567987</v>
      </c>
      <c r="M1359" s="49" t="s">
        <v>1437</v>
      </c>
      <c r="N1359" s="51">
        <v>44979</v>
      </c>
      <c r="O1359" s="51">
        <v>44958</v>
      </c>
      <c r="P1359" s="49" t="s">
        <v>1417</v>
      </c>
    </row>
    <row r="1360" spans="1:16">
      <c r="A1360" s="46">
        <v>0</v>
      </c>
      <c r="B1360" s="46">
        <v>7440.64</v>
      </c>
      <c r="C1360" s="46">
        <v>75.863649343999995</v>
      </c>
      <c r="D1360" s="46">
        <f t="shared" si="21"/>
        <v>7364.7763506560004</v>
      </c>
      <c r="E1360" s="51">
        <v>45261</v>
      </c>
      <c r="F1360" s="49" t="s">
        <v>80</v>
      </c>
      <c r="G1360" s="49" t="s">
        <v>81</v>
      </c>
      <c r="H1360" s="49" t="s">
        <v>1413</v>
      </c>
      <c r="I1360" s="49" t="s">
        <v>164</v>
      </c>
      <c r="J1360" s="49">
        <v>135300</v>
      </c>
      <c r="K1360" s="49" t="s">
        <v>178</v>
      </c>
      <c r="L1360" s="49">
        <v>37567993</v>
      </c>
      <c r="M1360" s="49" t="s">
        <v>1438</v>
      </c>
      <c r="N1360" s="51">
        <v>44979</v>
      </c>
      <c r="O1360" s="51">
        <v>44958</v>
      </c>
      <c r="P1360" s="49" t="s">
        <v>1417</v>
      </c>
    </row>
    <row r="1361" spans="1:16">
      <c r="A1361" s="46">
        <v>0</v>
      </c>
      <c r="B1361" s="46">
        <v>14996.23</v>
      </c>
      <c r="C1361" s="46">
        <v>152.89931164550001</v>
      </c>
      <c r="D1361" s="46">
        <f t="shared" si="21"/>
        <v>14843.330688354499</v>
      </c>
      <c r="E1361" s="51">
        <v>45261</v>
      </c>
      <c r="F1361" s="49" t="s">
        <v>80</v>
      </c>
      <c r="G1361" s="49" t="s">
        <v>81</v>
      </c>
      <c r="H1361" s="49" t="s">
        <v>1413</v>
      </c>
      <c r="I1361" s="49" t="s">
        <v>164</v>
      </c>
      <c r="J1361" s="49">
        <v>135300</v>
      </c>
      <c r="K1361" s="49" t="s">
        <v>178</v>
      </c>
      <c r="L1361" s="49">
        <v>37567996</v>
      </c>
      <c r="M1361" s="49" t="s">
        <v>1439</v>
      </c>
      <c r="N1361" s="51">
        <v>44979</v>
      </c>
      <c r="O1361" s="51">
        <v>44958</v>
      </c>
      <c r="P1361" s="49" t="s">
        <v>1417</v>
      </c>
    </row>
    <row r="1362" spans="1:16">
      <c r="A1362" s="46">
        <v>0</v>
      </c>
      <c r="B1362" s="46">
        <v>22363.71</v>
      </c>
      <c r="C1362" s="46">
        <v>228.01703260349998</v>
      </c>
      <c r="D1362" s="46">
        <f t="shared" si="21"/>
        <v>22135.692967396499</v>
      </c>
      <c r="E1362" s="51">
        <v>45261</v>
      </c>
      <c r="F1362" s="49" t="s">
        <v>80</v>
      </c>
      <c r="G1362" s="49" t="s">
        <v>81</v>
      </c>
      <c r="H1362" s="49" t="s">
        <v>1413</v>
      </c>
      <c r="I1362" s="49" t="s">
        <v>164</v>
      </c>
      <c r="J1362" s="49">
        <v>135300</v>
      </c>
      <c r="K1362" s="49" t="s">
        <v>179</v>
      </c>
      <c r="L1362" s="49">
        <v>37567964</v>
      </c>
      <c r="M1362" s="49" t="s">
        <v>1440</v>
      </c>
      <c r="N1362" s="51">
        <v>44979</v>
      </c>
      <c r="O1362" s="51">
        <v>44958</v>
      </c>
      <c r="P1362" s="49" t="s">
        <v>1417</v>
      </c>
    </row>
    <row r="1363" spans="1:16">
      <c r="A1363" s="46">
        <v>0</v>
      </c>
      <c r="B1363" s="46">
        <v>125264.58</v>
      </c>
      <c r="C1363" s="46">
        <v>1277.178867993</v>
      </c>
      <c r="D1363" s="46">
        <f t="shared" si="21"/>
        <v>123987.401132007</v>
      </c>
      <c r="E1363" s="51">
        <v>45261</v>
      </c>
      <c r="F1363" s="49" t="s">
        <v>80</v>
      </c>
      <c r="G1363" s="49" t="s">
        <v>81</v>
      </c>
      <c r="H1363" s="49" t="s">
        <v>1413</v>
      </c>
      <c r="I1363" s="49" t="s">
        <v>164</v>
      </c>
      <c r="J1363" s="49">
        <v>135300</v>
      </c>
      <c r="K1363" s="49" t="s">
        <v>180</v>
      </c>
      <c r="L1363" s="49">
        <v>37567928</v>
      </c>
      <c r="M1363" s="49" t="s">
        <v>1441</v>
      </c>
      <c r="N1363" s="51">
        <v>44979</v>
      </c>
      <c r="O1363" s="51">
        <v>44927</v>
      </c>
      <c r="P1363" s="49" t="s">
        <v>1417</v>
      </c>
    </row>
    <row r="1364" spans="1:16">
      <c r="A1364" s="46">
        <v>0</v>
      </c>
      <c r="B1364" s="46">
        <v>71032.3</v>
      </c>
      <c r="C1364" s="46">
        <v>724.23467595500006</v>
      </c>
      <c r="D1364" s="46">
        <f t="shared" si="21"/>
        <v>70308.065324045005</v>
      </c>
      <c r="E1364" s="51">
        <v>45261</v>
      </c>
      <c r="F1364" s="49" t="s">
        <v>80</v>
      </c>
      <c r="G1364" s="49" t="s">
        <v>81</v>
      </c>
      <c r="H1364" s="49" t="s">
        <v>1413</v>
      </c>
      <c r="I1364" s="49" t="s">
        <v>164</v>
      </c>
      <c r="J1364" s="49">
        <v>135300</v>
      </c>
      <c r="K1364" s="49" t="s">
        <v>181</v>
      </c>
      <c r="L1364" s="49">
        <v>37568002</v>
      </c>
      <c r="M1364" s="49" t="s">
        <v>1442</v>
      </c>
      <c r="N1364" s="51">
        <v>44979</v>
      </c>
      <c r="O1364" s="51">
        <v>44958</v>
      </c>
      <c r="P1364" s="49" t="s">
        <v>1417</v>
      </c>
    </row>
    <row r="1365" spans="1:16">
      <c r="A1365" s="46">
        <v>17</v>
      </c>
      <c r="B1365" s="46">
        <v>26055.18</v>
      </c>
      <c r="C1365" s="46">
        <v>265.654707003</v>
      </c>
      <c r="D1365" s="46">
        <f t="shared" si="21"/>
        <v>25789.525292997001</v>
      </c>
      <c r="E1365" s="51">
        <v>45261</v>
      </c>
      <c r="F1365" s="49" t="s">
        <v>80</v>
      </c>
      <c r="G1365" s="49" t="s">
        <v>81</v>
      </c>
      <c r="H1365" s="49" t="s">
        <v>1413</v>
      </c>
      <c r="I1365" s="49" t="s">
        <v>164</v>
      </c>
      <c r="J1365" s="49">
        <v>135300</v>
      </c>
      <c r="K1365" s="49" t="s">
        <v>182</v>
      </c>
      <c r="L1365" s="49">
        <v>37568035</v>
      </c>
      <c r="M1365" s="49" t="s">
        <v>1443</v>
      </c>
      <c r="N1365" s="51">
        <v>44979</v>
      </c>
      <c r="O1365" s="51">
        <v>44958</v>
      </c>
      <c r="P1365" s="49" t="s">
        <v>1417</v>
      </c>
    </row>
    <row r="1366" spans="1:16">
      <c r="A1366" s="46">
        <v>0</v>
      </c>
      <c r="B1366" s="46">
        <v>2609.9</v>
      </c>
      <c r="C1366" s="46">
        <v>26.610148915</v>
      </c>
      <c r="D1366" s="46">
        <f t="shared" si="21"/>
        <v>2583.289851085</v>
      </c>
      <c r="E1366" s="51">
        <v>45261</v>
      </c>
      <c r="F1366" s="49" t="s">
        <v>80</v>
      </c>
      <c r="G1366" s="49" t="s">
        <v>81</v>
      </c>
      <c r="H1366" s="49" t="s">
        <v>1413</v>
      </c>
      <c r="I1366" s="49" t="s">
        <v>164</v>
      </c>
      <c r="J1366" s="49">
        <v>135300</v>
      </c>
      <c r="K1366" s="49" t="s">
        <v>183</v>
      </c>
      <c r="L1366" s="49">
        <v>37567934</v>
      </c>
      <c r="M1366" s="49" t="s">
        <v>1444</v>
      </c>
      <c r="N1366" s="51">
        <v>44979</v>
      </c>
      <c r="O1366" s="51">
        <v>44927</v>
      </c>
      <c r="P1366" s="49" t="s">
        <v>1417</v>
      </c>
    </row>
    <row r="1367" spans="1:16">
      <c r="A1367" s="46">
        <v>0</v>
      </c>
      <c r="B1367" s="46">
        <v>6890.6500000000005</v>
      </c>
      <c r="C1367" s="46">
        <v>70.256033802499999</v>
      </c>
      <c r="D1367" s="46">
        <f t="shared" si="21"/>
        <v>6820.393966197501</v>
      </c>
      <c r="E1367" s="51">
        <v>45261</v>
      </c>
      <c r="F1367" s="49" t="s">
        <v>80</v>
      </c>
      <c r="G1367" s="49" t="s">
        <v>81</v>
      </c>
      <c r="H1367" s="49" t="s">
        <v>1413</v>
      </c>
      <c r="I1367" s="49" t="s">
        <v>164</v>
      </c>
      <c r="J1367" s="49">
        <v>135300</v>
      </c>
      <c r="K1367" s="49" t="s">
        <v>184</v>
      </c>
      <c r="L1367" s="49">
        <v>37567943</v>
      </c>
      <c r="M1367" s="49" t="s">
        <v>1445</v>
      </c>
      <c r="N1367" s="51">
        <v>44979</v>
      </c>
      <c r="O1367" s="51">
        <v>44927</v>
      </c>
      <c r="P1367" s="49" t="s">
        <v>1417</v>
      </c>
    </row>
    <row r="1368" spans="1:16">
      <c r="A1368" s="46">
        <v>0</v>
      </c>
      <c r="B1368" s="46">
        <v>2642.36</v>
      </c>
      <c r="C1368" s="46">
        <v>26.941106206000001</v>
      </c>
      <c r="D1368" s="46">
        <f t="shared" si="21"/>
        <v>2615.4188937940003</v>
      </c>
      <c r="E1368" s="51">
        <v>45261</v>
      </c>
      <c r="F1368" s="49" t="s">
        <v>80</v>
      </c>
      <c r="G1368" s="49" t="s">
        <v>81</v>
      </c>
      <c r="H1368" s="49" t="s">
        <v>1413</v>
      </c>
      <c r="I1368" s="49" t="s">
        <v>164</v>
      </c>
      <c r="J1368" s="49">
        <v>135300</v>
      </c>
      <c r="K1368" s="49" t="s">
        <v>185</v>
      </c>
      <c r="L1368" s="49">
        <v>37568038</v>
      </c>
      <c r="M1368" s="49" t="s">
        <v>1446</v>
      </c>
      <c r="N1368" s="51">
        <v>44979</v>
      </c>
      <c r="O1368" s="51">
        <v>44958</v>
      </c>
      <c r="P1368" s="49" t="s">
        <v>1417</v>
      </c>
    </row>
    <row r="1369" spans="1:16">
      <c r="A1369" s="46">
        <v>0</v>
      </c>
      <c r="B1369" s="46">
        <v>151389.08000000002</v>
      </c>
      <c r="C1369" s="46">
        <v>1543.5403513179999</v>
      </c>
      <c r="D1369" s="46">
        <f t="shared" si="21"/>
        <v>149845.53964868202</v>
      </c>
      <c r="E1369" s="51">
        <v>45261</v>
      </c>
      <c r="F1369" s="49" t="s">
        <v>80</v>
      </c>
      <c r="G1369" s="49" t="s">
        <v>81</v>
      </c>
      <c r="H1369" s="49" t="s">
        <v>1413</v>
      </c>
      <c r="I1369" s="49" t="s">
        <v>164</v>
      </c>
      <c r="J1369" s="49">
        <v>135300</v>
      </c>
      <c r="K1369" s="49" t="s">
        <v>186</v>
      </c>
      <c r="L1369" s="49">
        <v>37568005</v>
      </c>
      <c r="M1369" s="49" t="s">
        <v>1447</v>
      </c>
      <c r="N1369" s="51">
        <v>44979</v>
      </c>
      <c r="O1369" s="51">
        <v>44958</v>
      </c>
      <c r="P1369" s="49" t="s">
        <v>1417</v>
      </c>
    </row>
    <row r="1370" spans="1:16">
      <c r="A1370" s="46">
        <v>2</v>
      </c>
      <c r="B1370" s="46">
        <v>141007.33000000002</v>
      </c>
      <c r="C1370" s="46">
        <v>1437.6895855805001</v>
      </c>
      <c r="D1370" s="46">
        <f t="shared" si="21"/>
        <v>139569.64041441953</v>
      </c>
      <c r="E1370" s="51">
        <v>45261</v>
      </c>
      <c r="F1370" s="49" t="s">
        <v>80</v>
      </c>
      <c r="G1370" s="49" t="s">
        <v>81</v>
      </c>
      <c r="H1370" s="49" t="s">
        <v>1413</v>
      </c>
      <c r="I1370" s="49" t="s">
        <v>164</v>
      </c>
      <c r="J1370" s="49">
        <v>135300</v>
      </c>
      <c r="K1370" s="49" t="s">
        <v>187</v>
      </c>
      <c r="L1370" s="49">
        <v>37568020</v>
      </c>
      <c r="M1370" s="49" t="s">
        <v>1448</v>
      </c>
      <c r="N1370" s="51">
        <v>44979</v>
      </c>
      <c r="O1370" s="51">
        <v>44958</v>
      </c>
      <c r="P1370" s="49" t="s">
        <v>1417</v>
      </c>
    </row>
    <row r="1371" spans="1:16">
      <c r="A1371" s="46">
        <v>1</v>
      </c>
      <c r="B1371" s="46">
        <v>2822.9500000000003</v>
      </c>
      <c r="C1371" s="46">
        <v>28.782374757500001</v>
      </c>
      <c r="D1371" s="46">
        <f t="shared" si="21"/>
        <v>2794.1676252425004</v>
      </c>
      <c r="E1371" s="51">
        <v>45261</v>
      </c>
      <c r="F1371" s="49" t="s">
        <v>80</v>
      </c>
      <c r="G1371" s="49" t="s">
        <v>81</v>
      </c>
      <c r="H1371" s="49" t="s">
        <v>1413</v>
      </c>
      <c r="I1371" s="49" t="s">
        <v>164</v>
      </c>
      <c r="J1371" s="49">
        <v>135300</v>
      </c>
      <c r="K1371" s="49" t="s">
        <v>187</v>
      </c>
      <c r="L1371" s="49">
        <v>37568029</v>
      </c>
      <c r="M1371" s="49" t="s">
        <v>1449</v>
      </c>
      <c r="N1371" s="51">
        <v>44979</v>
      </c>
      <c r="O1371" s="51">
        <v>44958</v>
      </c>
      <c r="P1371" s="49" t="s">
        <v>1417</v>
      </c>
    </row>
    <row r="1372" spans="1:16">
      <c r="A1372" s="46">
        <v>2</v>
      </c>
      <c r="B1372" s="46">
        <v>12988.630000000001</v>
      </c>
      <c r="C1372" s="46">
        <v>132.43012318550001</v>
      </c>
      <c r="D1372" s="46">
        <f t="shared" si="21"/>
        <v>12856.1998768145</v>
      </c>
      <c r="E1372" s="51">
        <v>45261</v>
      </c>
      <c r="F1372" s="49" t="s">
        <v>80</v>
      </c>
      <c r="G1372" s="49" t="s">
        <v>81</v>
      </c>
      <c r="H1372" s="49" t="s">
        <v>1413</v>
      </c>
      <c r="I1372" s="49" t="s">
        <v>164</v>
      </c>
      <c r="J1372" s="49">
        <v>135300</v>
      </c>
      <c r="K1372" s="49" t="s">
        <v>187</v>
      </c>
      <c r="L1372" s="49">
        <v>37568011</v>
      </c>
      <c r="M1372" s="49" t="s">
        <v>1450</v>
      </c>
      <c r="N1372" s="51">
        <v>44979</v>
      </c>
      <c r="O1372" s="51">
        <v>44958</v>
      </c>
      <c r="P1372" s="49" t="s">
        <v>1417</v>
      </c>
    </row>
    <row r="1373" spans="1:16">
      <c r="A1373" s="46">
        <v>12</v>
      </c>
      <c r="B1373" s="46">
        <v>67195.360000000001</v>
      </c>
      <c r="C1373" s="46">
        <v>685.11381125599996</v>
      </c>
      <c r="D1373" s="46">
        <f t="shared" si="21"/>
        <v>66510.246188744</v>
      </c>
      <c r="E1373" s="51">
        <v>45261</v>
      </c>
      <c r="F1373" s="49" t="s">
        <v>80</v>
      </c>
      <c r="G1373" s="49" t="s">
        <v>81</v>
      </c>
      <c r="H1373" s="49" t="s">
        <v>1413</v>
      </c>
      <c r="I1373" s="49" t="s">
        <v>164</v>
      </c>
      <c r="J1373" s="49">
        <v>135300</v>
      </c>
      <c r="K1373" s="49" t="s">
        <v>187</v>
      </c>
      <c r="L1373" s="49">
        <v>37568017</v>
      </c>
      <c r="M1373" s="49" t="s">
        <v>1451</v>
      </c>
      <c r="N1373" s="51">
        <v>44979</v>
      </c>
      <c r="O1373" s="51">
        <v>44958</v>
      </c>
      <c r="P1373" s="49" t="s">
        <v>1417</v>
      </c>
    </row>
    <row r="1374" spans="1:16">
      <c r="A1374" s="46">
        <v>12</v>
      </c>
      <c r="B1374" s="46">
        <v>18413.43</v>
      </c>
      <c r="C1374" s="46">
        <v>187.7405702655</v>
      </c>
      <c r="D1374" s="46">
        <f t="shared" si="21"/>
        <v>18225.689429734499</v>
      </c>
      <c r="E1374" s="51">
        <v>45261</v>
      </c>
      <c r="F1374" s="49" t="s">
        <v>80</v>
      </c>
      <c r="G1374" s="49" t="s">
        <v>81</v>
      </c>
      <c r="H1374" s="49" t="s">
        <v>1413</v>
      </c>
      <c r="I1374" s="49" t="s">
        <v>164</v>
      </c>
      <c r="J1374" s="49">
        <v>135300</v>
      </c>
      <c r="K1374" s="49" t="s">
        <v>187</v>
      </c>
      <c r="L1374" s="49">
        <v>37568014</v>
      </c>
      <c r="M1374" s="49" t="s">
        <v>1452</v>
      </c>
      <c r="N1374" s="51">
        <v>44979</v>
      </c>
      <c r="O1374" s="51">
        <v>44958</v>
      </c>
      <c r="P1374" s="49" t="s">
        <v>1417</v>
      </c>
    </row>
    <row r="1375" spans="1:16">
      <c r="A1375" s="46">
        <v>4</v>
      </c>
      <c r="B1375" s="46">
        <v>6383.77</v>
      </c>
      <c r="C1375" s="46">
        <v>65.087961354499996</v>
      </c>
      <c r="D1375" s="46">
        <f t="shared" si="21"/>
        <v>6318.6820386455001</v>
      </c>
      <c r="E1375" s="51">
        <v>45261</v>
      </c>
      <c r="F1375" s="49" t="s">
        <v>80</v>
      </c>
      <c r="G1375" s="49" t="s">
        <v>81</v>
      </c>
      <c r="H1375" s="49" t="s">
        <v>1413</v>
      </c>
      <c r="I1375" s="49" t="s">
        <v>164</v>
      </c>
      <c r="J1375" s="49">
        <v>135300</v>
      </c>
      <c r="K1375" s="49" t="s">
        <v>187</v>
      </c>
      <c r="L1375" s="49">
        <v>37568026</v>
      </c>
      <c r="M1375" s="49" t="s">
        <v>1453</v>
      </c>
      <c r="N1375" s="51">
        <v>44979</v>
      </c>
      <c r="O1375" s="51">
        <v>44958</v>
      </c>
      <c r="P1375" s="49" t="s">
        <v>1417</v>
      </c>
    </row>
    <row r="1376" spans="1:16">
      <c r="A1376" s="46">
        <v>3</v>
      </c>
      <c r="B1376" s="46">
        <v>5470.77</v>
      </c>
      <c r="C1376" s="46">
        <v>55.7791503045</v>
      </c>
      <c r="D1376" s="46">
        <f t="shared" si="21"/>
        <v>5414.9908496955004</v>
      </c>
      <c r="E1376" s="51">
        <v>45261</v>
      </c>
      <c r="F1376" s="49" t="s">
        <v>80</v>
      </c>
      <c r="G1376" s="49" t="s">
        <v>81</v>
      </c>
      <c r="H1376" s="49" t="s">
        <v>1413</v>
      </c>
      <c r="I1376" s="49" t="s">
        <v>164</v>
      </c>
      <c r="J1376" s="49">
        <v>135300</v>
      </c>
      <c r="K1376" s="49" t="s">
        <v>187</v>
      </c>
      <c r="L1376" s="49">
        <v>37568023</v>
      </c>
      <c r="M1376" s="49" t="s">
        <v>1454</v>
      </c>
      <c r="N1376" s="51">
        <v>44979</v>
      </c>
      <c r="O1376" s="51">
        <v>44958</v>
      </c>
      <c r="P1376" s="49" t="s">
        <v>1417</v>
      </c>
    </row>
    <row r="1377" spans="1:16">
      <c r="A1377" s="46">
        <v>0</v>
      </c>
      <c r="B1377" s="46">
        <v>21154.100000000002</v>
      </c>
      <c r="C1377" s="46">
        <v>215.68403048499999</v>
      </c>
      <c r="D1377" s="46">
        <f t="shared" si="21"/>
        <v>20938.415969515001</v>
      </c>
      <c r="E1377" s="51">
        <v>45261</v>
      </c>
      <c r="F1377" s="49" t="s">
        <v>80</v>
      </c>
      <c r="G1377" s="49" t="s">
        <v>81</v>
      </c>
      <c r="H1377" s="49" t="s">
        <v>1413</v>
      </c>
      <c r="I1377" s="49" t="s">
        <v>164</v>
      </c>
      <c r="J1377" s="49">
        <v>135300</v>
      </c>
      <c r="K1377" s="49" t="s">
        <v>187</v>
      </c>
      <c r="L1377" s="49">
        <v>37568032</v>
      </c>
      <c r="M1377" s="49" t="s">
        <v>1455</v>
      </c>
      <c r="N1377" s="51">
        <v>44979</v>
      </c>
      <c r="O1377" s="51">
        <v>44958</v>
      </c>
      <c r="P1377" s="49" t="s">
        <v>1417</v>
      </c>
    </row>
    <row r="1378" spans="1:16">
      <c r="A1378" s="46">
        <v>6</v>
      </c>
      <c r="B1378" s="46">
        <v>21232.240000000002</v>
      </c>
      <c r="C1378" s="46">
        <v>216.48073420400002</v>
      </c>
      <c r="D1378" s="46">
        <f t="shared" si="21"/>
        <v>21015.759265796001</v>
      </c>
      <c r="E1378" s="51">
        <v>45261</v>
      </c>
      <c r="F1378" s="49" t="s">
        <v>80</v>
      </c>
      <c r="G1378" s="49" t="s">
        <v>81</v>
      </c>
      <c r="H1378" s="49" t="s">
        <v>1413</v>
      </c>
      <c r="I1378" s="49" t="s">
        <v>164</v>
      </c>
      <c r="J1378" s="49">
        <v>135300</v>
      </c>
      <c r="K1378" s="49" t="s">
        <v>187</v>
      </c>
      <c r="L1378" s="49">
        <v>37568008</v>
      </c>
      <c r="M1378" s="49" t="s">
        <v>1456</v>
      </c>
      <c r="N1378" s="51">
        <v>44979</v>
      </c>
      <c r="O1378" s="51">
        <v>44958</v>
      </c>
      <c r="P1378" s="49" t="s">
        <v>1417</v>
      </c>
    </row>
    <row r="1379" spans="1:16">
      <c r="A1379" s="46">
        <v>13</v>
      </c>
      <c r="B1379" s="46">
        <v>300769.12</v>
      </c>
      <c r="C1379" s="46">
        <v>3066.5968321519999</v>
      </c>
      <c r="D1379" s="46">
        <f t="shared" si="21"/>
        <v>297702.523167848</v>
      </c>
      <c r="E1379" s="51">
        <v>45261</v>
      </c>
      <c r="F1379" s="49" t="s">
        <v>80</v>
      </c>
      <c r="G1379" s="49" t="s">
        <v>81</v>
      </c>
      <c r="H1379" s="49" t="s">
        <v>1413</v>
      </c>
      <c r="I1379" s="49" t="s">
        <v>164</v>
      </c>
      <c r="J1379" s="49">
        <v>135300</v>
      </c>
      <c r="K1379" s="49" t="s">
        <v>133</v>
      </c>
      <c r="L1379" s="49">
        <v>37567931</v>
      </c>
      <c r="M1379" s="49" t="s">
        <v>1457</v>
      </c>
      <c r="N1379" s="51">
        <v>44979</v>
      </c>
      <c r="O1379" s="51">
        <v>44927</v>
      </c>
      <c r="P1379" s="49" t="s">
        <v>1417</v>
      </c>
    </row>
    <row r="1380" spans="1:16">
      <c r="A1380" s="46">
        <v>3</v>
      </c>
      <c r="B1380" s="46">
        <v>69588.67</v>
      </c>
      <c r="C1380" s="46">
        <v>709.51564101949998</v>
      </c>
      <c r="D1380" s="46">
        <f t="shared" si="21"/>
        <v>68879.154358980493</v>
      </c>
      <c r="E1380" s="51">
        <v>45261</v>
      </c>
      <c r="F1380" s="49" t="s">
        <v>80</v>
      </c>
      <c r="G1380" s="49" t="s">
        <v>81</v>
      </c>
      <c r="H1380" s="49" t="s">
        <v>1413</v>
      </c>
      <c r="I1380" s="49" t="s">
        <v>164</v>
      </c>
      <c r="J1380" s="49">
        <v>135300</v>
      </c>
      <c r="K1380" s="49" t="s">
        <v>188</v>
      </c>
      <c r="L1380" s="49">
        <v>37567937</v>
      </c>
      <c r="M1380" s="49" t="s">
        <v>1458</v>
      </c>
      <c r="N1380" s="51">
        <v>44979</v>
      </c>
      <c r="O1380" s="51">
        <v>44927</v>
      </c>
      <c r="P1380" s="49" t="s">
        <v>1417</v>
      </c>
    </row>
    <row r="1381" spans="1:16">
      <c r="A1381" s="46">
        <v>1</v>
      </c>
      <c r="B1381" s="46">
        <v>58040.35</v>
      </c>
      <c r="C1381" s="46">
        <v>591.77070254750004</v>
      </c>
      <c r="D1381" s="46">
        <f t="shared" si="21"/>
        <v>57448.579297452496</v>
      </c>
      <c r="E1381" s="51">
        <v>45261</v>
      </c>
      <c r="F1381" s="49" t="s">
        <v>80</v>
      </c>
      <c r="G1381" s="49" t="s">
        <v>81</v>
      </c>
      <c r="H1381" s="49" t="s">
        <v>1413</v>
      </c>
      <c r="I1381" s="49" t="s">
        <v>164</v>
      </c>
      <c r="J1381" s="49">
        <v>135300</v>
      </c>
      <c r="K1381" s="49" t="s">
        <v>189</v>
      </c>
      <c r="L1381" s="49">
        <v>37568044</v>
      </c>
      <c r="M1381" s="49" t="s">
        <v>1459</v>
      </c>
      <c r="N1381" s="51">
        <v>44979</v>
      </c>
      <c r="O1381" s="51">
        <v>44958</v>
      </c>
      <c r="P1381" s="49" t="s">
        <v>1417</v>
      </c>
    </row>
    <row r="1382" spans="1:16">
      <c r="A1382" s="46">
        <v>0</v>
      </c>
      <c r="B1382" s="46">
        <v>9153.82</v>
      </c>
      <c r="C1382" s="46">
        <v>93.330975647000002</v>
      </c>
      <c r="D1382" s="46">
        <f t="shared" si="21"/>
        <v>9060.489024352999</v>
      </c>
      <c r="E1382" s="51">
        <v>45261</v>
      </c>
      <c r="F1382" s="49" t="s">
        <v>80</v>
      </c>
      <c r="G1382" s="49" t="s">
        <v>81</v>
      </c>
      <c r="H1382" s="49" t="s">
        <v>1413</v>
      </c>
      <c r="I1382" s="49" t="s">
        <v>164</v>
      </c>
      <c r="J1382" s="49">
        <v>135300</v>
      </c>
      <c r="K1382" s="49" t="s">
        <v>190</v>
      </c>
      <c r="L1382" s="49">
        <v>37567999</v>
      </c>
      <c r="M1382" s="49" t="s">
        <v>1460</v>
      </c>
      <c r="N1382" s="51">
        <v>44979</v>
      </c>
      <c r="O1382" s="51">
        <v>44958</v>
      </c>
      <c r="P1382" s="49" t="s">
        <v>1417</v>
      </c>
    </row>
    <row r="1383" spans="1:16">
      <c r="A1383" s="46">
        <v>0</v>
      </c>
      <c r="B1383" s="46">
        <v>45563.57</v>
      </c>
      <c r="C1383" s="46">
        <v>-167.5500046896</v>
      </c>
      <c r="D1383" s="46">
        <f t="shared" si="21"/>
        <v>45731.120004689597</v>
      </c>
      <c r="E1383" s="51">
        <v>45261</v>
      </c>
      <c r="F1383" s="49" t="s">
        <v>80</v>
      </c>
      <c r="G1383" s="49" t="s">
        <v>81</v>
      </c>
      <c r="H1383" s="49" t="s">
        <v>1413</v>
      </c>
      <c r="I1383" s="49" t="s">
        <v>268</v>
      </c>
      <c r="J1383" s="49">
        <v>135001</v>
      </c>
      <c r="K1383" s="49" t="s">
        <v>153</v>
      </c>
      <c r="L1383" s="49">
        <v>27442511</v>
      </c>
      <c r="M1383" s="49" t="s">
        <v>1461</v>
      </c>
      <c r="N1383" s="51">
        <v>42915</v>
      </c>
      <c r="O1383" s="51">
        <v>42979</v>
      </c>
      <c r="P1383" s="49" t="s">
        <v>1462</v>
      </c>
    </row>
    <row r="1384" spans="1:16">
      <c r="A1384" s="46">
        <v>0</v>
      </c>
      <c r="B1384" s="46">
        <v>51483.03</v>
      </c>
      <c r="C1384" s="46">
        <v>5313.3117742833001</v>
      </c>
      <c r="D1384" s="46">
        <f t="shared" si="21"/>
        <v>46169.718225716701</v>
      </c>
      <c r="E1384" s="51">
        <v>45261</v>
      </c>
      <c r="F1384" s="49" t="s">
        <v>80</v>
      </c>
      <c r="G1384" s="49" t="s">
        <v>81</v>
      </c>
      <c r="H1384" s="49" t="s">
        <v>1413</v>
      </c>
      <c r="I1384" s="49" t="s">
        <v>268</v>
      </c>
      <c r="J1384" s="49">
        <v>135200</v>
      </c>
      <c r="K1384" s="49" t="s">
        <v>170</v>
      </c>
      <c r="L1384" s="49">
        <v>27442502</v>
      </c>
      <c r="M1384" s="49" t="s">
        <v>1422</v>
      </c>
      <c r="N1384" s="51">
        <v>42915</v>
      </c>
      <c r="O1384" s="51">
        <v>42979</v>
      </c>
      <c r="P1384" s="49" t="s">
        <v>1462</v>
      </c>
    </row>
    <row r="1385" spans="1:16">
      <c r="A1385" s="46">
        <v>0</v>
      </c>
      <c r="B1385" s="46">
        <v>34571.69</v>
      </c>
      <c r="C1385" s="46">
        <v>3567.9750693359001</v>
      </c>
      <c r="D1385" s="46">
        <f t="shared" si="21"/>
        <v>31003.7149306641</v>
      </c>
      <c r="E1385" s="51">
        <v>45261</v>
      </c>
      <c r="F1385" s="49" t="s">
        <v>80</v>
      </c>
      <c r="G1385" s="49" t="s">
        <v>81</v>
      </c>
      <c r="H1385" s="49" t="s">
        <v>1413</v>
      </c>
      <c r="I1385" s="49" t="s">
        <v>268</v>
      </c>
      <c r="J1385" s="49">
        <v>135200</v>
      </c>
      <c r="K1385" s="49" t="s">
        <v>177</v>
      </c>
      <c r="L1385" s="49">
        <v>27442508</v>
      </c>
      <c r="M1385" s="49" t="s">
        <v>1429</v>
      </c>
      <c r="N1385" s="51">
        <v>42915</v>
      </c>
      <c r="O1385" s="51">
        <v>42979</v>
      </c>
      <c r="P1385" s="49" t="s">
        <v>1462</v>
      </c>
    </row>
    <row r="1386" spans="1:16">
      <c r="A1386" s="46">
        <v>0</v>
      </c>
      <c r="B1386" s="46">
        <v>182129.96</v>
      </c>
      <c r="C1386" s="46">
        <v>18796.7425560956</v>
      </c>
      <c r="D1386" s="46">
        <f t="shared" si="21"/>
        <v>163333.2174439044</v>
      </c>
      <c r="E1386" s="51">
        <v>45261</v>
      </c>
      <c r="F1386" s="49" t="s">
        <v>80</v>
      </c>
      <c r="G1386" s="49" t="s">
        <v>81</v>
      </c>
      <c r="H1386" s="49" t="s">
        <v>1413</v>
      </c>
      <c r="I1386" s="49" t="s">
        <v>268</v>
      </c>
      <c r="J1386" s="49">
        <v>135200</v>
      </c>
      <c r="K1386" s="49" t="s">
        <v>186</v>
      </c>
      <c r="L1386" s="49">
        <v>27442514</v>
      </c>
      <c r="M1386" s="49" t="s">
        <v>1447</v>
      </c>
      <c r="N1386" s="51">
        <v>42915</v>
      </c>
      <c r="O1386" s="51">
        <v>42979</v>
      </c>
      <c r="P1386" s="49" t="s">
        <v>1462</v>
      </c>
    </row>
    <row r="1387" spans="1:16">
      <c r="A1387" s="46">
        <v>12</v>
      </c>
      <c r="B1387" s="46">
        <v>100572.22</v>
      </c>
      <c r="C1387" s="46">
        <v>13330.4585465086</v>
      </c>
      <c r="D1387" s="46">
        <f t="shared" si="21"/>
        <v>87241.761453491403</v>
      </c>
      <c r="E1387" s="51">
        <v>45261</v>
      </c>
      <c r="F1387" s="49" t="s">
        <v>80</v>
      </c>
      <c r="G1387" s="49" t="s">
        <v>81</v>
      </c>
      <c r="H1387" s="49" t="s">
        <v>1413</v>
      </c>
      <c r="I1387" s="49" t="s">
        <v>268</v>
      </c>
      <c r="J1387" s="49">
        <v>135300</v>
      </c>
      <c r="K1387" s="49" t="s">
        <v>165</v>
      </c>
      <c r="L1387" s="49">
        <v>27442463</v>
      </c>
      <c r="M1387" s="49" t="s">
        <v>1463</v>
      </c>
      <c r="N1387" s="51">
        <v>42915</v>
      </c>
      <c r="O1387" s="51">
        <v>42736</v>
      </c>
      <c r="P1387" s="49" t="s">
        <v>1462</v>
      </c>
    </row>
    <row r="1388" spans="1:16">
      <c r="A1388" s="46">
        <v>4</v>
      </c>
      <c r="B1388" s="46">
        <v>353849.87</v>
      </c>
      <c r="C1388" s="46">
        <v>46901.4308695031</v>
      </c>
      <c r="D1388" s="46">
        <f t="shared" si="21"/>
        <v>306948.43913049687</v>
      </c>
      <c r="E1388" s="51">
        <v>45261</v>
      </c>
      <c r="F1388" s="49" t="s">
        <v>80</v>
      </c>
      <c r="G1388" s="49" t="s">
        <v>81</v>
      </c>
      <c r="H1388" s="49" t="s">
        <v>1413</v>
      </c>
      <c r="I1388" s="49" t="s">
        <v>268</v>
      </c>
      <c r="J1388" s="49">
        <v>135300</v>
      </c>
      <c r="K1388" s="49" t="s">
        <v>269</v>
      </c>
      <c r="L1388" s="49">
        <v>27442496</v>
      </c>
      <c r="M1388" s="49" t="s">
        <v>1464</v>
      </c>
      <c r="N1388" s="51">
        <v>42915</v>
      </c>
      <c r="O1388" s="51">
        <v>42736</v>
      </c>
      <c r="P1388" s="49" t="s">
        <v>1462</v>
      </c>
    </row>
    <row r="1389" spans="1:16">
      <c r="A1389" s="46">
        <v>0</v>
      </c>
      <c r="B1389" s="46">
        <v>323716.76</v>
      </c>
      <c r="C1389" s="46">
        <v>42907.403754138802</v>
      </c>
      <c r="D1389" s="46">
        <f t="shared" si="21"/>
        <v>280809.35624586121</v>
      </c>
      <c r="E1389" s="51">
        <v>45261</v>
      </c>
      <c r="F1389" s="49" t="s">
        <v>80</v>
      </c>
      <c r="G1389" s="49" t="s">
        <v>81</v>
      </c>
      <c r="H1389" s="49" t="s">
        <v>1413</v>
      </c>
      <c r="I1389" s="49" t="s">
        <v>268</v>
      </c>
      <c r="J1389" s="49">
        <v>135300</v>
      </c>
      <c r="K1389" s="49" t="s">
        <v>168</v>
      </c>
      <c r="L1389" s="49">
        <v>27442476</v>
      </c>
      <c r="M1389" s="49" t="s">
        <v>1420</v>
      </c>
      <c r="N1389" s="51">
        <v>42915</v>
      </c>
      <c r="O1389" s="51">
        <v>42736</v>
      </c>
      <c r="P1389" s="49" t="s">
        <v>1462</v>
      </c>
    </row>
    <row r="1390" spans="1:16">
      <c r="A1390" s="46">
        <v>0</v>
      </c>
      <c r="B1390" s="46">
        <v>117858.04000000001</v>
      </c>
      <c r="C1390" s="46">
        <v>15621.6270913852</v>
      </c>
      <c r="D1390" s="46">
        <f t="shared" si="21"/>
        <v>102236.4129086148</v>
      </c>
      <c r="E1390" s="51">
        <v>45261</v>
      </c>
      <c r="F1390" s="49" t="s">
        <v>80</v>
      </c>
      <c r="G1390" s="49" t="s">
        <v>81</v>
      </c>
      <c r="H1390" s="49" t="s">
        <v>1413</v>
      </c>
      <c r="I1390" s="49" t="s">
        <v>268</v>
      </c>
      <c r="J1390" s="49">
        <v>135300</v>
      </c>
      <c r="K1390" s="49" t="s">
        <v>169</v>
      </c>
      <c r="L1390" s="49">
        <v>27442484</v>
      </c>
      <c r="M1390" s="49" t="s">
        <v>1421</v>
      </c>
      <c r="N1390" s="51">
        <v>42915</v>
      </c>
      <c r="O1390" s="51">
        <v>42736</v>
      </c>
      <c r="P1390" s="49" t="s">
        <v>1462</v>
      </c>
    </row>
    <row r="1391" spans="1:16">
      <c r="A1391" s="46">
        <v>0</v>
      </c>
      <c r="B1391" s="46">
        <v>1002207.97</v>
      </c>
      <c r="C1391" s="46">
        <v>132838.78787865609</v>
      </c>
      <c r="D1391" s="46">
        <f t="shared" si="21"/>
        <v>869369.18212134391</v>
      </c>
      <c r="E1391" s="51">
        <v>45261</v>
      </c>
      <c r="F1391" s="49" t="s">
        <v>80</v>
      </c>
      <c r="G1391" s="49" t="s">
        <v>81</v>
      </c>
      <c r="H1391" s="49" t="s">
        <v>1413</v>
      </c>
      <c r="I1391" s="49" t="s">
        <v>268</v>
      </c>
      <c r="J1391" s="49">
        <v>135300</v>
      </c>
      <c r="K1391" s="49" t="s">
        <v>171</v>
      </c>
      <c r="L1391" s="49">
        <v>27442505</v>
      </c>
      <c r="M1391" s="49" t="s">
        <v>1465</v>
      </c>
      <c r="N1391" s="51">
        <v>42915</v>
      </c>
      <c r="O1391" s="51">
        <v>42979</v>
      </c>
      <c r="P1391" s="49" t="s">
        <v>1462</v>
      </c>
    </row>
    <row r="1392" spans="1:16">
      <c r="A1392" s="46">
        <v>0</v>
      </c>
      <c r="B1392" s="46">
        <v>94757.86</v>
      </c>
      <c r="C1392" s="46">
        <v>12559.787630081801</v>
      </c>
      <c r="D1392" s="46">
        <f t="shared" si="21"/>
        <v>82198.072369918198</v>
      </c>
      <c r="E1392" s="51">
        <v>45261</v>
      </c>
      <c r="F1392" s="49" t="s">
        <v>80</v>
      </c>
      <c r="G1392" s="49" t="s">
        <v>81</v>
      </c>
      <c r="H1392" s="49" t="s">
        <v>1413</v>
      </c>
      <c r="I1392" s="49" t="s">
        <v>268</v>
      </c>
      <c r="J1392" s="49">
        <v>135300</v>
      </c>
      <c r="K1392" s="49" t="s">
        <v>174</v>
      </c>
      <c r="L1392" s="49">
        <v>27442481</v>
      </c>
      <c r="M1392" s="49" t="s">
        <v>1425</v>
      </c>
      <c r="N1392" s="51">
        <v>42915</v>
      </c>
      <c r="O1392" s="51">
        <v>42736</v>
      </c>
      <c r="P1392" s="49" t="s">
        <v>1462</v>
      </c>
    </row>
    <row r="1393" spans="1:16">
      <c r="A1393" s="46">
        <v>0</v>
      </c>
      <c r="B1393" s="46">
        <v>117858.04000000001</v>
      </c>
      <c r="C1393" s="46">
        <v>15621.6270913852</v>
      </c>
      <c r="D1393" s="46">
        <f t="shared" si="21"/>
        <v>102236.4129086148</v>
      </c>
      <c r="E1393" s="51">
        <v>45261</v>
      </c>
      <c r="F1393" s="49" t="s">
        <v>80</v>
      </c>
      <c r="G1393" s="49" t="s">
        <v>81</v>
      </c>
      <c r="H1393" s="49" t="s">
        <v>1413</v>
      </c>
      <c r="I1393" s="49" t="s">
        <v>268</v>
      </c>
      <c r="J1393" s="49">
        <v>135300</v>
      </c>
      <c r="K1393" s="49" t="s">
        <v>175</v>
      </c>
      <c r="L1393" s="49">
        <v>27442499</v>
      </c>
      <c r="M1393" s="49" t="s">
        <v>1426</v>
      </c>
      <c r="N1393" s="51">
        <v>42915</v>
      </c>
      <c r="O1393" s="51">
        <v>42736</v>
      </c>
      <c r="P1393" s="49" t="s">
        <v>1462</v>
      </c>
    </row>
    <row r="1394" spans="1:16">
      <c r="A1394" s="46">
        <v>0</v>
      </c>
      <c r="B1394" s="46">
        <v>0</v>
      </c>
      <c r="C1394" s="46">
        <v>0</v>
      </c>
      <c r="D1394" s="46">
        <f t="shared" si="21"/>
        <v>0</v>
      </c>
      <c r="E1394" s="51">
        <v>45261</v>
      </c>
      <c r="F1394" s="49" t="s">
        <v>80</v>
      </c>
      <c r="G1394" s="49" t="s">
        <v>81</v>
      </c>
      <c r="H1394" s="49" t="s">
        <v>1413</v>
      </c>
      <c r="I1394" s="49" t="s">
        <v>268</v>
      </c>
      <c r="J1394" s="49">
        <v>135300</v>
      </c>
      <c r="K1394" s="49" t="s">
        <v>107</v>
      </c>
      <c r="L1394" s="49">
        <v>28830328</v>
      </c>
      <c r="M1394" s="49" t="s">
        <v>1466</v>
      </c>
      <c r="N1394" s="51">
        <v>43815</v>
      </c>
      <c r="O1394" s="51">
        <v>43831</v>
      </c>
      <c r="P1394" s="49" t="s">
        <v>1467</v>
      </c>
    </row>
    <row r="1395" spans="1:16">
      <c r="A1395" s="46">
        <v>0</v>
      </c>
      <c r="B1395" s="46">
        <v>0</v>
      </c>
      <c r="C1395" s="46">
        <v>0</v>
      </c>
      <c r="D1395" s="46">
        <f t="shared" si="21"/>
        <v>0</v>
      </c>
      <c r="E1395" s="51">
        <v>45261</v>
      </c>
      <c r="F1395" s="49" t="s">
        <v>80</v>
      </c>
      <c r="G1395" s="49" t="s">
        <v>81</v>
      </c>
      <c r="H1395" s="49" t="s">
        <v>1413</v>
      </c>
      <c r="I1395" s="49" t="s">
        <v>268</v>
      </c>
      <c r="J1395" s="49">
        <v>135300</v>
      </c>
      <c r="K1395" s="49" t="s">
        <v>107</v>
      </c>
      <c r="L1395" s="49">
        <v>28413168</v>
      </c>
      <c r="M1395" s="49" t="s">
        <v>1466</v>
      </c>
      <c r="N1395" s="51">
        <v>43815</v>
      </c>
      <c r="O1395" s="51">
        <v>43800</v>
      </c>
      <c r="P1395" s="49" t="s">
        <v>1467</v>
      </c>
    </row>
    <row r="1396" spans="1:16">
      <c r="A1396" s="46">
        <v>0</v>
      </c>
      <c r="B1396" s="46">
        <v>0</v>
      </c>
      <c r="C1396" s="46">
        <v>0</v>
      </c>
      <c r="D1396" s="46">
        <f t="shared" si="21"/>
        <v>0</v>
      </c>
      <c r="E1396" s="51">
        <v>45261</v>
      </c>
      <c r="F1396" s="49" t="s">
        <v>80</v>
      </c>
      <c r="G1396" s="49" t="s">
        <v>81</v>
      </c>
      <c r="H1396" s="49" t="s">
        <v>1413</v>
      </c>
      <c r="I1396" s="49" t="s">
        <v>268</v>
      </c>
      <c r="J1396" s="49">
        <v>135300</v>
      </c>
      <c r="K1396" s="49" t="s">
        <v>107</v>
      </c>
      <c r="L1396" s="49">
        <v>33333024</v>
      </c>
      <c r="M1396" s="49" t="s">
        <v>1466</v>
      </c>
      <c r="N1396" s="51">
        <v>43815</v>
      </c>
      <c r="O1396" s="51">
        <v>44348</v>
      </c>
      <c r="P1396" s="49" t="s">
        <v>1467</v>
      </c>
    </row>
    <row r="1397" spans="1:16">
      <c r="A1397" s="46">
        <v>0</v>
      </c>
      <c r="B1397" s="46">
        <v>0</v>
      </c>
      <c r="C1397" s="46">
        <v>0</v>
      </c>
      <c r="D1397" s="46">
        <f t="shared" si="21"/>
        <v>0</v>
      </c>
      <c r="E1397" s="51">
        <v>45261</v>
      </c>
      <c r="F1397" s="49" t="s">
        <v>80</v>
      </c>
      <c r="G1397" s="49" t="s">
        <v>81</v>
      </c>
      <c r="H1397" s="49" t="s">
        <v>1413</v>
      </c>
      <c r="I1397" s="49" t="s">
        <v>268</v>
      </c>
      <c r="J1397" s="49">
        <v>135300</v>
      </c>
      <c r="K1397" s="49" t="s">
        <v>107</v>
      </c>
      <c r="L1397" s="49">
        <v>27187834</v>
      </c>
      <c r="M1397" s="49" t="s">
        <v>1468</v>
      </c>
      <c r="N1397" s="51">
        <v>42915</v>
      </c>
      <c r="O1397" s="51">
        <v>43586</v>
      </c>
      <c r="P1397" s="49" t="s">
        <v>1462</v>
      </c>
    </row>
    <row r="1398" spans="1:16">
      <c r="A1398" s="46">
        <v>0</v>
      </c>
      <c r="B1398" s="46">
        <v>0</v>
      </c>
      <c r="C1398" s="46">
        <v>0</v>
      </c>
      <c r="D1398" s="46">
        <f t="shared" si="21"/>
        <v>0</v>
      </c>
      <c r="E1398" s="51">
        <v>45261</v>
      </c>
      <c r="F1398" s="49" t="s">
        <v>80</v>
      </c>
      <c r="G1398" s="49" t="s">
        <v>81</v>
      </c>
      <c r="H1398" s="49" t="s">
        <v>1413</v>
      </c>
      <c r="I1398" s="49" t="s">
        <v>268</v>
      </c>
      <c r="J1398" s="49">
        <v>135300</v>
      </c>
      <c r="K1398" s="49" t="s">
        <v>107</v>
      </c>
      <c r="L1398" s="49">
        <v>29646490</v>
      </c>
      <c r="M1398" s="49" t="s">
        <v>1466</v>
      </c>
      <c r="N1398" s="51">
        <v>43815</v>
      </c>
      <c r="O1398" s="51">
        <v>44013</v>
      </c>
      <c r="P1398" s="49" t="s">
        <v>1467</v>
      </c>
    </row>
    <row r="1399" spans="1:16">
      <c r="A1399" s="46">
        <v>0</v>
      </c>
      <c r="B1399" s="46">
        <v>377145.74</v>
      </c>
      <c r="C1399" s="46">
        <v>49989.208282986205</v>
      </c>
      <c r="D1399" s="46">
        <f t="shared" si="21"/>
        <v>327156.5317170138</v>
      </c>
      <c r="E1399" s="51">
        <v>45261</v>
      </c>
      <c r="F1399" s="49" t="s">
        <v>80</v>
      </c>
      <c r="G1399" s="49" t="s">
        <v>81</v>
      </c>
      <c r="H1399" s="49" t="s">
        <v>1413</v>
      </c>
      <c r="I1399" s="49" t="s">
        <v>268</v>
      </c>
      <c r="J1399" s="49">
        <v>135300</v>
      </c>
      <c r="K1399" s="49" t="s">
        <v>270</v>
      </c>
      <c r="L1399" s="49">
        <v>27442520</v>
      </c>
      <c r="M1399" s="49" t="s">
        <v>1469</v>
      </c>
      <c r="N1399" s="51">
        <v>42915</v>
      </c>
      <c r="O1399" s="51">
        <v>42979</v>
      </c>
      <c r="P1399" s="49" t="s">
        <v>1462</v>
      </c>
    </row>
    <row r="1400" spans="1:16">
      <c r="A1400" s="46">
        <v>0</v>
      </c>
      <c r="B1400" s="46">
        <v>133572.45000000001</v>
      </c>
      <c r="C1400" s="46">
        <v>17704.511322118502</v>
      </c>
      <c r="D1400" s="46">
        <f t="shared" si="21"/>
        <v>115867.93867788151</v>
      </c>
      <c r="E1400" s="51">
        <v>45261</v>
      </c>
      <c r="F1400" s="49" t="s">
        <v>80</v>
      </c>
      <c r="G1400" s="49" t="s">
        <v>81</v>
      </c>
      <c r="H1400" s="49" t="s">
        <v>1413</v>
      </c>
      <c r="I1400" s="49" t="s">
        <v>268</v>
      </c>
      <c r="J1400" s="49">
        <v>135300</v>
      </c>
      <c r="K1400" s="49" t="s">
        <v>180</v>
      </c>
      <c r="L1400" s="49">
        <v>27442487</v>
      </c>
      <c r="M1400" s="49" t="s">
        <v>1441</v>
      </c>
      <c r="N1400" s="51">
        <v>42915</v>
      </c>
      <c r="O1400" s="51">
        <v>42736</v>
      </c>
      <c r="P1400" s="49" t="s">
        <v>1462</v>
      </c>
    </row>
    <row r="1401" spans="1:16">
      <c r="A1401" s="46">
        <v>1</v>
      </c>
      <c r="B1401" s="46">
        <v>2322.46</v>
      </c>
      <c r="C1401" s="46">
        <v>307.83308507979996</v>
      </c>
      <c r="D1401" s="46">
        <f t="shared" si="21"/>
        <v>2014.6269149202001</v>
      </c>
      <c r="E1401" s="51">
        <v>45261</v>
      </c>
      <c r="F1401" s="49" t="s">
        <v>80</v>
      </c>
      <c r="G1401" s="49" t="s">
        <v>81</v>
      </c>
      <c r="H1401" s="49" t="s">
        <v>1413</v>
      </c>
      <c r="I1401" s="49" t="s">
        <v>268</v>
      </c>
      <c r="J1401" s="49">
        <v>135300</v>
      </c>
      <c r="K1401" s="49" t="s">
        <v>271</v>
      </c>
      <c r="L1401" s="49">
        <v>27442523</v>
      </c>
      <c r="M1401" s="49" t="s">
        <v>1470</v>
      </c>
      <c r="N1401" s="51">
        <v>42915</v>
      </c>
      <c r="O1401" s="51">
        <v>42979</v>
      </c>
      <c r="P1401" s="49" t="s">
        <v>1462</v>
      </c>
    </row>
    <row r="1402" spans="1:16">
      <c r="A1402" s="46">
        <v>0</v>
      </c>
      <c r="B1402" s="46">
        <v>1751685.83</v>
      </c>
      <c r="C1402" s="46">
        <v>232179.17774233792</v>
      </c>
      <c r="D1402" s="46">
        <f t="shared" si="21"/>
        <v>1519506.6522576623</v>
      </c>
      <c r="E1402" s="51">
        <v>45261</v>
      </c>
      <c r="F1402" s="49" t="s">
        <v>80</v>
      </c>
      <c r="G1402" s="49" t="s">
        <v>81</v>
      </c>
      <c r="H1402" s="49" t="s">
        <v>1413</v>
      </c>
      <c r="I1402" s="49" t="s">
        <v>268</v>
      </c>
      <c r="J1402" s="49">
        <v>135300</v>
      </c>
      <c r="K1402" s="49" t="s">
        <v>272</v>
      </c>
      <c r="L1402" s="49">
        <v>27442517</v>
      </c>
      <c r="M1402" s="49" t="s">
        <v>1471</v>
      </c>
      <c r="N1402" s="51">
        <v>42915</v>
      </c>
      <c r="O1402" s="51">
        <v>42979</v>
      </c>
      <c r="P1402" s="49" t="s">
        <v>1462</v>
      </c>
    </row>
    <row r="1403" spans="1:16">
      <c r="A1403" s="46">
        <v>0</v>
      </c>
      <c r="B1403" s="46">
        <v>8270.16</v>
      </c>
      <c r="C1403" s="46">
        <v>758.89221103199998</v>
      </c>
      <c r="D1403" s="46">
        <f t="shared" si="21"/>
        <v>7511.2677889679999</v>
      </c>
      <c r="E1403" s="51">
        <v>45261</v>
      </c>
      <c r="F1403" s="49" t="s">
        <v>80</v>
      </c>
      <c r="G1403" s="49" t="s">
        <v>81</v>
      </c>
      <c r="H1403" s="49" t="s">
        <v>1413</v>
      </c>
      <c r="I1403" s="49" t="s">
        <v>268</v>
      </c>
      <c r="J1403" s="49">
        <v>135300</v>
      </c>
      <c r="K1403" s="49" t="s">
        <v>185</v>
      </c>
      <c r="L1403" s="49">
        <v>33377966</v>
      </c>
      <c r="M1403" s="49" t="s">
        <v>1446</v>
      </c>
      <c r="N1403" s="51">
        <v>43815</v>
      </c>
      <c r="O1403" s="51">
        <v>43800</v>
      </c>
      <c r="P1403" s="49" t="s">
        <v>1467</v>
      </c>
    </row>
    <row r="1404" spans="1:16">
      <c r="A1404" s="46">
        <v>0</v>
      </c>
      <c r="B1404" s="46">
        <v>848577.89</v>
      </c>
      <c r="C1404" s="46">
        <v>112475.71532306571</v>
      </c>
      <c r="D1404" s="46">
        <f t="shared" si="21"/>
        <v>736102.17467693426</v>
      </c>
      <c r="E1404" s="51">
        <v>45261</v>
      </c>
      <c r="F1404" s="49" t="s">
        <v>80</v>
      </c>
      <c r="G1404" s="49" t="s">
        <v>81</v>
      </c>
      <c r="H1404" s="49" t="s">
        <v>1413</v>
      </c>
      <c r="I1404" s="49" t="s">
        <v>268</v>
      </c>
      <c r="J1404" s="49">
        <v>135300</v>
      </c>
      <c r="K1404" s="49" t="s">
        <v>201</v>
      </c>
      <c r="L1404" s="49">
        <v>27442526</v>
      </c>
      <c r="M1404" s="49" t="s">
        <v>1209</v>
      </c>
      <c r="N1404" s="51">
        <v>42915</v>
      </c>
      <c r="O1404" s="51">
        <v>42979</v>
      </c>
      <c r="P1404" s="49" t="s">
        <v>1462</v>
      </c>
    </row>
    <row r="1405" spans="1:16">
      <c r="A1405" s="46">
        <v>12</v>
      </c>
      <c r="B1405" s="46">
        <v>235716.13</v>
      </c>
      <c r="C1405" s="46">
        <v>31243.260810076903</v>
      </c>
      <c r="D1405" s="46">
        <f t="shared" si="21"/>
        <v>204472.86918992311</v>
      </c>
      <c r="E1405" s="51">
        <v>45261</v>
      </c>
      <c r="F1405" s="49" t="s">
        <v>80</v>
      </c>
      <c r="G1405" s="49" t="s">
        <v>81</v>
      </c>
      <c r="H1405" s="49" t="s">
        <v>1413</v>
      </c>
      <c r="I1405" s="49" t="s">
        <v>268</v>
      </c>
      <c r="J1405" s="49">
        <v>135300</v>
      </c>
      <c r="K1405" s="49" t="s">
        <v>133</v>
      </c>
      <c r="L1405" s="49">
        <v>27442490</v>
      </c>
      <c r="M1405" s="49" t="s">
        <v>1472</v>
      </c>
      <c r="N1405" s="51">
        <v>42915</v>
      </c>
      <c r="O1405" s="51">
        <v>42736</v>
      </c>
      <c r="P1405" s="49" t="s">
        <v>1462</v>
      </c>
    </row>
    <row r="1406" spans="1:16">
      <c r="A1406" s="46">
        <v>8</v>
      </c>
      <c r="B1406" s="46">
        <v>70074.45</v>
      </c>
      <c r="C1406" s="46">
        <v>9288.0971593784998</v>
      </c>
      <c r="D1406" s="46">
        <f t="shared" si="21"/>
        <v>60786.352840621497</v>
      </c>
      <c r="E1406" s="51">
        <v>45261</v>
      </c>
      <c r="F1406" s="49" t="s">
        <v>80</v>
      </c>
      <c r="G1406" s="49" t="s">
        <v>81</v>
      </c>
      <c r="H1406" s="49" t="s">
        <v>1413</v>
      </c>
      <c r="I1406" s="49" t="s">
        <v>268</v>
      </c>
      <c r="J1406" s="49">
        <v>135300</v>
      </c>
      <c r="K1406" s="49" t="s">
        <v>273</v>
      </c>
      <c r="L1406" s="49">
        <v>27442493</v>
      </c>
      <c r="M1406" s="49" t="s">
        <v>1473</v>
      </c>
      <c r="N1406" s="51">
        <v>42915</v>
      </c>
      <c r="O1406" s="51">
        <v>42736</v>
      </c>
      <c r="P1406" s="49" t="s">
        <v>1462</v>
      </c>
    </row>
    <row r="1407" spans="1:16">
      <c r="A1407" s="46">
        <v>1</v>
      </c>
      <c r="B1407" s="46">
        <v>188661.51</v>
      </c>
      <c r="C1407" s="46">
        <v>-587.04292774620001</v>
      </c>
      <c r="D1407" s="46">
        <f t="shared" si="21"/>
        <v>189248.5529277462</v>
      </c>
      <c r="E1407" s="51">
        <v>45261</v>
      </c>
      <c r="F1407" s="49" t="s">
        <v>80</v>
      </c>
      <c r="G1407" s="49" t="s">
        <v>81</v>
      </c>
      <c r="H1407" s="49" t="s">
        <v>1413</v>
      </c>
      <c r="I1407" s="49" t="s">
        <v>274</v>
      </c>
      <c r="J1407" s="49">
        <v>135001</v>
      </c>
      <c r="K1407" s="49" t="s">
        <v>153</v>
      </c>
      <c r="L1407" s="49">
        <v>33604817</v>
      </c>
      <c r="M1407" s="49" t="s">
        <v>1474</v>
      </c>
      <c r="N1407" s="51">
        <v>43333</v>
      </c>
      <c r="O1407" s="51">
        <v>43344</v>
      </c>
      <c r="P1407" s="49" t="s">
        <v>909</v>
      </c>
    </row>
    <row r="1408" spans="1:16">
      <c r="A1408" s="46">
        <v>0</v>
      </c>
      <c r="B1408" s="46">
        <v>418144.29000000004</v>
      </c>
      <c r="C1408" s="46">
        <v>9958.7585714424004</v>
      </c>
      <c r="D1408" s="46">
        <f t="shared" si="21"/>
        <v>408185.53142855765</v>
      </c>
      <c r="E1408" s="51">
        <v>45261</v>
      </c>
      <c r="F1408" s="49" t="s">
        <v>80</v>
      </c>
      <c r="G1408" s="49" t="s">
        <v>81</v>
      </c>
      <c r="H1408" s="49" t="s">
        <v>1413</v>
      </c>
      <c r="I1408" s="49" t="s">
        <v>274</v>
      </c>
      <c r="J1408" s="49">
        <v>135205</v>
      </c>
      <c r="K1408" s="49" t="s">
        <v>170</v>
      </c>
      <c r="L1408" s="49">
        <v>37030644</v>
      </c>
      <c r="M1408" s="49" t="s">
        <v>1422</v>
      </c>
      <c r="N1408" s="51">
        <v>44882</v>
      </c>
      <c r="O1408" s="51">
        <v>44866</v>
      </c>
      <c r="P1408" s="49" t="s">
        <v>1475</v>
      </c>
    </row>
    <row r="1409" spans="1:16">
      <c r="A1409" s="46">
        <v>0</v>
      </c>
      <c r="B1409" s="46">
        <v>147994.94</v>
      </c>
      <c r="C1409" s="46">
        <v>3524.7303682063998</v>
      </c>
      <c r="D1409" s="46">
        <f t="shared" si="21"/>
        <v>144470.20963179361</v>
      </c>
      <c r="E1409" s="51">
        <v>45261</v>
      </c>
      <c r="F1409" s="49" t="s">
        <v>80</v>
      </c>
      <c r="G1409" s="49" t="s">
        <v>81</v>
      </c>
      <c r="H1409" s="49" t="s">
        <v>1413</v>
      </c>
      <c r="I1409" s="49" t="s">
        <v>274</v>
      </c>
      <c r="J1409" s="49">
        <v>135205</v>
      </c>
      <c r="K1409" s="49" t="s">
        <v>186</v>
      </c>
      <c r="L1409" s="49">
        <v>37030683</v>
      </c>
      <c r="M1409" s="49" t="s">
        <v>1447</v>
      </c>
      <c r="N1409" s="51">
        <v>44882</v>
      </c>
      <c r="O1409" s="51">
        <v>44866</v>
      </c>
      <c r="P1409" s="49" t="s">
        <v>1475</v>
      </c>
    </row>
    <row r="1410" spans="1:16">
      <c r="A1410" s="46">
        <v>9</v>
      </c>
      <c r="B1410" s="46">
        <v>13431.49</v>
      </c>
      <c r="C1410" s="46">
        <v>410.83664057929997</v>
      </c>
      <c r="D1410" s="46">
        <f t="shared" si="21"/>
        <v>13020.653359420699</v>
      </c>
      <c r="E1410" s="51">
        <v>45261</v>
      </c>
      <c r="F1410" s="49" t="s">
        <v>80</v>
      </c>
      <c r="G1410" s="49" t="s">
        <v>81</v>
      </c>
      <c r="H1410" s="49" t="s">
        <v>1413</v>
      </c>
      <c r="I1410" s="49" t="s">
        <v>274</v>
      </c>
      <c r="J1410" s="49">
        <v>135300</v>
      </c>
      <c r="K1410" s="49" t="s">
        <v>165</v>
      </c>
      <c r="L1410" s="49">
        <v>37030605</v>
      </c>
      <c r="M1410" s="49" t="s">
        <v>1463</v>
      </c>
      <c r="N1410" s="51">
        <v>44882</v>
      </c>
      <c r="O1410" s="51">
        <v>44562</v>
      </c>
      <c r="P1410" s="49" t="s">
        <v>1475</v>
      </c>
    </row>
    <row r="1411" spans="1:16">
      <c r="A1411" s="46">
        <v>0</v>
      </c>
      <c r="B1411" s="46">
        <v>24867.54</v>
      </c>
      <c r="C1411" s="46">
        <v>760.63762047779994</v>
      </c>
      <c r="D1411" s="46">
        <f t="shared" ref="D1411:D1474" si="22">+B1411-C1411</f>
        <v>24106.902379522202</v>
      </c>
      <c r="E1411" s="51">
        <v>45261</v>
      </c>
      <c r="F1411" s="49" t="s">
        <v>80</v>
      </c>
      <c r="G1411" s="49" t="s">
        <v>81</v>
      </c>
      <c r="H1411" s="49" t="s">
        <v>1413</v>
      </c>
      <c r="I1411" s="49" t="s">
        <v>274</v>
      </c>
      <c r="J1411" s="49">
        <v>135300</v>
      </c>
      <c r="K1411" s="49" t="s">
        <v>166</v>
      </c>
      <c r="L1411" s="49">
        <v>37030641</v>
      </c>
      <c r="M1411" s="49" t="s">
        <v>1418</v>
      </c>
      <c r="N1411" s="51">
        <v>44882</v>
      </c>
      <c r="O1411" s="51">
        <v>44866</v>
      </c>
      <c r="P1411" s="49" t="s">
        <v>1475</v>
      </c>
    </row>
    <row r="1412" spans="1:16">
      <c r="A1412" s="46">
        <v>0</v>
      </c>
      <c r="B1412" s="46">
        <v>8142.33</v>
      </c>
      <c r="C1412" s="46">
        <v>249.0540888381</v>
      </c>
      <c r="D1412" s="46">
        <f t="shared" si="22"/>
        <v>7893.2759111618998</v>
      </c>
      <c r="E1412" s="51">
        <v>45261</v>
      </c>
      <c r="F1412" s="49" t="s">
        <v>80</v>
      </c>
      <c r="G1412" s="49" t="s">
        <v>81</v>
      </c>
      <c r="H1412" s="49" t="s">
        <v>1413</v>
      </c>
      <c r="I1412" s="49" t="s">
        <v>274</v>
      </c>
      <c r="J1412" s="49">
        <v>135300</v>
      </c>
      <c r="K1412" s="49" t="s">
        <v>275</v>
      </c>
      <c r="L1412" s="49">
        <v>37030707</v>
      </c>
      <c r="M1412" s="49" t="s">
        <v>1476</v>
      </c>
      <c r="N1412" s="51">
        <v>44882</v>
      </c>
      <c r="O1412" s="51">
        <v>44866</v>
      </c>
      <c r="P1412" s="49" t="s">
        <v>1475</v>
      </c>
    </row>
    <row r="1413" spans="1:16">
      <c r="A1413" s="46">
        <v>4</v>
      </c>
      <c r="B1413" s="46">
        <v>388532.15</v>
      </c>
      <c r="C1413" s="46">
        <v>11884.254335375501</v>
      </c>
      <c r="D1413" s="46">
        <f t="shared" si="22"/>
        <v>376647.89566462452</v>
      </c>
      <c r="E1413" s="51">
        <v>45261</v>
      </c>
      <c r="F1413" s="49" t="s">
        <v>80</v>
      </c>
      <c r="G1413" s="49" t="s">
        <v>81</v>
      </c>
      <c r="H1413" s="49" t="s">
        <v>1413</v>
      </c>
      <c r="I1413" s="49" t="s">
        <v>274</v>
      </c>
      <c r="J1413" s="49">
        <v>135300</v>
      </c>
      <c r="K1413" s="49" t="s">
        <v>167</v>
      </c>
      <c r="L1413" s="49">
        <v>37030632</v>
      </c>
      <c r="M1413" s="49" t="s">
        <v>1200</v>
      </c>
      <c r="N1413" s="51">
        <v>44882</v>
      </c>
      <c r="O1413" s="51">
        <v>44562</v>
      </c>
      <c r="P1413" s="49" t="s">
        <v>1475</v>
      </c>
    </row>
    <row r="1414" spans="1:16">
      <c r="A1414" s="46">
        <v>0</v>
      </c>
      <c r="B1414" s="46">
        <v>120008.52</v>
      </c>
      <c r="C1414" s="46">
        <v>3670.7690060964001</v>
      </c>
      <c r="D1414" s="46">
        <f t="shared" si="22"/>
        <v>116337.75099390361</v>
      </c>
      <c r="E1414" s="51">
        <v>45261</v>
      </c>
      <c r="F1414" s="49" t="s">
        <v>80</v>
      </c>
      <c r="G1414" s="49" t="s">
        <v>81</v>
      </c>
      <c r="H1414" s="49" t="s">
        <v>1413</v>
      </c>
      <c r="I1414" s="49" t="s">
        <v>274</v>
      </c>
      <c r="J1414" s="49">
        <v>135300</v>
      </c>
      <c r="K1414" s="49" t="s">
        <v>168</v>
      </c>
      <c r="L1414" s="49">
        <v>37030612</v>
      </c>
      <c r="M1414" s="49" t="s">
        <v>1477</v>
      </c>
      <c r="N1414" s="51">
        <v>44882</v>
      </c>
      <c r="O1414" s="51">
        <v>44562</v>
      </c>
      <c r="P1414" s="49" t="s">
        <v>1475</v>
      </c>
    </row>
    <row r="1415" spans="1:16">
      <c r="A1415" s="46">
        <v>0</v>
      </c>
      <c r="B1415" s="46">
        <v>48369.950000000004</v>
      </c>
      <c r="C1415" s="46">
        <v>1479.5192315214999</v>
      </c>
      <c r="D1415" s="46">
        <f t="shared" si="22"/>
        <v>46890.430768478502</v>
      </c>
      <c r="E1415" s="51">
        <v>45261</v>
      </c>
      <c r="F1415" s="49" t="s">
        <v>80</v>
      </c>
      <c r="G1415" s="49" t="s">
        <v>81</v>
      </c>
      <c r="H1415" s="49" t="s">
        <v>1413</v>
      </c>
      <c r="I1415" s="49" t="s">
        <v>274</v>
      </c>
      <c r="J1415" s="49">
        <v>135300</v>
      </c>
      <c r="K1415" s="49" t="s">
        <v>169</v>
      </c>
      <c r="L1415" s="49">
        <v>37030620</v>
      </c>
      <c r="M1415" s="49" t="s">
        <v>1421</v>
      </c>
      <c r="N1415" s="51">
        <v>44882</v>
      </c>
      <c r="O1415" s="51">
        <v>44562</v>
      </c>
      <c r="P1415" s="49" t="s">
        <v>1475</v>
      </c>
    </row>
    <row r="1416" spans="1:16">
      <c r="A1416" s="46">
        <v>0</v>
      </c>
      <c r="B1416" s="46">
        <v>75023.48</v>
      </c>
      <c r="C1416" s="46">
        <v>2294.7859461436001</v>
      </c>
      <c r="D1416" s="46">
        <f t="shared" si="22"/>
        <v>72728.694053856394</v>
      </c>
      <c r="E1416" s="51">
        <v>45261</v>
      </c>
      <c r="F1416" s="49" t="s">
        <v>80</v>
      </c>
      <c r="G1416" s="49" t="s">
        <v>81</v>
      </c>
      <c r="H1416" s="49" t="s">
        <v>1413</v>
      </c>
      <c r="I1416" s="49" t="s">
        <v>274</v>
      </c>
      <c r="J1416" s="49">
        <v>135300</v>
      </c>
      <c r="K1416" s="49" t="s">
        <v>174</v>
      </c>
      <c r="L1416" s="49">
        <v>37030617</v>
      </c>
      <c r="M1416" s="49" t="s">
        <v>1425</v>
      </c>
      <c r="N1416" s="51">
        <v>44882</v>
      </c>
      <c r="O1416" s="51">
        <v>44562</v>
      </c>
      <c r="P1416" s="49" t="s">
        <v>1475</v>
      </c>
    </row>
    <row r="1417" spans="1:16">
      <c r="A1417" s="46">
        <v>0</v>
      </c>
      <c r="B1417" s="46">
        <v>1725.74</v>
      </c>
      <c r="C1417" s="46">
        <v>52.786193051799998</v>
      </c>
      <c r="D1417" s="46">
        <f t="shared" si="22"/>
        <v>1672.9538069482001</v>
      </c>
      <c r="E1417" s="51">
        <v>45261</v>
      </c>
      <c r="F1417" s="49" t="s">
        <v>80</v>
      </c>
      <c r="G1417" s="49" t="s">
        <v>81</v>
      </c>
      <c r="H1417" s="49" t="s">
        <v>1413</v>
      </c>
      <c r="I1417" s="49" t="s">
        <v>274</v>
      </c>
      <c r="J1417" s="49">
        <v>135300</v>
      </c>
      <c r="K1417" s="49" t="s">
        <v>227</v>
      </c>
      <c r="L1417" s="49">
        <v>37030638</v>
      </c>
      <c r="M1417" s="49" t="s">
        <v>1478</v>
      </c>
      <c r="N1417" s="51">
        <v>44882</v>
      </c>
      <c r="O1417" s="51">
        <v>44562</v>
      </c>
      <c r="P1417" s="49" t="s">
        <v>1475</v>
      </c>
    </row>
    <row r="1418" spans="1:16">
      <c r="A1418" s="46">
        <v>0</v>
      </c>
      <c r="B1418" s="46">
        <v>66596.160000000003</v>
      </c>
      <c r="C1418" s="46">
        <v>2037.0147057311999</v>
      </c>
      <c r="D1418" s="46">
        <f t="shared" si="22"/>
        <v>64559.145294268805</v>
      </c>
      <c r="E1418" s="51">
        <v>45261</v>
      </c>
      <c r="F1418" s="49" t="s">
        <v>80</v>
      </c>
      <c r="G1418" s="49" t="s">
        <v>81</v>
      </c>
      <c r="H1418" s="49" t="s">
        <v>1413</v>
      </c>
      <c r="I1418" s="49" t="s">
        <v>274</v>
      </c>
      <c r="J1418" s="49">
        <v>135300</v>
      </c>
      <c r="K1418" s="49" t="s">
        <v>175</v>
      </c>
      <c r="L1418" s="49">
        <v>37030635</v>
      </c>
      <c r="M1418" s="49" t="s">
        <v>1426</v>
      </c>
      <c r="N1418" s="51">
        <v>44882</v>
      </c>
      <c r="O1418" s="51">
        <v>44562</v>
      </c>
      <c r="P1418" s="49" t="s">
        <v>1475</v>
      </c>
    </row>
    <row r="1419" spans="1:16">
      <c r="A1419" s="46">
        <v>0</v>
      </c>
      <c r="B1419" s="46">
        <v>210054.29</v>
      </c>
      <c r="C1419" s="46">
        <v>6425.0502991753001</v>
      </c>
      <c r="D1419" s="46">
        <f t="shared" si="22"/>
        <v>203629.23970082472</v>
      </c>
      <c r="E1419" s="51">
        <v>45261</v>
      </c>
      <c r="F1419" s="49" t="s">
        <v>80</v>
      </c>
      <c r="G1419" s="49" t="s">
        <v>81</v>
      </c>
      <c r="H1419" s="49" t="s">
        <v>1413</v>
      </c>
      <c r="I1419" s="49" t="s">
        <v>274</v>
      </c>
      <c r="J1419" s="49">
        <v>135300</v>
      </c>
      <c r="K1419" s="49" t="s">
        <v>176</v>
      </c>
      <c r="L1419" s="49">
        <v>37030713</v>
      </c>
      <c r="M1419" s="49" t="s">
        <v>1479</v>
      </c>
      <c r="N1419" s="51">
        <v>44882</v>
      </c>
      <c r="O1419" s="51">
        <v>44866</v>
      </c>
      <c r="P1419" s="49" t="s">
        <v>1475</v>
      </c>
    </row>
    <row r="1420" spans="1:16">
      <c r="A1420" s="46">
        <v>0</v>
      </c>
      <c r="B1420" s="46">
        <v>0</v>
      </c>
      <c r="C1420" s="46">
        <v>0</v>
      </c>
      <c r="D1420" s="46">
        <f t="shared" si="22"/>
        <v>0</v>
      </c>
      <c r="E1420" s="51">
        <v>45261</v>
      </c>
      <c r="F1420" s="49" t="s">
        <v>80</v>
      </c>
      <c r="G1420" s="49" t="s">
        <v>81</v>
      </c>
      <c r="H1420" s="49" t="s">
        <v>1413</v>
      </c>
      <c r="I1420" s="49" t="s">
        <v>274</v>
      </c>
      <c r="J1420" s="49">
        <v>135300</v>
      </c>
      <c r="K1420" s="49" t="s">
        <v>107</v>
      </c>
      <c r="L1420" s="49">
        <v>36933376</v>
      </c>
      <c r="M1420" s="49" t="s">
        <v>1480</v>
      </c>
      <c r="N1420" s="51">
        <v>44882</v>
      </c>
      <c r="O1420" s="51">
        <v>44986</v>
      </c>
      <c r="P1420" s="49" t="s">
        <v>1475</v>
      </c>
    </row>
    <row r="1421" spans="1:16">
      <c r="A1421" s="46">
        <v>0</v>
      </c>
      <c r="B1421" s="46">
        <v>0</v>
      </c>
      <c r="C1421" s="46">
        <v>0</v>
      </c>
      <c r="D1421" s="46">
        <f t="shared" si="22"/>
        <v>0</v>
      </c>
      <c r="E1421" s="51">
        <v>45261</v>
      </c>
      <c r="F1421" s="49" t="s">
        <v>80</v>
      </c>
      <c r="G1421" s="49" t="s">
        <v>81</v>
      </c>
      <c r="H1421" s="49" t="s">
        <v>1413</v>
      </c>
      <c r="I1421" s="49" t="s">
        <v>274</v>
      </c>
      <c r="J1421" s="49">
        <v>135300</v>
      </c>
      <c r="K1421" s="49" t="s">
        <v>107</v>
      </c>
      <c r="L1421" s="49">
        <v>36274827</v>
      </c>
      <c r="M1421" s="49" t="s">
        <v>1480</v>
      </c>
      <c r="N1421" s="51">
        <v>44882</v>
      </c>
      <c r="O1421" s="51">
        <v>44866</v>
      </c>
      <c r="P1421" s="49" t="s">
        <v>1475</v>
      </c>
    </row>
    <row r="1422" spans="1:16">
      <c r="A1422" s="46">
        <v>0</v>
      </c>
      <c r="B1422" s="46">
        <v>27454.89</v>
      </c>
      <c r="C1422" s="46">
        <v>839.77836971729994</v>
      </c>
      <c r="D1422" s="46">
        <f t="shared" si="22"/>
        <v>26615.111630282699</v>
      </c>
      <c r="E1422" s="51">
        <v>45261</v>
      </c>
      <c r="F1422" s="49" t="s">
        <v>80</v>
      </c>
      <c r="G1422" s="49" t="s">
        <v>81</v>
      </c>
      <c r="H1422" s="49" t="s">
        <v>1413</v>
      </c>
      <c r="I1422" s="49" t="s">
        <v>274</v>
      </c>
      <c r="J1422" s="49">
        <v>135300</v>
      </c>
      <c r="K1422" s="49" t="s">
        <v>177</v>
      </c>
      <c r="L1422" s="49">
        <v>37030647</v>
      </c>
      <c r="M1422" s="49" t="s">
        <v>1429</v>
      </c>
      <c r="N1422" s="51">
        <v>44882</v>
      </c>
      <c r="O1422" s="51">
        <v>44866</v>
      </c>
      <c r="P1422" s="49" t="s">
        <v>1475</v>
      </c>
    </row>
    <row r="1423" spans="1:16">
      <c r="A1423" s="46">
        <v>12</v>
      </c>
      <c r="B1423" s="46">
        <v>23724.510000000002</v>
      </c>
      <c r="C1423" s="46">
        <v>725.67511034069992</v>
      </c>
      <c r="D1423" s="46">
        <f t="shared" si="22"/>
        <v>22998.834889659302</v>
      </c>
      <c r="E1423" s="51">
        <v>45261</v>
      </c>
      <c r="F1423" s="49" t="s">
        <v>80</v>
      </c>
      <c r="G1423" s="49" t="s">
        <v>81</v>
      </c>
      <c r="H1423" s="49" t="s">
        <v>1413</v>
      </c>
      <c r="I1423" s="49" t="s">
        <v>274</v>
      </c>
      <c r="J1423" s="49">
        <v>135300</v>
      </c>
      <c r="K1423" s="49" t="s">
        <v>178</v>
      </c>
      <c r="L1423" s="49">
        <v>37030668</v>
      </c>
      <c r="M1423" s="49" t="s">
        <v>1481</v>
      </c>
      <c r="N1423" s="51">
        <v>44882</v>
      </c>
      <c r="O1423" s="51">
        <v>44866</v>
      </c>
      <c r="P1423" s="49" t="s">
        <v>1475</v>
      </c>
    </row>
    <row r="1424" spans="1:16">
      <c r="A1424" s="46">
        <v>24</v>
      </c>
      <c r="B1424" s="46">
        <v>47449.020000000004</v>
      </c>
      <c r="C1424" s="46">
        <v>1451.3502206814001</v>
      </c>
      <c r="D1424" s="46">
        <f t="shared" si="22"/>
        <v>45997.669779318603</v>
      </c>
      <c r="E1424" s="51">
        <v>45261</v>
      </c>
      <c r="F1424" s="49" t="s">
        <v>80</v>
      </c>
      <c r="G1424" s="49" t="s">
        <v>81</v>
      </c>
      <c r="H1424" s="49" t="s">
        <v>1413</v>
      </c>
      <c r="I1424" s="49" t="s">
        <v>274</v>
      </c>
      <c r="J1424" s="49">
        <v>135300</v>
      </c>
      <c r="K1424" s="49" t="s">
        <v>178</v>
      </c>
      <c r="L1424" s="49">
        <v>37030671</v>
      </c>
      <c r="M1424" s="49" t="s">
        <v>1482</v>
      </c>
      <c r="N1424" s="51">
        <v>44882</v>
      </c>
      <c r="O1424" s="51">
        <v>44866</v>
      </c>
      <c r="P1424" s="49" t="s">
        <v>1475</v>
      </c>
    </row>
    <row r="1425" spans="1:16">
      <c r="A1425" s="46">
        <v>10</v>
      </c>
      <c r="B1425" s="46">
        <v>19770.439999999999</v>
      </c>
      <c r="C1425" s="46">
        <v>604.72971743080006</v>
      </c>
      <c r="D1425" s="46">
        <f t="shared" si="22"/>
        <v>19165.710282569198</v>
      </c>
      <c r="E1425" s="51">
        <v>45261</v>
      </c>
      <c r="F1425" s="49" t="s">
        <v>80</v>
      </c>
      <c r="G1425" s="49" t="s">
        <v>81</v>
      </c>
      <c r="H1425" s="49" t="s">
        <v>1413</v>
      </c>
      <c r="I1425" s="49" t="s">
        <v>274</v>
      </c>
      <c r="J1425" s="49">
        <v>135300</v>
      </c>
      <c r="K1425" s="49" t="s">
        <v>178</v>
      </c>
      <c r="L1425" s="49">
        <v>37030659</v>
      </c>
      <c r="M1425" s="49" t="s">
        <v>1483</v>
      </c>
      <c r="N1425" s="51">
        <v>44882</v>
      </c>
      <c r="O1425" s="51">
        <v>44866</v>
      </c>
      <c r="P1425" s="49" t="s">
        <v>1475</v>
      </c>
    </row>
    <row r="1426" spans="1:16">
      <c r="A1426" s="46">
        <v>12</v>
      </c>
      <c r="B1426" s="46">
        <v>23724.510000000002</v>
      </c>
      <c r="C1426" s="46">
        <v>725.67511034069992</v>
      </c>
      <c r="D1426" s="46">
        <f t="shared" si="22"/>
        <v>22998.834889659302</v>
      </c>
      <c r="E1426" s="51">
        <v>45261</v>
      </c>
      <c r="F1426" s="49" t="s">
        <v>80</v>
      </c>
      <c r="G1426" s="49" t="s">
        <v>81</v>
      </c>
      <c r="H1426" s="49" t="s">
        <v>1413</v>
      </c>
      <c r="I1426" s="49" t="s">
        <v>274</v>
      </c>
      <c r="J1426" s="49">
        <v>135300</v>
      </c>
      <c r="K1426" s="49" t="s">
        <v>178</v>
      </c>
      <c r="L1426" s="49">
        <v>37030662</v>
      </c>
      <c r="M1426" s="49" t="s">
        <v>1484</v>
      </c>
      <c r="N1426" s="51">
        <v>44882</v>
      </c>
      <c r="O1426" s="51">
        <v>44866</v>
      </c>
      <c r="P1426" s="49" t="s">
        <v>1475</v>
      </c>
    </row>
    <row r="1427" spans="1:16">
      <c r="A1427" s="46">
        <v>2</v>
      </c>
      <c r="B1427" s="46">
        <v>3954.09</v>
      </c>
      <c r="C1427" s="46">
        <v>120.94600466129999</v>
      </c>
      <c r="D1427" s="46">
        <f t="shared" si="22"/>
        <v>3833.1439953387003</v>
      </c>
      <c r="E1427" s="51">
        <v>45261</v>
      </c>
      <c r="F1427" s="49" t="s">
        <v>80</v>
      </c>
      <c r="G1427" s="49" t="s">
        <v>81</v>
      </c>
      <c r="H1427" s="49" t="s">
        <v>1413</v>
      </c>
      <c r="I1427" s="49" t="s">
        <v>274</v>
      </c>
      <c r="J1427" s="49">
        <v>135300</v>
      </c>
      <c r="K1427" s="49" t="s">
        <v>178</v>
      </c>
      <c r="L1427" s="49">
        <v>37030665</v>
      </c>
      <c r="M1427" s="49" t="s">
        <v>1485</v>
      </c>
      <c r="N1427" s="51">
        <v>44882</v>
      </c>
      <c r="O1427" s="51">
        <v>44866</v>
      </c>
      <c r="P1427" s="49" t="s">
        <v>1475</v>
      </c>
    </row>
    <row r="1428" spans="1:16">
      <c r="A1428" s="46">
        <v>12</v>
      </c>
      <c r="B1428" s="46">
        <v>92998.02</v>
      </c>
      <c r="C1428" s="46">
        <v>2844.5834466113997</v>
      </c>
      <c r="D1428" s="46">
        <f t="shared" si="22"/>
        <v>90153.436553388601</v>
      </c>
      <c r="E1428" s="51">
        <v>45261</v>
      </c>
      <c r="F1428" s="49" t="s">
        <v>80</v>
      </c>
      <c r="G1428" s="49" t="s">
        <v>81</v>
      </c>
      <c r="H1428" s="49" t="s">
        <v>1413</v>
      </c>
      <c r="I1428" s="49" t="s">
        <v>274</v>
      </c>
      <c r="J1428" s="49">
        <v>135300</v>
      </c>
      <c r="K1428" s="49" t="s">
        <v>178</v>
      </c>
      <c r="L1428" s="49">
        <v>37030653</v>
      </c>
      <c r="M1428" s="49" t="s">
        <v>1486</v>
      </c>
      <c r="N1428" s="51">
        <v>44882</v>
      </c>
      <c r="O1428" s="51">
        <v>44866</v>
      </c>
      <c r="P1428" s="49" t="s">
        <v>1475</v>
      </c>
    </row>
    <row r="1429" spans="1:16">
      <c r="A1429" s="46">
        <v>0</v>
      </c>
      <c r="B1429" s="46">
        <v>10467.380000000001</v>
      </c>
      <c r="C1429" s="46">
        <v>320.1717184666</v>
      </c>
      <c r="D1429" s="46">
        <f t="shared" si="22"/>
        <v>10147.208281533402</v>
      </c>
      <c r="E1429" s="51">
        <v>45261</v>
      </c>
      <c r="F1429" s="49" t="s">
        <v>80</v>
      </c>
      <c r="G1429" s="49" t="s">
        <v>81</v>
      </c>
      <c r="H1429" s="49" t="s">
        <v>1413</v>
      </c>
      <c r="I1429" s="49" t="s">
        <v>274</v>
      </c>
      <c r="J1429" s="49">
        <v>135300</v>
      </c>
      <c r="K1429" s="49" t="s">
        <v>178</v>
      </c>
      <c r="L1429" s="49">
        <v>37030674</v>
      </c>
      <c r="M1429" s="49" t="s">
        <v>1487</v>
      </c>
      <c r="N1429" s="51">
        <v>44882</v>
      </c>
      <c r="O1429" s="51">
        <v>44866</v>
      </c>
      <c r="P1429" s="49" t="s">
        <v>1475</v>
      </c>
    </row>
    <row r="1430" spans="1:16">
      <c r="A1430" s="46">
        <v>4</v>
      </c>
      <c r="B1430" s="46">
        <v>18169.63</v>
      </c>
      <c r="C1430" s="46">
        <v>555.76482949909996</v>
      </c>
      <c r="D1430" s="46">
        <f t="shared" si="22"/>
        <v>17613.8651705009</v>
      </c>
      <c r="E1430" s="51">
        <v>45261</v>
      </c>
      <c r="F1430" s="49" t="s">
        <v>80</v>
      </c>
      <c r="G1430" s="49" t="s">
        <v>81</v>
      </c>
      <c r="H1430" s="49" t="s">
        <v>1413</v>
      </c>
      <c r="I1430" s="49" t="s">
        <v>274</v>
      </c>
      <c r="J1430" s="49">
        <v>135300</v>
      </c>
      <c r="K1430" s="49" t="s">
        <v>178</v>
      </c>
      <c r="L1430" s="49">
        <v>37030656</v>
      </c>
      <c r="M1430" s="49" t="s">
        <v>1488</v>
      </c>
      <c r="N1430" s="51">
        <v>44882</v>
      </c>
      <c r="O1430" s="51">
        <v>44866</v>
      </c>
      <c r="P1430" s="49" t="s">
        <v>1475</v>
      </c>
    </row>
    <row r="1431" spans="1:16">
      <c r="A1431" s="46">
        <v>0</v>
      </c>
      <c r="B1431" s="46">
        <v>36857.54</v>
      </c>
      <c r="C1431" s="46">
        <v>1127.3825847778</v>
      </c>
      <c r="D1431" s="46">
        <f t="shared" si="22"/>
        <v>35730.157415222202</v>
      </c>
      <c r="E1431" s="51">
        <v>45261</v>
      </c>
      <c r="F1431" s="49" t="s">
        <v>80</v>
      </c>
      <c r="G1431" s="49" t="s">
        <v>81</v>
      </c>
      <c r="H1431" s="49" t="s">
        <v>1413</v>
      </c>
      <c r="I1431" s="49" t="s">
        <v>274</v>
      </c>
      <c r="J1431" s="49">
        <v>135300</v>
      </c>
      <c r="K1431" s="49" t="s">
        <v>179</v>
      </c>
      <c r="L1431" s="49">
        <v>37030650</v>
      </c>
      <c r="M1431" s="49" t="s">
        <v>1489</v>
      </c>
      <c r="N1431" s="51">
        <v>44882</v>
      </c>
      <c r="O1431" s="51">
        <v>44866</v>
      </c>
      <c r="P1431" s="49" t="s">
        <v>1475</v>
      </c>
    </row>
    <row r="1432" spans="1:16">
      <c r="A1432" s="46">
        <v>0</v>
      </c>
      <c r="B1432" s="46">
        <v>114003.18000000001</v>
      </c>
      <c r="C1432" s="46">
        <v>3487.0802484726</v>
      </c>
      <c r="D1432" s="46">
        <f t="shared" si="22"/>
        <v>110516.09975152741</v>
      </c>
      <c r="E1432" s="51">
        <v>45261</v>
      </c>
      <c r="F1432" s="49" t="s">
        <v>80</v>
      </c>
      <c r="G1432" s="49" t="s">
        <v>81</v>
      </c>
      <c r="H1432" s="49" t="s">
        <v>1413</v>
      </c>
      <c r="I1432" s="49" t="s">
        <v>274</v>
      </c>
      <c r="J1432" s="49">
        <v>135300</v>
      </c>
      <c r="K1432" s="49" t="s">
        <v>180</v>
      </c>
      <c r="L1432" s="49">
        <v>37030623</v>
      </c>
      <c r="M1432" s="49" t="s">
        <v>1441</v>
      </c>
      <c r="N1432" s="51">
        <v>44882</v>
      </c>
      <c r="O1432" s="51">
        <v>44562</v>
      </c>
      <c r="P1432" s="49" t="s">
        <v>1475</v>
      </c>
    </row>
    <row r="1433" spans="1:16">
      <c r="A1433" s="46">
        <v>0</v>
      </c>
      <c r="B1433" s="46">
        <v>30134.5</v>
      </c>
      <c r="C1433" s="46">
        <v>921.74112816499996</v>
      </c>
      <c r="D1433" s="46">
        <f t="shared" si="22"/>
        <v>29212.758871835002</v>
      </c>
      <c r="E1433" s="51">
        <v>45261</v>
      </c>
      <c r="F1433" s="49" t="s">
        <v>80</v>
      </c>
      <c r="G1433" s="49" t="s">
        <v>81</v>
      </c>
      <c r="H1433" s="49" t="s">
        <v>1413</v>
      </c>
      <c r="I1433" s="49" t="s">
        <v>274</v>
      </c>
      <c r="J1433" s="49">
        <v>135300</v>
      </c>
      <c r="K1433" s="49" t="s">
        <v>181</v>
      </c>
      <c r="L1433" s="49">
        <v>37030680</v>
      </c>
      <c r="M1433" s="49" t="s">
        <v>1442</v>
      </c>
      <c r="N1433" s="51">
        <v>44882</v>
      </c>
      <c r="O1433" s="51">
        <v>44866</v>
      </c>
      <c r="P1433" s="49" t="s">
        <v>1475</v>
      </c>
    </row>
    <row r="1434" spans="1:16">
      <c r="A1434" s="46">
        <v>0</v>
      </c>
      <c r="B1434" s="46">
        <v>2130.3200000000002</v>
      </c>
      <c r="C1434" s="46">
        <v>65.161312122399991</v>
      </c>
      <c r="D1434" s="46">
        <f t="shared" si="22"/>
        <v>2065.1586878776002</v>
      </c>
      <c r="E1434" s="51">
        <v>45261</v>
      </c>
      <c r="F1434" s="49" t="s">
        <v>80</v>
      </c>
      <c r="G1434" s="49" t="s">
        <v>81</v>
      </c>
      <c r="H1434" s="49" t="s">
        <v>1413</v>
      </c>
      <c r="I1434" s="49" t="s">
        <v>274</v>
      </c>
      <c r="J1434" s="49">
        <v>135300</v>
      </c>
      <c r="K1434" s="49" t="s">
        <v>185</v>
      </c>
      <c r="L1434" s="49">
        <v>37030710</v>
      </c>
      <c r="M1434" s="49" t="s">
        <v>1490</v>
      </c>
      <c r="N1434" s="51">
        <v>44882</v>
      </c>
      <c r="O1434" s="51">
        <v>44866</v>
      </c>
      <c r="P1434" s="49" t="s">
        <v>1475</v>
      </c>
    </row>
    <row r="1435" spans="1:16">
      <c r="A1435" s="46">
        <v>0</v>
      </c>
      <c r="B1435" s="46">
        <v>63397.11</v>
      </c>
      <c r="C1435" s="46">
        <v>1939.1635399227</v>
      </c>
      <c r="D1435" s="46">
        <f t="shared" si="22"/>
        <v>61457.946460077299</v>
      </c>
      <c r="E1435" s="51">
        <v>45261</v>
      </c>
      <c r="F1435" s="49" t="s">
        <v>80</v>
      </c>
      <c r="G1435" s="49" t="s">
        <v>81</v>
      </c>
      <c r="H1435" s="49" t="s">
        <v>1413</v>
      </c>
      <c r="I1435" s="49" t="s">
        <v>274</v>
      </c>
      <c r="J1435" s="49">
        <v>135300</v>
      </c>
      <c r="K1435" s="49" t="s">
        <v>187</v>
      </c>
      <c r="L1435" s="49">
        <v>37030698</v>
      </c>
      <c r="M1435" s="49" t="s">
        <v>1491</v>
      </c>
      <c r="N1435" s="51">
        <v>44882</v>
      </c>
      <c r="O1435" s="51">
        <v>44866</v>
      </c>
      <c r="P1435" s="49" t="s">
        <v>1475</v>
      </c>
    </row>
    <row r="1436" spans="1:16">
      <c r="A1436" s="46">
        <v>0</v>
      </c>
      <c r="B1436" s="46">
        <v>6574.64</v>
      </c>
      <c r="C1436" s="46">
        <v>201.1022612248</v>
      </c>
      <c r="D1436" s="46">
        <f t="shared" si="22"/>
        <v>6373.5377387752005</v>
      </c>
      <c r="E1436" s="51">
        <v>45261</v>
      </c>
      <c r="F1436" s="49" t="s">
        <v>80</v>
      </c>
      <c r="G1436" s="49" t="s">
        <v>81</v>
      </c>
      <c r="H1436" s="49" t="s">
        <v>1413</v>
      </c>
      <c r="I1436" s="49" t="s">
        <v>274</v>
      </c>
      <c r="J1436" s="49">
        <v>135300</v>
      </c>
      <c r="K1436" s="49" t="s">
        <v>187</v>
      </c>
      <c r="L1436" s="49">
        <v>37030704</v>
      </c>
      <c r="M1436" s="49" t="s">
        <v>1492</v>
      </c>
      <c r="N1436" s="51">
        <v>44882</v>
      </c>
      <c r="O1436" s="51">
        <v>44866</v>
      </c>
      <c r="P1436" s="49" t="s">
        <v>1475</v>
      </c>
    </row>
    <row r="1437" spans="1:16">
      <c r="A1437" s="46">
        <v>0</v>
      </c>
      <c r="B1437" s="46">
        <v>18735.72</v>
      </c>
      <c r="C1437" s="46">
        <v>573.08014700040007</v>
      </c>
      <c r="D1437" s="46">
        <f t="shared" si="22"/>
        <v>18162.6398529996</v>
      </c>
      <c r="E1437" s="51">
        <v>45261</v>
      </c>
      <c r="F1437" s="49" t="s">
        <v>80</v>
      </c>
      <c r="G1437" s="49" t="s">
        <v>81</v>
      </c>
      <c r="H1437" s="49" t="s">
        <v>1413</v>
      </c>
      <c r="I1437" s="49" t="s">
        <v>274</v>
      </c>
      <c r="J1437" s="49">
        <v>135300</v>
      </c>
      <c r="K1437" s="49" t="s">
        <v>187</v>
      </c>
      <c r="L1437" s="49">
        <v>37030701</v>
      </c>
      <c r="M1437" s="49" t="s">
        <v>1493</v>
      </c>
      <c r="N1437" s="51">
        <v>44882</v>
      </c>
      <c r="O1437" s="51">
        <v>44866</v>
      </c>
      <c r="P1437" s="49" t="s">
        <v>1475</v>
      </c>
    </row>
    <row r="1438" spans="1:16">
      <c r="A1438" s="46">
        <v>0</v>
      </c>
      <c r="B1438" s="46">
        <v>203209.71</v>
      </c>
      <c r="C1438" s="46">
        <v>6215.6912293047008</v>
      </c>
      <c r="D1438" s="46">
        <f t="shared" si="22"/>
        <v>196994.01877069529</v>
      </c>
      <c r="E1438" s="51">
        <v>45261</v>
      </c>
      <c r="F1438" s="49" t="s">
        <v>80</v>
      </c>
      <c r="G1438" s="49" t="s">
        <v>81</v>
      </c>
      <c r="H1438" s="49" t="s">
        <v>1413</v>
      </c>
      <c r="I1438" s="49" t="s">
        <v>274</v>
      </c>
      <c r="J1438" s="49">
        <v>135300</v>
      </c>
      <c r="K1438" s="49" t="s">
        <v>187</v>
      </c>
      <c r="L1438" s="49">
        <v>37030692</v>
      </c>
      <c r="M1438" s="49" t="s">
        <v>1494</v>
      </c>
      <c r="N1438" s="51">
        <v>44882</v>
      </c>
      <c r="O1438" s="51">
        <v>44866</v>
      </c>
      <c r="P1438" s="49" t="s">
        <v>1475</v>
      </c>
    </row>
    <row r="1439" spans="1:16">
      <c r="A1439" s="46">
        <v>0</v>
      </c>
      <c r="B1439" s="46">
        <v>16013.2</v>
      </c>
      <c r="C1439" s="46">
        <v>489.80487592399999</v>
      </c>
      <c r="D1439" s="46">
        <f t="shared" si="22"/>
        <v>15523.395124076002</v>
      </c>
      <c r="E1439" s="51">
        <v>45261</v>
      </c>
      <c r="F1439" s="49" t="s">
        <v>80</v>
      </c>
      <c r="G1439" s="49" t="s">
        <v>81</v>
      </c>
      <c r="H1439" s="49" t="s">
        <v>1413</v>
      </c>
      <c r="I1439" s="49" t="s">
        <v>274</v>
      </c>
      <c r="J1439" s="49">
        <v>135300</v>
      </c>
      <c r="K1439" s="49" t="s">
        <v>187</v>
      </c>
      <c r="L1439" s="49">
        <v>37030695</v>
      </c>
      <c r="M1439" s="49" t="s">
        <v>1495</v>
      </c>
      <c r="N1439" s="51">
        <v>44882</v>
      </c>
      <c r="O1439" s="51">
        <v>44866</v>
      </c>
      <c r="P1439" s="49" t="s">
        <v>1475</v>
      </c>
    </row>
    <row r="1440" spans="1:16">
      <c r="A1440" s="46">
        <v>0</v>
      </c>
      <c r="B1440" s="46">
        <v>22294.54</v>
      </c>
      <c r="C1440" s="46">
        <v>681.93580286780002</v>
      </c>
      <c r="D1440" s="46">
        <f t="shared" si="22"/>
        <v>21612.604197132201</v>
      </c>
      <c r="E1440" s="51">
        <v>45261</v>
      </c>
      <c r="F1440" s="49" t="s">
        <v>80</v>
      </c>
      <c r="G1440" s="49" t="s">
        <v>81</v>
      </c>
      <c r="H1440" s="49" t="s">
        <v>1413</v>
      </c>
      <c r="I1440" s="49" t="s">
        <v>274</v>
      </c>
      <c r="J1440" s="49">
        <v>135300</v>
      </c>
      <c r="K1440" s="49" t="s">
        <v>187</v>
      </c>
      <c r="L1440" s="49">
        <v>37030689</v>
      </c>
      <c r="M1440" s="49" t="s">
        <v>1496</v>
      </c>
      <c r="N1440" s="51">
        <v>44882</v>
      </c>
      <c r="O1440" s="51">
        <v>44866</v>
      </c>
      <c r="P1440" s="49" t="s">
        <v>1475</v>
      </c>
    </row>
    <row r="1441" spans="1:16">
      <c r="A1441" s="46">
        <v>0</v>
      </c>
      <c r="B1441" s="46">
        <v>17534.18</v>
      </c>
      <c r="C1441" s="46">
        <v>536.3279581426001</v>
      </c>
      <c r="D1441" s="46">
        <f t="shared" si="22"/>
        <v>16997.852041857401</v>
      </c>
      <c r="E1441" s="51">
        <v>45261</v>
      </c>
      <c r="F1441" s="49" t="s">
        <v>80</v>
      </c>
      <c r="G1441" s="49" t="s">
        <v>81</v>
      </c>
      <c r="H1441" s="49" t="s">
        <v>1413</v>
      </c>
      <c r="I1441" s="49" t="s">
        <v>274</v>
      </c>
      <c r="J1441" s="49">
        <v>135300</v>
      </c>
      <c r="K1441" s="49" t="s">
        <v>187</v>
      </c>
      <c r="L1441" s="49">
        <v>37030686</v>
      </c>
      <c r="M1441" s="49" t="s">
        <v>1497</v>
      </c>
      <c r="N1441" s="51">
        <v>44882</v>
      </c>
      <c r="O1441" s="51">
        <v>44866</v>
      </c>
      <c r="P1441" s="49" t="s">
        <v>1475</v>
      </c>
    </row>
    <row r="1442" spans="1:16">
      <c r="A1442" s="46">
        <v>13</v>
      </c>
      <c r="B1442" s="46">
        <v>311342.75</v>
      </c>
      <c r="C1442" s="46">
        <v>9523.2181596175014</v>
      </c>
      <c r="D1442" s="46">
        <f t="shared" si="22"/>
        <v>301819.53184038249</v>
      </c>
      <c r="E1442" s="51">
        <v>45261</v>
      </c>
      <c r="F1442" s="49" t="s">
        <v>80</v>
      </c>
      <c r="G1442" s="49" t="s">
        <v>81</v>
      </c>
      <c r="H1442" s="49" t="s">
        <v>1413</v>
      </c>
      <c r="I1442" s="49" t="s">
        <v>274</v>
      </c>
      <c r="J1442" s="49">
        <v>135300</v>
      </c>
      <c r="K1442" s="49" t="s">
        <v>133</v>
      </c>
      <c r="L1442" s="49">
        <v>37030626</v>
      </c>
      <c r="M1442" s="49" t="s">
        <v>1498</v>
      </c>
      <c r="N1442" s="51">
        <v>44882</v>
      </c>
      <c r="O1442" s="51">
        <v>44562</v>
      </c>
      <c r="P1442" s="49" t="s">
        <v>1475</v>
      </c>
    </row>
    <row r="1443" spans="1:16">
      <c r="A1443" s="46">
        <v>5</v>
      </c>
      <c r="B1443" s="46">
        <v>105408.53</v>
      </c>
      <c r="C1443" s="46">
        <v>3224.1907899721</v>
      </c>
      <c r="D1443" s="46">
        <f t="shared" si="22"/>
        <v>102184.3392100279</v>
      </c>
      <c r="E1443" s="51">
        <v>45261</v>
      </c>
      <c r="F1443" s="49" t="s">
        <v>80</v>
      </c>
      <c r="G1443" s="49" t="s">
        <v>81</v>
      </c>
      <c r="H1443" s="49" t="s">
        <v>1413</v>
      </c>
      <c r="I1443" s="49" t="s">
        <v>274</v>
      </c>
      <c r="J1443" s="49">
        <v>135300</v>
      </c>
      <c r="K1443" s="49" t="s">
        <v>276</v>
      </c>
      <c r="L1443" s="49">
        <v>37030629</v>
      </c>
      <c r="M1443" s="49" t="s">
        <v>1499</v>
      </c>
      <c r="N1443" s="51">
        <v>44882</v>
      </c>
      <c r="O1443" s="51">
        <v>44562</v>
      </c>
      <c r="P1443" s="49" t="s">
        <v>1475</v>
      </c>
    </row>
    <row r="1444" spans="1:16">
      <c r="A1444" s="46">
        <v>0</v>
      </c>
      <c r="B1444" s="46">
        <v>12956.76</v>
      </c>
      <c r="C1444" s="46">
        <v>396.31580347319999</v>
      </c>
      <c r="D1444" s="46">
        <f t="shared" si="22"/>
        <v>12560.4441965268</v>
      </c>
      <c r="E1444" s="51">
        <v>45261</v>
      </c>
      <c r="F1444" s="49" t="s">
        <v>80</v>
      </c>
      <c r="G1444" s="49" t="s">
        <v>81</v>
      </c>
      <c r="H1444" s="49" t="s">
        <v>1413</v>
      </c>
      <c r="I1444" s="49" t="s">
        <v>274</v>
      </c>
      <c r="J1444" s="49">
        <v>135300</v>
      </c>
      <c r="K1444" s="49" t="s">
        <v>190</v>
      </c>
      <c r="L1444" s="49">
        <v>37030677</v>
      </c>
      <c r="M1444" s="49" t="s">
        <v>1460</v>
      </c>
      <c r="N1444" s="51">
        <v>44882</v>
      </c>
      <c r="O1444" s="51">
        <v>44866</v>
      </c>
      <c r="P1444" s="49" t="s">
        <v>1475</v>
      </c>
    </row>
    <row r="1445" spans="1:16">
      <c r="A1445" s="46">
        <v>0</v>
      </c>
      <c r="B1445" s="46">
        <v>0</v>
      </c>
      <c r="C1445" s="46">
        <v>0</v>
      </c>
      <c r="D1445" s="46">
        <f t="shared" si="22"/>
        <v>0</v>
      </c>
      <c r="E1445" s="51">
        <v>45261</v>
      </c>
      <c r="F1445" s="49" t="s">
        <v>80</v>
      </c>
      <c r="G1445" s="49" t="s">
        <v>81</v>
      </c>
      <c r="H1445" s="49" t="s">
        <v>342</v>
      </c>
      <c r="I1445" s="49" t="s">
        <v>342</v>
      </c>
      <c r="J1445" s="49">
        <v>135300</v>
      </c>
      <c r="K1445" s="49" t="s">
        <v>161</v>
      </c>
      <c r="L1445" s="49">
        <v>12116039</v>
      </c>
      <c r="M1445" s="49" t="s">
        <v>827</v>
      </c>
      <c r="N1445" s="51">
        <v>41540</v>
      </c>
      <c r="O1445" s="51">
        <v>41540</v>
      </c>
      <c r="P1445" s="49" t="s">
        <v>1500</v>
      </c>
    </row>
    <row r="1446" spans="1:16">
      <c r="A1446" s="46">
        <v>0</v>
      </c>
      <c r="B1446" s="46">
        <v>0</v>
      </c>
      <c r="C1446" s="46">
        <v>0</v>
      </c>
      <c r="D1446" s="46">
        <f t="shared" si="22"/>
        <v>0</v>
      </c>
      <c r="E1446" s="51">
        <v>45261</v>
      </c>
      <c r="F1446" s="49" t="s">
        <v>80</v>
      </c>
      <c r="G1446" s="49" t="s">
        <v>81</v>
      </c>
      <c r="H1446" s="49" t="s">
        <v>342</v>
      </c>
      <c r="I1446" s="49" t="s">
        <v>342</v>
      </c>
      <c r="J1446" s="49">
        <v>135300</v>
      </c>
      <c r="K1446" s="49" t="s">
        <v>161</v>
      </c>
      <c r="L1446" s="49">
        <v>11439768</v>
      </c>
      <c r="M1446" s="49" t="s">
        <v>827</v>
      </c>
      <c r="N1446" s="51">
        <v>41029</v>
      </c>
      <c r="O1446" s="51">
        <v>41061</v>
      </c>
      <c r="P1446" s="49" t="s">
        <v>1501</v>
      </c>
    </row>
    <row r="1447" spans="1:16">
      <c r="A1447" s="46">
        <v>0</v>
      </c>
      <c r="B1447" s="46">
        <v>0</v>
      </c>
      <c r="C1447" s="46">
        <v>0</v>
      </c>
      <c r="D1447" s="46">
        <f t="shared" si="22"/>
        <v>0</v>
      </c>
      <c r="E1447" s="51">
        <v>45261</v>
      </c>
      <c r="F1447" s="49" t="s">
        <v>80</v>
      </c>
      <c r="G1447" s="49" t="s">
        <v>81</v>
      </c>
      <c r="H1447" s="49" t="s">
        <v>342</v>
      </c>
      <c r="I1447" s="49" t="s">
        <v>342</v>
      </c>
      <c r="J1447" s="49">
        <v>135300</v>
      </c>
      <c r="K1447" s="49" t="s">
        <v>107</v>
      </c>
      <c r="L1447" s="49">
        <v>12029415</v>
      </c>
      <c r="M1447" s="49" t="s">
        <v>1502</v>
      </c>
      <c r="N1447" s="51">
        <v>41540</v>
      </c>
      <c r="O1447" s="51">
        <v>41518</v>
      </c>
      <c r="P1447" s="49" t="s">
        <v>1500</v>
      </c>
    </row>
    <row r="1448" spans="1:16">
      <c r="A1448" s="46">
        <v>0</v>
      </c>
      <c r="B1448" s="46">
        <v>0</v>
      </c>
      <c r="C1448" s="46">
        <v>0</v>
      </c>
      <c r="D1448" s="46">
        <f t="shared" si="22"/>
        <v>0</v>
      </c>
      <c r="E1448" s="51">
        <v>45261</v>
      </c>
      <c r="F1448" s="49" t="s">
        <v>80</v>
      </c>
      <c r="G1448" s="49" t="s">
        <v>81</v>
      </c>
      <c r="H1448" s="49" t="s">
        <v>343</v>
      </c>
      <c r="I1448" s="49" t="s">
        <v>343</v>
      </c>
      <c r="J1448" s="49">
        <v>135300</v>
      </c>
      <c r="K1448" s="49" t="s">
        <v>107</v>
      </c>
      <c r="L1448" s="49">
        <v>11694925</v>
      </c>
      <c r="M1448" s="49" t="s">
        <v>1503</v>
      </c>
      <c r="N1448" s="51">
        <v>41178</v>
      </c>
      <c r="O1448" s="51">
        <v>41214</v>
      </c>
      <c r="P1448" s="49" t="s">
        <v>1504</v>
      </c>
    </row>
    <row r="1449" spans="1:16">
      <c r="A1449" s="46">
        <v>0</v>
      </c>
      <c r="B1449" s="46">
        <v>0</v>
      </c>
      <c r="C1449" s="46">
        <v>0</v>
      </c>
      <c r="D1449" s="46">
        <f t="shared" si="22"/>
        <v>0</v>
      </c>
      <c r="E1449" s="51">
        <v>45261</v>
      </c>
      <c r="F1449" s="49" t="s">
        <v>80</v>
      </c>
      <c r="G1449" s="49" t="s">
        <v>81</v>
      </c>
      <c r="H1449" s="49" t="s">
        <v>343</v>
      </c>
      <c r="I1449" s="49" t="s">
        <v>343</v>
      </c>
      <c r="J1449" s="49">
        <v>135300</v>
      </c>
      <c r="K1449" s="49" t="s">
        <v>107</v>
      </c>
      <c r="L1449" s="49">
        <v>12038622</v>
      </c>
      <c r="M1449" s="49" t="s">
        <v>1505</v>
      </c>
      <c r="N1449" s="51">
        <v>41178</v>
      </c>
      <c r="O1449" s="51">
        <v>41518</v>
      </c>
      <c r="P1449" s="49" t="s">
        <v>1506</v>
      </c>
    </row>
    <row r="1450" spans="1:16">
      <c r="A1450" s="46">
        <v>0</v>
      </c>
      <c r="B1450" s="46">
        <v>0</v>
      </c>
      <c r="C1450" s="46">
        <v>0</v>
      </c>
      <c r="D1450" s="46">
        <f t="shared" si="22"/>
        <v>0</v>
      </c>
      <c r="E1450" s="51">
        <v>45261</v>
      </c>
      <c r="F1450" s="49" t="s">
        <v>80</v>
      </c>
      <c r="G1450" s="49" t="s">
        <v>81</v>
      </c>
      <c r="H1450" s="49" t="s">
        <v>343</v>
      </c>
      <c r="I1450" s="49" t="s">
        <v>343</v>
      </c>
      <c r="J1450" s="49">
        <v>135300</v>
      </c>
      <c r="K1450" s="49" t="s">
        <v>107</v>
      </c>
      <c r="L1450" s="49">
        <v>12029418</v>
      </c>
      <c r="M1450" s="49" t="s">
        <v>855</v>
      </c>
      <c r="N1450" s="51">
        <v>41178</v>
      </c>
      <c r="O1450" s="51">
        <v>41518</v>
      </c>
      <c r="P1450" s="49" t="s">
        <v>1507</v>
      </c>
    </row>
    <row r="1451" spans="1:16">
      <c r="A1451" s="46">
        <v>0</v>
      </c>
      <c r="B1451" s="46">
        <v>0</v>
      </c>
      <c r="C1451" s="46">
        <v>0</v>
      </c>
      <c r="D1451" s="46">
        <f t="shared" si="22"/>
        <v>0</v>
      </c>
      <c r="E1451" s="51">
        <v>45261</v>
      </c>
      <c r="F1451" s="49" t="s">
        <v>80</v>
      </c>
      <c r="G1451" s="49" t="s">
        <v>81</v>
      </c>
      <c r="H1451" s="49" t="s">
        <v>343</v>
      </c>
      <c r="I1451" s="49" t="s">
        <v>343</v>
      </c>
      <c r="J1451" s="49">
        <v>135300</v>
      </c>
      <c r="K1451" s="49" t="s">
        <v>107</v>
      </c>
      <c r="L1451" s="49">
        <v>12029421</v>
      </c>
      <c r="M1451" s="49" t="s">
        <v>1508</v>
      </c>
      <c r="N1451" s="51">
        <v>41178</v>
      </c>
      <c r="O1451" s="51">
        <v>41518</v>
      </c>
      <c r="P1451" s="49" t="s">
        <v>1509</v>
      </c>
    </row>
    <row r="1452" spans="1:16">
      <c r="A1452" s="46">
        <v>0</v>
      </c>
      <c r="B1452" s="46">
        <v>0</v>
      </c>
      <c r="C1452" s="46">
        <v>0</v>
      </c>
      <c r="D1452" s="46">
        <f t="shared" si="22"/>
        <v>0</v>
      </c>
      <c r="E1452" s="51">
        <v>45261</v>
      </c>
      <c r="F1452" s="49" t="s">
        <v>80</v>
      </c>
      <c r="G1452" s="49" t="s">
        <v>81</v>
      </c>
      <c r="H1452" s="49" t="s">
        <v>343</v>
      </c>
      <c r="I1452" s="49" t="s">
        <v>343</v>
      </c>
      <c r="J1452" s="49">
        <v>135300</v>
      </c>
      <c r="K1452" s="49" t="s">
        <v>107</v>
      </c>
      <c r="L1452" s="49">
        <v>11696689</v>
      </c>
      <c r="M1452" s="49" t="s">
        <v>1505</v>
      </c>
      <c r="N1452" s="51">
        <v>41178</v>
      </c>
      <c r="O1452" s="51">
        <v>41214</v>
      </c>
      <c r="P1452" s="49" t="s">
        <v>1506</v>
      </c>
    </row>
    <row r="1453" spans="1:16">
      <c r="A1453" s="46">
        <v>0</v>
      </c>
      <c r="B1453" s="46">
        <v>0</v>
      </c>
      <c r="C1453" s="46">
        <v>0</v>
      </c>
      <c r="D1453" s="46">
        <f t="shared" si="22"/>
        <v>0</v>
      </c>
      <c r="E1453" s="51">
        <v>45261</v>
      </c>
      <c r="F1453" s="49" t="s">
        <v>80</v>
      </c>
      <c r="G1453" s="49" t="s">
        <v>81</v>
      </c>
      <c r="H1453" s="49" t="s">
        <v>343</v>
      </c>
      <c r="I1453" s="49" t="s">
        <v>343</v>
      </c>
      <c r="J1453" s="49">
        <v>135300</v>
      </c>
      <c r="K1453" s="49" t="s">
        <v>107</v>
      </c>
      <c r="L1453" s="49">
        <v>11696706</v>
      </c>
      <c r="M1453" s="49" t="s">
        <v>1508</v>
      </c>
      <c r="N1453" s="51">
        <v>41178</v>
      </c>
      <c r="O1453" s="51">
        <v>41214</v>
      </c>
      <c r="P1453" s="49" t="s">
        <v>1509</v>
      </c>
    </row>
    <row r="1454" spans="1:16">
      <c r="A1454" s="46">
        <v>0</v>
      </c>
      <c r="B1454" s="46">
        <v>0</v>
      </c>
      <c r="C1454" s="46">
        <v>0</v>
      </c>
      <c r="D1454" s="46">
        <f t="shared" si="22"/>
        <v>0</v>
      </c>
      <c r="E1454" s="51">
        <v>45261</v>
      </c>
      <c r="F1454" s="49" t="s">
        <v>80</v>
      </c>
      <c r="G1454" s="49" t="s">
        <v>81</v>
      </c>
      <c r="H1454" s="49" t="s">
        <v>343</v>
      </c>
      <c r="I1454" s="49" t="s">
        <v>343</v>
      </c>
      <c r="J1454" s="49">
        <v>135300</v>
      </c>
      <c r="K1454" s="49" t="s">
        <v>107</v>
      </c>
      <c r="L1454" s="49">
        <v>11694856</v>
      </c>
      <c r="M1454" s="49" t="s">
        <v>855</v>
      </c>
      <c r="N1454" s="51">
        <v>41178</v>
      </c>
      <c r="O1454" s="51">
        <v>41214</v>
      </c>
      <c r="P1454" s="49" t="s">
        <v>1507</v>
      </c>
    </row>
    <row r="1455" spans="1:16">
      <c r="A1455" s="46">
        <v>1</v>
      </c>
      <c r="B1455" s="46">
        <v>0</v>
      </c>
      <c r="C1455" s="46">
        <v>0</v>
      </c>
      <c r="D1455" s="46">
        <f t="shared" si="22"/>
        <v>0</v>
      </c>
      <c r="E1455" s="51">
        <v>45261</v>
      </c>
      <c r="F1455" s="49" t="s">
        <v>80</v>
      </c>
      <c r="G1455" s="49" t="s">
        <v>81</v>
      </c>
      <c r="H1455" s="49" t="s">
        <v>343</v>
      </c>
      <c r="I1455" s="49" t="s">
        <v>343</v>
      </c>
      <c r="J1455" s="49">
        <v>135300</v>
      </c>
      <c r="K1455" s="49" t="s">
        <v>339</v>
      </c>
      <c r="L1455" s="49">
        <v>12058938</v>
      </c>
      <c r="M1455" s="49" t="s">
        <v>1350</v>
      </c>
      <c r="N1455" s="51">
        <v>41178</v>
      </c>
      <c r="O1455" s="51">
        <v>41214</v>
      </c>
      <c r="P1455" s="49" t="s">
        <v>1504</v>
      </c>
    </row>
    <row r="1456" spans="1:16">
      <c r="A1456" s="46">
        <v>1</v>
      </c>
      <c r="B1456" s="46">
        <v>0</v>
      </c>
      <c r="C1456" s="46">
        <v>0</v>
      </c>
      <c r="D1456" s="46">
        <f t="shared" si="22"/>
        <v>0</v>
      </c>
      <c r="E1456" s="51">
        <v>45261</v>
      </c>
      <c r="F1456" s="49" t="s">
        <v>80</v>
      </c>
      <c r="G1456" s="49" t="s">
        <v>81</v>
      </c>
      <c r="H1456" s="49" t="s">
        <v>343</v>
      </c>
      <c r="I1456" s="49" t="s">
        <v>343</v>
      </c>
      <c r="J1456" s="49">
        <v>135300</v>
      </c>
      <c r="K1456" s="49" t="s">
        <v>339</v>
      </c>
      <c r="L1456" s="49">
        <v>12043094</v>
      </c>
      <c r="M1456" s="49" t="s">
        <v>1350</v>
      </c>
      <c r="N1456" s="51">
        <v>41178</v>
      </c>
      <c r="O1456" s="51">
        <v>41214</v>
      </c>
      <c r="P1456" s="49" t="s">
        <v>1507</v>
      </c>
    </row>
    <row r="1457" spans="1:16">
      <c r="A1457" s="46">
        <v>1</v>
      </c>
      <c r="B1457" s="46">
        <v>0</v>
      </c>
      <c r="C1457" s="46">
        <v>0</v>
      </c>
      <c r="D1457" s="46">
        <f t="shared" si="22"/>
        <v>0</v>
      </c>
      <c r="E1457" s="51">
        <v>45261</v>
      </c>
      <c r="F1457" s="49" t="s">
        <v>80</v>
      </c>
      <c r="G1457" s="49" t="s">
        <v>81</v>
      </c>
      <c r="H1457" s="49" t="s">
        <v>343</v>
      </c>
      <c r="I1457" s="49" t="s">
        <v>343</v>
      </c>
      <c r="J1457" s="49">
        <v>135300</v>
      </c>
      <c r="K1457" s="49" t="s">
        <v>339</v>
      </c>
      <c r="L1457" s="49">
        <v>12043087</v>
      </c>
      <c r="M1457" s="49" t="s">
        <v>1350</v>
      </c>
      <c r="N1457" s="51">
        <v>41178</v>
      </c>
      <c r="O1457" s="51">
        <v>41214</v>
      </c>
      <c r="P1457" s="49" t="s">
        <v>1506</v>
      </c>
    </row>
    <row r="1458" spans="1:16">
      <c r="A1458" s="46">
        <v>1</v>
      </c>
      <c r="B1458" s="46">
        <v>0</v>
      </c>
      <c r="C1458" s="46">
        <v>0</v>
      </c>
      <c r="D1458" s="46">
        <f t="shared" si="22"/>
        <v>0</v>
      </c>
      <c r="E1458" s="51">
        <v>45261</v>
      </c>
      <c r="F1458" s="49" t="s">
        <v>80</v>
      </c>
      <c r="G1458" s="49" t="s">
        <v>81</v>
      </c>
      <c r="H1458" s="49" t="s">
        <v>343</v>
      </c>
      <c r="I1458" s="49" t="s">
        <v>343</v>
      </c>
      <c r="J1458" s="49">
        <v>135300</v>
      </c>
      <c r="K1458" s="49" t="s">
        <v>339</v>
      </c>
      <c r="L1458" s="49">
        <v>12043101</v>
      </c>
      <c r="M1458" s="49" t="s">
        <v>1350</v>
      </c>
      <c r="N1458" s="51">
        <v>41178</v>
      </c>
      <c r="O1458" s="51">
        <v>41214</v>
      </c>
      <c r="P1458" s="49" t="s">
        <v>1509</v>
      </c>
    </row>
    <row r="1459" spans="1:16">
      <c r="A1459" s="46">
        <v>9</v>
      </c>
      <c r="B1459" s="46">
        <v>16233.07</v>
      </c>
      <c r="C1459" s="46">
        <v>2482.6505000381003</v>
      </c>
      <c r="D1459" s="46">
        <f t="shared" si="22"/>
        <v>13750.419499961899</v>
      </c>
      <c r="E1459" s="51">
        <v>45261</v>
      </c>
      <c r="F1459" s="49" t="s">
        <v>80</v>
      </c>
      <c r="G1459" s="49" t="s">
        <v>81</v>
      </c>
      <c r="H1459" s="49" t="s">
        <v>346</v>
      </c>
      <c r="I1459" s="49" t="s">
        <v>346</v>
      </c>
      <c r="J1459" s="49">
        <v>135300</v>
      </c>
      <c r="K1459" s="49" t="s">
        <v>347</v>
      </c>
      <c r="L1459" s="49">
        <v>20845137</v>
      </c>
      <c r="M1459" s="49" t="s">
        <v>1510</v>
      </c>
      <c r="N1459" s="51">
        <v>42681</v>
      </c>
      <c r="O1459" s="51">
        <v>42370</v>
      </c>
      <c r="P1459" s="49" t="s">
        <v>1327</v>
      </c>
    </row>
    <row r="1460" spans="1:16">
      <c r="A1460" s="46">
        <v>3</v>
      </c>
      <c r="B1460" s="46">
        <v>5411.01</v>
      </c>
      <c r="C1460" s="46">
        <v>827.54812750830001</v>
      </c>
      <c r="D1460" s="46">
        <f t="shared" si="22"/>
        <v>4583.4618724917</v>
      </c>
      <c r="E1460" s="51">
        <v>45261</v>
      </c>
      <c r="F1460" s="49" t="s">
        <v>80</v>
      </c>
      <c r="G1460" s="49" t="s">
        <v>81</v>
      </c>
      <c r="H1460" s="49" t="s">
        <v>346</v>
      </c>
      <c r="I1460" s="49" t="s">
        <v>346</v>
      </c>
      <c r="J1460" s="49">
        <v>135300</v>
      </c>
      <c r="K1460" s="49" t="s">
        <v>165</v>
      </c>
      <c r="L1460" s="49">
        <v>20845144</v>
      </c>
      <c r="M1460" s="49" t="s">
        <v>1463</v>
      </c>
      <c r="N1460" s="51">
        <v>42681</v>
      </c>
      <c r="O1460" s="51">
        <v>42370</v>
      </c>
      <c r="P1460" s="49" t="s">
        <v>1327</v>
      </c>
    </row>
    <row r="1461" spans="1:16">
      <c r="A1461" s="46">
        <v>20</v>
      </c>
      <c r="B1461" s="46">
        <v>78669.98</v>
      </c>
      <c r="C1461" s="46">
        <v>12031.6160273434</v>
      </c>
      <c r="D1461" s="46">
        <f t="shared" si="22"/>
        <v>66638.363972656603</v>
      </c>
      <c r="E1461" s="51">
        <v>45261</v>
      </c>
      <c r="F1461" s="49" t="s">
        <v>80</v>
      </c>
      <c r="G1461" s="49" t="s">
        <v>81</v>
      </c>
      <c r="H1461" s="49" t="s">
        <v>346</v>
      </c>
      <c r="I1461" s="49" t="s">
        <v>346</v>
      </c>
      <c r="J1461" s="49">
        <v>135300</v>
      </c>
      <c r="K1461" s="49" t="s">
        <v>348</v>
      </c>
      <c r="L1461" s="49">
        <v>20845197</v>
      </c>
      <c r="M1461" s="49" t="s">
        <v>1511</v>
      </c>
      <c r="N1461" s="51">
        <v>42681</v>
      </c>
      <c r="O1461" s="51">
        <v>42675</v>
      </c>
      <c r="P1461" s="49" t="s">
        <v>1327</v>
      </c>
    </row>
    <row r="1462" spans="1:16">
      <c r="A1462" s="46">
        <v>2</v>
      </c>
      <c r="B1462" s="46">
        <v>28785.99</v>
      </c>
      <c r="C1462" s="46">
        <v>4402.4668450016998</v>
      </c>
      <c r="D1462" s="46">
        <f t="shared" si="22"/>
        <v>24383.5231549983</v>
      </c>
      <c r="E1462" s="51">
        <v>45261</v>
      </c>
      <c r="F1462" s="49" t="s">
        <v>80</v>
      </c>
      <c r="G1462" s="49" t="s">
        <v>81</v>
      </c>
      <c r="H1462" s="49" t="s">
        <v>346</v>
      </c>
      <c r="I1462" s="49" t="s">
        <v>346</v>
      </c>
      <c r="J1462" s="49">
        <v>135300</v>
      </c>
      <c r="K1462" s="49" t="s">
        <v>349</v>
      </c>
      <c r="L1462" s="49">
        <v>20845194</v>
      </c>
      <c r="M1462" s="49" t="s">
        <v>1512</v>
      </c>
      <c r="N1462" s="51">
        <v>42681</v>
      </c>
      <c r="O1462" s="51">
        <v>42675</v>
      </c>
      <c r="P1462" s="49" t="s">
        <v>1327</v>
      </c>
    </row>
    <row r="1463" spans="1:16">
      <c r="A1463" s="46">
        <v>1</v>
      </c>
      <c r="B1463" s="46">
        <v>144828.14000000001</v>
      </c>
      <c r="C1463" s="46">
        <v>22149.7014545362</v>
      </c>
      <c r="D1463" s="46">
        <f t="shared" si="22"/>
        <v>122678.43854546381</v>
      </c>
      <c r="E1463" s="51">
        <v>45261</v>
      </c>
      <c r="F1463" s="49" t="s">
        <v>80</v>
      </c>
      <c r="G1463" s="49" t="s">
        <v>81</v>
      </c>
      <c r="H1463" s="49" t="s">
        <v>346</v>
      </c>
      <c r="I1463" s="49" t="s">
        <v>346</v>
      </c>
      <c r="J1463" s="49">
        <v>135300</v>
      </c>
      <c r="K1463" s="49" t="s">
        <v>167</v>
      </c>
      <c r="L1463" s="49">
        <v>20845173</v>
      </c>
      <c r="M1463" s="49" t="s">
        <v>1200</v>
      </c>
      <c r="N1463" s="51">
        <v>42681</v>
      </c>
      <c r="O1463" s="51">
        <v>42370</v>
      </c>
      <c r="P1463" s="49" t="s">
        <v>1327</v>
      </c>
    </row>
    <row r="1464" spans="1:16">
      <c r="A1464" s="46">
        <v>1</v>
      </c>
      <c r="B1464" s="46">
        <v>26477</v>
      </c>
      <c r="C1464" s="46">
        <v>4049.3349249100002</v>
      </c>
      <c r="D1464" s="46">
        <f t="shared" si="22"/>
        <v>22427.665075090001</v>
      </c>
      <c r="E1464" s="51">
        <v>45261</v>
      </c>
      <c r="F1464" s="49" t="s">
        <v>80</v>
      </c>
      <c r="G1464" s="49" t="s">
        <v>81</v>
      </c>
      <c r="H1464" s="49" t="s">
        <v>346</v>
      </c>
      <c r="I1464" s="49" t="s">
        <v>346</v>
      </c>
      <c r="J1464" s="49">
        <v>135300</v>
      </c>
      <c r="K1464" s="49" t="s">
        <v>350</v>
      </c>
      <c r="L1464" s="49">
        <v>20845179</v>
      </c>
      <c r="M1464" s="49" t="s">
        <v>1513</v>
      </c>
      <c r="N1464" s="51">
        <v>42681</v>
      </c>
      <c r="O1464" s="51">
        <v>42370</v>
      </c>
      <c r="P1464" s="49" t="s">
        <v>1327</v>
      </c>
    </row>
    <row r="1465" spans="1:16">
      <c r="A1465" s="46">
        <v>3</v>
      </c>
      <c r="B1465" s="46">
        <v>79430.98</v>
      </c>
      <c r="C1465" s="46">
        <v>12148.0017159734</v>
      </c>
      <c r="D1465" s="46">
        <f t="shared" si="22"/>
        <v>67282.978284026598</v>
      </c>
      <c r="E1465" s="51">
        <v>45261</v>
      </c>
      <c r="F1465" s="49" t="s">
        <v>80</v>
      </c>
      <c r="G1465" s="49" t="s">
        <v>81</v>
      </c>
      <c r="H1465" s="49" t="s">
        <v>346</v>
      </c>
      <c r="I1465" s="49" t="s">
        <v>346</v>
      </c>
      <c r="J1465" s="49">
        <v>135300</v>
      </c>
      <c r="K1465" s="49" t="s">
        <v>351</v>
      </c>
      <c r="L1465" s="49">
        <v>20845176</v>
      </c>
      <c r="M1465" s="49" t="s">
        <v>1514</v>
      </c>
      <c r="N1465" s="51">
        <v>42681</v>
      </c>
      <c r="O1465" s="51">
        <v>42370</v>
      </c>
      <c r="P1465" s="49" t="s">
        <v>1327</v>
      </c>
    </row>
    <row r="1466" spans="1:16">
      <c r="A1466" s="46">
        <v>1</v>
      </c>
      <c r="B1466" s="46">
        <v>177639.64</v>
      </c>
      <c r="C1466" s="46">
        <v>27167.821063581199</v>
      </c>
      <c r="D1466" s="46">
        <f t="shared" si="22"/>
        <v>150471.8189364188</v>
      </c>
      <c r="E1466" s="51">
        <v>45261</v>
      </c>
      <c r="F1466" s="49" t="s">
        <v>80</v>
      </c>
      <c r="G1466" s="49" t="s">
        <v>81</v>
      </c>
      <c r="H1466" s="49" t="s">
        <v>346</v>
      </c>
      <c r="I1466" s="49" t="s">
        <v>346</v>
      </c>
      <c r="J1466" s="49">
        <v>135300</v>
      </c>
      <c r="K1466" s="49" t="s">
        <v>326</v>
      </c>
      <c r="L1466" s="49">
        <v>20845215</v>
      </c>
      <c r="M1466" s="49" t="s">
        <v>1515</v>
      </c>
      <c r="N1466" s="51">
        <v>42681</v>
      </c>
      <c r="O1466" s="51">
        <v>42675</v>
      </c>
      <c r="P1466" s="49" t="s">
        <v>1327</v>
      </c>
    </row>
    <row r="1467" spans="1:16">
      <c r="A1467" s="46">
        <v>1</v>
      </c>
      <c r="B1467" s="46">
        <v>42439.33</v>
      </c>
      <c r="C1467" s="46">
        <v>6490.5790368539001</v>
      </c>
      <c r="D1467" s="46">
        <f t="shared" si="22"/>
        <v>35948.7509631461</v>
      </c>
      <c r="E1467" s="51">
        <v>45261</v>
      </c>
      <c r="F1467" s="49" t="s">
        <v>80</v>
      </c>
      <c r="G1467" s="49" t="s">
        <v>81</v>
      </c>
      <c r="H1467" s="49" t="s">
        <v>346</v>
      </c>
      <c r="I1467" s="49" t="s">
        <v>346</v>
      </c>
      <c r="J1467" s="49">
        <v>135300</v>
      </c>
      <c r="K1467" s="49" t="s">
        <v>173</v>
      </c>
      <c r="L1467" s="49">
        <v>20845167</v>
      </c>
      <c r="M1467" s="49" t="s">
        <v>1424</v>
      </c>
      <c r="N1467" s="51">
        <v>42681</v>
      </c>
      <c r="O1467" s="51">
        <v>42370</v>
      </c>
      <c r="P1467" s="49" t="s">
        <v>1327</v>
      </c>
    </row>
    <row r="1468" spans="1:16">
      <c r="A1468" s="46">
        <v>1</v>
      </c>
      <c r="B1468" s="46">
        <v>50927.200000000004</v>
      </c>
      <c r="C1468" s="46">
        <v>7788.6954559760006</v>
      </c>
      <c r="D1468" s="46">
        <f t="shared" si="22"/>
        <v>43138.504544024006</v>
      </c>
      <c r="E1468" s="51">
        <v>45261</v>
      </c>
      <c r="F1468" s="49" t="s">
        <v>80</v>
      </c>
      <c r="G1468" s="49" t="s">
        <v>81</v>
      </c>
      <c r="H1468" s="49" t="s">
        <v>346</v>
      </c>
      <c r="I1468" s="49" t="s">
        <v>346</v>
      </c>
      <c r="J1468" s="49">
        <v>135300</v>
      </c>
      <c r="K1468" s="49" t="s">
        <v>352</v>
      </c>
      <c r="L1468" s="49">
        <v>20845218</v>
      </c>
      <c r="M1468" s="49" t="s">
        <v>1516</v>
      </c>
      <c r="N1468" s="51">
        <v>42681</v>
      </c>
      <c r="O1468" s="51">
        <v>42675</v>
      </c>
      <c r="P1468" s="49" t="s">
        <v>1327</v>
      </c>
    </row>
    <row r="1469" spans="1:16">
      <c r="A1469" s="46">
        <v>1</v>
      </c>
      <c r="B1469" s="46">
        <v>50927.200000000004</v>
      </c>
      <c r="C1469" s="46">
        <v>7788.6954559760006</v>
      </c>
      <c r="D1469" s="46">
        <f t="shared" si="22"/>
        <v>43138.504544024006</v>
      </c>
      <c r="E1469" s="51">
        <v>45261</v>
      </c>
      <c r="F1469" s="49" t="s">
        <v>80</v>
      </c>
      <c r="G1469" s="49" t="s">
        <v>81</v>
      </c>
      <c r="H1469" s="49" t="s">
        <v>346</v>
      </c>
      <c r="I1469" s="49" t="s">
        <v>346</v>
      </c>
      <c r="J1469" s="49">
        <v>135300</v>
      </c>
      <c r="K1469" s="49" t="s">
        <v>352</v>
      </c>
      <c r="L1469" s="49">
        <v>20845221</v>
      </c>
      <c r="M1469" s="49" t="s">
        <v>1516</v>
      </c>
      <c r="N1469" s="51">
        <v>42681</v>
      </c>
      <c r="O1469" s="51">
        <v>42675</v>
      </c>
      <c r="P1469" s="49" t="s">
        <v>1327</v>
      </c>
    </row>
    <row r="1470" spans="1:16">
      <c r="A1470" s="46">
        <v>1</v>
      </c>
      <c r="B1470" s="46">
        <v>31829.5</v>
      </c>
      <c r="C1470" s="46">
        <v>4867.9346599850005</v>
      </c>
      <c r="D1470" s="46">
        <f t="shared" si="22"/>
        <v>26961.565340015</v>
      </c>
      <c r="E1470" s="51">
        <v>45261</v>
      </c>
      <c r="F1470" s="49" t="s">
        <v>80</v>
      </c>
      <c r="G1470" s="49" t="s">
        <v>81</v>
      </c>
      <c r="H1470" s="49" t="s">
        <v>346</v>
      </c>
      <c r="I1470" s="49" t="s">
        <v>346</v>
      </c>
      <c r="J1470" s="49">
        <v>135300</v>
      </c>
      <c r="K1470" s="49" t="s">
        <v>353</v>
      </c>
      <c r="L1470" s="49">
        <v>20845224</v>
      </c>
      <c r="M1470" s="49" t="s">
        <v>1517</v>
      </c>
      <c r="N1470" s="51">
        <v>42681</v>
      </c>
      <c r="O1470" s="51">
        <v>42675</v>
      </c>
      <c r="P1470" s="49" t="s">
        <v>1327</v>
      </c>
    </row>
    <row r="1471" spans="1:16">
      <c r="A1471" s="46">
        <v>1</v>
      </c>
      <c r="B1471" s="46">
        <v>29537.45</v>
      </c>
      <c r="C1471" s="46">
        <v>4517.3935067335005</v>
      </c>
      <c r="D1471" s="46">
        <f t="shared" si="22"/>
        <v>25020.0564932665</v>
      </c>
      <c r="E1471" s="51">
        <v>45261</v>
      </c>
      <c r="F1471" s="49" t="s">
        <v>80</v>
      </c>
      <c r="G1471" s="49" t="s">
        <v>81</v>
      </c>
      <c r="H1471" s="49" t="s">
        <v>346</v>
      </c>
      <c r="I1471" s="49" t="s">
        <v>346</v>
      </c>
      <c r="J1471" s="49">
        <v>135300</v>
      </c>
      <c r="K1471" s="49" t="s">
        <v>177</v>
      </c>
      <c r="L1471" s="49">
        <v>20845200</v>
      </c>
      <c r="M1471" s="49" t="s">
        <v>1429</v>
      </c>
      <c r="N1471" s="51">
        <v>42681</v>
      </c>
      <c r="O1471" s="51">
        <v>42675</v>
      </c>
      <c r="P1471" s="49" t="s">
        <v>1327</v>
      </c>
    </row>
    <row r="1472" spans="1:16">
      <c r="A1472" s="46">
        <v>2</v>
      </c>
      <c r="B1472" s="46">
        <v>26907.55</v>
      </c>
      <c r="C1472" s="46">
        <v>4115.1823076165001</v>
      </c>
      <c r="D1472" s="46">
        <f t="shared" si="22"/>
        <v>22792.367692383501</v>
      </c>
      <c r="E1472" s="51">
        <v>45261</v>
      </c>
      <c r="F1472" s="49" t="s">
        <v>80</v>
      </c>
      <c r="G1472" s="49" t="s">
        <v>81</v>
      </c>
      <c r="H1472" s="49" t="s">
        <v>346</v>
      </c>
      <c r="I1472" s="49" t="s">
        <v>346</v>
      </c>
      <c r="J1472" s="49">
        <v>135300</v>
      </c>
      <c r="K1472" s="49" t="s">
        <v>354</v>
      </c>
      <c r="L1472" s="49">
        <v>20845233</v>
      </c>
      <c r="M1472" s="49" t="s">
        <v>1518</v>
      </c>
      <c r="N1472" s="51">
        <v>42681</v>
      </c>
      <c r="O1472" s="51">
        <v>42675</v>
      </c>
      <c r="P1472" s="49" t="s">
        <v>1327</v>
      </c>
    </row>
    <row r="1473" spans="1:16">
      <c r="A1473" s="46">
        <v>1</v>
      </c>
      <c r="B1473" s="46">
        <v>16143.62</v>
      </c>
      <c r="C1473" s="46">
        <v>2468.9702111446004</v>
      </c>
      <c r="D1473" s="46">
        <f t="shared" si="22"/>
        <v>13674.6497888554</v>
      </c>
      <c r="E1473" s="51">
        <v>45261</v>
      </c>
      <c r="F1473" s="49" t="s">
        <v>80</v>
      </c>
      <c r="G1473" s="49" t="s">
        <v>81</v>
      </c>
      <c r="H1473" s="49" t="s">
        <v>346</v>
      </c>
      <c r="I1473" s="49" t="s">
        <v>346</v>
      </c>
      <c r="J1473" s="49">
        <v>135300</v>
      </c>
      <c r="K1473" s="49" t="s">
        <v>355</v>
      </c>
      <c r="L1473" s="49">
        <v>20845191</v>
      </c>
      <c r="M1473" s="49" t="s">
        <v>1519</v>
      </c>
      <c r="N1473" s="51">
        <v>42681</v>
      </c>
      <c r="O1473" s="51">
        <v>42370</v>
      </c>
      <c r="P1473" s="49" t="s">
        <v>1327</v>
      </c>
    </row>
    <row r="1474" spans="1:16">
      <c r="A1474" s="46">
        <v>1</v>
      </c>
      <c r="B1474" s="46">
        <v>104935.49</v>
      </c>
      <c r="C1474" s="46">
        <v>16048.606130586701</v>
      </c>
      <c r="D1474" s="46">
        <f t="shared" si="22"/>
        <v>88886.883869413301</v>
      </c>
      <c r="E1474" s="51">
        <v>45261</v>
      </c>
      <c r="F1474" s="49" t="s">
        <v>80</v>
      </c>
      <c r="G1474" s="49" t="s">
        <v>81</v>
      </c>
      <c r="H1474" s="49" t="s">
        <v>346</v>
      </c>
      <c r="I1474" s="49" t="s">
        <v>346</v>
      </c>
      <c r="J1474" s="49">
        <v>135300</v>
      </c>
      <c r="K1474" s="49" t="s">
        <v>356</v>
      </c>
      <c r="L1474" s="49">
        <v>20845209</v>
      </c>
      <c r="M1474" s="49" t="s">
        <v>1520</v>
      </c>
      <c r="N1474" s="51">
        <v>42681</v>
      </c>
      <c r="O1474" s="51">
        <v>42675</v>
      </c>
      <c r="P1474" s="49" t="s">
        <v>1327</v>
      </c>
    </row>
    <row r="1475" spans="1:16">
      <c r="A1475" s="46">
        <v>1</v>
      </c>
      <c r="B1475" s="46">
        <v>104628.44</v>
      </c>
      <c r="C1475" s="46">
        <v>13868.0948099372</v>
      </c>
      <c r="D1475" s="46">
        <f t="shared" ref="D1475:D1538" si="23">+B1475-C1475</f>
        <v>90760.345190062799</v>
      </c>
      <c r="E1475" s="51">
        <v>45261</v>
      </c>
      <c r="F1475" s="49" t="s">
        <v>80</v>
      </c>
      <c r="G1475" s="49" t="s">
        <v>81</v>
      </c>
      <c r="H1475" s="49" t="s">
        <v>346</v>
      </c>
      <c r="I1475" s="49" t="s">
        <v>346</v>
      </c>
      <c r="J1475" s="49">
        <v>135300</v>
      </c>
      <c r="K1475" s="49" t="s">
        <v>356</v>
      </c>
      <c r="L1475" s="49">
        <v>20845236</v>
      </c>
      <c r="M1475" s="49" t="s">
        <v>1521</v>
      </c>
      <c r="N1475" s="51">
        <v>43043</v>
      </c>
      <c r="O1475" s="51">
        <v>43040</v>
      </c>
      <c r="P1475" s="49" t="s">
        <v>1522</v>
      </c>
    </row>
    <row r="1476" spans="1:16">
      <c r="A1476" s="46">
        <v>1</v>
      </c>
      <c r="B1476" s="46">
        <v>748153.36</v>
      </c>
      <c r="C1476" s="46">
        <v>114420.9513856088</v>
      </c>
      <c r="D1476" s="46">
        <f t="shared" si="23"/>
        <v>633732.40861439123</v>
      </c>
      <c r="E1476" s="51">
        <v>45261</v>
      </c>
      <c r="F1476" s="49" t="s">
        <v>80</v>
      </c>
      <c r="G1476" s="49" t="s">
        <v>81</v>
      </c>
      <c r="H1476" s="49" t="s">
        <v>346</v>
      </c>
      <c r="I1476" s="49" t="s">
        <v>346</v>
      </c>
      <c r="J1476" s="49">
        <v>135300</v>
      </c>
      <c r="K1476" s="49" t="s">
        <v>272</v>
      </c>
      <c r="L1476" s="49">
        <v>20845212</v>
      </c>
      <c r="M1476" s="49" t="s">
        <v>1523</v>
      </c>
      <c r="N1476" s="51">
        <v>42681</v>
      </c>
      <c r="O1476" s="51">
        <v>42675</v>
      </c>
      <c r="P1476" s="49" t="s">
        <v>1327</v>
      </c>
    </row>
    <row r="1477" spans="1:16">
      <c r="A1477" s="46">
        <v>1</v>
      </c>
      <c r="B1477" s="46">
        <v>745964.3</v>
      </c>
      <c r="C1477" s="46">
        <v>98874.681083159012</v>
      </c>
      <c r="D1477" s="46">
        <f t="shared" si="23"/>
        <v>647089.61891684099</v>
      </c>
      <c r="E1477" s="51">
        <v>45261</v>
      </c>
      <c r="F1477" s="49" t="s">
        <v>80</v>
      </c>
      <c r="G1477" s="49" t="s">
        <v>81</v>
      </c>
      <c r="H1477" s="49" t="s">
        <v>346</v>
      </c>
      <c r="I1477" s="49" t="s">
        <v>346</v>
      </c>
      <c r="J1477" s="49">
        <v>135300</v>
      </c>
      <c r="K1477" s="49" t="s">
        <v>272</v>
      </c>
      <c r="L1477" s="49">
        <v>20845241</v>
      </c>
      <c r="M1477" s="49" t="s">
        <v>1524</v>
      </c>
      <c r="N1477" s="51">
        <v>43043</v>
      </c>
      <c r="O1477" s="51">
        <v>43040</v>
      </c>
      <c r="P1477" s="49" t="s">
        <v>1522</v>
      </c>
    </row>
    <row r="1478" spans="1:16">
      <c r="A1478" s="46">
        <v>3</v>
      </c>
      <c r="B1478" s="46">
        <v>184606.95</v>
      </c>
      <c r="C1478" s="46">
        <v>28233.386335918502</v>
      </c>
      <c r="D1478" s="46">
        <f t="shared" si="23"/>
        <v>156373.56366408151</v>
      </c>
      <c r="E1478" s="51">
        <v>45261</v>
      </c>
      <c r="F1478" s="49" t="s">
        <v>80</v>
      </c>
      <c r="G1478" s="49" t="s">
        <v>81</v>
      </c>
      <c r="H1478" s="49" t="s">
        <v>346</v>
      </c>
      <c r="I1478" s="49" t="s">
        <v>346</v>
      </c>
      <c r="J1478" s="49">
        <v>135300</v>
      </c>
      <c r="K1478" s="49" t="s">
        <v>357</v>
      </c>
      <c r="L1478" s="49">
        <v>20845182</v>
      </c>
      <c r="M1478" s="49" t="s">
        <v>1525</v>
      </c>
      <c r="N1478" s="51">
        <v>42681</v>
      </c>
      <c r="O1478" s="51">
        <v>42370</v>
      </c>
      <c r="P1478" s="49" t="s">
        <v>1327</v>
      </c>
    </row>
    <row r="1479" spans="1:16">
      <c r="A1479" s="46">
        <v>3</v>
      </c>
      <c r="B1479" s="46">
        <v>152781.59</v>
      </c>
      <c r="C1479" s="46">
        <v>23366.084838549701</v>
      </c>
      <c r="D1479" s="46">
        <f t="shared" si="23"/>
        <v>129415.5051614503</v>
      </c>
      <c r="E1479" s="51">
        <v>45261</v>
      </c>
      <c r="F1479" s="49" t="s">
        <v>80</v>
      </c>
      <c r="G1479" s="49" t="s">
        <v>81</v>
      </c>
      <c r="H1479" s="49" t="s">
        <v>346</v>
      </c>
      <c r="I1479" s="49" t="s">
        <v>346</v>
      </c>
      <c r="J1479" s="49">
        <v>135300</v>
      </c>
      <c r="K1479" s="49" t="s">
        <v>358</v>
      </c>
      <c r="L1479" s="49">
        <v>20845227</v>
      </c>
      <c r="M1479" s="49" t="s">
        <v>1526</v>
      </c>
      <c r="N1479" s="51">
        <v>42681</v>
      </c>
      <c r="O1479" s="51">
        <v>42675</v>
      </c>
      <c r="P1479" s="49" t="s">
        <v>1327</v>
      </c>
    </row>
    <row r="1480" spans="1:16">
      <c r="A1480" s="46">
        <v>0</v>
      </c>
      <c r="B1480" s="46">
        <v>199941.07</v>
      </c>
      <c r="C1480" s="46">
        <v>14269.992107559299</v>
      </c>
      <c r="D1480" s="46">
        <f t="shared" si="23"/>
        <v>185671.07789244072</v>
      </c>
      <c r="E1480" s="51">
        <v>45261</v>
      </c>
      <c r="F1480" s="49" t="s">
        <v>80</v>
      </c>
      <c r="G1480" s="49" t="s">
        <v>81</v>
      </c>
      <c r="H1480" s="49" t="s">
        <v>346</v>
      </c>
      <c r="I1480" s="49" t="s">
        <v>346</v>
      </c>
      <c r="J1480" s="49">
        <v>135300</v>
      </c>
      <c r="K1480" s="49" t="s">
        <v>183</v>
      </c>
      <c r="L1480" s="49">
        <v>33504963</v>
      </c>
      <c r="M1480" s="49" t="s">
        <v>1527</v>
      </c>
      <c r="N1480" s="51">
        <v>43832</v>
      </c>
      <c r="O1480" s="51">
        <v>43831</v>
      </c>
      <c r="P1480" s="49" t="s">
        <v>1528</v>
      </c>
    </row>
    <row r="1481" spans="1:16">
      <c r="A1481" s="46">
        <v>1</v>
      </c>
      <c r="B1481" s="46">
        <v>16008.37</v>
      </c>
      <c r="C1481" s="46">
        <v>2448.2853696371003</v>
      </c>
      <c r="D1481" s="46">
        <f t="shared" si="23"/>
        <v>13560.0846303629</v>
      </c>
      <c r="E1481" s="51">
        <v>45261</v>
      </c>
      <c r="F1481" s="49" t="s">
        <v>80</v>
      </c>
      <c r="G1481" s="49" t="s">
        <v>81</v>
      </c>
      <c r="H1481" s="49" t="s">
        <v>346</v>
      </c>
      <c r="I1481" s="49" t="s">
        <v>346</v>
      </c>
      <c r="J1481" s="49">
        <v>135300</v>
      </c>
      <c r="K1481" s="49" t="s">
        <v>186</v>
      </c>
      <c r="L1481" s="49">
        <v>20845203</v>
      </c>
      <c r="M1481" s="49" t="s">
        <v>1447</v>
      </c>
      <c r="N1481" s="51">
        <v>42681</v>
      </c>
      <c r="O1481" s="51">
        <v>42675</v>
      </c>
      <c r="P1481" s="49" t="s">
        <v>1327</v>
      </c>
    </row>
    <row r="1482" spans="1:16">
      <c r="A1482" s="46">
        <v>1</v>
      </c>
      <c r="B1482" s="46">
        <v>10566.460000000001</v>
      </c>
      <c r="C1482" s="46">
        <v>1616.0114631818001</v>
      </c>
      <c r="D1482" s="46">
        <f t="shared" si="23"/>
        <v>8950.4485368182013</v>
      </c>
      <c r="E1482" s="51">
        <v>45261</v>
      </c>
      <c r="F1482" s="49" t="s">
        <v>80</v>
      </c>
      <c r="G1482" s="49" t="s">
        <v>81</v>
      </c>
      <c r="H1482" s="49" t="s">
        <v>346</v>
      </c>
      <c r="I1482" s="49" t="s">
        <v>346</v>
      </c>
      <c r="J1482" s="49">
        <v>135300</v>
      </c>
      <c r="K1482" s="49" t="s">
        <v>329</v>
      </c>
      <c r="L1482" s="49">
        <v>20845230</v>
      </c>
      <c r="M1482" s="49" t="s">
        <v>1529</v>
      </c>
      <c r="N1482" s="51">
        <v>42681</v>
      </c>
      <c r="O1482" s="51">
        <v>42675</v>
      </c>
      <c r="P1482" s="49" t="s">
        <v>1327</v>
      </c>
    </row>
    <row r="1483" spans="1:16">
      <c r="A1483" s="46">
        <v>2</v>
      </c>
      <c r="B1483" s="46">
        <v>32287.24</v>
      </c>
      <c r="C1483" s="46">
        <v>4937.9404222892008</v>
      </c>
      <c r="D1483" s="46">
        <f t="shared" si="23"/>
        <v>27349.299577710801</v>
      </c>
      <c r="E1483" s="51">
        <v>45261</v>
      </c>
      <c r="F1483" s="49" t="s">
        <v>80</v>
      </c>
      <c r="G1483" s="49" t="s">
        <v>81</v>
      </c>
      <c r="H1483" s="49" t="s">
        <v>346</v>
      </c>
      <c r="I1483" s="49" t="s">
        <v>346</v>
      </c>
      <c r="J1483" s="49">
        <v>135300</v>
      </c>
      <c r="K1483" s="49" t="s">
        <v>237</v>
      </c>
      <c r="L1483" s="49">
        <v>20845156</v>
      </c>
      <c r="M1483" s="49" t="s">
        <v>1530</v>
      </c>
      <c r="N1483" s="51">
        <v>42681</v>
      </c>
      <c r="O1483" s="51">
        <v>42370</v>
      </c>
      <c r="P1483" s="49" t="s">
        <v>1327</v>
      </c>
    </row>
    <row r="1484" spans="1:16">
      <c r="A1484" s="46">
        <v>1</v>
      </c>
      <c r="B1484" s="46">
        <v>17240.98</v>
      </c>
      <c r="C1484" s="46">
        <v>2636.7980682734001</v>
      </c>
      <c r="D1484" s="46">
        <f t="shared" si="23"/>
        <v>14604.1819317266</v>
      </c>
      <c r="E1484" s="51">
        <v>45261</v>
      </c>
      <c r="F1484" s="49" t="s">
        <v>80</v>
      </c>
      <c r="G1484" s="49" t="s">
        <v>81</v>
      </c>
      <c r="H1484" s="49" t="s">
        <v>346</v>
      </c>
      <c r="I1484" s="49" t="s">
        <v>346</v>
      </c>
      <c r="J1484" s="49">
        <v>135300</v>
      </c>
      <c r="K1484" s="49" t="s">
        <v>330</v>
      </c>
      <c r="L1484" s="49">
        <v>20845161</v>
      </c>
      <c r="M1484" s="49" t="s">
        <v>1531</v>
      </c>
      <c r="N1484" s="51">
        <v>42681</v>
      </c>
      <c r="O1484" s="51">
        <v>42370</v>
      </c>
      <c r="P1484" s="49" t="s">
        <v>1327</v>
      </c>
    </row>
    <row r="1485" spans="1:16">
      <c r="A1485" s="46">
        <v>1</v>
      </c>
      <c r="B1485" s="46">
        <v>16143.62</v>
      </c>
      <c r="C1485" s="46">
        <v>2468.9702111446004</v>
      </c>
      <c r="D1485" s="46">
        <f t="shared" si="23"/>
        <v>13674.6497888554</v>
      </c>
      <c r="E1485" s="51">
        <v>45261</v>
      </c>
      <c r="F1485" s="49" t="s">
        <v>80</v>
      </c>
      <c r="G1485" s="49" t="s">
        <v>81</v>
      </c>
      <c r="H1485" s="49" t="s">
        <v>346</v>
      </c>
      <c r="I1485" s="49" t="s">
        <v>346</v>
      </c>
      <c r="J1485" s="49">
        <v>135300</v>
      </c>
      <c r="K1485" s="49" t="s">
        <v>359</v>
      </c>
      <c r="L1485" s="49">
        <v>20845164</v>
      </c>
      <c r="M1485" s="49" t="s">
        <v>1532</v>
      </c>
      <c r="N1485" s="51">
        <v>42681</v>
      </c>
      <c r="O1485" s="51">
        <v>42370</v>
      </c>
      <c r="P1485" s="49" t="s">
        <v>1327</v>
      </c>
    </row>
    <row r="1486" spans="1:16">
      <c r="A1486" s="46">
        <v>1</v>
      </c>
      <c r="B1486" s="46">
        <v>8930.86</v>
      </c>
      <c r="C1486" s="46">
        <v>91.057708930999993</v>
      </c>
      <c r="D1486" s="46">
        <f t="shared" si="23"/>
        <v>8839.8022910689997</v>
      </c>
      <c r="E1486" s="51">
        <v>45261</v>
      </c>
      <c r="F1486" s="49" t="s">
        <v>80</v>
      </c>
      <c r="G1486" s="49" t="s">
        <v>81</v>
      </c>
      <c r="H1486" s="49" t="s">
        <v>346</v>
      </c>
      <c r="I1486" s="49" t="s">
        <v>346</v>
      </c>
      <c r="J1486" s="49">
        <v>135300</v>
      </c>
      <c r="K1486" s="49" t="s">
        <v>188</v>
      </c>
      <c r="L1486" s="49">
        <v>37315542</v>
      </c>
      <c r="M1486" s="49" t="s">
        <v>1533</v>
      </c>
      <c r="N1486" s="51">
        <v>44966</v>
      </c>
      <c r="O1486" s="51">
        <v>44927</v>
      </c>
      <c r="P1486" s="49" t="s">
        <v>1534</v>
      </c>
    </row>
    <row r="1487" spans="1:16">
      <c r="A1487" s="46">
        <v>3</v>
      </c>
      <c r="B1487" s="46">
        <v>50556.340000000004</v>
      </c>
      <c r="C1487" s="46">
        <v>7731.9769323422006</v>
      </c>
      <c r="D1487" s="46">
        <f t="shared" si="23"/>
        <v>42824.363067657803</v>
      </c>
      <c r="E1487" s="51">
        <v>45261</v>
      </c>
      <c r="F1487" s="49" t="s">
        <v>80</v>
      </c>
      <c r="G1487" s="49" t="s">
        <v>81</v>
      </c>
      <c r="H1487" s="49" t="s">
        <v>346</v>
      </c>
      <c r="I1487" s="49" t="s">
        <v>346</v>
      </c>
      <c r="J1487" s="49">
        <v>135300</v>
      </c>
      <c r="K1487" s="49" t="s">
        <v>360</v>
      </c>
      <c r="L1487" s="49">
        <v>20845206</v>
      </c>
      <c r="M1487" s="49" t="s">
        <v>1535</v>
      </c>
      <c r="N1487" s="51">
        <v>42681</v>
      </c>
      <c r="O1487" s="51">
        <v>42675</v>
      </c>
      <c r="P1487" s="49" t="s">
        <v>1327</v>
      </c>
    </row>
    <row r="1488" spans="1:16">
      <c r="A1488" s="46">
        <v>0</v>
      </c>
      <c r="B1488" s="46">
        <v>0</v>
      </c>
      <c r="C1488" s="46">
        <v>0</v>
      </c>
      <c r="D1488" s="46">
        <f t="shared" si="23"/>
        <v>0</v>
      </c>
      <c r="E1488" s="51">
        <v>45261</v>
      </c>
      <c r="F1488" s="49" t="s">
        <v>80</v>
      </c>
      <c r="G1488" s="49" t="s">
        <v>81</v>
      </c>
      <c r="H1488" s="49" t="s">
        <v>346</v>
      </c>
      <c r="I1488" s="49" t="s">
        <v>346</v>
      </c>
      <c r="J1488" s="49">
        <v>135301</v>
      </c>
      <c r="K1488" s="49" t="s">
        <v>107</v>
      </c>
      <c r="L1488" s="49">
        <v>36933429</v>
      </c>
      <c r="M1488" s="49" t="s">
        <v>1536</v>
      </c>
      <c r="N1488" s="51">
        <v>44966</v>
      </c>
      <c r="O1488" s="51">
        <v>44986</v>
      </c>
      <c r="P1488" s="49" t="s">
        <v>1534</v>
      </c>
    </row>
    <row r="1489" spans="1:16">
      <c r="A1489" s="46">
        <v>0</v>
      </c>
      <c r="B1489" s="46">
        <v>0</v>
      </c>
      <c r="C1489" s="46">
        <v>0</v>
      </c>
      <c r="D1489" s="46">
        <f t="shared" si="23"/>
        <v>0</v>
      </c>
      <c r="E1489" s="51">
        <v>45261</v>
      </c>
      <c r="F1489" s="49" t="s">
        <v>80</v>
      </c>
      <c r="G1489" s="49" t="s">
        <v>81</v>
      </c>
      <c r="H1489" s="49" t="s">
        <v>346</v>
      </c>
      <c r="I1489" s="49" t="s">
        <v>346</v>
      </c>
      <c r="J1489" s="49">
        <v>135301</v>
      </c>
      <c r="K1489" s="49" t="s">
        <v>107</v>
      </c>
      <c r="L1489" s="49">
        <v>36755356</v>
      </c>
      <c r="M1489" s="49" t="s">
        <v>1536</v>
      </c>
      <c r="N1489" s="51">
        <v>44966</v>
      </c>
      <c r="O1489" s="51">
        <v>44958</v>
      </c>
      <c r="P1489" s="49" t="s">
        <v>1534</v>
      </c>
    </row>
    <row r="1490" spans="1:16">
      <c r="A1490" s="46">
        <v>0</v>
      </c>
      <c r="B1490" s="46">
        <v>0</v>
      </c>
      <c r="C1490" s="46">
        <v>0</v>
      </c>
      <c r="D1490" s="46">
        <f t="shared" si="23"/>
        <v>0</v>
      </c>
      <c r="E1490" s="51">
        <v>45261</v>
      </c>
      <c r="F1490" s="49" t="s">
        <v>80</v>
      </c>
      <c r="G1490" s="49" t="s">
        <v>81</v>
      </c>
      <c r="H1490" s="49" t="s">
        <v>1537</v>
      </c>
      <c r="I1490" s="49" t="s">
        <v>513</v>
      </c>
      <c r="J1490" s="49">
        <v>135200</v>
      </c>
      <c r="K1490" s="49" t="s">
        <v>177</v>
      </c>
      <c r="L1490" s="49">
        <v>9812547</v>
      </c>
      <c r="M1490" s="49" t="s">
        <v>1538</v>
      </c>
      <c r="N1490" s="51">
        <v>34151</v>
      </c>
      <c r="O1490" s="51">
        <v>34151</v>
      </c>
      <c r="P1490" s="49" t="s">
        <v>1081</v>
      </c>
    </row>
    <row r="1491" spans="1:16">
      <c r="A1491" s="46">
        <v>0</v>
      </c>
      <c r="B1491" s="46">
        <v>0</v>
      </c>
      <c r="C1491" s="46">
        <v>0</v>
      </c>
      <c r="D1491" s="46">
        <f t="shared" si="23"/>
        <v>0</v>
      </c>
      <c r="E1491" s="51">
        <v>45261</v>
      </c>
      <c r="F1491" s="49" t="s">
        <v>80</v>
      </c>
      <c r="G1491" s="49" t="s">
        <v>81</v>
      </c>
      <c r="H1491" s="49" t="s">
        <v>1537</v>
      </c>
      <c r="I1491" s="49" t="s">
        <v>513</v>
      </c>
      <c r="J1491" s="49">
        <v>135200</v>
      </c>
      <c r="K1491" s="49" t="s">
        <v>441</v>
      </c>
      <c r="L1491" s="49">
        <v>9812569</v>
      </c>
      <c r="M1491" s="49" t="s">
        <v>1539</v>
      </c>
      <c r="N1491" s="51">
        <v>37424</v>
      </c>
      <c r="O1491" s="51">
        <v>37257</v>
      </c>
      <c r="P1491" s="49" t="s">
        <v>1081</v>
      </c>
    </row>
    <row r="1492" spans="1:16">
      <c r="A1492" s="46">
        <v>0</v>
      </c>
      <c r="B1492" s="46">
        <v>0</v>
      </c>
      <c r="C1492" s="46">
        <v>0</v>
      </c>
      <c r="D1492" s="46">
        <f t="shared" si="23"/>
        <v>0</v>
      </c>
      <c r="E1492" s="51">
        <v>45261</v>
      </c>
      <c r="F1492" s="49" t="s">
        <v>80</v>
      </c>
      <c r="G1492" s="49" t="s">
        <v>81</v>
      </c>
      <c r="H1492" s="49" t="s">
        <v>1537</v>
      </c>
      <c r="I1492" s="49" t="s">
        <v>513</v>
      </c>
      <c r="J1492" s="49">
        <v>135300</v>
      </c>
      <c r="K1492" s="49" t="s">
        <v>514</v>
      </c>
      <c r="L1492" s="49">
        <v>9812599</v>
      </c>
      <c r="M1492" s="49" t="s">
        <v>1540</v>
      </c>
      <c r="N1492" s="51">
        <v>22098</v>
      </c>
      <c r="O1492" s="51">
        <v>22098</v>
      </c>
      <c r="P1492" s="49" t="s">
        <v>1081</v>
      </c>
    </row>
    <row r="1493" spans="1:16">
      <c r="A1493" s="46">
        <v>0</v>
      </c>
      <c r="B1493" s="46">
        <v>0</v>
      </c>
      <c r="C1493" s="46">
        <v>0</v>
      </c>
      <c r="D1493" s="46">
        <f t="shared" si="23"/>
        <v>0</v>
      </c>
      <c r="E1493" s="51">
        <v>45261</v>
      </c>
      <c r="F1493" s="49" t="s">
        <v>80</v>
      </c>
      <c r="G1493" s="49" t="s">
        <v>81</v>
      </c>
      <c r="H1493" s="49" t="s">
        <v>1537</v>
      </c>
      <c r="I1493" s="49" t="s">
        <v>513</v>
      </c>
      <c r="J1493" s="49">
        <v>135300</v>
      </c>
      <c r="K1493" s="49" t="s">
        <v>514</v>
      </c>
      <c r="L1493" s="49">
        <v>9812600</v>
      </c>
      <c r="M1493" s="49" t="s">
        <v>1540</v>
      </c>
      <c r="N1493" s="51">
        <v>18445</v>
      </c>
      <c r="O1493" s="51">
        <v>18445</v>
      </c>
      <c r="P1493" s="49" t="s">
        <v>1081</v>
      </c>
    </row>
    <row r="1494" spans="1:16">
      <c r="A1494" s="46">
        <v>0</v>
      </c>
      <c r="B1494" s="46">
        <v>0</v>
      </c>
      <c r="C1494" s="46">
        <v>0</v>
      </c>
      <c r="D1494" s="46">
        <f t="shared" si="23"/>
        <v>0</v>
      </c>
      <c r="E1494" s="51">
        <v>45261</v>
      </c>
      <c r="F1494" s="49" t="s">
        <v>80</v>
      </c>
      <c r="G1494" s="49" t="s">
        <v>81</v>
      </c>
      <c r="H1494" s="49" t="s">
        <v>1537</v>
      </c>
      <c r="I1494" s="49" t="s">
        <v>513</v>
      </c>
      <c r="J1494" s="49">
        <v>135300</v>
      </c>
      <c r="K1494" s="49" t="s">
        <v>514</v>
      </c>
      <c r="L1494" s="49">
        <v>9812565</v>
      </c>
      <c r="M1494" s="49" t="s">
        <v>1541</v>
      </c>
      <c r="N1494" s="51">
        <v>13332</v>
      </c>
      <c r="O1494" s="51">
        <v>13332</v>
      </c>
      <c r="P1494" s="49" t="s">
        <v>1081</v>
      </c>
    </row>
    <row r="1495" spans="1:16">
      <c r="A1495" s="46">
        <v>0</v>
      </c>
      <c r="B1495" s="46">
        <v>0</v>
      </c>
      <c r="C1495" s="46">
        <v>0</v>
      </c>
      <c r="D1495" s="46">
        <f t="shared" si="23"/>
        <v>0</v>
      </c>
      <c r="E1495" s="51">
        <v>45261</v>
      </c>
      <c r="F1495" s="49" t="s">
        <v>80</v>
      </c>
      <c r="G1495" s="49" t="s">
        <v>81</v>
      </c>
      <c r="H1495" s="49" t="s">
        <v>1537</v>
      </c>
      <c r="I1495" s="49" t="s">
        <v>513</v>
      </c>
      <c r="J1495" s="49">
        <v>135300</v>
      </c>
      <c r="K1495" s="49" t="s">
        <v>515</v>
      </c>
      <c r="L1495" s="49">
        <v>9812597</v>
      </c>
      <c r="M1495" s="49" t="s">
        <v>1542</v>
      </c>
      <c r="N1495" s="51">
        <v>18445</v>
      </c>
      <c r="O1495" s="51">
        <v>18445</v>
      </c>
      <c r="P1495" s="49" t="s">
        <v>1081</v>
      </c>
    </row>
    <row r="1496" spans="1:16">
      <c r="A1496" s="46">
        <v>0</v>
      </c>
      <c r="B1496" s="46">
        <v>0</v>
      </c>
      <c r="C1496" s="46">
        <v>0</v>
      </c>
      <c r="D1496" s="46">
        <f t="shared" si="23"/>
        <v>0</v>
      </c>
      <c r="E1496" s="51">
        <v>45261</v>
      </c>
      <c r="F1496" s="49" t="s">
        <v>80</v>
      </c>
      <c r="G1496" s="49" t="s">
        <v>81</v>
      </c>
      <c r="H1496" s="49" t="s">
        <v>1537</v>
      </c>
      <c r="I1496" s="49" t="s">
        <v>513</v>
      </c>
      <c r="J1496" s="49">
        <v>135300</v>
      </c>
      <c r="K1496" s="49" t="s">
        <v>516</v>
      </c>
      <c r="L1496" s="49">
        <v>9812598</v>
      </c>
      <c r="M1496" s="49" t="s">
        <v>1543</v>
      </c>
      <c r="N1496" s="51">
        <v>18445</v>
      </c>
      <c r="O1496" s="51">
        <v>18445</v>
      </c>
      <c r="P1496" s="49" t="s">
        <v>1081</v>
      </c>
    </row>
    <row r="1497" spans="1:16">
      <c r="A1497" s="46">
        <v>0</v>
      </c>
      <c r="B1497" s="46">
        <v>0</v>
      </c>
      <c r="C1497" s="46">
        <v>0</v>
      </c>
      <c r="D1497" s="46">
        <f t="shared" si="23"/>
        <v>0</v>
      </c>
      <c r="E1497" s="51">
        <v>45261</v>
      </c>
      <c r="F1497" s="49" t="s">
        <v>80</v>
      </c>
      <c r="G1497" s="49" t="s">
        <v>81</v>
      </c>
      <c r="H1497" s="49" t="s">
        <v>1537</v>
      </c>
      <c r="I1497" s="49" t="s">
        <v>513</v>
      </c>
      <c r="J1497" s="49">
        <v>135300</v>
      </c>
      <c r="K1497" s="49" t="s">
        <v>517</v>
      </c>
      <c r="L1497" s="49">
        <v>9812596</v>
      </c>
      <c r="M1497" s="49" t="s">
        <v>1544</v>
      </c>
      <c r="N1497" s="51">
        <v>27576</v>
      </c>
      <c r="O1497" s="51">
        <v>27576</v>
      </c>
      <c r="P1497" s="49" t="s">
        <v>1081</v>
      </c>
    </row>
    <row r="1498" spans="1:16">
      <c r="A1498" s="46">
        <v>0</v>
      </c>
      <c r="B1498" s="46">
        <v>0</v>
      </c>
      <c r="C1498" s="46">
        <v>0</v>
      </c>
      <c r="D1498" s="46">
        <f t="shared" si="23"/>
        <v>0</v>
      </c>
      <c r="E1498" s="51">
        <v>45261</v>
      </c>
      <c r="F1498" s="49" t="s">
        <v>80</v>
      </c>
      <c r="G1498" s="49" t="s">
        <v>81</v>
      </c>
      <c r="H1498" s="49" t="s">
        <v>1537</v>
      </c>
      <c r="I1498" s="49" t="s">
        <v>513</v>
      </c>
      <c r="J1498" s="49">
        <v>135300</v>
      </c>
      <c r="K1498" s="49" t="s">
        <v>518</v>
      </c>
      <c r="L1498" s="49">
        <v>9812595</v>
      </c>
      <c r="M1498" s="49" t="s">
        <v>1545</v>
      </c>
      <c r="N1498" s="51">
        <v>18445</v>
      </c>
      <c r="O1498" s="51">
        <v>18445</v>
      </c>
      <c r="P1498" s="49" t="s">
        <v>1081</v>
      </c>
    </row>
    <row r="1499" spans="1:16">
      <c r="A1499" s="46">
        <v>0</v>
      </c>
      <c r="B1499" s="46">
        <v>0</v>
      </c>
      <c r="C1499" s="46">
        <v>0</v>
      </c>
      <c r="D1499" s="46">
        <f t="shared" si="23"/>
        <v>0</v>
      </c>
      <c r="E1499" s="51">
        <v>45261</v>
      </c>
      <c r="F1499" s="49" t="s">
        <v>80</v>
      </c>
      <c r="G1499" s="49" t="s">
        <v>81</v>
      </c>
      <c r="H1499" s="49" t="s">
        <v>1537</v>
      </c>
      <c r="I1499" s="49" t="s">
        <v>513</v>
      </c>
      <c r="J1499" s="49">
        <v>135300</v>
      </c>
      <c r="K1499" s="49" t="s">
        <v>349</v>
      </c>
      <c r="L1499" s="49">
        <v>9812552</v>
      </c>
      <c r="M1499" s="49" t="s">
        <v>1546</v>
      </c>
      <c r="N1499" s="51">
        <v>27942</v>
      </c>
      <c r="O1499" s="51">
        <v>27942</v>
      </c>
      <c r="P1499" s="49" t="s">
        <v>1081</v>
      </c>
    </row>
    <row r="1500" spans="1:16">
      <c r="A1500" s="46">
        <v>0</v>
      </c>
      <c r="B1500" s="46">
        <v>0</v>
      </c>
      <c r="C1500" s="46">
        <v>0</v>
      </c>
      <c r="D1500" s="46">
        <f t="shared" si="23"/>
        <v>0</v>
      </c>
      <c r="E1500" s="51">
        <v>45261</v>
      </c>
      <c r="F1500" s="49" t="s">
        <v>80</v>
      </c>
      <c r="G1500" s="49" t="s">
        <v>81</v>
      </c>
      <c r="H1500" s="49" t="s">
        <v>1537</v>
      </c>
      <c r="I1500" s="49" t="s">
        <v>513</v>
      </c>
      <c r="J1500" s="49">
        <v>135300</v>
      </c>
      <c r="K1500" s="49" t="s">
        <v>378</v>
      </c>
      <c r="L1500" s="49">
        <v>9812574</v>
      </c>
      <c r="M1500" s="49" t="s">
        <v>1547</v>
      </c>
      <c r="N1500" s="51">
        <v>18445</v>
      </c>
      <c r="O1500" s="51">
        <v>18445</v>
      </c>
      <c r="P1500" s="49" t="s">
        <v>1081</v>
      </c>
    </row>
    <row r="1501" spans="1:16">
      <c r="A1501" s="46">
        <v>0</v>
      </c>
      <c r="B1501" s="46">
        <v>0</v>
      </c>
      <c r="C1501" s="46">
        <v>0</v>
      </c>
      <c r="D1501" s="46">
        <f t="shared" si="23"/>
        <v>0</v>
      </c>
      <c r="E1501" s="51">
        <v>45261</v>
      </c>
      <c r="F1501" s="49" t="s">
        <v>80</v>
      </c>
      <c r="G1501" s="49" t="s">
        <v>81</v>
      </c>
      <c r="H1501" s="49" t="s">
        <v>1537</v>
      </c>
      <c r="I1501" s="49" t="s">
        <v>513</v>
      </c>
      <c r="J1501" s="49">
        <v>135300</v>
      </c>
      <c r="K1501" s="49" t="s">
        <v>519</v>
      </c>
      <c r="L1501" s="49">
        <v>9812594</v>
      </c>
      <c r="M1501" s="49" t="s">
        <v>1548</v>
      </c>
      <c r="N1501" s="51">
        <v>29403</v>
      </c>
      <c r="O1501" s="51">
        <v>29403</v>
      </c>
      <c r="P1501" s="49" t="s">
        <v>1081</v>
      </c>
    </row>
    <row r="1502" spans="1:16">
      <c r="A1502" s="46">
        <v>0</v>
      </c>
      <c r="B1502" s="46">
        <v>0</v>
      </c>
      <c r="C1502" s="46">
        <v>0</v>
      </c>
      <c r="D1502" s="46">
        <f t="shared" si="23"/>
        <v>0</v>
      </c>
      <c r="E1502" s="51">
        <v>45261</v>
      </c>
      <c r="F1502" s="49" t="s">
        <v>80</v>
      </c>
      <c r="G1502" s="49" t="s">
        <v>81</v>
      </c>
      <c r="H1502" s="49" t="s">
        <v>1537</v>
      </c>
      <c r="I1502" s="49" t="s">
        <v>513</v>
      </c>
      <c r="J1502" s="49">
        <v>135300</v>
      </c>
      <c r="K1502" s="49" t="s">
        <v>520</v>
      </c>
      <c r="L1502" s="49">
        <v>9812550</v>
      </c>
      <c r="M1502" s="49" t="s">
        <v>1549</v>
      </c>
      <c r="N1502" s="51">
        <v>29403</v>
      </c>
      <c r="O1502" s="51">
        <v>29403</v>
      </c>
      <c r="P1502" s="49" t="s">
        <v>1081</v>
      </c>
    </row>
    <row r="1503" spans="1:16">
      <c r="A1503" s="46">
        <v>0</v>
      </c>
      <c r="B1503" s="46">
        <v>0</v>
      </c>
      <c r="C1503" s="46">
        <v>0</v>
      </c>
      <c r="D1503" s="46">
        <f t="shared" si="23"/>
        <v>0</v>
      </c>
      <c r="E1503" s="51">
        <v>45261</v>
      </c>
      <c r="F1503" s="49" t="s">
        <v>80</v>
      </c>
      <c r="G1503" s="49" t="s">
        <v>81</v>
      </c>
      <c r="H1503" s="49" t="s">
        <v>1537</v>
      </c>
      <c r="I1503" s="49" t="s">
        <v>513</v>
      </c>
      <c r="J1503" s="49">
        <v>135300</v>
      </c>
      <c r="K1503" s="49" t="s">
        <v>398</v>
      </c>
      <c r="L1503" s="49">
        <v>9812549</v>
      </c>
      <c r="M1503" s="49" t="s">
        <v>1550</v>
      </c>
      <c r="N1503" s="51">
        <v>18445</v>
      </c>
      <c r="O1503" s="51">
        <v>18445</v>
      </c>
      <c r="P1503" s="49" t="s">
        <v>1081</v>
      </c>
    </row>
    <row r="1504" spans="1:16">
      <c r="A1504" s="46">
        <v>0</v>
      </c>
      <c r="B1504" s="46">
        <v>0</v>
      </c>
      <c r="C1504" s="46">
        <v>0</v>
      </c>
      <c r="D1504" s="46">
        <f t="shared" si="23"/>
        <v>0</v>
      </c>
      <c r="E1504" s="51">
        <v>45261</v>
      </c>
      <c r="F1504" s="49" t="s">
        <v>80</v>
      </c>
      <c r="G1504" s="49" t="s">
        <v>81</v>
      </c>
      <c r="H1504" s="49" t="s">
        <v>1537</v>
      </c>
      <c r="I1504" s="49" t="s">
        <v>513</v>
      </c>
      <c r="J1504" s="49">
        <v>135300</v>
      </c>
      <c r="K1504" s="49" t="s">
        <v>404</v>
      </c>
      <c r="L1504" s="49">
        <v>9812548</v>
      </c>
      <c r="M1504" s="49" t="s">
        <v>1551</v>
      </c>
      <c r="N1504" s="51">
        <v>18445</v>
      </c>
      <c r="O1504" s="51">
        <v>18445</v>
      </c>
      <c r="P1504" s="49" t="s">
        <v>1081</v>
      </c>
    </row>
    <row r="1505" spans="1:16">
      <c r="A1505" s="46">
        <v>0</v>
      </c>
      <c r="B1505" s="46">
        <v>0</v>
      </c>
      <c r="C1505" s="46">
        <v>0</v>
      </c>
      <c r="D1505" s="46">
        <f t="shared" si="23"/>
        <v>0</v>
      </c>
      <c r="E1505" s="51">
        <v>45261</v>
      </c>
      <c r="F1505" s="49" t="s">
        <v>80</v>
      </c>
      <c r="G1505" s="49" t="s">
        <v>81</v>
      </c>
      <c r="H1505" s="49" t="s">
        <v>1537</v>
      </c>
      <c r="I1505" s="49" t="s">
        <v>513</v>
      </c>
      <c r="J1505" s="49">
        <v>135300</v>
      </c>
      <c r="K1505" s="49" t="s">
        <v>107</v>
      </c>
      <c r="L1505" s="49">
        <v>9816227</v>
      </c>
      <c r="M1505" s="49" t="s">
        <v>1552</v>
      </c>
      <c r="N1505" s="51">
        <v>37530</v>
      </c>
      <c r="O1505" s="51">
        <v>37956</v>
      </c>
      <c r="P1505" s="49" t="s">
        <v>1553</v>
      </c>
    </row>
    <row r="1506" spans="1:16">
      <c r="A1506" s="46">
        <v>0</v>
      </c>
      <c r="B1506" s="46">
        <v>0</v>
      </c>
      <c r="C1506" s="46">
        <v>0</v>
      </c>
      <c r="D1506" s="46">
        <f t="shared" si="23"/>
        <v>0</v>
      </c>
      <c r="E1506" s="51">
        <v>45261</v>
      </c>
      <c r="F1506" s="49" t="s">
        <v>80</v>
      </c>
      <c r="G1506" s="49" t="s">
        <v>81</v>
      </c>
      <c r="H1506" s="49" t="s">
        <v>1537</v>
      </c>
      <c r="I1506" s="49" t="s">
        <v>513</v>
      </c>
      <c r="J1506" s="49">
        <v>135300</v>
      </c>
      <c r="K1506" s="49" t="s">
        <v>180</v>
      </c>
      <c r="L1506" s="49">
        <v>9812582</v>
      </c>
      <c r="M1506" s="49" t="s">
        <v>1554</v>
      </c>
      <c r="N1506" s="51">
        <v>18445</v>
      </c>
      <c r="O1506" s="51">
        <v>18445</v>
      </c>
      <c r="P1506" s="49" t="s">
        <v>1081</v>
      </c>
    </row>
    <row r="1507" spans="1:16">
      <c r="A1507" s="46">
        <v>0</v>
      </c>
      <c r="B1507" s="46">
        <v>0</v>
      </c>
      <c r="C1507" s="46">
        <v>0</v>
      </c>
      <c r="D1507" s="46">
        <f t="shared" si="23"/>
        <v>0</v>
      </c>
      <c r="E1507" s="51">
        <v>45261</v>
      </c>
      <c r="F1507" s="49" t="s">
        <v>80</v>
      </c>
      <c r="G1507" s="49" t="s">
        <v>81</v>
      </c>
      <c r="H1507" s="49" t="s">
        <v>1537</v>
      </c>
      <c r="I1507" s="49" t="s">
        <v>513</v>
      </c>
      <c r="J1507" s="49">
        <v>135300</v>
      </c>
      <c r="K1507" s="49" t="s">
        <v>457</v>
      </c>
      <c r="L1507" s="49">
        <v>12818689</v>
      </c>
      <c r="M1507" s="49" t="s">
        <v>1555</v>
      </c>
      <c r="N1507" s="51">
        <v>39156</v>
      </c>
      <c r="O1507" s="51">
        <v>39417</v>
      </c>
      <c r="P1507" s="49" t="s">
        <v>909</v>
      </c>
    </row>
    <row r="1508" spans="1:16">
      <c r="A1508" s="46">
        <v>0</v>
      </c>
      <c r="B1508" s="46">
        <v>0</v>
      </c>
      <c r="C1508" s="46">
        <v>0</v>
      </c>
      <c r="D1508" s="46">
        <f t="shared" si="23"/>
        <v>0</v>
      </c>
      <c r="E1508" s="51">
        <v>45261</v>
      </c>
      <c r="F1508" s="49" t="s">
        <v>80</v>
      </c>
      <c r="G1508" s="49" t="s">
        <v>81</v>
      </c>
      <c r="H1508" s="49" t="s">
        <v>1537</v>
      </c>
      <c r="I1508" s="49" t="s">
        <v>513</v>
      </c>
      <c r="J1508" s="49">
        <v>135300</v>
      </c>
      <c r="K1508" s="49" t="s">
        <v>481</v>
      </c>
      <c r="L1508" s="49">
        <v>12818700</v>
      </c>
      <c r="M1508" s="49" t="s">
        <v>1556</v>
      </c>
      <c r="N1508" s="51">
        <v>39156</v>
      </c>
      <c r="O1508" s="51">
        <v>39203</v>
      </c>
      <c r="P1508" s="49" t="s">
        <v>909</v>
      </c>
    </row>
    <row r="1509" spans="1:16">
      <c r="A1509" s="46">
        <v>0</v>
      </c>
      <c r="B1509" s="46">
        <v>0</v>
      </c>
      <c r="C1509" s="46">
        <v>0</v>
      </c>
      <c r="D1509" s="46">
        <f t="shared" si="23"/>
        <v>0</v>
      </c>
      <c r="E1509" s="51">
        <v>45261</v>
      </c>
      <c r="F1509" s="49" t="s">
        <v>80</v>
      </c>
      <c r="G1509" s="49" t="s">
        <v>81</v>
      </c>
      <c r="H1509" s="49" t="s">
        <v>1537</v>
      </c>
      <c r="I1509" s="49" t="s">
        <v>513</v>
      </c>
      <c r="J1509" s="49">
        <v>135300</v>
      </c>
      <c r="K1509" s="49" t="s">
        <v>482</v>
      </c>
      <c r="L1509" s="49">
        <v>12818711</v>
      </c>
      <c r="M1509" s="49" t="s">
        <v>1557</v>
      </c>
      <c r="N1509" s="51">
        <v>39156</v>
      </c>
      <c r="O1509" s="51">
        <v>39203</v>
      </c>
      <c r="P1509" s="49" t="s">
        <v>909</v>
      </c>
    </row>
    <row r="1510" spans="1:16">
      <c r="A1510" s="46">
        <v>0</v>
      </c>
      <c r="B1510" s="46">
        <v>0</v>
      </c>
      <c r="C1510" s="46">
        <v>0</v>
      </c>
      <c r="D1510" s="46">
        <f t="shared" si="23"/>
        <v>0</v>
      </c>
      <c r="E1510" s="51">
        <v>45261</v>
      </c>
      <c r="F1510" s="49" t="s">
        <v>80</v>
      </c>
      <c r="G1510" s="49" t="s">
        <v>81</v>
      </c>
      <c r="H1510" s="49" t="s">
        <v>1537</v>
      </c>
      <c r="I1510" s="49" t="s">
        <v>513</v>
      </c>
      <c r="J1510" s="49">
        <v>135300</v>
      </c>
      <c r="K1510" s="49" t="s">
        <v>484</v>
      </c>
      <c r="L1510" s="49">
        <v>9812577</v>
      </c>
      <c r="M1510" s="49" t="s">
        <v>1558</v>
      </c>
      <c r="N1510" s="51">
        <v>13332</v>
      </c>
      <c r="O1510" s="51">
        <v>13332</v>
      </c>
      <c r="P1510" s="49" t="s">
        <v>1081</v>
      </c>
    </row>
    <row r="1511" spans="1:16">
      <c r="A1511" s="46">
        <v>0</v>
      </c>
      <c r="B1511" s="46">
        <v>0</v>
      </c>
      <c r="C1511" s="46">
        <v>0</v>
      </c>
      <c r="D1511" s="46">
        <f t="shared" si="23"/>
        <v>0</v>
      </c>
      <c r="E1511" s="51">
        <v>45261</v>
      </c>
      <c r="F1511" s="49" t="s">
        <v>80</v>
      </c>
      <c r="G1511" s="49" t="s">
        <v>81</v>
      </c>
      <c r="H1511" s="49" t="s">
        <v>1537</v>
      </c>
      <c r="I1511" s="49" t="s">
        <v>513</v>
      </c>
      <c r="J1511" s="49">
        <v>135300</v>
      </c>
      <c r="K1511" s="49" t="s">
        <v>272</v>
      </c>
      <c r="L1511" s="49">
        <v>9812999</v>
      </c>
      <c r="M1511" s="49" t="s">
        <v>1559</v>
      </c>
      <c r="N1511" s="51">
        <v>29037</v>
      </c>
      <c r="O1511" s="51">
        <v>29037</v>
      </c>
      <c r="P1511" s="49" t="s">
        <v>1081</v>
      </c>
    </row>
    <row r="1512" spans="1:16">
      <c r="A1512" s="46">
        <v>0</v>
      </c>
      <c r="B1512" s="46">
        <v>0</v>
      </c>
      <c r="C1512" s="46">
        <v>0</v>
      </c>
      <c r="D1512" s="46">
        <f t="shared" si="23"/>
        <v>0</v>
      </c>
      <c r="E1512" s="51">
        <v>45261</v>
      </c>
      <c r="F1512" s="49" t="s">
        <v>80</v>
      </c>
      <c r="G1512" s="49" t="s">
        <v>81</v>
      </c>
      <c r="H1512" s="49" t="s">
        <v>1537</v>
      </c>
      <c r="I1512" s="49" t="s">
        <v>513</v>
      </c>
      <c r="J1512" s="49">
        <v>135300</v>
      </c>
      <c r="K1512" s="49" t="s">
        <v>464</v>
      </c>
      <c r="L1512" s="49">
        <v>9812573</v>
      </c>
      <c r="M1512" s="49" t="s">
        <v>1560</v>
      </c>
      <c r="N1512" s="51">
        <v>22098</v>
      </c>
      <c r="O1512" s="51">
        <v>22098</v>
      </c>
      <c r="P1512" s="49" t="s">
        <v>1081</v>
      </c>
    </row>
    <row r="1513" spans="1:16">
      <c r="A1513" s="46">
        <v>0</v>
      </c>
      <c r="B1513" s="46">
        <v>0</v>
      </c>
      <c r="C1513" s="46">
        <v>0</v>
      </c>
      <c r="D1513" s="46">
        <f t="shared" si="23"/>
        <v>0</v>
      </c>
      <c r="E1513" s="51">
        <v>45261</v>
      </c>
      <c r="F1513" s="49" t="s">
        <v>80</v>
      </c>
      <c r="G1513" s="49" t="s">
        <v>81</v>
      </c>
      <c r="H1513" s="49" t="s">
        <v>1537</v>
      </c>
      <c r="I1513" s="49" t="s">
        <v>513</v>
      </c>
      <c r="J1513" s="49">
        <v>135300</v>
      </c>
      <c r="K1513" s="49" t="s">
        <v>521</v>
      </c>
      <c r="L1513" s="49">
        <v>9812571</v>
      </c>
      <c r="M1513" s="49" t="s">
        <v>1561</v>
      </c>
      <c r="N1513" s="51">
        <v>27576</v>
      </c>
      <c r="O1513" s="51">
        <v>27576</v>
      </c>
      <c r="P1513" s="49" t="s">
        <v>1081</v>
      </c>
    </row>
    <row r="1514" spans="1:16">
      <c r="A1514" s="46">
        <v>0</v>
      </c>
      <c r="B1514" s="46">
        <v>0</v>
      </c>
      <c r="C1514" s="46">
        <v>0</v>
      </c>
      <c r="D1514" s="46">
        <f t="shared" si="23"/>
        <v>0</v>
      </c>
      <c r="E1514" s="51">
        <v>45261</v>
      </c>
      <c r="F1514" s="49" t="s">
        <v>80</v>
      </c>
      <c r="G1514" s="49" t="s">
        <v>81</v>
      </c>
      <c r="H1514" s="49" t="s">
        <v>1537</v>
      </c>
      <c r="I1514" s="49" t="s">
        <v>513</v>
      </c>
      <c r="J1514" s="49">
        <v>135300</v>
      </c>
      <c r="K1514" s="49" t="s">
        <v>522</v>
      </c>
      <c r="L1514" s="49">
        <v>9812572</v>
      </c>
      <c r="M1514" s="49" t="s">
        <v>1562</v>
      </c>
      <c r="N1514" s="51">
        <v>27576</v>
      </c>
      <c r="O1514" s="51">
        <v>27576</v>
      </c>
      <c r="P1514" s="49" t="s">
        <v>1081</v>
      </c>
    </row>
    <row r="1515" spans="1:16">
      <c r="A1515" s="46">
        <v>0</v>
      </c>
      <c r="B1515" s="46">
        <v>0</v>
      </c>
      <c r="C1515" s="46">
        <v>0</v>
      </c>
      <c r="D1515" s="46">
        <f t="shared" si="23"/>
        <v>0</v>
      </c>
      <c r="E1515" s="51">
        <v>45261</v>
      </c>
      <c r="F1515" s="49" t="s">
        <v>80</v>
      </c>
      <c r="G1515" s="49" t="s">
        <v>81</v>
      </c>
      <c r="H1515" s="49" t="s">
        <v>1537</v>
      </c>
      <c r="I1515" s="49" t="s">
        <v>513</v>
      </c>
      <c r="J1515" s="49">
        <v>135300</v>
      </c>
      <c r="K1515" s="49" t="s">
        <v>523</v>
      </c>
      <c r="L1515" s="49">
        <v>9812551</v>
      </c>
      <c r="M1515" s="49" t="s">
        <v>1563</v>
      </c>
      <c r="N1515" s="51">
        <v>22828</v>
      </c>
      <c r="O1515" s="51">
        <v>22828</v>
      </c>
      <c r="P1515" s="49" t="s">
        <v>1081</v>
      </c>
    </row>
    <row r="1516" spans="1:16">
      <c r="A1516" s="46">
        <v>0</v>
      </c>
      <c r="B1516" s="46">
        <v>0</v>
      </c>
      <c r="C1516" s="46">
        <v>0</v>
      </c>
      <c r="D1516" s="46">
        <f t="shared" si="23"/>
        <v>0</v>
      </c>
      <c r="E1516" s="51">
        <v>45261</v>
      </c>
      <c r="F1516" s="49" t="s">
        <v>80</v>
      </c>
      <c r="G1516" s="49" t="s">
        <v>81</v>
      </c>
      <c r="H1516" s="49" t="s">
        <v>1537</v>
      </c>
      <c r="I1516" s="49" t="s">
        <v>513</v>
      </c>
      <c r="J1516" s="49">
        <v>135300</v>
      </c>
      <c r="K1516" s="49" t="s">
        <v>524</v>
      </c>
      <c r="L1516" s="49">
        <v>9812570</v>
      </c>
      <c r="M1516" s="49" t="s">
        <v>1564</v>
      </c>
      <c r="N1516" s="51">
        <v>18445</v>
      </c>
      <c r="O1516" s="51">
        <v>18445</v>
      </c>
      <c r="P1516" s="49" t="s">
        <v>1081</v>
      </c>
    </row>
    <row r="1517" spans="1:16">
      <c r="A1517" s="46">
        <v>0</v>
      </c>
      <c r="B1517" s="46">
        <v>0</v>
      </c>
      <c r="C1517" s="46">
        <v>0</v>
      </c>
      <c r="D1517" s="46">
        <f t="shared" si="23"/>
        <v>0</v>
      </c>
      <c r="E1517" s="51">
        <v>45261</v>
      </c>
      <c r="F1517" s="49" t="s">
        <v>80</v>
      </c>
      <c r="G1517" s="49" t="s">
        <v>81</v>
      </c>
      <c r="H1517" s="49" t="s">
        <v>1537</v>
      </c>
      <c r="I1517" s="49" t="s">
        <v>513</v>
      </c>
      <c r="J1517" s="49">
        <v>135300</v>
      </c>
      <c r="K1517" s="49" t="s">
        <v>420</v>
      </c>
      <c r="L1517" s="49">
        <v>9818976</v>
      </c>
      <c r="M1517" s="49" t="s">
        <v>1565</v>
      </c>
      <c r="N1517" s="51">
        <v>37530</v>
      </c>
      <c r="O1517" s="51">
        <v>37622</v>
      </c>
      <c r="P1517" s="49" t="s">
        <v>1553</v>
      </c>
    </row>
    <row r="1518" spans="1:16">
      <c r="A1518" s="46">
        <v>0</v>
      </c>
      <c r="B1518" s="46">
        <v>0</v>
      </c>
      <c r="C1518" s="46">
        <v>0</v>
      </c>
      <c r="D1518" s="46">
        <f t="shared" si="23"/>
        <v>0</v>
      </c>
      <c r="E1518" s="51">
        <v>45261</v>
      </c>
      <c r="F1518" s="49" t="s">
        <v>80</v>
      </c>
      <c r="G1518" s="49" t="s">
        <v>81</v>
      </c>
      <c r="H1518" s="49" t="s">
        <v>1537</v>
      </c>
      <c r="I1518" s="49" t="s">
        <v>513</v>
      </c>
      <c r="J1518" s="49">
        <v>135300</v>
      </c>
      <c r="K1518" s="49" t="s">
        <v>421</v>
      </c>
      <c r="L1518" s="49">
        <v>9812576</v>
      </c>
      <c r="M1518" s="49" t="s">
        <v>1566</v>
      </c>
      <c r="N1518" s="51">
        <v>34881</v>
      </c>
      <c r="O1518" s="51">
        <v>34881</v>
      </c>
      <c r="P1518" s="49" t="s">
        <v>1081</v>
      </c>
    </row>
    <row r="1519" spans="1:16">
      <c r="A1519" s="46">
        <v>0</v>
      </c>
      <c r="B1519" s="46">
        <v>0</v>
      </c>
      <c r="C1519" s="46">
        <v>0</v>
      </c>
      <c r="D1519" s="46">
        <f t="shared" si="23"/>
        <v>0</v>
      </c>
      <c r="E1519" s="51">
        <v>45261</v>
      </c>
      <c r="F1519" s="49" t="s">
        <v>80</v>
      </c>
      <c r="G1519" s="49" t="s">
        <v>81</v>
      </c>
      <c r="H1519" s="49" t="s">
        <v>1537</v>
      </c>
      <c r="I1519" s="49" t="s">
        <v>513</v>
      </c>
      <c r="J1519" s="49">
        <v>135300</v>
      </c>
      <c r="K1519" s="49" t="s">
        <v>425</v>
      </c>
      <c r="L1519" s="49">
        <v>9812575</v>
      </c>
      <c r="M1519" s="49" t="s">
        <v>1567</v>
      </c>
      <c r="N1519" s="51">
        <v>35612</v>
      </c>
      <c r="O1519" s="51">
        <v>35612</v>
      </c>
      <c r="P1519" s="49" t="s">
        <v>1081</v>
      </c>
    </row>
    <row r="1520" spans="1:16">
      <c r="A1520" s="46">
        <v>0</v>
      </c>
      <c r="B1520" s="46">
        <v>0</v>
      </c>
      <c r="C1520" s="46">
        <v>0</v>
      </c>
      <c r="D1520" s="46">
        <f t="shared" si="23"/>
        <v>0</v>
      </c>
      <c r="E1520" s="51">
        <v>45261</v>
      </c>
      <c r="F1520" s="49" t="s">
        <v>80</v>
      </c>
      <c r="G1520" s="49" t="s">
        <v>81</v>
      </c>
      <c r="H1520" s="49" t="s">
        <v>1537</v>
      </c>
      <c r="I1520" s="49" t="s">
        <v>513</v>
      </c>
      <c r="J1520" s="49">
        <v>135300</v>
      </c>
      <c r="K1520" s="49" t="s">
        <v>525</v>
      </c>
      <c r="L1520" s="49">
        <v>9812567</v>
      </c>
      <c r="M1520" s="49" t="s">
        <v>1568</v>
      </c>
      <c r="N1520" s="51">
        <v>22098</v>
      </c>
      <c r="O1520" s="51">
        <v>22098</v>
      </c>
      <c r="P1520" s="49" t="s">
        <v>1081</v>
      </c>
    </row>
    <row r="1521" spans="1:16">
      <c r="A1521" s="46">
        <v>0</v>
      </c>
      <c r="B1521" s="46">
        <v>0</v>
      </c>
      <c r="C1521" s="46">
        <v>0</v>
      </c>
      <c r="D1521" s="46">
        <f t="shared" si="23"/>
        <v>0</v>
      </c>
      <c r="E1521" s="51">
        <v>45261</v>
      </c>
      <c r="F1521" s="49" t="s">
        <v>80</v>
      </c>
      <c r="G1521" s="49" t="s">
        <v>81</v>
      </c>
      <c r="H1521" s="49" t="s">
        <v>1537</v>
      </c>
      <c r="I1521" s="49" t="s">
        <v>513</v>
      </c>
      <c r="J1521" s="49">
        <v>135300</v>
      </c>
      <c r="K1521" s="49" t="s">
        <v>525</v>
      </c>
      <c r="L1521" s="49">
        <v>9812568</v>
      </c>
      <c r="M1521" s="49" t="s">
        <v>1568</v>
      </c>
      <c r="N1521" s="51">
        <v>18445</v>
      </c>
      <c r="O1521" s="51">
        <v>18445</v>
      </c>
      <c r="P1521" s="49" t="s">
        <v>1081</v>
      </c>
    </row>
    <row r="1522" spans="1:16">
      <c r="A1522" s="46">
        <v>0</v>
      </c>
      <c r="B1522" s="46">
        <v>0</v>
      </c>
      <c r="C1522" s="46">
        <v>0</v>
      </c>
      <c r="D1522" s="46">
        <f t="shared" si="23"/>
        <v>0</v>
      </c>
      <c r="E1522" s="51">
        <v>45261</v>
      </c>
      <c r="F1522" s="49" t="s">
        <v>80</v>
      </c>
      <c r="G1522" s="49" t="s">
        <v>81</v>
      </c>
      <c r="H1522" s="49" t="s">
        <v>1537</v>
      </c>
      <c r="I1522" s="49" t="s">
        <v>513</v>
      </c>
      <c r="J1522" s="49">
        <v>135300</v>
      </c>
      <c r="K1522" s="49" t="s">
        <v>427</v>
      </c>
      <c r="L1522" s="49">
        <v>10565918</v>
      </c>
      <c r="M1522" s="49" t="s">
        <v>1569</v>
      </c>
      <c r="N1522" s="51">
        <v>38540</v>
      </c>
      <c r="O1522" s="51">
        <v>38353</v>
      </c>
      <c r="P1522" s="49" t="s">
        <v>1570</v>
      </c>
    </row>
    <row r="1523" spans="1:16">
      <c r="A1523" s="46">
        <v>0</v>
      </c>
      <c r="B1523" s="46">
        <v>0</v>
      </c>
      <c r="C1523" s="46">
        <v>0</v>
      </c>
      <c r="D1523" s="46">
        <f t="shared" si="23"/>
        <v>0</v>
      </c>
      <c r="E1523" s="51">
        <v>45261</v>
      </c>
      <c r="F1523" s="49" t="s">
        <v>80</v>
      </c>
      <c r="G1523" s="49" t="s">
        <v>81</v>
      </c>
      <c r="H1523" s="49" t="s">
        <v>1537</v>
      </c>
      <c r="I1523" s="49" t="s">
        <v>513</v>
      </c>
      <c r="J1523" s="49">
        <v>135300</v>
      </c>
      <c r="K1523" s="49" t="s">
        <v>237</v>
      </c>
      <c r="L1523" s="49">
        <v>9812566</v>
      </c>
      <c r="M1523" s="49" t="s">
        <v>1571</v>
      </c>
      <c r="N1523" s="51">
        <v>13332</v>
      </c>
      <c r="O1523" s="51">
        <v>13332</v>
      </c>
      <c r="P1523" s="49" t="s">
        <v>1081</v>
      </c>
    </row>
    <row r="1524" spans="1:16">
      <c r="A1524" s="46">
        <v>0</v>
      </c>
      <c r="B1524" s="46">
        <v>0</v>
      </c>
      <c r="C1524" s="46">
        <v>0</v>
      </c>
      <c r="D1524" s="46">
        <f t="shared" si="23"/>
        <v>0</v>
      </c>
      <c r="E1524" s="51">
        <v>45261</v>
      </c>
      <c r="F1524" s="49" t="s">
        <v>80</v>
      </c>
      <c r="G1524" s="49" t="s">
        <v>81</v>
      </c>
      <c r="H1524" s="49" t="s">
        <v>1537</v>
      </c>
      <c r="I1524" s="49" t="s">
        <v>513</v>
      </c>
      <c r="J1524" s="49">
        <v>135300</v>
      </c>
      <c r="K1524" s="49" t="s">
        <v>526</v>
      </c>
      <c r="L1524" s="49">
        <v>9812593</v>
      </c>
      <c r="M1524" s="49" t="s">
        <v>1572</v>
      </c>
      <c r="N1524" s="51">
        <v>35762</v>
      </c>
      <c r="O1524" s="51">
        <v>35796</v>
      </c>
      <c r="P1524" s="49" t="s">
        <v>1081</v>
      </c>
    </row>
    <row r="1525" spans="1:16">
      <c r="A1525" s="46">
        <v>0</v>
      </c>
      <c r="B1525" s="46">
        <v>0</v>
      </c>
      <c r="C1525" s="46">
        <v>0</v>
      </c>
      <c r="D1525" s="46">
        <f t="shared" si="23"/>
        <v>0</v>
      </c>
      <c r="E1525" s="51">
        <v>45261</v>
      </c>
      <c r="F1525" s="49" t="s">
        <v>80</v>
      </c>
      <c r="G1525" s="49" t="s">
        <v>81</v>
      </c>
      <c r="H1525" s="49" t="s">
        <v>1537</v>
      </c>
      <c r="I1525" s="49" t="s">
        <v>513</v>
      </c>
      <c r="J1525" s="49">
        <v>135300</v>
      </c>
      <c r="K1525" s="49" t="s">
        <v>430</v>
      </c>
      <c r="L1525" s="49">
        <v>9812591</v>
      </c>
      <c r="M1525" s="49" t="s">
        <v>1573</v>
      </c>
      <c r="N1525" s="51">
        <v>18445</v>
      </c>
      <c r="O1525" s="51">
        <v>18445</v>
      </c>
      <c r="P1525" s="49" t="s">
        <v>1081</v>
      </c>
    </row>
    <row r="1526" spans="1:16">
      <c r="A1526" s="46">
        <v>0</v>
      </c>
      <c r="B1526" s="46">
        <v>0</v>
      </c>
      <c r="C1526" s="46">
        <v>0</v>
      </c>
      <c r="D1526" s="46">
        <f t="shared" si="23"/>
        <v>0</v>
      </c>
      <c r="E1526" s="51">
        <v>45261</v>
      </c>
      <c r="F1526" s="49" t="s">
        <v>80</v>
      </c>
      <c r="G1526" s="49" t="s">
        <v>81</v>
      </c>
      <c r="H1526" s="49" t="s">
        <v>1537</v>
      </c>
      <c r="I1526" s="49" t="s">
        <v>513</v>
      </c>
      <c r="J1526" s="49">
        <v>135300</v>
      </c>
      <c r="K1526" s="49" t="s">
        <v>430</v>
      </c>
      <c r="L1526" s="49">
        <v>9812592</v>
      </c>
      <c r="M1526" s="49" t="s">
        <v>1574</v>
      </c>
      <c r="N1526" s="51">
        <v>13332</v>
      </c>
      <c r="O1526" s="51">
        <v>13332</v>
      </c>
      <c r="P1526" s="49" t="s">
        <v>1081</v>
      </c>
    </row>
    <row r="1527" spans="1:16">
      <c r="A1527" s="46">
        <v>0</v>
      </c>
      <c r="B1527" s="46">
        <v>0</v>
      </c>
      <c r="C1527" s="46">
        <v>0</v>
      </c>
      <c r="D1527" s="46">
        <f t="shared" si="23"/>
        <v>0</v>
      </c>
      <c r="E1527" s="51">
        <v>45261</v>
      </c>
      <c r="F1527" s="49" t="s">
        <v>80</v>
      </c>
      <c r="G1527" s="49" t="s">
        <v>81</v>
      </c>
      <c r="H1527" s="49" t="s">
        <v>1537</v>
      </c>
      <c r="I1527" s="49" t="s">
        <v>513</v>
      </c>
      <c r="J1527" s="49">
        <v>135300</v>
      </c>
      <c r="K1527" s="49" t="s">
        <v>527</v>
      </c>
      <c r="L1527" s="49">
        <v>9812589</v>
      </c>
      <c r="M1527" s="49" t="s">
        <v>1575</v>
      </c>
      <c r="N1527" s="51">
        <v>18445</v>
      </c>
      <c r="O1527" s="51">
        <v>18445</v>
      </c>
      <c r="P1527" s="49" t="s">
        <v>1081</v>
      </c>
    </row>
    <row r="1528" spans="1:16">
      <c r="A1528" s="46">
        <v>0</v>
      </c>
      <c r="B1528" s="46">
        <v>0</v>
      </c>
      <c r="C1528" s="46">
        <v>0</v>
      </c>
      <c r="D1528" s="46">
        <f t="shared" si="23"/>
        <v>0</v>
      </c>
      <c r="E1528" s="51">
        <v>45261</v>
      </c>
      <c r="F1528" s="49" t="s">
        <v>80</v>
      </c>
      <c r="G1528" s="49" t="s">
        <v>81</v>
      </c>
      <c r="H1528" s="49" t="s">
        <v>1537</v>
      </c>
      <c r="I1528" s="49" t="s">
        <v>513</v>
      </c>
      <c r="J1528" s="49">
        <v>135300</v>
      </c>
      <c r="K1528" s="49" t="s">
        <v>527</v>
      </c>
      <c r="L1528" s="49">
        <v>9812590</v>
      </c>
      <c r="M1528" s="49" t="s">
        <v>1575</v>
      </c>
      <c r="N1528" s="51">
        <v>13332</v>
      </c>
      <c r="O1528" s="51">
        <v>13332</v>
      </c>
      <c r="P1528" s="49" t="s">
        <v>1081</v>
      </c>
    </row>
    <row r="1529" spans="1:16">
      <c r="A1529" s="46">
        <v>0</v>
      </c>
      <c r="B1529" s="46">
        <v>0</v>
      </c>
      <c r="C1529" s="46">
        <v>0</v>
      </c>
      <c r="D1529" s="46">
        <f t="shared" si="23"/>
        <v>0</v>
      </c>
      <c r="E1529" s="51">
        <v>45261</v>
      </c>
      <c r="F1529" s="49" t="s">
        <v>80</v>
      </c>
      <c r="G1529" s="49" t="s">
        <v>81</v>
      </c>
      <c r="H1529" s="49" t="s">
        <v>1537</v>
      </c>
      <c r="I1529" s="49" t="s">
        <v>513</v>
      </c>
      <c r="J1529" s="49">
        <v>135300</v>
      </c>
      <c r="K1529" s="49" t="s">
        <v>431</v>
      </c>
      <c r="L1529" s="49">
        <v>9812587</v>
      </c>
      <c r="M1529" s="49" t="s">
        <v>1576</v>
      </c>
      <c r="N1529" s="51">
        <v>13332</v>
      </c>
      <c r="O1529" s="51">
        <v>13332</v>
      </c>
      <c r="P1529" s="49" t="s">
        <v>1081</v>
      </c>
    </row>
    <row r="1530" spans="1:16">
      <c r="A1530" s="46">
        <v>0</v>
      </c>
      <c r="B1530" s="46">
        <v>0</v>
      </c>
      <c r="C1530" s="46">
        <v>0</v>
      </c>
      <c r="D1530" s="46">
        <f t="shared" si="23"/>
        <v>0</v>
      </c>
      <c r="E1530" s="51">
        <v>45261</v>
      </c>
      <c r="F1530" s="49" t="s">
        <v>80</v>
      </c>
      <c r="G1530" s="49" t="s">
        <v>81</v>
      </c>
      <c r="H1530" s="49" t="s">
        <v>1537</v>
      </c>
      <c r="I1530" s="49" t="s">
        <v>513</v>
      </c>
      <c r="J1530" s="49">
        <v>135300</v>
      </c>
      <c r="K1530" s="49" t="s">
        <v>431</v>
      </c>
      <c r="L1530" s="49">
        <v>9812588</v>
      </c>
      <c r="M1530" s="49" t="s">
        <v>1577</v>
      </c>
      <c r="N1530" s="51">
        <v>16984</v>
      </c>
      <c r="O1530" s="51">
        <v>16984</v>
      </c>
      <c r="P1530" s="49" t="s">
        <v>1081</v>
      </c>
    </row>
    <row r="1531" spans="1:16">
      <c r="A1531" s="46">
        <v>0</v>
      </c>
      <c r="B1531" s="46">
        <v>0</v>
      </c>
      <c r="C1531" s="46">
        <v>0</v>
      </c>
      <c r="D1531" s="46">
        <f t="shared" si="23"/>
        <v>0</v>
      </c>
      <c r="E1531" s="51">
        <v>45261</v>
      </c>
      <c r="F1531" s="49" t="s">
        <v>80</v>
      </c>
      <c r="G1531" s="49" t="s">
        <v>81</v>
      </c>
      <c r="H1531" s="49" t="s">
        <v>1537</v>
      </c>
      <c r="I1531" s="49" t="s">
        <v>513</v>
      </c>
      <c r="J1531" s="49">
        <v>135300</v>
      </c>
      <c r="K1531" s="49" t="s">
        <v>528</v>
      </c>
      <c r="L1531" s="49">
        <v>9812586</v>
      </c>
      <c r="M1531" s="49" t="s">
        <v>1578</v>
      </c>
      <c r="N1531" s="51">
        <v>13332</v>
      </c>
      <c r="O1531" s="51">
        <v>13332</v>
      </c>
      <c r="P1531" s="49" t="s">
        <v>1081</v>
      </c>
    </row>
    <row r="1532" spans="1:16">
      <c r="A1532" s="46">
        <v>0</v>
      </c>
      <c r="B1532" s="46">
        <v>0</v>
      </c>
      <c r="C1532" s="46">
        <v>0</v>
      </c>
      <c r="D1532" s="46">
        <f t="shared" si="23"/>
        <v>0</v>
      </c>
      <c r="E1532" s="51">
        <v>45261</v>
      </c>
      <c r="F1532" s="49" t="s">
        <v>80</v>
      </c>
      <c r="G1532" s="49" t="s">
        <v>81</v>
      </c>
      <c r="H1532" s="49" t="s">
        <v>1537</v>
      </c>
      <c r="I1532" s="49" t="s">
        <v>513</v>
      </c>
      <c r="J1532" s="49">
        <v>135300</v>
      </c>
      <c r="K1532" s="49" t="s">
        <v>432</v>
      </c>
      <c r="L1532" s="49">
        <v>9812583</v>
      </c>
      <c r="M1532" s="49" t="s">
        <v>1579</v>
      </c>
      <c r="N1532" s="51">
        <v>22098</v>
      </c>
      <c r="O1532" s="51">
        <v>22098</v>
      </c>
      <c r="P1532" s="49" t="s">
        <v>1081</v>
      </c>
    </row>
    <row r="1533" spans="1:16">
      <c r="A1533" s="46">
        <v>0</v>
      </c>
      <c r="B1533" s="46">
        <v>0</v>
      </c>
      <c r="C1533" s="46">
        <v>0</v>
      </c>
      <c r="D1533" s="46">
        <f t="shared" si="23"/>
        <v>0</v>
      </c>
      <c r="E1533" s="51">
        <v>45261</v>
      </c>
      <c r="F1533" s="49" t="s">
        <v>80</v>
      </c>
      <c r="G1533" s="49" t="s">
        <v>81</v>
      </c>
      <c r="H1533" s="49" t="s">
        <v>1537</v>
      </c>
      <c r="I1533" s="49" t="s">
        <v>513</v>
      </c>
      <c r="J1533" s="49">
        <v>135300</v>
      </c>
      <c r="K1533" s="49" t="s">
        <v>432</v>
      </c>
      <c r="L1533" s="49">
        <v>9812584</v>
      </c>
      <c r="M1533" s="49" t="s">
        <v>1580</v>
      </c>
      <c r="N1533" s="51">
        <v>13332</v>
      </c>
      <c r="O1533" s="51">
        <v>13332</v>
      </c>
      <c r="P1533" s="49" t="s">
        <v>1081</v>
      </c>
    </row>
    <row r="1534" spans="1:16">
      <c r="A1534" s="46">
        <v>0</v>
      </c>
      <c r="B1534" s="46">
        <v>0</v>
      </c>
      <c r="C1534" s="46">
        <v>0</v>
      </c>
      <c r="D1534" s="46">
        <f t="shared" si="23"/>
        <v>0</v>
      </c>
      <c r="E1534" s="51">
        <v>45261</v>
      </c>
      <c r="F1534" s="49" t="s">
        <v>80</v>
      </c>
      <c r="G1534" s="49" t="s">
        <v>81</v>
      </c>
      <c r="H1534" s="49" t="s">
        <v>1537</v>
      </c>
      <c r="I1534" s="49" t="s">
        <v>513</v>
      </c>
      <c r="J1534" s="49">
        <v>135300</v>
      </c>
      <c r="K1534" s="49" t="s">
        <v>432</v>
      </c>
      <c r="L1534" s="49">
        <v>9812617</v>
      </c>
      <c r="M1534" s="49" t="s">
        <v>1579</v>
      </c>
      <c r="N1534" s="51">
        <v>22828</v>
      </c>
      <c r="O1534" s="51">
        <v>22828</v>
      </c>
      <c r="P1534" s="49" t="s">
        <v>1081</v>
      </c>
    </row>
    <row r="1535" spans="1:16">
      <c r="A1535" s="46">
        <v>0</v>
      </c>
      <c r="B1535" s="46">
        <v>0</v>
      </c>
      <c r="C1535" s="46">
        <v>0</v>
      </c>
      <c r="D1535" s="46">
        <f t="shared" si="23"/>
        <v>0</v>
      </c>
      <c r="E1535" s="51">
        <v>45261</v>
      </c>
      <c r="F1535" s="49" t="s">
        <v>80</v>
      </c>
      <c r="G1535" s="49" t="s">
        <v>81</v>
      </c>
      <c r="H1535" s="49" t="s">
        <v>1537</v>
      </c>
      <c r="I1535" s="49" t="s">
        <v>513</v>
      </c>
      <c r="J1535" s="49">
        <v>135300</v>
      </c>
      <c r="K1535" s="49" t="s">
        <v>432</v>
      </c>
      <c r="L1535" s="49">
        <v>9812585</v>
      </c>
      <c r="M1535" s="49" t="s">
        <v>1579</v>
      </c>
      <c r="N1535" s="51">
        <v>18445</v>
      </c>
      <c r="O1535" s="51">
        <v>18445</v>
      </c>
      <c r="P1535" s="49" t="s">
        <v>1081</v>
      </c>
    </row>
    <row r="1536" spans="1:16">
      <c r="A1536" s="46">
        <v>1</v>
      </c>
      <c r="B1536" s="46">
        <v>43738.79</v>
      </c>
      <c r="C1536" s="46">
        <v>9365.0426684942013</v>
      </c>
      <c r="D1536" s="46">
        <f t="shared" si="23"/>
        <v>34373.747331505801</v>
      </c>
      <c r="E1536" s="51">
        <v>45261</v>
      </c>
      <c r="F1536" s="49" t="s">
        <v>80</v>
      </c>
      <c r="G1536" s="49" t="s">
        <v>81</v>
      </c>
      <c r="H1536" s="49" t="s">
        <v>1581</v>
      </c>
      <c r="I1536" s="49" t="s">
        <v>361</v>
      </c>
      <c r="J1536" s="49">
        <v>135300</v>
      </c>
      <c r="K1536" s="49" t="s">
        <v>362</v>
      </c>
      <c r="L1536" s="49">
        <v>12116070</v>
      </c>
      <c r="M1536" s="49" t="s">
        <v>1582</v>
      </c>
      <c r="N1536" s="51">
        <v>41540</v>
      </c>
      <c r="O1536" s="51">
        <v>41548</v>
      </c>
      <c r="P1536" s="49" t="s">
        <v>1583</v>
      </c>
    </row>
    <row r="1537" spans="1:16">
      <c r="A1537" s="46">
        <v>0</v>
      </c>
      <c r="B1537" s="46">
        <v>0</v>
      </c>
      <c r="C1537" s="46">
        <v>0</v>
      </c>
      <c r="D1537" s="46">
        <f t="shared" si="23"/>
        <v>0</v>
      </c>
      <c r="E1537" s="51">
        <v>45261</v>
      </c>
      <c r="F1537" s="49" t="s">
        <v>80</v>
      </c>
      <c r="G1537" s="49" t="s">
        <v>81</v>
      </c>
      <c r="H1537" s="49" t="s">
        <v>1581</v>
      </c>
      <c r="I1537" s="49" t="s">
        <v>361</v>
      </c>
      <c r="J1537" s="49">
        <v>135300</v>
      </c>
      <c r="K1537" s="49" t="s">
        <v>107</v>
      </c>
      <c r="L1537" s="49">
        <v>20443440</v>
      </c>
      <c r="M1537" s="49" t="s">
        <v>1584</v>
      </c>
      <c r="N1537" s="51">
        <v>42490</v>
      </c>
      <c r="O1537" s="51">
        <v>42979</v>
      </c>
      <c r="P1537" s="49" t="s">
        <v>1585</v>
      </c>
    </row>
    <row r="1538" spans="1:16">
      <c r="A1538" s="46">
        <v>0</v>
      </c>
      <c r="B1538" s="46">
        <v>0</v>
      </c>
      <c r="C1538" s="46">
        <v>0</v>
      </c>
      <c r="D1538" s="46">
        <f t="shared" si="23"/>
        <v>0</v>
      </c>
      <c r="E1538" s="51">
        <v>45261</v>
      </c>
      <c r="F1538" s="49" t="s">
        <v>80</v>
      </c>
      <c r="G1538" s="49" t="s">
        <v>81</v>
      </c>
      <c r="H1538" s="49" t="s">
        <v>1581</v>
      </c>
      <c r="I1538" s="49" t="s">
        <v>361</v>
      </c>
      <c r="J1538" s="49">
        <v>135300</v>
      </c>
      <c r="K1538" s="49" t="s">
        <v>107</v>
      </c>
      <c r="L1538" s="49">
        <v>14872148</v>
      </c>
      <c r="M1538" s="49" t="s">
        <v>1584</v>
      </c>
      <c r="N1538" s="51">
        <v>42490</v>
      </c>
      <c r="O1538" s="51">
        <v>42522</v>
      </c>
      <c r="P1538" s="49" t="s">
        <v>1585</v>
      </c>
    </row>
    <row r="1539" spans="1:16">
      <c r="A1539" s="46">
        <v>0</v>
      </c>
      <c r="B1539" s="46">
        <v>0</v>
      </c>
      <c r="C1539" s="46">
        <v>0</v>
      </c>
      <c r="D1539" s="46">
        <f t="shared" ref="D1539:D1602" si="24">+B1539-C1539</f>
        <v>0</v>
      </c>
      <c r="E1539" s="51">
        <v>45261</v>
      </c>
      <c r="F1539" s="49" t="s">
        <v>80</v>
      </c>
      <c r="G1539" s="49" t="s">
        <v>81</v>
      </c>
      <c r="H1539" s="49" t="s">
        <v>1581</v>
      </c>
      <c r="I1539" s="49" t="s">
        <v>361</v>
      </c>
      <c r="J1539" s="49">
        <v>135300</v>
      </c>
      <c r="K1539" s="49" t="s">
        <v>107</v>
      </c>
      <c r="L1539" s="49">
        <v>9876583</v>
      </c>
      <c r="M1539" s="49" t="s">
        <v>1586</v>
      </c>
      <c r="N1539" s="51">
        <v>35642</v>
      </c>
      <c r="O1539" s="51">
        <v>36220</v>
      </c>
      <c r="P1539" s="49" t="s">
        <v>1587</v>
      </c>
    </row>
    <row r="1540" spans="1:16">
      <c r="A1540" s="46">
        <v>0</v>
      </c>
      <c r="B1540" s="46">
        <v>0</v>
      </c>
      <c r="C1540" s="46">
        <v>0</v>
      </c>
      <c r="D1540" s="46">
        <f t="shared" si="24"/>
        <v>0</v>
      </c>
      <c r="E1540" s="51">
        <v>45261</v>
      </c>
      <c r="F1540" s="49" t="s">
        <v>80</v>
      </c>
      <c r="G1540" s="49" t="s">
        <v>81</v>
      </c>
      <c r="H1540" s="49" t="s">
        <v>1581</v>
      </c>
      <c r="I1540" s="49" t="s">
        <v>361</v>
      </c>
      <c r="J1540" s="49">
        <v>135300</v>
      </c>
      <c r="K1540" s="49" t="s">
        <v>107</v>
      </c>
      <c r="L1540" s="49">
        <v>9874172</v>
      </c>
      <c r="M1540" s="49" t="s">
        <v>1586</v>
      </c>
      <c r="N1540" s="51">
        <v>35642</v>
      </c>
      <c r="O1540" s="51">
        <v>36130</v>
      </c>
      <c r="P1540" s="49" t="s">
        <v>1587</v>
      </c>
    </row>
    <row r="1541" spans="1:16">
      <c r="A1541" s="46">
        <v>0</v>
      </c>
      <c r="B1541" s="46">
        <v>0</v>
      </c>
      <c r="C1541" s="46">
        <v>0</v>
      </c>
      <c r="D1541" s="46">
        <f t="shared" si="24"/>
        <v>0</v>
      </c>
      <c r="E1541" s="51">
        <v>45261</v>
      </c>
      <c r="F1541" s="49" t="s">
        <v>80</v>
      </c>
      <c r="G1541" s="49" t="s">
        <v>81</v>
      </c>
      <c r="H1541" s="49" t="s">
        <v>1581</v>
      </c>
      <c r="I1541" s="49" t="s">
        <v>361</v>
      </c>
      <c r="J1541" s="49">
        <v>135300</v>
      </c>
      <c r="K1541" s="49" t="s">
        <v>107</v>
      </c>
      <c r="L1541" s="49">
        <v>18543059</v>
      </c>
      <c r="M1541" s="49" t="s">
        <v>1588</v>
      </c>
      <c r="N1541" s="51">
        <v>42675</v>
      </c>
      <c r="O1541" s="51">
        <v>42675</v>
      </c>
      <c r="P1541" s="49" t="s">
        <v>1589</v>
      </c>
    </row>
    <row r="1542" spans="1:16">
      <c r="A1542" s="46">
        <v>0</v>
      </c>
      <c r="B1542" s="46">
        <v>0</v>
      </c>
      <c r="C1542" s="46">
        <v>0</v>
      </c>
      <c r="D1542" s="46">
        <f t="shared" si="24"/>
        <v>0</v>
      </c>
      <c r="E1542" s="51">
        <v>45261</v>
      </c>
      <c r="F1542" s="49" t="s">
        <v>80</v>
      </c>
      <c r="G1542" s="49" t="s">
        <v>81</v>
      </c>
      <c r="H1542" s="49" t="s">
        <v>1581</v>
      </c>
      <c r="I1542" s="49" t="s">
        <v>361</v>
      </c>
      <c r="J1542" s="49">
        <v>135300</v>
      </c>
      <c r="K1542" s="49" t="s">
        <v>107</v>
      </c>
      <c r="L1542" s="49">
        <v>12088976</v>
      </c>
      <c r="M1542" s="49" t="s">
        <v>1590</v>
      </c>
      <c r="N1542" s="51">
        <v>41540</v>
      </c>
      <c r="O1542" s="51">
        <v>41548</v>
      </c>
      <c r="P1542" s="49" t="s">
        <v>1583</v>
      </c>
    </row>
    <row r="1543" spans="1:16">
      <c r="A1543" s="46">
        <v>1</v>
      </c>
      <c r="B1543" s="46">
        <v>2104.5</v>
      </c>
      <c r="C1543" s="46">
        <v>321.85766323500002</v>
      </c>
      <c r="D1543" s="46">
        <f t="shared" si="24"/>
        <v>1782.642336765</v>
      </c>
      <c r="E1543" s="51">
        <v>45261</v>
      </c>
      <c r="F1543" s="49" t="s">
        <v>80</v>
      </c>
      <c r="G1543" s="49" t="s">
        <v>81</v>
      </c>
      <c r="H1543" s="49" t="s">
        <v>1581</v>
      </c>
      <c r="I1543" s="49" t="s">
        <v>361</v>
      </c>
      <c r="J1543" s="49">
        <v>135300</v>
      </c>
      <c r="K1543" s="49" t="s">
        <v>363</v>
      </c>
      <c r="L1543" s="49">
        <v>18623432</v>
      </c>
      <c r="M1543" s="49" t="s">
        <v>1591</v>
      </c>
      <c r="N1543" s="51">
        <v>42675</v>
      </c>
      <c r="O1543" s="51">
        <v>42675</v>
      </c>
      <c r="P1543" s="49" t="s">
        <v>1589</v>
      </c>
    </row>
    <row r="1544" spans="1:16">
      <c r="A1544" s="46">
        <v>1</v>
      </c>
      <c r="B1544" s="46">
        <v>25855.279999999999</v>
      </c>
      <c r="C1544" s="46">
        <v>3954.2504172424001</v>
      </c>
      <c r="D1544" s="46">
        <f t="shared" si="24"/>
        <v>21901.029582757597</v>
      </c>
      <c r="E1544" s="51">
        <v>45261</v>
      </c>
      <c r="F1544" s="49" t="s">
        <v>80</v>
      </c>
      <c r="G1544" s="49" t="s">
        <v>81</v>
      </c>
      <c r="H1544" s="49" t="s">
        <v>1581</v>
      </c>
      <c r="I1544" s="49" t="s">
        <v>361</v>
      </c>
      <c r="J1544" s="49">
        <v>135300</v>
      </c>
      <c r="K1544" s="49" t="s">
        <v>363</v>
      </c>
      <c r="L1544" s="49">
        <v>18623427</v>
      </c>
      <c r="M1544" s="49" t="s">
        <v>1592</v>
      </c>
      <c r="N1544" s="51">
        <v>42675</v>
      </c>
      <c r="O1544" s="51">
        <v>42675</v>
      </c>
      <c r="P1544" s="49" t="s">
        <v>1589</v>
      </c>
    </row>
    <row r="1545" spans="1:16">
      <c r="A1545" s="46">
        <v>1</v>
      </c>
      <c r="B1545" s="46">
        <v>2104.4900000000002</v>
      </c>
      <c r="C1545" s="46">
        <v>321.85613385670001</v>
      </c>
      <c r="D1545" s="46">
        <f t="shared" si="24"/>
        <v>1782.6338661433001</v>
      </c>
      <c r="E1545" s="51">
        <v>45261</v>
      </c>
      <c r="F1545" s="49" t="s">
        <v>80</v>
      </c>
      <c r="G1545" s="49" t="s">
        <v>81</v>
      </c>
      <c r="H1545" s="49" t="s">
        <v>1581</v>
      </c>
      <c r="I1545" s="49" t="s">
        <v>361</v>
      </c>
      <c r="J1545" s="49">
        <v>135300</v>
      </c>
      <c r="K1545" s="49" t="s">
        <v>363</v>
      </c>
      <c r="L1545" s="49">
        <v>18623435</v>
      </c>
      <c r="M1545" s="49" t="s">
        <v>1593</v>
      </c>
      <c r="N1545" s="51">
        <v>42675</v>
      </c>
      <c r="O1545" s="51">
        <v>42675</v>
      </c>
      <c r="P1545" s="49" t="s">
        <v>1589</v>
      </c>
    </row>
    <row r="1546" spans="1:16">
      <c r="A1546" s="46">
        <v>0</v>
      </c>
      <c r="B1546" s="46">
        <v>0</v>
      </c>
      <c r="C1546" s="46">
        <v>0</v>
      </c>
      <c r="D1546" s="46">
        <f t="shared" si="24"/>
        <v>0</v>
      </c>
      <c r="E1546" s="51">
        <v>45261</v>
      </c>
      <c r="F1546" s="49" t="s">
        <v>80</v>
      </c>
      <c r="G1546" s="49" t="s">
        <v>81</v>
      </c>
      <c r="H1546" s="49" t="s">
        <v>1594</v>
      </c>
      <c r="I1546" s="49" t="s">
        <v>364</v>
      </c>
      <c r="J1546" s="49">
        <v>135001</v>
      </c>
      <c r="K1546" s="49" t="s">
        <v>107</v>
      </c>
      <c r="L1546" s="49">
        <v>22267128</v>
      </c>
      <c r="M1546" s="49" t="s">
        <v>1595</v>
      </c>
      <c r="N1546" s="51">
        <v>43374</v>
      </c>
      <c r="O1546" s="51">
        <v>43374</v>
      </c>
      <c r="P1546" s="49" t="s">
        <v>1415</v>
      </c>
    </row>
    <row r="1547" spans="1:16">
      <c r="A1547" s="46">
        <v>0</v>
      </c>
      <c r="B1547" s="46">
        <v>0</v>
      </c>
      <c r="C1547" s="46">
        <v>0</v>
      </c>
      <c r="D1547" s="46">
        <f t="shared" si="24"/>
        <v>0</v>
      </c>
      <c r="E1547" s="51">
        <v>45261</v>
      </c>
      <c r="F1547" s="49" t="s">
        <v>80</v>
      </c>
      <c r="G1547" s="49" t="s">
        <v>81</v>
      </c>
      <c r="H1547" s="49" t="s">
        <v>1594</v>
      </c>
      <c r="I1547" s="49" t="s">
        <v>364</v>
      </c>
      <c r="J1547" s="49">
        <v>135001</v>
      </c>
      <c r="K1547" s="49" t="s">
        <v>107</v>
      </c>
      <c r="L1547" s="49">
        <v>36181208</v>
      </c>
      <c r="M1547" s="49" t="s">
        <v>1596</v>
      </c>
      <c r="N1547" s="51">
        <v>44865</v>
      </c>
      <c r="O1547" s="51">
        <v>44835</v>
      </c>
      <c r="P1547" s="49" t="s">
        <v>888</v>
      </c>
    </row>
    <row r="1548" spans="1:16">
      <c r="A1548" s="46">
        <v>0</v>
      </c>
      <c r="B1548" s="46">
        <v>0</v>
      </c>
      <c r="C1548" s="46">
        <v>0</v>
      </c>
      <c r="D1548" s="46">
        <f t="shared" si="24"/>
        <v>0</v>
      </c>
      <c r="E1548" s="51">
        <v>45261</v>
      </c>
      <c r="F1548" s="49" t="s">
        <v>80</v>
      </c>
      <c r="G1548" s="49" t="s">
        <v>81</v>
      </c>
      <c r="H1548" s="49" t="s">
        <v>1594</v>
      </c>
      <c r="I1548" s="49" t="s">
        <v>364</v>
      </c>
      <c r="J1548" s="49">
        <v>135300</v>
      </c>
      <c r="K1548" s="49" t="s">
        <v>161</v>
      </c>
      <c r="L1548" s="49">
        <v>26291251</v>
      </c>
      <c r="M1548" s="49" t="s">
        <v>827</v>
      </c>
      <c r="N1548" s="51">
        <v>41274</v>
      </c>
      <c r="O1548" s="51">
        <v>41244</v>
      </c>
      <c r="P1548" s="49" t="s">
        <v>1597</v>
      </c>
    </row>
    <row r="1549" spans="1:16">
      <c r="A1549" s="46">
        <v>2</v>
      </c>
      <c r="B1549" s="46">
        <v>54335.61</v>
      </c>
      <c r="C1549" s="46">
        <v>12741.9548356548</v>
      </c>
      <c r="D1549" s="46">
        <f t="shared" si="24"/>
        <v>41593.655164345197</v>
      </c>
      <c r="E1549" s="51">
        <v>45261</v>
      </c>
      <c r="F1549" s="49" t="s">
        <v>80</v>
      </c>
      <c r="G1549" s="49" t="s">
        <v>81</v>
      </c>
      <c r="H1549" s="49" t="s">
        <v>1594</v>
      </c>
      <c r="I1549" s="49" t="s">
        <v>364</v>
      </c>
      <c r="J1549" s="49">
        <v>135300</v>
      </c>
      <c r="K1549" s="49" t="s">
        <v>365</v>
      </c>
      <c r="L1549" s="49">
        <v>11831466</v>
      </c>
      <c r="M1549" s="49" t="s">
        <v>1598</v>
      </c>
      <c r="N1549" s="51">
        <v>41254</v>
      </c>
      <c r="O1549" s="51">
        <v>40909</v>
      </c>
      <c r="P1549" s="49" t="s">
        <v>1599</v>
      </c>
    </row>
    <row r="1550" spans="1:16">
      <c r="A1550" s="46">
        <v>0</v>
      </c>
      <c r="B1550" s="46">
        <v>0</v>
      </c>
      <c r="C1550" s="46">
        <v>0</v>
      </c>
      <c r="D1550" s="46">
        <f t="shared" si="24"/>
        <v>0</v>
      </c>
      <c r="E1550" s="51">
        <v>45261</v>
      </c>
      <c r="F1550" s="49" t="s">
        <v>80</v>
      </c>
      <c r="G1550" s="49" t="s">
        <v>81</v>
      </c>
      <c r="H1550" s="49" t="s">
        <v>1594</v>
      </c>
      <c r="I1550" s="49" t="s">
        <v>364</v>
      </c>
      <c r="J1550" s="49">
        <v>135300</v>
      </c>
      <c r="K1550" s="49" t="s">
        <v>107</v>
      </c>
      <c r="L1550" s="49">
        <v>9793088</v>
      </c>
      <c r="M1550" s="49" t="s">
        <v>1600</v>
      </c>
      <c r="N1550" s="51">
        <v>35674</v>
      </c>
      <c r="O1550" s="51">
        <v>36100</v>
      </c>
      <c r="P1550" s="49" t="s">
        <v>1601</v>
      </c>
    </row>
    <row r="1551" spans="1:16">
      <c r="A1551" s="46">
        <v>0</v>
      </c>
      <c r="B1551" s="46">
        <v>0</v>
      </c>
      <c r="C1551" s="46">
        <v>0</v>
      </c>
      <c r="D1551" s="46">
        <f t="shared" si="24"/>
        <v>0</v>
      </c>
      <c r="E1551" s="51">
        <v>45261</v>
      </c>
      <c r="F1551" s="49" t="s">
        <v>80</v>
      </c>
      <c r="G1551" s="49" t="s">
        <v>81</v>
      </c>
      <c r="H1551" s="49" t="s">
        <v>1594</v>
      </c>
      <c r="I1551" s="49" t="s">
        <v>364</v>
      </c>
      <c r="J1551" s="49">
        <v>135300</v>
      </c>
      <c r="K1551" s="49" t="s">
        <v>107</v>
      </c>
      <c r="L1551" s="49">
        <v>9876581</v>
      </c>
      <c r="M1551" s="49" t="s">
        <v>1602</v>
      </c>
      <c r="N1551" s="51">
        <v>36220</v>
      </c>
      <c r="O1551" s="51">
        <v>36220</v>
      </c>
      <c r="P1551" s="49" t="s">
        <v>1603</v>
      </c>
    </row>
    <row r="1552" spans="1:16">
      <c r="A1552" s="46">
        <v>0</v>
      </c>
      <c r="B1552" s="46">
        <v>0</v>
      </c>
      <c r="C1552" s="46">
        <v>0</v>
      </c>
      <c r="D1552" s="46">
        <f t="shared" si="24"/>
        <v>0</v>
      </c>
      <c r="E1552" s="51">
        <v>45261</v>
      </c>
      <c r="F1552" s="49" t="s">
        <v>80</v>
      </c>
      <c r="G1552" s="49" t="s">
        <v>81</v>
      </c>
      <c r="H1552" s="49" t="s">
        <v>1594</v>
      </c>
      <c r="I1552" s="49" t="s">
        <v>364</v>
      </c>
      <c r="J1552" s="49">
        <v>135300</v>
      </c>
      <c r="K1552" s="49" t="s">
        <v>107</v>
      </c>
      <c r="L1552" s="49">
        <v>11848875</v>
      </c>
      <c r="M1552" s="49" t="s">
        <v>1604</v>
      </c>
      <c r="N1552" s="51">
        <v>41274</v>
      </c>
      <c r="O1552" s="51">
        <v>41365</v>
      </c>
      <c r="P1552" s="49" t="s">
        <v>1597</v>
      </c>
    </row>
    <row r="1553" spans="1:16">
      <c r="A1553" s="46">
        <v>0</v>
      </c>
      <c r="B1553" s="46">
        <v>0</v>
      </c>
      <c r="C1553" s="46">
        <v>0</v>
      </c>
      <c r="D1553" s="46">
        <f t="shared" si="24"/>
        <v>0</v>
      </c>
      <c r="E1553" s="51">
        <v>45261</v>
      </c>
      <c r="F1553" s="49" t="s">
        <v>80</v>
      </c>
      <c r="G1553" s="49" t="s">
        <v>81</v>
      </c>
      <c r="H1553" s="49" t="s">
        <v>1594</v>
      </c>
      <c r="I1553" s="49" t="s">
        <v>364</v>
      </c>
      <c r="J1553" s="49">
        <v>135300</v>
      </c>
      <c r="K1553" s="49" t="s">
        <v>107</v>
      </c>
      <c r="L1553" s="49">
        <v>11740889</v>
      </c>
      <c r="M1553" s="49" t="s">
        <v>1604</v>
      </c>
      <c r="N1553" s="51">
        <v>41274</v>
      </c>
      <c r="O1553" s="51">
        <v>41244</v>
      </c>
      <c r="P1553" s="49" t="s">
        <v>1597</v>
      </c>
    </row>
    <row r="1554" spans="1:16">
      <c r="A1554" s="46">
        <v>0</v>
      </c>
      <c r="B1554" s="46">
        <v>0</v>
      </c>
      <c r="C1554" s="46">
        <v>0</v>
      </c>
      <c r="D1554" s="46">
        <f t="shared" si="24"/>
        <v>0</v>
      </c>
      <c r="E1554" s="51">
        <v>45261</v>
      </c>
      <c r="F1554" s="49" t="s">
        <v>80</v>
      </c>
      <c r="G1554" s="49" t="s">
        <v>81</v>
      </c>
      <c r="H1554" s="49" t="s">
        <v>1594</v>
      </c>
      <c r="I1554" s="49" t="s">
        <v>364</v>
      </c>
      <c r="J1554" s="49">
        <v>135300</v>
      </c>
      <c r="K1554" s="49" t="s">
        <v>107</v>
      </c>
      <c r="L1554" s="49">
        <v>9792966</v>
      </c>
      <c r="M1554" s="49" t="s">
        <v>1605</v>
      </c>
      <c r="N1554" s="51">
        <v>35758</v>
      </c>
      <c r="O1554" s="51">
        <v>36100</v>
      </c>
      <c r="P1554" s="49" t="s">
        <v>1606</v>
      </c>
    </row>
    <row r="1555" spans="1:16">
      <c r="A1555" s="46">
        <v>0</v>
      </c>
      <c r="B1555" s="46">
        <v>0</v>
      </c>
      <c r="C1555" s="46">
        <v>0</v>
      </c>
      <c r="D1555" s="46">
        <f t="shared" si="24"/>
        <v>0</v>
      </c>
      <c r="E1555" s="51">
        <v>45261</v>
      </c>
      <c r="F1555" s="49" t="s">
        <v>80</v>
      </c>
      <c r="G1555" s="49" t="s">
        <v>81</v>
      </c>
      <c r="H1555" s="49" t="s">
        <v>1594</v>
      </c>
      <c r="I1555" s="49" t="s">
        <v>364</v>
      </c>
      <c r="J1555" s="49">
        <v>135300</v>
      </c>
      <c r="K1555" s="49" t="s">
        <v>107</v>
      </c>
      <c r="L1555" s="49">
        <v>9822391</v>
      </c>
      <c r="M1555" s="49" t="s">
        <v>1607</v>
      </c>
      <c r="N1555" s="51">
        <v>36130</v>
      </c>
      <c r="O1555" s="51">
        <v>36770</v>
      </c>
      <c r="P1555" s="49" t="s">
        <v>1608</v>
      </c>
    </row>
    <row r="1556" spans="1:16">
      <c r="A1556" s="46">
        <v>0</v>
      </c>
      <c r="B1556" s="46">
        <v>0</v>
      </c>
      <c r="C1556" s="46">
        <v>0</v>
      </c>
      <c r="D1556" s="46">
        <f t="shared" si="24"/>
        <v>0</v>
      </c>
      <c r="E1556" s="51">
        <v>45261</v>
      </c>
      <c r="F1556" s="49" t="s">
        <v>80</v>
      </c>
      <c r="G1556" s="49" t="s">
        <v>81</v>
      </c>
      <c r="H1556" s="49" t="s">
        <v>1594</v>
      </c>
      <c r="I1556" s="49" t="s">
        <v>364</v>
      </c>
      <c r="J1556" s="49">
        <v>135300</v>
      </c>
      <c r="K1556" s="49" t="s">
        <v>107</v>
      </c>
      <c r="L1556" s="49">
        <v>12221270</v>
      </c>
      <c r="M1556" s="49" t="s">
        <v>1609</v>
      </c>
      <c r="N1556" s="51">
        <v>41562</v>
      </c>
      <c r="O1556" s="51">
        <v>41609</v>
      </c>
      <c r="P1556" s="49" t="s">
        <v>1610</v>
      </c>
    </row>
    <row r="1557" spans="1:16">
      <c r="A1557" s="46">
        <v>0</v>
      </c>
      <c r="B1557" s="46">
        <v>0</v>
      </c>
      <c r="C1557" s="46">
        <v>0</v>
      </c>
      <c r="D1557" s="46">
        <f t="shared" si="24"/>
        <v>0</v>
      </c>
      <c r="E1557" s="51">
        <v>45261</v>
      </c>
      <c r="F1557" s="49" t="s">
        <v>80</v>
      </c>
      <c r="G1557" s="49" t="s">
        <v>81</v>
      </c>
      <c r="H1557" s="49" t="s">
        <v>1594</v>
      </c>
      <c r="I1557" s="49" t="s">
        <v>364</v>
      </c>
      <c r="J1557" s="49">
        <v>135300</v>
      </c>
      <c r="K1557" s="49" t="s">
        <v>107</v>
      </c>
      <c r="L1557" s="49">
        <v>13207820</v>
      </c>
      <c r="M1557" s="49" t="s">
        <v>1611</v>
      </c>
      <c r="N1557" s="51">
        <v>42124</v>
      </c>
      <c r="O1557" s="51">
        <v>42095</v>
      </c>
      <c r="P1557" s="49" t="s">
        <v>1612</v>
      </c>
    </row>
    <row r="1558" spans="1:16">
      <c r="A1558" s="46">
        <v>0</v>
      </c>
      <c r="B1558" s="46">
        <v>0</v>
      </c>
      <c r="C1558" s="46">
        <v>0</v>
      </c>
      <c r="D1558" s="46">
        <f t="shared" si="24"/>
        <v>0</v>
      </c>
      <c r="E1558" s="51">
        <v>45261</v>
      </c>
      <c r="F1558" s="49" t="s">
        <v>80</v>
      </c>
      <c r="G1558" s="49" t="s">
        <v>81</v>
      </c>
      <c r="H1558" s="49" t="s">
        <v>1594</v>
      </c>
      <c r="I1558" s="49" t="s">
        <v>364</v>
      </c>
      <c r="J1558" s="49">
        <v>135300</v>
      </c>
      <c r="K1558" s="49" t="s">
        <v>107</v>
      </c>
      <c r="L1558" s="49">
        <v>9881483</v>
      </c>
      <c r="M1558" s="49" t="s">
        <v>1607</v>
      </c>
      <c r="N1558" s="51">
        <v>36130</v>
      </c>
      <c r="O1558" s="51">
        <v>36831</v>
      </c>
      <c r="P1558" s="49" t="s">
        <v>1608</v>
      </c>
    </row>
    <row r="1559" spans="1:16">
      <c r="A1559" s="46">
        <v>0</v>
      </c>
      <c r="B1559" s="46">
        <v>0</v>
      </c>
      <c r="C1559" s="46">
        <v>0</v>
      </c>
      <c r="D1559" s="46">
        <f t="shared" si="24"/>
        <v>0</v>
      </c>
      <c r="E1559" s="51">
        <v>45261</v>
      </c>
      <c r="F1559" s="49" t="s">
        <v>80</v>
      </c>
      <c r="G1559" s="49" t="s">
        <v>81</v>
      </c>
      <c r="H1559" s="49" t="s">
        <v>1594</v>
      </c>
      <c r="I1559" s="49" t="s">
        <v>364</v>
      </c>
      <c r="J1559" s="49">
        <v>135300</v>
      </c>
      <c r="K1559" s="49" t="s">
        <v>107</v>
      </c>
      <c r="L1559" s="49">
        <v>9792816</v>
      </c>
      <c r="M1559" s="49" t="s">
        <v>1602</v>
      </c>
      <c r="N1559" s="51">
        <v>36132</v>
      </c>
      <c r="O1559" s="51">
        <v>36100</v>
      </c>
      <c r="P1559" s="49" t="s">
        <v>1603</v>
      </c>
    </row>
    <row r="1560" spans="1:16">
      <c r="A1560" s="46">
        <v>0</v>
      </c>
      <c r="B1560" s="46">
        <v>0</v>
      </c>
      <c r="C1560" s="46">
        <v>0</v>
      </c>
      <c r="D1560" s="46">
        <f t="shared" si="24"/>
        <v>0</v>
      </c>
      <c r="E1560" s="51">
        <v>45261</v>
      </c>
      <c r="F1560" s="49" t="s">
        <v>80</v>
      </c>
      <c r="G1560" s="49" t="s">
        <v>81</v>
      </c>
      <c r="H1560" s="49" t="s">
        <v>1594</v>
      </c>
      <c r="I1560" s="49" t="s">
        <v>364</v>
      </c>
      <c r="J1560" s="49">
        <v>135300</v>
      </c>
      <c r="K1560" s="49" t="s">
        <v>107</v>
      </c>
      <c r="L1560" s="49">
        <v>9822765</v>
      </c>
      <c r="M1560" s="49" t="s">
        <v>1607</v>
      </c>
      <c r="N1560" s="51">
        <v>36130</v>
      </c>
      <c r="O1560" s="51">
        <v>36800</v>
      </c>
      <c r="P1560" s="49" t="s">
        <v>1608</v>
      </c>
    </row>
    <row r="1561" spans="1:16">
      <c r="A1561" s="46">
        <v>0</v>
      </c>
      <c r="B1561" s="46">
        <v>0</v>
      </c>
      <c r="C1561" s="46">
        <v>0</v>
      </c>
      <c r="D1561" s="46">
        <f t="shared" si="24"/>
        <v>0</v>
      </c>
      <c r="E1561" s="51">
        <v>45261</v>
      </c>
      <c r="F1561" s="49" t="s">
        <v>80</v>
      </c>
      <c r="G1561" s="49" t="s">
        <v>81</v>
      </c>
      <c r="H1561" s="49" t="s">
        <v>1594</v>
      </c>
      <c r="I1561" s="49" t="s">
        <v>364</v>
      </c>
      <c r="J1561" s="49">
        <v>135300</v>
      </c>
      <c r="K1561" s="49" t="s">
        <v>107</v>
      </c>
      <c r="L1561" s="49">
        <v>9802281</v>
      </c>
      <c r="M1561" s="49" t="s">
        <v>1613</v>
      </c>
      <c r="N1561" s="51">
        <v>35405</v>
      </c>
      <c r="O1561" s="51">
        <v>36951</v>
      </c>
      <c r="P1561" s="49" t="s">
        <v>1614</v>
      </c>
    </row>
    <row r="1562" spans="1:16">
      <c r="A1562" s="46">
        <v>0</v>
      </c>
      <c r="B1562" s="46">
        <v>0</v>
      </c>
      <c r="C1562" s="46">
        <v>0</v>
      </c>
      <c r="D1562" s="46">
        <f t="shared" si="24"/>
        <v>0</v>
      </c>
      <c r="E1562" s="51">
        <v>45261</v>
      </c>
      <c r="F1562" s="49" t="s">
        <v>80</v>
      </c>
      <c r="G1562" s="49" t="s">
        <v>81</v>
      </c>
      <c r="H1562" s="49" t="s">
        <v>1594</v>
      </c>
      <c r="I1562" s="49" t="s">
        <v>364</v>
      </c>
      <c r="J1562" s="49">
        <v>135300</v>
      </c>
      <c r="K1562" s="49" t="s">
        <v>107</v>
      </c>
      <c r="L1562" s="49">
        <v>11739273</v>
      </c>
      <c r="M1562" s="49" t="s">
        <v>1615</v>
      </c>
      <c r="N1562" s="51">
        <v>41254</v>
      </c>
      <c r="O1562" s="51">
        <v>41244</v>
      </c>
      <c r="P1562" s="49" t="s">
        <v>1599</v>
      </c>
    </row>
    <row r="1563" spans="1:16">
      <c r="A1563" s="46">
        <v>0</v>
      </c>
      <c r="B1563" s="46">
        <v>0</v>
      </c>
      <c r="C1563" s="46">
        <v>0</v>
      </c>
      <c r="D1563" s="46">
        <f t="shared" si="24"/>
        <v>0</v>
      </c>
      <c r="E1563" s="51">
        <v>45261</v>
      </c>
      <c r="F1563" s="49" t="s">
        <v>80</v>
      </c>
      <c r="G1563" s="49" t="s">
        <v>81</v>
      </c>
      <c r="H1563" s="49" t="s">
        <v>1594</v>
      </c>
      <c r="I1563" s="49" t="s">
        <v>364</v>
      </c>
      <c r="J1563" s="49">
        <v>135300</v>
      </c>
      <c r="K1563" s="49" t="s">
        <v>107</v>
      </c>
      <c r="L1563" s="49">
        <v>9793213</v>
      </c>
      <c r="M1563" s="49" t="s">
        <v>1616</v>
      </c>
      <c r="N1563" s="51">
        <v>35795</v>
      </c>
      <c r="O1563" s="51">
        <v>36100</v>
      </c>
      <c r="P1563" s="49" t="s">
        <v>1617</v>
      </c>
    </row>
    <row r="1564" spans="1:16">
      <c r="A1564" s="46">
        <v>0</v>
      </c>
      <c r="B1564" s="46">
        <v>0</v>
      </c>
      <c r="C1564" s="46">
        <v>0</v>
      </c>
      <c r="D1564" s="46">
        <f t="shared" si="24"/>
        <v>0</v>
      </c>
      <c r="E1564" s="51">
        <v>45261</v>
      </c>
      <c r="F1564" s="49" t="s">
        <v>80</v>
      </c>
      <c r="G1564" s="49" t="s">
        <v>81</v>
      </c>
      <c r="H1564" s="49" t="s">
        <v>1594</v>
      </c>
      <c r="I1564" s="49" t="s">
        <v>364</v>
      </c>
      <c r="J1564" s="49">
        <v>135300</v>
      </c>
      <c r="K1564" s="49" t="s">
        <v>107</v>
      </c>
      <c r="L1564" s="49">
        <v>9793210</v>
      </c>
      <c r="M1564" s="49" t="s">
        <v>1618</v>
      </c>
      <c r="N1564" s="51">
        <v>35461</v>
      </c>
      <c r="O1564" s="51">
        <v>36100</v>
      </c>
      <c r="P1564" s="49" t="s">
        <v>1619</v>
      </c>
    </row>
    <row r="1565" spans="1:16">
      <c r="A1565" s="46">
        <v>0</v>
      </c>
      <c r="B1565" s="46">
        <v>0</v>
      </c>
      <c r="C1565" s="46">
        <v>0</v>
      </c>
      <c r="D1565" s="46">
        <f t="shared" si="24"/>
        <v>0</v>
      </c>
      <c r="E1565" s="51">
        <v>45261</v>
      </c>
      <c r="F1565" s="49" t="s">
        <v>80</v>
      </c>
      <c r="G1565" s="49" t="s">
        <v>81</v>
      </c>
      <c r="H1565" s="49" t="s">
        <v>1594</v>
      </c>
      <c r="I1565" s="49" t="s">
        <v>364</v>
      </c>
      <c r="J1565" s="49">
        <v>135300</v>
      </c>
      <c r="K1565" s="49" t="s">
        <v>107</v>
      </c>
      <c r="L1565" s="49">
        <v>9763017</v>
      </c>
      <c r="M1565" s="49" t="s">
        <v>1607</v>
      </c>
      <c r="N1565" s="51">
        <v>36130</v>
      </c>
      <c r="O1565" s="51">
        <v>36739</v>
      </c>
      <c r="P1565" s="49" t="s">
        <v>1608</v>
      </c>
    </row>
    <row r="1566" spans="1:16">
      <c r="A1566" s="46">
        <v>0</v>
      </c>
      <c r="B1566" s="46">
        <v>0</v>
      </c>
      <c r="C1566" s="46">
        <v>0</v>
      </c>
      <c r="D1566" s="46">
        <f t="shared" si="24"/>
        <v>0</v>
      </c>
      <c r="E1566" s="51">
        <v>45261</v>
      </c>
      <c r="F1566" s="49" t="s">
        <v>80</v>
      </c>
      <c r="G1566" s="49" t="s">
        <v>81</v>
      </c>
      <c r="H1566" s="49" t="s">
        <v>1594</v>
      </c>
      <c r="I1566" s="49" t="s">
        <v>364</v>
      </c>
      <c r="J1566" s="49">
        <v>135300</v>
      </c>
      <c r="K1566" s="49" t="s">
        <v>107</v>
      </c>
      <c r="L1566" s="49">
        <v>12221267</v>
      </c>
      <c r="M1566" s="49" t="s">
        <v>1620</v>
      </c>
      <c r="N1566" s="51">
        <v>41456</v>
      </c>
      <c r="O1566" s="51">
        <v>41609</v>
      </c>
      <c r="P1566" s="49" t="s">
        <v>1621</v>
      </c>
    </row>
    <row r="1567" spans="1:16">
      <c r="A1567" s="46">
        <v>0</v>
      </c>
      <c r="B1567" s="46">
        <v>0</v>
      </c>
      <c r="C1567" s="46">
        <v>0</v>
      </c>
      <c r="D1567" s="46">
        <f t="shared" si="24"/>
        <v>0</v>
      </c>
      <c r="E1567" s="51">
        <v>45261</v>
      </c>
      <c r="F1567" s="49" t="s">
        <v>80</v>
      </c>
      <c r="G1567" s="49" t="s">
        <v>81</v>
      </c>
      <c r="H1567" s="49" t="s">
        <v>1594</v>
      </c>
      <c r="I1567" s="49" t="s">
        <v>364</v>
      </c>
      <c r="J1567" s="49">
        <v>135300</v>
      </c>
      <c r="K1567" s="49" t="s">
        <v>107</v>
      </c>
      <c r="L1567" s="49">
        <v>9874159</v>
      </c>
      <c r="M1567" s="49" t="s">
        <v>1607</v>
      </c>
      <c r="N1567" s="51">
        <v>36130</v>
      </c>
      <c r="O1567" s="51">
        <v>36130</v>
      </c>
      <c r="P1567" s="49" t="s">
        <v>1608</v>
      </c>
    </row>
    <row r="1568" spans="1:16">
      <c r="A1568" s="46">
        <v>0</v>
      </c>
      <c r="B1568" s="46">
        <v>0</v>
      </c>
      <c r="C1568" s="46">
        <v>0</v>
      </c>
      <c r="D1568" s="46">
        <f t="shared" si="24"/>
        <v>0</v>
      </c>
      <c r="E1568" s="51">
        <v>45261</v>
      </c>
      <c r="F1568" s="49" t="s">
        <v>80</v>
      </c>
      <c r="G1568" s="49" t="s">
        <v>81</v>
      </c>
      <c r="H1568" s="49" t="s">
        <v>1594</v>
      </c>
      <c r="I1568" s="49" t="s">
        <v>364</v>
      </c>
      <c r="J1568" s="49">
        <v>135300</v>
      </c>
      <c r="K1568" s="49" t="s">
        <v>107</v>
      </c>
      <c r="L1568" s="49">
        <v>11766947</v>
      </c>
      <c r="M1568" s="49" t="s">
        <v>1622</v>
      </c>
      <c r="N1568" s="51">
        <v>41193</v>
      </c>
      <c r="O1568" s="51">
        <v>41275</v>
      </c>
      <c r="P1568" s="49" t="s">
        <v>1623</v>
      </c>
    </row>
    <row r="1569" spans="1:16">
      <c r="A1569" s="46">
        <v>0</v>
      </c>
      <c r="B1569" s="46">
        <v>0</v>
      </c>
      <c r="C1569" s="46">
        <v>0</v>
      </c>
      <c r="D1569" s="46">
        <f t="shared" si="24"/>
        <v>0</v>
      </c>
      <c r="E1569" s="51">
        <v>45261</v>
      </c>
      <c r="F1569" s="49" t="s">
        <v>80</v>
      </c>
      <c r="G1569" s="49" t="s">
        <v>81</v>
      </c>
      <c r="H1569" s="49" t="s">
        <v>1594</v>
      </c>
      <c r="I1569" s="49" t="s">
        <v>364</v>
      </c>
      <c r="J1569" s="49">
        <v>135300</v>
      </c>
      <c r="K1569" s="49" t="s">
        <v>107</v>
      </c>
      <c r="L1569" s="49">
        <v>12954306</v>
      </c>
      <c r="M1569" s="49" t="s">
        <v>1624</v>
      </c>
      <c r="N1569" s="51">
        <v>41992</v>
      </c>
      <c r="O1569" s="51">
        <v>41974</v>
      </c>
      <c r="P1569" s="49" t="s">
        <v>1625</v>
      </c>
    </row>
    <row r="1570" spans="1:16">
      <c r="A1570" s="46">
        <v>0</v>
      </c>
      <c r="B1570" s="46">
        <v>0</v>
      </c>
      <c r="C1570" s="46">
        <v>0</v>
      </c>
      <c r="D1570" s="46">
        <f t="shared" si="24"/>
        <v>0</v>
      </c>
      <c r="E1570" s="51">
        <v>45261</v>
      </c>
      <c r="F1570" s="49" t="s">
        <v>80</v>
      </c>
      <c r="G1570" s="49" t="s">
        <v>81</v>
      </c>
      <c r="H1570" s="49" t="s">
        <v>1594</v>
      </c>
      <c r="I1570" s="49" t="s">
        <v>364</v>
      </c>
      <c r="J1570" s="49">
        <v>135300</v>
      </c>
      <c r="K1570" s="49" t="s">
        <v>107</v>
      </c>
      <c r="L1570" s="49">
        <v>9793089</v>
      </c>
      <c r="M1570" s="49" t="s">
        <v>1626</v>
      </c>
      <c r="N1570" s="51">
        <v>35779</v>
      </c>
      <c r="O1570" s="51">
        <v>36100</v>
      </c>
      <c r="P1570" s="49" t="s">
        <v>1627</v>
      </c>
    </row>
    <row r="1571" spans="1:16">
      <c r="A1571" s="46">
        <v>1</v>
      </c>
      <c r="B1571" s="46">
        <v>203172.18</v>
      </c>
      <c r="C1571" s="46">
        <v>39358.770706546806</v>
      </c>
      <c r="D1571" s="46">
        <f t="shared" si="24"/>
        <v>163813.40929345318</v>
      </c>
      <c r="E1571" s="51">
        <v>45261</v>
      </c>
      <c r="F1571" s="49" t="s">
        <v>80</v>
      </c>
      <c r="G1571" s="49" t="s">
        <v>81</v>
      </c>
      <c r="H1571" s="49" t="s">
        <v>1594</v>
      </c>
      <c r="I1571" s="49" t="s">
        <v>364</v>
      </c>
      <c r="J1571" s="49">
        <v>135300</v>
      </c>
      <c r="K1571" s="49" t="s">
        <v>366</v>
      </c>
      <c r="L1571" s="49">
        <v>13094544</v>
      </c>
      <c r="M1571" s="49" t="s">
        <v>1628</v>
      </c>
      <c r="N1571" s="51">
        <v>41958</v>
      </c>
      <c r="O1571" s="51">
        <v>41974</v>
      </c>
      <c r="P1571" s="49" t="s">
        <v>1629</v>
      </c>
    </row>
    <row r="1572" spans="1:16">
      <c r="A1572" s="46">
        <v>19</v>
      </c>
      <c r="B1572" s="46">
        <v>39442.04</v>
      </c>
      <c r="C1572" s="46">
        <v>7640.7616857704006</v>
      </c>
      <c r="D1572" s="46">
        <f t="shared" si="24"/>
        <v>31801.278314229599</v>
      </c>
      <c r="E1572" s="51">
        <v>45261</v>
      </c>
      <c r="F1572" s="49" t="s">
        <v>80</v>
      </c>
      <c r="G1572" s="49" t="s">
        <v>81</v>
      </c>
      <c r="H1572" s="49" t="s">
        <v>1594</v>
      </c>
      <c r="I1572" s="49" t="s">
        <v>364</v>
      </c>
      <c r="J1572" s="49">
        <v>135300</v>
      </c>
      <c r="K1572" s="49" t="s">
        <v>367</v>
      </c>
      <c r="L1572" s="49">
        <v>13094549</v>
      </c>
      <c r="M1572" s="49" t="s">
        <v>1630</v>
      </c>
      <c r="N1572" s="51">
        <v>41992</v>
      </c>
      <c r="O1572" s="51">
        <v>41974</v>
      </c>
      <c r="P1572" s="49" t="s">
        <v>1625</v>
      </c>
    </row>
    <row r="1573" spans="1:16">
      <c r="A1573" s="46">
        <v>21</v>
      </c>
      <c r="B1573" s="46">
        <v>347805.99</v>
      </c>
      <c r="C1573" s="46">
        <v>74469.776980750205</v>
      </c>
      <c r="D1573" s="46">
        <f t="shared" si="24"/>
        <v>273336.21301924979</v>
      </c>
      <c r="E1573" s="51">
        <v>45261</v>
      </c>
      <c r="F1573" s="49" t="s">
        <v>80</v>
      </c>
      <c r="G1573" s="49" t="s">
        <v>81</v>
      </c>
      <c r="H1573" s="49" t="s">
        <v>1594</v>
      </c>
      <c r="I1573" s="49" t="s">
        <v>364</v>
      </c>
      <c r="J1573" s="49">
        <v>135300</v>
      </c>
      <c r="K1573" s="49" t="s">
        <v>184</v>
      </c>
      <c r="L1573" s="49">
        <v>12301507</v>
      </c>
      <c r="M1573" s="49" t="s">
        <v>1631</v>
      </c>
      <c r="N1573" s="51">
        <v>41456</v>
      </c>
      <c r="O1573" s="51">
        <v>41275</v>
      </c>
      <c r="P1573" s="49" t="s">
        <v>1621</v>
      </c>
    </row>
    <row r="1574" spans="1:16">
      <c r="A1574" s="46">
        <v>12</v>
      </c>
      <c r="B1574" s="46">
        <v>53108.840000000004</v>
      </c>
      <c r="C1574" s="46">
        <v>11371.291996743201</v>
      </c>
      <c r="D1574" s="46">
        <f t="shared" si="24"/>
        <v>41737.548003256801</v>
      </c>
      <c r="E1574" s="51">
        <v>45261</v>
      </c>
      <c r="F1574" s="49" t="s">
        <v>80</v>
      </c>
      <c r="G1574" s="49" t="s">
        <v>81</v>
      </c>
      <c r="H1574" s="49" t="s">
        <v>1594</v>
      </c>
      <c r="I1574" s="49" t="s">
        <v>364</v>
      </c>
      <c r="J1574" s="49">
        <v>135300</v>
      </c>
      <c r="K1574" s="49" t="s">
        <v>368</v>
      </c>
      <c r="L1574" s="49">
        <v>12242198</v>
      </c>
      <c r="M1574" s="49" t="s">
        <v>1632</v>
      </c>
      <c r="N1574" s="51">
        <v>41562</v>
      </c>
      <c r="O1574" s="51">
        <v>41609</v>
      </c>
      <c r="P1574" s="49" t="s">
        <v>1610</v>
      </c>
    </row>
    <row r="1575" spans="1:16">
      <c r="A1575" s="46">
        <v>0</v>
      </c>
      <c r="B1575" s="46">
        <v>0</v>
      </c>
      <c r="C1575" s="46">
        <v>0</v>
      </c>
      <c r="D1575" s="46">
        <f t="shared" si="24"/>
        <v>0</v>
      </c>
      <c r="E1575" s="51">
        <v>45261</v>
      </c>
      <c r="F1575" s="49" t="s">
        <v>80</v>
      </c>
      <c r="G1575" s="49" t="s">
        <v>81</v>
      </c>
      <c r="H1575" s="49" t="s">
        <v>1594</v>
      </c>
      <c r="I1575" s="49" t="s">
        <v>364</v>
      </c>
      <c r="J1575" s="49">
        <v>135400</v>
      </c>
      <c r="K1575" s="49" t="s">
        <v>107</v>
      </c>
      <c r="L1575" s="49">
        <v>9876584</v>
      </c>
      <c r="M1575" s="49" t="s">
        <v>1633</v>
      </c>
      <c r="N1575" s="51">
        <v>35642</v>
      </c>
      <c r="O1575" s="51">
        <v>36220</v>
      </c>
      <c r="P1575" s="49" t="s">
        <v>1634</v>
      </c>
    </row>
    <row r="1576" spans="1:16">
      <c r="A1576" s="46">
        <v>0</v>
      </c>
      <c r="B1576" s="46">
        <v>0</v>
      </c>
      <c r="C1576" s="46">
        <v>0</v>
      </c>
      <c r="D1576" s="46">
        <f t="shared" si="24"/>
        <v>0</v>
      </c>
      <c r="E1576" s="51">
        <v>45261</v>
      </c>
      <c r="F1576" s="49" t="s">
        <v>80</v>
      </c>
      <c r="G1576" s="49" t="s">
        <v>81</v>
      </c>
      <c r="H1576" s="49" t="s">
        <v>1594</v>
      </c>
      <c r="I1576" s="49" t="s">
        <v>364</v>
      </c>
      <c r="J1576" s="49">
        <v>135400</v>
      </c>
      <c r="K1576" s="49" t="s">
        <v>107</v>
      </c>
      <c r="L1576" s="49">
        <v>9793217</v>
      </c>
      <c r="M1576" s="49" t="s">
        <v>1635</v>
      </c>
      <c r="N1576" s="51">
        <v>35643</v>
      </c>
      <c r="O1576" s="51">
        <v>36100</v>
      </c>
      <c r="P1576" s="49" t="s">
        <v>1636</v>
      </c>
    </row>
    <row r="1577" spans="1:16">
      <c r="A1577" s="46">
        <v>0</v>
      </c>
      <c r="B1577" s="46">
        <v>0</v>
      </c>
      <c r="C1577" s="46">
        <v>0</v>
      </c>
      <c r="D1577" s="46">
        <f t="shared" si="24"/>
        <v>0</v>
      </c>
      <c r="E1577" s="51">
        <v>45261</v>
      </c>
      <c r="F1577" s="49" t="s">
        <v>80</v>
      </c>
      <c r="G1577" s="49" t="s">
        <v>81</v>
      </c>
      <c r="H1577" s="49" t="s">
        <v>1594</v>
      </c>
      <c r="I1577" s="49" t="s">
        <v>364</v>
      </c>
      <c r="J1577" s="49">
        <v>135400</v>
      </c>
      <c r="K1577" s="49" t="s">
        <v>107</v>
      </c>
      <c r="L1577" s="49">
        <v>9792878</v>
      </c>
      <c r="M1577" s="49" t="s">
        <v>1637</v>
      </c>
      <c r="N1577" s="51">
        <v>35642</v>
      </c>
      <c r="O1577" s="51">
        <v>36100</v>
      </c>
      <c r="P1577" s="49" t="s">
        <v>1638</v>
      </c>
    </row>
    <row r="1578" spans="1:16">
      <c r="A1578" s="46">
        <v>0</v>
      </c>
      <c r="B1578" s="46">
        <v>0</v>
      </c>
      <c r="C1578" s="46">
        <v>0</v>
      </c>
      <c r="D1578" s="46">
        <f t="shared" si="24"/>
        <v>0</v>
      </c>
      <c r="E1578" s="51">
        <v>45261</v>
      </c>
      <c r="F1578" s="49" t="s">
        <v>80</v>
      </c>
      <c r="G1578" s="49" t="s">
        <v>81</v>
      </c>
      <c r="H1578" s="49" t="s">
        <v>1594</v>
      </c>
      <c r="I1578" s="49" t="s">
        <v>364</v>
      </c>
      <c r="J1578" s="49">
        <v>135400</v>
      </c>
      <c r="K1578" s="49" t="s">
        <v>107</v>
      </c>
      <c r="L1578" s="49">
        <v>9793100</v>
      </c>
      <c r="M1578" s="49" t="s">
        <v>1639</v>
      </c>
      <c r="N1578" s="51">
        <v>35642</v>
      </c>
      <c r="O1578" s="51">
        <v>36100</v>
      </c>
      <c r="P1578" s="49" t="s">
        <v>1640</v>
      </c>
    </row>
    <row r="1579" spans="1:16">
      <c r="A1579" s="46">
        <v>0</v>
      </c>
      <c r="B1579" s="46">
        <v>0</v>
      </c>
      <c r="C1579" s="46">
        <v>0</v>
      </c>
      <c r="D1579" s="46">
        <f t="shared" si="24"/>
        <v>0</v>
      </c>
      <c r="E1579" s="51">
        <v>45261</v>
      </c>
      <c r="F1579" s="49" t="s">
        <v>80</v>
      </c>
      <c r="G1579" s="49" t="s">
        <v>81</v>
      </c>
      <c r="H1579" s="49" t="s">
        <v>1594</v>
      </c>
      <c r="I1579" s="49" t="s">
        <v>364</v>
      </c>
      <c r="J1579" s="49">
        <v>135400</v>
      </c>
      <c r="K1579" s="49" t="s">
        <v>107</v>
      </c>
      <c r="L1579" s="49">
        <v>9877849</v>
      </c>
      <c r="M1579" s="49" t="s">
        <v>1637</v>
      </c>
      <c r="N1579" s="51">
        <v>35642</v>
      </c>
      <c r="O1579" s="51">
        <v>36312</v>
      </c>
      <c r="P1579" s="49" t="s">
        <v>1638</v>
      </c>
    </row>
    <row r="1580" spans="1:16">
      <c r="A1580" s="46">
        <v>0</v>
      </c>
      <c r="B1580" s="46">
        <v>0</v>
      </c>
      <c r="C1580" s="46">
        <v>0</v>
      </c>
      <c r="D1580" s="46">
        <f t="shared" si="24"/>
        <v>0</v>
      </c>
      <c r="E1580" s="51">
        <v>45261</v>
      </c>
      <c r="F1580" s="49" t="s">
        <v>80</v>
      </c>
      <c r="G1580" s="49" t="s">
        <v>81</v>
      </c>
      <c r="H1580" s="49" t="s">
        <v>1594</v>
      </c>
      <c r="I1580" s="49" t="s">
        <v>364</v>
      </c>
      <c r="J1580" s="49">
        <v>135400</v>
      </c>
      <c r="K1580" s="49" t="s">
        <v>107</v>
      </c>
      <c r="L1580" s="49">
        <v>9792859</v>
      </c>
      <c r="M1580" s="49" t="s">
        <v>1641</v>
      </c>
      <c r="N1580" s="51">
        <v>34607</v>
      </c>
      <c r="O1580" s="51">
        <v>36100</v>
      </c>
      <c r="P1580" s="49" t="s">
        <v>1642</v>
      </c>
    </row>
    <row r="1581" spans="1:16">
      <c r="A1581" s="46">
        <v>0</v>
      </c>
      <c r="B1581" s="46">
        <v>0</v>
      </c>
      <c r="C1581" s="46">
        <v>0</v>
      </c>
      <c r="D1581" s="46">
        <f t="shared" si="24"/>
        <v>0</v>
      </c>
      <c r="E1581" s="51">
        <v>45261</v>
      </c>
      <c r="F1581" s="49" t="s">
        <v>80</v>
      </c>
      <c r="G1581" s="49" t="s">
        <v>81</v>
      </c>
      <c r="H1581" s="49" t="s">
        <v>1594</v>
      </c>
      <c r="I1581" s="49" t="s">
        <v>364</v>
      </c>
      <c r="J1581" s="49">
        <v>135400</v>
      </c>
      <c r="K1581" s="49" t="s">
        <v>107</v>
      </c>
      <c r="L1581" s="49">
        <v>9793173</v>
      </c>
      <c r="M1581" s="49" t="s">
        <v>1643</v>
      </c>
      <c r="N1581" s="51">
        <v>35780</v>
      </c>
      <c r="O1581" s="51">
        <v>36100</v>
      </c>
      <c r="P1581" s="49" t="s">
        <v>1644</v>
      </c>
    </row>
    <row r="1582" spans="1:16">
      <c r="A1582" s="46">
        <v>0</v>
      </c>
      <c r="B1582" s="46">
        <v>0</v>
      </c>
      <c r="C1582" s="46">
        <v>0</v>
      </c>
      <c r="D1582" s="46">
        <f t="shared" si="24"/>
        <v>0</v>
      </c>
      <c r="E1582" s="51">
        <v>45261</v>
      </c>
      <c r="F1582" s="49" t="s">
        <v>80</v>
      </c>
      <c r="G1582" s="49" t="s">
        <v>81</v>
      </c>
      <c r="H1582" s="49" t="s">
        <v>1594</v>
      </c>
      <c r="I1582" s="49" t="s">
        <v>364</v>
      </c>
      <c r="J1582" s="49">
        <v>135400</v>
      </c>
      <c r="K1582" s="49" t="s">
        <v>107</v>
      </c>
      <c r="L1582" s="49">
        <v>9878592</v>
      </c>
      <c r="M1582" s="49" t="s">
        <v>1639</v>
      </c>
      <c r="N1582" s="51">
        <v>35642</v>
      </c>
      <c r="O1582" s="51">
        <v>36404</v>
      </c>
      <c r="P1582" s="49" t="s">
        <v>1640</v>
      </c>
    </row>
    <row r="1583" spans="1:16">
      <c r="A1583" s="46">
        <v>0</v>
      </c>
      <c r="B1583" s="46">
        <v>0</v>
      </c>
      <c r="C1583" s="46">
        <v>0</v>
      </c>
      <c r="D1583" s="46">
        <f t="shared" si="24"/>
        <v>0</v>
      </c>
      <c r="E1583" s="51">
        <v>45261</v>
      </c>
      <c r="F1583" s="49" t="s">
        <v>80</v>
      </c>
      <c r="G1583" s="49" t="s">
        <v>81</v>
      </c>
      <c r="H1583" s="49" t="s">
        <v>1594</v>
      </c>
      <c r="I1583" s="49" t="s">
        <v>364</v>
      </c>
      <c r="J1583" s="49">
        <v>135400</v>
      </c>
      <c r="K1583" s="49" t="s">
        <v>107</v>
      </c>
      <c r="L1583" s="49">
        <v>9793221</v>
      </c>
      <c r="M1583" s="49" t="s">
        <v>1645</v>
      </c>
      <c r="N1583" s="51">
        <v>35780</v>
      </c>
      <c r="O1583" s="51">
        <v>36100</v>
      </c>
      <c r="P1583" s="49" t="s">
        <v>1646</v>
      </c>
    </row>
    <row r="1584" spans="1:16">
      <c r="A1584" s="46">
        <v>0</v>
      </c>
      <c r="B1584" s="46">
        <v>0</v>
      </c>
      <c r="C1584" s="46">
        <v>0</v>
      </c>
      <c r="D1584" s="46">
        <f t="shared" si="24"/>
        <v>0</v>
      </c>
      <c r="E1584" s="51">
        <v>45261</v>
      </c>
      <c r="F1584" s="49" t="s">
        <v>80</v>
      </c>
      <c r="G1584" s="49" t="s">
        <v>81</v>
      </c>
      <c r="H1584" s="49" t="s">
        <v>1594</v>
      </c>
      <c r="I1584" s="49" t="s">
        <v>364</v>
      </c>
      <c r="J1584" s="49">
        <v>135400</v>
      </c>
      <c r="K1584" s="49" t="s">
        <v>107</v>
      </c>
      <c r="L1584" s="49">
        <v>9792882</v>
      </c>
      <c r="M1584" s="49" t="s">
        <v>1633</v>
      </c>
      <c r="N1584" s="51">
        <v>35642</v>
      </c>
      <c r="O1584" s="51">
        <v>36100</v>
      </c>
      <c r="P1584" s="49" t="s">
        <v>1634</v>
      </c>
    </row>
    <row r="1585" spans="1:16">
      <c r="A1585" s="46">
        <v>0</v>
      </c>
      <c r="B1585" s="46">
        <v>0</v>
      </c>
      <c r="C1585" s="46">
        <v>0</v>
      </c>
      <c r="D1585" s="46">
        <f t="shared" si="24"/>
        <v>0</v>
      </c>
      <c r="E1585" s="51">
        <v>45261</v>
      </c>
      <c r="F1585" s="49" t="s">
        <v>80</v>
      </c>
      <c r="G1585" s="49" t="s">
        <v>81</v>
      </c>
      <c r="H1585" s="49" t="s">
        <v>1594</v>
      </c>
      <c r="I1585" s="49" t="s">
        <v>364</v>
      </c>
      <c r="J1585" s="49">
        <v>135500</v>
      </c>
      <c r="K1585" s="49" t="s">
        <v>151</v>
      </c>
      <c r="L1585" s="49">
        <v>13044193</v>
      </c>
      <c r="M1585" s="49" t="s">
        <v>1182</v>
      </c>
      <c r="N1585" s="51">
        <v>41974</v>
      </c>
      <c r="O1585" s="51">
        <v>41640</v>
      </c>
      <c r="P1585" s="49" t="s">
        <v>1183</v>
      </c>
    </row>
    <row r="1586" spans="1:16">
      <c r="A1586" s="46">
        <v>0</v>
      </c>
      <c r="B1586" s="46">
        <v>0</v>
      </c>
      <c r="C1586" s="46">
        <v>0</v>
      </c>
      <c r="D1586" s="46">
        <f t="shared" si="24"/>
        <v>0</v>
      </c>
      <c r="E1586" s="51">
        <v>45261</v>
      </c>
      <c r="F1586" s="49" t="s">
        <v>80</v>
      </c>
      <c r="G1586" s="49" t="s">
        <v>81</v>
      </c>
      <c r="H1586" s="49" t="s">
        <v>1594</v>
      </c>
      <c r="I1586" s="49" t="s">
        <v>364</v>
      </c>
      <c r="J1586" s="49">
        <v>135500</v>
      </c>
      <c r="K1586" s="49" t="s">
        <v>107</v>
      </c>
      <c r="L1586" s="49">
        <v>20969820</v>
      </c>
      <c r="M1586" s="49" t="s">
        <v>1647</v>
      </c>
      <c r="N1586" s="51">
        <v>43115</v>
      </c>
      <c r="O1586" s="51">
        <v>43101</v>
      </c>
      <c r="P1586" s="49" t="s">
        <v>1648</v>
      </c>
    </row>
    <row r="1587" spans="1:16">
      <c r="A1587" s="46">
        <v>0</v>
      </c>
      <c r="B1587" s="46">
        <v>0</v>
      </c>
      <c r="C1587" s="46">
        <v>0</v>
      </c>
      <c r="D1587" s="46">
        <f t="shared" si="24"/>
        <v>0</v>
      </c>
      <c r="E1587" s="51">
        <v>45261</v>
      </c>
      <c r="F1587" s="49" t="s">
        <v>80</v>
      </c>
      <c r="G1587" s="49" t="s">
        <v>81</v>
      </c>
      <c r="H1587" s="49" t="s">
        <v>1594</v>
      </c>
      <c r="I1587" s="49" t="s">
        <v>364</v>
      </c>
      <c r="J1587" s="49">
        <v>135500</v>
      </c>
      <c r="K1587" s="49" t="s">
        <v>107</v>
      </c>
      <c r="L1587" s="49">
        <v>9792877</v>
      </c>
      <c r="M1587" s="49" t="s">
        <v>1637</v>
      </c>
      <c r="N1587" s="51">
        <v>35642</v>
      </c>
      <c r="O1587" s="51">
        <v>36100</v>
      </c>
      <c r="P1587" s="49" t="s">
        <v>1638</v>
      </c>
    </row>
    <row r="1588" spans="1:16">
      <c r="A1588" s="46">
        <v>0</v>
      </c>
      <c r="B1588" s="46">
        <v>0</v>
      </c>
      <c r="C1588" s="46">
        <v>0</v>
      </c>
      <c r="D1588" s="46">
        <f t="shared" si="24"/>
        <v>0</v>
      </c>
      <c r="E1588" s="51">
        <v>45261</v>
      </c>
      <c r="F1588" s="49" t="s">
        <v>80</v>
      </c>
      <c r="G1588" s="49" t="s">
        <v>81</v>
      </c>
      <c r="H1588" s="49" t="s">
        <v>1594</v>
      </c>
      <c r="I1588" s="49" t="s">
        <v>364</v>
      </c>
      <c r="J1588" s="49">
        <v>135500</v>
      </c>
      <c r="K1588" s="49" t="s">
        <v>107</v>
      </c>
      <c r="L1588" s="49">
        <v>20136283</v>
      </c>
      <c r="M1588" s="49" t="s">
        <v>1649</v>
      </c>
      <c r="N1588" s="51">
        <v>42737</v>
      </c>
      <c r="O1588" s="51">
        <v>42917</v>
      </c>
      <c r="P1588" s="49" t="s">
        <v>1075</v>
      </c>
    </row>
    <row r="1589" spans="1:16">
      <c r="A1589" s="46">
        <v>0</v>
      </c>
      <c r="B1589" s="46">
        <v>0</v>
      </c>
      <c r="C1589" s="46">
        <v>0</v>
      </c>
      <c r="D1589" s="46">
        <f t="shared" si="24"/>
        <v>0</v>
      </c>
      <c r="E1589" s="51">
        <v>45261</v>
      </c>
      <c r="F1589" s="49" t="s">
        <v>80</v>
      </c>
      <c r="G1589" s="49" t="s">
        <v>81</v>
      </c>
      <c r="H1589" s="49" t="s">
        <v>1594</v>
      </c>
      <c r="I1589" s="49" t="s">
        <v>364</v>
      </c>
      <c r="J1589" s="49">
        <v>135500</v>
      </c>
      <c r="K1589" s="49" t="s">
        <v>107</v>
      </c>
      <c r="L1589" s="49">
        <v>13074889</v>
      </c>
      <c r="M1589" s="49" t="s">
        <v>1650</v>
      </c>
      <c r="N1589" s="51">
        <v>42035</v>
      </c>
      <c r="O1589" s="51">
        <v>42036</v>
      </c>
      <c r="P1589" s="49" t="s">
        <v>1651</v>
      </c>
    </row>
    <row r="1590" spans="1:16">
      <c r="A1590" s="46">
        <v>0</v>
      </c>
      <c r="B1590" s="46">
        <v>0</v>
      </c>
      <c r="C1590" s="46">
        <v>0</v>
      </c>
      <c r="D1590" s="46">
        <f t="shared" si="24"/>
        <v>0</v>
      </c>
      <c r="E1590" s="51">
        <v>45261</v>
      </c>
      <c r="F1590" s="49" t="s">
        <v>80</v>
      </c>
      <c r="G1590" s="49" t="s">
        <v>81</v>
      </c>
      <c r="H1590" s="49" t="s">
        <v>1594</v>
      </c>
      <c r="I1590" s="49" t="s">
        <v>364</v>
      </c>
      <c r="J1590" s="49">
        <v>135500</v>
      </c>
      <c r="K1590" s="49" t="s">
        <v>107</v>
      </c>
      <c r="L1590" s="49">
        <v>9878595</v>
      </c>
      <c r="M1590" s="49" t="s">
        <v>1639</v>
      </c>
      <c r="N1590" s="51">
        <v>35642</v>
      </c>
      <c r="O1590" s="51">
        <v>36404</v>
      </c>
      <c r="P1590" s="49" t="s">
        <v>1640</v>
      </c>
    </row>
    <row r="1591" spans="1:16">
      <c r="A1591" s="46">
        <v>0</v>
      </c>
      <c r="B1591" s="46">
        <v>0</v>
      </c>
      <c r="C1591" s="46">
        <v>0</v>
      </c>
      <c r="D1591" s="46">
        <f t="shared" si="24"/>
        <v>0</v>
      </c>
      <c r="E1591" s="51">
        <v>45261</v>
      </c>
      <c r="F1591" s="49" t="s">
        <v>80</v>
      </c>
      <c r="G1591" s="49" t="s">
        <v>81</v>
      </c>
      <c r="H1591" s="49" t="s">
        <v>1594</v>
      </c>
      <c r="I1591" s="49" t="s">
        <v>364</v>
      </c>
      <c r="J1591" s="49">
        <v>135500</v>
      </c>
      <c r="K1591" s="49" t="s">
        <v>107</v>
      </c>
      <c r="L1591" s="49">
        <v>13207823</v>
      </c>
      <c r="M1591" s="49" t="s">
        <v>1650</v>
      </c>
      <c r="N1591" s="51">
        <v>42035</v>
      </c>
      <c r="O1591" s="51">
        <v>42095</v>
      </c>
      <c r="P1591" s="49" t="s">
        <v>1651</v>
      </c>
    </row>
    <row r="1592" spans="1:16">
      <c r="A1592" s="46">
        <v>0</v>
      </c>
      <c r="B1592" s="46">
        <v>0</v>
      </c>
      <c r="C1592" s="46">
        <v>0</v>
      </c>
      <c r="D1592" s="46">
        <f t="shared" si="24"/>
        <v>0</v>
      </c>
      <c r="E1592" s="51">
        <v>45261</v>
      </c>
      <c r="F1592" s="49" t="s">
        <v>80</v>
      </c>
      <c r="G1592" s="49" t="s">
        <v>81</v>
      </c>
      <c r="H1592" s="49" t="s">
        <v>1594</v>
      </c>
      <c r="I1592" s="49" t="s">
        <v>364</v>
      </c>
      <c r="J1592" s="49">
        <v>135500</v>
      </c>
      <c r="K1592" s="49" t="s">
        <v>107</v>
      </c>
      <c r="L1592" s="49">
        <v>9793172</v>
      </c>
      <c r="M1592" s="49" t="s">
        <v>1643</v>
      </c>
      <c r="N1592" s="51">
        <v>35780</v>
      </c>
      <c r="O1592" s="51">
        <v>36100</v>
      </c>
      <c r="P1592" s="49" t="s">
        <v>1644</v>
      </c>
    </row>
    <row r="1593" spans="1:16">
      <c r="A1593" s="46">
        <v>0</v>
      </c>
      <c r="B1593" s="46">
        <v>0</v>
      </c>
      <c r="C1593" s="46">
        <v>0</v>
      </c>
      <c r="D1593" s="46">
        <f t="shared" si="24"/>
        <v>0</v>
      </c>
      <c r="E1593" s="51">
        <v>45261</v>
      </c>
      <c r="F1593" s="49" t="s">
        <v>80</v>
      </c>
      <c r="G1593" s="49" t="s">
        <v>81</v>
      </c>
      <c r="H1593" s="49" t="s">
        <v>1594</v>
      </c>
      <c r="I1593" s="49" t="s">
        <v>364</v>
      </c>
      <c r="J1593" s="49">
        <v>135500</v>
      </c>
      <c r="K1593" s="49" t="s">
        <v>107</v>
      </c>
      <c r="L1593" s="49">
        <v>18840100</v>
      </c>
      <c r="M1593" s="49" t="s">
        <v>1649</v>
      </c>
      <c r="N1593" s="51">
        <v>42737</v>
      </c>
      <c r="O1593" s="51">
        <v>42795</v>
      </c>
      <c r="P1593" s="49" t="s">
        <v>1075</v>
      </c>
    </row>
    <row r="1594" spans="1:16">
      <c r="A1594" s="46">
        <v>0</v>
      </c>
      <c r="B1594" s="46">
        <v>0</v>
      </c>
      <c r="C1594" s="46">
        <v>0</v>
      </c>
      <c r="D1594" s="46">
        <f t="shared" si="24"/>
        <v>0</v>
      </c>
      <c r="E1594" s="51">
        <v>45261</v>
      </c>
      <c r="F1594" s="49" t="s">
        <v>80</v>
      </c>
      <c r="G1594" s="49" t="s">
        <v>81</v>
      </c>
      <c r="H1594" s="49" t="s">
        <v>1594</v>
      </c>
      <c r="I1594" s="49" t="s">
        <v>364</v>
      </c>
      <c r="J1594" s="49">
        <v>135500</v>
      </c>
      <c r="K1594" s="49" t="s">
        <v>107</v>
      </c>
      <c r="L1594" s="49">
        <v>9792858</v>
      </c>
      <c r="M1594" s="49" t="s">
        <v>1641</v>
      </c>
      <c r="N1594" s="51">
        <v>34607</v>
      </c>
      <c r="O1594" s="51">
        <v>36100</v>
      </c>
      <c r="P1594" s="49" t="s">
        <v>1642</v>
      </c>
    </row>
    <row r="1595" spans="1:16">
      <c r="A1595" s="46">
        <v>0</v>
      </c>
      <c r="B1595" s="46">
        <v>0</v>
      </c>
      <c r="C1595" s="46">
        <v>0</v>
      </c>
      <c r="D1595" s="46">
        <f t="shared" si="24"/>
        <v>0</v>
      </c>
      <c r="E1595" s="51">
        <v>45261</v>
      </c>
      <c r="F1595" s="49" t="s">
        <v>80</v>
      </c>
      <c r="G1595" s="49" t="s">
        <v>81</v>
      </c>
      <c r="H1595" s="49" t="s">
        <v>1594</v>
      </c>
      <c r="I1595" s="49" t="s">
        <v>364</v>
      </c>
      <c r="J1595" s="49">
        <v>135500</v>
      </c>
      <c r="K1595" s="49" t="s">
        <v>107</v>
      </c>
      <c r="L1595" s="49">
        <v>30301200</v>
      </c>
      <c r="M1595" s="49" t="s">
        <v>1652</v>
      </c>
      <c r="N1595" s="51">
        <v>44105</v>
      </c>
      <c r="O1595" s="51">
        <v>44136</v>
      </c>
      <c r="P1595" s="49" t="s">
        <v>922</v>
      </c>
    </row>
    <row r="1596" spans="1:16">
      <c r="A1596" s="46">
        <v>0</v>
      </c>
      <c r="B1596" s="46">
        <v>0</v>
      </c>
      <c r="C1596" s="46">
        <v>0</v>
      </c>
      <c r="D1596" s="46">
        <f t="shared" si="24"/>
        <v>0</v>
      </c>
      <c r="E1596" s="51">
        <v>45261</v>
      </c>
      <c r="F1596" s="49" t="s">
        <v>80</v>
      </c>
      <c r="G1596" s="49" t="s">
        <v>81</v>
      </c>
      <c r="H1596" s="49" t="s">
        <v>1594</v>
      </c>
      <c r="I1596" s="49" t="s">
        <v>364</v>
      </c>
      <c r="J1596" s="49">
        <v>135500</v>
      </c>
      <c r="K1596" s="49" t="s">
        <v>107</v>
      </c>
      <c r="L1596" s="49">
        <v>12954320</v>
      </c>
      <c r="M1596" s="49" t="s">
        <v>1653</v>
      </c>
      <c r="N1596" s="51">
        <v>41974</v>
      </c>
      <c r="O1596" s="51">
        <v>41974</v>
      </c>
      <c r="P1596" s="49" t="s">
        <v>1183</v>
      </c>
    </row>
    <row r="1597" spans="1:16">
      <c r="A1597" s="46">
        <v>0</v>
      </c>
      <c r="B1597" s="46">
        <v>0</v>
      </c>
      <c r="C1597" s="46">
        <v>0</v>
      </c>
      <c r="D1597" s="46">
        <f t="shared" si="24"/>
        <v>0</v>
      </c>
      <c r="E1597" s="51">
        <v>45261</v>
      </c>
      <c r="F1597" s="49" t="s">
        <v>80</v>
      </c>
      <c r="G1597" s="49" t="s">
        <v>81</v>
      </c>
      <c r="H1597" s="49" t="s">
        <v>1594</v>
      </c>
      <c r="I1597" s="49" t="s">
        <v>364</v>
      </c>
      <c r="J1597" s="49">
        <v>135500</v>
      </c>
      <c r="K1597" s="49" t="s">
        <v>107</v>
      </c>
      <c r="L1597" s="49">
        <v>9877852</v>
      </c>
      <c r="M1597" s="49" t="s">
        <v>1637</v>
      </c>
      <c r="N1597" s="51">
        <v>35642</v>
      </c>
      <c r="O1597" s="51">
        <v>36312</v>
      </c>
      <c r="P1597" s="49" t="s">
        <v>1638</v>
      </c>
    </row>
    <row r="1598" spans="1:16">
      <c r="A1598" s="46">
        <v>0</v>
      </c>
      <c r="B1598" s="46">
        <v>0</v>
      </c>
      <c r="C1598" s="46">
        <v>0</v>
      </c>
      <c r="D1598" s="46">
        <f t="shared" si="24"/>
        <v>0</v>
      </c>
      <c r="E1598" s="51">
        <v>45261</v>
      </c>
      <c r="F1598" s="49" t="s">
        <v>80</v>
      </c>
      <c r="G1598" s="49" t="s">
        <v>81</v>
      </c>
      <c r="H1598" s="49" t="s">
        <v>1594</v>
      </c>
      <c r="I1598" s="49" t="s">
        <v>364</v>
      </c>
      <c r="J1598" s="49">
        <v>135500</v>
      </c>
      <c r="K1598" s="49" t="s">
        <v>107</v>
      </c>
      <c r="L1598" s="49">
        <v>30142370</v>
      </c>
      <c r="M1598" s="49" t="s">
        <v>1652</v>
      </c>
      <c r="N1598" s="51">
        <v>44105</v>
      </c>
      <c r="O1598" s="51">
        <v>44105</v>
      </c>
      <c r="P1598" s="49" t="s">
        <v>922</v>
      </c>
    </row>
    <row r="1599" spans="1:16">
      <c r="A1599" s="46">
        <v>0</v>
      </c>
      <c r="B1599" s="46">
        <v>0</v>
      </c>
      <c r="C1599" s="46">
        <v>0</v>
      </c>
      <c r="D1599" s="46">
        <f t="shared" si="24"/>
        <v>0</v>
      </c>
      <c r="E1599" s="51">
        <v>45261</v>
      </c>
      <c r="F1599" s="49" t="s">
        <v>80</v>
      </c>
      <c r="G1599" s="49" t="s">
        <v>81</v>
      </c>
      <c r="H1599" s="49" t="s">
        <v>1594</v>
      </c>
      <c r="I1599" s="49" t="s">
        <v>364</v>
      </c>
      <c r="J1599" s="49">
        <v>135500</v>
      </c>
      <c r="K1599" s="49" t="s">
        <v>107</v>
      </c>
      <c r="L1599" s="49">
        <v>27641539</v>
      </c>
      <c r="M1599" s="49" t="s">
        <v>1647</v>
      </c>
      <c r="N1599" s="51">
        <v>43115</v>
      </c>
      <c r="O1599" s="51">
        <v>43678</v>
      </c>
      <c r="P1599" s="49" t="s">
        <v>1648</v>
      </c>
    </row>
    <row r="1600" spans="1:16">
      <c r="A1600" s="46">
        <v>0</v>
      </c>
      <c r="B1600" s="46">
        <v>0</v>
      </c>
      <c r="C1600" s="46">
        <v>0</v>
      </c>
      <c r="D1600" s="46">
        <f t="shared" si="24"/>
        <v>0</v>
      </c>
      <c r="E1600" s="51">
        <v>45261</v>
      </c>
      <c r="F1600" s="49" t="s">
        <v>80</v>
      </c>
      <c r="G1600" s="49" t="s">
        <v>81</v>
      </c>
      <c r="H1600" s="49" t="s">
        <v>1594</v>
      </c>
      <c r="I1600" s="49" t="s">
        <v>364</v>
      </c>
      <c r="J1600" s="49">
        <v>135500</v>
      </c>
      <c r="K1600" s="49" t="s">
        <v>107</v>
      </c>
      <c r="L1600" s="49">
        <v>9876587</v>
      </c>
      <c r="M1600" s="49" t="s">
        <v>1633</v>
      </c>
      <c r="N1600" s="51">
        <v>35642</v>
      </c>
      <c r="O1600" s="51">
        <v>36220</v>
      </c>
      <c r="P1600" s="49" t="s">
        <v>1634</v>
      </c>
    </row>
    <row r="1601" spans="1:16">
      <c r="A1601" s="46">
        <v>0</v>
      </c>
      <c r="B1601" s="46">
        <v>0</v>
      </c>
      <c r="C1601" s="46">
        <v>0</v>
      </c>
      <c r="D1601" s="46">
        <f t="shared" si="24"/>
        <v>0</v>
      </c>
      <c r="E1601" s="51">
        <v>45261</v>
      </c>
      <c r="F1601" s="49" t="s">
        <v>80</v>
      </c>
      <c r="G1601" s="49" t="s">
        <v>81</v>
      </c>
      <c r="H1601" s="49" t="s">
        <v>1594</v>
      </c>
      <c r="I1601" s="49" t="s">
        <v>364</v>
      </c>
      <c r="J1601" s="49">
        <v>135500</v>
      </c>
      <c r="K1601" s="49" t="s">
        <v>107</v>
      </c>
      <c r="L1601" s="49">
        <v>9793099</v>
      </c>
      <c r="M1601" s="49" t="s">
        <v>1639</v>
      </c>
      <c r="N1601" s="51">
        <v>35642</v>
      </c>
      <c r="O1601" s="51">
        <v>36100</v>
      </c>
      <c r="P1601" s="49" t="s">
        <v>1640</v>
      </c>
    </row>
    <row r="1602" spans="1:16">
      <c r="A1602" s="46">
        <v>0</v>
      </c>
      <c r="B1602" s="46">
        <v>0</v>
      </c>
      <c r="C1602" s="46">
        <v>0</v>
      </c>
      <c r="D1602" s="46">
        <f t="shared" si="24"/>
        <v>0</v>
      </c>
      <c r="E1602" s="51">
        <v>45261</v>
      </c>
      <c r="F1602" s="49" t="s">
        <v>80</v>
      </c>
      <c r="G1602" s="49" t="s">
        <v>81</v>
      </c>
      <c r="H1602" s="49" t="s">
        <v>1594</v>
      </c>
      <c r="I1602" s="49" t="s">
        <v>364</v>
      </c>
      <c r="J1602" s="49">
        <v>135500</v>
      </c>
      <c r="K1602" s="49" t="s">
        <v>107</v>
      </c>
      <c r="L1602" s="49">
        <v>36478264</v>
      </c>
      <c r="M1602" s="49" t="s">
        <v>945</v>
      </c>
      <c r="N1602" s="51">
        <v>44895</v>
      </c>
      <c r="O1602" s="51">
        <v>44896</v>
      </c>
      <c r="P1602" s="49" t="s">
        <v>946</v>
      </c>
    </row>
    <row r="1603" spans="1:16">
      <c r="A1603" s="46">
        <v>0</v>
      </c>
      <c r="B1603" s="46">
        <v>0</v>
      </c>
      <c r="C1603" s="46">
        <v>0</v>
      </c>
      <c r="D1603" s="46">
        <f t="shared" ref="D1603:D1666" si="25">+B1603-C1603</f>
        <v>0</v>
      </c>
      <c r="E1603" s="51">
        <v>45261</v>
      </c>
      <c r="F1603" s="49" t="s">
        <v>80</v>
      </c>
      <c r="G1603" s="49" t="s">
        <v>81</v>
      </c>
      <c r="H1603" s="49" t="s">
        <v>1594</v>
      </c>
      <c r="I1603" s="49" t="s">
        <v>364</v>
      </c>
      <c r="J1603" s="49">
        <v>135500</v>
      </c>
      <c r="K1603" s="49" t="s">
        <v>107</v>
      </c>
      <c r="L1603" s="49">
        <v>9793220</v>
      </c>
      <c r="M1603" s="49" t="s">
        <v>1645</v>
      </c>
      <c r="N1603" s="51">
        <v>35780</v>
      </c>
      <c r="O1603" s="51">
        <v>36100</v>
      </c>
      <c r="P1603" s="49" t="s">
        <v>1646</v>
      </c>
    </row>
    <row r="1604" spans="1:16">
      <c r="A1604" s="46">
        <v>0</v>
      </c>
      <c r="B1604" s="46">
        <v>0</v>
      </c>
      <c r="C1604" s="46">
        <v>0</v>
      </c>
      <c r="D1604" s="46">
        <f t="shared" si="25"/>
        <v>0</v>
      </c>
      <c r="E1604" s="51">
        <v>45261</v>
      </c>
      <c r="F1604" s="49" t="s">
        <v>80</v>
      </c>
      <c r="G1604" s="49" t="s">
        <v>81</v>
      </c>
      <c r="H1604" s="49" t="s">
        <v>1594</v>
      </c>
      <c r="I1604" s="49" t="s">
        <v>364</v>
      </c>
      <c r="J1604" s="49">
        <v>135500</v>
      </c>
      <c r="K1604" s="49" t="s">
        <v>107</v>
      </c>
      <c r="L1604" s="49">
        <v>18861041</v>
      </c>
      <c r="M1604" s="49" t="s">
        <v>1649</v>
      </c>
      <c r="N1604" s="51">
        <v>42737</v>
      </c>
      <c r="O1604" s="51">
        <v>42795</v>
      </c>
      <c r="P1604" s="49" t="s">
        <v>1075</v>
      </c>
    </row>
    <row r="1605" spans="1:16">
      <c r="A1605" s="46">
        <v>0</v>
      </c>
      <c r="B1605" s="46">
        <v>0</v>
      </c>
      <c r="C1605" s="46">
        <v>0</v>
      </c>
      <c r="D1605" s="46">
        <f t="shared" si="25"/>
        <v>0</v>
      </c>
      <c r="E1605" s="51">
        <v>45261</v>
      </c>
      <c r="F1605" s="49" t="s">
        <v>80</v>
      </c>
      <c r="G1605" s="49" t="s">
        <v>81</v>
      </c>
      <c r="H1605" s="49" t="s">
        <v>1594</v>
      </c>
      <c r="I1605" s="49" t="s">
        <v>364</v>
      </c>
      <c r="J1605" s="49">
        <v>135500</v>
      </c>
      <c r="K1605" s="49" t="s">
        <v>107</v>
      </c>
      <c r="L1605" s="49">
        <v>9792881</v>
      </c>
      <c r="M1605" s="49" t="s">
        <v>1633</v>
      </c>
      <c r="N1605" s="51">
        <v>35642</v>
      </c>
      <c r="O1605" s="51">
        <v>36100</v>
      </c>
      <c r="P1605" s="49" t="s">
        <v>1634</v>
      </c>
    </row>
    <row r="1606" spans="1:16">
      <c r="A1606" s="46">
        <v>0</v>
      </c>
      <c r="B1606" s="46">
        <v>0</v>
      </c>
      <c r="C1606" s="46">
        <v>0</v>
      </c>
      <c r="D1606" s="46">
        <f t="shared" si="25"/>
        <v>0</v>
      </c>
      <c r="E1606" s="51">
        <v>45261</v>
      </c>
      <c r="F1606" s="49" t="s">
        <v>80</v>
      </c>
      <c r="G1606" s="49" t="s">
        <v>81</v>
      </c>
      <c r="H1606" s="49" t="s">
        <v>1594</v>
      </c>
      <c r="I1606" s="49" t="s">
        <v>364</v>
      </c>
      <c r="J1606" s="49">
        <v>135500</v>
      </c>
      <c r="K1606" s="49" t="s">
        <v>107</v>
      </c>
      <c r="L1606" s="49">
        <v>21522716</v>
      </c>
      <c r="M1606" s="49" t="s">
        <v>1647</v>
      </c>
      <c r="N1606" s="51">
        <v>43115</v>
      </c>
      <c r="O1606" s="51">
        <v>43252</v>
      </c>
      <c r="P1606" s="49" t="s">
        <v>1648</v>
      </c>
    </row>
    <row r="1607" spans="1:16">
      <c r="A1607" s="46">
        <v>0</v>
      </c>
      <c r="B1607" s="46">
        <v>0</v>
      </c>
      <c r="C1607" s="46">
        <v>0</v>
      </c>
      <c r="D1607" s="46">
        <f t="shared" si="25"/>
        <v>0</v>
      </c>
      <c r="E1607" s="51">
        <v>45261</v>
      </c>
      <c r="F1607" s="49" t="s">
        <v>80</v>
      </c>
      <c r="G1607" s="49" t="s">
        <v>81</v>
      </c>
      <c r="H1607" s="49" t="s">
        <v>1594</v>
      </c>
      <c r="I1607" s="49" t="s">
        <v>364</v>
      </c>
      <c r="J1607" s="49">
        <v>135500</v>
      </c>
      <c r="K1607" s="49" t="s">
        <v>107</v>
      </c>
      <c r="L1607" s="49">
        <v>9793216</v>
      </c>
      <c r="M1607" s="49" t="s">
        <v>1635</v>
      </c>
      <c r="N1607" s="51">
        <v>35643</v>
      </c>
      <c r="O1607" s="51">
        <v>36100</v>
      </c>
      <c r="P1607" s="49" t="s">
        <v>1636</v>
      </c>
    </row>
    <row r="1608" spans="1:16">
      <c r="A1608" s="46">
        <v>0</v>
      </c>
      <c r="B1608" s="46">
        <v>0</v>
      </c>
      <c r="C1608" s="46">
        <v>0</v>
      </c>
      <c r="D1608" s="46">
        <f t="shared" si="25"/>
        <v>0</v>
      </c>
      <c r="E1608" s="51">
        <v>45261</v>
      </c>
      <c r="F1608" s="49" t="s">
        <v>80</v>
      </c>
      <c r="G1608" s="49" t="s">
        <v>81</v>
      </c>
      <c r="H1608" s="49" t="s">
        <v>1594</v>
      </c>
      <c r="I1608" s="49" t="s">
        <v>364</v>
      </c>
      <c r="J1608" s="49">
        <v>135500</v>
      </c>
      <c r="K1608" s="49" t="s">
        <v>135</v>
      </c>
      <c r="L1608" s="49">
        <v>20199432</v>
      </c>
      <c r="M1608" s="49" t="s">
        <v>1051</v>
      </c>
      <c r="N1608" s="51">
        <v>42737</v>
      </c>
      <c r="O1608" s="51">
        <v>42795</v>
      </c>
      <c r="P1608" s="49" t="s">
        <v>1075</v>
      </c>
    </row>
    <row r="1609" spans="1:16">
      <c r="A1609" s="46">
        <v>0</v>
      </c>
      <c r="B1609" s="46">
        <v>0</v>
      </c>
      <c r="C1609" s="46">
        <v>0</v>
      </c>
      <c r="D1609" s="46">
        <f t="shared" si="25"/>
        <v>0</v>
      </c>
      <c r="E1609" s="51">
        <v>45261</v>
      </c>
      <c r="F1609" s="49" t="s">
        <v>80</v>
      </c>
      <c r="G1609" s="49" t="s">
        <v>81</v>
      </c>
      <c r="H1609" s="49" t="s">
        <v>1594</v>
      </c>
      <c r="I1609" s="49" t="s">
        <v>364</v>
      </c>
      <c r="J1609" s="49">
        <v>135600</v>
      </c>
      <c r="K1609" s="49" t="s">
        <v>107</v>
      </c>
      <c r="L1609" s="49">
        <v>19675711</v>
      </c>
      <c r="M1609" s="49" t="s">
        <v>1654</v>
      </c>
      <c r="N1609" s="51">
        <v>42816</v>
      </c>
      <c r="O1609" s="51">
        <v>42826</v>
      </c>
      <c r="P1609" s="49" t="s">
        <v>1655</v>
      </c>
    </row>
    <row r="1610" spans="1:16">
      <c r="A1610" s="46">
        <v>0</v>
      </c>
      <c r="B1610" s="46">
        <v>0</v>
      </c>
      <c r="C1610" s="46">
        <v>0</v>
      </c>
      <c r="D1610" s="46">
        <f t="shared" si="25"/>
        <v>0</v>
      </c>
      <c r="E1610" s="51">
        <v>45261</v>
      </c>
      <c r="F1610" s="49" t="s">
        <v>80</v>
      </c>
      <c r="G1610" s="49" t="s">
        <v>81</v>
      </c>
      <c r="H1610" s="49" t="s">
        <v>1594</v>
      </c>
      <c r="I1610" s="49" t="s">
        <v>364</v>
      </c>
      <c r="J1610" s="49">
        <v>135600</v>
      </c>
      <c r="K1610" s="49" t="s">
        <v>107</v>
      </c>
      <c r="L1610" s="49">
        <v>9792857</v>
      </c>
      <c r="M1610" s="49" t="s">
        <v>1641</v>
      </c>
      <c r="N1610" s="51">
        <v>34607</v>
      </c>
      <c r="O1610" s="51">
        <v>36100</v>
      </c>
      <c r="P1610" s="49" t="s">
        <v>1642</v>
      </c>
    </row>
    <row r="1611" spans="1:16">
      <c r="A1611" s="46">
        <v>0</v>
      </c>
      <c r="B1611" s="46">
        <v>0</v>
      </c>
      <c r="C1611" s="46">
        <v>0</v>
      </c>
      <c r="D1611" s="46">
        <f t="shared" si="25"/>
        <v>0</v>
      </c>
      <c r="E1611" s="51">
        <v>45261</v>
      </c>
      <c r="F1611" s="49" t="s">
        <v>80</v>
      </c>
      <c r="G1611" s="49" t="s">
        <v>81</v>
      </c>
      <c r="H1611" s="49" t="s">
        <v>1594</v>
      </c>
      <c r="I1611" s="49" t="s">
        <v>364</v>
      </c>
      <c r="J1611" s="49">
        <v>135600</v>
      </c>
      <c r="K1611" s="49" t="s">
        <v>107</v>
      </c>
      <c r="L1611" s="49">
        <v>9792876</v>
      </c>
      <c r="M1611" s="49" t="s">
        <v>1637</v>
      </c>
      <c r="N1611" s="51">
        <v>35642</v>
      </c>
      <c r="O1611" s="51">
        <v>36100</v>
      </c>
      <c r="P1611" s="49" t="s">
        <v>1638</v>
      </c>
    </row>
    <row r="1612" spans="1:16">
      <c r="A1612" s="46">
        <v>0</v>
      </c>
      <c r="B1612" s="46">
        <v>0</v>
      </c>
      <c r="C1612" s="46">
        <v>0</v>
      </c>
      <c r="D1612" s="46">
        <f t="shared" si="25"/>
        <v>0</v>
      </c>
      <c r="E1612" s="51">
        <v>45261</v>
      </c>
      <c r="F1612" s="49" t="s">
        <v>80</v>
      </c>
      <c r="G1612" s="49" t="s">
        <v>81</v>
      </c>
      <c r="H1612" s="49" t="s">
        <v>1594</v>
      </c>
      <c r="I1612" s="49" t="s">
        <v>364</v>
      </c>
      <c r="J1612" s="49">
        <v>135600</v>
      </c>
      <c r="K1612" s="49" t="s">
        <v>107</v>
      </c>
      <c r="L1612" s="49">
        <v>12422968</v>
      </c>
      <c r="M1612" s="49" t="s">
        <v>1656</v>
      </c>
      <c r="N1612" s="51">
        <v>41656</v>
      </c>
      <c r="O1612" s="51">
        <v>41730</v>
      </c>
      <c r="P1612" s="49" t="s">
        <v>1657</v>
      </c>
    </row>
    <row r="1613" spans="1:16">
      <c r="A1613" s="46">
        <v>0</v>
      </c>
      <c r="B1613" s="46">
        <v>0</v>
      </c>
      <c r="C1613" s="46">
        <v>0</v>
      </c>
      <c r="D1613" s="46">
        <f t="shared" si="25"/>
        <v>0</v>
      </c>
      <c r="E1613" s="51">
        <v>45261</v>
      </c>
      <c r="F1613" s="49" t="s">
        <v>80</v>
      </c>
      <c r="G1613" s="49" t="s">
        <v>81</v>
      </c>
      <c r="H1613" s="49" t="s">
        <v>1594</v>
      </c>
      <c r="I1613" s="49" t="s">
        <v>364</v>
      </c>
      <c r="J1613" s="49">
        <v>135600</v>
      </c>
      <c r="K1613" s="49" t="s">
        <v>107</v>
      </c>
      <c r="L1613" s="49">
        <v>9793134</v>
      </c>
      <c r="M1613" s="49" t="s">
        <v>1639</v>
      </c>
      <c r="N1613" s="51">
        <v>35642</v>
      </c>
      <c r="O1613" s="51">
        <v>36100</v>
      </c>
      <c r="P1613" s="49" t="s">
        <v>1640</v>
      </c>
    </row>
    <row r="1614" spans="1:16">
      <c r="A1614" s="46">
        <v>0</v>
      </c>
      <c r="B1614" s="46">
        <v>0</v>
      </c>
      <c r="C1614" s="46">
        <v>0</v>
      </c>
      <c r="D1614" s="46">
        <f t="shared" si="25"/>
        <v>0</v>
      </c>
      <c r="E1614" s="51">
        <v>45261</v>
      </c>
      <c r="F1614" s="49" t="s">
        <v>80</v>
      </c>
      <c r="G1614" s="49" t="s">
        <v>81</v>
      </c>
      <c r="H1614" s="49" t="s">
        <v>1594</v>
      </c>
      <c r="I1614" s="49" t="s">
        <v>364</v>
      </c>
      <c r="J1614" s="49">
        <v>135600</v>
      </c>
      <c r="K1614" s="49" t="s">
        <v>107</v>
      </c>
      <c r="L1614" s="49">
        <v>9793219</v>
      </c>
      <c r="M1614" s="49" t="s">
        <v>1645</v>
      </c>
      <c r="N1614" s="51">
        <v>35780</v>
      </c>
      <c r="O1614" s="51">
        <v>36100</v>
      </c>
      <c r="P1614" s="49" t="s">
        <v>1646</v>
      </c>
    </row>
    <row r="1615" spans="1:16">
      <c r="A1615" s="46">
        <v>0</v>
      </c>
      <c r="B1615" s="46">
        <v>0</v>
      </c>
      <c r="C1615" s="46">
        <v>0</v>
      </c>
      <c r="D1615" s="46">
        <f t="shared" si="25"/>
        <v>0</v>
      </c>
      <c r="E1615" s="51">
        <v>45261</v>
      </c>
      <c r="F1615" s="49" t="s">
        <v>80</v>
      </c>
      <c r="G1615" s="49" t="s">
        <v>81</v>
      </c>
      <c r="H1615" s="49" t="s">
        <v>1594</v>
      </c>
      <c r="I1615" s="49" t="s">
        <v>364</v>
      </c>
      <c r="J1615" s="49">
        <v>135600</v>
      </c>
      <c r="K1615" s="49" t="s">
        <v>107</v>
      </c>
      <c r="L1615" s="49">
        <v>12279532</v>
      </c>
      <c r="M1615" s="49" t="s">
        <v>1656</v>
      </c>
      <c r="N1615" s="51">
        <v>41656</v>
      </c>
      <c r="O1615" s="51">
        <v>41640</v>
      </c>
      <c r="P1615" s="49" t="s">
        <v>1657</v>
      </c>
    </row>
    <row r="1616" spans="1:16">
      <c r="A1616" s="46">
        <v>0</v>
      </c>
      <c r="B1616" s="46">
        <v>0</v>
      </c>
      <c r="C1616" s="46">
        <v>0</v>
      </c>
      <c r="D1616" s="46">
        <f t="shared" si="25"/>
        <v>0</v>
      </c>
      <c r="E1616" s="51">
        <v>45261</v>
      </c>
      <c r="F1616" s="49" t="s">
        <v>80</v>
      </c>
      <c r="G1616" s="49" t="s">
        <v>81</v>
      </c>
      <c r="H1616" s="49" t="s">
        <v>1594</v>
      </c>
      <c r="I1616" s="49" t="s">
        <v>364</v>
      </c>
      <c r="J1616" s="49">
        <v>135600</v>
      </c>
      <c r="K1616" s="49" t="s">
        <v>107</v>
      </c>
      <c r="L1616" s="49">
        <v>19675714</v>
      </c>
      <c r="M1616" s="49" t="s">
        <v>1658</v>
      </c>
      <c r="N1616" s="51">
        <v>42814</v>
      </c>
      <c r="O1616" s="51">
        <v>42826</v>
      </c>
      <c r="P1616" s="49" t="s">
        <v>1659</v>
      </c>
    </row>
    <row r="1617" spans="1:16">
      <c r="A1617" s="46">
        <v>0</v>
      </c>
      <c r="B1617" s="46">
        <v>0</v>
      </c>
      <c r="C1617" s="46">
        <v>0</v>
      </c>
      <c r="D1617" s="46">
        <f t="shared" si="25"/>
        <v>0</v>
      </c>
      <c r="E1617" s="51">
        <v>45261</v>
      </c>
      <c r="F1617" s="49" t="s">
        <v>80</v>
      </c>
      <c r="G1617" s="49" t="s">
        <v>81</v>
      </c>
      <c r="H1617" s="49" t="s">
        <v>1594</v>
      </c>
      <c r="I1617" s="49" t="s">
        <v>364</v>
      </c>
      <c r="J1617" s="49">
        <v>135600</v>
      </c>
      <c r="K1617" s="49" t="s">
        <v>107</v>
      </c>
      <c r="L1617" s="49">
        <v>9792880</v>
      </c>
      <c r="M1617" s="49" t="s">
        <v>1633</v>
      </c>
      <c r="N1617" s="51">
        <v>35642</v>
      </c>
      <c r="O1617" s="51">
        <v>36100</v>
      </c>
      <c r="P1617" s="49" t="s">
        <v>1634</v>
      </c>
    </row>
    <row r="1618" spans="1:16">
      <c r="A1618" s="46">
        <v>0</v>
      </c>
      <c r="B1618" s="46">
        <v>0</v>
      </c>
      <c r="C1618" s="46">
        <v>0</v>
      </c>
      <c r="D1618" s="46">
        <f t="shared" si="25"/>
        <v>0</v>
      </c>
      <c r="E1618" s="51">
        <v>45261</v>
      </c>
      <c r="F1618" s="49" t="s">
        <v>80</v>
      </c>
      <c r="G1618" s="49" t="s">
        <v>81</v>
      </c>
      <c r="H1618" s="49" t="s">
        <v>1594</v>
      </c>
      <c r="I1618" s="49" t="s">
        <v>364</v>
      </c>
      <c r="J1618" s="49">
        <v>135600</v>
      </c>
      <c r="K1618" s="49" t="s">
        <v>107</v>
      </c>
      <c r="L1618" s="49">
        <v>9877851</v>
      </c>
      <c r="M1618" s="49" t="s">
        <v>1637</v>
      </c>
      <c r="N1618" s="51">
        <v>35642</v>
      </c>
      <c r="O1618" s="51">
        <v>36312</v>
      </c>
      <c r="P1618" s="49" t="s">
        <v>1638</v>
      </c>
    </row>
    <row r="1619" spans="1:16">
      <c r="A1619" s="46">
        <v>0</v>
      </c>
      <c r="B1619" s="46">
        <v>0</v>
      </c>
      <c r="C1619" s="46">
        <v>0</v>
      </c>
      <c r="D1619" s="46">
        <f t="shared" si="25"/>
        <v>0</v>
      </c>
      <c r="E1619" s="51">
        <v>45261</v>
      </c>
      <c r="F1619" s="49" t="s">
        <v>80</v>
      </c>
      <c r="G1619" s="49" t="s">
        <v>81</v>
      </c>
      <c r="H1619" s="49" t="s">
        <v>1594</v>
      </c>
      <c r="I1619" s="49" t="s">
        <v>364</v>
      </c>
      <c r="J1619" s="49">
        <v>135600</v>
      </c>
      <c r="K1619" s="49" t="s">
        <v>107</v>
      </c>
      <c r="L1619" s="49">
        <v>9793215</v>
      </c>
      <c r="M1619" s="49" t="s">
        <v>1635</v>
      </c>
      <c r="N1619" s="51">
        <v>35643</v>
      </c>
      <c r="O1619" s="51">
        <v>36100</v>
      </c>
      <c r="P1619" s="49" t="s">
        <v>1636</v>
      </c>
    </row>
    <row r="1620" spans="1:16">
      <c r="A1620" s="46">
        <v>0</v>
      </c>
      <c r="B1620" s="46">
        <v>0</v>
      </c>
      <c r="C1620" s="46">
        <v>0</v>
      </c>
      <c r="D1620" s="46">
        <f t="shared" si="25"/>
        <v>0</v>
      </c>
      <c r="E1620" s="51">
        <v>45261</v>
      </c>
      <c r="F1620" s="49" t="s">
        <v>80</v>
      </c>
      <c r="G1620" s="49" t="s">
        <v>81</v>
      </c>
      <c r="H1620" s="49" t="s">
        <v>1594</v>
      </c>
      <c r="I1620" s="49" t="s">
        <v>364</v>
      </c>
      <c r="J1620" s="49">
        <v>135600</v>
      </c>
      <c r="K1620" s="49" t="s">
        <v>107</v>
      </c>
      <c r="L1620" s="49">
        <v>9878594</v>
      </c>
      <c r="M1620" s="49" t="s">
        <v>1639</v>
      </c>
      <c r="N1620" s="51">
        <v>35642</v>
      </c>
      <c r="O1620" s="51">
        <v>36404</v>
      </c>
      <c r="P1620" s="49" t="s">
        <v>1640</v>
      </c>
    </row>
    <row r="1621" spans="1:16">
      <c r="A1621" s="46">
        <v>0</v>
      </c>
      <c r="B1621" s="46">
        <v>0</v>
      </c>
      <c r="C1621" s="46">
        <v>0</v>
      </c>
      <c r="D1621" s="46">
        <f t="shared" si="25"/>
        <v>0</v>
      </c>
      <c r="E1621" s="51">
        <v>45261</v>
      </c>
      <c r="F1621" s="49" t="s">
        <v>80</v>
      </c>
      <c r="G1621" s="49" t="s">
        <v>81</v>
      </c>
      <c r="H1621" s="49" t="s">
        <v>1594</v>
      </c>
      <c r="I1621" s="49" t="s">
        <v>364</v>
      </c>
      <c r="J1621" s="49">
        <v>135600</v>
      </c>
      <c r="K1621" s="49" t="s">
        <v>107</v>
      </c>
      <c r="L1621" s="49">
        <v>9793171</v>
      </c>
      <c r="M1621" s="49" t="s">
        <v>1643</v>
      </c>
      <c r="N1621" s="51">
        <v>35780</v>
      </c>
      <c r="O1621" s="51">
        <v>36100</v>
      </c>
      <c r="P1621" s="49" t="s">
        <v>1644</v>
      </c>
    </row>
    <row r="1622" spans="1:16">
      <c r="A1622" s="46">
        <v>0</v>
      </c>
      <c r="B1622" s="46">
        <v>0</v>
      </c>
      <c r="C1622" s="46">
        <v>0</v>
      </c>
      <c r="D1622" s="46">
        <f t="shared" si="25"/>
        <v>0</v>
      </c>
      <c r="E1622" s="51">
        <v>45261</v>
      </c>
      <c r="F1622" s="49" t="s">
        <v>80</v>
      </c>
      <c r="G1622" s="49" t="s">
        <v>81</v>
      </c>
      <c r="H1622" s="49" t="s">
        <v>1594</v>
      </c>
      <c r="I1622" s="49" t="s">
        <v>364</v>
      </c>
      <c r="J1622" s="49">
        <v>135600</v>
      </c>
      <c r="K1622" s="49" t="s">
        <v>107</v>
      </c>
      <c r="L1622" s="49">
        <v>9876586</v>
      </c>
      <c r="M1622" s="49" t="s">
        <v>1633</v>
      </c>
      <c r="N1622" s="51">
        <v>35642</v>
      </c>
      <c r="O1622" s="51">
        <v>36220</v>
      </c>
      <c r="P1622" s="49" t="s">
        <v>1634</v>
      </c>
    </row>
    <row r="1623" spans="1:16">
      <c r="A1623" s="46">
        <v>0</v>
      </c>
      <c r="B1623" s="46">
        <v>0</v>
      </c>
      <c r="C1623" s="46">
        <v>0</v>
      </c>
      <c r="D1623" s="46">
        <f t="shared" si="25"/>
        <v>0</v>
      </c>
      <c r="E1623" s="51">
        <v>45261</v>
      </c>
      <c r="F1623" s="49" t="s">
        <v>80</v>
      </c>
      <c r="G1623" s="49" t="s">
        <v>81</v>
      </c>
      <c r="H1623" s="49" t="s">
        <v>1594</v>
      </c>
      <c r="I1623" s="49" t="s">
        <v>364</v>
      </c>
      <c r="J1623" s="49">
        <v>135800</v>
      </c>
      <c r="K1623" s="49" t="s">
        <v>107</v>
      </c>
      <c r="L1623" s="49">
        <v>9792879</v>
      </c>
      <c r="M1623" s="49" t="s">
        <v>1633</v>
      </c>
      <c r="N1623" s="51">
        <v>35642</v>
      </c>
      <c r="O1623" s="51">
        <v>36100</v>
      </c>
      <c r="P1623" s="49" t="s">
        <v>1634</v>
      </c>
    </row>
    <row r="1624" spans="1:16">
      <c r="A1624" s="46">
        <v>0</v>
      </c>
      <c r="B1624" s="46">
        <v>0</v>
      </c>
      <c r="C1624" s="46">
        <v>0</v>
      </c>
      <c r="D1624" s="46">
        <f t="shared" si="25"/>
        <v>0</v>
      </c>
      <c r="E1624" s="51">
        <v>45261</v>
      </c>
      <c r="F1624" s="49" t="s">
        <v>80</v>
      </c>
      <c r="G1624" s="49" t="s">
        <v>81</v>
      </c>
      <c r="H1624" s="49" t="s">
        <v>1594</v>
      </c>
      <c r="I1624" s="49" t="s">
        <v>364</v>
      </c>
      <c r="J1624" s="49">
        <v>135800</v>
      </c>
      <c r="K1624" s="49" t="s">
        <v>107</v>
      </c>
      <c r="L1624" s="49">
        <v>9793218</v>
      </c>
      <c r="M1624" s="49" t="s">
        <v>1645</v>
      </c>
      <c r="N1624" s="51">
        <v>35780</v>
      </c>
      <c r="O1624" s="51">
        <v>36100</v>
      </c>
      <c r="P1624" s="49" t="s">
        <v>1646</v>
      </c>
    </row>
    <row r="1625" spans="1:16">
      <c r="A1625" s="46">
        <v>0</v>
      </c>
      <c r="B1625" s="46">
        <v>0</v>
      </c>
      <c r="C1625" s="46">
        <v>0</v>
      </c>
      <c r="D1625" s="46">
        <f t="shared" si="25"/>
        <v>0</v>
      </c>
      <c r="E1625" s="51">
        <v>45261</v>
      </c>
      <c r="F1625" s="49" t="s">
        <v>80</v>
      </c>
      <c r="G1625" s="49" t="s">
        <v>81</v>
      </c>
      <c r="H1625" s="49" t="s">
        <v>1594</v>
      </c>
      <c r="I1625" s="49" t="s">
        <v>364</v>
      </c>
      <c r="J1625" s="49">
        <v>135800</v>
      </c>
      <c r="K1625" s="49" t="s">
        <v>107</v>
      </c>
      <c r="L1625" s="49">
        <v>9793133</v>
      </c>
      <c r="M1625" s="49" t="s">
        <v>1639</v>
      </c>
      <c r="N1625" s="51">
        <v>35642</v>
      </c>
      <c r="O1625" s="51">
        <v>36100</v>
      </c>
      <c r="P1625" s="49" t="s">
        <v>1640</v>
      </c>
    </row>
    <row r="1626" spans="1:16">
      <c r="A1626" s="46">
        <v>0</v>
      </c>
      <c r="B1626" s="46">
        <v>0</v>
      </c>
      <c r="C1626" s="46">
        <v>0</v>
      </c>
      <c r="D1626" s="46">
        <f t="shared" si="25"/>
        <v>0</v>
      </c>
      <c r="E1626" s="51">
        <v>45261</v>
      </c>
      <c r="F1626" s="49" t="s">
        <v>80</v>
      </c>
      <c r="G1626" s="49" t="s">
        <v>81</v>
      </c>
      <c r="H1626" s="49" t="s">
        <v>1594</v>
      </c>
      <c r="I1626" s="49" t="s">
        <v>364</v>
      </c>
      <c r="J1626" s="49">
        <v>135800</v>
      </c>
      <c r="K1626" s="49" t="s">
        <v>107</v>
      </c>
      <c r="L1626" s="49">
        <v>9792856</v>
      </c>
      <c r="M1626" s="49" t="s">
        <v>1641</v>
      </c>
      <c r="N1626" s="51">
        <v>34607</v>
      </c>
      <c r="O1626" s="51">
        <v>36100</v>
      </c>
      <c r="P1626" s="49" t="s">
        <v>1642</v>
      </c>
    </row>
    <row r="1627" spans="1:16">
      <c r="A1627" s="46">
        <v>0</v>
      </c>
      <c r="B1627" s="46">
        <v>0</v>
      </c>
      <c r="C1627" s="46">
        <v>0</v>
      </c>
      <c r="D1627" s="46">
        <f t="shared" si="25"/>
        <v>0</v>
      </c>
      <c r="E1627" s="51">
        <v>45261</v>
      </c>
      <c r="F1627" s="49" t="s">
        <v>80</v>
      </c>
      <c r="G1627" s="49" t="s">
        <v>81</v>
      </c>
      <c r="H1627" s="49" t="s">
        <v>1594</v>
      </c>
      <c r="I1627" s="49" t="s">
        <v>364</v>
      </c>
      <c r="J1627" s="49">
        <v>135800</v>
      </c>
      <c r="K1627" s="49" t="s">
        <v>107</v>
      </c>
      <c r="L1627" s="49">
        <v>9793206</v>
      </c>
      <c r="M1627" s="49" t="s">
        <v>1643</v>
      </c>
      <c r="N1627" s="51">
        <v>35780</v>
      </c>
      <c r="O1627" s="51">
        <v>36100</v>
      </c>
      <c r="P1627" s="49" t="s">
        <v>1644</v>
      </c>
    </row>
    <row r="1628" spans="1:16">
      <c r="A1628" s="46">
        <v>0</v>
      </c>
      <c r="B1628" s="46">
        <v>0</v>
      </c>
      <c r="C1628" s="46">
        <v>0</v>
      </c>
      <c r="D1628" s="46">
        <f t="shared" si="25"/>
        <v>0</v>
      </c>
      <c r="E1628" s="51">
        <v>45261</v>
      </c>
      <c r="F1628" s="49" t="s">
        <v>80</v>
      </c>
      <c r="G1628" s="49" t="s">
        <v>81</v>
      </c>
      <c r="H1628" s="49" t="s">
        <v>1594</v>
      </c>
      <c r="I1628" s="49" t="s">
        <v>364</v>
      </c>
      <c r="J1628" s="49">
        <v>135800</v>
      </c>
      <c r="K1628" s="49" t="s">
        <v>107</v>
      </c>
      <c r="L1628" s="49">
        <v>9792875</v>
      </c>
      <c r="M1628" s="49" t="s">
        <v>1637</v>
      </c>
      <c r="N1628" s="51">
        <v>35642</v>
      </c>
      <c r="O1628" s="51">
        <v>36100</v>
      </c>
      <c r="P1628" s="49" t="s">
        <v>1638</v>
      </c>
    </row>
    <row r="1629" spans="1:16">
      <c r="A1629" s="46">
        <v>0</v>
      </c>
      <c r="B1629" s="46">
        <v>0</v>
      </c>
      <c r="C1629" s="46">
        <v>0</v>
      </c>
      <c r="D1629" s="46">
        <f t="shared" si="25"/>
        <v>0</v>
      </c>
      <c r="E1629" s="51">
        <v>45261</v>
      </c>
      <c r="F1629" s="49" t="s">
        <v>80</v>
      </c>
      <c r="G1629" s="49" t="s">
        <v>81</v>
      </c>
      <c r="H1629" s="49" t="s">
        <v>1594</v>
      </c>
      <c r="I1629" s="49" t="s">
        <v>364</v>
      </c>
      <c r="J1629" s="49">
        <v>135800</v>
      </c>
      <c r="K1629" s="49" t="s">
        <v>107</v>
      </c>
      <c r="L1629" s="49">
        <v>9876585</v>
      </c>
      <c r="M1629" s="49" t="s">
        <v>1633</v>
      </c>
      <c r="N1629" s="51">
        <v>35642</v>
      </c>
      <c r="O1629" s="51">
        <v>36220</v>
      </c>
      <c r="P1629" s="49" t="s">
        <v>1634</v>
      </c>
    </row>
    <row r="1630" spans="1:16">
      <c r="A1630" s="46">
        <v>0</v>
      </c>
      <c r="B1630" s="46">
        <v>0</v>
      </c>
      <c r="C1630" s="46">
        <v>0</v>
      </c>
      <c r="D1630" s="46">
        <f t="shared" si="25"/>
        <v>0</v>
      </c>
      <c r="E1630" s="51">
        <v>45261</v>
      </c>
      <c r="F1630" s="49" t="s">
        <v>80</v>
      </c>
      <c r="G1630" s="49" t="s">
        <v>81</v>
      </c>
      <c r="H1630" s="49" t="s">
        <v>1594</v>
      </c>
      <c r="I1630" s="49" t="s">
        <v>364</v>
      </c>
      <c r="J1630" s="49">
        <v>135800</v>
      </c>
      <c r="K1630" s="49" t="s">
        <v>107</v>
      </c>
      <c r="L1630" s="49">
        <v>9878593</v>
      </c>
      <c r="M1630" s="49" t="s">
        <v>1639</v>
      </c>
      <c r="N1630" s="51">
        <v>35642</v>
      </c>
      <c r="O1630" s="51">
        <v>36404</v>
      </c>
      <c r="P1630" s="49" t="s">
        <v>1640</v>
      </c>
    </row>
    <row r="1631" spans="1:16">
      <c r="A1631" s="46">
        <v>0</v>
      </c>
      <c r="B1631" s="46">
        <v>0</v>
      </c>
      <c r="C1631" s="46">
        <v>0</v>
      </c>
      <c r="D1631" s="46">
        <f t="shared" si="25"/>
        <v>0</v>
      </c>
      <c r="E1631" s="51">
        <v>45261</v>
      </c>
      <c r="F1631" s="49" t="s">
        <v>80</v>
      </c>
      <c r="G1631" s="49" t="s">
        <v>81</v>
      </c>
      <c r="H1631" s="49" t="s">
        <v>1594</v>
      </c>
      <c r="I1631" s="49" t="s">
        <v>364</v>
      </c>
      <c r="J1631" s="49">
        <v>135800</v>
      </c>
      <c r="K1631" s="49" t="s">
        <v>107</v>
      </c>
      <c r="L1631" s="49">
        <v>9793214</v>
      </c>
      <c r="M1631" s="49" t="s">
        <v>1635</v>
      </c>
      <c r="N1631" s="51">
        <v>35643</v>
      </c>
      <c r="O1631" s="51">
        <v>36100</v>
      </c>
      <c r="P1631" s="49" t="s">
        <v>1636</v>
      </c>
    </row>
    <row r="1632" spans="1:16">
      <c r="A1632" s="46">
        <v>0</v>
      </c>
      <c r="B1632" s="46">
        <v>0</v>
      </c>
      <c r="C1632" s="46">
        <v>0</v>
      </c>
      <c r="D1632" s="46">
        <f t="shared" si="25"/>
        <v>0</v>
      </c>
      <c r="E1632" s="51">
        <v>45261</v>
      </c>
      <c r="F1632" s="49" t="s">
        <v>80</v>
      </c>
      <c r="G1632" s="49" t="s">
        <v>81</v>
      </c>
      <c r="H1632" s="49" t="s">
        <v>1594</v>
      </c>
      <c r="I1632" s="49" t="s">
        <v>364</v>
      </c>
      <c r="J1632" s="49">
        <v>135800</v>
      </c>
      <c r="K1632" s="49" t="s">
        <v>107</v>
      </c>
      <c r="L1632" s="49">
        <v>9877850</v>
      </c>
      <c r="M1632" s="49" t="s">
        <v>1637</v>
      </c>
      <c r="N1632" s="51">
        <v>35642</v>
      </c>
      <c r="O1632" s="51">
        <v>36312</v>
      </c>
      <c r="P1632" s="49" t="s">
        <v>1638</v>
      </c>
    </row>
    <row r="1633" spans="1:16">
      <c r="A1633" s="46">
        <v>0</v>
      </c>
      <c r="B1633" s="46">
        <v>0</v>
      </c>
      <c r="C1633" s="46">
        <v>0</v>
      </c>
      <c r="D1633" s="46">
        <f t="shared" si="25"/>
        <v>0</v>
      </c>
      <c r="E1633" s="51">
        <v>45261</v>
      </c>
      <c r="F1633" s="49" t="s">
        <v>80</v>
      </c>
      <c r="G1633" s="49" t="s">
        <v>81</v>
      </c>
      <c r="H1633" s="49" t="s">
        <v>1660</v>
      </c>
      <c r="I1633" s="49" t="s">
        <v>302</v>
      </c>
      <c r="J1633" s="49">
        <v>135300</v>
      </c>
      <c r="K1633" s="49" t="s">
        <v>107</v>
      </c>
      <c r="L1633" s="49">
        <v>18613897</v>
      </c>
      <c r="M1633" s="49" t="s">
        <v>1661</v>
      </c>
      <c r="N1633" s="51">
        <v>42727</v>
      </c>
      <c r="O1633" s="51">
        <v>42705</v>
      </c>
      <c r="P1633" s="49" t="s">
        <v>1662</v>
      </c>
    </row>
    <row r="1634" spans="1:16">
      <c r="A1634" s="46">
        <v>0</v>
      </c>
      <c r="B1634" s="46">
        <v>0</v>
      </c>
      <c r="C1634" s="46">
        <v>0</v>
      </c>
      <c r="D1634" s="46">
        <f t="shared" si="25"/>
        <v>0</v>
      </c>
      <c r="E1634" s="51">
        <v>45261</v>
      </c>
      <c r="F1634" s="49" t="s">
        <v>80</v>
      </c>
      <c r="G1634" s="49" t="s">
        <v>81</v>
      </c>
      <c r="H1634" s="49" t="s">
        <v>1660</v>
      </c>
      <c r="I1634" s="49" t="s">
        <v>302</v>
      </c>
      <c r="J1634" s="49">
        <v>135500</v>
      </c>
      <c r="K1634" s="49" t="s">
        <v>107</v>
      </c>
      <c r="L1634" s="49">
        <v>9748802</v>
      </c>
      <c r="M1634" s="49" t="s">
        <v>1663</v>
      </c>
      <c r="N1634" s="51">
        <v>38996</v>
      </c>
      <c r="O1634" s="51">
        <v>38991</v>
      </c>
      <c r="P1634" s="49" t="s">
        <v>1664</v>
      </c>
    </row>
    <row r="1635" spans="1:16">
      <c r="A1635" s="46">
        <v>0</v>
      </c>
      <c r="B1635" s="46">
        <v>0</v>
      </c>
      <c r="C1635" s="46">
        <v>0</v>
      </c>
      <c r="D1635" s="46">
        <f t="shared" si="25"/>
        <v>0</v>
      </c>
      <c r="E1635" s="51">
        <v>45261</v>
      </c>
      <c r="F1635" s="49" t="s">
        <v>80</v>
      </c>
      <c r="G1635" s="49" t="s">
        <v>81</v>
      </c>
      <c r="H1635" s="49" t="s">
        <v>1660</v>
      </c>
      <c r="I1635" s="49" t="s">
        <v>302</v>
      </c>
      <c r="J1635" s="49">
        <v>135500</v>
      </c>
      <c r="K1635" s="49" t="s">
        <v>107</v>
      </c>
      <c r="L1635" s="49">
        <v>9754555</v>
      </c>
      <c r="M1635" s="49" t="s">
        <v>1665</v>
      </c>
      <c r="N1635" s="51">
        <v>38751</v>
      </c>
      <c r="O1635" s="51">
        <v>38749</v>
      </c>
      <c r="P1635" s="49" t="s">
        <v>1666</v>
      </c>
    </row>
    <row r="1636" spans="1:16">
      <c r="A1636" s="46">
        <v>0</v>
      </c>
      <c r="B1636" s="46">
        <v>0</v>
      </c>
      <c r="C1636" s="46">
        <v>0</v>
      </c>
      <c r="D1636" s="46">
        <f t="shared" si="25"/>
        <v>0</v>
      </c>
      <c r="E1636" s="51">
        <v>45261</v>
      </c>
      <c r="F1636" s="49" t="s">
        <v>80</v>
      </c>
      <c r="G1636" s="49" t="s">
        <v>81</v>
      </c>
      <c r="H1636" s="49" t="s">
        <v>1660</v>
      </c>
      <c r="I1636" s="49" t="s">
        <v>302</v>
      </c>
      <c r="J1636" s="49">
        <v>135500</v>
      </c>
      <c r="K1636" s="49" t="s">
        <v>107</v>
      </c>
      <c r="L1636" s="49">
        <v>9701730</v>
      </c>
      <c r="M1636" s="49" t="s">
        <v>1665</v>
      </c>
      <c r="N1636" s="51">
        <v>38751</v>
      </c>
      <c r="O1636" s="51">
        <v>38777</v>
      </c>
      <c r="P1636" s="49" t="s">
        <v>1666</v>
      </c>
    </row>
    <row r="1637" spans="1:16">
      <c r="A1637" s="46">
        <v>0</v>
      </c>
      <c r="B1637" s="46">
        <v>0</v>
      </c>
      <c r="C1637" s="46">
        <v>0</v>
      </c>
      <c r="D1637" s="46">
        <f t="shared" si="25"/>
        <v>0</v>
      </c>
      <c r="E1637" s="51">
        <v>45261</v>
      </c>
      <c r="F1637" s="49" t="s">
        <v>80</v>
      </c>
      <c r="G1637" s="49" t="s">
        <v>81</v>
      </c>
      <c r="H1637" s="49" t="s">
        <v>1660</v>
      </c>
      <c r="I1637" s="49" t="s">
        <v>302</v>
      </c>
      <c r="J1637" s="49">
        <v>135500</v>
      </c>
      <c r="K1637" s="49" t="s">
        <v>107</v>
      </c>
      <c r="L1637" s="49">
        <v>9748326</v>
      </c>
      <c r="M1637" s="49" t="s">
        <v>1667</v>
      </c>
      <c r="N1637" s="51">
        <v>39031</v>
      </c>
      <c r="O1637" s="51">
        <v>39022</v>
      </c>
      <c r="P1637" s="49" t="s">
        <v>1668</v>
      </c>
    </row>
    <row r="1638" spans="1:16">
      <c r="A1638" s="46">
        <v>0</v>
      </c>
      <c r="B1638" s="46">
        <v>0</v>
      </c>
      <c r="C1638" s="46">
        <v>0</v>
      </c>
      <c r="D1638" s="46">
        <f t="shared" si="25"/>
        <v>0</v>
      </c>
      <c r="E1638" s="51">
        <v>45261</v>
      </c>
      <c r="F1638" s="49" t="s">
        <v>80</v>
      </c>
      <c r="G1638" s="49" t="s">
        <v>81</v>
      </c>
      <c r="H1638" s="49" t="s">
        <v>1660</v>
      </c>
      <c r="I1638" s="49" t="s">
        <v>302</v>
      </c>
      <c r="J1638" s="49">
        <v>135500</v>
      </c>
      <c r="K1638" s="49" t="s">
        <v>107</v>
      </c>
      <c r="L1638" s="49">
        <v>9748320</v>
      </c>
      <c r="M1638" s="49" t="s">
        <v>1669</v>
      </c>
      <c r="N1638" s="51">
        <v>39031</v>
      </c>
      <c r="O1638" s="51">
        <v>39022</v>
      </c>
      <c r="P1638" s="49" t="s">
        <v>1670</v>
      </c>
    </row>
    <row r="1639" spans="1:16">
      <c r="A1639" s="46">
        <v>0</v>
      </c>
      <c r="B1639" s="46">
        <v>0</v>
      </c>
      <c r="C1639" s="46">
        <v>0</v>
      </c>
      <c r="D1639" s="46">
        <f t="shared" si="25"/>
        <v>0</v>
      </c>
      <c r="E1639" s="51">
        <v>45261</v>
      </c>
      <c r="F1639" s="49" t="s">
        <v>80</v>
      </c>
      <c r="G1639" s="49" t="s">
        <v>81</v>
      </c>
      <c r="H1639" s="49" t="s">
        <v>1660</v>
      </c>
      <c r="I1639" s="49" t="s">
        <v>302</v>
      </c>
      <c r="J1639" s="49">
        <v>135500</v>
      </c>
      <c r="K1639" s="49" t="s">
        <v>107</v>
      </c>
      <c r="L1639" s="49">
        <v>9748871</v>
      </c>
      <c r="M1639" s="49" t="s">
        <v>1671</v>
      </c>
      <c r="N1639" s="51">
        <v>38996</v>
      </c>
      <c r="O1639" s="51">
        <v>38991</v>
      </c>
      <c r="P1639" s="49" t="s">
        <v>1672</v>
      </c>
    </row>
    <row r="1640" spans="1:16">
      <c r="A1640" s="46">
        <v>0</v>
      </c>
      <c r="B1640" s="46">
        <v>0</v>
      </c>
      <c r="C1640" s="46">
        <v>0</v>
      </c>
      <c r="D1640" s="46">
        <f t="shared" si="25"/>
        <v>0</v>
      </c>
      <c r="E1640" s="51">
        <v>45261</v>
      </c>
      <c r="F1640" s="49" t="s">
        <v>80</v>
      </c>
      <c r="G1640" s="49" t="s">
        <v>81</v>
      </c>
      <c r="H1640" s="49" t="s">
        <v>1660</v>
      </c>
      <c r="I1640" s="49" t="s">
        <v>302</v>
      </c>
      <c r="J1640" s="49">
        <v>135500</v>
      </c>
      <c r="K1640" s="49" t="s">
        <v>107</v>
      </c>
      <c r="L1640" s="49">
        <v>9748817</v>
      </c>
      <c r="M1640" s="49" t="s">
        <v>1673</v>
      </c>
      <c r="N1640" s="51">
        <v>38996</v>
      </c>
      <c r="O1640" s="51">
        <v>38991</v>
      </c>
      <c r="P1640" s="49" t="s">
        <v>1674</v>
      </c>
    </row>
    <row r="1641" spans="1:16">
      <c r="A1641" s="46">
        <v>0</v>
      </c>
      <c r="B1641" s="46">
        <v>0</v>
      </c>
      <c r="C1641" s="46">
        <v>0</v>
      </c>
      <c r="D1641" s="46">
        <f t="shared" si="25"/>
        <v>0</v>
      </c>
      <c r="E1641" s="51">
        <v>45261</v>
      </c>
      <c r="F1641" s="49" t="s">
        <v>80</v>
      </c>
      <c r="G1641" s="49" t="s">
        <v>81</v>
      </c>
      <c r="H1641" s="49" t="s">
        <v>1660</v>
      </c>
      <c r="I1641" s="49" t="s">
        <v>302</v>
      </c>
      <c r="J1641" s="49">
        <v>135500</v>
      </c>
      <c r="K1641" s="49" t="s">
        <v>107</v>
      </c>
      <c r="L1641" s="49">
        <v>9749641</v>
      </c>
      <c r="M1641" s="49" t="s">
        <v>1675</v>
      </c>
      <c r="N1641" s="51">
        <v>38957</v>
      </c>
      <c r="O1641" s="51">
        <v>38930</v>
      </c>
      <c r="P1641" s="49" t="s">
        <v>1676</v>
      </c>
    </row>
    <row r="1642" spans="1:16">
      <c r="A1642" s="46">
        <v>0</v>
      </c>
      <c r="B1642" s="46">
        <v>0</v>
      </c>
      <c r="C1642" s="46">
        <v>0</v>
      </c>
      <c r="D1642" s="46">
        <f t="shared" si="25"/>
        <v>0</v>
      </c>
      <c r="E1642" s="51">
        <v>45261</v>
      </c>
      <c r="F1642" s="49" t="s">
        <v>80</v>
      </c>
      <c r="G1642" s="49" t="s">
        <v>81</v>
      </c>
      <c r="H1642" s="49" t="s">
        <v>1660</v>
      </c>
      <c r="I1642" s="49" t="s">
        <v>302</v>
      </c>
      <c r="J1642" s="49">
        <v>135600</v>
      </c>
      <c r="K1642" s="49" t="s">
        <v>107</v>
      </c>
      <c r="L1642" s="49">
        <v>9749640</v>
      </c>
      <c r="M1642" s="49" t="s">
        <v>1675</v>
      </c>
      <c r="N1642" s="51">
        <v>38957</v>
      </c>
      <c r="O1642" s="51">
        <v>38930</v>
      </c>
      <c r="P1642" s="49" t="s">
        <v>1676</v>
      </c>
    </row>
    <row r="1643" spans="1:16">
      <c r="A1643" s="46">
        <v>0</v>
      </c>
      <c r="B1643" s="46">
        <v>0</v>
      </c>
      <c r="C1643" s="46">
        <v>0</v>
      </c>
      <c r="D1643" s="46">
        <f t="shared" si="25"/>
        <v>0</v>
      </c>
      <c r="E1643" s="51">
        <v>45261</v>
      </c>
      <c r="F1643" s="49" t="s">
        <v>80</v>
      </c>
      <c r="G1643" s="49" t="s">
        <v>81</v>
      </c>
      <c r="H1643" s="49" t="s">
        <v>1660</v>
      </c>
      <c r="I1643" s="49" t="s">
        <v>302</v>
      </c>
      <c r="J1643" s="49">
        <v>135600</v>
      </c>
      <c r="K1643" s="49" t="s">
        <v>107</v>
      </c>
      <c r="L1643" s="49">
        <v>9748325</v>
      </c>
      <c r="M1643" s="49" t="s">
        <v>1667</v>
      </c>
      <c r="N1643" s="51">
        <v>39031</v>
      </c>
      <c r="O1643" s="51">
        <v>39022</v>
      </c>
      <c r="P1643" s="49" t="s">
        <v>1668</v>
      </c>
    </row>
    <row r="1644" spans="1:16">
      <c r="A1644" s="46">
        <v>0</v>
      </c>
      <c r="B1644" s="46">
        <v>0</v>
      </c>
      <c r="C1644" s="46">
        <v>0</v>
      </c>
      <c r="D1644" s="46">
        <f t="shared" si="25"/>
        <v>0</v>
      </c>
      <c r="E1644" s="51">
        <v>45261</v>
      </c>
      <c r="F1644" s="49" t="s">
        <v>80</v>
      </c>
      <c r="G1644" s="49" t="s">
        <v>81</v>
      </c>
      <c r="H1644" s="49" t="s">
        <v>1660</v>
      </c>
      <c r="I1644" s="49" t="s">
        <v>302</v>
      </c>
      <c r="J1644" s="49">
        <v>135600</v>
      </c>
      <c r="K1644" s="49" t="s">
        <v>107</v>
      </c>
      <c r="L1644" s="49">
        <v>9748816</v>
      </c>
      <c r="M1644" s="49" t="s">
        <v>1673</v>
      </c>
      <c r="N1644" s="51">
        <v>38996</v>
      </c>
      <c r="O1644" s="51">
        <v>38991</v>
      </c>
      <c r="P1644" s="49" t="s">
        <v>1674</v>
      </c>
    </row>
    <row r="1645" spans="1:16">
      <c r="A1645" s="46">
        <v>0</v>
      </c>
      <c r="B1645" s="46">
        <v>0</v>
      </c>
      <c r="C1645" s="46">
        <v>0</v>
      </c>
      <c r="D1645" s="46">
        <f t="shared" si="25"/>
        <v>0</v>
      </c>
      <c r="E1645" s="51">
        <v>45261</v>
      </c>
      <c r="F1645" s="49" t="s">
        <v>80</v>
      </c>
      <c r="G1645" s="49" t="s">
        <v>81</v>
      </c>
      <c r="H1645" s="49" t="s">
        <v>1660</v>
      </c>
      <c r="I1645" s="49" t="s">
        <v>302</v>
      </c>
      <c r="J1645" s="49">
        <v>135600</v>
      </c>
      <c r="K1645" s="49" t="s">
        <v>107</v>
      </c>
      <c r="L1645" s="49">
        <v>9754554</v>
      </c>
      <c r="M1645" s="49" t="s">
        <v>1665</v>
      </c>
      <c r="N1645" s="51">
        <v>38751</v>
      </c>
      <c r="O1645" s="51">
        <v>38749</v>
      </c>
      <c r="P1645" s="49" t="s">
        <v>1666</v>
      </c>
    </row>
    <row r="1646" spans="1:16">
      <c r="A1646" s="46">
        <v>0</v>
      </c>
      <c r="B1646" s="46">
        <v>0</v>
      </c>
      <c r="C1646" s="46">
        <v>0</v>
      </c>
      <c r="D1646" s="46">
        <f t="shared" si="25"/>
        <v>0</v>
      </c>
      <c r="E1646" s="51">
        <v>45261</v>
      </c>
      <c r="F1646" s="49" t="s">
        <v>80</v>
      </c>
      <c r="G1646" s="49" t="s">
        <v>81</v>
      </c>
      <c r="H1646" s="49" t="s">
        <v>1660</v>
      </c>
      <c r="I1646" s="49" t="s">
        <v>302</v>
      </c>
      <c r="J1646" s="49">
        <v>135600</v>
      </c>
      <c r="K1646" s="49" t="s">
        <v>107</v>
      </c>
      <c r="L1646" s="49">
        <v>9711416</v>
      </c>
      <c r="M1646" s="49" t="s">
        <v>1671</v>
      </c>
      <c r="N1646" s="51">
        <v>38996</v>
      </c>
      <c r="O1646" s="51">
        <v>38991</v>
      </c>
      <c r="P1646" s="49" t="s">
        <v>1672</v>
      </c>
    </row>
    <row r="1647" spans="1:16">
      <c r="A1647" s="46">
        <v>0</v>
      </c>
      <c r="B1647" s="46">
        <v>0</v>
      </c>
      <c r="C1647" s="46">
        <v>0</v>
      </c>
      <c r="D1647" s="46">
        <f t="shared" si="25"/>
        <v>0</v>
      </c>
      <c r="E1647" s="51">
        <v>45261</v>
      </c>
      <c r="F1647" s="49" t="s">
        <v>80</v>
      </c>
      <c r="G1647" s="49" t="s">
        <v>81</v>
      </c>
      <c r="H1647" s="49" t="s">
        <v>1660</v>
      </c>
      <c r="I1647" s="49" t="s">
        <v>302</v>
      </c>
      <c r="J1647" s="49">
        <v>135600</v>
      </c>
      <c r="K1647" s="49" t="s">
        <v>107</v>
      </c>
      <c r="L1647" s="49">
        <v>9748319</v>
      </c>
      <c r="M1647" s="49" t="s">
        <v>1669</v>
      </c>
      <c r="N1647" s="51">
        <v>39031</v>
      </c>
      <c r="O1647" s="51">
        <v>39022</v>
      </c>
      <c r="P1647" s="49" t="s">
        <v>1670</v>
      </c>
    </row>
    <row r="1648" spans="1:16">
      <c r="A1648" s="46">
        <v>0</v>
      </c>
      <c r="B1648" s="46">
        <v>0</v>
      </c>
      <c r="C1648" s="46">
        <v>0</v>
      </c>
      <c r="D1648" s="46">
        <f t="shared" si="25"/>
        <v>0</v>
      </c>
      <c r="E1648" s="51">
        <v>45261</v>
      </c>
      <c r="F1648" s="49" t="s">
        <v>80</v>
      </c>
      <c r="G1648" s="49" t="s">
        <v>81</v>
      </c>
      <c r="H1648" s="49" t="s">
        <v>1660</v>
      </c>
      <c r="I1648" s="49" t="s">
        <v>302</v>
      </c>
      <c r="J1648" s="49">
        <v>135600</v>
      </c>
      <c r="K1648" s="49" t="s">
        <v>107</v>
      </c>
      <c r="L1648" s="49">
        <v>9711412</v>
      </c>
      <c r="M1648" s="49" t="s">
        <v>1663</v>
      </c>
      <c r="N1648" s="51">
        <v>38996</v>
      </c>
      <c r="O1648" s="51">
        <v>38991</v>
      </c>
      <c r="P1648" s="49" t="s">
        <v>1664</v>
      </c>
    </row>
    <row r="1649" spans="1:16">
      <c r="A1649" s="46">
        <v>0</v>
      </c>
      <c r="B1649" s="46">
        <v>0</v>
      </c>
      <c r="C1649" s="46">
        <v>0</v>
      </c>
      <c r="D1649" s="46">
        <f t="shared" si="25"/>
        <v>0</v>
      </c>
      <c r="E1649" s="51">
        <v>45261</v>
      </c>
      <c r="F1649" s="49" t="s">
        <v>80</v>
      </c>
      <c r="G1649" s="49" t="s">
        <v>81</v>
      </c>
      <c r="H1649" s="49" t="s">
        <v>1660</v>
      </c>
      <c r="I1649" s="49" t="s">
        <v>303</v>
      </c>
      <c r="J1649" s="49">
        <v>135500</v>
      </c>
      <c r="K1649" s="49" t="s">
        <v>107</v>
      </c>
      <c r="L1649" s="49">
        <v>9748256</v>
      </c>
      <c r="M1649" s="49" t="s">
        <v>1677</v>
      </c>
      <c r="N1649" s="51">
        <v>39036</v>
      </c>
      <c r="O1649" s="51">
        <v>39022</v>
      </c>
      <c r="P1649" s="49" t="s">
        <v>1678</v>
      </c>
    </row>
    <row r="1650" spans="1:16">
      <c r="A1650" s="46">
        <v>0</v>
      </c>
      <c r="B1650" s="46">
        <v>0</v>
      </c>
      <c r="C1650" s="46">
        <v>0</v>
      </c>
      <c r="D1650" s="46">
        <f t="shared" si="25"/>
        <v>0</v>
      </c>
      <c r="E1650" s="51">
        <v>45261</v>
      </c>
      <c r="F1650" s="49" t="s">
        <v>80</v>
      </c>
      <c r="G1650" s="49" t="s">
        <v>81</v>
      </c>
      <c r="H1650" s="49" t="s">
        <v>1660</v>
      </c>
      <c r="I1650" s="49" t="s">
        <v>303</v>
      </c>
      <c r="J1650" s="49">
        <v>135600</v>
      </c>
      <c r="K1650" s="49" t="s">
        <v>107</v>
      </c>
      <c r="L1650" s="49">
        <v>9748255</v>
      </c>
      <c r="M1650" s="49" t="s">
        <v>1677</v>
      </c>
      <c r="N1650" s="51">
        <v>39036</v>
      </c>
      <c r="O1650" s="51">
        <v>39022</v>
      </c>
      <c r="P1650" s="49" t="s">
        <v>1678</v>
      </c>
    </row>
    <row r="1651" spans="1:16">
      <c r="A1651" s="46">
        <v>0</v>
      </c>
      <c r="B1651" s="46">
        <v>0</v>
      </c>
      <c r="C1651" s="46">
        <v>0</v>
      </c>
      <c r="D1651" s="46">
        <f t="shared" si="25"/>
        <v>0</v>
      </c>
      <c r="E1651" s="51">
        <v>45261</v>
      </c>
      <c r="F1651" s="49" t="s">
        <v>80</v>
      </c>
      <c r="G1651" s="49" t="s">
        <v>81</v>
      </c>
      <c r="H1651" s="49" t="s">
        <v>1660</v>
      </c>
      <c r="I1651" s="49" t="s">
        <v>304</v>
      </c>
      <c r="J1651" s="49">
        <v>135500</v>
      </c>
      <c r="K1651" s="49" t="s">
        <v>107</v>
      </c>
      <c r="L1651" s="49">
        <v>9754572</v>
      </c>
      <c r="M1651" s="49" t="s">
        <v>1679</v>
      </c>
      <c r="N1651" s="51">
        <v>38744</v>
      </c>
      <c r="O1651" s="51">
        <v>38749</v>
      </c>
      <c r="P1651" s="49" t="s">
        <v>1680</v>
      </c>
    </row>
    <row r="1652" spans="1:16">
      <c r="A1652" s="46">
        <v>0</v>
      </c>
      <c r="B1652" s="46">
        <v>0</v>
      </c>
      <c r="C1652" s="46">
        <v>0</v>
      </c>
      <c r="D1652" s="46">
        <f t="shared" si="25"/>
        <v>0</v>
      </c>
      <c r="E1652" s="51">
        <v>45261</v>
      </c>
      <c r="F1652" s="49" t="s">
        <v>80</v>
      </c>
      <c r="G1652" s="49" t="s">
        <v>81</v>
      </c>
      <c r="H1652" s="49" t="s">
        <v>1660</v>
      </c>
      <c r="I1652" s="49" t="s">
        <v>304</v>
      </c>
      <c r="J1652" s="49">
        <v>135500</v>
      </c>
      <c r="K1652" s="49" t="s">
        <v>107</v>
      </c>
      <c r="L1652" s="49">
        <v>9753644</v>
      </c>
      <c r="M1652" s="49" t="s">
        <v>1679</v>
      </c>
      <c r="N1652" s="51">
        <v>38744</v>
      </c>
      <c r="O1652" s="51">
        <v>38777</v>
      </c>
      <c r="P1652" s="49" t="s">
        <v>1680</v>
      </c>
    </row>
    <row r="1653" spans="1:16">
      <c r="A1653" s="46">
        <v>0</v>
      </c>
      <c r="B1653" s="46">
        <v>0</v>
      </c>
      <c r="C1653" s="46">
        <v>0</v>
      </c>
      <c r="D1653" s="46">
        <f t="shared" si="25"/>
        <v>0</v>
      </c>
      <c r="E1653" s="51">
        <v>45261</v>
      </c>
      <c r="F1653" s="49" t="s">
        <v>80</v>
      </c>
      <c r="G1653" s="49" t="s">
        <v>81</v>
      </c>
      <c r="H1653" s="49" t="s">
        <v>1660</v>
      </c>
      <c r="I1653" s="49" t="s">
        <v>304</v>
      </c>
      <c r="J1653" s="49">
        <v>135600</v>
      </c>
      <c r="K1653" s="49" t="s">
        <v>305</v>
      </c>
      <c r="L1653" s="49">
        <v>14133508</v>
      </c>
      <c r="M1653" s="49" t="s">
        <v>1681</v>
      </c>
      <c r="N1653" s="51">
        <v>42401</v>
      </c>
      <c r="O1653" s="51">
        <v>42370</v>
      </c>
      <c r="P1653" s="49" t="s">
        <v>1682</v>
      </c>
    </row>
    <row r="1654" spans="1:16">
      <c r="A1654" s="46">
        <v>0</v>
      </c>
      <c r="B1654" s="46">
        <v>0</v>
      </c>
      <c r="C1654" s="46">
        <v>0</v>
      </c>
      <c r="D1654" s="46">
        <f t="shared" si="25"/>
        <v>0</v>
      </c>
      <c r="E1654" s="51">
        <v>45261</v>
      </c>
      <c r="F1654" s="49" t="s">
        <v>80</v>
      </c>
      <c r="G1654" s="49" t="s">
        <v>81</v>
      </c>
      <c r="H1654" s="49" t="s">
        <v>1660</v>
      </c>
      <c r="I1654" s="49" t="s">
        <v>304</v>
      </c>
      <c r="J1654" s="49">
        <v>135600</v>
      </c>
      <c r="K1654" s="49" t="s">
        <v>107</v>
      </c>
      <c r="L1654" s="49">
        <v>9754571</v>
      </c>
      <c r="M1654" s="49" t="s">
        <v>1679</v>
      </c>
      <c r="N1654" s="51">
        <v>38744</v>
      </c>
      <c r="O1654" s="51">
        <v>38749</v>
      </c>
      <c r="P1654" s="49" t="s">
        <v>1680</v>
      </c>
    </row>
    <row r="1655" spans="1:16">
      <c r="A1655" s="46">
        <v>0</v>
      </c>
      <c r="B1655" s="46">
        <v>0</v>
      </c>
      <c r="C1655" s="46">
        <v>0</v>
      </c>
      <c r="D1655" s="46">
        <f t="shared" si="25"/>
        <v>0</v>
      </c>
      <c r="E1655" s="51">
        <v>45261</v>
      </c>
      <c r="F1655" s="49" t="s">
        <v>80</v>
      </c>
      <c r="G1655" s="49" t="s">
        <v>81</v>
      </c>
      <c r="H1655" s="49" t="s">
        <v>1660</v>
      </c>
      <c r="I1655" s="49" t="s">
        <v>306</v>
      </c>
      <c r="J1655" s="49">
        <v>135500</v>
      </c>
      <c r="K1655" s="49" t="s">
        <v>107</v>
      </c>
      <c r="L1655" s="49">
        <v>9748880</v>
      </c>
      <c r="M1655" s="49" t="s">
        <v>1683</v>
      </c>
      <c r="N1655" s="51">
        <v>39001</v>
      </c>
      <c r="O1655" s="51">
        <v>38991</v>
      </c>
      <c r="P1655" s="49" t="s">
        <v>1684</v>
      </c>
    </row>
    <row r="1656" spans="1:16">
      <c r="A1656" s="46">
        <v>0</v>
      </c>
      <c r="B1656" s="46">
        <v>0</v>
      </c>
      <c r="C1656" s="46">
        <v>0</v>
      </c>
      <c r="D1656" s="46">
        <f t="shared" si="25"/>
        <v>0</v>
      </c>
      <c r="E1656" s="51">
        <v>45261</v>
      </c>
      <c r="F1656" s="49" t="s">
        <v>80</v>
      </c>
      <c r="G1656" s="49" t="s">
        <v>81</v>
      </c>
      <c r="H1656" s="49" t="s">
        <v>1660</v>
      </c>
      <c r="I1656" s="49" t="s">
        <v>306</v>
      </c>
      <c r="J1656" s="49">
        <v>135500</v>
      </c>
      <c r="K1656" s="49" t="s">
        <v>107</v>
      </c>
      <c r="L1656" s="49">
        <v>9753320</v>
      </c>
      <c r="M1656" s="49" t="s">
        <v>1685</v>
      </c>
      <c r="N1656" s="51">
        <v>38811</v>
      </c>
      <c r="O1656" s="51">
        <v>38808</v>
      </c>
      <c r="P1656" s="49" t="s">
        <v>1686</v>
      </c>
    </row>
    <row r="1657" spans="1:16">
      <c r="A1657" s="46">
        <v>0</v>
      </c>
      <c r="B1657" s="46">
        <v>0</v>
      </c>
      <c r="C1657" s="46">
        <v>0</v>
      </c>
      <c r="D1657" s="46">
        <f t="shared" si="25"/>
        <v>0</v>
      </c>
      <c r="E1657" s="51">
        <v>45261</v>
      </c>
      <c r="F1657" s="49" t="s">
        <v>80</v>
      </c>
      <c r="G1657" s="49" t="s">
        <v>81</v>
      </c>
      <c r="H1657" s="49" t="s">
        <v>1660</v>
      </c>
      <c r="I1657" s="49" t="s">
        <v>306</v>
      </c>
      <c r="J1657" s="49">
        <v>135600</v>
      </c>
      <c r="K1657" s="49" t="s">
        <v>107</v>
      </c>
      <c r="L1657" s="49">
        <v>9753319</v>
      </c>
      <c r="M1657" s="49" t="s">
        <v>1685</v>
      </c>
      <c r="N1657" s="51">
        <v>38811</v>
      </c>
      <c r="O1657" s="51">
        <v>38808</v>
      </c>
      <c r="P1657" s="49" t="s">
        <v>1686</v>
      </c>
    </row>
    <row r="1658" spans="1:16">
      <c r="A1658" s="46">
        <v>0</v>
      </c>
      <c r="B1658" s="46">
        <v>0</v>
      </c>
      <c r="C1658" s="46">
        <v>0</v>
      </c>
      <c r="D1658" s="46">
        <f t="shared" si="25"/>
        <v>0</v>
      </c>
      <c r="E1658" s="51">
        <v>45261</v>
      </c>
      <c r="F1658" s="49" t="s">
        <v>80</v>
      </c>
      <c r="G1658" s="49" t="s">
        <v>81</v>
      </c>
      <c r="H1658" s="49" t="s">
        <v>1660</v>
      </c>
      <c r="I1658" s="49" t="s">
        <v>306</v>
      </c>
      <c r="J1658" s="49">
        <v>135600</v>
      </c>
      <c r="K1658" s="49" t="s">
        <v>107</v>
      </c>
      <c r="L1658" s="49">
        <v>9748879</v>
      </c>
      <c r="M1658" s="49" t="s">
        <v>1683</v>
      </c>
      <c r="N1658" s="51">
        <v>39001</v>
      </c>
      <c r="O1658" s="51">
        <v>38991</v>
      </c>
      <c r="P1658" s="49" t="s">
        <v>1684</v>
      </c>
    </row>
    <row r="1659" spans="1:16">
      <c r="A1659" s="46">
        <v>0</v>
      </c>
      <c r="B1659" s="46">
        <v>0</v>
      </c>
      <c r="C1659" s="46">
        <v>0</v>
      </c>
      <c r="D1659" s="46">
        <f t="shared" si="25"/>
        <v>0</v>
      </c>
      <c r="E1659" s="51">
        <v>45261</v>
      </c>
      <c r="F1659" s="49" t="s">
        <v>80</v>
      </c>
      <c r="G1659" s="49" t="s">
        <v>81</v>
      </c>
      <c r="H1659" s="49" t="s">
        <v>1660</v>
      </c>
      <c r="I1659" s="49" t="s">
        <v>307</v>
      </c>
      <c r="J1659" s="49">
        <v>135500</v>
      </c>
      <c r="K1659" s="49" t="s">
        <v>107</v>
      </c>
      <c r="L1659" s="49">
        <v>9694407</v>
      </c>
      <c r="M1659" s="49" t="s">
        <v>1687</v>
      </c>
      <c r="N1659" s="51">
        <v>38751</v>
      </c>
      <c r="O1659" s="51">
        <v>38749</v>
      </c>
      <c r="P1659" s="49" t="s">
        <v>1688</v>
      </c>
    </row>
    <row r="1660" spans="1:16">
      <c r="A1660" s="46">
        <v>0</v>
      </c>
      <c r="B1660" s="46">
        <v>0</v>
      </c>
      <c r="C1660" s="46">
        <v>0</v>
      </c>
      <c r="D1660" s="46">
        <f t="shared" si="25"/>
        <v>0</v>
      </c>
      <c r="E1660" s="51">
        <v>45261</v>
      </c>
      <c r="F1660" s="49" t="s">
        <v>80</v>
      </c>
      <c r="G1660" s="49" t="s">
        <v>81</v>
      </c>
      <c r="H1660" s="49" t="s">
        <v>1660</v>
      </c>
      <c r="I1660" s="49" t="s">
        <v>307</v>
      </c>
      <c r="J1660" s="49">
        <v>135500</v>
      </c>
      <c r="K1660" s="49" t="s">
        <v>107</v>
      </c>
      <c r="L1660" s="49">
        <v>9753691</v>
      </c>
      <c r="M1660" s="49" t="s">
        <v>1687</v>
      </c>
      <c r="N1660" s="51">
        <v>38751</v>
      </c>
      <c r="O1660" s="51">
        <v>38777</v>
      </c>
      <c r="P1660" s="49" t="s">
        <v>1688</v>
      </c>
    </row>
    <row r="1661" spans="1:16">
      <c r="A1661" s="46">
        <v>0</v>
      </c>
      <c r="B1661" s="46">
        <v>0</v>
      </c>
      <c r="C1661" s="46">
        <v>0</v>
      </c>
      <c r="D1661" s="46">
        <f t="shared" si="25"/>
        <v>0</v>
      </c>
      <c r="E1661" s="51">
        <v>45261</v>
      </c>
      <c r="F1661" s="49" t="s">
        <v>80</v>
      </c>
      <c r="G1661" s="49" t="s">
        <v>81</v>
      </c>
      <c r="H1661" s="49" t="s">
        <v>1660</v>
      </c>
      <c r="I1661" s="49" t="s">
        <v>307</v>
      </c>
      <c r="J1661" s="49">
        <v>135600</v>
      </c>
      <c r="K1661" s="49" t="s">
        <v>107</v>
      </c>
      <c r="L1661" s="49">
        <v>9754538</v>
      </c>
      <c r="M1661" s="49" t="s">
        <v>1687</v>
      </c>
      <c r="N1661" s="51">
        <v>38751</v>
      </c>
      <c r="O1661" s="51">
        <v>38749</v>
      </c>
      <c r="P1661" s="49" t="s">
        <v>1688</v>
      </c>
    </row>
    <row r="1662" spans="1:16">
      <c r="A1662" s="46">
        <v>0</v>
      </c>
      <c r="B1662" s="46">
        <v>0</v>
      </c>
      <c r="C1662" s="46">
        <v>0</v>
      </c>
      <c r="D1662" s="46">
        <f t="shared" si="25"/>
        <v>0</v>
      </c>
      <c r="E1662" s="51">
        <v>45261</v>
      </c>
      <c r="F1662" s="49" t="s">
        <v>80</v>
      </c>
      <c r="G1662" s="49" t="s">
        <v>81</v>
      </c>
      <c r="H1662" s="49" t="s">
        <v>1660</v>
      </c>
      <c r="I1662" s="49" t="s">
        <v>307</v>
      </c>
      <c r="J1662" s="49">
        <v>135800</v>
      </c>
      <c r="K1662" s="49" t="s">
        <v>308</v>
      </c>
      <c r="L1662" s="49">
        <v>20802615</v>
      </c>
      <c r="M1662" s="49" t="s">
        <v>1689</v>
      </c>
      <c r="N1662" s="51">
        <v>43040</v>
      </c>
      <c r="O1662" s="51">
        <v>42736</v>
      </c>
      <c r="P1662" s="49" t="s">
        <v>1690</v>
      </c>
    </row>
    <row r="1663" spans="1:16">
      <c r="A1663" s="46">
        <v>0</v>
      </c>
      <c r="B1663" s="46">
        <v>0</v>
      </c>
      <c r="C1663" s="46">
        <v>0</v>
      </c>
      <c r="D1663" s="46">
        <f t="shared" si="25"/>
        <v>0</v>
      </c>
      <c r="E1663" s="51">
        <v>45261</v>
      </c>
      <c r="F1663" s="49" t="s">
        <v>80</v>
      </c>
      <c r="G1663" s="49" t="s">
        <v>81</v>
      </c>
      <c r="H1663" s="49" t="s">
        <v>1660</v>
      </c>
      <c r="I1663" s="49" t="s">
        <v>309</v>
      </c>
      <c r="J1663" s="49">
        <v>135500</v>
      </c>
      <c r="K1663" s="49" t="s">
        <v>107</v>
      </c>
      <c r="L1663" s="49">
        <v>9748162</v>
      </c>
      <c r="M1663" s="49" t="s">
        <v>1691</v>
      </c>
      <c r="N1663" s="51">
        <v>39036</v>
      </c>
      <c r="O1663" s="51">
        <v>39022</v>
      </c>
      <c r="P1663" s="49" t="s">
        <v>1692</v>
      </c>
    </row>
    <row r="1664" spans="1:16">
      <c r="A1664" s="46">
        <v>0</v>
      </c>
      <c r="B1664" s="46">
        <v>0</v>
      </c>
      <c r="C1664" s="46">
        <v>0</v>
      </c>
      <c r="D1664" s="46">
        <f t="shared" si="25"/>
        <v>0</v>
      </c>
      <c r="E1664" s="51">
        <v>45261</v>
      </c>
      <c r="F1664" s="49" t="s">
        <v>80</v>
      </c>
      <c r="G1664" s="49" t="s">
        <v>81</v>
      </c>
      <c r="H1664" s="49" t="s">
        <v>1660</v>
      </c>
      <c r="I1664" s="49" t="s">
        <v>309</v>
      </c>
      <c r="J1664" s="49">
        <v>135600</v>
      </c>
      <c r="K1664" s="49" t="s">
        <v>107</v>
      </c>
      <c r="L1664" s="49">
        <v>9748161</v>
      </c>
      <c r="M1664" s="49" t="s">
        <v>1691</v>
      </c>
      <c r="N1664" s="51">
        <v>39036</v>
      </c>
      <c r="O1664" s="51">
        <v>39022</v>
      </c>
      <c r="P1664" s="49" t="s">
        <v>1692</v>
      </c>
    </row>
    <row r="1665" spans="1:16">
      <c r="A1665" s="46">
        <v>0</v>
      </c>
      <c r="B1665" s="46">
        <v>0</v>
      </c>
      <c r="C1665" s="46">
        <v>0</v>
      </c>
      <c r="D1665" s="46">
        <f t="shared" si="25"/>
        <v>0</v>
      </c>
      <c r="E1665" s="51">
        <v>45261</v>
      </c>
      <c r="F1665" s="49" t="s">
        <v>80</v>
      </c>
      <c r="G1665" s="49" t="s">
        <v>81</v>
      </c>
      <c r="H1665" s="49" t="s">
        <v>1660</v>
      </c>
      <c r="I1665" s="49" t="s">
        <v>310</v>
      </c>
      <c r="J1665" s="49">
        <v>135500</v>
      </c>
      <c r="K1665" s="49" t="s">
        <v>107</v>
      </c>
      <c r="L1665" s="49">
        <v>9688411</v>
      </c>
      <c r="M1665" s="49" t="s">
        <v>1693</v>
      </c>
      <c r="N1665" s="51">
        <v>38911</v>
      </c>
      <c r="O1665" s="51">
        <v>38899</v>
      </c>
      <c r="P1665" s="49" t="s">
        <v>1694</v>
      </c>
    </row>
    <row r="1666" spans="1:16">
      <c r="A1666" s="46">
        <v>0</v>
      </c>
      <c r="B1666" s="46">
        <v>0</v>
      </c>
      <c r="C1666" s="46">
        <v>0</v>
      </c>
      <c r="D1666" s="46">
        <f t="shared" si="25"/>
        <v>0</v>
      </c>
      <c r="E1666" s="51">
        <v>45261</v>
      </c>
      <c r="F1666" s="49" t="s">
        <v>80</v>
      </c>
      <c r="G1666" s="49" t="s">
        <v>81</v>
      </c>
      <c r="H1666" s="49" t="s">
        <v>1660</v>
      </c>
      <c r="I1666" s="49" t="s">
        <v>310</v>
      </c>
      <c r="J1666" s="49">
        <v>135500</v>
      </c>
      <c r="K1666" s="49" t="s">
        <v>107</v>
      </c>
      <c r="L1666" s="49">
        <v>9753688</v>
      </c>
      <c r="M1666" s="49" t="s">
        <v>1695</v>
      </c>
      <c r="N1666" s="51">
        <v>38751</v>
      </c>
      <c r="O1666" s="51">
        <v>38777</v>
      </c>
      <c r="P1666" s="49" t="s">
        <v>1696</v>
      </c>
    </row>
    <row r="1667" spans="1:16">
      <c r="A1667" s="46">
        <v>0</v>
      </c>
      <c r="B1667" s="46">
        <v>0</v>
      </c>
      <c r="C1667" s="46">
        <v>0</v>
      </c>
      <c r="D1667" s="46">
        <f t="shared" ref="D1667:D1730" si="26">+B1667-C1667</f>
        <v>0</v>
      </c>
      <c r="E1667" s="51">
        <v>45261</v>
      </c>
      <c r="F1667" s="49" t="s">
        <v>80</v>
      </c>
      <c r="G1667" s="49" t="s">
        <v>81</v>
      </c>
      <c r="H1667" s="49" t="s">
        <v>1660</v>
      </c>
      <c r="I1667" s="49" t="s">
        <v>310</v>
      </c>
      <c r="J1667" s="49">
        <v>135500</v>
      </c>
      <c r="K1667" s="49" t="s">
        <v>107</v>
      </c>
      <c r="L1667" s="49">
        <v>9754587</v>
      </c>
      <c r="M1667" s="49" t="s">
        <v>1695</v>
      </c>
      <c r="N1667" s="51">
        <v>38751</v>
      </c>
      <c r="O1667" s="51">
        <v>38749</v>
      </c>
      <c r="P1667" s="49" t="s">
        <v>1696</v>
      </c>
    </row>
    <row r="1668" spans="1:16">
      <c r="A1668" s="46">
        <v>0</v>
      </c>
      <c r="B1668" s="46">
        <v>0</v>
      </c>
      <c r="C1668" s="46">
        <v>0</v>
      </c>
      <c r="D1668" s="46">
        <f t="shared" si="26"/>
        <v>0</v>
      </c>
      <c r="E1668" s="51">
        <v>45261</v>
      </c>
      <c r="F1668" s="49" t="s">
        <v>80</v>
      </c>
      <c r="G1668" s="49" t="s">
        <v>81</v>
      </c>
      <c r="H1668" s="49" t="s">
        <v>1660</v>
      </c>
      <c r="I1668" s="49" t="s">
        <v>310</v>
      </c>
      <c r="J1668" s="49">
        <v>135600</v>
      </c>
      <c r="K1668" s="49" t="s">
        <v>107</v>
      </c>
      <c r="L1668" s="49">
        <v>12575553</v>
      </c>
      <c r="M1668" s="49" t="s">
        <v>1697</v>
      </c>
      <c r="N1668" s="51">
        <v>41794</v>
      </c>
      <c r="O1668" s="51">
        <v>41821</v>
      </c>
      <c r="P1668" s="49" t="s">
        <v>1698</v>
      </c>
    </row>
    <row r="1669" spans="1:16">
      <c r="A1669" s="46">
        <v>0</v>
      </c>
      <c r="B1669" s="46">
        <v>0</v>
      </c>
      <c r="C1669" s="46">
        <v>0</v>
      </c>
      <c r="D1669" s="46">
        <f t="shared" si="26"/>
        <v>0</v>
      </c>
      <c r="E1669" s="51">
        <v>45261</v>
      </c>
      <c r="F1669" s="49" t="s">
        <v>80</v>
      </c>
      <c r="G1669" s="49" t="s">
        <v>81</v>
      </c>
      <c r="H1669" s="49" t="s">
        <v>1660</v>
      </c>
      <c r="I1669" s="49" t="s">
        <v>310</v>
      </c>
      <c r="J1669" s="49">
        <v>135600</v>
      </c>
      <c r="K1669" s="49" t="s">
        <v>107</v>
      </c>
      <c r="L1669" s="49">
        <v>9754586</v>
      </c>
      <c r="M1669" s="49" t="s">
        <v>1695</v>
      </c>
      <c r="N1669" s="51">
        <v>38751</v>
      </c>
      <c r="O1669" s="51">
        <v>38749</v>
      </c>
      <c r="P1669" s="49" t="s">
        <v>1696</v>
      </c>
    </row>
    <row r="1670" spans="1:16">
      <c r="A1670" s="46">
        <v>0</v>
      </c>
      <c r="B1670" s="46">
        <v>0</v>
      </c>
      <c r="C1670" s="46">
        <v>0</v>
      </c>
      <c r="D1670" s="46">
        <f t="shared" si="26"/>
        <v>0</v>
      </c>
      <c r="E1670" s="51">
        <v>45261</v>
      </c>
      <c r="F1670" s="49" t="s">
        <v>80</v>
      </c>
      <c r="G1670" s="49" t="s">
        <v>81</v>
      </c>
      <c r="H1670" s="49" t="s">
        <v>1660</v>
      </c>
      <c r="I1670" s="49" t="s">
        <v>310</v>
      </c>
      <c r="J1670" s="49">
        <v>135600</v>
      </c>
      <c r="K1670" s="49" t="s">
        <v>107</v>
      </c>
      <c r="L1670" s="49">
        <v>9750086</v>
      </c>
      <c r="M1670" s="49" t="s">
        <v>1693</v>
      </c>
      <c r="N1670" s="51">
        <v>38911</v>
      </c>
      <c r="O1670" s="51">
        <v>38899</v>
      </c>
      <c r="P1670" s="49" t="s">
        <v>1694</v>
      </c>
    </row>
    <row r="1671" spans="1:16">
      <c r="A1671" s="46">
        <v>0</v>
      </c>
      <c r="B1671" s="46">
        <v>0</v>
      </c>
      <c r="C1671" s="46">
        <v>0</v>
      </c>
      <c r="D1671" s="46">
        <f t="shared" si="26"/>
        <v>0</v>
      </c>
      <c r="E1671" s="51">
        <v>45261</v>
      </c>
      <c r="F1671" s="49" t="s">
        <v>80</v>
      </c>
      <c r="G1671" s="49" t="s">
        <v>81</v>
      </c>
      <c r="H1671" s="49" t="s">
        <v>1660</v>
      </c>
      <c r="I1671" s="49" t="s">
        <v>311</v>
      </c>
      <c r="J1671" s="49">
        <v>135500</v>
      </c>
      <c r="K1671" s="49" t="s">
        <v>107</v>
      </c>
      <c r="L1671" s="49">
        <v>10594570</v>
      </c>
      <c r="M1671" s="49" t="s">
        <v>1699</v>
      </c>
      <c r="N1671" s="51">
        <v>40178</v>
      </c>
      <c r="O1671" s="51">
        <v>40513</v>
      </c>
      <c r="P1671" s="49" t="s">
        <v>1700</v>
      </c>
    </row>
    <row r="1672" spans="1:16">
      <c r="A1672" s="46">
        <v>0</v>
      </c>
      <c r="B1672" s="46">
        <v>0</v>
      </c>
      <c r="C1672" s="46">
        <v>0</v>
      </c>
      <c r="D1672" s="46">
        <f t="shared" si="26"/>
        <v>0</v>
      </c>
      <c r="E1672" s="51">
        <v>45261</v>
      </c>
      <c r="F1672" s="49" t="s">
        <v>80</v>
      </c>
      <c r="G1672" s="49" t="s">
        <v>81</v>
      </c>
      <c r="H1672" s="49" t="s">
        <v>1660</v>
      </c>
      <c r="I1672" s="49" t="s">
        <v>311</v>
      </c>
      <c r="J1672" s="49">
        <v>135500</v>
      </c>
      <c r="K1672" s="49" t="s">
        <v>107</v>
      </c>
      <c r="L1672" s="49">
        <v>9748270</v>
      </c>
      <c r="M1672" s="49" t="s">
        <v>1701</v>
      </c>
      <c r="N1672" s="51">
        <v>39031</v>
      </c>
      <c r="O1672" s="51">
        <v>39022</v>
      </c>
      <c r="P1672" s="49" t="s">
        <v>1702</v>
      </c>
    </row>
    <row r="1673" spans="1:16">
      <c r="A1673" s="46">
        <v>0</v>
      </c>
      <c r="B1673" s="46">
        <v>0</v>
      </c>
      <c r="C1673" s="46">
        <v>0</v>
      </c>
      <c r="D1673" s="46">
        <f t="shared" si="26"/>
        <v>0</v>
      </c>
      <c r="E1673" s="51">
        <v>45261</v>
      </c>
      <c r="F1673" s="49" t="s">
        <v>80</v>
      </c>
      <c r="G1673" s="49" t="s">
        <v>81</v>
      </c>
      <c r="H1673" s="49" t="s">
        <v>1660</v>
      </c>
      <c r="I1673" s="49" t="s">
        <v>311</v>
      </c>
      <c r="J1673" s="49">
        <v>135500</v>
      </c>
      <c r="K1673" s="49" t="s">
        <v>107</v>
      </c>
      <c r="L1673" s="49">
        <v>9711370</v>
      </c>
      <c r="M1673" s="49" t="s">
        <v>1703</v>
      </c>
      <c r="N1673" s="51">
        <v>39043</v>
      </c>
      <c r="O1673" s="51">
        <v>39022</v>
      </c>
      <c r="P1673" s="49" t="s">
        <v>1704</v>
      </c>
    </row>
    <row r="1674" spans="1:16">
      <c r="A1674" s="46">
        <v>0</v>
      </c>
      <c r="B1674" s="46">
        <v>0</v>
      </c>
      <c r="C1674" s="46">
        <v>0</v>
      </c>
      <c r="D1674" s="46">
        <f t="shared" si="26"/>
        <v>0</v>
      </c>
      <c r="E1674" s="51">
        <v>45261</v>
      </c>
      <c r="F1674" s="49" t="s">
        <v>80</v>
      </c>
      <c r="G1674" s="49" t="s">
        <v>81</v>
      </c>
      <c r="H1674" s="49" t="s">
        <v>1660</v>
      </c>
      <c r="I1674" s="49" t="s">
        <v>311</v>
      </c>
      <c r="J1674" s="49">
        <v>135500</v>
      </c>
      <c r="K1674" s="49" t="s">
        <v>107</v>
      </c>
      <c r="L1674" s="49">
        <v>9748279</v>
      </c>
      <c r="M1674" s="49" t="s">
        <v>1705</v>
      </c>
      <c r="N1674" s="51">
        <v>39031</v>
      </c>
      <c r="O1674" s="51">
        <v>39022</v>
      </c>
      <c r="P1674" s="49" t="s">
        <v>1706</v>
      </c>
    </row>
    <row r="1675" spans="1:16">
      <c r="A1675" s="46">
        <v>0</v>
      </c>
      <c r="B1675" s="46">
        <v>0</v>
      </c>
      <c r="C1675" s="46">
        <v>0</v>
      </c>
      <c r="D1675" s="46">
        <f t="shared" si="26"/>
        <v>0</v>
      </c>
      <c r="E1675" s="51">
        <v>45261</v>
      </c>
      <c r="F1675" s="49" t="s">
        <v>80</v>
      </c>
      <c r="G1675" s="49" t="s">
        <v>81</v>
      </c>
      <c r="H1675" s="49" t="s">
        <v>1660</v>
      </c>
      <c r="I1675" s="49" t="s">
        <v>311</v>
      </c>
      <c r="J1675" s="49">
        <v>135500</v>
      </c>
      <c r="K1675" s="49" t="s">
        <v>107</v>
      </c>
      <c r="L1675" s="49">
        <v>9749692</v>
      </c>
      <c r="M1675" s="49" t="s">
        <v>1707</v>
      </c>
      <c r="N1675" s="51">
        <v>38959</v>
      </c>
      <c r="O1675" s="51">
        <v>38930</v>
      </c>
      <c r="P1675" s="49" t="s">
        <v>1708</v>
      </c>
    </row>
    <row r="1676" spans="1:16">
      <c r="A1676" s="46">
        <v>0</v>
      </c>
      <c r="B1676" s="46">
        <v>0</v>
      </c>
      <c r="C1676" s="46">
        <v>0</v>
      </c>
      <c r="D1676" s="46">
        <f t="shared" si="26"/>
        <v>0</v>
      </c>
      <c r="E1676" s="51">
        <v>45261</v>
      </c>
      <c r="F1676" s="49" t="s">
        <v>80</v>
      </c>
      <c r="G1676" s="49" t="s">
        <v>81</v>
      </c>
      <c r="H1676" s="49" t="s">
        <v>1660</v>
      </c>
      <c r="I1676" s="49" t="s">
        <v>311</v>
      </c>
      <c r="J1676" s="49">
        <v>135600</v>
      </c>
      <c r="K1676" s="49" t="s">
        <v>107</v>
      </c>
      <c r="L1676" s="49">
        <v>9748278</v>
      </c>
      <c r="M1676" s="49" t="s">
        <v>1705</v>
      </c>
      <c r="N1676" s="51">
        <v>39031</v>
      </c>
      <c r="O1676" s="51">
        <v>39022</v>
      </c>
      <c r="P1676" s="49" t="s">
        <v>1706</v>
      </c>
    </row>
    <row r="1677" spans="1:16">
      <c r="A1677" s="46">
        <v>0</v>
      </c>
      <c r="B1677" s="46">
        <v>0</v>
      </c>
      <c r="C1677" s="46">
        <v>0</v>
      </c>
      <c r="D1677" s="46">
        <f t="shared" si="26"/>
        <v>0</v>
      </c>
      <c r="E1677" s="51">
        <v>45261</v>
      </c>
      <c r="F1677" s="49" t="s">
        <v>80</v>
      </c>
      <c r="G1677" s="49" t="s">
        <v>81</v>
      </c>
      <c r="H1677" s="49" t="s">
        <v>1660</v>
      </c>
      <c r="I1677" s="49" t="s">
        <v>311</v>
      </c>
      <c r="J1677" s="49">
        <v>135600</v>
      </c>
      <c r="K1677" s="49" t="s">
        <v>107</v>
      </c>
      <c r="L1677" s="49">
        <v>10594567</v>
      </c>
      <c r="M1677" s="49" t="s">
        <v>1699</v>
      </c>
      <c r="N1677" s="51">
        <v>40178</v>
      </c>
      <c r="O1677" s="51">
        <v>40513</v>
      </c>
      <c r="P1677" s="49" t="s">
        <v>1700</v>
      </c>
    </row>
    <row r="1678" spans="1:16">
      <c r="A1678" s="46">
        <v>0</v>
      </c>
      <c r="B1678" s="46">
        <v>0</v>
      </c>
      <c r="C1678" s="46">
        <v>0</v>
      </c>
      <c r="D1678" s="46">
        <f t="shared" si="26"/>
        <v>0</v>
      </c>
      <c r="E1678" s="51">
        <v>45261</v>
      </c>
      <c r="F1678" s="49" t="s">
        <v>80</v>
      </c>
      <c r="G1678" s="49" t="s">
        <v>81</v>
      </c>
      <c r="H1678" s="49" t="s">
        <v>1660</v>
      </c>
      <c r="I1678" s="49" t="s">
        <v>311</v>
      </c>
      <c r="J1678" s="49">
        <v>135600</v>
      </c>
      <c r="K1678" s="49" t="s">
        <v>107</v>
      </c>
      <c r="L1678" s="49">
        <v>9749691</v>
      </c>
      <c r="M1678" s="49" t="s">
        <v>1707</v>
      </c>
      <c r="N1678" s="51">
        <v>38959</v>
      </c>
      <c r="O1678" s="51">
        <v>38930</v>
      </c>
      <c r="P1678" s="49" t="s">
        <v>1708</v>
      </c>
    </row>
    <row r="1679" spans="1:16">
      <c r="A1679" s="46">
        <v>0</v>
      </c>
      <c r="B1679" s="46">
        <v>0</v>
      </c>
      <c r="C1679" s="46">
        <v>0</v>
      </c>
      <c r="D1679" s="46">
        <f t="shared" si="26"/>
        <v>0</v>
      </c>
      <c r="E1679" s="51">
        <v>45261</v>
      </c>
      <c r="F1679" s="49" t="s">
        <v>80</v>
      </c>
      <c r="G1679" s="49" t="s">
        <v>81</v>
      </c>
      <c r="H1679" s="49" t="s">
        <v>1660</v>
      </c>
      <c r="I1679" s="49" t="s">
        <v>311</v>
      </c>
      <c r="J1679" s="49">
        <v>135600</v>
      </c>
      <c r="K1679" s="49" t="s">
        <v>107</v>
      </c>
      <c r="L1679" s="49">
        <v>9748176</v>
      </c>
      <c r="M1679" s="49" t="s">
        <v>1703</v>
      </c>
      <c r="N1679" s="51">
        <v>39043</v>
      </c>
      <c r="O1679" s="51">
        <v>39022</v>
      </c>
      <c r="P1679" s="49" t="s">
        <v>1704</v>
      </c>
    </row>
    <row r="1680" spans="1:16">
      <c r="A1680" s="46">
        <v>0</v>
      </c>
      <c r="B1680" s="46">
        <v>0</v>
      </c>
      <c r="C1680" s="46">
        <v>0</v>
      </c>
      <c r="D1680" s="46">
        <f t="shared" si="26"/>
        <v>0</v>
      </c>
      <c r="E1680" s="51">
        <v>45261</v>
      </c>
      <c r="F1680" s="49" t="s">
        <v>80</v>
      </c>
      <c r="G1680" s="49" t="s">
        <v>81</v>
      </c>
      <c r="H1680" s="49" t="s">
        <v>1660</v>
      </c>
      <c r="I1680" s="49" t="s">
        <v>311</v>
      </c>
      <c r="J1680" s="49">
        <v>135600</v>
      </c>
      <c r="K1680" s="49" t="s">
        <v>107</v>
      </c>
      <c r="L1680" s="49">
        <v>9701708</v>
      </c>
      <c r="M1680" s="49" t="s">
        <v>1701</v>
      </c>
      <c r="N1680" s="51">
        <v>39031</v>
      </c>
      <c r="O1680" s="51">
        <v>39022</v>
      </c>
      <c r="P1680" s="49" t="s">
        <v>1702</v>
      </c>
    </row>
    <row r="1681" spans="1:16">
      <c r="A1681" s="46">
        <v>0</v>
      </c>
      <c r="B1681" s="46">
        <v>0</v>
      </c>
      <c r="C1681" s="46">
        <v>0</v>
      </c>
      <c r="D1681" s="46">
        <f t="shared" si="26"/>
        <v>0</v>
      </c>
      <c r="E1681" s="51">
        <v>45261</v>
      </c>
      <c r="F1681" s="49" t="s">
        <v>80</v>
      </c>
      <c r="G1681" s="49" t="s">
        <v>81</v>
      </c>
      <c r="H1681" s="49" t="s">
        <v>1660</v>
      </c>
      <c r="I1681" s="49" t="s">
        <v>311</v>
      </c>
      <c r="J1681" s="49">
        <v>135600</v>
      </c>
      <c r="K1681" s="49" t="s">
        <v>312</v>
      </c>
      <c r="L1681" s="49">
        <v>10294350</v>
      </c>
      <c r="M1681" s="49" t="s">
        <v>1709</v>
      </c>
      <c r="N1681" s="51">
        <v>34881</v>
      </c>
      <c r="O1681" s="51">
        <v>34881</v>
      </c>
      <c r="P1681" s="49" t="s">
        <v>1091</v>
      </c>
    </row>
    <row r="1682" spans="1:16">
      <c r="A1682" s="46">
        <v>0</v>
      </c>
      <c r="B1682" s="46">
        <v>0</v>
      </c>
      <c r="C1682" s="46">
        <v>0</v>
      </c>
      <c r="D1682" s="46">
        <f t="shared" si="26"/>
        <v>0</v>
      </c>
      <c r="E1682" s="51">
        <v>45261</v>
      </c>
      <c r="F1682" s="49" t="s">
        <v>80</v>
      </c>
      <c r="G1682" s="49" t="s">
        <v>81</v>
      </c>
      <c r="H1682" s="49" t="s">
        <v>1660</v>
      </c>
      <c r="I1682" s="49" t="s">
        <v>313</v>
      </c>
      <c r="J1682" s="49">
        <v>135500</v>
      </c>
      <c r="K1682" s="49" t="s">
        <v>107</v>
      </c>
      <c r="L1682" s="49">
        <v>9694340</v>
      </c>
      <c r="M1682" s="49" t="s">
        <v>1710</v>
      </c>
      <c r="N1682" s="51">
        <v>38996</v>
      </c>
      <c r="O1682" s="51">
        <v>38991</v>
      </c>
      <c r="P1682" s="49" t="s">
        <v>1711</v>
      </c>
    </row>
    <row r="1683" spans="1:16">
      <c r="A1683" s="46">
        <v>0</v>
      </c>
      <c r="B1683" s="46">
        <v>0</v>
      </c>
      <c r="C1683" s="46">
        <v>0</v>
      </c>
      <c r="D1683" s="46">
        <f t="shared" si="26"/>
        <v>0</v>
      </c>
      <c r="E1683" s="51">
        <v>45261</v>
      </c>
      <c r="F1683" s="49" t="s">
        <v>80</v>
      </c>
      <c r="G1683" s="49" t="s">
        <v>81</v>
      </c>
      <c r="H1683" s="49" t="s">
        <v>1660</v>
      </c>
      <c r="I1683" s="49" t="s">
        <v>313</v>
      </c>
      <c r="J1683" s="49">
        <v>135600</v>
      </c>
      <c r="K1683" s="49" t="s">
        <v>107</v>
      </c>
      <c r="L1683" s="49">
        <v>9748823</v>
      </c>
      <c r="M1683" s="49" t="s">
        <v>1710</v>
      </c>
      <c r="N1683" s="51">
        <v>38996</v>
      </c>
      <c r="O1683" s="51">
        <v>38991</v>
      </c>
      <c r="P1683" s="49" t="s">
        <v>1711</v>
      </c>
    </row>
    <row r="1684" spans="1:16">
      <c r="A1684" s="46">
        <v>0</v>
      </c>
      <c r="B1684" s="46">
        <v>0</v>
      </c>
      <c r="C1684" s="46">
        <v>0</v>
      </c>
      <c r="D1684" s="46">
        <f t="shared" si="26"/>
        <v>0</v>
      </c>
      <c r="E1684" s="51">
        <v>45261</v>
      </c>
      <c r="F1684" s="49" t="s">
        <v>80</v>
      </c>
      <c r="G1684" s="49" t="s">
        <v>81</v>
      </c>
      <c r="H1684" s="49" t="s">
        <v>1660</v>
      </c>
      <c r="I1684" s="49" t="s">
        <v>314</v>
      </c>
      <c r="J1684" s="49">
        <v>135300</v>
      </c>
      <c r="K1684" s="49" t="s">
        <v>107</v>
      </c>
      <c r="L1684" s="49">
        <v>28413213</v>
      </c>
      <c r="M1684" s="49" t="s">
        <v>1712</v>
      </c>
      <c r="N1684" s="51">
        <v>43815</v>
      </c>
      <c r="O1684" s="51">
        <v>43800</v>
      </c>
      <c r="P1684" s="49" t="s">
        <v>1713</v>
      </c>
    </row>
    <row r="1685" spans="1:16">
      <c r="A1685" s="46">
        <v>0</v>
      </c>
      <c r="B1685" s="46">
        <v>0</v>
      </c>
      <c r="C1685" s="46">
        <v>0</v>
      </c>
      <c r="D1685" s="46">
        <f t="shared" si="26"/>
        <v>0</v>
      </c>
      <c r="E1685" s="51">
        <v>45261</v>
      </c>
      <c r="F1685" s="49" t="s">
        <v>80</v>
      </c>
      <c r="G1685" s="49" t="s">
        <v>81</v>
      </c>
      <c r="H1685" s="49" t="s">
        <v>1660</v>
      </c>
      <c r="I1685" s="49" t="s">
        <v>314</v>
      </c>
      <c r="J1685" s="49">
        <v>135300</v>
      </c>
      <c r="K1685" s="49" t="s">
        <v>107</v>
      </c>
      <c r="L1685" s="49">
        <v>29646578</v>
      </c>
      <c r="M1685" s="49" t="s">
        <v>1712</v>
      </c>
      <c r="N1685" s="51">
        <v>43815</v>
      </c>
      <c r="O1685" s="51">
        <v>44013</v>
      </c>
      <c r="P1685" s="49" t="s">
        <v>1713</v>
      </c>
    </row>
    <row r="1686" spans="1:16">
      <c r="A1686" s="46">
        <v>0</v>
      </c>
      <c r="B1686" s="46">
        <v>0</v>
      </c>
      <c r="C1686" s="46">
        <v>0</v>
      </c>
      <c r="D1686" s="46">
        <f t="shared" si="26"/>
        <v>0</v>
      </c>
      <c r="E1686" s="51">
        <v>45261</v>
      </c>
      <c r="F1686" s="49" t="s">
        <v>80</v>
      </c>
      <c r="G1686" s="49" t="s">
        <v>81</v>
      </c>
      <c r="H1686" s="49" t="s">
        <v>1660</v>
      </c>
      <c r="I1686" s="49" t="s">
        <v>314</v>
      </c>
      <c r="J1686" s="49">
        <v>135300</v>
      </c>
      <c r="K1686" s="49" t="s">
        <v>107</v>
      </c>
      <c r="L1686" s="49">
        <v>28830376</v>
      </c>
      <c r="M1686" s="49" t="s">
        <v>1712</v>
      </c>
      <c r="N1686" s="51">
        <v>43815</v>
      </c>
      <c r="O1686" s="51">
        <v>43831</v>
      </c>
      <c r="P1686" s="49" t="s">
        <v>1713</v>
      </c>
    </row>
    <row r="1687" spans="1:16">
      <c r="A1687" s="46">
        <v>0</v>
      </c>
      <c r="B1687" s="46">
        <v>0</v>
      </c>
      <c r="C1687" s="46">
        <v>0</v>
      </c>
      <c r="D1687" s="46">
        <f t="shared" si="26"/>
        <v>0</v>
      </c>
      <c r="E1687" s="51">
        <v>45261</v>
      </c>
      <c r="F1687" s="49" t="s">
        <v>80</v>
      </c>
      <c r="G1687" s="49" t="s">
        <v>81</v>
      </c>
      <c r="H1687" s="49" t="s">
        <v>1660</v>
      </c>
      <c r="I1687" s="49" t="s">
        <v>315</v>
      </c>
      <c r="J1687" s="49">
        <v>135300</v>
      </c>
      <c r="K1687" s="49" t="s">
        <v>107</v>
      </c>
      <c r="L1687" s="49">
        <v>28830379</v>
      </c>
      <c r="M1687" s="49" t="s">
        <v>1714</v>
      </c>
      <c r="N1687" s="51">
        <v>43815</v>
      </c>
      <c r="O1687" s="51">
        <v>43831</v>
      </c>
      <c r="P1687" s="49" t="s">
        <v>1715</v>
      </c>
    </row>
    <row r="1688" spans="1:16">
      <c r="A1688" s="46">
        <v>0</v>
      </c>
      <c r="B1688" s="46">
        <v>0</v>
      </c>
      <c r="C1688" s="46">
        <v>0</v>
      </c>
      <c r="D1688" s="46">
        <f t="shared" si="26"/>
        <v>0</v>
      </c>
      <c r="E1688" s="51">
        <v>45261</v>
      </c>
      <c r="F1688" s="49" t="s">
        <v>80</v>
      </c>
      <c r="G1688" s="49" t="s">
        <v>81</v>
      </c>
      <c r="H1688" s="49" t="s">
        <v>1660</v>
      </c>
      <c r="I1688" s="49" t="s">
        <v>315</v>
      </c>
      <c r="J1688" s="49">
        <v>135300</v>
      </c>
      <c r="K1688" s="49" t="s">
        <v>107</v>
      </c>
      <c r="L1688" s="49">
        <v>28413216</v>
      </c>
      <c r="M1688" s="49" t="s">
        <v>1714</v>
      </c>
      <c r="N1688" s="51">
        <v>43815</v>
      </c>
      <c r="O1688" s="51">
        <v>43800</v>
      </c>
      <c r="P1688" s="49" t="s">
        <v>1715</v>
      </c>
    </row>
    <row r="1689" spans="1:16">
      <c r="A1689" s="46">
        <v>0</v>
      </c>
      <c r="B1689" s="46">
        <v>0</v>
      </c>
      <c r="C1689" s="46">
        <v>0</v>
      </c>
      <c r="D1689" s="46">
        <f t="shared" si="26"/>
        <v>0</v>
      </c>
      <c r="E1689" s="51">
        <v>45261</v>
      </c>
      <c r="F1689" s="49" t="s">
        <v>80</v>
      </c>
      <c r="G1689" s="49" t="s">
        <v>81</v>
      </c>
      <c r="H1689" s="49" t="s">
        <v>1660</v>
      </c>
      <c r="I1689" s="49" t="s">
        <v>315</v>
      </c>
      <c r="J1689" s="49">
        <v>135300</v>
      </c>
      <c r="K1689" s="49" t="s">
        <v>107</v>
      </c>
      <c r="L1689" s="49">
        <v>29646582</v>
      </c>
      <c r="M1689" s="49" t="s">
        <v>1714</v>
      </c>
      <c r="N1689" s="51">
        <v>43815</v>
      </c>
      <c r="O1689" s="51">
        <v>44013</v>
      </c>
      <c r="P1689" s="49" t="s">
        <v>1715</v>
      </c>
    </row>
    <row r="1690" spans="1:16">
      <c r="A1690" s="46">
        <v>0</v>
      </c>
      <c r="B1690" s="46">
        <v>0</v>
      </c>
      <c r="C1690" s="46">
        <v>0</v>
      </c>
      <c r="D1690" s="46">
        <f t="shared" si="26"/>
        <v>0</v>
      </c>
      <c r="E1690" s="51">
        <v>45261</v>
      </c>
      <c r="F1690" s="49" t="s">
        <v>80</v>
      </c>
      <c r="G1690" s="49" t="s">
        <v>81</v>
      </c>
      <c r="H1690" s="49" t="s">
        <v>1660</v>
      </c>
      <c r="I1690" s="49" t="s">
        <v>316</v>
      </c>
      <c r="J1690" s="49">
        <v>135500</v>
      </c>
      <c r="K1690" s="49" t="s">
        <v>107</v>
      </c>
      <c r="L1690" s="49">
        <v>9748203</v>
      </c>
      <c r="M1690" s="49" t="s">
        <v>1716</v>
      </c>
      <c r="N1690" s="51">
        <v>39036</v>
      </c>
      <c r="O1690" s="51">
        <v>39022</v>
      </c>
      <c r="P1690" s="49" t="s">
        <v>1717</v>
      </c>
    </row>
    <row r="1691" spans="1:16">
      <c r="A1691" s="46">
        <v>0</v>
      </c>
      <c r="B1691" s="46">
        <v>0</v>
      </c>
      <c r="C1691" s="46">
        <v>0</v>
      </c>
      <c r="D1691" s="46">
        <f t="shared" si="26"/>
        <v>0</v>
      </c>
      <c r="E1691" s="51">
        <v>45261</v>
      </c>
      <c r="F1691" s="49" t="s">
        <v>80</v>
      </c>
      <c r="G1691" s="49" t="s">
        <v>81</v>
      </c>
      <c r="H1691" s="49" t="s">
        <v>1660</v>
      </c>
      <c r="I1691" s="49" t="s">
        <v>316</v>
      </c>
      <c r="J1691" s="49">
        <v>135600</v>
      </c>
      <c r="K1691" s="49" t="s">
        <v>107</v>
      </c>
      <c r="L1691" s="49">
        <v>9748202</v>
      </c>
      <c r="M1691" s="49" t="s">
        <v>1716</v>
      </c>
      <c r="N1691" s="51">
        <v>39036</v>
      </c>
      <c r="O1691" s="51">
        <v>39022</v>
      </c>
      <c r="P1691" s="49" t="s">
        <v>1717</v>
      </c>
    </row>
    <row r="1692" spans="1:16">
      <c r="A1692" s="46">
        <v>0</v>
      </c>
      <c r="B1692" s="46">
        <v>0</v>
      </c>
      <c r="C1692" s="46">
        <v>0</v>
      </c>
      <c r="D1692" s="46">
        <f t="shared" si="26"/>
        <v>0</v>
      </c>
      <c r="E1692" s="51">
        <v>45261</v>
      </c>
      <c r="F1692" s="49" t="s">
        <v>80</v>
      </c>
      <c r="G1692" s="49" t="s">
        <v>81</v>
      </c>
      <c r="H1692" s="49" t="s">
        <v>1660</v>
      </c>
      <c r="I1692" s="49" t="s">
        <v>317</v>
      </c>
      <c r="J1692" s="49">
        <v>135500</v>
      </c>
      <c r="K1692" s="49" t="s">
        <v>107</v>
      </c>
      <c r="L1692" s="49">
        <v>9749608</v>
      </c>
      <c r="M1692" s="49" t="s">
        <v>1718</v>
      </c>
      <c r="N1692" s="51">
        <v>38955</v>
      </c>
      <c r="O1692" s="51">
        <v>38930</v>
      </c>
      <c r="P1692" s="49" t="s">
        <v>1719</v>
      </c>
    </row>
    <row r="1693" spans="1:16">
      <c r="A1693" s="46">
        <v>0</v>
      </c>
      <c r="B1693" s="46">
        <v>0</v>
      </c>
      <c r="C1693" s="46">
        <v>0</v>
      </c>
      <c r="D1693" s="46">
        <f t="shared" si="26"/>
        <v>0</v>
      </c>
      <c r="E1693" s="51">
        <v>45261</v>
      </c>
      <c r="F1693" s="49" t="s">
        <v>80</v>
      </c>
      <c r="G1693" s="49" t="s">
        <v>81</v>
      </c>
      <c r="H1693" s="49" t="s">
        <v>1660</v>
      </c>
      <c r="I1693" s="49" t="s">
        <v>317</v>
      </c>
      <c r="J1693" s="49">
        <v>135600</v>
      </c>
      <c r="K1693" s="49" t="s">
        <v>107</v>
      </c>
      <c r="L1693" s="49">
        <v>9749607</v>
      </c>
      <c r="M1693" s="49" t="s">
        <v>1718</v>
      </c>
      <c r="N1693" s="51">
        <v>38955</v>
      </c>
      <c r="O1693" s="51">
        <v>38930</v>
      </c>
      <c r="P1693" s="49" t="s">
        <v>1719</v>
      </c>
    </row>
    <row r="1694" spans="1:16">
      <c r="A1694" s="46">
        <v>0</v>
      </c>
      <c r="B1694" s="46">
        <v>0</v>
      </c>
      <c r="C1694" s="46">
        <v>0</v>
      </c>
      <c r="D1694" s="46">
        <f t="shared" si="26"/>
        <v>0</v>
      </c>
      <c r="E1694" s="51">
        <v>45261</v>
      </c>
      <c r="F1694" s="49" t="s">
        <v>80</v>
      </c>
      <c r="G1694" s="49" t="s">
        <v>81</v>
      </c>
      <c r="H1694" s="49" t="s">
        <v>1660</v>
      </c>
      <c r="I1694" s="49" t="s">
        <v>318</v>
      </c>
      <c r="J1694" s="49">
        <v>135600</v>
      </c>
      <c r="K1694" s="49" t="s">
        <v>107</v>
      </c>
      <c r="L1694" s="49">
        <v>13496388</v>
      </c>
      <c r="M1694" s="49" t="s">
        <v>1720</v>
      </c>
      <c r="N1694" s="51">
        <v>42220</v>
      </c>
      <c r="O1694" s="51">
        <v>42217</v>
      </c>
      <c r="P1694" s="49" t="s">
        <v>1721</v>
      </c>
    </row>
    <row r="1695" spans="1:16">
      <c r="A1695" s="46">
        <v>0</v>
      </c>
      <c r="B1695" s="46">
        <v>0</v>
      </c>
      <c r="C1695" s="46">
        <v>0</v>
      </c>
      <c r="D1695" s="46">
        <f t="shared" si="26"/>
        <v>0</v>
      </c>
      <c r="E1695" s="51">
        <v>45261</v>
      </c>
      <c r="F1695" s="49" t="s">
        <v>80</v>
      </c>
      <c r="G1695" s="49" t="s">
        <v>81</v>
      </c>
      <c r="H1695" s="49" t="s">
        <v>1660</v>
      </c>
      <c r="I1695" s="49" t="s">
        <v>318</v>
      </c>
      <c r="J1695" s="49">
        <v>135800</v>
      </c>
      <c r="K1695" s="49" t="s">
        <v>228</v>
      </c>
      <c r="L1695" s="49">
        <v>20893894</v>
      </c>
      <c r="M1695" s="49" t="s">
        <v>1340</v>
      </c>
      <c r="N1695" s="51">
        <v>43070</v>
      </c>
      <c r="O1695" s="51">
        <v>42736</v>
      </c>
      <c r="P1695" s="49" t="s">
        <v>1722</v>
      </c>
    </row>
    <row r="1696" spans="1:16">
      <c r="A1696" s="46">
        <v>0</v>
      </c>
      <c r="B1696" s="46">
        <v>0</v>
      </c>
      <c r="C1696" s="46">
        <v>0</v>
      </c>
      <c r="D1696" s="46">
        <f t="shared" si="26"/>
        <v>0</v>
      </c>
      <c r="E1696" s="51">
        <v>45261</v>
      </c>
      <c r="F1696" s="49" t="s">
        <v>80</v>
      </c>
      <c r="G1696" s="49" t="s">
        <v>81</v>
      </c>
      <c r="H1696" s="49" t="s">
        <v>1660</v>
      </c>
      <c r="I1696" s="49" t="s">
        <v>319</v>
      </c>
      <c r="J1696" s="49">
        <v>135500</v>
      </c>
      <c r="K1696" s="49" t="s">
        <v>107</v>
      </c>
      <c r="L1696" s="49">
        <v>9749969</v>
      </c>
      <c r="M1696" s="49" t="s">
        <v>1718</v>
      </c>
      <c r="N1696" s="51">
        <v>38916</v>
      </c>
      <c r="O1696" s="51">
        <v>38899</v>
      </c>
      <c r="P1696" s="49" t="s">
        <v>1723</v>
      </c>
    </row>
    <row r="1697" spans="1:16">
      <c r="A1697" s="46">
        <v>0</v>
      </c>
      <c r="B1697" s="46">
        <v>0</v>
      </c>
      <c r="C1697" s="46">
        <v>0</v>
      </c>
      <c r="D1697" s="46">
        <f t="shared" si="26"/>
        <v>0</v>
      </c>
      <c r="E1697" s="51">
        <v>45261</v>
      </c>
      <c r="F1697" s="49" t="s">
        <v>80</v>
      </c>
      <c r="G1697" s="49" t="s">
        <v>81</v>
      </c>
      <c r="H1697" s="49" t="s">
        <v>1660</v>
      </c>
      <c r="I1697" s="49" t="s">
        <v>319</v>
      </c>
      <c r="J1697" s="49">
        <v>135500</v>
      </c>
      <c r="K1697" s="49" t="s">
        <v>107</v>
      </c>
      <c r="L1697" s="49">
        <v>9750076</v>
      </c>
      <c r="M1697" s="49" t="s">
        <v>1724</v>
      </c>
      <c r="N1697" s="51">
        <v>38905</v>
      </c>
      <c r="O1697" s="51">
        <v>38899</v>
      </c>
      <c r="P1697" s="49" t="s">
        <v>1725</v>
      </c>
    </row>
    <row r="1698" spans="1:16">
      <c r="A1698" s="46">
        <v>0</v>
      </c>
      <c r="B1698" s="46">
        <v>0</v>
      </c>
      <c r="C1698" s="46">
        <v>0</v>
      </c>
      <c r="D1698" s="46">
        <f t="shared" si="26"/>
        <v>0</v>
      </c>
      <c r="E1698" s="51">
        <v>45261</v>
      </c>
      <c r="F1698" s="49" t="s">
        <v>80</v>
      </c>
      <c r="G1698" s="49" t="s">
        <v>81</v>
      </c>
      <c r="H1698" s="49" t="s">
        <v>1660</v>
      </c>
      <c r="I1698" s="49" t="s">
        <v>319</v>
      </c>
      <c r="J1698" s="49">
        <v>135500</v>
      </c>
      <c r="K1698" s="49" t="s">
        <v>107</v>
      </c>
      <c r="L1698" s="49">
        <v>9750068</v>
      </c>
      <c r="M1698" s="49" t="s">
        <v>1726</v>
      </c>
      <c r="N1698" s="51">
        <v>38909</v>
      </c>
      <c r="O1698" s="51">
        <v>38899</v>
      </c>
      <c r="P1698" s="49" t="s">
        <v>1727</v>
      </c>
    </row>
    <row r="1699" spans="1:16">
      <c r="A1699" s="46">
        <v>0</v>
      </c>
      <c r="B1699" s="46">
        <v>0</v>
      </c>
      <c r="C1699" s="46">
        <v>0</v>
      </c>
      <c r="D1699" s="46">
        <f t="shared" si="26"/>
        <v>0</v>
      </c>
      <c r="E1699" s="51">
        <v>45261</v>
      </c>
      <c r="F1699" s="49" t="s">
        <v>80</v>
      </c>
      <c r="G1699" s="49" t="s">
        <v>81</v>
      </c>
      <c r="H1699" s="49" t="s">
        <v>1660</v>
      </c>
      <c r="I1699" s="49" t="s">
        <v>319</v>
      </c>
      <c r="J1699" s="49">
        <v>135500</v>
      </c>
      <c r="K1699" s="49" t="s">
        <v>107</v>
      </c>
      <c r="L1699" s="49">
        <v>9753267</v>
      </c>
      <c r="M1699" s="49" t="s">
        <v>1728</v>
      </c>
      <c r="N1699" s="51">
        <v>38833</v>
      </c>
      <c r="O1699" s="51">
        <v>38808</v>
      </c>
      <c r="P1699" s="49" t="s">
        <v>1729</v>
      </c>
    </row>
    <row r="1700" spans="1:16">
      <c r="A1700" s="46">
        <v>0</v>
      </c>
      <c r="B1700" s="46">
        <v>0</v>
      </c>
      <c r="C1700" s="46">
        <v>0</v>
      </c>
      <c r="D1700" s="46">
        <f t="shared" si="26"/>
        <v>0</v>
      </c>
      <c r="E1700" s="51">
        <v>45261</v>
      </c>
      <c r="F1700" s="49" t="s">
        <v>80</v>
      </c>
      <c r="G1700" s="49" t="s">
        <v>81</v>
      </c>
      <c r="H1700" s="49" t="s">
        <v>1660</v>
      </c>
      <c r="I1700" s="49" t="s">
        <v>319</v>
      </c>
      <c r="J1700" s="49">
        <v>135500</v>
      </c>
      <c r="K1700" s="49" t="s">
        <v>107</v>
      </c>
      <c r="L1700" s="49">
        <v>9748285</v>
      </c>
      <c r="M1700" s="49" t="s">
        <v>1730</v>
      </c>
      <c r="N1700" s="51">
        <v>39036</v>
      </c>
      <c r="O1700" s="51">
        <v>39022</v>
      </c>
      <c r="P1700" s="49" t="s">
        <v>1731</v>
      </c>
    </row>
    <row r="1701" spans="1:16">
      <c r="A1701" s="46">
        <v>0</v>
      </c>
      <c r="B1701" s="46">
        <v>0</v>
      </c>
      <c r="C1701" s="46">
        <v>0</v>
      </c>
      <c r="D1701" s="46">
        <f t="shared" si="26"/>
        <v>0</v>
      </c>
      <c r="E1701" s="51">
        <v>45261</v>
      </c>
      <c r="F1701" s="49" t="s">
        <v>80</v>
      </c>
      <c r="G1701" s="49" t="s">
        <v>81</v>
      </c>
      <c r="H1701" s="49" t="s">
        <v>1660</v>
      </c>
      <c r="I1701" s="49" t="s">
        <v>319</v>
      </c>
      <c r="J1701" s="49">
        <v>135600</v>
      </c>
      <c r="K1701" s="49" t="s">
        <v>107</v>
      </c>
      <c r="L1701" s="49">
        <v>9750075</v>
      </c>
      <c r="M1701" s="49" t="s">
        <v>1724</v>
      </c>
      <c r="N1701" s="51">
        <v>38905</v>
      </c>
      <c r="O1701" s="51">
        <v>38899</v>
      </c>
      <c r="P1701" s="49" t="s">
        <v>1725</v>
      </c>
    </row>
    <row r="1702" spans="1:16">
      <c r="A1702" s="46">
        <v>0</v>
      </c>
      <c r="B1702" s="46">
        <v>0</v>
      </c>
      <c r="C1702" s="46">
        <v>0</v>
      </c>
      <c r="D1702" s="46">
        <f t="shared" si="26"/>
        <v>0</v>
      </c>
      <c r="E1702" s="51">
        <v>45261</v>
      </c>
      <c r="F1702" s="49" t="s">
        <v>80</v>
      </c>
      <c r="G1702" s="49" t="s">
        <v>81</v>
      </c>
      <c r="H1702" s="49" t="s">
        <v>1660</v>
      </c>
      <c r="I1702" s="49" t="s">
        <v>319</v>
      </c>
      <c r="J1702" s="49">
        <v>135600</v>
      </c>
      <c r="K1702" s="49" t="s">
        <v>107</v>
      </c>
      <c r="L1702" s="49">
        <v>9749968</v>
      </c>
      <c r="M1702" s="49" t="s">
        <v>1718</v>
      </c>
      <c r="N1702" s="51">
        <v>38916</v>
      </c>
      <c r="O1702" s="51">
        <v>38899</v>
      </c>
      <c r="P1702" s="49" t="s">
        <v>1723</v>
      </c>
    </row>
    <row r="1703" spans="1:16">
      <c r="A1703" s="46">
        <v>0</v>
      </c>
      <c r="B1703" s="46">
        <v>0</v>
      </c>
      <c r="C1703" s="46">
        <v>0</v>
      </c>
      <c r="D1703" s="46">
        <f t="shared" si="26"/>
        <v>0</v>
      </c>
      <c r="E1703" s="51">
        <v>45261</v>
      </c>
      <c r="F1703" s="49" t="s">
        <v>80</v>
      </c>
      <c r="G1703" s="49" t="s">
        <v>81</v>
      </c>
      <c r="H1703" s="49" t="s">
        <v>1660</v>
      </c>
      <c r="I1703" s="49" t="s">
        <v>319</v>
      </c>
      <c r="J1703" s="49">
        <v>135600</v>
      </c>
      <c r="K1703" s="49" t="s">
        <v>107</v>
      </c>
      <c r="L1703" s="49">
        <v>9748284</v>
      </c>
      <c r="M1703" s="49" t="s">
        <v>1730</v>
      </c>
      <c r="N1703" s="51">
        <v>39036</v>
      </c>
      <c r="O1703" s="51">
        <v>39022</v>
      </c>
      <c r="P1703" s="49" t="s">
        <v>1731</v>
      </c>
    </row>
    <row r="1704" spans="1:16">
      <c r="A1704" s="46">
        <v>0</v>
      </c>
      <c r="B1704" s="46">
        <v>0</v>
      </c>
      <c r="C1704" s="46">
        <v>0</v>
      </c>
      <c r="D1704" s="46">
        <f t="shared" si="26"/>
        <v>0</v>
      </c>
      <c r="E1704" s="51">
        <v>45261</v>
      </c>
      <c r="F1704" s="49" t="s">
        <v>80</v>
      </c>
      <c r="G1704" s="49" t="s">
        <v>81</v>
      </c>
      <c r="H1704" s="49" t="s">
        <v>1660</v>
      </c>
      <c r="I1704" s="49" t="s">
        <v>319</v>
      </c>
      <c r="J1704" s="49">
        <v>135600</v>
      </c>
      <c r="K1704" s="49" t="s">
        <v>107</v>
      </c>
      <c r="L1704" s="49">
        <v>9753266</v>
      </c>
      <c r="M1704" s="49" t="s">
        <v>1728</v>
      </c>
      <c r="N1704" s="51">
        <v>38833</v>
      </c>
      <c r="O1704" s="51">
        <v>38808</v>
      </c>
      <c r="P1704" s="49" t="s">
        <v>1729</v>
      </c>
    </row>
    <row r="1705" spans="1:16">
      <c r="A1705" s="46">
        <v>0</v>
      </c>
      <c r="B1705" s="46">
        <v>0</v>
      </c>
      <c r="C1705" s="46">
        <v>0</v>
      </c>
      <c r="D1705" s="46">
        <f t="shared" si="26"/>
        <v>0</v>
      </c>
      <c r="E1705" s="51">
        <v>45261</v>
      </c>
      <c r="F1705" s="49" t="s">
        <v>80</v>
      </c>
      <c r="G1705" s="49" t="s">
        <v>81</v>
      </c>
      <c r="H1705" s="49" t="s">
        <v>1660</v>
      </c>
      <c r="I1705" s="49" t="s">
        <v>319</v>
      </c>
      <c r="J1705" s="49">
        <v>135600</v>
      </c>
      <c r="K1705" s="49" t="s">
        <v>107</v>
      </c>
      <c r="L1705" s="49">
        <v>9711501</v>
      </c>
      <c r="M1705" s="49" t="s">
        <v>1726</v>
      </c>
      <c r="N1705" s="51">
        <v>38909</v>
      </c>
      <c r="O1705" s="51">
        <v>38899</v>
      </c>
      <c r="P1705" s="49" t="s">
        <v>1727</v>
      </c>
    </row>
    <row r="1706" spans="1:16">
      <c r="A1706" s="46">
        <v>0</v>
      </c>
      <c r="B1706" s="46">
        <v>0</v>
      </c>
      <c r="C1706" s="46">
        <v>0</v>
      </c>
      <c r="D1706" s="46">
        <f t="shared" si="26"/>
        <v>0</v>
      </c>
      <c r="E1706" s="51">
        <v>45261</v>
      </c>
      <c r="F1706" s="49" t="s">
        <v>80</v>
      </c>
      <c r="G1706" s="49" t="s">
        <v>81</v>
      </c>
      <c r="H1706" s="49" t="s">
        <v>1660</v>
      </c>
      <c r="I1706" s="49" t="s">
        <v>320</v>
      </c>
      <c r="J1706" s="49">
        <v>135500</v>
      </c>
      <c r="K1706" s="49" t="s">
        <v>107</v>
      </c>
      <c r="L1706" s="49">
        <v>9748866</v>
      </c>
      <c r="M1706" s="49" t="s">
        <v>1732</v>
      </c>
      <c r="N1706" s="51">
        <v>39016</v>
      </c>
      <c r="O1706" s="51">
        <v>38991</v>
      </c>
      <c r="P1706" s="49" t="s">
        <v>1733</v>
      </c>
    </row>
    <row r="1707" spans="1:16">
      <c r="A1707" s="46">
        <v>0</v>
      </c>
      <c r="B1707" s="46">
        <v>0</v>
      </c>
      <c r="C1707" s="46">
        <v>0</v>
      </c>
      <c r="D1707" s="46">
        <f t="shared" si="26"/>
        <v>0</v>
      </c>
      <c r="E1707" s="51">
        <v>45261</v>
      </c>
      <c r="F1707" s="49" t="s">
        <v>80</v>
      </c>
      <c r="G1707" s="49" t="s">
        <v>81</v>
      </c>
      <c r="H1707" s="49" t="s">
        <v>1660</v>
      </c>
      <c r="I1707" s="49" t="s">
        <v>320</v>
      </c>
      <c r="J1707" s="49">
        <v>135600</v>
      </c>
      <c r="K1707" s="49" t="s">
        <v>107</v>
      </c>
      <c r="L1707" s="49">
        <v>9748865</v>
      </c>
      <c r="M1707" s="49" t="s">
        <v>1732</v>
      </c>
      <c r="N1707" s="51">
        <v>39016</v>
      </c>
      <c r="O1707" s="51">
        <v>38991</v>
      </c>
      <c r="P1707" s="49" t="s">
        <v>1733</v>
      </c>
    </row>
    <row r="1708" spans="1:16">
      <c r="A1708" s="46">
        <v>0</v>
      </c>
      <c r="B1708" s="46">
        <v>0</v>
      </c>
      <c r="C1708" s="46">
        <v>0</v>
      </c>
      <c r="D1708" s="46">
        <f t="shared" si="26"/>
        <v>0</v>
      </c>
      <c r="E1708" s="51">
        <v>45261</v>
      </c>
      <c r="F1708" s="49" t="s">
        <v>80</v>
      </c>
      <c r="G1708" s="49" t="s">
        <v>81</v>
      </c>
      <c r="H1708" s="49" t="s">
        <v>1660</v>
      </c>
      <c r="I1708" s="49" t="s">
        <v>320</v>
      </c>
      <c r="J1708" s="49">
        <v>135800</v>
      </c>
      <c r="K1708" s="49" t="s">
        <v>124</v>
      </c>
      <c r="L1708" s="49">
        <v>20802679</v>
      </c>
      <c r="M1708" s="49" t="s">
        <v>1131</v>
      </c>
      <c r="N1708" s="51">
        <v>43040</v>
      </c>
      <c r="O1708" s="51">
        <v>42736</v>
      </c>
      <c r="P1708" s="49" t="s">
        <v>1734</v>
      </c>
    </row>
    <row r="1709" spans="1:16">
      <c r="A1709" s="46">
        <v>0</v>
      </c>
      <c r="B1709" s="46">
        <v>0</v>
      </c>
      <c r="C1709" s="46">
        <v>0</v>
      </c>
      <c r="D1709" s="46">
        <f t="shared" si="26"/>
        <v>0</v>
      </c>
      <c r="E1709" s="51">
        <v>45261</v>
      </c>
      <c r="F1709" s="49" t="s">
        <v>80</v>
      </c>
      <c r="G1709" s="49" t="s">
        <v>81</v>
      </c>
      <c r="H1709" s="49" t="s">
        <v>1660</v>
      </c>
      <c r="I1709" s="49" t="s">
        <v>320</v>
      </c>
      <c r="J1709" s="49">
        <v>135800</v>
      </c>
      <c r="K1709" s="49" t="s">
        <v>321</v>
      </c>
      <c r="L1709" s="49">
        <v>20802750</v>
      </c>
      <c r="M1709" s="49" t="s">
        <v>1735</v>
      </c>
      <c r="N1709" s="51">
        <v>43040</v>
      </c>
      <c r="O1709" s="51">
        <v>42736</v>
      </c>
      <c r="P1709" s="49" t="s">
        <v>1736</v>
      </c>
    </row>
    <row r="1710" spans="1:16">
      <c r="A1710" s="46">
        <v>0</v>
      </c>
      <c r="B1710" s="46">
        <v>0</v>
      </c>
      <c r="C1710" s="46">
        <v>0</v>
      </c>
      <c r="D1710" s="46">
        <f t="shared" si="26"/>
        <v>0</v>
      </c>
      <c r="E1710" s="51">
        <v>45261</v>
      </c>
      <c r="F1710" s="49" t="s">
        <v>80</v>
      </c>
      <c r="G1710" s="49" t="s">
        <v>81</v>
      </c>
      <c r="H1710" s="49" t="s">
        <v>1660</v>
      </c>
      <c r="I1710" s="49" t="s">
        <v>320</v>
      </c>
      <c r="J1710" s="49">
        <v>135800</v>
      </c>
      <c r="K1710" s="49" t="s">
        <v>308</v>
      </c>
      <c r="L1710" s="49">
        <v>20802753</v>
      </c>
      <c r="M1710" s="49" t="s">
        <v>1689</v>
      </c>
      <c r="N1710" s="51">
        <v>43040</v>
      </c>
      <c r="O1710" s="51">
        <v>42736</v>
      </c>
      <c r="P1710" s="49" t="s">
        <v>1736</v>
      </c>
    </row>
    <row r="1711" spans="1:16">
      <c r="A1711" s="46">
        <v>0</v>
      </c>
      <c r="B1711" s="46">
        <v>0</v>
      </c>
      <c r="C1711" s="46">
        <v>0</v>
      </c>
      <c r="D1711" s="46">
        <f t="shared" si="26"/>
        <v>0</v>
      </c>
      <c r="E1711" s="51">
        <v>45261</v>
      </c>
      <c r="F1711" s="49" t="s">
        <v>80</v>
      </c>
      <c r="G1711" s="49" t="s">
        <v>81</v>
      </c>
      <c r="H1711" s="49" t="s">
        <v>1660</v>
      </c>
      <c r="I1711" s="49" t="s">
        <v>322</v>
      </c>
      <c r="J1711" s="49">
        <v>135300</v>
      </c>
      <c r="K1711" s="49" t="s">
        <v>161</v>
      </c>
      <c r="L1711" s="49">
        <v>11499641</v>
      </c>
      <c r="M1711" s="49" t="s">
        <v>827</v>
      </c>
      <c r="N1711" s="51">
        <v>40909</v>
      </c>
      <c r="O1711" s="51">
        <v>40909</v>
      </c>
      <c r="P1711" s="49" t="s">
        <v>1737</v>
      </c>
    </row>
    <row r="1712" spans="1:16">
      <c r="A1712" s="46">
        <v>0</v>
      </c>
      <c r="B1712" s="46">
        <v>0</v>
      </c>
      <c r="C1712" s="46">
        <v>0</v>
      </c>
      <c r="D1712" s="46">
        <f t="shared" si="26"/>
        <v>0</v>
      </c>
      <c r="E1712" s="51">
        <v>45261</v>
      </c>
      <c r="F1712" s="49" t="s">
        <v>80</v>
      </c>
      <c r="G1712" s="49" t="s">
        <v>81</v>
      </c>
      <c r="H1712" s="49" t="s">
        <v>1660</v>
      </c>
      <c r="I1712" s="49" t="s">
        <v>322</v>
      </c>
      <c r="J1712" s="49">
        <v>135300</v>
      </c>
      <c r="K1712" s="49" t="s">
        <v>107</v>
      </c>
      <c r="L1712" s="49">
        <v>10833036</v>
      </c>
      <c r="M1712" s="49" t="s">
        <v>874</v>
      </c>
      <c r="N1712" s="51">
        <v>40653</v>
      </c>
      <c r="O1712" s="51">
        <v>40634</v>
      </c>
      <c r="P1712" s="49" t="s">
        <v>875</v>
      </c>
    </row>
    <row r="1713" spans="1:16">
      <c r="A1713" s="46">
        <v>0</v>
      </c>
      <c r="B1713" s="46">
        <v>0</v>
      </c>
      <c r="C1713" s="46">
        <v>0</v>
      </c>
      <c r="D1713" s="46">
        <f t="shared" si="26"/>
        <v>0</v>
      </c>
      <c r="E1713" s="51">
        <v>45261</v>
      </c>
      <c r="F1713" s="49" t="s">
        <v>80</v>
      </c>
      <c r="G1713" s="49" t="s">
        <v>81</v>
      </c>
      <c r="H1713" s="49" t="s">
        <v>1660</v>
      </c>
      <c r="I1713" s="49" t="s">
        <v>322</v>
      </c>
      <c r="J1713" s="49">
        <v>135300</v>
      </c>
      <c r="K1713" s="49" t="s">
        <v>107</v>
      </c>
      <c r="L1713" s="49">
        <v>10833015</v>
      </c>
      <c r="M1713" s="49" t="s">
        <v>867</v>
      </c>
      <c r="N1713" s="51">
        <v>40653</v>
      </c>
      <c r="O1713" s="51">
        <v>40634</v>
      </c>
      <c r="P1713" s="49" t="s">
        <v>849</v>
      </c>
    </row>
    <row r="1714" spans="1:16">
      <c r="A1714" s="46">
        <v>0</v>
      </c>
      <c r="B1714" s="46">
        <v>0</v>
      </c>
      <c r="C1714" s="46">
        <v>0</v>
      </c>
      <c r="D1714" s="46">
        <f t="shared" si="26"/>
        <v>0</v>
      </c>
      <c r="E1714" s="51">
        <v>45261</v>
      </c>
      <c r="F1714" s="49" t="s">
        <v>80</v>
      </c>
      <c r="G1714" s="49" t="s">
        <v>81</v>
      </c>
      <c r="H1714" s="49" t="s">
        <v>1660</v>
      </c>
      <c r="I1714" s="49" t="s">
        <v>322</v>
      </c>
      <c r="J1714" s="49">
        <v>135300</v>
      </c>
      <c r="K1714" s="49" t="s">
        <v>107</v>
      </c>
      <c r="L1714" s="49">
        <v>10833203</v>
      </c>
      <c r="M1714" s="49" t="s">
        <v>861</v>
      </c>
      <c r="N1714" s="51">
        <v>40653</v>
      </c>
      <c r="O1714" s="51">
        <v>40634</v>
      </c>
      <c r="P1714" s="49" t="s">
        <v>862</v>
      </c>
    </row>
    <row r="1715" spans="1:16">
      <c r="A1715" s="46">
        <v>0</v>
      </c>
      <c r="B1715" s="46">
        <v>0</v>
      </c>
      <c r="C1715" s="46">
        <v>0</v>
      </c>
      <c r="D1715" s="46">
        <f t="shared" si="26"/>
        <v>0</v>
      </c>
      <c r="E1715" s="51">
        <v>45261</v>
      </c>
      <c r="F1715" s="49" t="s">
        <v>80</v>
      </c>
      <c r="G1715" s="49" t="s">
        <v>81</v>
      </c>
      <c r="H1715" s="49" t="s">
        <v>1660</v>
      </c>
      <c r="I1715" s="49" t="s">
        <v>322</v>
      </c>
      <c r="J1715" s="49">
        <v>135300</v>
      </c>
      <c r="K1715" s="49" t="s">
        <v>107</v>
      </c>
      <c r="L1715" s="49">
        <v>12954297</v>
      </c>
      <c r="M1715" s="49" t="s">
        <v>1738</v>
      </c>
      <c r="N1715" s="51">
        <v>41958</v>
      </c>
      <c r="O1715" s="51">
        <v>41974</v>
      </c>
      <c r="P1715" s="49" t="s">
        <v>1629</v>
      </c>
    </row>
    <row r="1716" spans="1:16">
      <c r="A1716" s="46">
        <v>0</v>
      </c>
      <c r="B1716" s="46">
        <v>0</v>
      </c>
      <c r="C1716" s="46">
        <v>0</v>
      </c>
      <c r="D1716" s="46">
        <f t="shared" si="26"/>
        <v>0</v>
      </c>
      <c r="E1716" s="51">
        <v>45261</v>
      </c>
      <c r="F1716" s="49" t="s">
        <v>80</v>
      </c>
      <c r="G1716" s="49" t="s">
        <v>81</v>
      </c>
      <c r="H1716" s="49" t="s">
        <v>1660</v>
      </c>
      <c r="I1716" s="49" t="s">
        <v>322</v>
      </c>
      <c r="J1716" s="49">
        <v>135300</v>
      </c>
      <c r="K1716" s="49" t="s">
        <v>107</v>
      </c>
      <c r="L1716" s="49">
        <v>10833018</v>
      </c>
      <c r="M1716" s="49" t="s">
        <v>859</v>
      </c>
      <c r="N1716" s="51">
        <v>40653</v>
      </c>
      <c r="O1716" s="51">
        <v>40634</v>
      </c>
      <c r="P1716" s="49" t="s">
        <v>851</v>
      </c>
    </row>
    <row r="1717" spans="1:16">
      <c r="A1717" s="46">
        <v>0</v>
      </c>
      <c r="B1717" s="46">
        <v>0</v>
      </c>
      <c r="C1717" s="46">
        <v>0</v>
      </c>
      <c r="D1717" s="46">
        <f t="shared" si="26"/>
        <v>0</v>
      </c>
      <c r="E1717" s="51">
        <v>45261</v>
      </c>
      <c r="F1717" s="49" t="s">
        <v>80</v>
      </c>
      <c r="G1717" s="49" t="s">
        <v>81</v>
      </c>
      <c r="H1717" s="49" t="s">
        <v>1660</v>
      </c>
      <c r="I1717" s="49" t="s">
        <v>322</v>
      </c>
      <c r="J1717" s="49">
        <v>135300</v>
      </c>
      <c r="K1717" s="49" t="s">
        <v>107</v>
      </c>
      <c r="L1717" s="49">
        <v>10833142</v>
      </c>
      <c r="M1717" s="49" t="s">
        <v>868</v>
      </c>
      <c r="N1717" s="51">
        <v>40653</v>
      </c>
      <c r="O1717" s="51">
        <v>40634</v>
      </c>
      <c r="P1717" s="49" t="s">
        <v>836</v>
      </c>
    </row>
    <row r="1718" spans="1:16">
      <c r="A1718" s="46">
        <v>0</v>
      </c>
      <c r="B1718" s="46">
        <v>0</v>
      </c>
      <c r="C1718" s="46">
        <v>0</v>
      </c>
      <c r="D1718" s="46">
        <f t="shared" si="26"/>
        <v>0</v>
      </c>
      <c r="E1718" s="51">
        <v>45261</v>
      </c>
      <c r="F1718" s="49" t="s">
        <v>80</v>
      </c>
      <c r="G1718" s="49" t="s">
        <v>81</v>
      </c>
      <c r="H1718" s="49" t="s">
        <v>1660</v>
      </c>
      <c r="I1718" s="49" t="s">
        <v>322</v>
      </c>
      <c r="J1718" s="49">
        <v>135300</v>
      </c>
      <c r="K1718" s="49" t="s">
        <v>107</v>
      </c>
      <c r="L1718" s="49">
        <v>11030263</v>
      </c>
      <c r="M1718" s="49" t="s">
        <v>830</v>
      </c>
      <c r="N1718" s="51">
        <v>40653</v>
      </c>
      <c r="O1718" s="51">
        <v>40634</v>
      </c>
      <c r="P1718" s="49" t="s">
        <v>831</v>
      </c>
    </row>
    <row r="1719" spans="1:16">
      <c r="A1719" s="46">
        <v>0</v>
      </c>
      <c r="B1719" s="46">
        <v>0</v>
      </c>
      <c r="C1719" s="46">
        <v>0</v>
      </c>
      <c r="D1719" s="46">
        <f t="shared" si="26"/>
        <v>0</v>
      </c>
      <c r="E1719" s="51">
        <v>45261</v>
      </c>
      <c r="F1719" s="49" t="s">
        <v>80</v>
      </c>
      <c r="G1719" s="49" t="s">
        <v>81</v>
      </c>
      <c r="H1719" s="49" t="s">
        <v>1660</v>
      </c>
      <c r="I1719" s="49" t="s">
        <v>322</v>
      </c>
      <c r="J1719" s="49">
        <v>135300</v>
      </c>
      <c r="K1719" s="49" t="s">
        <v>107</v>
      </c>
      <c r="L1719" s="49">
        <v>10833131</v>
      </c>
      <c r="M1719" s="49" t="s">
        <v>872</v>
      </c>
      <c r="N1719" s="51">
        <v>40653</v>
      </c>
      <c r="O1719" s="51">
        <v>40634</v>
      </c>
      <c r="P1719" s="49" t="s">
        <v>873</v>
      </c>
    </row>
    <row r="1720" spans="1:16">
      <c r="A1720" s="46">
        <v>0</v>
      </c>
      <c r="B1720" s="46">
        <v>0</v>
      </c>
      <c r="C1720" s="46">
        <v>0</v>
      </c>
      <c r="D1720" s="46">
        <f t="shared" si="26"/>
        <v>0</v>
      </c>
      <c r="E1720" s="51">
        <v>45261</v>
      </c>
      <c r="F1720" s="49" t="s">
        <v>80</v>
      </c>
      <c r="G1720" s="49" t="s">
        <v>81</v>
      </c>
      <c r="H1720" s="49" t="s">
        <v>1660</v>
      </c>
      <c r="I1720" s="49" t="s">
        <v>322</v>
      </c>
      <c r="J1720" s="49">
        <v>135300</v>
      </c>
      <c r="K1720" s="49" t="s">
        <v>107</v>
      </c>
      <c r="L1720" s="49">
        <v>17941216</v>
      </c>
      <c r="M1720" s="49" t="s">
        <v>1739</v>
      </c>
      <c r="N1720" s="51">
        <v>42513</v>
      </c>
      <c r="O1720" s="51">
        <v>42614</v>
      </c>
      <c r="P1720" s="49" t="s">
        <v>1740</v>
      </c>
    </row>
    <row r="1721" spans="1:16">
      <c r="A1721" s="46">
        <v>0</v>
      </c>
      <c r="B1721" s="46">
        <v>0</v>
      </c>
      <c r="C1721" s="46">
        <v>0</v>
      </c>
      <c r="D1721" s="46">
        <f t="shared" si="26"/>
        <v>0</v>
      </c>
      <c r="E1721" s="51">
        <v>45261</v>
      </c>
      <c r="F1721" s="49" t="s">
        <v>80</v>
      </c>
      <c r="G1721" s="49" t="s">
        <v>81</v>
      </c>
      <c r="H1721" s="49" t="s">
        <v>1660</v>
      </c>
      <c r="I1721" s="49" t="s">
        <v>322</v>
      </c>
      <c r="J1721" s="49">
        <v>135300</v>
      </c>
      <c r="K1721" s="49" t="s">
        <v>107</v>
      </c>
      <c r="L1721" s="49">
        <v>11030256</v>
      </c>
      <c r="M1721" s="49" t="s">
        <v>855</v>
      </c>
      <c r="N1721" s="51">
        <v>40653</v>
      </c>
      <c r="O1721" s="51">
        <v>40634</v>
      </c>
      <c r="P1721" s="49" t="s">
        <v>847</v>
      </c>
    </row>
    <row r="1722" spans="1:16">
      <c r="A1722" s="46">
        <v>0</v>
      </c>
      <c r="B1722" s="46">
        <v>0</v>
      </c>
      <c r="C1722" s="46">
        <v>0</v>
      </c>
      <c r="D1722" s="46">
        <f t="shared" si="26"/>
        <v>0</v>
      </c>
      <c r="E1722" s="51">
        <v>45261</v>
      </c>
      <c r="F1722" s="49" t="s">
        <v>80</v>
      </c>
      <c r="G1722" s="49" t="s">
        <v>81</v>
      </c>
      <c r="H1722" s="49" t="s">
        <v>1660</v>
      </c>
      <c r="I1722" s="49" t="s">
        <v>322</v>
      </c>
      <c r="J1722" s="49">
        <v>135300</v>
      </c>
      <c r="K1722" s="49" t="s">
        <v>107</v>
      </c>
      <c r="L1722" s="49">
        <v>11249627</v>
      </c>
      <c r="M1722" s="49" t="s">
        <v>1741</v>
      </c>
      <c r="N1722" s="51">
        <v>40909</v>
      </c>
      <c r="O1722" s="51">
        <v>40909</v>
      </c>
      <c r="P1722" s="49" t="s">
        <v>1737</v>
      </c>
    </row>
    <row r="1723" spans="1:16">
      <c r="A1723" s="46">
        <v>0</v>
      </c>
      <c r="B1723" s="46">
        <v>0</v>
      </c>
      <c r="C1723" s="46">
        <v>0</v>
      </c>
      <c r="D1723" s="46">
        <f t="shared" si="26"/>
        <v>0</v>
      </c>
      <c r="E1723" s="51">
        <v>45261</v>
      </c>
      <c r="F1723" s="49" t="s">
        <v>80</v>
      </c>
      <c r="G1723" s="49" t="s">
        <v>81</v>
      </c>
      <c r="H1723" s="49" t="s">
        <v>1660</v>
      </c>
      <c r="I1723" s="49" t="s">
        <v>322</v>
      </c>
      <c r="J1723" s="49">
        <v>135300</v>
      </c>
      <c r="K1723" s="49" t="s">
        <v>107</v>
      </c>
      <c r="L1723" s="49">
        <v>10833071</v>
      </c>
      <c r="M1723" s="49" t="s">
        <v>866</v>
      </c>
      <c r="N1723" s="51">
        <v>40653</v>
      </c>
      <c r="O1723" s="51">
        <v>40634</v>
      </c>
      <c r="P1723" s="49" t="s">
        <v>853</v>
      </c>
    </row>
    <row r="1724" spans="1:16">
      <c r="A1724" s="46">
        <v>0</v>
      </c>
      <c r="B1724" s="46">
        <v>0</v>
      </c>
      <c r="C1724" s="46">
        <v>0</v>
      </c>
      <c r="D1724" s="46">
        <f t="shared" si="26"/>
        <v>0</v>
      </c>
      <c r="E1724" s="51">
        <v>45261</v>
      </c>
      <c r="F1724" s="49" t="s">
        <v>80</v>
      </c>
      <c r="G1724" s="49" t="s">
        <v>81</v>
      </c>
      <c r="H1724" s="49" t="s">
        <v>1660</v>
      </c>
      <c r="I1724" s="49" t="s">
        <v>322</v>
      </c>
      <c r="J1724" s="49">
        <v>135300</v>
      </c>
      <c r="K1724" s="49" t="s">
        <v>107</v>
      </c>
      <c r="L1724" s="49">
        <v>10833272</v>
      </c>
      <c r="M1724" s="49" t="s">
        <v>869</v>
      </c>
      <c r="N1724" s="51">
        <v>40653</v>
      </c>
      <c r="O1724" s="51">
        <v>40634</v>
      </c>
      <c r="P1724" s="49" t="s">
        <v>843</v>
      </c>
    </row>
    <row r="1725" spans="1:16">
      <c r="A1725" s="46">
        <v>0</v>
      </c>
      <c r="B1725" s="46">
        <v>0</v>
      </c>
      <c r="C1725" s="46">
        <v>0</v>
      </c>
      <c r="D1725" s="46">
        <f t="shared" si="26"/>
        <v>0</v>
      </c>
      <c r="E1725" s="51">
        <v>45261</v>
      </c>
      <c r="F1725" s="49" t="s">
        <v>80</v>
      </c>
      <c r="G1725" s="49" t="s">
        <v>81</v>
      </c>
      <c r="H1725" s="49" t="s">
        <v>1660</v>
      </c>
      <c r="I1725" s="49" t="s">
        <v>322</v>
      </c>
      <c r="J1725" s="49">
        <v>135300</v>
      </c>
      <c r="K1725" s="49" t="s">
        <v>107</v>
      </c>
      <c r="L1725" s="49">
        <v>10833033</v>
      </c>
      <c r="M1725" s="49" t="s">
        <v>870</v>
      </c>
      <c r="N1725" s="51">
        <v>40653</v>
      </c>
      <c r="O1725" s="51">
        <v>40634</v>
      </c>
      <c r="P1725" s="49" t="s">
        <v>871</v>
      </c>
    </row>
    <row r="1726" spans="1:16">
      <c r="A1726" s="46">
        <v>0</v>
      </c>
      <c r="B1726" s="46">
        <v>0</v>
      </c>
      <c r="C1726" s="46">
        <v>0</v>
      </c>
      <c r="D1726" s="46">
        <f t="shared" si="26"/>
        <v>0</v>
      </c>
      <c r="E1726" s="51">
        <v>45261</v>
      </c>
      <c r="F1726" s="49" t="s">
        <v>80</v>
      </c>
      <c r="G1726" s="49" t="s">
        <v>81</v>
      </c>
      <c r="H1726" s="49" t="s">
        <v>1660</v>
      </c>
      <c r="I1726" s="49" t="s">
        <v>322</v>
      </c>
      <c r="J1726" s="49">
        <v>135300</v>
      </c>
      <c r="K1726" s="49" t="s">
        <v>107</v>
      </c>
      <c r="L1726" s="49">
        <v>10833006</v>
      </c>
      <c r="M1726" s="49" t="s">
        <v>854</v>
      </c>
      <c r="N1726" s="51">
        <v>40653</v>
      </c>
      <c r="O1726" s="51">
        <v>40634</v>
      </c>
      <c r="P1726" s="49" t="s">
        <v>845</v>
      </c>
    </row>
    <row r="1727" spans="1:16">
      <c r="A1727" s="46">
        <v>0</v>
      </c>
      <c r="B1727" s="46">
        <v>0</v>
      </c>
      <c r="C1727" s="46">
        <v>0</v>
      </c>
      <c r="D1727" s="46">
        <f t="shared" si="26"/>
        <v>0</v>
      </c>
      <c r="E1727" s="51">
        <v>45261</v>
      </c>
      <c r="F1727" s="49" t="s">
        <v>80</v>
      </c>
      <c r="G1727" s="49" t="s">
        <v>81</v>
      </c>
      <c r="H1727" s="49" t="s">
        <v>1660</v>
      </c>
      <c r="I1727" s="49" t="s">
        <v>322</v>
      </c>
      <c r="J1727" s="49">
        <v>135300</v>
      </c>
      <c r="K1727" s="49" t="s">
        <v>107</v>
      </c>
      <c r="L1727" s="49">
        <v>10833068</v>
      </c>
      <c r="M1727" s="49" t="s">
        <v>863</v>
      </c>
      <c r="N1727" s="51">
        <v>40653</v>
      </c>
      <c r="O1727" s="51">
        <v>40634</v>
      </c>
      <c r="P1727" s="49" t="s">
        <v>864</v>
      </c>
    </row>
    <row r="1728" spans="1:16">
      <c r="A1728" s="46">
        <v>0</v>
      </c>
      <c r="B1728" s="46">
        <v>0</v>
      </c>
      <c r="C1728" s="46">
        <v>0</v>
      </c>
      <c r="D1728" s="46">
        <f t="shared" si="26"/>
        <v>0</v>
      </c>
      <c r="E1728" s="51">
        <v>45261</v>
      </c>
      <c r="F1728" s="49" t="s">
        <v>80</v>
      </c>
      <c r="G1728" s="49" t="s">
        <v>81</v>
      </c>
      <c r="H1728" s="49" t="s">
        <v>1660</v>
      </c>
      <c r="I1728" s="49" t="s">
        <v>322</v>
      </c>
      <c r="J1728" s="49">
        <v>135500</v>
      </c>
      <c r="K1728" s="49" t="s">
        <v>107</v>
      </c>
      <c r="L1728" s="49">
        <v>9747463</v>
      </c>
      <c r="M1728" s="49" t="s">
        <v>1742</v>
      </c>
      <c r="N1728" s="51">
        <v>39070</v>
      </c>
      <c r="O1728" s="51">
        <v>39052</v>
      </c>
      <c r="P1728" s="49" t="s">
        <v>1743</v>
      </c>
    </row>
    <row r="1729" spans="1:16">
      <c r="A1729" s="46">
        <v>0</v>
      </c>
      <c r="B1729" s="46">
        <v>0</v>
      </c>
      <c r="C1729" s="46">
        <v>0</v>
      </c>
      <c r="D1729" s="46">
        <f t="shared" si="26"/>
        <v>0</v>
      </c>
      <c r="E1729" s="51">
        <v>45261</v>
      </c>
      <c r="F1729" s="49" t="s">
        <v>80</v>
      </c>
      <c r="G1729" s="49" t="s">
        <v>81</v>
      </c>
      <c r="H1729" s="49" t="s">
        <v>1660</v>
      </c>
      <c r="I1729" s="49" t="s">
        <v>322</v>
      </c>
      <c r="J1729" s="49">
        <v>135500</v>
      </c>
      <c r="K1729" s="49" t="s">
        <v>107</v>
      </c>
      <c r="L1729" s="49">
        <v>9748904</v>
      </c>
      <c r="M1729" s="49" t="s">
        <v>1744</v>
      </c>
      <c r="N1729" s="51">
        <v>39001</v>
      </c>
      <c r="O1729" s="51">
        <v>38991</v>
      </c>
      <c r="P1729" s="49" t="s">
        <v>1745</v>
      </c>
    </row>
    <row r="1730" spans="1:16">
      <c r="A1730" s="46">
        <v>0</v>
      </c>
      <c r="B1730" s="46">
        <v>0</v>
      </c>
      <c r="C1730" s="46">
        <v>0</v>
      </c>
      <c r="D1730" s="46">
        <f t="shared" si="26"/>
        <v>0</v>
      </c>
      <c r="E1730" s="51">
        <v>45261</v>
      </c>
      <c r="F1730" s="49" t="s">
        <v>80</v>
      </c>
      <c r="G1730" s="49" t="s">
        <v>81</v>
      </c>
      <c r="H1730" s="49" t="s">
        <v>1660</v>
      </c>
      <c r="I1730" s="49" t="s">
        <v>322</v>
      </c>
      <c r="J1730" s="49">
        <v>135500</v>
      </c>
      <c r="K1730" s="49" t="s">
        <v>107</v>
      </c>
      <c r="L1730" s="49">
        <v>9749668</v>
      </c>
      <c r="M1730" s="49" t="s">
        <v>1746</v>
      </c>
      <c r="N1730" s="51">
        <v>38939</v>
      </c>
      <c r="O1730" s="51">
        <v>38930</v>
      </c>
      <c r="P1730" s="49" t="s">
        <v>1747</v>
      </c>
    </row>
    <row r="1731" spans="1:16">
      <c r="A1731" s="46">
        <v>0</v>
      </c>
      <c r="B1731" s="46">
        <v>0</v>
      </c>
      <c r="C1731" s="46">
        <v>0</v>
      </c>
      <c r="D1731" s="46">
        <f t="shared" ref="D1731:D1794" si="27">+B1731-C1731</f>
        <v>0</v>
      </c>
      <c r="E1731" s="51">
        <v>45261</v>
      </c>
      <c r="F1731" s="49" t="s">
        <v>80</v>
      </c>
      <c r="G1731" s="49" t="s">
        <v>81</v>
      </c>
      <c r="H1731" s="49" t="s">
        <v>1660</v>
      </c>
      <c r="I1731" s="49" t="s">
        <v>322</v>
      </c>
      <c r="J1731" s="49">
        <v>135500</v>
      </c>
      <c r="K1731" s="49" t="s">
        <v>107</v>
      </c>
      <c r="L1731" s="49">
        <v>9748302</v>
      </c>
      <c r="M1731" s="49" t="s">
        <v>1748</v>
      </c>
      <c r="N1731" s="51">
        <v>39030</v>
      </c>
      <c r="O1731" s="51">
        <v>39022</v>
      </c>
      <c r="P1731" s="49" t="s">
        <v>1749</v>
      </c>
    </row>
    <row r="1732" spans="1:16">
      <c r="A1732" s="46">
        <v>0</v>
      </c>
      <c r="B1732" s="46">
        <v>0</v>
      </c>
      <c r="C1732" s="46">
        <v>0</v>
      </c>
      <c r="D1732" s="46">
        <f t="shared" si="27"/>
        <v>0</v>
      </c>
      <c r="E1732" s="51">
        <v>45261</v>
      </c>
      <c r="F1732" s="49" t="s">
        <v>80</v>
      </c>
      <c r="G1732" s="49" t="s">
        <v>81</v>
      </c>
      <c r="H1732" s="49" t="s">
        <v>1660</v>
      </c>
      <c r="I1732" s="49" t="s">
        <v>322</v>
      </c>
      <c r="J1732" s="49">
        <v>135500</v>
      </c>
      <c r="K1732" s="49" t="s">
        <v>107</v>
      </c>
      <c r="L1732" s="49">
        <v>9747441</v>
      </c>
      <c r="M1732" s="49" t="s">
        <v>1750</v>
      </c>
      <c r="N1732" s="51">
        <v>38986</v>
      </c>
      <c r="O1732" s="51">
        <v>39052</v>
      </c>
      <c r="P1732" s="49" t="s">
        <v>1751</v>
      </c>
    </row>
    <row r="1733" spans="1:16">
      <c r="A1733" s="46">
        <v>0</v>
      </c>
      <c r="B1733" s="46">
        <v>0</v>
      </c>
      <c r="C1733" s="46">
        <v>0</v>
      </c>
      <c r="D1733" s="46">
        <f t="shared" si="27"/>
        <v>0</v>
      </c>
      <c r="E1733" s="51">
        <v>45261</v>
      </c>
      <c r="F1733" s="49" t="s">
        <v>80</v>
      </c>
      <c r="G1733" s="49" t="s">
        <v>81</v>
      </c>
      <c r="H1733" s="49" t="s">
        <v>1660</v>
      </c>
      <c r="I1733" s="49" t="s">
        <v>322</v>
      </c>
      <c r="J1733" s="49">
        <v>135500</v>
      </c>
      <c r="K1733" s="49" t="s">
        <v>107</v>
      </c>
      <c r="L1733" s="49">
        <v>9711506</v>
      </c>
      <c r="M1733" s="49" t="s">
        <v>1752</v>
      </c>
      <c r="N1733" s="51">
        <v>38923</v>
      </c>
      <c r="O1733" s="51">
        <v>38899</v>
      </c>
      <c r="P1733" s="49" t="s">
        <v>1753</v>
      </c>
    </row>
    <row r="1734" spans="1:16">
      <c r="A1734" s="46">
        <v>0</v>
      </c>
      <c r="B1734" s="46">
        <v>0</v>
      </c>
      <c r="C1734" s="46">
        <v>0</v>
      </c>
      <c r="D1734" s="46">
        <f t="shared" si="27"/>
        <v>0</v>
      </c>
      <c r="E1734" s="51">
        <v>45261</v>
      </c>
      <c r="F1734" s="49" t="s">
        <v>80</v>
      </c>
      <c r="G1734" s="49" t="s">
        <v>81</v>
      </c>
      <c r="H1734" s="49" t="s">
        <v>1660</v>
      </c>
      <c r="I1734" s="49" t="s">
        <v>322</v>
      </c>
      <c r="J1734" s="49">
        <v>135500</v>
      </c>
      <c r="K1734" s="49" t="s">
        <v>107</v>
      </c>
      <c r="L1734" s="49">
        <v>9748251</v>
      </c>
      <c r="M1734" s="49" t="s">
        <v>1754</v>
      </c>
      <c r="N1734" s="51">
        <v>39048</v>
      </c>
      <c r="O1734" s="51">
        <v>39022</v>
      </c>
      <c r="P1734" s="49" t="s">
        <v>1755</v>
      </c>
    </row>
    <row r="1735" spans="1:16">
      <c r="A1735" s="46">
        <v>0</v>
      </c>
      <c r="B1735" s="46">
        <v>0</v>
      </c>
      <c r="C1735" s="46">
        <v>0</v>
      </c>
      <c r="D1735" s="46">
        <f t="shared" si="27"/>
        <v>0</v>
      </c>
      <c r="E1735" s="51">
        <v>45261</v>
      </c>
      <c r="F1735" s="49" t="s">
        <v>80</v>
      </c>
      <c r="G1735" s="49" t="s">
        <v>81</v>
      </c>
      <c r="H1735" s="49" t="s">
        <v>1660</v>
      </c>
      <c r="I1735" s="49" t="s">
        <v>322</v>
      </c>
      <c r="J1735" s="49">
        <v>135500</v>
      </c>
      <c r="K1735" s="49" t="s">
        <v>107</v>
      </c>
      <c r="L1735" s="49">
        <v>9748895</v>
      </c>
      <c r="M1735" s="49" t="s">
        <v>1756</v>
      </c>
      <c r="N1735" s="51">
        <v>39010</v>
      </c>
      <c r="O1735" s="51">
        <v>38991</v>
      </c>
      <c r="P1735" s="49" t="s">
        <v>1757</v>
      </c>
    </row>
    <row r="1736" spans="1:16">
      <c r="A1736" s="46">
        <v>0</v>
      </c>
      <c r="B1736" s="46">
        <v>0</v>
      </c>
      <c r="C1736" s="46">
        <v>0</v>
      </c>
      <c r="D1736" s="46">
        <f t="shared" si="27"/>
        <v>0</v>
      </c>
      <c r="E1736" s="51">
        <v>45261</v>
      </c>
      <c r="F1736" s="49" t="s">
        <v>80</v>
      </c>
      <c r="G1736" s="49" t="s">
        <v>81</v>
      </c>
      <c r="H1736" s="49" t="s">
        <v>1660</v>
      </c>
      <c r="I1736" s="49" t="s">
        <v>322</v>
      </c>
      <c r="J1736" s="49">
        <v>135500</v>
      </c>
      <c r="K1736" s="49" t="s">
        <v>107</v>
      </c>
      <c r="L1736" s="49">
        <v>9747430</v>
      </c>
      <c r="M1736" s="49" t="s">
        <v>1758</v>
      </c>
      <c r="N1736" s="51">
        <v>39055</v>
      </c>
      <c r="O1736" s="51">
        <v>39052</v>
      </c>
      <c r="P1736" s="49" t="s">
        <v>1759</v>
      </c>
    </row>
    <row r="1737" spans="1:16">
      <c r="A1737" s="46">
        <v>0</v>
      </c>
      <c r="B1737" s="46">
        <v>0</v>
      </c>
      <c r="C1737" s="46">
        <v>0</v>
      </c>
      <c r="D1737" s="46">
        <f t="shared" si="27"/>
        <v>0</v>
      </c>
      <c r="E1737" s="51">
        <v>45261</v>
      </c>
      <c r="F1737" s="49" t="s">
        <v>80</v>
      </c>
      <c r="G1737" s="49" t="s">
        <v>81</v>
      </c>
      <c r="H1737" s="49" t="s">
        <v>1660</v>
      </c>
      <c r="I1737" s="49" t="s">
        <v>322</v>
      </c>
      <c r="J1737" s="49">
        <v>135500</v>
      </c>
      <c r="K1737" s="49" t="s">
        <v>107</v>
      </c>
      <c r="L1737" s="49">
        <v>9754597</v>
      </c>
      <c r="M1737" s="49" t="s">
        <v>1760</v>
      </c>
      <c r="N1737" s="51">
        <v>38764</v>
      </c>
      <c r="O1737" s="51">
        <v>38749</v>
      </c>
      <c r="P1737" s="49" t="s">
        <v>1761</v>
      </c>
    </row>
    <row r="1738" spans="1:16">
      <c r="A1738" s="46">
        <v>0</v>
      </c>
      <c r="B1738" s="46">
        <v>0</v>
      </c>
      <c r="C1738" s="46">
        <v>0</v>
      </c>
      <c r="D1738" s="46">
        <f t="shared" si="27"/>
        <v>0</v>
      </c>
      <c r="E1738" s="51">
        <v>45261</v>
      </c>
      <c r="F1738" s="49" t="s">
        <v>80</v>
      </c>
      <c r="G1738" s="49" t="s">
        <v>81</v>
      </c>
      <c r="H1738" s="49" t="s">
        <v>1660</v>
      </c>
      <c r="I1738" s="49" t="s">
        <v>322</v>
      </c>
      <c r="J1738" s="49">
        <v>135500</v>
      </c>
      <c r="K1738" s="49" t="s">
        <v>107</v>
      </c>
      <c r="L1738" s="49">
        <v>9749621</v>
      </c>
      <c r="M1738" s="49" t="s">
        <v>1762</v>
      </c>
      <c r="N1738" s="51">
        <v>38939</v>
      </c>
      <c r="O1738" s="51">
        <v>38930</v>
      </c>
      <c r="P1738" s="49" t="s">
        <v>1763</v>
      </c>
    </row>
    <row r="1739" spans="1:16">
      <c r="A1739" s="46">
        <v>0</v>
      </c>
      <c r="B1739" s="46">
        <v>0</v>
      </c>
      <c r="C1739" s="46">
        <v>0</v>
      </c>
      <c r="D1739" s="46">
        <f t="shared" si="27"/>
        <v>0</v>
      </c>
      <c r="E1739" s="51">
        <v>45261</v>
      </c>
      <c r="F1739" s="49" t="s">
        <v>80</v>
      </c>
      <c r="G1739" s="49" t="s">
        <v>81</v>
      </c>
      <c r="H1739" s="49" t="s">
        <v>1660</v>
      </c>
      <c r="I1739" s="49" t="s">
        <v>322</v>
      </c>
      <c r="J1739" s="49">
        <v>135500</v>
      </c>
      <c r="K1739" s="49" t="s">
        <v>107</v>
      </c>
      <c r="L1739" s="49">
        <v>9747458</v>
      </c>
      <c r="M1739" s="49" t="s">
        <v>1764</v>
      </c>
      <c r="N1739" s="51">
        <v>39071</v>
      </c>
      <c r="O1739" s="51">
        <v>39052</v>
      </c>
      <c r="P1739" s="49" t="s">
        <v>1765</v>
      </c>
    </row>
    <row r="1740" spans="1:16">
      <c r="A1740" s="46">
        <v>0</v>
      </c>
      <c r="B1740" s="46">
        <v>0</v>
      </c>
      <c r="C1740" s="46">
        <v>0</v>
      </c>
      <c r="D1740" s="46">
        <f t="shared" si="27"/>
        <v>0</v>
      </c>
      <c r="E1740" s="51">
        <v>45261</v>
      </c>
      <c r="F1740" s="49" t="s">
        <v>80</v>
      </c>
      <c r="G1740" s="49" t="s">
        <v>81</v>
      </c>
      <c r="H1740" s="49" t="s">
        <v>1660</v>
      </c>
      <c r="I1740" s="49" t="s">
        <v>322</v>
      </c>
      <c r="J1740" s="49">
        <v>135500</v>
      </c>
      <c r="K1740" s="49" t="s">
        <v>107</v>
      </c>
      <c r="L1740" s="49">
        <v>9748796</v>
      </c>
      <c r="M1740" s="49" t="s">
        <v>1766</v>
      </c>
      <c r="N1740" s="51">
        <v>38996</v>
      </c>
      <c r="O1740" s="51">
        <v>38991</v>
      </c>
      <c r="P1740" s="49" t="s">
        <v>1767</v>
      </c>
    </row>
    <row r="1741" spans="1:16">
      <c r="A1741" s="46">
        <v>0</v>
      </c>
      <c r="B1741" s="46">
        <v>0</v>
      </c>
      <c r="C1741" s="46">
        <v>0</v>
      </c>
      <c r="D1741" s="46">
        <f t="shared" si="27"/>
        <v>0</v>
      </c>
      <c r="E1741" s="51">
        <v>45261</v>
      </c>
      <c r="F1741" s="49" t="s">
        <v>80</v>
      </c>
      <c r="G1741" s="49" t="s">
        <v>81</v>
      </c>
      <c r="H1741" s="49" t="s">
        <v>1660</v>
      </c>
      <c r="I1741" s="49" t="s">
        <v>322</v>
      </c>
      <c r="J1741" s="49">
        <v>135500</v>
      </c>
      <c r="K1741" s="49" t="s">
        <v>107</v>
      </c>
      <c r="L1741" s="49">
        <v>9747475</v>
      </c>
      <c r="M1741" s="49" t="s">
        <v>1768</v>
      </c>
      <c r="N1741" s="51">
        <v>38975</v>
      </c>
      <c r="O1741" s="51">
        <v>39052</v>
      </c>
      <c r="P1741" s="49" t="s">
        <v>1769</v>
      </c>
    </row>
    <row r="1742" spans="1:16">
      <c r="A1742" s="46">
        <v>0</v>
      </c>
      <c r="B1742" s="46">
        <v>0</v>
      </c>
      <c r="C1742" s="46">
        <v>0</v>
      </c>
      <c r="D1742" s="46">
        <f t="shared" si="27"/>
        <v>0</v>
      </c>
      <c r="E1742" s="51">
        <v>45261</v>
      </c>
      <c r="F1742" s="49" t="s">
        <v>80</v>
      </c>
      <c r="G1742" s="49" t="s">
        <v>81</v>
      </c>
      <c r="H1742" s="49" t="s">
        <v>1660</v>
      </c>
      <c r="I1742" s="49" t="s">
        <v>322</v>
      </c>
      <c r="J1742" s="49">
        <v>135500</v>
      </c>
      <c r="K1742" s="49" t="s">
        <v>107</v>
      </c>
      <c r="L1742" s="49">
        <v>9749980</v>
      </c>
      <c r="M1742" s="49" t="s">
        <v>1770</v>
      </c>
      <c r="N1742" s="51">
        <v>38918</v>
      </c>
      <c r="O1742" s="51">
        <v>38899</v>
      </c>
      <c r="P1742" s="49" t="s">
        <v>1771</v>
      </c>
    </row>
    <row r="1743" spans="1:16">
      <c r="A1743" s="46">
        <v>0</v>
      </c>
      <c r="B1743" s="46">
        <v>0</v>
      </c>
      <c r="C1743" s="46">
        <v>0</v>
      </c>
      <c r="D1743" s="46">
        <f t="shared" si="27"/>
        <v>0</v>
      </c>
      <c r="E1743" s="51">
        <v>45261</v>
      </c>
      <c r="F1743" s="49" t="s">
        <v>80</v>
      </c>
      <c r="G1743" s="49" t="s">
        <v>81</v>
      </c>
      <c r="H1743" s="49" t="s">
        <v>1660</v>
      </c>
      <c r="I1743" s="49" t="s">
        <v>322</v>
      </c>
      <c r="J1743" s="49">
        <v>135500</v>
      </c>
      <c r="K1743" s="49" t="s">
        <v>107</v>
      </c>
      <c r="L1743" s="49">
        <v>9707530</v>
      </c>
      <c r="M1743" s="49" t="s">
        <v>1772</v>
      </c>
      <c r="N1743" s="51">
        <v>38918</v>
      </c>
      <c r="O1743" s="51">
        <v>38899</v>
      </c>
      <c r="P1743" s="49" t="s">
        <v>1773</v>
      </c>
    </row>
    <row r="1744" spans="1:16">
      <c r="A1744" s="46">
        <v>0</v>
      </c>
      <c r="B1744" s="46">
        <v>0</v>
      </c>
      <c r="C1744" s="46">
        <v>0</v>
      </c>
      <c r="D1744" s="46">
        <f t="shared" si="27"/>
        <v>0</v>
      </c>
      <c r="E1744" s="51">
        <v>45261</v>
      </c>
      <c r="F1744" s="49" t="s">
        <v>80</v>
      </c>
      <c r="G1744" s="49" t="s">
        <v>81</v>
      </c>
      <c r="H1744" s="49" t="s">
        <v>1660</v>
      </c>
      <c r="I1744" s="49" t="s">
        <v>322</v>
      </c>
      <c r="J1744" s="49">
        <v>135500</v>
      </c>
      <c r="K1744" s="49" t="s">
        <v>107</v>
      </c>
      <c r="L1744" s="49">
        <v>9748885</v>
      </c>
      <c r="M1744" s="49" t="s">
        <v>1774</v>
      </c>
      <c r="N1744" s="51">
        <v>39016</v>
      </c>
      <c r="O1744" s="51">
        <v>38991</v>
      </c>
      <c r="P1744" s="49" t="s">
        <v>1775</v>
      </c>
    </row>
    <row r="1745" spans="1:16">
      <c r="A1745" s="46">
        <v>0</v>
      </c>
      <c r="B1745" s="46">
        <v>0</v>
      </c>
      <c r="C1745" s="46">
        <v>0</v>
      </c>
      <c r="D1745" s="46">
        <f t="shared" si="27"/>
        <v>0</v>
      </c>
      <c r="E1745" s="51">
        <v>45261</v>
      </c>
      <c r="F1745" s="49" t="s">
        <v>80</v>
      </c>
      <c r="G1745" s="49" t="s">
        <v>81</v>
      </c>
      <c r="H1745" s="49" t="s">
        <v>1660</v>
      </c>
      <c r="I1745" s="49" t="s">
        <v>322</v>
      </c>
      <c r="J1745" s="49">
        <v>135500</v>
      </c>
      <c r="K1745" s="49" t="s">
        <v>107</v>
      </c>
      <c r="L1745" s="49">
        <v>9750133</v>
      </c>
      <c r="M1745" s="49" t="s">
        <v>1776</v>
      </c>
      <c r="N1745" s="51">
        <v>38923</v>
      </c>
      <c r="O1745" s="51">
        <v>38899</v>
      </c>
      <c r="P1745" s="49" t="s">
        <v>1777</v>
      </c>
    </row>
    <row r="1746" spans="1:16">
      <c r="A1746" s="46">
        <v>0</v>
      </c>
      <c r="B1746" s="46">
        <v>0</v>
      </c>
      <c r="C1746" s="46">
        <v>0</v>
      </c>
      <c r="D1746" s="46">
        <f t="shared" si="27"/>
        <v>0</v>
      </c>
      <c r="E1746" s="51">
        <v>45261</v>
      </c>
      <c r="F1746" s="49" t="s">
        <v>80</v>
      </c>
      <c r="G1746" s="49" t="s">
        <v>81</v>
      </c>
      <c r="H1746" s="49" t="s">
        <v>1660</v>
      </c>
      <c r="I1746" s="49" t="s">
        <v>322</v>
      </c>
      <c r="J1746" s="49">
        <v>135500</v>
      </c>
      <c r="K1746" s="49" t="s">
        <v>107</v>
      </c>
      <c r="L1746" s="49">
        <v>9688398</v>
      </c>
      <c r="M1746" s="49" t="s">
        <v>1778</v>
      </c>
      <c r="N1746" s="51">
        <v>38939</v>
      </c>
      <c r="O1746" s="51">
        <v>38930</v>
      </c>
      <c r="P1746" s="49" t="s">
        <v>1779</v>
      </c>
    </row>
    <row r="1747" spans="1:16">
      <c r="A1747" s="46">
        <v>0</v>
      </c>
      <c r="B1747" s="46">
        <v>0</v>
      </c>
      <c r="C1747" s="46">
        <v>0</v>
      </c>
      <c r="D1747" s="46">
        <f t="shared" si="27"/>
        <v>0</v>
      </c>
      <c r="E1747" s="51">
        <v>45261</v>
      </c>
      <c r="F1747" s="49" t="s">
        <v>80</v>
      </c>
      <c r="G1747" s="49" t="s">
        <v>81</v>
      </c>
      <c r="H1747" s="49" t="s">
        <v>1660</v>
      </c>
      <c r="I1747" s="49" t="s">
        <v>322</v>
      </c>
      <c r="J1747" s="49">
        <v>135500</v>
      </c>
      <c r="K1747" s="49" t="s">
        <v>107</v>
      </c>
      <c r="L1747" s="49">
        <v>9748811</v>
      </c>
      <c r="M1747" s="49" t="s">
        <v>1780</v>
      </c>
      <c r="N1747" s="51">
        <v>39000</v>
      </c>
      <c r="O1747" s="51">
        <v>38991</v>
      </c>
      <c r="P1747" s="49" t="s">
        <v>1781</v>
      </c>
    </row>
    <row r="1748" spans="1:16">
      <c r="A1748" s="46">
        <v>0</v>
      </c>
      <c r="B1748" s="46">
        <v>0</v>
      </c>
      <c r="C1748" s="46">
        <v>0</v>
      </c>
      <c r="D1748" s="46">
        <f t="shared" si="27"/>
        <v>0</v>
      </c>
      <c r="E1748" s="51">
        <v>45261</v>
      </c>
      <c r="F1748" s="49" t="s">
        <v>80</v>
      </c>
      <c r="G1748" s="49" t="s">
        <v>81</v>
      </c>
      <c r="H1748" s="49" t="s">
        <v>1660</v>
      </c>
      <c r="I1748" s="49" t="s">
        <v>322</v>
      </c>
      <c r="J1748" s="49">
        <v>135500</v>
      </c>
      <c r="K1748" s="49" t="s">
        <v>107</v>
      </c>
      <c r="L1748" s="49">
        <v>9711327</v>
      </c>
      <c r="M1748" s="49" t="s">
        <v>1782</v>
      </c>
      <c r="N1748" s="51">
        <v>39070</v>
      </c>
      <c r="O1748" s="51">
        <v>39052</v>
      </c>
      <c r="P1748" s="49" t="s">
        <v>1783</v>
      </c>
    </row>
    <row r="1749" spans="1:16">
      <c r="A1749" s="46">
        <v>0</v>
      </c>
      <c r="B1749" s="46">
        <v>0</v>
      </c>
      <c r="C1749" s="46">
        <v>0</v>
      </c>
      <c r="D1749" s="46">
        <f t="shared" si="27"/>
        <v>0</v>
      </c>
      <c r="E1749" s="51">
        <v>45261</v>
      </c>
      <c r="F1749" s="49" t="s">
        <v>80</v>
      </c>
      <c r="G1749" s="49" t="s">
        <v>81</v>
      </c>
      <c r="H1749" s="49" t="s">
        <v>1660</v>
      </c>
      <c r="I1749" s="49" t="s">
        <v>322</v>
      </c>
      <c r="J1749" s="49">
        <v>135500</v>
      </c>
      <c r="K1749" s="49" t="s">
        <v>107</v>
      </c>
      <c r="L1749" s="49">
        <v>9701703</v>
      </c>
      <c r="M1749" s="49" t="s">
        <v>1784</v>
      </c>
      <c r="N1749" s="51">
        <v>39023</v>
      </c>
      <c r="O1749" s="51">
        <v>39052</v>
      </c>
      <c r="P1749" s="49" t="s">
        <v>1785</v>
      </c>
    </row>
    <row r="1750" spans="1:16">
      <c r="A1750" s="46">
        <v>0</v>
      </c>
      <c r="B1750" s="46">
        <v>0</v>
      </c>
      <c r="C1750" s="46">
        <v>0</v>
      </c>
      <c r="D1750" s="46">
        <f t="shared" si="27"/>
        <v>0</v>
      </c>
      <c r="E1750" s="51">
        <v>45261</v>
      </c>
      <c r="F1750" s="49" t="s">
        <v>80</v>
      </c>
      <c r="G1750" s="49" t="s">
        <v>81</v>
      </c>
      <c r="H1750" s="49" t="s">
        <v>1660</v>
      </c>
      <c r="I1750" s="49" t="s">
        <v>322</v>
      </c>
      <c r="J1750" s="49">
        <v>135500</v>
      </c>
      <c r="K1750" s="49" t="s">
        <v>107</v>
      </c>
      <c r="L1750" s="49">
        <v>9747481</v>
      </c>
      <c r="M1750" s="49" t="s">
        <v>1786</v>
      </c>
      <c r="N1750" s="51">
        <v>39070</v>
      </c>
      <c r="O1750" s="51">
        <v>39052</v>
      </c>
      <c r="P1750" s="49" t="s">
        <v>1787</v>
      </c>
    </row>
    <row r="1751" spans="1:16">
      <c r="A1751" s="46">
        <v>0</v>
      </c>
      <c r="B1751" s="46">
        <v>0</v>
      </c>
      <c r="C1751" s="46">
        <v>0</v>
      </c>
      <c r="D1751" s="46">
        <f t="shared" si="27"/>
        <v>0</v>
      </c>
      <c r="E1751" s="51">
        <v>45261</v>
      </c>
      <c r="F1751" s="49" t="s">
        <v>80</v>
      </c>
      <c r="G1751" s="49" t="s">
        <v>81</v>
      </c>
      <c r="H1751" s="49" t="s">
        <v>1660</v>
      </c>
      <c r="I1751" s="49" t="s">
        <v>322</v>
      </c>
      <c r="J1751" s="49">
        <v>135500</v>
      </c>
      <c r="K1751" s="49" t="s">
        <v>107</v>
      </c>
      <c r="L1751" s="49">
        <v>9750155</v>
      </c>
      <c r="M1751" s="49" t="s">
        <v>1746</v>
      </c>
      <c r="N1751" s="51">
        <v>38908</v>
      </c>
      <c r="O1751" s="51">
        <v>38899</v>
      </c>
      <c r="P1751" s="49" t="s">
        <v>1788</v>
      </c>
    </row>
    <row r="1752" spans="1:16">
      <c r="A1752" s="46">
        <v>0</v>
      </c>
      <c r="B1752" s="46">
        <v>0</v>
      </c>
      <c r="C1752" s="46">
        <v>0</v>
      </c>
      <c r="D1752" s="46">
        <f t="shared" si="27"/>
        <v>0</v>
      </c>
      <c r="E1752" s="51">
        <v>45261</v>
      </c>
      <c r="F1752" s="49" t="s">
        <v>80</v>
      </c>
      <c r="G1752" s="49" t="s">
        <v>81</v>
      </c>
      <c r="H1752" s="49" t="s">
        <v>1660</v>
      </c>
      <c r="I1752" s="49" t="s">
        <v>322</v>
      </c>
      <c r="J1752" s="49">
        <v>135500</v>
      </c>
      <c r="K1752" s="49" t="s">
        <v>107</v>
      </c>
      <c r="L1752" s="49">
        <v>9707522</v>
      </c>
      <c r="M1752" s="49" t="s">
        <v>1789</v>
      </c>
      <c r="N1752" s="51">
        <v>38933</v>
      </c>
      <c r="O1752" s="51">
        <v>38930</v>
      </c>
      <c r="P1752" s="49" t="s">
        <v>1790</v>
      </c>
    </row>
    <row r="1753" spans="1:16">
      <c r="A1753" s="46">
        <v>0</v>
      </c>
      <c r="B1753" s="46">
        <v>0</v>
      </c>
      <c r="C1753" s="46">
        <v>0</v>
      </c>
      <c r="D1753" s="46">
        <f t="shared" si="27"/>
        <v>0</v>
      </c>
      <c r="E1753" s="51">
        <v>45261</v>
      </c>
      <c r="F1753" s="49" t="s">
        <v>80</v>
      </c>
      <c r="G1753" s="49" t="s">
        <v>81</v>
      </c>
      <c r="H1753" s="49" t="s">
        <v>1660</v>
      </c>
      <c r="I1753" s="49" t="s">
        <v>322</v>
      </c>
      <c r="J1753" s="49">
        <v>135600</v>
      </c>
      <c r="K1753" s="49" t="s">
        <v>104</v>
      </c>
      <c r="L1753" s="49">
        <v>9729612</v>
      </c>
      <c r="M1753" s="49" t="s">
        <v>998</v>
      </c>
      <c r="N1753" s="51">
        <v>39541</v>
      </c>
      <c r="O1753" s="51">
        <v>39448</v>
      </c>
      <c r="P1753" s="49" t="s">
        <v>1791</v>
      </c>
    </row>
    <row r="1754" spans="1:16">
      <c r="A1754" s="46">
        <v>0</v>
      </c>
      <c r="B1754" s="46">
        <v>0</v>
      </c>
      <c r="C1754" s="46">
        <v>0</v>
      </c>
      <c r="D1754" s="46">
        <f t="shared" si="27"/>
        <v>0</v>
      </c>
      <c r="E1754" s="51">
        <v>45261</v>
      </c>
      <c r="F1754" s="49" t="s">
        <v>80</v>
      </c>
      <c r="G1754" s="49" t="s">
        <v>81</v>
      </c>
      <c r="H1754" s="49" t="s">
        <v>1660</v>
      </c>
      <c r="I1754" s="49" t="s">
        <v>322</v>
      </c>
      <c r="J1754" s="49">
        <v>135600</v>
      </c>
      <c r="K1754" s="49" t="s">
        <v>107</v>
      </c>
      <c r="L1754" s="49">
        <v>9750028</v>
      </c>
      <c r="M1754" s="49" t="s">
        <v>1772</v>
      </c>
      <c r="N1754" s="51">
        <v>38918</v>
      </c>
      <c r="O1754" s="51">
        <v>38899</v>
      </c>
      <c r="P1754" s="49" t="s">
        <v>1773</v>
      </c>
    </row>
    <row r="1755" spans="1:16">
      <c r="A1755" s="46">
        <v>0</v>
      </c>
      <c r="B1755" s="46">
        <v>0</v>
      </c>
      <c r="C1755" s="46">
        <v>0</v>
      </c>
      <c r="D1755" s="46">
        <f t="shared" si="27"/>
        <v>0</v>
      </c>
      <c r="E1755" s="51">
        <v>45261</v>
      </c>
      <c r="F1755" s="49" t="s">
        <v>80</v>
      </c>
      <c r="G1755" s="49" t="s">
        <v>81</v>
      </c>
      <c r="H1755" s="49" t="s">
        <v>1660</v>
      </c>
      <c r="I1755" s="49" t="s">
        <v>322</v>
      </c>
      <c r="J1755" s="49">
        <v>135600</v>
      </c>
      <c r="K1755" s="49" t="s">
        <v>107</v>
      </c>
      <c r="L1755" s="49">
        <v>9747488</v>
      </c>
      <c r="M1755" s="49" t="s">
        <v>1784</v>
      </c>
      <c r="N1755" s="51">
        <v>39023</v>
      </c>
      <c r="O1755" s="51">
        <v>39052</v>
      </c>
      <c r="P1755" s="49" t="s">
        <v>1785</v>
      </c>
    </row>
    <row r="1756" spans="1:16">
      <c r="A1756" s="46">
        <v>0</v>
      </c>
      <c r="B1756" s="46">
        <v>0</v>
      </c>
      <c r="C1756" s="46">
        <v>0</v>
      </c>
      <c r="D1756" s="46">
        <f t="shared" si="27"/>
        <v>0</v>
      </c>
      <c r="E1756" s="51">
        <v>45261</v>
      </c>
      <c r="F1756" s="49" t="s">
        <v>80</v>
      </c>
      <c r="G1756" s="49" t="s">
        <v>81</v>
      </c>
      <c r="H1756" s="49" t="s">
        <v>1660</v>
      </c>
      <c r="I1756" s="49" t="s">
        <v>322</v>
      </c>
      <c r="J1756" s="49">
        <v>135600</v>
      </c>
      <c r="K1756" s="49" t="s">
        <v>107</v>
      </c>
      <c r="L1756" s="49">
        <v>9702231</v>
      </c>
      <c r="M1756" s="49" t="s">
        <v>1758</v>
      </c>
      <c r="N1756" s="51">
        <v>39055</v>
      </c>
      <c r="O1756" s="51">
        <v>39052</v>
      </c>
      <c r="P1756" s="49" t="s">
        <v>1759</v>
      </c>
    </row>
    <row r="1757" spans="1:16">
      <c r="A1757" s="46">
        <v>0</v>
      </c>
      <c r="B1757" s="46">
        <v>0</v>
      </c>
      <c r="C1757" s="46">
        <v>0</v>
      </c>
      <c r="D1757" s="46">
        <f t="shared" si="27"/>
        <v>0</v>
      </c>
      <c r="E1757" s="51">
        <v>45261</v>
      </c>
      <c r="F1757" s="49" t="s">
        <v>80</v>
      </c>
      <c r="G1757" s="49" t="s">
        <v>81</v>
      </c>
      <c r="H1757" s="49" t="s">
        <v>1660</v>
      </c>
      <c r="I1757" s="49" t="s">
        <v>322</v>
      </c>
      <c r="J1757" s="49">
        <v>135600</v>
      </c>
      <c r="K1757" s="49" t="s">
        <v>107</v>
      </c>
      <c r="L1757" s="49">
        <v>27214173</v>
      </c>
      <c r="M1757" s="49" t="s">
        <v>1792</v>
      </c>
      <c r="N1757" s="51">
        <v>42900</v>
      </c>
      <c r="O1757" s="51">
        <v>43586</v>
      </c>
      <c r="P1757" s="49" t="s">
        <v>1793</v>
      </c>
    </row>
    <row r="1758" spans="1:16">
      <c r="A1758" s="46">
        <v>0</v>
      </c>
      <c r="B1758" s="46">
        <v>0</v>
      </c>
      <c r="C1758" s="46">
        <v>0</v>
      </c>
      <c r="D1758" s="46">
        <f t="shared" si="27"/>
        <v>0</v>
      </c>
      <c r="E1758" s="51">
        <v>45261</v>
      </c>
      <c r="F1758" s="49" t="s">
        <v>80</v>
      </c>
      <c r="G1758" s="49" t="s">
        <v>81</v>
      </c>
      <c r="H1758" s="49" t="s">
        <v>1660</v>
      </c>
      <c r="I1758" s="49" t="s">
        <v>322</v>
      </c>
      <c r="J1758" s="49">
        <v>135600</v>
      </c>
      <c r="K1758" s="49" t="s">
        <v>107</v>
      </c>
      <c r="L1758" s="49">
        <v>9750146</v>
      </c>
      <c r="M1758" s="49" t="s">
        <v>1752</v>
      </c>
      <c r="N1758" s="51">
        <v>38923</v>
      </c>
      <c r="O1758" s="51">
        <v>38899</v>
      </c>
      <c r="P1758" s="49" t="s">
        <v>1753</v>
      </c>
    </row>
    <row r="1759" spans="1:16">
      <c r="A1759" s="46">
        <v>0</v>
      </c>
      <c r="B1759" s="46">
        <v>0</v>
      </c>
      <c r="C1759" s="46">
        <v>0</v>
      </c>
      <c r="D1759" s="46">
        <f t="shared" si="27"/>
        <v>0</v>
      </c>
      <c r="E1759" s="51">
        <v>45261</v>
      </c>
      <c r="F1759" s="49" t="s">
        <v>80</v>
      </c>
      <c r="G1759" s="49" t="s">
        <v>81</v>
      </c>
      <c r="H1759" s="49" t="s">
        <v>1660</v>
      </c>
      <c r="I1759" s="49" t="s">
        <v>322</v>
      </c>
      <c r="J1759" s="49">
        <v>135600</v>
      </c>
      <c r="K1759" s="49" t="s">
        <v>107</v>
      </c>
      <c r="L1759" s="49">
        <v>9749979</v>
      </c>
      <c r="M1759" s="49" t="s">
        <v>1770</v>
      </c>
      <c r="N1759" s="51">
        <v>38918</v>
      </c>
      <c r="O1759" s="51">
        <v>38899</v>
      </c>
      <c r="P1759" s="49" t="s">
        <v>1771</v>
      </c>
    </row>
    <row r="1760" spans="1:16">
      <c r="A1760" s="46">
        <v>0</v>
      </c>
      <c r="B1760" s="46">
        <v>0</v>
      </c>
      <c r="C1760" s="46">
        <v>0</v>
      </c>
      <c r="D1760" s="46">
        <f t="shared" si="27"/>
        <v>0</v>
      </c>
      <c r="E1760" s="51">
        <v>45261</v>
      </c>
      <c r="F1760" s="49" t="s">
        <v>80</v>
      </c>
      <c r="G1760" s="49" t="s">
        <v>81</v>
      </c>
      <c r="H1760" s="49" t="s">
        <v>1660</v>
      </c>
      <c r="I1760" s="49" t="s">
        <v>322</v>
      </c>
      <c r="J1760" s="49">
        <v>135600</v>
      </c>
      <c r="K1760" s="49" t="s">
        <v>107</v>
      </c>
      <c r="L1760" s="49">
        <v>21940973</v>
      </c>
      <c r="M1760" s="49" t="s">
        <v>1792</v>
      </c>
      <c r="N1760" s="51">
        <v>42900</v>
      </c>
      <c r="O1760" s="51">
        <v>43344</v>
      </c>
      <c r="P1760" s="49" t="s">
        <v>1793</v>
      </c>
    </row>
    <row r="1761" spans="1:16">
      <c r="A1761" s="46">
        <v>0</v>
      </c>
      <c r="B1761" s="46">
        <v>0</v>
      </c>
      <c r="C1761" s="46">
        <v>0</v>
      </c>
      <c r="D1761" s="46">
        <f t="shared" si="27"/>
        <v>0</v>
      </c>
      <c r="E1761" s="51">
        <v>45261</v>
      </c>
      <c r="F1761" s="49" t="s">
        <v>80</v>
      </c>
      <c r="G1761" s="49" t="s">
        <v>81</v>
      </c>
      <c r="H1761" s="49" t="s">
        <v>1660</v>
      </c>
      <c r="I1761" s="49" t="s">
        <v>322</v>
      </c>
      <c r="J1761" s="49">
        <v>135600</v>
      </c>
      <c r="K1761" s="49" t="s">
        <v>107</v>
      </c>
      <c r="L1761" s="49">
        <v>9749667</v>
      </c>
      <c r="M1761" s="49" t="s">
        <v>1746</v>
      </c>
      <c r="N1761" s="51">
        <v>38939</v>
      </c>
      <c r="O1761" s="51">
        <v>38930</v>
      </c>
      <c r="P1761" s="49" t="s">
        <v>1747</v>
      </c>
    </row>
    <row r="1762" spans="1:16">
      <c r="A1762" s="46">
        <v>0</v>
      </c>
      <c r="B1762" s="46">
        <v>0</v>
      </c>
      <c r="C1762" s="46">
        <v>0</v>
      </c>
      <c r="D1762" s="46">
        <f t="shared" si="27"/>
        <v>0</v>
      </c>
      <c r="E1762" s="51">
        <v>45261</v>
      </c>
      <c r="F1762" s="49" t="s">
        <v>80</v>
      </c>
      <c r="G1762" s="49" t="s">
        <v>81</v>
      </c>
      <c r="H1762" s="49" t="s">
        <v>1660</v>
      </c>
      <c r="I1762" s="49" t="s">
        <v>322</v>
      </c>
      <c r="J1762" s="49">
        <v>135600</v>
      </c>
      <c r="K1762" s="49" t="s">
        <v>107</v>
      </c>
      <c r="L1762" s="49">
        <v>9747462</v>
      </c>
      <c r="M1762" s="49" t="s">
        <v>1742</v>
      </c>
      <c r="N1762" s="51">
        <v>39070</v>
      </c>
      <c r="O1762" s="51">
        <v>39052</v>
      </c>
      <c r="P1762" s="49" t="s">
        <v>1743</v>
      </c>
    </row>
    <row r="1763" spans="1:16">
      <c r="A1763" s="46">
        <v>0</v>
      </c>
      <c r="B1763" s="46">
        <v>0</v>
      </c>
      <c r="C1763" s="46">
        <v>0</v>
      </c>
      <c r="D1763" s="46">
        <f t="shared" si="27"/>
        <v>0</v>
      </c>
      <c r="E1763" s="51">
        <v>45261</v>
      </c>
      <c r="F1763" s="49" t="s">
        <v>80</v>
      </c>
      <c r="G1763" s="49" t="s">
        <v>81</v>
      </c>
      <c r="H1763" s="49" t="s">
        <v>1660</v>
      </c>
      <c r="I1763" s="49" t="s">
        <v>322</v>
      </c>
      <c r="J1763" s="49">
        <v>135600</v>
      </c>
      <c r="K1763" s="49" t="s">
        <v>107</v>
      </c>
      <c r="L1763" s="49">
        <v>9748301</v>
      </c>
      <c r="M1763" s="49" t="s">
        <v>1748</v>
      </c>
      <c r="N1763" s="51">
        <v>39030</v>
      </c>
      <c r="O1763" s="51">
        <v>39022</v>
      </c>
      <c r="P1763" s="49" t="s">
        <v>1749</v>
      </c>
    </row>
    <row r="1764" spans="1:16">
      <c r="A1764" s="46">
        <v>0</v>
      </c>
      <c r="B1764" s="46">
        <v>0</v>
      </c>
      <c r="C1764" s="46">
        <v>0</v>
      </c>
      <c r="D1764" s="46">
        <f t="shared" si="27"/>
        <v>0</v>
      </c>
      <c r="E1764" s="51">
        <v>45261</v>
      </c>
      <c r="F1764" s="49" t="s">
        <v>80</v>
      </c>
      <c r="G1764" s="49" t="s">
        <v>81</v>
      </c>
      <c r="H1764" s="49" t="s">
        <v>1660</v>
      </c>
      <c r="I1764" s="49" t="s">
        <v>322</v>
      </c>
      <c r="J1764" s="49">
        <v>135600</v>
      </c>
      <c r="K1764" s="49" t="s">
        <v>107</v>
      </c>
      <c r="L1764" s="49">
        <v>9747499</v>
      </c>
      <c r="M1764" s="49" t="s">
        <v>1782</v>
      </c>
      <c r="N1764" s="51">
        <v>39070</v>
      </c>
      <c r="O1764" s="51">
        <v>39052</v>
      </c>
      <c r="P1764" s="49" t="s">
        <v>1783</v>
      </c>
    </row>
    <row r="1765" spans="1:16">
      <c r="A1765" s="46">
        <v>0</v>
      </c>
      <c r="B1765" s="46">
        <v>0</v>
      </c>
      <c r="C1765" s="46">
        <v>0</v>
      </c>
      <c r="D1765" s="46">
        <f t="shared" si="27"/>
        <v>0</v>
      </c>
      <c r="E1765" s="51">
        <v>45261</v>
      </c>
      <c r="F1765" s="49" t="s">
        <v>80</v>
      </c>
      <c r="G1765" s="49" t="s">
        <v>81</v>
      </c>
      <c r="H1765" s="49" t="s">
        <v>1660</v>
      </c>
      <c r="I1765" s="49" t="s">
        <v>322</v>
      </c>
      <c r="J1765" s="49">
        <v>135600</v>
      </c>
      <c r="K1765" s="49" t="s">
        <v>107</v>
      </c>
      <c r="L1765" s="49">
        <v>10764111</v>
      </c>
      <c r="M1765" s="49" t="s">
        <v>1794</v>
      </c>
      <c r="N1765" s="51">
        <v>40595</v>
      </c>
      <c r="O1765" s="51">
        <v>40603</v>
      </c>
      <c r="P1765" s="49" t="s">
        <v>1795</v>
      </c>
    </row>
    <row r="1766" spans="1:16">
      <c r="A1766" s="46">
        <v>0</v>
      </c>
      <c r="B1766" s="46">
        <v>0</v>
      </c>
      <c r="C1766" s="46">
        <v>0</v>
      </c>
      <c r="D1766" s="46">
        <f t="shared" si="27"/>
        <v>0</v>
      </c>
      <c r="E1766" s="51">
        <v>45261</v>
      </c>
      <c r="F1766" s="49" t="s">
        <v>80</v>
      </c>
      <c r="G1766" s="49" t="s">
        <v>81</v>
      </c>
      <c r="H1766" s="49" t="s">
        <v>1660</v>
      </c>
      <c r="I1766" s="49" t="s">
        <v>322</v>
      </c>
      <c r="J1766" s="49">
        <v>135600</v>
      </c>
      <c r="K1766" s="49" t="s">
        <v>107</v>
      </c>
      <c r="L1766" s="49">
        <v>9748795</v>
      </c>
      <c r="M1766" s="49" t="s">
        <v>1766</v>
      </c>
      <c r="N1766" s="51">
        <v>38996</v>
      </c>
      <c r="O1766" s="51">
        <v>38991</v>
      </c>
      <c r="P1766" s="49" t="s">
        <v>1767</v>
      </c>
    </row>
    <row r="1767" spans="1:16">
      <c r="A1767" s="46">
        <v>0</v>
      </c>
      <c r="B1767" s="46">
        <v>0</v>
      </c>
      <c r="C1767" s="46">
        <v>0</v>
      </c>
      <c r="D1767" s="46">
        <f t="shared" si="27"/>
        <v>0</v>
      </c>
      <c r="E1767" s="51">
        <v>45261</v>
      </c>
      <c r="F1767" s="49" t="s">
        <v>80</v>
      </c>
      <c r="G1767" s="49" t="s">
        <v>81</v>
      </c>
      <c r="H1767" s="49" t="s">
        <v>1660</v>
      </c>
      <c r="I1767" s="49" t="s">
        <v>322</v>
      </c>
      <c r="J1767" s="49">
        <v>135600</v>
      </c>
      <c r="K1767" s="49" t="s">
        <v>107</v>
      </c>
      <c r="L1767" s="49">
        <v>9749620</v>
      </c>
      <c r="M1767" s="49" t="s">
        <v>1762</v>
      </c>
      <c r="N1767" s="51">
        <v>38939</v>
      </c>
      <c r="O1767" s="51">
        <v>38930</v>
      </c>
      <c r="P1767" s="49" t="s">
        <v>1763</v>
      </c>
    </row>
    <row r="1768" spans="1:16">
      <c r="A1768" s="46">
        <v>0</v>
      </c>
      <c r="B1768" s="46">
        <v>0</v>
      </c>
      <c r="C1768" s="46">
        <v>0</v>
      </c>
      <c r="D1768" s="46">
        <f t="shared" si="27"/>
        <v>0</v>
      </c>
      <c r="E1768" s="51">
        <v>45261</v>
      </c>
      <c r="F1768" s="49" t="s">
        <v>80</v>
      </c>
      <c r="G1768" s="49" t="s">
        <v>81</v>
      </c>
      <c r="H1768" s="49" t="s">
        <v>1660</v>
      </c>
      <c r="I1768" s="49" t="s">
        <v>322</v>
      </c>
      <c r="J1768" s="49">
        <v>135600</v>
      </c>
      <c r="K1768" s="49" t="s">
        <v>107</v>
      </c>
      <c r="L1768" s="49">
        <v>9747480</v>
      </c>
      <c r="M1768" s="49" t="s">
        <v>1786</v>
      </c>
      <c r="N1768" s="51">
        <v>39070</v>
      </c>
      <c r="O1768" s="51">
        <v>39052</v>
      </c>
      <c r="P1768" s="49" t="s">
        <v>1787</v>
      </c>
    </row>
    <row r="1769" spans="1:16">
      <c r="A1769" s="46">
        <v>0</v>
      </c>
      <c r="B1769" s="46">
        <v>0</v>
      </c>
      <c r="C1769" s="46">
        <v>0</v>
      </c>
      <c r="D1769" s="46">
        <f t="shared" si="27"/>
        <v>0</v>
      </c>
      <c r="E1769" s="51">
        <v>45261</v>
      </c>
      <c r="F1769" s="49" t="s">
        <v>80</v>
      </c>
      <c r="G1769" s="49" t="s">
        <v>81</v>
      </c>
      <c r="H1769" s="49" t="s">
        <v>1660</v>
      </c>
      <c r="I1769" s="49" t="s">
        <v>322</v>
      </c>
      <c r="J1769" s="49">
        <v>135600</v>
      </c>
      <c r="K1769" s="49" t="s">
        <v>107</v>
      </c>
      <c r="L1769" s="49">
        <v>9749650</v>
      </c>
      <c r="M1769" s="49" t="s">
        <v>1789</v>
      </c>
      <c r="N1769" s="51">
        <v>38933</v>
      </c>
      <c r="O1769" s="51">
        <v>38930</v>
      </c>
      <c r="P1769" s="49" t="s">
        <v>1790</v>
      </c>
    </row>
    <row r="1770" spans="1:16">
      <c r="A1770" s="46">
        <v>0</v>
      </c>
      <c r="B1770" s="46">
        <v>0</v>
      </c>
      <c r="C1770" s="46">
        <v>0</v>
      </c>
      <c r="D1770" s="46">
        <f t="shared" si="27"/>
        <v>0</v>
      </c>
      <c r="E1770" s="51">
        <v>45261</v>
      </c>
      <c r="F1770" s="49" t="s">
        <v>80</v>
      </c>
      <c r="G1770" s="49" t="s">
        <v>81</v>
      </c>
      <c r="H1770" s="49" t="s">
        <v>1660</v>
      </c>
      <c r="I1770" s="49" t="s">
        <v>322</v>
      </c>
      <c r="J1770" s="49">
        <v>135600</v>
      </c>
      <c r="K1770" s="49" t="s">
        <v>107</v>
      </c>
      <c r="L1770" s="49">
        <v>9750154</v>
      </c>
      <c r="M1770" s="49" t="s">
        <v>1746</v>
      </c>
      <c r="N1770" s="51">
        <v>38908</v>
      </c>
      <c r="O1770" s="51">
        <v>38899</v>
      </c>
      <c r="P1770" s="49" t="s">
        <v>1788</v>
      </c>
    </row>
    <row r="1771" spans="1:16">
      <c r="A1771" s="46">
        <v>0</v>
      </c>
      <c r="B1771" s="46">
        <v>0</v>
      </c>
      <c r="C1771" s="46">
        <v>0</v>
      </c>
      <c r="D1771" s="46">
        <f t="shared" si="27"/>
        <v>0</v>
      </c>
      <c r="E1771" s="51">
        <v>45261</v>
      </c>
      <c r="F1771" s="49" t="s">
        <v>80</v>
      </c>
      <c r="G1771" s="49" t="s">
        <v>81</v>
      </c>
      <c r="H1771" s="49" t="s">
        <v>1660</v>
      </c>
      <c r="I1771" s="49" t="s">
        <v>322</v>
      </c>
      <c r="J1771" s="49">
        <v>135600</v>
      </c>
      <c r="K1771" s="49" t="s">
        <v>107</v>
      </c>
      <c r="L1771" s="49">
        <v>9750132</v>
      </c>
      <c r="M1771" s="49" t="s">
        <v>1776</v>
      </c>
      <c r="N1771" s="51">
        <v>38923</v>
      </c>
      <c r="O1771" s="51">
        <v>38899</v>
      </c>
      <c r="P1771" s="49" t="s">
        <v>1777</v>
      </c>
    </row>
    <row r="1772" spans="1:16">
      <c r="A1772" s="46">
        <v>0</v>
      </c>
      <c r="B1772" s="46">
        <v>0</v>
      </c>
      <c r="C1772" s="46">
        <v>0</v>
      </c>
      <c r="D1772" s="46">
        <f t="shared" si="27"/>
        <v>0</v>
      </c>
      <c r="E1772" s="51">
        <v>45261</v>
      </c>
      <c r="F1772" s="49" t="s">
        <v>80</v>
      </c>
      <c r="G1772" s="49" t="s">
        <v>81</v>
      </c>
      <c r="H1772" s="49" t="s">
        <v>1660</v>
      </c>
      <c r="I1772" s="49" t="s">
        <v>322</v>
      </c>
      <c r="J1772" s="49">
        <v>135600</v>
      </c>
      <c r="K1772" s="49" t="s">
        <v>107</v>
      </c>
      <c r="L1772" s="49">
        <v>9711419</v>
      </c>
      <c r="M1772" s="49" t="s">
        <v>1744</v>
      </c>
      <c r="N1772" s="51">
        <v>39001</v>
      </c>
      <c r="O1772" s="51">
        <v>38991</v>
      </c>
      <c r="P1772" s="49" t="s">
        <v>1745</v>
      </c>
    </row>
    <row r="1773" spans="1:16">
      <c r="A1773" s="46">
        <v>0</v>
      </c>
      <c r="B1773" s="46">
        <v>0</v>
      </c>
      <c r="C1773" s="46">
        <v>0</v>
      </c>
      <c r="D1773" s="46">
        <f t="shared" si="27"/>
        <v>0</v>
      </c>
      <c r="E1773" s="51">
        <v>45261</v>
      </c>
      <c r="F1773" s="49" t="s">
        <v>80</v>
      </c>
      <c r="G1773" s="49" t="s">
        <v>81</v>
      </c>
      <c r="H1773" s="49" t="s">
        <v>1660</v>
      </c>
      <c r="I1773" s="49" t="s">
        <v>322</v>
      </c>
      <c r="J1773" s="49">
        <v>135600</v>
      </c>
      <c r="K1773" s="49" t="s">
        <v>107</v>
      </c>
      <c r="L1773" s="49">
        <v>9754596</v>
      </c>
      <c r="M1773" s="49" t="s">
        <v>1760</v>
      </c>
      <c r="N1773" s="51">
        <v>38764</v>
      </c>
      <c r="O1773" s="51">
        <v>38749</v>
      </c>
      <c r="P1773" s="49" t="s">
        <v>1761</v>
      </c>
    </row>
    <row r="1774" spans="1:16">
      <c r="A1774" s="46">
        <v>0</v>
      </c>
      <c r="B1774" s="46">
        <v>0</v>
      </c>
      <c r="C1774" s="46">
        <v>0</v>
      </c>
      <c r="D1774" s="46">
        <f t="shared" si="27"/>
        <v>0</v>
      </c>
      <c r="E1774" s="51">
        <v>45261</v>
      </c>
      <c r="F1774" s="49" t="s">
        <v>80</v>
      </c>
      <c r="G1774" s="49" t="s">
        <v>81</v>
      </c>
      <c r="H1774" s="49" t="s">
        <v>1660</v>
      </c>
      <c r="I1774" s="49" t="s">
        <v>322</v>
      </c>
      <c r="J1774" s="49">
        <v>135600</v>
      </c>
      <c r="K1774" s="49" t="s">
        <v>107</v>
      </c>
      <c r="L1774" s="49">
        <v>9747457</v>
      </c>
      <c r="M1774" s="49" t="s">
        <v>1764</v>
      </c>
      <c r="N1774" s="51">
        <v>39071</v>
      </c>
      <c r="O1774" s="51">
        <v>39052</v>
      </c>
      <c r="P1774" s="49" t="s">
        <v>1765</v>
      </c>
    </row>
    <row r="1775" spans="1:16">
      <c r="A1775" s="46">
        <v>0</v>
      </c>
      <c r="B1775" s="46">
        <v>0</v>
      </c>
      <c r="C1775" s="46">
        <v>0</v>
      </c>
      <c r="D1775" s="46">
        <f t="shared" si="27"/>
        <v>0</v>
      </c>
      <c r="E1775" s="51">
        <v>45261</v>
      </c>
      <c r="F1775" s="49" t="s">
        <v>80</v>
      </c>
      <c r="G1775" s="49" t="s">
        <v>81</v>
      </c>
      <c r="H1775" s="49" t="s">
        <v>1660</v>
      </c>
      <c r="I1775" s="49" t="s">
        <v>322</v>
      </c>
      <c r="J1775" s="49">
        <v>135600</v>
      </c>
      <c r="K1775" s="49" t="s">
        <v>107</v>
      </c>
      <c r="L1775" s="49">
        <v>9747474</v>
      </c>
      <c r="M1775" s="49" t="s">
        <v>1768</v>
      </c>
      <c r="N1775" s="51">
        <v>38975</v>
      </c>
      <c r="O1775" s="51">
        <v>39052</v>
      </c>
      <c r="P1775" s="49" t="s">
        <v>1769</v>
      </c>
    </row>
    <row r="1776" spans="1:16">
      <c r="A1776" s="46">
        <v>0</v>
      </c>
      <c r="B1776" s="46">
        <v>0</v>
      </c>
      <c r="C1776" s="46">
        <v>0</v>
      </c>
      <c r="D1776" s="46">
        <f t="shared" si="27"/>
        <v>0</v>
      </c>
      <c r="E1776" s="51">
        <v>45261</v>
      </c>
      <c r="F1776" s="49" t="s">
        <v>80</v>
      </c>
      <c r="G1776" s="49" t="s">
        <v>81</v>
      </c>
      <c r="H1776" s="49" t="s">
        <v>1660</v>
      </c>
      <c r="I1776" s="49" t="s">
        <v>322</v>
      </c>
      <c r="J1776" s="49">
        <v>135600</v>
      </c>
      <c r="K1776" s="49" t="s">
        <v>107</v>
      </c>
      <c r="L1776" s="49">
        <v>9748250</v>
      </c>
      <c r="M1776" s="49" t="s">
        <v>1754</v>
      </c>
      <c r="N1776" s="51">
        <v>39048</v>
      </c>
      <c r="O1776" s="51">
        <v>39022</v>
      </c>
      <c r="P1776" s="49" t="s">
        <v>1755</v>
      </c>
    </row>
    <row r="1777" spans="1:16">
      <c r="A1777" s="46">
        <v>0</v>
      </c>
      <c r="B1777" s="46">
        <v>0</v>
      </c>
      <c r="C1777" s="46">
        <v>0</v>
      </c>
      <c r="D1777" s="46">
        <f t="shared" si="27"/>
        <v>0</v>
      </c>
      <c r="E1777" s="51">
        <v>45261</v>
      </c>
      <c r="F1777" s="49" t="s">
        <v>80</v>
      </c>
      <c r="G1777" s="49" t="s">
        <v>81</v>
      </c>
      <c r="H1777" s="49" t="s">
        <v>1660</v>
      </c>
      <c r="I1777" s="49" t="s">
        <v>322</v>
      </c>
      <c r="J1777" s="49">
        <v>135600</v>
      </c>
      <c r="K1777" s="49" t="s">
        <v>107</v>
      </c>
      <c r="L1777" s="49">
        <v>9748894</v>
      </c>
      <c r="M1777" s="49" t="s">
        <v>1756</v>
      </c>
      <c r="N1777" s="51">
        <v>39010</v>
      </c>
      <c r="O1777" s="51">
        <v>38991</v>
      </c>
      <c r="P1777" s="49" t="s">
        <v>1757</v>
      </c>
    </row>
    <row r="1778" spans="1:16">
      <c r="A1778" s="46">
        <v>3</v>
      </c>
      <c r="B1778" s="46">
        <v>0</v>
      </c>
      <c r="C1778" s="46">
        <v>0</v>
      </c>
      <c r="D1778" s="46">
        <f t="shared" si="27"/>
        <v>0</v>
      </c>
      <c r="E1778" s="51">
        <v>45261</v>
      </c>
      <c r="F1778" s="49" t="s">
        <v>80</v>
      </c>
      <c r="G1778" s="49" t="s">
        <v>81</v>
      </c>
      <c r="H1778" s="49" t="s">
        <v>1660</v>
      </c>
      <c r="I1778" s="49" t="s">
        <v>322</v>
      </c>
      <c r="J1778" s="49">
        <v>135600</v>
      </c>
      <c r="K1778" s="49" t="s">
        <v>107</v>
      </c>
      <c r="L1778" s="49">
        <v>9711417</v>
      </c>
      <c r="M1778" s="49" t="s">
        <v>1774</v>
      </c>
      <c r="N1778" s="51">
        <v>39016</v>
      </c>
      <c r="O1778" s="51">
        <v>38991</v>
      </c>
      <c r="P1778" s="49" t="s">
        <v>1775</v>
      </c>
    </row>
    <row r="1779" spans="1:16">
      <c r="A1779" s="46">
        <v>0</v>
      </c>
      <c r="B1779" s="46">
        <v>0</v>
      </c>
      <c r="C1779" s="46">
        <v>0</v>
      </c>
      <c r="D1779" s="46">
        <f t="shared" si="27"/>
        <v>0</v>
      </c>
      <c r="E1779" s="51">
        <v>45261</v>
      </c>
      <c r="F1779" s="49" t="s">
        <v>80</v>
      </c>
      <c r="G1779" s="49" t="s">
        <v>81</v>
      </c>
      <c r="H1779" s="49" t="s">
        <v>1660</v>
      </c>
      <c r="I1779" s="49" t="s">
        <v>322</v>
      </c>
      <c r="J1779" s="49">
        <v>135600</v>
      </c>
      <c r="K1779" s="49" t="s">
        <v>107</v>
      </c>
      <c r="L1779" s="49">
        <v>9749586</v>
      </c>
      <c r="M1779" s="49" t="s">
        <v>1778</v>
      </c>
      <c r="N1779" s="51">
        <v>38939</v>
      </c>
      <c r="O1779" s="51">
        <v>38930</v>
      </c>
      <c r="P1779" s="49" t="s">
        <v>1779</v>
      </c>
    </row>
    <row r="1780" spans="1:16">
      <c r="A1780" s="46">
        <v>0</v>
      </c>
      <c r="B1780" s="46">
        <v>0</v>
      </c>
      <c r="C1780" s="46">
        <v>0</v>
      </c>
      <c r="D1780" s="46">
        <f t="shared" si="27"/>
        <v>0</v>
      </c>
      <c r="E1780" s="51">
        <v>45261</v>
      </c>
      <c r="F1780" s="49" t="s">
        <v>80</v>
      </c>
      <c r="G1780" s="49" t="s">
        <v>81</v>
      </c>
      <c r="H1780" s="49" t="s">
        <v>1660</v>
      </c>
      <c r="I1780" s="49" t="s">
        <v>322</v>
      </c>
      <c r="J1780" s="49">
        <v>135600</v>
      </c>
      <c r="K1780" s="49" t="s">
        <v>107</v>
      </c>
      <c r="L1780" s="49">
        <v>9747440</v>
      </c>
      <c r="M1780" s="49" t="s">
        <v>1750</v>
      </c>
      <c r="N1780" s="51">
        <v>38986</v>
      </c>
      <c r="O1780" s="51">
        <v>39052</v>
      </c>
      <c r="P1780" s="49" t="s">
        <v>1751</v>
      </c>
    </row>
    <row r="1781" spans="1:16">
      <c r="A1781" s="46">
        <v>0</v>
      </c>
      <c r="B1781" s="46">
        <v>0</v>
      </c>
      <c r="C1781" s="46">
        <v>0</v>
      </c>
      <c r="D1781" s="46">
        <f t="shared" si="27"/>
        <v>0</v>
      </c>
      <c r="E1781" s="51">
        <v>45261</v>
      </c>
      <c r="F1781" s="49" t="s">
        <v>80</v>
      </c>
      <c r="G1781" s="49" t="s">
        <v>81</v>
      </c>
      <c r="H1781" s="49" t="s">
        <v>1660</v>
      </c>
      <c r="I1781" s="49" t="s">
        <v>322</v>
      </c>
      <c r="J1781" s="49">
        <v>135600</v>
      </c>
      <c r="K1781" s="49" t="s">
        <v>107</v>
      </c>
      <c r="L1781" s="49">
        <v>9748810</v>
      </c>
      <c r="M1781" s="49" t="s">
        <v>1780</v>
      </c>
      <c r="N1781" s="51">
        <v>39000</v>
      </c>
      <c r="O1781" s="51">
        <v>38991</v>
      </c>
      <c r="P1781" s="49" t="s">
        <v>1781</v>
      </c>
    </row>
    <row r="1782" spans="1:16">
      <c r="A1782" s="46">
        <v>0</v>
      </c>
      <c r="B1782" s="46">
        <v>0</v>
      </c>
      <c r="C1782" s="46">
        <v>0</v>
      </c>
      <c r="D1782" s="46">
        <f t="shared" si="27"/>
        <v>0</v>
      </c>
      <c r="E1782" s="51">
        <v>45261</v>
      </c>
      <c r="F1782" s="49" t="s">
        <v>80</v>
      </c>
      <c r="G1782" s="49" t="s">
        <v>81</v>
      </c>
      <c r="H1782" s="49" t="s">
        <v>1660</v>
      </c>
      <c r="I1782" s="49" t="s">
        <v>322</v>
      </c>
      <c r="J1782" s="49">
        <v>135700</v>
      </c>
      <c r="K1782" s="49" t="s">
        <v>107</v>
      </c>
      <c r="L1782" s="49">
        <v>13800377</v>
      </c>
      <c r="M1782" s="49" t="s">
        <v>1796</v>
      </c>
      <c r="N1782" s="51">
        <v>42314</v>
      </c>
      <c r="O1782" s="51">
        <v>42339</v>
      </c>
      <c r="P1782" s="49" t="s">
        <v>1797</v>
      </c>
    </row>
    <row r="1783" spans="1:16">
      <c r="A1783" s="46">
        <v>0</v>
      </c>
      <c r="B1783" s="46">
        <v>0</v>
      </c>
      <c r="C1783" s="46">
        <v>0</v>
      </c>
      <c r="D1783" s="46">
        <f t="shared" si="27"/>
        <v>0</v>
      </c>
      <c r="E1783" s="51">
        <v>45261</v>
      </c>
      <c r="F1783" s="49" t="s">
        <v>80</v>
      </c>
      <c r="G1783" s="49" t="s">
        <v>81</v>
      </c>
      <c r="H1783" s="49" t="s">
        <v>1660</v>
      </c>
      <c r="I1783" s="49" t="s">
        <v>322</v>
      </c>
      <c r="J1783" s="49">
        <v>135800</v>
      </c>
      <c r="K1783" s="49" t="s">
        <v>107</v>
      </c>
      <c r="L1783" s="49">
        <v>9753219</v>
      </c>
      <c r="M1783" s="49" t="s">
        <v>1798</v>
      </c>
      <c r="N1783" s="51">
        <v>38808</v>
      </c>
      <c r="O1783" s="51">
        <v>38808</v>
      </c>
      <c r="P1783" s="49" t="s">
        <v>1799</v>
      </c>
    </row>
    <row r="1784" spans="1:16">
      <c r="A1784" s="46">
        <v>0</v>
      </c>
      <c r="B1784" s="46">
        <v>0</v>
      </c>
      <c r="C1784" s="46">
        <v>0</v>
      </c>
      <c r="D1784" s="46">
        <f t="shared" si="27"/>
        <v>0</v>
      </c>
      <c r="E1784" s="51">
        <v>45261</v>
      </c>
      <c r="F1784" s="49" t="s">
        <v>80</v>
      </c>
      <c r="G1784" s="49" t="s">
        <v>81</v>
      </c>
      <c r="H1784" s="49" t="s">
        <v>1660</v>
      </c>
      <c r="I1784" s="49" t="s">
        <v>332</v>
      </c>
      <c r="J1784" s="49">
        <v>135200</v>
      </c>
      <c r="K1784" s="49" t="s">
        <v>107</v>
      </c>
      <c r="L1784" s="49">
        <v>13207817</v>
      </c>
      <c r="M1784" s="49" t="s">
        <v>1800</v>
      </c>
      <c r="N1784" s="51">
        <v>41984</v>
      </c>
      <c r="O1784" s="51">
        <v>42095</v>
      </c>
      <c r="P1784" s="49" t="s">
        <v>1801</v>
      </c>
    </row>
    <row r="1785" spans="1:16">
      <c r="A1785" s="46">
        <v>0</v>
      </c>
      <c r="B1785" s="46">
        <v>0</v>
      </c>
      <c r="C1785" s="46">
        <v>0</v>
      </c>
      <c r="D1785" s="46">
        <f t="shared" si="27"/>
        <v>0</v>
      </c>
      <c r="E1785" s="51">
        <v>45261</v>
      </c>
      <c r="F1785" s="49" t="s">
        <v>80</v>
      </c>
      <c r="G1785" s="49" t="s">
        <v>81</v>
      </c>
      <c r="H1785" s="49" t="s">
        <v>1660</v>
      </c>
      <c r="I1785" s="49" t="s">
        <v>332</v>
      </c>
      <c r="J1785" s="49">
        <v>135200</v>
      </c>
      <c r="K1785" s="49" t="s">
        <v>107</v>
      </c>
      <c r="L1785" s="49">
        <v>12954312</v>
      </c>
      <c r="M1785" s="49" t="s">
        <v>1802</v>
      </c>
      <c r="N1785" s="51">
        <v>41984</v>
      </c>
      <c r="O1785" s="51">
        <v>41974</v>
      </c>
      <c r="P1785" s="49" t="s">
        <v>1801</v>
      </c>
    </row>
    <row r="1786" spans="1:16">
      <c r="A1786" s="46">
        <v>0</v>
      </c>
      <c r="B1786" s="46">
        <v>0</v>
      </c>
      <c r="C1786" s="46">
        <v>0</v>
      </c>
      <c r="D1786" s="46">
        <f t="shared" si="27"/>
        <v>0</v>
      </c>
      <c r="E1786" s="51">
        <v>45261</v>
      </c>
      <c r="F1786" s="49" t="s">
        <v>80</v>
      </c>
      <c r="G1786" s="49" t="s">
        <v>81</v>
      </c>
      <c r="H1786" s="49" t="s">
        <v>1660</v>
      </c>
      <c r="I1786" s="49" t="s">
        <v>332</v>
      </c>
      <c r="J1786" s="49">
        <v>135500</v>
      </c>
      <c r="K1786" s="49" t="s">
        <v>107</v>
      </c>
      <c r="L1786" s="49">
        <v>9748309</v>
      </c>
      <c r="M1786" s="49" t="s">
        <v>1803</v>
      </c>
      <c r="N1786" s="51">
        <v>39049</v>
      </c>
      <c r="O1786" s="51">
        <v>39022</v>
      </c>
      <c r="P1786" s="49" t="s">
        <v>1804</v>
      </c>
    </row>
    <row r="1787" spans="1:16">
      <c r="A1787" s="46">
        <v>0</v>
      </c>
      <c r="B1787" s="46">
        <v>0</v>
      </c>
      <c r="C1787" s="46">
        <v>0</v>
      </c>
      <c r="D1787" s="46">
        <f t="shared" si="27"/>
        <v>0</v>
      </c>
      <c r="E1787" s="51">
        <v>45261</v>
      </c>
      <c r="F1787" s="49" t="s">
        <v>80</v>
      </c>
      <c r="G1787" s="49" t="s">
        <v>81</v>
      </c>
      <c r="H1787" s="49" t="s">
        <v>1660</v>
      </c>
      <c r="I1787" s="49" t="s">
        <v>332</v>
      </c>
      <c r="J1787" s="49">
        <v>135500</v>
      </c>
      <c r="K1787" s="49" t="s">
        <v>107</v>
      </c>
      <c r="L1787" s="49">
        <v>9753325</v>
      </c>
      <c r="M1787" s="49" t="s">
        <v>1805</v>
      </c>
      <c r="N1787" s="51">
        <v>38824</v>
      </c>
      <c r="O1787" s="51">
        <v>38808</v>
      </c>
      <c r="P1787" s="49" t="s">
        <v>1806</v>
      </c>
    </row>
    <row r="1788" spans="1:16">
      <c r="A1788" s="46">
        <v>0</v>
      </c>
      <c r="B1788" s="46">
        <v>0</v>
      </c>
      <c r="C1788" s="46">
        <v>0</v>
      </c>
      <c r="D1788" s="46">
        <f t="shared" si="27"/>
        <v>0</v>
      </c>
      <c r="E1788" s="51">
        <v>45261</v>
      </c>
      <c r="F1788" s="49" t="s">
        <v>80</v>
      </c>
      <c r="G1788" s="49" t="s">
        <v>81</v>
      </c>
      <c r="H1788" s="49" t="s">
        <v>1660</v>
      </c>
      <c r="I1788" s="49" t="s">
        <v>332</v>
      </c>
      <c r="J1788" s="49">
        <v>135500</v>
      </c>
      <c r="K1788" s="49" t="s">
        <v>107</v>
      </c>
      <c r="L1788" s="49">
        <v>9747516</v>
      </c>
      <c r="M1788" s="49" t="s">
        <v>1807</v>
      </c>
      <c r="N1788" s="51">
        <v>39059</v>
      </c>
      <c r="O1788" s="51">
        <v>39052</v>
      </c>
      <c r="P1788" s="49" t="s">
        <v>1808</v>
      </c>
    </row>
    <row r="1789" spans="1:16">
      <c r="A1789" s="46">
        <v>0</v>
      </c>
      <c r="B1789" s="46">
        <v>0</v>
      </c>
      <c r="C1789" s="46">
        <v>0</v>
      </c>
      <c r="D1789" s="46">
        <f t="shared" si="27"/>
        <v>0</v>
      </c>
      <c r="E1789" s="51">
        <v>45261</v>
      </c>
      <c r="F1789" s="49" t="s">
        <v>80</v>
      </c>
      <c r="G1789" s="49" t="s">
        <v>81</v>
      </c>
      <c r="H1789" s="49" t="s">
        <v>1660</v>
      </c>
      <c r="I1789" s="49" t="s">
        <v>332</v>
      </c>
      <c r="J1789" s="49">
        <v>135600</v>
      </c>
      <c r="K1789" s="49" t="s">
        <v>107</v>
      </c>
      <c r="L1789" s="49">
        <v>9753324</v>
      </c>
      <c r="M1789" s="49" t="s">
        <v>1805</v>
      </c>
      <c r="N1789" s="51">
        <v>38824</v>
      </c>
      <c r="O1789" s="51">
        <v>38808</v>
      </c>
      <c r="P1789" s="49" t="s">
        <v>1806</v>
      </c>
    </row>
    <row r="1790" spans="1:16">
      <c r="A1790" s="46">
        <v>0</v>
      </c>
      <c r="B1790" s="46">
        <v>0</v>
      </c>
      <c r="C1790" s="46">
        <v>0</v>
      </c>
      <c r="D1790" s="46">
        <f t="shared" si="27"/>
        <v>0</v>
      </c>
      <c r="E1790" s="51">
        <v>45261</v>
      </c>
      <c r="F1790" s="49" t="s">
        <v>80</v>
      </c>
      <c r="G1790" s="49" t="s">
        <v>81</v>
      </c>
      <c r="H1790" s="49" t="s">
        <v>1660</v>
      </c>
      <c r="I1790" s="49" t="s">
        <v>332</v>
      </c>
      <c r="J1790" s="49">
        <v>135600</v>
      </c>
      <c r="K1790" s="49" t="s">
        <v>107</v>
      </c>
      <c r="L1790" s="49">
        <v>9747515</v>
      </c>
      <c r="M1790" s="49" t="s">
        <v>1807</v>
      </c>
      <c r="N1790" s="51">
        <v>39059</v>
      </c>
      <c r="O1790" s="51">
        <v>39052</v>
      </c>
      <c r="P1790" s="49" t="s">
        <v>1808</v>
      </c>
    </row>
    <row r="1791" spans="1:16">
      <c r="A1791" s="46">
        <v>0</v>
      </c>
      <c r="B1791" s="46">
        <v>0</v>
      </c>
      <c r="C1791" s="46">
        <v>0</v>
      </c>
      <c r="D1791" s="46">
        <f t="shared" si="27"/>
        <v>0</v>
      </c>
      <c r="E1791" s="51">
        <v>45261</v>
      </c>
      <c r="F1791" s="49" t="s">
        <v>80</v>
      </c>
      <c r="G1791" s="49" t="s">
        <v>81</v>
      </c>
      <c r="H1791" s="49" t="s">
        <v>1660</v>
      </c>
      <c r="I1791" s="49" t="s">
        <v>332</v>
      </c>
      <c r="J1791" s="49">
        <v>135600</v>
      </c>
      <c r="K1791" s="49" t="s">
        <v>107</v>
      </c>
      <c r="L1791" s="49">
        <v>9748308</v>
      </c>
      <c r="M1791" s="49" t="s">
        <v>1803</v>
      </c>
      <c r="N1791" s="51">
        <v>39049</v>
      </c>
      <c r="O1791" s="51">
        <v>39022</v>
      </c>
      <c r="P1791" s="49" t="s">
        <v>1804</v>
      </c>
    </row>
    <row r="1792" spans="1:16">
      <c r="A1792" s="46">
        <v>0</v>
      </c>
      <c r="B1792" s="46">
        <v>0</v>
      </c>
      <c r="C1792" s="46">
        <v>0</v>
      </c>
      <c r="D1792" s="46">
        <f t="shared" si="27"/>
        <v>0</v>
      </c>
      <c r="E1792" s="51">
        <v>45261</v>
      </c>
      <c r="F1792" s="49" t="s">
        <v>80</v>
      </c>
      <c r="G1792" s="49" t="s">
        <v>81</v>
      </c>
      <c r="H1792" s="49" t="s">
        <v>1660</v>
      </c>
      <c r="I1792" s="49" t="s">
        <v>333</v>
      </c>
      <c r="J1792" s="49">
        <v>135300</v>
      </c>
      <c r="K1792" s="49" t="s">
        <v>107</v>
      </c>
      <c r="L1792" s="49">
        <v>10664200</v>
      </c>
      <c r="M1792" s="49" t="s">
        <v>1809</v>
      </c>
      <c r="N1792" s="51">
        <v>40283</v>
      </c>
      <c r="O1792" s="51">
        <v>40299</v>
      </c>
      <c r="P1792" s="49" t="s">
        <v>1810</v>
      </c>
    </row>
    <row r="1793" spans="1:16">
      <c r="A1793" s="46">
        <v>0</v>
      </c>
      <c r="B1793" s="46">
        <v>0</v>
      </c>
      <c r="C1793" s="46">
        <v>0</v>
      </c>
      <c r="D1793" s="46">
        <f t="shared" si="27"/>
        <v>0</v>
      </c>
      <c r="E1793" s="51">
        <v>45261</v>
      </c>
      <c r="F1793" s="49" t="s">
        <v>80</v>
      </c>
      <c r="G1793" s="49" t="s">
        <v>81</v>
      </c>
      <c r="H1793" s="49" t="s">
        <v>1660</v>
      </c>
      <c r="I1793" s="49" t="s">
        <v>334</v>
      </c>
      <c r="J1793" s="49">
        <v>135500</v>
      </c>
      <c r="K1793" s="49" t="s">
        <v>107</v>
      </c>
      <c r="L1793" s="49">
        <v>9748755</v>
      </c>
      <c r="M1793" s="49" t="s">
        <v>1811</v>
      </c>
      <c r="N1793" s="51">
        <v>39006</v>
      </c>
      <c r="O1793" s="51">
        <v>38991</v>
      </c>
      <c r="P1793" s="49" t="s">
        <v>1812</v>
      </c>
    </row>
    <row r="1794" spans="1:16">
      <c r="A1794" s="46">
        <v>0</v>
      </c>
      <c r="B1794" s="46">
        <v>0</v>
      </c>
      <c r="C1794" s="46">
        <v>0</v>
      </c>
      <c r="D1794" s="46">
        <f t="shared" si="27"/>
        <v>0</v>
      </c>
      <c r="E1794" s="51">
        <v>45261</v>
      </c>
      <c r="F1794" s="49" t="s">
        <v>80</v>
      </c>
      <c r="G1794" s="49" t="s">
        <v>81</v>
      </c>
      <c r="H1794" s="49" t="s">
        <v>1660</v>
      </c>
      <c r="I1794" s="49" t="s">
        <v>334</v>
      </c>
      <c r="J1794" s="49">
        <v>135500</v>
      </c>
      <c r="K1794" s="49" t="s">
        <v>107</v>
      </c>
      <c r="L1794" s="49">
        <v>9749676</v>
      </c>
      <c r="M1794" s="49" t="s">
        <v>1813</v>
      </c>
      <c r="N1794" s="51">
        <v>38918</v>
      </c>
      <c r="O1794" s="51">
        <v>38930</v>
      </c>
      <c r="P1794" s="49" t="s">
        <v>1814</v>
      </c>
    </row>
    <row r="1795" spans="1:16">
      <c r="A1795" s="46">
        <v>0</v>
      </c>
      <c r="B1795" s="46">
        <v>0</v>
      </c>
      <c r="C1795" s="46">
        <v>0</v>
      </c>
      <c r="D1795" s="46">
        <f t="shared" ref="D1795:D1858" si="28">+B1795-C1795</f>
        <v>0</v>
      </c>
      <c r="E1795" s="51">
        <v>45261</v>
      </c>
      <c r="F1795" s="49" t="s">
        <v>80</v>
      </c>
      <c r="G1795" s="49" t="s">
        <v>81</v>
      </c>
      <c r="H1795" s="49" t="s">
        <v>1660</v>
      </c>
      <c r="I1795" s="49" t="s">
        <v>334</v>
      </c>
      <c r="J1795" s="49">
        <v>135500</v>
      </c>
      <c r="K1795" s="49" t="s">
        <v>107</v>
      </c>
      <c r="L1795" s="49">
        <v>9711374</v>
      </c>
      <c r="M1795" s="49" t="s">
        <v>1811</v>
      </c>
      <c r="N1795" s="51">
        <v>39049</v>
      </c>
      <c r="O1795" s="51">
        <v>39022</v>
      </c>
      <c r="P1795" s="49" t="s">
        <v>1815</v>
      </c>
    </row>
    <row r="1796" spans="1:16">
      <c r="A1796" s="46">
        <v>0</v>
      </c>
      <c r="B1796" s="46">
        <v>0</v>
      </c>
      <c r="C1796" s="46">
        <v>0</v>
      </c>
      <c r="D1796" s="46">
        <f t="shared" si="28"/>
        <v>0</v>
      </c>
      <c r="E1796" s="51">
        <v>45261</v>
      </c>
      <c r="F1796" s="49" t="s">
        <v>80</v>
      </c>
      <c r="G1796" s="49" t="s">
        <v>81</v>
      </c>
      <c r="H1796" s="49" t="s">
        <v>1660</v>
      </c>
      <c r="I1796" s="49" t="s">
        <v>334</v>
      </c>
      <c r="J1796" s="49">
        <v>135500</v>
      </c>
      <c r="K1796" s="49" t="s">
        <v>107</v>
      </c>
      <c r="L1796" s="49">
        <v>9748241</v>
      </c>
      <c r="M1796" s="49" t="s">
        <v>1816</v>
      </c>
      <c r="N1796" s="51">
        <v>39049</v>
      </c>
      <c r="O1796" s="51">
        <v>39022</v>
      </c>
      <c r="P1796" s="49" t="s">
        <v>1817</v>
      </c>
    </row>
    <row r="1797" spans="1:16">
      <c r="A1797" s="46">
        <v>0</v>
      </c>
      <c r="B1797" s="46">
        <v>0</v>
      </c>
      <c r="C1797" s="46">
        <v>0</v>
      </c>
      <c r="D1797" s="46">
        <f t="shared" si="28"/>
        <v>0</v>
      </c>
      <c r="E1797" s="51">
        <v>45261</v>
      </c>
      <c r="F1797" s="49" t="s">
        <v>80</v>
      </c>
      <c r="G1797" s="49" t="s">
        <v>81</v>
      </c>
      <c r="H1797" s="49" t="s">
        <v>1660</v>
      </c>
      <c r="I1797" s="49" t="s">
        <v>334</v>
      </c>
      <c r="J1797" s="49">
        <v>135600</v>
      </c>
      <c r="K1797" s="49" t="s">
        <v>107</v>
      </c>
      <c r="L1797" s="49">
        <v>9748240</v>
      </c>
      <c r="M1797" s="49" t="s">
        <v>1816</v>
      </c>
      <c r="N1797" s="51">
        <v>39049</v>
      </c>
      <c r="O1797" s="51">
        <v>39022</v>
      </c>
      <c r="P1797" s="49" t="s">
        <v>1817</v>
      </c>
    </row>
    <row r="1798" spans="1:16">
      <c r="A1798" s="46">
        <v>0</v>
      </c>
      <c r="B1798" s="46">
        <v>0</v>
      </c>
      <c r="C1798" s="46">
        <v>0</v>
      </c>
      <c r="D1798" s="46">
        <f t="shared" si="28"/>
        <v>0</v>
      </c>
      <c r="E1798" s="51">
        <v>45261</v>
      </c>
      <c r="F1798" s="49" t="s">
        <v>80</v>
      </c>
      <c r="G1798" s="49" t="s">
        <v>81</v>
      </c>
      <c r="H1798" s="49" t="s">
        <v>1660</v>
      </c>
      <c r="I1798" s="49" t="s">
        <v>334</v>
      </c>
      <c r="J1798" s="49">
        <v>135600</v>
      </c>
      <c r="K1798" s="49" t="s">
        <v>107</v>
      </c>
      <c r="L1798" s="49">
        <v>9748231</v>
      </c>
      <c r="M1798" s="49" t="s">
        <v>1811</v>
      </c>
      <c r="N1798" s="51">
        <v>39049</v>
      </c>
      <c r="O1798" s="51">
        <v>39022</v>
      </c>
      <c r="P1798" s="49" t="s">
        <v>1815</v>
      </c>
    </row>
    <row r="1799" spans="1:16">
      <c r="A1799" s="46">
        <v>0</v>
      </c>
      <c r="B1799" s="46">
        <v>0</v>
      </c>
      <c r="C1799" s="46">
        <v>0</v>
      </c>
      <c r="D1799" s="46">
        <f t="shared" si="28"/>
        <v>0</v>
      </c>
      <c r="E1799" s="51">
        <v>45261</v>
      </c>
      <c r="F1799" s="49" t="s">
        <v>80</v>
      </c>
      <c r="G1799" s="49" t="s">
        <v>81</v>
      </c>
      <c r="H1799" s="49" t="s">
        <v>1660</v>
      </c>
      <c r="I1799" s="49" t="s">
        <v>334</v>
      </c>
      <c r="J1799" s="49">
        <v>135600</v>
      </c>
      <c r="K1799" s="49" t="s">
        <v>107</v>
      </c>
      <c r="L1799" s="49">
        <v>9749675</v>
      </c>
      <c r="M1799" s="49" t="s">
        <v>1813</v>
      </c>
      <c r="N1799" s="51">
        <v>38918</v>
      </c>
      <c r="O1799" s="51">
        <v>38930</v>
      </c>
      <c r="P1799" s="49" t="s">
        <v>1814</v>
      </c>
    </row>
    <row r="1800" spans="1:16">
      <c r="A1800" s="46">
        <v>0</v>
      </c>
      <c r="B1800" s="46">
        <v>0</v>
      </c>
      <c r="C1800" s="46">
        <v>0</v>
      </c>
      <c r="D1800" s="46">
        <f t="shared" si="28"/>
        <v>0</v>
      </c>
      <c r="E1800" s="51">
        <v>45261</v>
      </c>
      <c r="F1800" s="49" t="s">
        <v>80</v>
      </c>
      <c r="G1800" s="49" t="s">
        <v>81</v>
      </c>
      <c r="H1800" s="49" t="s">
        <v>1660</v>
      </c>
      <c r="I1800" s="49" t="s">
        <v>334</v>
      </c>
      <c r="J1800" s="49">
        <v>135600</v>
      </c>
      <c r="K1800" s="49" t="s">
        <v>107</v>
      </c>
      <c r="L1800" s="49">
        <v>9748754</v>
      </c>
      <c r="M1800" s="49" t="s">
        <v>1811</v>
      </c>
      <c r="N1800" s="51">
        <v>39006</v>
      </c>
      <c r="O1800" s="51">
        <v>38991</v>
      </c>
      <c r="P1800" s="49" t="s">
        <v>1812</v>
      </c>
    </row>
    <row r="1801" spans="1:16">
      <c r="A1801" s="46">
        <v>0</v>
      </c>
      <c r="B1801" s="46">
        <v>0</v>
      </c>
      <c r="C1801" s="46">
        <v>0</v>
      </c>
      <c r="D1801" s="46">
        <f t="shared" si="28"/>
        <v>0</v>
      </c>
      <c r="E1801" s="51">
        <v>45261</v>
      </c>
      <c r="F1801" s="49" t="s">
        <v>80</v>
      </c>
      <c r="G1801" s="49" t="s">
        <v>81</v>
      </c>
      <c r="H1801" s="49" t="s">
        <v>1660</v>
      </c>
      <c r="I1801" s="49" t="s">
        <v>335</v>
      </c>
      <c r="J1801" s="49">
        <v>135500</v>
      </c>
      <c r="K1801" s="49" t="s">
        <v>107</v>
      </c>
      <c r="L1801" s="49">
        <v>9754581</v>
      </c>
      <c r="M1801" s="49" t="s">
        <v>1818</v>
      </c>
      <c r="N1801" s="51">
        <v>38744</v>
      </c>
      <c r="O1801" s="51">
        <v>38749</v>
      </c>
      <c r="P1801" s="49" t="s">
        <v>1819</v>
      </c>
    </row>
    <row r="1802" spans="1:16">
      <c r="A1802" s="46">
        <v>0</v>
      </c>
      <c r="B1802" s="46">
        <v>0</v>
      </c>
      <c r="C1802" s="46">
        <v>0</v>
      </c>
      <c r="D1802" s="46">
        <f t="shared" si="28"/>
        <v>0</v>
      </c>
      <c r="E1802" s="51">
        <v>45261</v>
      </c>
      <c r="F1802" s="49" t="s">
        <v>80</v>
      </c>
      <c r="G1802" s="49" t="s">
        <v>81</v>
      </c>
      <c r="H1802" s="49" t="s">
        <v>1660</v>
      </c>
      <c r="I1802" s="49" t="s">
        <v>335</v>
      </c>
      <c r="J1802" s="49">
        <v>135500</v>
      </c>
      <c r="K1802" s="49" t="s">
        <v>107</v>
      </c>
      <c r="L1802" s="49">
        <v>9753695</v>
      </c>
      <c r="M1802" s="49" t="s">
        <v>1818</v>
      </c>
      <c r="N1802" s="51">
        <v>38744</v>
      </c>
      <c r="O1802" s="51">
        <v>38777</v>
      </c>
      <c r="P1802" s="49" t="s">
        <v>1819</v>
      </c>
    </row>
    <row r="1803" spans="1:16">
      <c r="A1803" s="46">
        <v>0</v>
      </c>
      <c r="B1803" s="46">
        <v>0</v>
      </c>
      <c r="C1803" s="46">
        <v>0</v>
      </c>
      <c r="D1803" s="46">
        <f t="shared" si="28"/>
        <v>0</v>
      </c>
      <c r="E1803" s="51">
        <v>45261</v>
      </c>
      <c r="F1803" s="49" t="s">
        <v>80</v>
      </c>
      <c r="G1803" s="49" t="s">
        <v>81</v>
      </c>
      <c r="H1803" s="49" t="s">
        <v>1660</v>
      </c>
      <c r="I1803" s="49" t="s">
        <v>335</v>
      </c>
      <c r="J1803" s="49">
        <v>135500</v>
      </c>
      <c r="K1803" s="49" t="s">
        <v>107</v>
      </c>
      <c r="L1803" s="49">
        <v>9748197</v>
      </c>
      <c r="M1803" s="49" t="s">
        <v>1820</v>
      </c>
      <c r="N1803" s="51">
        <v>39036</v>
      </c>
      <c r="O1803" s="51">
        <v>39022</v>
      </c>
      <c r="P1803" s="49" t="s">
        <v>1821</v>
      </c>
    </row>
    <row r="1804" spans="1:16">
      <c r="A1804" s="46">
        <v>0</v>
      </c>
      <c r="B1804" s="46">
        <v>0</v>
      </c>
      <c r="C1804" s="46">
        <v>0</v>
      </c>
      <c r="D1804" s="46">
        <f t="shared" si="28"/>
        <v>0</v>
      </c>
      <c r="E1804" s="51">
        <v>45261</v>
      </c>
      <c r="F1804" s="49" t="s">
        <v>80</v>
      </c>
      <c r="G1804" s="49" t="s">
        <v>81</v>
      </c>
      <c r="H1804" s="49" t="s">
        <v>1660</v>
      </c>
      <c r="I1804" s="49" t="s">
        <v>335</v>
      </c>
      <c r="J1804" s="49">
        <v>135600</v>
      </c>
      <c r="K1804" s="49" t="s">
        <v>107</v>
      </c>
      <c r="L1804" s="49">
        <v>9754580</v>
      </c>
      <c r="M1804" s="49" t="s">
        <v>1818</v>
      </c>
      <c r="N1804" s="51">
        <v>38744</v>
      </c>
      <c r="O1804" s="51">
        <v>38749</v>
      </c>
      <c r="P1804" s="49" t="s">
        <v>1819</v>
      </c>
    </row>
    <row r="1805" spans="1:16">
      <c r="A1805" s="46">
        <v>0</v>
      </c>
      <c r="B1805" s="46">
        <v>0</v>
      </c>
      <c r="C1805" s="46">
        <v>0</v>
      </c>
      <c r="D1805" s="46">
        <f t="shared" si="28"/>
        <v>0</v>
      </c>
      <c r="E1805" s="51">
        <v>45261</v>
      </c>
      <c r="F1805" s="49" t="s">
        <v>80</v>
      </c>
      <c r="G1805" s="49" t="s">
        <v>81</v>
      </c>
      <c r="H1805" s="49" t="s">
        <v>1660</v>
      </c>
      <c r="I1805" s="49" t="s">
        <v>335</v>
      </c>
      <c r="J1805" s="49">
        <v>135600</v>
      </c>
      <c r="K1805" s="49" t="s">
        <v>107</v>
      </c>
      <c r="L1805" s="49">
        <v>9748196</v>
      </c>
      <c r="M1805" s="49" t="s">
        <v>1820</v>
      </c>
      <c r="N1805" s="51">
        <v>39036</v>
      </c>
      <c r="O1805" s="51">
        <v>39022</v>
      </c>
      <c r="P1805" s="49" t="s">
        <v>1821</v>
      </c>
    </row>
    <row r="1806" spans="1:16">
      <c r="A1806" s="46">
        <v>0</v>
      </c>
      <c r="B1806" s="46">
        <v>0</v>
      </c>
      <c r="C1806" s="46">
        <v>0</v>
      </c>
      <c r="D1806" s="46">
        <f t="shared" si="28"/>
        <v>0</v>
      </c>
      <c r="E1806" s="51">
        <v>45261</v>
      </c>
      <c r="F1806" s="49" t="s">
        <v>80</v>
      </c>
      <c r="G1806" s="49" t="s">
        <v>81</v>
      </c>
      <c r="H1806" s="49" t="s">
        <v>1660</v>
      </c>
      <c r="I1806" s="49" t="s">
        <v>336</v>
      </c>
      <c r="J1806" s="49">
        <v>135400</v>
      </c>
      <c r="K1806" s="49" t="s">
        <v>107</v>
      </c>
      <c r="L1806" s="49">
        <v>9930946</v>
      </c>
      <c r="M1806" s="49" t="s">
        <v>1822</v>
      </c>
      <c r="N1806" s="51">
        <v>36067</v>
      </c>
      <c r="O1806" s="51">
        <v>36465</v>
      </c>
      <c r="P1806" s="49" t="s">
        <v>1823</v>
      </c>
    </row>
    <row r="1807" spans="1:16">
      <c r="A1807" s="46">
        <v>0</v>
      </c>
      <c r="B1807" s="46">
        <v>0</v>
      </c>
      <c r="C1807" s="46">
        <v>0</v>
      </c>
      <c r="D1807" s="46">
        <f t="shared" si="28"/>
        <v>0</v>
      </c>
      <c r="E1807" s="51">
        <v>45261</v>
      </c>
      <c r="F1807" s="49" t="s">
        <v>80</v>
      </c>
      <c r="G1807" s="49" t="s">
        <v>81</v>
      </c>
      <c r="H1807" s="49" t="s">
        <v>1660</v>
      </c>
      <c r="I1807" s="49" t="s">
        <v>336</v>
      </c>
      <c r="J1807" s="49">
        <v>135400</v>
      </c>
      <c r="K1807" s="49" t="s">
        <v>107</v>
      </c>
      <c r="L1807" s="49">
        <v>9876239</v>
      </c>
      <c r="M1807" s="49" t="s">
        <v>1822</v>
      </c>
      <c r="N1807" s="51">
        <v>36132</v>
      </c>
      <c r="O1807" s="51">
        <v>36220</v>
      </c>
      <c r="P1807" s="49" t="s">
        <v>1823</v>
      </c>
    </row>
    <row r="1808" spans="1:16">
      <c r="A1808" s="46">
        <v>0</v>
      </c>
      <c r="B1808" s="46">
        <v>0</v>
      </c>
      <c r="C1808" s="46">
        <v>0</v>
      </c>
      <c r="D1808" s="46">
        <f t="shared" si="28"/>
        <v>0</v>
      </c>
      <c r="E1808" s="51">
        <v>45261</v>
      </c>
      <c r="F1808" s="49" t="s">
        <v>80</v>
      </c>
      <c r="G1808" s="49" t="s">
        <v>81</v>
      </c>
      <c r="H1808" s="49" t="s">
        <v>1660</v>
      </c>
      <c r="I1808" s="49" t="s">
        <v>336</v>
      </c>
      <c r="J1808" s="49">
        <v>135400</v>
      </c>
      <c r="K1808" s="49" t="s">
        <v>107</v>
      </c>
      <c r="L1808" s="49">
        <v>9868109</v>
      </c>
      <c r="M1808" s="49" t="s">
        <v>1822</v>
      </c>
      <c r="N1808" s="51">
        <v>36132</v>
      </c>
      <c r="O1808" s="51">
        <v>36100</v>
      </c>
      <c r="P1808" s="49" t="s">
        <v>1823</v>
      </c>
    </row>
    <row r="1809" spans="1:16">
      <c r="A1809" s="46">
        <v>0</v>
      </c>
      <c r="B1809" s="46">
        <v>0</v>
      </c>
      <c r="C1809" s="46">
        <v>0</v>
      </c>
      <c r="D1809" s="46">
        <f t="shared" si="28"/>
        <v>0</v>
      </c>
      <c r="E1809" s="51">
        <v>45261</v>
      </c>
      <c r="F1809" s="49" t="s">
        <v>80</v>
      </c>
      <c r="G1809" s="49" t="s">
        <v>81</v>
      </c>
      <c r="H1809" s="49" t="s">
        <v>1660</v>
      </c>
      <c r="I1809" s="49" t="s">
        <v>336</v>
      </c>
      <c r="J1809" s="49">
        <v>135400</v>
      </c>
      <c r="K1809" s="49" t="s">
        <v>107</v>
      </c>
      <c r="L1809" s="49">
        <v>9759624</v>
      </c>
      <c r="M1809" s="49" t="s">
        <v>1822</v>
      </c>
      <c r="N1809" s="51">
        <v>36067</v>
      </c>
      <c r="O1809" s="51">
        <v>36495</v>
      </c>
      <c r="P1809" s="49" t="s">
        <v>1823</v>
      </c>
    </row>
    <row r="1810" spans="1:16">
      <c r="A1810" s="46">
        <v>0</v>
      </c>
      <c r="B1810" s="46">
        <v>0</v>
      </c>
      <c r="C1810" s="46">
        <v>0</v>
      </c>
      <c r="D1810" s="46">
        <f t="shared" si="28"/>
        <v>0</v>
      </c>
      <c r="E1810" s="51">
        <v>45261</v>
      </c>
      <c r="F1810" s="49" t="s">
        <v>80</v>
      </c>
      <c r="G1810" s="49" t="s">
        <v>81</v>
      </c>
      <c r="H1810" s="49" t="s">
        <v>1660</v>
      </c>
      <c r="I1810" s="49" t="s">
        <v>336</v>
      </c>
      <c r="J1810" s="49">
        <v>135500</v>
      </c>
      <c r="K1810" s="49" t="s">
        <v>107</v>
      </c>
      <c r="L1810" s="49">
        <v>9701736</v>
      </c>
      <c r="M1810" s="49" t="s">
        <v>1822</v>
      </c>
      <c r="N1810" s="51">
        <v>36067</v>
      </c>
      <c r="O1810" s="51">
        <v>36495</v>
      </c>
      <c r="P1810" s="49" t="s">
        <v>1823</v>
      </c>
    </row>
    <row r="1811" spans="1:16">
      <c r="A1811" s="46">
        <v>0</v>
      </c>
      <c r="B1811" s="46">
        <v>0</v>
      </c>
      <c r="C1811" s="46">
        <v>0</v>
      </c>
      <c r="D1811" s="46">
        <f t="shared" si="28"/>
        <v>0</v>
      </c>
      <c r="E1811" s="51">
        <v>45261</v>
      </c>
      <c r="F1811" s="49" t="s">
        <v>80</v>
      </c>
      <c r="G1811" s="49" t="s">
        <v>81</v>
      </c>
      <c r="H1811" s="49" t="s">
        <v>1660</v>
      </c>
      <c r="I1811" s="49" t="s">
        <v>336</v>
      </c>
      <c r="J1811" s="49">
        <v>135500</v>
      </c>
      <c r="K1811" s="49" t="s">
        <v>107</v>
      </c>
      <c r="L1811" s="49">
        <v>9868108</v>
      </c>
      <c r="M1811" s="49" t="s">
        <v>1822</v>
      </c>
      <c r="N1811" s="51">
        <v>36132</v>
      </c>
      <c r="O1811" s="51">
        <v>36100</v>
      </c>
      <c r="P1811" s="49" t="s">
        <v>1823</v>
      </c>
    </row>
    <row r="1812" spans="1:16">
      <c r="A1812" s="46">
        <v>0</v>
      </c>
      <c r="B1812" s="46">
        <v>0</v>
      </c>
      <c r="C1812" s="46">
        <v>0</v>
      </c>
      <c r="D1812" s="46">
        <f t="shared" si="28"/>
        <v>0</v>
      </c>
      <c r="E1812" s="51">
        <v>45261</v>
      </c>
      <c r="F1812" s="49" t="s">
        <v>80</v>
      </c>
      <c r="G1812" s="49" t="s">
        <v>81</v>
      </c>
      <c r="H1812" s="49" t="s">
        <v>1660</v>
      </c>
      <c r="I1812" s="49" t="s">
        <v>336</v>
      </c>
      <c r="J1812" s="49">
        <v>135500</v>
      </c>
      <c r="K1812" s="49" t="s">
        <v>107</v>
      </c>
      <c r="L1812" s="49">
        <v>9876242</v>
      </c>
      <c r="M1812" s="49" t="s">
        <v>1822</v>
      </c>
      <c r="N1812" s="51">
        <v>36132</v>
      </c>
      <c r="O1812" s="51">
        <v>36220</v>
      </c>
      <c r="P1812" s="49" t="s">
        <v>1823</v>
      </c>
    </row>
    <row r="1813" spans="1:16">
      <c r="A1813" s="46">
        <v>0</v>
      </c>
      <c r="B1813" s="46">
        <v>0</v>
      </c>
      <c r="C1813" s="46">
        <v>0</v>
      </c>
      <c r="D1813" s="46">
        <f t="shared" si="28"/>
        <v>0</v>
      </c>
      <c r="E1813" s="51">
        <v>45261</v>
      </c>
      <c r="F1813" s="49" t="s">
        <v>80</v>
      </c>
      <c r="G1813" s="49" t="s">
        <v>81</v>
      </c>
      <c r="H1813" s="49" t="s">
        <v>1660</v>
      </c>
      <c r="I1813" s="49" t="s">
        <v>336</v>
      </c>
      <c r="J1813" s="49">
        <v>135500</v>
      </c>
      <c r="K1813" s="49" t="s">
        <v>107</v>
      </c>
      <c r="L1813" s="49">
        <v>9930945</v>
      </c>
      <c r="M1813" s="49" t="s">
        <v>1822</v>
      </c>
      <c r="N1813" s="51">
        <v>36067</v>
      </c>
      <c r="O1813" s="51">
        <v>36465</v>
      </c>
      <c r="P1813" s="49" t="s">
        <v>1823</v>
      </c>
    </row>
    <row r="1814" spans="1:16">
      <c r="A1814" s="46">
        <v>0</v>
      </c>
      <c r="B1814" s="46">
        <v>0</v>
      </c>
      <c r="C1814" s="46">
        <v>0</v>
      </c>
      <c r="D1814" s="46">
        <f t="shared" si="28"/>
        <v>0</v>
      </c>
      <c r="E1814" s="51">
        <v>45261</v>
      </c>
      <c r="F1814" s="49" t="s">
        <v>80</v>
      </c>
      <c r="G1814" s="49" t="s">
        <v>81</v>
      </c>
      <c r="H1814" s="49" t="s">
        <v>1660</v>
      </c>
      <c r="I1814" s="49" t="s">
        <v>336</v>
      </c>
      <c r="J1814" s="49">
        <v>135600</v>
      </c>
      <c r="K1814" s="49" t="s">
        <v>107</v>
      </c>
      <c r="L1814" s="49">
        <v>9867785</v>
      </c>
      <c r="M1814" s="49" t="s">
        <v>1822</v>
      </c>
      <c r="N1814" s="51">
        <v>36132</v>
      </c>
      <c r="O1814" s="51">
        <v>36100</v>
      </c>
      <c r="P1814" s="49" t="s">
        <v>1823</v>
      </c>
    </row>
    <row r="1815" spans="1:16">
      <c r="A1815" s="46">
        <v>0</v>
      </c>
      <c r="B1815" s="46">
        <v>0</v>
      </c>
      <c r="C1815" s="46">
        <v>0</v>
      </c>
      <c r="D1815" s="46">
        <f t="shared" si="28"/>
        <v>0</v>
      </c>
      <c r="E1815" s="51">
        <v>45261</v>
      </c>
      <c r="F1815" s="49" t="s">
        <v>80</v>
      </c>
      <c r="G1815" s="49" t="s">
        <v>81</v>
      </c>
      <c r="H1815" s="49" t="s">
        <v>1660</v>
      </c>
      <c r="I1815" s="49" t="s">
        <v>336</v>
      </c>
      <c r="J1815" s="49">
        <v>135600</v>
      </c>
      <c r="K1815" s="49" t="s">
        <v>107</v>
      </c>
      <c r="L1815" s="49">
        <v>9930944</v>
      </c>
      <c r="M1815" s="49" t="s">
        <v>1822</v>
      </c>
      <c r="N1815" s="51">
        <v>36067</v>
      </c>
      <c r="O1815" s="51">
        <v>36465</v>
      </c>
      <c r="P1815" s="49" t="s">
        <v>1823</v>
      </c>
    </row>
    <row r="1816" spans="1:16">
      <c r="A1816" s="46">
        <v>0</v>
      </c>
      <c r="B1816" s="46">
        <v>0</v>
      </c>
      <c r="C1816" s="46">
        <v>0</v>
      </c>
      <c r="D1816" s="46">
        <f t="shared" si="28"/>
        <v>0</v>
      </c>
      <c r="E1816" s="51">
        <v>45261</v>
      </c>
      <c r="F1816" s="49" t="s">
        <v>80</v>
      </c>
      <c r="G1816" s="49" t="s">
        <v>81</v>
      </c>
      <c r="H1816" s="49" t="s">
        <v>1660</v>
      </c>
      <c r="I1816" s="49" t="s">
        <v>336</v>
      </c>
      <c r="J1816" s="49">
        <v>135600</v>
      </c>
      <c r="K1816" s="49" t="s">
        <v>107</v>
      </c>
      <c r="L1816" s="49">
        <v>9759623</v>
      </c>
      <c r="M1816" s="49" t="s">
        <v>1822</v>
      </c>
      <c r="N1816" s="51">
        <v>36067</v>
      </c>
      <c r="O1816" s="51">
        <v>36495</v>
      </c>
      <c r="P1816" s="49" t="s">
        <v>1823</v>
      </c>
    </row>
    <row r="1817" spans="1:16">
      <c r="A1817" s="46">
        <v>0</v>
      </c>
      <c r="B1817" s="46">
        <v>0</v>
      </c>
      <c r="C1817" s="46">
        <v>0</v>
      </c>
      <c r="D1817" s="46">
        <f t="shared" si="28"/>
        <v>0</v>
      </c>
      <c r="E1817" s="51">
        <v>45261</v>
      </c>
      <c r="F1817" s="49" t="s">
        <v>80</v>
      </c>
      <c r="G1817" s="49" t="s">
        <v>81</v>
      </c>
      <c r="H1817" s="49" t="s">
        <v>1660</v>
      </c>
      <c r="I1817" s="49" t="s">
        <v>336</v>
      </c>
      <c r="J1817" s="49">
        <v>135600</v>
      </c>
      <c r="K1817" s="49" t="s">
        <v>107</v>
      </c>
      <c r="L1817" s="49">
        <v>9876241</v>
      </c>
      <c r="M1817" s="49" t="s">
        <v>1822</v>
      </c>
      <c r="N1817" s="51">
        <v>36132</v>
      </c>
      <c r="O1817" s="51">
        <v>36220</v>
      </c>
      <c r="P1817" s="49" t="s">
        <v>1823</v>
      </c>
    </row>
    <row r="1818" spans="1:16">
      <c r="A1818" s="46">
        <v>0</v>
      </c>
      <c r="B1818" s="46">
        <v>0</v>
      </c>
      <c r="C1818" s="46">
        <v>0</v>
      </c>
      <c r="D1818" s="46">
        <f t="shared" si="28"/>
        <v>0</v>
      </c>
      <c r="E1818" s="51">
        <v>45261</v>
      </c>
      <c r="F1818" s="49" t="s">
        <v>80</v>
      </c>
      <c r="G1818" s="49" t="s">
        <v>81</v>
      </c>
      <c r="H1818" s="49" t="s">
        <v>1660</v>
      </c>
      <c r="I1818" s="49" t="s">
        <v>336</v>
      </c>
      <c r="J1818" s="49">
        <v>135800</v>
      </c>
      <c r="K1818" s="49" t="s">
        <v>107</v>
      </c>
      <c r="L1818" s="49">
        <v>9759622</v>
      </c>
      <c r="M1818" s="49" t="s">
        <v>1822</v>
      </c>
      <c r="N1818" s="51">
        <v>36067</v>
      </c>
      <c r="O1818" s="51">
        <v>36495</v>
      </c>
      <c r="P1818" s="49" t="s">
        <v>1823</v>
      </c>
    </row>
    <row r="1819" spans="1:16">
      <c r="A1819" s="46">
        <v>0</v>
      </c>
      <c r="B1819" s="46">
        <v>0</v>
      </c>
      <c r="C1819" s="46">
        <v>0</v>
      </c>
      <c r="D1819" s="46">
        <f t="shared" si="28"/>
        <v>0</v>
      </c>
      <c r="E1819" s="51">
        <v>45261</v>
      </c>
      <c r="F1819" s="49" t="s">
        <v>80</v>
      </c>
      <c r="G1819" s="49" t="s">
        <v>81</v>
      </c>
      <c r="H1819" s="49" t="s">
        <v>1660</v>
      </c>
      <c r="I1819" s="49" t="s">
        <v>336</v>
      </c>
      <c r="J1819" s="49">
        <v>135800</v>
      </c>
      <c r="K1819" s="49" t="s">
        <v>107</v>
      </c>
      <c r="L1819" s="49">
        <v>9867784</v>
      </c>
      <c r="M1819" s="49" t="s">
        <v>1822</v>
      </c>
      <c r="N1819" s="51">
        <v>36132</v>
      </c>
      <c r="O1819" s="51">
        <v>36100</v>
      </c>
      <c r="P1819" s="49" t="s">
        <v>1823</v>
      </c>
    </row>
    <row r="1820" spans="1:16">
      <c r="A1820" s="46">
        <v>0</v>
      </c>
      <c r="B1820" s="46">
        <v>0</v>
      </c>
      <c r="C1820" s="46">
        <v>0</v>
      </c>
      <c r="D1820" s="46">
        <f t="shared" si="28"/>
        <v>0</v>
      </c>
      <c r="E1820" s="51">
        <v>45261</v>
      </c>
      <c r="F1820" s="49" t="s">
        <v>80</v>
      </c>
      <c r="G1820" s="49" t="s">
        <v>81</v>
      </c>
      <c r="H1820" s="49" t="s">
        <v>1660</v>
      </c>
      <c r="I1820" s="49" t="s">
        <v>336</v>
      </c>
      <c r="J1820" s="49">
        <v>135800</v>
      </c>
      <c r="K1820" s="49" t="s">
        <v>107</v>
      </c>
      <c r="L1820" s="49">
        <v>9930943</v>
      </c>
      <c r="M1820" s="49" t="s">
        <v>1822</v>
      </c>
      <c r="N1820" s="51">
        <v>36067</v>
      </c>
      <c r="O1820" s="51">
        <v>36465</v>
      </c>
      <c r="P1820" s="49" t="s">
        <v>1823</v>
      </c>
    </row>
    <row r="1821" spans="1:16">
      <c r="A1821" s="46">
        <v>0</v>
      </c>
      <c r="B1821" s="46">
        <v>0</v>
      </c>
      <c r="C1821" s="46">
        <v>0</v>
      </c>
      <c r="D1821" s="46">
        <f t="shared" si="28"/>
        <v>0</v>
      </c>
      <c r="E1821" s="51">
        <v>45261</v>
      </c>
      <c r="F1821" s="49" t="s">
        <v>80</v>
      </c>
      <c r="G1821" s="49" t="s">
        <v>81</v>
      </c>
      <c r="H1821" s="49" t="s">
        <v>1660</v>
      </c>
      <c r="I1821" s="49" t="s">
        <v>336</v>
      </c>
      <c r="J1821" s="49">
        <v>135800</v>
      </c>
      <c r="K1821" s="49" t="s">
        <v>107</v>
      </c>
      <c r="L1821" s="49">
        <v>9876240</v>
      </c>
      <c r="M1821" s="49" t="s">
        <v>1822</v>
      </c>
      <c r="N1821" s="51">
        <v>36132</v>
      </c>
      <c r="O1821" s="51">
        <v>36220</v>
      </c>
      <c r="P1821" s="49" t="s">
        <v>1823</v>
      </c>
    </row>
    <row r="1822" spans="1:16">
      <c r="A1822" s="46">
        <v>0</v>
      </c>
      <c r="B1822" s="46">
        <v>0</v>
      </c>
      <c r="C1822" s="46">
        <v>0</v>
      </c>
      <c r="D1822" s="46">
        <f t="shared" si="28"/>
        <v>0</v>
      </c>
      <c r="E1822" s="51">
        <v>45261</v>
      </c>
      <c r="F1822" s="49" t="s">
        <v>80</v>
      </c>
      <c r="G1822" s="49" t="s">
        <v>81</v>
      </c>
      <c r="H1822" s="49" t="s">
        <v>1660</v>
      </c>
      <c r="I1822" s="49" t="s">
        <v>344</v>
      </c>
      <c r="J1822" s="49">
        <v>135500</v>
      </c>
      <c r="K1822" s="49" t="s">
        <v>107</v>
      </c>
      <c r="L1822" s="49">
        <v>26325372</v>
      </c>
      <c r="M1822" s="49" t="s">
        <v>1824</v>
      </c>
      <c r="N1822" s="51">
        <v>43494</v>
      </c>
      <c r="O1822" s="51">
        <v>43466</v>
      </c>
      <c r="P1822" s="49" t="s">
        <v>1825</v>
      </c>
    </row>
    <row r="1823" spans="1:16">
      <c r="A1823" s="46">
        <v>3</v>
      </c>
      <c r="B1823" s="46">
        <v>142</v>
      </c>
      <c r="C1823" s="46">
        <v>-9.9996400000000006E-3</v>
      </c>
      <c r="D1823" s="46">
        <f t="shared" si="28"/>
        <v>142.00999963999999</v>
      </c>
      <c r="E1823" s="51">
        <v>45261</v>
      </c>
      <c r="F1823" s="49" t="s">
        <v>80</v>
      </c>
      <c r="G1823" s="49" t="s">
        <v>81</v>
      </c>
      <c r="H1823" s="49" t="s">
        <v>1660</v>
      </c>
      <c r="I1823" s="49" t="s">
        <v>345</v>
      </c>
      <c r="J1823" s="49">
        <v>135003</v>
      </c>
      <c r="K1823" s="49" t="s">
        <v>289</v>
      </c>
      <c r="L1823" s="49">
        <v>37068422</v>
      </c>
      <c r="M1823" s="49" t="s">
        <v>1334</v>
      </c>
      <c r="N1823" s="51">
        <v>44998</v>
      </c>
      <c r="O1823" s="51">
        <v>44998</v>
      </c>
      <c r="P1823" s="49" t="s">
        <v>1826</v>
      </c>
    </row>
    <row r="1824" spans="1:16">
      <c r="A1824" s="46">
        <v>1</v>
      </c>
      <c r="B1824" s="46">
        <v>-11016.12</v>
      </c>
      <c r="C1824" s="46">
        <v>-1010.868914724</v>
      </c>
      <c r="D1824" s="46">
        <f t="shared" si="28"/>
        <v>-10005.251085276001</v>
      </c>
      <c r="E1824" s="51">
        <v>45261</v>
      </c>
      <c r="F1824" s="49" t="s">
        <v>80</v>
      </c>
      <c r="G1824" s="49" t="s">
        <v>81</v>
      </c>
      <c r="H1824" s="49" t="s">
        <v>1660</v>
      </c>
      <c r="I1824" s="49" t="s">
        <v>345</v>
      </c>
      <c r="J1824" s="49">
        <v>135300</v>
      </c>
      <c r="K1824" s="49" t="s">
        <v>158</v>
      </c>
      <c r="L1824" s="49">
        <v>34925787</v>
      </c>
      <c r="M1824" s="49" t="s">
        <v>901</v>
      </c>
      <c r="N1824" s="51">
        <v>43503</v>
      </c>
      <c r="O1824" s="51">
        <v>43466</v>
      </c>
      <c r="P1824" s="49" t="s">
        <v>1827</v>
      </c>
    </row>
    <row r="1825" spans="1:16">
      <c r="A1825" s="46">
        <v>0</v>
      </c>
      <c r="B1825" s="46">
        <v>0</v>
      </c>
      <c r="C1825" s="46">
        <v>0</v>
      </c>
      <c r="D1825" s="46">
        <f t="shared" si="28"/>
        <v>0</v>
      </c>
      <c r="E1825" s="51">
        <v>45261</v>
      </c>
      <c r="F1825" s="49" t="s">
        <v>80</v>
      </c>
      <c r="G1825" s="49" t="s">
        <v>81</v>
      </c>
      <c r="H1825" s="49" t="s">
        <v>1660</v>
      </c>
      <c r="I1825" s="49" t="s">
        <v>345</v>
      </c>
      <c r="J1825" s="49">
        <v>135700</v>
      </c>
      <c r="K1825" s="49" t="s">
        <v>107</v>
      </c>
      <c r="L1825" s="49">
        <v>35139279</v>
      </c>
      <c r="M1825" s="49" t="s">
        <v>1828</v>
      </c>
      <c r="N1825" s="51">
        <v>44648</v>
      </c>
      <c r="O1825" s="51">
        <v>44621</v>
      </c>
      <c r="P1825" s="49" t="s">
        <v>1829</v>
      </c>
    </row>
    <row r="1826" spans="1:16">
      <c r="A1826" s="46">
        <v>0</v>
      </c>
      <c r="B1826" s="46">
        <v>0</v>
      </c>
      <c r="C1826" s="46">
        <v>0</v>
      </c>
      <c r="D1826" s="46">
        <f t="shared" si="28"/>
        <v>0</v>
      </c>
      <c r="E1826" s="51">
        <v>45261</v>
      </c>
      <c r="F1826" s="49" t="s">
        <v>80</v>
      </c>
      <c r="G1826" s="49" t="s">
        <v>81</v>
      </c>
      <c r="H1826" s="49" t="s">
        <v>1660</v>
      </c>
      <c r="I1826" s="49" t="s">
        <v>345</v>
      </c>
      <c r="J1826" s="49">
        <v>135800</v>
      </c>
      <c r="K1826" s="49" t="s">
        <v>107</v>
      </c>
      <c r="L1826" s="49">
        <v>21685145</v>
      </c>
      <c r="M1826" s="49" t="s">
        <v>1830</v>
      </c>
      <c r="N1826" s="51">
        <v>43312</v>
      </c>
      <c r="O1826" s="51">
        <v>43282</v>
      </c>
      <c r="P1826" s="49" t="s">
        <v>1831</v>
      </c>
    </row>
    <row r="1827" spans="1:16">
      <c r="A1827" s="46">
        <v>0</v>
      </c>
      <c r="B1827" s="46">
        <v>0</v>
      </c>
      <c r="C1827" s="46">
        <v>0</v>
      </c>
      <c r="D1827" s="46">
        <f t="shared" si="28"/>
        <v>0</v>
      </c>
      <c r="E1827" s="51">
        <v>45261</v>
      </c>
      <c r="F1827" s="49" t="s">
        <v>80</v>
      </c>
      <c r="G1827" s="49" t="s">
        <v>81</v>
      </c>
      <c r="H1827" s="49" t="s">
        <v>1660</v>
      </c>
      <c r="I1827" s="49" t="s">
        <v>369</v>
      </c>
      <c r="J1827" s="49">
        <v>135300</v>
      </c>
      <c r="K1827" s="49" t="s">
        <v>107</v>
      </c>
      <c r="L1827" s="49">
        <v>35463128</v>
      </c>
      <c r="M1827" s="49" t="s">
        <v>1832</v>
      </c>
      <c r="N1827" s="51">
        <v>44708</v>
      </c>
      <c r="O1827" s="51">
        <v>44682</v>
      </c>
      <c r="P1827" s="49" t="s">
        <v>1833</v>
      </c>
    </row>
    <row r="1828" spans="1:16">
      <c r="A1828" s="46">
        <v>0</v>
      </c>
      <c r="B1828" s="46">
        <v>0</v>
      </c>
      <c r="C1828" s="46">
        <v>0</v>
      </c>
      <c r="D1828" s="46">
        <f t="shared" si="28"/>
        <v>0</v>
      </c>
      <c r="E1828" s="51">
        <v>45261</v>
      </c>
      <c r="F1828" s="49" t="s">
        <v>80</v>
      </c>
      <c r="G1828" s="49" t="s">
        <v>81</v>
      </c>
      <c r="H1828" s="49" t="s">
        <v>1660</v>
      </c>
      <c r="I1828" s="49" t="s">
        <v>794</v>
      </c>
      <c r="J1828" s="49">
        <v>135600</v>
      </c>
      <c r="K1828" s="49" t="s">
        <v>263</v>
      </c>
      <c r="L1828" s="49">
        <v>9687855</v>
      </c>
      <c r="M1828" s="49" t="s">
        <v>1834</v>
      </c>
      <c r="N1828" s="51">
        <v>40026</v>
      </c>
      <c r="O1828" s="51">
        <v>39814</v>
      </c>
      <c r="P1828" s="49" t="s">
        <v>1835</v>
      </c>
    </row>
    <row r="1829" spans="1:16">
      <c r="A1829" s="46">
        <v>0</v>
      </c>
      <c r="B1829" s="46">
        <v>0</v>
      </c>
      <c r="C1829" s="46">
        <v>0</v>
      </c>
      <c r="D1829" s="46">
        <f t="shared" si="28"/>
        <v>0</v>
      </c>
      <c r="E1829" s="51">
        <v>45261</v>
      </c>
      <c r="F1829" s="49" t="s">
        <v>80</v>
      </c>
      <c r="G1829" s="49" t="s">
        <v>81</v>
      </c>
      <c r="H1829" s="49" t="s">
        <v>1660</v>
      </c>
      <c r="I1829" s="49" t="s">
        <v>795</v>
      </c>
      <c r="J1829" s="49">
        <v>135500</v>
      </c>
      <c r="K1829" s="49" t="s">
        <v>107</v>
      </c>
      <c r="L1829" s="49">
        <v>9754591</v>
      </c>
      <c r="M1829" s="49" t="s">
        <v>1836</v>
      </c>
      <c r="N1829" s="51">
        <v>38747</v>
      </c>
      <c r="O1829" s="51">
        <v>38749</v>
      </c>
      <c r="P1829" s="49" t="s">
        <v>1837</v>
      </c>
    </row>
    <row r="1830" spans="1:16">
      <c r="A1830" s="46">
        <v>0</v>
      </c>
      <c r="B1830" s="46">
        <v>0</v>
      </c>
      <c r="C1830" s="46">
        <v>0</v>
      </c>
      <c r="D1830" s="46">
        <f t="shared" si="28"/>
        <v>0</v>
      </c>
      <c r="E1830" s="51">
        <v>45261</v>
      </c>
      <c r="F1830" s="49" t="s">
        <v>80</v>
      </c>
      <c r="G1830" s="49" t="s">
        <v>81</v>
      </c>
      <c r="H1830" s="49" t="s">
        <v>1660</v>
      </c>
      <c r="I1830" s="49" t="s">
        <v>795</v>
      </c>
      <c r="J1830" s="49">
        <v>135500</v>
      </c>
      <c r="K1830" s="49" t="s">
        <v>107</v>
      </c>
      <c r="L1830" s="49">
        <v>9702234</v>
      </c>
      <c r="M1830" s="49" t="s">
        <v>1838</v>
      </c>
      <c r="N1830" s="51">
        <v>39072</v>
      </c>
      <c r="O1830" s="51">
        <v>39052</v>
      </c>
      <c r="P1830" s="49" t="s">
        <v>1839</v>
      </c>
    </row>
    <row r="1831" spans="1:16">
      <c r="A1831" s="46">
        <v>0</v>
      </c>
      <c r="B1831" s="46">
        <v>0</v>
      </c>
      <c r="C1831" s="46">
        <v>0</v>
      </c>
      <c r="D1831" s="46">
        <f t="shared" si="28"/>
        <v>0</v>
      </c>
      <c r="E1831" s="51">
        <v>45261</v>
      </c>
      <c r="F1831" s="49" t="s">
        <v>80</v>
      </c>
      <c r="G1831" s="49" t="s">
        <v>81</v>
      </c>
      <c r="H1831" s="49" t="s">
        <v>1660</v>
      </c>
      <c r="I1831" s="49" t="s">
        <v>795</v>
      </c>
      <c r="J1831" s="49">
        <v>135500</v>
      </c>
      <c r="K1831" s="49" t="s">
        <v>107</v>
      </c>
      <c r="L1831" s="49">
        <v>9753846</v>
      </c>
      <c r="M1831" s="49" t="s">
        <v>1836</v>
      </c>
      <c r="N1831" s="51">
        <v>38747</v>
      </c>
      <c r="O1831" s="51">
        <v>38777</v>
      </c>
      <c r="P1831" s="49" t="s">
        <v>1837</v>
      </c>
    </row>
    <row r="1832" spans="1:16">
      <c r="A1832" s="46">
        <v>0</v>
      </c>
      <c r="B1832" s="46">
        <v>0</v>
      </c>
      <c r="C1832" s="46">
        <v>0</v>
      </c>
      <c r="D1832" s="46">
        <f t="shared" si="28"/>
        <v>0</v>
      </c>
      <c r="E1832" s="51">
        <v>45261</v>
      </c>
      <c r="F1832" s="49" t="s">
        <v>80</v>
      </c>
      <c r="G1832" s="49" t="s">
        <v>81</v>
      </c>
      <c r="H1832" s="49" t="s">
        <v>1660</v>
      </c>
      <c r="I1832" s="49" t="s">
        <v>795</v>
      </c>
      <c r="J1832" s="49">
        <v>135500</v>
      </c>
      <c r="K1832" s="49" t="s">
        <v>107</v>
      </c>
      <c r="L1832" s="49">
        <v>9749326</v>
      </c>
      <c r="M1832" s="49" t="s">
        <v>1838</v>
      </c>
      <c r="N1832" s="51">
        <v>38986</v>
      </c>
      <c r="O1832" s="51">
        <v>38961</v>
      </c>
      <c r="P1832" s="49" t="s">
        <v>1840</v>
      </c>
    </row>
    <row r="1833" spans="1:16">
      <c r="A1833" s="46">
        <v>0</v>
      </c>
      <c r="B1833" s="46">
        <v>0</v>
      </c>
      <c r="C1833" s="46">
        <v>0</v>
      </c>
      <c r="D1833" s="46">
        <f t="shared" si="28"/>
        <v>0</v>
      </c>
      <c r="E1833" s="51">
        <v>45261</v>
      </c>
      <c r="F1833" s="49" t="s">
        <v>80</v>
      </c>
      <c r="G1833" s="49" t="s">
        <v>81</v>
      </c>
      <c r="H1833" s="49" t="s">
        <v>1660</v>
      </c>
      <c r="I1833" s="49" t="s">
        <v>795</v>
      </c>
      <c r="J1833" s="49">
        <v>135600</v>
      </c>
      <c r="K1833" s="49" t="s">
        <v>107</v>
      </c>
      <c r="L1833" s="49">
        <v>9711330</v>
      </c>
      <c r="M1833" s="49" t="s">
        <v>1838</v>
      </c>
      <c r="N1833" s="51">
        <v>39072</v>
      </c>
      <c r="O1833" s="51">
        <v>39052</v>
      </c>
      <c r="P1833" s="49" t="s">
        <v>1839</v>
      </c>
    </row>
    <row r="1834" spans="1:16">
      <c r="A1834" s="46">
        <v>0</v>
      </c>
      <c r="B1834" s="46">
        <v>0</v>
      </c>
      <c r="C1834" s="46">
        <v>0</v>
      </c>
      <c r="D1834" s="46">
        <f t="shared" si="28"/>
        <v>0</v>
      </c>
      <c r="E1834" s="51">
        <v>45261</v>
      </c>
      <c r="F1834" s="49" t="s">
        <v>80</v>
      </c>
      <c r="G1834" s="49" t="s">
        <v>81</v>
      </c>
      <c r="H1834" s="49" t="s">
        <v>1660</v>
      </c>
      <c r="I1834" s="49" t="s">
        <v>795</v>
      </c>
      <c r="J1834" s="49">
        <v>135600</v>
      </c>
      <c r="K1834" s="49" t="s">
        <v>107</v>
      </c>
      <c r="L1834" s="49">
        <v>9749325</v>
      </c>
      <c r="M1834" s="49" t="s">
        <v>1838</v>
      </c>
      <c r="N1834" s="51">
        <v>38986</v>
      </c>
      <c r="O1834" s="51">
        <v>38961</v>
      </c>
      <c r="P1834" s="49" t="s">
        <v>1840</v>
      </c>
    </row>
    <row r="1835" spans="1:16">
      <c r="A1835" s="46">
        <v>0</v>
      </c>
      <c r="B1835" s="46">
        <v>0</v>
      </c>
      <c r="C1835" s="46">
        <v>0</v>
      </c>
      <c r="D1835" s="46">
        <f t="shared" si="28"/>
        <v>0</v>
      </c>
      <c r="E1835" s="51">
        <v>45261</v>
      </c>
      <c r="F1835" s="49" t="s">
        <v>80</v>
      </c>
      <c r="G1835" s="49" t="s">
        <v>81</v>
      </c>
      <c r="H1835" s="49" t="s">
        <v>1660</v>
      </c>
      <c r="I1835" s="49" t="s">
        <v>795</v>
      </c>
      <c r="J1835" s="49">
        <v>135600</v>
      </c>
      <c r="K1835" s="49" t="s">
        <v>107</v>
      </c>
      <c r="L1835" s="49">
        <v>9754590</v>
      </c>
      <c r="M1835" s="49" t="s">
        <v>1836</v>
      </c>
      <c r="N1835" s="51">
        <v>38747</v>
      </c>
      <c r="O1835" s="51">
        <v>38749</v>
      </c>
      <c r="P1835" s="49" t="s">
        <v>1837</v>
      </c>
    </row>
    <row r="1836" spans="1:16">
      <c r="A1836" s="46">
        <v>0</v>
      </c>
      <c r="B1836" s="46">
        <v>0</v>
      </c>
      <c r="C1836" s="46">
        <v>0</v>
      </c>
      <c r="D1836" s="46">
        <f t="shared" si="28"/>
        <v>0</v>
      </c>
      <c r="E1836" s="51">
        <v>45261</v>
      </c>
      <c r="F1836" s="49" t="s">
        <v>80</v>
      </c>
      <c r="G1836" s="49" t="s">
        <v>81</v>
      </c>
      <c r="H1836" s="49" t="s">
        <v>1660</v>
      </c>
      <c r="I1836" s="49" t="s">
        <v>796</v>
      </c>
      <c r="J1836" s="49">
        <v>135500</v>
      </c>
      <c r="K1836" s="49" t="s">
        <v>107</v>
      </c>
      <c r="L1836" s="49">
        <v>9750104</v>
      </c>
      <c r="M1836" s="49" t="s">
        <v>1841</v>
      </c>
      <c r="N1836" s="51">
        <v>38909</v>
      </c>
      <c r="O1836" s="51">
        <v>38899</v>
      </c>
      <c r="P1836" s="49" t="s">
        <v>1842</v>
      </c>
    </row>
    <row r="1837" spans="1:16">
      <c r="A1837" s="46">
        <v>0</v>
      </c>
      <c r="B1837" s="46">
        <v>0</v>
      </c>
      <c r="C1837" s="46">
        <v>0</v>
      </c>
      <c r="D1837" s="46">
        <f t="shared" si="28"/>
        <v>0</v>
      </c>
      <c r="E1837" s="51">
        <v>45261</v>
      </c>
      <c r="F1837" s="49" t="s">
        <v>80</v>
      </c>
      <c r="G1837" s="49" t="s">
        <v>81</v>
      </c>
      <c r="H1837" s="49" t="s">
        <v>1660</v>
      </c>
      <c r="I1837" s="49" t="s">
        <v>796</v>
      </c>
      <c r="J1837" s="49">
        <v>135600</v>
      </c>
      <c r="K1837" s="49" t="s">
        <v>107</v>
      </c>
      <c r="L1837" s="49">
        <v>9750103</v>
      </c>
      <c r="M1837" s="49" t="s">
        <v>1841</v>
      </c>
      <c r="N1837" s="51">
        <v>38909</v>
      </c>
      <c r="O1837" s="51">
        <v>38899</v>
      </c>
      <c r="P1837" s="49" t="s">
        <v>1842</v>
      </c>
    </row>
    <row r="1838" spans="1:16">
      <c r="A1838" s="46">
        <v>0</v>
      </c>
      <c r="B1838" s="46">
        <v>0</v>
      </c>
      <c r="C1838" s="46">
        <v>0</v>
      </c>
      <c r="D1838" s="46">
        <f t="shared" si="28"/>
        <v>0</v>
      </c>
      <c r="E1838" s="51">
        <v>45261</v>
      </c>
      <c r="F1838" s="49" t="s">
        <v>80</v>
      </c>
      <c r="G1838" s="49" t="s">
        <v>81</v>
      </c>
      <c r="H1838" s="49" t="s">
        <v>1660</v>
      </c>
      <c r="I1838" s="49" t="s">
        <v>797</v>
      </c>
      <c r="J1838" s="49">
        <v>135500</v>
      </c>
      <c r="K1838" s="49" t="s">
        <v>107</v>
      </c>
      <c r="L1838" s="49">
        <v>9753715</v>
      </c>
      <c r="M1838" s="49" t="s">
        <v>1843</v>
      </c>
      <c r="N1838" s="51">
        <v>38761</v>
      </c>
      <c r="O1838" s="51">
        <v>38777</v>
      </c>
      <c r="P1838" s="49" t="s">
        <v>1844</v>
      </c>
    </row>
    <row r="1839" spans="1:16">
      <c r="A1839" s="46">
        <v>0</v>
      </c>
      <c r="B1839" s="46">
        <v>0</v>
      </c>
      <c r="C1839" s="46">
        <v>0</v>
      </c>
      <c r="D1839" s="46">
        <f t="shared" si="28"/>
        <v>0</v>
      </c>
      <c r="E1839" s="51">
        <v>45261</v>
      </c>
      <c r="F1839" s="49" t="s">
        <v>80</v>
      </c>
      <c r="G1839" s="49" t="s">
        <v>81</v>
      </c>
      <c r="H1839" s="49" t="s">
        <v>1660</v>
      </c>
      <c r="I1839" s="49" t="s">
        <v>797</v>
      </c>
      <c r="J1839" s="49">
        <v>135500</v>
      </c>
      <c r="K1839" s="49" t="s">
        <v>107</v>
      </c>
      <c r="L1839" s="49">
        <v>9754564</v>
      </c>
      <c r="M1839" s="49" t="s">
        <v>1843</v>
      </c>
      <c r="N1839" s="51">
        <v>38761</v>
      </c>
      <c r="O1839" s="51">
        <v>38749</v>
      </c>
      <c r="P1839" s="49" t="s">
        <v>1844</v>
      </c>
    </row>
    <row r="1840" spans="1:16">
      <c r="A1840" s="46">
        <v>0</v>
      </c>
      <c r="B1840" s="46">
        <v>0</v>
      </c>
      <c r="C1840" s="46">
        <v>0</v>
      </c>
      <c r="D1840" s="46">
        <f t="shared" si="28"/>
        <v>0</v>
      </c>
      <c r="E1840" s="51">
        <v>45261</v>
      </c>
      <c r="F1840" s="49" t="s">
        <v>80</v>
      </c>
      <c r="G1840" s="49" t="s">
        <v>81</v>
      </c>
      <c r="H1840" s="49" t="s">
        <v>1660</v>
      </c>
      <c r="I1840" s="49" t="s">
        <v>797</v>
      </c>
      <c r="J1840" s="49">
        <v>135600</v>
      </c>
      <c r="K1840" s="49" t="s">
        <v>107</v>
      </c>
      <c r="L1840" s="49">
        <v>9754563</v>
      </c>
      <c r="M1840" s="49" t="s">
        <v>1843</v>
      </c>
      <c r="N1840" s="51">
        <v>38761</v>
      </c>
      <c r="O1840" s="51">
        <v>38749</v>
      </c>
      <c r="P1840" s="49" t="s">
        <v>1844</v>
      </c>
    </row>
    <row r="1841" spans="1:16">
      <c r="A1841" s="46">
        <v>0</v>
      </c>
      <c r="B1841" s="46">
        <v>0</v>
      </c>
      <c r="C1841" s="46">
        <v>0</v>
      </c>
      <c r="D1841" s="46">
        <f t="shared" si="28"/>
        <v>0</v>
      </c>
      <c r="E1841" s="51">
        <v>45261</v>
      </c>
      <c r="F1841" s="49" t="s">
        <v>80</v>
      </c>
      <c r="G1841" s="49" t="s">
        <v>81</v>
      </c>
      <c r="H1841" s="49" t="s">
        <v>1660</v>
      </c>
      <c r="I1841" s="49" t="s">
        <v>798</v>
      </c>
      <c r="J1841" s="49">
        <v>135500</v>
      </c>
      <c r="K1841" s="49" t="s">
        <v>107</v>
      </c>
      <c r="L1841" s="49">
        <v>9749627</v>
      </c>
      <c r="M1841" s="49" t="s">
        <v>1845</v>
      </c>
      <c r="N1841" s="51">
        <v>38957</v>
      </c>
      <c r="O1841" s="51">
        <v>38930</v>
      </c>
      <c r="P1841" s="49" t="s">
        <v>1846</v>
      </c>
    </row>
    <row r="1842" spans="1:16">
      <c r="A1842" s="46">
        <v>0</v>
      </c>
      <c r="B1842" s="46">
        <v>0</v>
      </c>
      <c r="C1842" s="46">
        <v>0</v>
      </c>
      <c r="D1842" s="46">
        <f t="shared" si="28"/>
        <v>0</v>
      </c>
      <c r="E1842" s="51">
        <v>45261</v>
      </c>
      <c r="F1842" s="49" t="s">
        <v>80</v>
      </c>
      <c r="G1842" s="49" t="s">
        <v>81</v>
      </c>
      <c r="H1842" s="49" t="s">
        <v>1660</v>
      </c>
      <c r="I1842" s="49" t="s">
        <v>798</v>
      </c>
      <c r="J1842" s="49">
        <v>135600</v>
      </c>
      <c r="K1842" s="49" t="s">
        <v>107</v>
      </c>
      <c r="L1842" s="49">
        <v>9749626</v>
      </c>
      <c r="M1842" s="49" t="s">
        <v>1845</v>
      </c>
      <c r="N1842" s="51">
        <v>38957</v>
      </c>
      <c r="O1842" s="51">
        <v>38930</v>
      </c>
      <c r="P1842" s="49" t="s">
        <v>1846</v>
      </c>
    </row>
    <row r="1843" spans="1:16">
      <c r="A1843" s="46">
        <v>0</v>
      </c>
      <c r="B1843" s="46">
        <v>0</v>
      </c>
      <c r="C1843" s="46">
        <v>0</v>
      </c>
      <c r="D1843" s="46">
        <f t="shared" si="28"/>
        <v>0</v>
      </c>
      <c r="E1843" s="51">
        <v>45261</v>
      </c>
      <c r="F1843" s="49" t="s">
        <v>80</v>
      </c>
      <c r="G1843" s="49" t="s">
        <v>81</v>
      </c>
      <c r="H1843" s="49" t="s">
        <v>1660</v>
      </c>
      <c r="I1843" s="49" t="s">
        <v>799</v>
      </c>
      <c r="J1843" s="49">
        <v>135600</v>
      </c>
      <c r="K1843" s="49" t="s">
        <v>107</v>
      </c>
      <c r="L1843" s="49">
        <v>20278300</v>
      </c>
      <c r="M1843" s="49" t="s">
        <v>1847</v>
      </c>
      <c r="N1843" s="51">
        <v>42948</v>
      </c>
      <c r="O1843" s="51">
        <v>42948</v>
      </c>
      <c r="P1843" s="49" t="s">
        <v>1848</v>
      </c>
    </row>
    <row r="1844" spans="1:16">
      <c r="A1844" s="46">
        <v>0</v>
      </c>
      <c r="B1844" s="46">
        <v>0</v>
      </c>
      <c r="C1844" s="46">
        <v>0</v>
      </c>
      <c r="D1844" s="46">
        <f t="shared" si="28"/>
        <v>0</v>
      </c>
      <c r="E1844" s="51">
        <v>45261</v>
      </c>
      <c r="F1844" s="49" t="s">
        <v>80</v>
      </c>
      <c r="G1844" s="49" t="s">
        <v>81</v>
      </c>
      <c r="H1844" s="49" t="s">
        <v>1660</v>
      </c>
      <c r="I1844" s="49" t="s">
        <v>799</v>
      </c>
      <c r="J1844" s="49">
        <v>135600</v>
      </c>
      <c r="K1844" s="49" t="s">
        <v>107</v>
      </c>
      <c r="L1844" s="49">
        <v>10245938</v>
      </c>
      <c r="M1844" s="49" t="s">
        <v>1847</v>
      </c>
      <c r="N1844" s="51">
        <v>40210</v>
      </c>
      <c r="O1844" s="51">
        <v>40210</v>
      </c>
      <c r="P1844" s="49" t="s">
        <v>1848</v>
      </c>
    </row>
    <row r="1845" spans="1:16">
      <c r="A1845" s="46">
        <v>0</v>
      </c>
      <c r="B1845" s="46">
        <v>0</v>
      </c>
      <c r="C1845" s="46">
        <v>0</v>
      </c>
      <c r="D1845" s="46">
        <f t="shared" si="28"/>
        <v>0</v>
      </c>
      <c r="E1845" s="51">
        <v>45261</v>
      </c>
      <c r="F1845" s="49" t="s">
        <v>80</v>
      </c>
      <c r="G1845" s="49" t="s">
        <v>81</v>
      </c>
      <c r="H1845" s="49" t="s">
        <v>1660</v>
      </c>
      <c r="I1845" s="49" t="s">
        <v>799</v>
      </c>
      <c r="J1845" s="49">
        <v>135600</v>
      </c>
      <c r="K1845" s="49" t="s">
        <v>312</v>
      </c>
      <c r="L1845" s="49">
        <v>10317496</v>
      </c>
      <c r="M1845" s="49" t="s">
        <v>1709</v>
      </c>
      <c r="N1845" s="51">
        <v>40269</v>
      </c>
      <c r="O1845" s="51">
        <v>40179</v>
      </c>
      <c r="P1845" s="49" t="s">
        <v>1848</v>
      </c>
    </row>
    <row r="1846" spans="1:16">
      <c r="A1846" s="46">
        <v>0</v>
      </c>
      <c r="B1846" s="46">
        <v>0</v>
      </c>
      <c r="C1846" s="46">
        <v>0</v>
      </c>
      <c r="D1846" s="46">
        <f t="shared" si="28"/>
        <v>0</v>
      </c>
      <c r="E1846" s="51">
        <v>45261</v>
      </c>
      <c r="F1846" s="49" t="s">
        <v>80</v>
      </c>
      <c r="G1846" s="49" t="s">
        <v>81</v>
      </c>
      <c r="H1846" s="49" t="s">
        <v>1660</v>
      </c>
      <c r="I1846" s="49" t="s">
        <v>800</v>
      </c>
      <c r="J1846" s="49">
        <v>135500</v>
      </c>
      <c r="K1846" s="49" t="s">
        <v>103</v>
      </c>
      <c r="L1846" s="49">
        <v>9733164</v>
      </c>
      <c r="M1846" s="49" t="s">
        <v>920</v>
      </c>
      <c r="N1846" s="51">
        <v>39995</v>
      </c>
      <c r="O1846" s="51">
        <v>39814</v>
      </c>
      <c r="P1846" s="49" t="s">
        <v>1849</v>
      </c>
    </row>
    <row r="1847" spans="1:16">
      <c r="A1847" s="46">
        <v>0</v>
      </c>
      <c r="B1847" s="46">
        <v>0</v>
      </c>
      <c r="C1847" s="46">
        <v>0</v>
      </c>
      <c r="D1847" s="46">
        <f t="shared" si="28"/>
        <v>0</v>
      </c>
      <c r="E1847" s="51">
        <v>45261</v>
      </c>
      <c r="F1847" s="49" t="s">
        <v>80</v>
      </c>
      <c r="G1847" s="49" t="s">
        <v>81</v>
      </c>
      <c r="H1847" s="49" t="s">
        <v>1660</v>
      </c>
      <c r="I1847" s="49" t="s">
        <v>801</v>
      </c>
      <c r="J1847" s="49">
        <v>135800</v>
      </c>
      <c r="K1847" s="49" t="s">
        <v>549</v>
      </c>
      <c r="L1847" s="49">
        <v>20894291</v>
      </c>
      <c r="M1847" s="49" t="s">
        <v>1850</v>
      </c>
      <c r="N1847" s="51">
        <v>43070</v>
      </c>
      <c r="O1847" s="51">
        <v>42736</v>
      </c>
      <c r="P1847" s="49" t="s">
        <v>1851</v>
      </c>
    </row>
    <row r="1848" spans="1:16">
      <c r="A1848" s="46">
        <v>0</v>
      </c>
      <c r="B1848" s="46">
        <v>0</v>
      </c>
      <c r="C1848" s="46">
        <v>0</v>
      </c>
      <c r="D1848" s="46">
        <f t="shared" si="28"/>
        <v>0</v>
      </c>
      <c r="E1848" s="51">
        <v>45261</v>
      </c>
      <c r="F1848" s="49" t="s">
        <v>80</v>
      </c>
      <c r="G1848" s="49" t="s">
        <v>81</v>
      </c>
      <c r="H1848" s="49" t="s">
        <v>372</v>
      </c>
      <c r="I1848" s="49" t="s">
        <v>372</v>
      </c>
      <c r="J1848" s="49">
        <v>135001</v>
      </c>
      <c r="K1848" s="49" t="s">
        <v>107</v>
      </c>
      <c r="L1848" s="49">
        <v>33178809</v>
      </c>
      <c r="M1848" s="49" t="s">
        <v>1852</v>
      </c>
      <c r="N1848" s="51">
        <v>44336</v>
      </c>
      <c r="O1848" s="51">
        <v>44317</v>
      </c>
      <c r="P1848" s="49" t="s">
        <v>1853</v>
      </c>
    </row>
    <row r="1849" spans="1:16">
      <c r="A1849" s="46">
        <v>0</v>
      </c>
      <c r="B1849" s="46">
        <v>0</v>
      </c>
      <c r="C1849" s="46">
        <v>0</v>
      </c>
      <c r="D1849" s="46">
        <f t="shared" si="28"/>
        <v>0</v>
      </c>
      <c r="E1849" s="51">
        <v>45261</v>
      </c>
      <c r="F1849" s="49" t="s">
        <v>80</v>
      </c>
      <c r="G1849" s="49" t="s">
        <v>81</v>
      </c>
      <c r="H1849" s="49" t="s">
        <v>372</v>
      </c>
      <c r="I1849" s="49" t="s">
        <v>372</v>
      </c>
      <c r="J1849" s="49">
        <v>135200</v>
      </c>
      <c r="K1849" s="49" t="s">
        <v>381</v>
      </c>
      <c r="L1849" s="49">
        <v>9973723</v>
      </c>
      <c r="M1849" s="49" t="s">
        <v>1854</v>
      </c>
      <c r="N1849" s="51">
        <v>18445</v>
      </c>
      <c r="O1849" s="51">
        <v>18445</v>
      </c>
      <c r="P1849" s="49" t="s">
        <v>1091</v>
      </c>
    </row>
    <row r="1850" spans="1:16">
      <c r="A1850" s="46">
        <v>0</v>
      </c>
      <c r="B1850" s="46">
        <v>0</v>
      </c>
      <c r="C1850" s="46">
        <v>0</v>
      </c>
      <c r="D1850" s="46">
        <f t="shared" si="28"/>
        <v>0</v>
      </c>
      <c r="E1850" s="51">
        <v>45261</v>
      </c>
      <c r="F1850" s="49" t="s">
        <v>80</v>
      </c>
      <c r="G1850" s="49" t="s">
        <v>81</v>
      </c>
      <c r="H1850" s="49" t="s">
        <v>372</v>
      </c>
      <c r="I1850" s="49" t="s">
        <v>372</v>
      </c>
      <c r="J1850" s="49">
        <v>135200</v>
      </c>
      <c r="K1850" s="49" t="s">
        <v>381</v>
      </c>
      <c r="L1850" s="49">
        <v>9706616</v>
      </c>
      <c r="M1850" s="49" t="s">
        <v>1854</v>
      </c>
      <c r="N1850" s="51">
        <v>25385</v>
      </c>
      <c r="O1850" s="51">
        <v>25385</v>
      </c>
      <c r="P1850" s="49" t="s">
        <v>1091</v>
      </c>
    </row>
    <row r="1851" spans="1:16">
      <c r="A1851" s="46">
        <v>0</v>
      </c>
      <c r="B1851" s="46">
        <v>0</v>
      </c>
      <c r="C1851" s="46">
        <v>0</v>
      </c>
      <c r="D1851" s="46">
        <f t="shared" si="28"/>
        <v>0</v>
      </c>
      <c r="E1851" s="51">
        <v>45261</v>
      </c>
      <c r="F1851" s="49" t="s">
        <v>80</v>
      </c>
      <c r="G1851" s="49" t="s">
        <v>81</v>
      </c>
      <c r="H1851" s="49" t="s">
        <v>372</v>
      </c>
      <c r="I1851" s="49" t="s">
        <v>372</v>
      </c>
      <c r="J1851" s="49">
        <v>135200</v>
      </c>
      <c r="K1851" s="49" t="s">
        <v>381</v>
      </c>
      <c r="L1851" s="49">
        <v>9973724</v>
      </c>
      <c r="M1851" s="49" t="s">
        <v>1854</v>
      </c>
      <c r="N1851" s="51">
        <v>13332</v>
      </c>
      <c r="O1851" s="51">
        <v>13332</v>
      </c>
      <c r="P1851" s="49" t="s">
        <v>1091</v>
      </c>
    </row>
    <row r="1852" spans="1:16">
      <c r="A1852" s="46">
        <v>0</v>
      </c>
      <c r="B1852" s="46">
        <v>0</v>
      </c>
      <c r="C1852" s="46">
        <v>0</v>
      </c>
      <c r="D1852" s="46">
        <f t="shared" si="28"/>
        <v>0</v>
      </c>
      <c r="E1852" s="51">
        <v>45261</v>
      </c>
      <c r="F1852" s="49" t="s">
        <v>80</v>
      </c>
      <c r="G1852" s="49" t="s">
        <v>81</v>
      </c>
      <c r="H1852" s="49" t="s">
        <v>372</v>
      </c>
      <c r="I1852" s="49" t="s">
        <v>372</v>
      </c>
      <c r="J1852" s="49">
        <v>135200</v>
      </c>
      <c r="K1852" s="49" t="s">
        <v>181</v>
      </c>
      <c r="L1852" s="49">
        <v>9973722</v>
      </c>
      <c r="M1852" s="49" t="s">
        <v>1855</v>
      </c>
      <c r="N1852" s="51">
        <v>21732</v>
      </c>
      <c r="O1852" s="51">
        <v>21732</v>
      </c>
      <c r="P1852" s="49" t="s">
        <v>1091</v>
      </c>
    </row>
    <row r="1853" spans="1:16">
      <c r="A1853" s="46">
        <v>1</v>
      </c>
      <c r="B1853" s="46">
        <v>1712.64</v>
      </c>
      <c r="C1853" s="46">
        <v>1617.9742864128</v>
      </c>
      <c r="D1853" s="46">
        <f t="shared" si="28"/>
        <v>94.665713587200116</v>
      </c>
      <c r="E1853" s="51">
        <v>45261</v>
      </c>
      <c r="F1853" s="49" t="s">
        <v>80</v>
      </c>
      <c r="G1853" s="49" t="s">
        <v>81</v>
      </c>
      <c r="H1853" s="49" t="s">
        <v>372</v>
      </c>
      <c r="I1853" s="49" t="s">
        <v>372</v>
      </c>
      <c r="J1853" s="49">
        <v>135200</v>
      </c>
      <c r="K1853" s="49" t="s">
        <v>181</v>
      </c>
      <c r="L1853" s="49">
        <v>9815354</v>
      </c>
      <c r="M1853" s="49" t="s">
        <v>1856</v>
      </c>
      <c r="N1853" s="51">
        <v>23559</v>
      </c>
      <c r="O1853" s="51">
        <v>23559</v>
      </c>
      <c r="P1853" s="49" t="s">
        <v>1091</v>
      </c>
    </row>
    <row r="1854" spans="1:16">
      <c r="A1854" s="46">
        <v>0</v>
      </c>
      <c r="B1854" s="46">
        <v>0</v>
      </c>
      <c r="C1854" s="46">
        <v>0</v>
      </c>
      <c r="D1854" s="46">
        <f t="shared" si="28"/>
        <v>0</v>
      </c>
      <c r="E1854" s="51">
        <v>45261</v>
      </c>
      <c r="F1854" s="49" t="s">
        <v>80</v>
      </c>
      <c r="G1854" s="49" t="s">
        <v>81</v>
      </c>
      <c r="H1854" s="49" t="s">
        <v>372</v>
      </c>
      <c r="I1854" s="49" t="s">
        <v>372</v>
      </c>
      <c r="J1854" s="49">
        <v>135200</v>
      </c>
      <c r="K1854" s="49" t="s">
        <v>181</v>
      </c>
      <c r="L1854" s="49">
        <v>9973721</v>
      </c>
      <c r="M1854" s="49" t="s">
        <v>1856</v>
      </c>
      <c r="N1854" s="51">
        <v>23559</v>
      </c>
      <c r="O1854" s="51">
        <v>23559</v>
      </c>
      <c r="P1854" s="49" t="s">
        <v>1091</v>
      </c>
    </row>
    <row r="1855" spans="1:16">
      <c r="A1855" s="46">
        <v>1</v>
      </c>
      <c r="B1855" s="46">
        <v>793.69</v>
      </c>
      <c r="C1855" s="46">
        <v>812.83000102490007</v>
      </c>
      <c r="D1855" s="46">
        <f t="shared" si="28"/>
        <v>-19.140001024900016</v>
      </c>
      <c r="E1855" s="51">
        <v>45261</v>
      </c>
      <c r="F1855" s="49" t="s">
        <v>80</v>
      </c>
      <c r="G1855" s="49" t="s">
        <v>81</v>
      </c>
      <c r="H1855" s="49" t="s">
        <v>372</v>
      </c>
      <c r="I1855" s="49" t="s">
        <v>372</v>
      </c>
      <c r="J1855" s="49">
        <v>135200</v>
      </c>
      <c r="K1855" s="49" t="s">
        <v>181</v>
      </c>
      <c r="L1855" s="49">
        <v>9815352</v>
      </c>
      <c r="M1855" s="49" t="s">
        <v>1855</v>
      </c>
      <c r="N1855" s="51">
        <v>21732</v>
      </c>
      <c r="O1855" s="51">
        <v>21732</v>
      </c>
      <c r="P1855" s="49" t="s">
        <v>1091</v>
      </c>
    </row>
    <row r="1856" spans="1:16">
      <c r="A1856" s="46">
        <v>1</v>
      </c>
      <c r="B1856" s="46">
        <v>11711.2</v>
      </c>
      <c r="C1856" s="46">
        <v>6415.1682798319998</v>
      </c>
      <c r="D1856" s="46">
        <f t="shared" si="28"/>
        <v>5296.0317201680009</v>
      </c>
      <c r="E1856" s="51">
        <v>45261</v>
      </c>
      <c r="F1856" s="49" t="s">
        <v>80</v>
      </c>
      <c r="G1856" s="49" t="s">
        <v>81</v>
      </c>
      <c r="H1856" s="49" t="s">
        <v>372</v>
      </c>
      <c r="I1856" s="49" t="s">
        <v>372</v>
      </c>
      <c r="J1856" s="49">
        <v>135200</v>
      </c>
      <c r="K1856" s="49" t="s">
        <v>181</v>
      </c>
      <c r="L1856" s="49">
        <v>9815353</v>
      </c>
      <c r="M1856" s="49" t="s">
        <v>1856</v>
      </c>
      <c r="N1856" s="51">
        <v>32690</v>
      </c>
      <c r="O1856" s="51">
        <v>32690</v>
      </c>
      <c r="P1856" s="49" t="s">
        <v>1091</v>
      </c>
    </row>
    <row r="1857" spans="1:16">
      <c r="A1857" s="46">
        <v>0</v>
      </c>
      <c r="B1857" s="46">
        <v>0</v>
      </c>
      <c r="C1857" s="46">
        <v>0</v>
      </c>
      <c r="D1857" s="46">
        <f t="shared" si="28"/>
        <v>0</v>
      </c>
      <c r="E1857" s="51">
        <v>45261</v>
      </c>
      <c r="F1857" s="49" t="s">
        <v>80</v>
      </c>
      <c r="G1857" s="49" t="s">
        <v>81</v>
      </c>
      <c r="H1857" s="49" t="s">
        <v>372</v>
      </c>
      <c r="I1857" s="49" t="s">
        <v>372</v>
      </c>
      <c r="J1857" s="49">
        <v>135200</v>
      </c>
      <c r="K1857" s="49" t="s">
        <v>181</v>
      </c>
      <c r="L1857" s="49">
        <v>9973720</v>
      </c>
      <c r="M1857" s="49" t="s">
        <v>1856</v>
      </c>
      <c r="N1857" s="51">
        <v>32690</v>
      </c>
      <c r="O1857" s="51">
        <v>32690</v>
      </c>
      <c r="P1857" s="49" t="s">
        <v>1091</v>
      </c>
    </row>
    <row r="1858" spans="1:16">
      <c r="A1858" s="46">
        <v>1</v>
      </c>
      <c r="B1858" s="46">
        <v>3122.64</v>
      </c>
      <c r="C1858" s="46">
        <v>1710.5216440104</v>
      </c>
      <c r="D1858" s="46">
        <f t="shared" si="28"/>
        <v>1412.1183559895999</v>
      </c>
      <c r="E1858" s="51">
        <v>45261</v>
      </c>
      <c r="F1858" s="49" t="s">
        <v>80</v>
      </c>
      <c r="G1858" s="49" t="s">
        <v>81</v>
      </c>
      <c r="H1858" s="49" t="s">
        <v>372</v>
      </c>
      <c r="I1858" s="49" t="s">
        <v>372</v>
      </c>
      <c r="J1858" s="49">
        <v>135200</v>
      </c>
      <c r="K1858" s="49" t="s">
        <v>440</v>
      </c>
      <c r="L1858" s="49">
        <v>9815351</v>
      </c>
      <c r="M1858" s="49" t="s">
        <v>1857</v>
      </c>
      <c r="N1858" s="51">
        <v>32690</v>
      </c>
      <c r="O1858" s="51">
        <v>32690</v>
      </c>
      <c r="P1858" s="49" t="s">
        <v>1091</v>
      </c>
    </row>
    <row r="1859" spans="1:16">
      <c r="A1859" s="46">
        <v>0</v>
      </c>
      <c r="B1859" s="46">
        <v>0</v>
      </c>
      <c r="C1859" s="46">
        <v>0</v>
      </c>
      <c r="D1859" s="46">
        <f t="shared" ref="D1859:D1922" si="29">+B1859-C1859</f>
        <v>0</v>
      </c>
      <c r="E1859" s="51">
        <v>45261</v>
      </c>
      <c r="F1859" s="49" t="s">
        <v>80</v>
      </c>
      <c r="G1859" s="49" t="s">
        <v>81</v>
      </c>
      <c r="H1859" s="49" t="s">
        <v>372</v>
      </c>
      <c r="I1859" s="49" t="s">
        <v>372</v>
      </c>
      <c r="J1859" s="49">
        <v>135200</v>
      </c>
      <c r="K1859" s="49" t="s">
        <v>440</v>
      </c>
      <c r="L1859" s="49">
        <v>9973719</v>
      </c>
      <c r="M1859" s="49" t="s">
        <v>1857</v>
      </c>
      <c r="N1859" s="51">
        <v>32690</v>
      </c>
      <c r="O1859" s="51">
        <v>32690</v>
      </c>
      <c r="P1859" s="49" t="s">
        <v>1091</v>
      </c>
    </row>
    <row r="1860" spans="1:16">
      <c r="A1860" s="46">
        <v>1</v>
      </c>
      <c r="B1860" s="46">
        <v>562.36</v>
      </c>
      <c r="C1860" s="46">
        <v>531.27570283720001</v>
      </c>
      <c r="D1860" s="46">
        <f t="shared" si="29"/>
        <v>31.084297162799999</v>
      </c>
      <c r="E1860" s="51">
        <v>45261</v>
      </c>
      <c r="F1860" s="49" t="s">
        <v>80</v>
      </c>
      <c r="G1860" s="49" t="s">
        <v>81</v>
      </c>
      <c r="H1860" s="49" t="s">
        <v>372</v>
      </c>
      <c r="I1860" s="49" t="s">
        <v>372</v>
      </c>
      <c r="J1860" s="49">
        <v>135200</v>
      </c>
      <c r="K1860" s="49" t="s">
        <v>441</v>
      </c>
      <c r="L1860" s="49">
        <v>9815350</v>
      </c>
      <c r="M1860" s="49" t="s">
        <v>1858</v>
      </c>
      <c r="N1860" s="51">
        <v>23559</v>
      </c>
      <c r="O1860" s="51">
        <v>23559</v>
      </c>
      <c r="P1860" s="49" t="s">
        <v>1091</v>
      </c>
    </row>
    <row r="1861" spans="1:16">
      <c r="A1861" s="46">
        <v>0</v>
      </c>
      <c r="B1861" s="46">
        <v>0</v>
      </c>
      <c r="C1861" s="46">
        <v>0</v>
      </c>
      <c r="D1861" s="46">
        <f t="shared" si="29"/>
        <v>0</v>
      </c>
      <c r="E1861" s="51">
        <v>45261</v>
      </c>
      <c r="F1861" s="49" t="s">
        <v>80</v>
      </c>
      <c r="G1861" s="49" t="s">
        <v>81</v>
      </c>
      <c r="H1861" s="49" t="s">
        <v>372</v>
      </c>
      <c r="I1861" s="49" t="s">
        <v>372</v>
      </c>
      <c r="J1861" s="49">
        <v>135200</v>
      </c>
      <c r="K1861" s="49" t="s">
        <v>441</v>
      </c>
      <c r="L1861" s="49">
        <v>9973718</v>
      </c>
      <c r="M1861" s="49" t="s">
        <v>1858</v>
      </c>
      <c r="N1861" s="51">
        <v>23559</v>
      </c>
      <c r="O1861" s="51">
        <v>23559</v>
      </c>
      <c r="P1861" s="49" t="s">
        <v>1091</v>
      </c>
    </row>
    <row r="1862" spans="1:16">
      <c r="A1862" s="46">
        <v>0</v>
      </c>
      <c r="B1862" s="46">
        <v>0</v>
      </c>
      <c r="C1862" s="46">
        <v>0</v>
      </c>
      <c r="D1862" s="46">
        <f t="shared" si="29"/>
        <v>0</v>
      </c>
      <c r="E1862" s="51">
        <v>45261</v>
      </c>
      <c r="F1862" s="49" t="s">
        <v>80</v>
      </c>
      <c r="G1862" s="49" t="s">
        <v>81</v>
      </c>
      <c r="H1862" s="49" t="s">
        <v>372</v>
      </c>
      <c r="I1862" s="49" t="s">
        <v>372</v>
      </c>
      <c r="J1862" s="49">
        <v>135300</v>
      </c>
      <c r="K1862" s="49" t="s">
        <v>161</v>
      </c>
      <c r="L1862" s="49">
        <v>35060839</v>
      </c>
      <c r="M1862" s="49" t="s">
        <v>827</v>
      </c>
      <c r="N1862" s="51">
        <v>44538</v>
      </c>
      <c r="O1862" s="51">
        <v>44531</v>
      </c>
      <c r="P1862" s="49" t="s">
        <v>1859</v>
      </c>
    </row>
    <row r="1863" spans="1:16">
      <c r="A1863" s="46">
        <v>0</v>
      </c>
      <c r="B1863" s="46">
        <v>0</v>
      </c>
      <c r="C1863" s="46">
        <v>0</v>
      </c>
      <c r="D1863" s="46">
        <f t="shared" si="29"/>
        <v>0</v>
      </c>
      <c r="E1863" s="51">
        <v>45261</v>
      </c>
      <c r="F1863" s="49" t="s">
        <v>80</v>
      </c>
      <c r="G1863" s="49" t="s">
        <v>81</v>
      </c>
      <c r="H1863" s="49" t="s">
        <v>372</v>
      </c>
      <c r="I1863" s="49" t="s">
        <v>372</v>
      </c>
      <c r="J1863" s="49">
        <v>135300</v>
      </c>
      <c r="K1863" s="49" t="s">
        <v>373</v>
      </c>
      <c r="L1863" s="49">
        <v>9785420</v>
      </c>
      <c r="M1863" s="49" t="s">
        <v>1860</v>
      </c>
      <c r="N1863" s="51">
        <v>19906</v>
      </c>
      <c r="O1863" s="51">
        <v>19906</v>
      </c>
      <c r="P1863" s="49" t="s">
        <v>1081</v>
      </c>
    </row>
    <row r="1864" spans="1:16">
      <c r="A1864" s="46">
        <v>0</v>
      </c>
      <c r="B1864" s="46">
        <v>0</v>
      </c>
      <c r="C1864" s="46">
        <v>0</v>
      </c>
      <c r="D1864" s="46">
        <f t="shared" si="29"/>
        <v>0</v>
      </c>
      <c r="E1864" s="51">
        <v>45261</v>
      </c>
      <c r="F1864" s="49" t="s">
        <v>80</v>
      </c>
      <c r="G1864" s="49" t="s">
        <v>81</v>
      </c>
      <c r="H1864" s="49" t="s">
        <v>372</v>
      </c>
      <c r="I1864" s="49" t="s">
        <v>372</v>
      </c>
      <c r="J1864" s="49">
        <v>135300</v>
      </c>
      <c r="K1864" s="49" t="s">
        <v>373</v>
      </c>
      <c r="L1864" s="49">
        <v>9973737</v>
      </c>
      <c r="M1864" s="49" t="s">
        <v>1860</v>
      </c>
      <c r="N1864" s="51">
        <v>19906</v>
      </c>
      <c r="O1864" s="51">
        <v>19906</v>
      </c>
      <c r="P1864" s="49" t="s">
        <v>1091</v>
      </c>
    </row>
    <row r="1865" spans="1:16">
      <c r="A1865" s="46">
        <v>0</v>
      </c>
      <c r="B1865" s="46">
        <v>0</v>
      </c>
      <c r="C1865" s="46">
        <v>0</v>
      </c>
      <c r="D1865" s="46">
        <f t="shared" si="29"/>
        <v>0</v>
      </c>
      <c r="E1865" s="51">
        <v>45261</v>
      </c>
      <c r="F1865" s="49" t="s">
        <v>80</v>
      </c>
      <c r="G1865" s="49" t="s">
        <v>81</v>
      </c>
      <c r="H1865" s="49" t="s">
        <v>372</v>
      </c>
      <c r="I1865" s="49" t="s">
        <v>372</v>
      </c>
      <c r="J1865" s="49">
        <v>135300</v>
      </c>
      <c r="K1865" s="49" t="s">
        <v>374</v>
      </c>
      <c r="L1865" s="49">
        <v>9785418</v>
      </c>
      <c r="M1865" s="49" t="s">
        <v>1861</v>
      </c>
      <c r="N1865" s="51">
        <v>18445</v>
      </c>
      <c r="O1865" s="51">
        <v>18445</v>
      </c>
      <c r="P1865" s="49" t="s">
        <v>1081</v>
      </c>
    </row>
    <row r="1866" spans="1:16">
      <c r="A1866" s="46">
        <v>0</v>
      </c>
      <c r="B1866" s="46">
        <v>0</v>
      </c>
      <c r="C1866" s="46">
        <v>0</v>
      </c>
      <c r="D1866" s="46">
        <f t="shared" si="29"/>
        <v>0</v>
      </c>
      <c r="E1866" s="51">
        <v>45261</v>
      </c>
      <c r="F1866" s="49" t="s">
        <v>80</v>
      </c>
      <c r="G1866" s="49" t="s">
        <v>81</v>
      </c>
      <c r="H1866" s="49" t="s">
        <v>372</v>
      </c>
      <c r="I1866" s="49" t="s">
        <v>372</v>
      </c>
      <c r="J1866" s="49">
        <v>135300</v>
      </c>
      <c r="K1866" s="49" t="s">
        <v>374</v>
      </c>
      <c r="L1866" s="49">
        <v>9701168</v>
      </c>
      <c r="M1866" s="49" t="s">
        <v>1861</v>
      </c>
      <c r="N1866" s="51">
        <v>18445</v>
      </c>
      <c r="O1866" s="51">
        <v>18445</v>
      </c>
      <c r="P1866" s="49" t="s">
        <v>1091</v>
      </c>
    </row>
    <row r="1867" spans="1:16">
      <c r="A1867" s="46">
        <v>0</v>
      </c>
      <c r="B1867" s="46">
        <v>0</v>
      </c>
      <c r="C1867" s="46">
        <v>0</v>
      </c>
      <c r="D1867" s="46">
        <f t="shared" si="29"/>
        <v>0</v>
      </c>
      <c r="E1867" s="51">
        <v>45261</v>
      </c>
      <c r="F1867" s="49" t="s">
        <v>80</v>
      </c>
      <c r="G1867" s="49" t="s">
        <v>81</v>
      </c>
      <c r="H1867" s="49" t="s">
        <v>372</v>
      </c>
      <c r="I1867" s="49" t="s">
        <v>372</v>
      </c>
      <c r="J1867" s="49">
        <v>135300</v>
      </c>
      <c r="K1867" s="49" t="s">
        <v>375</v>
      </c>
      <c r="L1867" s="49">
        <v>9973735</v>
      </c>
      <c r="M1867" s="49" t="s">
        <v>1862</v>
      </c>
      <c r="N1867" s="51">
        <v>18810</v>
      </c>
      <c r="O1867" s="51">
        <v>18810</v>
      </c>
      <c r="P1867" s="49" t="s">
        <v>1091</v>
      </c>
    </row>
    <row r="1868" spans="1:16">
      <c r="A1868" s="46">
        <v>0</v>
      </c>
      <c r="B1868" s="46">
        <v>0</v>
      </c>
      <c r="C1868" s="46">
        <v>0</v>
      </c>
      <c r="D1868" s="46">
        <f t="shared" si="29"/>
        <v>0</v>
      </c>
      <c r="E1868" s="51">
        <v>45261</v>
      </c>
      <c r="F1868" s="49" t="s">
        <v>80</v>
      </c>
      <c r="G1868" s="49" t="s">
        <v>81</v>
      </c>
      <c r="H1868" s="49" t="s">
        <v>372</v>
      </c>
      <c r="I1868" s="49" t="s">
        <v>372</v>
      </c>
      <c r="J1868" s="49">
        <v>135300</v>
      </c>
      <c r="K1868" s="49" t="s">
        <v>375</v>
      </c>
      <c r="L1868" s="49">
        <v>9785416</v>
      </c>
      <c r="M1868" s="49" t="s">
        <v>1862</v>
      </c>
      <c r="N1868" s="51">
        <v>18810</v>
      </c>
      <c r="O1868" s="51">
        <v>18810</v>
      </c>
      <c r="P1868" s="49" t="s">
        <v>1081</v>
      </c>
    </row>
    <row r="1869" spans="1:16">
      <c r="A1869" s="46">
        <v>0</v>
      </c>
      <c r="B1869" s="46">
        <v>0</v>
      </c>
      <c r="C1869" s="46">
        <v>0</v>
      </c>
      <c r="D1869" s="46">
        <f t="shared" si="29"/>
        <v>0</v>
      </c>
      <c r="E1869" s="51">
        <v>45261</v>
      </c>
      <c r="F1869" s="49" t="s">
        <v>80</v>
      </c>
      <c r="G1869" s="49" t="s">
        <v>81</v>
      </c>
      <c r="H1869" s="49" t="s">
        <v>372</v>
      </c>
      <c r="I1869" s="49" t="s">
        <v>372</v>
      </c>
      <c r="J1869" s="49">
        <v>135300</v>
      </c>
      <c r="K1869" s="49" t="s">
        <v>376</v>
      </c>
      <c r="L1869" s="49">
        <v>9785450</v>
      </c>
      <c r="M1869" s="49" t="s">
        <v>1863</v>
      </c>
      <c r="N1869" s="51">
        <v>13332</v>
      </c>
      <c r="O1869" s="51">
        <v>13332</v>
      </c>
      <c r="P1869" s="49" t="s">
        <v>1081</v>
      </c>
    </row>
    <row r="1870" spans="1:16">
      <c r="A1870" s="46">
        <v>0</v>
      </c>
      <c r="B1870" s="46">
        <v>0</v>
      </c>
      <c r="C1870" s="46">
        <v>0</v>
      </c>
      <c r="D1870" s="46">
        <f t="shared" si="29"/>
        <v>0</v>
      </c>
      <c r="E1870" s="51">
        <v>45261</v>
      </c>
      <c r="F1870" s="49" t="s">
        <v>80</v>
      </c>
      <c r="G1870" s="49" t="s">
        <v>81</v>
      </c>
      <c r="H1870" s="49" t="s">
        <v>372</v>
      </c>
      <c r="I1870" s="49" t="s">
        <v>372</v>
      </c>
      <c r="J1870" s="49">
        <v>135300</v>
      </c>
      <c r="K1870" s="49" t="s">
        <v>376</v>
      </c>
      <c r="L1870" s="49">
        <v>9724099</v>
      </c>
      <c r="M1870" s="49" t="s">
        <v>1863</v>
      </c>
      <c r="N1870" s="51">
        <v>13332</v>
      </c>
      <c r="O1870" s="51">
        <v>13332</v>
      </c>
      <c r="P1870" s="49" t="s">
        <v>1091</v>
      </c>
    </row>
    <row r="1871" spans="1:16">
      <c r="A1871" s="46">
        <v>0</v>
      </c>
      <c r="B1871" s="46">
        <v>0</v>
      </c>
      <c r="C1871" s="46">
        <v>0</v>
      </c>
      <c r="D1871" s="46">
        <f t="shared" si="29"/>
        <v>0</v>
      </c>
      <c r="E1871" s="51">
        <v>45261</v>
      </c>
      <c r="F1871" s="49" t="s">
        <v>80</v>
      </c>
      <c r="G1871" s="49" t="s">
        <v>81</v>
      </c>
      <c r="H1871" s="49" t="s">
        <v>372</v>
      </c>
      <c r="I1871" s="49" t="s">
        <v>372</v>
      </c>
      <c r="J1871" s="49">
        <v>135300</v>
      </c>
      <c r="K1871" s="49" t="s">
        <v>377</v>
      </c>
      <c r="L1871" s="49">
        <v>9973736</v>
      </c>
      <c r="M1871" s="49" t="s">
        <v>1864</v>
      </c>
      <c r="N1871" s="51">
        <v>9314</v>
      </c>
      <c r="O1871" s="51">
        <v>9314</v>
      </c>
      <c r="P1871" s="49" t="s">
        <v>1091</v>
      </c>
    </row>
    <row r="1872" spans="1:16">
      <c r="A1872" s="46">
        <v>0</v>
      </c>
      <c r="B1872" s="46">
        <v>0</v>
      </c>
      <c r="C1872" s="46">
        <v>0</v>
      </c>
      <c r="D1872" s="46">
        <f t="shared" si="29"/>
        <v>0</v>
      </c>
      <c r="E1872" s="51">
        <v>45261</v>
      </c>
      <c r="F1872" s="49" t="s">
        <v>80</v>
      </c>
      <c r="G1872" s="49" t="s">
        <v>81</v>
      </c>
      <c r="H1872" s="49" t="s">
        <v>372</v>
      </c>
      <c r="I1872" s="49" t="s">
        <v>372</v>
      </c>
      <c r="J1872" s="49">
        <v>135300</v>
      </c>
      <c r="K1872" s="49" t="s">
        <v>377</v>
      </c>
      <c r="L1872" s="49">
        <v>9785415</v>
      </c>
      <c r="M1872" s="49" t="s">
        <v>1864</v>
      </c>
      <c r="N1872" s="51">
        <v>9314</v>
      </c>
      <c r="O1872" s="51">
        <v>9314</v>
      </c>
      <c r="P1872" s="49" t="s">
        <v>1081</v>
      </c>
    </row>
    <row r="1873" spans="1:16">
      <c r="A1873" s="46">
        <v>0</v>
      </c>
      <c r="B1873" s="46">
        <v>0</v>
      </c>
      <c r="C1873" s="46">
        <v>0</v>
      </c>
      <c r="D1873" s="46">
        <f t="shared" si="29"/>
        <v>0</v>
      </c>
      <c r="E1873" s="51">
        <v>45261</v>
      </c>
      <c r="F1873" s="49" t="s">
        <v>80</v>
      </c>
      <c r="G1873" s="49" t="s">
        <v>81</v>
      </c>
      <c r="H1873" s="49" t="s">
        <v>372</v>
      </c>
      <c r="I1873" s="49" t="s">
        <v>372</v>
      </c>
      <c r="J1873" s="49">
        <v>135300</v>
      </c>
      <c r="K1873" s="49" t="s">
        <v>347</v>
      </c>
      <c r="L1873" s="49">
        <v>9766518</v>
      </c>
      <c r="M1873" s="49" t="s">
        <v>1865</v>
      </c>
      <c r="N1873" s="51">
        <v>18445</v>
      </c>
      <c r="O1873" s="51">
        <v>18445</v>
      </c>
      <c r="P1873" s="49" t="s">
        <v>1081</v>
      </c>
    </row>
    <row r="1874" spans="1:16">
      <c r="A1874" s="46">
        <v>0</v>
      </c>
      <c r="B1874" s="46">
        <v>0</v>
      </c>
      <c r="C1874" s="46">
        <v>0</v>
      </c>
      <c r="D1874" s="46">
        <f t="shared" si="29"/>
        <v>0</v>
      </c>
      <c r="E1874" s="51">
        <v>45261</v>
      </c>
      <c r="F1874" s="49" t="s">
        <v>80</v>
      </c>
      <c r="G1874" s="49" t="s">
        <v>81</v>
      </c>
      <c r="H1874" s="49" t="s">
        <v>372</v>
      </c>
      <c r="I1874" s="49" t="s">
        <v>372</v>
      </c>
      <c r="J1874" s="49">
        <v>135300</v>
      </c>
      <c r="K1874" s="49" t="s">
        <v>347</v>
      </c>
      <c r="L1874" s="49">
        <v>9973716</v>
      </c>
      <c r="M1874" s="49" t="s">
        <v>1866</v>
      </c>
      <c r="N1874" s="51">
        <v>19176</v>
      </c>
      <c r="O1874" s="51">
        <v>19176</v>
      </c>
      <c r="P1874" s="49" t="s">
        <v>1091</v>
      </c>
    </row>
    <row r="1875" spans="1:16">
      <c r="A1875" s="46">
        <v>0</v>
      </c>
      <c r="B1875" s="46">
        <v>0</v>
      </c>
      <c r="C1875" s="46">
        <v>0</v>
      </c>
      <c r="D1875" s="46">
        <f t="shared" si="29"/>
        <v>0</v>
      </c>
      <c r="E1875" s="51">
        <v>45261</v>
      </c>
      <c r="F1875" s="49" t="s">
        <v>80</v>
      </c>
      <c r="G1875" s="49" t="s">
        <v>81</v>
      </c>
      <c r="H1875" s="49" t="s">
        <v>372</v>
      </c>
      <c r="I1875" s="49" t="s">
        <v>372</v>
      </c>
      <c r="J1875" s="49">
        <v>135300</v>
      </c>
      <c r="K1875" s="49" t="s">
        <v>347</v>
      </c>
      <c r="L1875" s="49">
        <v>9766519</v>
      </c>
      <c r="M1875" s="49" t="s">
        <v>1865</v>
      </c>
      <c r="N1875" s="51">
        <v>21732</v>
      </c>
      <c r="O1875" s="51">
        <v>21732</v>
      </c>
      <c r="P1875" s="49" t="s">
        <v>1081</v>
      </c>
    </row>
    <row r="1876" spans="1:16">
      <c r="A1876" s="46">
        <v>0</v>
      </c>
      <c r="B1876" s="46">
        <v>0</v>
      </c>
      <c r="C1876" s="46">
        <v>0</v>
      </c>
      <c r="D1876" s="46">
        <f t="shared" si="29"/>
        <v>0</v>
      </c>
      <c r="E1876" s="51">
        <v>45261</v>
      </c>
      <c r="F1876" s="49" t="s">
        <v>80</v>
      </c>
      <c r="G1876" s="49" t="s">
        <v>81</v>
      </c>
      <c r="H1876" s="49" t="s">
        <v>372</v>
      </c>
      <c r="I1876" s="49" t="s">
        <v>372</v>
      </c>
      <c r="J1876" s="49">
        <v>135300</v>
      </c>
      <c r="K1876" s="49" t="s">
        <v>347</v>
      </c>
      <c r="L1876" s="49">
        <v>9973713</v>
      </c>
      <c r="M1876" s="49" t="s">
        <v>1865</v>
      </c>
      <c r="N1876" s="51">
        <v>21732</v>
      </c>
      <c r="O1876" s="51">
        <v>21732</v>
      </c>
      <c r="P1876" s="49" t="s">
        <v>1091</v>
      </c>
    </row>
    <row r="1877" spans="1:16">
      <c r="A1877" s="46">
        <v>0</v>
      </c>
      <c r="B1877" s="46">
        <v>0</v>
      </c>
      <c r="C1877" s="46">
        <v>0</v>
      </c>
      <c r="D1877" s="46">
        <f t="shared" si="29"/>
        <v>0</v>
      </c>
      <c r="E1877" s="51">
        <v>45261</v>
      </c>
      <c r="F1877" s="49" t="s">
        <v>80</v>
      </c>
      <c r="G1877" s="49" t="s">
        <v>81</v>
      </c>
      <c r="H1877" s="49" t="s">
        <v>372</v>
      </c>
      <c r="I1877" s="49" t="s">
        <v>372</v>
      </c>
      <c r="J1877" s="49">
        <v>135300</v>
      </c>
      <c r="K1877" s="49" t="s">
        <v>347</v>
      </c>
      <c r="L1877" s="49">
        <v>9973715</v>
      </c>
      <c r="M1877" s="49" t="s">
        <v>1866</v>
      </c>
      <c r="N1877" s="51">
        <v>32690</v>
      </c>
      <c r="O1877" s="51">
        <v>32690</v>
      </c>
      <c r="P1877" s="49" t="s">
        <v>1091</v>
      </c>
    </row>
    <row r="1878" spans="1:16">
      <c r="A1878" s="46">
        <v>9</v>
      </c>
      <c r="B1878" s="46">
        <v>18303.560000000001</v>
      </c>
      <c r="C1878" s="46">
        <v>12876.8114419824</v>
      </c>
      <c r="D1878" s="46">
        <f t="shared" si="29"/>
        <v>5426.7485580176017</v>
      </c>
      <c r="E1878" s="51">
        <v>45261</v>
      </c>
      <c r="F1878" s="49" t="s">
        <v>80</v>
      </c>
      <c r="G1878" s="49" t="s">
        <v>81</v>
      </c>
      <c r="H1878" s="49" t="s">
        <v>372</v>
      </c>
      <c r="I1878" s="49" t="s">
        <v>372</v>
      </c>
      <c r="J1878" s="49">
        <v>135300</v>
      </c>
      <c r="K1878" s="49" t="s">
        <v>347</v>
      </c>
      <c r="L1878" s="49">
        <v>9766517</v>
      </c>
      <c r="M1878" s="49" t="s">
        <v>1866</v>
      </c>
      <c r="N1878" s="51">
        <v>32690</v>
      </c>
      <c r="O1878" s="51">
        <v>32690</v>
      </c>
      <c r="P1878" s="49" t="s">
        <v>1081</v>
      </c>
    </row>
    <row r="1879" spans="1:16">
      <c r="A1879" s="46">
        <v>0</v>
      </c>
      <c r="B1879" s="46">
        <v>0</v>
      </c>
      <c r="C1879" s="46">
        <v>0</v>
      </c>
      <c r="D1879" s="46">
        <f t="shared" si="29"/>
        <v>0</v>
      </c>
      <c r="E1879" s="51">
        <v>45261</v>
      </c>
      <c r="F1879" s="49" t="s">
        <v>80</v>
      </c>
      <c r="G1879" s="49" t="s">
        <v>81</v>
      </c>
      <c r="H1879" s="49" t="s">
        <v>372</v>
      </c>
      <c r="I1879" s="49" t="s">
        <v>372</v>
      </c>
      <c r="J1879" s="49">
        <v>135300</v>
      </c>
      <c r="K1879" s="49" t="s">
        <v>347</v>
      </c>
      <c r="L1879" s="49">
        <v>9766516</v>
      </c>
      <c r="M1879" s="49" t="s">
        <v>1866</v>
      </c>
      <c r="N1879" s="51">
        <v>19176</v>
      </c>
      <c r="O1879" s="51">
        <v>19176</v>
      </c>
      <c r="P1879" s="49" t="s">
        <v>1081</v>
      </c>
    </row>
    <row r="1880" spans="1:16">
      <c r="A1880" s="46">
        <v>0</v>
      </c>
      <c r="B1880" s="46">
        <v>0</v>
      </c>
      <c r="C1880" s="46">
        <v>0</v>
      </c>
      <c r="D1880" s="46">
        <f t="shared" si="29"/>
        <v>0</v>
      </c>
      <c r="E1880" s="51">
        <v>45261</v>
      </c>
      <c r="F1880" s="49" t="s">
        <v>80</v>
      </c>
      <c r="G1880" s="49" t="s">
        <v>81</v>
      </c>
      <c r="H1880" s="49" t="s">
        <v>372</v>
      </c>
      <c r="I1880" s="49" t="s">
        <v>372</v>
      </c>
      <c r="J1880" s="49">
        <v>135300</v>
      </c>
      <c r="K1880" s="49" t="s">
        <v>347</v>
      </c>
      <c r="L1880" s="49">
        <v>9973717</v>
      </c>
      <c r="M1880" s="49" t="s">
        <v>1865</v>
      </c>
      <c r="N1880" s="51">
        <v>18445</v>
      </c>
      <c r="O1880" s="51">
        <v>18445</v>
      </c>
      <c r="P1880" s="49" t="s">
        <v>1091</v>
      </c>
    </row>
    <row r="1881" spans="1:16">
      <c r="A1881" s="46">
        <v>6</v>
      </c>
      <c r="B1881" s="46">
        <v>7696.49</v>
      </c>
      <c r="C1881" s="46">
        <v>8187.4731101488005</v>
      </c>
      <c r="D1881" s="46">
        <f t="shared" si="29"/>
        <v>-490.98311014880073</v>
      </c>
      <c r="E1881" s="51">
        <v>45261</v>
      </c>
      <c r="F1881" s="49" t="s">
        <v>80</v>
      </c>
      <c r="G1881" s="49" t="s">
        <v>81</v>
      </c>
      <c r="H1881" s="49" t="s">
        <v>372</v>
      </c>
      <c r="I1881" s="49" t="s">
        <v>372</v>
      </c>
      <c r="J1881" s="49">
        <v>135300</v>
      </c>
      <c r="K1881" s="49" t="s">
        <v>165</v>
      </c>
      <c r="L1881" s="49">
        <v>9766600</v>
      </c>
      <c r="M1881" s="49" t="s">
        <v>1867</v>
      </c>
      <c r="N1881" s="51">
        <v>21732</v>
      </c>
      <c r="O1881" s="51">
        <v>21732</v>
      </c>
      <c r="P1881" s="49" t="s">
        <v>1081</v>
      </c>
    </row>
    <row r="1882" spans="1:16">
      <c r="A1882" s="46">
        <v>0</v>
      </c>
      <c r="B1882" s="46">
        <v>0</v>
      </c>
      <c r="C1882" s="46">
        <v>0</v>
      </c>
      <c r="D1882" s="46">
        <f t="shared" si="29"/>
        <v>0</v>
      </c>
      <c r="E1882" s="51">
        <v>45261</v>
      </c>
      <c r="F1882" s="49" t="s">
        <v>80</v>
      </c>
      <c r="G1882" s="49" t="s">
        <v>81</v>
      </c>
      <c r="H1882" s="49" t="s">
        <v>372</v>
      </c>
      <c r="I1882" s="49" t="s">
        <v>372</v>
      </c>
      <c r="J1882" s="49">
        <v>135300</v>
      </c>
      <c r="K1882" s="49" t="s">
        <v>165</v>
      </c>
      <c r="L1882" s="49">
        <v>9766599</v>
      </c>
      <c r="M1882" s="49" t="s">
        <v>1867</v>
      </c>
      <c r="N1882" s="51">
        <v>13332</v>
      </c>
      <c r="O1882" s="51">
        <v>13332</v>
      </c>
      <c r="P1882" s="49" t="s">
        <v>1081</v>
      </c>
    </row>
    <row r="1883" spans="1:16">
      <c r="A1883" s="46">
        <v>0</v>
      </c>
      <c r="B1883" s="46">
        <v>0</v>
      </c>
      <c r="C1883" s="46">
        <v>0</v>
      </c>
      <c r="D1883" s="46">
        <f t="shared" si="29"/>
        <v>0</v>
      </c>
      <c r="E1883" s="51">
        <v>45261</v>
      </c>
      <c r="F1883" s="49" t="s">
        <v>80</v>
      </c>
      <c r="G1883" s="49" t="s">
        <v>81</v>
      </c>
      <c r="H1883" s="49" t="s">
        <v>372</v>
      </c>
      <c r="I1883" s="49" t="s">
        <v>372</v>
      </c>
      <c r="J1883" s="49">
        <v>135300</v>
      </c>
      <c r="K1883" s="49" t="s">
        <v>165</v>
      </c>
      <c r="L1883" s="49">
        <v>9973714</v>
      </c>
      <c r="M1883" s="49" t="s">
        <v>1867</v>
      </c>
      <c r="N1883" s="51">
        <v>13332</v>
      </c>
      <c r="O1883" s="51">
        <v>13332</v>
      </c>
      <c r="P1883" s="49" t="s">
        <v>1091</v>
      </c>
    </row>
    <row r="1884" spans="1:16">
      <c r="A1884" s="46">
        <v>3</v>
      </c>
      <c r="B1884" s="46">
        <v>1542.68</v>
      </c>
      <c r="C1884" s="46">
        <v>1646.3291981699999</v>
      </c>
      <c r="D1884" s="46">
        <f t="shared" si="29"/>
        <v>-103.64919816999986</v>
      </c>
      <c r="E1884" s="51">
        <v>45261</v>
      </c>
      <c r="F1884" s="49" t="s">
        <v>80</v>
      </c>
      <c r="G1884" s="49" t="s">
        <v>81</v>
      </c>
      <c r="H1884" s="49" t="s">
        <v>372</v>
      </c>
      <c r="I1884" s="49" t="s">
        <v>372</v>
      </c>
      <c r="J1884" s="49">
        <v>135300</v>
      </c>
      <c r="K1884" s="49" t="s">
        <v>165</v>
      </c>
      <c r="L1884" s="49">
        <v>9766598</v>
      </c>
      <c r="M1884" s="49" t="s">
        <v>1868</v>
      </c>
      <c r="N1884" s="51">
        <v>19906</v>
      </c>
      <c r="O1884" s="51">
        <v>19906</v>
      </c>
      <c r="P1884" s="49" t="s">
        <v>1081</v>
      </c>
    </row>
    <row r="1885" spans="1:16">
      <c r="A1885" s="46">
        <v>0</v>
      </c>
      <c r="B1885" s="46">
        <v>0</v>
      </c>
      <c r="C1885" s="46">
        <v>0</v>
      </c>
      <c r="D1885" s="46">
        <f t="shared" si="29"/>
        <v>0</v>
      </c>
      <c r="E1885" s="51">
        <v>45261</v>
      </c>
      <c r="F1885" s="49" t="s">
        <v>80</v>
      </c>
      <c r="G1885" s="49" t="s">
        <v>81</v>
      </c>
      <c r="H1885" s="49" t="s">
        <v>372</v>
      </c>
      <c r="I1885" s="49" t="s">
        <v>372</v>
      </c>
      <c r="J1885" s="49">
        <v>135300</v>
      </c>
      <c r="K1885" s="49" t="s">
        <v>165</v>
      </c>
      <c r="L1885" s="49">
        <v>9973712</v>
      </c>
      <c r="M1885" s="49" t="s">
        <v>1867</v>
      </c>
      <c r="N1885" s="51">
        <v>21732</v>
      </c>
      <c r="O1885" s="51">
        <v>21732</v>
      </c>
      <c r="P1885" s="49" t="s">
        <v>1091</v>
      </c>
    </row>
    <row r="1886" spans="1:16">
      <c r="A1886" s="46">
        <v>0</v>
      </c>
      <c r="B1886" s="46">
        <v>0</v>
      </c>
      <c r="C1886" s="46">
        <v>0</v>
      </c>
      <c r="D1886" s="46">
        <f t="shared" si="29"/>
        <v>0</v>
      </c>
      <c r="E1886" s="51">
        <v>45261</v>
      </c>
      <c r="F1886" s="49" t="s">
        <v>80</v>
      </c>
      <c r="G1886" s="49" t="s">
        <v>81</v>
      </c>
      <c r="H1886" s="49" t="s">
        <v>372</v>
      </c>
      <c r="I1886" s="49" t="s">
        <v>372</v>
      </c>
      <c r="J1886" s="49">
        <v>135300</v>
      </c>
      <c r="K1886" s="49" t="s">
        <v>165</v>
      </c>
      <c r="L1886" s="49">
        <v>9973711</v>
      </c>
      <c r="M1886" s="49" t="s">
        <v>1868</v>
      </c>
      <c r="N1886" s="51">
        <v>19906</v>
      </c>
      <c r="O1886" s="51">
        <v>19906</v>
      </c>
      <c r="P1886" s="49" t="s">
        <v>1091</v>
      </c>
    </row>
    <row r="1887" spans="1:16">
      <c r="A1887" s="46">
        <v>0</v>
      </c>
      <c r="B1887" s="46">
        <v>0</v>
      </c>
      <c r="C1887" s="46">
        <v>0</v>
      </c>
      <c r="D1887" s="46">
        <f t="shared" si="29"/>
        <v>0</v>
      </c>
      <c r="E1887" s="51">
        <v>45261</v>
      </c>
      <c r="F1887" s="49" t="s">
        <v>80</v>
      </c>
      <c r="G1887" s="49" t="s">
        <v>81</v>
      </c>
      <c r="H1887" s="49" t="s">
        <v>372</v>
      </c>
      <c r="I1887" s="49" t="s">
        <v>372</v>
      </c>
      <c r="J1887" s="49">
        <v>135300</v>
      </c>
      <c r="K1887" s="49" t="s">
        <v>348</v>
      </c>
      <c r="L1887" s="49">
        <v>9995070</v>
      </c>
      <c r="M1887" s="49" t="s">
        <v>1869</v>
      </c>
      <c r="N1887" s="51">
        <v>38540</v>
      </c>
      <c r="O1887" s="51">
        <v>38353</v>
      </c>
      <c r="P1887" s="49" t="s">
        <v>1870</v>
      </c>
    </row>
    <row r="1888" spans="1:16">
      <c r="A1888" s="46">
        <v>1</v>
      </c>
      <c r="B1888" s="46">
        <v>3370.38</v>
      </c>
      <c r="C1888" s="46">
        <v>859.09769492819999</v>
      </c>
      <c r="D1888" s="46">
        <f t="shared" si="29"/>
        <v>2511.2823050718002</v>
      </c>
      <c r="E1888" s="51">
        <v>45261</v>
      </c>
      <c r="F1888" s="49" t="s">
        <v>80</v>
      </c>
      <c r="G1888" s="49" t="s">
        <v>81</v>
      </c>
      <c r="H1888" s="49" t="s">
        <v>372</v>
      </c>
      <c r="I1888" s="49" t="s">
        <v>372</v>
      </c>
      <c r="J1888" s="49">
        <v>135300</v>
      </c>
      <c r="K1888" s="49" t="s">
        <v>348</v>
      </c>
      <c r="L1888" s="49">
        <v>28916468</v>
      </c>
      <c r="M1888" s="49" t="s">
        <v>1871</v>
      </c>
      <c r="N1888" s="51">
        <v>40878</v>
      </c>
      <c r="O1888" s="51">
        <v>40878</v>
      </c>
      <c r="P1888" s="49" t="s">
        <v>909</v>
      </c>
    </row>
    <row r="1889" spans="1:16">
      <c r="A1889" s="46">
        <v>0</v>
      </c>
      <c r="B1889" s="46">
        <v>0</v>
      </c>
      <c r="C1889" s="46">
        <v>0</v>
      </c>
      <c r="D1889" s="46">
        <f t="shared" si="29"/>
        <v>0</v>
      </c>
      <c r="E1889" s="51">
        <v>45261</v>
      </c>
      <c r="F1889" s="49" t="s">
        <v>80</v>
      </c>
      <c r="G1889" s="49" t="s">
        <v>81</v>
      </c>
      <c r="H1889" s="49" t="s">
        <v>372</v>
      </c>
      <c r="I1889" s="49" t="s">
        <v>372</v>
      </c>
      <c r="J1889" s="49">
        <v>135300</v>
      </c>
      <c r="K1889" s="49" t="s">
        <v>348</v>
      </c>
      <c r="L1889" s="49">
        <v>11106833</v>
      </c>
      <c r="M1889" s="49" t="s">
        <v>1872</v>
      </c>
      <c r="N1889" s="51">
        <v>40763</v>
      </c>
      <c r="O1889" s="51">
        <v>40756</v>
      </c>
      <c r="P1889" s="49" t="s">
        <v>1873</v>
      </c>
    </row>
    <row r="1890" spans="1:16">
      <c r="A1890" s="46">
        <v>0</v>
      </c>
      <c r="B1890" s="46">
        <v>0</v>
      </c>
      <c r="C1890" s="46">
        <v>0</v>
      </c>
      <c r="D1890" s="46">
        <f t="shared" si="29"/>
        <v>0</v>
      </c>
      <c r="E1890" s="51">
        <v>45261</v>
      </c>
      <c r="F1890" s="49" t="s">
        <v>80</v>
      </c>
      <c r="G1890" s="49" t="s">
        <v>81</v>
      </c>
      <c r="H1890" s="49" t="s">
        <v>372</v>
      </c>
      <c r="I1890" s="49" t="s">
        <v>372</v>
      </c>
      <c r="J1890" s="49">
        <v>135300</v>
      </c>
      <c r="K1890" s="49" t="s">
        <v>348</v>
      </c>
      <c r="L1890" s="49">
        <v>12818007</v>
      </c>
      <c r="M1890" s="49" t="s">
        <v>1874</v>
      </c>
      <c r="N1890" s="51">
        <v>38308</v>
      </c>
      <c r="O1890" s="51">
        <v>38353</v>
      </c>
      <c r="P1890" s="49" t="s">
        <v>909</v>
      </c>
    </row>
    <row r="1891" spans="1:16">
      <c r="A1891" s="46">
        <v>1</v>
      </c>
      <c r="B1891" s="46">
        <v>9558.9699999999993</v>
      </c>
      <c r="C1891" s="46">
        <v>1267.0044802861</v>
      </c>
      <c r="D1891" s="46">
        <f t="shared" si="29"/>
        <v>8291.9655197139</v>
      </c>
      <c r="E1891" s="51">
        <v>45261</v>
      </c>
      <c r="F1891" s="49" t="s">
        <v>80</v>
      </c>
      <c r="G1891" s="49" t="s">
        <v>81</v>
      </c>
      <c r="H1891" s="49" t="s">
        <v>372</v>
      </c>
      <c r="I1891" s="49" t="s">
        <v>372</v>
      </c>
      <c r="J1891" s="49">
        <v>135300</v>
      </c>
      <c r="K1891" s="49" t="s">
        <v>349</v>
      </c>
      <c r="L1891" s="49">
        <v>26773275</v>
      </c>
      <c r="M1891" s="49" t="s">
        <v>1512</v>
      </c>
      <c r="N1891" s="51">
        <v>42990</v>
      </c>
      <c r="O1891" s="51">
        <v>43160</v>
      </c>
      <c r="P1891" s="49" t="s">
        <v>1875</v>
      </c>
    </row>
    <row r="1892" spans="1:16">
      <c r="A1892" s="46">
        <v>2</v>
      </c>
      <c r="B1892" s="46">
        <v>273616.75</v>
      </c>
      <c r="C1892" s="46">
        <v>25107.811745225001</v>
      </c>
      <c r="D1892" s="46">
        <f t="shared" si="29"/>
        <v>248508.93825477501</v>
      </c>
      <c r="E1892" s="51">
        <v>45261</v>
      </c>
      <c r="F1892" s="49" t="s">
        <v>80</v>
      </c>
      <c r="G1892" s="49" t="s">
        <v>81</v>
      </c>
      <c r="H1892" s="49" t="s">
        <v>372</v>
      </c>
      <c r="I1892" s="49" t="s">
        <v>372</v>
      </c>
      <c r="J1892" s="49">
        <v>135300</v>
      </c>
      <c r="K1892" s="49" t="s">
        <v>167</v>
      </c>
      <c r="L1892" s="49">
        <v>30153742</v>
      </c>
      <c r="M1892" s="49" t="s">
        <v>1200</v>
      </c>
      <c r="N1892" s="51">
        <v>43791</v>
      </c>
      <c r="O1892" s="51">
        <v>43466</v>
      </c>
      <c r="P1892" s="49" t="s">
        <v>1876</v>
      </c>
    </row>
    <row r="1893" spans="1:16">
      <c r="A1893" s="46">
        <v>2</v>
      </c>
      <c r="B1893" s="46">
        <v>220376.36000000002</v>
      </c>
      <c r="C1893" s="46">
        <v>11234.6303655844</v>
      </c>
      <c r="D1893" s="46">
        <f t="shared" si="29"/>
        <v>209141.72963441562</v>
      </c>
      <c r="E1893" s="51">
        <v>45261</v>
      </c>
      <c r="F1893" s="49" t="s">
        <v>80</v>
      </c>
      <c r="G1893" s="49" t="s">
        <v>81</v>
      </c>
      <c r="H1893" s="49" t="s">
        <v>372</v>
      </c>
      <c r="I1893" s="49" t="s">
        <v>372</v>
      </c>
      <c r="J1893" s="49">
        <v>135300</v>
      </c>
      <c r="K1893" s="49" t="s">
        <v>167</v>
      </c>
      <c r="L1893" s="49">
        <v>34779932</v>
      </c>
      <c r="M1893" s="49" t="s">
        <v>1877</v>
      </c>
      <c r="N1893" s="51">
        <v>44336</v>
      </c>
      <c r="O1893" s="51">
        <v>44197</v>
      </c>
      <c r="P1893" s="49" t="s">
        <v>1853</v>
      </c>
    </row>
    <row r="1894" spans="1:16">
      <c r="A1894" s="46">
        <v>2</v>
      </c>
      <c r="B1894" s="46">
        <v>241440.98</v>
      </c>
      <c r="C1894" s="46">
        <v>17231.881769170202</v>
      </c>
      <c r="D1894" s="46">
        <f t="shared" si="29"/>
        <v>224209.09823082981</v>
      </c>
      <c r="E1894" s="51">
        <v>45261</v>
      </c>
      <c r="F1894" s="49" t="s">
        <v>80</v>
      </c>
      <c r="G1894" s="49" t="s">
        <v>81</v>
      </c>
      <c r="H1894" s="49" t="s">
        <v>372</v>
      </c>
      <c r="I1894" s="49" t="s">
        <v>372</v>
      </c>
      <c r="J1894" s="49">
        <v>135300</v>
      </c>
      <c r="K1894" s="49" t="s">
        <v>167</v>
      </c>
      <c r="L1894" s="49">
        <v>34775951</v>
      </c>
      <c r="M1894" s="49" t="s">
        <v>1200</v>
      </c>
      <c r="N1894" s="51">
        <v>44175</v>
      </c>
      <c r="O1894" s="51">
        <v>43831</v>
      </c>
      <c r="P1894" s="49" t="s">
        <v>1878</v>
      </c>
    </row>
    <row r="1895" spans="1:16">
      <c r="A1895" s="46">
        <v>0</v>
      </c>
      <c r="B1895" s="46">
        <v>0</v>
      </c>
      <c r="C1895" s="46">
        <v>0</v>
      </c>
      <c r="D1895" s="46">
        <f t="shared" si="29"/>
        <v>0</v>
      </c>
      <c r="E1895" s="51">
        <v>45261</v>
      </c>
      <c r="F1895" s="49" t="s">
        <v>80</v>
      </c>
      <c r="G1895" s="49" t="s">
        <v>81</v>
      </c>
      <c r="H1895" s="49" t="s">
        <v>372</v>
      </c>
      <c r="I1895" s="49" t="s">
        <v>372</v>
      </c>
      <c r="J1895" s="49">
        <v>135300</v>
      </c>
      <c r="K1895" s="49" t="s">
        <v>378</v>
      </c>
      <c r="L1895" s="49">
        <v>9778069</v>
      </c>
      <c r="M1895" s="49" t="s">
        <v>1547</v>
      </c>
      <c r="N1895" s="51">
        <v>19906</v>
      </c>
      <c r="O1895" s="51">
        <v>19906</v>
      </c>
      <c r="P1895" s="49" t="s">
        <v>1081</v>
      </c>
    </row>
    <row r="1896" spans="1:16">
      <c r="A1896" s="46">
        <v>0</v>
      </c>
      <c r="B1896" s="46">
        <v>0</v>
      </c>
      <c r="C1896" s="46">
        <v>0</v>
      </c>
      <c r="D1896" s="46">
        <f t="shared" si="29"/>
        <v>0</v>
      </c>
      <c r="E1896" s="51">
        <v>45261</v>
      </c>
      <c r="F1896" s="49" t="s">
        <v>80</v>
      </c>
      <c r="G1896" s="49" t="s">
        <v>81</v>
      </c>
      <c r="H1896" s="49" t="s">
        <v>372</v>
      </c>
      <c r="I1896" s="49" t="s">
        <v>372</v>
      </c>
      <c r="J1896" s="49">
        <v>135300</v>
      </c>
      <c r="K1896" s="49" t="s">
        <v>378</v>
      </c>
      <c r="L1896" s="49">
        <v>9973698</v>
      </c>
      <c r="M1896" s="49" t="s">
        <v>1547</v>
      </c>
      <c r="N1896" s="51">
        <v>19906</v>
      </c>
      <c r="O1896" s="51">
        <v>19906</v>
      </c>
      <c r="P1896" s="49" t="s">
        <v>1091</v>
      </c>
    </row>
    <row r="1897" spans="1:16">
      <c r="A1897" s="46">
        <v>0</v>
      </c>
      <c r="B1897" s="46">
        <v>0</v>
      </c>
      <c r="C1897" s="46">
        <v>0</v>
      </c>
      <c r="D1897" s="46">
        <f t="shared" si="29"/>
        <v>0</v>
      </c>
      <c r="E1897" s="51">
        <v>45261</v>
      </c>
      <c r="F1897" s="49" t="s">
        <v>80</v>
      </c>
      <c r="G1897" s="49" t="s">
        <v>81</v>
      </c>
      <c r="H1897" s="49" t="s">
        <v>372</v>
      </c>
      <c r="I1897" s="49" t="s">
        <v>372</v>
      </c>
      <c r="J1897" s="49">
        <v>135300</v>
      </c>
      <c r="K1897" s="49" t="s">
        <v>379</v>
      </c>
      <c r="L1897" s="49">
        <v>9973696</v>
      </c>
      <c r="M1897" s="49" t="s">
        <v>1879</v>
      </c>
      <c r="N1897" s="51">
        <v>32690</v>
      </c>
      <c r="O1897" s="51">
        <v>32690</v>
      </c>
      <c r="P1897" s="49" t="s">
        <v>1091</v>
      </c>
    </row>
    <row r="1898" spans="1:16">
      <c r="A1898" s="46">
        <v>0</v>
      </c>
      <c r="B1898" s="46">
        <v>0</v>
      </c>
      <c r="C1898" s="46">
        <v>0</v>
      </c>
      <c r="D1898" s="46">
        <f t="shared" si="29"/>
        <v>0</v>
      </c>
      <c r="E1898" s="51">
        <v>45261</v>
      </c>
      <c r="F1898" s="49" t="s">
        <v>80</v>
      </c>
      <c r="G1898" s="49" t="s">
        <v>81</v>
      </c>
      <c r="H1898" s="49" t="s">
        <v>372</v>
      </c>
      <c r="I1898" s="49" t="s">
        <v>372</v>
      </c>
      <c r="J1898" s="49">
        <v>135300</v>
      </c>
      <c r="K1898" s="49" t="s">
        <v>379</v>
      </c>
      <c r="L1898" s="49">
        <v>9778093</v>
      </c>
      <c r="M1898" s="49" t="s">
        <v>1880</v>
      </c>
      <c r="N1898" s="51">
        <v>19906</v>
      </c>
      <c r="O1898" s="51">
        <v>19906</v>
      </c>
      <c r="P1898" s="49" t="s">
        <v>1081</v>
      </c>
    </row>
    <row r="1899" spans="1:16">
      <c r="A1899" s="46">
        <v>0</v>
      </c>
      <c r="B1899" s="46">
        <v>0</v>
      </c>
      <c r="C1899" s="46">
        <v>0</v>
      </c>
      <c r="D1899" s="46">
        <f t="shared" si="29"/>
        <v>0</v>
      </c>
      <c r="E1899" s="51">
        <v>45261</v>
      </c>
      <c r="F1899" s="49" t="s">
        <v>80</v>
      </c>
      <c r="G1899" s="49" t="s">
        <v>81</v>
      </c>
      <c r="H1899" s="49" t="s">
        <v>372</v>
      </c>
      <c r="I1899" s="49" t="s">
        <v>372</v>
      </c>
      <c r="J1899" s="49">
        <v>135300</v>
      </c>
      <c r="K1899" s="49" t="s">
        <v>379</v>
      </c>
      <c r="L1899" s="49">
        <v>9973695</v>
      </c>
      <c r="M1899" s="49" t="s">
        <v>1880</v>
      </c>
      <c r="N1899" s="51">
        <v>19906</v>
      </c>
      <c r="O1899" s="51">
        <v>19906</v>
      </c>
      <c r="P1899" s="49" t="s">
        <v>1091</v>
      </c>
    </row>
    <row r="1900" spans="1:16">
      <c r="A1900" s="46">
        <v>0</v>
      </c>
      <c r="B1900" s="46">
        <v>0</v>
      </c>
      <c r="C1900" s="46">
        <v>0</v>
      </c>
      <c r="D1900" s="46">
        <f t="shared" si="29"/>
        <v>0</v>
      </c>
      <c r="E1900" s="51">
        <v>45261</v>
      </c>
      <c r="F1900" s="49" t="s">
        <v>80</v>
      </c>
      <c r="G1900" s="49" t="s">
        <v>81</v>
      </c>
      <c r="H1900" s="49" t="s">
        <v>372</v>
      </c>
      <c r="I1900" s="49" t="s">
        <v>372</v>
      </c>
      <c r="J1900" s="49">
        <v>135300</v>
      </c>
      <c r="K1900" s="49" t="s">
        <v>379</v>
      </c>
      <c r="L1900" s="49">
        <v>9973693</v>
      </c>
      <c r="M1900" s="49" t="s">
        <v>1879</v>
      </c>
      <c r="N1900" s="51">
        <v>21732</v>
      </c>
      <c r="O1900" s="51">
        <v>21732</v>
      </c>
      <c r="P1900" s="49" t="s">
        <v>1091</v>
      </c>
    </row>
    <row r="1901" spans="1:16">
      <c r="A1901" s="46">
        <v>0</v>
      </c>
      <c r="B1901" s="46">
        <v>0</v>
      </c>
      <c r="C1901" s="46">
        <v>0</v>
      </c>
      <c r="D1901" s="46">
        <f t="shared" si="29"/>
        <v>0</v>
      </c>
      <c r="E1901" s="51">
        <v>45261</v>
      </c>
      <c r="F1901" s="49" t="s">
        <v>80</v>
      </c>
      <c r="G1901" s="49" t="s">
        <v>81</v>
      </c>
      <c r="H1901" s="49" t="s">
        <v>372</v>
      </c>
      <c r="I1901" s="49" t="s">
        <v>372</v>
      </c>
      <c r="J1901" s="49">
        <v>135300</v>
      </c>
      <c r="K1901" s="49" t="s">
        <v>379</v>
      </c>
      <c r="L1901" s="49">
        <v>9778094</v>
      </c>
      <c r="M1901" s="49" t="s">
        <v>1879</v>
      </c>
      <c r="N1901" s="51">
        <v>21732</v>
      </c>
      <c r="O1901" s="51">
        <v>21732</v>
      </c>
      <c r="P1901" s="49" t="s">
        <v>1081</v>
      </c>
    </row>
    <row r="1902" spans="1:16">
      <c r="A1902" s="46">
        <v>-1</v>
      </c>
      <c r="B1902" s="46">
        <v>0</v>
      </c>
      <c r="C1902" s="46">
        <v>0</v>
      </c>
      <c r="D1902" s="46">
        <f t="shared" si="29"/>
        <v>0</v>
      </c>
      <c r="E1902" s="51">
        <v>45261</v>
      </c>
      <c r="F1902" s="49" t="s">
        <v>80</v>
      </c>
      <c r="G1902" s="49" t="s">
        <v>81</v>
      </c>
      <c r="H1902" s="49" t="s">
        <v>372</v>
      </c>
      <c r="I1902" s="49" t="s">
        <v>372</v>
      </c>
      <c r="J1902" s="49">
        <v>135300</v>
      </c>
      <c r="K1902" s="49" t="s">
        <v>379</v>
      </c>
      <c r="L1902" s="49">
        <v>9778058</v>
      </c>
      <c r="M1902" s="49" t="s">
        <v>1879</v>
      </c>
      <c r="N1902" s="51">
        <v>32690</v>
      </c>
      <c r="O1902" s="51">
        <v>32690</v>
      </c>
      <c r="P1902" s="49" t="s">
        <v>1081</v>
      </c>
    </row>
    <row r="1903" spans="1:16">
      <c r="A1903" s="46">
        <v>0</v>
      </c>
      <c r="B1903" s="46">
        <v>0</v>
      </c>
      <c r="C1903" s="46">
        <v>0</v>
      </c>
      <c r="D1903" s="46">
        <f t="shared" si="29"/>
        <v>0</v>
      </c>
      <c r="E1903" s="51">
        <v>45261</v>
      </c>
      <c r="F1903" s="49" t="s">
        <v>80</v>
      </c>
      <c r="G1903" s="49" t="s">
        <v>81</v>
      </c>
      <c r="H1903" s="49" t="s">
        <v>372</v>
      </c>
      <c r="I1903" s="49" t="s">
        <v>372</v>
      </c>
      <c r="J1903" s="49">
        <v>135300</v>
      </c>
      <c r="K1903" s="49" t="s">
        <v>380</v>
      </c>
      <c r="L1903" s="49">
        <v>9973694</v>
      </c>
      <c r="M1903" s="49" t="s">
        <v>1881</v>
      </c>
      <c r="N1903" s="51">
        <v>18445</v>
      </c>
      <c r="O1903" s="51">
        <v>18445</v>
      </c>
      <c r="P1903" s="49" t="s">
        <v>1091</v>
      </c>
    </row>
    <row r="1904" spans="1:16">
      <c r="A1904" s="46">
        <v>0</v>
      </c>
      <c r="B1904" s="46">
        <v>0</v>
      </c>
      <c r="C1904" s="46">
        <v>0</v>
      </c>
      <c r="D1904" s="46">
        <f t="shared" si="29"/>
        <v>0</v>
      </c>
      <c r="E1904" s="51">
        <v>45261</v>
      </c>
      <c r="F1904" s="49" t="s">
        <v>80</v>
      </c>
      <c r="G1904" s="49" t="s">
        <v>81</v>
      </c>
      <c r="H1904" s="49" t="s">
        <v>372</v>
      </c>
      <c r="I1904" s="49" t="s">
        <v>372</v>
      </c>
      <c r="J1904" s="49">
        <v>135300</v>
      </c>
      <c r="K1904" s="49" t="s">
        <v>380</v>
      </c>
      <c r="L1904" s="49">
        <v>9778066</v>
      </c>
      <c r="M1904" s="49" t="s">
        <v>1881</v>
      </c>
      <c r="N1904" s="51">
        <v>18445</v>
      </c>
      <c r="O1904" s="51">
        <v>18445</v>
      </c>
      <c r="P1904" s="49" t="s">
        <v>1081</v>
      </c>
    </row>
    <row r="1905" spans="1:16">
      <c r="A1905" s="46">
        <v>2100</v>
      </c>
      <c r="B1905" s="46">
        <v>64345.18</v>
      </c>
      <c r="C1905" s="46">
        <v>12465.0293445268</v>
      </c>
      <c r="D1905" s="46">
        <f t="shared" si="29"/>
        <v>51880.150655473204</v>
      </c>
      <c r="E1905" s="51">
        <v>45261</v>
      </c>
      <c r="F1905" s="49" t="s">
        <v>80</v>
      </c>
      <c r="G1905" s="49" t="s">
        <v>81</v>
      </c>
      <c r="H1905" s="49" t="s">
        <v>372</v>
      </c>
      <c r="I1905" s="49" t="s">
        <v>372</v>
      </c>
      <c r="J1905" s="49">
        <v>135300</v>
      </c>
      <c r="K1905" s="49" t="s">
        <v>168</v>
      </c>
      <c r="L1905" s="49">
        <v>14981602</v>
      </c>
      <c r="M1905" s="49" t="s">
        <v>852</v>
      </c>
      <c r="N1905" s="51">
        <v>41969</v>
      </c>
      <c r="O1905" s="51">
        <v>41640</v>
      </c>
      <c r="P1905" s="49" t="s">
        <v>1882</v>
      </c>
    </row>
    <row r="1906" spans="1:16">
      <c r="A1906" s="46">
        <v>0</v>
      </c>
      <c r="B1906" s="46">
        <v>40663.760000000002</v>
      </c>
      <c r="C1906" s="46">
        <v>2902.2128083224002</v>
      </c>
      <c r="D1906" s="46">
        <f t="shared" si="29"/>
        <v>37761.5471916776</v>
      </c>
      <c r="E1906" s="51">
        <v>45261</v>
      </c>
      <c r="F1906" s="49" t="s">
        <v>80</v>
      </c>
      <c r="G1906" s="49" t="s">
        <v>81</v>
      </c>
      <c r="H1906" s="49" t="s">
        <v>372</v>
      </c>
      <c r="I1906" s="49" t="s">
        <v>372</v>
      </c>
      <c r="J1906" s="49">
        <v>135300</v>
      </c>
      <c r="K1906" s="49" t="s">
        <v>168</v>
      </c>
      <c r="L1906" s="49">
        <v>34775942</v>
      </c>
      <c r="M1906" s="49" t="s">
        <v>852</v>
      </c>
      <c r="N1906" s="51">
        <v>44175</v>
      </c>
      <c r="O1906" s="51">
        <v>43831</v>
      </c>
      <c r="P1906" s="49" t="s">
        <v>1878</v>
      </c>
    </row>
    <row r="1907" spans="1:16">
      <c r="A1907" s="46">
        <v>0</v>
      </c>
      <c r="B1907" s="46">
        <v>44675.92</v>
      </c>
      <c r="C1907" s="46">
        <v>2277.5466816968001</v>
      </c>
      <c r="D1907" s="46">
        <f t="shared" si="29"/>
        <v>42398.373318303202</v>
      </c>
      <c r="E1907" s="51">
        <v>45261</v>
      </c>
      <c r="F1907" s="49" t="s">
        <v>80</v>
      </c>
      <c r="G1907" s="49" t="s">
        <v>81</v>
      </c>
      <c r="H1907" s="49" t="s">
        <v>372</v>
      </c>
      <c r="I1907" s="49" t="s">
        <v>372</v>
      </c>
      <c r="J1907" s="49">
        <v>135300</v>
      </c>
      <c r="K1907" s="49" t="s">
        <v>168</v>
      </c>
      <c r="L1907" s="49">
        <v>34779925</v>
      </c>
      <c r="M1907" s="49" t="s">
        <v>852</v>
      </c>
      <c r="N1907" s="51">
        <v>44336</v>
      </c>
      <c r="O1907" s="51">
        <v>44197</v>
      </c>
      <c r="P1907" s="49" t="s">
        <v>1853</v>
      </c>
    </row>
    <row r="1908" spans="1:16">
      <c r="A1908" s="46">
        <v>1</v>
      </c>
      <c r="B1908" s="46">
        <v>437860.60000000003</v>
      </c>
      <c r="C1908" s="46">
        <v>102680.35988760801</v>
      </c>
      <c r="D1908" s="46">
        <f t="shared" si="29"/>
        <v>335180.240112392</v>
      </c>
      <c r="E1908" s="51">
        <v>45261</v>
      </c>
      <c r="F1908" s="49" t="s">
        <v>80</v>
      </c>
      <c r="G1908" s="49" t="s">
        <v>81</v>
      </c>
      <c r="H1908" s="49" t="s">
        <v>372</v>
      </c>
      <c r="I1908" s="49" t="s">
        <v>372</v>
      </c>
      <c r="J1908" s="49">
        <v>135300</v>
      </c>
      <c r="K1908" s="49" t="s">
        <v>382</v>
      </c>
      <c r="L1908" s="49">
        <v>11888924</v>
      </c>
      <c r="M1908" s="49" t="s">
        <v>1883</v>
      </c>
      <c r="N1908" s="51">
        <v>41260</v>
      </c>
      <c r="O1908" s="51">
        <v>41275</v>
      </c>
      <c r="P1908" s="49" t="s">
        <v>1884</v>
      </c>
    </row>
    <row r="1909" spans="1:16">
      <c r="A1909" s="46">
        <v>0</v>
      </c>
      <c r="B1909" s="46">
        <v>0</v>
      </c>
      <c r="C1909" s="46">
        <v>0</v>
      </c>
      <c r="D1909" s="46">
        <f t="shared" si="29"/>
        <v>0</v>
      </c>
      <c r="E1909" s="51">
        <v>45261</v>
      </c>
      <c r="F1909" s="49" t="s">
        <v>80</v>
      </c>
      <c r="G1909" s="49" t="s">
        <v>81</v>
      </c>
      <c r="H1909" s="49" t="s">
        <v>372</v>
      </c>
      <c r="I1909" s="49" t="s">
        <v>372</v>
      </c>
      <c r="J1909" s="49">
        <v>135300</v>
      </c>
      <c r="K1909" s="49" t="s">
        <v>383</v>
      </c>
      <c r="L1909" s="49">
        <v>9768384</v>
      </c>
      <c r="M1909" s="49" t="s">
        <v>1885</v>
      </c>
      <c r="N1909" s="51">
        <v>15523</v>
      </c>
      <c r="O1909" s="51">
        <v>15523</v>
      </c>
      <c r="P1909" s="49" t="s">
        <v>1081</v>
      </c>
    </row>
    <row r="1910" spans="1:16">
      <c r="A1910" s="46">
        <v>1</v>
      </c>
      <c r="B1910" s="46">
        <v>130071</v>
      </c>
      <c r="C1910" s="46">
        <v>25197.51800946</v>
      </c>
      <c r="D1910" s="46">
        <f t="shared" si="29"/>
        <v>104873.48199053999</v>
      </c>
      <c r="E1910" s="51">
        <v>45261</v>
      </c>
      <c r="F1910" s="49" t="s">
        <v>80</v>
      </c>
      <c r="G1910" s="49" t="s">
        <v>81</v>
      </c>
      <c r="H1910" s="49" t="s">
        <v>372</v>
      </c>
      <c r="I1910" s="49" t="s">
        <v>372</v>
      </c>
      <c r="J1910" s="49">
        <v>135300</v>
      </c>
      <c r="K1910" s="49" t="s">
        <v>383</v>
      </c>
      <c r="L1910" s="49">
        <v>13160260</v>
      </c>
      <c r="M1910" s="49" t="s">
        <v>1886</v>
      </c>
      <c r="N1910" s="51">
        <v>41977</v>
      </c>
      <c r="O1910" s="51">
        <v>41640</v>
      </c>
      <c r="P1910" s="49" t="s">
        <v>1887</v>
      </c>
    </row>
    <row r="1911" spans="1:16">
      <c r="A1911" s="46">
        <v>0</v>
      </c>
      <c r="B1911" s="46">
        <v>0</v>
      </c>
      <c r="C1911" s="46">
        <v>0</v>
      </c>
      <c r="D1911" s="46">
        <f t="shared" si="29"/>
        <v>0</v>
      </c>
      <c r="E1911" s="51">
        <v>45261</v>
      </c>
      <c r="F1911" s="49" t="s">
        <v>80</v>
      </c>
      <c r="G1911" s="49" t="s">
        <v>81</v>
      </c>
      <c r="H1911" s="49" t="s">
        <v>372</v>
      </c>
      <c r="I1911" s="49" t="s">
        <v>372</v>
      </c>
      <c r="J1911" s="49">
        <v>135300</v>
      </c>
      <c r="K1911" s="49" t="s">
        <v>383</v>
      </c>
      <c r="L1911" s="49">
        <v>9973710</v>
      </c>
      <c r="M1911" s="49" t="s">
        <v>1885</v>
      </c>
      <c r="N1911" s="51">
        <v>15523</v>
      </c>
      <c r="O1911" s="51">
        <v>15523</v>
      </c>
      <c r="P1911" s="49" t="s">
        <v>1091</v>
      </c>
    </row>
    <row r="1912" spans="1:16">
      <c r="A1912" s="46">
        <v>1</v>
      </c>
      <c r="B1912" s="46">
        <v>156673.01</v>
      </c>
      <c r="C1912" s="46">
        <v>30350.892905192599</v>
      </c>
      <c r="D1912" s="46">
        <f t="shared" si="29"/>
        <v>126322.11709480741</v>
      </c>
      <c r="E1912" s="51">
        <v>45261</v>
      </c>
      <c r="F1912" s="49" t="s">
        <v>80</v>
      </c>
      <c r="G1912" s="49" t="s">
        <v>81</v>
      </c>
      <c r="H1912" s="49" t="s">
        <v>372</v>
      </c>
      <c r="I1912" s="49" t="s">
        <v>372</v>
      </c>
      <c r="J1912" s="49">
        <v>135300</v>
      </c>
      <c r="K1912" s="49" t="s">
        <v>384</v>
      </c>
      <c r="L1912" s="49">
        <v>14981624</v>
      </c>
      <c r="M1912" s="49" t="s">
        <v>1888</v>
      </c>
      <c r="N1912" s="51">
        <v>41969</v>
      </c>
      <c r="O1912" s="51">
        <v>41974</v>
      </c>
      <c r="P1912" s="49" t="s">
        <v>1882</v>
      </c>
    </row>
    <row r="1913" spans="1:16">
      <c r="A1913" s="46">
        <v>1</v>
      </c>
      <c r="B1913" s="46">
        <v>156673.01</v>
      </c>
      <c r="C1913" s="46">
        <v>30350.892905192599</v>
      </c>
      <c r="D1913" s="46">
        <f t="shared" si="29"/>
        <v>126322.11709480741</v>
      </c>
      <c r="E1913" s="51">
        <v>45261</v>
      </c>
      <c r="F1913" s="49" t="s">
        <v>80</v>
      </c>
      <c r="G1913" s="49" t="s">
        <v>81</v>
      </c>
      <c r="H1913" s="49" t="s">
        <v>372</v>
      </c>
      <c r="I1913" s="49" t="s">
        <v>372</v>
      </c>
      <c r="J1913" s="49">
        <v>135300</v>
      </c>
      <c r="K1913" s="49" t="s">
        <v>384</v>
      </c>
      <c r="L1913" s="49">
        <v>14981645</v>
      </c>
      <c r="M1913" s="49" t="s">
        <v>1889</v>
      </c>
      <c r="N1913" s="51">
        <v>41969</v>
      </c>
      <c r="O1913" s="51">
        <v>41974</v>
      </c>
      <c r="P1913" s="49" t="s">
        <v>1882</v>
      </c>
    </row>
    <row r="1914" spans="1:16">
      <c r="A1914" s="46">
        <v>1</v>
      </c>
      <c r="B1914" s="46">
        <v>139264.9</v>
      </c>
      <c r="C1914" s="46">
        <v>26978.571901774001</v>
      </c>
      <c r="D1914" s="46">
        <f t="shared" si="29"/>
        <v>112286.32809822599</v>
      </c>
      <c r="E1914" s="51">
        <v>45261</v>
      </c>
      <c r="F1914" s="49" t="s">
        <v>80</v>
      </c>
      <c r="G1914" s="49" t="s">
        <v>81</v>
      </c>
      <c r="H1914" s="49" t="s">
        <v>372</v>
      </c>
      <c r="I1914" s="49" t="s">
        <v>372</v>
      </c>
      <c r="J1914" s="49">
        <v>135300</v>
      </c>
      <c r="K1914" s="49" t="s">
        <v>384</v>
      </c>
      <c r="L1914" s="49">
        <v>14981648</v>
      </c>
      <c r="M1914" s="49" t="s">
        <v>1890</v>
      </c>
      <c r="N1914" s="51">
        <v>41969</v>
      </c>
      <c r="O1914" s="51">
        <v>41974</v>
      </c>
      <c r="P1914" s="49" t="s">
        <v>1882</v>
      </c>
    </row>
    <row r="1915" spans="1:16">
      <c r="A1915" s="46">
        <v>1</v>
      </c>
      <c r="B1915" s="46">
        <v>208897.36000000002</v>
      </c>
      <c r="C1915" s="46">
        <v>40467.859789873597</v>
      </c>
      <c r="D1915" s="46">
        <f t="shared" si="29"/>
        <v>168429.50021012643</v>
      </c>
      <c r="E1915" s="51">
        <v>45261</v>
      </c>
      <c r="F1915" s="49" t="s">
        <v>80</v>
      </c>
      <c r="G1915" s="49" t="s">
        <v>81</v>
      </c>
      <c r="H1915" s="49" t="s">
        <v>372</v>
      </c>
      <c r="I1915" s="49" t="s">
        <v>372</v>
      </c>
      <c r="J1915" s="49">
        <v>135300</v>
      </c>
      <c r="K1915" s="49" t="s">
        <v>384</v>
      </c>
      <c r="L1915" s="49">
        <v>14981633</v>
      </c>
      <c r="M1915" s="49" t="s">
        <v>1891</v>
      </c>
      <c r="N1915" s="51">
        <v>41969</v>
      </c>
      <c r="O1915" s="51">
        <v>41974</v>
      </c>
      <c r="P1915" s="49" t="s">
        <v>1882</v>
      </c>
    </row>
    <row r="1916" spans="1:16">
      <c r="A1916" s="46">
        <v>1</v>
      </c>
      <c r="B1916" s="46">
        <v>139264.9</v>
      </c>
      <c r="C1916" s="46">
        <v>26978.571901774001</v>
      </c>
      <c r="D1916" s="46">
        <f t="shared" si="29"/>
        <v>112286.32809822599</v>
      </c>
      <c r="E1916" s="51">
        <v>45261</v>
      </c>
      <c r="F1916" s="49" t="s">
        <v>80</v>
      </c>
      <c r="G1916" s="49" t="s">
        <v>81</v>
      </c>
      <c r="H1916" s="49" t="s">
        <v>372</v>
      </c>
      <c r="I1916" s="49" t="s">
        <v>372</v>
      </c>
      <c r="J1916" s="49">
        <v>135300</v>
      </c>
      <c r="K1916" s="49" t="s">
        <v>384</v>
      </c>
      <c r="L1916" s="49">
        <v>14981630</v>
      </c>
      <c r="M1916" s="49" t="s">
        <v>1892</v>
      </c>
      <c r="N1916" s="51">
        <v>41969</v>
      </c>
      <c r="O1916" s="51">
        <v>41974</v>
      </c>
      <c r="P1916" s="49" t="s">
        <v>1882</v>
      </c>
    </row>
    <row r="1917" spans="1:16">
      <c r="A1917" s="46">
        <v>1</v>
      </c>
      <c r="B1917" s="46">
        <v>208897.36000000002</v>
      </c>
      <c r="C1917" s="46">
        <v>40467.859789873597</v>
      </c>
      <c r="D1917" s="46">
        <f t="shared" si="29"/>
        <v>168429.50021012643</v>
      </c>
      <c r="E1917" s="51">
        <v>45261</v>
      </c>
      <c r="F1917" s="49" t="s">
        <v>80</v>
      </c>
      <c r="G1917" s="49" t="s">
        <v>81</v>
      </c>
      <c r="H1917" s="49" t="s">
        <v>372</v>
      </c>
      <c r="I1917" s="49" t="s">
        <v>372</v>
      </c>
      <c r="J1917" s="49">
        <v>135300</v>
      </c>
      <c r="K1917" s="49" t="s">
        <v>384</v>
      </c>
      <c r="L1917" s="49">
        <v>14981636</v>
      </c>
      <c r="M1917" s="49" t="s">
        <v>1893</v>
      </c>
      <c r="N1917" s="51">
        <v>41969</v>
      </c>
      <c r="O1917" s="51">
        <v>41974</v>
      </c>
      <c r="P1917" s="49" t="s">
        <v>1882</v>
      </c>
    </row>
    <row r="1918" spans="1:16">
      <c r="A1918" s="46">
        <v>1</v>
      </c>
      <c r="B1918" s="46">
        <v>139264.9</v>
      </c>
      <c r="C1918" s="46">
        <v>26978.571901774001</v>
      </c>
      <c r="D1918" s="46">
        <f t="shared" si="29"/>
        <v>112286.32809822599</v>
      </c>
      <c r="E1918" s="51">
        <v>45261</v>
      </c>
      <c r="F1918" s="49" t="s">
        <v>80</v>
      </c>
      <c r="G1918" s="49" t="s">
        <v>81</v>
      </c>
      <c r="H1918" s="49" t="s">
        <v>372</v>
      </c>
      <c r="I1918" s="49" t="s">
        <v>372</v>
      </c>
      <c r="J1918" s="49">
        <v>135300</v>
      </c>
      <c r="K1918" s="49" t="s">
        <v>384</v>
      </c>
      <c r="L1918" s="49">
        <v>14981627</v>
      </c>
      <c r="M1918" s="49" t="s">
        <v>1894</v>
      </c>
      <c r="N1918" s="51">
        <v>41969</v>
      </c>
      <c r="O1918" s="51">
        <v>41974</v>
      </c>
      <c r="P1918" s="49" t="s">
        <v>1882</v>
      </c>
    </row>
    <row r="1919" spans="1:16">
      <c r="A1919" s="46">
        <v>1</v>
      </c>
      <c r="B1919" s="46">
        <v>156673.01</v>
      </c>
      <c r="C1919" s="46">
        <v>30350.892905192599</v>
      </c>
      <c r="D1919" s="46">
        <f t="shared" si="29"/>
        <v>126322.11709480741</v>
      </c>
      <c r="E1919" s="51">
        <v>45261</v>
      </c>
      <c r="F1919" s="49" t="s">
        <v>80</v>
      </c>
      <c r="G1919" s="49" t="s">
        <v>81</v>
      </c>
      <c r="H1919" s="49" t="s">
        <v>372</v>
      </c>
      <c r="I1919" s="49" t="s">
        <v>372</v>
      </c>
      <c r="J1919" s="49">
        <v>135300</v>
      </c>
      <c r="K1919" s="49" t="s">
        <v>384</v>
      </c>
      <c r="L1919" s="49">
        <v>14981621</v>
      </c>
      <c r="M1919" s="49" t="s">
        <v>1895</v>
      </c>
      <c r="N1919" s="51">
        <v>41969</v>
      </c>
      <c r="O1919" s="51">
        <v>41974</v>
      </c>
      <c r="P1919" s="49" t="s">
        <v>1882</v>
      </c>
    </row>
    <row r="1920" spans="1:16">
      <c r="A1920" s="46">
        <v>1</v>
      </c>
      <c r="B1920" s="46">
        <v>156673.01</v>
      </c>
      <c r="C1920" s="46">
        <v>30350.892905192599</v>
      </c>
      <c r="D1920" s="46">
        <f t="shared" si="29"/>
        <v>126322.11709480741</v>
      </c>
      <c r="E1920" s="51">
        <v>45261</v>
      </c>
      <c r="F1920" s="49" t="s">
        <v>80</v>
      </c>
      <c r="G1920" s="49" t="s">
        <v>81</v>
      </c>
      <c r="H1920" s="49" t="s">
        <v>372</v>
      </c>
      <c r="I1920" s="49" t="s">
        <v>372</v>
      </c>
      <c r="J1920" s="49">
        <v>135300</v>
      </c>
      <c r="K1920" s="49" t="s">
        <v>384</v>
      </c>
      <c r="L1920" s="49">
        <v>14981642</v>
      </c>
      <c r="M1920" s="49" t="s">
        <v>1896</v>
      </c>
      <c r="N1920" s="51">
        <v>41969</v>
      </c>
      <c r="O1920" s="51">
        <v>41974</v>
      </c>
      <c r="P1920" s="49" t="s">
        <v>1882</v>
      </c>
    </row>
    <row r="1921" spans="1:16">
      <c r="A1921" s="46">
        <v>1</v>
      </c>
      <c r="B1921" s="46">
        <v>156673.01</v>
      </c>
      <c r="C1921" s="46">
        <v>30350.892905192599</v>
      </c>
      <c r="D1921" s="46">
        <f t="shared" si="29"/>
        <v>126322.11709480741</v>
      </c>
      <c r="E1921" s="51">
        <v>45261</v>
      </c>
      <c r="F1921" s="49" t="s">
        <v>80</v>
      </c>
      <c r="G1921" s="49" t="s">
        <v>81</v>
      </c>
      <c r="H1921" s="49" t="s">
        <v>372</v>
      </c>
      <c r="I1921" s="49" t="s">
        <v>372</v>
      </c>
      <c r="J1921" s="49">
        <v>135300</v>
      </c>
      <c r="K1921" s="49" t="s">
        <v>384</v>
      </c>
      <c r="L1921" s="49">
        <v>14981639</v>
      </c>
      <c r="M1921" s="49" t="s">
        <v>1897</v>
      </c>
      <c r="N1921" s="51">
        <v>41969</v>
      </c>
      <c r="O1921" s="51">
        <v>41974</v>
      </c>
      <c r="P1921" s="49" t="s">
        <v>1882</v>
      </c>
    </row>
    <row r="1922" spans="1:16">
      <c r="A1922" s="46">
        <v>0</v>
      </c>
      <c r="B1922" s="46">
        <v>0</v>
      </c>
      <c r="C1922" s="46">
        <v>0</v>
      </c>
      <c r="D1922" s="46">
        <f t="shared" si="29"/>
        <v>0</v>
      </c>
      <c r="E1922" s="51">
        <v>45261</v>
      </c>
      <c r="F1922" s="49" t="s">
        <v>80</v>
      </c>
      <c r="G1922" s="49" t="s">
        <v>81</v>
      </c>
      <c r="H1922" s="49" t="s">
        <v>372</v>
      </c>
      <c r="I1922" s="49" t="s">
        <v>372</v>
      </c>
      <c r="J1922" s="49">
        <v>135300</v>
      </c>
      <c r="K1922" s="49" t="s">
        <v>385</v>
      </c>
      <c r="L1922" s="49">
        <v>9785447</v>
      </c>
      <c r="M1922" s="49" t="s">
        <v>1898</v>
      </c>
      <c r="N1922" s="51">
        <v>22098</v>
      </c>
      <c r="O1922" s="51">
        <v>22098</v>
      </c>
      <c r="P1922" s="49" t="s">
        <v>1081</v>
      </c>
    </row>
    <row r="1923" spans="1:16">
      <c r="A1923" s="46">
        <v>0</v>
      </c>
      <c r="B1923" s="46">
        <v>0</v>
      </c>
      <c r="C1923" s="46">
        <v>0</v>
      </c>
      <c r="D1923" s="46">
        <f t="shared" ref="D1923:D1986" si="30">+B1923-C1923</f>
        <v>0</v>
      </c>
      <c r="E1923" s="51">
        <v>45261</v>
      </c>
      <c r="F1923" s="49" t="s">
        <v>80</v>
      </c>
      <c r="G1923" s="49" t="s">
        <v>81</v>
      </c>
      <c r="H1923" s="49" t="s">
        <v>372</v>
      </c>
      <c r="I1923" s="49" t="s">
        <v>372</v>
      </c>
      <c r="J1923" s="49">
        <v>135300</v>
      </c>
      <c r="K1923" s="49" t="s">
        <v>385</v>
      </c>
      <c r="L1923" s="49">
        <v>9973733</v>
      </c>
      <c r="M1923" s="49" t="s">
        <v>1898</v>
      </c>
      <c r="N1923" s="51">
        <v>9314</v>
      </c>
      <c r="O1923" s="51">
        <v>9314</v>
      </c>
      <c r="P1923" s="49" t="s">
        <v>1091</v>
      </c>
    </row>
    <row r="1924" spans="1:16">
      <c r="A1924" s="46">
        <v>0</v>
      </c>
      <c r="B1924" s="46">
        <v>0</v>
      </c>
      <c r="C1924" s="46">
        <v>0</v>
      </c>
      <c r="D1924" s="46">
        <f t="shared" si="30"/>
        <v>0</v>
      </c>
      <c r="E1924" s="51">
        <v>45261</v>
      </c>
      <c r="F1924" s="49" t="s">
        <v>80</v>
      </c>
      <c r="G1924" s="49" t="s">
        <v>81</v>
      </c>
      <c r="H1924" s="49" t="s">
        <v>372</v>
      </c>
      <c r="I1924" s="49" t="s">
        <v>372</v>
      </c>
      <c r="J1924" s="49">
        <v>135300</v>
      </c>
      <c r="K1924" s="49" t="s">
        <v>385</v>
      </c>
      <c r="L1924" s="49">
        <v>9785448</v>
      </c>
      <c r="M1924" s="49" t="s">
        <v>1899</v>
      </c>
      <c r="N1924" s="51">
        <v>18445</v>
      </c>
      <c r="O1924" s="51">
        <v>18445</v>
      </c>
      <c r="P1924" s="49" t="s">
        <v>1081</v>
      </c>
    </row>
    <row r="1925" spans="1:16">
      <c r="A1925" s="46">
        <v>0</v>
      </c>
      <c r="B1925" s="46">
        <v>0</v>
      </c>
      <c r="C1925" s="46">
        <v>0</v>
      </c>
      <c r="D1925" s="46">
        <f t="shared" si="30"/>
        <v>0</v>
      </c>
      <c r="E1925" s="51">
        <v>45261</v>
      </c>
      <c r="F1925" s="49" t="s">
        <v>80</v>
      </c>
      <c r="G1925" s="49" t="s">
        <v>81</v>
      </c>
      <c r="H1925" s="49" t="s">
        <v>372</v>
      </c>
      <c r="I1925" s="49" t="s">
        <v>372</v>
      </c>
      <c r="J1925" s="49">
        <v>135300</v>
      </c>
      <c r="K1925" s="49" t="s">
        <v>385</v>
      </c>
      <c r="L1925" s="49">
        <v>9706617</v>
      </c>
      <c r="M1925" s="49" t="s">
        <v>1899</v>
      </c>
      <c r="N1925" s="51">
        <v>18445</v>
      </c>
      <c r="O1925" s="51">
        <v>18445</v>
      </c>
      <c r="P1925" s="49" t="s">
        <v>1091</v>
      </c>
    </row>
    <row r="1926" spans="1:16">
      <c r="A1926" s="46">
        <v>0</v>
      </c>
      <c r="B1926" s="46">
        <v>0</v>
      </c>
      <c r="C1926" s="46">
        <v>0</v>
      </c>
      <c r="D1926" s="46">
        <f t="shared" si="30"/>
        <v>0</v>
      </c>
      <c r="E1926" s="51">
        <v>45261</v>
      </c>
      <c r="F1926" s="49" t="s">
        <v>80</v>
      </c>
      <c r="G1926" s="49" t="s">
        <v>81</v>
      </c>
      <c r="H1926" s="49" t="s">
        <v>372</v>
      </c>
      <c r="I1926" s="49" t="s">
        <v>372</v>
      </c>
      <c r="J1926" s="49">
        <v>135300</v>
      </c>
      <c r="K1926" s="49" t="s">
        <v>385</v>
      </c>
      <c r="L1926" s="49">
        <v>9973734</v>
      </c>
      <c r="M1926" s="49" t="s">
        <v>1898</v>
      </c>
      <c r="N1926" s="51">
        <v>22098</v>
      </c>
      <c r="O1926" s="51">
        <v>22098</v>
      </c>
      <c r="P1926" s="49" t="s">
        <v>1091</v>
      </c>
    </row>
    <row r="1927" spans="1:16">
      <c r="A1927" s="46">
        <v>0</v>
      </c>
      <c r="B1927" s="46">
        <v>0</v>
      </c>
      <c r="C1927" s="46">
        <v>0</v>
      </c>
      <c r="D1927" s="46">
        <f t="shared" si="30"/>
        <v>0</v>
      </c>
      <c r="E1927" s="51">
        <v>45261</v>
      </c>
      <c r="F1927" s="49" t="s">
        <v>80</v>
      </c>
      <c r="G1927" s="49" t="s">
        <v>81</v>
      </c>
      <c r="H1927" s="49" t="s">
        <v>372</v>
      </c>
      <c r="I1927" s="49" t="s">
        <v>372</v>
      </c>
      <c r="J1927" s="49">
        <v>135300</v>
      </c>
      <c r="K1927" s="49" t="s">
        <v>385</v>
      </c>
      <c r="L1927" s="49">
        <v>9785446</v>
      </c>
      <c r="M1927" s="49" t="s">
        <v>1898</v>
      </c>
      <c r="N1927" s="51">
        <v>9314</v>
      </c>
      <c r="O1927" s="51">
        <v>9314</v>
      </c>
      <c r="P1927" s="49" t="s">
        <v>1081</v>
      </c>
    </row>
    <row r="1928" spans="1:16">
      <c r="A1928" s="46">
        <v>0</v>
      </c>
      <c r="B1928" s="46">
        <v>0</v>
      </c>
      <c r="C1928" s="46">
        <v>0</v>
      </c>
      <c r="D1928" s="46">
        <f t="shared" si="30"/>
        <v>0</v>
      </c>
      <c r="E1928" s="51">
        <v>45261</v>
      </c>
      <c r="F1928" s="49" t="s">
        <v>80</v>
      </c>
      <c r="G1928" s="49" t="s">
        <v>81</v>
      </c>
      <c r="H1928" s="49" t="s">
        <v>372</v>
      </c>
      <c r="I1928" s="49" t="s">
        <v>372</v>
      </c>
      <c r="J1928" s="49">
        <v>135300</v>
      </c>
      <c r="K1928" s="49" t="s">
        <v>386</v>
      </c>
      <c r="L1928" s="49">
        <v>9973731</v>
      </c>
      <c r="M1928" s="49" t="s">
        <v>1900</v>
      </c>
      <c r="N1928" s="51">
        <v>21732</v>
      </c>
      <c r="O1928" s="51">
        <v>21732</v>
      </c>
      <c r="P1928" s="49" t="s">
        <v>1091</v>
      </c>
    </row>
    <row r="1929" spans="1:16">
      <c r="A1929" s="46">
        <v>0</v>
      </c>
      <c r="B1929" s="46">
        <v>0</v>
      </c>
      <c r="C1929" s="46">
        <v>0</v>
      </c>
      <c r="D1929" s="46">
        <f t="shared" si="30"/>
        <v>0</v>
      </c>
      <c r="E1929" s="51">
        <v>45261</v>
      </c>
      <c r="F1929" s="49" t="s">
        <v>80</v>
      </c>
      <c r="G1929" s="49" t="s">
        <v>81</v>
      </c>
      <c r="H1929" s="49" t="s">
        <v>372</v>
      </c>
      <c r="I1929" s="49" t="s">
        <v>372</v>
      </c>
      <c r="J1929" s="49">
        <v>135300</v>
      </c>
      <c r="K1929" s="49" t="s">
        <v>386</v>
      </c>
      <c r="L1929" s="49">
        <v>9785444</v>
      </c>
      <c r="M1929" s="49" t="s">
        <v>1901</v>
      </c>
      <c r="N1929" s="51">
        <v>18445</v>
      </c>
      <c r="O1929" s="51">
        <v>18445</v>
      </c>
      <c r="P1929" s="49" t="s">
        <v>1081</v>
      </c>
    </row>
    <row r="1930" spans="1:16">
      <c r="A1930" s="46">
        <v>1</v>
      </c>
      <c r="B1930" s="46">
        <v>2191.39</v>
      </c>
      <c r="C1930" s="46">
        <v>2331.1856052367998</v>
      </c>
      <c r="D1930" s="46">
        <f t="shared" si="30"/>
        <v>-139.79560523679993</v>
      </c>
      <c r="E1930" s="51">
        <v>45261</v>
      </c>
      <c r="F1930" s="49" t="s">
        <v>80</v>
      </c>
      <c r="G1930" s="49" t="s">
        <v>81</v>
      </c>
      <c r="H1930" s="49" t="s">
        <v>372</v>
      </c>
      <c r="I1930" s="49" t="s">
        <v>372</v>
      </c>
      <c r="J1930" s="49">
        <v>135300</v>
      </c>
      <c r="K1930" s="49" t="s">
        <v>386</v>
      </c>
      <c r="L1930" s="49">
        <v>9785443</v>
      </c>
      <c r="M1930" s="49" t="s">
        <v>1900</v>
      </c>
      <c r="N1930" s="51">
        <v>21732</v>
      </c>
      <c r="O1930" s="51">
        <v>21732</v>
      </c>
      <c r="P1930" s="49" t="s">
        <v>1081</v>
      </c>
    </row>
    <row r="1931" spans="1:16">
      <c r="A1931" s="46">
        <v>0</v>
      </c>
      <c r="B1931" s="46">
        <v>0</v>
      </c>
      <c r="C1931" s="46">
        <v>0</v>
      </c>
      <c r="D1931" s="46">
        <f t="shared" si="30"/>
        <v>0</v>
      </c>
      <c r="E1931" s="51">
        <v>45261</v>
      </c>
      <c r="F1931" s="49" t="s">
        <v>80</v>
      </c>
      <c r="G1931" s="49" t="s">
        <v>81</v>
      </c>
      <c r="H1931" s="49" t="s">
        <v>372</v>
      </c>
      <c r="I1931" s="49" t="s">
        <v>372</v>
      </c>
      <c r="J1931" s="49">
        <v>135300</v>
      </c>
      <c r="K1931" s="49" t="s">
        <v>386</v>
      </c>
      <c r="L1931" s="49">
        <v>9693302</v>
      </c>
      <c r="M1931" s="49" t="s">
        <v>1901</v>
      </c>
      <c r="N1931" s="51">
        <v>18445</v>
      </c>
      <c r="O1931" s="51">
        <v>18445</v>
      </c>
      <c r="P1931" s="49" t="s">
        <v>1091</v>
      </c>
    </row>
    <row r="1932" spans="1:16">
      <c r="A1932" s="46">
        <v>0</v>
      </c>
      <c r="B1932" s="46">
        <v>0</v>
      </c>
      <c r="C1932" s="46">
        <v>0</v>
      </c>
      <c r="D1932" s="46">
        <f t="shared" si="30"/>
        <v>0</v>
      </c>
      <c r="E1932" s="51">
        <v>45261</v>
      </c>
      <c r="F1932" s="49" t="s">
        <v>80</v>
      </c>
      <c r="G1932" s="49" t="s">
        <v>81</v>
      </c>
      <c r="H1932" s="49" t="s">
        <v>372</v>
      </c>
      <c r="I1932" s="49" t="s">
        <v>372</v>
      </c>
      <c r="J1932" s="49">
        <v>135300</v>
      </c>
      <c r="K1932" s="49" t="s">
        <v>387</v>
      </c>
      <c r="L1932" s="49">
        <v>9724104</v>
      </c>
      <c r="M1932" s="49" t="s">
        <v>1902</v>
      </c>
      <c r="N1932" s="51">
        <v>32690</v>
      </c>
      <c r="O1932" s="51">
        <v>32690</v>
      </c>
      <c r="P1932" s="49" t="s">
        <v>1091</v>
      </c>
    </row>
    <row r="1933" spans="1:16">
      <c r="A1933" s="46">
        <v>7</v>
      </c>
      <c r="B1933" s="46">
        <v>47227.92</v>
      </c>
      <c r="C1933" s="46">
        <v>33225.504799996801</v>
      </c>
      <c r="D1933" s="46">
        <f t="shared" si="30"/>
        <v>14002.415200003197</v>
      </c>
      <c r="E1933" s="51">
        <v>45261</v>
      </c>
      <c r="F1933" s="49" t="s">
        <v>80</v>
      </c>
      <c r="G1933" s="49" t="s">
        <v>81</v>
      </c>
      <c r="H1933" s="49" t="s">
        <v>372</v>
      </c>
      <c r="I1933" s="49" t="s">
        <v>372</v>
      </c>
      <c r="J1933" s="49">
        <v>135300</v>
      </c>
      <c r="K1933" s="49" t="s">
        <v>387</v>
      </c>
      <c r="L1933" s="49">
        <v>9785436</v>
      </c>
      <c r="M1933" s="49" t="s">
        <v>1902</v>
      </c>
      <c r="N1933" s="51">
        <v>32690</v>
      </c>
      <c r="O1933" s="51">
        <v>32690</v>
      </c>
      <c r="P1933" s="49" t="s">
        <v>1081</v>
      </c>
    </row>
    <row r="1934" spans="1:16">
      <c r="A1934" s="46">
        <v>0</v>
      </c>
      <c r="B1934" s="46">
        <v>0</v>
      </c>
      <c r="C1934" s="46">
        <v>0</v>
      </c>
      <c r="D1934" s="46">
        <f t="shared" si="30"/>
        <v>0</v>
      </c>
      <c r="E1934" s="51">
        <v>45261</v>
      </c>
      <c r="F1934" s="49" t="s">
        <v>80</v>
      </c>
      <c r="G1934" s="49" t="s">
        <v>81</v>
      </c>
      <c r="H1934" s="49" t="s">
        <v>372</v>
      </c>
      <c r="I1934" s="49" t="s">
        <v>372</v>
      </c>
      <c r="J1934" s="49">
        <v>135300</v>
      </c>
      <c r="K1934" s="49" t="s">
        <v>388</v>
      </c>
      <c r="L1934" s="49">
        <v>9785433</v>
      </c>
      <c r="M1934" s="49" t="s">
        <v>1903</v>
      </c>
      <c r="N1934" s="51">
        <v>9314</v>
      </c>
      <c r="O1934" s="51">
        <v>9314</v>
      </c>
      <c r="P1934" s="49" t="s">
        <v>1081</v>
      </c>
    </row>
    <row r="1935" spans="1:16">
      <c r="A1935" s="46">
        <v>7</v>
      </c>
      <c r="B1935" s="46">
        <v>29277.420000000002</v>
      </c>
      <c r="C1935" s="46">
        <v>31145.117967350401</v>
      </c>
      <c r="D1935" s="46">
        <f t="shared" si="30"/>
        <v>-1867.6979673503993</v>
      </c>
      <c r="E1935" s="51">
        <v>45261</v>
      </c>
      <c r="F1935" s="49" t="s">
        <v>80</v>
      </c>
      <c r="G1935" s="49" t="s">
        <v>81</v>
      </c>
      <c r="H1935" s="49" t="s">
        <v>372</v>
      </c>
      <c r="I1935" s="49" t="s">
        <v>372</v>
      </c>
      <c r="J1935" s="49">
        <v>135300</v>
      </c>
      <c r="K1935" s="49" t="s">
        <v>388</v>
      </c>
      <c r="L1935" s="49">
        <v>9785434</v>
      </c>
      <c r="M1935" s="49" t="s">
        <v>1903</v>
      </c>
      <c r="N1935" s="51">
        <v>21732</v>
      </c>
      <c r="O1935" s="51">
        <v>21732</v>
      </c>
      <c r="P1935" s="49" t="s">
        <v>1081</v>
      </c>
    </row>
    <row r="1936" spans="1:16">
      <c r="A1936" s="46">
        <v>0</v>
      </c>
      <c r="B1936" s="46">
        <v>0</v>
      </c>
      <c r="C1936" s="46">
        <v>0</v>
      </c>
      <c r="D1936" s="46">
        <f t="shared" si="30"/>
        <v>0</v>
      </c>
      <c r="E1936" s="51">
        <v>45261</v>
      </c>
      <c r="F1936" s="49" t="s">
        <v>80</v>
      </c>
      <c r="G1936" s="49" t="s">
        <v>81</v>
      </c>
      <c r="H1936" s="49" t="s">
        <v>372</v>
      </c>
      <c r="I1936" s="49" t="s">
        <v>372</v>
      </c>
      <c r="J1936" s="49">
        <v>135300</v>
      </c>
      <c r="K1936" s="49" t="s">
        <v>388</v>
      </c>
      <c r="L1936" s="49">
        <v>9973732</v>
      </c>
      <c r="M1936" s="49" t="s">
        <v>1903</v>
      </c>
      <c r="N1936" s="51">
        <v>9314</v>
      </c>
      <c r="O1936" s="51">
        <v>9314</v>
      </c>
      <c r="P1936" s="49" t="s">
        <v>1091</v>
      </c>
    </row>
    <row r="1937" spans="1:16">
      <c r="A1937" s="46">
        <v>0</v>
      </c>
      <c r="B1937" s="46">
        <v>0</v>
      </c>
      <c r="C1937" s="46">
        <v>0</v>
      </c>
      <c r="D1937" s="46">
        <f t="shared" si="30"/>
        <v>0</v>
      </c>
      <c r="E1937" s="51">
        <v>45261</v>
      </c>
      <c r="F1937" s="49" t="s">
        <v>80</v>
      </c>
      <c r="G1937" s="49" t="s">
        <v>81</v>
      </c>
      <c r="H1937" s="49" t="s">
        <v>372</v>
      </c>
      <c r="I1937" s="49" t="s">
        <v>372</v>
      </c>
      <c r="J1937" s="49">
        <v>135300</v>
      </c>
      <c r="K1937" s="49" t="s">
        <v>388</v>
      </c>
      <c r="L1937" s="49">
        <v>9728050</v>
      </c>
      <c r="M1937" s="49" t="s">
        <v>1903</v>
      </c>
      <c r="N1937" s="51">
        <v>21732</v>
      </c>
      <c r="O1937" s="51">
        <v>21732</v>
      </c>
      <c r="P1937" s="49" t="s">
        <v>1091</v>
      </c>
    </row>
    <row r="1938" spans="1:16">
      <c r="A1938" s="46">
        <v>0</v>
      </c>
      <c r="B1938" s="46">
        <v>0</v>
      </c>
      <c r="C1938" s="46">
        <v>0</v>
      </c>
      <c r="D1938" s="46">
        <f t="shared" si="30"/>
        <v>0</v>
      </c>
      <c r="E1938" s="51">
        <v>45261</v>
      </c>
      <c r="F1938" s="49" t="s">
        <v>80</v>
      </c>
      <c r="G1938" s="49" t="s">
        <v>81</v>
      </c>
      <c r="H1938" s="49" t="s">
        <v>372</v>
      </c>
      <c r="I1938" s="49" t="s">
        <v>372</v>
      </c>
      <c r="J1938" s="49">
        <v>135300</v>
      </c>
      <c r="K1938" s="49" t="s">
        <v>389</v>
      </c>
      <c r="L1938" s="49">
        <v>9973837</v>
      </c>
      <c r="M1938" s="49" t="s">
        <v>1904</v>
      </c>
      <c r="N1938" s="51">
        <v>32690</v>
      </c>
      <c r="O1938" s="51">
        <v>32690</v>
      </c>
      <c r="P1938" s="49" t="s">
        <v>1091</v>
      </c>
    </row>
    <row r="1939" spans="1:16">
      <c r="A1939" s="46">
        <v>1</v>
      </c>
      <c r="B1939" s="46">
        <v>11786.16</v>
      </c>
      <c r="C1939" s="46">
        <v>8291.7290376863984</v>
      </c>
      <c r="D1939" s="46">
        <f t="shared" si="30"/>
        <v>3494.4309623136014</v>
      </c>
      <c r="E1939" s="51">
        <v>45261</v>
      </c>
      <c r="F1939" s="49" t="s">
        <v>80</v>
      </c>
      <c r="G1939" s="49" t="s">
        <v>81</v>
      </c>
      <c r="H1939" s="49" t="s">
        <v>372</v>
      </c>
      <c r="I1939" s="49" t="s">
        <v>372</v>
      </c>
      <c r="J1939" s="49">
        <v>135300</v>
      </c>
      <c r="K1939" s="49" t="s">
        <v>389</v>
      </c>
      <c r="L1939" s="49">
        <v>9785465</v>
      </c>
      <c r="M1939" s="49" t="s">
        <v>1904</v>
      </c>
      <c r="N1939" s="51">
        <v>32690</v>
      </c>
      <c r="O1939" s="51">
        <v>32690</v>
      </c>
      <c r="P1939" s="49" t="s">
        <v>1081</v>
      </c>
    </row>
    <row r="1940" spans="1:16">
      <c r="A1940" s="46">
        <v>0</v>
      </c>
      <c r="B1940" s="46">
        <v>0</v>
      </c>
      <c r="C1940" s="46">
        <v>0</v>
      </c>
      <c r="D1940" s="46">
        <f t="shared" si="30"/>
        <v>0</v>
      </c>
      <c r="E1940" s="51">
        <v>45261</v>
      </c>
      <c r="F1940" s="49" t="s">
        <v>80</v>
      </c>
      <c r="G1940" s="49" t="s">
        <v>81</v>
      </c>
      <c r="H1940" s="49" t="s">
        <v>372</v>
      </c>
      <c r="I1940" s="49" t="s">
        <v>372</v>
      </c>
      <c r="J1940" s="49">
        <v>135300</v>
      </c>
      <c r="K1940" s="49" t="s">
        <v>174</v>
      </c>
      <c r="L1940" s="49">
        <v>9691017</v>
      </c>
      <c r="M1940" s="49" t="s">
        <v>1905</v>
      </c>
      <c r="N1940" s="51">
        <v>35247</v>
      </c>
      <c r="O1940" s="51">
        <v>35247</v>
      </c>
      <c r="P1940" s="49" t="s">
        <v>1091</v>
      </c>
    </row>
    <row r="1941" spans="1:16">
      <c r="A1941" s="46">
        <v>1765</v>
      </c>
      <c r="B1941" s="46">
        <v>5046.21</v>
      </c>
      <c r="C1941" s="46">
        <v>2829.7735768926</v>
      </c>
      <c r="D1941" s="46">
        <f t="shared" si="30"/>
        <v>2216.4364231074001</v>
      </c>
      <c r="E1941" s="51">
        <v>45261</v>
      </c>
      <c r="F1941" s="49" t="s">
        <v>80</v>
      </c>
      <c r="G1941" s="49" t="s">
        <v>81</v>
      </c>
      <c r="H1941" s="49" t="s">
        <v>372</v>
      </c>
      <c r="I1941" s="49" t="s">
        <v>372</v>
      </c>
      <c r="J1941" s="49">
        <v>135300</v>
      </c>
      <c r="K1941" s="49" t="s">
        <v>174</v>
      </c>
      <c r="L1941" s="49">
        <v>9766909</v>
      </c>
      <c r="M1941" s="49" t="s">
        <v>1905</v>
      </c>
      <c r="N1941" s="51">
        <v>35247</v>
      </c>
      <c r="O1941" s="51">
        <v>35247</v>
      </c>
      <c r="P1941" s="49" t="s">
        <v>1081</v>
      </c>
    </row>
    <row r="1942" spans="1:16">
      <c r="A1942" s="46">
        <v>50</v>
      </c>
      <c r="B1942" s="46">
        <v>231.20000000000002</v>
      </c>
      <c r="C1942" s="46">
        <v>124.93593692</v>
      </c>
      <c r="D1942" s="46">
        <f t="shared" si="30"/>
        <v>106.26406308000001</v>
      </c>
      <c r="E1942" s="51">
        <v>45261</v>
      </c>
      <c r="F1942" s="49" t="s">
        <v>80</v>
      </c>
      <c r="G1942" s="49" t="s">
        <v>81</v>
      </c>
      <c r="H1942" s="49" t="s">
        <v>372</v>
      </c>
      <c r="I1942" s="49" t="s">
        <v>372</v>
      </c>
      <c r="J1942" s="49">
        <v>135300</v>
      </c>
      <c r="K1942" s="49" t="s">
        <v>390</v>
      </c>
      <c r="L1942" s="49">
        <v>9766907</v>
      </c>
      <c r="M1942" s="49" t="s">
        <v>1906</v>
      </c>
      <c r="N1942" s="51">
        <v>35612</v>
      </c>
      <c r="O1942" s="51">
        <v>35612</v>
      </c>
      <c r="P1942" s="49" t="s">
        <v>1081</v>
      </c>
    </row>
    <row r="1943" spans="1:16">
      <c r="A1943" s="46">
        <v>0</v>
      </c>
      <c r="B1943" s="46">
        <v>0</v>
      </c>
      <c r="C1943" s="46">
        <v>0</v>
      </c>
      <c r="D1943" s="46">
        <f t="shared" si="30"/>
        <v>0</v>
      </c>
      <c r="E1943" s="51">
        <v>45261</v>
      </c>
      <c r="F1943" s="49" t="s">
        <v>80</v>
      </c>
      <c r="G1943" s="49" t="s">
        <v>81</v>
      </c>
      <c r="H1943" s="49" t="s">
        <v>372</v>
      </c>
      <c r="I1943" s="49" t="s">
        <v>372</v>
      </c>
      <c r="J1943" s="49">
        <v>135300</v>
      </c>
      <c r="K1943" s="49" t="s">
        <v>390</v>
      </c>
      <c r="L1943" s="49">
        <v>9862051</v>
      </c>
      <c r="M1943" s="49" t="s">
        <v>1906</v>
      </c>
      <c r="N1943" s="51">
        <v>35612</v>
      </c>
      <c r="O1943" s="51">
        <v>35612</v>
      </c>
      <c r="P1943" s="49" t="s">
        <v>1091</v>
      </c>
    </row>
    <row r="1944" spans="1:16">
      <c r="A1944" s="46">
        <v>50</v>
      </c>
      <c r="B1944" s="46">
        <v>216.99</v>
      </c>
      <c r="C1944" s="46">
        <v>117.2571321465</v>
      </c>
      <c r="D1944" s="46">
        <f t="shared" si="30"/>
        <v>99.732867853500011</v>
      </c>
      <c r="E1944" s="51">
        <v>45261</v>
      </c>
      <c r="F1944" s="49" t="s">
        <v>80</v>
      </c>
      <c r="G1944" s="49" t="s">
        <v>81</v>
      </c>
      <c r="H1944" s="49" t="s">
        <v>372</v>
      </c>
      <c r="I1944" s="49" t="s">
        <v>372</v>
      </c>
      <c r="J1944" s="49">
        <v>135300</v>
      </c>
      <c r="K1944" s="49" t="s">
        <v>391</v>
      </c>
      <c r="L1944" s="49">
        <v>9766905</v>
      </c>
      <c r="M1944" s="49" t="s">
        <v>1907</v>
      </c>
      <c r="N1944" s="51">
        <v>35612</v>
      </c>
      <c r="O1944" s="51">
        <v>35612</v>
      </c>
      <c r="P1944" s="49" t="s">
        <v>1081</v>
      </c>
    </row>
    <row r="1945" spans="1:16">
      <c r="A1945" s="46">
        <v>3100</v>
      </c>
      <c r="B1945" s="46">
        <v>7173.38</v>
      </c>
      <c r="C1945" s="46">
        <v>4022.6310797628003</v>
      </c>
      <c r="D1945" s="46">
        <f t="shared" si="30"/>
        <v>3150.7489202371999</v>
      </c>
      <c r="E1945" s="51">
        <v>45261</v>
      </c>
      <c r="F1945" s="49" t="s">
        <v>80</v>
      </c>
      <c r="G1945" s="49" t="s">
        <v>81</v>
      </c>
      <c r="H1945" s="49" t="s">
        <v>372</v>
      </c>
      <c r="I1945" s="49" t="s">
        <v>372</v>
      </c>
      <c r="J1945" s="49">
        <v>135300</v>
      </c>
      <c r="K1945" s="49" t="s">
        <v>391</v>
      </c>
      <c r="L1945" s="49">
        <v>9766904</v>
      </c>
      <c r="M1945" s="49" t="s">
        <v>1907</v>
      </c>
      <c r="N1945" s="51">
        <v>35247</v>
      </c>
      <c r="O1945" s="51">
        <v>35247</v>
      </c>
      <c r="P1945" s="49" t="s">
        <v>1081</v>
      </c>
    </row>
    <row r="1946" spans="1:16">
      <c r="A1946" s="46">
        <v>0</v>
      </c>
      <c r="B1946" s="46">
        <v>0</v>
      </c>
      <c r="C1946" s="46">
        <v>0</v>
      </c>
      <c r="D1946" s="46">
        <f t="shared" si="30"/>
        <v>0</v>
      </c>
      <c r="E1946" s="51">
        <v>45261</v>
      </c>
      <c r="F1946" s="49" t="s">
        <v>80</v>
      </c>
      <c r="G1946" s="49" t="s">
        <v>81</v>
      </c>
      <c r="H1946" s="49" t="s">
        <v>372</v>
      </c>
      <c r="I1946" s="49" t="s">
        <v>372</v>
      </c>
      <c r="J1946" s="49">
        <v>135300</v>
      </c>
      <c r="K1946" s="49" t="s">
        <v>391</v>
      </c>
      <c r="L1946" s="49">
        <v>9862050</v>
      </c>
      <c r="M1946" s="49" t="s">
        <v>1907</v>
      </c>
      <c r="N1946" s="51">
        <v>35612</v>
      </c>
      <c r="O1946" s="51">
        <v>35612</v>
      </c>
      <c r="P1946" s="49" t="s">
        <v>1091</v>
      </c>
    </row>
    <row r="1947" spans="1:16">
      <c r="A1947" s="46">
        <v>0</v>
      </c>
      <c r="B1947" s="46">
        <v>0</v>
      </c>
      <c r="C1947" s="46">
        <v>0</v>
      </c>
      <c r="D1947" s="46">
        <f t="shared" si="30"/>
        <v>0</v>
      </c>
      <c r="E1947" s="51">
        <v>45261</v>
      </c>
      <c r="F1947" s="49" t="s">
        <v>80</v>
      </c>
      <c r="G1947" s="49" t="s">
        <v>81</v>
      </c>
      <c r="H1947" s="49" t="s">
        <v>372</v>
      </c>
      <c r="I1947" s="49" t="s">
        <v>372</v>
      </c>
      <c r="J1947" s="49">
        <v>135300</v>
      </c>
      <c r="K1947" s="49" t="s">
        <v>391</v>
      </c>
      <c r="L1947" s="49">
        <v>9861050</v>
      </c>
      <c r="M1947" s="49" t="s">
        <v>1907</v>
      </c>
      <c r="N1947" s="51">
        <v>35247</v>
      </c>
      <c r="O1947" s="51">
        <v>35247</v>
      </c>
      <c r="P1947" s="49" t="s">
        <v>1091</v>
      </c>
    </row>
    <row r="1948" spans="1:16">
      <c r="A1948" s="46">
        <v>1000</v>
      </c>
      <c r="B1948" s="46">
        <v>60737.599999999999</v>
      </c>
      <c r="C1948" s="46">
        <v>42729.754355903999</v>
      </c>
      <c r="D1948" s="46">
        <f t="shared" si="30"/>
        <v>18007.845644096</v>
      </c>
      <c r="E1948" s="51">
        <v>45261</v>
      </c>
      <c r="F1948" s="49" t="s">
        <v>80</v>
      </c>
      <c r="G1948" s="49" t="s">
        <v>81</v>
      </c>
      <c r="H1948" s="49" t="s">
        <v>372</v>
      </c>
      <c r="I1948" s="49" t="s">
        <v>372</v>
      </c>
      <c r="J1948" s="49">
        <v>135300</v>
      </c>
      <c r="K1948" s="49" t="s">
        <v>392</v>
      </c>
      <c r="L1948" s="49">
        <v>9768387</v>
      </c>
      <c r="M1948" s="49" t="s">
        <v>1908</v>
      </c>
      <c r="N1948" s="51">
        <v>32690</v>
      </c>
      <c r="O1948" s="51">
        <v>32690</v>
      </c>
      <c r="P1948" s="49" t="s">
        <v>1081</v>
      </c>
    </row>
    <row r="1949" spans="1:16">
      <c r="A1949" s="46">
        <v>0</v>
      </c>
      <c r="B1949" s="46">
        <v>0</v>
      </c>
      <c r="C1949" s="46">
        <v>0</v>
      </c>
      <c r="D1949" s="46">
        <f t="shared" si="30"/>
        <v>0</v>
      </c>
      <c r="E1949" s="51">
        <v>45261</v>
      </c>
      <c r="F1949" s="49" t="s">
        <v>80</v>
      </c>
      <c r="G1949" s="49" t="s">
        <v>81</v>
      </c>
      <c r="H1949" s="49" t="s">
        <v>372</v>
      </c>
      <c r="I1949" s="49" t="s">
        <v>372</v>
      </c>
      <c r="J1949" s="49">
        <v>135300</v>
      </c>
      <c r="K1949" s="49" t="s">
        <v>392</v>
      </c>
      <c r="L1949" s="49">
        <v>9973692</v>
      </c>
      <c r="M1949" s="49" t="s">
        <v>1908</v>
      </c>
      <c r="N1949" s="51">
        <v>32690</v>
      </c>
      <c r="O1949" s="51">
        <v>32690</v>
      </c>
      <c r="P1949" s="49" t="s">
        <v>1091</v>
      </c>
    </row>
    <row r="1950" spans="1:16">
      <c r="A1950" s="46">
        <v>1</v>
      </c>
      <c r="B1950" s="46">
        <v>886.51</v>
      </c>
      <c r="C1950" s="46">
        <v>948.48045319840003</v>
      </c>
      <c r="D1950" s="46">
        <f t="shared" si="30"/>
        <v>-61.970453198400037</v>
      </c>
      <c r="E1950" s="51">
        <v>45261</v>
      </c>
      <c r="F1950" s="49" t="s">
        <v>80</v>
      </c>
      <c r="G1950" s="49" t="s">
        <v>81</v>
      </c>
      <c r="H1950" s="49" t="s">
        <v>372</v>
      </c>
      <c r="I1950" s="49" t="s">
        <v>372</v>
      </c>
      <c r="J1950" s="49">
        <v>135300</v>
      </c>
      <c r="K1950" s="49" t="s">
        <v>393</v>
      </c>
      <c r="L1950" s="49">
        <v>9766899</v>
      </c>
      <c r="M1950" s="49" t="s">
        <v>1909</v>
      </c>
      <c r="N1950" s="51">
        <v>18445</v>
      </c>
      <c r="O1950" s="51">
        <v>18445</v>
      </c>
      <c r="P1950" s="49" t="s">
        <v>1081</v>
      </c>
    </row>
    <row r="1951" spans="1:16">
      <c r="A1951" s="46">
        <v>2</v>
      </c>
      <c r="B1951" s="46">
        <v>52246.840000000004</v>
      </c>
      <c r="C1951" s="46">
        <v>36756.385485633597</v>
      </c>
      <c r="D1951" s="46">
        <f t="shared" si="30"/>
        <v>15490.454514366407</v>
      </c>
      <c r="E1951" s="51">
        <v>45261</v>
      </c>
      <c r="F1951" s="49" t="s">
        <v>80</v>
      </c>
      <c r="G1951" s="49" t="s">
        <v>81</v>
      </c>
      <c r="H1951" s="49" t="s">
        <v>372</v>
      </c>
      <c r="I1951" s="49" t="s">
        <v>372</v>
      </c>
      <c r="J1951" s="49">
        <v>135300</v>
      </c>
      <c r="K1951" s="49" t="s">
        <v>393</v>
      </c>
      <c r="L1951" s="49">
        <v>9766900</v>
      </c>
      <c r="M1951" s="49" t="s">
        <v>1909</v>
      </c>
      <c r="N1951" s="51">
        <v>32690</v>
      </c>
      <c r="O1951" s="51">
        <v>32690</v>
      </c>
      <c r="P1951" s="49" t="s">
        <v>1081</v>
      </c>
    </row>
    <row r="1952" spans="1:16">
      <c r="A1952" s="46">
        <v>1</v>
      </c>
      <c r="B1952" s="46">
        <v>1410.04</v>
      </c>
      <c r="C1952" s="46">
        <v>1499.9908509248</v>
      </c>
      <c r="D1952" s="46">
        <f t="shared" si="30"/>
        <v>-89.950850924800079</v>
      </c>
      <c r="E1952" s="51">
        <v>45261</v>
      </c>
      <c r="F1952" s="49" t="s">
        <v>80</v>
      </c>
      <c r="G1952" s="49" t="s">
        <v>81</v>
      </c>
      <c r="H1952" s="49" t="s">
        <v>372</v>
      </c>
      <c r="I1952" s="49" t="s">
        <v>372</v>
      </c>
      <c r="J1952" s="49">
        <v>135300</v>
      </c>
      <c r="K1952" s="49" t="s">
        <v>393</v>
      </c>
      <c r="L1952" s="49">
        <v>9766901</v>
      </c>
      <c r="M1952" s="49" t="s">
        <v>1910</v>
      </c>
      <c r="N1952" s="51">
        <v>21732</v>
      </c>
      <c r="O1952" s="51">
        <v>21732</v>
      </c>
      <c r="P1952" s="49" t="s">
        <v>1081</v>
      </c>
    </row>
    <row r="1953" spans="1:16">
      <c r="A1953" s="46">
        <v>1</v>
      </c>
      <c r="B1953" s="46">
        <v>1126.4000000000001</v>
      </c>
      <c r="C1953" s="46">
        <v>1193.6680110080001</v>
      </c>
      <c r="D1953" s="46">
        <f t="shared" si="30"/>
        <v>-67.26801100800003</v>
      </c>
      <c r="E1953" s="51">
        <v>45261</v>
      </c>
      <c r="F1953" s="49" t="s">
        <v>80</v>
      </c>
      <c r="G1953" s="49" t="s">
        <v>81</v>
      </c>
      <c r="H1953" s="49" t="s">
        <v>372</v>
      </c>
      <c r="I1953" s="49" t="s">
        <v>372</v>
      </c>
      <c r="J1953" s="49">
        <v>135300</v>
      </c>
      <c r="K1953" s="49" t="s">
        <v>393</v>
      </c>
      <c r="L1953" s="49">
        <v>9766902</v>
      </c>
      <c r="M1953" s="49" t="s">
        <v>1910</v>
      </c>
      <c r="N1953" s="51">
        <v>23924</v>
      </c>
      <c r="O1953" s="51">
        <v>23924</v>
      </c>
      <c r="P1953" s="49" t="s">
        <v>1081</v>
      </c>
    </row>
    <row r="1954" spans="1:16">
      <c r="A1954" s="46">
        <v>0</v>
      </c>
      <c r="B1954" s="46">
        <v>0</v>
      </c>
      <c r="C1954" s="46">
        <v>0</v>
      </c>
      <c r="D1954" s="46">
        <f t="shared" si="30"/>
        <v>0</v>
      </c>
      <c r="E1954" s="51">
        <v>45261</v>
      </c>
      <c r="F1954" s="49" t="s">
        <v>80</v>
      </c>
      <c r="G1954" s="49" t="s">
        <v>81</v>
      </c>
      <c r="H1954" s="49" t="s">
        <v>372</v>
      </c>
      <c r="I1954" s="49" t="s">
        <v>372</v>
      </c>
      <c r="J1954" s="49">
        <v>135300</v>
      </c>
      <c r="K1954" s="49" t="s">
        <v>393</v>
      </c>
      <c r="L1954" s="49">
        <v>9973752</v>
      </c>
      <c r="M1954" s="49" t="s">
        <v>1910</v>
      </c>
      <c r="N1954" s="51">
        <v>25020</v>
      </c>
      <c r="O1954" s="51">
        <v>25020</v>
      </c>
      <c r="P1954" s="49" t="s">
        <v>1091</v>
      </c>
    </row>
    <row r="1955" spans="1:16">
      <c r="A1955" s="46">
        <v>1</v>
      </c>
      <c r="B1955" s="46">
        <v>10415.07</v>
      </c>
      <c r="C1955" s="46">
        <v>11015.8400873439</v>
      </c>
      <c r="D1955" s="46">
        <f t="shared" si="30"/>
        <v>-600.77008734390074</v>
      </c>
      <c r="E1955" s="51">
        <v>45261</v>
      </c>
      <c r="F1955" s="49" t="s">
        <v>80</v>
      </c>
      <c r="G1955" s="49" t="s">
        <v>81</v>
      </c>
      <c r="H1955" s="49" t="s">
        <v>372</v>
      </c>
      <c r="I1955" s="49" t="s">
        <v>372</v>
      </c>
      <c r="J1955" s="49">
        <v>135300</v>
      </c>
      <c r="K1955" s="49" t="s">
        <v>393</v>
      </c>
      <c r="L1955" s="49">
        <v>9766903</v>
      </c>
      <c r="M1955" s="49" t="s">
        <v>1910</v>
      </c>
      <c r="N1955" s="51">
        <v>25020</v>
      </c>
      <c r="O1955" s="51">
        <v>25020</v>
      </c>
      <c r="P1955" s="49" t="s">
        <v>1081</v>
      </c>
    </row>
    <row r="1956" spans="1:16">
      <c r="A1956" s="46">
        <v>0</v>
      </c>
      <c r="B1956" s="46">
        <v>0</v>
      </c>
      <c r="C1956" s="46">
        <v>0</v>
      </c>
      <c r="D1956" s="46">
        <f t="shared" si="30"/>
        <v>0</v>
      </c>
      <c r="E1956" s="51">
        <v>45261</v>
      </c>
      <c r="F1956" s="49" t="s">
        <v>80</v>
      </c>
      <c r="G1956" s="49" t="s">
        <v>81</v>
      </c>
      <c r="H1956" s="49" t="s">
        <v>372</v>
      </c>
      <c r="I1956" s="49" t="s">
        <v>372</v>
      </c>
      <c r="J1956" s="49">
        <v>135300</v>
      </c>
      <c r="K1956" s="49" t="s">
        <v>393</v>
      </c>
      <c r="L1956" s="49">
        <v>9973754</v>
      </c>
      <c r="M1956" s="49" t="s">
        <v>1910</v>
      </c>
      <c r="N1956" s="51">
        <v>21732</v>
      </c>
      <c r="O1956" s="51">
        <v>21732</v>
      </c>
      <c r="P1956" s="49" t="s">
        <v>1091</v>
      </c>
    </row>
    <row r="1957" spans="1:16">
      <c r="A1957" s="46">
        <v>0</v>
      </c>
      <c r="B1957" s="46">
        <v>0</v>
      </c>
      <c r="C1957" s="46">
        <v>0</v>
      </c>
      <c r="D1957" s="46">
        <f t="shared" si="30"/>
        <v>0</v>
      </c>
      <c r="E1957" s="51">
        <v>45261</v>
      </c>
      <c r="F1957" s="49" t="s">
        <v>80</v>
      </c>
      <c r="G1957" s="49" t="s">
        <v>81</v>
      </c>
      <c r="H1957" s="49" t="s">
        <v>372</v>
      </c>
      <c r="I1957" s="49" t="s">
        <v>372</v>
      </c>
      <c r="J1957" s="49">
        <v>135300</v>
      </c>
      <c r="K1957" s="49" t="s">
        <v>393</v>
      </c>
      <c r="L1957" s="49">
        <v>9973755</v>
      </c>
      <c r="M1957" s="49" t="s">
        <v>1909</v>
      </c>
      <c r="N1957" s="51">
        <v>18445</v>
      </c>
      <c r="O1957" s="51">
        <v>18445</v>
      </c>
      <c r="P1957" s="49" t="s">
        <v>1091</v>
      </c>
    </row>
    <row r="1958" spans="1:16">
      <c r="A1958" s="46">
        <v>0</v>
      </c>
      <c r="B1958" s="46">
        <v>0</v>
      </c>
      <c r="C1958" s="46">
        <v>0</v>
      </c>
      <c r="D1958" s="46">
        <f t="shared" si="30"/>
        <v>0</v>
      </c>
      <c r="E1958" s="51">
        <v>45261</v>
      </c>
      <c r="F1958" s="49" t="s">
        <v>80</v>
      </c>
      <c r="G1958" s="49" t="s">
        <v>81</v>
      </c>
      <c r="H1958" s="49" t="s">
        <v>372</v>
      </c>
      <c r="I1958" s="49" t="s">
        <v>372</v>
      </c>
      <c r="J1958" s="49">
        <v>135300</v>
      </c>
      <c r="K1958" s="49" t="s">
        <v>393</v>
      </c>
      <c r="L1958" s="49">
        <v>9973748</v>
      </c>
      <c r="M1958" s="49" t="s">
        <v>1909</v>
      </c>
      <c r="N1958" s="51">
        <v>32690</v>
      </c>
      <c r="O1958" s="51">
        <v>32690</v>
      </c>
      <c r="P1958" s="49" t="s">
        <v>1091</v>
      </c>
    </row>
    <row r="1959" spans="1:16">
      <c r="A1959" s="46">
        <v>0</v>
      </c>
      <c r="B1959" s="46">
        <v>0</v>
      </c>
      <c r="C1959" s="46">
        <v>0</v>
      </c>
      <c r="D1959" s="46">
        <f t="shared" si="30"/>
        <v>0</v>
      </c>
      <c r="E1959" s="51">
        <v>45261</v>
      </c>
      <c r="F1959" s="49" t="s">
        <v>80</v>
      </c>
      <c r="G1959" s="49" t="s">
        <v>81</v>
      </c>
      <c r="H1959" s="49" t="s">
        <v>372</v>
      </c>
      <c r="I1959" s="49" t="s">
        <v>372</v>
      </c>
      <c r="J1959" s="49">
        <v>135300</v>
      </c>
      <c r="K1959" s="49" t="s">
        <v>393</v>
      </c>
      <c r="L1959" s="49">
        <v>9973753</v>
      </c>
      <c r="M1959" s="49" t="s">
        <v>1910</v>
      </c>
      <c r="N1959" s="51">
        <v>23924</v>
      </c>
      <c r="O1959" s="51">
        <v>23924</v>
      </c>
      <c r="P1959" s="49" t="s">
        <v>1091</v>
      </c>
    </row>
    <row r="1960" spans="1:16">
      <c r="A1960" s="46">
        <v>90</v>
      </c>
      <c r="B1960" s="46">
        <v>81.260000000000005</v>
      </c>
      <c r="C1960" s="46">
        <v>86.057614778000001</v>
      </c>
      <c r="D1960" s="46">
        <f t="shared" si="30"/>
        <v>-4.7976147779999962</v>
      </c>
      <c r="E1960" s="51">
        <v>45261</v>
      </c>
      <c r="F1960" s="49" t="s">
        <v>80</v>
      </c>
      <c r="G1960" s="49" t="s">
        <v>81</v>
      </c>
      <c r="H1960" s="49" t="s">
        <v>372</v>
      </c>
      <c r="I1960" s="49" t="s">
        <v>372</v>
      </c>
      <c r="J1960" s="49">
        <v>135300</v>
      </c>
      <c r="K1960" s="49" t="s">
        <v>394</v>
      </c>
      <c r="L1960" s="49">
        <v>9769134</v>
      </c>
      <c r="M1960" s="49" t="s">
        <v>1911</v>
      </c>
      <c r="N1960" s="51">
        <v>24289</v>
      </c>
      <c r="O1960" s="51">
        <v>24289</v>
      </c>
      <c r="P1960" s="49" t="s">
        <v>1081</v>
      </c>
    </row>
    <row r="1961" spans="1:16">
      <c r="A1961" s="46">
        <v>0</v>
      </c>
      <c r="B1961" s="46">
        <v>0</v>
      </c>
      <c r="C1961" s="46">
        <v>0</v>
      </c>
      <c r="D1961" s="46">
        <f t="shared" si="30"/>
        <v>0</v>
      </c>
      <c r="E1961" s="51">
        <v>45261</v>
      </c>
      <c r="F1961" s="49" t="s">
        <v>80</v>
      </c>
      <c r="G1961" s="49" t="s">
        <v>81</v>
      </c>
      <c r="H1961" s="49" t="s">
        <v>372</v>
      </c>
      <c r="I1961" s="49" t="s">
        <v>372</v>
      </c>
      <c r="J1961" s="49">
        <v>135300</v>
      </c>
      <c r="K1961" s="49" t="s">
        <v>394</v>
      </c>
      <c r="L1961" s="49">
        <v>9973776</v>
      </c>
      <c r="M1961" s="49" t="s">
        <v>1912</v>
      </c>
      <c r="N1961" s="51">
        <v>23924</v>
      </c>
      <c r="O1961" s="51">
        <v>23924</v>
      </c>
      <c r="P1961" s="49" t="s">
        <v>1091</v>
      </c>
    </row>
    <row r="1962" spans="1:16">
      <c r="A1962" s="46">
        <v>0</v>
      </c>
      <c r="B1962" s="46">
        <v>0</v>
      </c>
      <c r="C1962" s="46">
        <v>0</v>
      </c>
      <c r="D1962" s="46">
        <f t="shared" si="30"/>
        <v>0</v>
      </c>
      <c r="E1962" s="51">
        <v>45261</v>
      </c>
      <c r="F1962" s="49" t="s">
        <v>80</v>
      </c>
      <c r="G1962" s="49" t="s">
        <v>81</v>
      </c>
      <c r="H1962" s="49" t="s">
        <v>372</v>
      </c>
      <c r="I1962" s="49" t="s">
        <v>372</v>
      </c>
      <c r="J1962" s="49">
        <v>135300</v>
      </c>
      <c r="K1962" s="49" t="s">
        <v>394</v>
      </c>
      <c r="L1962" s="49">
        <v>9973775</v>
      </c>
      <c r="M1962" s="49" t="s">
        <v>1911</v>
      </c>
      <c r="N1962" s="51">
        <v>24289</v>
      </c>
      <c r="O1962" s="51">
        <v>24289</v>
      </c>
      <c r="P1962" s="49" t="s">
        <v>1091</v>
      </c>
    </row>
    <row r="1963" spans="1:16">
      <c r="A1963" s="46">
        <v>0</v>
      </c>
      <c r="B1963" s="46">
        <v>0</v>
      </c>
      <c r="C1963" s="46">
        <v>0</v>
      </c>
      <c r="D1963" s="46">
        <f t="shared" si="30"/>
        <v>0</v>
      </c>
      <c r="E1963" s="51">
        <v>45261</v>
      </c>
      <c r="F1963" s="49" t="s">
        <v>80</v>
      </c>
      <c r="G1963" s="49" t="s">
        <v>81</v>
      </c>
      <c r="H1963" s="49" t="s">
        <v>372</v>
      </c>
      <c r="I1963" s="49" t="s">
        <v>372</v>
      </c>
      <c r="J1963" s="49">
        <v>135300</v>
      </c>
      <c r="K1963" s="49" t="s">
        <v>394</v>
      </c>
      <c r="L1963" s="49">
        <v>9973690</v>
      </c>
      <c r="M1963" s="49" t="s">
        <v>1912</v>
      </c>
      <c r="N1963" s="51">
        <v>32690</v>
      </c>
      <c r="O1963" s="51">
        <v>32690</v>
      </c>
      <c r="P1963" s="49" t="s">
        <v>1091</v>
      </c>
    </row>
    <row r="1964" spans="1:16">
      <c r="A1964" s="46">
        <v>220</v>
      </c>
      <c r="B1964" s="46">
        <v>89.01</v>
      </c>
      <c r="C1964" s="46">
        <v>96.07821289200001</v>
      </c>
      <c r="D1964" s="46">
        <f t="shared" si="30"/>
        <v>-7.0682128920000054</v>
      </c>
      <c r="E1964" s="51">
        <v>45261</v>
      </c>
      <c r="F1964" s="49" t="s">
        <v>80</v>
      </c>
      <c r="G1964" s="49" t="s">
        <v>81</v>
      </c>
      <c r="H1964" s="49" t="s">
        <v>372</v>
      </c>
      <c r="I1964" s="49" t="s">
        <v>372</v>
      </c>
      <c r="J1964" s="49">
        <v>135300</v>
      </c>
      <c r="K1964" s="49" t="s">
        <v>394</v>
      </c>
      <c r="L1964" s="49">
        <v>9769131</v>
      </c>
      <c r="M1964" s="49" t="s">
        <v>1912</v>
      </c>
      <c r="N1964" s="51">
        <v>13332</v>
      </c>
      <c r="O1964" s="51">
        <v>13332</v>
      </c>
      <c r="P1964" s="49" t="s">
        <v>1081</v>
      </c>
    </row>
    <row r="1965" spans="1:16">
      <c r="A1965" s="46">
        <v>350</v>
      </c>
      <c r="B1965" s="46">
        <v>5759.76</v>
      </c>
      <c r="C1965" s="46">
        <v>4052.0720270304</v>
      </c>
      <c r="D1965" s="46">
        <f t="shared" si="30"/>
        <v>1707.6879729696002</v>
      </c>
      <c r="E1965" s="51">
        <v>45261</v>
      </c>
      <c r="F1965" s="49" t="s">
        <v>80</v>
      </c>
      <c r="G1965" s="49" t="s">
        <v>81</v>
      </c>
      <c r="H1965" s="49" t="s">
        <v>372</v>
      </c>
      <c r="I1965" s="49" t="s">
        <v>372</v>
      </c>
      <c r="J1965" s="49">
        <v>135300</v>
      </c>
      <c r="K1965" s="49" t="s">
        <v>394</v>
      </c>
      <c r="L1965" s="49">
        <v>9769133</v>
      </c>
      <c r="M1965" s="49" t="s">
        <v>1912</v>
      </c>
      <c r="N1965" s="51">
        <v>32690</v>
      </c>
      <c r="O1965" s="51">
        <v>32690</v>
      </c>
      <c r="P1965" s="49" t="s">
        <v>1081</v>
      </c>
    </row>
    <row r="1966" spans="1:16">
      <c r="A1966" s="46">
        <v>0</v>
      </c>
      <c r="B1966" s="46">
        <v>0</v>
      </c>
      <c r="C1966" s="46">
        <v>0</v>
      </c>
      <c r="D1966" s="46">
        <f t="shared" si="30"/>
        <v>0</v>
      </c>
      <c r="E1966" s="51">
        <v>45261</v>
      </c>
      <c r="F1966" s="49" t="s">
        <v>80</v>
      </c>
      <c r="G1966" s="49" t="s">
        <v>81</v>
      </c>
      <c r="H1966" s="49" t="s">
        <v>372</v>
      </c>
      <c r="I1966" s="49" t="s">
        <v>372</v>
      </c>
      <c r="J1966" s="49">
        <v>135300</v>
      </c>
      <c r="K1966" s="49" t="s">
        <v>394</v>
      </c>
      <c r="L1966" s="49">
        <v>9973688</v>
      </c>
      <c r="M1966" s="49" t="s">
        <v>1912</v>
      </c>
      <c r="N1966" s="51">
        <v>13332</v>
      </c>
      <c r="O1966" s="51">
        <v>13332</v>
      </c>
      <c r="P1966" s="49" t="s">
        <v>1091</v>
      </c>
    </row>
    <row r="1967" spans="1:16">
      <c r="A1967" s="46">
        <v>120</v>
      </c>
      <c r="B1967" s="46">
        <v>196.32</v>
      </c>
      <c r="C1967" s="46">
        <v>208.04412635040001</v>
      </c>
      <c r="D1967" s="46">
        <f t="shared" si="30"/>
        <v>-11.724126350400013</v>
      </c>
      <c r="E1967" s="51">
        <v>45261</v>
      </c>
      <c r="F1967" s="49" t="s">
        <v>80</v>
      </c>
      <c r="G1967" s="49" t="s">
        <v>81</v>
      </c>
      <c r="H1967" s="49" t="s">
        <v>372</v>
      </c>
      <c r="I1967" s="49" t="s">
        <v>372</v>
      </c>
      <c r="J1967" s="49">
        <v>135300</v>
      </c>
      <c r="K1967" s="49" t="s">
        <v>394</v>
      </c>
      <c r="L1967" s="49">
        <v>9769132</v>
      </c>
      <c r="M1967" s="49" t="s">
        <v>1912</v>
      </c>
      <c r="N1967" s="51">
        <v>23924</v>
      </c>
      <c r="O1967" s="51">
        <v>23924</v>
      </c>
      <c r="P1967" s="49" t="s">
        <v>1081</v>
      </c>
    </row>
    <row r="1968" spans="1:16">
      <c r="A1968" s="46">
        <v>110</v>
      </c>
      <c r="B1968" s="46">
        <v>246.4</v>
      </c>
      <c r="C1968" s="46">
        <v>262.11862476800002</v>
      </c>
      <c r="D1968" s="46">
        <f t="shared" si="30"/>
        <v>-15.718624768000012</v>
      </c>
      <c r="E1968" s="51">
        <v>45261</v>
      </c>
      <c r="F1968" s="49" t="s">
        <v>80</v>
      </c>
      <c r="G1968" s="49" t="s">
        <v>81</v>
      </c>
      <c r="H1968" s="49" t="s">
        <v>372</v>
      </c>
      <c r="I1968" s="49" t="s">
        <v>372</v>
      </c>
      <c r="J1968" s="49">
        <v>135300</v>
      </c>
      <c r="K1968" s="49" t="s">
        <v>395</v>
      </c>
      <c r="L1968" s="49">
        <v>9769126</v>
      </c>
      <c r="M1968" s="49" t="s">
        <v>1913</v>
      </c>
      <c r="N1968" s="51">
        <v>21732</v>
      </c>
      <c r="O1968" s="51">
        <v>21732</v>
      </c>
      <c r="P1968" s="49" t="s">
        <v>1081</v>
      </c>
    </row>
    <row r="1969" spans="1:16">
      <c r="A1969" s="46">
        <v>0</v>
      </c>
      <c r="B1969" s="46">
        <v>0</v>
      </c>
      <c r="C1969" s="46">
        <v>0</v>
      </c>
      <c r="D1969" s="46">
        <f t="shared" si="30"/>
        <v>0</v>
      </c>
      <c r="E1969" s="51">
        <v>45261</v>
      </c>
      <c r="F1969" s="49" t="s">
        <v>80</v>
      </c>
      <c r="G1969" s="49" t="s">
        <v>81</v>
      </c>
      <c r="H1969" s="49" t="s">
        <v>372</v>
      </c>
      <c r="I1969" s="49" t="s">
        <v>372</v>
      </c>
      <c r="J1969" s="49">
        <v>135300</v>
      </c>
      <c r="K1969" s="49" t="s">
        <v>395</v>
      </c>
      <c r="L1969" s="49">
        <v>9973689</v>
      </c>
      <c r="M1969" s="49" t="s">
        <v>1913</v>
      </c>
      <c r="N1969" s="51">
        <v>32690</v>
      </c>
      <c r="O1969" s="51">
        <v>32690</v>
      </c>
      <c r="P1969" s="49" t="s">
        <v>1091</v>
      </c>
    </row>
    <row r="1970" spans="1:16">
      <c r="A1970" s="46">
        <v>5580</v>
      </c>
      <c r="B1970" s="46">
        <v>16340.550000000001</v>
      </c>
      <c r="C1970" s="46">
        <v>11495.806346322001</v>
      </c>
      <c r="D1970" s="46">
        <f t="shared" si="30"/>
        <v>4844.7436536780006</v>
      </c>
      <c r="E1970" s="51">
        <v>45261</v>
      </c>
      <c r="F1970" s="49" t="s">
        <v>80</v>
      </c>
      <c r="G1970" s="49" t="s">
        <v>81</v>
      </c>
      <c r="H1970" s="49" t="s">
        <v>372</v>
      </c>
      <c r="I1970" s="49" t="s">
        <v>372</v>
      </c>
      <c r="J1970" s="49">
        <v>135300</v>
      </c>
      <c r="K1970" s="49" t="s">
        <v>395</v>
      </c>
      <c r="L1970" s="49">
        <v>9769127</v>
      </c>
      <c r="M1970" s="49" t="s">
        <v>1913</v>
      </c>
      <c r="N1970" s="51">
        <v>32690</v>
      </c>
      <c r="O1970" s="51">
        <v>32690</v>
      </c>
      <c r="P1970" s="49" t="s">
        <v>1081</v>
      </c>
    </row>
    <row r="1971" spans="1:16">
      <c r="A1971" s="46">
        <v>0</v>
      </c>
      <c r="B1971" s="46">
        <v>0</v>
      </c>
      <c r="C1971" s="46">
        <v>0</v>
      </c>
      <c r="D1971" s="46">
        <f t="shared" si="30"/>
        <v>0</v>
      </c>
      <c r="E1971" s="51">
        <v>45261</v>
      </c>
      <c r="F1971" s="49" t="s">
        <v>80</v>
      </c>
      <c r="G1971" s="49" t="s">
        <v>81</v>
      </c>
      <c r="H1971" s="49" t="s">
        <v>372</v>
      </c>
      <c r="I1971" s="49" t="s">
        <v>372</v>
      </c>
      <c r="J1971" s="49">
        <v>135300</v>
      </c>
      <c r="K1971" s="49" t="s">
        <v>395</v>
      </c>
      <c r="L1971" s="49">
        <v>9973774</v>
      </c>
      <c r="M1971" s="49" t="s">
        <v>1913</v>
      </c>
      <c r="N1971" s="51">
        <v>21732</v>
      </c>
      <c r="O1971" s="51">
        <v>21732</v>
      </c>
      <c r="P1971" s="49" t="s">
        <v>1091</v>
      </c>
    </row>
    <row r="1972" spans="1:16">
      <c r="A1972" s="46">
        <v>0</v>
      </c>
      <c r="B1972" s="46">
        <v>0</v>
      </c>
      <c r="C1972" s="46">
        <v>0</v>
      </c>
      <c r="D1972" s="46">
        <f t="shared" si="30"/>
        <v>0</v>
      </c>
      <c r="E1972" s="51">
        <v>45261</v>
      </c>
      <c r="F1972" s="49" t="s">
        <v>80</v>
      </c>
      <c r="G1972" s="49" t="s">
        <v>81</v>
      </c>
      <c r="H1972" s="49" t="s">
        <v>372</v>
      </c>
      <c r="I1972" s="49" t="s">
        <v>372</v>
      </c>
      <c r="J1972" s="49">
        <v>135300</v>
      </c>
      <c r="K1972" s="49" t="s">
        <v>396</v>
      </c>
      <c r="L1972" s="49">
        <v>9973691</v>
      </c>
      <c r="M1972" s="49" t="s">
        <v>1914</v>
      </c>
      <c r="N1972" s="51">
        <v>32690</v>
      </c>
      <c r="O1972" s="51">
        <v>32690</v>
      </c>
      <c r="P1972" s="49" t="s">
        <v>1091</v>
      </c>
    </row>
    <row r="1973" spans="1:16">
      <c r="A1973" s="46">
        <v>260</v>
      </c>
      <c r="B1973" s="46">
        <v>1983.19</v>
      </c>
      <c r="C1973" s="46">
        <v>1395.2020089876</v>
      </c>
      <c r="D1973" s="46">
        <f t="shared" si="30"/>
        <v>587.98799101240002</v>
      </c>
      <c r="E1973" s="51">
        <v>45261</v>
      </c>
      <c r="F1973" s="49" t="s">
        <v>80</v>
      </c>
      <c r="G1973" s="49" t="s">
        <v>81</v>
      </c>
      <c r="H1973" s="49" t="s">
        <v>372</v>
      </c>
      <c r="I1973" s="49" t="s">
        <v>372</v>
      </c>
      <c r="J1973" s="49">
        <v>135300</v>
      </c>
      <c r="K1973" s="49" t="s">
        <v>396</v>
      </c>
      <c r="L1973" s="49">
        <v>9769137</v>
      </c>
      <c r="M1973" s="49" t="s">
        <v>1914</v>
      </c>
      <c r="N1973" s="51">
        <v>32690</v>
      </c>
      <c r="O1973" s="51">
        <v>32690</v>
      </c>
      <c r="P1973" s="49" t="s">
        <v>1081</v>
      </c>
    </row>
    <row r="1974" spans="1:16">
      <c r="A1974" s="46">
        <v>380</v>
      </c>
      <c r="B1974" s="46">
        <v>577.96</v>
      </c>
      <c r="C1974" s="46">
        <v>623.855341232</v>
      </c>
      <c r="D1974" s="46">
        <f t="shared" si="30"/>
        <v>-45.895341231999964</v>
      </c>
      <c r="E1974" s="51">
        <v>45261</v>
      </c>
      <c r="F1974" s="49" t="s">
        <v>80</v>
      </c>
      <c r="G1974" s="49" t="s">
        <v>81</v>
      </c>
      <c r="H1974" s="49" t="s">
        <v>372</v>
      </c>
      <c r="I1974" s="49" t="s">
        <v>372</v>
      </c>
      <c r="J1974" s="49">
        <v>135300</v>
      </c>
      <c r="K1974" s="49" t="s">
        <v>397</v>
      </c>
      <c r="L1974" s="49">
        <v>9769342</v>
      </c>
      <c r="M1974" s="49" t="s">
        <v>1915</v>
      </c>
      <c r="N1974" s="51">
        <v>13332</v>
      </c>
      <c r="O1974" s="51">
        <v>13332</v>
      </c>
      <c r="P1974" s="49" t="s">
        <v>1081</v>
      </c>
    </row>
    <row r="1975" spans="1:16">
      <c r="A1975" s="46">
        <v>0</v>
      </c>
      <c r="B1975" s="46">
        <v>0</v>
      </c>
      <c r="C1975" s="46">
        <v>0</v>
      </c>
      <c r="D1975" s="46">
        <f t="shared" si="30"/>
        <v>0</v>
      </c>
      <c r="E1975" s="51">
        <v>45261</v>
      </c>
      <c r="F1975" s="49" t="s">
        <v>80</v>
      </c>
      <c r="G1975" s="49" t="s">
        <v>81</v>
      </c>
      <c r="H1975" s="49" t="s">
        <v>372</v>
      </c>
      <c r="I1975" s="49" t="s">
        <v>372</v>
      </c>
      <c r="J1975" s="49">
        <v>135300</v>
      </c>
      <c r="K1975" s="49" t="s">
        <v>397</v>
      </c>
      <c r="L1975" s="49">
        <v>9724096</v>
      </c>
      <c r="M1975" s="49" t="s">
        <v>1915</v>
      </c>
      <c r="N1975" s="51">
        <v>13332</v>
      </c>
      <c r="O1975" s="51">
        <v>13332</v>
      </c>
      <c r="P1975" s="49" t="s">
        <v>1091</v>
      </c>
    </row>
    <row r="1976" spans="1:16">
      <c r="A1976" s="46">
        <v>0</v>
      </c>
      <c r="B1976" s="46">
        <v>0</v>
      </c>
      <c r="C1976" s="46">
        <v>0</v>
      </c>
      <c r="D1976" s="46">
        <f t="shared" si="30"/>
        <v>0</v>
      </c>
      <c r="E1976" s="51">
        <v>45261</v>
      </c>
      <c r="F1976" s="49" t="s">
        <v>80</v>
      </c>
      <c r="G1976" s="49" t="s">
        <v>81</v>
      </c>
      <c r="H1976" s="49" t="s">
        <v>372</v>
      </c>
      <c r="I1976" s="49" t="s">
        <v>372</v>
      </c>
      <c r="J1976" s="49">
        <v>135300</v>
      </c>
      <c r="K1976" s="49" t="s">
        <v>398</v>
      </c>
      <c r="L1976" s="49">
        <v>9973686</v>
      </c>
      <c r="M1976" s="49" t="s">
        <v>1550</v>
      </c>
      <c r="N1976" s="51">
        <v>24289</v>
      </c>
      <c r="O1976" s="51">
        <v>24289</v>
      </c>
      <c r="P1976" s="49" t="s">
        <v>1091</v>
      </c>
    </row>
    <row r="1977" spans="1:16">
      <c r="A1977" s="46">
        <v>4860</v>
      </c>
      <c r="B1977" s="46">
        <v>1468.05</v>
      </c>
      <c r="C1977" s="46">
        <v>1584.6266760599999</v>
      </c>
      <c r="D1977" s="46">
        <f t="shared" si="30"/>
        <v>-116.57667605999995</v>
      </c>
      <c r="E1977" s="51">
        <v>45261</v>
      </c>
      <c r="F1977" s="49" t="s">
        <v>80</v>
      </c>
      <c r="G1977" s="49" t="s">
        <v>81</v>
      </c>
      <c r="H1977" s="49" t="s">
        <v>372</v>
      </c>
      <c r="I1977" s="49" t="s">
        <v>372</v>
      </c>
      <c r="J1977" s="49">
        <v>135300</v>
      </c>
      <c r="K1977" s="49" t="s">
        <v>398</v>
      </c>
      <c r="L1977" s="49">
        <v>9769123</v>
      </c>
      <c r="M1977" s="49" t="s">
        <v>1550</v>
      </c>
      <c r="N1977" s="51">
        <v>13332</v>
      </c>
      <c r="O1977" s="51">
        <v>13332</v>
      </c>
      <c r="P1977" s="49" t="s">
        <v>1081</v>
      </c>
    </row>
    <row r="1978" spans="1:16">
      <c r="A1978" s="46">
        <v>310</v>
      </c>
      <c r="B1978" s="46">
        <v>154.97999999999999</v>
      </c>
      <c r="C1978" s="46">
        <v>164.130065694</v>
      </c>
      <c r="D1978" s="46">
        <f t="shared" si="30"/>
        <v>-9.1500656940000056</v>
      </c>
      <c r="E1978" s="51">
        <v>45261</v>
      </c>
      <c r="F1978" s="49" t="s">
        <v>80</v>
      </c>
      <c r="G1978" s="49" t="s">
        <v>81</v>
      </c>
      <c r="H1978" s="49" t="s">
        <v>372</v>
      </c>
      <c r="I1978" s="49" t="s">
        <v>372</v>
      </c>
      <c r="J1978" s="49">
        <v>135300</v>
      </c>
      <c r="K1978" s="49" t="s">
        <v>398</v>
      </c>
      <c r="L1978" s="49">
        <v>9769124</v>
      </c>
      <c r="M1978" s="49" t="s">
        <v>1550</v>
      </c>
      <c r="N1978" s="51">
        <v>24289</v>
      </c>
      <c r="O1978" s="51">
        <v>24289</v>
      </c>
      <c r="P1978" s="49" t="s">
        <v>1081</v>
      </c>
    </row>
    <row r="1979" spans="1:16">
      <c r="A1979" s="46">
        <v>0</v>
      </c>
      <c r="B1979" s="46">
        <v>0</v>
      </c>
      <c r="C1979" s="46">
        <v>0</v>
      </c>
      <c r="D1979" s="46">
        <f t="shared" si="30"/>
        <v>0</v>
      </c>
      <c r="E1979" s="51">
        <v>45261</v>
      </c>
      <c r="F1979" s="49" t="s">
        <v>80</v>
      </c>
      <c r="G1979" s="49" t="s">
        <v>81</v>
      </c>
      <c r="H1979" s="49" t="s">
        <v>372</v>
      </c>
      <c r="I1979" s="49" t="s">
        <v>372</v>
      </c>
      <c r="J1979" s="49">
        <v>135300</v>
      </c>
      <c r="K1979" s="49" t="s">
        <v>398</v>
      </c>
      <c r="L1979" s="49">
        <v>9973687</v>
      </c>
      <c r="M1979" s="49" t="s">
        <v>1550</v>
      </c>
      <c r="N1979" s="51">
        <v>13332</v>
      </c>
      <c r="O1979" s="51">
        <v>13332</v>
      </c>
      <c r="P1979" s="49" t="s">
        <v>1091</v>
      </c>
    </row>
    <row r="1980" spans="1:16">
      <c r="A1980" s="46">
        <v>1</v>
      </c>
      <c r="B1980" s="46">
        <v>55776.76</v>
      </c>
      <c r="C1980" s="46">
        <v>10805.1442259176</v>
      </c>
      <c r="D1980" s="46">
        <f t="shared" si="30"/>
        <v>44971.615774082398</v>
      </c>
      <c r="E1980" s="51">
        <v>45261</v>
      </c>
      <c r="F1980" s="49" t="s">
        <v>80</v>
      </c>
      <c r="G1980" s="49" t="s">
        <v>81</v>
      </c>
      <c r="H1980" s="49" t="s">
        <v>372</v>
      </c>
      <c r="I1980" s="49" t="s">
        <v>372</v>
      </c>
      <c r="J1980" s="49">
        <v>135300</v>
      </c>
      <c r="K1980" s="49" t="s">
        <v>176</v>
      </c>
      <c r="L1980" s="49">
        <v>13160271</v>
      </c>
      <c r="M1980" s="49" t="s">
        <v>1916</v>
      </c>
      <c r="N1980" s="51">
        <v>41977</v>
      </c>
      <c r="O1980" s="51">
        <v>41974</v>
      </c>
      <c r="P1980" s="49" t="s">
        <v>1887</v>
      </c>
    </row>
    <row r="1981" spans="1:16">
      <c r="A1981" s="46">
        <v>1</v>
      </c>
      <c r="B1981" s="46">
        <v>596025.69000000006</v>
      </c>
      <c r="C1981" s="46">
        <v>115462.84765916939</v>
      </c>
      <c r="D1981" s="46">
        <f t="shared" si="30"/>
        <v>480562.84234083066</v>
      </c>
      <c r="E1981" s="51">
        <v>45261</v>
      </c>
      <c r="F1981" s="49" t="s">
        <v>80</v>
      </c>
      <c r="G1981" s="49" t="s">
        <v>81</v>
      </c>
      <c r="H1981" s="49" t="s">
        <v>372</v>
      </c>
      <c r="I1981" s="49" t="s">
        <v>372</v>
      </c>
      <c r="J1981" s="49">
        <v>135300</v>
      </c>
      <c r="K1981" s="49" t="s">
        <v>176</v>
      </c>
      <c r="L1981" s="49">
        <v>14981654</v>
      </c>
      <c r="M1981" s="49" t="s">
        <v>1917</v>
      </c>
      <c r="N1981" s="51">
        <v>41969</v>
      </c>
      <c r="O1981" s="51">
        <v>41974</v>
      </c>
      <c r="P1981" s="49" t="s">
        <v>1882</v>
      </c>
    </row>
    <row r="1982" spans="1:16">
      <c r="A1982" s="46">
        <v>0</v>
      </c>
      <c r="B1982" s="46">
        <v>0</v>
      </c>
      <c r="C1982" s="46">
        <v>0</v>
      </c>
      <c r="D1982" s="46">
        <f t="shared" si="30"/>
        <v>0</v>
      </c>
      <c r="E1982" s="51">
        <v>45261</v>
      </c>
      <c r="F1982" s="49" t="s">
        <v>80</v>
      </c>
      <c r="G1982" s="49" t="s">
        <v>81</v>
      </c>
      <c r="H1982" s="49" t="s">
        <v>372</v>
      </c>
      <c r="I1982" s="49" t="s">
        <v>372</v>
      </c>
      <c r="J1982" s="49">
        <v>135300</v>
      </c>
      <c r="K1982" s="49" t="s">
        <v>399</v>
      </c>
      <c r="L1982" s="49">
        <v>9768378</v>
      </c>
      <c r="M1982" s="49" t="s">
        <v>1918</v>
      </c>
      <c r="N1982" s="51">
        <v>19906</v>
      </c>
      <c r="O1982" s="51">
        <v>19906</v>
      </c>
      <c r="P1982" s="49" t="s">
        <v>1081</v>
      </c>
    </row>
    <row r="1983" spans="1:16">
      <c r="A1983" s="46">
        <v>0</v>
      </c>
      <c r="B1983" s="46">
        <v>0</v>
      </c>
      <c r="C1983" s="46">
        <v>0</v>
      </c>
      <c r="D1983" s="46">
        <f t="shared" si="30"/>
        <v>0</v>
      </c>
      <c r="E1983" s="51">
        <v>45261</v>
      </c>
      <c r="F1983" s="49" t="s">
        <v>80</v>
      </c>
      <c r="G1983" s="49" t="s">
        <v>81</v>
      </c>
      <c r="H1983" s="49" t="s">
        <v>372</v>
      </c>
      <c r="I1983" s="49" t="s">
        <v>372</v>
      </c>
      <c r="J1983" s="49">
        <v>135300</v>
      </c>
      <c r="K1983" s="49" t="s">
        <v>399</v>
      </c>
      <c r="L1983" s="49">
        <v>9973703</v>
      </c>
      <c r="M1983" s="49" t="s">
        <v>1918</v>
      </c>
      <c r="N1983" s="51">
        <v>19906</v>
      </c>
      <c r="O1983" s="51">
        <v>19906</v>
      </c>
      <c r="P1983" s="49" t="s">
        <v>1091</v>
      </c>
    </row>
    <row r="1984" spans="1:16">
      <c r="A1984" s="46">
        <v>0</v>
      </c>
      <c r="B1984" s="46">
        <v>0</v>
      </c>
      <c r="C1984" s="46">
        <v>0</v>
      </c>
      <c r="D1984" s="46">
        <f t="shared" si="30"/>
        <v>0</v>
      </c>
      <c r="E1984" s="51">
        <v>45261</v>
      </c>
      <c r="F1984" s="49" t="s">
        <v>80</v>
      </c>
      <c r="G1984" s="49" t="s">
        <v>81</v>
      </c>
      <c r="H1984" s="49" t="s">
        <v>372</v>
      </c>
      <c r="I1984" s="49" t="s">
        <v>372</v>
      </c>
      <c r="J1984" s="49">
        <v>135300</v>
      </c>
      <c r="K1984" s="49" t="s">
        <v>400</v>
      </c>
      <c r="L1984" s="49">
        <v>9973705</v>
      </c>
      <c r="M1984" s="49" t="s">
        <v>1919</v>
      </c>
      <c r="N1984" s="51">
        <v>19541</v>
      </c>
      <c r="O1984" s="51">
        <v>19541</v>
      </c>
      <c r="P1984" s="49" t="s">
        <v>1091</v>
      </c>
    </row>
    <row r="1985" spans="1:16">
      <c r="A1985" s="46">
        <v>0</v>
      </c>
      <c r="B1985" s="46">
        <v>0</v>
      </c>
      <c r="C1985" s="46">
        <v>0</v>
      </c>
      <c r="D1985" s="46">
        <f t="shared" si="30"/>
        <v>0</v>
      </c>
      <c r="E1985" s="51">
        <v>45261</v>
      </c>
      <c r="F1985" s="49" t="s">
        <v>80</v>
      </c>
      <c r="G1985" s="49" t="s">
        <v>81</v>
      </c>
      <c r="H1985" s="49" t="s">
        <v>372</v>
      </c>
      <c r="I1985" s="49" t="s">
        <v>372</v>
      </c>
      <c r="J1985" s="49">
        <v>135300</v>
      </c>
      <c r="K1985" s="49" t="s">
        <v>400</v>
      </c>
      <c r="L1985" s="49">
        <v>9768377</v>
      </c>
      <c r="M1985" s="49" t="s">
        <v>1919</v>
      </c>
      <c r="N1985" s="51">
        <v>19541</v>
      </c>
      <c r="O1985" s="51">
        <v>19541</v>
      </c>
      <c r="P1985" s="49" t="s">
        <v>1081</v>
      </c>
    </row>
    <row r="1986" spans="1:16">
      <c r="A1986" s="46">
        <v>0</v>
      </c>
      <c r="B1986" s="46">
        <v>0</v>
      </c>
      <c r="C1986" s="46">
        <v>0</v>
      </c>
      <c r="D1986" s="46">
        <f t="shared" si="30"/>
        <v>0</v>
      </c>
      <c r="E1986" s="51">
        <v>45261</v>
      </c>
      <c r="F1986" s="49" t="s">
        <v>80</v>
      </c>
      <c r="G1986" s="49" t="s">
        <v>81</v>
      </c>
      <c r="H1986" s="49" t="s">
        <v>372</v>
      </c>
      <c r="I1986" s="49" t="s">
        <v>372</v>
      </c>
      <c r="J1986" s="49">
        <v>135300</v>
      </c>
      <c r="K1986" s="49" t="s">
        <v>401</v>
      </c>
      <c r="L1986" s="49">
        <v>9768373</v>
      </c>
      <c r="M1986" s="49" t="s">
        <v>1920</v>
      </c>
      <c r="N1986" s="51">
        <v>21367</v>
      </c>
      <c r="O1986" s="51">
        <v>21367</v>
      </c>
      <c r="P1986" s="49" t="s">
        <v>1081</v>
      </c>
    </row>
    <row r="1987" spans="1:16">
      <c r="A1987" s="46">
        <v>0</v>
      </c>
      <c r="B1987" s="46">
        <v>0</v>
      </c>
      <c r="C1987" s="46">
        <v>0</v>
      </c>
      <c r="D1987" s="46">
        <f t="shared" ref="D1987:D2050" si="31">+B1987-C1987</f>
        <v>0</v>
      </c>
      <c r="E1987" s="51">
        <v>45261</v>
      </c>
      <c r="F1987" s="49" t="s">
        <v>80</v>
      </c>
      <c r="G1987" s="49" t="s">
        <v>81</v>
      </c>
      <c r="H1987" s="49" t="s">
        <v>372</v>
      </c>
      <c r="I1987" s="49" t="s">
        <v>372</v>
      </c>
      <c r="J1987" s="49">
        <v>135300</v>
      </c>
      <c r="K1987" s="49" t="s">
        <v>401</v>
      </c>
      <c r="L1987" s="49">
        <v>9973704</v>
      </c>
      <c r="M1987" s="49" t="s">
        <v>1920</v>
      </c>
      <c r="N1987" s="51">
        <v>21367</v>
      </c>
      <c r="O1987" s="51">
        <v>21367</v>
      </c>
      <c r="P1987" s="49" t="s">
        <v>1091</v>
      </c>
    </row>
    <row r="1988" spans="1:16">
      <c r="A1988" s="46">
        <v>0</v>
      </c>
      <c r="B1988" s="46">
        <v>0</v>
      </c>
      <c r="C1988" s="46">
        <v>0</v>
      </c>
      <c r="D1988" s="46">
        <f t="shared" si="31"/>
        <v>0</v>
      </c>
      <c r="E1988" s="51">
        <v>45261</v>
      </c>
      <c r="F1988" s="49" t="s">
        <v>80</v>
      </c>
      <c r="G1988" s="49" t="s">
        <v>81</v>
      </c>
      <c r="H1988" s="49" t="s">
        <v>372</v>
      </c>
      <c r="I1988" s="49" t="s">
        <v>372</v>
      </c>
      <c r="J1988" s="49">
        <v>135300</v>
      </c>
      <c r="K1988" s="49" t="s">
        <v>402</v>
      </c>
      <c r="L1988" s="49">
        <v>9768375</v>
      </c>
      <c r="M1988" s="49" t="s">
        <v>1921</v>
      </c>
      <c r="N1988" s="51">
        <v>21732</v>
      </c>
      <c r="O1988" s="51">
        <v>21732</v>
      </c>
      <c r="P1988" s="49" t="s">
        <v>1081</v>
      </c>
    </row>
    <row r="1989" spans="1:16">
      <c r="A1989" s="46">
        <v>0</v>
      </c>
      <c r="B1989" s="46">
        <v>0</v>
      </c>
      <c r="C1989" s="46">
        <v>0</v>
      </c>
      <c r="D1989" s="46">
        <f t="shared" si="31"/>
        <v>0</v>
      </c>
      <c r="E1989" s="51">
        <v>45261</v>
      </c>
      <c r="F1989" s="49" t="s">
        <v>80</v>
      </c>
      <c r="G1989" s="49" t="s">
        <v>81</v>
      </c>
      <c r="H1989" s="49" t="s">
        <v>372</v>
      </c>
      <c r="I1989" s="49" t="s">
        <v>372</v>
      </c>
      <c r="J1989" s="49">
        <v>135300</v>
      </c>
      <c r="K1989" s="49" t="s">
        <v>402</v>
      </c>
      <c r="L1989" s="49">
        <v>9973702</v>
      </c>
      <c r="M1989" s="49" t="s">
        <v>1921</v>
      </c>
      <c r="N1989" s="51">
        <v>21732</v>
      </c>
      <c r="O1989" s="51">
        <v>21732</v>
      </c>
      <c r="P1989" s="49" t="s">
        <v>1091</v>
      </c>
    </row>
    <row r="1990" spans="1:16">
      <c r="A1990" s="46">
        <v>0</v>
      </c>
      <c r="B1990" s="46">
        <v>0</v>
      </c>
      <c r="C1990" s="46">
        <v>0</v>
      </c>
      <c r="D1990" s="46">
        <f t="shared" si="31"/>
        <v>0</v>
      </c>
      <c r="E1990" s="51">
        <v>45261</v>
      </c>
      <c r="F1990" s="49" t="s">
        <v>80</v>
      </c>
      <c r="G1990" s="49" t="s">
        <v>81</v>
      </c>
      <c r="H1990" s="49" t="s">
        <v>372</v>
      </c>
      <c r="I1990" s="49" t="s">
        <v>372</v>
      </c>
      <c r="J1990" s="49">
        <v>135300</v>
      </c>
      <c r="K1990" s="49" t="s">
        <v>403</v>
      </c>
      <c r="L1990" s="49">
        <v>9861263</v>
      </c>
      <c r="M1990" s="49" t="s">
        <v>1922</v>
      </c>
      <c r="N1990" s="51">
        <v>35247</v>
      </c>
      <c r="O1990" s="51">
        <v>35247</v>
      </c>
      <c r="P1990" s="49" t="s">
        <v>1091</v>
      </c>
    </row>
    <row r="1991" spans="1:16">
      <c r="A1991" s="46">
        <v>1</v>
      </c>
      <c r="B1991" s="46">
        <v>597.01</v>
      </c>
      <c r="C1991" s="46">
        <v>334.78652754060005</v>
      </c>
      <c r="D1991" s="46">
        <f t="shared" si="31"/>
        <v>262.22347245939994</v>
      </c>
      <c r="E1991" s="51">
        <v>45261</v>
      </c>
      <c r="F1991" s="49" t="s">
        <v>80</v>
      </c>
      <c r="G1991" s="49" t="s">
        <v>81</v>
      </c>
      <c r="H1991" s="49" t="s">
        <v>372</v>
      </c>
      <c r="I1991" s="49" t="s">
        <v>372</v>
      </c>
      <c r="J1991" s="49">
        <v>135300</v>
      </c>
      <c r="K1991" s="49" t="s">
        <v>403</v>
      </c>
      <c r="L1991" s="49">
        <v>9769339</v>
      </c>
      <c r="M1991" s="49" t="s">
        <v>1922</v>
      </c>
      <c r="N1991" s="51">
        <v>35247</v>
      </c>
      <c r="O1991" s="51">
        <v>35247</v>
      </c>
      <c r="P1991" s="49" t="s">
        <v>1081</v>
      </c>
    </row>
    <row r="1992" spans="1:16">
      <c r="A1992" s="46">
        <v>1</v>
      </c>
      <c r="B1992" s="46">
        <v>1934.8600000000001</v>
      </c>
      <c r="C1992" s="46">
        <v>1045.560324001</v>
      </c>
      <c r="D1992" s="46">
        <f t="shared" si="31"/>
        <v>889.2996759990001</v>
      </c>
      <c r="E1992" s="51">
        <v>45261</v>
      </c>
      <c r="F1992" s="49" t="s">
        <v>80</v>
      </c>
      <c r="G1992" s="49" t="s">
        <v>81</v>
      </c>
      <c r="H1992" s="49" t="s">
        <v>372</v>
      </c>
      <c r="I1992" s="49" t="s">
        <v>372</v>
      </c>
      <c r="J1992" s="49">
        <v>135300</v>
      </c>
      <c r="K1992" s="49" t="s">
        <v>404</v>
      </c>
      <c r="L1992" s="49">
        <v>9769337</v>
      </c>
      <c r="M1992" s="49" t="s">
        <v>1551</v>
      </c>
      <c r="N1992" s="51">
        <v>35612</v>
      </c>
      <c r="O1992" s="51">
        <v>35612</v>
      </c>
      <c r="P1992" s="49" t="s">
        <v>1081</v>
      </c>
    </row>
    <row r="1993" spans="1:16">
      <c r="A1993" s="46">
        <v>0</v>
      </c>
      <c r="B1993" s="46">
        <v>0</v>
      </c>
      <c r="C1993" s="46">
        <v>0</v>
      </c>
      <c r="D1993" s="46">
        <f t="shared" si="31"/>
        <v>0</v>
      </c>
      <c r="E1993" s="51">
        <v>45261</v>
      </c>
      <c r="F1993" s="49" t="s">
        <v>80</v>
      </c>
      <c r="G1993" s="49" t="s">
        <v>81</v>
      </c>
      <c r="H1993" s="49" t="s">
        <v>372</v>
      </c>
      <c r="I1993" s="49" t="s">
        <v>372</v>
      </c>
      <c r="J1993" s="49">
        <v>135300</v>
      </c>
      <c r="K1993" s="49" t="s">
        <v>404</v>
      </c>
      <c r="L1993" s="49">
        <v>9862053</v>
      </c>
      <c r="M1993" s="49" t="s">
        <v>1551</v>
      </c>
      <c r="N1993" s="51">
        <v>35612</v>
      </c>
      <c r="O1993" s="51">
        <v>35612</v>
      </c>
      <c r="P1993" s="49" t="s">
        <v>1091</v>
      </c>
    </row>
    <row r="1994" spans="1:16">
      <c r="A1994" s="46">
        <v>2</v>
      </c>
      <c r="B1994" s="46">
        <v>5782.67</v>
      </c>
      <c r="C1994" s="46">
        <v>3242.7597682002001</v>
      </c>
      <c r="D1994" s="46">
        <f t="shared" si="31"/>
        <v>2539.9102317997999</v>
      </c>
      <c r="E1994" s="51">
        <v>45261</v>
      </c>
      <c r="F1994" s="49" t="s">
        <v>80</v>
      </c>
      <c r="G1994" s="49" t="s">
        <v>81</v>
      </c>
      <c r="H1994" s="49" t="s">
        <v>372</v>
      </c>
      <c r="I1994" s="49" t="s">
        <v>372</v>
      </c>
      <c r="J1994" s="49">
        <v>135300</v>
      </c>
      <c r="K1994" s="49" t="s">
        <v>404</v>
      </c>
      <c r="L1994" s="49">
        <v>9769336</v>
      </c>
      <c r="M1994" s="49" t="s">
        <v>1551</v>
      </c>
      <c r="N1994" s="51">
        <v>35247</v>
      </c>
      <c r="O1994" s="51">
        <v>35247</v>
      </c>
      <c r="P1994" s="49" t="s">
        <v>1081</v>
      </c>
    </row>
    <row r="1995" spans="1:16">
      <c r="A1995" s="46">
        <v>0</v>
      </c>
      <c r="B1995" s="46">
        <v>0</v>
      </c>
      <c r="C1995" s="46">
        <v>0</v>
      </c>
      <c r="D1995" s="46">
        <f t="shared" si="31"/>
        <v>0</v>
      </c>
      <c r="E1995" s="51">
        <v>45261</v>
      </c>
      <c r="F1995" s="49" t="s">
        <v>80</v>
      </c>
      <c r="G1995" s="49" t="s">
        <v>81</v>
      </c>
      <c r="H1995" s="49" t="s">
        <v>372</v>
      </c>
      <c r="I1995" s="49" t="s">
        <v>372</v>
      </c>
      <c r="J1995" s="49">
        <v>135300</v>
      </c>
      <c r="K1995" s="49" t="s">
        <v>404</v>
      </c>
      <c r="L1995" s="49">
        <v>9861051</v>
      </c>
      <c r="M1995" s="49" t="s">
        <v>1551</v>
      </c>
      <c r="N1995" s="51">
        <v>35247</v>
      </c>
      <c r="O1995" s="51">
        <v>35247</v>
      </c>
      <c r="P1995" s="49" t="s">
        <v>1091</v>
      </c>
    </row>
    <row r="1996" spans="1:16">
      <c r="A1996" s="46">
        <v>0</v>
      </c>
      <c r="B1996" s="46">
        <v>0</v>
      </c>
      <c r="C1996" s="46">
        <v>0</v>
      </c>
      <c r="D1996" s="46">
        <f t="shared" si="31"/>
        <v>0</v>
      </c>
      <c r="E1996" s="51">
        <v>45261</v>
      </c>
      <c r="F1996" s="49" t="s">
        <v>80</v>
      </c>
      <c r="G1996" s="49" t="s">
        <v>81</v>
      </c>
      <c r="H1996" s="49" t="s">
        <v>372</v>
      </c>
      <c r="I1996" s="49" t="s">
        <v>372</v>
      </c>
      <c r="J1996" s="49">
        <v>135300</v>
      </c>
      <c r="K1996" s="49" t="s">
        <v>404</v>
      </c>
      <c r="L1996" s="49">
        <v>9724101</v>
      </c>
      <c r="M1996" s="49" t="s">
        <v>1551</v>
      </c>
      <c r="N1996" s="51">
        <v>32690</v>
      </c>
      <c r="O1996" s="51">
        <v>32690</v>
      </c>
      <c r="P1996" s="49" t="s">
        <v>1091</v>
      </c>
    </row>
    <row r="1997" spans="1:16">
      <c r="A1997" s="46">
        <v>1</v>
      </c>
      <c r="B1997" s="46">
        <v>279074.03999999998</v>
      </c>
      <c r="C1997" s="46">
        <v>196332.50533952159</v>
      </c>
      <c r="D1997" s="46">
        <f t="shared" si="31"/>
        <v>82741.534660478384</v>
      </c>
      <c r="E1997" s="51">
        <v>45261</v>
      </c>
      <c r="F1997" s="49" t="s">
        <v>80</v>
      </c>
      <c r="G1997" s="49" t="s">
        <v>81</v>
      </c>
      <c r="H1997" s="49" t="s">
        <v>372</v>
      </c>
      <c r="I1997" s="49" t="s">
        <v>372</v>
      </c>
      <c r="J1997" s="49">
        <v>135300</v>
      </c>
      <c r="K1997" s="49" t="s">
        <v>404</v>
      </c>
      <c r="L1997" s="49">
        <v>9769335</v>
      </c>
      <c r="M1997" s="49" t="s">
        <v>1551</v>
      </c>
      <c r="N1997" s="51">
        <v>32690</v>
      </c>
      <c r="O1997" s="51">
        <v>32690</v>
      </c>
      <c r="P1997" s="49" t="s">
        <v>1081</v>
      </c>
    </row>
    <row r="1998" spans="1:16">
      <c r="A1998" s="46">
        <v>2</v>
      </c>
      <c r="B1998" s="46">
        <v>59100.56</v>
      </c>
      <c r="C1998" s="46">
        <v>25910.973896208001</v>
      </c>
      <c r="D1998" s="46">
        <f t="shared" si="31"/>
        <v>33189.586103791997</v>
      </c>
      <c r="E1998" s="51">
        <v>45261</v>
      </c>
      <c r="F1998" s="49" t="s">
        <v>80</v>
      </c>
      <c r="G1998" s="49" t="s">
        <v>81</v>
      </c>
      <c r="H1998" s="49" t="s">
        <v>372</v>
      </c>
      <c r="I1998" s="49" t="s">
        <v>372</v>
      </c>
      <c r="J1998" s="49">
        <v>135300</v>
      </c>
      <c r="K1998" s="49" t="s">
        <v>405</v>
      </c>
      <c r="L1998" s="49">
        <v>9817511</v>
      </c>
      <c r="M1998" s="49" t="s">
        <v>1923</v>
      </c>
      <c r="N1998" s="51">
        <v>37469</v>
      </c>
      <c r="O1998" s="51">
        <v>37622</v>
      </c>
      <c r="P1998" s="49" t="s">
        <v>1924</v>
      </c>
    </row>
    <row r="1999" spans="1:16">
      <c r="A1999" s="46">
        <v>9</v>
      </c>
      <c r="B1999" s="46">
        <v>35381.950000000004</v>
      </c>
      <c r="C1999" s="46">
        <v>15512.218206510001</v>
      </c>
      <c r="D1999" s="46">
        <f t="shared" si="31"/>
        <v>19869.731793490006</v>
      </c>
      <c r="E1999" s="51">
        <v>45261</v>
      </c>
      <c r="F1999" s="49" t="s">
        <v>80</v>
      </c>
      <c r="G1999" s="49" t="s">
        <v>81</v>
      </c>
      <c r="H1999" s="49" t="s">
        <v>372</v>
      </c>
      <c r="I1999" s="49" t="s">
        <v>372</v>
      </c>
      <c r="J1999" s="49">
        <v>135300</v>
      </c>
      <c r="K1999" s="49" t="s">
        <v>406</v>
      </c>
      <c r="L1999" s="49">
        <v>9817510</v>
      </c>
      <c r="M1999" s="49" t="s">
        <v>1925</v>
      </c>
      <c r="N1999" s="51">
        <v>37469</v>
      </c>
      <c r="O1999" s="51">
        <v>37622</v>
      </c>
      <c r="P1999" s="49" t="s">
        <v>1924</v>
      </c>
    </row>
    <row r="2000" spans="1:16">
      <c r="A2000" s="46">
        <v>9</v>
      </c>
      <c r="B2000" s="46">
        <v>13676.85</v>
      </c>
      <c r="C2000" s="46">
        <v>5996.22919533</v>
      </c>
      <c r="D2000" s="46">
        <f t="shared" si="31"/>
        <v>7680.6208046700003</v>
      </c>
      <c r="E2000" s="51">
        <v>45261</v>
      </c>
      <c r="F2000" s="49" t="s">
        <v>80</v>
      </c>
      <c r="G2000" s="49" t="s">
        <v>81</v>
      </c>
      <c r="H2000" s="49" t="s">
        <v>372</v>
      </c>
      <c r="I2000" s="49" t="s">
        <v>372</v>
      </c>
      <c r="J2000" s="49">
        <v>135300</v>
      </c>
      <c r="K2000" s="49" t="s">
        <v>407</v>
      </c>
      <c r="L2000" s="49">
        <v>9817509</v>
      </c>
      <c r="M2000" s="49" t="s">
        <v>1926</v>
      </c>
      <c r="N2000" s="51">
        <v>37469</v>
      </c>
      <c r="O2000" s="51">
        <v>37622</v>
      </c>
      <c r="P2000" s="49" t="s">
        <v>1924</v>
      </c>
    </row>
    <row r="2001" spans="1:16">
      <c r="A2001" s="46">
        <v>0</v>
      </c>
      <c r="B2001" s="46">
        <v>0</v>
      </c>
      <c r="C2001" s="46">
        <v>0</v>
      </c>
      <c r="D2001" s="46">
        <f t="shared" si="31"/>
        <v>0</v>
      </c>
      <c r="E2001" s="51">
        <v>45261</v>
      </c>
      <c r="F2001" s="49" t="s">
        <v>80</v>
      </c>
      <c r="G2001" s="49" t="s">
        <v>81</v>
      </c>
      <c r="H2001" s="49" t="s">
        <v>372</v>
      </c>
      <c r="I2001" s="49" t="s">
        <v>372</v>
      </c>
      <c r="J2001" s="49">
        <v>135300</v>
      </c>
      <c r="K2001" s="49" t="s">
        <v>107</v>
      </c>
      <c r="L2001" s="49">
        <v>9871424</v>
      </c>
      <c r="M2001" s="49" t="s">
        <v>1927</v>
      </c>
      <c r="N2001" s="51">
        <v>36143</v>
      </c>
      <c r="O2001" s="51">
        <v>36130</v>
      </c>
      <c r="P2001" s="49" t="s">
        <v>1928</v>
      </c>
    </row>
    <row r="2002" spans="1:16">
      <c r="A2002" s="46">
        <v>0</v>
      </c>
      <c r="B2002" s="46">
        <v>0</v>
      </c>
      <c r="C2002" s="46">
        <v>0</v>
      </c>
      <c r="D2002" s="46">
        <f t="shared" si="31"/>
        <v>0</v>
      </c>
      <c r="E2002" s="51">
        <v>45261</v>
      </c>
      <c r="F2002" s="49" t="s">
        <v>80</v>
      </c>
      <c r="G2002" s="49" t="s">
        <v>81</v>
      </c>
      <c r="H2002" s="49" t="s">
        <v>372</v>
      </c>
      <c r="I2002" s="49" t="s">
        <v>372</v>
      </c>
      <c r="J2002" s="49">
        <v>135300</v>
      </c>
      <c r="K2002" s="49" t="s">
        <v>107</v>
      </c>
      <c r="L2002" s="49">
        <v>9748729</v>
      </c>
      <c r="M2002" s="49" t="s">
        <v>1929</v>
      </c>
      <c r="N2002" s="51">
        <v>38540</v>
      </c>
      <c r="O2002" s="51">
        <v>38991</v>
      </c>
      <c r="P2002" s="49" t="s">
        <v>1930</v>
      </c>
    </row>
    <row r="2003" spans="1:16">
      <c r="A2003" s="46">
        <v>0</v>
      </c>
      <c r="B2003" s="46">
        <v>0</v>
      </c>
      <c r="C2003" s="46">
        <v>0</v>
      </c>
      <c r="D2003" s="46">
        <f t="shared" si="31"/>
        <v>0</v>
      </c>
      <c r="E2003" s="51">
        <v>45261</v>
      </c>
      <c r="F2003" s="49" t="s">
        <v>80</v>
      </c>
      <c r="G2003" s="49" t="s">
        <v>81</v>
      </c>
      <c r="H2003" s="49" t="s">
        <v>372</v>
      </c>
      <c r="I2003" s="49" t="s">
        <v>372</v>
      </c>
      <c r="J2003" s="49">
        <v>135300</v>
      </c>
      <c r="K2003" s="49" t="s">
        <v>107</v>
      </c>
      <c r="L2003" s="49">
        <v>29646574</v>
      </c>
      <c r="M2003" s="49" t="s">
        <v>1931</v>
      </c>
      <c r="N2003" s="51">
        <v>43815</v>
      </c>
      <c r="O2003" s="51">
        <v>44013</v>
      </c>
      <c r="P2003" s="49" t="s">
        <v>1932</v>
      </c>
    </row>
    <row r="2004" spans="1:16">
      <c r="A2004" s="46">
        <v>0</v>
      </c>
      <c r="B2004" s="46">
        <v>0</v>
      </c>
      <c r="C2004" s="46">
        <v>0</v>
      </c>
      <c r="D2004" s="46">
        <f t="shared" si="31"/>
        <v>0</v>
      </c>
      <c r="E2004" s="51">
        <v>45261</v>
      </c>
      <c r="F2004" s="49" t="s">
        <v>80</v>
      </c>
      <c r="G2004" s="49" t="s">
        <v>81</v>
      </c>
      <c r="H2004" s="49" t="s">
        <v>372</v>
      </c>
      <c r="I2004" s="49" t="s">
        <v>372</v>
      </c>
      <c r="J2004" s="49">
        <v>135300</v>
      </c>
      <c r="K2004" s="49" t="s">
        <v>107</v>
      </c>
      <c r="L2004" s="49">
        <v>21270131</v>
      </c>
      <c r="M2004" s="49" t="s">
        <v>1933</v>
      </c>
      <c r="N2004" s="51">
        <v>42990</v>
      </c>
      <c r="O2004" s="51">
        <v>43160</v>
      </c>
      <c r="P2004" s="49" t="s">
        <v>1875</v>
      </c>
    </row>
    <row r="2005" spans="1:16">
      <c r="A2005" s="46">
        <v>0</v>
      </c>
      <c r="B2005" s="46">
        <v>0</v>
      </c>
      <c r="C2005" s="46">
        <v>0</v>
      </c>
      <c r="D2005" s="46">
        <f t="shared" si="31"/>
        <v>0</v>
      </c>
      <c r="E2005" s="51">
        <v>45261</v>
      </c>
      <c r="F2005" s="49" t="s">
        <v>80</v>
      </c>
      <c r="G2005" s="49" t="s">
        <v>81</v>
      </c>
      <c r="H2005" s="49" t="s">
        <v>372</v>
      </c>
      <c r="I2005" s="49" t="s">
        <v>372</v>
      </c>
      <c r="J2005" s="49">
        <v>135300</v>
      </c>
      <c r="K2005" s="49" t="s">
        <v>107</v>
      </c>
      <c r="L2005" s="49">
        <v>11766930</v>
      </c>
      <c r="M2005" s="49" t="s">
        <v>1934</v>
      </c>
      <c r="N2005" s="51">
        <v>41260</v>
      </c>
      <c r="O2005" s="51">
        <v>41275</v>
      </c>
      <c r="P2005" s="49" t="s">
        <v>1884</v>
      </c>
    </row>
    <row r="2006" spans="1:16">
      <c r="A2006" s="46">
        <v>0</v>
      </c>
      <c r="B2006" s="46">
        <v>0</v>
      </c>
      <c r="C2006" s="46">
        <v>0</v>
      </c>
      <c r="D2006" s="46">
        <f t="shared" si="31"/>
        <v>0</v>
      </c>
      <c r="E2006" s="51">
        <v>45261</v>
      </c>
      <c r="F2006" s="49" t="s">
        <v>80</v>
      </c>
      <c r="G2006" s="49" t="s">
        <v>81</v>
      </c>
      <c r="H2006" s="49" t="s">
        <v>372</v>
      </c>
      <c r="I2006" s="49" t="s">
        <v>372</v>
      </c>
      <c r="J2006" s="49">
        <v>135300</v>
      </c>
      <c r="K2006" s="49" t="s">
        <v>107</v>
      </c>
      <c r="L2006" s="49">
        <v>12954303</v>
      </c>
      <c r="M2006" s="49" t="s">
        <v>1935</v>
      </c>
      <c r="N2006" s="51">
        <v>41969</v>
      </c>
      <c r="O2006" s="51">
        <v>41974</v>
      </c>
      <c r="P2006" s="49" t="s">
        <v>1882</v>
      </c>
    </row>
    <row r="2007" spans="1:16">
      <c r="A2007" s="46">
        <v>0</v>
      </c>
      <c r="B2007" s="46">
        <v>0</v>
      </c>
      <c r="C2007" s="46">
        <v>0</v>
      </c>
      <c r="D2007" s="46">
        <f t="shared" si="31"/>
        <v>0</v>
      </c>
      <c r="E2007" s="51">
        <v>45261</v>
      </c>
      <c r="F2007" s="49" t="s">
        <v>80</v>
      </c>
      <c r="G2007" s="49" t="s">
        <v>81</v>
      </c>
      <c r="H2007" s="49" t="s">
        <v>372</v>
      </c>
      <c r="I2007" s="49" t="s">
        <v>372</v>
      </c>
      <c r="J2007" s="49">
        <v>135300</v>
      </c>
      <c r="K2007" s="49" t="s">
        <v>107</v>
      </c>
      <c r="L2007" s="49">
        <v>9816088</v>
      </c>
      <c r="M2007" s="49" t="s">
        <v>1936</v>
      </c>
      <c r="N2007" s="51">
        <v>37469</v>
      </c>
      <c r="O2007" s="51">
        <v>37926</v>
      </c>
      <c r="P2007" s="49" t="s">
        <v>1924</v>
      </c>
    </row>
    <row r="2008" spans="1:16">
      <c r="A2008" s="46">
        <v>0</v>
      </c>
      <c r="B2008" s="46">
        <v>0</v>
      </c>
      <c r="C2008" s="46">
        <v>0</v>
      </c>
      <c r="D2008" s="46">
        <f t="shared" si="31"/>
        <v>0</v>
      </c>
      <c r="E2008" s="51">
        <v>45261</v>
      </c>
      <c r="F2008" s="49" t="s">
        <v>80</v>
      </c>
      <c r="G2008" s="49" t="s">
        <v>81</v>
      </c>
      <c r="H2008" s="49" t="s">
        <v>372</v>
      </c>
      <c r="I2008" s="49" t="s">
        <v>372</v>
      </c>
      <c r="J2008" s="49">
        <v>135300</v>
      </c>
      <c r="K2008" s="49" t="s">
        <v>107</v>
      </c>
      <c r="L2008" s="49">
        <v>28830320</v>
      </c>
      <c r="M2008" s="49" t="s">
        <v>1937</v>
      </c>
      <c r="N2008" s="51">
        <v>43791</v>
      </c>
      <c r="O2008" s="51">
        <v>43831</v>
      </c>
      <c r="P2008" s="49" t="s">
        <v>1876</v>
      </c>
    </row>
    <row r="2009" spans="1:16">
      <c r="A2009" s="46">
        <v>0</v>
      </c>
      <c r="B2009" s="46">
        <v>0</v>
      </c>
      <c r="C2009" s="46">
        <v>0</v>
      </c>
      <c r="D2009" s="46">
        <f t="shared" si="31"/>
        <v>0</v>
      </c>
      <c r="E2009" s="51">
        <v>45261</v>
      </c>
      <c r="F2009" s="49" t="s">
        <v>80</v>
      </c>
      <c r="G2009" s="49" t="s">
        <v>81</v>
      </c>
      <c r="H2009" s="49" t="s">
        <v>372</v>
      </c>
      <c r="I2009" s="49" t="s">
        <v>372</v>
      </c>
      <c r="J2009" s="49">
        <v>135300</v>
      </c>
      <c r="K2009" s="49" t="s">
        <v>107</v>
      </c>
      <c r="L2009" s="49">
        <v>30577523</v>
      </c>
      <c r="M2009" s="49" t="s">
        <v>1938</v>
      </c>
      <c r="N2009" s="51">
        <v>44175</v>
      </c>
      <c r="O2009" s="51">
        <v>44166</v>
      </c>
      <c r="P2009" s="49" t="s">
        <v>1878</v>
      </c>
    </row>
    <row r="2010" spans="1:16">
      <c r="A2010" s="46">
        <v>0</v>
      </c>
      <c r="B2010" s="46">
        <v>0</v>
      </c>
      <c r="C2010" s="46">
        <v>0</v>
      </c>
      <c r="D2010" s="46">
        <f t="shared" si="31"/>
        <v>0</v>
      </c>
      <c r="E2010" s="51">
        <v>45261</v>
      </c>
      <c r="F2010" s="49" t="s">
        <v>80</v>
      </c>
      <c r="G2010" s="49" t="s">
        <v>81</v>
      </c>
      <c r="H2010" s="49" t="s">
        <v>372</v>
      </c>
      <c r="I2010" s="49" t="s">
        <v>372</v>
      </c>
      <c r="J2010" s="49">
        <v>135300</v>
      </c>
      <c r="K2010" s="49" t="s">
        <v>107</v>
      </c>
      <c r="L2010" s="49">
        <v>9995430</v>
      </c>
      <c r="M2010" s="49" t="s">
        <v>1929</v>
      </c>
      <c r="N2010" s="51">
        <v>38540</v>
      </c>
      <c r="O2010" s="51">
        <v>38657</v>
      </c>
      <c r="P2010" s="49" t="s">
        <v>1930</v>
      </c>
    </row>
    <row r="2011" spans="1:16">
      <c r="A2011" s="46">
        <v>0</v>
      </c>
      <c r="B2011" s="46">
        <v>0</v>
      </c>
      <c r="C2011" s="46">
        <v>0</v>
      </c>
      <c r="D2011" s="46">
        <f t="shared" si="31"/>
        <v>0</v>
      </c>
      <c r="E2011" s="51">
        <v>45261</v>
      </c>
      <c r="F2011" s="49" t="s">
        <v>80</v>
      </c>
      <c r="G2011" s="49" t="s">
        <v>81</v>
      </c>
      <c r="H2011" s="49" t="s">
        <v>372</v>
      </c>
      <c r="I2011" s="49" t="s">
        <v>372</v>
      </c>
      <c r="J2011" s="49">
        <v>135300</v>
      </c>
      <c r="K2011" s="49" t="s">
        <v>107</v>
      </c>
      <c r="L2011" s="49">
        <v>28960925</v>
      </c>
      <c r="M2011" s="49" t="s">
        <v>1937</v>
      </c>
      <c r="N2011" s="51">
        <v>43791</v>
      </c>
      <c r="O2011" s="51">
        <v>43862</v>
      </c>
      <c r="P2011" s="49" t="s">
        <v>1876</v>
      </c>
    </row>
    <row r="2012" spans="1:16">
      <c r="A2012" s="46">
        <v>0</v>
      </c>
      <c r="B2012" s="46">
        <v>0</v>
      </c>
      <c r="C2012" s="46">
        <v>0</v>
      </c>
      <c r="D2012" s="46">
        <f t="shared" si="31"/>
        <v>0</v>
      </c>
      <c r="E2012" s="51">
        <v>45261</v>
      </c>
      <c r="F2012" s="49" t="s">
        <v>80</v>
      </c>
      <c r="G2012" s="49" t="s">
        <v>81</v>
      </c>
      <c r="H2012" s="49" t="s">
        <v>372</v>
      </c>
      <c r="I2012" s="49" t="s">
        <v>372</v>
      </c>
      <c r="J2012" s="49">
        <v>135300</v>
      </c>
      <c r="K2012" s="49" t="s">
        <v>107</v>
      </c>
      <c r="L2012" s="49">
        <v>11848191</v>
      </c>
      <c r="M2012" s="49" t="s">
        <v>1934</v>
      </c>
      <c r="N2012" s="51">
        <v>41260</v>
      </c>
      <c r="O2012" s="51">
        <v>41365</v>
      </c>
      <c r="P2012" s="49" t="s">
        <v>1884</v>
      </c>
    </row>
    <row r="2013" spans="1:16">
      <c r="A2013" s="46">
        <v>0</v>
      </c>
      <c r="B2013" s="46">
        <v>0</v>
      </c>
      <c r="C2013" s="46">
        <v>0</v>
      </c>
      <c r="D2013" s="46">
        <f t="shared" si="31"/>
        <v>0</v>
      </c>
      <c r="E2013" s="51">
        <v>45261</v>
      </c>
      <c r="F2013" s="49" t="s">
        <v>80</v>
      </c>
      <c r="G2013" s="49" t="s">
        <v>81</v>
      </c>
      <c r="H2013" s="49" t="s">
        <v>372</v>
      </c>
      <c r="I2013" s="49" t="s">
        <v>372</v>
      </c>
      <c r="J2013" s="49">
        <v>135300</v>
      </c>
      <c r="K2013" s="49" t="s">
        <v>107</v>
      </c>
      <c r="L2013" s="49">
        <v>14696712</v>
      </c>
      <c r="M2013" s="49" t="s">
        <v>1935</v>
      </c>
      <c r="N2013" s="51">
        <v>41969</v>
      </c>
      <c r="O2013" s="51">
        <v>42461</v>
      </c>
      <c r="P2013" s="49" t="s">
        <v>1882</v>
      </c>
    </row>
    <row r="2014" spans="1:16">
      <c r="A2014" s="46">
        <v>0</v>
      </c>
      <c r="B2014" s="46">
        <v>0</v>
      </c>
      <c r="C2014" s="46">
        <v>0</v>
      </c>
      <c r="D2014" s="46">
        <f t="shared" si="31"/>
        <v>0</v>
      </c>
      <c r="E2014" s="51">
        <v>45261</v>
      </c>
      <c r="F2014" s="49" t="s">
        <v>80</v>
      </c>
      <c r="G2014" s="49" t="s">
        <v>81</v>
      </c>
      <c r="H2014" s="49" t="s">
        <v>372</v>
      </c>
      <c r="I2014" s="49" t="s">
        <v>372</v>
      </c>
      <c r="J2014" s="49">
        <v>135300</v>
      </c>
      <c r="K2014" s="49" t="s">
        <v>107</v>
      </c>
      <c r="L2014" s="49">
        <v>28226006</v>
      </c>
      <c r="M2014" s="49" t="s">
        <v>1937</v>
      </c>
      <c r="N2014" s="51">
        <v>43061</v>
      </c>
      <c r="O2014" s="51">
        <v>43770</v>
      </c>
      <c r="P2014" s="49" t="s">
        <v>1876</v>
      </c>
    </row>
    <row r="2015" spans="1:16">
      <c r="A2015" s="46">
        <v>0</v>
      </c>
      <c r="B2015" s="46">
        <v>0</v>
      </c>
      <c r="C2015" s="46">
        <v>0</v>
      </c>
      <c r="D2015" s="46">
        <f t="shared" si="31"/>
        <v>0</v>
      </c>
      <c r="E2015" s="51">
        <v>45261</v>
      </c>
      <c r="F2015" s="49" t="s">
        <v>80</v>
      </c>
      <c r="G2015" s="49" t="s">
        <v>81</v>
      </c>
      <c r="H2015" s="49" t="s">
        <v>372</v>
      </c>
      <c r="I2015" s="49" t="s">
        <v>372</v>
      </c>
      <c r="J2015" s="49">
        <v>135300</v>
      </c>
      <c r="K2015" s="49" t="s">
        <v>107</v>
      </c>
      <c r="L2015" s="49">
        <v>34073878</v>
      </c>
      <c r="M2015" s="49" t="s">
        <v>1852</v>
      </c>
      <c r="N2015" s="51">
        <v>44336</v>
      </c>
      <c r="O2015" s="51">
        <v>44317</v>
      </c>
      <c r="P2015" s="49" t="s">
        <v>1853</v>
      </c>
    </row>
    <row r="2016" spans="1:16">
      <c r="A2016" s="46">
        <v>0</v>
      </c>
      <c r="B2016" s="46">
        <v>0</v>
      </c>
      <c r="C2016" s="46">
        <v>0</v>
      </c>
      <c r="D2016" s="46">
        <f t="shared" si="31"/>
        <v>0</v>
      </c>
      <c r="E2016" s="51">
        <v>45261</v>
      </c>
      <c r="F2016" s="49" t="s">
        <v>80</v>
      </c>
      <c r="G2016" s="49" t="s">
        <v>81</v>
      </c>
      <c r="H2016" s="49" t="s">
        <v>372</v>
      </c>
      <c r="I2016" s="49" t="s">
        <v>372</v>
      </c>
      <c r="J2016" s="49">
        <v>135300</v>
      </c>
      <c r="K2016" s="49" t="s">
        <v>107</v>
      </c>
      <c r="L2016" s="49">
        <v>13207814</v>
      </c>
      <c r="M2016" s="49" t="s">
        <v>1935</v>
      </c>
      <c r="N2016" s="51">
        <v>41969</v>
      </c>
      <c r="O2016" s="51">
        <v>42095</v>
      </c>
      <c r="P2016" s="49" t="s">
        <v>1882</v>
      </c>
    </row>
    <row r="2017" spans="1:16">
      <c r="A2017" s="46">
        <v>0</v>
      </c>
      <c r="B2017" s="46">
        <v>0</v>
      </c>
      <c r="C2017" s="46">
        <v>0</v>
      </c>
      <c r="D2017" s="46">
        <f t="shared" si="31"/>
        <v>0</v>
      </c>
      <c r="E2017" s="51">
        <v>45261</v>
      </c>
      <c r="F2017" s="49" t="s">
        <v>80</v>
      </c>
      <c r="G2017" s="49" t="s">
        <v>81</v>
      </c>
      <c r="H2017" s="49" t="s">
        <v>372</v>
      </c>
      <c r="I2017" s="49" t="s">
        <v>372</v>
      </c>
      <c r="J2017" s="49">
        <v>135300</v>
      </c>
      <c r="K2017" s="49" t="s">
        <v>107</v>
      </c>
      <c r="L2017" s="49">
        <v>28413210</v>
      </c>
      <c r="M2017" s="49" t="s">
        <v>1931</v>
      </c>
      <c r="N2017" s="51">
        <v>43815</v>
      </c>
      <c r="O2017" s="51">
        <v>43800</v>
      </c>
      <c r="P2017" s="49" t="s">
        <v>1932</v>
      </c>
    </row>
    <row r="2018" spans="1:16">
      <c r="A2018" s="46">
        <v>0</v>
      </c>
      <c r="B2018" s="46">
        <v>0</v>
      </c>
      <c r="C2018" s="46">
        <v>0</v>
      </c>
      <c r="D2018" s="46">
        <f t="shared" si="31"/>
        <v>0</v>
      </c>
      <c r="E2018" s="51">
        <v>45261</v>
      </c>
      <c r="F2018" s="49" t="s">
        <v>80</v>
      </c>
      <c r="G2018" s="49" t="s">
        <v>81</v>
      </c>
      <c r="H2018" s="49" t="s">
        <v>372</v>
      </c>
      <c r="I2018" s="49" t="s">
        <v>372</v>
      </c>
      <c r="J2018" s="49">
        <v>135300</v>
      </c>
      <c r="K2018" s="49" t="s">
        <v>107</v>
      </c>
      <c r="L2018" s="49">
        <v>28830373</v>
      </c>
      <c r="M2018" s="49" t="s">
        <v>1931</v>
      </c>
      <c r="N2018" s="51">
        <v>43815</v>
      </c>
      <c r="O2018" s="51">
        <v>43831</v>
      </c>
      <c r="P2018" s="49" t="s">
        <v>1932</v>
      </c>
    </row>
    <row r="2019" spans="1:16">
      <c r="A2019" s="46">
        <v>0</v>
      </c>
      <c r="B2019" s="46">
        <v>0</v>
      </c>
      <c r="C2019" s="46">
        <v>0</v>
      </c>
      <c r="D2019" s="46">
        <f t="shared" si="31"/>
        <v>0</v>
      </c>
      <c r="E2019" s="51">
        <v>45261</v>
      </c>
      <c r="F2019" s="49" t="s">
        <v>80</v>
      </c>
      <c r="G2019" s="49" t="s">
        <v>81</v>
      </c>
      <c r="H2019" s="49" t="s">
        <v>372</v>
      </c>
      <c r="I2019" s="49" t="s">
        <v>372</v>
      </c>
      <c r="J2019" s="49">
        <v>135300</v>
      </c>
      <c r="K2019" s="49" t="s">
        <v>107</v>
      </c>
      <c r="L2019" s="49">
        <v>32855207</v>
      </c>
      <c r="M2019" s="49" t="s">
        <v>1938</v>
      </c>
      <c r="N2019" s="51">
        <v>44175</v>
      </c>
      <c r="O2019" s="51">
        <v>44256</v>
      </c>
      <c r="P2019" s="49" t="s">
        <v>1878</v>
      </c>
    </row>
    <row r="2020" spans="1:16">
      <c r="A2020" s="46">
        <v>1</v>
      </c>
      <c r="B2020" s="46">
        <v>0</v>
      </c>
      <c r="C2020" s="46">
        <v>0</v>
      </c>
      <c r="D2020" s="46">
        <f t="shared" si="31"/>
        <v>0</v>
      </c>
      <c r="E2020" s="51">
        <v>45261</v>
      </c>
      <c r="F2020" s="49" t="s">
        <v>80</v>
      </c>
      <c r="G2020" s="49" t="s">
        <v>81</v>
      </c>
      <c r="H2020" s="49" t="s">
        <v>372</v>
      </c>
      <c r="I2020" s="49" t="s">
        <v>372</v>
      </c>
      <c r="J2020" s="49">
        <v>135300</v>
      </c>
      <c r="K2020" s="49" t="s">
        <v>107</v>
      </c>
      <c r="L2020" s="49">
        <v>9819613</v>
      </c>
      <c r="M2020" s="49" t="s">
        <v>1939</v>
      </c>
      <c r="N2020" s="51">
        <v>38540</v>
      </c>
      <c r="O2020" s="51">
        <v>38534</v>
      </c>
      <c r="P2020" s="49" t="s">
        <v>1870</v>
      </c>
    </row>
    <row r="2021" spans="1:16">
      <c r="A2021" s="46">
        <v>0</v>
      </c>
      <c r="B2021" s="46">
        <v>0</v>
      </c>
      <c r="C2021" s="46">
        <v>0</v>
      </c>
      <c r="D2021" s="46">
        <f t="shared" si="31"/>
        <v>0</v>
      </c>
      <c r="E2021" s="51">
        <v>45261</v>
      </c>
      <c r="F2021" s="49" t="s">
        <v>80</v>
      </c>
      <c r="G2021" s="49" t="s">
        <v>81</v>
      </c>
      <c r="H2021" s="49" t="s">
        <v>372</v>
      </c>
      <c r="I2021" s="49" t="s">
        <v>372</v>
      </c>
      <c r="J2021" s="49">
        <v>135300</v>
      </c>
      <c r="K2021" s="49" t="s">
        <v>107</v>
      </c>
      <c r="L2021" s="49">
        <v>33035677</v>
      </c>
      <c r="M2021" s="49" t="s">
        <v>1938</v>
      </c>
      <c r="N2021" s="51">
        <v>44175</v>
      </c>
      <c r="O2021" s="51">
        <v>44287</v>
      </c>
      <c r="P2021" s="49" t="s">
        <v>1878</v>
      </c>
    </row>
    <row r="2022" spans="1:16">
      <c r="A2022" s="46">
        <v>0</v>
      </c>
      <c r="B2022" s="46">
        <v>0</v>
      </c>
      <c r="C2022" s="46">
        <v>0</v>
      </c>
      <c r="D2022" s="46">
        <f t="shared" si="31"/>
        <v>0</v>
      </c>
      <c r="E2022" s="51">
        <v>45261</v>
      </c>
      <c r="F2022" s="49" t="s">
        <v>80</v>
      </c>
      <c r="G2022" s="49" t="s">
        <v>81</v>
      </c>
      <c r="H2022" s="49" t="s">
        <v>372</v>
      </c>
      <c r="I2022" s="49" t="s">
        <v>372</v>
      </c>
      <c r="J2022" s="49">
        <v>135300</v>
      </c>
      <c r="K2022" s="49" t="s">
        <v>107</v>
      </c>
      <c r="L2022" s="49">
        <v>11007898</v>
      </c>
      <c r="M2022" s="49" t="s">
        <v>1940</v>
      </c>
      <c r="N2022" s="51">
        <v>40763</v>
      </c>
      <c r="O2022" s="51">
        <v>40756</v>
      </c>
      <c r="P2022" s="49" t="s">
        <v>1873</v>
      </c>
    </row>
    <row r="2023" spans="1:16">
      <c r="A2023" s="46">
        <v>0</v>
      </c>
      <c r="B2023" s="46">
        <v>0</v>
      </c>
      <c r="C2023" s="46">
        <v>0</v>
      </c>
      <c r="D2023" s="46">
        <f t="shared" si="31"/>
        <v>0</v>
      </c>
      <c r="E2023" s="51">
        <v>45261</v>
      </c>
      <c r="F2023" s="49" t="s">
        <v>80</v>
      </c>
      <c r="G2023" s="49" t="s">
        <v>81</v>
      </c>
      <c r="H2023" s="49" t="s">
        <v>372</v>
      </c>
      <c r="I2023" s="49" t="s">
        <v>372</v>
      </c>
      <c r="J2023" s="49">
        <v>135300</v>
      </c>
      <c r="K2023" s="49" t="s">
        <v>107</v>
      </c>
      <c r="L2023" s="49">
        <v>29101033</v>
      </c>
      <c r="M2023" s="49" t="s">
        <v>1937</v>
      </c>
      <c r="N2023" s="51">
        <v>43791</v>
      </c>
      <c r="O2023" s="51">
        <v>43891</v>
      </c>
      <c r="P2023" s="49" t="s">
        <v>1876</v>
      </c>
    </row>
    <row r="2024" spans="1:16">
      <c r="A2024" s="46">
        <v>0</v>
      </c>
      <c r="B2024" s="46">
        <v>0</v>
      </c>
      <c r="C2024" s="46">
        <v>0</v>
      </c>
      <c r="D2024" s="46">
        <f t="shared" si="31"/>
        <v>0</v>
      </c>
      <c r="E2024" s="51">
        <v>45261</v>
      </c>
      <c r="F2024" s="49" t="s">
        <v>80</v>
      </c>
      <c r="G2024" s="49" t="s">
        <v>81</v>
      </c>
      <c r="H2024" s="49" t="s">
        <v>372</v>
      </c>
      <c r="I2024" s="49" t="s">
        <v>372</v>
      </c>
      <c r="J2024" s="49">
        <v>135300</v>
      </c>
      <c r="K2024" s="49" t="s">
        <v>107</v>
      </c>
      <c r="L2024" s="49">
        <v>34823005</v>
      </c>
      <c r="M2024" s="49" t="s">
        <v>1941</v>
      </c>
      <c r="N2024" s="51">
        <v>44538</v>
      </c>
      <c r="O2024" s="51">
        <v>44562</v>
      </c>
      <c r="P2024" s="49" t="s">
        <v>1859</v>
      </c>
    </row>
    <row r="2025" spans="1:16">
      <c r="A2025" s="46">
        <v>0</v>
      </c>
      <c r="B2025" s="46">
        <v>0</v>
      </c>
      <c r="C2025" s="46">
        <v>0</v>
      </c>
      <c r="D2025" s="46">
        <f t="shared" si="31"/>
        <v>0</v>
      </c>
      <c r="E2025" s="51">
        <v>45261</v>
      </c>
      <c r="F2025" s="49" t="s">
        <v>80</v>
      </c>
      <c r="G2025" s="49" t="s">
        <v>81</v>
      </c>
      <c r="H2025" s="49" t="s">
        <v>372</v>
      </c>
      <c r="I2025" s="49" t="s">
        <v>372</v>
      </c>
      <c r="J2025" s="49">
        <v>135300</v>
      </c>
      <c r="K2025" s="49" t="s">
        <v>107</v>
      </c>
      <c r="L2025" s="49">
        <v>34218354</v>
      </c>
      <c r="M2025" s="49" t="s">
        <v>1941</v>
      </c>
      <c r="N2025" s="51">
        <v>44538</v>
      </c>
      <c r="O2025" s="51">
        <v>44531</v>
      </c>
      <c r="P2025" s="49" t="s">
        <v>1859</v>
      </c>
    </row>
    <row r="2026" spans="1:16">
      <c r="A2026" s="46">
        <v>0</v>
      </c>
      <c r="B2026" s="46">
        <v>0</v>
      </c>
      <c r="C2026" s="46">
        <v>0</v>
      </c>
      <c r="D2026" s="46">
        <f t="shared" si="31"/>
        <v>0</v>
      </c>
      <c r="E2026" s="51">
        <v>45261</v>
      </c>
      <c r="F2026" s="49" t="s">
        <v>80</v>
      </c>
      <c r="G2026" s="49" t="s">
        <v>81</v>
      </c>
      <c r="H2026" s="49" t="s">
        <v>372</v>
      </c>
      <c r="I2026" s="49" t="s">
        <v>372</v>
      </c>
      <c r="J2026" s="49">
        <v>135300</v>
      </c>
      <c r="K2026" s="49" t="s">
        <v>107</v>
      </c>
      <c r="L2026" s="49">
        <v>12954300</v>
      </c>
      <c r="M2026" s="49" t="s">
        <v>1942</v>
      </c>
      <c r="N2026" s="51">
        <v>41977</v>
      </c>
      <c r="O2026" s="51">
        <v>41974</v>
      </c>
      <c r="P2026" s="49" t="s">
        <v>1887</v>
      </c>
    </row>
    <row r="2027" spans="1:16">
      <c r="A2027" s="46">
        <v>0</v>
      </c>
      <c r="B2027" s="46">
        <v>0</v>
      </c>
      <c r="C2027" s="46">
        <v>0</v>
      </c>
      <c r="D2027" s="46">
        <f t="shared" si="31"/>
        <v>0</v>
      </c>
      <c r="E2027" s="51">
        <v>45261</v>
      </c>
      <c r="F2027" s="49" t="s">
        <v>80</v>
      </c>
      <c r="G2027" s="49" t="s">
        <v>81</v>
      </c>
      <c r="H2027" s="49" t="s">
        <v>372</v>
      </c>
      <c r="I2027" s="49" t="s">
        <v>372</v>
      </c>
      <c r="J2027" s="49">
        <v>135300</v>
      </c>
      <c r="K2027" s="49" t="s">
        <v>107</v>
      </c>
      <c r="L2027" s="49">
        <v>34097644</v>
      </c>
      <c r="M2027" s="49" t="s">
        <v>1852</v>
      </c>
      <c r="N2027" s="51">
        <v>44336</v>
      </c>
      <c r="O2027" s="51">
        <v>44501</v>
      </c>
      <c r="P2027" s="49" t="s">
        <v>1853</v>
      </c>
    </row>
    <row r="2028" spans="1:16">
      <c r="A2028" s="46">
        <v>0</v>
      </c>
      <c r="B2028" s="46">
        <v>0</v>
      </c>
      <c r="C2028" s="46">
        <v>0</v>
      </c>
      <c r="D2028" s="46">
        <f t="shared" si="31"/>
        <v>0</v>
      </c>
      <c r="E2028" s="51">
        <v>45261</v>
      </c>
      <c r="F2028" s="49" t="s">
        <v>80</v>
      </c>
      <c r="G2028" s="49" t="s">
        <v>81</v>
      </c>
      <c r="H2028" s="49" t="s">
        <v>372</v>
      </c>
      <c r="I2028" s="49" t="s">
        <v>372</v>
      </c>
      <c r="J2028" s="49">
        <v>135300</v>
      </c>
      <c r="K2028" s="49" t="s">
        <v>107</v>
      </c>
      <c r="L2028" s="49">
        <v>9876572</v>
      </c>
      <c r="M2028" s="49" t="s">
        <v>1927</v>
      </c>
      <c r="N2028" s="51">
        <v>36143</v>
      </c>
      <c r="O2028" s="51">
        <v>36220</v>
      </c>
      <c r="P2028" s="49" t="s">
        <v>1928</v>
      </c>
    </row>
    <row r="2029" spans="1:16">
      <c r="A2029" s="46">
        <v>0</v>
      </c>
      <c r="B2029" s="46">
        <v>0</v>
      </c>
      <c r="C2029" s="46">
        <v>0</v>
      </c>
      <c r="D2029" s="46">
        <f t="shared" si="31"/>
        <v>0</v>
      </c>
      <c r="E2029" s="51">
        <v>45261</v>
      </c>
      <c r="F2029" s="49" t="s">
        <v>80</v>
      </c>
      <c r="G2029" s="49" t="s">
        <v>81</v>
      </c>
      <c r="H2029" s="49" t="s">
        <v>372</v>
      </c>
      <c r="I2029" s="49" t="s">
        <v>372</v>
      </c>
      <c r="J2029" s="49">
        <v>135300</v>
      </c>
      <c r="K2029" s="49" t="s">
        <v>177</v>
      </c>
      <c r="L2029" s="49">
        <v>9973763</v>
      </c>
      <c r="M2029" s="49" t="s">
        <v>1538</v>
      </c>
      <c r="N2029" s="51">
        <v>32690</v>
      </c>
      <c r="O2029" s="51">
        <v>32690</v>
      </c>
      <c r="P2029" s="49" t="s">
        <v>1091</v>
      </c>
    </row>
    <row r="2030" spans="1:16">
      <c r="A2030" s="46">
        <v>0</v>
      </c>
      <c r="B2030" s="46">
        <v>0</v>
      </c>
      <c r="C2030" s="46">
        <v>0</v>
      </c>
      <c r="D2030" s="46">
        <f t="shared" si="31"/>
        <v>0</v>
      </c>
      <c r="E2030" s="51">
        <v>45261</v>
      </c>
      <c r="F2030" s="49" t="s">
        <v>80</v>
      </c>
      <c r="G2030" s="49" t="s">
        <v>81</v>
      </c>
      <c r="H2030" s="49" t="s">
        <v>372</v>
      </c>
      <c r="I2030" s="49" t="s">
        <v>372</v>
      </c>
      <c r="J2030" s="49">
        <v>135300</v>
      </c>
      <c r="K2030" s="49" t="s">
        <v>177</v>
      </c>
      <c r="L2030" s="49">
        <v>9973760</v>
      </c>
      <c r="M2030" s="49" t="s">
        <v>1943</v>
      </c>
      <c r="N2030" s="51">
        <v>21732</v>
      </c>
      <c r="O2030" s="51">
        <v>21732</v>
      </c>
      <c r="P2030" s="49" t="s">
        <v>1091</v>
      </c>
    </row>
    <row r="2031" spans="1:16">
      <c r="A2031" s="46">
        <v>0</v>
      </c>
      <c r="B2031" s="46">
        <v>0</v>
      </c>
      <c r="C2031" s="46">
        <v>0</v>
      </c>
      <c r="D2031" s="46">
        <f t="shared" si="31"/>
        <v>0</v>
      </c>
      <c r="E2031" s="51">
        <v>45261</v>
      </c>
      <c r="F2031" s="49" t="s">
        <v>80</v>
      </c>
      <c r="G2031" s="49" t="s">
        <v>81</v>
      </c>
      <c r="H2031" s="49" t="s">
        <v>372</v>
      </c>
      <c r="I2031" s="49" t="s">
        <v>372</v>
      </c>
      <c r="J2031" s="49">
        <v>135300</v>
      </c>
      <c r="K2031" s="49" t="s">
        <v>177</v>
      </c>
      <c r="L2031" s="49">
        <v>9769330</v>
      </c>
      <c r="M2031" s="49" t="s">
        <v>1943</v>
      </c>
      <c r="N2031" s="51">
        <v>14062</v>
      </c>
      <c r="O2031" s="51">
        <v>14062</v>
      </c>
      <c r="P2031" s="49" t="s">
        <v>1081</v>
      </c>
    </row>
    <row r="2032" spans="1:16">
      <c r="A2032" s="46">
        <v>0</v>
      </c>
      <c r="B2032" s="46">
        <v>0</v>
      </c>
      <c r="C2032" s="46">
        <v>0</v>
      </c>
      <c r="D2032" s="46">
        <f t="shared" si="31"/>
        <v>0</v>
      </c>
      <c r="E2032" s="51">
        <v>45261</v>
      </c>
      <c r="F2032" s="49" t="s">
        <v>80</v>
      </c>
      <c r="G2032" s="49" t="s">
        <v>81</v>
      </c>
      <c r="H2032" s="49" t="s">
        <v>372</v>
      </c>
      <c r="I2032" s="49" t="s">
        <v>372</v>
      </c>
      <c r="J2032" s="49">
        <v>135300</v>
      </c>
      <c r="K2032" s="49" t="s">
        <v>177</v>
      </c>
      <c r="L2032" s="49">
        <v>9973761</v>
      </c>
      <c r="M2032" s="49" t="s">
        <v>1943</v>
      </c>
      <c r="N2032" s="51">
        <v>14062</v>
      </c>
      <c r="O2032" s="51">
        <v>14062</v>
      </c>
      <c r="P2032" s="49" t="s">
        <v>1091</v>
      </c>
    </row>
    <row r="2033" spans="1:16">
      <c r="A2033" s="46">
        <v>0</v>
      </c>
      <c r="B2033" s="46">
        <v>0</v>
      </c>
      <c r="C2033" s="46">
        <v>0</v>
      </c>
      <c r="D2033" s="46">
        <f t="shared" si="31"/>
        <v>0</v>
      </c>
      <c r="E2033" s="51">
        <v>45261</v>
      </c>
      <c r="F2033" s="49" t="s">
        <v>80</v>
      </c>
      <c r="G2033" s="49" t="s">
        <v>81</v>
      </c>
      <c r="H2033" s="49" t="s">
        <v>372</v>
      </c>
      <c r="I2033" s="49" t="s">
        <v>372</v>
      </c>
      <c r="J2033" s="49">
        <v>135300</v>
      </c>
      <c r="K2033" s="49" t="s">
        <v>177</v>
      </c>
      <c r="L2033" s="49">
        <v>9769329</v>
      </c>
      <c r="M2033" s="49" t="s">
        <v>1943</v>
      </c>
      <c r="N2033" s="51">
        <v>13332</v>
      </c>
      <c r="O2033" s="51">
        <v>13332</v>
      </c>
      <c r="P2033" s="49" t="s">
        <v>1081</v>
      </c>
    </row>
    <row r="2034" spans="1:16">
      <c r="A2034" s="46">
        <v>311</v>
      </c>
      <c r="B2034" s="46">
        <v>1039.24</v>
      </c>
      <c r="C2034" s="46">
        <v>1105.5363620287999</v>
      </c>
      <c r="D2034" s="46">
        <f t="shared" si="31"/>
        <v>-66.296362028799876</v>
      </c>
      <c r="E2034" s="51">
        <v>45261</v>
      </c>
      <c r="F2034" s="49" t="s">
        <v>80</v>
      </c>
      <c r="G2034" s="49" t="s">
        <v>81</v>
      </c>
      <c r="H2034" s="49" t="s">
        <v>372</v>
      </c>
      <c r="I2034" s="49" t="s">
        <v>372</v>
      </c>
      <c r="J2034" s="49">
        <v>135300</v>
      </c>
      <c r="K2034" s="49" t="s">
        <v>177</v>
      </c>
      <c r="L2034" s="49">
        <v>9769331</v>
      </c>
      <c r="M2034" s="49" t="s">
        <v>1943</v>
      </c>
      <c r="N2034" s="51">
        <v>21732</v>
      </c>
      <c r="O2034" s="51">
        <v>21732</v>
      </c>
      <c r="P2034" s="49" t="s">
        <v>1081</v>
      </c>
    </row>
    <row r="2035" spans="1:16">
      <c r="A2035" s="46">
        <v>1</v>
      </c>
      <c r="B2035" s="46">
        <v>38882.22</v>
      </c>
      <c r="C2035" s="46">
        <v>7532.3126499972004</v>
      </c>
      <c r="D2035" s="46">
        <f t="shared" si="31"/>
        <v>31349.907350002803</v>
      </c>
      <c r="E2035" s="51">
        <v>45261</v>
      </c>
      <c r="F2035" s="49" t="s">
        <v>80</v>
      </c>
      <c r="G2035" s="49" t="s">
        <v>81</v>
      </c>
      <c r="H2035" s="49" t="s">
        <v>372</v>
      </c>
      <c r="I2035" s="49" t="s">
        <v>372</v>
      </c>
      <c r="J2035" s="49">
        <v>135300</v>
      </c>
      <c r="K2035" s="49" t="s">
        <v>177</v>
      </c>
      <c r="L2035" s="49">
        <v>14981651</v>
      </c>
      <c r="M2035" s="49" t="s">
        <v>1429</v>
      </c>
      <c r="N2035" s="51">
        <v>41969</v>
      </c>
      <c r="O2035" s="51">
        <v>41974</v>
      </c>
      <c r="P2035" s="49" t="s">
        <v>1882</v>
      </c>
    </row>
    <row r="2036" spans="1:16">
      <c r="A2036" s="46">
        <v>515</v>
      </c>
      <c r="B2036" s="46">
        <v>21797.99</v>
      </c>
      <c r="C2036" s="46">
        <v>15335.192008779601</v>
      </c>
      <c r="D2036" s="46">
        <f t="shared" si="31"/>
        <v>6462.7979912204009</v>
      </c>
      <c r="E2036" s="51">
        <v>45261</v>
      </c>
      <c r="F2036" s="49" t="s">
        <v>80</v>
      </c>
      <c r="G2036" s="49" t="s">
        <v>81</v>
      </c>
      <c r="H2036" s="49" t="s">
        <v>372</v>
      </c>
      <c r="I2036" s="49" t="s">
        <v>372</v>
      </c>
      <c r="J2036" s="49">
        <v>135300</v>
      </c>
      <c r="K2036" s="49" t="s">
        <v>177</v>
      </c>
      <c r="L2036" s="49">
        <v>9769332</v>
      </c>
      <c r="M2036" s="49" t="s">
        <v>1538</v>
      </c>
      <c r="N2036" s="51">
        <v>32690</v>
      </c>
      <c r="O2036" s="51">
        <v>32690</v>
      </c>
      <c r="P2036" s="49" t="s">
        <v>1081</v>
      </c>
    </row>
    <row r="2037" spans="1:16">
      <c r="A2037" s="46">
        <v>0</v>
      </c>
      <c r="B2037" s="46">
        <v>0</v>
      </c>
      <c r="C2037" s="46">
        <v>0</v>
      </c>
      <c r="D2037" s="46">
        <f t="shared" si="31"/>
        <v>0</v>
      </c>
      <c r="E2037" s="51">
        <v>45261</v>
      </c>
      <c r="F2037" s="49" t="s">
        <v>80</v>
      </c>
      <c r="G2037" s="49" t="s">
        <v>81</v>
      </c>
      <c r="H2037" s="49" t="s">
        <v>372</v>
      </c>
      <c r="I2037" s="49" t="s">
        <v>372</v>
      </c>
      <c r="J2037" s="49">
        <v>135300</v>
      </c>
      <c r="K2037" s="49" t="s">
        <v>177</v>
      </c>
      <c r="L2037" s="49">
        <v>9973762</v>
      </c>
      <c r="M2037" s="49" t="s">
        <v>1943</v>
      </c>
      <c r="N2037" s="51">
        <v>13332</v>
      </c>
      <c r="O2037" s="51">
        <v>13332</v>
      </c>
      <c r="P2037" s="49" t="s">
        <v>1091</v>
      </c>
    </row>
    <row r="2038" spans="1:16">
      <c r="A2038" s="46">
        <v>0</v>
      </c>
      <c r="B2038" s="46">
        <v>0</v>
      </c>
      <c r="C2038" s="46">
        <v>0</v>
      </c>
      <c r="D2038" s="46">
        <f t="shared" si="31"/>
        <v>0</v>
      </c>
      <c r="E2038" s="51">
        <v>45261</v>
      </c>
      <c r="F2038" s="49" t="s">
        <v>80</v>
      </c>
      <c r="G2038" s="49" t="s">
        <v>81</v>
      </c>
      <c r="H2038" s="49" t="s">
        <v>372</v>
      </c>
      <c r="I2038" s="49" t="s">
        <v>372</v>
      </c>
      <c r="J2038" s="49">
        <v>135300</v>
      </c>
      <c r="K2038" s="49" t="s">
        <v>408</v>
      </c>
      <c r="L2038" s="49">
        <v>9973759</v>
      </c>
      <c r="M2038" s="49" t="s">
        <v>1944</v>
      </c>
      <c r="N2038" s="51">
        <v>32690</v>
      </c>
      <c r="O2038" s="51">
        <v>32690</v>
      </c>
      <c r="P2038" s="49" t="s">
        <v>1091</v>
      </c>
    </row>
    <row r="2039" spans="1:16">
      <c r="A2039" s="46">
        <v>1</v>
      </c>
      <c r="B2039" s="46">
        <v>3517.7400000000002</v>
      </c>
      <c r="C2039" s="46">
        <v>2474.7794790695998</v>
      </c>
      <c r="D2039" s="46">
        <f t="shared" si="31"/>
        <v>1042.9605209304004</v>
      </c>
      <c r="E2039" s="51">
        <v>45261</v>
      </c>
      <c r="F2039" s="49" t="s">
        <v>80</v>
      </c>
      <c r="G2039" s="49" t="s">
        <v>81</v>
      </c>
      <c r="H2039" s="49" t="s">
        <v>372</v>
      </c>
      <c r="I2039" s="49" t="s">
        <v>372</v>
      </c>
      <c r="J2039" s="49">
        <v>135300</v>
      </c>
      <c r="K2039" s="49" t="s">
        <v>408</v>
      </c>
      <c r="L2039" s="49">
        <v>9778044</v>
      </c>
      <c r="M2039" s="49" t="s">
        <v>1944</v>
      </c>
      <c r="N2039" s="51">
        <v>32690</v>
      </c>
      <c r="O2039" s="51">
        <v>32690</v>
      </c>
      <c r="P2039" s="49" t="s">
        <v>1081</v>
      </c>
    </row>
    <row r="2040" spans="1:16">
      <c r="A2040" s="46">
        <v>0</v>
      </c>
      <c r="B2040" s="46">
        <v>0</v>
      </c>
      <c r="C2040" s="46">
        <v>0</v>
      </c>
      <c r="D2040" s="46">
        <f t="shared" si="31"/>
        <v>0</v>
      </c>
      <c r="E2040" s="51">
        <v>45261</v>
      </c>
      <c r="F2040" s="49" t="s">
        <v>80</v>
      </c>
      <c r="G2040" s="49" t="s">
        <v>81</v>
      </c>
      <c r="H2040" s="49" t="s">
        <v>372</v>
      </c>
      <c r="I2040" s="49" t="s">
        <v>372</v>
      </c>
      <c r="J2040" s="49">
        <v>135300</v>
      </c>
      <c r="K2040" s="49" t="s">
        <v>409</v>
      </c>
      <c r="L2040" s="49">
        <v>9973697</v>
      </c>
      <c r="M2040" s="49" t="s">
        <v>1945</v>
      </c>
      <c r="N2040" s="51">
        <v>32690</v>
      </c>
      <c r="O2040" s="51">
        <v>32690</v>
      </c>
      <c r="P2040" s="49" t="s">
        <v>1091</v>
      </c>
    </row>
    <row r="2041" spans="1:16">
      <c r="A2041" s="46">
        <v>2</v>
      </c>
      <c r="B2041" s="46">
        <v>188708.73</v>
      </c>
      <c r="C2041" s="46">
        <v>132759.24102556918</v>
      </c>
      <c r="D2041" s="46">
        <f t="shared" si="31"/>
        <v>55949.488974430831</v>
      </c>
      <c r="E2041" s="51">
        <v>45261</v>
      </c>
      <c r="F2041" s="49" t="s">
        <v>80</v>
      </c>
      <c r="G2041" s="49" t="s">
        <v>81</v>
      </c>
      <c r="H2041" s="49" t="s">
        <v>372</v>
      </c>
      <c r="I2041" s="49" t="s">
        <v>372</v>
      </c>
      <c r="J2041" s="49">
        <v>135300</v>
      </c>
      <c r="K2041" s="49" t="s">
        <v>409</v>
      </c>
      <c r="L2041" s="49">
        <v>9778084</v>
      </c>
      <c r="M2041" s="49" t="s">
        <v>1945</v>
      </c>
      <c r="N2041" s="51">
        <v>32690</v>
      </c>
      <c r="O2041" s="51">
        <v>32690</v>
      </c>
      <c r="P2041" s="49" t="s">
        <v>1081</v>
      </c>
    </row>
    <row r="2042" spans="1:16">
      <c r="A2042" s="46">
        <v>2</v>
      </c>
      <c r="B2042" s="46">
        <v>8606.34</v>
      </c>
      <c r="C2042" s="46">
        <v>6054.6810230136007</v>
      </c>
      <c r="D2042" s="46">
        <f t="shared" si="31"/>
        <v>2551.6589769863995</v>
      </c>
      <c r="E2042" s="51">
        <v>45261</v>
      </c>
      <c r="F2042" s="49" t="s">
        <v>80</v>
      </c>
      <c r="G2042" s="49" t="s">
        <v>81</v>
      </c>
      <c r="H2042" s="49" t="s">
        <v>372</v>
      </c>
      <c r="I2042" s="49" t="s">
        <v>372</v>
      </c>
      <c r="J2042" s="49">
        <v>135300</v>
      </c>
      <c r="K2042" s="49" t="s">
        <v>180</v>
      </c>
      <c r="L2042" s="49">
        <v>9769357</v>
      </c>
      <c r="M2042" s="49" t="s">
        <v>1554</v>
      </c>
      <c r="N2042" s="51">
        <v>32690</v>
      </c>
      <c r="O2042" s="51">
        <v>32690</v>
      </c>
      <c r="P2042" s="49" t="s">
        <v>1081</v>
      </c>
    </row>
    <row r="2043" spans="1:16">
      <c r="A2043" s="46">
        <v>0</v>
      </c>
      <c r="B2043" s="46">
        <v>0</v>
      </c>
      <c r="C2043" s="46">
        <v>0</v>
      </c>
      <c r="D2043" s="46">
        <f t="shared" si="31"/>
        <v>0</v>
      </c>
      <c r="E2043" s="51">
        <v>45261</v>
      </c>
      <c r="F2043" s="49" t="s">
        <v>80</v>
      </c>
      <c r="G2043" s="49" t="s">
        <v>81</v>
      </c>
      <c r="H2043" s="49" t="s">
        <v>372</v>
      </c>
      <c r="I2043" s="49" t="s">
        <v>372</v>
      </c>
      <c r="J2043" s="49">
        <v>135300</v>
      </c>
      <c r="K2043" s="49" t="s">
        <v>180</v>
      </c>
      <c r="L2043" s="49">
        <v>9973757</v>
      </c>
      <c r="M2043" s="49" t="s">
        <v>1554</v>
      </c>
      <c r="N2043" s="51">
        <v>32690</v>
      </c>
      <c r="O2043" s="51">
        <v>32690</v>
      </c>
      <c r="P2043" s="49" t="s">
        <v>1091</v>
      </c>
    </row>
    <row r="2044" spans="1:16">
      <c r="A2044" s="46">
        <v>0</v>
      </c>
      <c r="B2044" s="46">
        <v>0</v>
      </c>
      <c r="C2044" s="46">
        <v>0</v>
      </c>
      <c r="D2044" s="46">
        <f t="shared" si="31"/>
        <v>0</v>
      </c>
      <c r="E2044" s="51">
        <v>45261</v>
      </c>
      <c r="F2044" s="49" t="s">
        <v>80</v>
      </c>
      <c r="G2044" s="49" t="s">
        <v>81</v>
      </c>
      <c r="H2044" s="49" t="s">
        <v>372</v>
      </c>
      <c r="I2044" s="49" t="s">
        <v>372</v>
      </c>
      <c r="J2044" s="49">
        <v>135300</v>
      </c>
      <c r="K2044" s="49" t="s">
        <v>410</v>
      </c>
      <c r="L2044" s="49">
        <v>9973706</v>
      </c>
      <c r="M2044" s="49" t="s">
        <v>1946</v>
      </c>
      <c r="N2044" s="51">
        <v>21732</v>
      </c>
      <c r="O2044" s="51">
        <v>21732</v>
      </c>
      <c r="P2044" s="49" t="s">
        <v>1091</v>
      </c>
    </row>
    <row r="2045" spans="1:16">
      <c r="A2045" s="46">
        <v>0</v>
      </c>
      <c r="B2045" s="46">
        <v>0</v>
      </c>
      <c r="C2045" s="46">
        <v>0</v>
      </c>
      <c r="D2045" s="46">
        <f t="shared" si="31"/>
        <v>0</v>
      </c>
      <c r="E2045" s="51">
        <v>45261</v>
      </c>
      <c r="F2045" s="49" t="s">
        <v>80</v>
      </c>
      <c r="G2045" s="49" t="s">
        <v>81</v>
      </c>
      <c r="H2045" s="49" t="s">
        <v>372</v>
      </c>
      <c r="I2045" s="49" t="s">
        <v>372</v>
      </c>
      <c r="J2045" s="49">
        <v>135300</v>
      </c>
      <c r="K2045" s="49" t="s">
        <v>410</v>
      </c>
      <c r="L2045" s="49">
        <v>9769138</v>
      </c>
      <c r="M2045" s="49" t="s">
        <v>1946</v>
      </c>
      <c r="N2045" s="51">
        <v>21732</v>
      </c>
      <c r="O2045" s="51">
        <v>21732</v>
      </c>
      <c r="P2045" s="49" t="s">
        <v>1081</v>
      </c>
    </row>
    <row r="2046" spans="1:16">
      <c r="A2046" s="46">
        <v>1</v>
      </c>
      <c r="B2046" s="46">
        <v>26913.24</v>
      </c>
      <c r="C2046" s="46">
        <v>18933.842201889602</v>
      </c>
      <c r="D2046" s="46">
        <f t="shared" si="31"/>
        <v>7979.3977981103999</v>
      </c>
      <c r="E2046" s="51">
        <v>45261</v>
      </c>
      <c r="F2046" s="49" t="s">
        <v>80</v>
      </c>
      <c r="G2046" s="49" t="s">
        <v>81</v>
      </c>
      <c r="H2046" s="49" t="s">
        <v>372</v>
      </c>
      <c r="I2046" s="49" t="s">
        <v>372</v>
      </c>
      <c r="J2046" s="49">
        <v>135300</v>
      </c>
      <c r="K2046" s="49" t="s">
        <v>411</v>
      </c>
      <c r="L2046" s="49">
        <v>9781399</v>
      </c>
      <c r="M2046" s="49" t="s">
        <v>1947</v>
      </c>
      <c r="N2046" s="51">
        <v>32690</v>
      </c>
      <c r="O2046" s="51">
        <v>32690</v>
      </c>
      <c r="P2046" s="49" t="s">
        <v>1081</v>
      </c>
    </row>
    <row r="2047" spans="1:16">
      <c r="A2047" s="46">
        <v>0</v>
      </c>
      <c r="B2047" s="46">
        <v>0</v>
      </c>
      <c r="C2047" s="46">
        <v>0</v>
      </c>
      <c r="D2047" s="46">
        <f t="shared" si="31"/>
        <v>0</v>
      </c>
      <c r="E2047" s="51">
        <v>45261</v>
      </c>
      <c r="F2047" s="49" t="s">
        <v>80</v>
      </c>
      <c r="G2047" s="49" t="s">
        <v>81</v>
      </c>
      <c r="H2047" s="49" t="s">
        <v>372</v>
      </c>
      <c r="I2047" s="49" t="s">
        <v>372</v>
      </c>
      <c r="J2047" s="49">
        <v>135300</v>
      </c>
      <c r="K2047" s="49" t="s">
        <v>411</v>
      </c>
      <c r="L2047" s="49">
        <v>9973740</v>
      </c>
      <c r="M2047" s="49" t="s">
        <v>1947</v>
      </c>
      <c r="N2047" s="51">
        <v>32690</v>
      </c>
      <c r="O2047" s="51">
        <v>32690</v>
      </c>
      <c r="P2047" s="49" t="s">
        <v>1091</v>
      </c>
    </row>
    <row r="2048" spans="1:16">
      <c r="A2048" s="46">
        <v>0</v>
      </c>
      <c r="B2048" s="46">
        <v>0</v>
      </c>
      <c r="C2048" s="46">
        <v>0</v>
      </c>
      <c r="D2048" s="46">
        <f t="shared" si="31"/>
        <v>0</v>
      </c>
      <c r="E2048" s="51">
        <v>45261</v>
      </c>
      <c r="F2048" s="49" t="s">
        <v>80</v>
      </c>
      <c r="G2048" s="49" t="s">
        <v>81</v>
      </c>
      <c r="H2048" s="49" t="s">
        <v>372</v>
      </c>
      <c r="I2048" s="49" t="s">
        <v>372</v>
      </c>
      <c r="J2048" s="49">
        <v>135300</v>
      </c>
      <c r="K2048" s="49" t="s">
        <v>412</v>
      </c>
      <c r="L2048" s="49">
        <v>9973742</v>
      </c>
      <c r="M2048" s="49" t="s">
        <v>1948</v>
      </c>
      <c r="N2048" s="51">
        <v>18445</v>
      </c>
      <c r="O2048" s="51">
        <v>18445</v>
      </c>
      <c r="P2048" s="49" t="s">
        <v>1091</v>
      </c>
    </row>
    <row r="2049" spans="1:16">
      <c r="A2049" s="46">
        <v>0</v>
      </c>
      <c r="B2049" s="46">
        <v>11772.82</v>
      </c>
      <c r="C2049" s="46">
        <v>12595.7853256288</v>
      </c>
      <c r="D2049" s="46">
        <f t="shared" si="31"/>
        <v>-822.9653256288002</v>
      </c>
      <c r="E2049" s="51">
        <v>45261</v>
      </c>
      <c r="F2049" s="49" t="s">
        <v>80</v>
      </c>
      <c r="G2049" s="49" t="s">
        <v>81</v>
      </c>
      <c r="H2049" s="49" t="s">
        <v>372</v>
      </c>
      <c r="I2049" s="49" t="s">
        <v>372</v>
      </c>
      <c r="J2049" s="49">
        <v>135300</v>
      </c>
      <c r="K2049" s="49" t="s">
        <v>412</v>
      </c>
      <c r="L2049" s="49">
        <v>9781414</v>
      </c>
      <c r="M2049" s="49" t="s">
        <v>1948</v>
      </c>
      <c r="N2049" s="51">
        <v>18445</v>
      </c>
      <c r="O2049" s="51">
        <v>18445</v>
      </c>
      <c r="P2049" s="49" t="s">
        <v>1081</v>
      </c>
    </row>
    <row r="2050" spans="1:16">
      <c r="A2050" s="46">
        <v>1</v>
      </c>
      <c r="B2050" s="46">
        <v>225.8</v>
      </c>
      <c r="C2050" s="46">
        <v>239.13129974</v>
      </c>
      <c r="D2050" s="46">
        <f t="shared" si="31"/>
        <v>-13.331299739999992</v>
      </c>
      <c r="E2050" s="51">
        <v>45261</v>
      </c>
      <c r="F2050" s="49" t="s">
        <v>80</v>
      </c>
      <c r="G2050" s="49" t="s">
        <v>81</v>
      </c>
      <c r="H2050" s="49" t="s">
        <v>372</v>
      </c>
      <c r="I2050" s="49" t="s">
        <v>372</v>
      </c>
      <c r="J2050" s="49">
        <v>135300</v>
      </c>
      <c r="K2050" s="49" t="s">
        <v>412</v>
      </c>
      <c r="L2050" s="49">
        <v>9781415</v>
      </c>
      <c r="M2050" s="49" t="s">
        <v>1949</v>
      </c>
      <c r="N2050" s="51">
        <v>24289</v>
      </c>
      <c r="O2050" s="51">
        <v>24289</v>
      </c>
      <c r="P2050" s="49" t="s">
        <v>1081</v>
      </c>
    </row>
    <row r="2051" spans="1:16">
      <c r="A2051" s="46">
        <v>0</v>
      </c>
      <c r="B2051" s="46">
        <v>0</v>
      </c>
      <c r="C2051" s="46">
        <v>0</v>
      </c>
      <c r="D2051" s="46">
        <f t="shared" ref="D2051:D2114" si="32">+B2051-C2051</f>
        <v>0</v>
      </c>
      <c r="E2051" s="51">
        <v>45261</v>
      </c>
      <c r="F2051" s="49" t="s">
        <v>80</v>
      </c>
      <c r="G2051" s="49" t="s">
        <v>81</v>
      </c>
      <c r="H2051" s="49" t="s">
        <v>372</v>
      </c>
      <c r="I2051" s="49" t="s">
        <v>372</v>
      </c>
      <c r="J2051" s="49">
        <v>135300</v>
      </c>
      <c r="K2051" s="49" t="s">
        <v>412</v>
      </c>
      <c r="L2051" s="49">
        <v>9973743</v>
      </c>
      <c r="M2051" s="49" t="s">
        <v>1949</v>
      </c>
      <c r="N2051" s="51">
        <v>24289</v>
      </c>
      <c r="O2051" s="51">
        <v>24289</v>
      </c>
      <c r="P2051" s="49" t="s">
        <v>1091</v>
      </c>
    </row>
    <row r="2052" spans="1:16">
      <c r="A2052" s="46">
        <v>0</v>
      </c>
      <c r="B2052" s="46">
        <v>0</v>
      </c>
      <c r="C2052" s="46">
        <v>0</v>
      </c>
      <c r="D2052" s="46">
        <f t="shared" si="32"/>
        <v>0</v>
      </c>
      <c r="E2052" s="51">
        <v>45261</v>
      </c>
      <c r="F2052" s="49" t="s">
        <v>80</v>
      </c>
      <c r="G2052" s="49" t="s">
        <v>81</v>
      </c>
      <c r="H2052" s="49" t="s">
        <v>372</v>
      </c>
      <c r="I2052" s="49" t="s">
        <v>372</v>
      </c>
      <c r="J2052" s="49">
        <v>135300</v>
      </c>
      <c r="K2052" s="49" t="s">
        <v>413</v>
      </c>
      <c r="L2052" s="49">
        <v>9973744</v>
      </c>
      <c r="M2052" s="49" t="s">
        <v>1950</v>
      </c>
      <c r="N2052" s="51">
        <v>21732</v>
      </c>
      <c r="O2052" s="51">
        <v>21732</v>
      </c>
      <c r="P2052" s="49" t="s">
        <v>1091</v>
      </c>
    </row>
    <row r="2053" spans="1:16">
      <c r="A2053" s="46">
        <v>0</v>
      </c>
      <c r="B2053" s="46">
        <v>0</v>
      </c>
      <c r="C2053" s="46">
        <v>0</v>
      </c>
      <c r="D2053" s="46">
        <f t="shared" si="32"/>
        <v>0</v>
      </c>
      <c r="E2053" s="51">
        <v>45261</v>
      </c>
      <c r="F2053" s="49" t="s">
        <v>80</v>
      </c>
      <c r="G2053" s="49" t="s">
        <v>81</v>
      </c>
      <c r="H2053" s="49" t="s">
        <v>372</v>
      </c>
      <c r="I2053" s="49" t="s">
        <v>372</v>
      </c>
      <c r="J2053" s="49">
        <v>135300</v>
      </c>
      <c r="K2053" s="49" t="s">
        <v>413</v>
      </c>
      <c r="L2053" s="49">
        <v>9973741</v>
      </c>
      <c r="M2053" s="49" t="s">
        <v>1950</v>
      </c>
      <c r="N2053" s="51">
        <v>32690</v>
      </c>
      <c r="O2053" s="51">
        <v>32690</v>
      </c>
      <c r="P2053" s="49" t="s">
        <v>1091</v>
      </c>
    </row>
    <row r="2054" spans="1:16">
      <c r="A2054" s="46">
        <v>1</v>
      </c>
      <c r="B2054" s="46">
        <v>113660.96</v>
      </c>
      <c r="C2054" s="46">
        <v>79962.081159878406</v>
      </c>
      <c r="D2054" s="46">
        <f t="shared" si="32"/>
        <v>33698.878840121601</v>
      </c>
      <c r="E2054" s="51">
        <v>45261</v>
      </c>
      <c r="F2054" s="49" t="s">
        <v>80</v>
      </c>
      <c r="G2054" s="49" t="s">
        <v>81</v>
      </c>
      <c r="H2054" s="49" t="s">
        <v>372</v>
      </c>
      <c r="I2054" s="49" t="s">
        <v>372</v>
      </c>
      <c r="J2054" s="49">
        <v>135300</v>
      </c>
      <c r="K2054" s="49" t="s">
        <v>413</v>
      </c>
      <c r="L2054" s="49">
        <v>9780233</v>
      </c>
      <c r="M2054" s="49" t="s">
        <v>1950</v>
      </c>
      <c r="N2054" s="51">
        <v>32690</v>
      </c>
      <c r="O2054" s="51">
        <v>32690</v>
      </c>
      <c r="P2054" s="49" t="s">
        <v>1081</v>
      </c>
    </row>
    <row r="2055" spans="1:16">
      <c r="A2055" s="46">
        <v>1</v>
      </c>
      <c r="B2055" s="46">
        <v>18850.04</v>
      </c>
      <c r="C2055" s="46">
        <v>20052.542863724801</v>
      </c>
      <c r="D2055" s="46">
        <f t="shared" si="32"/>
        <v>-1202.5028637247997</v>
      </c>
      <c r="E2055" s="51">
        <v>45261</v>
      </c>
      <c r="F2055" s="49" t="s">
        <v>80</v>
      </c>
      <c r="G2055" s="49" t="s">
        <v>81</v>
      </c>
      <c r="H2055" s="49" t="s">
        <v>372</v>
      </c>
      <c r="I2055" s="49" t="s">
        <v>372</v>
      </c>
      <c r="J2055" s="49">
        <v>135300</v>
      </c>
      <c r="K2055" s="49" t="s">
        <v>413</v>
      </c>
      <c r="L2055" s="49">
        <v>9780232</v>
      </c>
      <c r="M2055" s="49" t="s">
        <v>1950</v>
      </c>
      <c r="N2055" s="51">
        <v>21732</v>
      </c>
      <c r="O2055" s="51">
        <v>21732</v>
      </c>
      <c r="P2055" s="49" t="s">
        <v>1081</v>
      </c>
    </row>
    <row r="2056" spans="1:16">
      <c r="A2056" s="46">
        <v>5</v>
      </c>
      <c r="B2056" s="46">
        <v>26115.54</v>
      </c>
      <c r="C2056" s="46">
        <v>18372.649052181598</v>
      </c>
      <c r="D2056" s="46">
        <f t="shared" si="32"/>
        <v>7742.8909478184032</v>
      </c>
      <c r="E2056" s="51">
        <v>45261</v>
      </c>
      <c r="F2056" s="49" t="s">
        <v>80</v>
      </c>
      <c r="G2056" s="49" t="s">
        <v>81</v>
      </c>
      <c r="H2056" s="49" t="s">
        <v>372</v>
      </c>
      <c r="I2056" s="49" t="s">
        <v>372</v>
      </c>
      <c r="J2056" s="49">
        <v>135300</v>
      </c>
      <c r="K2056" s="49" t="s">
        <v>414</v>
      </c>
      <c r="L2056" s="49">
        <v>9780238</v>
      </c>
      <c r="M2056" s="49" t="s">
        <v>1951</v>
      </c>
      <c r="N2056" s="51">
        <v>32690</v>
      </c>
      <c r="O2056" s="51">
        <v>32690</v>
      </c>
      <c r="P2056" s="49" t="s">
        <v>1081</v>
      </c>
    </row>
    <row r="2057" spans="1:16">
      <c r="A2057" s="46">
        <v>0</v>
      </c>
      <c r="B2057" s="46">
        <v>0</v>
      </c>
      <c r="C2057" s="46">
        <v>0</v>
      </c>
      <c r="D2057" s="46">
        <f t="shared" si="32"/>
        <v>0</v>
      </c>
      <c r="E2057" s="51">
        <v>45261</v>
      </c>
      <c r="F2057" s="49" t="s">
        <v>80</v>
      </c>
      <c r="G2057" s="49" t="s">
        <v>81</v>
      </c>
      <c r="H2057" s="49" t="s">
        <v>372</v>
      </c>
      <c r="I2057" s="49" t="s">
        <v>372</v>
      </c>
      <c r="J2057" s="49">
        <v>135300</v>
      </c>
      <c r="K2057" s="49" t="s">
        <v>414</v>
      </c>
      <c r="L2057" s="49">
        <v>9973758</v>
      </c>
      <c r="M2057" s="49" t="s">
        <v>1951</v>
      </c>
      <c r="N2057" s="51">
        <v>32690</v>
      </c>
      <c r="O2057" s="51">
        <v>32690</v>
      </c>
      <c r="P2057" s="49" t="s">
        <v>1091</v>
      </c>
    </row>
    <row r="2058" spans="1:16">
      <c r="A2058" s="46">
        <v>1</v>
      </c>
      <c r="B2058" s="46">
        <v>4566.6099999999997</v>
      </c>
      <c r="C2058" s="46">
        <v>4873.4302510275002</v>
      </c>
      <c r="D2058" s="46">
        <f t="shared" si="32"/>
        <v>-306.82025102750049</v>
      </c>
      <c r="E2058" s="51">
        <v>45261</v>
      </c>
      <c r="F2058" s="49" t="s">
        <v>80</v>
      </c>
      <c r="G2058" s="49" t="s">
        <v>81</v>
      </c>
      <c r="H2058" s="49" t="s">
        <v>372</v>
      </c>
      <c r="I2058" s="49" t="s">
        <v>372</v>
      </c>
      <c r="J2058" s="49">
        <v>135300</v>
      </c>
      <c r="K2058" s="49" t="s">
        <v>415</v>
      </c>
      <c r="L2058" s="49">
        <v>9785428</v>
      </c>
      <c r="M2058" s="49" t="s">
        <v>1952</v>
      </c>
      <c r="N2058" s="51">
        <v>19906</v>
      </c>
      <c r="O2058" s="51">
        <v>19906</v>
      </c>
      <c r="P2058" s="49" t="s">
        <v>1081</v>
      </c>
    </row>
    <row r="2059" spans="1:16">
      <c r="A2059" s="46">
        <v>0</v>
      </c>
      <c r="B2059" s="46">
        <v>0</v>
      </c>
      <c r="C2059" s="46">
        <v>0</v>
      </c>
      <c r="D2059" s="46">
        <f t="shared" si="32"/>
        <v>0</v>
      </c>
      <c r="E2059" s="51">
        <v>45261</v>
      </c>
      <c r="F2059" s="49" t="s">
        <v>80</v>
      </c>
      <c r="G2059" s="49" t="s">
        <v>81</v>
      </c>
      <c r="H2059" s="49" t="s">
        <v>372</v>
      </c>
      <c r="I2059" s="49" t="s">
        <v>372</v>
      </c>
      <c r="J2059" s="49">
        <v>135300</v>
      </c>
      <c r="K2059" s="49" t="s">
        <v>415</v>
      </c>
      <c r="L2059" s="49">
        <v>9973747</v>
      </c>
      <c r="M2059" s="49" t="s">
        <v>1953</v>
      </c>
      <c r="N2059" s="51">
        <v>13332</v>
      </c>
      <c r="O2059" s="51">
        <v>13332</v>
      </c>
      <c r="P2059" s="49" t="s">
        <v>1091</v>
      </c>
    </row>
    <row r="2060" spans="1:16">
      <c r="A2060" s="46">
        <v>1</v>
      </c>
      <c r="B2060" s="46">
        <v>780.08</v>
      </c>
      <c r="C2060" s="46">
        <v>829.84373704960001</v>
      </c>
      <c r="D2060" s="46">
        <f t="shared" si="32"/>
        <v>-49.763737049599968</v>
      </c>
      <c r="E2060" s="51">
        <v>45261</v>
      </c>
      <c r="F2060" s="49" t="s">
        <v>80</v>
      </c>
      <c r="G2060" s="49" t="s">
        <v>81</v>
      </c>
      <c r="H2060" s="49" t="s">
        <v>372</v>
      </c>
      <c r="I2060" s="49" t="s">
        <v>372</v>
      </c>
      <c r="J2060" s="49">
        <v>135300</v>
      </c>
      <c r="K2060" s="49" t="s">
        <v>415</v>
      </c>
      <c r="L2060" s="49">
        <v>9785429</v>
      </c>
      <c r="M2060" s="49" t="s">
        <v>1952</v>
      </c>
      <c r="N2060" s="51">
        <v>21732</v>
      </c>
      <c r="O2060" s="51">
        <v>21732</v>
      </c>
      <c r="P2060" s="49" t="s">
        <v>1081</v>
      </c>
    </row>
    <row r="2061" spans="1:16">
      <c r="A2061" s="46">
        <v>0</v>
      </c>
      <c r="B2061" s="46">
        <v>0</v>
      </c>
      <c r="C2061" s="46">
        <v>0</v>
      </c>
      <c r="D2061" s="46">
        <f t="shared" si="32"/>
        <v>0</v>
      </c>
      <c r="E2061" s="51">
        <v>45261</v>
      </c>
      <c r="F2061" s="49" t="s">
        <v>80</v>
      </c>
      <c r="G2061" s="49" t="s">
        <v>81</v>
      </c>
      <c r="H2061" s="49" t="s">
        <v>372</v>
      </c>
      <c r="I2061" s="49" t="s">
        <v>372</v>
      </c>
      <c r="J2061" s="49">
        <v>135300</v>
      </c>
      <c r="K2061" s="49" t="s">
        <v>415</v>
      </c>
      <c r="L2061" s="49">
        <v>9973745</v>
      </c>
      <c r="M2061" s="49" t="s">
        <v>1952</v>
      </c>
      <c r="N2061" s="51">
        <v>21732</v>
      </c>
      <c r="O2061" s="51">
        <v>21732</v>
      </c>
      <c r="P2061" s="49" t="s">
        <v>1091</v>
      </c>
    </row>
    <row r="2062" spans="1:16">
      <c r="A2062" s="46">
        <v>1</v>
      </c>
      <c r="B2062" s="46">
        <v>5956.4400000000005</v>
      </c>
      <c r="C2062" s="46">
        <v>6429.436135248</v>
      </c>
      <c r="D2062" s="46">
        <f t="shared" si="32"/>
        <v>-472.99613524799952</v>
      </c>
      <c r="E2062" s="51">
        <v>45261</v>
      </c>
      <c r="F2062" s="49" t="s">
        <v>80</v>
      </c>
      <c r="G2062" s="49" t="s">
        <v>81</v>
      </c>
      <c r="H2062" s="49" t="s">
        <v>372</v>
      </c>
      <c r="I2062" s="49" t="s">
        <v>372</v>
      </c>
      <c r="J2062" s="49">
        <v>135300</v>
      </c>
      <c r="K2062" s="49" t="s">
        <v>415</v>
      </c>
      <c r="L2062" s="49">
        <v>9785430</v>
      </c>
      <c r="M2062" s="49" t="s">
        <v>1953</v>
      </c>
      <c r="N2062" s="51">
        <v>13332</v>
      </c>
      <c r="O2062" s="51">
        <v>13332</v>
      </c>
      <c r="P2062" s="49" t="s">
        <v>1081</v>
      </c>
    </row>
    <row r="2063" spans="1:16">
      <c r="A2063" s="46">
        <v>0</v>
      </c>
      <c r="B2063" s="46">
        <v>0</v>
      </c>
      <c r="C2063" s="46">
        <v>0</v>
      </c>
      <c r="D2063" s="46">
        <f t="shared" si="32"/>
        <v>0</v>
      </c>
      <c r="E2063" s="51">
        <v>45261</v>
      </c>
      <c r="F2063" s="49" t="s">
        <v>80</v>
      </c>
      <c r="G2063" s="49" t="s">
        <v>81</v>
      </c>
      <c r="H2063" s="49" t="s">
        <v>372</v>
      </c>
      <c r="I2063" s="49" t="s">
        <v>372</v>
      </c>
      <c r="J2063" s="49">
        <v>135300</v>
      </c>
      <c r="K2063" s="49" t="s">
        <v>415</v>
      </c>
      <c r="L2063" s="49">
        <v>9973746</v>
      </c>
      <c r="M2063" s="49" t="s">
        <v>1952</v>
      </c>
      <c r="N2063" s="51">
        <v>19906</v>
      </c>
      <c r="O2063" s="51">
        <v>19906</v>
      </c>
      <c r="P2063" s="49" t="s">
        <v>1091</v>
      </c>
    </row>
    <row r="2064" spans="1:16">
      <c r="A2064" s="46">
        <v>0</v>
      </c>
      <c r="B2064" s="46">
        <v>0</v>
      </c>
      <c r="C2064" s="46">
        <v>0</v>
      </c>
      <c r="D2064" s="46">
        <f t="shared" si="32"/>
        <v>0</v>
      </c>
      <c r="E2064" s="51">
        <v>45261</v>
      </c>
      <c r="F2064" s="49" t="s">
        <v>80</v>
      </c>
      <c r="G2064" s="49" t="s">
        <v>81</v>
      </c>
      <c r="H2064" s="49" t="s">
        <v>372</v>
      </c>
      <c r="I2064" s="49" t="s">
        <v>372</v>
      </c>
      <c r="J2064" s="49">
        <v>135300</v>
      </c>
      <c r="K2064" s="49" t="s">
        <v>416</v>
      </c>
      <c r="L2064" s="49">
        <v>9973771</v>
      </c>
      <c r="M2064" s="49" t="s">
        <v>1954</v>
      </c>
      <c r="N2064" s="51">
        <v>13332</v>
      </c>
      <c r="O2064" s="51">
        <v>13332</v>
      </c>
      <c r="P2064" s="49" t="s">
        <v>1091</v>
      </c>
    </row>
    <row r="2065" spans="1:16">
      <c r="A2065" s="46">
        <v>0</v>
      </c>
      <c r="B2065" s="46">
        <v>0</v>
      </c>
      <c r="C2065" s="46">
        <v>0</v>
      </c>
      <c r="D2065" s="46">
        <f t="shared" si="32"/>
        <v>0</v>
      </c>
      <c r="E2065" s="51">
        <v>45261</v>
      </c>
      <c r="F2065" s="49" t="s">
        <v>80</v>
      </c>
      <c r="G2065" s="49" t="s">
        <v>81</v>
      </c>
      <c r="H2065" s="49" t="s">
        <v>372</v>
      </c>
      <c r="I2065" s="49" t="s">
        <v>372</v>
      </c>
      <c r="J2065" s="49">
        <v>135300</v>
      </c>
      <c r="K2065" s="49" t="s">
        <v>416</v>
      </c>
      <c r="L2065" s="49">
        <v>9769414</v>
      </c>
      <c r="M2065" s="49" t="s">
        <v>1954</v>
      </c>
      <c r="N2065" s="51">
        <v>13332</v>
      </c>
      <c r="O2065" s="51">
        <v>13332</v>
      </c>
      <c r="P2065" s="49" t="s">
        <v>1081</v>
      </c>
    </row>
    <row r="2066" spans="1:16">
      <c r="A2066" s="46">
        <v>0</v>
      </c>
      <c r="B2066" s="46">
        <v>0</v>
      </c>
      <c r="C2066" s="46">
        <v>0</v>
      </c>
      <c r="D2066" s="46">
        <f t="shared" si="32"/>
        <v>0</v>
      </c>
      <c r="E2066" s="51">
        <v>45261</v>
      </c>
      <c r="F2066" s="49" t="s">
        <v>80</v>
      </c>
      <c r="G2066" s="49" t="s">
        <v>81</v>
      </c>
      <c r="H2066" s="49" t="s">
        <v>372</v>
      </c>
      <c r="I2066" s="49" t="s">
        <v>372</v>
      </c>
      <c r="J2066" s="49">
        <v>135300</v>
      </c>
      <c r="K2066" s="49" t="s">
        <v>417</v>
      </c>
      <c r="L2066" s="49">
        <v>9973772</v>
      </c>
      <c r="M2066" s="49" t="s">
        <v>1955</v>
      </c>
      <c r="N2066" s="51">
        <v>29037</v>
      </c>
      <c r="O2066" s="51">
        <v>29037</v>
      </c>
      <c r="P2066" s="49" t="s">
        <v>1091</v>
      </c>
    </row>
    <row r="2067" spans="1:16">
      <c r="A2067" s="46">
        <v>0</v>
      </c>
      <c r="B2067" s="46">
        <v>0</v>
      </c>
      <c r="C2067" s="46">
        <v>0</v>
      </c>
      <c r="D2067" s="46">
        <f t="shared" si="32"/>
        <v>0</v>
      </c>
      <c r="E2067" s="51">
        <v>45261</v>
      </c>
      <c r="F2067" s="49" t="s">
        <v>80</v>
      </c>
      <c r="G2067" s="49" t="s">
        <v>81</v>
      </c>
      <c r="H2067" s="49" t="s">
        <v>372</v>
      </c>
      <c r="I2067" s="49" t="s">
        <v>372</v>
      </c>
      <c r="J2067" s="49">
        <v>135300</v>
      </c>
      <c r="K2067" s="49" t="s">
        <v>417</v>
      </c>
      <c r="L2067" s="49">
        <v>9973770</v>
      </c>
      <c r="M2067" s="49" t="s">
        <v>1955</v>
      </c>
      <c r="N2067" s="51">
        <v>21002</v>
      </c>
      <c r="O2067" s="51">
        <v>21002</v>
      </c>
      <c r="P2067" s="49" t="s">
        <v>1091</v>
      </c>
    </row>
    <row r="2068" spans="1:16">
      <c r="A2068" s="46">
        <v>0</v>
      </c>
      <c r="B2068" s="46">
        <v>0</v>
      </c>
      <c r="C2068" s="46">
        <v>0</v>
      </c>
      <c r="D2068" s="46">
        <f t="shared" si="32"/>
        <v>0</v>
      </c>
      <c r="E2068" s="51">
        <v>45261</v>
      </c>
      <c r="F2068" s="49" t="s">
        <v>80</v>
      </c>
      <c r="G2068" s="49" t="s">
        <v>81</v>
      </c>
      <c r="H2068" s="49" t="s">
        <v>372</v>
      </c>
      <c r="I2068" s="49" t="s">
        <v>372</v>
      </c>
      <c r="J2068" s="49">
        <v>135300</v>
      </c>
      <c r="K2068" s="49" t="s">
        <v>417</v>
      </c>
      <c r="L2068" s="49">
        <v>9769408</v>
      </c>
      <c r="M2068" s="49" t="s">
        <v>1955</v>
      </c>
      <c r="N2068" s="51">
        <v>29037</v>
      </c>
      <c r="O2068" s="51">
        <v>29037</v>
      </c>
      <c r="P2068" s="49" t="s">
        <v>1081</v>
      </c>
    </row>
    <row r="2069" spans="1:16">
      <c r="A2069" s="46">
        <v>0</v>
      </c>
      <c r="B2069" s="46">
        <v>0</v>
      </c>
      <c r="C2069" s="46">
        <v>0</v>
      </c>
      <c r="D2069" s="46">
        <f t="shared" si="32"/>
        <v>0</v>
      </c>
      <c r="E2069" s="51">
        <v>45261</v>
      </c>
      <c r="F2069" s="49" t="s">
        <v>80</v>
      </c>
      <c r="G2069" s="49" t="s">
        <v>81</v>
      </c>
      <c r="H2069" s="49" t="s">
        <v>372</v>
      </c>
      <c r="I2069" s="49" t="s">
        <v>372</v>
      </c>
      <c r="J2069" s="49">
        <v>135300</v>
      </c>
      <c r="K2069" s="49" t="s">
        <v>417</v>
      </c>
      <c r="L2069" s="49">
        <v>9769407</v>
      </c>
      <c r="M2069" s="49" t="s">
        <v>1955</v>
      </c>
      <c r="N2069" s="51">
        <v>21002</v>
      </c>
      <c r="O2069" s="51">
        <v>21002</v>
      </c>
      <c r="P2069" s="49" t="s">
        <v>1081</v>
      </c>
    </row>
    <row r="2070" spans="1:16">
      <c r="A2070" s="46">
        <v>2</v>
      </c>
      <c r="B2070" s="46">
        <v>8764.77</v>
      </c>
      <c r="C2070" s="46">
        <v>804.27896007899994</v>
      </c>
      <c r="D2070" s="46">
        <f t="shared" si="32"/>
        <v>7960.4910399210003</v>
      </c>
      <c r="E2070" s="51">
        <v>45261</v>
      </c>
      <c r="F2070" s="49" t="s">
        <v>80</v>
      </c>
      <c r="G2070" s="49" t="s">
        <v>81</v>
      </c>
      <c r="H2070" s="49" t="s">
        <v>372</v>
      </c>
      <c r="I2070" s="49" t="s">
        <v>372</v>
      </c>
      <c r="J2070" s="49">
        <v>135300</v>
      </c>
      <c r="K2070" s="49" t="s">
        <v>182</v>
      </c>
      <c r="L2070" s="49">
        <v>30153753</v>
      </c>
      <c r="M2070" s="49" t="s">
        <v>1956</v>
      </c>
      <c r="N2070" s="51">
        <v>43791</v>
      </c>
      <c r="O2070" s="51">
        <v>43770</v>
      </c>
      <c r="P2070" s="49" t="s">
        <v>1876</v>
      </c>
    </row>
    <row r="2071" spans="1:16">
      <c r="A2071" s="46">
        <v>1</v>
      </c>
      <c r="B2071" s="46">
        <v>180882.47</v>
      </c>
      <c r="C2071" s="46">
        <v>35040.780000312196</v>
      </c>
      <c r="D2071" s="46">
        <f t="shared" si="32"/>
        <v>145841.68999968781</v>
      </c>
      <c r="E2071" s="51">
        <v>45261</v>
      </c>
      <c r="F2071" s="49" t="s">
        <v>80</v>
      </c>
      <c r="G2071" s="49" t="s">
        <v>81</v>
      </c>
      <c r="H2071" s="49" t="s">
        <v>372</v>
      </c>
      <c r="I2071" s="49" t="s">
        <v>372</v>
      </c>
      <c r="J2071" s="49">
        <v>135300</v>
      </c>
      <c r="K2071" s="49" t="s">
        <v>418</v>
      </c>
      <c r="L2071" s="49">
        <v>13160265</v>
      </c>
      <c r="M2071" s="49" t="s">
        <v>1957</v>
      </c>
      <c r="N2071" s="51">
        <v>41977</v>
      </c>
      <c r="O2071" s="51">
        <v>41640</v>
      </c>
      <c r="P2071" s="49" t="s">
        <v>1887</v>
      </c>
    </row>
    <row r="2072" spans="1:16">
      <c r="A2072" s="46">
        <v>0</v>
      </c>
      <c r="B2072" s="46">
        <v>0</v>
      </c>
      <c r="C2072" s="46">
        <v>0</v>
      </c>
      <c r="D2072" s="46">
        <f t="shared" si="32"/>
        <v>0</v>
      </c>
      <c r="E2072" s="51">
        <v>45261</v>
      </c>
      <c r="F2072" s="49" t="s">
        <v>80</v>
      </c>
      <c r="G2072" s="49" t="s">
        <v>81</v>
      </c>
      <c r="H2072" s="49" t="s">
        <v>372</v>
      </c>
      <c r="I2072" s="49" t="s">
        <v>372</v>
      </c>
      <c r="J2072" s="49">
        <v>135300</v>
      </c>
      <c r="K2072" s="49" t="s">
        <v>356</v>
      </c>
      <c r="L2072" s="49">
        <v>9805274</v>
      </c>
      <c r="M2072" s="49" t="s">
        <v>1958</v>
      </c>
      <c r="N2072" s="51">
        <v>29037</v>
      </c>
      <c r="O2072" s="51">
        <v>29037</v>
      </c>
      <c r="P2072" s="49" t="s">
        <v>1081</v>
      </c>
    </row>
    <row r="2073" spans="1:16">
      <c r="A2073" s="46">
        <v>0</v>
      </c>
      <c r="B2073" s="46">
        <v>0</v>
      </c>
      <c r="C2073" s="46">
        <v>0</v>
      </c>
      <c r="D2073" s="46">
        <f t="shared" si="32"/>
        <v>0</v>
      </c>
      <c r="E2073" s="51">
        <v>45261</v>
      </c>
      <c r="F2073" s="49" t="s">
        <v>80</v>
      </c>
      <c r="G2073" s="49" t="s">
        <v>81</v>
      </c>
      <c r="H2073" s="49" t="s">
        <v>372</v>
      </c>
      <c r="I2073" s="49" t="s">
        <v>372</v>
      </c>
      <c r="J2073" s="49">
        <v>135300</v>
      </c>
      <c r="K2073" s="49" t="s">
        <v>356</v>
      </c>
      <c r="L2073" s="49">
        <v>9870134</v>
      </c>
      <c r="M2073" s="49" t="s">
        <v>1959</v>
      </c>
      <c r="N2073" s="51">
        <v>21732</v>
      </c>
      <c r="O2073" s="51">
        <v>21732</v>
      </c>
      <c r="P2073" s="49" t="s">
        <v>1091</v>
      </c>
    </row>
    <row r="2074" spans="1:16">
      <c r="A2074" s="46">
        <v>1</v>
      </c>
      <c r="B2074" s="46">
        <v>41.03</v>
      </c>
      <c r="C2074" s="46">
        <v>43.368856477099996</v>
      </c>
      <c r="D2074" s="46">
        <f t="shared" si="32"/>
        <v>-2.3388564770999949</v>
      </c>
      <c r="E2074" s="51">
        <v>45261</v>
      </c>
      <c r="F2074" s="49" t="s">
        <v>80</v>
      </c>
      <c r="G2074" s="49" t="s">
        <v>81</v>
      </c>
      <c r="H2074" s="49" t="s">
        <v>372</v>
      </c>
      <c r="I2074" s="49" t="s">
        <v>372</v>
      </c>
      <c r="J2074" s="49">
        <v>135300</v>
      </c>
      <c r="K2074" s="49" t="s">
        <v>356</v>
      </c>
      <c r="L2074" s="49">
        <v>9805276</v>
      </c>
      <c r="M2074" s="49" t="s">
        <v>1958</v>
      </c>
      <c r="N2074" s="51">
        <v>25385</v>
      </c>
      <c r="O2074" s="51">
        <v>25385</v>
      </c>
      <c r="P2074" s="49" t="s">
        <v>1081</v>
      </c>
    </row>
    <row r="2075" spans="1:16">
      <c r="A2075" s="46">
        <v>0</v>
      </c>
      <c r="B2075" s="46">
        <v>0</v>
      </c>
      <c r="C2075" s="46">
        <v>0</v>
      </c>
      <c r="D2075" s="46">
        <f t="shared" si="32"/>
        <v>0</v>
      </c>
      <c r="E2075" s="51">
        <v>45261</v>
      </c>
      <c r="F2075" s="49" t="s">
        <v>80</v>
      </c>
      <c r="G2075" s="49" t="s">
        <v>81</v>
      </c>
      <c r="H2075" s="49" t="s">
        <v>372</v>
      </c>
      <c r="I2075" s="49" t="s">
        <v>372</v>
      </c>
      <c r="J2075" s="49">
        <v>135300</v>
      </c>
      <c r="K2075" s="49" t="s">
        <v>356</v>
      </c>
      <c r="L2075" s="49">
        <v>9870131</v>
      </c>
      <c r="M2075" s="49" t="s">
        <v>1959</v>
      </c>
      <c r="N2075" s="51">
        <v>29037</v>
      </c>
      <c r="O2075" s="51">
        <v>29037</v>
      </c>
      <c r="P2075" s="49" t="s">
        <v>1091</v>
      </c>
    </row>
    <row r="2076" spans="1:16">
      <c r="A2076" s="46">
        <v>0</v>
      </c>
      <c r="B2076" s="46">
        <v>0</v>
      </c>
      <c r="C2076" s="46">
        <v>0</v>
      </c>
      <c r="D2076" s="46">
        <f t="shared" si="32"/>
        <v>0</v>
      </c>
      <c r="E2076" s="51">
        <v>45261</v>
      </c>
      <c r="F2076" s="49" t="s">
        <v>80</v>
      </c>
      <c r="G2076" s="49" t="s">
        <v>81</v>
      </c>
      <c r="H2076" s="49" t="s">
        <v>372</v>
      </c>
      <c r="I2076" s="49" t="s">
        <v>372</v>
      </c>
      <c r="J2076" s="49">
        <v>135300</v>
      </c>
      <c r="K2076" s="49" t="s">
        <v>356</v>
      </c>
      <c r="L2076" s="49">
        <v>9718854</v>
      </c>
      <c r="M2076" s="49" t="s">
        <v>1959</v>
      </c>
      <c r="N2076" s="51">
        <v>32690</v>
      </c>
      <c r="O2076" s="51">
        <v>32690</v>
      </c>
      <c r="P2076" s="49" t="s">
        <v>1091</v>
      </c>
    </row>
    <row r="2077" spans="1:16">
      <c r="A2077" s="46">
        <v>7</v>
      </c>
      <c r="B2077" s="46">
        <v>1799.28</v>
      </c>
      <c r="C2077" s="46">
        <v>1914.0616849536</v>
      </c>
      <c r="D2077" s="46">
        <f t="shared" si="32"/>
        <v>-114.78168495360001</v>
      </c>
      <c r="E2077" s="51">
        <v>45261</v>
      </c>
      <c r="F2077" s="49" t="s">
        <v>80</v>
      </c>
      <c r="G2077" s="49" t="s">
        <v>81</v>
      </c>
      <c r="H2077" s="49" t="s">
        <v>372</v>
      </c>
      <c r="I2077" s="49" t="s">
        <v>372</v>
      </c>
      <c r="J2077" s="49">
        <v>135300</v>
      </c>
      <c r="K2077" s="49" t="s">
        <v>356</v>
      </c>
      <c r="L2077" s="49">
        <v>9708206</v>
      </c>
      <c r="M2077" s="49" t="s">
        <v>1958</v>
      </c>
      <c r="N2077" s="51">
        <v>21732</v>
      </c>
      <c r="O2077" s="51">
        <v>21732</v>
      </c>
      <c r="P2077" s="49" t="s">
        <v>1081</v>
      </c>
    </row>
    <row r="2078" spans="1:16">
      <c r="A2078" s="46">
        <v>0</v>
      </c>
      <c r="B2078" s="46">
        <v>0</v>
      </c>
      <c r="C2078" s="46">
        <v>0</v>
      </c>
      <c r="D2078" s="46">
        <f t="shared" si="32"/>
        <v>0</v>
      </c>
      <c r="E2078" s="51">
        <v>45261</v>
      </c>
      <c r="F2078" s="49" t="s">
        <v>80</v>
      </c>
      <c r="G2078" s="49" t="s">
        <v>81</v>
      </c>
      <c r="H2078" s="49" t="s">
        <v>372</v>
      </c>
      <c r="I2078" s="49" t="s">
        <v>372</v>
      </c>
      <c r="J2078" s="49">
        <v>135300</v>
      </c>
      <c r="K2078" s="49" t="s">
        <v>356</v>
      </c>
      <c r="L2078" s="49">
        <v>9870132</v>
      </c>
      <c r="M2078" s="49" t="s">
        <v>1959</v>
      </c>
      <c r="N2078" s="51">
        <v>25385</v>
      </c>
      <c r="O2078" s="51">
        <v>25385</v>
      </c>
      <c r="P2078" s="49" t="s">
        <v>1091</v>
      </c>
    </row>
    <row r="2079" spans="1:16">
      <c r="A2079" s="46">
        <v>1</v>
      </c>
      <c r="B2079" s="46">
        <v>552.07000000000005</v>
      </c>
      <c r="C2079" s="46">
        <v>589.16234114249994</v>
      </c>
      <c r="D2079" s="46">
        <f t="shared" si="32"/>
        <v>-37.09234114249989</v>
      </c>
      <c r="E2079" s="51">
        <v>45261</v>
      </c>
      <c r="F2079" s="49" t="s">
        <v>80</v>
      </c>
      <c r="G2079" s="49" t="s">
        <v>81</v>
      </c>
      <c r="H2079" s="49" t="s">
        <v>372</v>
      </c>
      <c r="I2079" s="49" t="s">
        <v>372</v>
      </c>
      <c r="J2079" s="49">
        <v>135300</v>
      </c>
      <c r="K2079" s="49" t="s">
        <v>356</v>
      </c>
      <c r="L2079" s="49">
        <v>9805275</v>
      </c>
      <c r="M2079" s="49" t="s">
        <v>1958</v>
      </c>
      <c r="N2079" s="51">
        <v>19906</v>
      </c>
      <c r="O2079" s="51">
        <v>19906</v>
      </c>
      <c r="P2079" s="49" t="s">
        <v>1081</v>
      </c>
    </row>
    <row r="2080" spans="1:16">
      <c r="A2080" s="46">
        <v>1</v>
      </c>
      <c r="B2080" s="46">
        <v>4655.42</v>
      </c>
      <c r="C2080" s="46">
        <v>3275.1533320968001</v>
      </c>
      <c r="D2080" s="46">
        <f t="shared" si="32"/>
        <v>1380.2666679032</v>
      </c>
      <c r="E2080" s="51">
        <v>45261</v>
      </c>
      <c r="F2080" s="49" t="s">
        <v>80</v>
      </c>
      <c r="G2080" s="49" t="s">
        <v>81</v>
      </c>
      <c r="H2080" s="49" t="s">
        <v>372</v>
      </c>
      <c r="I2080" s="49" t="s">
        <v>372</v>
      </c>
      <c r="J2080" s="49">
        <v>135300</v>
      </c>
      <c r="K2080" s="49" t="s">
        <v>356</v>
      </c>
      <c r="L2080" s="49">
        <v>9805273</v>
      </c>
      <c r="M2080" s="49" t="s">
        <v>1958</v>
      </c>
      <c r="N2080" s="51">
        <v>32690</v>
      </c>
      <c r="O2080" s="51">
        <v>32690</v>
      </c>
      <c r="P2080" s="49" t="s">
        <v>1081</v>
      </c>
    </row>
    <row r="2081" spans="1:16">
      <c r="A2081" s="46">
        <v>0</v>
      </c>
      <c r="B2081" s="46">
        <v>0</v>
      </c>
      <c r="C2081" s="46">
        <v>0</v>
      </c>
      <c r="D2081" s="46">
        <f t="shared" si="32"/>
        <v>0</v>
      </c>
      <c r="E2081" s="51">
        <v>45261</v>
      </c>
      <c r="F2081" s="49" t="s">
        <v>80</v>
      </c>
      <c r="G2081" s="49" t="s">
        <v>81</v>
      </c>
      <c r="H2081" s="49" t="s">
        <v>372</v>
      </c>
      <c r="I2081" s="49" t="s">
        <v>372</v>
      </c>
      <c r="J2081" s="49">
        <v>135300</v>
      </c>
      <c r="K2081" s="49" t="s">
        <v>356</v>
      </c>
      <c r="L2081" s="49">
        <v>9870133</v>
      </c>
      <c r="M2081" s="49" t="s">
        <v>1959</v>
      </c>
      <c r="N2081" s="51">
        <v>19906</v>
      </c>
      <c r="O2081" s="51">
        <v>19906</v>
      </c>
      <c r="P2081" s="49" t="s">
        <v>1091</v>
      </c>
    </row>
    <row r="2082" spans="1:16">
      <c r="A2082" s="46">
        <v>0</v>
      </c>
      <c r="B2082" s="46">
        <v>0</v>
      </c>
      <c r="C2082" s="46">
        <v>0</v>
      </c>
      <c r="D2082" s="46">
        <f t="shared" si="32"/>
        <v>0</v>
      </c>
      <c r="E2082" s="51">
        <v>45261</v>
      </c>
      <c r="F2082" s="49" t="s">
        <v>80</v>
      </c>
      <c r="G2082" s="49" t="s">
        <v>81</v>
      </c>
      <c r="H2082" s="49" t="s">
        <v>372</v>
      </c>
      <c r="I2082" s="49" t="s">
        <v>372</v>
      </c>
      <c r="J2082" s="49">
        <v>135300</v>
      </c>
      <c r="K2082" s="49" t="s">
        <v>272</v>
      </c>
      <c r="L2082" s="49">
        <v>9870128</v>
      </c>
      <c r="M2082" s="49" t="s">
        <v>1960</v>
      </c>
      <c r="N2082" s="51">
        <v>26846</v>
      </c>
      <c r="O2082" s="51">
        <v>26846</v>
      </c>
      <c r="P2082" s="49" t="s">
        <v>1091</v>
      </c>
    </row>
    <row r="2083" spans="1:16">
      <c r="A2083" s="46">
        <v>0</v>
      </c>
      <c r="B2083" s="46">
        <v>0</v>
      </c>
      <c r="C2083" s="46">
        <v>0</v>
      </c>
      <c r="D2083" s="46">
        <f t="shared" si="32"/>
        <v>0</v>
      </c>
      <c r="E2083" s="51">
        <v>45261</v>
      </c>
      <c r="F2083" s="49" t="s">
        <v>80</v>
      </c>
      <c r="G2083" s="49" t="s">
        <v>81</v>
      </c>
      <c r="H2083" s="49" t="s">
        <v>372</v>
      </c>
      <c r="I2083" s="49" t="s">
        <v>372</v>
      </c>
      <c r="J2083" s="49">
        <v>135300</v>
      </c>
      <c r="K2083" s="49" t="s">
        <v>272</v>
      </c>
      <c r="L2083" s="49">
        <v>9805266</v>
      </c>
      <c r="M2083" s="49" t="s">
        <v>1961</v>
      </c>
      <c r="N2083" s="51">
        <v>26846</v>
      </c>
      <c r="O2083" s="51">
        <v>26846</v>
      </c>
      <c r="P2083" s="49" t="s">
        <v>1081</v>
      </c>
    </row>
    <row r="2084" spans="1:16">
      <c r="A2084" s="46">
        <v>0</v>
      </c>
      <c r="B2084" s="46">
        <v>0</v>
      </c>
      <c r="C2084" s="46">
        <v>0</v>
      </c>
      <c r="D2084" s="46">
        <f t="shared" si="32"/>
        <v>0</v>
      </c>
      <c r="E2084" s="51">
        <v>45261</v>
      </c>
      <c r="F2084" s="49" t="s">
        <v>80</v>
      </c>
      <c r="G2084" s="49" t="s">
        <v>81</v>
      </c>
      <c r="H2084" s="49" t="s">
        <v>372</v>
      </c>
      <c r="I2084" s="49" t="s">
        <v>372</v>
      </c>
      <c r="J2084" s="49">
        <v>135300</v>
      </c>
      <c r="K2084" s="49" t="s">
        <v>272</v>
      </c>
      <c r="L2084" s="49">
        <v>9870129</v>
      </c>
      <c r="M2084" s="49" t="s">
        <v>1960</v>
      </c>
      <c r="N2084" s="51">
        <v>18445</v>
      </c>
      <c r="O2084" s="51">
        <v>18445</v>
      </c>
      <c r="P2084" s="49" t="s">
        <v>1091</v>
      </c>
    </row>
    <row r="2085" spans="1:16">
      <c r="A2085" s="46">
        <v>1</v>
      </c>
      <c r="B2085" s="46">
        <v>278110.28999999998</v>
      </c>
      <c r="C2085" s="46">
        <v>252365.94584373929</v>
      </c>
      <c r="D2085" s="46">
        <f t="shared" si="32"/>
        <v>25744.344156260689</v>
      </c>
      <c r="E2085" s="51">
        <v>45261</v>
      </c>
      <c r="F2085" s="49" t="s">
        <v>80</v>
      </c>
      <c r="G2085" s="49" t="s">
        <v>81</v>
      </c>
      <c r="H2085" s="49" t="s">
        <v>372</v>
      </c>
      <c r="I2085" s="49" t="s">
        <v>372</v>
      </c>
      <c r="J2085" s="49">
        <v>135300</v>
      </c>
      <c r="K2085" s="49" t="s">
        <v>272</v>
      </c>
      <c r="L2085" s="49">
        <v>9821671</v>
      </c>
      <c r="M2085" s="49" t="s">
        <v>1962</v>
      </c>
      <c r="N2085" s="51">
        <v>29037</v>
      </c>
      <c r="O2085" s="51">
        <v>29037</v>
      </c>
      <c r="P2085" s="49" t="s">
        <v>1081</v>
      </c>
    </row>
    <row r="2086" spans="1:16">
      <c r="A2086" s="46">
        <v>0</v>
      </c>
      <c r="B2086" s="46">
        <v>0</v>
      </c>
      <c r="C2086" s="46">
        <v>0</v>
      </c>
      <c r="D2086" s="46">
        <f t="shared" si="32"/>
        <v>0</v>
      </c>
      <c r="E2086" s="51">
        <v>45261</v>
      </c>
      <c r="F2086" s="49" t="s">
        <v>80</v>
      </c>
      <c r="G2086" s="49" t="s">
        <v>81</v>
      </c>
      <c r="H2086" s="49" t="s">
        <v>372</v>
      </c>
      <c r="I2086" s="49" t="s">
        <v>372</v>
      </c>
      <c r="J2086" s="49">
        <v>135300</v>
      </c>
      <c r="K2086" s="49" t="s">
        <v>272</v>
      </c>
      <c r="L2086" s="49">
        <v>9870127</v>
      </c>
      <c r="M2086" s="49" t="s">
        <v>1960</v>
      </c>
      <c r="N2086" s="51">
        <v>9314</v>
      </c>
      <c r="O2086" s="51">
        <v>9314</v>
      </c>
      <c r="P2086" s="49" t="s">
        <v>1091</v>
      </c>
    </row>
    <row r="2087" spans="1:16">
      <c r="A2087" s="46">
        <v>0</v>
      </c>
      <c r="B2087" s="46">
        <v>0</v>
      </c>
      <c r="C2087" s="46">
        <v>0</v>
      </c>
      <c r="D2087" s="46">
        <f t="shared" si="32"/>
        <v>0</v>
      </c>
      <c r="E2087" s="51">
        <v>45261</v>
      </c>
      <c r="F2087" s="49" t="s">
        <v>80</v>
      </c>
      <c r="G2087" s="49" t="s">
        <v>81</v>
      </c>
      <c r="H2087" s="49" t="s">
        <v>372</v>
      </c>
      <c r="I2087" s="49" t="s">
        <v>372</v>
      </c>
      <c r="J2087" s="49">
        <v>135300</v>
      </c>
      <c r="K2087" s="49" t="s">
        <v>272</v>
      </c>
      <c r="L2087" s="49">
        <v>9805267</v>
      </c>
      <c r="M2087" s="49" t="s">
        <v>1963</v>
      </c>
      <c r="N2087" s="51">
        <v>18445</v>
      </c>
      <c r="O2087" s="51">
        <v>18445</v>
      </c>
      <c r="P2087" s="49" t="s">
        <v>1081</v>
      </c>
    </row>
    <row r="2088" spans="1:16">
      <c r="A2088" s="46">
        <v>0</v>
      </c>
      <c r="B2088" s="46">
        <v>0</v>
      </c>
      <c r="C2088" s="46">
        <v>0</v>
      </c>
      <c r="D2088" s="46">
        <f t="shared" si="32"/>
        <v>0</v>
      </c>
      <c r="E2088" s="51">
        <v>45261</v>
      </c>
      <c r="F2088" s="49" t="s">
        <v>80</v>
      </c>
      <c r="G2088" s="49" t="s">
        <v>81</v>
      </c>
      <c r="H2088" s="49" t="s">
        <v>372</v>
      </c>
      <c r="I2088" s="49" t="s">
        <v>372</v>
      </c>
      <c r="J2088" s="49">
        <v>135300</v>
      </c>
      <c r="K2088" s="49" t="s">
        <v>272</v>
      </c>
      <c r="L2088" s="49">
        <v>9805264</v>
      </c>
      <c r="M2088" s="49" t="s">
        <v>1964</v>
      </c>
      <c r="N2088" s="51">
        <v>19906</v>
      </c>
      <c r="O2088" s="51">
        <v>19906</v>
      </c>
      <c r="P2088" s="49" t="s">
        <v>1081</v>
      </c>
    </row>
    <row r="2089" spans="1:16">
      <c r="A2089" s="46">
        <v>0</v>
      </c>
      <c r="B2089" s="46">
        <v>0</v>
      </c>
      <c r="C2089" s="46">
        <v>0</v>
      </c>
      <c r="D2089" s="46">
        <f t="shared" si="32"/>
        <v>0</v>
      </c>
      <c r="E2089" s="51">
        <v>45261</v>
      </c>
      <c r="F2089" s="49" t="s">
        <v>80</v>
      </c>
      <c r="G2089" s="49" t="s">
        <v>81</v>
      </c>
      <c r="H2089" s="49" t="s">
        <v>372</v>
      </c>
      <c r="I2089" s="49" t="s">
        <v>372</v>
      </c>
      <c r="J2089" s="49">
        <v>135300</v>
      </c>
      <c r="K2089" s="49" t="s">
        <v>272</v>
      </c>
      <c r="L2089" s="49">
        <v>9870126</v>
      </c>
      <c r="M2089" s="49" t="s">
        <v>1960</v>
      </c>
      <c r="N2089" s="51">
        <v>32690</v>
      </c>
      <c r="O2089" s="51">
        <v>32690</v>
      </c>
      <c r="P2089" s="49" t="s">
        <v>1091</v>
      </c>
    </row>
    <row r="2090" spans="1:16">
      <c r="A2090" s="46">
        <v>0</v>
      </c>
      <c r="B2090" s="46">
        <v>0</v>
      </c>
      <c r="C2090" s="46">
        <v>0</v>
      </c>
      <c r="D2090" s="46">
        <f t="shared" si="32"/>
        <v>0</v>
      </c>
      <c r="E2090" s="51">
        <v>45261</v>
      </c>
      <c r="F2090" s="49" t="s">
        <v>80</v>
      </c>
      <c r="G2090" s="49" t="s">
        <v>81</v>
      </c>
      <c r="H2090" s="49" t="s">
        <v>372</v>
      </c>
      <c r="I2090" s="49" t="s">
        <v>372</v>
      </c>
      <c r="J2090" s="49">
        <v>135300</v>
      </c>
      <c r="K2090" s="49" t="s">
        <v>272</v>
      </c>
      <c r="L2090" s="49">
        <v>9715189</v>
      </c>
      <c r="M2090" s="49" t="s">
        <v>1961</v>
      </c>
      <c r="N2090" s="51">
        <v>18445</v>
      </c>
      <c r="O2090" s="51">
        <v>18445</v>
      </c>
      <c r="P2090" s="49" t="s">
        <v>1081</v>
      </c>
    </row>
    <row r="2091" spans="1:16">
      <c r="A2091" s="46">
        <v>0</v>
      </c>
      <c r="B2091" s="46">
        <v>0</v>
      </c>
      <c r="C2091" s="46">
        <v>0</v>
      </c>
      <c r="D2091" s="46">
        <f t="shared" si="32"/>
        <v>0</v>
      </c>
      <c r="E2091" s="51">
        <v>45261</v>
      </c>
      <c r="F2091" s="49" t="s">
        <v>80</v>
      </c>
      <c r="G2091" s="49" t="s">
        <v>81</v>
      </c>
      <c r="H2091" s="49" t="s">
        <v>372</v>
      </c>
      <c r="I2091" s="49" t="s">
        <v>372</v>
      </c>
      <c r="J2091" s="49">
        <v>135300</v>
      </c>
      <c r="K2091" s="49" t="s">
        <v>272</v>
      </c>
      <c r="L2091" s="49">
        <v>9821672</v>
      </c>
      <c r="M2091" s="49" t="s">
        <v>1965</v>
      </c>
      <c r="N2091" s="51">
        <v>9314</v>
      </c>
      <c r="O2091" s="51">
        <v>9314</v>
      </c>
      <c r="P2091" s="49" t="s">
        <v>1081</v>
      </c>
    </row>
    <row r="2092" spans="1:16">
      <c r="A2092" s="46">
        <v>0</v>
      </c>
      <c r="B2092" s="46">
        <v>0</v>
      </c>
      <c r="C2092" s="46">
        <v>0</v>
      </c>
      <c r="D2092" s="46">
        <f t="shared" si="32"/>
        <v>0</v>
      </c>
      <c r="E2092" s="51">
        <v>45261</v>
      </c>
      <c r="F2092" s="49" t="s">
        <v>80</v>
      </c>
      <c r="G2092" s="49" t="s">
        <v>81</v>
      </c>
      <c r="H2092" s="49" t="s">
        <v>372</v>
      </c>
      <c r="I2092" s="49" t="s">
        <v>372</v>
      </c>
      <c r="J2092" s="49">
        <v>135300</v>
      </c>
      <c r="K2092" s="49" t="s">
        <v>272</v>
      </c>
      <c r="L2092" s="49">
        <v>9805265</v>
      </c>
      <c r="M2092" s="49" t="s">
        <v>1966</v>
      </c>
      <c r="N2092" s="51">
        <v>21732</v>
      </c>
      <c r="O2092" s="51">
        <v>21732</v>
      </c>
      <c r="P2092" s="49" t="s">
        <v>1081</v>
      </c>
    </row>
    <row r="2093" spans="1:16">
      <c r="A2093" s="46">
        <v>1</v>
      </c>
      <c r="B2093" s="46">
        <v>374067.66000000003</v>
      </c>
      <c r="C2093" s="46">
        <v>263161.85071994638</v>
      </c>
      <c r="D2093" s="46">
        <f t="shared" si="32"/>
        <v>110905.80928005365</v>
      </c>
      <c r="E2093" s="51">
        <v>45261</v>
      </c>
      <c r="F2093" s="49" t="s">
        <v>80</v>
      </c>
      <c r="G2093" s="49" t="s">
        <v>81</v>
      </c>
      <c r="H2093" s="49" t="s">
        <v>372</v>
      </c>
      <c r="I2093" s="49" t="s">
        <v>372</v>
      </c>
      <c r="J2093" s="49">
        <v>135300</v>
      </c>
      <c r="K2093" s="49" t="s">
        <v>272</v>
      </c>
      <c r="L2093" s="49">
        <v>9821670</v>
      </c>
      <c r="M2093" s="49" t="s">
        <v>1967</v>
      </c>
      <c r="N2093" s="51">
        <v>32690</v>
      </c>
      <c r="O2093" s="51">
        <v>32690</v>
      </c>
      <c r="P2093" s="49" t="s">
        <v>1081</v>
      </c>
    </row>
    <row r="2094" spans="1:16">
      <c r="A2094" s="46">
        <v>0</v>
      </c>
      <c r="B2094" s="46">
        <v>0</v>
      </c>
      <c r="C2094" s="46">
        <v>0</v>
      </c>
      <c r="D2094" s="46">
        <f t="shared" si="32"/>
        <v>0</v>
      </c>
      <c r="E2094" s="51">
        <v>45261</v>
      </c>
      <c r="F2094" s="49" t="s">
        <v>80</v>
      </c>
      <c r="G2094" s="49" t="s">
        <v>81</v>
      </c>
      <c r="H2094" s="49" t="s">
        <v>372</v>
      </c>
      <c r="I2094" s="49" t="s">
        <v>372</v>
      </c>
      <c r="J2094" s="49">
        <v>135300</v>
      </c>
      <c r="K2094" s="49" t="s">
        <v>272</v>
      </c>
      <c r="L2094" s="49">
        <v>9870125</v>
      </c>
      <c r="M2094" s="49" t="s">
        <v>1960</v>
      </c>
      <c r="N2094" s="51">
        <v>29037</v>
      </c>
      <c r="O2094" s="51">
        <v>29037</v>
      </c>
      <c r="P2094" s="49" t="s">
        <v>1091</v>
      </c>
    </row>
    <row r="2095" spans="1:16">
      <c r="A2095" s="46">
        <v>0</v>
      </c>
      <c r="B2095" s="46">
        <v>0</v>
      </c>
      <c r="C2095" s="46">
        <v>0</v>
      </c>
      <c r="D2095" s="46">
        <f t="shared" si="32"/>
        <v>0</v>
      </c>
      <c r="E2095" s="51">
        <v>45261</v>
      </c>
      <c r="F2095" s="49" t="s">
        <v>80</v>
      </c>
      <c r="G2095" s="49" t="s">
        <v>81</v>
      </c>
      <c r="H2095" s="49" t="s">
        <v>372</v>
      </c>
      <c r="I2095" s="49" t="s">
        <v>372</v>
      </c>
      <c r="J2095" s="49">
        <v>135300</v>
      </c>
      <c r="K2095" s="49" t="s">
        <v>272</v>
      </c>
      <c r="L2095" s="49">
        <v>9870124</v>
      </c>
      <c r="M2095" s="49" t="s">
        <v>1960</v>
      </c>
      <c r="N2095" s="51">
        <v>21732</v>
      </c>
      <c r="O2095" s="51">
        <v>21732</v>
      </c>
      <c r="P2095" s="49" t="s">
        <v>1091</v>
      </c>
    </row>
    <row r="2096" spans="1:16">
      <c r="A2096" s="46">
        <v>0</v>
      </c>
      <c r="B2096" s="46">
        <v>0</v>
      </c>
      <c r="C2096" s="46">
        <v>0</v>
      </c>
      <c r="D2096" s="46">
        <f t="shared" si="32"/>
        <v>0</v>
      </c>
      <c r="E2096" s="51">
        <v>45261</v>
      </c>
      <c r="F2096" s="49" t="s">
        <v>80</v>
      </c>
      <c r="G2096" s="49" t="s">
        <v>81</v>
      </c>
      <c r="H2096" s="49" t="s">
        <v>372</v>
      </c>
      <c r="I2096" s="49" t="s">
        <v>372</v>
      </c>
      <c r="J2096" s="49">
        <v>135300</v>
      </c>
      <c r="K2096" s="49" t="s">
        <v>272</v>
      </c>
      <c r="L2096" s="49">
        <v>9704829</v>
      </c>
      <c r="M2096" s="49" t="s">
        <v>1960</v>
      </c>
      <c r="N2096" s="51">
        <v>19906</v>
      </c>
      <c r="O2096" s="51">
        <v>19906</v>
      </c>
      <c r="P2096" s="49" t="s">
        <v>1091</v>
      </c>
    </row>
    <row r="2097" spans="1:16">
      <c r="A2097" s="46">
        <v>0</v>
      </c>
      <c r="B2097" s="46">
        <v>0</v>
      </c>
      <c r="C2097" s="46">
        <v>0</v>
      </c>
      <c r="D2097" s="46">
        <f t="shared" si="32"/>
        <v>0</v>
      </c>
      <c r="E2097" s="51">
        <v>45261</v>
      </c>
      <c r="F2097" s="49" t="s">
        <v>80</v>
      </c>
      <c r="G2097" s="49" t="s">
        <v>81</v>
      </c>
      <c r="H2097" s="49" t="s">
        <v>372</v>
      </c>
      <c r="I2097" s="49" t="s">
        <v>372</v>
      </c>
      <c r="J2097" s="49">
        <v>135300</v>
      </c>
      <c r="K2097" s="49" t="s">
        <v>272</v>
      </c>
      <c r="L2097" s="49">
        <v>9870130</v>
      </c>
      <c r="M2097" s="49" t="s">
        <v>1968</v>
      </c>
      <c r="N2097" s="51">
        <v>18445</v>
      </c>
      <c r="O2097" s="51">
        <v>18445</v>
      </c>
      <c r="P2097" s="49" t="s">
        <v>1091</v>
      </c>
    </row>
    <row r="2098" spans="1:16">
      <c r="A2098" s="46">
        <v>0</v>
      </c>
      <c r="B2098" s="46">
        <v>0</v>
      </c>
      <c r="C2098" s="46">
        <v>0</v>
      </c>
      <c r="D2098" s="46">
        <f t="shared" si="32"/>
        <v>0</v>
      </c>
      <c r="E2098" s="51">
        <v>45261</v>
      </c>
      <c r="F2098" s="49" t="s">
        <v>80</v>
      </c>
      <c r="G2098" s="49" t="s">
        <v>81</v>
      </c>
      <c r="H2098" s="49" t="s">
        <v>372</v>
      </c>
      <c r="I2098" s="49" t="s">
        <v>372</v>
      </c>
      <c r="J2098" s="49">
        <v>135300</v>
      </c>
      <c r="K2098" s="49" t="s">
        <v>419</v>
      </c>
      <c r="L2098" s="49">
        <v>9766631</v>
      </c>
      <c r="M2098" s="49" t="s">
        <v>1969</v>
      </c>
      <c r="N2098" s="51">
        <v>25385</v>
      </c>
      <c r="O2098" s="51">
        <v>25385</v>
      </c>
      <c r="P2098" s="49" t="s">
        <v>1081</v>
      </c>
    </row>
    <row r="2099" spans="1:16">
      <c r="A2099" s="46">
        <v>0</v>
      </c>
      <c r="B2099" s="46">
        <v>0</v>
      </c>
      <c r="C2099" s="46">
        <v>0</v>
      </c>
      <c r="D2099" s="46">
        <f t="shared" si="32"/>
        <v>0</v>
      </c>
      <c r="E2099" s="51">
        <v>45261</v>
      </c>
      <c r="F2099" s="49" t="s">
        <v>80</v>
      </c>
      <c r="G2099" s="49" t="s">
        <v>81</v>
      </c>
      <c r="H2099" s="49" t="s">
        <v>372</v>
      </c>
      <c r="I2099" s="49" t="s">
        <v>372</v>
      </c>
      <c r="J2099" s="49">
        <v>135300</v>
      </c>
      <c r="K2099" s="49" t="s">
        <v>419</v>
      </c>
      <c r="L2099" s="49">
        <v>9973764</v>
      </c>
      <c r="M2099" s="49" t="s">
        <v>1969</v>
      </c>
      <c r="N2099" s="51">
        <v>25385</v>
      </c>
      <c r="O2099" s="51">
        <v>25385</v>
      </c>
      <c r="P2099" s="49" t="s">
        <v>1091</v>
      </c>
    </row>
    <row r="2100" spans="1:16">
      <c r="A2100" s="46">
        <v>0</v>
      </c>
      <c r="B2100" s="46">
        <v>0</v>
      </c>
      <c r="C2100" s="46">
        <v>0</v>
      </c>
      <c r="D2100" s="46">
        <f t="shared" si="32"/>
        <v>0</v>
      </c>
      <c r="E2100" s="51">
        <v>45261</v>
      </c>
      <c r="F2100" s="49" t="s">
        <v>80</v>
      </c>
      <c r="G2100" s="49" t="s">
        <v>81</v>
      </c>
      <c r="H2100" s="49" t="s">
        <v>372</v>
      </c>
      <c r="I2100" s="49" t="s">
        <v>372</v>
      </c>
      <c r="J2100" s="49">
        <v>135300</v>
      </c>
      <c r="K2100" s="49" t="s">
        <v>420</v>
      </c>
      <c r="L2100" s="49">
        <v>9727052</v>
      </c>
      <c r="M2100" s="49" t="s">
        <v>1970</v>
      </c>
      <c r="N2100" s="51">
        <v>35247</v>
      </c>
      <c r="O2100" s="51">
        <v>35247</v>
      </c>
      <c r="P2100" s="49" t="s">
        <v>1091</v>
      </c>
    </row>
    <row r="2101" spans="1:16">
      <c r="A2101" s="46">
        <v>0</v>
      </c>
      <c r="B2101" s="46">
        <v>0</v>
      </c>
      <c r="C2101" s="46">
        <v>0</v>
      </c>
      <c r="D2101" s="46">
        <f t="shared" si="32"/>
        <v>0</v>
      </c>
      <c r="E2101" s="51">
        <v>45261</v>
      </c>
      <c r="F2101" s="49" t="s">
        <v>80</v>
      </c>
      <c r="G2101" s="49" t="s">
        <v>81</v>
      </c>
      <c r="H2101" s="49" t="s">
        <v>372</v>
      </c>
      <c r="I2101" s="49" t="s">
        <v>372</v>
      </c>
      <c r="J2101" s="49">
        <v>135300</v>
      </c>
      <c r="K2101" s="49" t="s">
        <v>420</v>
      </c>
      <c r="L2101" s="49">
        <v>9769405</v>
      </c>
      <c r="M2101" s="49" t="s">
        <v>1970</v>
      </c>
      <c r="N2101" s="51">
        <v>35247</v>
      </c>
      <c r="O2101" s="51">
        <v>35247</v>
      </c>
      <c r="P2101" s="49" t="s">
        <v>1081</v>
      </c>
    </row>
    <row r="2102" spans="1:16">
      <c r="A2102" s="46">
        <v>0</v>
      </c>
      <c r="B2102" s="46">
        <v>0</v>
      </c>
      <c r="C2102" s="46">
        <v>0</v>
      </c>
      <c r="D2102" s="46">
        <f t="shared" si="32"/>
        <v>0</v>
      </c>
      <c r="E2102" s="51">
        <v>45261</v>
      </c>
      <c r="F2102" s="49" t="s">
        <v>80</v>
      </c>
      <c r="G2102" s="49" t="s">
        <v>81</v>
      </c>
      <c r="H2102" s="49" t="s">
        <v>372</v>
      </c>
      <c r="I2102" s="49" t="s">
        <v>372</v>
      </c>
      <c r="J2102" s="49">
        <v>135300</v>
      </c>
      <c r="K2102" s="49" t="s">
        <v>421</v>
      </c>
      <c r="L2102" s="49">
        <v>9761160</v>
      </c>
      <c r="M2102" s="49" t="s">
        <v>1566</v>
      </c>
      <c r="N2102" s="51">
        <v>36143</v>
      </c>
      <c r="O2102" s="51">
        <v>35796</v>
      </c>
      <c r="P2102" s="49" t="s">
        <v>1928</v>
      </c>
    </row>
    <row r="2103" spans="1:16">
      <c r="A2103" s="46">
        <v>0</v>
      </c>
      <c r="B2103" s="46">
        <v>0</v>
      </c>
      <c r="C2103" s="46">
        <v>0</v>
      </c>
      <c r="D2103" s="46">
        <f t="shared" si="32"/>
        <v>0</v>
      </c>
      <c r="E2103" s="51">
        <v>45261</v>
      </c>
      <c r="F2103" s="49" t="s">
        <v>80</v>
      </c>
      <c r="G2103" s="49" t="s">
        <v>81</v>
      </c>
      <c r="H2103" s="49" t="s">
        <v>372</v>
      </c>
      <c r="I2103" s="49" t="s">
        <v>372</v>
      </c>
      <c r="J2103" s="49">
        <v>135300</v>
      </c>
      <c r="K2103" s="49" t="s">
        <v>421</v>
      </c>
      <c r="L2103" s="49">
        <v>9862052</v>
      </c>
      <c r="M2103" s="49" t="s">
        <v>1566</v>
      </c>
      <c r="N2103" s="51">
        <v>35612</v>
      </c>
      <c r="O2103" s="51">
        <v>35612</v>
      </c>
      <c r="P2103" s="49" t="s">
        <v>1091</v>
      </c>
    </row>
    <row r="2104" spans="1:16">
      <c r="A2104" s="46">
        <v>0</v>
      </c>
      <c r="B2104" s="46">
        <v>0</v>
      </c>
      <c r="C2104" s="46">
        <v>0</v>
      </c>
      <c r="D2104" s="46">
        <f t="shared" si="32"/>
        <v>0</v>
      </c>
      <c r="E2104" s="51">
        <v>45261</v>
      </c>
      <c r="F2104" s="49" t="s">
        <v>80</v>
      </c>
      <c r="G2104" s="49" t="s">
        <v>81</v>
      </c>
      <c r="H2104" s="49" t="s">
        <v>372</v>
      </c>
      <c r="I2104" s="49" t="s">
        <v>372</v>
      </c>
      <c r="J2104" s="49">
        <v>135300</v>
      </c>
      <c r="K2104" s="49" t="s">
        <v>421</v>
      </c>
      <c r="L2104" s="49">
        <v>9968995</v>
      </c>
      <c r="M2104" s="49" t="s">
        <v>1566</v>
      </c>
      <c r="N2104" s="51">
        <v>36143</v>
      </c>
      <c r="O2104" s="51">
        <v>35796</v>
      </c>
      <c r="P2104" s="49" t="s">
        <v>1928</v>
      </c>
    </row>
    <row r="2105" spans="1:16">
      <c r="A2105" s="46">
        <v>0</v>
      </c>
      <c r="B2105" s="46">
        <v>0</v>
      </c>
      <c r="C2105" s="46">
        <v>0</v>
      </c>
      <c r="D2105" s="46">
        <f t="shared" si="32"/>
        <v>0</v>
      </c>
      <c r="E2105" s="51">
        <v>45261</v>
      </c>
      <c r="F2105" s="49" t="s">
        <v>80</v>
      </c>
      <c r="G2105" s="49" t="s">
        <v>81</v>
      </c>
      <c r="H2105" s="49" t="s">
        <v>372</v>
      </c>
      <c r="I2105" s="49" t="s">
        <v>372</v>
      </c>
      <c r="J2105" s="49">
        <v>135300</v>
      </c>
      <c r="K2105" s="49" t="s">
        <v>421</v>
      </c>
      <c r="L2105" s="49">
        <v>9973767</v>
      </c>
      <c r="M2105" s="49" t="s">
        <v>1566</v>
      </c>
      <c r="N2105" s="51">
        <v>23924</v>
      </c>
      <c r="O2105" s="51">
        <v>23924</v>
      </c>
      <c r="P2105" s="49" t="s">
        <v>1091</v>
      </c>
    </row>
    <row r="2106" spans="1:16">
      <c r="A2106" s="46">
        <v>0</v>
      </c>
      <c r="B2106" s="46">
        <v>0</v>
      </c>
      <c r="C2106" s="46">
        <v>0</v>
      </c>
      <c r="D2106" s="46">
        <f t="shared" si="32"/>
        <v>0</v>
      </c>
      <c r="E2106" s="51">
        <v>45261</v>
      </c>
      <c r="F2106" s="49" t="s">
        <v>80</v>
      </c>
      <c r="G2106" s="49" t="s">
        <v>81</v>
      </c>
      <c r="H2106" s="49" t="s">
        <v>372</v>
      </c>
      <c r="I2106" s="49" t="s">
        <v>372</v>
      </c>
      <c r="J2106" s="49">
        <v>135300</v>
      </c>
      <c r="K2106" s="49" t="s">
        <v>421</v>
      </c>
      <c r="L2106" s="49">
        <v>9769404</v>
      </c>
      <c r="M2106" s="49" t="s">
        <v>1566</v>
      </c>
      <c r="N2106" s="51">
        <v>35612</v>
      </c>
      <c r="O2106" s="51">
        <v>35612</v>
      </c>
      <c r="P2106" s="49" t="s">
        <v>1081</v>
      </c>
    </row>
    <row r="2107" spans="1:16">
      <c r="A2107" s="46">
        <v>0</v>
      </c>
      <c r="B2107" s="46">
        <v>0</v>
      </c>
      <c r="C2107" s="46">
        <v>0</v>
      </c>
      <c r="D2107" s="46">
        <f t="shared" si="32"/>
        <v>0</v>
      </c>
      <c r="E2107" s="51">
        <v>45261</v>
      </c>
      <c r="F2107" s="49" t="s">
        <v>80</v>
      </c>
      <c r="G2107" s="49" t="s">
        <v>81</v>
      </c>
      <c r="H2107" s="49" t="s">
        <v>372</v>
      </c>
      <c r="I2107" s="49" t="s">
        <v>372</v>
      </c>
      <c r="J2107" s="49">
        <v>135300</v>
      </c>
      <c r="K2107" s="49" t="s">
        <v>421</v>
      </c>
      <c r="L2107" s="49">
        <v>9769402</v>
      </c>
      <c r="M2107" s="49" t="s">
        <v>1566</v>
      </c>
      <c r="N2107" s="51">
        <v>23924</v>
      </c>
      <c r="O2107" s="51">
        <v>23924</v>
      </c>
      <c r="P2107" s="49" t="s">
        <v>1081</v>
      </c>
    </row>
    <row r="2108" spans="1:16">
      <c r="A2108" s="46">
        <v>0</v>
      </c>
      <c r="B2108" s="46">
        <v>0</v>
      </c>
      <c r="C2108" s="46">
        <v>0</v>
      </c>
      <c r="D2108" s="46">
        <f t="shared" si="32"/>
        <v>0</v>
      </c>
      <c r="E2108" s="51">
        <v>45261</v>
      </c>
      <c r="F2108" s="49" t="s">
        <v>80</v>
      </c>
      <c r="G2108" s="49" t="s">
        <v>81</v>
      </c>
      <c r="H2108" s="49" t="s">
        <v>372</v>
      </c>
      <c r="I2108" s="49" t="s">
        <v>372</v>
      </c>
      <c r="J2108" s="49">
        <v>135300</v>
      </c>
      <c r="K2108" s="49" t="s">
        <v>421</v>
      </c>
      <c r="L2108" s="49">
        <v>9769403</v>
      </c>
      <c r="M2108" s="49" t="s">
        <v>1566</v>
      </c>
      <c r="N2108" s="51">
        <v>26115</v>
      </c>
      <c r="O2108" s="51">
        <v>26115</v>
      </c>
      <c r="P2108" s="49" t="s">
        <v>1081</v>
      </c>
    </row>
    <row r="2109" spans="1:16">
      <c r="A2109" s="46">
        <v>0</v>
      </c>
      <c r="B2109" s="46">
        <v>0</v>
      </c>
      <c r="C2109" s="46">
        <v>0</v>
      </c>
      <c r="D2109" s="46">
        <f t="shared" si="32"/>
        <v>0</v>
      </c>
      <c r="E2109" s="51">
        <v>45261</v>
      </c>
      <c r="F2109" s="49" t="s">
        <v>80</v>
      </c>
      <c r="G2109" s="49" t="s">
        <v>81</v>
      </c>
      <c r="H2109" s="49" t="s">
        <v>372</v>
      </c>
      <c r="I2109" s="49" t="s">
        <v>372</v>
      </c>
      <c r="J2109" s="49">
        <v>135300</v>
      </c>
      <c r="K2109" s="49" t="s">
        <v>421</v>
      </c>
      <c r="L2109" s="49">
        <v>9973701</v>
      </c>
      <c r="M2109" s="49" t="s">
        <v>1566</v>
      </c>
      <c r="N2109" s="51">
        <v>26115</v>
      </c>
      <c r="O2109" s="51">
        <v>26115</v>
      </c>
      <c r="P2109" s="49" t="s">
        <v>1091</v>
      </c>
    </row>
    <row r="2110" spans="1:16">
      <c r="A2110" s="46">
        <v>0</v>
      </c>
      <c r="B2110" s="46">
        <v>0</v>
      </c>
      <c r="C2110" s="46">
        <v>0</v>
      </c>
      <c r="D2110" s="46">
        <f t="shared" si="32"/>
        <v>0</v>
      </c>
      <c r="E2110" s="51">
        <v>45261</v>
      </c>
      <c r="F2110" s="49" t="s">
        <v>80</v>
      </c>
      <c r="G2110" s="49" t="s">
        <v>81</v>
      </c>
      <c r="H2110" s="49" t="s">
        <v>372</v>
      </c>
      <c r="I2110" s="49" t="s">
        <v>372</v>
      </c>
      <c r="J2110" s="49">
        <v>135300</v>
      </c>
      <c r="K2110" s="49" t="s">
        <v>422</v>
      </c>
      <c r="L2110" s="49">
        <v>9778052</v>
      </c>
      <c r="M2110" s="49" t="s">
        <v>1971</v>
      </c>
      <c r="N2110" s="51">
        <v>35247</v>
      </c>
      <c r="O2110" s="51">
        <v>35247</v>
      </c>
      <c r="P2110" s="49" t="s">
        <v>1081</v>
      </c>
    </row>
    <row r="2111" spans="1:16">
      <c r="A2111" s="46">
        <v>0</v>
      </c>
      <c r="B2111" s="46">
        <v>0</v>
      </c>
      <c r="C2111" s="46">
        <v>0</v>
      </c>
      <c r="D2111" s="46">
        <f t="shared" si="32"/>
        <v>0</v>
      </c>
      <c r="E2111" s="51">
        <v>45261</v>
      </c>
      <c r="F2111" s="49" t="s">
        <v>80</v>
      </c>
      <c r="G2111" s="49" t="s">
        <v>81</v>
      </c>
      <c r="H2111" s="49" t="s">
        <v>372</v>
      </c>
      <c r="I2111" s="49" t="s">
        <v>372</v>
      </c>
      <c r="J2111" s="49">
        <v>135300</v>
      </c>
      <c r="K2111" s="49" t="s">
        <v>422</v>
      </c>
      <c r="L2111" s="49">
        <v>9778051</v>
      </c>
      <c r="M2111" s="49" t="s">
        <v>1972</v>
      </c>
      <c r="N2111" s="51">
        <v>32690</v>
      </c>
      <c r="O2111" s="51">
        <v>32690</v>
      </c>
      <c r="P2111" s="49" t="s">
        <v>1081</v>
      </c>
    </row>
    <row r="2112" spans="1:16">
      <c r="A2112" s="46">
        <v>0</v>
      </c>
      <c r="B2112" s="46">
        <v>0</v>
      </c>
      <c r="C2112" s="46">
        <v>0</v>
      </c>
      <c r="D2112" s="46">
        <f t="shared" si="32"/>
        <v>0</v>
      </c>
      <c r="E2112" s="51">
        <v>45261</v>
      </c>
      <c r="F2112" s="49" t="s">
        <v>80</v>
      </c>
      <c r="G2112" s="49" t="s">
        <v>81</v>
      </c>
      <c r="H2112" s="49" t="s">
        <v>372</v>
      </c>
      <c r="I2112" s="49" t="s">
        <v>372</v>
      </c>
      <c r="J2112" s="49">
        <v>135300</v>
      </c>
      <c r="K2112" s="49" t="s">
        <v>422</v>
      </c>
      <c r="L2112" s="49">
        <v>9973700</v>
      </c>
      <c r="M2112" s="49" t="s">
        <v>1971</v>
      </c>
      <c r="N2112" s="51">
        <v>22463</v>
      </c>
      <c r="O2112" s="51">
        <v>22463</v>
      </c>
      <c r="P2112" s="49" t="s">
        <v>1091</v>
      </c>
    </row>
    <row r="2113" spans="1:16">
      <c r="A2113" s="46">
        <v>0</v>
      </c>
      <c r="B2113" s="46">
        <v>0</v>
      </c>
      <c r="C2113" s="46">
        <v>0</v>
      </c>
      <c r="D2113" s="46">
        <f t="shared" si="32"/>
        <v>0</v>
      </c>
      <c r="E2113" s="51">
        <v>45261</v>
      </c>
      <c r="F2113" s="49" t="s">
        <v>80</v>
      </c>
      <c r="G2113" s="49" t="s">
        <v>81</v>
      </c>
      <c r="H2113" s="49" t="s">
        <v>372</v>
      </c>
      <c r="I2113" s="49" t="s">
        <v>372</v>
      </c>
      <c r="J2113" s="49">
        <v>135300</v>
      </c>
      <c r="K2113" s="49" t="s">
        <v>422</v>
      </c>
      <c r="L2113" s="49">
        <v>9968994</v>
      </c>
      <c r="M2113" s="49" t="s">
        <v>1971</v>
      </c>
      <c r="N2113" s="51">
        <v>36143</v>
      </c>
      <c r="O2113" s="51">
        <v>35796</v>
      </c>
      <c r="P2113" s="49" t="s">
        <v>1928</v>
      </c>
    </row>
    <row r="2114" spans="1:16">
      <c r="A2114" s="46">
        <v>0</v>
      </c>
      <c r="B2114" s="46">
        <v>0</v>
      </c>
      <c r="C2114" s="46">
        <v>0</v>
      </c>
      <c r="D2114" s="46">
        <f t="shared" si="32"/>
        <v>0</v>
      </c>
      <c r="E2114" s="51">
        <v>45261</v>
      </c>
      <c r="F2114" s="49" t="s">
        <v>80</v>
      </c>
      <c r="G2114" s="49" t="s">
        <v>81</v>
      </c>
      <c r="H2114" s="49" t="s">
        <v>372</v>
      </c>
      <c r="I2114" s="49" t="s">
        <v>372</v>
      </c>
      <c r="J2114" s="49">
        <v>135300</v>
      </c>
      <c r="K2114" s="49" t="s">
        <v>422</v>
      </c>
      <c r="L2114" s="49">
        <v>9861049</v>
      </c>
      <c r="M2114" s="49" t="s">
        <v>1971</v>
      </c>
      <c r="N2114" s="51">
        <v>35247</v>
      </c>
      <c r="O2114" s="51">
        <v>35247</v>
      </c>
      <c r="P2114" s="49" t="s">
        <v>1091</v>
      </c>
    </row>
    <row r="2115" spans="1:16">
      <c r="A2115" s="46">
        <v>0</v>
      </c>
      <c r="B2115" s="46">
        <v>0</v>
      </c>
      <c r="C2115" s="46">
        <v>0</v>
      </c>
      <c r="D2115" s="46">
        <f t="shared" ref="D2115:D2178" si="33">+B2115-C2115</f>
        <v>0</v>
      </c>
      <c r="E2115" s="51">
        <v>45261</v>
      </c>
      <c r="F2115" s="49" t="s">
        <v>80</v>
      </c>
      <c r="G2115" s="49" t="s">
        <v>81</v>
      </c>
      <c r="H2115" s="49" t="s">
        <v>372</v>
      </c>
      <c r="I2115" s="49" t="s">
        <v>372</v>
      </c>
      <c r="J2115" s="49">
        <v>135300</v>
      </c>
      <c r="K2115" s="49" t="s">
        <v>422</v>
      </c>
      <c r="L2115" s="49">
        <v>9724097</v>
      </c>
      <c r="M2115" s="49" t="s">
        <v>1972</v>
      </c>
      <c r="N2115" s="51">
        <v>26115</v>
      </c>
      <c r="O2115" s="51">
        <v>26115</v>
      </c>
      <c r="P2115" s="49" t="s">
        <v>1091</v>
      </c>
    </row>
    <row r="2116" spans="1:16">
      <c r="A2116" s="46">
        <v>0</v>
      </c>
      <c r="B2116" s="46">
        <v>0</v>
      </c>
      <c r="C2116" s="46">
        <v>0</v>
      </c>
      <c r="D2116" s="46">
        <f t="shared" si="33"/>
        <v>0</v>
      </c>
      <c r="E2116" s="51">
        <v>45261</v>
      </c>
      <c r="F2116" s="49" t="s">
        <v>80</v>
      </c>
      <c r="G2116" s="49" t="s">
        <v>81</v>
      </c>
      <c r="H2116" s="49" t="s">
        <v>372</v>
      </c>
      <c r="I2116" s="49" t="s">
        <v>372</v>
      </c>
      <c r="J2116" s="49">
        <v>135300</v>
      </c>
      <c r="K2116" s="49" t="s">
        <v>422</v>
      </c>
      <c r="L2116" s="49">
        <v>9812607</v>
      </c>
      <c r="M2116" s="49" t="s">
        <v>1973</v>
      </c>
      <c r="N2116" s="51">
        <v>36159</v>
      </c>
      <c r="O2116" s="51">
        <v>36161</v>
      </c>
      <c r="P2116" s="49" t="s">
        <v>1974</v>
      </c>
    </row>
    <row r="2117" spans="1:16">
      <c r="A2117" s="46">
        <v>2</v>
      </c>
      <c r="B2117" s="46">
        <v>2288.31</v>
      </c>
      <c r="C2117" s="46">
        <v>1189.8959370576001</v>
      </c>
      <c r="D2117" s="46">
        <f t="shared" si="33"/>
        <v>1098.4140629423998</v>
      </c>
      <c r="E2117" s="51">
        <v>45261</v>
      </c>
      <c r="F2117" s="49" t="s">
        <v>80</v>
      </c>
      <c r="G2117" s="49" t="s">
        <v>81</v>
      </c>
      <c r="H2117" s="49" t="s">
        <v>372</v>
      </c>
      <c r="I2117" s="49" t="s">
        <v>372</v>
      </c>
      <c r="J2117" s="49">
        <v>135300</v>
      </c>
      <c r="K2117" s="49" t="s">
        <v>422</v>
      </c>
      <c r="L2117" s="49">
        <v>9814857</v>
      </c>
      <c r="M2117" s="49" t="s">
        <v>1973</v>
      </c>
      <c r="N2117" s="51">
        <v>36159</v>
      </c>
      <c r="O2117" s="51">
        <v>36161</v>
      </c>
      <c r="P2117" s="49" t="s">
        <v>1974</v>
      </c>
    </row>
    <row r="2118" spans="1:16">
      <c r="A2118" s="46">
        <v>0</v>
      </c>
      <c r="B2118" s="46">
        <v>0</v>
      </c>
      <c r="C2118" s="46">
        <v>0</v>
      </c>
      <c r="D2118" s="46">
        <f t="shared" si="33"/>
        <v>0</v>
      </c>
      <c r="E2118" s="51">
        <v>45261</v>
      </c>
      <c r="F2118" s="49" t="s">
        <v>80</v>
      </c>
      <c r="G2118" s="49" t="s">
        <v>81</v>
      </c>
      <c r="H2118" s="49" t="s">
        <v>372</v>
      </c>
      <c r="I2118" s="49" t="s">
        <v>372</v>
      </c>
      <c r="J2118" s="49">
        <v>135300</v>
      </c>
      <c r="K2118" s="49" t="s">
        <v>422</v>
      </c>
      <c r="L2118" s="49">
        <v>9761159</v>
      </c>
      <c r="M2118" s="49" t="s">
        <v>1971</v>
      </c>
      <c r="N2118" s="51">
        <v>36143</v>
      </c>
      <c r="O2118" s="51">
        <v>35796</v>
      </c>
      <c r="P2118" s="49" t="s">
        <v>1928</v>
      </c>
    </row>
    <row r="2119" spans="1:16">
      <c r="A2119" s="46">
        <v>0</v>
      </c>
      <c r="B2119" s="46">
        <v>0</v>
      </c>
      <c r="C2119" s="46">
        <v>0</v>
      </c>
      <c r="D2119" s="46">
        <f t="shared" si="33"/>
        <v>0</v>
      </c>
      <c r="E2119" s="51">
        <v>45261</v>
      </c>
      <c r="F2119" s="49" t="s">
        <v>80</v>
      </c>
      <c r="G2119" s="49" t="s">
        <v>81</v>
      </c>
      <c r="H2119" s="49" t="s">
        <v>372</v>
      </c>
      <c r="I2119" s="49" t="s">
        <v>372</v>
      </c>
      <c r="J2119" s="49">
        <v>135300</v>
      </c>
      <c r="K2119" s="49" t="s">
        <v>422</v>
      </c>
      <c r="L2119" s="49">
        <v>9973768</v>
      </c>
      <c r="M2119" s="49" t="s">
        <v>1971</v>
      </c>
      <c r="N2119" s="51">
        <v>22828</v>
      </c>
      <c r="O2119" s="51">
        <v>22828</v>
      </c>
      <c r="P2119" s="49" t="s">
        <v>1091</v>
      </c>
    </row>
    <row r="2120" spans="1:16">
      <c r="A2120" s="46">
        <v>0</v>
      </c>
      <c r="B2120" s="46">
        <v>0</v>
      </c>
      <c r="C2120" s="46">
        <v>0</v>
      </c>
      <c r="D2120" s="46">
        <f t="shared" si="33"/>
        <v>0</v>
      </c>
      <c r="E2120" s="51">
        <v>45261</v>
      </c>
      <c r="F2120" s="49" t="s">
        <v>80</v>
      </c>
      <c r="G2120" s="49" t="s">
        <v>81</v>
      </c>
      <c r="H2120" s="49" t="s">
        <v>372</v>
      </c>
      <c r="I2120" s="49" t="s">
        <v>372</v>
      </c>
      <c r="J2120" s="49">
        <v>135300</v>
      </c>
      <c r="K2120" s="49" t="s">
        <v>422</v>
      </c>
      <c r="L2120" s="49">
        <v>9973766</v>
      </c>
      <c r="M2120" s="49" t="s">
        <v>1971</v>
      </c>
      <c r="N2120" s="51">
        <v>24654</v>
      </c>
      <c r="O2120" s="51">
        <v>24654</v>
      </c>
      <c r="P2120" s="49" t="s">
        <v>1091</v>
      </c>
    </row>
    <row r="2121" spans="1:16">
      <c r="A2121" s="46">
        <v>0</v>
      </c>
      <c r="B2121" s="46">
        <v>0</v>
      </c>
      <c r="C2121" s="46">
        <v>0</v>
      </c>
      <c r="D2121" s="46">
        <f t="shared" si="33"/>
        <v>0</v>
      </c>
      <c r="E2121" s="51">
        <v>45261</v>
      </c>
      <c r="F2121" s="49" t="s">
        <v>80</v>
      </c>
      <c r="G2121" s="49" t="s">
        <v>81</v>
      </c>
      <c r="H2121" s="49" t="s">
        <v>372</v>
      </c>
      <c r="I2121" s="49" t="s">
        <v>372</v>
      </c>
      <c r="J2121" s="49">
        <v>135300</v>
      </c>
      <c r="K2121" s="49" t="s">
        <v>422</v>
      </c>
      <c r="L2121" s="49">
        <v>9973765</v>
      </c>
      <c r="M2121" s="49" t="s">
        <v>1972</v>
      </c>
      <c r="N2121" s="51">
        <v>32690</v>
      </c>
      <c r="O2121" s="51">
        <v>32690</v>
      </c>
      <c r="P2121" s="49" t="s">
        <v>1091</v>
      </c>
    </row>
    <row r="2122" spans="1:16">
      <c r="A2122" s="46">
        <v>0</v>
      </c>
      <c r="B2122" s="46">
        <v>0</v>
      </c>
      <c r="C2122" s="46">
        <v>0</v>
      </c>
      <c r="D2122" s="46">
        <f t="shared" si="33"/>
        <v>0</v>
      </c>
      <c r="E2122" s="51">
        <v>45261</v>
      </c>
      <c r="F2122" s="49" t="s">
        <v>80</v>
      </c>
      <c r="G2122" s="49" t="s">
        <v>81</v>
      </c>
      <c r="H2122" s="49" t="s">
        <v>372</v>
      </c>
      <c r="I2122" s="49" t="s">
        <v>372</v>
      </c>
      <c r="J2122" s="49">
        <v>135300</v>
      </c>
      <c r="K2122" s="49" t="s">
        <v>422</v>
      </c>
      <c r="L2122" s="49">
        <v>9778050</v>
      </c>
      <c r="M2122" s="49" t="s">
        <v>1972</v>
      </c>
      <c r="N2122" s="51">
        <v>26115</v>
      </c>
      <c r="O2122" s="51">
        <v>26115</v>
      </c>
      <c r="P2122" s="49" t="s">
        <v>1081</v>
      </c>
    </row>
    <row r="2123" spans="1:16">
      <c r="A2123" s="46">
        <v>4</v>
      </c>
      <c r="B2123" s="46">
        <v>207954.18</v>
      </c>
      <c r="C2123" s="46">
        <v>44525.6891832564</v>
      </c>
      <c r="D2123" s="46">
        <f t="shared" si="33"/>
        <v>163428.49081674358</v>
      </c>
      <c r="E2123" s="51">
        <v>45261</v>
      </c>
      <c r="F2123" s="49" t="s">
        <v>80</v>
      </c>
      <c r="G2123" s="49" t="s">
        <v>81</v>
      </c>
      <c r="H2123" s="49" t="s">
        <v>372</v>
      </c>
      <c r="I2123" s="49" t="s">
        <v>372</v>
      </c>
      <c r="J2123" s="49">
        <v>135300</v>
      </c>
      <c r="K2123" s="49" t="s">
        <v>423</v>
      </c>
      <c r="L2123" s="49">
        <v>11934282</v>
      </c>
      <c r="M2123" s="49" t="s">
        <v>1975</v>
      </c>
      <c r="N2123" s="51">
        <v>41315</v>
      </c>
      <c r="O2123" s="51">
        <v>41306</v>
      </c>
      <c r="P2123" s="49" t="s">
        <v>1976</v>
      </c>
    </row>
    <row r="2124" spans="1:16">
      <c r="A2124" s="46">
        <v>0</v>
      </c>
      <c r="B2124" s="46">
        <v>0</v>
      </c>
      <c r="C2124" s="46">
        <v>0</v>
      </c>
      <c r="D2124" s="46">
        <f t="shared" si="33"/>
        <v>0</v>
      </c>
      <c r="E2124" s="51">
        <v>45261</v>
      </c>
      <c r="F2124" s="49" t="s">
        <v>80</v>
      </c>
      <c r="G2124" s="49" t="s">
        <v>81</v>
      </c>
      <c r="H2124" s="49" t="s">
        <v>372</v>
      </c>
      <c r="I2124" s="49" t="s">
        <v>372</v>
      </c>
      <c r="J2124" s="49">
        <v>135300</v>
      </c>
      <c r="K2124" s="49" t="s">
        <v>424</v>
      </c>
      <c r="L2124" s="49">
        <v>9778056</v>
      </c>
      <c r="M2124" s="49" t="s">
        <v>1977</v>
      </c>
      <c r="N2124" s="51">
        <v>24289</v>
      </c>
      <c r="O2124" s="51">
        <v>24289</v>
      </c>
      <c r="P2124" s="49" t="s">
        <v>1081</v>
      </c>
    </row>
    <row r="2125" spans="1:16">
      <c r="A2125" s="46">
        <v>0</v>
      </c>
      <c r="B2125" s="46">
        <v>0</v>
      </c>
      <c r="C2125" s="46">
        <v>0</v>
      </c>
      <c r="D2125" s="46">
        <f t="shared" si="33"/>
        <v>0</v>
      </c>
      <c r="E2125" s="51">
        <v>45261</v>
      </c>
      <c r="F2125" s="49" t="s">
        <v>80</v>
      </c>
      <c r="G2125" s="49" t="s">
        <v>81</v>
      </c>
      <c r="H2125" s="49" t="s">
        <v>372</v>
      </c>
      <c r="I2125" s="49" t="s">
        <v>372</v>
      </c>
      <c r="J2125" s="49">
        <v>135300</v>
      </c>
      <c r="K2125" s="49" t="s">
        <v>424</v>
      </c>
      <c r="L2125" s="49">
        <v>9973769</v>
      </c>
      <c r="M2125" s="49" t="s">
        <v>1977</v>
      </c>
      <c r="N2125" s="51">
        <v>24289</v>
      </c>
      <c r="O2125" s="51">
        <v>24289</v>
      </c>
      <c r="P2125" s="49" t="s">
        <v>1091</v>
      </c>
    </row>
    <row r="2126" spans="1:16">
      <c r="A2126" s="46">
        <v>0</v>
      </c>
      <c r="B2126" s="46">
        <v>0</v>
      </c>
      <c r="C2126" s="46">
        <v>0</v>
      </c>
      <c r="D2126" s="46">
        <f t="shared" si="33"/>
        <v>0</v>
      </c>
      <c r="E2126" s="51">
        <v>45261</v>
      </c>
      <c r="F2126" s="49" t="s">
        <v>80</v>
      </c>
      <c r="G2126" s="49" t="s">
        <v>81</v>
      </c>
      <c r="H2126" s="49" t="s">
        <v>372</v>
      </c>
      <c r="I2126" s="49" t="s">
        <v>372</v>
      </c>
      <c r="J2126" s="49">
        <v>135300</v>
      </c>
      <c r="K2126" s="49" t="s">
        <v>425</v>
      </c>
      <c r="L2126" s="49">
        <v>9861290</v>
      </c>
      <c r="M2126" s="49" t="s">
        <v>1567</v>
      </c>
      <c r="N2126" s="51">
        <v>35247</v>
      </c>
      <c r="O2126" s="51">
        <v>35247</v>
      </c>
      <c r="P2126" s="49" t="s">
        <v>1091</v>
      </c>
    </row>
    <row r="2127" spans="1:16">
      <c r="A2127" s="46">
        <v>1</v>
      </c>
      <c r="B2127" s="46">
        <v>7755.06</v>
      </c>
      <c r="C2127" s="46">
        <v>4348.8209716235997</v>
      </c>
      <c r="D2127" s="46">
        <f t="shared" si="33"/>
        <v>3406.2390283764007</v>
      </c>
      <c r="E2127" s="51">
        <v>45261</v>
      </c>
      <c r="F2127" s="49" t="s">
        <v>80</v>
      </c>
      <c r="G2127" s="49" t="s">
        <v>81</v>
      </c>
      <c r="H2127" s="49" t="s">
        <v>372</v>
      </c>
      <c r="I2127" s="49" t="s">
        <v>372</v>
      </c>
      <c r="J2127" s="49">
        <v>135300</v>
      </c>
      <c r="K2127" s="49" t="s">
        <v>425</v>
      </c>
      <c r="L2127" s="49">
        <v>9778054</v>
      </c>
      <c r="M2127" s="49" t="s">
        <v>1567</v>
      </c>
      <c r="N2127" s="51">
        <v>35247</v>
      </c>
      <c r="O2127" s="51">
        <v>35247</v>
      </c>
      <c r="P2127" s="49" t="s">
        <v>1081</v>
      </c>
    </row>
    <row r="2128" spans="1:16">
      <c r="A2128" s="46">
        <v>1</v>
      </c>
      <c r="B2128" s="46">
        <v>4427.6000000000004</v>
      </c>
      <c r="C2128" s="46">
        <v>1850.8700264840002</v>
      </c>
      <c r="D2128" s="46">
        <f t="shared" si="33"/>
        <v>2576.7299735160004</v>
      </c>
      <c r="E2128" s="51">
        <v>45261</v>
      </c>
      <c r="F2128" s="49" t="s">
        <v>80</v>
      </c>
      <c r="G2128" s="49" t="s">
        <v>81</v>
      </c>
      <c r="H2128" s="49" t="s">
        <v>372</v>
      </c>
      <c r="I2128" s="49" t="s">
        <v>372</v>
      </c>
      <c r="J2128" s="49">
        <v>135300</v>
      </c>
      <c r="K2128" s="49" t="s">
        <v>254</v>
      </c>
      <c r="L2128" s="49">
        <v>12818029</v>
      </c>
      <c r="M2128" s="49" t="s">
        <v>1978</v>
      </c>
      <c r="N2128" s="51">
        <v>37959</v>
      </c>
      <c r="O2128" s="51">
        <v>37622</v>
      </c>
      <c r="P2128" s="49" t="s">
        <v>909</v>
      </c>
    </row>
    <row r="2129" spans="1:16">
      <c r="A2129" s="46">
        <v>3</v>
      </c>
      <c r="B2129" s="46">
        <v>131114.88</v>
      </c>
      <c r="C2129" s="46">
        <v>25399.739758348798</v>
      </c>
      <c r="D2129" s="46">
        <f t="shared" si="33"/>
        <v>105715.14024165121</v>
      </c>
      <c r="E2129" s="51">
        <v>45261</v>
      </c>
      <c r="F2129" s="49" t="s">
        <v>80</v>
      </c>
      <c r="G2129" s="49" t="s">
        <v>81</v>
      </c>
      <c r="H2129" s="49" t="s">
        <v>372</v>
      </c>
      <c r="I2129" s="49" t="s">
        <v>372</v>
      </c>
      <c r="J2129" s="49">
        <v>135300</v>
      </c>
      <c r="K2129" s="49" t="s">
        <v>254</v>
      </c>
      <c r="L2129" s="49">
        <v>14981611</v>
      </c>
      <c r="M2129" s="49" t="s">
        <v>1979</v>
      </c>
      <c r="N2129" s="51">
        <v>41969</v>
      </c>
      <c r="O2129" s="51">
        <v>41640</v>
      </c>
      <c r="P2129" s="49" t="s">
        <v>1882</v>
      </c>
    </row>
    <row r="2130" spans="1:16">
      <c r="A2130" s="46">
        <v>0</v>
      </c>
      <c r="B2130" s="46">
        <v>0</v>
      </c>
      <c r="C2130" s="46">
        <v>0</v>
      </c>
      <c r="D2130" s="46">
        <f t="shared" si="33"/>
        <v>0</v>
      </c>
      <c r="E2130" s="51">
        <v>45261</v>
      </c>
      <c r="F2130" s="49" t="s">
        <v>80</v>
      </c>
      <c r="G2130" s="49" t="s">
        <v>81</v>
      </c>
      <c r="H2130" s="49" t="s">
        <v>372</v>
      </c>
      <c r="I2130" s="49" t="s">
        <v>372</v>
      </c>
      <c r="J2130" s="49">
        <v>135300</v>
      </c>
      <c r="K2130" s="49" t="s">
        <v>254</v>
      </c>
      <c r="L2130" s="49">
        <v>9973773</v>
      </c>
      <c r="M2130" s="49" t="s">
        <v>1980</v>
      </c>
      <c r="N2130" s="51">
        <v>32690</v>
      </c>
      <c r="O2130" s="51">
        <v>32690</v>
      </c>
      <c r="P2130" s="49" t="s">
        <v>1091</v>
      </c>
    </row>
    <row r="2131" spans="1:16">
      <c r="A2131" s="46">
        <v>1</v>
      </c>
      <c r="B2131" s="46">
        <v>16281.08</v>
      </c>
      <c r="C2131" s="46">
        <v>11453.9683663632</v>
      </c>
      <c r="D2131" s="46">
        <f t="shared" si="33"/>
        <v>4827.1116336367995</v>
      </c>
      <c r="E2131" s="51">
        <v>45261</v>
      </c>
      <c r="F2131" s="49" t="s">
        <v>80</v>
      </c>
      <c r="G2131" s="49" t="s">
        <v>81</v>
      </c>
      <c r="H2131" s="49" t="s">
        <v>372</v>
      </c>
      <c r="I2131" s="49" t="s">
        <v>372</v>
      </c>
      <c r="J2131" s="49">
        <v>135300</v>
      </c>
      <c r="K2131" s="49" t="s">
        <v>254</v>
      </c>
      <c r="L2131" s="49">
        <v>9785460</v>
      </c>
      <c r="M2131" s="49" t="s">
        <v>1980</v>
      </c>
      <c r="N2131" s="51">
        <v>32690</v>
      </c>
      <c r="O2131" s="51">
        <v>32690</v>
      </c>
      <c r="P2131" s="49" t="s">
        <v>1081</v>
      </c>
    </row>
    <row r="2132" spans="1:16">
      <c r="A2132" s="46">
        <v>0</v>
      </c>
      <c r="B2132" s="46">
        <v>0</v>
      </c>
      <c r="C2132" s="46">
        <v>0</v>
      </c>
      <c r="D2132" s="46">
        <f t="shared" si="33"/>
        <v>0</v>
      </c>
      <c r="E2132" s="51">
        <v>45261</v>
      </c>
      <c r="F2132" s="49" t="s">
        <v>80</v>
      </c>
      <c r="G2132" s="49" t="s">
        <v>81</v>
      </c>
      <c r="H2132" s="49" t="s">
        <v>372</v>
      </c>
      <c r="I2132" s="49" t="s">
        <v>372</v>
      </c>
      <c r="J2132" s="49">
        <v>135300</v>
      </c>
      <c r="K2132" s="49" t="s">
        <v>426</v>
      </c>
      <c r="L2132" s="49">
        <v>12818018</v>
      </c>
      <c r="M2132" s="49" t="s">
        <v>1981</v>
      </c>
      <c r="N2132" s="51">
        <v>37909</v>
      </c>
      <c r="O2132" s="51">
        <v>37622</v>
      </c>
      <c r="P2132" s="49" t="s">
        <v>909</v>
      </c>
    </row>
    <row r="2133" spans="1:16">
      <c r="A2133" s="46">
        <v>0</v>
      </c>
      <c r="B2133" s="46">
        <v>10042.370000000001</v>
      </c>
      <c r="C2133" s="46">
        <v>921.51498559899994</v>
      </c>
      <c r="D2133" s="46">
        <f t="shared" si="33"/>
        <v>9120.8550144010005</v>
      </c>
      <c r="E2133" s="51">
        <v>45261</v>
      </c>
      <c r="F2133" s="49" t="s">
        <v>80</v>
      </c>
      <c r="G2133" s="49" t="s">
        <v>81</v>
      </c>
      <c r="H2133" s="49" t="s">
        <v>372</v>
      </c>
      <c r="I2133" s="49" t="s">
        <v>372</v>
      </c>
      <c r="J2133" s="49">
        <v>135300</v>
      </c>
      <c r="K2133" s="49" t="s">
        <v>185</v>
      </c>
      <c r="L2133" s="49">
        <v>33375721</v>
      </c>
      <c r="M2133" s="49" t="s">
        <v>1446</v>
      </c>
      <c r="N2133" s="51">
        <v>43815</v>
      </c>
      <c r="O2133" s="51">
        <v>43800</v>
      </c>
      <c r="P2133" s="49" t="s">
        <v>1932</v>
      </c>
    </row>
    <row r="2134" spans="1:16">
      <c r="A2134" s="46">
        <v>0</v>
      </c>
      <c r="B2134" s="46">
        <v>0</v>
      </c>
      <c r="C2134" s="46">
        <v>0</v>
      </c>
      <c r="D2134" s="46">
        <f t="shared" si="33"/>
        <v>0</v>
      </c>
      <c r="E2134" s="51">
        <v>45261</v>
      </c>
      <c r="F2134" s="49" t="s">
        <v>80</v>
      </c>
      <c r="G2134" s="49" t="s">
        <v>81</v>
      </c>
      <c r="H2134" s="49" t="s">
        <v>372</v>
      </c>
      <c r="I2134" s="49" t="s">
        <v>372</v>
      </c>
      <c r="J2134" s="49">
        <v>135300</v>
      </c>
      <c r="K2134" s="49" t="s">
        <v>427</v>
      </c>
      <c r="L2134" s="49">
        <v>9745508</v>
      </c>
      <c r="M2134" s="49" t="s">
        <v>1569</v>
      </c>
      <c r="N2134" s="51">
        <v>38540</v>
      </c>
      <c r="O2134" s="51">
        <v>38353</v>
      </c>
      <c r="P2134" s="49" t="s">
        <v>1930</v>
      </c>
    </row>
    <row r="2135" spans="1:16">
      <c r="A2135" s="46">
        <v>0</v>
      </c>
      <c r="B2135" s="46">
        <v>0</v>
      </c>
      <c r="C2135" s="46">
        <v>0</v>
      </c>
      <c r="D2135" s="46">
        <f t="shared" si="33"/>
        <v>0</v>
      </c>
      <c r="E2135" s="51">
        <v>45261</v>
      </c>
      <c r="F2135" s="49" t="s">
        <v>80</v>
      </c>
      <c r="G2135" s="49" t="s">
        <v>81</v>
      </c>
      <c r="H2135" s="49" t="s">
        <v>372</v>
      </c>
      <c r="I2135" s="49" t="s">
        <v>372</v>
      </c>
      <c r="J2135" s="49">
        <v>135300</v>
      </c>
      <c r="K2135" s="49" t="s">
        <v>428</v>
      </c>
      <c r="L2135" s="49">
        <v>9973739</v>
      </c>
      <c r="M2135" s="49" t="s">
        <v>1982</v>
      </c>
      <c r="N2135" s="51">
        <v>27942</v>
      </c>
      <c r="O2135" s="51">
        <v>27942</v>
      </c>
      <c r="P2135" s="49" t="s">
        <v>1091</v>
      </c>
    </row>
    <row r="2136" spans="1:16">
      <c r="A2136" s="46">
        <v>0</v>
      </c>
      <c r="B2136" s="46">
        <v>0</v>
      </c>
      <c r="C2136" s="46">
        <v>0</v>
      </c>
      <c r="D2136" s="46">
        <f t="shared" si="33"/>
        <v>0</v>
      </c>
      <c r="E2136" s="51">
        <v>45261</v>
      </c>
      <c r="F2136" s="49" t="s">
        <v>80</v>
      </c>
      <c r="G2136" s="49" t="s">
        <v>81</v>
      </c>
      <c r="H2136" s="49" t="s">
        <v>372</v>
      </c>
      <c r="I2136" s="49" t="s">
        <v>372</v>
      </c>
      <c r="J2136" s="49">
        <v>135300</v>
      </c>
      <c r="K2136" s="49" t="s">
        <v>428</v>
      </c>
      <c r="L2136" s="49">
        <v>9785451</v>
      </c>
      <c r="M2136" s="49" t="s">
        <v>1982</v>
      </c>
      <c r="N2136" s="51">
        <v>27942</v>
      </c>
      <c r="O2136" s="51">
        <v>27942</v>
      </c>
      <c r="P2136" s="49" t="s">
        <v>1081</v>
      </c>
    </row>
    <row r="2137" spans="1:16">
      <c r="A2137" s="46">
        <v>0</v>
      </c>
      <c r="B2137" s="46">
        <v>0</v>
      </c>
      <c r="C2137" s="46">
        <v>0</v>
      </c>
      <c r="D2137" s="46">
        <f t="shared" si="33"/>
        <v>0</v>
      </c>
      <c r="E2137" s="51">
        <v>45261</v>
      </c>
      <c r="F2137" s="49" t="s">
        <v>80</v>
      </c>
      <c r="G2137" s="49" t="s">
        <v>81</v>
      </c>
      <c r="H2137" s="49" t="s">
        <v>372</v>
      </c>
      <c r="I2137" s="49" t="s">
        <v>372</v>
      </c>
      <c r="J2137" s="49">
        <v>135300</v>
      </c>
      <c r="K2137" s="49" t="s">
        <v>429</v>
      </c>
      <c r="L2137" s="49">
        <v>9785794</v>
      </c>
      <c r="M2137" s="49" t="s">
        <v>1983</v>
      </c>
      <c r="N2137" s="51">
        <v>28307</v>
      </c>
      <c r="O2137" s="51">
        <v>28307</v>
      </c>
      <c r="P2137" s="49" t="s">
        <v>1081</v>
      </c>
    </row>
    <row r="2138" spans="1:16">
      <c r="A2138" s="46">
        <v>0</v>
      </c>
      <c r="B2138" s="46">
        <v>0</v>
      </c>
      <c r="C2138" s="46">
        <v>0</v>
      </c>
      <c r="D2138" s="46">
        <f t="shared" si="33"/>
        <v>0</v>
      </c>
      <c r="E2138" s="51">
        <v>45261</v>
      </c>
      <c r="F2138" s="49" t="s">
        <v>80</v>
      </c>
      <c r="G2138" s="49" t="s">
        <v>81</v>
      </c>
      <c r="H2138" s="49" t="s">
        <v>372</v>
      </c>
      <c r="I2138" s="49" t="s">
        <v>372</v>
      </c>
      <c r="J2138" s="49">
        <v>135300</v>
      </c>
      <c r="K2138" s="49" t="s">
        <v>429</v>
      </c>
      <c r="L2138" s="49">
        <v>9973738</v>
      </c>
      <c r="M2138" s="49" t="s">
        <v>1983</v>
      </c>
      <c r="N2138" s="51">
        <v>28307</v>
      </c>
      <c r="O2138" s="51">
        <v>28307</v>
      </c>
      <c r="P2138" s="49" t="s">
        <v>1091</v>
      </c>
    </row>
    <row r="2139" spans="1:16">
      <c r="A2139" s="46">
        <v>3</v>
      </c>
      <c r="B2139" s="46">
        <v>175537.98</v>
      </c>
      <c r="C2139" s="46">
        <v>34005.438663454799</v>
      </c>
      <c r="D2139" s="46">
        <f t="shared" si="33"/>
        <v>141532.5413365452</v>
      </c>
      <c r="E2139" s="51">
        <v>45261</v>
      </c>
      <c r="F2139" s="49" t="s">
        <v>80</v>
      </c>
      <c r="G2139" s="49" t="s">
        <v>81</v>
      </c>
      <c r="H2139" s="49" t="s">
        <v>372</v>
      </c>
      <c r="I2139" s="49" t="s">
        <v>372</v>
      </c>
      <c r="J2139" s="49">
        <v>135300</v>
      </c>
      <c r="K2139" s="49" t="s">
        <v>188</v>
      </c>
      <c r="L2139" s="49">
        <v>13160268</v>
      </c>
      <c r="M2139" s="49" t="s">
        <v>1984</v>
      </c>
      <c r="N2139" s="51">
        <v>41977</v>
      </c>
      <c r="O2139" s="51">
        <v>41640</v>
      </c>
      <c r="P2139" s="49" t="s">
        <v>1887</v>
      </c>
    </row>
    <row r="2140" spans="1:16">
      <c r="A2140" s="46">
        <v>0</v>
      </c>
      <c r="B2140" s="46">
        <v>0</v>
      </c>
      <c r="C2140" s="46">
        <v>0</v>
      </c>
      <c r="D2140" s="46">
        <f t="shared" si="33"/>
        <v>0</v>
      </c>
      <c r="E2140" s="51">
        <v>45261</v>
      </c>
      <c r="F2140" s="49" t="s">
        <v>80</v>
      </c>
      <c r="G2140" s="49" t="s">
        <v>81</v>
      </c>
      <c r="H2140" s="49" t="s">
        <v>372</v>
      </c>
      <c r="I2140" s="49" t="s">
        <v>372</v>
      </c>
      <c r="J2140" s="49">
        <v>135300</v>
      </c>
      <c r="K2140" s="49" t="s">
        <v>430</v>
      </c>
      <c r="L2140" s="49">
        <v>9786641</v>
      </c>
      <c r="M2140" s="49" t="s">
        <v>1574</v>
      </c>
      <c r="N2140" s="51">
        <v>25385</v>
      </c>
      <c r="O2140" s="51">
        <v>25385</v>
      </c>
      <c r="P2140" s="49" t="s">
        <v>1081</v>
      </c>
    </row>
    <row r="2141" spans="1:16">
      <c r="A2141" s="46">
        <v>0</v>
      </c>
      <c r="B2141" s="46">
        <v>0</v>
      </c>
      <c r="C2141" s="46">
        <v>0</v>
      </c>
      <c r="D2141" s="46">
        <f t="shared" si="33"/>
        <v>0</v>
      </c>
      <c r="E2141" s="51">
        <v>45261</v>
      </c>
      <c r="F2141" s="49" t="s">
        <v>80</v>
      </c>
      <c r="G2141" s="49" t="s">
        <v>81</v>
      </c>
      <c r="H2141" s="49" t="s">
        <v>372</v>
      </c>
      <c r="I2141" s="49" t="s">
        <v>372</v>
      </c>
      <c r="J2141" s="49">
        <v>135300</v>
      </c>
      <c r="K2141" s="49" t="s">
        <v>430</v>
      </c>
      <c r="L2141" s="49">
        <v>9973831</v>
      </c>
      <c r="M2141" s="49" t="s">
        <v>1574</v>
      </c>
      <c r="N2141" s="51">
        <v>25385</v>
      </c>
      <c r="O2141" s="51">
        <v>25385</v>
      </c>
      <c r="P2141" s="49" t="s">
        <v>1091</v>
      </c>
    </row>
    <row r="2142" spans="1:16">
      <c r="A2142" s="46">
        <v>0</v>
      </c>
      <c r="B2142" s="46">
        <v>0</v>
      </c>
      <c r="C2142" s="46">
        <v>0</v>
      </c>
      <c r="D2142" s="46">
        <f t="shared" si="33"/>
        <v>0</v>
      </c>
      <c r="E2142" s="51">
        <v>45261</v>
      </c>
      <c r="F2142" s="49" t="s">
        <v>80</v>
      </c>
      <c r="G2142" s="49" t="s">
        <v>81</v>
      </c>
      <c r="H2142" s="49" t="s">
        <v>372</v>
      </c>
      <c r="I2142" s="49" t="s">
        <v>372</v>
      </c>
      <c r="J2142" s="49">
        <v>135300</v>
      </c>
      <c r="K2142" s="49" t="s">
        <v>431</v>
      </c>
      <c r="L2142" s="49">
        <v>9973830</v>
      </c>
      <c r="M2142" s="49" t="s">
        <v>1576</v>
      </c>
      <c r="N2142" s="51">
        <v>24289</v>
      </c>
      <c r="O2142" s="51">
        <v>24289</v>
      </c>
      <c r="P2142" s="49" t="s">
        <v>1091</v>
      </c>
    </row>
    <row r="2143" spans="1:16">
      <c r="A2143" s="46">
        <v>0</v>
      </c>
      <c r="B2143" s="46">
        <v>0</v>
      </c>
      <c r="C2143" s="46">
        <v>0</v>
      </c>
      <c r="D2143" s="46">
        <f t="shared" si="33"/>
        <v>0</v>
      </c>
      <c r="E2143" s="51">
        <v>45261</v>
      </c>
      <c r="F2143" s="49" t="s">
        <v>80</v>
      </c>
      <c r="G2143" s="49" t="s">
        <v>81</v>
      </c>
      <c r="H2143" s="49" t="s">
        <v>372</v>
      </c>
      <c r="I2143" s="49" t="s">
        <v>372</v>
      </c>
      <c r="J2143" s="49">
        <v>135300</v>
      </c>
      <c r="K2143" s="49" t="s">
        <v>431</v>
      </c>
      <c r="L2143" s="49">
        <v>9786640</v>
      </c>
      <c r="M2143" s="49" t="s">
        <v>1576</v>
      </c>
      <c r="N2143" s="51">
        <v>24289</v>
      </c>
      <c r="O2143" s="51">
        <v>24289</v>
      </c>
      <c r="P2143" s="49" t="s">
        <v>1081</v>
      </c>
    </row>
    <row r="2144" spans="1:16">
      <c r="A2144" s="46">
        <v>0</v>
      </c>
      <c r="B2144" s="46">
        <v>0</v>
      </c>
      <c r="C2144" s="46">
        <v>0</v>
      </c>
      <c r="D2144" s="46">
        <f t="shared" si="33"/>
        <v>0</v>
      </c>
      <c r="E2144" s="51">
        <v>45261</v>
      </c>
      <c r="F2144" s="49" t="s">
        <v>80</v>
      </c>
      <c r="G2144" s="49" t="s">
        <v>81</v>
      </c>
      <c r="H2144" s="49" t="s">
        <v>372</v>
      </c>
      <c r="I2144" s="49" t="s">
        <v>372</v>
      </c>
      <c r="J2144" s="49">
        <v>135300</v>
      </c>
      <c r="K2144" s="49" t="s">
        <v>432</v>
      </c>
      <c r="L2144" s="49">
        <v>9786638</v>
      </c>
      <c r="M2144" s="49" t="s">
        <v>1579</v>
      </c>
      <c r="N2144" s="51">
        <v>21732</v>
      </c>
      <c r="O2144" s="51">
        <v>21732</v>
      </c>
      <c r="P2144" s="49" t="s">
        <v>1081</v>
      </c>
    </row>
    <row r="2145" spans="1:16">
      <c r="A2145" s="46">
        <v>0</v>
      </c>
      <c r="B2145" s="46">
        <v>0</v>
      </c>
      <c r="C2145" s="46">
        <v>0</v>
      </c>
      <c r="D2145" s="46">
        <f t="shared" si="33"/>
        <v>0</v>
      </c>
      <c r="E2145" s="51">
        <v>45261</v>
      </c>
      <c r="F2145" s="49" t="s">
        <v>80</v>
      </c>
      <c r="G2145" s="49" t="s">
        <v>81</v>
      </c>
      <c r="H2145" s="49" t="s">
        <v>372</v>
      </c>
      <c r="I2145" s="49" t="s">
        <v>372</v>
      </c>
      <c r="J2145" s="49">
        <v>135300</v>
      </c>
      <c r="K2145" s="49" t="s">
        <v>432</v>
      </c>
      <c r="L2145" s="49">
        <v>9786639</v>
      </c>
      <c r="M2145" s="49" t="s">
        <v>1579</v>
      </c>
      <c r="N2145" s="51">
        <v>25385</v>
      </c>
      <c r="O2145" s="51">
        <v>25385</v>
      </c>
      <c r="P2145" s="49" t="s">
        <v>1081</v>
      </c>
    </row>
    <row r="2146" spans="1:16">
      <c r="A2146" s="46">
        <v>0</v>
      </c>
      <c r="B2146" s="46">
        <v>0</v>
      </c>
      <c r="C2146" s="46">
        <v>0</v>
      </c>
      <c r="D2146" s="46">
        <f t="shared" si="33"/>
        <v>0</v>
      </c>
      <c r="E2146" s="51">
        <v>45261</v>
      </c>
      <c r="F2146" s="49" t="s">
        <v>80</v>
      </c>
      <c r="G2146" s="49" t="s">
        <v>81</v>
      </c>
      <c r="H2146" s="49" t="s">
        <v>372</v>
      </c>
      <c r="I2146" s="49" t="s">
        <v>372</v>
      </c>
      <c r="J2146" s="49">
        <v>135300</v>
      </c>
      <c r="K2146" s="49" t="s">
        <v>432</v>
      </c>
      <c r="L2146" s="49">
        <v>9973828</v>
      </c>
      <c r="M2146" s="49" t="s">
        <v>1579</v>
      </c>
      <c r="N2146" s="51">
        <v>21732</v>
      </c>
      <c r="O2146" s="51">
        <v>21732</v>
      </c>
      <c r="P2146" s="49" t="s">
        <v>1091</v>
      </c>
    </row>
    <row r="2147" spans="1:16">
      <c r="A2147" s="46">
        <v>0</v>
      </c>
      <c r="B2147" s="46">
        <v>0</v>
      </c>
      <c r="C2147" s="46">
        <v>0</v>
      </c>
      <c r="D2147" s="46">
        <f t="shared" si="33"/>
        <v>0</v>
      </c>
      <c r="E2147" s="51">
        <v>45261</v>
      </c>
      <c r="F2147" s="49" t="s">
        <v>80</v>
      </c>
      <c r="G2147" s="49" t="s">
        <v>81</v>
      </c>
      <c r="H2147" s="49" t="s">
        <v>372</v>
      </c>
      <c r="I2147" s="49" t="s">
        <v>372</v>
      </c>
      <c r="J2147" s="49">
        <v>135300</v>
      </c>
      <c r="K2147" s="49" t="s">
        <v>432</v>
      </c>
      <c r="L2147" s="49">
        <v>9786637</v>
      </c>
      <c r="M2147" s="49" t="s">
        <v>1580</v>
      </c>
      <c r="N2147" s="51">
        <v>18445</v>
      </c>
      <c r="O2147" s="51">
        <v>18445</v>
      </c>
      <c r="P2147" s="49" t="s">
        <v>1081</v>
      </c>
    </row>
    <row r="2148" spans="1:16">
      <c r="A2148" s="46">
        <v>0</v>
      </c>
      <c r="B2148" s="46">
        <v>0</v>
      </c>
      <c r="C2148" s="46">
        <v>0</v>
      </c>
      <c r="D2148" s="46">
        <f t="shared" si="33"/>
        <v>0</v>
      </c>
      <c r="E2148" s="51">
        <v>45261</v>
      </c>
      <c r="F2148" s="49" t="s">
        <v>80</v>
      </c>
      <c r="G2148" s="49" t="s">
        <v>81</v>
      </c>
      <c r="H2148" s="49" t="s">
        <v>372</v>
      </c>
      <c r="I2148" s="49" t="s">
        <v>372</v>
      </c>
      <c r="J2148" s="49">
        <v>135300</v>
      </c>
      <c r="K2148" s="49" t="s">
        <v>432</v>
      </c>
      <c r="L2148" s="49">
        <v>9973829</v>
      </c>
      <c r="M2148" s="49" t="s">
        <v>1580</v>
      </c>
      <c r="N2148" s="51">
        <v>18445</v>
      </c>
      <c r="O2148" s="51">
        <v>18445</v>
      </c>
      <c r="P2148" s="49" t="s">
        <v>1091</v>
      </c>
    </row>
    <row r="2149" spans="1:16">
      <c r="A2149" s="46">
        <v>3</v>
      </c>
      <c r="B2149" s="46">
        <v>19158.830000000002</v>
      </c>
      <c r="C2149" s="46">
        <v>15431.912613058001</v>
      </c>
      <c r="D2149" s="46">
        <f t="shared" si="33"/>
        <v>3726.917386942001</v>
      </c>
      <c r="E2149" s="51">
        <v>45261</v>
      </c>
      <c r="F2149" s="49" t="s">
        <v>80</v>
      </c>
      <c r="G2149" s="49" t="s">
        <v>81</v>
      </c>
      <c r="H2149" s="49" t="s">
        <v>372</v>
      </c>
      <c r="I2149" s="49" t="s">
        <v>372</v>
      </c>
      <c r="J2149" s="49">
        <v>135300</v>
      </c>
      <c r="K2149" s="49" t="s">
        <v>432</v>
      </c>
      <c r="L2149" s="49">
        <v>9694924</v>
      </c>
      <c r="M2149" s="49" t="s">
        <v>1580</v>
      </c>
      <c r="N2149" s="51">
        <v>30864</v>
      </c>
      <c r="O2149" s="51">
        <v>30864</v>
      </c>
      <c r="P2149" s="49" t="s">
        <v>1081</v>
      </c>
    </row>
    <row r="2150" spans="1:16">
      <c r="A2150" s="46">
        <v>0</v>
      </c>
      <c r="B2150" s="46">
        <v>0</v>
      </c>
      <c r="C2150" s="46">
        <v>0</v>
      </c>
      <c r="D2150" s="46">
        <f t="shared" si="33"/>
        <v>0</v>
      </c>
      <c r="E2150" s="51">
        <v>45261</v>
      </c>
      <c r="F2150" s="49" t="s">
        <v>80</v>
      </c>
      <c r="G2150" s="49" t="s">
        <v>81</v>
      </c>
      <c r="H2150" s="49" t="s">
        <v>372</v>
      </c>
      <c r="I2150" s="49" t="s">
        <v>372</v>
      </c>
      <c r="J2150" s="49">
        <v>135300</v>
      </c>
      <c r="K2150" s="49" t="s">
        <v>432</v>
      </c>
      <c r="L2150" s="49">
        <v>9973827</v>
      </c>
      <c r="M2150" s="49" t="s">
        <v>1579</v>
      </c>
      <c r="N2150" s="51">
        <v>25385</v>
      </c>
      <c r="O2150" s="51">
        <v>25385</v>
      </c>
      <c r="P2150" s="49" t="s">
        <v>1091</v>
      </c>
    </row>
    <row r="2151" spans="1:16">
      <c r="A2151" s="46">
        <v>0</v>
      </c>
      <c r="B2151" s="46">
        <v>0</v>
      </c>
      <c r="C2151" s="46">
        <v>0</v>
      </c>
      <c r="D2151" s="46">
        <f t="shared" si="33"/>
        <v>0</v>
      </c>
      <c r="E2151" s="51">
        <v>45261</v>
      </c>
      <c r="F2151" s="49" t="s">
        <v>80</v>
      </c>
      <c r="G2151" s="49" t="s">
        <v>81</v>
      </c>
      <c r="H2151" s="49" t="s">
        <v>372</v>
      </c>
      <c r="I2151" s="49" t="s">
        <v>372</v>
      </c>
      <c r="J2151" s="49">
        <v>135300</v>
      </c>
      <c r="K2151" s="49" t="s">
        <v>432</v>
      </c>
      <c r="L2151" s="49">
        <v>9973824</v>
      </c>
      <c r="M2151" s="49" t="s">
        <v>1580</v>
      </c>
      <c r="N2151" s="51">
        <v>30864</v>
      </c>
      <c r="O2151" s="51">
        <v>30864</v>
      </c>
      <c r="P2151" s="49" t="s">
        <v>1091</v>
      </c>
    </row>
    <row r="2152" spans="1:16">
      <c r="A2152" s="46">
        <v>0</v>
      </c>
      <c r="B2152" s="46">
        <v>0</v>
      </c>
      <c r="C2152" s="46">
        <v>0</v>
      </c>
      <c r="D2152" s="46">
        <f t="shared" si="33"/>
        <v>0</v>
      </c>
      <c r="E2152" s="51">
        <v>45261</v>
      </c>
      <c r="F2152" s="49" t="s">
        <v>80</v>
      </c>
      <c r="G2152" s="49" t="s">
        <v>81</v>
      </c>
      <c r="H2152" s="49" t="s">
        <v>372</v>
      </c>
      <c r="I2152" s="49" t="s">
        <v>372</v>
      </c>
      <c r="J2152" s="49">
        <v>135300</v>
      </c>
      <c r="K2152" s="49" t="s">
        <v>433</v>
      </c>
      <c r="L2152" s="49">
        <v>9973826</v>
      </c>
      <c r="M2152" s="49" t="s">
        <v>1985</v>
      </c>
      <c r="N2152" s="51">
        <v>27576</v>
      </c>
      <c r="O2152" s="51">
        <v>27576</v>
      </c>
      <c r="P2152" s="49" t="s">
        <v>1091</v>
      </c>
    </row>
    <row r="2153" spans="1:16">
      <c r="A2153" s="46">
        <v>0</v>
      </c>
      <c r="B2153" s="46">
        <v>0</v>
      </c>
      <c r="C2153" s="46">
        <v>0</v>
      </c>
      <c r="D2153" s="46">
        <f t="shared" si="33"/>
        <v>0</v>
      </c>
      <c r="E2153" s="51">
        <v>45261</v>
      </c>
      <c r="F2153" s="49" t="s">
        <v>80</v>
      </c>
      <c r="G2153" s="49" t="s">
        <v>81</v>
      </c>
      <c r="H2153" s="49" t="s">
        <v>372</v>
      </c>
      <c r="I2153" s="49" t="s">
        <v>372</v>
      </c>
      <c r="J2153" s="49">
        <v>135300</v>
      </c>
      <c r="K2153" s="49" t="s">
        <v>433</v>
      </c>
      <c r="L2153" s="49">
        <v>9786633</v>
      </c>
      <c r="M2153" s="49" t="s">
        <v>1985</v>
      </c>
      <c r="N2153" s="51">
        <v>27576</v>
      </c>
      <c r="O2153" s="51">
        <v>27576</v>
      </c>
      <c r="P2153" s="49" t="s">
        <v>1081</v>
      </c>
    </row>
    <row r="2154" spans="1:16">
      <c r="A2154" s="46">
        <v>0</v>
      </c>
      <c r="B2154" s="46">
        <v>0</v>
      </c>
      <c r="C2154" s="46">
        <v>0</v>
      </c>
      <c r="D2154" s="46">
        <f t="shared" si="33"/>
        <v>0</v>
      </c>
      <c r="E2154" s="51">
        <v>45261</v>
      </c>
      <c r="F2154" s="49" t="s">
        <v>80</v>
      </c>
      <c r="G2154" s="49" t="s">
        <v>81</v>
      </c>
      <c r="H2154" s="49" t="s">
        <v>372</v>
      </c>
      <c r="I2154" s="49" t="s">
        <v>372</v>
      </c>
      <c r="J2154" s="49">
        <v>135300</v>
      </c>
      <c r="K2154" s="49" t="s">
        <v>433</v>
      </c>
      <c r="L2154" s="49">
        <v>9973825</v>
      </c>
      <c r="M2154" s="49" t="s">
        <v>1986</v>
      </c>
      <c r="N2154" s="51">
        <v>21732</v>
      </c>
      <c r="O2154" s="51">
        <v>21732</v>
      </c>
      <c r="P2154" s="49" t="s">
        <v>1091</v>
      </c>
    </row>
    <row r="2155" spans="1:16">
      <c r="A2155" s="46">
        <v>0</v>
      </c>
      <c r="B2155" s="46">
        <v>0</v>
      </c>
      <c r="C2155" s="46">
        <v>0</v>
      </c>
      <c r="D2155" s="46">
        <f t="shared" si="33"/>
        <v>0</v>
      </c>
      <c r="E2155" s="51">
        <v>45261</v>
      </c>
      <c r="F2155" s="49" t="s">
        <v>80</v>
      </c>
      <c r="G2155" s="49" t="s">
        <v>81</v>
      </c>
      <c r="H2155" s="49" t="s">
        <v>372</v>
      </c>
      <c r="I2155" s="49" t="s">
        <v>372</v>
      </c>
      <c r="J2155" s="49">
        <v>135300</v>
      </c>
      <c r="K2155" s="49" t="s">
        <v>433</v>
      </c>
      <c r="L2155" s="49">
        <v>9786634</v>
      </c>
      <c r="M2155" s="49" t="s">
        <v>1986</v>
      </c>
      <c r="N2155" s="51">
        <v>21732</v>
      </c>
      <c r="O2155" s="51">
        <v>21732</v>
      </c>
      <c r="P2155" s="49" t="s">
        <v>1081</v>
      </c>
    </row>
    <row r="2156" spans="1:16">
      <c r="A2156" s="46">
        <v>9</v>
      </c>
      <c r="B2156" s="46">
        <v>182446.08000000002</v>
      </c>
      <c r="C2156" s="46">
        <v>35343.684499660798</v>
      </c>
      <c r="D2156" s="46">
        <f t="shared" si="33"/>
        <v>147102.39550033922</v>
      </c>
      <c r="E2156" s="51">
        <v>45261</v>
      </c>
      <c r="F2156" s="49" t="s">
        <v>80</v>
      </c>
      <c r="G2156" s="49" t="s">
        <v>81</v>
      </c>
      <c r="H2156" s="49" t="s">
        <v>372</v>
      </c>
      <c r="I2156" s="49" t="s">
        <v>372</v>
      </c>
      <c r="J2156" s="49">
        <v>135300</v>
      </c>
      <c r="K2156" s="49" t="s">
        <v>276</v>
      </c>
      <c r="L2156" s="49">
        <v>14981618</v>
      </c>
      <c r="M2156" s="49" t="s">
        <v>1987</v>
      </c>
      <c r="N2156" s="51">
        <v>41969</v>
      </c>
      <c r="O2156" s="51">
        <v>41640</v>
      </c>
      <c r="P2156" s="49" t="s">
        <v>1882</v>
      </c>
    </row>
    <row r="2157" spans="1:16">
      <c r="A2157" s="46">
        <v>0</v>
      </c>
      <c r="B2157" s="46">
        <v>0</v>
      </c>
      <c r="C2157" s="46">
        <v>0</v>
      </c>
      <c r="D2157" s="46">
        <f t="shared" si="33"/>
        <v>0</v>
      </c>
      <c r="E2157" s="51">
        <v>45261</v>
      </c>
      <c r="F2157" s="49" t="s">
        <v>80</v>
      </c>
      <c r="G2157" s="49" t="s">
        <v>81</v>
      </c>
      <c r="H2157" s="49" t="s">
        <v>372</v>
      </c>
      <c r="I2157" s="49" t="s">
        <v>372</v>
      </c>
      <c r="J2157" s="49">
        <v>135300</v>
      </c>
      <c r="K2157" s="49" t="s">
        <v>434</v>
      </c>
      <c r="L2157" s="49">
        <v>9973709</v>
      </c>
      <c r="M2157" s="49" t="s">
        <v>1988</v>
      </c>
      <c r="N2157" s="51">
        <v>26115</v>
      </c>
      <c r="O2157" s="51">
        <v>26115</v>
      </c>
      <c r="P2157" s="49" t="s">
        <v>1091</v>
      </c>
    </row>
    <row r="2158" spans="1:16">
      <c r="A2158" s="46">
        <v>0</v>
      </c>
      <c r="B2158" s="46">
        <v>0</v>
      </c>
      <c r="C2158" s="46">
        <v>0</v>
      </c>
      <c r="D2158" s="46">
        <f t="shared" si="33"/>
        <v>0</v>
      </c>
      <c r="E2158" s="51">
        <v>45261</v>
      </c>
      <c r="F2158" s="49" t="s">
        <v>80</v>
      </c>
      <c r="G2158" s="49" t="s">
        <v>81</v>
      </c>
      <c r="H2158" s="49" t="s">
        <v>372</v>
      </c>
      <c r="I2158" s="49" t="s">
        <v>372</v>
      </c>
      <c r="J2158" s="49">
        <v>135300</v>
      </c>
      <c r="K2158" s="49" t="s">
        <v>434</v>
      </c>
      <c r="L2158" s="49">
        <v>9768381</v>
      </c>
      <c r="M2158" s="49" t="s">
        <v>1988</v>
      </c>
      <c r="N2158" s="51">
        <v>28672</v>
      </c>
      <c r="O2158" s="51">
        <v>28672</v>
      </c>
      <c r="P2158" s="49" t="s">
        <v>1081</v>
      </c>
    </row>
    <row r="2159" spans="1:16">
      <c r="A2159" s="46">
        <v>0</v>
      </c>
      <c r="B2159" s="46">
        <v>0</v>
      </c>
      <c r="C2159" s="46">
        <v>0</v>
      </c>
      <c r="D2159" s="46">
        <f t="shared" si="33"/>
        <v>0</v>
      </c>
      <c r="E2159" s="51">
        <v>45261</v>
      </c>
      <c r="F2159" s="49" t="s">
        <v>80</v>
      </c>
      <c r="G2159" s="49" t="s">
        <v>81</v>
      </c>
      <c r="H2159" s="49" t="s">
        <v>372</v>
      </c>
      <c r="I2159" s="49" t="s">
        <v>372</v>
      </c>
      <c r="J2159" s="49">
        <v>135300</v>
      </c>
      <c r="K2159" s="49" t="s">
        <v>434</v>
      </c>
      <c r="L2159" s="49">
        <v>9973699</v>
      </c>
      <c r="M2159" s="49" t="s">
        <v>1988</v>
      </c>
      <c r="N2159" s="51">
        <v>28672</v>
      </c>
      <c r="O2159" s="51">
        <v>28672</v>
      </c>
      <c r="P2159" s="49" t="s">
        <v>1091</v>
      </c>
    </row>
    <row r="2160" spans="1:16">
      <c r="A2160" s="46">
        <v>0</v>
      </c>
      <c r="B2160" s="46">
        <v>0</v>
      </c>
      <c r="C2160" s="46">
        <v>0</v>
      </c>
      <c r="D2160" s="46">
        <f t="shared" si="33"/>
        <v>0</v>
      </c>
      <c r="E2160" s="51">
        <v>45261</v>
      </c>
      <c r="F2160" s="49" t="s">
        <v>80</v>
      </c>
      <c r="G2160" s="49" t="s">
        <v>81</v>
      </c>
      <c r="H2160" s="49" t="s">
        <v>372</v>
      </c>
      <c r="I2160" s="49" t="s">
        <v>372</v>
      </c>
      <c r="J2160" s="49">
        <v>135300</v>
      </c>
      <c r="K2160" s="49" t="s">
        <v>435</v>
      </c>
      <c r="L2160" s="49">
        <v>9968996</v>
      </c>
      <c r="M2160" s="49" t="s">
        <v>1989</v>
      </c>
      <c r="N2160" s="51">
        <v>36143</v>
      </c>
      <c r="O2160" s="51">
        <v>35796</v>
      </c>
      <c r="P2160" s="49" t="s">
        <v>1928</v>
      </c>
    </row>
    <row r="2161" spans="1:16">
      <c r="A2161" s="46">
        <v>0</v>
      </c>
      <c r="B2161" s="46">
        <v>0</v>
      </c>
      <c r="C2161" s="46">
        <v>0</v>
      </c>
      <c r="D2161" s="46">
        <f t="shared" si="33"/>
        <v>0</v>
      </c>
      <c r="E2161" s="51">
        <v>45261</v>
      </c>
      <c r="F2161" s="49" t="s">
        <v>80</v>
      </c>
      <c r="G2161" s="49" t="s">
        <v>81</v>
      </c>
      <c r="H2161" s="49" t="s">
        <v>372</v>
      </c>
      <c r="I2161" s="49" t="s">
        <v>372</v>
      </c>
      <c r="J2161" s="49">
        <v>135300</v>
      </c>
      <c r="K2161" s="49" t="s">
        <v>435</v>
      </c>
      <c r="L2161" s="49">
        <v>9761161</v>
      </c>
      <c r="M2161" s="49" t="s">
        <v>1989</v>
      </c>
      <c r="N2161" s="51">
        <v>36143</v>
      </c>
      <c r="O2161" s="51">
        <v>35796</v>
      </c>
      <c r="P2161" s="49" t="s">
        <v>1928</v>
      </c>
    </row>
    <row r="2162" spans="1:16">
      <c r="A2162" s="46">
        <v>160</v>
      </c>
      <c r="B2162" s="46">
        <v>278.69</v>
      </c>
      <c r="C2162" s="46">
        <v>296.46850461279996</v>
      </c>
      <c r="D2162" s="46">
        <f t="shared" si="33"/>
        <v>-17.778504612799964</v>
      </c>
      <c r="E2162" s="51">
        <v>45261</v>
      </c>
      <c r="F2162" s="49" t="s">
        <v>80</v>
      </c>
      <c r="G2162" s="49" t="s">
        <v>81</v>
      </c>
      <c r="H2162" s="49" t="s">
        <v>372</v>
      </c>
      <c r="I2162" s="49" t="s">
        <v>372</v>
      </c>
      <c r="J2162" s="49">
        <v>135300</v>
      </c>
      <c r="K2162" s="49" t="s">
        <v>436</v>
      </c>
      <c r="L2162" s="49">
        <v>9766627</v>
      </c>
      <c r="M2162" s="49" t="s">
        <v>1990</v>
      </c>
      <c r="N2162" s="51">
        <v>21732</v>
      </c>
      <c r="O2162" s="51">
        <v>21732</v>
      </c>
      <c r="P2162" s="49" t="s">
        <v>1081</v>
      </c>
    </row>
    <row r="2163" spans="1:16">
      <c r="A2163" s="46">
        <v>0</v>
      </c>
      <c r="B2163" s="46">
        <v>0</v>
      </c>
      <c r="C2163" s="46">
        <v>0</v>
      </c>
      <c r="D2163" s="46">
        <f t="shared" si="33"/>
        <v>0</v>
      </c>
      <c r="E2163" s="51">
        <v>45261</v>
      </c>
      <c r="F2163" s="49" t="s">
        <v>80</v>
      </c>
      <c r="G2163" s="49" t="s">
        <v>81</v>
      </c>
      <c r="H2163" s="49" t="s">
        <v>372</v>
      </c>
      <c r="I2163" s="49" t="s">
        <v>372</v>
      </c>
      <c r="J2163" s="49">
        <v>135300</v>
      </c>
      <c r="K2163" s="49" t="s">
        <v>436</v>
      </c>
      <c r="L2163" s="49">
        <v>9724100</v>
      </c>
      <c r="M2163" s="49" t="s">
        <v>1990</v>
      </c>
      <c r="N2163" s="51">
        <v>19906</v>
      </c>
      <c r="O2163" s="51">
        <v>19906</v>
      </c>
      <c r="P2163" s="49" t="s">
        <v>1091</v>
      </c>
    </row>
    <row r="2164" spans="1:16">
      <c r="A2164" s="46">
        <v>155</v>
      </c>
      <c r="B2164" s="46">
        <v>2389.4700000000003</v>
      </c>
      <c r="C2164" s="46">
        <v>2550.0131129925003</v>
      </c>
      <c r="D2164" s="46">
        <f t="shared" si="33"/>
        <v>-160.54311299250003</v>
      </c>
      <c r="E2164" s="51">
        <v>45261</v>
      </c>
      <c r="F2164" s="49" t="s">
        <v>80</v>
      </c>
      <c r="G2164" s="49" t="s">
        <v>81</v>
      </c>
      <c r="H2164" s="49" t="s">
        <v>372</v>
      </c>
      <c r="I2164" s="49" t="s">
        <v>372</v>
      </c>
      <c r="J2164" s="49">
        <v>135300</v>
      </c>
      <c r="K2164" s="49" t="s">
        <v>436</v>
      </c>
      <c r="L2164" s="49">
        <v>9766626</v>
      </c>
      <c r="M2164" s="49" t="s">
        <v>1990</v>
      </c>
      <c r="N2164" s="51">
        <v>19906</v>
      </c>
      <c r="O2164" s="51">
        <v>19906</v>
      </c>
      <c r="P2164" s="49" t="s">
        <v>1081</v>
      </c>
    </row>
    <row r="2165" spans="1:16">
      <c r="A2165" s="46">
        <v>0</v>
      </c>
      <c r="B2165" s="46">
        <v>0</v>
      </c>
      <c r="C2165" s="46">
        <v>0</v>
      </c>
      <c r="D2165" s="46">
        <f t="shared" si="33"/>
        <v>0</v>
      </c>
      <c r="E2165" s="51">
        <v>45261</v>
      </c>
      <c r="F2165" s="49" t="s">
        <v>80</v>
      </c>
      <c r="G2165" s="49" t="s">
        <v>81</v>
      </c>
      <c r="H2165" s="49" t="s">
        <v>372</v>
      </c>
      <c r="I2165" s="49" t="s">
        <v>372</v>
      </c>
      <c r="J2165" s="49">
        <v>135300</v>
      </c>
      <c r="K2165" s="49" t="s">
        <v>436</v>
      </c>
      <c r="L2165" s="49">
        <v>9973750</v>
      </c>
      <c r="M2165" s="49" t="s">
        <v>1990</v>
      </c>
      <c r="N2165" s="51">
        <v>21732</v>
      </c>
      <c r="O2165" s="51">
        <v>21732</v>
      </c>
      <c r="P2165" s="49" t="s">
        <v>1091</v>
      </c>
    </row>
    <row r="2166" spans="1:16">
      <c r="A2166" s="46">
        <v>0</v>
      </c>
      <c r="B2166" s="46">
        <v>0</v>
      </c>
      <c r="C2166" s="46">
        <v>0</v>
      </c>
      <c r="D2166" s="46">
        <f t="shared" si="33"/>
        <v>0</v>
      </c>
      <c r="E2166" s="51">
        <v>45261</v>
      </c>
      <c r="F2166" s="49" t="s">
        <v>80</v>
      </c>
      <c r="G2166" s="49" t="s">
        <v>81</v>
      </c>
      <c r="H2166" s="49" t="s">
        <v>372</v>
      </c>
      <c r="I2166" s="49" t="s">
        <v>372</v>
      </c>
      <c r="J2166" s="49">
        <v>135300</v>
      </c>
      <c r="K2166" s="49" t="s">
        <v>436</v>
      </c>
      <c r="L2166" s="49">
        <v>9973749</v>
      </c>
      <c r="M2166" s="49" t="s">
        <v>1990</v>
      </c>
      <c r="N2166" s="51">
        <v>13332</v>
      </c>
      <c r="O2166" s="51">
        <v>13332</v>
      </c>
      <c r="P2166" s="49" t="s">
        <v>1091</v>
      </c>
    </row>
    <row r="2167" spans="1:16">
      <c r="A2167" s="46">
        <v>29</v>
      </c>
      <c r="B2167" s="46">
        <v>47.65</v>
      </c>
      <c r="C2167" s="46">
        <v>50.980917976000001</v>
      </c>
      <c r="D2167" s="46">
        <f t="shared" si="33"/>
        <v>-3.3309179760000021</v>
      </c>
      <c r="E2167" s="51">
        <v>45261</v>
      </c>
      <c r="F2167" s="49" t="s">
        <v>80</v>
      </c>
      <c r="G2167" s="49" t="s">
        <v>81</v>
      </c>
      <c r="H2167" s="49" t="s">
        <v>372</v>
      </c>
      <c r="I2167" s="49" t="s">
        <v>372</v>
      </c>
      <c r="J2167" s="49">
        <v>135300</v>
      </c>
      <c r="K2167" s="49" t="s">
        <v>436</v>
      </c>
      <c r="L2167" s="49">
        <v>9766624</v>
      </c>
      <c r="M2167" s="49" t="s">
        <v>1991</v>
      </c>
      <c r="N2167" s="51">
        <v>18445</v>
      </c>
      <c r="O2167" s="51">
        <v>18445</v>
      </c>
      <c r="P2167" s="49" t="s">
        <v>1081</v>
      </c>
    </row>
    <row r="2168" spans="1:16">
      <c r="A2168" s="46">
        <v>1</v>
      </c>
      <c r="B2168" s="46">
        <v>2277.4299999999998</v>
      </c>
      <c r="C2168" s="46">
        <v>2458.2788943559999</v>
      </c>
      <c r="D2168" s="46">
        <f t="shared" si="33"/>
        <v>-180.84889435600007</v>
      </c>
      <c r="E2168" s="51">
        <v>45261</v>
      </c>
      <c r="F2168" s="49" t="s">
        <v>80</v>
      </c>
      <c r="G2168" s="49" t="s">
        <v>81</v>
      </c>
      <c r="H2168" s="49" t="s">
        <v>372</v>
      </c>
      <c r="I2168" s="49" t="s">
        <v>372</v>
      </c>
      <c r="J2168" s="49">
        <v>135300</v>
      </c>
      <c r="K2168" s="49" t="s">
        <v>436</v>
      </c>
      <c r="L2168" s="49">
        <v>9766625</v>
      </c>
      <c r="M2168" s="49" t="s">
        <v>1990</v>
      </c>
      <c r="N2168" s="51">
        <v>13332</v>
      </c>
      <c r="O2168" s="51">
        <v>13332</v>
      </c>
      <c r="P2168" s="49" t="s">
        <v>1081</v>
      </c>
    </row>
    <row r="2169" spans="1:16">
      <c r="A2169" s="46">
        <v>0</v>
      </c>
      <c r="B2169" s="46">
        <v>0</v>
      </c>
      <c r="C2169" s="46">
        <v>0</v>
      </c>
      <c r="D2169" s="46">
        <f t="shared" si="33"/>
        <v>0</v>
      </c>
      <c r="E2169" s="51">
        <v>45261</v>
      </c>
      <c r="F2169" s="49" t="s">
        <v>80</v>
      </c>
      <c r="G2169" s="49" t="s">
        <v>81</v>
      </c>
      <c r="H2169" s="49" t="s">
        <v>372</v>
      </c>
      <c r="I2169" s="49" t="s">
        <v>372</v>
      </c>
      <c r="J2169" s="49">
        <v>135300</v>
      </c>
      <c r="K2169" s="49" t="s">
        <v>436</v>
      </c>
      <c r="L2169" s="49">
        <v>9973751</v>
      </c>
      <c r="M2169" s="49" t="s">
        <v>1991</v>
      </c>
      <c r="N2169" s="51">
        <v>18445</v>
      </c>
      <c r="O2169" s="51">
        <v>18445</v>
      </c>
      <c r="P2169" s="49" t="s">
        <v>1091</v>
      </c>
    </row>
    <row r="2170" spans="1:16">
      <c r="A2170" s="46">
        <v>0</v>
      </c>
      <c r="B2170" s="46">
        <v>0</v>
      </c>
      <c r="C2170" s="46">
        <v>0</v>
      </c>
      <c r="D2170" s="46">
        <f t="shared" si="33"/>
        <v>0</v>
      </c>
      <c r="E2170" s="51">
        <v>45261</v>
      </c>
      <c r="F2170" s="49" t="s">
        <v>80</v>
      </c>
      <c r="G2170" s="49" t="s">
        <v>81</v>
      </c>
      <c r="H2170" s="49" t="s">
        <v>372</v>
      </c>
      <c r="I2170" s="49" t="s">
        <v>372</v>
      </c>
      <c r="J2170" s="49">
        <v>135300</v>
      </c>
      <c r="K2170" s="49" t="s">
        <v>437</v>
      </c>
      <c r="L2170" s="49">
        <v>9973833</v>
      </c>
      <c r="M2170" s="49" t="s">
        <v>1992</v>
      </c>
      <c r="N2170" s="51">
        <v>13332</v>
      </c>
      <c r="O2170" s="51">
        <v>13332</v>
      </c>
      <c r="P2170" s="49" t="s">
        <v>1091</v>
      </c>
    </row>
    <row r="2171" spans="1:16">
      <c r="A2171" s="46">
        <v>0</v>
      </c>
      <c r="B2171" s="46">
        <v>0</v>
      </c>
      <c r="C2171" s="46">
        <v>0</v>
      </c>
      <c r="D2171" s="46">
        <f t="shared" si="33"/>
        <v>0</v>
      </c>
      <c r="E2171" s="51">
        <v>45261</v>
      </c>
      <c r="F2171" s="49" t="s">
        <v>80</v>
      </c>
      <c r="G2171" s="49" t="s">
        <v>81</v>
      </c>
      <c r="H2171" s="49" t="s">
        <v>372</v>
      </c>
      <c r="I2171" s="49" t="s">
        <v>372</v>
      </c>
      <c r="J2171" s="49">
        <v>135300</v>
      </c>
      <c r="K2171" s="49" t="s">
        <v>437</v>
      </c>
      <c r="L2171" s="49">
        <v>9785785</v>
      </c>
      <c r="M2171" s="49" t="s">
        <v>1993</v>
      </c>
      <c r="N2171" s="51">
        <v>24289</v>
      </c>
      <c r="O2171" s="51">
        <v>24289</v>
      </c>
      <c r="P2171" s="49" t="s">
        <v>1081</v>
      </c>
    </row>
    <row r="2172" spans="1:16">
      <c r="A2172" s="46">
        <v>0</v>
      </c>
      <c r="B2172" s="46">
        <v>0</v>
      </c>
      <c r="C2172" s="46">
        <v>0</v>
      </c>
      <c r="D2172" s="46">
        <f t="shared" si="33"/>
        <v>0</v>
      </c>
      <c r="E2172" s="51">
        <v>45261</v>
      </c>
      <c r="F2172" s="49" t="s">
        <v>80</v>
      </c>
      <c r="G2172" s="49" t="s">
        <v>81</v>
      </c>
      <c r="H2172" s="49" t="s">
        <v>372</v>
      </c>
      <c r="I2172" s="49" t="s">
        <v>372</v>
      </c>
      <c r="J2172" s="49">
        <v>135300</v>
      </c>
      <c r="K2172" s="49" t="s">
        <v>437</v>
      </c>
      <c r="L2172" s="49">
        <v>9785786</v>
      </c>
      <c r="M2172" s="49" t="s">
        <v>1992</v>
      </c>
      <c r="N2172" s="51">
        <v>13332</v>
      </c>
      <c r="O2172" s="51">
        <v>13332</v>
      </c>
      <c r="P2172" s="49" t="s">
        <v>1081</v>
      </c>
    </row>
    <row r="2173" spans="1:16">
      <c r="A2173" s="46">
        <v>0</v>
      </c>
      <c r="B2173" s="46">
        <v>0</v>
      </c>
      <c r="C2173" s="46">
        <v>0</v>
      </c>
      <c r="D2173" s="46">
        <f t="shared" si="33"/>
        <v>0</v>
      </c>
      <c r="E2173" s="51">
        <v>45261</v>
      </c>
      <c r="F2173" s="49" t="s">
        <v>80</v>
      </c>
      <c r="G2173" s="49" t="s">
        <v>81</v>
      </c>
      <c r="H2173" s="49" t="s">
        <v>372</v>
      </c>
      <c r="I2173" s="49" t="s">
        <v>372</v>
      </c>
      <c r="J2173" s="49">
        <v>135300</v>
      </c>
      <c r="K2173" s="49" t="s">
        <v>437</v>
      </c>
      <c r="L2173" s="49">
        <v>9973832</v>
      </c>
      <c r="M2173" s="49" t="s">
        <v>1993</v>
      </c>
      <c r="N2173" s="51">
        <v>24289</v>
      </c>
      <c r="O2173" s="51">
        <v>24289</v>
      </c>
      <c r="P2173" s="49" t="s">
        <v>1091</v>
      </c>
    </row>
    <row r="2174" spans="1:16">
      <c r="A2174" s="46">
        <v>0</v>
      </c>
      <c r="B2174" s="46">
        <v>0</v>
      </c>
      <c r="C2174" s="46">
        <v>0</v>
      </c>
      <c r="D2174" s="46">
        <f t="shared" si="33"/>
        <v>0</v>
      </c>
      <c r="E2174" s="51">
        <v>45261</v>
      </c>
      <c r="F2174" s="49" t="s">
        <v>80</v>
      </c>
      <c r="G2174" s="49" t="s">
        <v>81</v>
      </c>
      <c r="H2174" s="49" t="s">
        <v>372</v>
      </c>
      <c r="I2174" s="49" t="s">
        <v>372</v>
      </c>
      <c r="J2174" s="49">
        <v>135300</v>
      </c>
      <c r="K2174" s="49" t="s">
        <v>438</v>
      </c>
      <c r="L2174" s="49">
        <v>9785782</v>
      </c>
      <c r="M2174" s="49" t="s">
        <v>1994</v>
      </c>
      <c r="N2174" s="51">
        <v>24289</v>
      </c>
      <c r="O2174" s="51">
        <v>24289</v>
      </c>
      <c r="P2174" s="49" t="s">
        <v>1081</v>
      </c>
    </row>
    <row r="2175" spans="1:16">
      <c r="A2175" s="46">
        <v>0</v>
      </c>
      <c r="B2175" s="46">
        <v>0</v>
      </c>
      <c r="C2175" s="46">
        <v>0</v>
      </c>
      <c r="D2175" s="46">
        <f t="shared" si="33"/>
        <v>0</v>
      </c>
      <c r="E2175" s="51">
        <v>45261</v>
      </c>
      <c r="F2175" s="49" t="s">
        <v>80</v>
      </c>
      <c r="G2175" s="49" t="s">
        <v>81</v>
      </c>
      <c r="H2175" s="49" t="s">
        <v>372</v>
      </c>
      <c r="I2175" s="49" t="s">
        <v>372</v>
      </c>
      <c r="J2175" s="49">
        <v>135300</v>
      </c>
      <c r="K2175" s="49" t="s">
        <v>438</v>
      </c>
      <c r="L2175" s="49">
        <v>9973834</v>
      </c>
      <c r="M2175" s="49" t="s">
        <v>1994</v>
      </c>
      <c r="N2175" s="51">
        <v>24289</v>
      </c>
      <c r="O2175" s="51">
        <v>24289</v>
      </c>
      <c r="P2175" s="49" t="s">
        <v>1091</v>
      </c>
    </row>
    <row r="2176" spans="1:16">
      <c r="A2176" s="46">
        <v>3</v>
      </c>
      <c r="B2176" s="46">
        <v>1839.54</v>
      </c>
      <c r="C2176" s="46">
        <v>1949.3963538438002</v>
      </c>
      <c r="D2176" s="46">
        <f t="shared" si="33"/>
        <v>-109.85635384380021</v>
      </c>
      <c r="E2176" s="51">
        <v>45261</v>
      </c>
      <c r="F2176" s="49" t="s">
        <v>80</v>
      </c>
      <c r="G2176" s="49" t="s">
        <v>81</v>
      </c>
      <c r="H2176" s="49" t="s">
        <v>372</v>
      </c>
      <c r="I2176" s="49" t="s">
        <v>372</v>
      </c>
      <c r="J2176" s="49">
        <v>135300</v>
      </c>
      <c r="K2176" s="49" t="s">
        <v>438</v>
      </c>
      <c r="L2176" s="49">
        <v>9785783</v>
      </c>
      <c r="M2176" s="49" t="s">
        <v>1995</v>
      </c>
      <c r="N2176" s="51">
        <v>23924</v>
      </c>
      <c r="O2176" s="51">
        <v>23924</v>
      </c>
      <c r="P2176" s="49" t="s">
        <v>1081</v>
      </c>
    </row>
    <row r="2177" spans="1:16">
      <c r="A2177" s="46">
        <v>0</v>
      </c>
      <c r="B2177" s="46">
        <v>0</v>
      </c>
      <c r="C2177" s="46">
        <v>0</v>
      </c>
      <c r="D2177" s="46">
        <f t="shared" si="33"/>
        <v>0</v>
      </c>
      <c r="E2177" s="51">
        <v>45261</v>
      </c>
      <c r="F2177" s="49" t="s">
        <v>80</v>
      </c>
      <c r="G2177" s="49" t="s">
        <v>81</v>
      </c>
      <c r="H2177" s="49" t="s">
        <v>372</v>
      </c>
      <c r="I2177" s="49" t="s">
        <v>372</v>
      </c>
      <c r="J2177" s="49">
        <v>135300</v>
      </c>
      <c r="K2177" s="49" t="s">
        <v>438</v>
      </c>
      <c r="L2177" s="49">
        <v>9703103</v>
      </c>
      <c r="M2177" s="49" t="s">
        <v>1994</v>
      </c>
      <c r="N2177" s="51">
        <v>22828</v>
      </c>
      <c r="O2177" s="51">
        <v>22828</v>
      </c>
      <c r="P2177" s="49" t="s">
        <v>1081</v>
      </c>
    </row>
    <row r="2178" spans="1:16">
      <c r="A2178" s="46">
        <v>0</v>
      </c>
      <c r="B2178" s="46">
        <v>0</v>
      </c>
      <c r="C2178" s="46">
        <v>0</v>
      </c>
      <c r="D2178" s="46">
        <f t="shared" si="33"/>
        <v>0</v>
      </c>
      <c r="E2178" s="51">
        <v>45261</v>
      </c>
      <c r="F2178" s="49" t="s">
        <v>80</v>
      </c>
      <c r="G2178" s="49" t="s">
        <v>81</v>
      </c>
      <c r="H2178" s="49" t="s">
        <v>372</v>
      </c>
      <c r="I2178" s="49" t="s">
        <v>372</v>
      </c>
      <c r="J2178" s="49">
        <v>135300</v>
      </c>
      <c r="K2178" s="49" t="s">
        <v>438</v>
      </c>
      <c r="L2178" s="49">
        <v>9973835</v>
      </c>
      <c r="M2178" s="49" t="s">
        <v>1994</v>
      </c>
      <c r="N2178" s="51">
        <v>22828</v>
      </c>
      <c r="O2178" s="51">
        <v>22828</v>
      </c>
      <c r="P2178" s="49" t="s">
        <v>1091</v>
      </c>
    </row>
    <row r="2179" spans="1:16">
      <c r="A2179" s="46">
        <v>0</v>
      </c>
      <c r="B2179" s="46">
        <v>0</v>
      </c>
      <c r="C2179" s="46">
        <v>0</v>
      </c>
      <c r="D2179" s="46">
        <f t="shared" ref="D2179:D2242" si="34">+B2179-C2179</f>
        <v>0</v>
      </c>
      <c r="E2179" s="51">
        <v>45261</v>
      </c>
      <c r="F2179" s="49" t="s">
        <v>80</v>
      </c>
      <c r="G2179" s="49" t="s">
        <v>81</v>
      </c>
      <c r="H2179" s="49" t="s">
        <v>372</v>
      </c>
      <c r="I2179" s="49" t="s">
        <v>372</v>
      </c>
      <c r="J2179" s="49">
        <v>135300</v>
      </c>
      <c r="K2179" s="49" t="s">
        <v>438</v>
      </c>
      <c r="L2179" s="49">
        <v>9973836</v>
      </c>
      <c r="M2179" s="49" t="s">
        <v>1995</v>
      </c>
      <c r="N2179" s="51">
        <v>23924</v>
      </c>
      <c r="O2179" s="51">
        <v>23924</v>
      </c>
      <c r="P2179" s="49" t="s">
        <v>1091</v>
      </c>
    </row>
    <row r="2180" spans="1:16">
      <c r="A2180" s="46">
        <v>0</v>
      </c>
      <c r="B2180" s="46">
        <v>0</v>
      </c>
      <c r="C2180" s="46">
        <v>0</v>
      </c>
      <c r="D2180" s="46">
        <f t="shared" si="34"/>
        <v>0</v>
      </c>
      <c r="E2180" s="51">
        <v>45261</v>
      </c>
      <c r="F2180" s="49" t="s">
        <v>80</v>
      </c>
      <c r="G2180" s="49" t="s">
        <v>81</v>
      </c>
      <c r="H2180" s="49" t="s">
        <v>372</v>
      </c>
      <c r="I2180" s="49" t="s">
        <v>372</v>
      </c>
      <c r="J2180" s="49">
        <v>135300</v>
      </c>
      <c r="K2180" s="49" t="s">
        <v>439</v>
      </c>
      <c r="L2180" s="49">
        <v>9973756</v>
      </c>
      <c r="M2180" s="49" t="s">
        <v>1996</v>
      </c>
      <c r="N2180" s="51">
        <v>32690</v>
      </c>
      <c r="O2180" s="51">
        <v>32690</v>
      </c>
      <c r="P2180" s="49" t="s">
        <v>1091</v>
      </c>
    </row>
    <row r="2181" spans="1:16">
      <c r="A2181" s="46">
        <v>5</v>
      </c>
      <c r="B2181" s="46">
        <v>7178.85</v>
      </c>
      <c r="C2181" s="46">
        <v>5050.4217660539998</v>
      </c>
      <c r="D2181" s="46">
        <f t="shared" si="34"/>
        <v>2128.4282339460005</v>
      </c>
      <c r="E2181" s="51">
        <v>45261</v>
      </c>
      <c r="F2181" s="49" t="s">
        <v>80</v>
      </c>
      <c r="G2181" s="49" t="s">
        <v>81</v>
      </c>
      <c r="H2181" s="49" t="s">
        <v>372</v>
      </c>
      <c r="I2181" s="49" t="s">
        <v>372</v>
      </c>
      <c r="J2181" s="49">
        <v>135300</v>
      </c>
      <c r="K2181" s="49" t="s">
        <v>439</v>
      </c>
      <c r="L2181" s="49">
        <v>9769416</v>
      </c>
      <c r="M2181" s="49" t="s">
        <v>1996</v>
      </c>
      <c r="N2181" s="51">
        <v>32690</v>
      </c>
      <c r="O2181" s="51">
        <v>32690</v>
      </c>
      <c r="P2181" s="49" t="s">
        <v>1081</v>
      </c>
    </row>
    <row r="2182" spans="1:16">
      <c r="A2182" s="46">
        <v>0</v>
      </c>
      <c r="B2182" s="46">
        <v>0</v>
      </c>
      <c r="C2182" s="46">
        <v>0</v>
      </c>
      <c r="D2182" s="46">
        <f t="shared" si="34"/>
        <v>0</v>
      </c>
      <c r="E2182" s="51">
        <v>45261</v>
      </c>
      <c r="F2182" s="49" t="s">
        <v>80</v>
      </c>
      <c r="G2182" s="49" t="s">
        <v>81</v>
      </c>
      <c r="H2182" s="49" t="s">
        <v>372</v>
      </c>
      <c r="I2182" s="49" t="s">
        <v>372</v>
      </c>
      <c r="J2182" s="49">
        <v>135300</v>
      </c>
      <c r="K2182" s="49" t="s">
        <v>442</v>
      </c>
      <c r="L2182" s="49">
        <v>9973708</v>
      </c>
      <c r="M2182" s="49" t="s">
        <v>1997</v>
      </c>
      <c r="N2182" s="51">
        <v>21002</v>
      </c>
      <c r="O2182" s="51">
        <v>21002</v>
      </c>
      <c r="P2182" s="49" t="s">
        <v>1091</v>
      </c>
    </row>
    <row r="2183" spans="1:16">
      <c r="A2183" s="46">
        <v>0</v>
      </c>
      <c r="B2183" s="46">
        <v>0</v>
      </c>
      <c r="C2183" s="46">
        <v>0</v>
      </c>
      <c r="D2183" s="46">
        <f t="shared" si="34"/>
        <v>0</v>
      </c>
      <c r="E2183" s="51">
        <v>45261</v>
      </c>
      <c r="F2183" s="49" t="s">
        <v>80</v>
      </c>
      <c r="G2183" s="49" t="s">
        <v>81</v>
      </c>
      <c r="H2183" s="49" t="s">
        <v>372</v>
      </c>
      <c r="I2183" s="49" t="s">
        <v>372</v>
      </c>
      <c r="J2183" s="49">
        <v>135300</v>
      </c>
      <c r="K2183" s="49" t="s">
        <v>442</v>
      </c>
      <c r="L2183" s="49">
        <v>9768371</v>
      </c>
      <c r="M2183" s="49" t="s">
        <v>1997</v>
      </c>
      <c r="N2183" s="51">
        <v>21002</v>
      </c>
      <c r="O2183" s="51">
        <v>21002</v>
      </c>
      <c r="P2183" s="49" t="s">
        <v>1081</v>
      </c>
    </row>
    <row r="2184" spans="1:16">
      <c r="A2184" s="46">
        <v>0</v>
      </c>
      <c r="B2184" s="46">
        <v>0</v>
      </c>
      <c r="C2184" s="46">
        <v>0</v>
      </c>
      <c r="D2184" s="46">
        <f t="shared" si="34"/>
        <v>0</v>
      </c>
      <c r="E2184" s="51">
        <v>45261</v>
      </c>
      <c r="F2184" s="49" t="s">
        <v>80</v>
      </c>
      <c r="G2184" s="49" t="s">
        <v>81</v>
      </c>
      <c r="H2184" s="49" t="s">
        <v>372</v>
      </c>
      <c r="I2184" s="49" t="s">
        <v>372</v>
      </c>
      <c r="J2184" s="49">
        <v>135300</v>
      </c>
      <c r="K2184" s="49" t="s">
        <v>442</v>
      </c>
      <c r="L2184" s="49">
        <v>9973707</v>
      </c>
      <c r="M2184" s="49" t="s">
        <v>1997</v>
      </c>
      <c r="N2184" s="51">
        <v>21732</v>
      </c>
      <c r="O2184" s="51">
        <v>21732</v>
      </c>
      <c r="P2184" s="49" t="s">
        <v>1091</v>
      </c>
    </row>
    <row r="2185" spans="1:16">
      <c r="A2185" s="46">
        <v>0</v>
      </c>
      <c r="B2185" s="46">
        <v>0</v>
      </c>
      <c r="C2185" s="46">
        <v>0</v>
      </c>
      <c r="D2185" s="46">
        <f t="shared" si="34"/>
        <v>0</v>
      </c>
      <c r="E2185" s="51">
        <v>45261</v>
      </c>
      <c r="F2185" s="49" t="s">
        <v>80</v>
      </c>
      <c r="G2185" s="49" t="s">
        <v>81</v>
      </c>
      <c r="H2185" s="49" t="s">
        <v>372</v>
      </c>
      <c r="I2185" s="49" t="s">
        <v>372</v>
      </c>
      <c r="J2185" s="49">
        <v>135300</v>
      </c>
      <c r="K2185" s="49" t="s">
        <v>442</v>
      </c>
      <c r="L2185" s="49">
        <v>9768372</v>
      </c>
      <c r="M2185" s="49" t="s">
        <v>1997</v>
      </c>
      <c r="N2185" s="51">
        <v>21732</v>
      </c>
      <c r="O2185" s="51">
        <v>21732</v>
      </c>
      <c r="P2185" s="49" t="s">
        <v>1081</v>
      </c>
    </row>
    <row r="2186" spans="1:16">
      <c r="A2186" s="46">
        <v>1</v>
      </c>
      <c r="B2186" s="46">
        <v>39959.120000000003</v>
      </c>
      <c r="C2186" s="46">
        <v>-486.04195693760005</v>
      </c>
      <c r="D2186" s="46">
        <f t="shared" si="34"/>
        <v>40445.161956937605</v>
      </c>
      <c r="E2186" s="51">
        <v>45261</v>
      </c>
      <c r="F2186" s="49" t="s">
        <v>80</v>
      </c>
      <c r="G2186" s="49" t="s">
        <v>81</v>
      </c>
      <c r="H2186" s="49" t="s">
        <v>443</v>
      </c>
      <c r="I2186" s="49" t="s">
        <v>443</v>
      </c>
      <c r="J2186" s="49">
        <v>135001</v>
      </c>
      <c r="K2186" s="49" t="s">
        <v>153</v>
      </c>
      <c r="L2186" s="49">
        <v>9810977</v>
      </c>
      <c r="M2186" s="49" t="s">
        <v>1096</v>
      </c>
      <c r="N2186" s="51">
        <v>37321</v>
      </c>
      <c r="O2186" s="51">
        <v>37316</v>
      </c>
      <c r="P2186" s="49" t="s">
        <v>1998</v>
      </c>
    </row>
    <row r="2187" spans="1:16">
      <c r="A2187" s="46">
        <v>1</v>
      </c>
      <c r="B2187" s="46">
        <v>460997.09</v>
      </c>
      <c r="C2187" s="46">
        <v>157370.89009132123</v>
      </c>
      <c r="D2187" s="46">
        <f t="shared" si="34"/>
        <v>303626.19990867877</v>
      </c>
      <c r="E2187" s="51">
        <v>45261</v>
      </c>
      <c r="F2187" s="49" t="s">
        <v>80</v>
      </c>
      <c r="G2187" s="49" t="s">
        <v>81</v>
      </c>
      <c r="H2187" s="49" t="s">
        <v>443</v>
      </c>
      <c r="I2187" s="49" t="s">
        <v>443</v>
      </c>
      <c r="J2187" s="49">
        <v>135200</v>
      </c>
      <c r="K2187" s="49" t="s">
        <v>170</v>
      </c>
      <c r="L2187" s="49">
        <v>9810988</v>
      </c>
      <c r="M2187" s="49" t="s">
        <v>1999</v>
      </c>
      <c r="N2187" s="51">
        <v>37321</v>
      </c>
      <c r="O2187" s="51">
        <v>37257</v>
      </c>
      <c r="P2187" s="49" t="s">
        <v>1998</v>
      </c>
    </row>
    <row r="2188" spans="1:16">
      <c r="A2188" s="46">
        <v>1</v>
      </c>
      <c r="B2188" s="46">
        <v>18624.63</v>
      </c>
      <c r="C2188" s="46">
        <v>6357.9026078484003</v>
      </c>
      <c r="D2188" s="46">
        <f t="shared" si="34"/>
        <v>12266.727392151601</v>
      </c>
      <c r="E2188" s="51">
        <v>45261</v>
      </c>
      <c r="F2188" s="49" t="s">
        <v>80</v>
      </c>
      <c r="G2188" s="49" t="s">
        <v>81</v>
      </c>
      <c r="H2188" s="49" t="s">
        <v>443</v>
      </c>
      <c r="I2188" s="49" t="s">
        <v>443</v>
      </c>
      <c r="J2188" s="49">
        <v>135200</v>
      </c>
      <c r="K2188" s="49" t="s">
        <v>177</v>
      </c>
      <c r="L2188" s="49">
        <v>9810987</v>
      </c>
      <c r="M2188" s="49" t="s">
        <v>1538</v>
      </c>
      <c r="N2188" s="51">
        <v>37321</v>
      </c>
      <c r="O2188" s="51">
        <v>37257</v>
      </c>
      <c r="P2188" s="49" t="s">
        <v>1998</v>
      </c>
    </row>
    <row r="2189" spans="1:16">
      <c r="A2189" s="46">
        <v>1</v>
      </c>
      <c r="B2189" s="46">
        <v>13864.18</v>
      </c>
      <c r="C2189" s="46">
        <v>4732.8245542424002</v>
      </c>
      <c r="D2189" s="46">
        <f t="shared" si="34"/>
        <v>9131.3554457575992</v>
      </c>
      <c r="E2189" s="51">
        <v>45261</v>
      </c>
      <c r="F2189" s="49" t="s">
        <v>80</v>
      </c>
      <c r="G2189" s="49" t="s">
        <v>81</v>
      </c>
      <c r="H2189" s="49" t="s">
        <v>443</v>
      </c>
      <c r="I2189" s="49" t="s">
        <v>443</v>
      </c>
      <c r="J2189" s="49">
        <v>135200</v>
      </c>
      <c r="K2189" s="49" t="s">
        <v>177</v>
      </c>
      <c r="L2189" s="49">
        <v>9814115</v>
      </c>
      <c r="M2189" s="49" t="s">
        <v>2000</v>
      </c>
      <c r="N2189" s="51">
        <v>37456</v>
      </c>
      <c r="O2189" s="51">
        <v>37257</v>
      </c>
      <c r="P2189" s="49" t="s">
        <v>2001</v>
      </c>
    </row>
    <row r="2190" spans="1:16">
      <c r="A2190" s="46">
        <v>1</v>
      </c>
      <c r="B2190" s="46">
        <v>94807.52</v>
      </c>
      <c r="C2190" s="46">
        <v>23332.550669313598</v>
      </c>
      <c r="D2190" s="46">
        <f t="shared" si="34"/>
        <v>71474.969330686406</v>
      </c>
      <c r="E2190" s="51">
        <v>45261</v>
      </c>
      <c r="F2190" s="49" t="s">
        <v>80</v>
      </c>
      <c r="G2190" s="49" t="s">
        <v>81</v>
      </c>
      <c r="H2190" s="49" t="s">
        <v>443</v>
      </c>
      <c r="I2190" s="49" t="s">
        <v>443</v>
      </c>
      <c r="J2190" s="49">
        <v>135200</v>
      </c>
      <c r="K2190" s="49" t="s">
        <v>328</v>
      </c>
      <c r="L2190" s="49">
        <v>9729313</v>
      </c>
      <c r="M2190" s="49" t="s">
        <v>2002</v>
      </c>
      <c r="N2190" s="51">
        <v>39813</v>
      </c>
      <c r="O2190" s="51">
        <v>39448</v>
      </c>
      <c r="P2190" s="49" t="s">
        <v>2003</v>
      </c>
    </row>
    <row r="2191" spans="1:16">
      <c r="A2191" s="46">
        <v>1</v>
      </c>
      <c r="B2191" s="46">
        <v>21875.48</v>
      </c>
      <c r="C2191" s="46">
        <v>6772.9826465796004</v>
      </c>
      <c r="D2191" s="46">
        <f t="shared" si="34"/>
        <v>15102.4973534204</v>
      </c>
      <c r="E2191" s="51">
        <v>45261</v>
      </c>
      <c r="F2191" s="49" t="s">
        <v>80</v>
      </c>
      <c r="G2191" s="49" t="s">
        <v>81</v>
      </c>
      <c r="H2191" s="49" t="s">
        <v>443</v>
      </c>
      <c r="I2191" s="49" t="s">
        <v>443</v>
      </c>
      <c r="J2191" s="49">
        <v>135200</v>
      </c>
      <c r="K2191" s="49" t="s">
        <v>328</v>
      </c>
      <c r="L2191" s="49">
        <v>9746305</v>
      </c>
      <c r="M2191" s="49" t="s">
        <v>2004</v>
      </c>
      <c r="N2191" s="51">
        <v>38341</v>
      </c>
      <c r="O2191" s="51">
        <v>38353</v>
      </c>
      <c r="P2191" s="49" t="s">
        <v>2005</v>
      </c>
    </row>
    <row r="2192" spans="1:16">
      <c r="A2192" s="46">
        <v>1</v>
      </c>
      <c r="B2192" s="46">
        <v>31767.690000000002</v>
      </c>
      <c r="C2192" s="46">
        <v>10844.5579373292</v>
      </c>
      <c r="D2192" s="46">
        <f t="shared" si="34"/>
        <v>20923.132062670804</v>
      </c>
      <c r="E2192" s="51">
        <v>45261</v>
      </c>
      <c r="F2192" s="49" t="s">
        <v>80</v>
      </c>
      <c r="G2192" s="49" t="s">
        <v>81</v>
      </c>
      <c r="H2192" s="49" t="s">
        <v>443</v>
      </c>
      <c r="I2192" s="49" t="s">
        <v>443</v>
      </c>
      <c r="J2192" s="49">
        <v>135200</v>
      </c>
      <c r="K2192" s="49" t="s">
        <v>328</v>
      </c>
      <c r="L2192" s="49">
        <v>9810981</v>
      </c>
      <c r="M2192" s="49" t="s">
        <v>2006</v>
      </c>
      <c r="N2192" s="51">
        <v>37321</v>
      </c>
      <c r="O2192" s="51">
        <v>37257</v>
      </c>
      <c r="P2192" s="49" t="s">
        <v>1998</v>
      </c>
    </row>
    <row r="2193" spans="1:16">
      <c r="A2193" s="46">
        <v>1</v>
      </c>
      <c r="B2193" s="46">
        <v>157095.66</v>
      </c>
      <c r="C2193" s="46">
        <v>53627.8522792488</v>
      </c>
      <c r="D2193" s="46">
        <f t="shared" si="34"/>
        <v>103467.80772075121</v>
      </c>
      <c r="E2193" s="51">
        <v>45261</v>
      </c>
      <c r="F2193" s="49" t="s">
        <v>80</v>
      </c>
      <c r="G2193" s="49" t="s">
        <v>81</v>
      </c>
      <c r="H2193" s="49" t="s">
        <v>443</v>
      </c>
      <c r="I2193" s="49" t="s">
        <v>443</v>
      </c>
      <c r="J2193" s="49">
        <v>135200</v>
      </c>
      <c r="K2193" s="49" t="s">
        <v>186</v>
      </c>
      <c r="L2193" s="49">
        <v>9814105</v>
      </c>
      <c r="M2193" s="49" t="s">
        <v>2007</v>
      </c>
      <c r="N2193" s="51">
        <v>37456</v>
      </c>
      <c r="O2193" s="51">
        <v>37257</v>
      </c>
      <c r="P2193" s="49" t="s">
        <v>2001</v>
      </c>
    </row>
    <row r="2194" spans="1:16">
      <c r="A2194" s="46">
        <v>0</v>
      </c>
      <c r="B2194" s="46">
        <v>636.54</v>
      </c>
      <c r="C2194" s="46">
        <v>45.480572941800006</v>
      </c>
      <c r="D2194" s="46">
        <f t="shared" si="34"/>
        <v>591.05942705819996</v>
      </c>
      <c r="E2194" s="51">
        <v>45261</v>
      </c>
      <c r="F2194" s="49" t="s">
        <v>80</v>
      </c>
      <c r="G2194" s="49" t="s">
        <v>81</v>
      </c>
      <c r="H2194" s="49" t="s">
        <v>443</v>
      </c>
      <c r="I2194" s="49" t="s">
        <v>443</v>
      </c>
      <c r="J2194" s="49">
        <v>135205</v>
      </c>
      <c r="K2194" s="49" t="s">
        <v>186</v>
      </c>
      <c r="L2194" s="49">
        <v>29712890</v>
      </c>
      <c r="M2194" s="49" t="s">
        <v>1447</v>
      </c>
      <c r="N2194" s="51">
        <v>43726</v>
      </c>
      <c r="O2194" s="51">
        <v>43709</v>
      </c>
      <c r="P2194" s="49" t="s">
        <v>2008</v>
      </c>
    </row>
    <row r="2195" spans="1:16">
      <c r="A2195" s="46">
        <v>1</v>
      </c>
      <c r="B2195" s="46">
        <v>30266.720000000001</v>
      </c>
      <c r="C2195" s="46">
        <v>-110880.6408080448</v>
      </c>
      <c r="D2195" s="46">
        <f t="shared" si="34"/>
        <v>141147.36080804479</v>
      </c>
      <c r="E2195" s="51">
        <v>45261</v>
      </c>
      <c r="F2195" s="49" t="s">
        <v>80</v>
      </c>
      <c r="G2195" s="49" t="s">
        <v>81</v>
      </c>
      <c r="H2195" s="49" t="s">
        <v>443</v>
      </c>
      <c r="I2195" s="49" t="s">
        <v>443</v>
      </c>
      <c r="J2195" s="49">
        <v>135259</v>
      </c>
      <c r="K2195" s="49" t="s">
        <v>177</v>
      </c>
      <c r="L2195" s="49">
        <v>9814114</v>
      </c>
      <c r="M2195" s="49" t="s">
        <v>2009</v>
      </c>
      <c r="N2195" s="51">
        <v>37456</v>
      </c>
      <c r="O2195" s="51">
        <v>37257</v>
      </c>
      <c r="P2195" s="49" t="s">
        <v>2001</v>
      </c>
    </row>
    <row r="2196" spans="1:16">
      <c r="A2196" s="46">
        <v>1</v>
      </c>
      <c r="B2196" s="46">
        <v>190346.31</v>
      </c>
      <c r="C2196" s="46">
        <v>-697324.3492604004</v>
      </c>
      <c r="D2196" s="46">
        <f t="shared" si="34"/>
        <v>887670.65926040034</v>
      </c>
      <c r="E2196" s="51">
        <v>45261</v>
      </c>
      <c r="F2196" s="49" t="s">
        <v>80</v>
      </c>
      <c r="G2196" s="49" t="s">
        <v>81</v>
      </c>
      <c r="H2196" s="49" t="s">
        <v>443</v>
      </c>
      <c r="I2196" s="49" t="s">
        <v>443</v>
      </c>
      <c r="J2196" s="49">
        <v>135259</v>
      </c>
      <c r="K2196" s="49" t="s">
        <v>186</v>
      </c>
      <c r="L2196" s="49">
        <v>9814104</v>
      </c>
      <c r="M2196" s="49" t="s">
        <v>2010</v>
      </c>
      <c r="N2196" s="51">
        <v>37456</v>
      </c>
      <c r="O2196" s="51">
        <v>37257</v>
      </c>
      <c r="P2196" s="49" t="s">
        <v>2001</v>
      </c>
    </row>
    <row r="2197" spans="1:16">
      <c r="A2197" s="46">
        <v>5</v>
      </c>
      <c r="B2197" s="46">
        <v>148846.80000000002</v>
      </c>
      <c r="C2197" s="46">
        <v>40975.754251548002</v>
      </c>
      <c r="D2197" s="46">
        <f t="shared" si="34"/>
        <v>107871.04574845202</v>
      </c>
      <c r="E2197" s="51">
        <v>45261</v>
      </c>
      <c r="F2197" s="49" t="s">
        <v>80</v>
      </c>
      <c r="G2197" s="49" t="s">
        <v>81</v>
      </c>
      <c r="H2197" s="49" t="s">
        <v>443</v>
      </c>
      <c r="I2197" s="49" t="s">
        <v>443</v>
      </c>
      <c r="J2197" s="49">
        <v>135300</v>
      </c>
      <c r="K2197" s="49" t="s">
        <v>444</v>
      </c>
      <c r="L2197" s="49">
        <v>10932593</v>
      </c>
      <c r="M2197" s="49" t="s">
        <v>2011</v>
      </c>
      <c r="N2197" s="51">
        <v>40322</v>
      </c>
      <c r="O2197" s="51">
        <v>40544</v>
      </c>
      <c r="P2197" s="49" t="s">
        <v>2012</v>
      </c>
    </row>
    <row r="2198" spans="1:16">
      <c r="A2198" s="46">
        <v>16</v>
      </c>
      <c r="B2198" s="46">
        <v>209015.57</v>
      </c>
      <c r="C2198" s="46">
        <v>91636.982427426003</v>
      </c>
      <c r="D2198" s="46">
        <f t="shared" si="34"/>
        <v>117378.587572574</v>
      </c>
      <c r="E2198" s="51">
        <v>45261</v>
      </c>
      <c r="F2198" s="49" t="s">
        <v>80</v>
      </c>
      <c r="G2198" s="49" t="s">
        <v>81</v>
      </c>
      <c r="H2198" s="49" t="s">
        <v>443</v>
      </c>
      <c r="I2198" s="49" t="s">
        <v>443</v>
      </c>
      <c r="J2198" s="49">
        <v>135300</v>
      </c>
      <c r="K2198" s="49" t="s">
        <v>445</v>
      </c>
      <c r="L2198" s="49">
        <v>9813016</v>
      </c>
      <c r="M2198" s="49" t="s">
        <v>2013</v>
      </c>
      <c r="N2198" s="51">
        <v>37456</v>
      </c>
      <c r="O2198" s="51">
        <v>37257</v>
      </c>
      <c r="P2198" s="49" t="s">
        <v>2014</v>
      </c>
    </row>
    <row r="2199" spans="1:16">
      <c r="A2199" s="46">
        <v>3</v>
      </c>
      <c r="B2199" s="46">
        <v>10357.43</v>
      </c>
      <c r="C2199" s="46">
        <v>2851.2773291572998</v>
      </c>
      <c r="D2199" s="46">
        <f t="shared" si="34"/>
        <v>7506.1526708427009</v>
      </c>
      <c r="E2199" s="51">
        <v>45261</v>
      </c>
      <c r="F2199" s="49" t="s">
        <v>80</v>
      </c>
      <c r="G2199" s="49" t="s">
        <v>81</v>
      </c>
      <c r="H2199" s="49" t="s">
        <v>443</v>
      </c>
      <c r="I2199" s="49" t="s">
        <v>443</v>
      </c>
      <c r="J2199" s="49">
        <v>135300</v>
      </c>
      <c r="K2199" s="49" t="s">
        <v>124</v>
      </c>
      <c r="L2199" s="49">
        <v>10932579</v>
      </c>
      <c r="M2199" s="49" t="s">
        <v>2015</v>
      </c>
      <c r="N2199" s="51">
        <v>40322</v>
      </c>
      <c r="O2199" s="51">
        <v>40544</v>
      </c>
      <c r="P2199" s="49" t="s">
        <v>2012</v>
      </c>
    </row>
    <row r="2200" spans="1:16">
      <c r="A2200" s="46">
        <v>15</v>
      </c>
      <c r="B2200" s="46">
        <v>38596.629999999997</v>
      </c>
      <c r="C2200" s="46">
        <v>16921.603998533999</v>
      </c>
      <c r="D2200" s="46">
        <f t="shared" si="34"/>
        <v>21675.026001465998</v>
      </c>
      <c r="E2200" s="51">
        <v>45261</v>
      </c>
      <c r="F2200" s="49" t="s">
        <v>80</v>
      </c>
      <c r="G2200" s="49" t="s">
        <v>81</v>
      </c>
      <c r="H2200" s="49" t="s">
        <v>443</v>
      </c>
      <c r="I2200" s="49" t="s">
        <v>443</v>
      </c>
      <c r="J2200" s="49">
        <v>135300</v>
      </c>
      <c r="K2200" s="49" t="s">
        <v>165</v>
      </c>
      <c r="L2200" s="49">
        <v>9813024</v>
      </c>
      <c r="M2200" s="49" t="s">
        <v>1867</v>
      </c>
      <c r="N2200" s="51">
        <v>37456</v>
      </c>
      <c r="O2200" s="51">
        <v>37257</v>
      </c>
      <c r="P2200" s="49" t="s">
        <v>2014</v>
      </c>
    </row>
    <row r="2201" spans="1:16">
      <c r="A2201" s="46">
        <v>1</v>
      </c>
      <c r="B2201" s="46">
        <v>42472.79</v>
      </c>
      <c r="C2201" s="46">
        <v>9093.9756358141985</v>
      </c>
      <c r="D2201" s="46">
        <f t="shared" si="34"/>
        <v>33378.814364185804</v>
      </c>
      <c r="E2201" s="51">
        <v>45261</v>
      </c>
      <c r="F2201" s="49" t="s">
        <v>80</v>
      </c>
      <c r="G2201" s="49" t="s">
        <v>81</v>
      </c>
      <c r="H2201" s="49" t="s">
        <v>443</v>
      </c>
      <c r="I2201" s="49" t="s">
        <v>443</v>
      </c>
      <c r="J2201" s="49">
        <v>135300</v>
      </c>
      <c r="K2201" s="49" t="s">
        <v>166</v>
      </c>
      <c r="L2201" s="49">
        <v>12055502</v>
      </c>
      <c r="M2201" s="49" t="s">
        <v>2016</v>
      </c>
      <c r="N2201" s="51">
        <v>41442</v>
      </c>
      <c r="O2201" s="51">
        <v>41426</v>
      </c>
      <c r="P2201" s="49" t="s">
        <v>2017</v>
      </c>
    </row>
    <row r="2202" spans="1:16">
      <c r="A2202" s="46">
        <v>1</v>
      </c>
      <c r="B2202" s="46">
        <v>156447.6</v>
      </c>
      <c r="C2202" s="46">
        <v>43068.164118036002</v>
      </c>
      <c r="D2202" s="46">
        <f t="shared" si="34"/>
        <v>113379.435881964</v>
      </c>
      <c r="E2202" s="51">
        <v>45261</v>
      </c>
      <c r="F2202" s="49" t="s">
        <v>80</v>
      </c>
      <c r="G2202" s="49" t="s">
        <v>81</v>
      </c>
      <c r="H2202" s="49" t="s">
        <v>443</v>
      </c>
      <c r="I2202" s="49" t="s">
        <v>443</v>
      </c>
      <c r="J2202" s="49">
        <v>135300</v>
      </c>
      <c r="K2202" s="49" t="s">
        <v>348</v>
      </c>
      <c r="L2202" s="49">
        <v>10932605</v>
      </c>
      <c r="M2202" s="49" t="s">
        <v>2018</v>
      </c>
      <c r="N2202" s="51">
        <v>40322</v>
      </c>
      <c r="O2202" s="51">
        <v>40695</v>
      </c>
      <c r="P2202" s="49" t="s">
        <v>2012</v>
      </c>
    </row>
    <row r="2203" spans="1:16">
      <c r="A2203" s="46">
        <v>1</v>
      </c>
      <c r="B2203" s="46">
        <v>8755.75</v>
      </c>
      <c r="C2203" s="46">
        <v>2053.2643519100002</v>
      </c>
      <c r="D2203" s="46">
        <f t="shared" si="34"/>
        <v>6702.4856480899998</v>
      </c>
      <c r="E2203" s="51">
        <v>45261</v>
      </c>
      <c r="F2203" s="49" t="s">
        <v>80</v>
      </c>
      <c r="G2203" s="49" t="s">
        <v>81</v>
      </c>
      <c r="H2203" s="49" t="s">
        <v>443</v>
      </c>
      <c r="I2203" s="49" t="s">
        <v>443</v>
      </c>
      <c r="J2203" s="49">
        <v>135300</v>
      </c>
      <c r="K2203" s="49" t="s">
        <v>348</v>
      </c>
      <c r="L2203" s="49">
        <v>11721851</v>
      </c>
      <c r="M2203" s="49" t="s">
        <v>2019</v>
      </c>
      <c r="N2203" s="51">
        <v>40983</v>
      </c>
      <c r="O2203" s="51">
        <v>41214</v>
      </c>
      <c r="P2203" s="49" t="s">
        <v>2020</v>
      </c>
    </row>
    <row r="2204" spans="1:16">
      <c r="A2204" s="46">
        <v>0</v>
      </c>
      <c r="B2204" s="46">
        <v>0</v>
      </c>
      <c r="C2204" s="46">
        <v>0</v>
      </c>
      <c r="D2204" s="46">
        <f t="shared" si="34"/>
        <v>0</v>
      </c>
      <c r="E2204" s="51">
        <v>45261</v>
      </c>
      <c r="F2204" s="49" t="s">
        <v>80</v>
      </c>
      <c r="G2204" s="49" t="s">
        <v>81</v>
      </c>
      <c r="H2204" s="49" t="s">
        <v>443</v>
      </c>
      <c r="I2204" s="49" t="s">
        <v>443</v>
      </c>
      <c r="J2204" s="49">
        <v>135300</v>
      </c>
      <c r="K2204" s="49" t="s">
        <v>269</v>
      </c>
      <c r="L2204" s="49">
        <v>9814837</v>
      </c>
      <c r="M2204" s="49" t="s">
        <v>2021</v>
      </c>
      <c r="N2204" s="51">
        <v>37456</v>
      </c>
      <c r="O2204" s="51">
        <v>37257</v>
      </c>
      <c r="P2204" s="49" t="s">
        <v>2001</v>
      </c>
    </row>
    <row r="2205" spans="1:16">
      <c r="A2205" s="46">
        <v>7</v>
      </c>
      <c r="B2205" s="46">
        <v>908427.41</v>
      </c>
      <c r="C2205" s="46">
        <v>398274.38026153803</v>
      </c>
      <c r="D2205" s="46">
        <f t="shared" si="34"/>
        <v>510153.02973846201</v>
      </c>
      <c r="E2205" s="51">
        <v>45261</v>
      </c>
      <c r="F2205" s="49" t="s">
        <v>80</v>
      </c>
      <c r="G2205" s="49" t="s">
        <v>81</v>
      </c>
      <c r="H2205" s="49" t="s">
        <v>443</v>
      </c>
      <c r="I2205" s="49" t="s">
        <v>443</v>
      </c>
      <c r="J2205" s="49">
        <v>135300</v>
      </c>
      <c r="K2205" s="49" t="s">
        <v>269</v>
      </c>
      <c r="L2205" s="49">
        <v>9810992</v>
      </c>
      <c r="M2205" s="49" t="s">
        <v>2022</v>
      </c>
      <c r="N2205" s="51">
        <v>37321</v>
      </c>
      <c r="O2205" s="51">
        <v>37257</v>
      </c>
      <c r="P2205" s="49" t="s">
        <v>2023</v>
      </c>
    </row>
    <row r="2206" spans="1:16">
      <c r="A2206" s="46">
        <v>0</v>
      </c>
      <c r="B2206" s="46">
        <v>7925.21</v>
      </c>
      <c r="C2206" s="46">
        <v>727.23866766700007</v>
      </c>
      <c r="D2206" s="46">
        <f t="shared" si="34"/>
        <v>7197.9713323329997</v>
      </c>
      <c r="E2206" s="51">
        <v>45261</v>
      </c>
      <c r="F2206" s="49" t="s">
        <v>80</v>
      </c>
      <c r="G2206" s="49" t="s">
        <v>81</v>
      </c>
      <c r="H2206" s="49" t="s">
        <v>443</v>
      </c>
      <c r="I2206" s="49" t="s">
        <v>443</v>
      </c>
      <c r="J2206" s="49">
        <v>135300</v>
      </c>
      <c r="K2206" s="49" t="s">
        <v>168</v>
      </c>
      <c r="L2206" s="49">
        <v>29712847</v>
      </c>
      <c r="M2206" s="49" t="s">
        <v>1420</v>
      </c>
      <c r="N2206" s="51">
        <v>43726</v>
      </c>
      <c r="O2206" s="51">
        <v>43466</v>
      </c>
      <c r="P2206" s="49" t="s">
        <v>2008</v>
      </c>
    </row>
    <row r="2207" spans="1:16">
      <c r="A2207" s="46">
        <v>1109</v>
      </c>
      <c r="B2207" s="46">
        <v>57716.78</v>
      </c>
      <c r="C2207" s="46">
        <v>25304.294577804001</v>
      </c>
      <c r="D2207" s="46">
        <f t="shared" si="34"/>
        <v>32412.485422195998</v>
      </c>
      <c r="E2207" s="51">
        <v>45261</v>
      </c>
      <c r="F2207" s="49" t="s">
        <v>80</v>
      </c>
      <c r="G2207" s="49" t="s">
        <v>81</v>
      </c>
      <c r="H2207" s="49" t="s">
        <v>443</v>
      </c>
      <c r="I2207" s="49" t="s">
        <v>443</v>
      </c>
      <c r="J2207" s="49">
        <v>135300</v>
      </c>
      <c r="K2207" s="49" t="s">
        <v>447</v>
      </c>
      <c r="L2207" s="49">
        <v>9814101</v>
      </c>
      <c r="M2207" s="49" t="s">
        <v>2024</v>
      </c>
      <c r="N2207" s="51">
        <v>37456</v>
      </c>
      <c r="O2207" s="51">
        <v>37257</v>
      </c>
      <c r="P2207" s="49" t="s">
        <v>2001</v>
      </c>
    </row>
    <row r="2208" spans="1:16">
      <c r="A2208" s="46">
        <v>1</v>
      </c>
      <c r="B2208" s="46">
        <v>3845.09</v>
      </c>
      <c r="C2208" s="46">
        <v>352.83584014299998</v>
      </c>
      <c r="D2208" s="46">
        <f t="shared" si="34"/>
        <v>3492.2541598570001</v>
      </c>
      <c r="E2208" s="51">
        <v>45261</v>
      </c>
      <c r="F2208" s="49" t="s">
        <v>80</v>
      </c>
      <c r="G2208" s="49" t="s">
        <v>81</v>
      </c>
      <c r="H2208" s="49" t="s">
        <v>443</v>
      </c>
      <c r="I2208" s="49" t="s">
        <v>443</v>
      </c>
      <c r="J2208" s="49">
        <v>135300</v>
      </c>
      <c r="K2208" s="49" t="s">
        <v>448</v>
      </c>
      <c r="L2208" s="49">
        <v>29712902</v>
      </c>
      <c r="M2208" s="49" t="s">
        <v>2025</v>
      </c>
      <c r="N2208" s="51">
        <v>43726</v>
      </c>
      <c r="O2208" s="51">
        <v>43709</v>
      </c>
      <c r="P2208" s="49" t="s">
        <v>2008</v>
      </c>
    </row>
    <row r="2209" spans="1:16">
      <c r="A2209" s="46">
        <v>1</v>
      </c>
      <c r="B2209" s="46">
        <v>4218.92</v>
      </c>
      <c r="C2209" s="46">
        <v>387.13949028399998</v>
      </c>
      <c r="D2209" s="46">
        <f t="shared" si="34"/>
        <v>3831.7805097159999</v>
      </c>
      <c r="E2209" s="51">
        <v>45261</v>
      </c>
      <c r="F2209" s="49" t="s">
        <v>80</v>
      </c>
      <c r="G2209" s="49" t="s">
        <v>81</v>
      </c>
      <c r="H2209" s="49" t="s">
        <v>443</v>
      </c>
      <c r="I2209" s="49" t="s">
        <v>443</v>
      </c>
      <c r="J2209" s="49">
        <v>135300</v>
      </c>
      <c r="K2209" s="49" t="s">
        <v>448</v>
      </c>
      <c r="L2209" s="49">
        <v>29712911</v>
      </c>
      <c r="M2209" s="49" t="s">
        <v>2025</v>
      </c>
      <c r="N2209" s="51">
        <v>43726</v>
      </c>
      <c r="O2209" s="51">
        <v>43709</v>
      </c>
      <c r="P2209" s="49" t="s">
        <v>2008</v>
      </c>
    </row>
    <row r="2210" spans="1:16">
      <c r="A2210" s="46">
        <v>8</v>
      </c>
      <c r="B2210" s="46">
        <v>116477.99</v>
      </c>
      <c r="C2210" s="46">
        <v>51066.490036181996</v>
      </c>
      <c r="D2210" s="46">
        <f t="shared" si="34"/>
        <v>65411.499963818009</v>
      </c>
      <c r="E2210" s="51">
        <v>45261</v>
      </c>
      <c r="F2210" s="49" t="s">
        <v>80</v>
      </c>
      <c r="G2210" s="49" t="s">
        <v>81</v>
      </c>
      <c r="H2210" s="49" t="s">
        <v>443</v>
      </c>
      <c r="I2210" s="49" t="s">
        <v>443</v>
      </c>
      <c r="J2210" s="49">
        <v>135300</v>
      </c>
      <c r="K2210" s="49" t="s">
        <v>448</v>
      </c>
      <c r="L2210" s="49">
        <v>9813043</v>
      </c>
      <c r="M2210" s="49" t="s">
        <v>2026</v>
      </c>
      <c r="N2210" s="51">
        <v>37456</v>
      </c>
      <c r="O2210" s="51">
        <v>37257</v>
      </c>
      <c r="P2210" s="49" t="s">
        <v>2014</v>
      </c>
    </row>
    <row r="2211" spans="1:16">
      <c r="A2211" s="46">
        <v>1</v>
      </c>
      <c r="B2211" s="46">
        <v>1348.44</v>
      </c>
      <c r="C2211" s="46">
        <v>123.73649518800001</v>
      </c>
      <c r="D2211" s="46">
        <f t="shared" si="34"/>
        <v>1224.7035048120001</v>
      </c>
      <c r="E2211" s="51">
        <v>45261</v>
      </c>
      <c r="F2211" s="49" t="s">
        <v>80</v>
      </c>
      <c r="G2211" s="49" t="s">
        <v>81</v>
      </c>
      <c r="H2211" s="49" t="s">
        <v>443</v>
      </c>
      <c r="I2211" s="49" t="s">
        <v>443</v>
      </c>
      <c r="J2211" s="49">
        <v>135300</v>
      </c>
      <c r="K2211" s="49" t="s">
        <v>448</v>
      </c>
      <c r="L2211" s="49">
        <v>29712908</v>
      </c>
      <c r="M2211" s="49" t="s">
        <v>2025</v>
      </c>
      <c r="N2211" s="51">
        <v>43726</v>
      </c>
      <c r="O2211" s="51">
        <v>43709</v>
      </c>
      <c r="P2211" s="49" t="s">
        <v>2008</v>
      </c>
    </row>
    <row r="2212" spans="1:16">
      <c r="A2212" s="46">
        <v>392</v>
      </c>
      <c r="B2212" s="46">
        <v>2183.52</v>
      </c>
      <c r="C2212" s="46">
        <v>601.09709394720005</v>
      </c>
      <c r="D2212" s="46">
        <f t="shared" si="34"/>
        <v>1582.4229060528</v>
      </c>
      <c r="E2212" s="51">
        <v>45261</v>
      </c>
      <c r="F2212" s="49" t="s">
        <v>80</v>
      </c>
      <c r="G2212" s="49" t="s">
        <v>81</v>
      </c>
      <c r="H2212" s="49" t="s">
        <v>443</v>
      </c>
      <c r="I2212" s="49" t="s">
        <v>443</v>
      </c>
      <c r="J2212" s="49">
        <v>135300</v>
      </c>
      <c r="K2212" s="49" t="s">
        <v>321</v>
      </c>
      <c r="L2212" s="49">
        <v>11637542</v>
      </c>
      <c r="M2212" s="49" t="s">
        <v>1735</v>
      </c>
      <c r="N2212" s="51">
        <v>40322</v>
      </c>
      <c r="O2212" s="51">
        <v>40544</v>
      </c>
      <c r="P2212" s="49" t="s">
        <v>2012</v>
      </c>
    </row>
    <row r="2213" spans="1:16">
      <c r="A2213" s="46">
        <v>24</v>
      </c>
      <c r="B2213" s="46">
        <v>59382.14</v>
      </c>
      <c r="C2213" s="46">
        <v>26034.424706652</v>
      </c>
      <c r="D2213" s="46">
        <f t="shared" si="34"/>
        <v>33347.715293347996</v>
      </c>
      <c r="E2213" s="51">
        <v>45261</v>
      </c>
      <c r="F2213" s="49" t="s">
        <v>80</v>
      </c>
      <c r="G2213" s="49" t="s">
        <v>81</v>
      </c>
      <c r="H2213" s="49" t="s">
        <v>443</v>
      </c>
      <c r="I2213" s="49" t="s">
        <v>443</v>
      </c>
      <c r="J2213" s="49">
        <v>135300</v>
      </c>
      <c r="K2213" s="49" t="s">
        <v>382</v>
      </c>
      <c r="L2213" s="49">
        <v>9813023</v>
      </c>
      <c r="M2213" s="49" t="s">
        <v>2027</v>
      </c>
      <c r="N2213" s="51">
        <v>37456</v>
      </c>
      <c r="O2213" s="51">
        <v>37257</v>
      </c>
      <c r="P2213" s="49" t="s">
        <v>2014</v>
      </c>
    </row>
    <row r="2214" spans="1:16">
      <c r="A2214" s="46">
        <v>1</v>
      </c>
      <c r="B2214" s="46">
        <v>113179.34</v>
      </c>
      <c r="C2214" s="46">
        <v>10385.641822617999</v>
      </c>
      <c r="D2214" s="46">
        <f t="shared" si="34"/>
        <v>102793.698177382</v>
      </c>
      <c r="E2214" s="51">
        <v>45261</v>
      </c>
      <c r="F2214" s="49" t="s">
        <v>80</v>
      </c>
      <c r="G2214" s="49" t="s">
        <v>81</v>
      </c>
      <c r="H2214" s="49" t="s">
        <v>443</v>
      </c>
      <c r="I2214" s="49" t="s">
        <v>443</v>
      </c>
      <c r="J2214" s="49">
        <v>135300</v>
      </c>
      <c r="K2214" s="49" t="s">
        <v>449</v>
      </c>
      <c r="L2214" s="49">
        <v>29712884</v>
      </c>
      <c r="M2214" s="49" t="s">
        <v>2028</v>
      </c>
      <c r="N2214" s="51">
        <v>43726</v>
      </c>
      <c r="O2214" s="51">
        <v>43466</v>
      </c>
      <c r="P2214" s="49" t="s">
        <v>2008</v>
      </c>
    </row>
    <row r="2215" spans="1:16">
      <c r="A2215" s="46">
        <v>56777</v>
      </c>
      <c r="B2215" s="46">
        <v>49879.06</v>
      </c>
      <c r="C2215" s="46">
        <v>21868.067267508002</v>
      </c>
      <c r="D2215" s="46">
        <f t="shared" si="34"/>
        <v>28010.992732491995</v>
      </c>
      <c r="E2215" s="51">
        <v>45261</v>
      </c>
      <c r="F2215" s="49" t="s">
        <v>80</v>
      </c>
      <c r="G2215" s="49" t="s">
        <v>81</v>
      </c>
      <c r="H2215" s="49" t="s">
        <v>443</v>
      </c>
      <c r="I2215" s="49" t="s">
        <v>443</v>
      </c>
      <c r="J2215" s="49">
        <v>135300</v>
      </c>
      <c r="K2215" s="49" t="s">
        <v>174</v>
      </c>
      <c r="L2215" s="49">
        <v>9810994</v>
      </c>
      <c r="M2215" s="49" t="s">
        <v>2029</v>
      </c>
      <c r="N2215" s="51">
        <v>37321</v>
      </c>
      <c r="O2215" s="51">
        <v>37257</v>
      </c>
      <c r="P2215" s="49" t="s">
        <v>2023</v>
      </c>
    </row>
    <row r="2216" spans="1:16">
      <c r="A2216" s="46">
        <v>3064</v>
      </c>
      <c r="B2216" s="46">
        <v>2859.41</v>
      </c>
      <c r="C2216" s="46">
        <v>1253.6276791380001</v>
      </c>
      <c r="D2216" s="46">
        <f t="shared" si="34"/>
        <v>1605.7823208619998</v>
      </c>
      <c r="E2216" s="51">
        <v>45261</v>
      </c>
      <c r="F2216" s="49" t="s">
        <v>80</v>
      </c>
      <c r="G2216" s="49" t="s">
        <v>81</v>
      </c>
      <c r="H2216" s="49" t="s">
        <v>443</v>
      </c>
      <c r="I2216" s="49" t="s">
        <v>443</v>
      </c>
      <c r="J2216" s="49">
        <v>135300</v>
      </c>
      <c r="K2216" s="49" t="s">
        <v>450</v>
      </c>
      <c r="L2216" s="49">
        <v>9814102</v>
      </c>
      <c r="M2216" s="49" t="s">
        <v>2030</v>
      </c>
      <c r="N2216" s="51">
        <v>37456</v>
      </c>
      <c r="O2216" s="51">
        <v>37257</v>
      </c>
      <c r="P2216" s="49" t="s">
        <v>2001</v>
      </c>
    </row>
    <row r="2217" spans="1:16">
      <c r="A2217" s="46">
        <v>80</v>
      </c>
      <c r="B2217" s="46">
        <v>271.99</v>
      </c>
      <c r="C2217" s="46">
        <v>119.24634538200002</v>
      </c>
      <c r="D2217" s="46">
        <f t="shared" si="34"/>
        <v>152.74365461799999</v>
      </c>
      <c r="E2217" s="51">
        <v>45261</v>
      </c>
      <c r="F2217" s="49" t="s">
        <v>80</v>
      </c>
      <c r="G2217" s="49" t="s">
        <v>81</v>
      </c>
      <c r="H2217" s="49" t="s">
        <v>443</v>
      </c>
      <c r="I2217" s="49" t="s">
        <v>443</v>
      </c>
      <c r="J2217" s="49">
        <v>135300</v>
      </c>
      <c r="K2217" s="49" t="s">
        <v>451</v>
      </c>
      <c r="L2217" s="49">
        <v>9810993</v>
      </c>
      <c r="M2217" s="49" t="s">
        <v>2031</v>
      </c>
      <c r="N2217" s="51">
        <v>37321</v>
      </c>
      <c r="O2217" s="51">
        <v>37257</v>
      </c>
      <c r="P2217" s="49" t="s">
        <v>2023</v>
      </c>
    </row>
    <row r="2218" spans="1:16">
      <c r="A2218" s="46">
        <v>1500</v>
      </c>
      <c r="B2218" s="46">
        <v>20164.350000000002</v>
      </c>
      <c r="C2218" s="46">
        <v>5551.0058008784999</v>
      </c>
      <c r="D2218" s="46">
        <f t="shared" si="34"/>
        <v>14613.344199121502</v>
      </c>
      <c r="E2218" s="51">
        <v>45261</v>
      </c>
      <c r="F2218" s="49" t="s">
        <v>80</v>
      </c>
      <c r="G2218" s="49" t="s">
        <v>81</v>
      </c>
      <c r="H2218" s="49" t="s">
        <v>443</v>
      </c>
      <c r="I2218" s="49" t="s">
        <v>443</v>
      </c>
      <c r="J2218" s="49">
        <v>135300</v>
      </c>
      <c r="K2218" s="49" t="s">
        <v>175</v>
      </c>
      <c r="L2218" s="49">
        <v>10932602</v>
      </c>
      <c r="M2218" s="49" t="s">
        <v>2032</v>
      </c>
      <c r="N2218" s="51">
        <v>40322</v>
      </c>
      <c r="O2218" s="51">
        <v>40544</v>
      </c>
      <c r="P2218" s="49" t="s">
        <v>2012</v>
      </c>
    </row>
    <row r="2219" spans="1:16">
      <c r="A2219" s="46">
        <v>0</v>
      </c>
      <c r="B2219" s="46">
        <v>13270.17</v>
      </c>
      <c r="C2219" s="46">
        <v>1217.706628659</v>
      </c>
      <c r="D2219" s="46">
        <f t="shared" si="34"/>
        <v>12052.463371341</v>
      </c>
      <c r="E2219" s="51">
        <v>45261</v>
      </c>
      <c r="F2219" s="49" t="s">
        <v>80</v>
      </c>
      <c r="G2219" s="49" t="s">
        <v>81</v>
      </c>
      <c r="H2219" s="49" t="s">
        <v>443</v>
      </c>
      <c r="I2219" s="49" t="s">
        <v>443</v>
      </c>
      <c r="J2219" s="49">
        <v>135300</v>
      </c>
      <c r="K2219" s="49" t="s">
        <v>175</v>
      </c>
      <c r="L2219" s="49">
        <v>29712881</v>
      </c>
      <c r="M2219" s="49" t="s">
        <v>1426</v>
      </c>
      <c r="N2219" s="51">
        <v>43726</v>
      </c>
      <c r="O2219" s="51">
        <v>43466</v>
      </c>
      <c r="P2219" s="49" t="s">
        <v>2008</v>
      </c>
    </row>
    <row r="2220" spans="1:16">
      <c r="A2220" s="46">
        <v>13</v>
      </c>
      <c r="B2220" s="46">
        <v>117300.67</v>
      </c>
      <c r="C2220" s="46">
        <v>51427.170882605998</v>
      </c>
      <c r="D2220" s="46">
        <f t="shared" si="34"/>
        <v>65873.499117394007</v>
      </c>
      <c r="E2220" s="51">
        <v>45261</v>
      </c>
      <c r="F2220" s="49" t="s">
        <v>80</v>
      </c>
      <c r="G2220" s="49" t="s">
        <v>81</v>
      </c>
      <c r="H2220" s="49" t="s">
        <v>443</v>
      </c>
      <c r="I2220" s="49" t="s">
        <v>443</v>
      </c>
      <c r="J2220" s="49">
        <v>135300</v>
      </c>
      <c r="K2220" s="49" t="s">
        <v>401</v>
      </c>
      <c r="L2220" s="49">
        <v>9813021</v>
      </c>
      <c r="M2220" s="49" t="s">
        <v>1920</v>
      </c>
      <c r="N2220" s="51">
        <v>37456</v>
      </c>
      <c r="O2220" s="51">
        <v>37257</v>
      </c>
      <c r="P2220" s="49" t="s">
        <v>2014</v>
      </c>
    </row>
    <row r="2221" spans="1:16">
      <c r="A2221" s="46">
        <v>3</v>
      </c>
      <c r="B2221" s="46">
        <v>36956.120000000003</v>
      </c>
      <c r="C2221" s="46">
        <v>16202.368651416</v>
      </c>
      <c r="D2221" s="46">
        <f t="shared" si="34"/>
        <v>20753.751348584003</v>
      </c>
      <c r="E2221" s="51">
        <v>45261</v>
      </c>
      <c r="F2221" s="49" t="s">
        <v>80</v>
      </c>
      <c r="G2221" s="49" t="s">
        <v>81</v>
      </c>
      <c r="H2221" s="49" t="s">
        <v>443</v>
      </c>
      <c r="I2221" s="49" t="s">
        <v>443</v>
      </c>
      <c r="J2221" s="49">
        <v>135300</v>
      </c>
      <c r="K2221" s="49" t="s">
        <v>405</v>
      </c>
      <c r="L2221" s="49">
        <v>9813048</v>
      </c>
      <c r="M2221" s="49" t="s">
        <v>1923</v>
      </c>
      <c r="N2221" s="51">
        <v>37456</v>
      </c>
      <c r="O2221" s="51">
        <v>37257</v>
      </c>
      <c r="P2221" s="49" t="s">
        <v>2014</v>
      </c>
    </row>
    <row r="2222" spans="1:16">
      <c r="A2222" s="46">
        <v>9</v>
      </c>
      <c r="B2222" s="46">
        <v>194833.71</v>
      </c>
      <c r="C2222" s="46">
        <v>85419.345838877998</v>
      </c>
      <c r="D2222" s="46">
        <f t="shared" si="34"/>
        <v>109414.36416112199</v>
      </c>
      <c r="E2222" s="51">
        <v>45261</v>
      </c>
      <c r="F2222" s="49" t="s">
        <v>80</v>
      </c>
      <c r="G2222" s="49" t="s">
        <v>81</v>
      </c>
      <c r="H2222" s="49" t="s">
        <v>443</v>
      </c>
      <c r="I2222" s="49" t="s">
        <v>443</v>
      </c>
      <c r="J2222" s="49">
        <v>135300</v>
      </c>
      <c r="K2222" s="49" t="s">
        <v>453</v>
      </c>
      <c r="L2222" s="49">
        <v>9813045</v>
      </c>
      <c r="M2222" s="49" t="s">
        <v>2033</v>
      </c>
      <c r="N2222" s="51">
        <v>37456</v>
      </c>
      <c r="O2222" s="51">
        <v>37257</v>
      </c>
      <c r="P2222" s="49" t="s">
        <v>2014</v>
      </c>
    </row>
    <row r="2223" spans="1:16">
      <c r="A2223" s="46">
        <v>2</v>
      </c>
      <c r="B2223" s="46">
        <v>82370.73</v>
      </c>
      <c r="C2223" s="46">
        <v>36113.123713913999</v>
      </c>
      <c r="D2223" s="46">
        <f t="shared" si="34"/>
        <v>46257.606286085997</v>
      </c>
      <c r="E2223" s="51">
        <v>45261</v>
      </c>
      <c r="F2223" s="49" t="s">
        <v>80</v>
      </c>
      <c r="G2223" s="49" t="s">
        <v>81</v>
      </c>
      <c r="H2223" s="49" t="s">
        <v>443</v>
      </c>
      <c r="I2223" s="49" t="s">
        <v>443</v>
      </c>
      <c r="J2223" s="49">
        <v>135300</v>
      </c>
      <c r="K2223" s="49" t="s">
        <v>353</v>
      </c>
      <c r="L2223" s="49">
        <v>9813039</v>
      </c>
      <c r="M2223" s="49" t="s">
        <v>2034</v>
      </c>
      <c r="N2223" s="51">
        <v>37456</v>
      </c>
      <c r="O2223" s="51">
        <v>37257</v>
      </c>
      <c r="P2223" s="49" t="s">
        <v>2014</v>
      </c>
    </row>
    <row r="2224" spans="1:16">
      <c r="A2224" s="46">
        <v>2</v>
      </c>
      <c r="B2224" s="46">
        <v>15760.79</v>
      </c>
      <c r="C2224" s="46">
        <v>160.69465072150001</v>
      </c>
      <c r="D2224" s="46">
        <f t="shared" si="34"/>
        <v>15600.095349278501</v>
      </c>
      <c r="E2224" s="51">
        <v>45261</v>
      </c>
      <c r="F2224" s="49" t="s">
        <v>80</v>
      </c>
      <c r="G2224" s="49" t="s">
        <v>81</v>
      </c>
      <c r="H2224" s="49" t="s">
        <v>443</v>
      </c>
      <c r="I2224" s="49" t="s">
        <v>443</v>
      </c>
      <c r="J2224" s="49">
        <v>135300</v>
      </c>
      <c r="K2224" s="49" t="s">
        <v>107</v>
      </c>
      <c r="L2224" s="49">
        <v>38368441</v>
      </c>
      <c r="M2224" s="49" t="s">
        <v>2035</v>
      </c>
      <c r="N2224" s="51">
        <v>45226</v>
      </c>
      <c r="O2224" s="51">
        <v>45261</v>
      </c>
      <c r="P2224" s="49" t="s">
        <v>2036</v>
      </c>
    </row>
    <row r="2225" spans="1:16">
      <c r="A2225" s="46">
        <v>0</v>
      </c>
      <c r="B2225" s="46">
        <v>0</v>
      </c>
      <c r="C2225" s="46">
        <v>0</v>
      </c>
      <c r="D2225" s="46">
        <f t="shared" si="34"/>
        <v>0</v>
      </c>
      <c r="E2225" s="51">
        <v>45261</v>
      </c>
      <c r="F2225" s="49" t="s">
        <v>80</v>
      </c>
      <c r="G2225" s="49" t="s">
        <v>81</v>
      </c>
      <c r="H2225" s="49" t="s">
        <v>443</v>
      </c>
      <c r="I2225" s="49" t="s">
        <v>443</v>
      </c>
      <c r="J2225" s="49">
        <v>135300</v>
      </c>
      <c r="K2225" s="49" t="s">
        <v>107</v>
      </c>
      <c r="L2225" s="49">
        <v>9810797</v>
      </c>
      <c r="M2225" s="49" t="s">
        <v>2037</v>
      </c>
      <c r="N2225" s="51">
        <v>37321</v>
      </c>
      <c r="O2225" s="51">
        <v>37377</v>
      </c>
      <c r="P2225" s="49" t="s">
        <v>2023</v>
      </c>
    </row>
    <row r="2226" spans="1:16">
      <c r="A2226" s="46">
        <v>0</v>
      </c>
      <c r="B2226" s="46">
        <v>0</v>
      </c>
      <c r="C2226" s="46">
        <v>0</v>
      </c>
      <c r="D2226" s="46">
        <f t="shared" si="34"/>
        <v>0</v>
      </c>
      <c r="E2226" s="51">
        <v>45261</v>
      </c>
      <c r="F2226" s="49" t="s">
        <v>80</v>
      </c>
      <c r="G2226" s="49" t="s">
        <v>81</v>
      </c>
      <c r="H2226" s="49" t="s">
        <v>443</v>
      </c>
      <c r="I2226" s="49" t="s">
        <v>443</v>
      </c>
      <c r="J2226" s="49">
        <v>135300</v>
      </c>
      <c r="K2226" s="49" t="s">
        <v>107</v>
      </c>
      <c r="L2226" s="49">
        <v>9814034</v>
      </c>
      <c r="M2226" s="49" t="s">
        <v>2038</v>
      </c>
      <c r="N2226" s="51">
        <v>37456</v>
      </c>
      <c r="O2226" s="51">
        <v>37653</v>
      </c>
      <c r="P2226" s="49" t="s">
        <v>2001</v>
      </c>
    </row>
    <row r="2227" spans="1:16">
      <c r="A2227" s="46">
        <v>0</v>
      </c>
      <c r="B2227" s="46">
        <v>0</v>
      </c>
      <c r="C2227" s="46">
        <v>0</v>
      </c>
      <c r="D2227" s="46">
        <f t="shared" si="34"/>
        <v>0</v>
      </c>
      <c r="E2227" s="51">
        <v>45261</v>
      </c>
      <c r="F2227" s="49" t="s">
        <v>80</v>
      </c>
      <c r="G2227" s="49" t="s">
        <v>81</v>
      </c>
      <c r="H2227" s="49" t="s">
        <v>443</v>
      </c>
      <c r="I2227" s="49" t="s">
        <v>443</v>
      </c>
      <c r="J2227" s="49">
        <v>135300</v>
      </c>
      <c r="K2227" s="49" t="s">
        <v>107</v>
      </c>
      <c r="L2227" s="49">
        <v>11909921</v>
      </c>
      <c r="M2227" s="49" t="s">
        <v>2039</v>
      </c>
      <c r="N2227" s="51">
        <v>41442</v>
      </c>
      <c r="O2227" s="51">
        <v>41426</v>
      </c>
      <c r="P2227" s="49" t="s">
        <v>2017</v>
      </c>
    </row>
    <row r="2228" spans="1:16">
      <c r="A2228" s="46">
        <v>0</v>
      </c>
      <c r="B2228" s="46">
        <v>0</v>
      </c>
      <c r="C2228" s="46">
        <v>0</v>
      </c>
      <c r="D2228" s="46">
        <f t="shared" si="34"/>
        <v>0</v>
      </c>
      <c r="E2228" s="51">
        <v>45261</v>
      </c>
      <c r="F2228" s="49" t="s">
        <v>80</v>
      </c>
      <c r="G2228" s="49" t="s">
        <v>81</v>
      </c>
      <c r="H2228" s="49" t="s">
        <v>443</v>
      </c>
      <c r="I2228" s="49" t="s">
        <v>443</v>
      </c>
      <c r="J2228" s="49">
        <v>135300</v>
      </c>
      <c r="K2228" s="49" t="s">
        <v>107</v>
      </c>
      <c r="L2228" s="49">
        <v>11695586</v>
      </c>
      <c r="M2228" s="49" t="s">
        <v>2040</v>
      </c>
      <c r="N2228" s="51">
        <v>40983</v>
      </c>
      <c r="O2228" s="51">
        <v>41214</v>
      </c>
      <c r="P2228" s="49" t="s">
        <v>2020</v>
      </c>
    </row>
    <row r="2229" spans="1:16">
      <c r="A2229" s="46">
        <v>0</v>
      </c>
      <c r="B2229" s="46">
        <v>0</v>
      </c>
      <c r="C2229" s="46">
        <v>0</v>
      </c>
      <c r="D2229" s="46">
        <f t="shared" si="34"/>
        <v>0</v>
      </c>
      <c r="E2229" s="51">
        <v>45261</v>
      </c>
      <c r="F2229" s="49" t="s">
        <v>80</v>
      </c>
      <c r="G2229" s="49" t="s">
        <v>81</v>
      </c>
      <c r="H2229" s="49" t="s">
        <v>443</v>
      </c>
      <c r="I2229" s="49" t="s">
        <v>443</v>
      </c>
      <c r="J2229" s="49">
        <v>135300</v>
      </c>
      <c r="K2229" s="49" t="s">
        <v>107</v>
      </c>
      <c r="L2229" s="49">
        <v>9813531</v>
      </c>
      <c r="M2229" s="49" t="s">
        <v>2038</v>
      </c>
      <c r="N2229" s="51">
        <v>37456</v>
      </c>
      <c r="O2229" s="51">
        <v>37622</v>
      </c>
      <c r="P2229" s="49" t="s">
        <v>2001</v>
      </c>
    </row>
    <row r="2230" spans="1:16">
      <c r="A2230" s="46">
        <v>0</v>
      </c>
      <c r="B2230" s="46">
        <v>0</v>
      </c>
      <c r="C2230" s="46">
        <v>0</v>
      </c>
      <c r="D2230" s="46">
        <f t="shared" si="34"/>
        <v>0</v>
      </c>
      <c r="E2230" s="51">
        <v>45261</v>
      </c>
      <c r="F2230" s="49" t="s">
        <v>80</v>
      </c>
      <c r="G2230" s="49" t="s">
        <v>81</v>
      </c>
      <c r="H2230" s="49" t="s">
        <v>443</v>
      </c>
      <c r="I2230" s="49" t="s">
        <v>443</v>
      </c>
      <c r="J2230" s="49">
        <v>135300</v>
      </c>
      <c r="K2230" s="49" t="s">
        <v>107</v>
      </c>
      <c r="L2230" s="49">
        <v>9811654</v>
      </c>
      <c r="M2230" s="49" t="s">
        <v>2038</v>
      </c>
      <c r="N2230" s="51">
        <v>37456</v>
      </c>
      <c r="O2230" s="51">
        <v>37469</v>
      </c>
      <c r="P2230" s="49" t="s">
        <v>2001</v>
      </c>
    </row>
    <row r="2231" spans="1:16">
      <c r="A2231" s="46">
        <v>0</v>
      </c>
      <c r="B2231" s="46">
        <v>0</v>
      </c>
      <c r="C2231" s="46">
        <v>0</v>
      </c>
      <c r="D2231" s="46">
        <f t="shared" si="34"/>
        <v>0</v>
      </c>
      <c r="E2231" s="51">
        <v>45261</v>
      </c>
      <c r="F2231" s="49" t="s">
        <v>80</v>
      </c>
      <c r="G2231" s="49" t="s">
        <v>81</v>
      </c>
      <c r="H2231" s="49" t="s">
        <v>443</v>
      </c>
      <c r="I2231" s="49" t="s">
        <v>443</v>
      </c>
      <c r="J2231" s="49">
        <v>135300</v>
      </c>
      <c r="K2231" s="49" t="s">
        <v>107</v>
      </c>
      <c r="L2231" s="49">
        <v>9811469</v>
      </c>
      <c r="M2231" s="49" t="s">
        <v>2041</v>
      </c>
      <c r="N2231" s="51">
        <v>37456</v>
      </c>
      <c r="O2231" s="51">
        <v>37438</v>
      </c>
      <c r="P2231" s="49" t="s">
        <v>2014</v>
      </c>
    </row>
    <row r="2232" spans="1:16">
      <c r="A2232" s="46">
        <v>0</v>
      </c>
      <c r="B2232" s="46">
        <v>0</v>
      </c>
      <c r="C2232" s="46">
        <v>0</v>
      </c>
      <c r="D2232" s="46">
        <f t="shared" si="34"/>
        <v>0</v>
      </c>
      <c r="E2232" s="51">
        <v>45261</v>
      </c>
      <c r="F2232" s="49" t="s">
        <v>80</v>
      </c>
      <c r="G2232" s="49" t="s">
        <v>81</v>
      </c>
      <c r="H2232" s="49" t="s">
        <v>443</v>
      </c>
      <c r="I2232" s="49" t="s">
        <v>443</v>
      </c>
      <c r="J2232" s="49">
        <v>135300</v>
      </c>
      <c r="K2232" s="49" t="s">
        <v>107</v>
      </c>
      <c r="L2232" s="49">
        <v>9811782</v>
      </c>
      <c r="M2232" s="49" t="s">
        <v>2038</v>
      </c>
      <c r="N2232" s="51">
        <v>37456</v>
      </c>
      <c r="O2232" s="51">
        <v>37500</v>
      </c>
      <c r="P2232" s="49" t="s">
        <v>2001</v>
      </c>
    </row>
    <row r="2233" spans="1:16">
      <c r="A2233" s="46">
        <v>0</v>
      </c>
      <c r="B2233" s="46">
        <v>0</v>
      </c>
      <c r="C2233" s="46">
        <v>0</v>
      </c>
      <c r="D2233" s="46">
        <f t="shared" si="34"/>
        <v>0</v>
      </c>
      <c r="E2233" s="51">
        <v>45261</v>
      </c>
      <c r="F2233" s="49" t="s">
        <v>80</v>
      </c>
      <c r="G2233" s="49" t="s">
        <v>81</v>
      </c>
      <c r="H2233" s="49" t="s">
        <v>443</v>
      </c>
      <c r="I2233" s="49" t="s">
        <v>443</v>
      </c>
      <c r="J2233" s="49">
        <v>135300</v>
      </c>
      <c r="K2233" s="49" t="s">
        <v>107</v>
      </c>
      <c r="L2233" s="49">
        <v>9809887</v>
      </c>
      <c r="M2233" s="49" t="s">
        <v>2042</v>
      </c>
      <c r="N2233" s="51">
        <v>37321</v>
      </c>
      <c r="O2233" s="51">
        <v>37316</v>
      </c>
      <c r="P2233" s="49" t="s">
        <v>1998</v>
      </c>
    </row>
    <row r="2234" spans="1:16">
      <c r="A2234" s="46">
        <v>0</v>
      </c>
      <c r="B2234" s="46">
        <v>0</v>
      </c>
      <c r="C2234" s="46">
        <v>0</v>
      </c>
      <c r="D2234" s="46">
        <f t="shared" si="34"/>
        <v>0</v>
      </c>
      <c r="E2234" s="51">
        <v>45261</v>
      </c>
      <c r="F2234" s="49" t="s">
        <v>80</v>
      </c>
      <c r="G2234" s="49" t="s">
        <v>81</v>
      </c>
      <c r="H2234" s="49" t="s">
        <v>443</v>
      </c>
      <c r="I2234" s="49" t="s">
        <v>443</v>
      </c>
      <c r="J2234" s="49">
        <v>135300</v>
      </c>
      <c r="K2234" s="49" t="s">
        <v>107</v>
      </c>
      <c r="L2234" s="49">
        <v>11940838</v>
      </c>
      <c r="M2234" s="49" t="s">
        <v>2043</v>
      </c>
      <c r="N2234" s="51">
        <v>41463</v>
      </c>
      <c r="O2234" s="51">
        <v>41456</v>
      </c>
      <c r="P2234" s="49" t="s">
        <v>2044</v>
      </c>
    </row>
    <row r="2235" spans="1:16">
      <c r="A2235" s="46">
        <v>0</v>
      </c>
      <c r="B2235" s="46">
        <v>0</v>
      </c>
      <c r="C2235" s="46">
        <v>0</v>
      </c>
      <c r="D2235" s="46">
        <f t="shared" si="34"/>
        <v>0</v>
      </c>
      <c r="E2235" s="51">
        <v>45261</v>
      </c>
      <c r="F2235" s="49" t="s">
        <v>80</v>
      </c>
      <c r="G2235" s="49" t="s">
        <v>81</v>
      </c>
      <c r="H2235" s="49" t="s">
        <v>443</v>
      </c>
      <c r="I2235" s="49" t="s">
        <v>443</v>
      </c>
      <c r="J2235" s="49">
        <v>135300</v>
      </c>
      <c r="K2235" s="49" t="s">
        <v>107</v>
      </c>
      <c r="L2235" s="49">
        <v>9746283</v>
      </c>
      <c r="M2235" s="49" t="s">
        <v>2045</v>
      </c>
      <c r="N2235" s="51">
        <v>39114</v>
      </c>
      <c r="O2235" s="51">
        <v>39114</v>
      </c>
      <c r="P2235" s="49" t="s">
        <v>2046</v>
      </c>
    </row>
    <row r="2236" spans="1:16">
      <c r="A2236" s="46">
        <v>0</v>
      </c>
      <c r="B2236" s="46">
        <v>0</v>
      </c>
      <c r="C2236" s="46">
        <v>0</v>
      </c>
      <c r="D2236" s="46">
        <f t="shared" si="34"/>
        <v>0</v>
      </c>
      <c r="E2236" s="51">
        <v>45261</v>
      </c>
      <c r="F2236" s="49" t="s">
        <v>80</v>
      </c>
      <c r="G2236" s="49" t="s">
        <v>81</v>
      </c>
      <c r="H2236" s="49" t="s">
        <v>443</v>
      </c>
      <c r="I2236" s="49" t="s">
        <v>443</v>
      </c>
      <c r="J2236" s="49">
        <v>135300</v>
      </c>
      <c r="K2236" s="49" t="s">
        <v>107</v>
      </c>
      <c r="L2236" s="49">
        <v>9812489</v>
      </c>
      <c r="M2236" s="49" t="s">
        <v>2041</v>
      </c>
      <c r="N2236" s="51">
        <v>37456</v>
      </c>
      <c r="O2236" s="51">
        <v>37530</v>
      </c>
      <c r="P2236" s="49" t="s">
        <v>2014</v>
      </c>
    </row>
    <row r="2237" spans="1:16">
      <c r="A2237" s="46">
        <v>0</v>
      </c>
      <c r="B2237" s="46">
        <v>0</v>
      </c>
      <c r="C2237" s="46">
        <v>0</v>
      </c>
      <c r="D2237" s="46">
        <f t="shared" si="34"/>
        <v>0</v>
      </c>
      <c r="E2237" s="51">
        <v>45261</v>
      </c>
      <c r="F2237" s="49" t="s">
        <v>80</v>
      </c>
      <c r="G2237" s="49" t="s">
        <v>81</v>
      </c>
      <c r="H2237" s="49" t="s">
        <v>443</v>
      </c>
      <c r="I2237" s="49" t="s">
        <v>443</v>
      </c>
      <c r="J2237" s="49">
        <v>135300</v>
      </c>
      <c r="K2237" s="49" t="s">
        <v>107</v>
      </c>
      <c r="L2237" s="49">
        <v>9811649</v>
      </c>
      <c r="M2237" s="49" t="s">
        <v>2042</v>
      </c>
      <c r="N2237" s="51">
        <v>37321</v>
      </c>
      <c r="O2237" s="51">
        <v>37469</v>
      </c>
      <c r="P2237" s="49" t="s">
        <v>1998</v>
      </c>
    </row>
    <row r="2238" spans="1:16">
      <c r="A2238" s="46">
        <v>0</v>
      </c>
      <c r="B2238" s="46">
        <v>0</v>
      </c>
      <c r="C2238" s="46">
        <v>0</v>
      </c>
      <c r="D2238" s="46">
        <f t="shared" si="34"/>
        <v>0</v>
      </c>
      <c r="E2238" s="51">
        <v>45261</v>
      </c>
      <c r="F2238" s="49" t="s">
        <v>80</v>
      </c>
      <c r="G2238" s="49" t="s">
        <v>81</v>
      </c>
      <c r="H2238" s="49" t="s">
        <v>443</v>
      </c>
      <c r="I2238" s="49" t="s">
        <v>443</v>
      </c>
      <c r="J2238" s="49">
        <v>135300</v>
      </c>
      <c r="K2238" s="49" t="s">
        <v>107</v>
      </c>
      <c r="L2238" s="49">
        <v>9811776</v>
      </c>
      <c r="M2238" s="49" t="s">
        <v>2041</v>
      </c>
      <c r="N2238" s="51">
        <v>37456</v>
      </c>
      <c r="O2238" s="51">
        <v>37500</v>
      </c>
      <c r="P2238" s="49" t="s">
        <v>2014</v>
      </c>
    </row>
    <row r="2239" spans="1:16">
      <c r="A2239" s="46">
        <v>0</v>
      </c>
      <c r="B2239" s="46">
        <v>0</v>
      </c>
      <c r="C2239" s="46">
        <v>0</v>
      </c>
      <c r="D2239" s="46">
        <f t="shared" si="34"/>
        <v>0</v>
      </c>
      <c r="E2239" s="51">
        <v>45261</v>
      </c>
      <c r="F2239" s="49" t="s">
        <v>80</v>
      </c>
      <c r="G2239" s="49" t="s">
        <v>81</v>
      </c>
      <c r="H2239" s="49" t="s">
        <v>443</v>
      </c>
      <c r="I2239" s="49" t="s">
        <v>443</v>
      </c>
      <c r="J2239" s="49">
        <v>135300</v>
      </c>
      <c r="K2239" s="49" t="s">
        <v>107</v>
      </c>
      <c r="L2239" s="49">
        <v>9809763</v>
      </c>
      <c r="M2239" s="49" t="s">
        <v>2047</v>
      </c>
      <c r="N2239" s="51">
        <v>37226</v>
      </c>
      <c r="O2239" s="51">
        <v>37288</v>
      </c>
      <c r="P2239" s="49" t="s">
        <v>2048</v>
      </c>
    </row>
    <row r="2240" spans="1:16">
      <c r="A2240" s="46">
        <v>0</v>
      </c>
      <c r="B2240" s="46">
        <v>0</v>
      </c>
      <c r="C2240" s="46">
        <v>0</v>
      </c>
      <c r="D2240" s="46">
        <f t="shared" si="34"/>
        <v>0</v>
      </c>
      <c r="E2240" s="51">
        <v>45261</v>
      </c>
      <c r="F2240" s="49" t="s">
        <v>80</v>
      </c>
      <c r="G2240" s="49" t="s">
        <v>81</v>
      </c>
      <c r="H2240" s="49" t="s">
        <v>443</v>
      </c>
      <c r="I2240" s="49" t="s">
        <v>443</v>
      </c>
      <c r="J2240" s="49">
        <v>135300</v>
      </c>
      <c r="K2240" s="49" t="s">
        <v>107</v>
      </c>
      <c r="L2240" s="49">
        <v>9811478</v>
      </c>
      <c r="M2240" s="49" t="s">
        <v>2049</v>
      </c>
      <c r="N2240" s="51">
        <v>37456</v>
      </c>
      <c r="O2240" s="51">
        <v>37438</v>
      </c>
      <c r="P2240" s="49" t="s">
        <v>2050</v>
      </c>
    </row>
    <row r="2241" spans="1:16">
      <c r="A2241" s="46">
        <v>0</v>
      </c>
      <c r="B2241" s="46">
        <v>0</v>
      </c>
      <c r="C2241" s="46">
        <v>0</v>
      </c>
      <c r="D2241" s="46">
        <f t="shared" si="34"/>
        <v>0</v>
      </c>
      <c r="E2241" s="51">
        <v>45261</v>
      </c>
      <c r="F2241" s="49" t="s">
        <v>80</v>
      </c>
      <c r="G2241" s="49" t="s">
        <v>81</v>
      </c>
      <c r="H2241" s="49" t="s">
        <v>443</v>
      </c>
      <c r="I2241" s="49" t="s">
        <v>443</v>
      </c>
      <c r="J2241" s="49">
        <v>135300</v>
      </c>
      <c r="K2241" s="49" t="s">
        <v>107</v>
      </c>
      <c r="L2241" s="49">
        <v>9810038</v>
      </c>
      <c r="M2241" s="49" t="s">
        <v>2042</v>
      </c>
      <c r="N2241" s="51">
        <v>37321</v>
      </c>
      <c r="O2241" s="51">
        <v>37347</v>
      </c>
      <c r="P2241" s="49" t="s">
        <v>1998</v>
      </c>
    </row>
    <row r="2242" spans="1:16">
      <c r="A2242" s="46">
        <v>0</v>
      </c>
      <c r="B2242" s="46">
        <v>0</v>
      </c>
      <c r="C2242" s="46">
        <v>0</v>
      </c>
      <c r="D2242" s="46">
        <f t="shared" si="34"/>
        <v>0</v>
      </c>
      <c r="E2242" s="51">
        <v>45261</v>
      </c>
      <c r="F2242" s="49" t="s">
        <v>80</v>
      </c>
      <c r="G2242" s="49" t="s">
        <v>81</v>
      </c>
      <c r="H2242" s="49" t="s">
        <v>443</v>
      </c>
      <c r="I2242" s="49" t="s">
        <v>443</v>
      </c>
      <c r="J2242" s="49">
        <v>135300</v>
      </c>
      <c r="K2242" s="49" t="s">
        <v>107</v>
      </c>
      <c r="L2242" s="49">
        <v>9734229</v>
      </c>
      <c r="M2242" s="49" t="s">
        <v>2051</v>
      </c>
      <c r="N2242" s="51">
        <v>39813</v>
      </c>
      <c r="O2242" s="51">
        <v>39783</v>
      </c>
      <c r="P2242" s="49" t="s">
        <v>2003</v>
      </c>
    </row>
    <row r="2243" spans="1:16">
      <c r="A2243" s="46">
        <v>0</v>
      </c>
      <c r="B2243" s="46">
        <v>0</v>
      </c>
      <c r="C2243" s="46">
        <v>0</v>
      </c>
      <c r="D2243" s="46">
        <f t="shared" ref="D2243:D2306" si="35">+B2243-C2243</f>
        <v>0</v>
      </c>
      <c r="E2243" s="51">
        <v>45261</v>
      </c>
      <c r="F2243" s="49" t="s">
        <v>80</v>
      </c>
      <c r="G2243" s="49" t="s">
        <v>81</v>
      </c>
      <c r="H2243" s="49" t="s">
        <v>443</v>
      </c>
      <c r="I2243" s="49" t="s">
        <v>443</v>
      </c>
      <c r="J2243" s="49">
        <v>135300</v>
      </c>
      <c r="K2243" s="49" t="s">
        <v>107</v>
      </c>
      <c r="L2243" s="49">
        <v>33956212</v>
      </c>
      <c r="M2243" s="49" t="s">
        <v>2052</v>
      </c>
      <c r="N2243" s="51">
        <v>44476</v>
      </c>
      <c r="O2243" s="51">
        <v>44470</v>
      </c>
      <c r="P2243" s="49" t="s">
        <v>2053</v>
      </c>
    </row>
    <row r="2244" spans="1:16">
      <c r="A2244" s="46">
        <v>0</v>
      </c>
      <c r="B2244" s="46">
        <v>0</v>
      </c>
      <c r="C2244" s="46">
        <v>0</v>
      </c>
      <c r="D2244" s="46">
        <f t="shared" si="35"/>
        <v>0</v>
      </c>
      <c r="E2244" s="51">
        <v>45261</v>
      </c>
      <c r="F2244" s="49" t="s">
        <v>80</v>
      </c>
      <c r="G2244" s="49" t="s">
        <v>81</v>
      </c>
      <c r="H2244" s="49" t="s">
        <v>443</v>
      </c>
      <c r="I2244" s="49" t="s">
        <v>443</v>
      </c>
      <c r="J2244" s="49">
        <v>135300</v>
      </c>
      <c r="K2244" s="49" t="s">
        <v>107</v>
      </c>
      <c r="L2244" s="49">
        <v>9819113</v>
      </c>
      <c r="M2244" s="49" t="s">
        <v>2054</v>
      </c>
      <c r="N2244" s="51">
        <v>38341</v>
      </c>
      <c r="O2244" s="51">
        <v>38443</v>
      </c>
      <c r="P2244" s="49" t="s">
        <v>2005</v>
      </c>
    </row>
    <row r="2245" spans="1:16">
      <c r="A2245" s="46">
        <v>0</v>
      </c>
      <c r="B2245" s="46">
        <v>0</v>
      </c>
      <c r="C2245" s="46">
        <v>0</v>
      </c>
      <c r="D2245" s="46">
        <f t="shared" si="35"/>
        <v>0</v>
      </c>
      <c r="E2245" s="51">
        <v>45261</v>
      </c>
      <c r="F2245" s="49" t="s">
        <v>80</v>
      </c>
      <c r="G2245" s="49" t="s">
        <v>81</v>
      </c>
      <c r="H2245" s="49" t="s">
        <v>443</v>
      </c>
      <c r="I2245" s="49" t="s">
        <v>443</v>
      </c>
      <c r="J2245" s="49">
        <v>135300</v>
      </c>
      <c r="K2245" s="49" t="s">
        <v>107</v>
      </c>
      <c r="L2245" s="49">
        <v>9813341</v>
      </c>
      <c r="M2245" s="49" t="s">
        <v>2038</v>
      </c>
      <c r="N2245" s="51">
        <v>37456</v>
      </c>
      <c r="O2245" s="51">
        <v>37591</v>
      </c>
      <c r="P2245" s="49" t="s">
        <v>2001</v>
      </c>
    </row>
    <row r="2246" spans="1:16">
      <c r="A2246" s="46">
        <v>0</v>
      </c>
      <c r="B2246" s="46">
        <v>0</v>
      </c>
      <c r="C2246" s="46">
        <v>0</v>
      </c>
      <c r="D2246" s="46">
        <f t="shared" si="35"/>
        <v>0</v>
      </c>
      <c r="E2246" s="51">
        <v>45261</v>
      </c>
      <c r="F2246" s="49" t="s">
        <v>80</v>
      </c>
      <c r="G2246" s="49" t="s">
        <v>81</v>
      </c>
      <c r="H2246" s="49" t="s">
        <v>443</v>
      </c>
      <c r="I2246" s="49" t="s">
        <v>443</v>
      </c>
      <c r="J2246" s="49">
        <v>135300</v>
      </c>
      <c r="K2246" s="49" t="s">
        <v>107</v>
      </c>
      <c r="L2246" s="49">
        <v>10913882</v>
      </c>
      <c r="M2246" s="49" t="s">
        <v>2055</v>
      </c>
      <c r="N2246" s="51">
        <v>40322</v>
      </c>
      <c r="O2246" s="51">
        <v>40695</v>
      </c>
      <c r="P2246" s="49" t="s">
        <v>2012</v>
      </c>
    </row>
    <row r="2247" spans="1:16">
      <c r="A2247" s="46">
        <v>0</v>
      </c>
      <c r="B2247" s="46">
        <v>0</v>
      </c>
      <c r="C2247" s="46">
        <v>0</v>
      </c>
      <c r="D2247" s="46">
        <f t="shared" si="35"/>
        <v>0</v>
      </c>
      <c r="E2247" s="51">
        <v>45261</v>
      </c>
      <c r="F2247" s="49" t="s">
        <v>80</v>
      </c>
      <c r="G2247" s="49" t="s">
        <v>81</v>
      </c>
      <c r="H2247" s="49" t="s">
        <v>443</v>
      </c>
      <c r="I2247" s="49" t="s">
        <v>443</v>
      </c>
      <c r="J2247" s="49">
        <v>135300</v>
      </c>
      <c r="K2247" s="49" t="s">
        <v>107</v>
      </c>
      <c r="L2247" s="49">
        <v>9813529</v>
      </c>
      <c r="M2247" s="49" t="s">
        <v>2041</v>
      </c>
      <c r="N2247" s="51">
        <v>37456</v>
      </c>
      <c r="O2247" s="51">
        <v>37622</v>
      </c>
      <c r="P2247" s="49" t="s">
        <v>2014</v>
      </c>
    </row>
    <row r="2248" spans="1:16">
      <c r="A2248" s="46">
        <v>0</v>
      </c>
      <c r="B2248" s="46">
        <v>0</v>
      </c>
      <c r="C2248" s="46">
        <v>0</v>
      </c>
      <c r="D2248" s="46">
        <f t="shared" si="35"/>
        <v>0</v>
      </c>
      <c r="E2248" s="51">
        <v>45261</v>
      </c>
      <c r="F2248" s="49" t="s">
        <v>80</v>
      </c>
      <c r="G2248" s="49" t="s">
        <v>81</v>
      </c>
      <c r="H2248" s="49" t="s">
        <v>443</v>
      </c>
      <c r="I2248" s="49" t="s">
        <v>443</v>
      </c>
      <c r="J2248" s="49">
        <v>135300</v>
      </c>
      <c r="K2248" s="49" t="s">
        <v>107</v>
      </c>
      <c r="L2248" s="49">
        <v>9812956</v>
      </c>
      <c r="M2248" s="49" t="s">
        <v>2041</v>
      </c>
      <c r="N2248" s="51">
        <v>37456</v>
      </c>
      <c r="O2248" s="51">
        <v>37561</v>
      </c>
      <c r="P2248" s="49" t="s">
        <v>2014</v>
      </c>
    </row>
    <row r="2249" spans="1:16">
      <c r="A2249" s="46">
        <v>0</v>
      </c>
      <c r="B2249" s="46">
        <v>0</v>
      </c>
      <c r="C2249" s="46">
        <v>0</v>
      </c>
      <c r="D2249" s="46">
        <f t="shared" si="35"/>
        <v>0</v>
      </c>
      <c r="E2249" s="51">
        <v>45261</v>
      </c>
      <c r="F2249" s="49" t="s">
        <v>80</v>
      </c>
      <c r="G2249" s="49" t="s">
        <v>81</v>
      </c>
      <c r="H2249" s="49" t="s">
        <v>443</v>
      </c>
      <c r="I2249" s="49" t="s">
        <v>443</v>
      </c>
      <c r="J2249" s="49">
        <v>135300</v>
      </c>
      <c r="K2249" s="49" t="s">
        <v>107</v>
      </c>
      <c r="L2249" s="49">
        <v>34060288</v>
      </c>
      <c r="M2249" s="49" t="s">
        <v>2052</v>
      </c>
      <c r="N2249" s="51">
        <v>44476</v>
      </c>
      <c r="O2249" s="51">
        <v>44501</v>
      </c>
      <c r="P2249" s="49" t="s">
        <v>2053</v>
      </c>
    </row>
    <row r="2250" spans="1:16">
      <c r="A2250" s="46">
        <v>0</v>
      </c>
      <c r="B2250" s="46">
        <v>0</v>
      </c>
      <c r="C2250" s="46">
        <v>0</v>
      </c>
      <c r="D2250" s="46">
        <f t="shared" si="35"/>
        <v>0</v>
      </c>
      <c r="E2250" s="51">
        <v>45261</v>
      </c>
      <c r="F2250" s="49" t="s">
        <v>80</v>
      </c>
      <c r="G2250" s="49" t="s">
        <v>81</v>
      </c>
      <c r="H2250" s="49" t="s">
        <v>443</v>
      </c>
      <c r="I2250" s="49" t="s">
        <v>443</v>
      </c>
      <c r="J2250" s="49">
        <v>135300</v>
      </c>
      <c r="K2250" s="49" t="s">
        <v>107</v>
      </c>
      <c r="L2250" s="49">
        <v>9811648</v>
      </c>
      <c r="M2250" s="49" t="s">
        <v>2041</v>
      </c>
      <c r="N2250" s="51">
        <v>37456</v>
      </c>
      <c r="O2250" s="51">
        <v>37469</v>
      </c>
      <c r="P2250" s="49" t="s">
        <v>2014</v>
      </c>
    </row>
    <row r="2251" spans="1:16">
      <c r="A2251" s="46">
        <v>0</v>
      </c>
      <c r="B2251" s="46">
        <v>0</v>
      </c>
      <c r="C2251" s="46">
        <v>0</v>
      </c>
      <c r="D2251" s="46">
        <f t="shared" si="35"/>
        <v>0</v>
      </c>
      <c r="E2251" s="51">
        <v>45261</v>
      </c>
      <c r="F2251" s="49" t="s">
        <v>80</v>
      </c>
      <c r="G2251" s="49" t="s">
        <v>81</v>
      </c>
      <c r="H2251" s="49" t="s">
        <v>443</v>
      </c>
      <c r="I2251" s="49" t="s">
        <v>443</v>
      </c>
      <c r="J2251" s="49">
        <v>135300</v>
      </c>
      <c r="K2251" s="49" t="s">
        <v>107</v>
      </c>
      <c r="L2251" s="49">
        <v>9814375</v>
      </c>
      <c r="M2251" s="49" t="s">
        <v>2042</v>
      </c>
      <c r="N2251" s="51">
        <v>37321</v>
      </c>
      <c r="O2251" s="51">
        <v>37681</v>
      </c>
      <c r="P2251" s="49" t="s">
        <v>1998</v>
      </c>
    </row>
    <row r="2252" spans="1:16">
      <c r="A2252" s="46">
        <v>0</v>
      </c>
      <c r="B2252" s="46">
        <v>0</v>
      </c>
      <c r="C2252" s="46">
        <v>0</v>
      </c>
      <c r="D2252" s="46">
        <f t="shared" si="35"/>
        <v>0</v>
      </c>
      <c r="E2252" s="51">
        <v>45261</v>
      </c>
      <c r="F2252" s="49" t="s">
        <v>80</v>
      </c>
      <c r="G2252" s="49" t="s">
        <v>81</v>
      </c>
      <c r="H2252" s="49" t="s">
        <v>443</v>
      </c>
      <c r="I2252" s="49" t="s">
        <v>443</v>
      </c>
      <c r="J2252" s="49">
        <v>135300</v>
      </c>
      <c r="K2252" s="49" t="s">
        <v>107</v>
      </c>
      <c r="L2252" s="49">
        <v>9810832</v>
      </c>
      <c r="M2252" s="49" t="s">
        <v>2042</v>
      </c>
      <c r="N2252" s="51">
        <v>37321</v>
      </c>
      <c r="O2252" s="51">
        <v>37377</v>
      </c>
      <c r="P2252" s="49" t="s">
        <v>1998</v>
      </c>
    </row>
    <row r="2253" spans="1:16">
      <c r="A2253" s="46">
        <v>0</v>
      </c>
      <c r="B2253" s="46">
        <v>0</v>
      </c>
      <c r="C2253" s="46">
        <v>0</v>
      </c>
      <c r="D2253" s="46">
        <f t="shared" si="35"/>
        <v>0</v>
      </c>
      <c r="E2253" s="51">
        <v>45261</v>
      </c>
      <c r="F2253" s="49" t="s">
        <v>80</v>
      </c>
      <c r="G2253" s="49" t="s">
        <v>81</v>
      </c>
      <c r="H2253" s="49" t="s">
        <v>443</v>
      </c>
      <c r="I2253" s="49" t="s">
        <v>443</v>
      </c>
      <c r="J2253" s="49">
        <v>135300</v>
      </c>
      <c r="K2253" s="49" t="s">
        <v>107</v>
      </c>
      <c r="L2253" s="49">
        <v>9809888</v>
      </c>
      <c r="M2253" s="49" t="s">
        <v>2037</v>
      </c>
      <c r="N2253" s="51">
        <v>37321</v>
      </c>
      <c r="O2253" s="51">
        <v>37316</v>
      </c>
      <c r="P2253" s="49" t="s">
        <v>2023</v>
      </c>
    </row>
    <row r="2254" spans="1:16">
      <c r="A2254" s="46">
        <v>0</v>
      </c>
      <c r="B2254" s="46">
        <v>0</v>
      </c>
      <c r="C2254" s="46">
        <v>0</v>
      </c>
      <c r="D2254" s="46">
        <f t="shared" si="35"/>
        <v>0</v>
      </c>
      <c r="E2254" s="51">
        <v>45261</v>
      </c>
      <c r="F2254" s="49" t="s">
        <v>80</v>
      </c>
      <c r="G2254" s="49" t="s">
        <v>81</v>
      </c>
      <c r="H2254" s="49" t="s">
        <v>443</v>
      </c>
      <c r="I2254" s="49" t="s">
        <v>443</v>
      </c>
      <c r="J2254" s="49">
        <v>135300</v>
      </c>
      <c r="K2254" s="49" t="s">
        <v>107</v>
      </c>
      <c r="L2254" s="49">
        <v>9812924</v>
      </c>
      <c r="M2254" s="49" t="s">
        <v>2038</v>
      </c>
      <c r="N2254" s="51">
        <v>37456</v>
      </c>
      <c r="O2254" s="51">
        <v>37561</v>
      </c>
      <c r="P2254" s="49" t="s">
        <v>2001</v>
      </c>
    </row>
    <row r="2255" spans="1:16">
      <c r="A2255" s="46">
        <v>0</v>
      </c>
      <c r="B2255" s="46">
        <v>0</v>
      </c>
      <c r="C2255" s="46">
        <v>0</v>
      </c>
      <c r="D2255" s="46">
        <f t="shared" si="35"/>
        <v>0</v>
      </c>
      <c r="E2255" s="51">
        <v>45261</v>
      </c>
      <c r="F2255" s="49" t="s">
        <v>80</v>
      </c>
      <c r="G2255" s="49" t="s">
        <v>81</v>
      </c>
      <c r="H2255" s="49" t="s">
        <v>443</v>
      </c>
      <c r="I2255" s="49" t="s">
        <v>443</v>
      </c>
      <c r="J2255" s="49">
        <v>135300</v>
      </c>
      <c r="K2255" s="49" t="s">
        <v>107</v>
      </c>
      <c r="L2255" s="49">
        <v>9753703</v>
      </c>
      <c r="M2255" s="49" t="s">
        <v>2038</v>
      </c>
      <c r="N2255" s="51">
        <v>37456</v>
      </c>
      <c r="O2255" s="51">
        <v>38777</v>
      </c>
      <c r="P2255" s="49" t="s">
        <v>2001</v>
      </c>
    </row>
    <row r="2256" spans="1:16">
      <c r="A2256" s="46">
        <v>0</v>
      </c>
      <c r="B2256" s="46">
        <v>0</v>
      </c>
      <c r="C2256" s="46">
        <v>0</v>
      </c>
      <c r="D2256" s="46">
        <f t="shared" si="35"/>
        <v>0</v>
      </c>
      <c r="E2256" s="51">
        <v>45261</v>
      </c>
      <c r="F2256" s="49" t="s">
        <v>80</v>
      </c>
      <c r="G2256" s="49" t="s">
        <v>81</v>
      </c>
      <c r="H2256" s="49" t="s">
        <v>443</v>
      </c>
      <c r="I2256" s="49" t="s">
        <v>443</v>
      </c>
      <c r="J2256" s="49">
        <v>135300</v>
      </c>
      <c r="K2256" s="49" t="s">
        <v>107</v>
      </c>
      <c r="L2256" s="49">
        <v>9814800</v>
      </c>
      <c r="M2256" s="49" t="s">
        <v>2038</v>
      </c>
      <c r="N2256" s="51">
        <v>37456</v>
      </c>
      <c r="O2256" s="51">
        <v>37742</v>
      </c>
      <c r="P2256" s="49" t="s">
        <v>2001</v>
      </c>
    </row>
    <row r="2257" spans="1:16">
      <c r="A2257" s="46">
        <v>0</v>
      </c>
      <c r="B2257" s="46">
        <v>0</v>
      </c>
      <c r="C2257" s="46">
        <v>0</v>
      </c>
      <c r="D2257" s="46">
        <f t="shared" si="35"/>
        <v>0</v>
      </c>
      <c r="E2257" s="51">
        <v>45261</v>
      </c>
      <c r="F2257" s="49" t="s">
        <v>80</v>
      </c>
      <c r="G2257" s="49" t="s">
        <v>81</v>
      </c>
      <c r="H2257" s="49" t="s">
        <v>443</v>
      </c>
      <c r="I2257" s="49" t="s">
        <v>443</v>
      </c>
      <c r="J2257" s="49">
        <v>135300</v>
      </c>
      <c r="K2257" s="49" t="s">
        <v>107</v>
      </c>
      <c r="L2257" s="49">
        <v>9812492</v>
      </c>
      <c r="M2257" s="49" t="s">
        <v>2038</v>
      </c>
      <c r="N2257" s="51">
        <v>37456</v>
      </c>
      <c r="O2257" s="51">
        <v>37530</v>
      </c>
      <c r="P2257" s="49" t="s">
        <v>2001</v>
      </c>
    </row>
    <row r="2258" spans="1:16">
      <c r="A2258" s="46">
        <v>0</v>
      </c>
      <c r="B2258" s="46">
        <v>0</v>
      </c>
      <c r="C2258" s="46">
        <v>0</v>
      </c>
      <c r="D2258" s="46">
        <f t="shared" si="35"/>
        <v>0</v>
      </c>
      <c r="E2258" s="51">
        <v>45261</v>
      </c>
      <c r="F2258" s="49" t="s">
        <v>80</v>
      </c>
      <c r="G2258" s="49" t="s">
        <v>81</v>
      </c>
      <c r="H2258" s="49" t="s">
        <v>443</v>
      </c>
      <c r="I2258" s="49" t="s">
        <v>443</v>
      </c>
      <c r="J2258" s="49">
        <v>135300</v>
      </c>
      <c r="K2258" s="49" t="s">
        <v>107</v>
      </c>
      <c r="L2258" s="49">
        <v>9811479</v>
      </c>
      <c r="M2258" s="49" t="s">
        <v>2038</v>
      </c>
      <c r="N2258" s="51">
        <v>37456</v>
      </c>
      <c r="O2258" s="51">
        <v>37438</v>
      </c>
      <c r="P2258" s="49" t="s">
        <v>2001</v>
      </c>
    </row>
    <row r="2259" spans="1:16">
      <c r="A2259" s="46">
        <v>1</v>
      </c>
      <c r="B2259" s="46">
        <v>49596.480000000003</v>
      </c>
      <c r="C2259" s="46">
        <v>21744.178035264002</v>
      </c>
      <c r="D2259" s="46">
        <f t="shared" si="35"/>
        <v>27852.301964736002</v>
      </c>
      <c r="E2259" s="51">
        <v>45261</v>
      </c>
      <c r="F2259" s="49" t="s">
        <v>80</v>
      </c>
      <c r="G2259" s="49" t="s">
        <v>81</v>
      </c>
      <c r="H2259" s="49" t="s">
        <v>443</v>
      </c>
      <c r="I2259" s="49" t="s">
        <v>443</v>
      </c>
      <c r="J2259" s="49">
        <v>135300</v>
      </c>
      <c r="K2259" s="49" t="s">
        <v>180</v>
      </c>
      <c r="L2259" s="49">
        <v>9814113</v>
      </c>
      <c r="M2259" s="49" t="s">
        <v>1554</v>
      </c>
      <c r="N2259" s="51">
        <v>37456</v>
      </c>
      <c r="O2259" s="51">
        <v>37257</v>
      </c>
      <c r="P2259" s="49" t="s">
        <v>2001</v>
      </c>
    </row>
    <row r="2260" spans="1:16">
      <c r="A2260" s="46">
        <v>0</v>
      </c>
      <c r="B2260" s="46">
        <v>4322.41</v>
      </c>
      <c r="C2260" s="46">
        <v>396.636012107</v>
      </c>
      <c r="D2260" s="46">
        <f t="shared" si="35"/>
        <v>3925.7739878929997</v>
      </c>
      <c r="E2260" s="51">
        <v>45261</v>
      </c>
      <c r="F2260" s="49" t="s">
        <v>80</v>
      </c>
      <c r="G2260" s="49" t="s">
        <v>81</v>
      </c>
      <c r="H2260" s="49" t="s">
        <v>443</v>
      </c>
      <c r="I2260" s="49" t="s">
        <v>443</v>
      </c>
      <c r="J2260" s="49">
        <v>135300</v>
      </c>
      <c r="K2260" s="49" t="s">
        <v>180</v>
      </c>
      <c r="L2260" s="49">
        <v>29712866</v>
      </c>
      <c r="M2260" s="49" t="s">
        <v>1441</v>
      </c>
      <c r="N2260" s="51">
        <v>43726</v>
      </c>
      <c r="O2260" s="51">
        <v>43466</v>
      </c>
      <c r="P2260" s="49" t="s">
        <v>2008</v>
      </c>
    </row>
    <row r="2261" spans="1:16">
      <c r="A2261" s="46">
        <v>3</v>
      </c>
      <c r="B2261" s="46">
        <v>13661.28</v>
      </c>
      <c r="C2261" s="46">
        <v>5989.4029679040004</v>
      </c>
      <c r="D2261" s="46">
        <f t="shared" si="35"/>
        <v>7671.8770320960002</v>
      </c>
      <c r="E2261" s="51">
        <v>45261</v>
      </c>
      <c r="F2261" s="49" t="s">
        <v>80</v>
      </c>
      <c r="G2261" s="49" t="s">
        <v>81</v>
      </c>
      <c r="H2261" s="49" t="s">
        <v>443</v>
      </c>
      <c r="I2261" s="49" t="s">
        <v>443</v>
      </c>
      <c r="J2261" s="49">
        <v>135300</v>
      </c>
      <c r="K2261" s="49" t="s">
        <v>410</v>
      </c>
      <c r="L2261" s="49">
        <v>9813019</v>
      </c>
      <c r="M2261" s="49" t="s">
        <v>1946</v>
      </c>
      <c r="N2261" s="51">
        <v>37456</v>
      </c>
      <c r="O2261" s="51">
        <v>37257</v>
      </c>
      <c r="P2261" s="49" t="s">
        <v>2014</v>
      </c>
    </row>
    <row r="2262" spans="1:16">
      <c r="A2262" s="46">
        <v>0</v>
      </c>
      <c r="B2262" s="46">
        <v>5994.61</v>
      </c>
      <c r="C2262" s="46">
        <v>550.08159904700005</v>
      </c>
      <c r="D2262" s="46">
        <f t="shared" si="35"/>
        <v>5444.5284009529996</v>
      </c>
      <c r="E2262" s="51">
        <v>45261</v>
      </c>
      <c r="F2262" s="49" t="s">
        <v>80</v>
      </c>
      <c r="G2262" s="49" t="s">
        <v>81</v>
      </c>
      <c r="H2262" s="49" t="s">
        <v>443</v>
      </c>
      <c r="I2262" s="49" t="s">
        <v>443</v>
      </c>
      <c r="J2262" s="49">
        <v>135300</v>
      </c>
      <c r="K2262" s="49" t="s">
        <v>455</v>
      </c>
      <c r="L2262" s="49">
        <v>29712893</v>
      </c>
      <c r="M2262" s="49" t="s">
        <v>2056</v>
      </c>
      <c r="N2262" s="51">
        <v>43726</v>
      </c>
      <c r="O2262" s="51">
        <v>43709</v>
      </c>
      <c r="P2262" s="49" t="s">
        <v>2008</v>
      </c>
    </row>
    <row r="2263" spans="1:16">
      <c r="A2263" s="46">
        <v>2</v>
      </c>
      <c r="B2263" s="46">
        <v>397940.27</v>
      </c>
      <c r="C2263" s="46">
        <v>109548.22482118969</v>
      </c>
      <c r="D2263" s="46">
        <f t="shared" si="35"/>
        <v>288392.04517881031</v>
      </c>
      <c r="E2263" s="51">
        <v>45261</v>
      </c>
      <c r="F2263" s="49" t="s">
        <v>80</v>
      </c>
      <c r="G2263" s="49" t="s">
        <v>81</v>
      </c>
      <c r="H2263" s="49" t="s">
        <v>443</v>
      </c>
      <c r="I2263" s="49" t="s">
        <v>443</v>
      </c>
      <c r="J2263" s="49">
        <v>135300</v>
      </c>
      <c r="K2263" s="49" t="s">
        <v>456</v>
      </c>
      <c r="L2263" s="49">
        <v>10932590</v>
      </c>
      <c r="M2263" s="49" t="s">
        <v>2057</v>
      </c>
      <c r="N2263" s="51">
        <v>40322</v>
      </c>
      <c r="O2263" s="51">
        <v>40544</v>
      </c>
      <c r="P2263" s="49" t="s">
        <v>2012</v>
      </c>
    </row>
    <row r="2264" spans="1:16">
      <c r="A2264" s="46">
        <v>1</v>
      </c>
      <c r="B2264" s="46">
        <v>23438.760000000002</v>
      </c>
      <c r="C2264" s="46">
        <v>10276.063348968</v>
      </c>
      <c r="D2264" s="46">
        <f t="shared" si="35"/>
        <v>13162.696651032002</v>
      </c>
      <c r="E2264" s="51">
        <v>45261</v>
      </c>
      <c r="F2264" s="49" t="s">
        <v>80</v>
      </c>
      <c r="G2264" s="49" t="s">
        <v>81</v>
      </c>
      <c r="H2264" s="49" t="s">
        <v>443</v>
      </c>
      <c r="I2264" s="49" t="s">
        <v>443</v>
      </c>
      <c r="J2264" s="49">
        <v>135300</v>
      </c>
      <c r="K2264" s="49" t="s">
        <v>457</v>
      </c>
      <c r="L2264" s="49">
        <v>12818040</v>
      </c>
      <c r="M2264" s="49" t="s">
        <v>1555</v>
      </c>
      <c r="N2264" s="51">
        <v>37321</v>
      </c>
      <c r="O2264" s="51">
        <v>37316</v>
      </c>
      <c r="P2264" s="49" t="s">
        <v>909</v>
      </c>
    </row>
    <row r="2265" spans="1:16">
      <c r="A2265" s="46">
        <v>1</v>
      </c>
      <c r="B2265" s="46">
        <v>67077.180000000008</v>
      </c>
      <c r="C2265" s="46">
        <v>29408.097994524</v>
      </c>
      <c r="D2265" s="46">
        <f t="shared" si="35"/>
        <v>37669.082005476012</v>
      </c>
      <c r="E2265" s="51">
        <v>45261</v>
      </c>
      <c r="F2265" s="49" t="s">
        <v>80</v>
      </c>
      <c r="G2265" s="49" t="s">
        <v>81</v>
      </c>
      <c r="H2265" s="49" t="s">
        <v>443</v>
      </c>
      <c r="I2265" s="49" t="s">
        <v>443</v>
      </c>
      <c r="J2265" s="49">
        <v>135300</v>
      </c>
      <c r="K2265" s="49" t="s">
        <v>458</v>
      </c>
      <c r="L2265" s="49">
        <v>9810986</v>
      </c>
      <c r="M2265" s="49" t="s">
        <v>2058</v>
      </c>
      <c r="N2265" s="51">
        <v>37321</v>
      </c>
      <c r="O2265" s="51">
        <v>37257</v>
      </c>
      <c r="P2265" s="49" t="s">
        <v>1998</v>
      </c>
    </row>
    <row r="2266" spans="1:16">
      <c r="A2266" s="46">
        <v>1</v>
      </c>
      <c r="B2266" s="46">
        <v>67949.78</v>
      </c>
      <c r="C2266" s="46">
        <v>29790.664857203999</v>
      </c>
      <c r="D2266" s="46">
        <f t="shared" si="35"/>
        <v>38159.115142795999</v>
      </c>
      <c r="E2266" s="51">
        <v>45261</v>
      </c>
      <c r="F2266" s="49" t="s">
        <v>80</v>
      </c>
      <c r="G2266" s="49" t="s">
        <v>81</v>
      </c>
      <c r="H2266" s="49" t="s">
        <v>443</v>
      </c>
      <c r="I2266" s="49" t="s">
        <v>443</v>
      </c>
      <c r="J2266" s="49">
        <v>135300</v>
      </c>
      <c r="K2266" s="49" t="s">
        <v>416</v>
      </c>
      <c r="L2266" s="49">
        <v>9810984</v>
      </c>
      <c r="M2266" s="49" t="s">
        <v>1954</v>
      </c>
      <c r="N2266" s="51">
        <v>37321</v>
      </c>
      <c r="O2266" s="51">
        <v>37257</v>
      </c>
      <c r="P2266" s="49" t="s">
        <v>1998</v>
      </c>
    </row>
    <row r="2267" spans="1:16">
      <c r="A2267" s="46">
        <v>1</v>
      </c>
      <c r="B2267" s="46">
        <v>305345.61</v>
      </c>
      <c r="C2267" s="46">
        <v>133870.17195829801</v>
      </c>
      <c r="D2267" s="46">
        <f t="shared" si="35"/>
        <v>171475.43804170197</v>
      </c>
      <c r="E2267" s="51">
        <v>45261</v>
      </c>
      <c r="F2267" s="49" t="s">
        <v>80</v>
      </c>
      <c r="G2267" s="49" t="s">
        <v>81</v>
      </c>
      <c r="H2267" s="49" t="s">
        <v>443</v>
      </c>
      <c r="I2267" s="49" t="s">
        <v>443</v>
      </c>
      <c r="J2267" s="49">
        <v>135300</v>
      </c>
      <c r="K2267" s="49" t="s">
        <v>417</v>
      </c>
      <c r="L2267" s="49">
        <v>9810983</v>
      </c>
      <c r="M2267" s="49" t="s">
        <v>2059</v>
      </c>
      <c r="N2267" s="51">
        <v>37321</v>
      </c>
      <c r="O2267" s="51">
        <v>37257</v>
      </c>
      <c r="P2267" s="49" t="s">
        <v>1998</v>
      </c>
    </row>
    <row r="2268" spans="1:16">
      <c r="A2268" s="46">
        <v>1</v>
      </c>
      <c r="B2268" s="46">
        <v>68924.479999999996</v>
      </c>
      <c r="C2268" s="46">
        <v>30217.994585664001</v>
      </c>
      <c r="D2268" s="46">
        <f t="shared" si="35"/>
        <v>38706.485414335999</v>
      </c>
      <c r="E2268" s="51">
        <v>45261</v>
      </c>
      <c r="F2268" s="49" t="s">
        <v>80</v>
      </c>
      <c r="G2268" s="49" t="s">
        <v>81</v>
      </c>
      <c r="H2268" s="49" t="s">
        <v>443</v>
      </c>
      <c r="I2268" s="49" t="s">
        <v>443</v>
      </c>
      <c r="J2268" s="49">
        <v>135300</v>
      </c>
      <c r="K2268" s="49" t="s">
        <v>459</v>
      </c>
      <c r="L2268" s="49">
        <v>9810985</v>
      </c>
      <c r="M2268" s="49" t="s">
        <v>2060</v>
      </c>
      <c r="N2268" s="51">
        <v>37321</v>
      </c>
      <c r="O2268" s="51">
        <v>37257</v>
      </c>
      <c r="P2268" s="49" t="s">
        <v>1998</v>
      </c>
    </row>
    <row r="2269" spans="1:16">
      <c r="A2269" s="46">
        <v>6</v>
      </c>
      <c r="B2269" s="46">
        <v>25.240000000000002</v>
      </c>
      <c r="C2269" s="46">
        <v>11.065766232</v>
      </c>
      <c r="D2269" s="46">
        <f t="shared" si="35"/>
        <v>14.174233768000002</v>
      </c>
      <c r="E2269" s="51">
        <v>45261</v>
      </c>
      <c r="F2269" s="49" t="s">
        <v>80</v>
      </c>
      <c r="G2269" s="49" t="s">
        <v>81</v>
      </c>
      <c r="H2269" s="49" t="s">
        <v>443</v>
      </c>
      <c r="I2269" s="49" t="s">
        <v>443</v>
      </c>
      <c r="J2269" s="49">
        <v>135300</v>
      </c>
      <c r="K2269" s="49" t="s">
        <v>120</v>
      </c>
      <c r="L2269" s="49">
        <v>9814111</v>
      </c>
      <c r="M2269" s="49" t="s">
        <v>1196</v>
      </c>
      <c r="N2269" s="51">
        <v>37456</v>
      </c>
      <c r="O2269" s="51">
        <v>37257</v>
      </c>
      <c r="P2269" s="49" t="s">
        <v>2001</v>
      </c>
    </row>
    <row r="2270" spans="1:16">
      <c r="A2270" s="46">
        <v>2</v>
      </c>
      <c r="B2270" s="46">
        <v>69994.61</v>
      </c>
      <c r="C2270" s="46">
        <v>12132.1342537255</v>
      </c>
      <c r="D2270" s="46">
        <f t="shared" si="35"/>
        <v>57862.475746274504</v>
      </c>
      <c r="E2270" s="51">
        <v>45261</v>
      </c>
      <c r="F2270" s="49" t="s">
        <v>80</v>
      </c>
      <c r="G2270" s="49" t="s">
        <v>81</v>
      </c>
      <c r="H2270" s="49" t="s">
        <v>443</v>
      </c>
      <c r="I2270" s="49" t="s">
        <v>443</v>
      </c>
      <c r="J2270" s="49">
        <v>135300</v>
      </c>
      <c r="K2270" s="49" t="s">
        <v>460</v>
      </c>
      <c r="L2270" s="49">
        <v>13776665</v>
      </c>
      <c r="M2270" s="49" t="s">
        <v>2061</v>
      </c>
      <c r="N2270" s="51">
        <v>42124</v>
      </c>
      <c r="O2270" s="51">
        <v>42095</v>
      </c>
      <c r="P2270" s="49" t="s">
        <v>1612</v>
      </c>
    </row>
    <row r="2271" spans="1:16">
      <c r="A2271" s="46">
        <v>18</v>
      </c>
      <c r="B2271" s="46">
        <v>19872.47</v>
      </c>
      <c r="C2271" s="46">
        <v>8712.5240678460013</v>
      </c>
      <c r="D2271" s="46">
        <f t="shared" si="35"/>
        <v>11159.945932154</v>
      </c>
      <c r="E2271" s="51">
        <v>45261</v>
      </c>
      <c r="F2271" s="49" t="s">
        <v>80</v>
      </c>
      <c r="G2271" s="49" t="s">
        <v>81</v>
      </c>
      <c r="H2271" s="49" t="s">
        <v>443</v>
      </c>
      <c r="I2271" s="49" t="s">
        <v>443</v>
      </c>
      <c r="J2271" s="49">
        <v>135300</v>
      </c>
      <c r="K2271" s="49" t="s">
        <v>121</v>
      </c>
      <c r="L2271" s="49">
        <v>9814110</v>
      </c>
      <c r="M2271" s="49" t="s">
        <v>938</v>
      </c>
      <c r="N2271" s="51">
        <v>37456</v>
      </c>
      <c r="O2271" s="51">
        <v>37257</v>
      </c>
      <c r="P2271" s="49" t="s">
        <v>2001</v>
      </c>
    </row>
    <row r="2272" spans="1:16">
      <c r="A2272" s="46">
        <v>3</v>
      </c>
      <c r="B2272" s="46">
        <v>99653.07</v>
      </c>
      <c r="C2272" s="46">
        <v>27433.305295997699</v>
      </c>
      <c r="D2272" s="46">
        <f t="shared" si="35"/>
        <v>72219.7647040023</v>
      </c>
      <c r="E2272" s="51">
        <v>45261</v>
      </c>
      <c r="F2272" s="49" t="s">
        <v>80</v>
      </c>
      <c r="G2272" s="49" t="s">
        <v>81</v>
      </c>
      <c r="H2272" s="49" t="s">
        <v>443</v>
      </c>
      <c r="I2272" s="49" t="s">
        <v>443</v>
      </c>
      <c r="J2272" s="49">
        <v>135300</v>
      </c>
      <c r="K2272" s="49" t="s">
        <v>461</v>
      </c>
      <c r="L2272" s="49">
        <v>10932587</v>
      </c>
      <c r="M2272" s="49" t="s">
        <v>2062</v>
      </c>
      <c r="N2272" s="51">
        <v>40322</v>
      </c>
      <c r="O2272" s="51">
        <v>40544</v>
      </c>
      <c r="P2272" s="49" t="s">
        <v>2012</v>
      </c>
    </row>
    <row r="2273" spans="1:16">
      <c r="A2273" s="46">
        <v>6</v>
      </c>
      <c r="B2273" s="46">
        <v>607.80000000000007</v>
      </c>
      <c r="C2273" s="46">
        <v>266.47277004</v>
      </c>
      <c r="D2273" s="46">
        <f t="shared" si="35"/>
        <v>341.32722996000007</v>
      </c>
      <c r="E2273" s="51">
        <v>45261</v>
      </c>
      <c r="F2273" s="49" t="s">
        <v>80</v>
      </c>
      <c r="G2273" s="49" t="s">
        <v>81</v>
      </c>
      <c r="H2273" s="49" t="s">
        <v>443</v>
      </c>
      <c r="I2273" s="49" t="s">
        <v>443</v>
      </c>
      <c r="J2273" s="49">
        <v>135300</v>
      </c>
      <c r="K2273" s="49" t="s">
        <v>462</v>
      </c>
      <c r="L2273" s="49">
        <v>9814106</v>
      </c>
      <c r="M2273" s="49" t="s">
        <v>2063</v>
      </c>
      <c r="N2273" s="51">
        <v>37456</v>
      </c>
      <c r="O2273" s="51">
        <v>37257</v>
      </c>
      <c r="P2273" s="49" t="s">
        <v>2001</v>
      </c>
    </row>
    <row r="2274" spans="1:16">
      <c r="A2274" s="46">
        <v>160</v>
      </c>
      <c r="B2274" s="46">
        <v>285.56</v>
      </c>
      <c r="C2274" s="46">
        <v>78.611272691599993</v>
      </c>
      <c r="D2274" s="46">
        <f t="shared" si="35"/>
        <v>206.94872730840001</v>
      </c>
      <c r="E2274" s="51">
        <v>45261</v>
      </c>
      <c r="F2274" s="49" t="s">
        <v>80</v>
      </c>
      <c r="G2274" s="49" t="s">
        <v>81</v>
      </c>
      <c r="H2274" s="49" t="s">
        <v>443</v>
      </c>
      <c r="I2274" s="49" t="s">
        <v>443</v>
      </c>
      <c r="J2274" s="49">
        <v>135300</v>
      </c>
      <c r="K2274" s="49" t="s">
        <v>463</v>
      </c>
      <c r="L2274" s="49">
        <v>10932596</v>
      </c>
      <c r="M2274" s="49" t="s">
        <v>2064</v>
      </c>
      <c r="N2274" s="51">
        <v>40322</v>
      </c>
      <c r="O2274" s="51">
        <v>40544</v>
      </c>
      <c r="P2274" s="49" t="s">
        <v>2012</v>
      </c>
    </row>
    <row r="2275" spans="1:16">
      <c r="A2275" s="46">
        <v>4230</v>
      </c>
      <c r="B2275" s="46">
        <v>56657.1</v>
      </c>
      <c r="C2275" s="46">
        <v>24839.70776478</v>
      </c>
      <c r="D2275" s="46">
        <f t="shared" si="35"/>
        <v>31817.392235219999</v>
      </c>
      <c r="E2275" s="51">
        <v>45261</v>
      </c>
      <c r="F2275" s="49" t="s">
        <v>80</v>
      </c>
      <c r="G2275" s="49" t="s">
        <v>81</v>
      </c>
      <c r="H2275" s="49" t="s">
        <v>443</v>
      </c>
      <c r="I2275" s="49" t="s">
        <v>443</v>
      </c>
      <c r="J2275" s="49">
        <v>135300</v>
      </c>
      <c r="K2275" s="49" t="s">
        <v>463</v>
      </c>
      <c r="L2275" s="49">
        <v>9814099</v>
      </c>
      <c r="M2275" s="49" t="s">
        <v>2065</v>
      </c>
      <c r="N2275" s="51">
        <v>37456</v>
      </c>
      <c r="O2275" s="51">
        <v>37257</v>
      </c>
      <c r="P2275" s="49" t="s">
        <v>2001</v>
      </c>
    </row>
    <row r="2276" spans="1:16">
      <c r="A2276" s="46">
        <v>3</v>
      </c>
      <c r="B2276" s="46">
        <v>1273822.92</v>
      </c>
      <c r="C2276" s="46">
        <v>584447.16504364926</v>
      </c>
      <c r="D2276" s="46">
        <f t="shared" si="35"/>
        <v>689375.75495635066</v>
      </c>
      <c r="E2276" s="51">
        <v>45261</v>
      </c>
      <c r="F2276" s="49" t="s">
        <v>80</v>
      </c>
      <c r="G2276" s="49" t="s">
        <v>81</v>
      </c>
      <c r="H2276" s="49" t="s">
        <v>443</v>
      </c>
      <c r="I2276" s="49" t="s">
        <v>443</v>
      </c>
      <c r="J2276" s="49">
        <v>135300</v>
      </c>
      <c r="K2276" s="49" t="s">
        <v>272</v>
      </c>
      <c r="L2276" s="49">
        <v>9809873</v>
      </c>
      <c r="M2276" s="49" t="s">
        <v>2066</v>
      </c>
      <c r="N2276" s="51">
        <v>37226</v>
      </c>
      <c r="O2276" s="51">
        <v>37288</v>
      </c>
      <c r="P2276" s="49" t="s">
        <v>2048</v>
      </c>
    </row>
    <row r="2277" spans="1:16">
      <c r="A2277" s="46">
        <v>3</v>
      </c>
      <c r="B2277" s="46">
        <v>41796.51</v>
      </c>
      <c r="C2277" s="46">
        <v>18324.501147917999</v>
      </c>
      <c r="D2277" s="46">
        <f t="shared" si="35"/>
        <v>23472.008852082003</v>
      </c>
      <c r="E2277" s="51">
        <v>45261</v>
      </c>
      <c r="F2277" s="49" t="s">
        <v>80</v>
      </c>
      <c r="G2277" s="49" t="s">
        <v>81</v>
      </c>
      <c r="H2277" s="49" t="s">
        <v>443</v>
      </c>
      <c r="I2277" s="49" t="s">
        <v>443</v>
      </c>
      <c r="J2277" s="49">
        <v>135300</v>
      </c>
      <c r="K2277" s="49" t="s">
        <v>464</v>
      </c>
      <c r="L2277" s="49">
        <v>9813018</v>
      </c>
      <c r="M2277" s="49" t="s">
        <v>1560</v>
      </c>
      <c r="N2277" s="51">
        <v>37456</v>
      </c>
      <c r="O2277" s="51">
        <v>37257</v>
      </c>
      <c r="P2277" s="49" t="s">
        <v>2014</v>
      </c>
    </row>
    <row r="2278" spans="1:16">
      <c r="A2278" s="46">
        <v>1</v>
      </c>
      <c r="B2278" s="46">
        <v>1136.44</v>
      </c>
      <c r="C2278" s="46">
        <v>498.24007039200001</v>
      </c>
      <c r="D2278" s="46">
        <f t="shared" si="35"/>
        <v>638.19992960800005</v>
      </c>
      <c r="E2278" s="51">
        <v>45261</v>
      </c>
      <c r="F2278" s="49" t="s">
        <v>80</v>
      </c>
      <c r="G2278" s="49" t="s">
        <v>81</v>
      </c>
      <c r="H2278" s="49" t="s">
        <v>443</v>
      </c>
      <c r="I2278" s="49" t="s">
        <v>443</v>
      </c>
      <c r="J2278" s="49">
        <v>135300</v>
      </c>
      <c r="K2278" s="49" t="s">
        <v>422</v>
      </c>
      <c r="L2278" s="49">
        <v>9810982</v>
      </c>
      <c r="M2278" s="49" t="s">
        <v>2067</v>
      </c>
      <c r="N2278" s="51">
        <v>37321</v>
      </c>
      <c r="O2278" s="51">
        <v>37257</v>
      </c>
      <c r="P2278" s="49" t="s">
        <v>1998</v>
      </c>
    </row>
    <row r="2279" spans="1:16">
      <c r="A2279" s="46">
        <v>0</v>
      </c>
      <c r="B2279" s="46">
        <v>47352.520000000004</v>
      </c>
      <c r="C2279" s="46">
        <v>2413.9978493108001</v>
      </c>
      <c r="D2279" s="46">
        <f t="shared" si="35"/>
        <v>44938.522150689205</v>
      </c>
      <c r="E2279" s="51">
        <v>45261</v>
      </c>
      <c r="F2279" s="49" t="s">
        <v>80</v>
      </c>
      <c r="G2279" s="49" t="s">
        <v>81</v>
      </c>
      <c r="H2279" s="49" t="s">
        <v>443</v>
      </c>
      <c r="I2279" s="49" t="s">
        <v>443</v>
      </c>
      <c r="J2279" s="49">
        <v>135300</v>
      </c>
      <c r="K2279" s="49" t="s">
        <v>358</v>
      </c>
      <c r="L2279" s="49">
        <v>34237245</v>
      </c>
      <c r="M2279" s="49" t="s">
        <v>2068</v>
      </c>
      <c r="N2279" s="51">
        <v>44476</v>
      </c>
      <c r="O2279" s="51">
        <v>44470</v>
      </c>
      <c r="P2279" s="49" t="s">
        <v>2053</v>
      </c>
    </row>
    <row r="2280" spans="1:16">
      <c r="A2280" s="46">
        <v>1</v>
      </c>
      <c r="B2280" s="46">
        <v>21829.279999999999</v>
      </c>
      <c r="C2280" s="46">
        <v>7344.7507122528004</v>
      </c>
      <c r="D2280" s="46">
        <f t="shared" si="35"/>
        <v>14484.529287747198</v>
      </c>
      <c r="E2280" s="51">
        <v>45261</v>
      </c>
      <c r="F2280" s="49" t="s">
        <v>80</v>
      </c>
      <c r="G2280" s="49" t="s">
        <v>81</v>
      </c>
      <c r="H2280" s="49" t="s">
        <v>443</v>
      </c>
      <c r="I2280" s="49" t="s">
        <v>443</v>
      </c>
      <c r="J2280" s="49">
        <v>135300</v>
      </c>
      <c r="K2280" s="49" t="s">
        <v>254</v>
      </c>
      <c r="L2280" s="49">
        <v>9745507</v>
      </c>
      <c r="M2280" s="49" t="s">
        <v>2069</v>
      </c>
      <c r="N2280" s="51">
        <v>39114</v>
      </c>
      <c r="O2280" s="51">
        <v>39083</v>
      </c>
      <c r="P2280" s="49" t="s">
        <v>2046</v>
      </c>
    </row>
    <row r="2281" spans="1:16">
      <c r="A2281" s="46">
        <v>1</v>
      </c>
      <c r="B2281" s="46">
        <v>46080.65</v>
      </c>
      <c r="C2281" s="46">
        <v>20202.761518169998</v>
      </c>
      <c r="D2281" s="46">
        <f t="shared" si="35"/>
        <v>25877.888481830003</v>
      </c>
      <c r="E2281" s="51">
        <v>45261</v>
      </c>
      <c r="F2281" s="49" t="s">
        <v>80</v>
      </c>
      <c r="G2281" s="49" t="s">
        <v>81</v>
      </c>
      <c r="H2281" s="49" t="s">
        <v>443</v>
      </c>
      <c r="I2281" s="49" t="s">
        <v>443</v>
      </c>
      <c r="J2281" s="49">
        <v>135300</v>
      </c>
      <c r="K2281" s="49" t="s">
        <v>254</v>
      </c>
      <c r="L2281" s="49">
        <v>9810980</v>
      </c>
      <c r="M2281" s="49" t="s">
        <v>1980</v>
      </c>
      <c r="N2281" s="51">
        <v>37321</v>
      </c>
      <c r="O2281" s="51">
        <v>37257</v>
      </c>
      <c r="P2281" s="49" t="s">
        <v>1998</v>
      </c>
    </row>
    <row r="2282" spans="1:16">
      <c r="A2282" s="46">
        <v>1</v>
      </c>
      <c r="B2282" s="46">
        <v>2229.39</v>
      </c>
      <c r="C2282" s="46">
        <v>977.41317670199999</v>
      </c>
      <c r="D2282" s="46">
        <f t="shared" si="35"/>
        <v>1251.976823298</v>
      </c>
      <c r="E2282" s="51">
        <v>45261</v>
      </c>
      <c r="F2282" s="49" t="s">
        <v>80</v>
      </c>
      <c r="G2282" s="49" t="s">
        <v>81</v>
      </c>
      <c r="H2282" s="49" t="s">
        <v>443</v>
      </c>
      <c r="I2282" s="49" t="s">
        <v>443</v>
      </c>
      <c r="J2282" s="49">
        <v>135300</v>
      </c>
      <c r="K2282" s="49" t="s">
        <v>426</v>
      </c>
      <c r="L2282" s="49">
        <v>12818051</v>
      </c>
      <c r="M2282" s="49" t="s">
        <v>2070</v>
      </c>
      <c r="N2282" s="51">
        <v>37337</v>
      </c>
      <c r="O2282" s="51">
        <v>37622</v>
      </c>
      <c r="P2282" s="49" t="s">
        <v>909</v>
      </c>
    </row>
    <row r="2283" spans="1:16">
      <c r="A2283" s="46">
        <v>60</v>
      </c>
      <c r="B2283" s="46">
        <v>712.6</v>
      </c>
      <c r="C2283" s="46">
        <v>312.41937467999998</v>
      </c>
      <c r="D2283" s="46">
        <f t="shared" si="35"/>
        <v>400.18062532000005</v>
      </c>
      <c r="E2283" s="51">
        <v>45261</v>
      </c>
      <c r="F2283" s="49" t="s">
        <v>80</v>
      </c>
      <c r="G2283" s="49" t="s">
        <v>81</v>
      </c>
      <c r="H2283" s="49" t="s">
        <v>443</v>
      </c>
      <c r="I2283" s="49" t="s">
        <v>443</v>
      </c>
      <c r="J2283" s="49">
        <v>135300</v>
      </c>
      <c r="K2283" s="49" t="s">
        <v>465</v>
      </c>
      <c r="L2283" s="49">
        <v>9813014</v>
      </c>
      <c r="M2283" s="49" t="s">
        <v>2071</v>
      </c>
      <c r="N2283" s="51">
        <v>37321</v>
      </c>
      <c r="O2283" s="51">
        <v>37257</v>
      </c>
      <c r="P2283" s="49" t="s">
        <v>1998</v>
      </c>
    </row>
    <row r="2284" spans="1:16">
      <c r="A2284" s="46">
        <v>0</v>
      </c>
      <c r="B2284" s="46">
        <v>0</v>
      </c>
      <c r="C2284" s="46">
        <v>0</v>
      </c>
      <c r="D2284" s="46">
        <f t="shared" si="35"/>
        <v>0</v>
      </c>
      <c r="E2284" s="51">
        <v>45261</v>
      </c>
      <c r="F2284" s="49" t="s">
        <v>80</v>
      </c>
      <c r="G2284" s="49" t="s">
        <v>81</v>
      </c>
      <c r="H2284" s="49" t="s">
        <v>443</v>
      </c>
      <c r="I2284" s="49" t="s">
        <v>443</v>
      </c>
      <c r="J2284" s="49">
        <v>135300</v>
      </c>
      <c r="K2284" s="49" t="s">
        <v>465</v>
      </c>
      <c r="L2284" s="49">
        <v>9810978</v>
      </c>
      <c r="M2284" s="49" t="s">
        <v>2071</v>
      </c>
      <c r="N2284" s="51">
        <v>37321</v>
      </c>
      <c r="O2284" s="51">
        <v>37257</v>
      </c>
      <c r="P2284" s="49" t="s">
        <v>1998</v>
      </c>
    </row>
    <row r="2285" spans="1:16">
      <c r="A2285" s="46">
        <v>30</v>
      </c>
      <c r="B2285" s="46">
        <v>391.63</v>
      </c>
      <c r="C2285" s="46">
        <v>107.8110825193</v>
      </c>
      <c r="D2285" s="46">
        <f t="shared" si="35"/>
        <v>283.81891748070001</v>
      </c>
      <c r="E2285" s="51">
        <v>45261</v>
      </c>
      <c r="F2285" s="49" t="s">
        <v>80</v>
      </c>
      <c r="G2285" s="49" t="s">
        <v>81</v>
      </c>
      <c r="H2285" s="49" t="s">
        <v>443</v>
      </c>
      <c r="I2285" s="49" t="s">
        <v>443</v>
      </c>
      <c r="J2285" s="49">
        <v>135300</v>
      </c>
      <c r="K2285" s="49" t="s">
        <v>465</v>
      </c>
      <c r="L2285" s="49">
        <v>10932599</v>
      </c>
      <c r="M2285" s="49" t="s">
        <v>2072</v>
      </c>
      <c r="N2285" s="51">
        <v>40322</v>
      </c>
      <c r="O2285" s="51">
        <v>40544</v>
      </c>
      <c r="P2285" s="49" t="s">
        <v>2012</v>
      </c>
    </row>
    <row r="2286" spans="1:16">
      <c r="A2286" s="46">
        <v>100000</v>
      </c>
      <c r="B2286" s="46">
        <v>260913.03</v>
      </c>
      <c r="C2286" s="46">
        <v>71826.254903073306</v>
      </c>
      <c r="D2286" s="46">
        <f t="shared" si="35"/>
        <v>189086.77509692669</v>
      </c>
      <c r="E2286" s="51">
        <v>45261</v>
      </c>
      <c r="F2286" s="49" t="s">
        <v>80</v>
      </c>
      <c r="G2286" s="49" t="s">
        <v>81</v>
      </c>
      <c r="H2286" s="49" t="s">
        <v>443</v>
      </c>
      <c r="I2286" s="49" t="s">
        <v>443</v>
      </c>
      <c r="J2286" s="49">
        <v>135300</v>
      </c>
      <c r="K2286" s="49" t="s">
        <v>187</v>
      </c>
      <c r="L2286" s="49">
        <v>10932608</v>
      </c>
      <c r="M2286" s="49" t="s">
        <v>2073</v>
      </c>
      <c r="N2286" s="51">
        <v>40322</v>
      </c>
      <c r="O2286" s="51">
        <v>40695</v>
      </c>
      <c r="P2286" s="49" t="s">
        <v>2012</v>
      </c>
    </row>
    <row r="2287" spans="1:16">
      <c r="A2287" s="46">
        <v>2</v>
      </c>
      <c r="B2287" s="46">
        <v>2340.59</v>
      </c>
      <c r="C2287" s="46">
        <v>214.778857993</v>
      </c>
      <c r="D2287" s="46">
        <f t="shared" si="35"/>
        <v>2125.8111420069999</v>
      </c>
      <c r="E2287" s="51">
        <v>45261</v>
      </c>
      <c r="F2287" s="49" t="s">
        <v>80</v>
      </c>
      <c r="G2287" s="49" t="s">
        <v>81</v>
      </c>
      <c r="H2287" s="49" t="s">
        <v>443</v>
      </c>
      <c r="I2287" s="49" t="s">
        <v>443</v>
      </c>
      <c r="J2287" s="49">
        <v>135300</v>
      </c>
      <c r="K2287" s="49" t="s">
        <v>187</v>
      </c>
      <c r="L2287" s="49">
        <v>29712917</v>
      </c>
      <c r="M2287" s="49" t="s">
        <v>2074</v>
      </c>
      <c r="N2287" s="51">
        <v>43726</v>
      </c>
      <c r="O2287" s="51">
        <v>43709</v>
      </c>
      <c r="P2287" s="49" t="s">
        <v>2008</v>
      </c>
    </row>
    <row r="2288" spans="1:16">
      <c r="A2288" s="46">
        <v>12</v>
      </c>
      <c r="B2288" s="46">
        <v>5850.29</v>
      </c>
      <c r="C2288" s="46">
        <v>2564.8946723219997</v>
      </c>
      <c r="D2288" s="46">
        <f t="shared" si="35"/>
        <v>3285.3953276780003</v>
      </c>
      <c r="E2288" s="51">
        <v>45261</v>
      </c>
      <c r="F2288" s="49" t="s">
        <v>80</v>
      </c>
      <c r="G2288" s="49" t="s">
        <v>81</v>
      </c>
      <c r="H2288" s="49" t="s">
        <v>443</v>
      </c>
      <c r="I2288" s="49" t="s">
        <v>443</v>
      </c>
      <c r="J2288" s="49">
        <v>135300</v>
      </c>
      <c r="K2288" s="49" t="s">
        <v>115</v>
      </c>
      <c r="L2288" s="49">
        <v>9814108</v>
      </c>
      <c r="M2288" s="49" t="s">
        <v>977</v>
      </c>
      <c r="N2288" s="51">
        <v>37456</v>
      </c>
      <c r="O2288" s="51">
        <v>37257</v>
      </c>
      <c r="P2288" s="49" t="s">
        <v>2001</v>
      </c>
    </row>
    <row r="2289" spans="1:16">
      <c r="A2289" s="46">
        <v>14</v>
      </c>
      <c r="B2289" s="46">
        <v>227209.13</v>
      </c>
      <c r="C2289" s="46">
        <v>99613.435751034005</v>
      </c>
      <c r="D2289" s="46">
        <f t="shared" si="35"/>
        <v>127595.694248966</v>
      </c>
      <c r="E2289" s="51">
        <v>45261</v>
      </c>
      <c r="F2289" s="49" t="s">
        <v>80</v>
      </c>
      <c r="G2289" s="49" t="s">
        <v>81</v>
      </c>
      <c r="H2289" s="49" t="s">
        <v>443</v>
      </c>
      <c r="I2289" s="49" t="s">
        <v>443</v>
      </c>
      <c r="J2289" s="49">
        <v>135300</v>
      </c>
      <c r="K2289" s="49" t="s">
        <v>468</v>
      </c>
      <c r="L2289" s="49">
        <v>9813041</v>
      </c>
      <c r="M2289" s="49" t="s">
        <v>2075</v>
      </c>
      <c r="N2289" s="51">
        <v>37456</v>
      </c>
      <c r="O2289" s="51">
        <v>37257</v>
      </c>
      <c r="P2289" s="49" t="s">
        <v>2014</v>
      </c>
    </row>
    <row r="2290" spans="1:16">
      <c r="A2290" s="46">
        <v>0</v>
      </c>
      <c r="B2290" s="46">
        <v>37337.86</v>
      </c>
      <c r="C2290" s="46">
        <v>3426.2228458220002</v>
      </c>
      <c r="D2290" s="46">
        <f t="shared" si="35"/>
        <v>33911.637154178003</v>
      </c>
      <c r="E2290" s="51">
        <v>45261</v>
      </c>
      <c r="F2290" s="49" t="s">
        <v>80</v>
      </c>
      <c r="G2290" s="49" t="s">
        <v>81</v>
      </c>
      <c r="H2290" s="49" t="s">
        <v>443</v>
      </c>
      <c r="I2290" s="49" t="s">
        <v>443</v>
      </c>
      <c r="J2290" s="49">
        <v>135300</v>
      </c>
      <c r="K2290" s="49" t="s">
        <v>468</v>
      </c>
      <c r="L2290" s="49">
        <v>29712914</v>
      </c>
      <c r="M2290" s="49" t="s">
        <v>2076</v>
      </c>
      <c r="N2290" s="51">
        <v>43726</v>
      </c>
      <c r="O2290" s="51">
        <v>43709</v>
      </c>
      <c r="P2290" s="49" t="s">
        <v>2008</v>
      </c>
    </row>
    <row r="2291" spans="1:16">
      <c r="A2291" s="46">
        <v>1</v>
      </c>
      <c r="B2291" s="46">
        <v>4746.7</v>
      </c>
      <c r="C2291" s="46">
        <v>2081.05675806</v>
      </c>
      <c r="D2291" s="46">
        <f t="shared" si="35"/>
        <v>2665.6432419399998</v>
      </c>
      <c r="E2291" s="51">
        <v>45261</v>
      </c>
      <c r="F2291" s="49" t="s">
        <v>80</v>
      </c>
      <c r="G2291" s="49" t="s">
        <v>81</v>
      </c>
      <c r="H2291" s="49" t="s">
        <v>443</v>
      </c>
      <c r="I2291" s="49" t="s">
        <v>443</v>
      </c>
      <c r="J2291" s="49">
        <v>135300</v>
      </c>
      <c r="K2291" s="49" t="s">
        <v>133</v>
      </c>
      <c r="L2291" s="49">
        <v>9814103</v>
      </c>
      <c r="M2291" s="49" t="s">
        <v>2077</v>
      </c>
      <c r="N2291" s="51">
        <v>37456</v>
      </c>
      <c r="O2291" s="51">
        <v>37257</v>
      </c>
      <c r="P2291" s="49" t="s">
        <v>2001</v>
      </c>
    </row>
    <row r="2292" spans="1:16">
      <c r="A2292" s="46">
        <v>1</v>
      </c>
      <c r="B2292" s="46">
        <v>30322.91</v>
      </c>
      <c r="C2292" s="46">
        <v>13294.224783438001</v>
      </c>
      <c r="D2292" s="46">
        <f t="shared" si="35"/>
        <v>17028.685216562</v>
      </c>
      <c r="E2292" s="51">
        <v>45261</v>
      </c>
      <c r="F2292" s="49" t="s">
        <v>80</v>
      </c>
      <c r="G2292" s="49" t="s">
        <v>81</v>
      </c>
      <c r="H2292" s="49" t="s">
        <v>443</v>
      </c>
      <c r="I2292" s="49" t="s">
        <v>443</v>
      </c>
      <c r="J2292" s="49">
        <v>135300</v>
      </c>
      <c r="K2292" s="49" t="s">
        <v>469</v>
      </c>
      <c r="L2292" s="49">
        <v>12818062</v>
      </c>
      <c r="M2292" s="49" t="s">
        <v>2078</v>
      </c>
      <c r="N2292" s="51">
        <v>37321</v>
      </c>
      <c r="O2292" s="51">
        <v>37257</v>
      </c>
      <c r="P2292" s="49" t="s">
        <v>909</v>
      </c>
    </row>
    <row r="2293" spans="1:16">
      <c r="A2293" s="46">
        <v>1</v>
      </c>
      <c r="B2293" s="46">
        <v>8935.68</v>
      </c>
      <c r="C2293" s="46">
        <v>3917.5969098240002</v>
      </c>
      <c r="D2293" s="46">
        <f t="shared" si="35"/>
        <v>5018.083090176</v>
      </c>
      <c r="E2293" s="51">
        <v>45261</v>
      </c>
      <c r="F2293" s="49" t="s">
        <v>80</v>
      </c>
      <c r="G2293" s="49" t="s">
        <v>81</v>
      </c>
      <c r="H2293" s="49" t="s">
        <v>443</v>
      </c>
      <c r="I2293" s="49" t="s">
        <v>443</v>
      </c>
      <c r="J2293" s="49">
        <v>135300</v>
      </c>
      <c r="K2293" s="49" t="s">
        <v>470</v>
      </c>
      <c r="L2293" s="49">
        <v>9814133</v>
      </c>
      <c r="M2293" s="49" t="s">
        <v>2079</v>
      </c>
      <c r="N2293" s="51">
        <v>37456</v>
      </c>
      <c r="O2293" s="51">
        <v>37257</v>
      </c>
      <c r="P2293" s="49" t="s">
        <v>2001</v>
      </c>
    </row>
    <row r="2294" spans="1:16">
      <c r="A2294" s="46">
        <v>1</v>
      </c>
      <c r="B2294" s="46">
        <v>30886.22</v>
      </c>
      <c r="C2294" s="46">
        <v>13541.192167596</v>
      </c>
      <c r="D2294" s="46">
        <f t="shared" si="35"/>
        <v>17345.027832404001</v>
      </c>
      <c r="E2294" s="51">
        <v>45261</v>
      </c>
      <c r="F2294" s="49" t="s">
        <v>80</v>
      </c>
      <c r="G2294" s="49" t="s">
        <v>81</v>
      </c>
      <c r="H2294" s="49" t="s">
        <v>443</v>
      </c>
      <c r="I2294" s="49" t="s">
        <v>443</v>
      </c>
      <c r="J2294" s="49">
        <v>135300</v>
      </c>
      <c r="K2294" s="49" t="s">
        <v>434</v>
      </c>
      <c r="L2294" s="49">
        <v>9810989</v>
      </c>
      <c r="M2294" s="49" t="s">
        <v>1988</v>
      </c>
      <c r="N2294" s="51">
        <v>37321</v>
      </c>
      <c r="O2294" s="51">
        <v>37257</v>
      </c>
      <c r="P2294" s="49" t="s">
        <v>1998</v>
      </c>
    </row>
    <row r="2295" spans="1:16">
      <c r="A2295" s="46">
        <v>1</v>
      </c>
      <c r="B2295" s="46">
        <v>318246.91000000003</v>
      </c>
      <c r="C2295" s="46">
        <v>139526.38312663801</v>
      </c>
      <c r="D2295" s="46">
        <f t="shared" si="35"/>
        <v>178720.52687336202</v>
      </c>
      <c r="E2295" s="51">
        <v>45261</v>
      </c>
      <c r="F2295" s="49" t="s">
        <v>80</v>
      </c>
      <c r="G2295" s="49" t="s">
        <v>81</v>
      </c>
      <c r="H2295" s="49" t="s">
        <v>443</v>
      </c>
      <c r="I2295" s="49" t="s">
        <v>443</v>
      </c>
      <c r="J2295" s="49">
        <v>135300</v>
      </c>
      <c r="K2295" s="49" t="s">
        <v>368</v>
      </c>
      <c r="L2295" s="49">
        <v>12818073</v>
      </c>
      <c r="M2295" s="49" t="s">
        <v>2080</v>
      </c>
      <c r="N2295" s="51">
        <v>37321</v>
      </c>
      <c r="O2295" s="51">
        <v>37316</v>
      </c>
      <c r="P2295" s="49" t="s">
        <v>909</v>
      </c>
    </row>
    <row r="2296" spans="1:16">
      <c r="A2296" s="46">
        <v>2</v>
      </c>
      <c r="B2296" s="46">
        <v>22035.99</v>
      </c>
      <c r="C2296" s="46">
        <v>9661.0584005820019</v>
      </c>
      <c r="D2296" s="46">
        <f t="shared" si="35"/>
        <v>12374.931599418</v>
      </c>
      <c r="E2296" s="51">
        <v>45261</v>
      </c>
      <c r="F2296" s="49" t="s">
        <v>80</v>
      </c>
      <c r="G2296" s="49" t="s">
        <v>81</v>
      </c>
      <c r="H2296" s="49" t="s">
        <v>443</v>
      </c>
      <c r="I2296" s="49" t="s">
        <v>443</v>
      </c>
      <c r="J2296" s="49">
        <v>135300</v>
      </c>
      <c r="K2296" s="49" t="s">
        <v>442</v>
      </c>
      <c r="L2296" s="49">
        <v>9813020</v>
      </c>
      <c r="M2296" s="49" t="s">
        <v>1997</v>
      </c>
      <c r="N2296" s="51">
        <v>37456</v>
      </c>
      <c r="O2296" s="51">
        <v>37257</v>
      </c>
      <c r="P2296" s="49" t="s">
        <v>2014</v>
      </c>
    </row>
    <row r="2297" spans="1:16">
      <c r="A2297" s="46">
        <v>4</v>
      </c>
      <c r="B2297" s="46">
        <v>40357.25</v>
      </c>
      <c r="C2297" s="46">
        <v>23620.181911852502</v>
      </c>
      <c r="D2297" s="46">
        <f t="shared" si="35"/>
        <v>16737.068088147498</v>
      </c>
      <c r="E2297" s="51">
        <v>45261</v>
      </c>
      <c r="F2297" s="49" t="s">
        <v>80</v>
      </c>
      <c r="G2297" s="49" t="s">
        <v>81</v>
      </c>
      <c r="H2297" s="49" t="s">
        <v>443</v>
      </c>
      <c r="I2297" s="49" t="s">
        <v>443</v>
      </c>
      <c r="J2297" s="49">
        <v>135359</v>
      </c>
      <c r="K2297" s="49" t="s">
        <v>165</v>
      </c>
      <c r="L2297" s="49">
        <v>9813025</v>
      </c>
      <c r="M2297" s="49" t="s">
        <v>2081</v>
      </c>
      <c r="N2297" s="51">
        <v>37456</v>
      </c>
      <c r="O2297" s="51">
        <v>37257</v>
      </c>
      <c r="P2297" s="49" t="s">
        <v>2014</v>
      </c>
    </row>
    <row r="2298" spans="1:16">
      <c r="A2298" s="46">
        <v>1</v>
      </c>
      <c r="B2298" s="46">
        <v>371889</v>
      </c>
      <c r="C2298" s="46">
        <v>217658.18610081001</v>
      </c>
      <c r="D2298" s="46">
        <f t="shared" si="35"/>
        <v>154230.81389918999</v>
      </c>
      <c r="E2298" s="51">
        <v>45261</v>
      </c>
      <c r="F2298" s="49" t="s">
        <v>80</v>
      </c>
      <c r="G2298" s="49" t="s">
        <v>81</v>
      </c>
      <c r="H2298" s="49" t="s">
        <v>443</v>
      </c>
      <c r="I2298" s="49" t="s">
        <v>443</v>
      </c>
      <c r="J2298" s="49">
        <v>135359</v>
      </c>
      <c r="K2298" s="49" t="s">
        <v>446</v>
      </c>
      <c r="L2298" s="49">
        <v>9814444</v>
      </c>
      <c r="M2298" s="49" t="s">
        <v>2082</v>
      </c>
      <c r="N2298" s="51">
        <v>37321</v>
      </c>
      <c r="O2298" s="51">
        <v>37257</v>
      </c>
      <c r="P2298" s="49" t="s">
        <v>1998</v>
      </c>
    </row>
    <row r="2299" spans="1:16">
      <c r="A2299" s="46">
        <v>1</v>
      </c>
      <c r="B2299" s="46">
        <v>427570.03</v>
      </c>
      <c r="C2299" s="46">
        <v>250247.02844361871</v>
      </c>
      <c r="D2299" s="46">
        <f t="shared" si="35"/>
        <v>177323.00155638132</v>
      </c>
      <c r="E2299" s="51">
        <v>45261</v>
      </c>
      <c r="F2299" s="49" t="s">
        <v>80</v>
      </c>
      <c r="G2299" s="49" t="s">
        <v>81</v>
      </c>
      <c r="H2299" s="49" t="s">
        <v>443</v>
      </c>
      <c r="I2299" s="49" t="s">
        <v>443</v>
      </c>
      <c r="J2299" s="49">
        <v>135359</v>
      </c>
      <c r="K2299" s="49" t="s">
        <v>447</v>
      </c>
      <c r="L2299" s="49">
        <v>9814100</v>
      </c>
      <c r="M2299" s="49" t="s">
        <v>2083</v>
      </c>
      <c r="N2299" s="51">
        <v>37456</v>
      </c>
      <c r="O2299" s="51">
        <v>37257</v>
      </c>
      <c r="P2299" s="49" t="s">
        <v>2001</v>
      </c>
    </row>
    <row r="2300" spans="1:16">
      <c r="A2300" s="46">
        <v>46</v>
      </c>
      <c r="B2300" s="46">
        <v>316461.21000000002</v>
      </c>
      <c r="C2300" s="46">
        <v>185217.55937892091</v>
      </c>
      <c r="D2300" s="46">
        <f t="shared" si="35"/>
        <v>131243.65062107911</v>
      </c>
      <c r="E2300" s="51">
        <v>45261</v>
      </c>
      <c r="F2300" s="49" t="s">
        <v>80</v>
      </c>
      <c r="G2300" s="49" t="s">
        <v>81</v>
      </c>
      <c r="H2300" s="49" t="s">
        <v>443</v>
      </c>
      <c r="I2300" s="49" t="s">
        <v>443</v>
      </c>
      <c r="J2300" s="49">
        <v>135359</v>
      </c>
      <c r="K2300" s="49" t="s">
        <v>448</v>
      </c>
      <c r="L2300" s="49">
        <v>9813044</v>
      </c>
      <c r="M2300" s="49" t="s">
        <v>2084</v>
      </c>
      <c r="N2300" s="51">
        <v>37456</v>
      </c>
      <c r="O2300" s="51">
        <v>37257</v>
      </c>
      <c r="P2300" s="49" t="s">
        <v>2014</v>
      </c>
    </row>
    <row r="2301" spans="1:16">
      <c r="A2301" s="46">
        <v>1</v>
      </c>
      <c r="B2301" s="46">
        <v>117820.63</v>
      </c>
      <c r="C2301" s="46">
        <v>68957.739032492696</v>
      </c>
      <c r="D2301" s="46">
        <f t="shared" si="35"/>
        <v>48862.890967507308</v>
      </c>
      <c r="E2301" s="51">
        <v>45261</v>
      </c>
      <c r="F2301" s="49" t="s">
        <v>80</v>
      </c>
      <c r="G2301" s="49" t="s">
        <v>81</v>
      </c>
      <c r="H2301" s="49" t="s">
        <v>443</v>
      </c>
      <c r="I2301" s="49" t="s">
        <v>443</v>
      </c>
      <c r="J2301" s="49">
        <v>135359</v>
      </c>
      <c r="K2301" s="49" t="s">
        <v>174</v>
      </c>
      <c r="L2301" s="49">
        <v>9814081</v>
      </c>
      <c r="M2301" s="49" t="s">
        <v>2085</v>
      </c>
      <c r="N2301" s="51">
        <v>37456</v>
      </c>
      <c r="O2301" s="51">
        <v>37257</v>
      </c>
      <c r="P2301" s="49" t="s">
        <v>2001</v>
      </c>
    </row>
    <row r="2302" spans="1:16">
      <c r="A2302" s="46">
        <v>1</v>
      </c>
      <c r="B2302" s="46">
        <v>11769.42</v>
      </c>
      <c r="C2302" s="46">
        <v>6888.3742424718002</v>
      </c>
      <c r="D2302" s="46">
        <f t="shared" si="35"/>
        <v>4881.0457575281998</v>
      </c>
      <c r="E2302" s="51">
        <v>45261</v>
      </c>
      <c r="F2302" s="49" t="s">
        <v>80</v>
      </c>
      <c r="G2302" s="49" t="s">
        <v>81</v>
      </c>
      <c r="H2302" s="49" t="s">
        <v>443</v>
      </c>
      <c r="I2302" s="49" t="s">
        <v>443</v>
      </c>
      <c r="J2302" s="49">
        <v>135359</v>
      </c>
      <c r="K2302" s="49" t="s">
        <v>393</v>
      </c>
      <c r="L2302" s="49">
        <v>9814080</v>
      </c>
      <c r="M2302" s="49" t="s">
        <v>2086</v>
      </c>
      <c r="N2302" s="51">
        <v>37456</v>
      </c>
      <c r="O2302" s="51">
        <v>37257</v>
      </c>
      <c r="P2302" s="49" t="s">
        <v>2001</v>
      </c>
    </row>
    <row r="2303" spans="1:16">
      <c r="A2303" s="46">
        <v>11</v>
      </c>
      <c r="B2303" s="46">
        <v>299174.21000000002</v>
      </c>
      <c r="C2303" s="46">
        <v>175099.87086669091</v>
      </c>
      <c r="D2303" s="46">
        <f t="shared" si="35"/>
        <v>124074.33913330911</v>
      </c>
      <c r="E2303" s="51">
        <v>45261</v>
      </c>
      <c r="F2303" s="49" t="s">
        <v>80</v>
      </c>
      <c r="G2303" s="49" t="s">
        <v>81</v>
      </c>
      <c r="H2303" s="49" t="s">
        <v>443</v>
      </c>
      <c r="I2303" s="49" t="s">
        <v>443</v>
      </c>
      <c r="J2303" s="49">
        <v>135359</v>
      </c>
      <c r="K2303" s="49" t="s">
        <v>402</v>
      </c>
      <c r="L2303" s="49">
        <v>9813022</v>
      </c>
      <c r="M2303" s="49" t="s">
        <v>2087</v>
      </c>
      <c r="N2303" s="51">
        <v>37456</v>
      </c>
      <c r="O2303" s="51">
        <v>37257</v>
      </c>
      <c r="P2303" s="49" t="s">
        <v>2014</v>
      </c>
    </row>
    <row r="2304" spans="1:16">
      <c r="A2304" s="46">
        <v>3</v>
      </c>
      <c r="B2304" s="46">
        <v>142358.78</v>
      </c>
      <c r="C2304" s="46">
        <v>83319.360966106207</v>
      </c>
      <c r="D2304" s="46">
        <f t="shared" si="35"/>
        <v>59039.419033893791</v>
      </c>
      <c r="E2304" s="51">
        <v>45261</v>
      </c>
      <c r="F2304" s="49" t="s">
        <v>80</v>
      </c>
      <c r="G2304" s="49" t="s">
        <v>81</v>
      </c>
      <c r="H2304" s="49" t="s">
        <v>443</v>
      </c>
      <c r="I2304" s="49" t="s">
        <v>443</v>
      </c>
      <c r="J2304" s="49">
        <v>135359</v>
      </c>
      <c r="K2304" s="49" t="s">
        <v>452</v>
      </c>
      <c r="L2304" s="49">
        <v>9813049</v>
      </c>
      <c r="M2304" s="49" t="s">
        <v>2088</v>
      </c>
      <c r="N2304" s="51">
        <v>37456</v>
      </c>
      <c r="O2304" s="51">
        <v>37257</v>
      </c>
      <c r="P2304" s="49" t="s">
        <v>2014</v>
      </c>
    </row>
    <row r="2305" spans="1:16">
      <c r="A2305" s="46">
        <v>14</v>
      </c>
      <c r="B2305" s="46">
        <v>96314.240000000005</v>
      </c>
      <c r="C2305" s="46">
        <v>56370.537375609601</v>
      </c>
      <c r="D2305" s="46">
        <f t="shared" si="35"/>
        <v>39943.702624390404</v>
      </c>
      <c r="E2305" s="51">
        <v>45261</v>
      </c>
      <c r="F2305" s="49" t="s">
        <v>80</v>
      </c>
      <c r="G2305" s="49" t="s">
        <v>81</v>
      </c>
      <c r="H2305" s="49" t="s">
        <v>443</v>
      </c>
      <c r="I2305" s="49" t="s">
        <v>443</v>
      </c>
      <c r="J2305" s="49">
        <v>135359</v>
      </c>
      <c r="K2305" s="49" t="s">
        <v>453</v>
      </c>
      <c r="L2305" s="49">
        <v>9813046</v>
      </c>
      <c r="M2305" s="49" t="s">
        <v>2089</v>
      </c>
      <c r="N2305" s="51">
        <v>37456</v>
      </c>
      <c r="O2305" s="51">
        <v>37257</v>
      </c>
      <c r="P2305" s="49" t="s">
        <v>2014</v>
      </c>
    </row>
    <row r="2306" spans="1:16">
      <c r="A2306" s="46">
        <v>2</v>
      </c>
      <c r="B2306" s="46">
        <v>463737.91000000003</v>
      </c>
      <c r="C2306" s="46">
        <v>271415.26723506389</v>
      </c>
      <c r="D2306" s="46">
        <f t="shared" si="35"/>
        <v>192322.64276493614</v>
      </c>
      <c r="E2306" s="51">
        <v>45261</v>
      </c>
      <c r="F2306" s="49" t="s">
        <v>80</v>
      </c>
      <c r="G2306" s="49" t="s">
        <v>81</v>
      </c>
      <c r="H2306" s="49" t="s">
        <v>443</v>
      </c>
      <c r="I2306" s="49" t="s">
        <v>443</v>
      </c>
      <c r="J2306" s="49">
        <v>135359</v>
      </c>
      <c r="K2306" s="49" t="s">
        <v>353</v>
      </c>
      <c r="L2306" s="49">
        <v>9813040</v>
      </c>
      <c r="M2306" s="49" t="s">
        <v>2090</v>
      </c>
      <c r="N2306" s="51">
        <v>37456</v>
      </c>
      <c r="O2306" s="51">
        <v>37257</v>
      </c>
      <c r="P2306" s="49" t="s">
        <v>2014</v>
      </c>
    </row>
    <row r="2307" spans="1:16">
      <c r="A2307" s="46">
        <v>1</v>
      </c>
      <c r="B2307" s="46">
        <v>86536.400000000009</v>
      </c>
      <c r="C2307" s="46">
        <v>50647.789678355999</v>
      </c>
      <c r="D2307" s="46">
        <f t="shared" ref="D2307:D2370" si="36">+B2307-C2307</f>
        <v>35888.61032164401</v>
      </c>
      <c r="E2307" s="51">
        <v>45261</v>
      </c>
      <c r="F2307" s="49" t="s">
        <v>80</v>
      </c>
      <c r="G2307" s="49" t="s">
        <v>81</v>
      </c>
      <c r="H2307" s="49" t="s">
        <v>443</v>
      </c>
      <c r="I2307" s="49" t="s">
        <v>443</v>
      </c>
      <c r="J2307" s="49">
        <v>135359</v>
      </c>
      <c r="K2307" s="49" t="s">
        <v>180</v>
      </c>
      <c r="L2307" s="49">
        <v>9814112</v>
      </c>
      <c r="M2307" s="49" t="s">
        <v>2091</v>
      </c>
      <c r="N2307" s="51">
        <v>37456</v>
      </c>
      <c r="O2307" s="51">
        <v>37257</v>
      </c>
      <c r="P2307" s="49" t="s">
        <v>2001</v>
      </c>
    </row>
    <row r="2308" spans="1:16">
      <c r="A2308" s="46">
        <v>2</v>
      </c>
      <c r="B2308" s="46">
        <v>42267.38</v>
      </c>
      <c r="C2308" s="46">
        <v>24738.137621800201</v>
      </c>
      <c r="D2308" s="46">
        <f t="shared" si="36"/>
        <v>17529.242378199797</v>
      </c>
      <c r="E2308" s="51">
        <v>45261</v>
      </c>
      <c r="F2308" s="49" t="s">
        <v>80</v>
      </c>
      <c r="G2308" s="49" t="s">
        <v>81</v>
      </c>
      <c r="H2308" s="49" t="s">
        <v>443</v>
      </c>
      <c r="I2308" s="49" t="s">
        <v>443</v>
      </c>
      <c r="J2308" s="49">
        <v>135359</v>
      </c>
      <c r="K2308" s="49" t="s">
        <v>454</v>
      </c>
      <c r="L2308" s="49">
        <v>9813038</v>
      </c>
      <c r="M2308" s="49" t="s">
        <v>2092</v>
      </c>
      <c r="N2308" s="51">
        <v>37456</v>
      </c>
      <c r="O2308" s="51">
        <v>37257</v>
      </c>
      <c r="P2308" s="49" t="s">
        <v>2014</v>
      </c>
    </row>
    <row r="2309" spans="1:16">
      <c r="A2309" s="46">
        <v>5</v>
      </c>
      <c r="B2309" s="46">
        <v>544688.34</v>
      </c>
      <c r="C2309" s="46">
        <v>318793.71552979865</v>
      </c>
      <c r="D2309" s="46">
        <f t="shared" si="36"/>
        <v>225894.62447020132</v>
      </c>
      <c r="E2309" s="51">
        <v>45261</v>
      </c>
      <c r="F2309" s="49" t="s">
        <v>80</v>
      </c>
      <c r="G2309" s="49" t="s">
        <v>81</v>
      </c>
      <c r="H2309" s="49" t="s">
        <v>443</v>
      </c>
      <c r="I2309" s="49" t="s">
        <v>443</v>
      </c>
      <c r="J2309" s="49">
        <v>135359</v>
      </c>
      <c r="K2309" s="49" t="s">
        <v>417</v>
      </c>
      <c r="L2309" s="49">
        <v>9813035</v>
      </c>
      <c r="M2309" s="49" t="s">
        <v>2093</v>
      </c>
      <c r="N2309" s="51">
        <v>37321</v>
      </c>
      <c r="O2309" s="51">
        <v>37257</v>
      </c>
      <c r="P2309" s="49" t="s">
        <v>1998</v>
      </c>
    </row>
    <row r="2310" spans="1:16">
      <c r="A2310" s="46">
        <v>1</v>
      </c>
      <c r="B2310" s="46">
        <v>32671.850000000002</v>
      </c>
      <c r="C2310" s="46">
        <v>19122.091827286502</v>
      </c>
      <c r="D2310" s="46">
        <f t="shared" si="36"/>
        <v>13549.7581727135</v>
      </c>
      <c r="E2310" s="51">
        <v>45261</v>
      </c>
      <c r="F2310" s="49" t="s">
        <v>80</v>
      </c>
      <c r="G2310" s="49" t="s">
        <v>81</v>
      </c>
      <c r="H2310" s="49" t="s">
        <v>443</v>
      </c>
      <c r="I2310" s="49" t="s">
        <v>443</v>
      </c>
      <c r="J2310" s="49">
        <v>135359</v>
      </c>
      <c r="K2310" s="49" t="s">
        <v>121</v>
      </c>
      <c r="L2310" s="49">
        <v>9814109</v>
      </c>
      <c r="M2310" s="49" t="s">
        <v>2094</v>
      </c>
      <c r="N2310" s="51">
        <v>37456</v>
      </c>
      <c r="O2310" s="51">
        <v>37257</v>
      </c>
      <c r="P2310" s="49" t="s">
        <v>2001</v>
      </c>
    </row>
    <row r="2311" spans="1:16">
      <c r="A2311" s="46">
        <v>1</v>
      </c>
      <c r="B2311" s="46">
        <v>117698.78</v>
      </c>
      <c r="C2311" s="46">
        <v>68886.422994706198</v>
      </c>
      <c r="D2311" s="46">
        <f t="shared" si="36"/>
        <v>48812.357005293801</v>
      </c>
      <c r="E2311" s="51">
        <v>45261</v>
      </c>
      <c r="F2311" s="49" t="s">
        <v>80</v>
      </c>
      <c r="G2311" s="49" t="s">
        <v>81</v>
      </c>
      <c r="H2311" s="49" t="s">
        <v>443</v>
      </c>
      <c r="I2311" s="49" t="s">
        <v>443</v>
      </c>
      <c r="J2311" s="49">
        <v>135359</v>
      </c>
      <c r="K2311" s="49" t="s">
        <v>463</v>
      </c>
      <c r="L2311" s="49">
        <v>9814098</v>
      </c>
      <c r="M2311" s="49" t="s">
        <v>2095</v>
      </c>
      <c r="N2311" s="51">
        <v>37456</v>
      </c>
      <c r="O2311" s="51">
        <v>37257</v>
      </c>
      <c r="P2311" s="49" t="s">
        <v>2001</v>
      </c>
    </row>
    <row r="2312" spans="1:16">
      <c r="A2312" s="46">
        <v>2</v>
      </c>
      <c r="B2312" s="46">
        <v>13759.050000000001</v>
      </c>
      <c r="C2312" s="46">
        <v>8052.8594969745</v>
      </c>
      <c r="D2312" s="46">
        <f t="shared" si="36"/>
        <v>5706.1905030255011</v>
      </c>
      <c r="E2312" s="51">
        <v>45261</v>
      </c>
      <c r="F2312" s="49" t="s">
        <v>80</v>
      </c>
      <c r="G2312" s="49" t="s">
        <v>81</v>
      </c>
      <c r="H2312" s="49" t="s">
        <v>443</v>
      </c>
      <c r="I2312" s="49" t="s">
        <v>443</v>
      </c>
      <c r="J2312" s="49">
        <v>135359</v>
      </c>
      <c r="K2312" s="49" t="s">
        <v>466</v>
      </c>
      <c r="L2312" s="49">
        <v>9813047</v>
      </c>
      <c r="M2312" s="49" t="s">
        <v>2096</v>
      </c>
      <c r="N2312" s="51">
        <v>37456</v>
      </c>
      <c r="O2312" s="51">
        <v>37257</v>
      </c>
      <c r="P2312" s="49" t="s">
        <v>2014</v>
      </c>
    </row>
    <row r="2313" spans="1:16">
      <c r="A2313" s="46">
        <v>12</v>
      </c>
      <c r="B2313" s="46">
        <v>82555.03</v>
      </c>
      <c r="C2313" s="46">
        <v>48317.584234268703</v>
      </c>
      <c r="D2313" s="46">
        <f t="shared" si="36"/>
        <v>34237.445765731296</v>
      </c>
      <c r="E2313" s="51">
        <v>45261</v>
      </c>
      <c r="F2313" s="49" t="s">
        <v>80</v>
      </c>
      <c r="G2313" s="49" t="s">
        <v>81</v>
      </c>
      <c r="H2313" s="49" t="s">
        <v>443</v>
      </c>
      <c r="I2313" s="49" t="s">
        <v>443</v>
      </c>
      <c r="J2313" s="49">
        <v>135359</v>
      </c>
      <c r="K2313" s="49" t="s">
        <v>467</v>
      </c>
      <c r="L2313" s="49">
        <v>9813017</v>
      </c>
      <c r="M2313" s="49" t="s">
        <v>2097</v>
      </c>
      <c r="N2313" s="51">
        <v>37456</v>
      </c>
      <c r="O2313" s="51">
        <v>37257</v>
      </c>
      <c r="P2313" s="49" t="s">
        <v>2014</v>
      </c>
    </row>
    <row r="2314" spans="1:16">
      <c r="A2314" s="46">
        <v>1</v>
      </c>
      <c r="B2314" s="46">
        <v>21444.87</v>
      </c>
      <c r="C2314" s="46">
        <v>12551.195398002301</v>
      </c>
      <c r="D2314" s="46">
        <f t="shared" si="36"/>
        <v>8893.6746019976981</v>
      </c>
      <c r="E2314" s="51">
        <v>45261</v>
      </c>
      <c r="F2314" s="49" t="s">
        <v>80</v>
      </c>
      <c r="G2314" s="49" t="s">
        <v>81</v>
      </c>
      <c r="H2314" s="49" t="s">
        <v>443</v>
      </c>
      <c r="I2314" s="49" t="s">
        <v>443</v>
      </c>
      <c r="J2314" s="49">
        <v>135359</v>
      </c>
      <c r="K2314" s="49" t="s">
        <v>115</v>
      </c>
      <c r="L2314" s="49">
        <v>9814107</v>
      </c>
      <c r="M2314" s="49" t="s">
        <v>2098</v>
      </c>
      <c r="N2314" s="51">
        <v>37456</v>
      </c>
      <c r="O2314" s="51">
        <v>37257</v>
      </c>
      <c r="P2314" s="49" t="s">
        <v>2001</v>
      </c>
    </row>
    <row r="2315" spans="1:16">
      <c r="A2315" s="46">
        <v>9</v>
      </c>
      <c r="B2315" s="46">
        <v>61916.25</v>
      </c>
      <c r="C2315" s="46">
        <v>36238.175006962498</v>
      </c>
      <c r="D2315" s="46">
        <f t="shared" si="36"/>
        <v>25678.074993037502</v>
      </c>
      <c r="E2315" s="51">
        <v>45261</v>
      </c>
      <c r="F2315" s="49" t="s">
        <v>80</v>
      </c>
      <c r="G2315" s="49" t="s">
        <v>81</v>
      </c>
      <c r="H2315" s="49" t="s">
        <v>443</v>
      </c>
      <c r="I2315" s="49" t="s">
        <v>443</v>
      </c>
      <c r="J2315" s="49">
        <v>135359</v>
      </c>
      <c r="K2315" s="49" t="s">
        <v>468</v>
      </c>
      <c r="L2315" s="49">
        <v>9813042</v>
      </c>
      <c r="M2315" s="49" t="s">
        <v>2099</v>
      </c>
      <c r="N2315" s="51">
        <v>37456</v>
      </c>
      <c r="O2315" s="51">
        <v>37257</v>
      </c>
      <c r="P2315" s="49" t="s">
        <v>2014</v>
      </c>
    </row>
    <row r="2316" spans="1:16">
      <c r="A2316" s="46">
        <v>9</v>
      </c>
      <c r="B2316" s="46">
        <v>533409.71</v>
      </c>
      <c r="C2316" s="46">
        <v>312192.5895284859</v>
      </c>
      <c r="D2316" s="46">
        <f t="shared" si="36"/>
        <v>221217.12047151406</v>
      </c>
      <c r="E2316" s="51">
        <v>45261</v>
      </c>
      <c r="F2316" s="49" t="s">
        <v>80</v>
      </c>
      <c r="G2316" s="49" t="s">
        <v>81</v>
      </c>
      <c r="H2316" s="49" t="s">
        <v>443</v>
      </c>
      <c r="I2316" s="49" t="s">
        <v>443</v>
      </c>
      <c r="J2316" s="49">
        <v>135359</v>
      </c>
      <c r="K2316" s="49" t="s">
        <v>133</v>
      </c>
      <c r="L2316" s="49">
        <v>9813015</v>
      </c>
      <c r="M2316" s="49" t="s">
        <v>2100</v>
      </c>
      <c r="N2316" s="51">
        <v>37456</v>
      </c>
      <c r="O2316" s="51">
        <v>37257</v>
      </c>
      <c r="P2316" s="49" t="s">
        <v>2014</v>
      </c>
    </row>
    <row r="2317" spans="1:16">
      <c r="A2317" s="46">
        <v>2</v>
      </c>
      <c r="B2317" s="46">
        <v>40201.040000000001</v>
      </c>
      <c r="C2317" s="46">
        <v>23528.755746381601</v>
      </c>
      <c r="D2317" s="46">
        <f t="shared" si="36"/>
        <v>16672.2842536184</v>
      </c>
      <c r="E2317" s="51">
        <v>45261</v>
      </c>
      <c r="F2317" s="49" t="s">
        <v>80</v>
      </c>
      <c r="G2317" s="49" t="s">
        <v>81</v>
      </c>
      <c r="H2317" s="49" t="s">
        <v>443</v>
      </c>
      <c r="I2317" s="49" t="s">
        <v>443</v>
      </c>
      <c r="J2317" s="49">
        <v>135359</v>
      </c>
      <c r="K2317" s="49" t="s">
        <v>470</v>
      </c>
      <c r="L2317" s="49">
        <v>9813037</v>
      </c>
      <c r="M2317" s="49" t="s">
        <v>2101</v>
      </c>
      <c r="N2317" s="51">
        <v>37456</v>
      </c>
      <c r="O2317" s="51">
        <v>37257</v>
      </c>
      <c r="P2317" s="49" t="s">
        <v>2014</v>
      </c>
    </row>
    <row r="2318" spans="1:16">
      <c r="A2318" s="46">
        <v>0</v>
      </c>
      <c r="B2318" s="46">
        <v>0</v>
      </c>
      <c r="C2318" s="46">
        <v>0</v>
      </c>
      <c r="D2318" s="46">
        <f t="shared" si="36"/>
        <v>0</v>
      </c>
      <c r="E2318" s="51">
        <v>45261</v>
      </c>
      <c r="F2318" s="49" t="s">
        <v>80</v>
      </c>
      <c r="G2318" s="49" t="s">
        <v>81</v>
      </c>
      <c r="H2318" s="49" t="s">
        <v>443</v>
      </c>
      <c r="I2318" s="49" t="s">
        <v>443</v>
      </c>
      <c r="J2318" s="49">
        <v>135800</v>
      </c>
      <c r="K2318" s="49" t="s">
        <v>321</v>
      </c>
      <c r="L2318" s="49">
        <v>10932584</v>
      </c>
      <c r="M2318" s="49" t="s">
        <v>1735</v>
      </c>
      <c r="N2318" s="51">
        <v>40322</v>
      </c>
      <c r="O2318" s="51">
        <v>40544</v>
      </c>
      <c r="P2318" s="49" t="s">
        <v>2012</v>
      </c>
    </row>
    <row r="2319" spans="1:16">
      <c r="A2319" s="46">
        <v>1</v>
      </c>
      <c r="B2319" s="46">
        <v>1755.8400000000001</v>
      </c>
      <c r="C2319" s="46">
        <v>-49.169999049600001</v>
      </c>
      <c r="D2319" s="46">
        <f t="shared" si="36"/>
        <v>1805.0099990496001</v>
      </c>
      <c r="E2319" s="51">
        <v>45261</v>
      </c>
      <c r="F2319" s="49" t="s">
        <v>80</v>
      </c>
      <c r="G2319" s="49" t="s">
        <v>81</v>
      </c>
      <c r="H2319" s="49" t="s">
        <v>471</v>
      </c>
      <c r="I2319" s="49" t="s">
        <v>471</v>
      </c>
      <c r="J2319" s="49">
        <v>135001</v>
      </c>
      <c r="K2319" s="49" t="s">
        <v>153</v>
      </c>
      <c r="L2319" s="49">
        <v>9868951</v>
      </c>
      <c r="M2319" s="49" t="s">
        <v>2102</v>
      </c>
      <c r="N2319" s="51">
        <v>27211</v>
      </c>
      <c r="O2319" s="51">
        <v>27211</v>
      </c>
      <c r="P2319" s="49" t="s">
        <v>1091</v>
      </c>
    </row>
    <row r="2320" spans="1:16">
      <c r="A2320" s="46">
        <v>1</v>
      </c>
      <c r="B2320" s="46">
        <v>2222</v>
      </c>
      <c r="C2320" s="46">
        <v>-29.54000126</v>
      </c>
      <c r="D2320" s="46">
        <f t="shared" si="36"/>
        <v>2251.5400012599998</v>
      </c>
      <c r="E2320" s="51">
        <v>45261</v>
      </c>
      <c r="F2320" s="49" t="s">
        <v>80</v>
      </c>
      <c r="G2320" s="49" t="s">
        <v>81</v>
      </c>
      <c r="H2320" s="49" t="s">
        <v>471</v>
      </c>
      <c r="I2320" s="49" t="s">
        <v>471</v>
      </c>
      <c r="J2320" s="49">
        <v>135001</v>
      </c>
      <c r="K2320" s="49" t="s">
        <v>153</v>
      </c>
      <c r="L2320" s="49">
        <v>9807798</v>
      </c>
      <c r="M2320" s="49" t="s">
        <v>1096</v>
      </c>
      <c r="N2320" s="51">
        <v>36739</v>
      </c>
      <c r="O2320" s="51">
        <v>36770</v>
      </c>
      <c r="P2320" s="49" t="s">
        <v>2103</v>
      </c>
    </row>
    <row r="2321" spans="1:16">
      <c r="A2321" s="46">
        <v>1</v>
      </c>
      <c r="B2321" s="46">
        <v>424.75</v>
      </c>
      <c r="C2321" s="46">
        <v>333.83074189499996</v>
      </c>
      <c r="D2321" s="46">
        <f t="shared" si="36"/>
        <v>90.91925810500004</v>
      </c>
      <c r="E2321" s="51">
        <v>45261</v>
      </c>
      <c r="F2321" s="49" t="s">
        <v>80</v>
      </c>
      <c r="G2321" s="49" t="s">
        <v>81</v>
      </c>
      <c r="H2321" s="49" t="s">
        <v>471</v>
      </c>
      <c r="I2321" s="49" t="s">
        <v>471</v>
      </c>
      <c r="J2321" s="49">
        <v>135200</v>
      </c>
      <c r="K2321" s="49" t="s">
        <v>381</v>
      </c>
      <c r="L2321" s="49">
        <v>9973823</v>
      </c>
      <c r="M2321" s="49" t="s">
        <v>2104</v>
      </c>
      <c r="N2321" s="51">
        <v>27211</v>
      </c>
      <c r="O2321" s="51">
        <v>27211</v>
      </c>
      <c r="P2321" s="49" t="s">
        <v>1091</v>
      </c>
    </row>
    <row r="2322" spans="1:16">
      <c r="A2322" s="46">
        <v>1</v>
      </c>
      <c r="B2322" s="46">
        <v>554.93000000000006</v>
      </c>
      <c r="C2322" s="46">
        <v>436.14524685059996</v>
      </c>
      <c r="D2322" s="46">
        <f t="shared" si="36"/>
        <v>118.7847531494001</v>
      </c>
      <c r="E2322" s="51">
        <v>45261</v>
      </c>
      <c r="F2322" s="49" t="s">
        <v>80</v>
      </c>
      <c r="G2322" s="49" t="s">
        <v>81</v>
      </c>
      <c r="H2322" s="49" t="s">
        <v>471</v>
      </c>
      <c r="I2322" s="49" t="s">
        <v>471</v>
      </c>
      <c r="J2322" s="49">
        <v>135200</v>
      </c>
      <c r="K2322" s="49" t="s">
        <v>381</v>
      </c>
      <c r="L2322" s="49">
        <v>9973821</v>
      </c>
      <c r="M2322" s="49" t="s">
        <v>2105</v>
      </c>
      <c r="N2322" s="51">
        <v>27211</v>
      </c>
      <c r="O2322" s="51">
        <v>27211</v>
      </c>
      <c r="P2322" s="49" t="s">
        <v>1091</v>
      </c>
    </row>
    <row r="2323" spans="1:16">
      <c r="A2323" s="46">
        <v>0</v>
      </c>
      <c r="B2323" s="46">
        <v>0</v>
      </c>
      <c r="C2323" s="46">
        <v>0</v>
      </c>
      <c r="D2323" s="46">
        <f t="shared" si="36"/>
        <v>0</v>
      </c>
      <c r="E2323" s="51">
        <v>45261</v>
      </c>
      <c r="F2323" s="49" t="s">
        <v>80</v>
      </c>
      <c r="G2323" s="49" t="s">
        <v>81</v>
      </c>
      <c r="H2323" s="49" t="s">
        <v>471</v>
      </c>
      <c r="I2323" s="49" t="s">
        <v>471</v>
      </c>
      <c r="J2323" s="49">
        <v>135200</v>
      </c>
      <c r="K2323" s="49" t="s">
        <v>381</v>
      </c>
      <c r="L2323" s="49">
        <v>9973818</v>
      </c>
      <c r="M2323" s="49" t="s">
        <v>2106</v>
      </c>
      <c r="N2323" s="51">
        <v>27211</v>
      </c>
      <c r="O2323" s="51">
        <v>27211</v>
      </c>
      <c r="P2323" s="49" t="s">
        <v>1091</v>
      </c>
    </row>
    <row r="2324" spans="1:16">
      <c r="A2324" s="46">
        <v>1</v>
      </c>
      <c r="B2324" s="46">
        <v>1208.96</v>
      </c>
      <c r="C2324" s="46">
        <v>950.17778392320008</v>
      </c>
      <c r="D2324" s="46">
        <f t="shared" si="36"/>
        <v>258.78221607679995</v>
      </c>
      <c r="E2324" s="51">
        <v>45261</v>
      </c>
      <c r="F2324" s="49" t="s">
        <v>80</v>
      </c>
      <c r="G2324" s="49" t="s">
        <v>81</v>
      </c>
      <c r="H2324" s="49" t="s">
        <v>471</v>
      </c>
      <c r="I2324" s="49" t="s">
        <v>471</v>
      </c>
      <c r="J2324" s="49">
        <v>135200</v>
      </c>
      <c r="K2324" s="49" t="s">
        <v>381</v>
      </c>
      <c r="L2324" s="49">
        <v>9973820</v>
      </c>
      <c r="M2324" s="49" t="s">
        <v>2107</v>
      </c>
      <c r="N2324" s="51">
        <v>27211</v>
      </c>
      <c r="O2324" s="51">
        <v>27211</v>
      </c>
      <c r="P2324" s="49" t="s">
        <v>1091</v>
      </c>
    </row>
    <row r="2325" spans="1:16">
      <c r="A2325" s="46">
        <v>2</v>
      </c>
      <c r="B2325" s="46">
        <v>25322.600000000002</v>
      </c>
      <c r="C2325" s="46">
        <v>19902.206815092002</v>
      </c>
      <c r="D2325" s="46">
        <f t="shared" si="36"/>
        <v>5420.393184908</v>
      </c>
      <c r="E2325" s="51">
        <v>45261</v>
      </c>
      <c r="F2325" s="49" t="s">
        <v>80</v>
      </c>
      <c r="G2325" s="49" t="s">
        <v>81</v>
      </c>
      <c r="H2325" s="49" t="s">
        <v>471</v>
      </c>
      <c r="I2325" s="49" t="s">
        <v>471</v>
      </c>
      <c r="J2325" s="49">
        <v>135200</v>
      </c>
      <c r="K2325" s="49" t="s">
        <v>381</v>
      </c>
      <c r="L2325" s="49">
        <v>9973819</v>
      </c>
      <c r="M2325" s="49" t="s">
        <v>2108</v>
      </c>
      <c r="N2325" s="51">
        <v>27211</v>
      </c>
      <c r="O2325" s="51">
        <v>27211</v>
      </c>
      <c r="P2325" s="49" t="s">
        <v>1091</v>
      </c>
    </row>
    <row r="2326" spans="1:16">
      <c r="A2326" s="46">
        <v>1</v>
      </c>
      <c r="B2326" s="46">
        <v>18108.27</v>
      </c>
      <c r="C2326" s="46">
        <v>14232.129978893401</v>
      </c>
      <c r="D2326" s="46">
        <f t="shared" si="36"/>
        <v>3876.1400211065993</v>
      </c>
      <c r="E2326" s="51">
        <v>45261</v>
      </c>
      <c r="F2326" s="49" t="s">
        <v>80</v>
      </c>
      <c r="G2326" s="49" t="s">
        <v>81</v>
      </c>
      <c r="H2326" s="49" t="s">
        <v>471</v>
      </c>
      <c r="I2326" s="49" t="s">
        <v>471</v>
      </c>
      <c r="J2326" s="49">
        <v>135200</v>
      </c>
      <c r="K2326" s="49" t="s">
        <v>381</v>
      </c>
      <c r="L2326" s="49">
        <v>9973822</v>
      </c>
      <c r="M2326" s="49" t="s">
        <v>2109</v>
      </c>
      <c r="N2326" s="51">
        <v>27211</v>
      </c>
      <c r="O2326" s="51">
        <v>27211</v>
      </c>
      <c r="P2326" s="49" t="s">
        <v>1091</v>
      </c>
    </row>
    <row r="2327" spans="1:16">
      <c r="A2327" s="46">
        <v>1</v>
      </c>
      <c r="B2327" s="46">
        <v>2881.71</v>
      </c>
      <c r="C2327" s="46">
        <v>800.71153716060007</v>
      </c>
      <c r="D2327" s="46">
        <f t="shared" si="36"/>
        <v>2080.9984628394</v>
      </c>
      <c r="E2327" s="51">
        <v>45261</v>
      </c>
      <c r="F2327" s="49" t="s">
        <v>80</v>
      </c>
      <c r="G2327" s="49" t="s">
        <v>81</v>
      </c>
      <c r="H2327" s="49" t="s">
        <v>471</v>
      </c>
      <c r="I2327" s="49" t="s">
        <v>471</v>
      </c>
      <c r="J2327" s="49">
        <v>135200</v>
      </c>
      <c r="K2327" s="49" t="s">
        <v>177</v>
      </c>
      <c r="L2327" s="49">
        <v>29709771</v>
      </c>
      <c r="M2327" s="49" t="s">
        <v>2110</v>
      </c>
      <c r="N2327" s="51">
        <v>39005</v>
      </c>
      <c r="O2327" s="51">
        <v>38718</v>
      </c>
      <c r="P2327" s="49" t="s">
        <v>2111</v>
      </c>
    </row>
    <row r="2328" spans="1:16">
      <c r="A2328" s="46">
        <v>1</v>
      </c>
      <c r="B2328" s="46">
        <v>39527.43</v>
      </c>
      <c r="C2328" s="46">
        <v>7217.4565329965999</v>
      </c>
      <c r="D2328" s="46">
        <f t="shared" si="36"/>
        <v>32309.973467003401</v>
      </c>
      <c r="E2328" s="51">
        <v>45261</v>
      </c>
      <c r="F2328" s="49" t="s">
        <v>80</v>
      </c>
      <c r="G2328" s="49" t="s">
        <v>81</v>
      </c>
      <c r="H2328" s="49" t="s">
        <v>471</v>
      </c>
      <c r="I2328" s="49" t="s">
        <v>471</v>
      </c>
      <c r="J2328" s="49">
        <v>135200</v>
      </c>
      <c r="K2328" s="49" t="s">
        <v>177</v>
      </c>
      <c r="L2328" s="49">
        <v>11845676</v>
      </c>
      <c r="M2328" s="49" t="s">
        <v>1538</v>
      </c>
      <c r="N2328" s="51">
        <v>41262</v>
      </c>
      <c r="O2328" s="51">
        <v>41244</v>
      </c>
      <c r="P2328" s="49" t="s">
        <v>2112</v>
      </c>
    </row>
    <row r="2329" spans="1:16">
      <c r="A2329" s="46">
        <v>2000</v>
      </c>
      <c r="B2329" s="46">
        <v>1538</v>
      </c>
      <c r="C2329" s="46">
        <v>1208.7855939599999</v>
      </c>
      <c r="D2329" s="46">
        <f t="shared" si="36"/>
        <v>329.21440604000009</v>
      </c>
      <c r="E2329" s="51">
        <v>45261</v>
      </c>
      <c r="F2329" s="49" t="s">
        <v>80</v>
      </c>
      <c r="G2329" s="49" t="s">
        <v>81</v>
      </c>
      <c r="H2329" s="49" t="s">
        <v>471</v>
      </c>
      <c r="I2329" s="49" t="s">
        <v>471</v>
      </c>
      <c r="J2329" s="49">
        <v>135200</v>
      </c>
      <c r="K2329" s="49" t="s">
        <v>177</v>
      </c>
      <c r="L2329" s="49">
        <v>9973817</v>
      </c>
      <c r="M2329" s="49" t="s">
        <v>1538</v>
      </c>
      <c r="N2329" s="51">
        <v>27211</v>
      </c>
      <c r="O2329" s="51">
        <v>27211</v>
      </c>
      <c r="P2329" s="49" t="s">
        <v>1091</v>
      </c>
    </row>
    <row r="2330" spans="1:16">
      <c r="A2330" s="46">
        <v>1</v>
      </c>
      <c r="B2330" s="46">
        <v>16332.75</v>
      </c>
      <c r="C2330" s="46">
        <v>1426.29005925</v>
      </c>
      <c r="D2330" s="46">
        <f t="shared" si="36"/>
        <v>14906.459940749999</v>
      </c>
      <c r="E2330" s="51">
        <v>45261</v>
      </c>
      <c r="F2330" s="49" t="s">
        <v>80</v>
      </c>
      <c r="G2330" s="49" t="s">
        <v>81</v>
      </c>
      <c r="H2330" s="49" t="s">
        <v>471</v>
      </c>
      <c r="I2330" s="49" t="s">
        <v>471</v>
      </c>
      <c r="J2330" s="49">
        <v>135200</v>
      </c>
      <c r="K2330" s="49" t="s">
        <v>493</v>
      </c>
      <c r="L2330" s="49">
        <v>27510549</v>
      </c>
      <c r="M2330" s="49" t="s">
        <v>2113</v>
      </c>
      <c r="N2330" s="51">
        <v>43318</v>
      </c>
      <c r="O2330" s="51">
        <v>43313</v>
      </c>
      <c r="P2330" s="49" t="s">
        <v>2114</v>
      </c>
    </row>
    <row r="2331" spans="1:16">
      <c r="A2331" s="46">
        <v>0</v>
      </c>
      <c r="B2331" s="46">
        <v>5213.79</v>
      </c>
      <c r="C2331" s="46">
        <v>372.52357494929998</v>
      </c>
      <c r="D2331" s="46">
        <f t="shared" si="36"/>
        <v>4841.2664250506996</v>
      </c>
      <c r="E2331" s="51">
        <v>45261</v>
      </c>
      <c r="F2331" s="49" t="s">
        <v>80</v>
      </c>
      <c r="G2331" s="49" t="s">
        <v>81</v>
      </c>
      <c r="H2331" s="49" t="s">
        <v>471</v>
      </c>
      <c r="I2331" s="49" t="s">
        <v>471</v>
      </c>
      <c r="J2331" s="49">
        <v>135200</v>
      </c>
      <c r="K2331" s="49" t="s">
        <v>185</v>
      </c>
      <c r="L2331" s="49">
        <v>33375786</v>
      </c>
      <c r="M2331" s="49" t="s">
        <v>1446</v>
      </c>
      <c r="N2331" s="51">
        <v>43815</v>
      </c>
      <c r="O2331" s="51">
        <v>43800</v>
      </c>
      <c r="P2331" s="49" t="s">
        <v>2115</v>
      </c>
    </row>
    <row r="2332" spans="1:16">
      <c r="A2332" s="46">
        <v>1</v>
      </c>
      <c r="B2332" s="46">
        <v>12623.220000000001</v>
      </c>
      <c r="C2332" s="46">
        <v>9921.1745678724001</v>
      </c>
      <c r="D2332" s="46">
        <f t="shared" si="36"/>
        <v>2702.0454321276011</v>
      </c>
      <c r="E2332" s="51">
        <v>45261</v>
      </c>
      <c r="F2332" s="49" t="s">
        <v>80</v>
      </c>
      <c r="G2332" s="49" t="s">
        <v>81</v>
      </c>
      <c r="H2332" s="49" t="s">
        <v>471</v>
      </c>
      <c r="I2332" s="49" t="s">
        <v>471</v>
      </c>
      <c r="J2332" s="49">
        <v>135200</v>
      </c>
      <c r="K2332" s="49" t="s">
        <v>186</v>
      </c>
      <c r="L2332" s="49">
        <v>9973816</v>
      </c>
      <c r="M2332" s="49" t="s">
        <v>2007</v>
      </c>
      <c r="N2332" s="51">
        <v>27211</v>
      </c>
      <c r="O2332" s="51">
        <v>27211</v>
      </c>
      <c r="P2332" s="49" t="s">
        <v>1091</v>
      </c>
    </row>
    <row r="2333" spans="1:16">
      <c r="A2333" s="46">
        <v>1</v>
      </c>
      <c r="B2333" s="46">
        <v>10789.17</v>
      </c>
      <c r="C2333" s="46">
        <v>8479.7095362714008</v>
      </c>
      <c r="D2333" s="46">
        <f t="shared" si="36"/>
        <v>2309.4604637285993</v>
      </c>
      <c r="E2333" s="51">
        <v>45261</v>
      </c>
      <c r="F2333" s="49" t="s">
        <v>80</v>
      </c>
      <c r="G2333" s="49" t="s">
        <v>81</v>
      </c>
      <c r="H2333" s="49" t="s">
        <v>471</v>
      </c>
      <c r="I2333" s="49" t="s">
        <v>471</v>
      </c>
      <c r="J2333" s="49">
        <v>135200</v>
      </c>
      <c r="K2333" s="49" t="s">
        <v>440</v>
      </c>
      <c r="L2333" s="49">
        <v>9701169</v>
      </c>
      <c r="M2333" s="49" t="s">
        <v>1857</v>
      </c>
      <c r="N2333" s="51">
        <v>27211</v>
      </c>
      <c r="O2333" s="51">
        <v>27211</v>
      </c>
      <c r="P2333" s="49" t="s">
        <v>1091</v>
      </c>
    </row>
    <row r="2334" spans="1:16">
      <c r="A2334" s="46">
        <v>6</v>
      </c>
      <c r="B2334" s="46">
        <v>466.52</v>
      </c>
      <c r="C2334" s="46">
        <v>366.65972385840001</v>
      </c>
      <c r="D2334" s="46">
        <f t="shared" si="36"/>
        <v>99.860276141599968</v>
      </c>
      <c r="E2334" s="51">
        <v>45261</v>
      </c>
      <c r="F2334" s="49" t="s">
        <v>80</v>
      </c>
      <c r="G2334" s="49" t="s">
        <v>81</v>
      </c>
      <c r="H2334" s="49" t="s">
        <v>471</v>
      </c>
      <c r="I2334" s="49" t="s">
        <v>471</v>
      </c>
      <c r="J2334" s="49">
        <v>135200</v>
      </c>
      <c r="K2334" s="49" t="s">
        <v>190</v>
      </c>
      <c r="L2334" s="49">
        <v>9973815</v>
      </c>
      <c r="M2334" s="49" t="s">
        <v>2116</v>
      </c>
      <c r="N2334" s="51">
        <v>27211</v>
      </c>
      <c r="O2334" s="51">
        <v>27211</v>
      </c>
      <c r="P2334" s="49" t="s">
        <v>1091</v>
      </c>
    </row>
    <row r="2335" spans="1:16">
      <c r="A2335" s="46">
        <v>4</v>
      </c>
      <c r="B2335" s="46">
        <v>53959.85</v>
      </c>
      <c r="C2335" s="46">
        <v>25857.842330015501</v>
      </c>
      <c r="D2335" s="46">
        <f t="shared" si="36"/>
        <v>28102.007669984498</v>
      </c>
      <c r="E2335" s="51">
        <v>45261</v>
      </c>
      <c r="F2335" s="49" t="s">
        <v>80</v>
      </c>
      <c r="G2335" s="49" t="s">
        <v>81</v>
      </c>
      <c r="H2335" s="49" t="s">
        <v>471</v>
      </c>
      <c r="I2335" s="49" t="s">
        <v>471</v>
      </c>
      <c r="J2335" s="49">
        <v>135300</v>
      </c>
      <c r="K2335" s="49" t="s">
        <v>445</v>
      </c>
      <c r="L2335" s="49">
        <v>9807805</v>
      </c>
      <c r="M2335" s="49" t="s">
        <v>2013</v>
      </c>
      <c r="N2335" s="51">
        <v>36739</v>
      </c>
      <c r="O2335" s="51">
        <v>36892</v>
      </c>
      <c r="P2335" s="49" t="s">
        <v>2103</v>
      </c>
    </row>
    <row r="2336" spans="1:16">
      <c r="A2336" s="46">
        <v>5</v>
      </c>
      <c r="B2336" s="46">
        <v>-56535.67</v>
      </c>
      <c r="C2336" s="46">
        <v>-27092.1887455541</v>
      </c>
      <c r="D2336" s="46">
        <f t="shared" si="36"/>
        <v>-29443.481254445898</v>
      </c>
      <c r="E2336" s="51">
        <v>45261</v>
      </c>
      <c r="F2336" s="49" t="s">
        <v>80</v>
      </c>
      <c r="G2336" s="49" t="s">
        <v>81</v>
      </c>
      <c r="H2336" s="49" t="s">
        <v>471</v>
      </c>
      <c r="I2336" s="49" t="s">
        <v>471</v>
      </c>
      <c r="J2336" s="49">
        <v>135300</v>
      </c>
      <c r="K2336" s="49" t="s">
        <v>445</v>
      </c>
      <c r="L2336" s="49">
        <v>9809973</v>
      </c>
      <c r="M2336" s="49" t="s">
        <v>2013</v>
      </c>
      <c r="N2336" s="51">
        <v>36875</v>
      </c>
      <c r="O2336" s="51">
        <v>37257</v>
      </c>
      <c r="P2336" s="49" t="s">
        <v>2117</v>
      </c>
    </row>
    <row r="2337" spans="1:16">
      <c r="A2337" s="46">
        <v>3</v>
      </c>
      <c r="B2337" s="46">
        <v>9571.0500000000011</v>
      </c>
      <c r="C2337" s="46">
        <v>8294.7286605059999</v>
      </c>
      <c r="D2337" s="46">
        <f t="shared" si="36"/>
        <v>1276.3213394940012</v>
      </c>
      <c r="E2337" s="51">
        <v>45261</v>
      </c>
      <c r="F2337" s="49" t="s">
        <v>80</v>
      </c>
      <c r="G2337" s="49" t="s">
        <v>81</v>
      </c>
      <c r="H2337" s="49" t="s">
        <v>471</v>
      </c>
      <c r="I2337" s="49" t="s">
        <v>471</v>
      </c>
      <c r="J2337" s="49">
        <v>135300</v>
      </c>
      <c r="K2337" s="49" t="s">
        <v>374</v>
      </c>
      <c r="L2337" s="49">
        <v>9785417</v>
      </c>
      <c r="M2337" s="49" t="s">
        <v>1861</v>
      </c>
      <c r="N2337" s="51">
        <v>29768</v>
      </c>
      <c r="O2337" s="51">
        <v>29768</v>
      </c>
      <c r="P2337" s="49" t="s">
        <v>1081</v>
      </c>
    </row>
    <row r="2338" spans="1:16">
      <c r="A2338" s="46">
        <v>0</v>
      </c>
      <c r="B2338" s="46">
        <v>0</v>
      </c>
      <c r="C2338" s="46">
        <v>0</v>
      </c>
      <c r="D2338" s="46">
        <f t="shared" si="36"/>
        <v>0</v>
      </c>
      <c r="E2338" s="51">
        <v>45261</v>
      </c>
      <c r="F2338" s="49" t="s">
        <v>80</v>
      </c>
      <c r="G2338" s="49" t="s">
        <v>81</v>
      </c>
      <c r="H2338" s="49" t="s">
        <v>471</v>
      </c>
      <c r="I2338" s="49" t="s">
        <v>471</v>
      </c>
      <c r="J2338" s="49">
        <v>135300</v>
      </c>
      <c r="K2338" s="49" t="s">
        <v>374</v>
      </c>
      <c r="L2338" s="49">
        <v>9973869</v>
      </c>
      <c r="M2338" s="49" t="s">
        <v>1861</v>
      </c>
      <c r="N2338" s="51">
        <v>29768</v>
      </c>
      <c r="O2338" s="51">
        <v>29768</v>
      </c>
      <c r="P2338" s="49" t="s">
        <v>1091</v>
      </c>
    </row>
    <row r="2339" spans="1:16">
      <c r="A2339" s="46">
        <v>3</v>
      </c>
      <c r="B2339" s="46">
        <v>21169.15</v>
      </c>
      <c r="C2339" s="46">
        <v>4964.2647466220005</v>
      </c>
      <c r="D2339" s="46">
        <f t="shared" si="36"/>
        <v>16204.885253378001</v>
      </c>
      <c r="E2339" s="51">
        <v>45261</v>
      </c>
      <c r="F2339" s="49" t="s">
        <v>80</v>
      </c>
      <c r="G2339" s="49" t="s">
        <v>81</v>
      </c>
      <c r="H2339" s="49" t="s">
        <v>471</v>
      </c>
      <c r="I2339" s="49" t="s">
        <v>471</v>
      </c>
      <c r="J2339" s="49">
        <v>135300</v>
      </c>
      <c r="K2339" s="49" t="s">
        <v>124</v>
      </c>
      <c r="L2339" s="49">
        <v>11845659</v>
      </c>
      <c r="M2339" s="49" t="s">
        <v>2118</v>
      </c>
      <c r="N2339" s="51">
        <v>41262</v>
      </c>
      <c r="O2339" s="51">
        <v>40909</v>
      </c>
      <c r="P2339" s="49" t="s">
        <v>2112</v>
      </c>
    </row>
    <row r="2340" spans="1:16">
      <c r="A2340" s="46">
        <v>0</v>
      </c>
      <c r="B2340" s="46">
        <v>0</v>
      </c>
      <c r="C2340" s="46">
        <v>0</v>
      </c>
      <c r="D2340" s="46">
        <f t="shared" si="36"/>
        <v>0</v>
      </c>
      <c r="E2340" s="51">
        <v>45261</v>
      </c>
      <c r="F2340" s="49" t="s">
        <v>80</v>
      </c>
      <c r="G2340" s="49" t="s">
        <v>81</v>
      </c>
      <c r="H2340" s="49" t="s">
        <v>471</v>
      </c>
      <c r="I2340" s="49" t="s">
        <v>471</v>
      </c>
      <c r="J2340" s="49">
        <v>135300</v>
      </c>
      <c r="K2340" s="49" t="s">
        <v>347</v>
      </c>
      <c r="L2340" s="49">
        <v>9973813</v>
      </c>
      <c r="M2340" s="49" t="s">
        <v>1865</v>
      </c>
      <c r="N2340" s="51">
        <v>29768</v>
      </c>
      <c r="O2340" s="51">
        <v>29768</v>
      </c>
      <c r="P2340" s="49" t="s">
        <v>1091</v>
      </c>
    </row>
    <row r="2341" spans="1:16">
      <c r="A2341" s="46">
        <v>9</v>
      </c>
      <c r="B2341" s="46">
        <v>4483.91</v>
      </c>
      <c r="C2341" s="46">
        <v>4526.0127042443</v>
      </c>
      <c r="D2341" s="46">
        <f t="shared" si="36"/>
        <v>-42.102704244300185</v>
      </c>
      <c r="E2341" s="51">
        <v>45261</v>
      </c>
      <c r="F2341" s="49" t="s">
        <v>80</v>
      </c>
      <c r="G2341" s="49" t="s">
        <v>81</v>
      </c>
      <c r="H2341" s="49" t="s">
        <v>471</v>
      </c>
      <c r="I2341" s="49" t="s">
        <v>471</v>
      </c>
      <c r="J2341" s="49">
        <v>135300</v>
      </c>
      <c r="K2341" s="49" t="s">
        <v>347</v>
      </c>
      <c r="L2341" s="49">
        <v>9766514</v>
      </c>
      <c r="M2341" s="49" t="s">
        <v>1865</v>
      </c>
      <c r="N2341" s="51">
        <v>27211</v>
      </c>
      <c r="O2341" s="51">
        <v>27211</v>
      </c>
      <c r="P2341" s="49" t="s">
        <v>1081</v>
      </c>
    </row>
    <row r="2342" spans="1:16">
      <c r="A2342" s="46">
        <v>0</v>
      </c>
      <c r="B2342" s="46">
        <v>0</v>
      </c>
      <c r="C2342" s="46">
        <v>0</v>
      </c>
      <c r="D2342" s="46">
        <f t="shared" si="36"/>
        <v>0</v>
      </c>
      <c r="E2342" s="51">
        <v>45261</v>
      </c>
      <c r="F2342" s="49" t="s">
        <v>80</v>
      </c>
      <c r="G2342" s="49" t="s">
        <v>81</v>
      </c>
      <c r="H2342" s="49" t="s">
        <v>471</v>
      </c>
      <c r="I2342" s="49" t="s">
        <v>471</v>
      </c>
      <c r="J2342" s="49">
        <v>135300</v>
      </c>
      <c r="K2342" s="49" t="s">
        <v>347</v>
      </c>
      <c r="L2342" s="49">
        <v>9973814</v>
      </c>
      <c r="M2342" s="49" t="s">
        <v>1865</v>
      </c>
      <c r="N2342" s="51">
        <v>27211</v>
      </c>
      <c r="O2342" s="51">
        <v>27211</v>
      </c>
      <c r="P2342" s="49" t="s">
        <v>1091</v>
      </c>
    </row>
    <row r="2343" spans="1:16">
      <c r="A2343" s="46">
        <v>3</v>
      </c>
      <c r="B2343" s="46">
        <v>6927.1100000000006</v>
      </c>
      <c r="C2343" s="46">
        <v>6003.3640876891996</v>
      </c>
      <c r="D2343" s="46">
        <f t="shared" si="36"/>
        <v>923.74591231080103</v>
      </c>
      <c r="E2343" s="51">
        <v>45261</v>
      </c>
      <c r="F2343" s="49" t="s">
        <v>80</v>
      </c>
      <c r="G2343" s="49" t="s">
        <v>81</v>
      </c>
      <c r="H2343" s="49" t="s">
        <v>471</v>
      </c>
      <c r="I2343" s="49" t="s">
        <v>471</v>
      </c>
      <c r="J2343" s="49">
        <v>135300</v>
      </c>
      <c r="K2343" s="49" t="s">
        <v>347</v>
      </c>
      <c r="L2343" s="49">
        <v>9766515</v>
      </c>
      <c r="M2343" s="49" t="s">
        <v>1865</v>
      </c>
      <c r="N2343" s="51">
        <v>29768</v>
      </c>
      <c r="O2343" s="51">
        <v>29768</v>
      </c>
      <c r="P2343" s="49" t="s">
        <v>1081</v>
      </c>
    </row>
    <row r="2344" spans="1:16">
      <c r="A2344" s="46">
        <v>3</v>
      </c>
      <c r="B2344" s="46">
        <v>7723.21</v>
      </c>
      <c r="C2344" s="46">
        <v>3701.0026243882999</v>
      </c>
      <c r="D2344" s="46">
        <f t="shared" si="36"/>
        <v>4022.2073756117002</v>
      </c>
      <c r="E2344" s="51">
        <v>45261</v>
      </c>
      <c r="F2344" s="49" t="s">
        <v>80</v>
      </c>
      <c r="G2344" s="49" t="s">
        <v>81</v>
      </c>
      <c r="H2344" s="49" t="s">
        <v>471</v>
      </c>
      <c r="I2344" s="49" t="s">
        <v>471</v>
      </c>
      <c r="J2344" s="49">
        <v>135300</v>
      </c>
      <c r="K2344" s="49" t="s">
        <v>165</v>
      </c>
      <c r="L2344" s="49">
        <v>9807785</v>
      </c>
      <c r="M2344" s="49" t="s">
        <v>1867</v>
      </c>
      <c r="N2344" s="51">
        <v>36739</v>
      </c>
      <c r="O2344" s="51">
        <v>36892</v>
      </c>
      <c r="P2344" s="49" t="s">
        <v>2103</v>
      </c>
    </row>
    <row r="2345" spans="1:16">
      <c r="A2345" s="46">
        <v>0</v>
      </c>
      <c r="B2345" s="46">
        <v>0</v>
      </c>
      <c r="C2345" s="46">
        <v>0</v>
      </c>
      <c r="D2345" s="46">
        <f t="shared" si="36"/>
        <v>0</v>
      </c>
      <c r="E2345" s="51">
        <v>45261</v>
      </c>
      <c r="F2345" s="49" t="s">
        <v>80</v>
      </c>
      <c r="G2345" s="49" t="s">
        <v>81</v>
      </c>
      <c r="H2345" s="49" t="s">
        <v>471</v>
      </c>
      <c r="I2345" s="49" t="s">
        <v>471</v>
      </c>
      <c r="J2345" s="49">
        <v>135300</v>
      </c>
      <c r="K2345" s="49" t="s">
        <v>165</v>
      </c>
      <c r="L2345" s="49">
        <v>9709873</v>
      </c>
      <c r="M2345" s="49" t="s">
        <v>1867</v>
      </c>
      <c r="N2345" s="51">
        <v>27211</v>
      </c>
      <c r="O2345" s="51">
        <v>27211</v>
      </c>
      <c r="P2345" s="49" t="s">
        <v>1091</v>
      </c>
    </row>
    <row r="2346" spans="1:16">
      <c r="A2346" s="46">
        <v>0</v>
      </c>
      <c r="B2346" s="46">
        <v>0</v>
      </c>
      <c r="C2346" s="46">
        <v>0</v>
      </c>
      <c r="D2346" s="46">
        <f t="shared" si="36"/>
        <v>0</v>
      </c>
      <c r="E2346" s="51">
        <v>45261</v>
      </c>
      <c r="F2346" s="49" t="s">
        <v>80</v>
      </c>
      <c r="G2346" s="49" t="s">
        <v>81</v>
      </c>
      <c r="H2346" s="49" t="s">
        <v>471</v>
      </c>
      <c r="I2346" s="49" t="s">
        <v>471</v>
      </c>
      <c r="J2346" s="49">
        <v>135300</v>
      </c>
      <c r="K2346" s="49" t="s">
        <v>165</v>
      </c>
      <c r="L2346" s="49">
        <v>9706618</v>
      </c>
      <c r="M2346" s="49" t="s">
        <v>1867</v>
      </c>
      <c r="N2346" s="51">
        <v>29768</v>
      </c>
      <c r="O2346" s="51">
        <v>29768</v>
      </c>
      <c r="P2346" s="49" t="s">
        <v>1091</v>
      </c>
    </row>
    <row r="2347" spans="1:16">
      <c r="A2347" s="46">
        <v>3</v>
      </c>
      <c r="B2347" s="46">
        <v>-4462.87</v>
      </c>
      <c r="C2347" s="46">
        <v>-2138.6306448101</v>
      </c>
      <c r="D2347" s="46">
        <f t="shared" si="36"/>
        <v>-2324.2393551898999</v>
      </c>
      <c r="E2347" s="51">
        <v>45261</v>
      </c>
      <c r="F2347" s="49" t="s">
        <v>80</v>
      </c>
      <c r="G2347" s="49" t="s">
        <v>81</v>
      </c>
      <c r="H2347" s="49" t="s">
        <v>471</v>
      </c>
      <c r="I2347" s="49" t="s">
        <v>471</v>
      </c>
      <c r="J2347" s="49">
        <v>135300</v>
      </c>
      <c r="K2347" s="49" t="s">
        <v>165</v>
      </c>
      <c r="L2347" s="49">
        <v>9809958</v>
      </c>
      <c r="M2347" s="49" t="s">
        <v>1867</v>
      </c>
      <c r="N2347" s="51">
        <v>36875</v>
      </c>
      <c r="O2347" s="51">
        <v>37257</v>
      </c>
      <c r="P2347" s="49" t="s">
        <v>2117</v>
      </c>
    </row>
    <row r="2348" spans="1:16">
      <c r="A2348" s="46">
        <v>6</v>
      </c>
      <c r="B2348" s="46">
        <v>5009.32</v>
      </c>
      <c r="C2348" s="46">
        <v>5056.3561622836005</v>
      </c>
      <c r="D2348" s="46">
        <f t="shared" si="36"/>
        <v>-47.036162283600788</v>
      </c>
      <c r="E2348" s="51">
        <v>45261</v>
      </c>
      <c r="F2348" s="49" t="s">
        <v>80</v>
      </c>
      <c r="G2348" s="49" t="s">
        <v>81</v>
      </c>
      <c r="H2348" s="49" t="s">
        <v>471</v>
      </c>
      <c r="I2348" s="49" t="s">
        <v>471</v>
      </c>
      <c r="J2348" s="49">
        <v>135300</v>
      </c>
      <c r="K2348" s="49" t="s">
        <v>165</v>
      </c>
      <c r="L2348" s="49">
        <v>9766596</v>
      </c>
      <c r="M2348" s="49" t="s">
        <v>1867</v>
      </c>
      <c r="N2348" s="51">
        <v>27211</v>
      </c>
      <c r="O2348" s="51">
        <v>27211</v>
      </c>
      <c r="P2348" s="49" t="s">
        <v>1081</v>
      </c>
    </row>
    <row r="2349" spans="1:16">
      <c r="A2349" s="46">
        <v>3</v>
      </c>
      <c r="B2349" s="46">
        <v>12014.15</v>
      </c>
      <c r="C2349" s="46">
        <v>10412.035705238</v>
      </c>
      <c r="D2349" s="46">
        <f t="shared" si="36"/>
        <v>1602.1142947619992</v>
      </c>
      <c r="E2349" s="51">
        <v>45261</v>
      </c>
      <c r="F2349" s="49" t="s">
        <v>80</v>
      </c>
      <c r="G2349" s="49" t="s">
        <v>81</v>
      </c>
      <c r="H2349" s="49" t="s">
        <v>471</v>
      </c>
      <c r="I2349" s="49" t="s">
        <v>471</v>
      </c>
      <c r="J2349" s="49">
        <v>135300</v>
      </c>
      <c r="K2349" s="49" t="s">
        <v>165</v>
      </c>
      <c r="L2349" s="49">
        <v>9766597</v>
      </c>
      <c r="M2349" s="49" t="s">
        <v>1867</v>
      </c>
      <c r="N2349" s="51">
        <v>29768</v>
      </c>
      <c r="O2349" s="51">
        <v>29768</v>
      </c>
      <c r="P2349" s="49" t="s">
        <v>1081</v>
      </c>
    </row>
    <row r="2350" spans="1:16">
      <c r="A2350" s="46">
        <v>0</v>
      </c>
      <c r="B2350" s="46">
        <v>42179.840000000004</v>
      </c>
      <c r="C2350" s="46">
        <v>430.05932166400004</v>
      </c>
      <c r="D2350" s="46">
        <f t="shared" si="36"/>
        <v>41749.780678336007</v>
      </c>
      <c r="E2350" s="51">
        <v>45261</v>
      </c>
      <c r="F2350" s="49" t="s">
        <v>80</v>
      </c>
      <c r="G2350" s="49" t="s">
        <v>81</v>
      </c>
      <c r="H2350" s="49" t="s">
        <v>471</v>
      </c>
      <c r="I2350" s="49" t="s">
        <v>471</v>
      </c>
      <c r="J2350" s="49">
        <v>135300</v>
      </c>
      <c r="K2350" s="49" t="s">
        <v>166</v>
      </c>
      <c r="L2350" s="49">
        <v>38151404</v>
      </c>
      <c r="M2350" s="49" t="s">
        <v>1418</v>
      </c>
      <c r="N2350" s="51">
        <v>45135</v>
      </c>
      <c r="O2350" s="51">
        <v>45108</v>
      </c>
      <c r="P2350" s="49" t="s">
        <v>2119</v>
      </c>
    </row>
    <row r="2351" spans="1:16">
      <c r="A2351" s="46">
        <v>0</v>
      </c>
      <c r="B2351" s="46">
        <v>0</v>
      </c>
      <c r="C2351" s="46">
        <v>0</v>
      </c>
      <c r="D2351" s="46">
        <f t="shared" si="36"/>
        <v>0</v>
      </c>
      <c r="E2351" s="51">
        <v>45261</v>
      </c>
      <c r="F2351" s="49" t="s">
        <v>80</v>
      </c>
      <c r="G2351" s="49" t="s">
        <v>81</v>
      </c>
      <c r="H2351" s="49" t="s">
        <v>471</v>
      </c>
      <c r="I2351" s="49" t="s">
        <v>471</v>
      </c>
      <c r="J2351" s="49">
        <v>135300</v>
      </c>
      <c r="K2351" s="49" t="s">
        <v>348</v>
      </c>
      <c r="L2351" s="49">
        <v>12818095</v>
      </c>
      <c r="M2351" s="49" t="s">
        <v>1869</v>
      </c>
      <c r="N2351" s="51">
        <v>39135</v>
      </c>
      <c r="O2351" s="51">
        <v>39083</v>
      </c>
      <c r="P2351" s="49" t="s">
        <v>909</v>
      </c>
    </row>
    <row r="2352" spans="1:16">
      <c r="A2352" s="46">
        <v>1</v>
      </c>
      <c r="B2352" s="46">
        <v>13427.81</v>
      </c>
      <c r="C2352" s="46">
        <v>5339.4124810696994</v>
      </c>
      <c r="D2352" s="46">
        <f t="shared" si="36"/>
        <v>8088.3975189303001</v>
      </c>
      <c r="E2352" s="51">
        <v>45261</v>
      </c>
      <c r="F2352" s="49" t="s">
        <v>80</v>
      </c>
      <c r="G2352" s="49" t="s">
        <v>81</v>
      </c>
      <c r="H2352" s="49" t="s">
        <v>471</v>
      </c>
      <c r="I2352" s="49" t="s">
        <v>471</v>
      </c>
      <c r="J2352" s="49">
        <v>135300</v>
      </c>
      <c r="K2352" s="49" t="s">
        <v>348</v>
      </c>
      <c r="L2352" s="49">
        <v>12818084</v>
      </c>
      <c r="M2352" s="49" t="s">
        <v>1874</v>
      </c>
      <c r="N2352" s="51">
        <v>38303</v>
      </c>
      <c r="O2352" s="51">
        <v>38353</v>
      </c>
      <c r="P2352" s="49" t="s">
        <v>909</v>
      </c>
    </row>
    <row r="2353" spans="1:16">
      <c r="A2353" s="46">
        <v>0</v>
      </c>
      <c r="B2353" s="46">
        <v>0</v>
      </c>
      <c r="C2353" s="46">
        <v>0</v>
      </c>
      <c r="D2353" s="46">
        <f t="shared" si="36"/>
        <v>0</v>
      </c>
      <c r="E2353" s="51">
        <v>45261</v>
      </c>
      <c r="F2353" s="49" t="s">
        <v>80</v>
      </c>
      <c r="G2353" s="49" t="s">
        <v>81</v>
      </c>
      <c r="H2353" s="49" t="s">
        <v>471</v>
      </c>
      <c r="I2353" s="49" t="s">
        <v>471</v>
      </c>
      <c r="J2353" s="49">
        <v>135300</v>
      </c>
      <c r="K2353" s="49" t="s">
        <v>348</v>
      </c>
      <c r="L2353" s="49">
        <v>9693304</v>
      </c>
      <c r="M2353" s="49" t="s">
        <v>1869</v>
      </c>
      <c r="N2353" s="51">
        <v>33055</v>
      </c>
      <c r="O2353" s="51">
        <v>33055</v>
      </c>
      <c r="P2353" s="49" t="s">
        <v>1091</v>
      </c>
    </row>
    <row r="2354" spans="1:16">
      <c r="A2354" s="46">
        <v>0</v>
      </c>
      <c r="B2354" s="46">
        <v>0</v>
      </c>
      <c r="C2354" s="46">
        <v>0</v>
      </c>
      <c r="D2354" s="46">
        <f t="shared" si="36"/>
        <v>0</v>
      </c>
      <c r="E2354" s="51">
        <v>45261</v>
      </c>
      <c r="F2354" s="49" t="s">
        <v>80</v>
      </c>
      <c r="G2354" s="49" t="s">
        <v>81</v>
      </c>
      <c r="H2354" s="49" t="s">
        <v>471</v>
      </c>
      <c r="I2354" s="49" t="s">
        <v>471</v>
      </c>
      <c r="J2354" s="49">
        <v>135300</v>
      </c>
      <c r="K2354" s="49" t="s">
        <v>348</v>
      </c>
      <c r="L2354" s="49">
        <v>9742876</v>
      </c>
      <c r="M2354" s="49" t="s">
        <v>1869</v>
      </c>
      <c r="N2354" s="51">
        <v>39135</v>
      </c>
      <c r="O2354" s="51">
        <v>39083</v>
      </c>
      <c r="P2354" s="49" t="s">
        <v>2120</v>
      </c>
    </row>
    <row r="2355" spans="1:16">
      <c r="A2355" s="46">
        <v>0</v>
      </c>
      <c r="B2355" s="46">
        <v>0</v>
      </c>
      <c r="C2355" s="46">
        <v>0</v>
      </c>
      <c r="D2355" s="46">
        <f t="shared" si="36"/>
        <v>0</v>
      </c>
      <c r="E2355" s="51">
        <v>45261</v>
      </c>
      <c r="F2355" s="49" t="s">
        <v>80</v>
      </c>
      <c r="G2355" s="49" t="s">
        <v>81</v>
      </c>
      <c r="H2355" s="49" t="s">
        <v>471</v>
      </c>
      <c r="I2355" s="49" t="s">
        <v>471</v>
      </c>
      <c r="J2355" s="49">
        <v>135300</v>
      </c>
      <c r="K2355" s="49" t="s">
        <v>348</v>
      </c>
      <c r="L2355" s="49">
        <v>9766638</v>
      </c>
      <c r="M2355" s="49" t="s">
        <v>1869</v>
      </c>
      <c r="N2355" s="51">
        <v>33055</v>
      </c>
      <c r="O2355" s="51">
        <v>33055</v>
      </c>
      <c r="P2355" s="49" t="s">
        <v>1081</v>
      </c>
    </row>
    <row r="2356" spans="1:16">
      <c r="A2356" s="46">
        <v>0</v>
      </c>
      <c r="B2356" s="46">
        <v>0</v>
      </c>
      <c r="C2356" s="46">
        <v>0</v>
      </c>
      <c r="D2356" s="46">
        <f t="shared" si="36"/>
        <v>0</v>
      </c>
      <c r="E2356" s="51">
        <v>45261</v>
      </c>
      <c r="F2356" s="49" t="s">
        <v>80</v>
      </c>
      <c r="G2356" s="49" t="s">
        <v>81</v>
      </c>
      <c r="H2356" s="49" t="s">
        <v>471</v>
      </c>
      <c r="I2356" s="49" t="s">
        <v>471</v>
      </c>
      <c r="J2356" s="49">
        <v>135300</v>
      </c>
      <c r="K2356" s="49" t="s">
        <v>349</v>
      </c>
      <c r="L2356" s="49">
        <v>9973812</v>
      </c>
      <c r="M2356" s="49" t="s">
        <v>1546</v>
      </c>
      <c r="N2356" s="51">
        <v>27211</v>
      </c>
      <c r="O2356" s="51">
        <v>27211</v>
      </c>
      <c r="P2356" s="49" t="s">
        <v>1091</v>
      </c>
    </row>
    <row r="2357" spans="1:16">
      <c r="A2357" s="46">
        <v>0</v>
      </c>
      <c r="B2357" s="46">
        <v>0</v>
      </c>
      <c r="C2357" s="46">
        <v>0</v>
      </c>
      <c r="D2357" s="46">
        <f t="shared" si="36"/>
        <v>0</v>
      </c>
      <c r="E2357" s="51">
        <v>45261</v>
      </c>
      <c r="F2357" s="49" t="s">
        <v>80</v>
      </c>
      <c r="G2357" s="49" t="s">
        <v>81</v>
      </c>
      <c r="H2357" s="49" t="s">
        <v>471</v>
      </c>
      <c r="I2357" s="49" t="s">
        <v>471</v>
      </c>
      <c r="J2357" s="49">
        <v>135300</v>
      </c>
      <c r="K2357" s="49" t="s">
        <v>349</v>
      </c>
      <c r="L2357" s="49">
        <v>9766592</v>
      </c>
      <c r="M2357" s="49" t="s">
        <v>1546</v>
      </c>
      <c r="N2357" s="51">
        <v>27211</v>
      </c>
      <c r="O2357" s="51">
        <v>27211</v>
      </c>
      <c r="P2357" s="49" t="s">
        <v>1081</v>
      </c>
    </row>
    <row r="2358" spans="1:16">
      <c r="A2358" s="46">
        <v>0</v>
      </c>
      <c r="B2358" s="46">
        <v>9570.68</v>
      </c>
      <c r="C2358" s="46">
        <v>97.581217678000002</v>
      </c>
      <c r="D2358" s="46">
        <f t="shared" si="36"/>
        <v>9473.0987823220003</v>
      </c>
      <c r="E2358" s="51">
        <v>45261</v>
      </c>
      <c r="F2358" s="49" t="s">
        <v>80</v>
      </c>
      <c r="G2358" s="49" t="s">
        <v>81</v>
      </c>
      <c r="H2358" s="49" t="s">
        <v>471</v>
      </c>
      <c r="I2358" s="49" t="s">
        <v>471</v>
      </c>
      <c r="J2358" s="49">
        <v>135300</v>
      </c>
      <c r="K2358" s="49" t="s">
        <v>349</v>
      </c>
      <c r="L2358" s="49">
        <v>38151398</v>
      </c>
      <c r="M2358" s="49" t="s">
        <v>1512</v>
      </c>
      <c r="N2358" s="51">
        <v>45135</v>
      </c>
      <c r="O2358" s="51">
        <v>45108</v>
      </c>
      <c r="P2358" s="49" t="s">
        <v>2119</v>
      </c>
    </row>
    <row r="2359" spans="1:16">
      <c r="A2359" s="46">
        <v>0</v>
      </c>
      <c r="B2359" s="46">
        <v>0</v>
      </c>
      <c r="C2359" s="46">
        <v>0</v>
      </c>
      <c r="D2359" s="46">
        <f t="shared" si="36"/>
        <v>0</v>
      </c>
      <c r="E2359" s="51">
        <v>45261</v>
      </c>
      <c r="F2359" s="49" t="s">
        <v>80</v>
      </c>
      <c r="G2359" s="49" t="s">
        <v>81</v>
      </c>
      <c r="H2359" s="49" t="s">
        <v>471</v>
      </c>
      <c r="I2359" s="49" t="s">
        <v>471</v>
      </c>
      <c r="J2359" s="49">
        <v>135300</v>
      </c>
      <c r="K2359" s="49" t="s">
        <v>472</v>
      </c>
      <c r="L2359" s="49">
        <v>9973809</v>
      </c>
      <c r="M2359" s="49" t="s">
        <v>2121</v>
      </c>
      <c r="N2359" s="51">
        <v>30864</v>
      </c>
      <c r="O2359" s="51">
        <v>30864</v>
      </c>
      <c r="P2359" s="49" t="s">
        <v>1091</v>
      </c>
    </row>
    <row r="2360" spans="1:16">
      <c r="A2360" s="46">
        <v>0</v>
      </c>
      <c r="B2360" s="46">
        <v>0</v>
      </c>
      <c r="C2360" s="46">
        <v>0</v>
      </c>
      <c r="D2360" s="46">
        <f t="shared" si="36"/>
        <v>0</v>
      </c>
      <c r="E2360" s="51">
        <v>45261</v>
      </c>
      <c r="F2360" s="49" t="s">
        <v>80</v>
      </c>
      <c r="G2360" s="49" t="s">
        <v>81</v>
      </c>
      <c r="H2360" s="49" t="s">
        <v>471</v>
      </c>
      <c r="I2360" s="49" t="s">
        <v>471</v>
      </c>
      <c r="J2360" s="49">
        <v>135300</v>
      </c>
      <c r="K2360" s="49" t="s">
        <v>472</v>
      </c>
      <c r="L2360" s="49">
        <v>9778070</v>
      </c>
      <c r="M2360" s="49" t="s">
        <v>2122</v>
      </c>
      <c r="N2360" s="51">
        <v>30498</v>
      </c>
      <c r="O2360" s="51">
        <v>30498</v>
      </c>
      <c r="P2360" s="49" t="s">
        <v>1081</v>
      </c>
    </row>
    <row r="2361" spans="1:16">
      <c r="A2361" s="46">
        <v>0</v>
      </c>
      <c r="B2361" s="46">
        <v>0</v>
      </c>
      <c r="C2361" s="46">
        <v>0</v>
      </c>
      <c r="D2361" s="46">
        <f t="shared" si="36"/>
        <v>0</v>
      </c>
      <c r="E2361" s="51">
        <v>45261</v>
      </c>
      <c r="F2361" s="49" t="s">
        <v>80</v>
      </c>
      <c r="G2361" s="49" t="s">
        <v>81</v>
      </c>
      <c r="H2361" s="49" t="s">
        <v>471</v>
      </c>
      <c r="I2361" s="49" t="s">
        <v>471</v>
      </c>
      <c r="J2361" s="49">
        <v>135300</v>
      </c>
      <c r="K2361" s="49" t="s">
        <v>472</v>
      </c>
      <c r="L2361" s="49">
        <v>9973808</v>
      </c>
      <c r="M2361" s="49" t="s">
        <v>2121</v>
      </c>
      <c r="N2361" s="51">
        <v>30498</v>
      </c>
      <c r="O2361" s="51">
        <v>30498</v>
      </c>
      <c r="P2361" s="49" t="s">
        <v>1091</v>
      </c>
    </row>
    <row r="2362" spans="1:16">
      <c r="A2362" s="46">
        <v>0</v>
      </c>
      <c r="B2362" s="46">
        <v>0</v>
      </c>
      <c r="C2362" s="46">
        <v>0</v>
      </c>
      <c r="D2362" s="46">
        <f t="shared" si="36"/>
        <v>0</v>
      </c>
      <c r="E2362" s="51">
        <v>45261</v>
      </c>
      <c r="F2362" s="49" t="s">
        <v>80</v>
      </c>
      <c r="G2362" s="49" t="s">
        <v>81</v>
      </c>
      <c r="H2362" s="49" t="s">
        <v>471</v>
      </c>
      <c r="I2362" s="49" t="s">
        <v>471</v>
      </c>
      <c r="J2362" s="49">
        <v>135300</v>
      </c>
      <c r="K2362" s="49" t="s">
        <v>472</v>
      </c>
      <c r="L2362" s="49">
        <v>9973810</v>
      </c>
      <c r="M2362" s="49" t="s">
        <v>2123</v>
      </c>
      <c r="N2362" s="51">
        <v>29768</v>
      </c>
      <c r="O2362" s="51">
        <v>29768</v>
      </c>
      <c r="P2362" s="49" t="s">
        <v>1091</v>
      </c>
    </row>
    <row r="2363" spans="1:16">
      <c r="A2363" s="46">
        <v>0</v>
      </c>
      <c r="B2363" s="46">
        <v>0</v>
      </c>
      <c r="C2363" s="46">
        <v>0</v>
      </c>
      <c r="D2363" s="46">
        <f t="shared" si="36"/>
        <v>0</v>
      </c>
      <c r="E2363" s="51">
        <v>45261</v>
      </c>
      <c r="F2363" s="49" t="s">
        <v>80</v>
      </c>
      <c r="G2363" s="49" t="s">
        <v>81</v>
      </c>
      <c r="H2363" s="49" t="s">
        <v>471</v>
      </c>
      <c r="I2363" s="49" t="s">
        <v>471</v>
      </c>
      <c r="J2363" s="49">
        <v>135300</v>
      </c>
      <c r="K2363" s="49" t="s">
        <v>472</v>
      </c>
      <c r="L2363" s="49">
        <v>9778072</v>
      </c>
      <c r="M2363" s="49" t="s">
        <v>2122</v>
      </c>
      <c r="N2363" s="51">
        <v>29768</v>
      </c>
      <c r="O2363" s="51">
        <v>29768</v>
      </c>
      <c r="P2363" s="49" t="s">
        <v>1081</v>
      </c>
    </row>
    <row r="2364" spans="1:16">
      <c r="A2364" s="46">
        <v>2</v>
      </c>
      <c r="B2364" s="46">
        <v>4865.1900000000005</v>
      </c>
      <c r="C2364" s="46">
        <v>3918.7772387939999</v>
      </c>
      <c r="D2364" s="46">
        <f t="shared" si="36"/>
        <v>946.4127612060006</v>
      </c>
      <c r="E2364" s="51">
        <v>45261</v>
      </c>
      <c r="F2364" s="49" t="s">
        <v>80</v>
      </c>
      <c r="G2364" s="49" t="s">
        <v>81</v>
      </c>
      <c r="H2364" s="49" t="s">
        <v>471</v>
      </c>
      <c r="I2364" s="49" t="s">
        <v>471</v>
      </c>
      <c r="J2364" s="49">
        <v>135300</v>
      </c>
      <c r="K2364" s="49" t="s">
        <v>472</v>
      </c>
      <c r="L2364" s="49">
        <v>9778071</v>
      </c>
      <c r="M2364" s="49" t="s">
        <v>2122</v>
      </c>
      <c r="N2364" s="51">
        <v>30864</v>
      </c>
      <c r="O2364" s="51">
        <v>30864</v>
      </c>
      <c r="P2364" s="49" t="s">
        <v>1081</v>
      </c>
    </row>
    <row r="2365" spans="1:16">
      <c r="A2365" s="46">
        <v>0</v>
      </c>
      <c r="B2365" s="46">
        <v>0</v>
      </c>
      <c r="C2365" s="46">
        <v>0</v>
      </c>
      <c r="D2365" s="46">
        <f t="shared" si="36"/>
        <v>0</v>
      </c>
      <c r="E2365" s="51">
        <v>45261</v>
      </c>
      <c r="F2365" s="49" t="s">
        <v>80</v>
      </c>
      <c r="G2365" s="49" t="s">
        <v>81</v>
      </c>
      <c r="H2365" s="49" t="s">
        <v>471</v>
      </c>
      <c r="I2365" s="49" t="s">
        <v>471</v>
      </c>
      <c r="J2365" s="49">
        <v>135300</v>
      </c>
      <c r="K2365" s="49" t="s">
        <v>379</v>
      </c>
      <c r="L2365" s="49">
        <v>9973807</v>
      </c>
      <c r="M2365" s="49" t="s">
        <v>1879</v>
      </c>
      <c r="N2365" s="51">
        <v>29768</v>
      </c>
      <c r="O2365" s="51">
        <v>29768</v>
      </c>
      <c r="P2365" s="49" t="s">
        <v>1091</v>
      </c>
    </row>
    <row r="2366" spans="1:16">
      <c r="A2366" s="46">
        <v>1</v>
      </c>
      <c r="B2366" s="46">
        <v>1533.88</v>
      </c>
      <c r="C2366" s="46">
        <v>1298.0551992963999</v>
      </c>
      <c r="D2366" s="46">
        <f t="shared" si="36"/>
        <v>235.8248007036002</v>
      </c>
      <c r="E2366" s="51">
        <v>45261</v>
      </c>
      <c r="F2366" s="49" t="s">
        <v>80</v>
      </c>
      <c r="G2366" s="49" t="s">
        <v>81</v>
      </c>
      <c r="H2366" s="49" t="s">
        <v>471</v>
      </c>
      <c r="I2366" s="49" t="s">
        <v>471</v>
      </c>
      <c r="J2366" s="49">
        <v>135300</v>
      </c>
      <c r="K2366" s="49" t="s">
        <v>379</v>
      </c>
      <c r="L2366" s="49">
        <v>9778090</v>
      </c>
      <c r="M2366" s="49" t="s">
        <v>2124</v>
      </c>
      <c r="N2366" s="51">
        <v>30133</v>
      </c>
      <c r="O2366" s="51">
        <v>30133</v>
      </c>
      <c r="P2366" s="49" t="s">
        <v>1081</v>
      </c>
    </row>
    <row r="2367" spans="1:16">
      <c r="A2367" s="46">
        <v>0</v>
      </c>
      <c r="B2367" s="46">
        <v>0</v>
      </c>
      <c r="C2367" s="46">
        <v>0</v>
      </c>
      <c r="D2367" s="46">
        <f t="shared" si="36"/>
        <v>0</v>
      </c>
      <c r="E2367" s="51">
        <v>45261</v>
      </c>
      <c r="F2367" s="49" t="s">
        <v>80</v>
      </c>
      <c r="G2367" s="49" t="s">
        <v>81</v>
      </c>
      <c r="H2367" s="49" t="s">
        <v>471</v>
      </c>
      <c r="I2367" s="49" t="s">
        <v>471</v>
      </c>
      <c r="J2367" s="49">
        <v>135300</v>
      </c>
      <c r="K2367" s="49" t="s">
        <v>379</v>
      </c>
      <c r="L2367" s="49">
        <v>9697412</v>
      </c>
      <c r="M2367" s="49" t="s">
        <v>1879</v>
      </c>
      <c r="N2367" s="51">
        <v>27211</v>
      </c>
      <c r="O2367" s="51">
        <v>27211</v>
      </c>
      <c r="P2367" s="49" t="s">
        <v>1091</v>
      </c>
    </row>
    <row r="2368" spans="1:16">
      <c r="A2368" s="46">
        <v>3</v>
      </c>
      <c r="B2368" s="46">
        <v>85027</v>
      </c>
      <c r="C2368" s="46">
        <v>85825.380572709997</v>
      </c>
      <c r="D2368" s="46">
        <f t="shared" si="36"/>
        <v>-798.38057270999707</v>
      </c>
      <c r="E2368" s="51">
        <v>45261</v>
      </c>
      <c r="F2368" s="49" t="s">
        <v>80</v>
      </c>
      <c r="G2368" s="49" t="s">
        <v>81</v>
      </c>
      <c r="H2368" s="49" t="s">
        <v>471</v>
      </c>
      <c r="I2368" s="49" t="s">
        <v>471</v>
      </c>
      <c r="J2368" s="49">
        <v>135300</v>
      </c>
      <c r="K2368" s="49" t="s">
        <v>379</v>
      </c>
      <c r="L2368" s="49">
        <v>9778091</v>
      </c>
      <c r="M2368" s="49" t="s">
        <v>1879</v>
      </c>
      <c r="N2368" s="51">
        <v>27211</v>
      </c>
      <c r="O2368" s="51">
        <v>27211</v>
      </c>
      <c r="P2368" s="49" t="s">
        <v>1081</v>
      </c>
    </row>
    <row r="2369" spans="1:16">
      <c r="A2369" s="46">
        <v>0</v>
      </c>
      <c r="B2369" s="46">
        <v>0</v>
      </c>
      <c r="C2369" s="46">
        <v>0</v>
      </c>
      <c r="D2369" s="46">
        <f t="shared" si="36"/>
        <v>0</v>
      </c>
      <c r="E2369" s="51">
        <v>45261</v>
      </c>
      <c r="F2369" s="49" t="s">
        <v>80</v>
      </c>
      <c r="G2369" s="49" t="s">
        <v>81</v>
      </c>
      <c r="H2369" s="49" t="s">
        <v>471</v>
      </c>
      <c r="I2369" s="49" t="s">
        <v>471</v>
      </c>
      <c r="J2369" s="49">
        <v>135300</v>
      </c>
      <c r="K2369" s="49" t="s">
        <v>379</v>
      </c>
      <c r="L2369" s="49">
        <v>9973806</v>
      </c>
      <c r="M2369" s="49" t="s">
        <v>1880</v>
      </c>
      <c r="N2369" s="51">
        <v>30133</v>
      </c>
      <c r="O2369" s="51">
        <v>30133</v>
      </c>
      <c r="P2369" s="49" t="s">
        <v>1091</v>
      </c>
    </row>
    <row r="2370" spans="1:16">
      <c r="A2370" s="46">
        <v>1</v>
      </c>
      <c r="B2370" s="46">
        <v>83781.94</v>
      </c>
      <c r="C2370" s="46">
        <v>72609.427278176794</v>
      </c>
      <c r="D2370" s="46">
        <f t="shared" si="36"/>
        <v>11172.512721823208</v>
      </c>
      <c r="E2370" s="51">
        <v>45261</v>
      </c>
      <c r="F2370" s="49" t="s">
        <v>80</v>
      </c>
      <c r="G2370" s="49" t="s">
        <v>81</v>
      </c>
      <c r="H2370" s="49" t="s">
        <v>471</v>
      </c>
      <c r="I2370" s="49" t="s">
        <v>471</v>
      </c>
      <c r="J2370" s="49">
        <v>135300</v>
      </c>
      <c r="K2370" s="49" t="s">
        <v>379</v>
      </c>
      <c r="L2370" s="49">
        <v>9778092</v>
      </c>
      <c r="M2370" s="49" t="s">
        <v>2124</v>
      </c>
      <c r="N2370" s="51">
        <v>29768</v>
      </c>
      <c r="O2370" s="51">
        <v>29768</v>
      </c>
      <c r="P2370" s="49" t="s">
        <v>1081</v>
      </c>
    </row>
    <row r="2371" spans="1:16">
      <c r="A2371" s="46">
        <v>0</v>
      </c>
      <c r="B2371" s="46">
        <v>0</v>
      </c>
      <c r="C2371" s="46">
        <v>0</v>
      </c>
      <c r="D2371" s="46">
        <f t="shared" ref="D2371:D2434" si="37">+B2371-C2371</f>
        <v>0</v>
      </c>
      <c r="E2371" s="51">
        <v>45261</v>
      </c>
      <c r="F2371" s="49" t="s">
        <v>80</v>
      </c>
      <c r="G2371" s="49" t="s">
        <v>81</v>
      </c>
      <c r="H2371" s="49" t="s">
        <v>471</v>
      </c>
      <c r="I2371" s="49" t="s">
        <v>471</v>
      </c>
      <c r="J2371" s="49">
        <v>135300</v>
      </c>
      <c r="K2371" s="49" t="s">
        <v>473</v>
      </c>
      <c r="L2371" s="49">
        <v>9973804</v>
      </c>
      <c r="M2371" s="49" t="s">
        <v>2125</v>
      </c>
      <c r="N2371" s="51">
        <v>27211</v>
      </c>
      <c r="O2371" s="51">
        <v>27211</v>
      </c>
      <c r="P2371" s="49" t="s">
        <v>1091</v>
      </c>
    </row>
    <row r="2372" spans="1:16">
      <c r="A2372" s="46">
        <v>0</v>
      </c>
      <c r="B2372" s="46">
        <v>0</v>
      </c>
      <c r="C2372" s="46">
        <v>0</v>
      </c>
      <c r="D2372" s="46">
        <f t="shared" si="37"/>
        <v>0</v>
      </c>
      <c r="E2372" s="51">
        <v>45261</v>
      </c>
      <c r="F2372" s="49" t="s">
        <v>80</v>
      </c>
      <c r="G2372" s="49" t="s">
        <v>81</v>
      </c>
      <c r="H2372" s="49" t="s">
        <v>471</v>
      </c>
      <c r="I2372" s="49" t="s">
        <v>471</v>
      </c>
      <c r="J2372" s="49">
        <v>135300</v>
      </c>
      <c r="K2372" s="49" t="s">
        <v>473</v>
      </c>
      <c r="L2372" s="49">
        <v>9973805</v>
      </c>
      <c r="M2372" s="49" t="s">
        <v>2126</v>
      </c>
      <c r="N2372" s="51">
        <v>21732</v>
      </c>
      <c r="O2372" s="51">
        <v>21732</v>
      </c>
      <c r="P2372" s="49" t="s">
        <v>1091</v>
      </c>
    </row>
    <row r="2373" spans="1:16">
      <c r="A2373" s="46">
        <v>2</v>
      </c>
      <c r="B2373" s="46">
        <v>33314.19</v>
      </c>
      <c r="C2373" s="46">
        <v>33627.001249268702</v>
      </c>
      <c r="D2373" s="46">
        <f t="shared" si="37"/>
        <v>-312.81124926869961</v>
      </c>
      <c r="E2373" s="51">
        <v>45261</v>
      </c>
      <c r="F2373" s="49" t="s">
        <v>80</v>
      </c>
      <c r="G2373" s="49" t="s">
        <v>81</v>
      </c>
      <c r="H2373" s="49" t="s">
        <v>471</v>
      </c>
      <c r="I2373" s="49" t="s">
        <v>471</v>
      </c>
      <c r="J2373" s="49">
        <v>135300</v>
      </c>
      <c r="K2373" s="49" t="s">
        <v>473</v>
      </c>
      <c r="L2373" s="49">
        <v>9778064</v>
      </c>
      <c r="M2373" s="49" t="s">
        <v>2127</v>
      </c>
      <c r="N2373" s="51">
        <v>27211</v>
      </c>
      <c r="O2373" s="51">
        <v>27211</v>
      </c>
      <c r="P2373" s="49" t="s">
        <v>1081</v>
      </c>
    </row>
    <row r="2374" spans="1:16">
      <c r="A2374" s="46">
        <v>0</v>
      </c>
      <c r="B2374" s="46">
        <v>0</v>
      </c>
      <c r="C2374" s="46">
        <v>0</v>
      </c>
      <c r="D2374" s="46">
        <f t="shared" si="37"/>
        <v>0</v>
      </c>
      <c r="E2374" s="51">
        <v>45261</v>
      </c>
      <c r="F2374" s="49" t="s">
        <v>80</v>
      </c>
      <c r="G2374" s="49" t="s">
        <v>81</v>
      </c>
      <c r="H2374" s="49" t="s">
        <v>471</v>
      </c>
      <c r="I2374" s="49" t="s">
        <v>471</v>
      </c>
      <c r="J2374" s="49">
        <v>135300</v>
      </c>
      <c r="K2374" s="49" t="s">
        <v>473</v>
      </c>
      <c r="L2374" s="49">
        <v>9778065</v>
      </c>
      <c r="M2374" s="49" t="s">
        <v>2127</v>
      </c>
      <c r="N2374" s="51">
        <v>21732</v>
      </c>
      <c r="O2374" s="51">
        <v>21732</v>
      </c>
      <c r="P2374" s="49" t="s">
        <v>1081</v>
      </c>
    </row>
    <row r="2375" spans="1:16">
      <c r="A2375" s="46">
        <v>640</v>
      </c>
      <c r="B2375" s="46">
        <v>38658.18</v>
      </c>
      <c r="C2375" s="46">
        <v>9065.5241302823997</v>
      </c>
      <c r="D2375" s="46">
        <f t="shared" si="37"/>
        <v>29592.655869717601</v>
      </c>
      <c r="E2375" s="51">
        <v>45261</v>
      </c>
      <c r="F2375" s="49" t="s">
        <v>80</v>
      </c>
      <c r="G2375" s="49" t="s">
        <v>81</v>
      </c>
      <c r="H2375" s="49" t="s">
        <v>471</v>
      </c>
      <c r="I2375" s="49" t="s">
        <v>471</v>
      </c>
      <c r="J2375" s="49">
        <v>135300</v>
      </c>
      <c r="K2375" s="49" t="s">
        <v>447</v>
      </c>
      <c r="L2375" s="49">
        <v>11845673</v>
      </c>
      <c r="M2375" s="49" t="s">
        <v>2024</v>
      </c>
      <c r="N2375" s="51">
        <v>41262</v>
      </c>
      <c r="O2375" s="51">
        <v>40909</v>
      </c>
      <c r="P2375" s="49" t="s">
        <v>2112</v>
      </c>
    </row>
    <row r="2376" spans="1:16">
      <c r="A2376" s="46">
        <v>9</v>
      </c>
      <c r="B2376" s="46">
        <v>5681.13</v>
      </c>
      <c r="C2376" s="46">
        <v>2722.4272083098999</v>
      </c>
      <c r="D2376" s="46">
        <f t="shared" si="37"/>
        <v>2958.7027916901002</v>
      </c>
      <c r="E2376" s="51">
        <v>45261</v>
      </c>
      <c r="F2376" s="49" t="s">
        <v>80</v>
      </c>
      <c r="G2376" s="49" t="s">
        <v>81</v>
      </c>
      <c r="H2376" s="49" t="s">
        <v>471</v>
      </c>
      <c r="I2376" s="49" t="s">
        <v>471</v>
      </c>
      <c r="J2376" s="49">
        <v>135300</v>
      </c>
      <c r="K2376" s="49" t="s">
        <v>448</v>
      </c>
      <c r="L2376" s="49">
        <v>9807800</v>
      </c>
      <c r="M2376" s="49" t="s">
        <v>2026</v>
      </c>
      <c r="N2376" s="51">
        <v>36739</v>
      </c>
      <c r="O2376" s="51">
        <v>36892</v>
      </c>
      <c r="P2376" s="49" t="s">
        <v>2103</v>
      </c>
    </row>
    <row r="2377" spans="1:16">
      <c r="A2377" s="46">
        <v>17</v>
      </c>
      <c r="B2377" s="46">
        <v>26010.05</v>
      </c>
      <c r="C2377" s="46">
        <v>6099.4784520339999</v>
      </c>
      <c r="D2377" s="46">
        <f t="shared" si="37"/>
        <v>19910.571547965999</v>
      </c>
      <c r="E2377" s="51">
        <v>45261</v>
      </c>
      <c r="F2377" s="49" t="s">
        <v>80</v>
      </c>
      <c r="G2377" s="49" t="s">
        <v>81</v>
      </c>
      <c r="H2377" s="49" t="s">
        <v>471</v>
      </c>
      <c r="I2377" s="49" t="s">
        <v>471</v>
      </c>
      <c r="J2377" s="49">
        <v>135300</v>
      </c>
      <c r="K2377" s="49" t="s">
        <v>448</v>
      </c>
      <c r="L2377" s="49">
        <v>11845682</v>
      </c>
      <c r="M2377" s="49" t="s">
        <v>2026</v>
      </c>
      <c r="N2377" s="51">
        <v>41262</v>
      </c>
      <c r="O2377" s="51">
        <v>41244</v>
      </c>
      <c r="P2377" s="49" t="s">
        <v>2112</v>
      </c>
    </row>
    <row r="2378" spans="1:16">
      <c r="A2378" s="46">
        <v>41</v>
      </c>
      <c r="B2378" s="46">
        <v>134209.21</v>
      </c>
      <c r="C2378" s="46">
        <v>64313.755346168298</v>
      </c>
      <c r="D2378" s="46">
        <f t="shared" si="37"/>
        <v>69895.454653831694</v>
      </c>
      <c r="E2378" s="51">
        <v>45261</v>
      </c>
      <c r="F2378" s="49" t="s">
        <v>80</v>
      </c>
      <c r="G2378" s="49" t="s">
        <v>81</v>
      </c>
      <c r="H2378" s="49" t="s">
        <v>471</v>
      </c>
      <c r="I2378" s="49" t="s">
        <v>471</v>
      </c>
      <c r="J2378" s="49">
        <v>135300</v>
      </c>
      <c r="K2378" s="49" t="s">
        <v>382</v>
      </c>
      <c r="L2378" s="49">
        <v>9807780</v>
      </c>
      <c r="M2378" s="49" t="s">
        <v>2027</v>
      </c>
      <c r="N2378" s="51">
        <v>36739</v>
      </c>
      <c r="O2378" s="51">
        <v>36892</v>
      </c>
      <c r="P2378" s="49" t="s">
        <v>2103</v>
      </c>
    </row>
    <row r="2379" spans="1:16">
      <c r="A2379" s="46">
        <v>2</v>
      </c>
      <c r="B2379" s="46">
        <v>16982.23</v>
      </c>
      <c r="C2379" s="46">
        <v>8137.9734330628999</v>
      </c>
      <c r="D2379" s="46">
        <f t="shared" si="37"/>
        <v>8844.2565669370997</v>
      </c>
      <c r="E2379" s="51">
        <v>45261</v>
      </c>
      <c r="F2379" s="49" t="s">
        <v>80</v>
      </c>
      <c r="G2379" s="49" t="s">
        <v>81</v>
      </c>
      <c r="H2379" s="49" t="s">
        <v>471</v>
      </c>
      <c r="I2379" s="49" t="s">
        <v>471</v>
      </c>
      <c r="J2379" s="49">
        <v>135300</v>
      </c>
      <c r="K2379" s="49" t="s">
        <v>383</v>
      </c>
      <c r="L2379" s="49">
        <v>9807781</v>
      </c>
      <c r="M2379" s="49" t="s">
        <v>1885</v>
      </c>
      <c r="N2379" s="51">
        <v>36739</v>
      </c>
      <c r="O2379" s="51">
        <v>36892</v>
      </c>
      <c r="P2379" s="49" t="s">
        <v>2103</v>
      </c>
    </row>
    <row r="2380" spans="1:16">
      <c r="A2380" s="46">
        <v>12</v>
      </c>
      <c r="B2380" s="46">
        <v>23877.31</v>
      </c>
      <c r="C2380" s="46">
        <v>24101.511494026301</v>
      </c>
      <c r="D2380" s="46">
        <f t="shared" si="37"/>
        <v>-224.20149402629977</v>
      </c>
      <c r="E2380" s="51">
        <v>45261</v>
      </c>
      <c r="F2380" s="49" t="s">
        <v>80</v>
      </c>
      <c r="G2380" s="49" t="s">
        <v>81</v>
      </c>
      <c r="H2380" s="49" t="s">
        <v>471</v>
      </c>
      <c r="I2380" s="49" t="s">
        <v>471</v>
      </c>
      <c r="J2380" s="49">
        <v>135300</v>
      </c>
      <c r="K2380" s="49" t="s">
        <v>386</v>
      </c>
      <c r="L2380" s="49">
        <v>9785441</v>
      </c>
      <c r="M2380" s="49" t="s">
        <v>1901</v>
      </c>
      <c r="N2380" s="51">
        <v>27211</v>
      </c>
      <c r="O2380" s="51">
        <v>27211</v>
      </c>
      <c r="P2380" s="49" t="s">
        <v>1081</v>
      </c>
    </row>
    <row r="2381" spans="1:16">
      <c r="A2381" s="46">
        <v>0</v>
      </c>
      <c r="B2381" s="46">
        <v>0</v>
      </c>
      <c r="C2381" s="46">
        <v>0</v>
      </c>
      <c r="D2381" s="46">
        <f t="shared" si="37"/>
        <v>0</v>
      </c>
      <c r="E2381" s="51">
        <v>45261</v>
      </c>
      <c r="F2381" s="49" t="s">
        <v>80</v>
      </c>
      <c r="G2381" s="49" t="s">
        <v>81</v>
      </c>
      <c r="H2381" s="49" t="s">
        <v>471</v>
      </c>
      <c r="I2381" s="49" t="s">
        <v>471</v>
      </c>
      <c r="J2381" s="49">
        <v>135300</v>
      </c>
      <c r="K2381" s="49" t="s">
        <v>386</v>
      </c>
      <c r="L2381" s="49">
        <v>9973866</v>
      </c>
      <c r="M2381" s="49" t="s">
        <v>1901</v>
      </c>
      <c r="N2381" s="51">
        <v>29768</v>
      </c>
      <c r="O2381" s="51">
        <v>29768</v>
      </c>
      <c r="P2381" s="49" t="s">
        <v>1091</v>
      </c>
    </row>
    <row r="2382" spans="1:16">
      <c r="A2382" s="46">
        <v>3</v>
      </c>
      <c r="B2382" s="46">
        <v>21188.560000000001</v>
      </c>
      <c r="C2382" s="46">
        <v>18363.017214083204</v>
      </c>
      <c r="D2382" s="46">
        <f t="shared" si="37"/>
        <v>2825.5427859167976</v>
      </c>
      <c r="E2382" s="51">
        <v>45261</v>
      </c>
      <c r="F2382" s="49" t="s">
        <v>80</v>
      </c>
      <c r="G2382" s="49" t="s">
        <v>81</v>
      </c>
      <c r="H2382" s="49" t="s">
        <v>471</v>
      </c>
      <c r="I2382" s="49" t="s">
        <v>471</v>
      </c>
      <c r="J2382" s="49">
        <v>135300</v>
      </c>
      <c r="K2382" s="49" t="s">
        <v>386</v>
      </c>
      <c r="L2382" s="49">
        <v>9785442</v>
      </c>
      <c r="M2382" s="49" t="s">
        <v>1901</v>
      </c>
      <c r="N2382" s="51">
        <v>29768</v>
      </c>
      <c r="O2382" s="51">
        <v>29768</v>
      </c>
      <c r="P2382" s="49" t="s">
        <v>1081</v>
      </c>
    </row>
    <row r="2383" spans="1:16">
      <c r="A2383" s="46">
        <v>0</v>
      </c>
      <c r="B2383" s="46">
        <v>0</v>
      </c>
      <c r="C2383" s="46">
        <v>0</v>
      </c>
      <c r="D2383" s="46">
        <f t="shared" si="37"/>
        <v>0</v>
      </c>
      <c r="E2383" s="51">
        <v>45261</v>
      </c>
      <c r="F2383" s="49" t="s">
        <v>80</v>
      </c>
      <c r="G2383" s="49" t="s">
        <v>81</v>
      </c>
      <c r="H2383" s="49" t="s">
        <v>471</v>
      </c>
      <c r="I2383" s="49" t="s">
        <v>471</v>
      </c>
      <c r="J2383" s="49">
        <v>135300</v>
      </c>
      <c r="K2383" s="49" t="s">
        <v>386</v>
      </c>
      <c r="L2383" s="49">
        <v>9973868</v>
      </c>
      <c r="M2383" s="49" t="s">
        <v>1901</v>
      </c>
      <c r="N2383" s="51">
        <v>27211</v>
      </c>
      <c r="O2383" s="51">
        <v>27211</v>
      </c>
      <c r="P2383" s="49" t="s">
        <v>1091</v>
      </c>
    </row>
    <row r="2384" spans="1:16">
      <c r="A2384" s="46">
        <v>0</v>
      </c>
      <c r="B2384" s="46">
        <v>0</v>
      </c>
      <c r="C2384" s="46">
        <v>0</v>
      </c>
      <c r="D2384" s="46">
        <f t="shared" si="37"/>
        <v>0</v>
      </c>
      <c r="E2384" s="51">
        <v>45261</v>
      </c>
      <c r="F2384" s="49" t="s">
        <v>80</v>
      </c>
      <c r="G2384" s="49" t="s">
        <v>81</v>
      </c>
      <c r="H2384" s="49" t="s">
        <v>471</v>
      </c>
      <c r="I2384" s="49" t="s">
        <v>471</v>
      </c>
      <c r="J2384" s="49">
        <v>135300</v>
      </c>
      <c r="K2384" s="49" t="s">
        <v>388</v>
      </c>
      <c r="L2384" s="49">
        <v>9973865</v>
      </c>
      <c r="M2384" s="49" t="s">
        <v>1903</v>
      </c>
      <c r="N2384" s="51">
        <v>29768</v>
      </c>
      <c r="O2384" s="51">
        <v>29768</v>
      </c>
      <c r="P2384" s="49" t="s">
        <v>1091</v>
      </c>
    </row>
    <row r="2385" spans="1:16">
      <c r="A2385" s="46">
        <v>3</v>
      </c>
      <c r="B2385" s="46">
        <v>31316.68</v>
      </c>
      <c r="C2385" s="46">
        <v>27140.529319969599</v>
      </c>
      <c r="D2385" s="46">
        <f t="shared" si="37"/>
        <v>4176.1506800304014</v>
      </c>
      <c r="E2385" s="51">
        <v>45261</v>
      </c>
      <c r="F2385" s="49" t="s">
        <v>80</v>
      </c>
      <c r="G2385" s="49" t="s">
        <v>81</v>
      </c>
      <c r="H2385" s="49" t="s">
        <v>471</v>
      </c>
      <c r="I2385" s="49" t="s">
        <v>471</v>
      </c>
      <c r="J2385" s="49">
        <v>135300</v>
      </c>
      <c r="K2385" s="49" t="s">
        <v>388</v>
      </c>
      <c r="L2385" s="49">
        <v>9785467</v>
      </c>
      <c r="M2385" s="49" t="s">
        <v>1903</v>
      </c>
      <c r="N2385" s="51">
        <v>29768</v>
      </c>
      <c r="O2385" s="51">
        <v>29768</v>
      </c>
      <c r="P2385" s="49" t="s">
        <v>1081</v>
      </c>
    </row>
    <row r="2386" spans="1:16">
      <c r="A2386" s="46">
        <v>0</v>
      </c>
      <c r="B2386" s="46">
        <v>0</v>
      </c>
      <c r="C2386" s="46">
        <v>0</v>
      </c>
      <c r="D2386" s="46">
        <f t="shared" si="37"/>
        <v>0</v>
      </c>
      <c r="E2386" s="51">
        <v>45261</v>
      </c>
      <c r="F2386" s="49" t="s">
        <v>80</v>
      </c>
      <c r="G2386" s="49" t="s">
        <v>81</v>
      </c>
      <c r="H2386" s="49" t="s">
        <v>471</v>
      </c>
      <c r="I2386" s="49" t="s">
        <v>471</v>
      </c>
      <c r="J2386" s="49">
        <v>135300</v>
      </c>
      <c r="K2386" s="49" t="s">
        <v>388</v>
      </c>
      <c r="L2386" s="49">
        <v>9973867</v>
      </c>
      <c r="M2386" s="49" t="s">
        <v>1903</v>
      </c>
      <c r="N2386" s="51">
        <v>27211</v>
      </c>
      <c r="O2386" s="51">
        <v>27211</v>
      </c>
      <c r="P2386" s="49" t="s">
        <v>1091</v>
      </c>
    </row>
    <row r="2387" spans="1:16">
      <c r="A2387" s="46">
        <v>7</v>
      </c>
      <c r="B2387" s="46">
        <v>20026.45</v>
      </c>
      <c r="C2387" s="46">
        <v>20214.4929583585</v>
      </c>
      <c r="D2387" s="46">
        <f t="shared" si="37"/>
        <v>-188.04295835849916</v>
      </c>
      <c r="E2387" s="51">
        <v>45261</v>
      </c>
      <c r="F2387" s="49" t="s">
        <v>80</v>
      </c>
      <c r="G2387" s="49" t="s">
        <v>81</v>
      </c>
      <c r="H2387" s="49" t="s">
        <v>471</v>
      </c>
      <c r="I2387" s="49" t="s">
        <v>471</v>
      </c>
      <c r="J2387" s="49">
        <v>135300</v>
      </c>
      <c r="K2387" s="49" t="s">
        <v>388</v>
      </c>
      <c r="L2387" s="49">
        <v>9689328</v>
      </c>
      <c r="M2387" s="49" t="s">
        <v>1903</v>
      </c>
      <c r="N2387" s="51">
        <v>27211</v>
      </c>
      <c r="O2387" s="51">
        <v>27211</v>
      </c>
      <c r="P2387" s="49" t="s">
        <v>1081</v>
      </c>
    </row>
    <row r="2388" spans="1:16">
      <c r="A2388" s="46">
        <v>3</v>
      </c>
      <c r="B2388" s="46">
        <v>381727.06</v>
      </c>
      <c r="C2388" s="46">
        <v>89516.782052640803</v>
      </c>
      <c r="D2388" s="46">
        <f t="shared" si="37"/>
        <v>292210.27794735919</v>
      </c>
      <c r="E2388" s="51">
        <v>45261</v>
      </c>
      <c r="F2388" s="49" t="s">
        <v>80</v>
      </c>
      <c r="G2388" s="49" t="s">
        <v>81</v>
      </c>
      <c r="H2388" s="49" t="s">
        <v>471</v>
      </c>
      <c r="I2388" s="49" t="s">
        <v>471</v>
      </c>
      <c r="J2388" s="49">
        <v>135300</v>
      </c>
      <c r="K2388" s="49" t="s">
        <v>173</v>
      </c>
      <c r="L2388" s="49">
        <v>11845670</v>
      </c>
      <c r="M2388" s="49" t="s">
        <v>2128</v>
      </c>
      <c r="N2388" s="51">
        <v>41262</v>
      </c>
      <c r="O2388" s="51">
        <v>40909</v>
      </c>
      <c r="P2388" s="49" t="s">
        <v>2112</v>
      </c>
    </row>
    <row r="2389" spans="1:16">
      <c r="A2389" s="46">
        <v>1</v>
      </c>
      <c r="B2389" s="46">
        <v>2366.69</v>
      </c>
      <c r="C2389" s="46">
        <v>265.43472060290003</v>
      </c>
      <c r="D2389" s="46">
        <f t="shared" si="37"/>
        <v>2101.2552793970999</v>
      </c>
      <c r="E2389" s="51">
        <v>45261</v>
      </c>
      <c r="F2389" s="49" t="s">
        <v>80</v>
      </c>
      <c r="G2389" s="49" t="s">
        <v>81</v>
      </c>
      <c r="H2389" s="49" t="s">
        <v>471</v>
      </c>
      <c r="I2389" s="49" t="s">
        <v>471</v>
      </c>
      <c r="J2389" s="49">
        <v>135300</v>
      </c>
      <c r="K2389" s="49" t="s">
        <v>474</v>
      </c>
      <c r="L2389" s="49">
        <v>29636550</v>
      </c>
      <c r="M2389" s="49" t="s">
        <v>2129</v>
      </c>
      <c r="N2389" s="51">
        <v>43437</v>
      </c>
      <c r="O2389" s="51">
        <v>43101</v>
      </c>
      <c r="P2389" s="49" t="s">
        <v>2130</v>
      </c>
    </row>
    <row r="2390" spans="1:16">
      <c r="A2390" s="46">
        <v>8977</v>
      </c>
      <c r="B2390" s="46">
        <v>-9213.7000000000007</v>
      </c>
      <c r="C2390" s="46">
        <v>-4415.2532276510001</v>
      </c>
      <c r="D2390" s="46">
        <f t="shared" si="37"/>
        <v>-4798.4467723490006</v>
      </c>
      <c r="E2390" s="51">
        <v>45261</v>
      </c>
      <c r="F2390" s="49" t="s">
        <v>80</v>
      </c>
      <c r="G2390" s="49" t="s">
        <v>81</v>
      </c>
      <c r="H2390" s="49" t="s">
        <v>471</v>
      </c>
      <c r="I2390" s="49" t="s">
        <v>471</v>
      </c>
      <c r="J2390" s="49">
        <v>135300</v>
      </c>
      <c r="K2390" s="49" t="s">
        <v>174</v>
      </c>
      <c r="L2390" s="49">
        <v>9809955</v>
      </c>
      <c r="M2390" s="49" t="s">
        <v>2029</v>
      </c>
      <c r="N2390" s="51">
        <v>36875</v>
      </c>
      <c r="O2390" s="51">
        <v>37257</v>
      </c>
      <c r="P2390" s="49" t="s">
        <v>2117</v>
      </c>
    </row>
    <row r="2391" spans="1:16">
      <c r="A2391" s="46">
        <v>7409</v>
      </c>
      <c r="B2391" s="46">
        <v>14817.07</v>
      </c>
      <c r="C2391" s="46">
        <v>7100.4174372760999</v>
      </c>
      <c r="D2391" s="46">
        <f t="shared" si="37"/>
        <v>7716.6525627238998</v>
      </c>
      <c r="E2391" s="51">
        <v>45261</v>
      </c>
      <c r="F2391" s="49" t="s">
        <v>80</v>
      </c>
      <c r="G2391" s="49" t="s">
        <v>81</v>
      </c>
      <c r="H2391" s="49" t="s">
        <v>471</v>
      </c>
      <c r="I2391" s="49" t="s">
        <v>471</v>
      </c>
      <c r="J2391" s="49">
        <v>135300</v>
      </c>
      <c r="K2391" s="49" t="s">
        <v>174</v>
      </c>
      <c r="L2391" s="49">
        <v>9807783</v>
      </c>
      <c r="M2391" s="49" t="s">
        <v>2029</v>
      </c>
      <c r="N2391" s="51">
        <v>36739</v>
      </c>
      <c r="O2391" s="51">
        <v>36892</v>
      </c>
      <c r="P2391" s="49" t="s">
        <v>2103</v>
      </c>
    </row>
    <row r="2392" spans="1:16">
      <c r="A2392" s="46">
        <v>3567</v>
      </c>
      <c r="B2392" s="46">
        <v>-7077.84</v>
      </c>
      <c r="C2392" s="46">
        <v>-3391.7379451032002</v>
      </c>
      <c r="D2392" s="46">
        <f t="shared" si="37"/>
        <v>-3686.1020548967999</v>
      </c>
      <c r="E2392" s="51">
        <v>45261</v>
      </c>
      <c r="F2392" s="49" t="s">
        <v>80</v>
      </c>
      <c r="G2392" s="49" t="s">
        <v>81</v>
      </c>
      <c r="H2392" s="49" t="s">
        <v>471</v>
      </c>
      <c r="I2392" s="49" t="s">
        <v>471</v>
      </c>
      <c r="J2392" s="49">
        <v>135300</v>
      </c>
      <c r="K2392" s="49" t="s">
        <v>391</v>
      </c>
      <c r="L2392" s="49">
        <v>9809954</v>
      </c>
      <c r="M2392" s="49" t="s">
        <v>1907</v>
      </c>
      <c r="N2392" s="51">
        <v>36875</v>
      </c>
      <c r="O2392" s="51">
        <v>37257</v>
      </c>
      <c r="P2392" s="49" t="s">
        <v>2117</v>
      </c>
    </row>
    <row r="2393" spans="1:16">
      <c r="A2393" s="46">
        <v>2000</v>
      </c>
      <c r="B2393" s="46">
        <v>6656.68</v>
      </c>
      <c r="C2393" s="46">
        <v>3189.9158704363999</v>
      </c>
      <c r="D2393" s="46">
        <f t="shared" si="37"/>
        <v>3466.7641295636004</v>
      </c>
      <c r="E2393" s="51">
        <v>45261</v>
      </c>
      <c r="F2393" s="49" t="s">
        <v>80</v>
      </c>
      <c r="G2393" s="49" t="s">
        <v>81</v>
      </c>
      <c r="H2393" s="49" t="s">
        <v>471</v>
      </c>
      <c r="I2393" s="49" t="s">
        <v>471</v>
      </c>
      <c r="J2393" s="49">
        <v>135300</v>
      </c>
      <c r="K2393" s="49" t="s">
        <v>391</v>
      </c>
      <c r="L2393" s="49">
        <v>9807782</v>
      </c>
      <c r="M2393" s="49" t="s">
        <v>1907</v>
      </c>
      <c r="N2393" s="51">
        <v>36739</v>
      </c>
      <c r="O2393" s="51">
        <v>36892</v>
      </c>
      <c r="P2393" s="49" t="s">
        <v>2103</v>
      </c>
    </row>
    <row r="2394" spans="1:16">
      <c r="A2394" s="46">
        <v>636</v>
      </c>
      <c r="B2394" s="46">
        <v>158.28</v>
      </c>
      <c r="C2394" s="46">
        <v>75.8486038044</v>
      </c>
      <c r="D2394" s="46">
        <f t="shared" si="37"/>
        <v>82.431396195600001</v>
      </c>
      <c r="E2394" s="51">
        <v>45261</v>
      </c>
      <c r="F2394" s="49" t="s">
        <v>80</v>
      </c>
      <c r="G2394" s="49" t="s">
        <v>81</v>
      </c>
      <c r="H2394" s="49" t="s">
        <v>471</v>
      </c>
      <c r="I2394" s="49" t="s">
        <v>471</v>
      </c>
      <c r="J2394" s="49">
        <v>135300</v>
      </c>
      <c r="K2394" s="49" t="s">
        <v>450</v>
      </c>
      <c r="L2394" s="49">
        <v>9807803</v>
      </c>
      <c r="M2394" s="49" t="s">
        <v>2131</v>
      </c>
      <c r="N2394" s="51">
        <v>36739</v>
      </c>
      <c r="O2394" s="51">
        <v>36892</v>
      </c>
      <c r="P2394" s="49" t="s">
        <v>2103</v>
      </c>
    </row>
    <row r="2395" spans="1:16">
      <c r="A2395" s="46">
        <v>2210</v>
      </c>
      <c r="B2395" s="46">
        <v>5821.53</v>
      </c>
      <c r="C2395" s="46">
        <v>5876.1925948869002</v>
      </c>
      <c r="D2395" s="46">
        <f t="shared" si="37"/>
        <v>-54.662594886900479</v>
      </c>
      <c r="E2395" s="51">
        <v>45261</v>
      </c>
      <c r="F2395" s="49" t="s">
        <v>80</v>
      </c>
      <c r="G2395" s="49" t="s">
        <v>81</v>
      </c>
      <c r="H2395" s="49" t="s">
        <v>471</v>
      </c>
      <c r="I2395" s="49" t="s">
        <v>471</v>
      </c>
      <c r="J2395" s="49">
        <v>135300</v>
      </c>
      <c r="K2395" s="49" t="s">
        <v>394</v>
      </c>
      <c r="L2395" s="49">
        <v>9769130</v>
      </c>
      <c r="M2395" s="49" t="s">
        <v>1912</v>
      </c>
      <c r="N2395" s="51">
        <v>27211</v>
      </c>
      <c r="O2395" s="51">
        <v>27211</v>
      </c>
      <c r="P2395" s="49" t="s">
        <v>1081</v>
      </c>
    </row>
    <row r="2396" spans="1:16">
      <c r="A2396" s="46">
        <v>0</v>
      </c>
      <c r="B2396" s="46">
        <v>0</v>
      </c>
      <c r="C2396" s="46">
        <v>0</v>
      </c>
      <c r="D2396" s="46">
        <f t="shared" si="37"/>
        <v>0</v>
      </c>
      <c r="E2396" s="51">
        <v>45261</v>
      </c>
      <c r="F2396" s="49" t="s">
        <v>80</v>
      </c>
      <c r="G2396" s="49" t="s">
        <v>81</v>
      </c>
      <c r="H2396" s="49" t="s">
        <v>471</v>
      </c>
      <c r="I2396" s="49" t="s">
        <v>471</v>
      </c>
      <c r="J2396" s="49">
        <v>135300</v>
      </c>
      <c r="K2396" s="49" t="s">
        <v>394</v>
      </c>
      <c r="L2396" s="49">
        <v>9973802</v>
      </c>
      <c r="M2396" s="49" t="s">
        <v>1912</v>
      </c>
      <c r="N2396" s="51">
        <v>27211</v>
      </c>
      <c r="O2396" s="51">
        <v>27211</v>
      </c>
      <c r="P2396" s="49" t="s">
        <v>1091</v>
      </c>
    </row>
    <row r="2397" spans="1:16">
      <c r="A2397" s="46">
        <v>4703</v>
      </c>
      <c r="B2397" s="46">
        <v>11941.28</v>
      </c>
      <c r="C2397" s="46">
        <v>12053.4053950544</v>
      </c>
      <c r="D2397" s="46">
        <f t="shared" si="37"/>
        <v>-112.12539505439963</v>
      </c>
      <c r="E2397" s="51">
        <v>45261</v>
      </c>
      <c r="F2397" s="49" t="s">
        <v>80</v>
      </c>
      <c r="G2397" s="49" t="s">
        <v>81</v>
      </c>
      <c r="H2397" s="49" t="s">
        <v>471</v>
      </c>
      <c r="I2397" s="49" t="s">
        <v>471</v>
      </c>
      <c r="J2397" s="49">
        <v>135300</v>
      </c>
      <c r="K2397" s="49" t="s">
        <v>396</v>
      </c>
      <c r="L2397" s="49">
        <v>9769136</v>
      </c>
      <c r="M2397" s="49" t="s">
        <v>1914</v>
      </c>
      <c r="N2397" s="51">
        <v>27211</v>
      </c>
      <c r="O2397" s="51">
        <v>27211</v>
      </c>
      <c r="P2397" s="49" t="s">
        <v>1081</v>
      </c>
    </row>
    <row r="2398" spans="1:16">
      <c r="A2398" s="46">
        <v>0</v>
      </c>
      <c r="B2398" s="46">
        <v>0</v>
      </c>
      <c r="C2398" s="46">
        <v>0</v>
      </c>
      <c r="D2398" s="46">
        <f t="shared" si="37"/>
        <v>0</v>
      </c>
      <c r="E2398" s="51">
        <v>45261</v>
      </c>
      <c r="F2398" s="49" t="s">
        <v>80</v>
      </c>
      <c r="G2398" s="49" t="s">
        <v>81</v>
      </c>
      <c r="H2398" s="49" t="s">
        <v>471</v>
      </c>
      <c r="I2398" s="49" t="s">
        <v>471</v>
      </c>
      <c r="J2398" s="49">
        <v>135300</v>
      </c>
      <c r="K2398" s="49" t="s">
        <v>396</v>
      </c>
      <c r="L2398" s="49">
        <v>9973803</v>
      </c>
      <c r="M2398" s="49" t="s">
        <v>1914</v>
      </c>
      <c r="N2398" s="51">
        <v>27211</v>
      </c>
      <c r="O2398" s="51">
        <v>27211</v>
      </c>
      <c r="P2398" s="49" t="s">
        <v>1091</v>
      </c>
    </row>
    <row r="2399" spans="1:16">
      <c r="A2399" s="46">
        <v>3</v>
      </c>
      <c r="B2399" s="46">
        <v>35271.79</v>
      </c>
      <c r="C2399" s="46">
        <v>16902.426239461704</v>
      </c>
      <c r="D2399" s="46">
        <f t="shared" si="37"/>
        <v>18369.363760538297</v>
      </c>
      <c r="E2399" s="51">
        <v>45261</v>
      </c>
      <c r="F2399" s="49" t="s">
        <v>80</v>
      </c>
      <c r="G2399" s="49" t="s">
        <v>81</v>
      </c>
      <c r="H2399" s="49" t="s">
        <v>471</v>
      </c>
      <c r="I2399" s="49" t="s">
        <v>471</v>
      </c>
      <c r="J2399" s="49">
        <v>135300</v>
      </c>
      <c r="K2399" s="49" t="s">
        <v>475</v>
      </c>
      <c r="L2399" s="49">
        <v>9809967</v>
      </c>
      <c r="M2399" s="49" t="s">
        <v>2132</v>
      </c>
      <c r="N2399" s="51">
        <v>36875</v>
      </c>
      <c r="O2399" s="51">
        <v>37257</v>
      </c>
      <c r="P2399" s="49" t="s">
        <v>2133</v>
      </c>
    </row>
    <row r="2400" spans="1:16">
      <c r="A2400" s="46">
        <v>0</v>
      </c>
      <c r="B2400" s="46">
        <v>0</v>
      </c>
      <c r="C2400" s="46">
        <v>0</v>
      </c>
      <c r="D2400" s="46">
        <f t="shared" si="37"/>
        <v>0</v>
      </c>
      <c r="E2400" s="51">
        <v>45261</v>
      </c>
      <c r="F2400" s="49" t="s">
        <v>80</v>
      </c>
      <c r="G2400" s="49" t="s">
        <v>81</v>
      </c>
      <c r="H2400" s="49" t="s">
        <v>471</v>
      </c>
      <c r="I2400" s="49" t="s">
        <v>471</v>
      </c>
      <c r="J2400" s="49">
        <v>135300</v>
      </c>
      <c r="K2400" s="49" t="s">
        <v>107</v>
      </c>
      <c r="L2400" s="49">
        <v>37600781</v>
      </c>
      <c r="M2400" s="49" t="s">
        <v>2134</v>
      </c>
      <c r="N2400" s="51">
        <v>45135</v>
      </c>
      <c r="O2400" s="51">
        <v>45108</v>
      </c>
      <c r="P2400" s="49" t="s">
        <v>2119</v>
      </c>
    </row>
    <row r="2401" spans="1:16">
      <c r="A2401" s="46">
        <v>0</v>
      </c>
      <c r="B2401" s="46">
        <v>0</v>
      </c>
      <c r="C2401" s="46">
        <v>0</v>
      </c>
      <c r="D2401" s="46">
        <f t="shared" si="37"/>
        <v>0</v>
      </c>
      <c r="E2401" s="51">
        <v>45261</v>
      </c>
      <c r="F2401" s="49" t="s">
        <v>80</v>
      </c>
      <c r="G2401" s="49" t="s">
        <v>81</v>
      </c>
      <c r="H2401" s="49" t="s">
        <v>471</v>
      </c>
      <c r="I2401" s="49" t="s">
        <v>471</v>
      </c>
      <c r="J2401" s="49">
        <v>135300</v>
      </c>
      <c r="K2401" s="49" t="s">
        <v>107</v>
      </c>
      <c r="L2401" s="49">
        <v>11738968</v>
      </c>
      <c r="M2401" s="49" t="s">
        <v>2135</v>
      </c>
      <c r="N2401" s="51">
        <v>41262</v>
      </c>
      <c r="O2401" s="51">
        <v>41244</v>
      </c>
      <c r="P2401" s="49" t="s">
        <v>2112</v>
      </c>
    </row>
    <row r="2402" spans="1:16">
      <c r="A2402" s="46">
        <v>0</v>
      </c>
      <c r="B2402" s="46">
        <v>0</v>
      </c>
      <c r="C2402" s="46">
        <v>0</v>
      </c>
      <c r="D2402" s="46">
        <f t="shared" si="37"/>
        <v>0</v>
      </c>
      <c r="E2402" s="51">
        <v>45261</v>
      </c>
      <c r="F2402" s="49" t="s">
        <v>80</v>
      </c>
      <c r="G2402" s="49" t="s">
        <v>81</v>
      </c>
      <c r="H2402" s="49" t="s">
        <v>471</v>
      </c>
      <c r="I2402" s="49" t="s">
        <v>471</v>
      </c>
      <c r="J2402" s="49">
        <v>135300</v>
      </c>
      <c r="K2402" s="49" t="s">
        <v>107</v>
      </c>
      <c r="L2402" s="49">
        <v>9786760</v>
      </c>
      <c r="M2402" s="49" t="s">
        <v>2136</v>
      </c>
      <c r="N2402" s="51">
        <v>36739</v>
      </c>
      <c r="O2402" s="51">
        <v>36861</v>
      </c>
      <c r="P2402" s="49" t="s">
        <v>2103</v>
      </c>
    </row>
    <row r="2403" spans="1:16">
      <c r="A2403" s="46">
        <v>0</v>
      </c>
      <c r="B2403" s="46">
        <v>0</v>
      </c>
      <c r="C2403" s="46">
        <v>0</v>
      </c>
      <c r="D2403" s="46">
        <f t="shared" si="37"/>
        <v>0</v>
      </c>
      <c r="E2403" s="51">
        <v>45261</v>
      </c>
      <c r="F2403" s="49" t="s">
        <v>80</v>
      </c>
      <c r="G2403" s="49" t="s">
        <v>81</v>
      </c>
      <c r="H2403" s="49" t="s">
        <v>471</v>
      </c>
      <c r="I2403" s="49" t="s">
        <v>471</v>
      </c>
      <c r="J2403" s="49">
        <v>135300</v>
      </c>
      <c r="K2403" s="49" t="s">
        <v>107</v>
      </c>
      <c r="L2403" s="49">
        <v>9807338</v>
      </c>
      <c r="M2403" s="49" t="s">
        <v>2137</v>
      </c>
      <c r="N2403" s="51">
        <v>36875</v>
      </c>
      <c r="O2403" s="51">
        <v>37043</v>
      </c>
      <c r="P2403" s="49" t="s">
        <v>2133</v>
      </c>
    </row>
    <row r="2404" spans="1:16">
      <c r="A2404" s="46">
        <v>0</v>
      </c>
      <c r="B2404" s="46">
        <v>0</v>
      </c>
      <c r="C2404" s="46">
        <v>0</v>
      </c>
      <c r="D2404" s="46">
        <f t="shared" si="37"/>
        <v>0</v>
      </c>
      <c r="E2404" s="51">
        <v>45261</v>
      </c>
      <c r="F2404" s="49" t="s">
        <v>80</v>
      </c>
      <c r="G2404" s="49" t="s">
        <v>81</v>
      </c>
      <c r="H2404" s="49" t="s">
        <v>471</v>
      </c>
      <c r="I2404" s="49" t="s">
        <v>471</v>
      </c>
      <c r="J2404" s="49">
        <v>135300</v>
      </c>
      <c r="K2404" s="49" t="s">
        <v>107</v>
      </c>
      <c r="L2404" s="49">
        <v>9802290</v>
      </c>
      <c r="M2404" s="49" t="s">
        <v>2138</v>
      </c>
      <c r="N2404" s="51">
        <v>36875</v>
      </c>
      <c r="O2404" s="51">
        <v>36951</v>
      </c>
      <c r="P2404" s="49" t="s">
        <v>2117</v>
      </c>
    </row>
    <row r="2405" spans="1:16">
      <c r="A2405" s="46">
        <v>0</v>
      </c>
      <c r="B2405" s="46">
        <v>0</v>
      </c>
      <c r="C2405" s="46">
        <v>0</v>
      </c>
      <c r="D2405" s="46">
        <f t="shared" si="37"/>
        <v>0</v>
      </c>
      <c r="E2405" s="51">
        <v>45261</v>
      </c>
      <c r="F2405" s="49" t="s">
        <v>80</v>
      </c>
      <c r="G2405" s="49" t="s">
        <v>81</v>
      </c>
      <c r="H2405" s="49" t="s">
        <v>471</v>
      </c>
      <c r="I2405" s="49" t="s">
        <v>471</v>
      </c>
      <c r="J2405" s="49">
        <v>135300</v>
      </c>
      <c r="K2405" s="49" t="s">
        <v>107</v>
      </c>
      <c r="L2405" s="49">
        <v>9801308</v>
      </c>
      <c r="M2405" s="49" t="s">
        <v>2136</v>
      </c>
      <c r="N2405" s="51">
        <v>36739</v>
      </c>
      <c r="O2405" s="51">
        <v>36892</v>
      </c>
      <c r="P2405" s="49" t="s">
        <v>2103</v>
      </c>
    </row>
    <row r="2406" spans="1:16">
      <c r="A2406" s="46">
        <v>0</v>
      </c>
      <c r="B2406" s="46">
        <v>0</v>
      </c>
      <c r="C2406" s="46">
        <v>0</v>
      </c>
      <c r="D2406" s="46">
        <f t="shared" si="37"/>
        <v>0</v>
      </c>
      <c r="E2406" s="51">
        <v>45261</v>
      </c>
      <c r="F2406" s="49" t="s">
        <v>80</v>
      </c>
      <c r="G2406" s="49" t="s">
        <v>81</v>
      </c>
      <c r="H2406" s="49" t="s">
        <v>471</v>
      </c>
      <c r="I2406" s="49" t="s">
        <v>471</v>
      </c>
      <c r="J2406" s="49">
        <v>135300</v>
      </c>
      <c r="K2406" s="49" t="s">
        <v>107</v>
      </c>
      <c r="L2406" s="49">
        <v>36460822</v>
      </c>
      <c r="M2406" s="49" t="s">
        <v>2139</v>
      </c>
      <c r="N2406" s="51">
        <v>44896</v>
      </c>
      <c r="O2406" s="51">
        <v>44896</v>
      </c>
      <c r="P2406" s="49" t="s">
        <v>2140</v>
      </c>
    </row>
    <row r="2407" spans="1:16">
      <c r="A2407" s="46">
        <v>0</v>
      </c>
      <c r="B2407" s="46">
        <v>0</v>
      </c>
      <c r="C2407" s="46">
        <v>0</v>
      </c>
      <c r="D2407" s="46">
        <f t="shared" si="37"/>
        <v>0</v>
      </c>
      <c r="E2407" s="51">
        <v>45261</v>
      </c>
      <c r="F2407" s="49" t="s">
        <v>80</v>
      </c>
      <c r="G2407" s="49" t="s">
        <v>81</v>
      </c>
      <c r="H2407" s="49" t="s">
        <v>471</v>
      </c>
      <c r="I2407" s="49" t="s">
        <v>471</v>
      </c>
      <c r="J2407" s="49">
        <v>135300</v>
      </c>
      <c r="K2407" s="49" t="s">
        <v>107</v>
      </c>
      <c r="L2407" s="49">
        <v>9822685</v>
      </c>
      <c r="M2407" s="49" t="s">
        <v>2136</v>
      </c>
      <c r="N2407" s="51">
        <v>36739</v>
      </c>
      <c r="O2407" s="51">
        <v>36800</v>
      </c>
      <c r="P2407" s="49" t="s">
        <v>2103</v>
      </c>
    </row>
    <row r="2408" spans="1:16">
      <c r="A2408" s="46">
        <v>0</v>
      </c>
      <c r="B2408" s="46">
        <v>0</v>
      </c>
      <c r="C2408" s="46">
        <v>0</v>
      </c>
      <c r="D2408" s="46">
        <f t="shared" si="37"/>
        <v>0</v>
      </c>
      <c r="E2408" s="51">
        <v>45261</v>
      </c>
      <c r="F2408" s="49" t="s">
        <v>80</v>
      </c>
      <c r="G2408" s="49" t="s">
        <v>81</v>
      </c>
      <c r="H2408" s="49" t="s">
        <v>471</v>
      </c>
      <c r="I2408" s="49" t="s">
        <v>471</v>
      </c>
      <c r="J2408" s="49">
        <v>135300</v>
      </c>
      <c r="K2408" s="49" t="s">
        <v>107</v>
      </c>
      <c r="L2408" s="49">
        <v>9746273</v>
      </c>
      <c r="M2408" s="49" t="s">
        <v>2141</v>
      </c>
      <c r="N2408" s="51">
        <v>39135</v>
      </c>
      <c r="O2408" s="51">
        <v>39114</v>
      </c>
      <c r="P2408" s="49" t="s">
        <v>2120</v>
      </c>
    </row>
    <row r="2409" spans="1:16">
      <c r="A2409" s="46">
        <v>0</v>
      </c>
      <c r="B2409" s="46">
        <v>0</v>
      </c>
      <c r="C2409" s="46">
        <v>0</v>
      </c>
      <c r="D2409" s="46">
        <f t="shared" si="37"/>
        <v>0</v>
      </c>
      <c r="E2409" s="51">
        <v>45261</v>
      </c>
      <c r="F2409" s="49" t="s">
        <v>80</v>
      </c>
      <c r="G2409" s="49" t="s">
        <v>81</v>
      </c>
      <c r="H2409" s="49" t="s">
        <v>471</v>
      </c>
      <c r="I2409" s="49" t="s">
        <v>471</v>
      </c>
      <c r="J2409" s="49">
        <v>135300</v>
      </c>
      <c r="K2409" s="49" t="s">
        <v>107</v>
      </c>
      <c r="L2409" s="49">
        <v>9806494</v>
      </c>
      <c r="M2409" s="49" t="s">
        <v>2137</v>
      </c>
      <c r="N2409" s="51">
        <v>36875</v>
      </c>
      <c r="O2409" s="51">
        <v>36982</v>
      </c>
      <c r="P2409" s="49" t="s">
        <v>2133</v>
      </c>
    </row>
    <row r="2410" spans="1:16">
      <c r="A2410" s="46">
        <v>0</v>
      </c>
      <c r="B2410" s="46">
        <v>0</v>
      </c>
      <c r="C2410" s="46">
        <v>0</v>
      </c>
      <c r="D2410" s="46">
        <f t="shared" si="37"/>
        <v>0</v>
      </c>
      <c r="E2410" s="51">
        <v>45261</v>
      </c>
      <c r="F2410" s="49" t="s">
        <v>80</v>
      </c>
      <c r="G2410" s="49" t="s">
        <v>81</v>
      </c>
      <c r="H2410" s="49" t="s">
        <v>471</v>
      </c>
      <c r="I2410" s="49" t="s">
        <v>471</v>
      </c>
      <c r="J2410" s="49">
        <v>135300</v>
      </c>
      <c r="K2410" s="49" t="s">
        <v>107</v>
      </c>
      <c r="L2410" s="49">
        <v>20153198</v>
      </c>
      <c r="M2410" s="49" t="s">
        <v>2142</v>
      </c>
      <c r="N2410" s="51">
        <v>42936</v>
      </c>
      <c r="O2410" s="51">
        <v>42917</v>
      </c>
      <c r="P2410" s="49" t="s">
        <v>2143</v>
      </c>
    </row>
    <row r="2411" spans="1:16">
      <c r="A2411" s="46">
        <v>0</v>
      </c>
      <c r="B2411" s="46">
        <v>0</v>
      </c>
      <c r="C2411" s="46">
        <v>0</v>
      </c>
      <c r="D2411" s="46">
        <f t="shared" si="37"/>
        <v>0</v>
      </c>
      <c r="E2411" s="51">
        <v>45261</v>
      </c>
      <c r="F2411" s="49" t="s">
        <v>80</v>
      </c>
      <c r="G2411" s="49" t="s">
        <v>81</v>
      </c>
      <c r="H2411" s="49" t="s">
        <v>471</v>
      </c>
      <c r="I2411" s="49" t="s">
        <v>471</v>
      </c>
      <c r="J2411" s="49">
        <v>135300</v>
      </c>
      <c r="K2411" s="49" t="s">
        <v>107</v>
      </c>
      <c r="L2411" s="49">
        <v>27213813</v>
      </c>
      <c r="M2411" s="49" t="s">
        <v>2144</v>
      </c>
      <c r="N2411" s="51">
        <v>43595</v>
      </c>
      <c r="O2411" s="51">
        <v>43586</v>
      </c>
      <c r="P2411" s="49" t="s">
        <v>2145</v>
      </c>
    </row>
    <row r="2412" spans="1:16">
      <c r="A2412" s="46">
        <v>0</v>
      </c>
      <c r="B2412" s="46">
        <v>0</v>
      </c>
      <c r="C2412" s="46">
        <v>0</v>
      </c>
      <c r="D2412" s="46">
        <f t="shared" si="37"/>
        <v>0</v>
      </c>
      <c r="E2412" s="51">
        <v>45261</v>
      </c>
      <c r="F2412" s="49" t="s">
        <v>80</v>
      </c>
      <c r="G2412" s="49" t="s">
        <v>81</v>
      </c>
      <c r="H2412" s="49" t="s">
        <v>471</v>
      </c>
      <c r="I2412" s="49" t="s">
        <v>471</v>
      </c>
      <c r="J2412" s="49">
        <v>135300</v>
      </c>
      <c r="K2412" s="49" t="s">
        <v>107</v>
      </c>
      <c r="L2412" s="49">
        <v>9801322</v>
      </c>
      <c r="M2412" s="49" t="s">
        <v>2138</v>
      </c>
      <c r="N2412" s="51">
        <v>36875</v>
      </c>
      <c r="O2412" s="51">
        <v>36892</v>
      </c>
      <c r="P2412" s="49" t="s">
        <v>2117</v>
      </c>
    </row>
    <row r="2413" spans="1:16">
      <c r="A2413" s="46">
        <v>4</v>
      </c>
      <c r="B2413" s="46">
        <v>675513.51</v>
      </c>
      <c r="C2413" s="46">
        <v>6887.4344209335004</v>
      </c>
      <c r="D2413" s="46">
        <f t="shared" si="37"/>
        <v>668626.07557906653</v>
      </c>
      <c r="E2413" s="51">
        <v>45261</v>
      </c>
      <c r="F2413" s="49" t="s">
        <v>80</v>
      </c>
      <c r="G2413" s="49" t="s">
        <v>81</v>
      </c>
      <c r="H2413" s="49" t="s">
        <v>471</v>
      </c>
      <c r="I2413" s="49" t="s">
        <v>471</v>
      </c>
      <c r="J2413" s="49">
        <v>135300</v>
      </c>
      <c r="K2413" s="49" t="s">
        <v>107</v>
      </c>
      <c r="L2413" s="49">
        <v>37880489</v>
      </c>
      <c r="M2413" s="49" t="s">
        <v>2146</v>
      </c>
      <c r="N2413" s="51">
        <v>45189</v>
      </c>
      <c r="O2413" s="51">
        <v>45170</v>
      </c>
      <c r="P2413" s="49" t="s">
        <v>2147</v>
      </c>
    </row>
    <row r="2414" spans="1:16">
      <c r="A2414" s="46">
        <v>0</v>
      </c>
      <c r="B2414" s="46">
        <v>0</v>
      </c>
      <c r="C2414" s="46">
        <v>0</v>
      </c>
      <c r="D2414" s="46">
        <f t="shared" si="37"/>
        <v>0</v>
      </c>
      <c r="E2414" s="51">
        <v>45261</v>
      </c>
      <c r="F2414" s="49" t="s">
        <v>80</v>
      </c>
      <c r="G2414" s="49" t="s">
        <v>81</v>
      </c>
      <c r="H2414" s="49" t="s">
        <v>471</v>
      </c>
      <c r="I2414" s="49" t="s">
        <v>471</v>
      </c>
      <c r="J2414" s="49">
        <v>135300</v>
      </c>
      <c r="K2414" s="49" t="s">
        <v>107</v>
      </c>
      <c r="L2414" s="49">
        <v>28413186</v>
      </c>
      <c r="M2414" s="49" t="s">
        <v>2148</v>
      </c>
      <c r="N2414" s="51">
        <v>43815</v>
      </c>
      <c r="O2414" s="51">
        <v>43800</v>
      </c>
      <c r="P2414" s="49" t="s">
        <v>2115</v>
      </c>
    </row>
    <row r="2415" spans="1:16">
      <c r="A2415" s="46">
        <v>0</v>
      </c>
      <c r="B2415" s="46">
        <v>0</v>
      </c>
      <c r="C2415" s="46">
        <v>0</v>
      </c>
      <c r="D2415" s="46">
        <f t="shared" si="37"/>
        <v>0</v>
      </c>
      <c r="E2415" s="51">
        <v>45261</v>
      </c>
      <c r="F2415" s="49" t="s">
        <v>80</v>
      </c>
      <c r="G2415" s="49" t="s">
        <v>81</v>
      </c>
      <c r="H2415" s="49" t="s">
        <v>471</v>
      </c>
      <c r="I2415" s="49" t="s">
        <v>471</v>
      </c>
      <c r="J2415" s="49">
        <v>135300</v>
      </c>
      <c r="K2415" s="49" t="s">
        <v>107</v>
      </c>
      <c r="L2415" s="49">
        <v>9806497</v>
      </c>
      <c r="M2415" s="49" t="s">
        <v>2138</v>
      </c>
      <c r="N2415" s="51">
        <v>36875</v>
      </c>
      <c r="O2415" s="51">
        <v>36982</v>
      </c>
      <c r="P2415" s="49" t="s">
        <v>2117</v>
      </c>
    </row>
    <row r="2416" spans="1:16">
      <c r="A2416" s="46">
        <v>0</v>
      </c>
      <c r="B2416" s="46">
        <v>0</v>
      </c>
      <c r="C2416" s="46">
        <v>0</v>
      </c>
      <c r="D2416" s="46">
        <f t="shared" si="37"/>
        <v>0</v>
      </c>
      <c r="E2416" s="51">
        <v>45261</v>
      </c>
      <c r="F2416" s="49" t="s">
        <v>80</v>
      </c>
      <c r="G2416" s="49" t="s">
        <v>81</v>
      </c>
      <c r="H2416" s="49" t="s">
        <v>471</v>
      </c>
      <c r="I2416" s="49" t="s">
        <v>471</v>
      </c>
      <c r="J2416" s="49">
        <v>135300</v>
      </c>
      <c r="K2416" s="49" t="s">
        <v>107</v>
      </c>
      <c r="L2416" s="49">
        <v>29646523</v>
      </c>
      <c r="M2416" s="49" t="s">
        <v>2148</v>
      </c>
      <c r="N2416" s="51">
        <v>43815</v>
      </c>
      <c r="O2416" s="51">
        <v>44013</v>
      </c>
      <c r="P2416" s="49" t="s">
        <v>2115</v>
      </c>
    </row>
    <row r="2417" spans="1:16">
      <c r="A2417" s="46">
        <v>0</v>
      </c>
      <c r="B2417" s="46">
        <v>0</v>
      </c>
      <c r="C2417" s="46">
        <v>0</v>
      </c>
      <c r="D2417" s="46">
        <f t="shared" si="37"/>
        <v>0</v>
      </c>
      <c r="E2417" s="51">
        <v>45261</v>
      </c>
      <c r="F2417" s="49" t="s">
        <v>80</v>
      </c>
      <c r="G2417" s="49" t="s">
        <v>81</v>
      </c>
      <c r="H2417" s="49" t="s">
        <v>471</v>
      </c>
      <c r="I2417" s="49" t="s">
        <v>471</v>
      </c>
      <c r="J2417" s="49">
        <v>135300</v>
      </c>
      <c r="K2417" s="49" t="s">
        <v>107</v>
      </c>
      <c r="L2417" s="49">
        <v>9800933</v>
      </c>
      <c r="M2417" s="49" t="s">
        <v>2138</v>
      </c>
      <c r="N2417" s="51">
        <v>36875</v>
      </c>
      <c r="O2417" s="51">
        <v>36861</v>
      </c>
      <c r="P2417" s="49" t="s">
        <v>2117</v>
      </c>
    </row>
    <row r="2418" spans="1:16">
      <c r="A2418" s="46">
        <v>2</v>
      </c>
      <c r="B2418" s="46">
        <v>39860.04</v>
      </c>
      <c r="C2418" s="46">
        <v>406.40698883400006</v>
      </c>
      <c r="D2418" s="46">
        <f t="shared" si="37"/>
        <v>39453.633011165999</v>
      </c>
      <c r="E2418" s="51">
        <v>45261</v>
      </c>
      <c r="F2418" s="49" t="s">
        <v>80</v>
      </c>
      <c r="G2418" s="49" t="s">
        <v>81</v>
      </c>
      <c r="H2418" s="49" t="s">
        <v>471</v>
      </c>
      <c r="I2418" s="49" t="s">
        <v>471</v>
      </c>
      <c r="J2418" s="49">
        <v>135300</v>
      </c>
      <c r="K2418" s="49" t="s">
        <v>107</v>
      </c>
      <c r="L2418" s="49">
        <v>38325295</v>
      </c>
      <c r="M2418" s="49" t="s">
        <v>2149</v>
      </c>
      <c r="N2418" s="51">
        <v>45260</v>
      </c>
      <c r="O2418" s="51">
        <v>45261</v>
      </c>
      <c r="P2418" s="49" t="s">
        <v>2150</v>
      </c>
    </row>
    <row r="2419" spans="1:16">
      <c r="A2419" s="46">
        <v>2</v>
      </c>
      <c r="B2419" s="46">
        <v>-70865.55</v>
      </c>
      <c r="C2419" s="46">
        <v>-722.53451796749994</v>
      </c>
      <c r="D2419" s="46">
        <f t="shared" si="37"/>
        <v>-70143.015482032497</v>
      </c>
      <c r="E2419" s="51">
        <v>45261</v>
      </c>
      <c r="F2419" s="49" t="s">
        <v>80</v>
      </c>
      <c r="G2419" s="49" t="s">
        <v>81</v>
      </c>
      <c r="H2419" s="49" t="s">
        <v>471</v>
      </c>
      <c r="I2419" s="49" t="s">
        <v>471</v>
      </c>
      <c r="J2419" s="49">
        <v>135300</v>
      </c>
      <c r="K2419" s="49" t="s">
        <v>107</v>
      </c>
      <c r="L2419" s="49">
        <v>38071682</v>
      </c>
      <c r="M2419" s="49" t="s">
        <v>2146</v>
      </c>
      <c r="N2419" s="51">
        <v>45189</v>
      </c>
      <c r="O2419" s="51">
        <v>45200</v>
      </c>
      <c r="P2419" s="49" t="s">
        <v>2147</v>
      </c>
    </row>
    <row r="2420" spans="1:16">
      <c r="A2420" s="46">
        <v>0</v>
      </c>
      <c r="B2420" s="46">
        <v>0</v>
      </c>
      <c r="C2420" s="46">
        <v>0</v>
      </c>
      <c r="D2420" s="46">
        <f t="shared" si="37"/>
        <v>0</v>
      </c>
      <c r="E2420" s="51">
        <v>45261</v>
      </c>
      <c r="F2420" s="49" t="s">
        <v>80</v>
      </c>
      <c r="G2420" s="49" t="s">
        <v>81</v>
      </c>
      <c r="H2420" s="49" t="s">
        <v>471</v>
      </c>
      <c r="I2420" s="49" t="s">
        <v>471</v>
      </c>
      <c r="J2420" s="49">
        <v>135300</v>
      </c>
      <c r="K2420" s="49" t="s">
        <v>107</v>
      </c>
      <c r="L2420" s="49">
        <v>9871761</v>
      </c>
      <c r="M2420" s="49" t="s">
        <v>2136</v>
      </c>
      <c r="N2420" s="51">
        <v>36739</v>
      </c>
      <c r="O2420" s="51">
        <v>36831</v>
      </c>
      <c r="P2420" s="49" t="s">
        <v>2103</v>
      </c>
    </row>
    <row r="2421" spans="1:16">
      <c r="A2421" s="46">
        <v>2</v>
      </c>
      <c r="B2421" s="46">
        <v>123500.68000000001</v>
      </c>
      <c r="C2421" s="46">
        <v>1259.194408178</v>
      </c>
      <c r="D2421" s="46">
        <f t="shared" si="37"/>
        <v>122241.48559182201</v>
      </c>
      <c r="E2421" s="51">
        <v>45261</v>
      </c>
      <c r="F2421" s="49" t="s">
        <v>80</v>
      </c>
      <c r="G2421" s="49" t="s">
        <v>81</v>
      </c>
      <c r="H2421" s="49" t="s">
        <v>471</v>
      </c>
      <c r="I2421" s="49" t="s">
        <v>471</v>
      </c>
      <c r="J2421" s="49">
        <v>135300</v>
      </c>
      <c r="K2421" s="49" t="s">
        <v>107</v>
      </c>
      <c r="L2421" s="49">
        <v>38235624</v>
      </c>
      <c r="M2421" s="49" t="s">
        <v>2151</v>
      </c>
      <c r="N2421" s="51">
        <v>45237</v>
      </c>
      <c r="O2421" s="51">
        <v>45231</v>
      </c>
      <c r="P2421" s="49" t="s">
        <v>2152</v>
      </c>
    </row>
    <row r="2422" spans="1:16">
      <c r="A2422" s="46">
        <v>0</v>
      </c>
      <c r="B2422" s="46">
        <v>0</v>
      </c>
      <c r="C2422" s="46">
        <v>0</v>
      </c>
      <c r="D2422" s="46">
        <f t="shared" si="37"/>
        <v>0</v>
      </c>
      <c r="E2422" s="51">
        <v>45261</v>
      </c>
      <c r="F2422" s="49" t="s">
        <v>80</v>
      </c>
      <c r="G2422" s="49" t="s">
        <v>81</v>
      </c>
      <c r="H2422" s="49" t="s">
        <v>471</v>
      </c>
      <c r="I2422" s="49" t="s">
        <v>471</v>
      </c>
      <c r="J2422" s="49">
        <v>135300</v>
      </c>
      <c r="K2422" s="49" t="s">
        <v>107</v>
      </c>
      <c r="L2422" s="49">
        <v>9801693</v>
      </c>
      <c r="M2422" s="49" t="s">
        <v>2138</v>
      </c>
      <c r="N2422" s="51">
        <v>36875</v>
      </c>
      <c r="O2422" s="51">
        <v>36923</v>
      </c>
      <c r="P2422" s="49" t="s">
        <v>2117</v>
      </c>
    </row>
    <row r="2423" spans="1:16">
      <c r="A2423" s="46">
        <v>4</v>
      </c>
      <c r="B2423" s="46">
        <v>110287.82</v>
      </c>
      <c r="C2423" s="46">
        <v>1124.4780695470001</v>
      </c>
      <c r="D2423" s="46">
        <f t="shared" si="37"/>
        <v>109163.34193045301</v>
      </c>
      <c r="E2423" s="51">
        <v>45261</v>
      </c>
      <c r="F2423" s="49" t="s">
        <v>80</v>
      </c>
      <c r="G2423" s="49" t="s">
        <v>81</v>
      </c>
      <c r="H2423" s="49" t="s">
        <v>471</v>
      </c>
      <c r="I2423" s="49" t="s">
        <v>471</v>
      </c>
      <c r="J2423" s="49">
        <v>135300</v>
      </c>
      <c r="K2423" s="49" t="s">
        <v>107</v>
      </c>
      <c r="L2423" s="49">
        <v>38204598</v>
      </c>
      <c r="M2423" s="49" t="s">
        <v>2146</v>
      </c>
      <c r="N2423" s="51">
        <v>45189</v>
      </c>
      <c r="O2423" s="51">
        <v>45231</v>
      </c>
      <c r="P2423" s="49" t="s">
        <v>2147</v>
      </c>
    </row>
    <row r="2424" spans="1:16">
      <c r="A2424" s="46">
        <v>0</v>
      </c>
      <c r="B2424" s="46">
        <v>0</v>
      </c>
      <c r="C2424" s="46">
        <v>0</v>
      </c>
      <c r="D2424" s="46">
        <f t="shared" si="37"/>
        <v>0</v>
      </c>
      <c r="E2424" s="51">
        <v>45261</v>
      </c>
      <c r="F2424" s="49" t="s">
        <v>80</v>
      </c>
      <c r="G2424" s="49" t="s">
        <v>81</v>
      </c>
      <c r="H2424" s="49" t="s">
        <v>471</v>
      </c>
      <c r="I2424" s="49" t="s">
        <v>471</v>
      </c>
      <c r="J2424" s="49">
        <v>135300</v>
      </c>
      <c r="K2424" s="49" t="s">
        <v>107</v>
      </c>
      <c r="L2424" s="49">
        <v>28830349</v>
      </c>
      <c r="M2424" s="49" t="s">
        <v>2148</v>
      </c>
      <c r="N2424" s="51">
        <v>43815</v>
      </c>
      <c r="O2424" s="51">
        <v>43831</v>
      </c>
      <c r="P2424" s="49" t="s">
        <v>2115</v>
      </c>
    </row>
    <row r="2425" spans="1:16">
      <c r="A2425" s="46">
        <v>0</v>
      </c>
      <c r="B2425" s="46">
        <v>0</v>
      </c>
      <c r="C2425" s="46">
        <v>0</v>
      </c>
      <c r="D2425" s="46">
        <f t="shared" si="37"/>
        <v>0</v>
      </c>
      <c r="E2425" s="51">
        <v>45261</v>
      </c>
      <c r="F2425" s="49" t="s">
        <v>80</v>
      </c>
      <c r="G2425" s="49" t="s">
        <v>81</v>
      </c>
      <c r="H2425" s="49" t="s">
        <v>471</v>
      </c>
      <c r="I2425" s="49" t="s">
        <v>471</v>
      </c>
      <c r="J2425" s="49">
        <v>135300</v>
      </c>
      <c r="K2425" s="49" t="s">
        <v>107</v>
      </c>
      <c r="L2425" s="49">
        <v>36933420</v>
      </c>
      <c r="M2425" s="49" t="s">
        <v>2139</v>
      </c>
      <c r="N2425" s="51">
        <v>44896</v>
      </c>
      <c r="O2425" s="51">
        <v>44986</v>
      </c>
      <c r="P2425" s="49" t="s">
        <v>2140</v>
      </c>
    </row>
    <row r="2426" spans="1:16">
      <c r="A2426" s="46">
        <v>0</v>
      </c>
      <c r="B2426" s="46">
        <v>0</v>
      </c>
      <c r="C2426" s="46">
        <v>0</v>
      </c>
      <c r="D2426" s="46">
        <f t="shared" si="37"/>
        <v>0</v>
      </c>
      <c r="E2426" s="51">
        <v>45261</v>
      </c>
      <c r="F2426" s="49" t="s">
        <v>80</v>
      </c>
      <c r="G2426" s="49" t="s">
        <v>81</v>
      </c>
      <c r="H2426" s="49" t="s">
        <v>471</v>
      </c>
      <c r="I2426" s="49" t="s">
        <v>471</v>
      </c>
      <c r="J2426" s="49">
        <v>135300</v>
      </c>
      <c r="K2426" s="49" t="s">
        <v>107</v>
      </c>
      <c r="L2426" s="49">
        <v>11875694</v>
      </c>
      <c r="M2426" s="49" t="s">
        <v>2135</v>
      </c>
      <c r="N2426" s="51">
        <v>41262</v>
      </c>
      <c r="O2426" s="51">
        <v>41395</v>
      </c>
      <c r="P2426" s="49" t="s">
        <v>2112</v>
      </c>
    </row>
    <row r="2427" spans="1:16">
      <c r="A2427" s="46">
        <v>0</v>
      </c>
      <c r="B2427" s="46">
        <v>0</v>
      </c>
      <c r="C2427" s="46">
        <v>0</v>
      </c>
      <c r="D2427" s="46">
        <f t="shared" si="37"/>
        <v>0</v>
      </c>
      <c r="E2427" s="51">
        <v>45261</v>
      </c>
      <c r="F2427" s="49" t="s">
        <v>80</v>
      </c>
      <c r="G2427" s="49" t="s">
        <v>81</v>
      </c>
      <c r="H2427" s="49" t="s">
        <v>471</v>
      </c>
      <c r="I2427" s="49" t="s">
        <v>471</v>
      </c>
      <c r="J2427" s="49">
        <v>135300</v>
      </c>
      <c r="K2427" s="49" t="s">
        <v>107</v>
      </c>
      <c r="L2427" s="49">
        <v>9822385</v>
      </c>
      <c r="M2427" s="49" t="s">
        <v>2136</v>
      </c>
      <c r="N2427" s="51">
        <v>36739</v>
      </c>
      <c r="O2427" s="51">
        <v>36770</v>
      </c>
      <c r="P2427" s="49" t="s">
        <v>2103</v>
      </c>
    </row>
    <row r="2428" spans="1:16">
      <c r="A2428" s="46">
        <v>0</v>
      </c>
      <c r="B2428" s="46">
        <v>0</v>
      </c>
      <c r="C2428" s="46">
        <v>0</v>
      </c>
      <c r="D2428" s="46">
        <f t="shared" si="37"/>
        <v>0</v>
      </c>
      <c r="E2428" s="51">
        <v>45261</v>
      </c>
      <c r="F2428" s="49" t="s">
        <v>80</v>
      </c>
      <c r="G2428" s="49" t="s">
        <v>81</v>
      </c>
      <c r="H2428" s="49" t="s">
        <v>471</v>
      </c>
      <c r="I2428" s="49" t="s">
        <v>471</v>
      </c>
      <c r="J2428" s="49">
        <v>135300</v>
      </c>
      <c r="K2428" s="49" t="s">
        <v>107</v>
      </c>
      <c r="L2428" s="49">
        <v>11910099</v>
      </c>
      <c r="M2428" s="49" t="s">
        <v>2153</v>
      </c>
      <c r="N2428" s="51">
        <v>41442</v>
      </c>
      <c r="O2428" s="51">
        <v>41426</v>
      </c>
      <c r="P2428" s="49" t="s">
        <v>2154</v>
      </c>
    </row>
    <row r="2429" spans="1:16">
      <c r="A2429" s="46">
        <v>2</v>
      </c>
      <c r="B2429" s="46">
        <v>-3716.03</v>
      </c>
      <c r="C2429" s="46">
        <v>-37.888084475500001</v>
      </c>
      <c r="D2429" s="46">
        <f t="shared" si="37"/>
        <v>-3678.1419155245003</v>
      </c>
      <c r="E2429" s="51">
        <v>45261</v>
      </c>
      <c r="F2429" s="49" t="s">
        <v>80</v>
      </c>
      <c r="G2429" s="49" t="s">
        <v>81</v>
      </c>
      <c r="H2429" s="49" t="s">
        <v>471</v>
      </c>
      <c r="I2429" s="49" t="s">
        <v>471</v>
      </c>
      <c r="J2429" s="49">
        <v>135300</v>
      </c>
      <c r="K2429" s="49" t="s">
        <v>107</v>
      </c>
      <c r="L2429" s="49">
        <v>38325290</v>
      </c>
      <c r="M2429" s="49" t="s">
        <v>2151</v>
      </c>
      <c r="N2429" s="51">
        <v>45237</v>
      </c>
      <c r="O2429" s="51">
        <v>45261</v>
      </c>
      <c r="P2429" s="49" t="s">
        <v>2152</v>
      </c>
    </row>
    <row r="2430" spans="1:16">
      <c r="A2430" s="46">
        <v>0</v>
      </c>
      <c r="B2430" s="46">
        <v>0</v>
      </c>
      <c r="C2430" s="46">
        <v>0</v>
      </c>
      <c r="D2430" s="46">
        <f t="shared" si="37"/>
        <v>0</v>
      </c>
      <c r="E2430" s="51">
        <v>45261</v>
      </c>
      <c r="F2430" s="49" t="s">
        <v>80</v>
      </c>
      <c r="G2430" s="49" t="s">
        <v>81</v>
      </c>
      <c r="H2430" s="49" t="s">
        <v>471</v>
      </c>
      <c r="I2430" s="49" t="s">
        <v>471</v>
      </c>
      <c r="J2430" s="49">
        <v>135300</v>
      </c>
      <c r="K2430" s="49" t="s">
        <v>107</v>
      </c>
      <c r="L2430" s="49">
        <v>9809410</v>
      </c>
      <c r="M2430" s="49" t="s">
        <v>2138</v>
      </c>
      <c r="N2430" s="51">
        <v>36875</v>
      </c>
      <c r="O2430" s="51">
        <v>37226</v>
      </c>
      <c r="P2430" s="49" t="s">
        <v>2117</v>
      </c>
    </row>
    <row r="2431" spans="1:16">
      <c r="A2431" s="46">
        <v>1120</v>
      </c>
      <c r="B2431" s="46">
        <v>7806.27</v>
      </c>
      <c r="C2431" s="46">
        <v>7879.5687676071002</v>
      </c>
      <c r="D2431" s="46">
        <f t="shared" si="37"/>
        <v>-73.298767607099762</v>
      </c>
      <c r="E2431" s="51">
        <v>45261</v>
      </c>
      <c r="F2431" s="49" t="s">
        <v>80</v>
      </c>
      <c r="G2431" s="49" t="s">
        <v>81</v>
      </c>
      <c r="H2431" s="49" t="s">
        <v>471</v>
      </c>
      <c r="I2431" s="49" t="s">
        <v>471</v>
      </c>
      <c r="J2431" s="49">
        <v>135300</v>
      </c>
      <c r="K2431" s="49" t="s">
        <v>177</v>
      </c>
      <c r="L2431" s="49">
        <v>9769364</v>
      </c>
      <c r="M2431" s="49" t="s">
        <v>1538</v>
      </c>
      <c r="N2431" s="51">
        <v>27211</v>
      </c>
      <c r="O2431" s="51">
        <v>27211</v>
      </c>
      <c r="P2431" s="49" t="s">
        <v>1081</v>
      </c>
    </row>
    <row r="2432" spans="1:16">
      <c r="A2432" s="46">
        <v>1</v>
      </c>
      <c r="B2432" s="46">
        <v>12965.51</v>
      </c>
      <c r="C2432" s="46">
        <v>6213.1402016173006</v>
      </c>
      <c r="D2432" s="46">
        <f t="shared" si="37"/>
        <v>6752.3697983826996</v>
      </c>
      <c r="E2432" s="51">
        <v>45261</v>
      </c>
      <c r="F2432" s="49" t="s">
        <v>80</v>
      </c>
      <c r="G2432" s="49" t="s">
        <v>81</v>
      </c>
      <c r="H2432" s="49" t="s">
        <v>471</v>
      </c>
      <c r="I2432" s="49" t="s">
        <v>471</v>
      </c>
      <c r="J2432" s="49">
        <v>135300</v>
      </c>
      <c r="K2432" s="49" t="s">
        <v>177</v>
      </c>
      <c r="L2432" s="49">
        <v>9807779</v>
      </c>
      <c r="M2432" s="49" t="s">
        <v>1538</v>
      </c>
      <c r="N2432" s="51">
        <v>36739</v>
      </c>
      <c r="O2432" s="51">
        <v>36892</v>
      </c>
      <c r="P2432" s="49" t="s">
        <v>2103</v>
      </c>
    </row>
    <row r="2433" spans="1:16">
      <c r="A2433" s="46">
        <v>0</v>
      </c>
      <c r="B2433" s="46">
        <v>0</v>
      </c>
      <c r="C2433" s="46">
        <v>0</v>
      </c>
      <c r="D2433" s="46">
        <f t="shared" si="37"/>
        <v>0</v>
      </c>
      <c r="E2433" s="51">
        <v>45261</v>
      </c>
      <c r="F2433" s="49" t="s">
        <v>80</v>
      </c>
      <c r="G2433" s="49" t="s">
        <v>81</v>
      </c>
      <c r="H2433" s="49" t="s">
        <v>471</v>
      </c>
      <c r="I2433" s="49" t="s">
        <v>471</v>
      </c>
      <c r="J2433" s="49">
        <v>135300</v>
      </c>
      <c r="K2433" s="49" t="s">
        <v>177</v>
      </c>
      <c r="L2433" s="49">
        <v>9973798</v>
      </c>
      <c r="M2433" s="49" t="s">
        <v>1943</v>
      </c>
      <c r="N2433" s="51">
        <v>34151</v>
      </c>
      <c r="O2433" s="51">
        <v>34151</v>
      </c>
      <c r="P2433" s="49" t="s">
        <v>1091</v>
      </c>
    </row>
    <row r="2434" spans="1:16">
      <c r="A2434" s="46">
        <v>1</v>
      </c>
      <c r="B2434" s="46">
        <v>217.28</v>
      </c>
      <c r="C2434" s="46">
        <v>135.13669848000001</v>
      </c>
      <c r="D2434" s="46">
        <f t="shared" si="37"/>
        <v>82.143301519999994</v>
      </c>
      <c r="E2434" s="51">
        <v>45261</v>
      </c>
      <c r="F2434" s="49" t="s">
        <v>80</v>
      </c>
      <c r="G2434" s="49" t="s">
        <v>81</v>
      </c>
      <c r="H2434" s="49" t="s">
        <v>471</v>
      </c>
      <c r="I2434" s="49" t="s">
        <v>471</v>
      </c>
      <c r="J2434" s="49">
        <v>135300</v>
      </c>
      <c r="K2434" s="49" t="s">
        <v>177</v>
      </c>
      <c r="L2434" s="49">
        <v>9769363</v>
      </c>
      <c r="M2434" s="49" t="s">
        <v>1943</v>
      </c>
      <c r="N2434" s="51">
        <v>34151</v>
      </c>
      <c r="O2434" s="51">
        <v>34151</v>
      </c>
      <c r="P2434" s="49" t="s">
        <v>1081</v>
      </c>
    </row>
    <row r="2435" spans="1:16">
      <c r="A2435" s="46">
        <v>0</v>
      </c>
      <c r="B2435" s="46">
        <v>0</v>
      </c>
      <c r="C2435" s="46">
        <v>0</v>
      </c>
      <c r="D2435" s="46">
        <f t="shared" ref="D2435:D2498" si="38">+B2435-C2435</f>
        <v>0</v>
      </c>
      <c r="E2435" s="51">
        <v>45261</v>
      </c>
      <c r="F2435" s="49" t="s">
        <v>80</v>
      </c>
      <c r="G2435" s="49" t="s">
        <v>81</v>
      </c>
      <c r="H2435" s="49" t="s">
        <v>471</v>
      </c>
      <c r="I2435" s="49" t="s">
        <v>471</v>
      </c>
      <c r="J2435" s="49">
        <v>135300</v>
      </c>
      <c r="K2435" s="49" t="s">
        <v>177</v>
      </c>
      <c r="L2435" s="49">
        <v>9724102</v>
      </c>
      <c r="M2435" s="49" t="s">
        <v>1538</v>
      </c>
      <c r="N2435" s="51">
        <v>27211</v>
      </c>
      <c r="O2435" s="51">
        <v>27211</v>
      </c>
      <c r="P2435" s="49" t="s">
        <v>1091</v>
      </c>
    </row>
    <row r="2436" spans="1:16">
      <c r="A2436" s="46">
        <v>1</v>
      </c>
      <c r="B2436" s="46">
        <v>52863.51</v>
      </c>
      <c r="C2436" s="46">
        <v>4850.898409077</v>
      </c>
      <c r="D2436" s="46">
        <f t="shared" si="38"/>
        <v>48012.611590922999</v>
      </c>
      <c r="E2436" s="51">
        <v>45261</v>
      </c>
      <c r="F2436" s="49" t="s">
        <v>80</v>
      </c>
      <c r="G2436" s="49" t="s">
        <v>81</v>
      </c>
      <c r="H2436" s="49" t="s">
        <v>471</v>
      </c>
      <c r="I2436" s="49" t="s">
        <v>471</v>
      </c>
      <c r="J2436" s="49">
        <v>135300</v>
      </c>
      <c r="K2436" s="49" t="s">
        <v>178</v>
      </c>
      <c r="L2436" s="49">
        <v>29606319</v>
      </c>
      <c r="M2436" s="49" t="s">
        <v>2155</v>
      </c>
      <c r="N2436" s="51">
        <v>43595</v>
      </c>
      <c r="O2436" s="51">
        <v>43586</v>
      </c>
      <c r="P2436" s="49" t="s">
        <v>2145</v>
      </c>
    </row>
    <row r="2437" spans="1:16">
      <c r="A2437" s="46">
        <v>4</v>
      </c>
      <c r="B2437" s="46">
        <v>6656.64</v>
      </c>
      <c r="C2437" s="46">
        <v>5768.9618788608004</v>
      </c>
      <c r="D2437" s="46">
        <f t="shared" si="38"/>
        <v>887.6781211391999</v>
      </c>
      <c r="E2437" s="51">
        <v>45261</v>
      </c>
      <c r="F2437" s="49" t="s">
        <v>80</v>
      </c>
      <c r="G2437" s="49" t="s">
        <v>81</v>
      </c>
      <c r="H2437" s="49" t="s">
        <v>471</v>
      </c>
      <c r="I2437" s="49" t="s">
        <v>471</v>
      </c>
      <c r="J2437" s="49">
        <v>135300</v>
      </c>
      <c r="K2437" s="49" t="s">
        <v>408</v>
      </c>
      <c r="L2437" s="49">
        <v>9778042</v>
      </c>
      <c r="M2437" s="49" t="s">
        <v>2156</v>
      </c>
      <c r="N2437" s="51">
        <v>29768</v>
      </c>
      <c r="O2437" s="51">
        <v>29768</v>
      </c>
      <c r="P2437" s="49" t="s">
        <v>1081</v>
      </c>
    </row>
    <row r="2438" spans="1:16">
      <c r="A2438" s="46">
        <v>2</v>
      </c>
      <c r="B2438" s="46">
        <v>21912.5</v>
      </c>
      <c r="C2438" s="46">
        <v>10500.584602375</v>
      </c>
      <c r="D2438" s="46">
        <f t="shared" si="38"/>
        <v>11411.915397625</v>
      </c>
      <c r="E2438" s="51">
        <v>45261</v>
      </c>
      <c r="F2438" s="49" t="s">
        <v>80</v>
      </c>
      <c r="G2438" s="49" t="s">
        <v>81</v>
      </c>
      <c r="H2438" s="49" t="s">
        <v>471</v>
      </c>
      <c r="I2438" s="49" t="s">
        <v>471</v>
      </c>
      <c r="J2438" s="49">
        <v>135300</v>
      </c>
      <c r="K2438" s="49" t="s">
        <v>408</v>
      </c>
      <c r="L2438" s="49">
        <v>9807774</v>
      </c>
      <c r="M2438" s="49" t="s">
        <v>2156</v>
      </c>
      <c r="N2438" s="51">
        <v>36739</v>
      </c>
      <c r="O2438" s="51">
        <v>36892</v>
      </c>
      <c r="P2438" s="49" t="s">
        <v>2103</v>
      </c>
    </row>
    <row r="2439" spans="1:16">
      <c r="A2439" s="46">
        <v>7</v>
      </c>
      <c r="B2439" s="46">
        <v>8605.4</v>
      </c>
      <c r="C2439" s="46">
        <v>8686.2023825420001</v>
      </c>
      <c r="D2439" s="46">
        <f t="shared" si="38"/>
        <v>-80.802382542000487</v>
      </c>
      <c r="E2439" s="51">
        <v>45261</v>
      </c>
      <c r="F2439" s="49" t="s">
        <v>80</v>
      </c>
      <c r="G2439" s="49" t="s">
        <v>81</v>
      </c>
      <c r="H2439" s="49" t="s">
        <v>471</v>
      </c>
      <c r="I2439" s="49" t="s">
        <v>471</v>
      </c>
      <c r="J2439" s="49">
        <v>135300</v>
      </c>
      <c r="K2439" s="49" t="s">
        <v>408</v>
      </c>
      <c r="L2439" s="49">
        <v>9778043</v>
      </c>
      <c r="M2439" s="49" t="s">
        <v>2156</v>
      </c>
      <c r="N2439" s="51">
        <v>27211</v>
      </c>
      <c r="O2439" s="51">
        <v>27211</v>
      </c>
      <c r="P2439" s="49" t="s">
        <v>1081</v>
      </c>
    </row>
    <row r="2440" spans="1:16">
      <c r="A2440" s="46">
        <v>0</v>
      </c>
      <c r="B2440" s="46">
        <v>0</v>
      </c>
      <c r="C2440" s="46">
        <v>0</v>
      </c>
      <c r="D2440" s="46">
        <f t="shared" si="38"/>
        <v>0</v>
      </c>
      <c r="E2440" s="51">
        <v>45261</v>
      </c>
      <c r="F2440" s="49" t="s">
        <v>80</v>
      </c>
      <c r="G2440" s="49" t="s">
        <v>81</v>
      </c>
      <c r="H2440" s="49" t="s">
        <v>471</v>
      </c>
      <c r="I2440" s="49" t="s">
        <v>471</v>
      </c>
      <c r="J2440" s="49">
        <v>135300</v>
      </c>
      <c r="K2440" s="49" t="s">
        <v>408</v>
      </c>
      <c r="L2440" s="49">
        <v>9973797</v>
      </c>
      <c r="M2440" s="49" t="s">
        <v>1944</v>
      </c>
      <c r="N2440" s="51">
        <v>27211</v>
      </c>
      <c r="O2440" s="51">
        <v>27211</v>
      </c>
      <c r="P2440" s="49" t="s">
        <v>1091</v>
      </c>
    </row>
    <row r="2441" spans="1:16">
      <c r="A2441" s="46">
        <v>0</v>
      </c>
      <c r="B2441" s="46">
        <v>0</v>
      </c>
      <c r="C2441" s="46">
        <v>0</v>
      </c>
      <c r="D2441" s="46">
        <f t="shared" si="38"/>
        <v>0</v>
      </c>
      <c r="E2441" s="51">
        <v>45261</v>
      </c>
      <c r="F2441" s="49" t="s">
        <v>80</v>
      </c>
      <c r="G2441" s="49" t="s">
        <v>81</v>
      </c>
      <c r="H2441" s="49" t="s">
        <v>471</v>
      </c>
      <c r="I2441" s="49" t="s">
        <v>471</v>
      </c>
      <c r="J2441" s="49">
        <v>135300</v>
      </c>
      <c r="K2441" s="49" t="s">
        <v>408</v>
      </c>
      <c r="L2441" s="49">
        <v>9973796</v>
      </c>
      <c r="M2441" s="49" t="s">
        <v>2157</v>
      </c>
      <c r="N2441" s="51">
        <v>29768</v>
      </c>
      <c r="O2441" s="51">
        <v>29768</v>
      </c>
      <c r="P2441" s="49" t="s">
        <v>1091</v>
      </c>
    </row>
    <row r="2442" spans="1:16">
      <c r="A2442" s="46">
        <v>0</v>
      </c>
      <c r="B2442" s="46">
        <v>0</v>
      </c>
      <c r="C2442" s="46">
        <v>0</v>
      </c>
      <c r="D2442" s="46">
        <f t="shared" si="38"/>
        <v>0</v>
      </c>
      <c r="E2442" s="51">
        <v>45261</v>
      </c>
      <c r="F2442" s="49" t="s">
        <v>80</v>
      </c>
      <c r="G2442" s="49" t="s">
        <v>81</v>
      </c>
      <c r="H2442" s="49" t="s">
        <v>471</v>
      </c>
      <c r="I2442" s="49" t="s">
        <v>471</v>
      </c>
      <c r="J2442" s="49">
        <v>135300</v>
      </c>
      <c r="K2442" s="49" t="s">
        <v>180</v>
      </c>
      <c r="L2442" s="49">
        <v>9973882</v>
      </c>
      <c r="M2442" s="49" t="s">
        <v>2158</v>
      </c>
      <c r="N2442" s="51">
        <v>29768</v>
      </c>
      <c r="O2442" s="51">
        <v>29768</v>
      </c>
      <c r="P2442" s="49" t="s">
        <v>1091</v>
      </c>
    </row>
    <row r="2443" spans="1:16">
      <c r="A2443" s="46">
        <v>0</v>
      </c>
      <c r="B2443" s="46">
        <v>0</v>
      </c>
      <c r="C2443" s="46">
        <v>0</v>
      </c>
      <c r="D2443" s="46">
        <f t="shared" si="38"/>
        <v>0</v>
      </c>
      <c r="E2443" s="51">
        <v>45261</v>
      </c>
      <c r="F2443" s="49" t="s">
        <v>80</v>
      </c>
      <c r="G2443" s="49" t="s">
        <v>81</v>
      </c>
      <c r="H2443" s="49" t="s">
        <v>471</v>
      </c>
      <c r="I2443" s="49" t="s">
        <v>471</v>
      </c>
      <c r="J2443" s="49">
        <v>135300</v>
      </c>
      <c r="K2443" s="49" t="s">
        <v>180</v>
      </c>
      <c r="L2443" s="49">
        <v>9973794</v>
      </c>
      <c r="M2443" s="49" t="s">
        <v>1554</v>
      </c>
      <c r="N2443" s="51">
        <v>27211</v>
      </c>
      <c r="O2443" s="51">
        <v>27211</v>
      </c>
      <c r="P2443" s="49" t="s">
        <v>1091</v>
      </c>
    </row>
    <row r="2444" spans="1:16">
      <c r="A2444" s="46">
        <v>1</v>
      </c>
      <c r="B2444" s="46">
        <v>-1456.46</v>
      </c>
      <c r="C2444" s="46">
        <v>-697.94324928580011</v>
      </c>
      <c r="D2444" s="46">
        <f t="shared" si="38"/>
        <v>-758.51675071419993</v>
      </c>
      <c r="E2444" s="51">
        <v>45261</v>
      </c>
      <c r="F2444" s="49" t="s">
        <v>80</v>
      </c>
      <c r="G2444" s="49" t="s">
        <v>81</v>
      </c>
      <c r="H2444" s="49" t="s">
        <v>471</v>
      </c>
      <c r="I2444" s="49" t="s">
        <v>471</v>
      </c>
      <c r="J2444" s="49">
        <v>135300</v>
      </c>
      <c r="K2444" s="49" t="s">
        <v>180</v>
      </c>
      <c r="L2444" s="49">
        <v>9809953</v>
      </c>
      <c r="M2444" s="49" t="s">
        <v>1554</v>
      </c>
      <c r="N2444" s="51">
        <v>36875</v>
      </c>
      <c r="O2444" s="51">
        <v>37257</v>
      </c>
      <c r="P2444" s="49" t="s">
        <v>2117</v>
      </c>
    </row>
    <row r="2445" spans="1:16">
      <c r="A2445" s="46">
        <v>1</v>
      </c>
      <c r="B2445" s="46">
        <v>2124.67</v>
      </c>
      <c r="C2445" s="46">
        <v>1798.0147992601001</v>
      </c>
      <c r="D2445" s="46">
        <f t="shared" si="38"/>
        <v>326.65520073990001</v>
      </c>
      <c r="E2445" s="51">
        <v>45261</v>
      </c>
      <c r="F2445" s="49" t="s">
        <v>80</v>
      </c>
      <c r="G2445" s="49" t="s">
        <v>81</v>
      </c>
      <c r="H2445" s="49" t="s">
        <v>471</v>
      </c>
      <c r="I2445" s="49" t="s">
        <v>471</v>
      </c>
      <c r="J2445" s="49">
        <v>135300</v>
      </c>
      <c r="K2445" s="49" t="s">
        <v>180</v>
      </c>
      <c r="L2445" s="49">
        <v>9769355</v>
      </c>
      <c r="M2445" s="49" t="s">
        <v>2158</v>
      </c>
      <c r="N2445" s="51">
        <v>30133</v>
      </c>
      <c r="O2445" s="51">
        <v>30133</v>
      </c>
      <c r="P2445" s="49" t="s">
        <v>1081</v>
      </c>
    </row>
    <row r="2446" spans="1:16">
      <c r="A2446" s="46">
        <v>0</v>
      </c>
      <c r="B2446" s="46">
        <v>0</v>
      </c>
      <c r="C2446" s="46">
        <v>0</v>
      </c>
      <c r="D2446" s="46">
        <f t="shared" si="38"/>
        <v>0</v>
      </c>
      <c r="E2446" s="51">
        <v>45261</v>
      </c>
      <c r="F2446" s="49" t="s">
        <v>80</v>
      </c>
      <c r="G2446" s="49" t="s">
        <v>81</v>
      </c>
      <c r="H2446" s="49" t="s">
        <v>471</v>
      </c>
      <c r="I2446" s="49" t="s">
        <v>471</v>
      </c>
      <c r="J2446" s="49">
        <v>135300</v>
      </c>
      <c r="K2446" s="49" t="s">
        <v>180</v>
      </c>
      <c r="L2446" s="49">
        <v>9973881</v>
      </c>
      <c r="M2446" s="49" t="s">
        <v>2158</v>
      </c>
      <c r="N2446" s="51">
        <v>30133</v>
      </c>
      <c r="O2446" s="51">
        <v>30133</v>
      </c>
      <c r="P2446" s="49" t="s">
        <v>1091</v>
      </c>
    </row>
    <row r="2447" spans="1:16">
      <c r="A2447" s="46">
        <v>1</v>
      </c>
      <c r="B2447" s="46">
        <v>9287.52</v>
      </c>
      <c r="C2447" s="46">
        <v>4450.6281577295995</v>
      </c>
      <c r="D2447" s="46">
        <f t="shared" si="38"/>
        <v>4836.891842270401</v>
      </c>
      <c r="E2447" s="51">
        <v>45261</v>
      </c>
      <c r="F2447" s="49" t="s">
        <v>80</v>
      </c>
      <c r="G2447" s="49" t="s">
        <v>81</v>
      </c>
      <c r="H2447" s="49" t="s">
        <v>471</v>
      </c>
      <c r="I2447" s="49" t="s">
        <v>471</v>
      </c>
      <c r="J2447" s="49">
        <v>135300</v>
      </c>
      <c r="K2447" s="49" t="s">
        <v>180</v>
      </c>
      <c r="L2447" s="49">
        <v>9807778</v>
      </c>
      <c r="M2447" s="49" t="s">
        <v>1554</v>
      </c>
      <c r="N2447" s="51">
        <v>36739</v>
      </c>
      <c r="O2447" s="51">
        <v>36892</v>
      </c>
      <c r="P2447" s="49" t="s">
        <v>2103</v>
      </c>
    </row>
    <row r="2448" spans="1:16">
      <c r="A2448" s="46">
        <v>1</v>
      </c>
      <c r="B2448" s="46">
        <v>7337.7</v>
      </c>
      <c r="C2448" s="46">
        <v>6359.2009750440002</v>
      </c>
      <c r="D2448" s="46">
        <f t="shared" si="38"/>
        <v>978.49902495599963</v>
      </c>
      <c r="E2448" s="51">
        <v>45261</v>
      </c>
      <c r="F2448" s="49" t="s">
        <v>80</v>
      </c>
      <c r="G2448" s="49" t="s">
        <v>81</v>
      </c>
      <c r="H2448" s="49" t="s">
        <v>471</v>
      </c>
      <c r="I2448" s="49" t="s">
        <v>471</v>
      </c>
      <c r="J2448" s="49">
        <v>135300</v>
      </c>
      <c r="K2448" s="49" t="s">
        <v>180</v>
      </c>
      <c r="L2448" s="49">
        <v>9769354</v>
      </c>
      <c r="M2448" s="49" t="s">
        <v>2158</v>
      </c>
      <c r="N2448" s="51">
        <v>29768</v>
      </c>
      <c r="O2448" s="51">
        <v>29768</v>
      </c>
      <c r="P2448" s="49" t="s">
        <v>1081</v>
      </c>
    </row>
    <row r="2449" spans="1:16">
      <c r="A2449" s="46">
        <v>1</v>
      </c>
      <c r="B2449" s="46">
        <v>6309.66</v>
      </c>
      <c r="C2449" s="46">
        <v>6368.9060037918007</v>
      </c>
      <c r="D2449" s="46">
        <f t="shared" si="38"/>
        <v>-59.246003791800831</v>
      </c>
      <c r="E2449" s="51">
        <v>45261</v>
      </c>
      <c r="F2449" s="49" t="s">
        <v>80</v>
      </c>
      <c r="G2449" s="49" t="s">
        <v>81</v>
      </c>
      <c r="H2449" s="49" t="s">
        <v>471</v>
      </c>
      <c r="I2449" s="49" t="s">
        <v>471</v>
      </c>
      <c r="J2449" s="49">
        <v>135300</v>
      </c>
      <c r="K2449" s="49" t="s">
        <v>180</v>
      </c>
      <c r="L2449" s="49">
        <v>9769356</v>
      </c>
      <c r="M2449" s="49" t="s">
        <v>1554</v>
      </c>
      <c r="N2449" s="51">
        <v>27211</v>
      </c>
      <c r="O2449" s="51">
        <v>27211</v>
      </c>
      <c r="P2449" s="49" t="s">
        <v>1081</v>
      </c>
    </row>
    <row r="2450" spans="1:16">
      <c r="A2450" s="46">
        <v>2</v>
      </c>
      <c r="B2450" s="46">
        <v>-1451.21</v>
      </c>
      <c r="C2450" s="46">
        <v>-695.4274218283</v>
      </c>
      <c r="D2450" s="46">
        <f t="shared" si="38"/>
        <v>-755.78257817170004</v>
      </c>
      <c r="E2450" s="51">
        <v>45261</v>
      </c>
      <c r="F2450" s="49" t="s">
        <v>80</v>
      </c>
      <c r="G2450" s="49" t="s">
        <v>81</v>
      </c>
      <c r="H2450" s="49" t="s">
        <v>471</v>
      </c>
      <c r="I2450" s="49" t="s">
        <v>471</v>
      </c>
      <c r="J2450" s="49">
        <v>135300</v>
      </c>
      <c r="K2450" s="49" t="s">
        <v>476</v>
      </c>
      <c r="L2450" s="49">
        <v>9809975</v>
      </c>
      <c r="M2450" s="49" t="s">
        <v>2159</v>
      </c>
      <c r="N2450" s="51">
        <v>36875</v>
      </c>
      <c r="O2450" s="51">
        <v>37257</v>
      </c>
      <c r="P2450" s="49" t="s">
        <v>2117</v>
      </c>
    </row>
    <row r="2451" spans="1:16">
      <c r="A2451" s="46">
        <v>27</v>
      </c>
      <c r="B2451" s="46">
        <v>1605.89</v>
      </c>
      <c r="C2451" s="46">
        <v>769.5508868047001</v>
      </c>
      <c r="D2451" s="46">
        <f t="shared" si="38"/>
        <v>836.3391131953</v>
      </c>
      <c r="E2451" s="51">
        <v>45261</v>
      </c>
      <c r="F2451" s="49" t="s">
        <v>80</v>
      </c>
      <c r="G2451" s="49" t="s">
        <v>81</v>
      </c>
      <c r="H2451" s="49" t="s">
        <v>471</v>
      </c>
      <c r="I2451" s="49" t="s">
        <v>471</v>
      </c>
      <c r="J2451" s="49">
        <v>135300</v>
      </c>
      <c r="K2451" s="49" t="s">
        <v>477</v>
      </c>
      <c r="L2451" s="49">
        <v>9807777</v>
      </c>
      <c r="M2451" s="49" t="s">
        <v>2160</v>
      </c>
      <c r="N2451" s="51">
        <v>36739</v>
      </c>
      <c r="O2451" s="51">
        <v>36892</v>
      </c>
      <c r="P2451" s="49" t="s">
        <v>2103</v>
      </c>
    </row>
    <row r="2452" spans="1:16">
      <c r="A2452" s="46">
        <v>2</v>
      </c>
      <c r="B2452" s="46">
        <v>12761.6</v>
      </c>
      <c r="C2452" s="46">
        <v>6115.4254631679996</v>
      </c>
      <c r="D2452" s="46">
        <f t="shared" si="38"/>
        <v>6646.1745368320007</v>
      </c>
      <c r="E2452" s="51">
        <v>45261</v>
      </c>
      <c r="F2452" s="49" t="s">
        <v>80</v>
      </c>
      <c r="G2452" s="49" t="s">
        <v>81</v>
      </c>
      <c r="H2452" s="49" t="s">
        <v>471</v>
      </c>
      <c r="I2452" s="49" t="s">
        <v>471</v>
      </c>
      <c r="J2452" s="49">
        <v>135300</v>
      </c>
      <c r="K2452" s="49" t="s">
        <v>454</v>
      </c>
      <c r="L2452" s="49">
        <v>9807799</v>
      </c>
      <c r="M2452" s="49" t="s">
        <v>2161</v>
      </c>
      <c r="N2452" s="51">
        <v>36739</v>
      </c>
      <c r="O2452" s="51">
        <v>36892</v>
      </c>
      <c r="P2452" s="49" t="s">
        <v>2103</v>
      </c>
    </row>
    <row r="2453" spans="1:16">
      <c r="A2453" s="46">
        <v>2</v>
      </c>
      <c r="B2453" s="46">
        <v>-2902.43</v>
      </c>
      <c r="C2453" s="46">
        <v>-1390.8596357089002</v>
      </c>
      <c r="D2453" s="46">
        <f t="shared" si="38"/>
        <v>-1511.5703642910996</v>
      </c>
      <c r="E2453" s="51">
        <v>45261</v>
      </c>
      <c r="F2453" s="49" t="s">
        <v>80</v>
      </c>
      <c r="G2453" s="49" t="s">
        <v>81</v>
      </c>
      <c r="H2453" s="49" t="s">
        <v>471</v>
      </c>
      <c r="I2453" s="49" t="s">
        <v>471</v>
      </c>
      <c r="J2453" s="49">
        <v>135300</v>
      </c>
      <c r="K2453" s="49" t="s">
        <v>411</v>
      </c>
      <c r="L2453" s="49">
        <v>9809976</v>
      </c>
      <c r="M2453" s="49" t="s">
        <v>1947</v>
      </c>
      <c r="N2453" s="51">
        <v>36875</v>
      </c>
      <c r="O2453" s="51">
        <v>37257</v>
      </c>
      <c r="P2453" s="49" t="s">
        <v>2117</v>
      </c>
    </row>
    <row r="2454" spans="1:16">
      <c r="A2454" s="46">
        <v>0</v>
      </c>
      <c r="B2454" s="46">
        <v>0</v>
      </c>
      <c r="C2454" s="46">
        <v>0</v>
      </c>
      <c r="D2454" s="46">
        <f t="shared" si="38"/>
        <v>0</v>
      </c>
      <c r="E2454" s="51">
        <v>45261</v>
      </c>
      <c r="F2454" s="49" t="s">
        <v>80</v>
      </c>
      <c r="G2454" s="49" t="s">
        <v>81</v>
      </c>
      <c r="H2454" s="49" t="s">
        <v>471</v>
      </c>
      <c r="I2454" s="49" t="s">
        <v>471</v>
      </c>
      <c r="J2454" s="49">
        <v>135300</v>
      </c>
      <c r="K2454" s="49" t="s">
        <v>411</v>
      </c>
      <c r="L2454" s="49">
        <v>9973879</v>
      </c>
      <c r="M2454" s="49" t="s">
        <v>1947</v>
      </c>
      <c r="N2454" s="51">
        <v>29768</v>
      </c>
      <c r="O2454" s="51">
        <v>29768</v>
      </c>
      <c r="P2454" s="49" t="s">
        <v>1091</v>
      </c>
    </row>
    <row r="2455" spans="1:16">
      <c r="A2455" s="46">
        <v>0</v>
      </c>
      <c r="B2455" s="46">
        <v>0</v>
      </c>
      <c r="C2455" s="46">
        <v>0</v>
      </c>
      <c r="D2455" s="46">
        <f t="shared" si="38"/>
        <v>0</v>
      </c>
      <c r="E2455" s="51">
        <v>45261</v>
      </c>
      <c r="F2455" s="49" t="s">
        <v>80</v>
      </c>
      <c r="G2455" s="49" t="s">
        <v>81</v>
      </c>
      <c r="H2455" s="49" t="s">
        <v>471</v>
      </c>
      <c r="I2455" s="49" t="s">
        <v>471</v>
      </c>
      <c r="J2455" s="49">
        <v>135300</v>
      </c>
      <c r="K2455" s="49" t="s">
        <v>411</v>
      </c>
      <c r="L2455" s="49">
        <v>9973873</v>
      </c>
      <c r="M2455" s="49" t="s">
        <v>1947</v>
      </c>
      <c r="N2455" s="51">
        <v>27211</v>
      </c>
      <c r="O2455" s="51">
        <v>27211</v>
      </c>
      <c r="P2455" s="49" t="s">
        <v>1091</v>
      </c>
    </row>
    <row r="2456" spans="1:16">
      <c r="A2456" s="46">
        <v>21</v>
      </c>
      <c r="B2456" s="46">
        <v>28934.31</v>
      </c>
      <c r="C2456" s="46">
        <v>29205.995358636301</v>
      </c>
      <c r="D2456" s="46">
        <f t="shared" si="38"/>
        <v>-271.6853586362995</v>
      </c>
      <c r="E2456" s="51">
        <v>45261</v>
      </c>
      <c r="F2456" s="49" t="s">
        <v>80</v>
      </c>
      <c r="G2456" s="49" t="s">
        <v>81</v>
      </c>
      <c r="H2456" s="49" t="s">
        <v>471</v>
      </c>
      <c r="I2456" s="49" t="s">
        <v>471</v>
      </c>
      <c r="J2456" s="49">
        <v>135300</v>
      </c>
      <c r="K2456" s="49" t="s">
        <v>411</v>
      </c>
      <c r="L2456" s="49">
        <v>9785431</v>
      </c>
      <c r="M2456" s="49" t="s">
        <v>1947</v>
      </c>
      <c r="N2456" s="51">
        <v>27211</v>
      </c>
      <c r="O2456" s="51">
        <v>27211</v>
      </c>
      <c r="P2456" s="49" t="s">
        <v>1081</v>
      </c>
    </row>
    <row r="2457" spans="1:16">
      <c r="A2457" s="46">
        <v>3</v>
      </c>
      <c r="B2457" s="46">
        <v>4603.68</v>
      </c>
      <c r="C2457" s="46">
        <v>3989.7687756096002</v>
      </c>
      <c r="D2457" s="46">
        <f t="shared" si="38"/>
        <v>613.91122439040009</v>
      </c>
      <c r="E2457" s="51">
        <v>45261</v>
      </c>
      <c r="F2457" s="49" t="s">
        <v>80</v>
      </c>
      <c r="G2457" s="49" t="s">
        <v>81</v>
      </c>
      <c r="H2457" s="49" t="s">
        <v>471</v>
      </c>
      <c r="I2457" s="49" t="s">
        <v>471</v>
      </c>
      <c r="J2457" s="49">
        <v>135300</v>
      </c>
      <c r="K2457" s="49" t="s">
        <v>411</v>
      </c>
      <c r="L2457" s="49">
        <v>9785432</v>
      </c>
      <c r="M2457" s="49" t="s">
        <v>1947</v>
      </c>
      <c r="N2457" s="51">
        <v>29768</v>
      </c>
      <c r="O2457" s="51">
        <v>29768</v>
      </c>
      <c r="P2457" s="49" t="s">
        <v>1081</v>
      </c>
    </row>
    <row r="2458" spans="1:16">
      <c r="A2458" s="46">
        <v>0</v>
      </c>
      <c r="B2458" s="46">
        <v>0</v>
      </c>
      <c r="C2458" s="46">
        <v>0</v>
      </c>
      <c r="D2458" s="46">
        <f t="shared" si="38"/>
        <v>0</v>
      </c>
      <c r="E2458" s="51">
        <v>45261</v>
      </c>
      <c r="F2458" s="49" t="s">
        <v>80</v>
      </c>
      <c r="G2458" s="49" t="s">
        <v>81</v>
      </c>
      <c r="H2458" s="49" t="s">
        <v>471</v>
      </c>
      <c r="I2458" s="49" t="s">
        <v>471</v>
      </c>
      <c r="J2458" s="49">
        <v>135300</v>
      </c>
      <c r="K2458" s="49" t="s">
        <v>455</v>
      </c>
      <c r="L2458" s="49">
        <v>9973878</v>
      </c>
      <c r="M2458" s="49" t="s">
        <v>2162</v>
      </c>
      <c r="N2458" s="51">
        <v>29768</v>
      </c>
      <c r="O2458" s="51">
        <v>29768</v>
      </c>
      <c r="P2458" s="49" t="s">
        <v>1091</v>
      </c>
    </row>
    <row r="2459" spans="1:16">
      <c r="A2459" s="46">
        <v>2</v>
      </c>
      <c r="B2459" s="46">
        <v>-2902.43</v>
      </c>
      <c r="C2459" s="46">
        <v>-1390.8596357089002</v>
      </c>
      <c r="D2459" s="46">
        <f t="shared" si="38"/>
        <v>-1511.5703642910996</v>
      </c>
      <c r="E2459" s="51">
        <v>45261</v>
      </c>
      <c r="F2459" s="49" t="s">
        <v>80</v>
      </c>
      <c r="G2459" s="49" t="s">
        <v>81</v>
      </c>
      <c r="H2459" s="49" t="s">
        <v>471</v>
      </c>
      <c r="I2459" s="49" t="s">
        <v>471</v>
      </c>
      <c r="J2459" s="49">
        <v>135300</v>
      </c>
      <c r="K2459" s="49" t="s">
        <v>455</v>
      </c>
      <c r="L2459" s="49">
        <v>9809977</v>
      </c>
      <c r="M2459" s="49" t="s">
        <v>2162</v>
      </c>
      <c r="N2459" s="51">
        <v>36875</v>
      </c>
      <c r="O2459" s="51">
        <v>37257</v>
      </c>
      <c r="P2459" s="49" t="s">
        <v>2117</v>
      </c>
    </row>
    <row r="2460" spans="1:16">
      <c r="A2460" s="46">
        <v>3</v>
      </c>
      <c r="B2460" s="46">
        <v>4603.68</v>
      </c>
      <c r="C2460" s="46">
        <v>3989.7687756096002</v>
      </c>
      <c r="D2460" s="46">
        <f t="shared" si="38"/>
        <v>613.91122439040009</v>
      </c>
      <c r="E2460" s="51">
        <v>45261</v>
      </c>
      <c r="F2460" s="49" t="s">
        <v>80</v>
      </c>
      <c r="G2460" s="49" t="s">
        <v>81</v>
      </c>
      <c r="H2460" s="49" t="s">
        <v>471</v>
      </c>
      <c r="I2460" s="49" t="s">
        <v>471</v>
      </c>
      <c r="J2460" s="49">
        <v>135300</v>
      </c>
      <c r="K2460" s="49" t="s">
        <v>455</v>
      </c>
      <c r="L2460" s="49">
        <v>9781402</v>
      </c>
      <c r="M2460" s="49" t="s">
        <v>2162</v>
      </c>
      <c r="N2460" s="51">
        <v>29768</v>
      </c>
      <c r="O2460" s="51">
        <v>29768</v>
      </c>
      <c r="P2460" s="49" t="s">
        <v>1081</v>
      </c>
    </row>
    <row r="2461" spans="1:16">
      <c r="A2461" s="46">
        <v>0</v>
      </c>
      <c r="B2461" s="46">
        <v>0</v>
      </c>
      <c r="C2461" s="46">
        <v>0</v>
      </c>
      <c r="D2461" s="46">
        <f t="shared" si="38"/>
        <v>0</v>
      </c>
      <c r="E2461" s="51">
        <v>45261</v>
      </c>
      <c r="F2461" s="49" t="s">
        <v>80</v>
      </c>
      <c r="G2461" s="49" t="s">
        <v>81</v>
      </c>
      <c r="H2461" s="49" t="s">
        <v>471</v>
      </c>
      <c r="I2461" s="49" t="s">
        <v>471</v>
      </c>
      <c r="J2461" s="49">
        <v>135300</v>
      </c>
      <c r="K2461" s="49" t="s">
        <v>412</v>
      </c>
      <c r="L2461" s="49">
        <v>9973874</v>
      </c>
      <c r="M2461" s="49" t="s">
        <v>1949</v>
      </c>
      <c r="N2461" s="51">
        <v>27211</v>
      </c>
      <c r="O2461" s="51">
        <v>27211</v>
      </c>
      <c r="P2461" s="49" t="s">
        <v>1091</v>
      </c>
    </row>
    <row r="2462" spans="1:16">
      <c r="A2462" s="46">
        <v>3</v>
      </c>
      <c r="B2462" s="46">
        <v>4603.68</v>
      </c>
      <c r="C2462" s="46">
        <v>3989.7687756096002</v>
      </c>
      <c r="D2462" s="46">
        <f t="shared" si="38"/>
        <v>613.91122439040009</v>
      </c>
      <c r="E2462" s="51">
        <v>45261</v>
      </c>
      <c r="F2462" s="49" t="s">
        <v>80</v>
      </c>
      <c r="G2462" s="49" t="s">
        <v>81</v>
      </c>
      <c r="H2462" s="49" t="s">
        <v>471</v>
      </c>
      <c r="I2462" s="49" t="s">
        <v>471</v>
      </c>
      <c r="J2462" s="49">
        <v>135300</v>
      </c>
      <c r="K2462" s="49" t="s">
        <v>412</v>
      </c>
      <c r="L2462" s="49">
        <v>9781413</v>
      </c>
      <c r="M2462" s="49" t="s">
        <v>1949</v>
      </c>
      <c r="N2462" s="51">
        <v>29768</v>
      </c>
      <c r="O2462" s="51">
        <v>29768</v>
      </c>
      <c r="P2462" s="49" t="s">
        <v>1081</v>
      </c>
    </row>
    <row r="2463" spans="1:16">
      <c r="A2463" s="46">
        <v>0</v>
      </c>
      <c r="B2463" s="46">
        <v>0</v>
      </c>
      <c r="C2463" s="46">
        <v>0</v>
      </c>
      <c r="D2463" s="46">
        <f t="shared" si="38"/>
        <v>0</v>
      </c>
      <c r="E2463" s="51">
        <v>45261</v>
      </c>
      <c r="F2463" s="49" t="s">
        <v>80</v>
      </c>
      <c r="G2463" s="49" t="s">
        <v>81</v>
      </c>
      <c r="H2463" s="49" t="s">
        <v>471</v>
      </c>
      <c r="I2463" s="49" t="s">
        <v>471</v>
      </c>
      <c r="J2463" s="49">
        <v>135300</v>
      </c>
      <c r="K2463" s="49" t="s">
        <v>412</v>
      </c>
      <c r="L2463" s="49">
        <v>9973876</v>
      </c>
      <c r="M2463" s="49" t="s">
        <v>1949</v>
      </c>
      <c r="N2463" s="51">
        <v>29768</v>
      </c>
      <c r="O2463" s="51">
        <v>29768</v>
      </c>
      <c r="P2463" s="49" t="s">
        <v>1091</v>
      </c>
    </row>
    <row r="2464" spans="1:16">
      <c r="A2464" s="46">
        <v>18</v>
      </c>
      <c r="B2464" s="46">
        <v>5769.13</v>
      </c>
      <c r="C2464" s="46">
        <v>5823.3005730349005</v>
      </c>
      <c r="D2464" s="46">
        <f t="shared" si="38"/>
        <v>-54.170573034900372</v>
      </c>
      <c r="E2464" s="51">
        <v>45261</v>
      </c>
      <c r="F2464" s="49" t="s">
        <v>80</v>
      </c>
      <c r="G2464" s="49" t="s">
        <v>81</v>
      </c>
      <c r="H2464" s="49" t="s">
        <v>471</v>
      </c>
      <c r="I2464" s="49" t="s">
        <v>471</v>
      </c>
      <c r="J2464" s="49">
        <v>135300</v>
      </c>
      <c r="K2464" s="49" t="s">
        <v>412</v>
      </c>
      <c r="L2464" s="49">
        <v>9781412</v>
      </c>
      <c r="M2464" s="49" t="s">
        <v>1949</v>
      </c>
      <c r="N2464" s="51">
        <v>27211</v>
      </c>
      <c r="O2464" s="51">
        <v>27211</v>
      </c>
      <c r="P2464" s="49" t="s">
        <v>1081</v>
      </c>
    </row>
    <row r="2465" spans="1:16">
      <c r="A2465" s="46">
        <v>1</v>
      </c>
      <c r="B2465" s="46">
        <v>-51663.450000000004</v>
      </c>
      <c r="C2465" s="46">
        <v>-24757.395439843498</v>
      </c>
      <c r="D2465" s="46">
        <f t="shared" si="38"/>
        <v>-26906.054560156506</v>
      </c>
      <c r="E2465" s="51">
        <v>45261</v>
      </c>
      <c r="F2465" s="49" t="s">
        <v>80</v>
      </c>
      <c r="G2465" s="49" t="s">
        <v>81</v>
      </c>
      <c r="H2465" s="49" t="s">
        <v>471</v>
      </c>
      <c r="I2465" s="49" t="s">
        <v>471</v>
      </c>
      <c r="J2465" s="49">
        <v>135300</v>
      </c>
      <c r="K2465" s="49" t="s">
        <v>478</v>
      </c>
      <c r="L2465" s="49">
        <v>9809978</v>
      </c>
      <c r="M2465" s="49" t="s">
        <v>2163</v>
      </c>
      <c r="N2465" s="51">
        <v>36875</v>
      </c>
      <c r="O2465" s="51">
        <v>37257</v>
      </c>
      <c r="P2465" s="49" t="s">
        <v>2117</v>
      </c>
    </row>
    <row r="2466" spans="1:16">
      <c r="A2466" s="46">
        <v>0</v>
      </c>
      <c r="B2466" s="46">
        <v>0</v>
      </c>
      <c r="C2466" s="46">
        <v>0</v>
      </c>
      <c r="D2466" s="46">
        <f t="shared" si="38"/>
        <v>0</v>
      </c>
      <c r="E2466" s="51">
        <v>45261</v>
      </c>
      <c r="F2466" s="49" t="s">
        <v>80</v>
      </c>
      <c r="G2466" s="49" t="s">
        <v>81</v>
      </c>
      <c r="H2466" s="49" t="s">
        <v>471</v>
      </c>
      <c r="I2466" s="49" t="s">
        <v>471</v>
      </c>
      <c r="J2466" s="49">
        <v>135300</v>
      </c>
      <c r="K2466" s="49" t="s">
        <v>478</v>
      </c>
      <c r="L2466" s="49">
        <v>9693305</v>
      </c>
      <c r="M2466" s="49" t="s">
        <v>2163</v>
      </c>
      <c r="N2466" s="51">
        <v>27211</v>
      </c>
      <c r="O2466" s="51">
        <v>27211</v>
      </c>
      <c r="P2466" s="49" t="s">
        <v>1091</v>
      </c>
    </row>
    <row r="2467" spans="1:16">
      <c r="A2467" s="46">
        <v>1</v>
      </c>
      <c r="B2467" s="46">
        <v>23105.99</v>
      </c>
      <c r="C2467" s="46">
        <v>23322.949007482697</v>
      </c>
      <c r="D2467" s="46">
        <f t="shared" si="38"/>
        <v>-216.9590074826956</v>
      </c>
      <c r="E2467" s="51">
        <v>45261</v>
      </c>
      <c r="F2467" s="49" t="s">
        <v>80</v>
      </c>
      <c r="G2467" s="49" t="s">
        <v>81</v>
      </c>
      <c r="H2467" s="49" t="s">
        <v>471</v>
      </c>
      <c r="I2467" s="49" t="s">
        <v>471</v>
      </c>
      <c r="J2467" s="49">
        <v>135300</v>
      </c>
      <c r="K2467" s="49" t="s">
        <v>478</v>
      </c>
      <c r="L2467" s="49">
        <v>9781406</v>
      </c>
      <c r="M2467" s="49" t="s">
        <v>2163</v>
      </c>
      <c r="N2467" s="51">
        <v>27211</v>
      </c>
      <c r="O2467" s="51">
        <v>27211</v>
      </c>
      <c r="P2467" s="49" t="s">
        <v>1081</v>
      </c>
    </row>
    <row r="2468" spans="1:16">
      <c r="A2468" s="46">
        <v>0</v>
      </c>
      <c r="B2468" s="46">
        <v>0</v>
      </c>
      <c r="C2468" s="46">
        <v>0</v>
      </c>
      <c r="D2468" s="46">
        <f t="shared" si="38"/>
        <v>0</v>
      </c>
      <c r="E2468" s="51">
        <v>45261</v>
      </c>
      <c r="F2468" s="49" t="s">
        <v>80</v>
      </c>
      <c r="G2468" s="49" t="s">
        <v>81</v>
      </c>
      <c r="H2468" s="49" t="s">
        <v>471</v>
      </c>
      <c r="I2468" s="49" t="s">
        <v>471</v>
      </c>
      <c r="J2468" s="49">
        <v>135300</v>
      </c>
      <c r="K2468" s="49" t="s">
        <v>479</v>
      </c>
      <c r="L2468" s="49">
        <v>9973875</v>
      </c>
      <c r="M2468" s="49" t="s">
        <v>2164</v>
      </c>
      <c r="N2468" s="51">
        <v>27211</v>
      </c>
      <c r="O2468" s="51">
        <v>27211</v>
      </c>
      <c r="P2468" s="49" t="s">
        <v>1091</v>
      </c>
    </row>
    <row r="2469" spans="1:16">
      <c r="A2469" s="46">
        <v>2</v>
      </c>
      <c r="B2469" s="46">
        <v>20164.63</v>
      </c>
      <c r="C2469" s="46">
        <v>20353.970431249902</v>
      </c>
      <c r="D2469" s="46">
        <f t="shared" si="38"/>
        <v>-189.34043124990058</v>
      </c>
      <c r="E2469" s="51">
        <v>45261</v>
      </c>
      <c r="F2469" s="49" t="s">
        <v>80</v>
      </c>
      <c r="G2469" s="49" t="s">
        <v>81</v>
      </c>
      <c r="H2469" s="49" t="s">
        <v>471</v>
      </c>
      <c r="I2469" s="49" t="s">
        <v>471</v>
      </c>
      <c r="J2469" s="49">
        <v>135300</v>
      </c>
      <c r="K2469" s="49" t="s">
        <v>479</v>
      </c>
      <c r="L2469" s="49">
        <v>9781408</v>
      </c>
      <c r="M2469" s="49" t="s">
        <v>2164</v>
      </c>
      <c r="N2469" s="51">
        <v>27211</v>
      </c>
      <c r="O2469" s="51">
        <v>27211</v>
      </c>
      <c r="P2469" s="49" t="s">
        <v>1081</v>
      </c>
    </row>
    <row r="2470" spans="1:16">
      <c r="A2470" s="46">
        <v>11</v>
      </c>
      <c r="B2470" s="46">
        <v>7689.25</v>
      </c>
      <c r="C2470" s="46">
        <v>7761.4499814025003</v>
      </c>
      <c r="D2470" s="46">
        <f t="shared" si="38"/>
        <v>-72.199981402500271</v>
      </c>
      <c r="E2470" s="51">
        <v>45261</v>
      </c>
      <c r="F2470" s="49" t="s">
        <v>80</v>
      </c>
      <c r="G2470" s="49" t="s">
        <v>81</v>
      </c>
      <c r="H2470" s="49" t="s">
        <v>471</v>
      </c>
      <c r="I2470" s="49" t="s">
        <v>471</v>
      </c>
      <c r="J2470" s="49">
        <v>135300</v>
      </c>
      <c r="K2470" s="49" t="s">
        <v>480</v>
      </c>
      <c r="L2470" s="49">
        <v>9781403</v>
      </c>
      <c r="M2470" s="49" t="s">
        <v>2165</v>
      </c>
      <c r="N2470" s="51">
        <v>27211</v>
      </c>
      <c r="O2470" s="51">
        <v>27211</v>
      </c>
      <c r="P2470" s="49" t="s">
        <v>1081</v>
      </c>
    </row>
    <row r="2471" spans="1:16">
      <c r="A2471" s="46">
        <v>0</v>
      </c>
      <c r="B2471" s="46">
        <v>0</v>
      </c>
      <c r="C2471" s="46">
        <v>0</v>
      </c>
      <c r="D2471" s="46">
        <f t="shared" si="38"/>
        <v>0</v>
      </c>
      <c r="E2471" s="51">
        <v>45261</v>
      </c>
      <c r="F2471" s="49" t="s">
        <v>80</v>
      </c>
      <c r="G2471" s="49" t="s">
        <v>81</v>
      </c>
      <c r="H2471" s="49" t="s">
        <v>471</v>
      </c>
      <c r="I2471" s="49" t="s">
        <v>471</v>
      </c>
      <c r="J2471" s="49">
        <v>135300</v>
      </c>
      <c r="K2471" s="49" t="s">
        <v>480</v>
      </c>
      <c r="L2471" s="49">
        <v>9973880</v>
      </c>
      <c r="M2471" s="49" t="s">
        <v>2165</v>
      </c>
      <c r="N2471" s="51">
        <v>27211</v>
      </c>
      <c r="O2471" s="51">
        <v>27211</v>
      </c>
      <c r="P2471" s="49" t="s">
        <v>1091</v>
      </c>
    </row>
    <row r="2472" spans="1:16">
      <c r="A2472" s="46">
        <v>43</v>
      </c>
      <c r="B2472" s="46">
        <v>12135.18</v>
      </c>
      <c r="C2472" s="46">
        <v>12249.1260637014</v>
      </c>
      <c r="D2472" s="46">
        <f t="shared" si="38"/>
        <v>-113.94606370139991</v>
      </c>
      <c r="E2472" s="51">
        <v>45261</v>
      </c>
      <c r="F2472" s="49" t="s">
        <v>80</v>
      </c>
      <c r="G2472" s="49" t="s">
        <v>81</v>
      </c>
      <c r="H2472" s="49" t="s">
        <v>471</v>
      </c>
      <c r="I2472" s="49" t="s">
        <v>471</v>
      </c>
      <c r="J2472" s="49">
        <v>135300</v>
      </c>
      <c r="K2472" s="49" t="s">
        <v>413</v>
      </c>
      <c r="L2472" s="49">
        <v>9780230</v>
      </c>
      <c r="M2472" s="49" t="s">
        <v>1950</v>
      </c>
      <c r="N2472" s="51">
        <v>27211</v>
      </c>
      <c r="O2472" s="51">
        <v>27211</v>
      </c>
      <c r="P2472" s="49" t="s">
        <v>1081</v>
      </c>
    </row>
    <row r="2473" spans="1:16">
      <c r="A2473" s="46">
        <v>0</v>
      </c>
      <c r="B2473" s="46">
        <v>0</v>
      </c>
      <c r="C2473" s="46">
        <v>0</v>
      </c>
      <c r="D2473" s="46">
        <f t="shared" si="38"/>
        <v>0</v>
      </c>
      <c r="E2473" s="51">
        <v>45261</v>
      </c>
      <c r="F2473" s="49" t="s">
        <v>80</v>
      </c>
      <c r="G2473" s="49" t="s">
        <v>81</v>
      </c>
      <c r="H2473" s="49" t="s">
        <v>471</v>
      </c>
      <c r="I2473" s="49" t="s">
        <v>471</v>
      </c>
      <c r="J2473" s="49">
        <v>135300</v>
      </c>
      <c r="K2473" s="49" t="s">
        <v>413</v>
      </c>
      <c r="L2473" s="49">
        <v>9706620</v>
      </c>
      <c r="M2473" s="49" t="s">
        <v>1950</v>
      </c>
      <c r="N2473" s="51">
        <v>27211</v>
      </c>
      <c r="O2473" s="51">
        <v>27211</v>
      </c>
      <c r="P2473" s="49" t="s">
        <v>1091</v>
      </c>
    </row>
    <row r="2474" spans="1:16">
      <c r="A2474" s="46">
        <v>0</v>
      </c>
      <c r="B2474" s="46">
        <v>0</v>
      </c>
      <c r="C2474" s="46">
        <v>0</v>
      </c>
      <c r="D2474" s="46">
        <f t="shared" si="38"/>
        <v>0</v>
      </c>
      <c r="E2474" s="51">
        <v>45261</v>
      </c>
      <c r="F2474" s="49" t="s">
        <v>80</v>
      </c>
      <c r="G2474" s="49" t="s">
        <v>81</v>
      </c>
      <c r="H2474" s="49" t="s">
        <v>471</v>
      </c>
      <c r="I2474" s="49" t="s">
        <v>471</v>
      </c>
      <c r="J2474" s="49">
        <v>135300</v>
      </c>
      <c r="K2474" s="49" t="s">
        <v>413</v>
      </c>
      <c r="L2474" s="49">
        <v>9973872</v>
      </c>
      <c r="M2474" s="49" t="s">
        <v>1950</v>
      </c>
      <c r="N2474" s="51">
        <v>29768</v>
      </c>
      <c r="O2474" s="51">
        <v>29768</v>
      </c>
      <c r="P2474" s="49" t="s">
        <v>1091</v>
      </c>
    </row>
    <row r="2475" spans="1:16">
      <c r="A2475" s="46">
        <v>4</v>
      </c>
      <c r="B2475" s="46">
        <v>-1451.21</v>
      </c>
      <c r="C2475" s="46">
        <v>-695.4274218283</v>
      </c>
      <c r="D2475" s="46">
        <f t="shared" si="38"/>
        <v>-755.78257817170004</v>
      </c>
      <c r="E2475" s="51">
        <v>45261</v>
      </c>
      <c r="F2475" s="49" t="s">
        <v>80</v>
      </c>
      <c r="G2475" s="49" t="s">
        <v>81</v>
      </c>
      <c r="H2475" s="49" t="s">
        <v>471</v>
      </c>
      <c r="I2475" s="49" t="s">
        <v>471</v>
      </c>
      <c r="J2475" s="49">
        <v>135300</v>
      </c>
      <c r="K2475" s="49" t="s">
        <v>413</v>
      </c>
      <c r="L2475" s="49">
        <v>9809979</v>
      </c>
      <c r="M2475" s="49" t="s">
        <v>1950</v>
      </c>
      <c r="N2475" s="51">
        <v>36875</v>
      </c>
      <c r="O2475" s="51">
        <v>37257</v>
      </c>
      <c r="P2475" s="49" t="s">
        <v>2117</v>
      </c>
    </row>
    <row r="2476" spans="1:16">
      <c r="A2476" s="46">
        <v>2</v>
      </c>
      <c r="B2476" s="46">
        <v>3069.09</v>
      </c>
      <c r="C2476" s="46">
        <v>2659.8198509747999</v>
      </c>
      <c r="D2476" s="46">
        <f t="shared" si="38"/>
        <v>409.27014902520023</v>
      </c>
      <c r="E2476" s="51">
        <v>45261</v>
      </c>
      <c r="F2476" s="49" t="s">
        <v>80</v>
      </c>
      <c r="G2476" s="49" t="s">
        <v>81</v>
      </c>
      <c r="H2476" s="49" t="s">
        <v>471</v>
      </c>
      <c r="I2476" s="49" t="s">
        <v>471</v>
      </c>
      <c r="J2476" s="49">
        <v>135300</v>
      </c>
      <c r="K2476" s="49" t="s">
        <v>413</v>
      </c>
      <c r="L2476" s="49">
        <v>9780231</v>
      </c>
      <c r="M2476" s="49" t="s">
        <v>1950</v>
      </c>
      <c r="N2476" s="51">
        <v>29768</v>
      </c>
      <c r="O2476" s="51">
        <v>29768</v>
      </c>
      <c r="P2476" s="49" t="s">
        <v>1081</v>
      </c>
    </row>
    <row r="2477" spans="1:16">
      <c r="A2477" s="46">
        <v>0</v>
      </c>
      <c r="B2477" s="46">
        <v>0</v>
      </c>
      <c r="C2477" s="46">
        <v>0</v>
      </c>
      <c r="D2477" s="46">
        <f t="shared" si="38"/>
        <v>0</v>
      </c>
      <c r="E2477" s="51">
        <v>45261</v>
      </c>
      <c r="F2477" s="49" t="s">
        <v>80</v>
      </c>
      <c r="G2477" s="49" t="s">
        <v>81</v>
      </c>
      <c r="H2477" s="49" t="s">
        <v>471</v>
      </c>
      <c r="I2477" s="49" t="s">
        <v>471</v>
      </c>
      <c r="J2477" s="49">
        <v>135300</v>
      </c>
      <c r="K2477" s="49" t="s">
        <v>414</v>
      </c>
      <c r="L2477" s="49">
        <v>9973795</v>
      </c>
      <c r="M2477" s="49" t="s">
        <v>1951</v>
      </c>
      <c r="N2477" s="51">
        <v>27211</v>
      </c>
      <c r="O2477" s="51">
        <v>27211</v>
      </c>
      <c r="P2477" s="49" t="s">
        <v>1091</v>
      </c>
    </row>
    <row r="2478" spans="1:16">
      <c r="A2478" s="46">
        <v>110</v>
      </c>
      <c r="B2478" s="46">
        <v>33427.29</v>
      </c>
      <c r="C2478" s="46">
        <v>33741.163227731704</v>
      </c>
      <c r="D2478" s="46">
        <f t="shared" si="38"/>
        <v>-313.87322773170308</v>
      </c>
      <c r="E2478" s="51">
        <v>45261</v>
      </c>
      <c r="F2478" s="49" t="s">
        <v>80</v>
      </c>
      <c r="G2478" s="49" t="s">
        <v>81</v>
      </c>
      <c r="H2478" s="49" t="s">
        <v>471</v>
      </c>
      <c r="I2478" s="49" t="s">
        <v>471</v>
      </c>
      <c r="J2478" s="49">
        <v>135300</v>
      </c>
      <c r="K2478" s="49" t="s">
        <v>414</v>
      </c>
      <c r="L2478" s="49">
        <v>9780237</v>
      </c>
      <c r="M2478" s="49" t="s">
        <v>1951</v>
      </c>
      <c r="N2478" s="51">
        <v>27211</v>
      </c>
      <c r="O2478" s="51">
        <v>27211</v>
      </c>
      <c r="P2478" s="49" t="s">
        <v>1081</v>
      </c>
    </row>
    <row r="2479" spans="1:16">
      <c r="A2479" s="46">
        <v>1</v>
      </c>
      <c r="B2479" s="46">
        <v>22184.55</v>
      </c>
      <c r="C2479" s="46">
        <v>7464.2860146329995</v>
      </c>
      <c r="D2479" s="46">
        <f t="shared" si="38"/>
        <v>14720.263985367001</v>
      </c>
      <c r="E2479" s="51">
        <v>45261</v>
      </c>
      <c r="F2479" s="49" t="s">
        <v>80</v>
      </c>
      <c r="G2479" s="49" t="s">
        <v>81</v>
      </c>
      <c r="H2479" s="49" t="s">
        <v>471</v>
      </c>
      <c r="I2479" s="49" t="s">
        <v>471</v>
      </c>
      <c r="J2479" s="49">
        <v>135300</v>
      </c>
      <c r="K2479" s="49" t="s">
        <v>457</v>
      </c>
      <c r="L2479" s="49">
        <v>12818106</v>
      </c>
      <c r="M2479" s="49" t="s">
        <v>1555</v>
      </c>
      <c r="N2479" s="51">
        <v>39156</v>
      </c>
      <c r="O2479" s="51">
        <v>39203</v>
      </c>
      <c r="P2479" s="49" t="s">
        <v>909</v>
      </c>
    </row>
    <row r="2480" spans="1:16">
      <c r="A2480" s="46">
        <v>1</v>
      </c>
      <c r="B2480" s="46">
        <v>43225.87</v>
      </c>
      <c r="C2480" s="46">
        <v>14543.9171365362</v>
      </c>
      <c r="D2480" s="46">
        <f t="shared" si="38"/>
        <v>28681.952863463805</v>
      </c>
      <c r="E2480" s="51">
        <v>45261</v>
      </c>
      <c r="F2480" s="49" t="s">
        <v>80</v>
      </c>
      <c r="G2480" s="49" t="s">
        <v>81</v>
      </c>
      <c r="H2480" s="49" t="s">
        <v>471</v>
      </c>
      <c r="I2480" s="49" t="s">
        <v>471</v>
      </c>
      <c r="J2480" s="49">
        <v>135300</v>
      </c>
      <c r="K2480" s="49" t="s">
        <v>481</v>
      </c>
      <c r="L2480" s="49">
        <v>12818117</v>
      </c>
      <c r="M2480" s="49" t="s">
        <v>1556</v>
      </c>
      <c r="N2480" s="51">
        <v>39156</v>
      </c>
      <c r="O2480" s="51">
        <v>39203</v>
      </c>
      <c r="P2480" s="49" t="s">
        <v>909</v>
      </c>
    </row>
    <row r="2481" spans="1:16">
      <c r="A2481" s="46">
        <v>1</v>
      </c>
      <c r="B2481" s="46">
        <v>16512.13</v>
      </c>
      <c r="C2481" s="46">
        <v>5555.7250893438004</v>
      </c>
      <c r="D2481" s="46">
        <f t="shared" si="38"/>
        <v>10956.404910656202</v>
      </c>
      <c r="E2481" s="51">
        <v>45261</v>
      </c>
      <c r="F2481" s="49" t="s">
        <v>80</v>
      </c>
      <c r="G2481" s="49" t="s">
        <v>81</v>
      </c>
      <c r="H2481" s="49" t="s">
        <v>471</v>
      </c>
      <c r="I2481" s="49" t="s">
        <v>471</v>
      </c>
      <c r="J2481" s="49">
        <v>135300</v>
      </c>
      <c r="K2481" s="49" t="s">
        <v>482</v>
      </c>
      <c r="L2481" s="49">
        <v>12818128</v>
      </c>
      <c r="M2481" s="49" t="s">
        <v>1557</v>
      </c>
      <c r="N2481" s="51">
        <v>39156</v>
      </c>
      <c r="O2481" s="51">
        <v>39203</v>
      </c>
      <c r="P2481" s="49" t="s">
        <v>909</v>
      </c>
    </row>
    <row r="2482" spans="1:16">
      <c r="A2482" s="46">
        <v>1</v>
      </c>
      <c r="B2482" s="46">
        <v>69190.259999999995</v>
      </c>
      <c r="C2482" s="46">
        <v>6349.085071302</v>
      </c>
      <c r="D2482" s="46">
        <f t="shared" si="38"/>
        <v>62841.174928697998</v>
      </c>
      <c r="E2482" s="51">
        <v>45261</v>
      </c>
      <c r="F2482" s="49" t="s">
        <v>80</v>
      </c>
      <c r="G2482" s="49" t="s">
        <v>81</v>
      </c>
      <c r="H2482" s="49" t="s">
        <v>471</v>
      </c>
      <c r="I2482" s="49" t="s">
        <v>471</v>
      </c>
      <c r="J2482" s="49">
        <v>135300</v>
      </c>
      <c r="K2482" s="49" t="s">
        <v>483</v>
      </c>
      <c r="L2482" s="49">
        <v>29606327</v>
      </c>
      <c r="M2482" s="49" t="s">
        <v>2166</v>
      </c>
      <c r="N2482" s="51">
        <v>43595</v>
      </c>
      <c r="O2482" s="51">
        <v>43586</v>
      </c>
      <c r="P2482" s="49" t="s">
        <v>2145</v>
      </c>
    </row>
    <row r="2483" spans="1:16">
      <c r="A2483" s="46">
        <v>0</v>
      </c>
      <c r="B2483" s="46">
        <v>0</v>
      </c>
      <c r="C2483" s="46">
        <v>0</v>
      </c>
      <c r="D2483" s="46">
        <f t="shared" si="38"/>
        <v>0</v>
      </c>
      <c r="E2483" s="51">
        <v>45261</v>
      </c>
      <c r="F2483" s="49" t="s">
        <v>80</v>
      </c>
      <c r="G2483" s="49" t="s">
        <v>81</v>
      </c>
      <c r="H2483" s="49" t="s">
        <v>471</v>
      </c>
      <c r="I2483" s="49" t="s">
        <v>471</v>
      </c>
      <c r="J2483" s="49">
        <v>135300</v>
      </c>
      <c r="K2483" s="49" t="s">
        <v>415</v>
      </c>
      <c r="L2483" s="49">
        <v>9973877</v>
      </c>
      <c r="M2483" s="49" t="s">
        <v>1953</v>
      </c>
      <c r="N2483" s="51">
        <v>29768</v>
      </c>
      <c r="O2483" s="51">
        <v>29768</v>
      </c>
      <c r="P2483" s="49" t="s">
        <v>1091</v>
      </c>
    </row>
    <row r="2484" spans="1:16">
      <c r="A2484" s="46">
        <v>17</v>
      </c>
      <c r="B2484" s="46">
        <v>5765.3</v>
      </c>
      <c r="C2484" s="46">
        <v>5819.4346103690004</v>
      </c>
      <c r="D2484" s="46">
        <f t="shared" si="38"/>
        <v>-54.134610369000256</v>
      </c>
      <c r="E2484" s="51">
        <v>45261</v>
      </c>
      <c r="F2484" s="49" t="s">
        <v>80</v>
      </c>
      <c r="G2484" s="49" t="s">
        <v>81</v>
      </c>
      <c r="H2484" s="49" t="s">
        <v>471</v>
      </c>
      <c r="I2484" s="49" t="s">
        <v>471</v>
      </c>
      <c r="J2484" s="49">
        <v>135300</v>
      </c>
      <c r="K2484" s="49" t="s">
        <v>415</v>
      </c>
      <c r="L2484" s="49">
        <v>9785426</v>
      </c>
      <c r="M2484" s="49" t="s">
        <v>1953</v>
      </c>
      <c r="N2484" s="51">
        <v>27211</v>
      </c>
      <c r="O2484" s="51">
        <v>27211</v>
      </c>
      <c r="P2484" s="49" t="s">
        <v>1081</v>
      </c>
    </row>
    <row r="2485" spans="1:16">
      <c r="A2485" s="46">
        <v>6</v>
      </c>
      <c r="B2485" s="46">
        <v>7928.76</v>
      </c>
      <c r="C2485" s="46">
        <v>6871.4417764272002</v>
      </c>
      <c r="D2485" s="46">
        <f t="shared" si="38"/>
        <v>1057.3182235728</v>
      </c>
      <c r="E2485" s="51">
        <v>45261</v>
      </c>
      <c r="F2485" s="49" t="s">
        <v>80</v>
      </c>
      <c r="G2485" s="49" t="s">
        <v>81</v>
      </c>
      <c r="H2485" s="49" t="s">
        <v>471</v>
      </c>
      <c r="I2485" s="49" t="s">
        <v>471</v>
      </c>
      <c r="J2485" s="49">
        <v>135300</v>
      </c>
      <c r="K2485" s="49" t="s">
        <v>415</v>
      </c>
      <c r="L2485" s="49">
        <v>9785427</v>
      </c>
      <c r="M2485" s="49" t="s">
        <v>1953</v>
      </c>
      <c r="N2485" s="51">
        <v>29768</v>
      </c>
      <c r="O2485" s="51">
        <v>29768</v>
      </c>
      <c r="P2485" s="49" t="s">
        <v>1081</v>
      </c>
    </row>
    <row r="2486" spans="1:16">
      <c r="A2486" s="46">
        <v>0</v>
      </c>
      <c r="B2486" s="46">
        <v>0</v>
      </c>
      <c r="C2486" s="46">
        <v>0</v>
      </c>
      <c r="D2486" s="46">
        <f t="shared" si="38"/>
        <v>0</v>
      </c>
      <c r="E2486" s="51">
        <v>45261</v>
      </c>
      <c r="F2486" s="49" t="s">
        <v>80</v>
      </c>
      <c r="G2486" s="49" t="s">
        <v>81</v>
      </c>
      <c r="H2486" s="49" t="s">
        <v>471</v>
      </c>
      <c r="I2486" s="49" t="s">
        <v>471</v>
      </c>
      <c r="J2486" s="49">
        <v>135300</v>
      </c>
      <c r="K2486" s="49" t="s">
        <v>415</v>
      </c>
      <c r="L2486" s="49">
        <v>9724107</v>
      </c>
      <c r="M2486" s="49" t="s">
        <v>1953</v>
      </c>
      <c r="N2486" s="51">
        <v>27211</v>
      </c>
      <c r="O2486" s="51">
        <v>27211</v>
      </c>
      <c r="P2486" s="49" t="s">
        <v>1091</v>
      </c>
    </row>
    <row r="2487" spans="1:16">
      <c r="A2487" s="46">
        <v>0</v>
      </c>
      <c r="B2487" s="46">
        <v>0</v>
      </c>
      <c r="C2487" s="46">
        <v>0</v>
      </c>
      <c r="D2487" s="46">
        <f t="shared" si="38"/>
        <v>0</v>
      </c>
      <c r="E2487" s="51">
        <v>45261</v>
      </c>
      <c r="F2487" s="49" t="s">
        <v>80</v>
      </c>
      <c r="G2487" s="49" t="s">
        <v>81</v>
      </c>
      <c r="H2487" s="49" t="s">
        <v>471</v>
      </c>
      <c r="I2487" s="49" t="s">
        <v>471</v>
      </c>
      <c r="J2487" s="49">
        <v>135300</v>
      </c>
      <c r="K2487" s="49" t="s">
        <v>484</v>
      </c>
      <c r="L2487" s="49">
        <v>9769410</v>
      </c>
      <c r="M2487" s="49" t="s">
        <v>1558</v>
      </c>
      <c r="N2487" s="51">
        <v>29768</v>
      </c>
      <c r="O2487" s="51">
        <v>29768</v>
      </c>
      <c r="P2487" s="49" t="s">
        <v>1081</v>
      </c>
    </row>
    <row r="2488" spans="1:16">
      <c r="A2488" s="46">
        <v>0</v>
      </c>
      <c r="B2488" s="46">
        <v>0</v>
      </c>
      <c r="C2488" s="46">
        <v>0</v>
      </c>
      <c r="D2488" s="46">
        <f t="shared" si="38"/>
        <v>0</v>
      </c>
      <c r="E2488" s="51">
        <v>45261</v>
      </c>
      <c r="F2488" s="49" t="s">
        <v>80</v>
      </c>
      <c r="G2488" s="49" t="s">
        <v>81</v>
      </c>
      <c r="H2488" s="49" t="s">
        <v>471</v>
      </c>
      <c r="I2488" s="49" t="s">
        <v>471</v>
      </c>
      <c r="J2488" s="49">
        <v>135300</v>
      </c>
      <c r="K2488" s="49" t="s">
        <v>484</v>
      </c>
      <c r="L2488" s="49">
        <v>9973801</v>
      </c>
      <c r="M2488" s="49" t="s">
        <v>1558</v>
      </c>
      <c r="N2488" s="51">
        <v>29768</v>
      </c>
      <c r="O2488" s="51">
        <v>29768</v>
      </c>
      <c r="P2488" s="49" t="s">
        <v>1091</v>
      </c>
    </row>
    <row r="2489" spans="1:16">
      <c r="A2489" s="46">
        <v>1</v>
      </c>
      <c r="B2489" s="46">
        <v>82898.98</v>
      </c>
      <c r="C2489" s="46">
        <v>39725.624777665405</v>
      </c>
      <c r="D2489" s="46">
        <f t="shared" si="38"/>
        <v>43173.355222334591</v>
      </c>
      <c r="E2489" s="51">
        <v>45261</v>
      </c>
      <c r="F2489" s="49" t="s">
        <v>80</v>
      </c>
      <c r="G2489" s="49" t="s">
        <v>81</v>
      </c>
      <c r="H2489" s="49" t="s">
        <v>471</v>
      </c>
      <c r="I2489" s="49" t="s">
        <v>471</v>
      </c>
      <c r="J2489" s="49">
        <v>135300</v>
      </c>
      <c r="K2489" s="49" t="s">
        <v>485</v>
      </c>
      <c r="L2489" s="49">
        <v>9807775</v>
      </c>
      <c r="M2489" s="49" t="s">
        <v>2167</v>
      </c>
      <c r="N2489" s="51">
        <v>36739</v>
      </c>
      <c r="O2489" s="51">
        <v>36892</v>
      </c>
      <c r="P2489" s="49" t="s">
        <v>2103</v>
      </c>
    </row>
    <row r="2490" spans="1:16">
      <c r="A2490" s="46">
        <v>1</v>
      </c>
      <c r="B2490" s="46">
        <v>-7709.12</v>
      </c>
      <c r="C2490" s="46">
        <v>-3694.2506226976002</v>
      </c>
      <c r="D2490" s="46">
        <f t="shared" si="38"/>
        <v>-4014.8693773023997</v>
      </c>
      <c r="E2490" s="51">
        <v>45261</v>
      </c>
      <c r="F2490" s="49" t="s">
        <v>80</v>
      </c>
      <c r="G2490" s="49" t="s">
        <v>81</v>
      </c>
      <c r="H2490" s="49" t="s">
        <v>471</v>
      </c>
      <c r="I2490" s="49" t="s">
        <v>471</v>
      </c>
      <c r="J2490" s="49">
        <v>135300</v>
      </c>
      <c r="K2490" s="49" t="s">
        <v>486</v>
      </c>
      <c r="L2490" s="49">
        <v>9809949</v>
      </c>
      <c r="M2490" s="49" t="s">
        <v>2168</v>
      </c>
      <c r="N2490" s="51">
        <v>36875</v>
      </c>
      <c r="O2490" s="51">
        <v>37257</v>
      </c>
      <c r="P2490" s="49" t="s">
        <v>2117</v>
      </c>
    </row>
    <row r="2491" spans="1:16">
      <c r="A2491" s="46">
        <v>0</v>
      </c>
      <c r="B2491" s="46">
        <v>29650.27</v>
      </c>
      <c r="C2491" s="46">
        <v>302.30970537950003</v>
      </c>
      <c r="D2491" s="46">
        <f t="shared" si="38"/>
        <v>29347.960294620501</v>
      </c>
      <c r="E2491" s="51">
        <v>45261</v>
      </c>
      <c r="F2491" s="49" t="s">
        <v>80</v>
      </c>
      <c r="G2491" s="49" t="s">
        <v>81</v>
      </c>
      <c r="H2491" s="49" t="s">
        <v>471</v>
      </c>
      <c r="I2491" s="49" t="s">
        <v>471</v>
      </c>
      <c r="J2491" s="49">
        <v>135300</v>
      </c>
      <c r="K2491" s="49" t="s">
        <v>487</v>
      </c>
      <c r="L2491" s="49">
        <v>38151407</v>
      </c>
      <c r="M2491" s="49" t="s">
        <v>2169</v>
      </c>
      <c r="N2491" s="51">
        <v>45135</v>
      </c>
      <c r="O2491" s="51">
        <v>45108</v>
      </c>
      <c r="P2491" s="49" t="s">
        <v>2119</v>
      </c>
    </row>
    <row r="2492" spans="1:16">
      <c r="A2492" s="46">
        <v>1</v>
      </c>
      <c r="B2492" s="46">
        <v>-13936.19</v>
      </c>
      <c r="C2492" s="46">
        <v>-6678.2951342736997</v>
      </c>
      <c r="D2492" s="46">
        <f t="shared" si="38"/>
        <v>-7257.8948657263008</v>
      </c>
      <c r="E2492" s="51">
        <v>45261</v>
      </c>
      <c r="F2492" s="49" t="s">
        <v>80</v>
      </c>
      <c r="G2492" s="49" t="s">
        <v>81</v>
      </c>
      <c r="H2492" s="49" t="s">
        <v>471</v>
      </c>
      <c r="I2492" s="49" t="s">
        <v>471</v>
      </c>
      <c r="J2492" s="49">
        <v>135300</v>
      </c>
      <c r="K2492" s="49" t="s">
        <v>416</v>
      </c>
      <c r="L2492" s="49">
        <v>9809950</v>
      </c>
      <c r="M2492" s="49" t="s">
        <v>1954</v>
      </c>
      <c r="N2492" s="51">
        <v>36875</v>
      </c>
      <c r="O2492" s="51">
        <v>37257</v>
      </c>
      <c r="P2492" s="49" t="s">
        <v>2117</v>
      </c>
    </row>
    <row r="2493" spans="1:16">
      <c r="A2493" s="46">
        <v>0</v>
      </c>
      <c r="B2493" s="46">
        <v>0</v>
      </c>
      <c r="C2493" s="46">
        <v>0</v>
      </c>
      <c r="D2493" s="46">
        <f t="shared" si="38"/>
        <v>0</v>
      </c>
      <c r="E2493" s="51">
        <v>45261</v>
      </c>
      <c r="F2493" s="49" t="s">
        <v>80</v>
      </c>
      <c r="G2493" s="49" t="s">
        <v>81</v>
      </c>
      <c r="H2493" s="49" t="s">
        <v>471</v>
      </c>
      <c r="I2493" s="49" t="s">
        <v>471</v>
      </c>
      <c r="J2493" s="49">
        <v>135300</v>
      </c>
      <c r="K2493" s="49" t="s">
        <v>417</v>
      </c>
      <c r="L2493" s="49">
        <v>9809968</v>
      </c>
      <c r="M2493" s="49" t="s">
        <v>1955</v>
      </c>
      <c r="N2493" s="51">
        <v>36875</v>
      </c>
      <c r="O2493" s="51">
        <v>37257</v>
      </c>
      <c r="P2493" s="49" t="s">
        <v>2133</v>
      </c>
    </row>
    <row r="2494" spans="1:16">
      <c r="A2494" s="46">
        <v>2</v>
      </c>
      <c r="B2494" s="46">
        <v>194610.39</v>
      </c>
      <c r="C2494" s="46">
        <v>25794.854052290702</v>
      </c>
      <c r="D2494" s="46">
        <f t="shared" si="38"/>
        <v>168815.53594770932</v>
      </c>
      <c r="E2494" s="51">
        <v>45261</v>
      </c>
      <c r="F2494" s="49" t="s">
        <v>80</v>
      </c>
      <c r="G2494" s="49" t="s">
        <v>81</v>
      </c>
      <c r="H2494" s="49" t="s">
        <v>471</v>
      </c>
      <c r="I2494" s="49" t="s">
        <v>471</v>
      </c>
      <c r="J2494" s="49">
        <v>135300</v>
      </c>
      <c r="K2494" s="49" t="s">
        <v>488</v>
      </c>
      <c r="L2494" s="49">
        <v>26744622</v>
      </c>
      <c r="M2494" s="49" t="s">
        <v>2170</v>
      </c>
      <c r="N2494" s="51">
        <v>42936</v>
      </c>
      <c r="O2494" s="51">
        <v>42917</v>
      </c>
      <c r="P2494" s="49" t="s">
        <v>2143</v>
      </c>
    </row>
    <row r="2495" spans="1:16">
      <c r="A2495" s="46">
        <v>5</v>
      </c>
      <c r="B2495" s="46">
        <v>174985.23</v>
      </c>
      <c r="C2495" s="46">
        <v>30330.111172546502</v>
      </c>
      <c r="D2495" s="46">
        <f t="shared" si="38"/>
        <v>144655.11882745352</v>
      </c>
      <c r="E2495" s="51">
        <v>45261</v>
      </c>
      <c r="F2495" s="49" t="s">
        <v>80</v>
      </c>
      <c r="G2495" s="49" t="s">
        <v>81</v>
      </c>
      <c r="H2495" s="49" t="s">
        <v>471</v>
      </c>
      <c r="I2495" s="49" t="s">
        <v>471</v>
      </c>
      <c r="J2495" s="49">
        <v>135300</v>
      </c>
      <c r="K2495" s="49" t="s">
        <v>460</v>
      </c>
      <c r="L2495" s="49">
        <v>13776659</v>
      </c>
      <c r="M2495" s="49" t="s">
        <v>2171</v>
      </c>
      <c r="N2495" s="51">
        <v>42124</v>
      </c>
      <c r="O2495" s="51">
        <v>42095</v>
      </c>
      <c r="P2495" s="49" t="s">
        <v>1612</v>
      </c>
    </row>
    <row r="2496" spans="1:16">
      <c r="A2496" s="46">
        <v>0</v>
      </c>
      <c r="B2496" s="46">
        <v>0</v>
      </c>
      <c r="C2496" s="46">
        <v>0</v>
      </c>
      <c r="D2496" s="46">
        <f t="shared" si="38"/>
        <v>0</v>
      </c>
      <c r="E2496" s="51">
        <v>45261</v>
      </c>
      <c r="F2496" s="49" t="s">
        <v>80</v>
      </c>
      <c r="G2496" s="49" t="s">
        <v>81</v>
      </c>
      <c r="H2496" s="49" t="s">
        <v>471</v>
      </c>
      <c r="I2496" s="49" t="s">
        <v>471</v>
      </c>
      <c r="J2496" s="49">
        <v>135300</v>
      </c>
      <c r="K2496" s="49" t="s">
        <v>489</v>
      </c>
      <c r="L2496" s="49">
        <v>9778045</v>
      </c>
      <c r="M2496" s="49" t="s">
        <v>2172</v>
      </c>
      <c r="N2496" s="51">
        <v>31959</v>
      </c>
      <c r="O2496" s="51">
        <v>31959</v>
      </c>
      <c r="P2496" s="49" t="s">
        <v>1081</v>
      </c>
    </row>
    <row r="2497" spans="1:16">
      <c r="A2497" s="46">
        <v>0</v>
      </c>
      <c r="B2497" s="46">
        <v>0</v>
      </c>
      <c r="C2497" s="46">
        <v>0</v>
      </c>
      <c r="D2497" s="46">
        <f t="shared" si="38"/>
        <v>0</v>
      </c>
      <c r="E2497" s="51">
        <v>45261</v>
      </c>
      <c r="F2497" s="49" t="s">
        <v>80</v>
      </c>
      <c r="G2497" s="49" t="s">
        <v>81</v>
      </c>
      <c r="H2497" s="49" t="s">
        <v>471</v>
      </c>
      <c r="I2497" s="49" t="s">
        <v>471</v>
      </c>
      <c r="J2497" s="49">
        <v>135300</v>
      </c>
      <c r="K2497" s="49" t="s">
        <v>489</v>
      </c>
      <c r="L2497" s="49">
        <v>9778046</v>
      </c>
      <c r="M2497" s="49" t="s">
        <v>2173</v>
      </c>
      <c r="N2497" s="51">
        <v>32325</v>
      </c>
      <c r="O2497" s="51">
        <v>32325</v>
      </c>
      <c r="P2497" s="49" t="s">
        <v>1081</v>
      </c>
    </row>
    <row r="2498" spans="1:16">
      <c r="A2498" s="46">
        <v>0</v>
      </c>
      <c r="B2498" s="46">
        <v>0</v>
      </c>
      <c r="C2498" s="46">
        <v>0</v>
      </c>
      <c r="D2498" s="46">
        <f t="shared" si="38"/>
        <v>0</v>
      </c>
      <c r="E2498" s="51">
        <v>45261</v>
      </c>
      <c r="F2498" s="49" t="s">
        <v>80</v>
      </c>
      <c r="G2498" s="49" t="s">
        <v>81</v>
      </c>
      <c r="H2498" s="49" t="s">
        <v>471</v>
      </c>
      <c r="I2498" s="49" t="s">
        <v>471</v>
      </c>
      <c r="J2498" s="49">
        <v>135300</v>
      </c>
      <c r="K2498" s="49" t="s">
        <v>489</v>
      </c>
      <c r="L2498" s="49">
        <v>9973860</v>
      </c>
      <c r="M2498" s="49" t="s">
        <v>2174</v>
      </c>
      <c r="N2498" s="51">
        <v>32325</v>
      </c>
      <c r="O2498" s="51">
        <v>32325</v>
      </c>
      <c r="P2498" s="49" t="s">
        <v>1091</v>
      </c>
    </row>
    <row r="2499" spans="1:16">
      <c r="A2499" s="46">
        <v>0</v>
      </c>
      <c r="B2499" s="46">
        <v>0</v>
      </c>
      <c r="C2499" s="46">
        <v>0</v>
      </c>
      <c r="D2499" s="46">
        <f t="shared" ref="D2499:D2562" si="39">+B2499-C2499</f>
        <v>0</v>
      </c>
      <c r="E2499" s="51">
        <v>45261</v>
      </c>
      <c r="F2499" s="49" t="s">
        <v>80</v>
      </c>
      <c r="G2499" s="49" t="s">
        <v>81</v>
      </c>
      <c r="H2499" s="49" t="s">
        <v>471</v>
      </c>
      <c r="I2499" s="49" t="s">
        <v>471</v>
      </c>
      <c r="J2499" s="49">
        <v>135300</v>
      </c>
      <c r="K2499" s="49" t="s">
        <v>489</v>
      </c>
      <c r="L2499" s="49">
        <v>9973861</v>
      </c>
      <c r="M2499" s="49" t="s">
        <v>2174</v>
      </c>
      <c r="N2499" s="51">
        <v>31959</v>
      </c>
      <c r="O2499" s="51">
        <v>31959</v>
      </c>
      <c r="P2499" s="49" t="s">
        <v>1091</v>
      </c>
    </row>
    <row r="2500" spans="1:16">
      <c r="A2500" s="46">
        <v>24</v>
      </c>
      <c r="B2500" s="46">
        <v>-8619.27</v>
      </c>
      <c r="C2500" s="46">
        <v>-4130.3992627821008</v>
      </c>
      <c r="D2500" s="46">
        <f t="shared" si="39"/>
        <v>-4488.8707372178997</v>
      </c>
      <c r="E2500" s="51">
        <v>45261</v>
      </c>
      <c r="F2500" s="49" t="s">
        <v>80</v>
      </c>
      <c r="G2500" s="49" t="s">
        <v>81</v>
      </c>
      <c r="H2500" s="49" t="s">
        <v>471</v>
      </c>
      <c r="I2500" s="49" t="s">
        <v>471</v>
      </c>
      <c r="J2500" s="49">
        <v>135300</v>
      </c>
      <c r="K2500" s="49" t="s">
        <v>121</v>
      </c>
      <c r="L2500" s="49">
        <v>9809951</v>
      </c>
      <c r="M2500" s="49" t="s">
        <v>938</v>
      </c>
      <c r="N2500" s="51">
        <v>36875</v>
      </c>
      <c r="O2500" s="51">
        <v>37257</v>
      </c>
      <c r="P2500" s="49" t="s">
        <v>2117</v>
      </c>
    </row>
    <row r="2501" spans="1:16">
      <c r="A2501" s="46">
        <v>2</v>
      </c>
      <c r="B2501" s="46">
        <v>82361.55</v>
      </c>
      <c r="C2501" s="46">
        <v>19314.168927054001</v>
      </c>
      <c r="D2501" s="46">
        <f t="shared" si="39"/>
        <v>63047.381072946002</v>
      </c>
      <c r="E2501" s="51">
        <v>45261</v>
      </c>
      <c r="F2501" s="49" t="s">
        <v>80</v>
      </c>
      <c r="G2501" s="49" t="s">
        <v>81</v>
      </c>
      <c r="H2501" s="49" t="s">
        <v>471</v>
      </c>
      <c r="I2501" s="49" t="s">
        <v>471</v>
      </c>
      <c r="J2501" s="49">
        <v>135300</v>
      </c>
      <c r="K2501" s="49" t="s">
        <v>461</v>
      </c>
      <c r="L2501" s="49">
        <v>11845664</v>
      </c>
      <c r="M2501" s="49" t="s">
        <v>2175</v>
      </c>
      <c r="N2501" s="51">
        <v>41262</v>
      </c>
      <c r="O2501" s="51">
        <v>40909</v>
      </c>
      <c r="P2501" s="49" t="s">
        <v>2112</v>
      </c>
    </row>
    <row r="2502" spans="1:16">
      <c r="A2502" s="46">
        <v>1</v>
      </c>
      <c r="B2502" s="46">
        <v>1097.21</v>
      </c>
      <c r="C2502" s="46">
        <v>525.78877040830002</v>
      </c>
      <c r="D2502" s="46">
        <f t="shared" si="39"/>
        <v>571.42122959170001</v>
      </c>
      <c r="E2502" s="51">
        <v>45261</v>
      </c>
      <c r="F2502" s="49" t="s">
        <v>80</v>
      </c>
      <c r="G2502" s="49" t="s">
        <v>81</v>
      </c>
      <c r="H2502" s="49" t="s">
        <v>471</v>
      </c>
      <c r="I2502" s="49" t="s">
        <v>471</v>
      </c>
      <c r="J2502" s="49">
        <v>135300</v>
      </c>
      <c r="K2502" s="49" t="s">
        <v>490</v>
      </c>
      <c r="L2502" s="49">
        <v>9807776</v>
      </c>
      <c r="M2502" s="49" t="s">
        <v>2176</v>
      </c>
      <c r="N2502" s="51">
        <v>36739</v>
      </c>
      <c r="O2502" s="51">
        <v>36892</v>
      </c>
      <c r="P2502" s="49" t="s">
        <v>2103</v>
      </c>
    </row>
    <row r="2503" spans="1:16">
      <c r="A2503" s="46">
        <v>700</v>
      </c>
      <c r="B2503" s="46">
        <v>-1183.25</v>
      </c>
      <c r="C2503" s="46">
        <v>-567.0195883975</v>
      </c>
      <c r="D2503" s="46">
        <f t="shared" si="39"/>
        <v>-616.2304116025</v>
      </c>
      <c r="E2503" s="51">
        <v>45261</v>
      </c>
      <c r="F2503" s="49" t="s">
        <v>80</v>
      </c>
      <c r="G2503" s="49" t="s">
        <v>81</v>
      </c>
      <c r="H2503" s="49" t="s">
        <v>471</v>
      </c>
      <c r="I2503" s="49" t="s">
        <v>471</v>
      </c>
      <c r="J2503" s="49">
        <v>135300</v>
      </c>
      <c r="K2503" s="49" t="s">
        <v>463</v>
      </c>
      <c r="L2503" s="49">
        <v>9809970</v>
      </c>
      <c r="M2503" s="49" t="s">
        <v>2065</v>
      </c>
      <c r="N2503" s="51">
        <v>36875</v>
      </c>
      <c r="O2503" s="51">
        <v>37257</v>
      </c>
      <c r="P2503" s="49" t="s">
        <v>2117</v>
      </c>
    </row>
    <row r="2504" spans="1:16">
      <c r="A2504" s="46">
        <v>4100</v>
      </c>
      <c r="B2504" s="46">
        <v>20978.13</v>
      </c>
      <c r="C2504" s="46">
        <v>10052.8296116199</v>
      </c>
      <c r="D2504" s="46">
        <f t="shared" si="39"/>
        <v>10925.300388380101</v>
      </c>
      <c r="E2504" s="51">
        <v>45261</v>
      </c>
      <c r="F2504" s="49" t="s">
        <v>80</v>
      </c>
      <c r="G2504" s="49" t="s">
        <v>81</v>
      </c>
      <c r="H2504" s="49" t="s">
        <v>471</v>
      </c>
      <c r="I2504" s="49" t="s">
        <v>471</v>
      </c>
      <c r="J2504" s="49">
        <v>135300</v>
      </c>
      <c r="K2504" s="49" t="s">
        <v>463</v>
      </c>
      <c r="L2504" s="49">
        <v>9807802</v>
      </c>
      <c r="M2504" s="49" t="s">
        <v>2065</v>
      </c>
      <c r="N2504" s="51">
        <v>36739</v>
      </c>
      <c r="O2504" s="51">
        <v>36892</v>
      </c>
      <c r="P2504" s="49" t="s">
        <v>2103</v>
      </c>
    </row>
    <row r="2505" spans="1:16">
      <c r="A2505" s="46">
        <v>2</v>
      </c>
      <c r="B2505" s="46">
        <v>421469.32</v>
      </c>
      <c r="C2505" s="46">
        <v>201970.30242854363</v>
      </c>
      <c r="D2505" s="46">
        <f t="shared" si="39"/>
        <v>219499.01757145638</v>
      </c>
      <c r="E2505" s="51">
        <v>45261</v>
      </c>
      <c r="F2505" s="49" t="s">
        <v>80</v>
      </c>
      <c r="G2505" s="49" t="s">
        <v>81</v>
      </c>
      <c r="H2505" s="49" t="s">
        <v>471</v>
      </c>
      <c r="I2505" s="49" t="s">
        <v>471</v>
      </c>
      <c r="J2505" s="49">
        <v>135300</v>
      </c>
      <c r="K2505" s="49" t="s">
        <v>418</v>
      </c>
      <c r="L2505" s="49">
        <v>9807810</v>
      </c>
      <c r="M2505" s="49" t="s">
        <v>2177</v>
      </c>
      <c r="N2505" s="51">
        <v>36739</v>
      </c>
      <c r="O2505" s="51">
        <v>36892</v>
      </c>
      <c r="P2505" s="49" t="s">
        <v>2103</v>
      </c>
    </row>
    <row r="2506" spans="1:16">
      <c r="A2506" s="46">
        <v>1</v>
      </c>
      <c r="B2506" s="46">
        <v>2766.02</v>
      </c>
      <c r="C2506" s="46">
        <v>2791.9921809746002</v>
      </c>
      <c r="D2506" s="46">
        <f t="shared" si="39"/>
        <v>-25.972180974600178</v>
      </c>
      <c r="E2506" s="51">
        <v>45261</v>
      </c>
      <c r="F2506" s="49" t="s">
        <v>80</v>
      </c>
      <c r="G2506" s="49" t="s">
        <v>81</v>
      </c>
      <c r="H2506" s="49" t="s">
        <v>471</v>
      </c>
      <c r="I2506" s="49" t="s">
        <v>471</v>
      </c>
      <c r="J2506" s="49">
        <v>135300</v>
      </c>
      <c r="K2506" s="49" t="s">
        <v>356</v>
      </c>
      <c r="L2506" s="49">
        <v>9805270</v>
      </c>
      <c r="M2506" s="49" t="s">
        <v>1958</v>
      </c>
      <c r="N2506" s="51">
        <v>27211</v>
      </c>
      <c r="O2506" s="51">
        <v>27211</v>
      </c>
      <c r="P2506" s="49" t="s">
        <v>1081</v>
      </c>
    </row>
    <row r="2507" spans="1:16">
      <c r="A2507" s="46">
        <v>0</v>
      </c>
      <c r="B2507" s="46">
        <v>0</v>
      </c>
      <c r="C2507" s="46">
        <v>0</v>
      </c>
      <c r="D2507" s="46">
        <f t="shared" si="39"/>
        <v>0</v>
      </c>
      <c r="E2507" s="51">
        <v>45261</v>
      </c>
      <c r="F2507" s="49" t="s">
        <v>80</v>
      </c>
      <c r="G2507" s="49" t="s">
        <v>81</v>
      </c>
      <c r="H2507" s="49" t="s">
        <v>471</v>
      </c>
      <c r="I2507" s="49" t="s">
        <v>471</v>
      </c>
      <c r="J2507" s="49">
        <v>135300</v>
      </c>
      <c r="K2507" s="49" t="s">
        <v>356</v>
      </c>
      <c r="L2507" s="49">
        <v>9870212</v>
      </c>
      <c r="M2507" s="49" t="s">
        <v>1959</v>
      </c>
      <c r="N2507" s="51">
        <v>29037</v>
      </c>
      <c r="O2507" s="51">
        <v>29037</v>
      </c>
      <c r="P2507" s="49" t="s">
        <v>1091</v>
      </c>
    </row>
    <row r="2508" spans="1:16">
      <c r="A2508" s="46">
        <v>0</v>
      </c>
      <c r="B2508" s="46">
        <v>0</v>
      </c>
      <c r="C2508" s="46">
        <v>0</v>
      </c>
      <c r="D2508" s="46">
        <f t="shared" si="39"/>
        <v>0</v>
      </c>
      <c r="E2508" s="51">
        <v>45261</v>
      </c>
      <c r="F2508" s="49" t="s">
        <v>80</v>
      </c>
      <c r="G2508" s="49" t="s">
        <v>81</v>
      </c>
      <c r="H2508" s="49" t="s">
        <v>471</v>
      </c>
      <c r="I2508" s="49" t="s">
        <v>471</v>
      </c>
      <c r="J2508" s="49">
        <v>135300</v>
      </c>
      <c r="K2508" s="49" t="s">
        <v>356</v>
      </c>
      <c r="L2508" s="49">
        <v>9691249</v>
      </c>
      <c r="M2508" s="49" t="s">
        <v>1959</v>
      </c>
      <c r="N2508" s="51">
        <v>29768</v>
      </c>
      <c r="O2508" s="51">
        <v>29768</v>
      </c>
      <c r="P2508" s="49" t="s">
        <v>1091</v>
      </c>
    </row>
    <row r="2509" spans="1:16">
      <c r="A2509" s="46">
        <v>1</v>
      </c>
      <c r="B2509" s="46">
        <v>516.65</v>
      </c>
      <c r="C2509" s="46">
        <v>447.75354453800003</v>
      </c>
      <c r="D2509" s="46">
        <f t="shared" si="39"/>
        <v>68.896455461999949</v>
      </c>
      <c r="E2509" s="51">
        <v>45261</v>
      </c>
      <c r="F2509" s="49" t="s">
        <v>80</v>
      </c>
      <c r="G2509" s="49" t="s">
        <v>81</v>
      </c>
      <c r="H2509" s="49" t="s">
        <v>471</v>
      </c>
      <c r="I2509" s="49" t="s">
        <v>471</v>
      </c>
      <c r="J2509" s="49">
        <v>135300</v>
      </c>
      <c r="K2509" s="49" t="s">
        <v>356</v>
      </c>
      <c r="L2509" s="49">
        <v>9805272</v>
      </c>
      <c r="M2509" s="49" t="s">
        <v>1958</v>
      </c>
      <c r="N2509" s="51">
        <v>29768</v>
      </c>
      <c r="O2509" s="51">
        <v>29768</v>
      </c>
      <c r="P2509" s="49" t="s">
        <v>1081</v>
      </c>
    </row>
    <row r="2510" spans="1:16">
      <c r="A2510" s="46">
        <v>0</v>
      </c>
      <c r="B2510" s="46">
        <v>0</v>
      </c>
      <c r="C2510" s="46">
        <v>0</v>
      </c>
      <c r="D2510" s="46">
        <f t="shared" si="39"/>
        <v>0</v>
      </c>
      <c r="E2510" s="51">
        <v>45261</v>
      </c>
      <c r="F2510" s="49" t="s">
        <v>80</v>
      </c>
      <c r="G2510" s="49" t="s">
        <v>81</v>
      </c>
      <c r="H2510" s="49" t="s">
        <v>471</v>
      </c>
      <c r="I2510" s="49" t="s">
        <v>471</v>
      </c>
      <c r="J2510" s="49">
        <v>135300</v>
      </c>
      <c r="K2510" s="49" t="s">
        <v>356</v>
      </c>
      <c r="L2510" s="49">
        <v>9870122</v>
      </c>
      <c r="M2510" s="49" t="s">
        <v>1959</v>
      </c>
      <c r="N2510" s="51">
        <v>27211</v>
      </c>
      <c r="O2510" s="51">
        <v>27211</v>
      </c>
      <c r="P2510" s="49" t="s">
        <v>1091</v>
      </c>
    </row>
    <row r="2511" spans="1:16">
      <c r="A2511" s="46">
        <v>1</v>
      </c>
      <c r="B2511" s="46">
        <v>1776.29</v>
      </c>
      <c r="C2511" s="46">
        <v>1611.8609129593001</v>
      </c>
      <c r="D2511" s="46">
        <f t="shared" si="39"/>
        <v>164.42908704069987</v>
      </c>
      <c r="E2511" s="51">
        <v>45261</v>
      </c>
      <c r="F2511" s="49" t="s">
        <v>80</v>
      </c>
      <c r="G2511" s="49" t="s">
        <v>81</v>
      </c>
      <c r="H2511" s="49" t="s">
        <v>471</v>
      </c>
      <c r="I2511" s="49" t="s">
        <v>471</v>
      </c>
      <c r="J2511" s="49">
        <v>135300</v>
      </c>
      <c r="K2511" s="49" t="s">
        <v>356</v>
      </c>
      <c r="L2511" s="49">
        <v>9805271</v>
      </c>
      <c r="M2511" s="49" t="s">
        <v>1958</v>
      </c>
      <c r="N2511" s="51">
        <v>29037</v>
      </c>
      <c r="O2511" s="51">
        <v>29037</v>
      </c>
      <c r="P2511" s="49" t="s">
        <v>1081</v>
      </c>
    </row>
    <row r="2512" spans="1:16">
      <c r="A2512" s="46">
        <v>1</v>
      </c>
      <c r="B2512" s="46">
        <v>1734663.44</v>
      </c>
      <c r="C2512" s="46">
        <v>159177.40084568798</v>
      </c>
      <c r="D2512" s="46">
        <f t="shared" si="39"/>
        <v>1575486.0391543119</v>
      </c>
      <c r="E2512" s="51">
        <v>45261</v>
      </c>
      <c r="F2512" s="49" t="s">
        <v>80</v>
      </c>
      <c r="G2512" s="49" t="s">
        <v>81</v>
      </c>
      <c r="H2512" s="49" t="s">
        <v>471</v>
      </c>
      <c r="I2512" s="49" t="s">
        <v>471</v>
      </c>
      <c r="J2512" s="49">
        <v>135300</v>
      </c>
      <c r="K2512" s="49" t="s">
        <v>272</v>
      </c>
      <c r="L2512" s="49">
        <v>29606324</v>
      </c>
      <c r="M2512" s="49" t="s">
        <v>1471</v>
      </c>
      <c r="N2512" s="51">
        <v>43595</v>
      </c>
      <c r="O2512" s="51">
        <v>43586</v>
      </c>
      <c r="P2512" s="49" t="s">
        <v>2145</v>
      </c>
    </row>
    <row r="2513" spans="1:16">
      <c r="A2513" s="46">
        <v>0</v>
      </c>
      <c r="B2513" s="46">
        <v>0</v>
      </c>
      <c r="C2513" s="46">
        <v>0</v>
      </c>
      <c r="D2513" s="46">
        <f t="shared" si="39"/>
        <v>0</v>
      </c>
      <c r="E2513" s="51">
        <v>45261</v>
      </c>
      <c r="F2513" s="49" t="s">
        <v>80</v>
      </c>
      <c r="G2513" s="49" t="s">
        <v>81</v>
      </c>
      <c r="H2513" s="49" t="s">
        <v>471</v>
      </c>
      <c r="I2513" s="49" t="s">
        <v>471</v>
      </c>
      <c r="J2513" s="49">
        <v>135300</v>
      </c>
      <c r="K2513" s="49" t="s">
        <v>272</v>
      </c>
      <c r="L2513" s="49">
        <v>9821667</v>
      </c>
      <c r="M2513" s="49" t="s">
        <v>2178</v>
      </c>
      <c r="N2513" s="51">
        <v>21732</v>
      </c>
      <c r="O2513" s="51">
        <v>21732</v>
      </c>
      <c r="P2513" s="49" t="s">
        <v>1081</v>
      </c>
    </row>
    <row r="2514" spans="1:16">
      <c r="A2514" s="46">
        <v>0</v>
      </c>
      <c r="B2514" s="46">
        <v>0</v>
      </c>
      <c r="C2514" s="46">
        <v>0</v>
      </c>
      <c r="D2514" s="46">
        <f t="shared" si="39"/>
        <v>0</v>
      </c>
      <c r="E2514" s="51">
        <v>45261</v>
      </c>
      <c r="F2514" s="49" t="s">
        <v>80</v>
      </c>
      <c r="G2514" s="49" t="s">
        <v>81</v>
      </c>
      <c r="H2514" s="49" t="s">
        <v>471</v>
      </c>
      <c r="I2514" s="49" t="s">
        <v>471</v>
      </c>
      <c r="J2514" s="49">
        <v>135300</v>
      </c>
      <c r="K2514" s="49" t="s">
        <v>272</v>
      </c>
      <c r="L2514" s="49">
        <v>9870123</v>
      </c>
      <c r="M2514" s="49" t="s">
        <v>1960</v>
      </c>
      <c r="N2514" s="51">
        <v>27211</v>
      </c>
      <c r="O2514" s="51">
        <v>27211</v>
      </c>
      <c r="P2514" s="49" t="s">
        <v>1091</v>
      </c>
    </row>
    <row r="2515" spans="1:16">
      <c r="A2515" s="46">
        <v>0</v>
      </c>
      <c r="B2515" s="46">
        <v>0</v>
      </c>
      <c r="C2515" s="46">
        <v>0</v>
      </c>
      <c r="D2515" s="46">
        <f t="shared" si="39"/>
        <v>0</v>
      </c>
      <c r="E2515" s="51">
        <v>45261</v>
      </c>
      <c r="F2515" s="49" t="s">
        <v>80</v>
      </c>
      <c r="G2515" s="49" t="s">
        <v>81</v>
      </c>
      <c r="H2515" s="49" t="s">
        <v>471</v>
      </c>
      <c r="I2515" s="49" t="s">
        <v>471</v>
      </c>
      <c r="J2515" s="49">
        <v>135300</v>
      </c>
      <c r="K2515" s="49" t="s">
        <v>272</v>
      </c>
      <c r="L2515" s="49">
        <v>9870210</v>
      </c>
      <c r="M2515" s="49" t="s">
        <v>1960</v>
      </c>
      <c r="N2515" s="51">
        <v>27211</v>
      </c>
      <c r="O2515" s="51">
        <v>27211</v>
      </c>
      <c r="P2515" s="49" t="s">
        <v>1091</v>
      </c>
    </row>
    <row r="2516" spans="1:16">
      <c r="A2516" s="46">
        <v>1</v>
      </c>
      <c r="B2516" s="46">
        <v>914.36</v>
      </c>
      <c r="C2516" s="46">
        <v>922.9455935228001</v>
      </c>
      <c r="D2516" s="46">
        <f t="shared" si="39"/>
        <v>-8.5855935228000817</v>
      </c>
      <c r="E2516" s="51">
        <v>45261</v>
      </c>
      <c r="F2516" s="49" t="s">
        <v>80</v>
      </c>
      <c r="G2516" s="49" t="s">
        <v>81</v>
      </c>
      <c r="H2516" s="49" t="s">
        <v>471</v>
      </c>
      <c r="I2516" s="49" t="s">
        <v>471</v>
      </c>
      <c r="J2516" s="49">
        <v>135300</v>
      </c>
      <c r="K2516" s="49" t="s">
        <v>272</v>
      </c>
      <c r="L2516" s="49">
        <v>9821669</v>
      </c>
      <c r="M2516" s="49" t="s">
        <v>2179</v>
      </c>
      <c r="N2516" s="51">
        <v>27211</v>
      </c>
      <c r="O2516" s="51">
        <v>27211</v>
      </c>
      <c r="P2516" s="49" t="s">
        <v>1081</v>
      </c>
    </row>
    <row r="2517" spans="1:16">
      <c r="A2517" s="46">
        <v>0</v>
      </c>
      <c r="B2517" s="46">
        <v>0</v>
      </c>
      <c r="C2517" s="46">
        <v>0</v>
      </c>
      <c r="D2517" s="46">
        <f t="shared" si="39"/>
        <v>0</v>
      </c>
      <c r="E2517" s="51">
        <v>45261</v>
      </c>
      <c r="F2517" s="49" t="s">
        <v>80</v>
      </c>
      <c r="G2517" s="49" t="s">
        <v>81</v>
      </c>
      <c r="H2517" s="49" t="s">
        <v>471</v>
      </c>
      <c r="I2517" s="49" t="s">
        <v>471</v>
      </c>
      <c r="J2517" s="49">
        <v>135300</v>
      </c>
      <c r="K2517" s="49" t="s">
        <v>272</v>
      </c>
      <c r="L2517" s="49">
        <v>9870211</v>
      </c>
      <c r="M2517" s="49" t="s">
        <v>1960</v>
      </c>
      <c r="N2517" s="51">
        <v>21732</v>
      </c>
      <c r="O2517" s="51">
        <v>21732</v>
      </c>
      <c r="P2517" s="49" t="s">
        <v>1091</v>
      </c>
    </row>
    <row r="2518" spans="1:16">
      <c r="A2518" s="46">
        <v>1</v>
      </c>
      <c r="B2518" s="46">
        <v>137660.01</v>
      </c>
      <c r="C2518" s="46">
        <v>138952.60032569731</v>
      </c>
      <c r="D2518" s="46">
        <f t="shared" si="39"/>
        <v>-1292.5903256972961</v>
      </c>
      <c r="E2518" s="51">
        <v>45261</v>
      </c>
      <c r="F2518" s="49" t="s">
        <v>80</v>
      </c>
      <c r="G2518" s="49" t="s">
        <v>81</v>
      </c>
      <c r="H2518" s="49" t="s">
        <v>471</v>
      </c>
      <c r="I2518" s="49" t="s">
        <v>471</v>
      </c>
      <c r="J2518" s="49">
        <v>135300</v>
      </c>
      <c r="K2518" s="49" t="s">
        <v>272</v>
      </c>
      <c r="L2518" s="49">
        <v>9821668</v>
      </c>
      <c r="M2518" s="49" t="s">
        <v>2180</v>
      </c>
      <c r="N2518" s="51">
        <v>27211</v>
      </c>
      <c r="O2518" s="51">
        <v>27211</v>
      </c>
      <c r="P2518" s="49" t="s">
        <v>1081</v>
      </c>
    </row>
    <row r="2519" spans="1:16">
      <c r="A2519" s="46">
        <v>3</v>
      </c>
      <c r="B2519" s="46">
        <v>46580.1</v>
      </c>
      <c r="C2519" s="46">
        <v>22321.427533923001</v>
      </c>
      <c r="D2519" s="46">
        <f t="shared" si="39"/>
        <v>24258.672466076998</v>
      </c>
      <c r="E2519" s="51">
        <v>45261</v>
      </c>
      <c r="F2519" s="49" t="s">
        <v>80</v>
      </c>
      <c r="G2519" s="49" t="s">
        <v>81</v>
      </c>
      <c r="H2519" s="49" t="s">
        <v>471</v>
      </c>
      <c r="I2519" s="49" t="s">
        <v>471</v>
      </c>
      <c r="J2519" s="49">
        <v>135300</v>
      </c>
      <c r="K2519" s="49" t="s">
        <v>464</v>
      </c>
      <c r="L2519" s="49">
        <v>9807808</v>
      </c>
      <c r="M2519" s="49" t="s">
        <v>1560</v>
      </c>
      <c r="N2519" s="51">
        <v>36739</v>
      </c>
      <c r="O2519" s="51">
        <v>36892</v>
      </c>
      <c r="P2519" s="49" t="s">
        <v>2103</v>
      </c>
    </row>
    <row r="2520" spans="1:16">
      <c r="A2520" s="46">
        <v>1</v>
      </c>
      <c r="B2520" s="46">
        <v>12051.86</v>
      </c>
      <c r="C2520" s="46">
        <v>5775.3143432278002</v>
      </c>
      <c r="D2520" s="46">
        <f t="shared" si="39"/>
        <v>6276.5456567722003</v>
      </c>
      <c r="E2520" s="51">
        <v>45261</v>
      </c>
      <c r="F2520" s="49" t="s">
        <v>80</v>
      </c>
      <c r="G2520" s="49" t="s">
        <v>81</v>
      </c>
      <c r="H2520" s="49" t="s">
        <v>471</v>
      </c>
      <c r="I2520" s="49" t="s">
        <v>471</v>
      </c>
      <c r="J2520" s="49">
        <v>135300</v>
      </c>
      <c r="K2520" s="49" t="s">
        <v>491</v>
      </c>
      <c r="L2520" s="49">
        <v>9807809</v>
      </c>
      <c r="M2520" s="49" t="s">
        <v>2181</v>
      </c>
      <c r="N2520" s="51">
        <v>36739</v>
      </c>
      <c r="O2520" s="51">
        <v>36892</v>
      </c>
      <c r="P2520" s="49" t="s">
        <v>2103</v>
      </c>
    </row>
    <row r="2521" spans="1:16">
      <c r="A2521" s="46">
        <v>1</v>
      </c>
      <c r="B2521" s="46">
        <v>25680.560000000001</v>
      </c>
      <c r="C2521" s="46">
        <v>25921.693524648803</v>
      </c>
      <c r="D2521" s="46">
        <f t="shared" si="39"/>
        <v>-241.13352464880154</v>
      </c>
      <c r="E2521" s="51">
        <v>45261</v>
      </c>
      <c r="F2521" s="49" t="s">
        <v>80</v>
      </c>
      <c r="G2521" s="49" t="s">
        <v>81</v>
      </c>
      <c r="H2521" s="49" t="s">
        <v>471</v>
      </c>
      <c r="I2521" s="49" t="s">
        <v>471</v>
      </c>
      <c r="J2521" s="49">
        <v>135300</v>
      </c>
      <c r="K2521" s="49" t="s">
        <v>492</v>
      </c>
      <c r="L2521" s="49">
        <v>9768382</v>
      </c>
      <c r="M2521" s="49" t="s">
        <v>2182</v>
      </c>
      <c r="N2521" s="51">
        <v>27211</v>
      </c>
      <c r="O2521" s="51">
        <v>27211</v>
      </c>
      <c r="P2521" s="49" t="s">
        <v>1081</v>
      </c>
    </row>
    <row r="2522" spans="1:16">
      <c r="A2522" s="46">
        <v>0</v>
      </c>
      <c r="B2522" s="46">
        <v>0</v>
      </c>
      <c r="C2522" s="46">
        <v>0</v>
      </c>
      <c r="D2522" s="46">
        <f t="shared" si="39"/>
        <v>0</v>
      </c>
      <c r="E2522" s="51">
        <v>45261</v>
      </c>
      <c r="F2522" s="49" t="s">
        <v>80</v>
      </c>
      <c r="G2522" s="49" t="s">
        <v>81</v>
      </c>
      <c r="H2522" s="49" t="s">
        <v>471</v>
      </c>
      <c r="I2522" s="49" t="s">
        <v>471</v>
      </c>
      <c r="J2522" s="49">
        <v>135300</v>
      </c>
      <c r="K2522" s="49" t="s">
        <v>492</v>
      </c>
      <c r="L2522" s="49">
        <v>9724103</v>
      </c>
      <c r="M2522" s="49" t="s">
        <v>2182</v>
      </c>
      <c r="N2522" s="51">
        <v>27211</v>
      </c>
      <c r="O2522" s="51">
        <v>27211</v>
      </c>
      <c r="P2522" s="49" t="s">
        <v>1091</v>
      </c>
    </row>
    <row r="2523" spans="1:16">
      <c r="A2523" s="46">
        <v>1</v>
      </c>
      <c r="B2523" s="46">
        <v>-1859.6100000000001</v>
      </c>
      <c r="C2523" s="46">
        <v>-891.1348377603</v>
      </c>
      <c r="D2523" s="46">
        <f t="shared" si="39"/>
        <v>-968.47516223970013</v>
      </c>
      <c r="E2523" s="51">
        <v>45261</v>
      </c>
      <c r="F2523" s="49" t="s">
        <v>80</v>
      </c>
      <c r="G2523" s="49" t="s">
        <v>81</v>
      </c>
      <c r="H2523" s="49" t="s">
        <v>471</v>
      </c>
      <c r="I2523" s="49" t="s">
        <v>471</v>
      </c>
      <c r="J2523" s="49">
        <v>135300</v>
      </c>
      <c r="K2523" s="49" t="s">
        <v>367</v>
      </c>
      <c r="L2523" s="49">
        <v>9809984</v>
      </c>
      <c r="M2523" s="49" t="s">
        <v>2183</v>
      </c>
      <c r="N2523" s="51">
        <v>36875</v>
      </c>
      <c r="O2523" s="51">
        <v>37257</v>
      </c>
      <c r="P2523" s="49" t="s">
        <v>2117</v>
      </c>
    </row>
    <row r="2524" spans="1:16">
      <c r="A2524" s="46">
        <v>4</v>
      </c>
      <c r="B2524" s="46">
        <v>313998.28999999998</v>
      </c>
      <c r="C2524" s="46">
        <v>73634.068516997198</v>
      </c>
      <c r="D2524" s="46">
        <f t="shared" si="39"/>
        <v>240364.22148300277</v>
      </c>
      <c r="E2524" s="51">
        <v>45261</v>
      </c>
      <c r="F2524" s="49" t="s">
        <v>80</v>
      </c>
      <c r="G2524" s="49" t="s">
        <v>81</v>
      </c>
      <c r="H2524" s="49" t="s">
        <v>471</v>
      </c>
      <c r="I2524" s="49" t="s">
        <v>471</v>
      </c>
      <c r="J2524" s="49">
        <v>135300</v>
      </c>
      <c r="K2524" s="49" t="s">
        <v>420</v>
      </c>
      <c r="L2524" s="49">
        <v>11845679</v>
      </c>
      <c r="M2524" s="49" t="s">
        <v>2184</v>
      </c>
      <c r="N2524" s="51">
        <v>41262</v>
      </c>
      <c r="O2524" s="51">
        <v>41244</v>
      </c>
      <c r="P2524" s="49" t="s">
        <v>2112</v>
      </c>
    </row>
    <row r="2525" spans="1:16">
      <c r="A2525" s="46">
        <v>3</v>
      </c>
      <c r="B2525" s="46">
        <v>20402.510000000002</v>
      </c>
      <c r="C2525" s="46">
        <v>11025.115494678501</v>
      </c>
      <c r="D2525" s="46">
        <f t="shared" si="39"/>
        <v>9377.3945053215011</v>
      </c>
      <c r="E2525" s="51">
        <v>45261</v>
      </c>
      <c r="F2525" s="49" t="s">
        <v>80</v>
      </c>
      <c r="G2525" s="49" t="s">
        <v>81</v>
      </c>
      <c r="H2525" s="49" t="s">
        <v>471</v>
      </c>
      <c r="I2525" s="49" t="s">
        <v>471</v>
      </c>
      <c r="J2525" s="49">
        <v>135300</v>
      </c>
      <c r="K2525" s="49" t="s">
        <v>421</v>
      </c>
      <c r="L2525" s="49">
        <v>9761154</v>
      </c>
      <c r="M2525" s="49" t="s">
        <v>1566</v>
      </c>
      <c r="N2525" s="51">
        <v>35779</v>
      </c>
      <c r="O2525" s="51">
        <v>35796</v>
      </c>
      <c r="P2525" s="49" t="s">
        <v>1627</v>
      </c>
    </row>
    <row r="2526" spans="1:16">
      <c r="A2526" s="46">
        <v>1</v>
      </c>
      <c r="B2526" s="46">
        <v>-2789.41</v>
      </c>
      <c r="C2526" s="46">
        <v>-1336.6998606143</v>
      </c>
      <c r="D2526" s="46">
        <f t="shared" si="39"/>
        <v>-1452.7101393856999</v>
      </c>
      <c r="E2526" s="51">
        <v>45261</v>
      </c>
      <c r="F2526" s="49" t="s">
        <v>80</v>
      </c>
      <c r="G2526" s="49" t="s">
        <v>81</v>
      </c>
      <c r="H2526" s="49" t="s">
        <v>471</v>
      </c>
      <c r="I2526" s="49" t="s">
        <v>471</v>
      </c>
      <c r="J2526" s="49">
        <v>135300</v>
      </c>
      <c r="K2526" s="49" t="s">
        <v>421</v>
      </c>
      <c r="L2526" s="49">
        <v>9809983</v>
      </c>
      <c r="M2526" s="49" t="s">
        <v>1566</v>
      </c>
      <c r="N2526" s="51">
        <v>36875</v>
      </c>
      <c r="O2526" s="51">
        <v>37257</v>
      </c>
      <c r="P2526" s="49" t="s">
        <v>2117</v>
      </c>
    </row>
    <row r="2527" spans="1:16">
      <c r="A2527" s="46">
        <v>2</v>
      </c>
      <c r="B2527" s="46">
        <v>54463.6</v>
      </c>
      <c r="C2527" s="46">
        <v>23878.02954648</v>
      </c>
      <c r="D2527" s="46">
        <f t="shared" si="39"/>
        <v>30585.570453519998</v>
      </c>
      <c r="E2527" s="51">
        <v>45261</v>
      </c>
      <c r="F2527" s="49" t="s">
        <v>80</v>
      </c>
      <c r="G2527" s="49" t="s">
        <v>81</v>
      </c>
      <c r="H2527" s="49" t="s">
        <v>471</v>
      </c>
      <c r="I2527" s="49" t="s">
        <v>471</v>
      </c>
      <c r="J2527" s="49">
        <v>135300</v>
      </c>
      <c r="K2527" s="49" t="s">
        <v>421</v>
      </c>
      <c r="L2527" s="49">
        <v>9810959</v>
      </c>
      <c r="M2527" s="49" t="s">
        <v>1566</v>
      </c>
      <c r="N2527" s="51">
        <v>37425</v>
      </c>
      <c r="O2527" s="51">
        <v>37257</v>
      </c>
      <c r="P2527" s="49" t="s">
        <v>2185</v>
      </c>
    </row>
    <row r="2528" spans="1:16">
      <c r="A2528" s="46">
        <v>0</v>
      </c>
      <c r="B2528" s="46">
        <v>0</v>
      </c>
      <c r="C2528" s="46">
        <v>0</v>
      </c>
      <c r="D2528" s="46">
        <f t="shared" si="39"/>
        <v>0</v>
      </c>
      <c r="E2528" s="51">
        <v>45261</v>
      </c>
      <c r="F2528" s="49" t="s">
        <v>80</v>
      </c>
      <c r="G2528" s="49" t="s">
        <v>81</v>
      </c>
      <c r="H2528" s="49" t="s">
        <v>471</v>
      </c>
      <c r="I2528" s="49" t="s">
        <v>471</v>
      </c>
      <c r="J2528" s="49">
        <v>135300</v>
      </c>
      <c r="K2528" s="49" t="s">
        <v>421</v>
      </c>
      <c r="L2528" s="49">
        <v>9969004</v>
      </c>
      <c r="M2528" s="49" t="s">
        <v>1566</v>
      </c>
      <c r="N2528" s="51">
        <v>35779</v>
      </c>
      <c r="O2528" s="51">
        <v>35796</v>
      </c>
      <c r="P2528" s="49" t="s">
        <v>1627</v>
      </c>
    </row>
    <row r="2529" spans="1:16">
      <c r="A2529" s="46">
        <v>1</v>
      </c>
      <c r="B2529" s="46">
        <v>3150</v>
      </c>
      <c r="C2529" s="46">
        <v>3346.6671314999999</v>
      </c>
      <c r="D2529" s="46">
        <f t="shared" si="39"/>
        <v>-196.66713149999987</v>
      </c>
      <c r="E2529" s="51">
        <v>45261</v>
      </c>
      <c r="F2529" s="49" t="s">
        <v>80</v>
      </c>
      <c r="G2529" s="49" t="s">
        <v>81</v>
      </c>
      <c r="H2529" s="49" t="s">
        <v>471</v>
      </c>
      <c r="I2529" s="49" t="s">
        <v>471</v>
      </c>
      <c r="J2529" s="49">
        <v>135300</v>
      </c>
      <c r="K2529" s="49" t="s">
        <v>421</v>
      </c>
      <c r="L2529" s="49">
        <v>9769401</v>
      </c>
      <c r="M2529" s="49" t="s">
        <v>1566</v>
      </c>
      <c r="N2529" s="51">
        <v>22463</v>
      </c>
      <c r="O2529" s="51">
        <v>22463</v>
      </c>
      <c r="P2529" s="49" t="s">
        <v>1081</v>
      </c>
    </row>
    <row r="2530" spans="1:16">
      <c r="A2530" s="46">
        <v>0</v>
      </c>
      <c r="B2530" s="46">
        <v>0</v>
      </c>
      <c r="C2530" s="46">
        <v>0</v>
      </c>
      <c r="D2530" s="46">
        <f t="shared" si="39"/>
        <v>0</v>
      </c>
      <c r="E2530" s="51">
        <v>45261</v>
      </c>
      <c r="F2530" s="49" t="s">
        <v>80</v>
      </c>
      <c r="G2530" s="49" t="s">
        <v>81</v>
      </c>
      <c r="H2530" s="49" t="s">
        <v>471</v>
      </c>
      <c r="I2530" s="49" t="s">
        <v>471</v>
      </c>
      <c r="J2530" s="49">
        <v>135300</v>
      </c>
      <c r="K2530" s="49" t="s">
        <v>421</v>
      </c>
      <c r="L2530" s="49">
        <v>9973799</v>
      </c>
      <c r="M2530" s="49" t="s">
        <v>2186</v>
      </c>
      <c r="N2530" s="51">
        <v>27211</v>
      </c>
      <c r="O2530" s="51">
        <v>27211</v>
      </c>
      <c r="P2530" s="49" t="s">
        <v>1091</v>
      </c>
    </row>
    <row r="2531" spans="1:16">
      <c r="A2531" s="46">
        <v>0</v>
      </c>
      <c r="B2531" s="46">
        <v>0</v>
      </c>
      <c r="C2531" s="46">
        <v>0</v>
      </c>
      <c r="D2531" s="46">
        <f t="shared" si="39"/>
        <v>0</v>
      </c>
      <c r="E2531" s="51">
        <v>45261</v>
      </c>
      <c r="F2531" s="49" t="s">
        <v>80</v>
      </c>
      <c r="G2531" s="49" t="s">
        <v>81</v>
      </c>
      <c r="H2531" s="49" t="s">
        <v>471</v>
      </c>
      <c r="I2531" s="49" t="s">
        <v>471</v>
      </c>
      <c r="J2531" s="49">
        <v>135300</v>
      </c>
      <c r="K2531" s="49" t="s">
        <v>421</v>
      </c>
      <c r="L2531" s="49">
        <v>9973800</v>
      </c>
      <c r="M2531" s="49" t="s">
        <v>1566</v>
      </c>
      <c r="N2531" s="51">
        <v>22463</v>
      </c>
      <c r="O2531" s="51">
        <v>22463</v>
      </c>
      <c r="P2531" s="49" t="s">
        <v>1091</v>
      </c>
    </row>
    <row r="2532" spans="1:16">
      <c r="A2532" s="46">
        <v>1</v>
      </c>
      <c r="B2532" s="46">
        <v>78865.33</v>
      </c>
      <c r="C2532" s="46">
        <v>79605.854155060908</v>
      </c>
      <c r="D2532" s="46">
        <f t="shared" si="39"/>
        <v>-740.5241550609062</v>
      </c>
      <c r="E2532" s="51">
        <v>45261</v>
      </c>
      <c r="F2532" s="49" t="s">
        <v>80</v>
      </c>
      <c r="G2532" s="49" t="s">
        <v>81</v>
      </c>
      <c r="H2532" s="49" t="s">
        <v>471</v>
      </c>
      <c r="I2532" s="49" t="s">
        <v>471</v>
      </c>
      <c r="J2532" s="49">
        <v>135300</v>
      </c>
      <c r="K2532" s="49" t="s">
        <v>421</v>
      </c>
      <c r="L2532" s="49">
        <v>9778057</v>
      </c>
      <c r="M2532" s="49" t="s">
        <v>2187</v>
      </c>
      <c r="N2532" s="51">
        <v>27211</v>
      </c>
      <c r="O2532" s="51">
        <v>27211</v>
      </c>
      <c r="P2532" s="49" t="s">
        <v>1081</v>
      </c>
    </row>
    <row r="2533" spans="1:16">
      <c r="A2533" s="46">
        <v>0</v>
      </c>
      <c r="B2533" s="46">
        <v>0</v>
      </c>
      <c r="C2533" s="46">
        <v>0</v>
      </c>
      <c r="D2533" s="46">
        <f t="shared" si="39"/>
        <v>0</v>
      </c>
      <c r="E2533" s="51">
        <v>45261</v>
      </c>
      <c r="F2533" s="49" t="s">
        <v>80</v>
      </c>
      <c r="G2533" s="49" t="s">
        <v>81</v>
      </c>
      <c r="H2533" s="49" t="s">
        <v>471</v>
      </c>
      <c r="I2533" s="49" t="s">
        <v>471</v>
      </c>
      <c r="J2533" s="49">
        <v>135300</v>
      </c>
      <c r="K2533" s="49" t="s">
        <v>422</v>
      </c>
      <c r="L2533" s="49">
        <v>9969003</v>
      </c>
      <c r="M2533" s="49" t="s">
        <v>1971</v>
      </c>
      <c r="N2533" s="51">
        <v>35779</v>
      </c>
      <c r="O2533" s="51">
        <v>35796</v>
      </c>
      <c r="P2533" s="49" t="s">
        <v>1627</v>
      </c>
    </row>
    <row r="2534" spans="1:16">
      <c r="A2534" s="46">
        <v>26</v>
      </c>
      <c r="B2534" s="46">
        <v>-16464.28</v>
      </c>
      <c r="C2534" s="46">
        <v>-7889.7690841844005</v>
      </c>
      <c r="D2534" s="46">
        <f t="shared" si="39"/>
        <v>-8574.5109158155974</v>
      </c>
      <c r="E2534" s="51">
        <v>45261</v>
      </c>
      <c r="F2534" s="49" t="s">
        <v>80</v>
      </c>
      <c r="G2534" s="49" t="s">
        <v>81</v>
      </c>
      <c r="H2534" s="49" t="s">
        <v>471</v>
      </c>
      <c r="I2534" s="49" t="s">
        <v>471</v>
      </c>
      <c r="J2534" s="49">
        <v>135300</v>
      </c>
      <c r="K2534" s="49" t="s">
        <v>422</v>
      </c>
      <c r="L2534" s="49">
        <v>9809981</v>
      </c>
      <c r="M2534" s="49" t="s">
        <v>1971</v>
      </c>
      <c r="N2534" s="51">
        <v>36875</v>
      </c>
      <c r="O2534" s="51">
        <v>37257</v>
      </c>
      <c r="P2534" s="49" t="s">
        <v>2117</v>
      </c>
    </row>
    <row r="2535" spans="1:16">
      <c r="A2535" s="46">
        <v>0</v>
      </c>
      <c r="B2535" s="46">
        <v>0</v>
      </c>
      <c r="C2535" s="46">
        <v>0</v>
      </c>
      <c r="D2535" s="46">
        <f t="shared" si="39"/>
        <v>0</v>
      </c>
      <c r="E2535" s="51">
        <v>45261</v>
      </c>
      <c r="F2535" s="49" t="s">
        <v>80</v>
      </c>
      <c r="G2535" s="49" t="s">
        <v>81</v>
      </c>
      <c r="H2535" s="49" t="s">
        <v>471</v>
      </c>
      <c r="I2535" s="49" t="s">
        <v>471</v>
      </c>
      <c r="J2535" s="49">
        <v>135300</v>
      </c>
      <c r="K2535" s="49" t="s">
        <v>422</v>
      </c>
      <c r="L2535" s="49">
        <v>9688691</v>
      </c>
      <c r="M2535" s="49" t="s">
        <v>1971</v>
      </c>
      <c r="N2535" s="51">
        <v>35779</v>
      </c>
      <c r="O2535" s="51">
        <v>35796</v>
      </c>
      <c r="P2535" s="49" t="s">
        <v>1627</v>
      </c>
    </row>
    <row r="2536" spans="1:16">
      <c r="A2536" s="46">
        <v>1</v>
      </c>
      <c r="B2536" s="46">
        <v>-3409.28</v>
      </c>
      <c r="C2536" s="46">
        <v>-1633.7448065343999</v>
      </c>
      <c r="D2536" s="46">
        <f t="shared" si="39"/>
        <v>-1775.5351934656003</v>
      </c>
      <c r="E2536" s="51">
        <v>45261</v>
      </c>
      <c r="F2536" s="49" t="s">
        <v>80</v>
      </c>
      <c r="G2536" s="49" t="s">
        <v>81</v>
      </c>
      <c r="H2536" s="49" t="s">
        <v>471</v>
      </c>
      <c r="I2536" s="49" t="s">
        <v>471</v>
      </c>
      <c r="J2536" s="49">
        <v>135300</v>
      </c>
      <c r="K2536" s="49" t="s">
        <v>424</v>
      </c>
      <c r="L2536" s="49">
        <v>9809982</v>
      </c>
      <c r="M2536" s="49" t="s">
        <v>1977</v>
      </c>
      <c r="N2536" s="51">
        <v>36875</v>
      </c>
      <c r="O2536" s="51">
        <v>37257</v>
      </c>
      <c r="P2536" s="49" t="s">
        <v>2117</v>
      </c>
    </row>
    <row r="2537" spans="1:16">
      <c r="A2537" s="46">
        <v>0</v>
      </c>
      <c r="B2537" s="46">
        <v>22762.21</v>
      </c>
      <c r="C2537" s="46">
        <v>1160.4013046309001</v>
      </c>
      <c r="D2537" s="46">
        <f t="shared" si="39"/>
        <v>21601.808695369098</v>
      </c>
      <c r="E2537" s="51">
        <v>45261</v>
      </c>
      <c r="F2537" s="49" t="s">
        <v>80</v>
      </c>
      <c r="G2537" s="49" t="s">
        <v>81</v>
      </c>
      <c r="H2537" s="49" t="s">
        <v>471</v>
      </c>
      <c r="I2537" s="49" t="s">
        <v>471</v>
      </c>
      <c r="J2537" s="49">
        <v>135300</v>
      </c>
      <c r="K2537" s="49" t="s">
        <v>358</v>
      </c>
      <c r="L2537" s="49">
        <v>34776528</v>
      </c>
      <c r="M2537" s="49" t="s">
        <v>2068</v>
      </c>
      <c r="N2537" s="51">
        <v>44455</v>
      </c>
      <c r="O2537" s="51">
        <v>44440</v>
      </c>
      <c r="P2537" s="49" t="s">
        <v>2188</v>
      </c>
    </row>
    <row r="2538" spans="1:16">
      <c r="A2538" s="46">
        <v>1</v>
      </c>
      <c r="B2538" s="46">
        <v>-29076.86</v>
      </c>
      <c r="C2538" s="46">
        <v>-13933.783383977801</v>
      </c>
      <c r="D2538" s="46">
        <f t="shared" si="39"/>
        <v>-15143.076616022199</v>
      </c>
      <c r="E2538" s="51">
        <v>45261</v>
      </c>
      <c r="F2538" s="49" t="s">
        <v>80</v>
      </c>
      <c r="G2538" s="49" t="s">
        <v>81</v>
      </c>
      <c r="H2538" s="49" t="s">
        <v>471</v>
      </c>
      <c r="I2538" s="49" t="s">
        <v>471</v>
      </c>
      <c r="J2538" s="49">
        <v>135300</v>
      </c>
      <c r="K2538" s="49" t="s">
        <v>328</v>
      </c>
      <c r="L2538" s="49">
        <v>9809980</v>
      </c>
      <c r="M2538" s="49" t="s">
        <v>2006</v>
      </c>
      <c r="N2538" s="51">
        <v>36875</v>
      </c>
      <c r="O2538" s="51">
        <v>37257</v>
      </c>
      <c r="P2538" s="49" t="s">
        <v>2117</v>
      </c>
    </row>
    <row r="2539" spans="1:16">
      <c r="A2539" s="46">
        <v>1</v>
      </c>
      <c r="B2539" s="46">
        <v>-13997.880000000001</v>
      </c>
      <c r="C2539" s="46">
        <v>-6707.8573049124007</v>
      </c>
      <c r="D2539" s="46">
        <f t="shared" si="39"/>
        <v>-7290.0226950876004</v>
      </c>
      <c r="E2539" s="51">
        <v>45261</v>
      </c>
      <c r="F2539" s="49" t="s">
        <v>80</v>
      </c>
      <c r="G2539" s="49" t="s">
        <v>81</v>
      </c>
      <c r="H2539" s="49" t="s">
        <v>471</v>
      </c>
      <c r="I2539" s="49" t="s">
        <v>471</v>
      </c>
      <c r="J2539" s="49">
        <v>135300</v>
      </c>
      <c r="K2539" s="49" t="s">
        <v>254</v>
      </c>
      <c r="L2539" s="49">
        <v>9809972</v>
      </c>
      <c r="M2539" s="49" t="s">
        <v>1980</v>
      </c>
      <c r="N2539" s="51">
        <v>36875</v>
      </c>
      <c r="O2539" s="51">
        <v>37257</v>
      </c>
      <c r="P2539" s="49" t="s">
        <v>2117</v>
      </c>
    </row>
    <row r="2540" spans="1:16">
      <c r="A2540" s="46">
        <v>1</v>
      </c>
      <c r="B2540" s="46">
        <v>5098.66</v>
      </c>
      <c r="C2540" s="46">
        <v>2131.3932986793998</v>
      </c>
      <c r="D2540" s="46">
        <f t="shared" si="39"/>
        <v>2967.2667013206001</v>
      </c>
      <c r="E2540" s="51">
        <v>45261</v>
      </c>
      <c r="F2540" s="49" t="s">
        <v>80</v>
      </c>
      <c r="G2540" s="49" t="s">
        <v>81</v>
      </c>
      <c r="H2540" s="49" t="s">
        <v>471</v>
      </c>
      <c r="I2540" s="49" t="s">
        <v>471</v>
      </c>
      <c r="J2540" s="49">
        <v>135300</v>
      </c>
      <c r="K2540" s="49" t="s">
        <v>254</v>
      </c>
      <c r="L2540" s="49">
        <v>12818161</v>
      </c>
      <c r="M2540" s="49" t="s">
        <v>2189</v>
      </c>
      <c r="N2540" s="51">
        <v>37939</v>
      </c>
      <c r="O2540" s="51">
        <v>37622</v>
      </c>
      <c r="P2540" s="49" t="s">
        <v>909</v>
      </c>
    </row>
    <row r="2541" spans="1:16">
      <c r="A2541" s="46">
        <v>0</v>
      </c>
      <c r="B2541" s="46">
        <v>0</v>
      </c>
      <c r="C2541" s="46">
        <v>0</v>
      </c>
      <c r="D2541" s="46">
        <f t="shared" si="39"/>
        <v>0</v>
      </c>
      <c r="E2541" s="51">
        <v>45261</v>
      </c>
      <c r="F2541" s="49" t="s">
        <v>80</v>
      </c>
      <c r="G2541" s="49" t="s">
        <v>81</v>
      </c>
      <c r="H2541" s="49" t="s">
        <v>471</v>
      </c>
      <c r="I2541" s="49" t="s">
        <v>471</v>
      </c>
      <c r="J2541" s="49">
        <v>135300</v>
      </c>
      <c r="K2541" s="49" t="s">
        <v>254</v>
      </c>
      <c r="L2541" s="49">
        <v>9785459</v>
      </c>
      <c r="M2541" s="49" t="s">
        <v>2190</v>
      </c>
      <c r="N2541" s="51">
        <v>31959</v>
      </c>
      <c r="O2541" s="51">
        <v>31959</v>
      </c>
      <c r="P2541" s="49" t="s">
        <v>1081</v>
      </c>
    </row>
    <row r="2542" spans="1:16">
      <c r="A2542" s="46">
        <v>0</v>
      </c>
      <c r="B2542" s="46">
        <v>0</v>
      </c>
      <c r="C2542" s="46">
        <v>0</v>
      </c>
      <c r="D2542" s="46">
        <f t="shared" si="39"/>
        <v>0</v>
      </c>
      <c r="E2542" s="51">
        <v>45261</v>
      </c>
      <c r="F2542" s="49" t="s">
        <v>80</v>
      </c>
      <c r="G2542" s="49" t="s">
        <v>81</v>
      </c>
      <c r="H2542" s="49" t="s">
        <v>471</v>
      </c>
      <c r="I2542" s="49" t="s">
        <v>471</v>
      </c>
      <c r="J2542" s="49">
        <v>135300</v>
      </c>
      <c r="K2542" s="49" t="s">
        <v>254</v>
      </c>
      <c r="L2542" s="49">
        <v>9973871</v>
      </c>
      <c r="M2542" s="49" t="s">
        <v>1980</v>
      </c>
      <c r="N2542" s="51">
        <v>31959</v>
      </c>
      <c r="O2542" s="51">
        <v>31959</v>
      </c>
      <c r="P2542" s="49" t="s">
        <v>1091</v>
      </c>
    </row>
    <row r="2543" spans="1:16">
      <c r="A2543" s="46">
        <v>0</v>
      </c>
      <c r="B2543" s="46">
        <v>0</v>
      </c>
      <c r="C2543" s="46">
        <v>0</v>
      </c>
      <c r="D2543" s="46">
        <f t="shared" si="39"/>
        <v>0</v>
      </c>
      <c r="E2543" s="51">
        <v>45261</v>
      </c>
      <c r="F2543" s="49" t="s">
        <v>80</v>
      </c>
      <c r="G2543" s="49" t="s">
        <v>81</v>
      </c>
      <c r="H2543" s="49" t="s">
        <v>471</v>
      </c>
      <c r="I2543" s="49" t="s">
        <v>471</v>
      </c>
      <c r="J2543" s="49">
        <v>135300</v>
      </c>
      <c r="K2543" s="49" t="s">
        <v>254</v>
      </c>
      <c r="L2543" s="49">
        <v>9785458</v>
      </c>
      <c r="M2543" s="49" t="s">
        <v>2190</v>
      </c>
      <c r="N2543" s="51">
        <v>32325</v>
      </c>
      <c r="O2543" s="51">
        <v>32325</v>
      </c>
      <c r="P2543" s="49" t="s">
        <v>1081</v>
      </c>
    </row>
    <row r="2544" spans="1:16">
      <c r="A2544" s="46">
        <v>1</v>
      </c>
      <c r="B2544" s="46">
        <v>43338.46</v>
      </c>
      <c r="C2544" s="46">
        <v>32256.7065650808</v>
      </c>
      <c r="D2544" s="46">
        <f t="shared" si="39"/>
        <v>11081.753434919199</v>
      </c>
      <c r="E2544" s="51">
        <v>45261</v>
      </c>
      <c r="F2544" s="49" t="s">
        <v>80</v>
      </c>
      <c r="G2544" s="49" t="s">
        <v>81</v>
      </c>
      <c r="H2544" s="49" t="s">
        <v>471</v>
      </c>
      <c r="I2544" s="49" t="s">
        <v>471</v>
      </c>
      <c r="J2544" s="49">
        <v>135300</v>
      </c>
      <c r="K2544" s="49" t="s">
        <v>254</v>
      </c>
      <c r="L2544" s="49">
        <v>12818150</v>
      </c>
      <c r="M2544" s="49" t="s">
        <v>2190</v>
      </c>
      <c r="N2544" s="51">
        <v>31959</v>
      </c>
      <c r="O2544" s="51">
        <v>31959</v>
      </c>
      <c r="P2544" s="49" t="s">
        <v>909</v>
      </c>
    </row>
    <row r="2545" spans="1:16">
      <c r="A2545" s="46">
        <v>0</v>
      </c>
      <c r="B2545" s="46">
        <v>0</v>
      </c>
      <c r="C2545" s="46">
        <v>0</v>
      </c>
      <c r="D2545" s="46">
        <f t="shared" si="39"/>
        <v>0</v>
      </c>
      <c r="E2545" s="51">
        <v>45261</v>
      </c>
      <c r="F2545" s="49" t="s">
        <v>80</v>
      </c>
      <c r="G2545" s="49" t="s">
        <v>81</v>
      </c>
      <c r="H2545" s="49" t="s">
        <v>471</v>
      </c>
      <c r="I2545" s="49" t="s">
        <v>471</v>
      </c>
      <c r="J2545" s="49">
        <v>135300</v>
      </c>
      <c r="K2545" s="49" t="s">
        <v>254</v>
      </c>
      <c r="L2545" s="49">
        <v>9973870</v>
      </c>
      <c r="M2545" s="49" t="s">
        <v>2191</v>
      </c>
      <c r="N2545" s="51">
        <v>32325</v>
      </c>
      <c r="O2545" s="51">
        <v>32325</v>
      </c>
      <c r="P2545" s="49" t="s">
        <v>1091</v>
      </c>
    </row>
    <row r="2546" spans="1:16">
      <c r="A2546" s="46">
        <v>0</v>
      </c>
      <c r="B2546" s="46">
        <v>13488.73</v>
      </c>
      <c r="C2546" s="46">
        <v>9764.5693420848002</v>
      </c>
      <c r="D2546" s="46">
        <f t="shared" si="39"/>
        <v>3724.1606579151994</v>
      </c>
      <c r="E2546" s="51">
        <v>45261</v>
      </c>
      <c r="F2546" s="49" t="s">
        <v>80</v>
      </c>
      <c r="G2546" s="49" t="s">
        <v>81</v>
      </c>
      <c r="H2546" s="49" t="s">
        <v>471</v>
      </c>
      <c r="I2546" s="49" t="s">
        <v>471</v>
      </c>
      <c r="J2546" s="49">
        <v>135300</v>
      </c>
      <c r="K2546" s="49" t="s">
        <v>254</v>
      </c>
      <c r="L2546" s="49">
        <v>12818139</v>
      </c>
      <c r="M2546" s="49" t="s">
        <v>2190</v>
      </c>
      <c r="N2546" s="51">
        <v>32325</v>
      </c>
      <c r="O2546" s="51">
        <v>32325</v>
      </c>
      <c r="P2546" s="49" t="s">
        <v>909</v>
      </c>
    </row>
    <row r="2547" spans="1:16">
      <c r="A2547" s="46">
        <v>1</v>
      </c>
      <c r="B2547" s="46">
        <v>16562.2</v>
      </c>
      <c r="C2547" s="46">
        <v>3546.1819973560005</v>
      </c>
      <c r="D2547" s="46">
        <f t="shared" si="39"/>
        <v>13016.018002643999</v>
      </c>
      <c r="E2547" s="51">
        <v>45261</v>
      </c>
      <c r="F2547" s="49" t="s">
        <v>80</v>
      </c>
      <c r="G2547" s="49" t="s">
        <v>81</v>
      </c>
      <c r="H2547" s="49" t="s">
        <v>471</v>
      </c>
      <c r="I2547" s="49" t="s">
        <v>471</v>
      </c>
      <c r="J2547" s="49">
        <v>135300</v>
      </c>
      <c r="K2547" s="49" t="s">
        <v>184</v>
      </c>
      <c r="L2547" s="49">
        <v>12301516</v>
      </c>
      <c r="M2547" s="49" t="s">
        <v>1631</v>
      </c>
      <c r="N2547" s="51">
        <v>41456</v>
      </c>
      <c r="O2547" s="51">
        <v>41275</v>
      </c>
      <c r="P2547" s="49" t="s">
        <v>1621</v>
      </c>
    </row>
    <row r="2548" spans="1:16">
      <c r="A2548" s="46">
        <v>1</v>
      </c>
      <c r="B2548" s="46">
        <v>5782.83</v>
      </c>
      <c r="C2548" s="46">
        <v>2771.1623802008999</v>
      </c>
      <c r="D2548" s="46">
        <f t="shared" si="39"/>
        <v>3011.6676197991001</v>
      </c>
      <c r="E2548" s="51">
        <v>45261</v>
      </c>
      <c r="F2548" s="49" t="s">
        <v>80</v>
      </c>
      <c r="G2548" s="49" t="s">
        <v>81</v>
      </c>
      <c r="H2548" s="49" t="s">
        <v>471</v>
      </c>
      <c r="I2548" s="49" t="s">
        <v>471</v>
      </c>
      <c r="J2548" s="49">
        <v>135300</v>
      </c>
      <c r="K2548" s="49" t="s">
        <v>186</v>
      </c>
      <c r="L2548" s="49">
        <v>9807807</v>
      </c>
      <c r="M2548" s="49" t="s">
        <v>2007</v>
      </c>
      <c r="N2548" s="51">
        <v>36739</v>
      </c>
      <c r="O2548" s="51">
        <v>36892</v>
      </c>
      <c r="P2548" s="49" t="s">
        <v>2103</v>
      </c>
    </row>
    <row r="2549" spans="1:16">
      <c r="A2549" s="46">
        <v>150</v>
      </c>
      <c r="B2549" s="46">
        <v>1227.1200000000001</v>
      </c>
      <c r="C2549" s="46">
        <v>588.04232183759996</v>
      </c>
      <c r="D2549" s="46">
        <f t="shared" si="39"/>
        <v>639.07767816240016</v>
      </c>
      <c r="E2549" s="51">
        <v>45261</v>
      </c>
      <c r="F2549" s="49" t="s">
        <v>80</v>
      </c>
      <c r="G2549" s="49" t="s">
        <v>81</v>
      </c>
      <c r="H2549" s="49" t="s">
        <v>471</v>
      </c>
      <c r="I2549" s="49" t="s">
        <v>471</v>
      </c>
      <c r="J2549" s="49">
        <v>135300</v>
      </c>
      <c r="K2549" s="49" t="s">
        <v>465</v>
      </c>
      <c r="L2549" s="49">
        <v>9807801</v>
      </c>
      <c r="M2549" s="49" t="s">
        <v>2071</v>
      </c>
      <c r="N2549" s="51">
        <v>36739</v>
      </c>
      <c r="O2549" s="51">
        <v>36892</v>
      </c>
      <c r="P2549" s="49" t="s">
        <v>2103</v>
      </c>
    </row>
    <row r="2550" spans="1:16">
      <c r="A2550" s="46">
        <v>70</v>
      </c>
      <c r="B2550" s="46">
        <v>-260.55</v>
      </c>
      <c r="C2550" s="46">
        <v>-124.85692267650001</v>
      </c>
      <c r="D2550" s="46">
        <f t="shared" si="39"/>
        <v>-135.69307732350001</v>
      </c>
      <c r="E2550" s="51">
        <v>45261</v>
      </c>
      <c r="F2550" s="49" t="s">
        <v>80</v>
      </c>
      <c r="G2550" s="49" t="s">
        <v>81</v>
      </c>
      <c r="H2550" s="49" t="s">
        <v>471</v>
      </c>
      <c r="I2550" s="49" t="s">
        <v>471</v>
      </c>
      <c r="J2550" s="49">
        <v>135300</v>
      </c>
      <c r="K2550" s="49" t="s">
        <v>465</v>
      </c>
      <c r="L2550" s="49">
        <v>9809969</v>
      </c>
      <c r="M2550" s="49" t="s">
        <v>2071</v>
      </c>
      <c r="N2550" s="51">
        <v>36875</v>
      </c>
      <c r="O2550" s="51">
        <v>37257</v>
      </c>
      <c r="P2550" s="49" t="s">
        <v>2117</v>
      </c>
    </row>
    <row r="2551" spans="1:16">
      <c r="A2551" s="46">
        <v>3</v>
      </c>
      <c r="B2551" s="46">
        <v>-1306.1400000000001</v>
      </c>
      <c r="C2551" s="46">
        <v>-625.90911911219996</v>
      </c>
      <c r="D2551" s="46">
        <f t="shared" si="39"/>
        <v>-680.23088088780014</v>
      </c>
      <c r="E2551" s="51">
        <v>45261</v>
      </c>
      <c r="F2551" s="49" t="s">
        <v>80</v>
      </c>
      <c r="G2551" s="49" t="s">
        <v>81</v>
      </c>
      <c r="H2551" s="49" t="s">
        <v>471</v>
      </c>
      <c r="I2551" s="49" t="s">
        <v>471</v>
      </c>
      <c r="J2551" s="49">
        <v>135300</v>
      </c>
      <c r="K2551" s="49" t="s">
        <v>467</v>
      </c>
      <c r="L2551" s="49">
        <v>9809974</v>
      </c>
      <c r="M2551" s="49" t="s">
        <v>2192</v>
      </c>
      <c r="N2551" s="51">
        <v>36875</v>
      </c>
      <c r="O2551" s="51">
        <v>37257</v>
      </c>
      <c r="P2551" s="49" t="s">
        <v>2117</v>
      </c>
    </row>
    <row r="2552" spans="1:16">
      <c r="A2552" s="46">
        <v>1</v>
      </c>
      <c r="B2552" s="46">
        <v>183869.95</v>
      </c>
      <c r="C2552" s="46">
        <v>43118.363786366004</v>
      </c>
      <c r="D2552" s="46">
        <f t="shared" si="39"/>
        <v>140751.586213634</v>
      </c>
      <c r="E2552" s="51">
        <v>45261</v>
      </c>
      <c r="F2552" s="49" t="s">
        <v>80</v>
      </c>
      <c r="G2552" s="49" t="s">
        <v>81</v>
      </c>
      <c r="H2552" s="49" t="s">
        <v>471</v>
      </c>
      <c r="I2552" s="49" t="s">
        <v>471</v>
      </c>
      <c r="J2552" s="49">
        <v>135300</v>
      </c>
      <c r="K2552" s="49" t="s">
        <v>187</v>
      </c>
      <c r="L2552" s="49">
        <v>11845685</v>
      </c>
      <c r="M2552" s="49" t="s">
        <v>2193</v>
      </c>
      <c r="N2552" s="51">
        <v>41262</v>
      </c>
      <c r="O2552" s="51">
        <v>41244</v>
      </c>
      <c r="P2552" s="49" t="s">
        <v>2112</v>
      </c>
    </row>
    <row r="2553" spans="1:16">
      <c r="A2553" s="46">
        <v>1</v>
      </c>
      <c r="B2553" s="46">
        <v>76314.05</v>
      </c>
      <c r="C2553" s="46">
        <v>17896.001874754002</v>
      </c>
      <c r="D2553" s="46">
        <f t="shared" si="39"/>
        <v>58418.048125246001</v>
      </c>
      <c r="E2553" s="51">
        <v>45261</v>
      </c>
      <c r="F2553" s="49" t="s">
        <v>80</v>
      </c>
      <c r="G2553" s="49" t="s">
        <v>81</v>
      </c>
      <c r="H2553" s="49" t="s">
        <v>471</v>
      </c>
      <c r="I2553" s="49" t="s">
        <v>471</v>
      </c>
      <c r="J2553" s="49">
        <v>135300</v>
      </c>
      <c r="K2553" s="49" t="s">
        <v>330</v>
      </c>
      <c r="L2553" s="49">
        <v>11845667</v>
      </c>
      <c r="M2553" s="49" t="s">
        <v>2194</v>
      </c>
      <c r="N2553" s="51">
        <v>41262</v>
      </c>
      <c r="O2553" s="51">
        <v>40909</v>
      </c>
      <c r="P2553" s="49" t="s">
        <v>2112</v>
      </c>
    </row>
    <row r="2554" spans="1:16">
      <c r="A2554" s="46">
        <v>4</v>
      </c>
      <c r="B2554" s="46">
        <v>23752.52</v>
      </c>
      <c r="C2554" s="46">
        <v>5085.7228397096005</v>
      </c>
      <c r="D2554" s="46">
        <f t="shared" si="39"/>
        <v>18666.7971602904</v>
      </c>
      <c r="E2554" s="51">
        <v>45261</v>
      </c>
      <c r="F2554" s="49" t="s">
        <v>80</v>
      </c>
      <c r="G2554" s="49" t="s">
        <v>81</v>
      </c>
      <c r="H2554" s="49" t="s">
        <v>471</v>
      </c>
      <c r="I2554" s="49" t="s">
        <v>471</v>
      </c>
      <c r="J2554" s="49">
        <v>135300</v>
      </c>
      <c r="K2554" s="49" t="s">
        <v>330</v>
      </c>
      <c r="L2554" s="49">
        <v>12087675</v>
      </c>
      <c r="M2554" s="49" t="s">
        <v>2195</v>
      </c>
      <c r="N2554" s="51">
        <v>41442</v>
      </c>
      <c r="O2554" s="51">
        <v>41275</v>
      </c>
      <c r="P2554" s="49" t="s">
        <v>2154</v>
      </c>
    </row>
    <row r="2555" spans="1:16">
      <c r="A2555" s="46">
        <v>1</v>
      </c>
      <c r="B2555" s="46">
        <v>65661.42</v>
      </c>
      <c r="C2555" s="46">
        <v>23431.602751029001</v>
      </c>
      <c r="D2555" s="46">
        <f t="shared" si="39"/>
        <v>42229.817248970998</v>
      </c>
      <c r="E2555" s="51">
        <v>45261</v>
      </c>
      <c r="F2555" s="49" t="s">
        <v>80</v>
      </c>
      <c r="G2555" s="49" t="s">
        <v>81</v>
      </c>
      <c r="H2555" s="49" t="s">
        <v>471</v>
      </c>
      <c r="I2555" s="49" t="s">
        <v>471</v>
      </c>
      <c r="J2555" s="49">
        <v>135300</v>
      </c>
      <c r="K2555" s="49" t="s">
        <v>469</v>
      </c>
      <c r="L2555" s="49">
        <v>12818172</v>
      </c>
      <c r="M2555" s="49" t="s">
        <v>2196</v>
      </c>
      <c r="N2555" s="51">
        <v>39005</v>
      </c>
      <c r="O2555" s="51">
        <v>38718</v>
      </c>
      <c r="P2555" s="49" t="s">
        <v>909</v>
      </c>
    </row>
    <row r="2556" spans="1:16">
      <c r="A2556" s="46">
        <v>2</v>
      </c>
      <c r="B2556" s="46">
        <v>10812.68</v>
      </c>
      <c r="C2556" s="46">
        <v>9370.7844690896</v>
      </c>
      <c r="D2556" s="46">
        <f t="shared" si="39"/>
        <v>1441.8955309104003</v>
      </c>
      <c r="E2556" s="51">
        <v>45261</v>
      </c>
      <c r="F2556" s="49" t="s">
        <v>80</v>
      </c>
      <c r="G2556" s="49" t="s">
        <v>81</v>
      </c>
      <c r="H2556" s="49" t="s">
        <v>471</v>
      </c>
      <c r="I2556" s="49" t="s">
        <v>471</v>
      </c>
      <c r="J2556" s="49">
        <v>135300</v>
      </c>
      <c r="K2556" s="49" t="s">
        <v>432</v>
      </c>
      <c r="L2556" s="49">
        <v>9786636</v>
      </c>
      <c r="M2556" s="49" t="s">
        <v>1580</v>
      </c>
      <c r="N2556" s="51">
        <v>29768</v>
      </c>
      <c r="O2556" s="51">
        <v>29768</v>
      </c>
      <c r="P2556" s="49" t="s">
        <v>1081</v>
      </c>
    </row>
    <row r="2557" spans="1:16">
      <c r="A2557" s="46">
        <v>0</v>
      </c>
      <c r="B2557" s="46">
        <v>0</v>
      </c>
      <c r="C2557" s="46">
        <v>0</v>
      </c>
      <c r="D2557" s="46">
        <f t="shared" si="39"/>
        <v>0</v>
      </c>
      <c r="E2557" s="51">
        <v>45261</v>
      </c>
      <c r="F2557" s="49" t="s">
        <v>80</v>
      </c>
      <c r="G2557" s="49" t="s">
        <v>81</v>
      </c>
      <c r="H2557" s="49" t="s">
        <v>471</v>
      </c>
      <c r="I2557" s="49" t="s">
        <v>471</v>
      </c>
      <c r="J2557" s="49">
        <v>135300</v>
      </c>
      <c r="K2557" s="49" t="s">
        <v>432</v>
      </c>
      <c r="L2557" s="49">
        <v>9724106</v>
      </c>
      <c r="M2557" s="49" t="s">
        <v>1580</v>
      </c>
      <c r="N2557" s="51">
        <v>29768</v>
      </c>
      <c r="O2557" s="51">
        <v>29768</v>
      </c>
      <c r="P2557" s="49" t="s">
        <v>1091</v>
      </c>
    </row>
    <row r="2558" spans="1:16">
      <c r="A2558" s="46">
        <v>3</v>
      </c>
      <c r="B2558" s="46">
        <v>29521.55</v>
      </c>
      <c r="C2558" s="46">
        <v>14146.881157706501</v>
      </c>
      <c r="D2558" s="46">
        <f t="shared" si="39"/>
        <v>15374.668842293499</v>
      </c>
      <c r="E2558" s="51">
        <v>45261</v>
      </c>
      <c r="F2558" s="49" t="s">
        <v>80</v>
      </c>
      <c r="G2558" s="49" t="s">
        <v>81</v>
      </c>
      <c r="H2558" s="49" t="s">
        <v>471</v>
      </c>
      <c r="I2558" s="49" t="s">
        <v>471</v>
      </c>
      <c r="J2558" s="49">
        <v>135300</v>
      </c>
      <c r="K2558" s="49" t="s">
        <v>433</v>
      </c>
      <c r="L2558" s="49">
        <v>9807804</v>
      </c>
      <c r="M2558" s="49" t="s">
        <v>1985</v>
      </c>
      <c r="N2558" s="51">
        <v>36739</v>
      </c>
      <c r="O2558" s="51">
        <v>36892</v>
      </c>
      <c r="P2558" s="49" t="s">
        <v>2103</v>
      </c>
    </row>
    <row r="2559" spans="1:16">
      <c r="A2559" s="46">
        <v>1</v>
      </c>
      <c r="B2559" s="46">
        <v>10316.49</v>
      </c>
      <c r="C2559" s="46">
        <v>8940.762536902801</v>
      </c>
      <c r="D2559" s="46">
        <f t="shared" si="39"/>
        <v>1375.7274630971988</v>
      </c>
      <c r="E2559" s="51">
        <v>45261</v>
      </c>
      <c r="F2559" s="49" t="s">
        <v>80</v>
      </c>
      <c r="G2559" s="49" t="s">
        <v>81</v>
      </c>
      <c r="H2559" s="49" t="s">
        <v>471</v>
      </c>
      <c r="I2559" s="49" t="s">
        <v>471</v>
      </c>
      <c r="J2559" s="49">
        <v>135300</v>
      </c>
      <c r="K2559" s="49" t="s">
        <v>433</v>
      </c>
      <c r="L2559" s="49">
        <v>9786632</v>
      </c>
      <c r="M2559" s="49" t="s">
        <v>1985</v>
      </c>
      <c r="N2559" s="51">
        <v>29768</v>
      </c>
      <c r="O2559" s="51">
        <v>29768</v>
      </c>
      <c r="P2559" s="49" t="s">
        <v>1081</v>
      </c>
    </row>
    <row r="2560" spans="1:16">
      <c r="A2560" s="46">
        <v>0</v>
      </c>
      <c r="B2560" s="46">
        <v>0</v>
      </c>
      <c r="C2560" s="46">
        <v>0</v>
      </c>
      <c r="D2560" s="46">
        <f t="shared" si="39"/>
        <v>0</v>
      </c>
      <c r="E2560" s="51">
        <v>45261</v>
      </c>
      <c r="F2560" s="49" t="s">
        <v>80</v>
      </c>
      <c r="G2560" s="49" t="s">
        <v>81</v>
      </c>
      <c r="H2560" s="49" t="s">
        <v>471</v>
      </c>
      <c r="I2560" s="49" t="s">
        <v>471</v>
      </c>
      <c r="J2560" s="49">
        <v>135300</v>
      </c>
      <c r="K2560" s="49" t="s">
        <v>433</v>
      </c>
      <c r="L2560" s="49">
        <v>9973862</v>
      </c>
      <c r="M2560" s="49" t="s">
        <v>1985</v>
      </c>
      <c r="N2560" s="51">
        <v>29768</v>
      </c>
      <c r="O2560" s="51">
        <v>29768</v>
      </c>
      <c r="P2560" s="49" t="s">
        <v>1091</v>
      </c>
    </row>
    <row r="2561" spans="1:16">
      <c r="A2561" s="46">
        <v>6</v>
      </c>
      <c r="B2561" s="46">
        <v>7213.82</v>
      </c>
      <c r="C2561" s="46">
        <v>3456.9002722785999</v>
      </c>
      <c r="D2561" s="46">
        <f t="shared" si="39"/>
        <v>3756.9197277213998</v>
      </c>
      <c r="E2561" s="51">
        <v>45261</v>
      </c>
      <c r="F2561" s="49" t="s">
        <v>80</v>
      </c>
      <c r="G2561" s="49" t="s">
        <v>81</v>
      </c>
      <c r="H2561" s="49" t="s">
        <v>471</v>
      </c>
      <c r="I2561" s="49" t="s">
        <v>471</v>
      </c>
      <c r="J2561" s="49">
        <v>135300</v>
      </c>
      <c r="K2561" s="49" t="s">
        <v>433</v>
      </c>
      <c r="L2561" s="49">
        <v>9809971</v>
      </c>
      <c r="M2561" s="49" t="s">
        <v>1985</v>
      </c>
      <c r="N2561" s="51">
        <v>36875</v>
      </c>
      <c r="O2561" s="51">
        <v>37257</v>
      </c>
      <c r="P2561" s="49" t="s">
        <v>2117</v>
      </c>
    </row>
    <row r="2562" spans="1:16">
      <c r="A2562" s="46">
        <v>0</v>
      </c>
      <c r="B2562" s="46">
        <v>0</v>
      </c>
      <c r="C2562" s="46">
        <v>0</v>
      </c>
      <c r="D2562" s="46">
        <f t="shared" si="39"/>
        <v>0</v>
      </c>
      <c r="E2562" s="51">
        <v>45261</v>
      </c>
      <c r="F2562" s="49" t="s">
        <v>80</v>
      </c>
      <c r="G2562" s="49" t="s">
        <v>81</v>
      </c>
      <c r="H2562" s="49" t="s">
        <v>471</v>
      </c>
      <c r="I2562" s="49" t="s">
        <v>471</v>
      </c>
      <c r="J2562" s="49">
        <v>135300</v>
      </c>
      <c r="K2562" s="49" t="s">
        <v>434</v>
      </c>
      <c r="L2562" s="49">
        <v>9969005</v>
      </c>
      <c r="M2562" s="49" t="s">
        <v>1988</v>
      </c>
      <c r="N2562" s="51">
        <v>35779</v>
      </c>
      <c r="O2562" s="51">
        <v>35796</v>
      </c>
      <c r="P2562" s="49" t="s">
        <v>1627</v>
      </c>
    </row>
    <row r="2563" spans="1:16">
      <c r="A2563" s="46">
        <v>1</v>
      </c>
      <c r="B2563" s="46">
        <v>10623.85</v>
      </c>
      <c r="C2563" s="46">
        <v>5740.9197813475002</v>
      </c>
      <c r="D2563" s="46">
        <f t="shared" ref="D2563:D2626" si="40">+B2563-C2563</f>
        <v>4882.9302186525001</v>
      </c>
      <c r="E2563" s="51">
        <v>45261</v>
      </c>
      <c r="F2563" s="49" t="s">
        <v>80</v>
      </c>
      <c r="G2563" s="49" t="s">
        <v>81</v>
      </c>
      <c r="H2563" s="49" t="s">
        <v>471</v>
      </c>
      <c r="I2563" s="49" t="s">
        <v>471</v>
      </c>
      <c r="J2563" s="49">
        <v>135300</v>
      </c>
      <c r="K2563" s="49" t="s">
        <v>434</v>
      </c>
      <c r="L2563" s="49">
        <v>9761155</v>
      </c>
      <c r="M2563" s="49" t="s">
        <v>1988</v>
      </c>
      <c r="N2563" s="51">
        <v>35779</v>
      </c>
      <c r="O2563" s="51">
        <v>35796</v>
      </c>
      <c r="P2563" s="49" t="s">
        <v>1627</v>
      </c>
    </row>
    <row r="2564" spans="1:16">
      <c r="A2564" s="46">
        <v>0</v>
      </c>
      <c r="B2564" s="46">
        <v>0</v>
      </c>
      <c r="C2564" s="46">
        <v>0</v>
      </c>
      <c r="D2564" s="46">
        <f t="shared" si="40"/>
        <v>0</v>
      </c>
      <c r="E2564" s="51">
        <v>45261</v>
      </c>
      <c r="F2564" s="49" t="s">
        <v>80</v>
      </c>
      <c r="G2564" s="49" t="s">
        <v>81</v>
      </c>
      <c r="H2564" s="49" t="s">
        <v>471</v>
      </c>
      <c r="I2564" s="49" t="s">
        <v>471</v>
      </c>
      <c r="J2564" s="49">
        <v>135300</v>
      </c>
      <c r="K2564" s="49" t="s">
        <v>494</v>
      </c>
      <c r="L2564" s="49">
        <v>9973811</v>
      </c>
      <c r="M2564" s="49" t="s">
        <v>2197</v>
      </c>
      <c r="N2564" s="51">
        <v>27211</v>
      </c>
      <c r="O2564" s="51">
        <v>27211</v>
      </c>
      <c r="P2564" s="49" t="s">
        <v>1091</v>
      </c>
    </row>
    <row r="2565" spans="1:16">
      <c r="A2565" s="46">
        <v>1</v>
      </c>
      <c r="B2565" s="46">
        <v>10585.66</v>
      </c>
      <c r="C2565" s="46">
        <v>10685.056489271801</v>
      </c>
      <c r="D2565" s="46">
        <f t="shared" si="40"/>
        <v>-99.396489271801329</v>
      </c>
      <c r="E2565" s="51">
        <v>45261</v>
      </c>
      <c r="F2565" s="49" t="s">
        <v>80</v>
      </c>
      <c r="G2565" s="49" t="s">
        <v>81</v>
      </c>
      <c r="H2565" s="49" t="s">
        <v>471</v>
      </c>
      <c r="I2565" s="49" t="s">
        <v>471</v>
      </c>
      <c r="J2565" s="49">
        <v>135300</v>
      </c>
      <c r="K2565" s="49" t="s">
        <v>494</v>
      </c>
      <c r="L2565" s="49">
        <v>9768383</v>
      </c>
      <c r="M2565" s="49" t="s">
        <v>2197</v>
      </c>
      <c r="N2565" s="51">
        <v>27211</v>
      </c>
      <c r="O2565" s="51">
        <v>27211</v>
      </c>
      <c r="P2565" s="49" t="s">
        <v>1081</v>
      </c>
    </row>
    <row r="2566" spans="1:16">
      <c r="A2566" s="46">
        <v>190</v>
      </c>
      <c r="B2566" s="46">
        <v>12143.36</v>
      </c>
      <c r="C2566" s="46">
        <v>5819.1616217727997</v>
      </c>
      <c r="D2566" s="46">
        <f t="shared" si="40"/>
        <v>6324.1983782272009</v>
      </c>
      <c r="E2566" s="51">
        <v>45261</v>
      </c>
      <c r="F2566" s="49" t="s">
        <v>80</v>
      </c>
      <c r="G2566" s="49" t="s">
        <v>81</v>
      </c>
      <c r="H2566" s="49" t="s">
        <v>471</v>
      </c>
      <c r="I2566" s="49" t="s">
        <v>471</v>
      </c>
      <c r="J2566" s="49">
        <v>135300</v>
      </c>
      <c r="K2566" s="49" t="s">
        <v>495</v>
      </c>
      <c r="L2566" s="49">
        <v>9807784</v>
      </c>
      <c r="M2566" s="49" t="s">
        <v>2198</v>
      </c>
      <c r="N2566" s="51">
        <v>36739</v>
      </c>
      <c r="O2566" s="51">
        <v>36892</v>
      </c>
      <c r="P2566" s="49" t="s">
        <v>2103</v>
      </c>
    </row>
    <row r="2567" spans="1:16">
      <c r="A2567" s="46">
        <v>120</v>
      </c>
      <c r="B2567" s="46">
        <v>-4208.75</v>
      </c>
      <c r="C2567" s="46">
        <v>-2016.8550117625002</v>
      </c>
      <c r="D2567" s="46">
        <f t="shared" si="40"/>
        <v>-2191.8949882375</v>
      </c>
      <c r="E2567" s="51">
        <v>45261</v>
      </c>
      <c r="F2567" s="49" t="s">
        <v>80</v>
      </c>
      <c r="G2567" s="49" t="s">
        <v>81</v>
      </c>
      <c r="H2567" s="49" t="s">
        <v>471</v>
      </c>
      <c r="I2567" s="49" t="s">
        <v>471</v>
      </c>
      <c r="J2567" s="49">
        <v>135300</v>
      </c>
      <c r="K2567" s="49" t="s">
        <v>495</v>
      </c>
      <c r="L2567" s="49">
        <v>9809957</v>
      </c>
      <c r="M2567" s="49" t="s">
        <v>2198</v>
      </c>
      <c r="N2567" s="51">
        <v>36875</v>
      </c>
      <c r="O2567" s="51">
        <v>37257</v>
      </c>
      <c r="P2567" s="49" t="s">
        <v>2117</v>
      </c>
    </row>
    <row r="2568" spans="1:16">
      <c r="A2568" s="46">
        <v>1</v>
      </c>
      <c r="B2568" s="46">
        <v>47009.89</v>
      </c>
      <c r="C2568" s="46">
        <v>47451.3001744297</v>
      </c>
      <c r="D2568" s="46">
        <f t="shared" si="40"/>
        <v>-441.41017442970042</v>
      </c>
      <c r="E2568" s="51">
        <v>45261</v>
      </c>
      <c r="F2568" s="49" t="s">
        <v>80</v>
      </c>
      <c r="G2568" s="49" t="s">
        <v>81</v>
      </c>
      <c r="H2568" s="49" t="s">
        <v>471</v>
      </c>
      <c r="I2568" s="49" t="s">
        <v>471</v>
      </c>
      <c r="J2568" s="49">
        <v>135300</v>
      </c>
      <c r="K2568" s="49" t="s">
        <v>496</v>
      </c>
      <c r="L2568" s="49">
        <v>9766628</v>
      </c>
      <c r="M2568" s="49" t="s">
        <v>2199</v>
      </c>
      <c r="N2568" s="51">
        <v>27211</v>
      </c>
      <c r="O2568" s="51">
        <v>27211</v>
      </c>
      <c r="P2568" s="49" t="s">
        <v>1081</v>
      </c>
    </row>
    <row r="2569" spans="1:16">
      <c r="A2569" s="46">
        <v>0</v>
      </c>
      <c r="B2569" s="46">
        <v>0</v>
      </c>
      <c r="C2569" s="46">
        <v>0</v>
      </c>
      <c r="D2569" s="46">
        <f t="shared" si="40"/>
        <v>0</v>
      </c>
      <c r="E2569" s="51">
        <v>45261</v>
      </c>
      <c r="F2569" s="49" t="s">
        <v>80</v>
      </c>
      <c r="G2569" s="49" t="s">
        <v>81</v>
      </c>
      <c r="H2569" s="49" t="s">
        <v>471</v>
      </c>
      <c r="I2569" s="49" t="s">
        <v>471</v>
      </c>
      <c r="J2569" s="49">
        <v>135300</v>
      </c>
      <c r="K2569" s="49" t="s">
        <v>496</v>
      </c>
      <c r="L2569" s="49">
        <v>9697413</v>
      </c>
      <c r="M2569" s="49" t="s">
        <v>2199</v>
      </c>
      <c r="N2569" s="51">
        <v>27211</v>
      </c>
      <c r="O2569" s="51">
        <v>27211</v>
      </c>
      <c r="P2569" s="49" t="s">
        <v>1091</v>
      </c>
    </row>
    <row r="2570" spans="1:16">
      <c r="A2570" s="46">
        <v>510</v>
      </c>
      <c r="B2570" s="46">
        <v>-11517.24</v>
      </c>
      <c r="C2570" s="46">
        <v>-5519.1216431652001</v>
      </c>
      <c r="D2570" s="46">
        <f t="shared" si="40"/>
        <v>-5998.1183568347997</v>
      </c>
      <c r="E2570" s="51">
        <v>45261</v>
      </c>
      <c r="F2570" s="49" t="s">
        <v>80</v>
      </c>
      <c r="G2570" s="49" t="s">
        <v>81</v>
      </c>
      <c r="H2570" s="49" t="s">
        <v>471</v>
      </c>
      <c r="I2570" s="49" t="s">
        <v>471</v>
      </c>
      <c r="J2570" s="49">
        <v>135300</v>
      </c>
      <c r="K2570" s="49" t="s">
        <v>496</v>
      </c>
      <c r="L2570" s="49">
        <v>9809956</v>
      </c>
      <c r="M2570" s="49" t="s">
        <v>2199</v>
      </c>
      <c r="N2570" s="51">
        <v>36875</v>
      </c>
      <c r="O2570" s="51">
        <v>37257</v>
      </c>
      <c r="P2570" s="49" t="s">
        <v>2117</v>
      </c>
    </row>
    <row r="2571" spans="1:16">
      <c r="A2571" s="46">
        <v>0</v>
      </c>
      <c r="B2571" s="46">
        <v>0</v>
      </c>
      <c r="C2571" s="46">
        <v>0</v>
      </c>
      <c r="D2571" s="46">
        <f t="shared" si="40"/>
        <v>0</v>
      </c>
      <c r="E2571" s="51">
        <v>45261</v>
      </c>
      <c r="F2571" s="49" t="s">
        <v>80</v>
      </c>
      <c r="G2571" s="49" t="s">
        <v>81</v>
      </c>
      <c r="H2571" s="49" t="s">
        <v>471</v>
      </c>
      <c r="I2571" s="49" t="s">
        <v>471</v>
      </c>
      <c r="J2571" s="49">
        <v>135300</v>
      </c>
      <c r="K2571" s="49" t="s">
        <v>438</v>
      </c>
      <c r="L2571" s="49">
        <v>9973864</v>
      </c>
      <c r="M2571" s="49" t="s">
        <v>1995</v>
      </c>
      <c r="N2571" s="51">
        <v>27211</v>
      </c>
      <c r="O2571" s="51">
        <v>27211</v>
      </c>
      <c r="P2571" s="49" t="s">
        <v>1091</v>
      </c>
    </row>
    <row r="2572" spans="1:16">
      <c r="A2572" s="46">
        <v>11</v>
      </c>
      <c r="B2572" s="46">
        <v>20562.55</v>
      </c>
      <c r="C2572" s="46">
        <v>20755.6267926115</v>
      </c>
      <c r="D2572" s="46">
        <f t="shared" si="40"/>
        <v>-193.07679261150042</v>
      </c>
      <c r="E2572" s="51">
        <v>45261</v>
      </c>
      <c r="F2572" s="49" t="s">
        <v>80</v>
      </c>
      <c r="G2572" s="49" t="s">
        <v>81</v>
      </c>
      <c r="H2572" s="49" t="s">
        <v>471</v>
      </c>
      <c r="I2572" s="49" t="s">
        <v>471</v>
      </c>
      <c r="J2572" s="49">
        <v>135300</v>
      </c>
      <c r="K2572" s="49" t="s">
        <v>438</v>
      </c>
      <c r="L2572" s="49">
        <v>9785781</v>
      </c>
      <c r="M2572" s="49" t="s">
        <v>1995</v>
      </c>
      <c r="N2572" s="51">
        <v>27211</v>
      </c>
      <c r="O2572" s="51">
        <v>27211</v>
      </c>
      <c r="P2572" s="49" t="s">
        <v>1081</v>
      </c>
    </row>
    <row r="2573" spans="1:16">
      <c r="A2573" s="46">
        <v>0</v>
      </c>
      <c r="B2573" s="46">
        <v>0</v>
      </c>
      <c r="C2573" s="46">
        <v>0</v>
      </c>
      <c r="D2573" s="46">
        <f t="shared" si="40"/>
        <v>0</v>
      </c>
      <c r="E2573" s="51">
        <v>45261</v>
      </c>
      <c r="F2573" s="49" t="s">
        <v>80</v>
      </c>
      <c r="G2573" s="49" t="s">
        <v>81</v>
      </c>
      <c r="H2573" s="49" t="s">
        <v>471</v>
      </c>
      <c r="I2573" s="49" t="s">
        <v>471</v>
      </c>
      <c r="J2573" s="49">
        <v>135300</v>
      </c>
      <c r="K2573" s="49" t="s">
        <v>497</v>
      </c>
      <c r="L2573" s="49">
        <v>9973863</v>
      </c>
      <c r="M2573" s="49" t="s">
        <v>2200</v>
      </c>
      <c r="N2573" s="51">
        <v>27211</v>
      </c>
      <c r="O2573" s="51">
        <v>27211</v>
      </c>
      <c r="P2573" s="49" t="s">
        <v>1091</v>
      </c>
    </row>
    <row r="2574" spans="1:16">
      <c r="A2574" s="46">
        <v>7</v>
      </c>
      <c r="B2574" s="46">
        <v>21862.510000000002</v>
      </c>
      <c r="C2574" s="46">
        <v>22067.793066022299</v>
      </c>
      <c r="D2574" s="46">
        <f t="shared" si="40"/>
        <v>-205.28306602229713</v>
      </c>
      <c r="E2574" s="51">
        <v>45261</v>
      </c>
      <c r="F2574" s="49" t="s">
        <v>80</v>
      </c>
      <c r="G2574" s="49" t="s">
        <v>81</v>
      </c>
      <c r="H2574" s="49" t="s">
        <v>471</v>
      </c>
      <c r="I2574" s="49" t="s">
        <v>471</v>
      </c>
      <c r="J2574" s="49">
        <v>135300</v>
      </c>
      <c r="K2574" s="49" t="s">
        <v>497</v>
      </c>
      <c r="L2574" s="49">
        <v>9786646</v>
      </c>
      <c r="M2574" s="49" t="s">
        <v>2200</v>
      </c>
      <c r="N2574" s="51">
        <v>27211</v>
      </c>
      <c r="O2574" s="51">
        <v>27211</v>
      </c>
      <c r="P2574" s="49" t="s">
        <v>1081</v>
      </c>
    </row>
    <row r="2575" spans="1:16">
      <c r="A2575" s="46">
        <v>1</v>
      </c>
      <c r="B2575" s="46">
        <v>2855.67</v>
      </c>
      <c r="C2575" s="46">
        <v>1368.4519991541001</v>
      </c>
      <c r="D2575" s="46">
        <f t="shared" si="40"/>
        <v>1487.2180008459</v>
      </c>
      <c r="E2575" s="51">
        <v>45261</v>
      </c>
      <c r="F2575" s="49" t="s">
        <v>80</v>
      </c>
      <c r="G2575" s="49" t="s">
        <v>81</v>
      </c>
      <c r="H2575" s="49" t="s">
        <v>471</v>
      </c>
      <c r="I2575" s="49" t="s">
        <v>471</v>
      </c>
      <c r="J2575" s="49">
        <v>135300</v>
      </c>
      <c r="K2575" s="49" t="s">
        <v>440</v>
      </c>
      <c r="L2575" s="49">
        <v>9807806</v>
      </c>
      <c r="M2575" s="49" t="s">
        <v>1857</v>
      </c>
      <c r="N2575" s="51">
        <v>36739</v>
      </c>
      <c r="O2575" s="51">
        <v>36892</v>
      </c>
      <c r="P2575" s="49" t="s">
        <v>2103</v>
      </c>
    </row>
    <row r="2576" spans="1:16">
      <c r="A2576" s="46">
        <v>0</v>
      </c>
      <c r="B2576" s="46">
        <v>0</v>
      </c>
      <c r="C2576" s="46">
        <v>0</v>
      </c>
      <c r="D2576" s="46">
        <f t="shared" si="40"/>
        <v>0</v>
      </c>
      <c r="E2576" s="51">
        <v>45261</v>
      </c>
      <c r="F2576" s="49" t="s">
        <v>80</v>
      </c>
      <c r="G2576" s="49" t="s">
        <v>81</v>
      </c>
      <c r="H2576" s="49" t="s">
        <v>471</v>
      </c>
      <c r="I2576" s="49" t="s">
        <v>471</v>
      </c>
      <c r="J2576" s="49">
        <v>135301</v>
      </c>
      <c r="K2576" s="49" t="s">
        <v>107</v>
      </c>
      <c r="L2576" s="49">
        <v>33797540</v>
      </c>
      <c r="M2576" s="49" t="s">
        <v>2201</v>
      </c>
      <c r="N2576" s="51">
        <v>44455</v>
      </c>
      <c r="O2576" s="51">
        <v>44440</v>
      </c>
      <c r="P2576" s="49" t="s">
        <v>2188</v>
      </c>
    </row>
    <row r="2577" spans="1:16">
      <c r="A2577" s="46">
        <v>0</v>
      </c>
      <c r="B2577" s="46">
        <v>0</v>
      </c>
      <c r="C2577" s="46">
        <v>0</v>
      </c>
      <c r="D2577" s="46">
        <f t="shared" si="40"/>
        <v>0</v>
      </c>
      <c r="E2577" s="51">
        <v>45261</v>
      </c>
      <c r="F2577" s="49" t="s">
        <v>80</v>
      </c>
      <c r="G2577" s="49" t="s">
        <v>81</v>
      </c>
      <c r="H2577" s="49" t="s">
        <v>471</v>
      </c>
      <c r="I2577" s="49" t="s">
        <v>471</v>
      </c>
      <c r="J2577" s="49">
        <v>135301</v>
      </c>
      <c r="K2577" s="49" t="s">
        <v>107</v>
      </c>
      <c r="L2577" s="49">
        <v>34060291</v>
      </c>
      <c r="M2577" s="49" t="s">
        <v>2201</v>
      </c>
      <c r="N2577" s="51">
        <v>44455</v>
      </c>
      <c r="O2577" s="51">
        <v>44501</v>
      </c>
      <c r="P2577" s="49" t="s">
        <v>2188</v>
      </c>
    </row>
    <row r="2578" spans="1:16">
      <c r="A2578" s="46">
        <v>2</v>
      </c>
      <c r="B2578" s="46">
        <v>80368.2</v>
      </c>
      <c r="C2578" s="46">
        <v>819.42211196999995</v>
      </c>
      <c r="D2578" s="46">
        <f t="shared" si="40"/>
        <v>79548.777888030003</v>
      </c>
      <c r="E2578" s="51">
        <v>45261</v>
      </c>
      <c r="F2578" s="49" t="s">
        <v>80</v>
      </c>
      <c r="G2578" s="49" t="s">
        <v>81</v>
      </c>
      <c r="H2578" s="49" t="s">
        <v>471</v>
      </c>
      <c r="I2578" s="49" t="s">
        <v>471</v>
      </c>
      <c r="J2578" s="49">
        <v>135301</v>
      </c>
      <c r="K2578" s="49" t="s">
        <v>107</v>
      </c>
      <c r="L2578" s="49">
        <v>38325279</v>
      </c>
      <c r="M2578" s="49" t="s">
        <v>2202</v>
      </c>
      <c r="N2578" s="51">
        <v>45260</v>
      </c>
      <c r="O2578" s="51">
        <v>45261</v>
      </c>
      <c r="P2578" s="49" t="s">
        <v>2203</v>
      </c>
    </row>
    <row r="2579" spans="1:16">
      <c r="A2579" s="46">
        <v>2</v>
      </c>
      <c r="B2579" s="46">
        <v>324045.75</v>
      </c>
      <c r="C2579" s="46">
        <v>3303.9218601375001</v>
      </c>
      <c r="D2579" s="46">
        <f t="shared" si="40"/>
        <v>320741.82813986251</v>
      </c>
      <c r="E2579" s="51">
        <v>45261</v>
      </c>
      <c r="F2579" s="49" t="s">
        <v>80</v>
      </c>
      <c r="G2579" s="49" t="s">
        <v>81</v>
      </c>
      <c r="H2579" s="49" t="s">
        <v>471</v>
      </c>
      <c r="I2579" s="49" t="s">
        <v>471</v>
      </c>
      <c r="J2579" s="49">
        <v>135301</v>
      </c>
      <c r="K2579" s="49" t="s">
        <v>107</v>
      </c>
      <c r="L2579" s="49">
        <v>38235612</v>
      </c>
      <c r="M2579" s="49" t="s">
        <v>2202</v>
      </c>
      <c r="N2579" s="51">
        <v>45260</v>
      </c>
      <c r="O2579" s="51">
        <v>45231</v>
      </c>
      <c r="P2579" s="49" t="s">
        <v>2203</v>
      </c>
    </row>
    <row r="2580" spans="1:16">
      <c r="A2580" s="46">
        <v>0</v>
      </c>
      <c r="B2580" s="46">
        <v>0</v>
      </c>
      <c r="C2580" s="46">
        <v>0</v>
      </c>
      <c r="D2580" s="46">
        <f t="shared" si="40"/>
        <v>0</v>
      </c>
      <c r="E2580" s="51">
        <v>45261</v>
      </c>
      <c r="F2580" s="49" t="s">
        <v>80</v>
      </c>
      <c r="G2580" s="49" t="s">
        <v>81</v>
      </c>
      <c r="H2580" s="49" t="s">
        <v>471</v>
      </c>
      <c r="I2580" s="49" t="s">
        <v>471</v>
      </c>
      <c r="J2580" s="49">
        <v>135500</v>
      </c>
      <c r="K2580" s="49" t="s">
        <v>107</v>
      </c>
      <c r="L2580" s="49">
        <v>9806496</v>
      </c>
      <c r="M2580" s="49" t="s">
        <v>2138</v>
      </c>
      <c r="N2580" s="51">
        <v>36875</v>
      </c>
      <c r="O2580" s="51">
        <v>36982</v>
      </c>
      <c r="P2580" s="49" t="s">
        <v>2117</v>
      </c>
    </row>
    <row r="2581" spans="1:16">
      <c r="A2581" s="46">
        <v>0</v>
      </c>
      <c r="B2581" s="46">
        <v>0</v>
      </c>
      <c r="C2581" s="46">
        <v>0</v>
      </c>
      <c r="D2581" s="46">
        <f t="shared" si="40"/>
        <v>0</v>
      </c>
      <c r="E2581" s="51">
        <v>45261</v>
      </c>
      <c r="F2581" s="49" t="s">
        <v>80</v>
      </c>
      <c r="G2581" s="49" t="s">
        <v>81</v>
      </c>
      <c r="H2581" s="49" t="s">
        <v>471</v>
      </c>
      <c r="I2581" s="49" t="s">
        <v>471</v>
      </c>
      <c r="J2581" s="49">
        <v>135500</v>
      </c>
      <c r="K2581" s="49" t="s">
        <v>107</v>
      </c>
      <c r="L2581" s="49">
        <v>9809409</v>
      </c>
      <c r="M2581" s="49" t="s">
        <v>2138</v>
      </c>
      <c r="N2581" s="51">
        <v>36875</v>
      </c>
      <c r="O2581" s="51">
        <v>37226</v>
      </c>
      <c r="P2581" s="49" t="s">
        <v>2117</v>
      </c>
    </row>
    <row r="2582" spans="1:16">
      <c r="A2582" s="46">
        <v>0</v>
      </c>
      <c r="B2582" s="46">
        <v>0</v>
      </c>
      <c r="C2582" s="46">
        <v>0</v>
      </c>
      <c r="D2582" s="46">
        <f t="shared" si="40"/>
        <v>0</v>
      </c>
      <c r="E2582" s="51">
        <v>45261</v>
      </c>
      <c r="F2582" s="49" t="s">
        <v>80</v>
      </c>
      <c r="G2582" s="49" t="s">
        <v>81</v>
      </c>
      <c r="H2582" s="49" t="s">
        <v>471</v>
      </c>
      <c r="I2582" s="49" t="s">
        <v>471</v>
      </c>
      <c r="J2582" s="49">
        <v>135500</v>
      </c>
      <c r="K2582" s="49" t="s">
        <v>107</v>
      </c>
      <c r="L2582" s="49">
        <v>9800931</v>
      </c>
      <c r="M2582" s="49" t="s">
        <v>2138</v>
      </c>
      <c r="N2582" s="51">
        <v>36875</v>
      </c>
      <c r="O2582" s="51">
        <v>36861</v>
      </c>
      <c r="P2582" s="49" t="s">
        <v>2117</v>
      </c>
    </row>
    <row r="2583" spans="1:16">
      <c r="A2583" s="46">
        <v>0</v>
      </c>
      <c r="B2583" s="46">
        <v>0</v>
      </c>
      <c r="C2583" s="46">
        <v>0</v>
      </c>
      <c r="D2583" s="46">
        <f t="shared" si="40"/>
        <v>0</v>
      </c>
      <c r="E2583" s="51">
        <v>45261</v>
      </c>
      <c r="F2583" s="49" t="s">
        <v>80</v>
      </c>
      <c r="G2583" s="49" t="s">
        <v>81</v>
      </c>
      <c r="H2583" s="49" t="s">
        <v>471</v>
      </c>
      <c r="I2583" s="49" t="s">
        <v>471</v>
      </c>
      <c r="J2583" s="49">
        <v>135500</v>
      </c>
      <c r="K2583" s="49" t="s">
        <v>107</v>
      </c>
      <c r="L2583" s="49">
        <v>9801357</v>
      </c>
      <c r="M2583" s="49" t="s">
        <v>2138</v>
      </c>
      <c r="N2583" s="51">
        <v>36875</v>
      </c>
      <c r="O2583" s="51">
        <v>36892</v>
      </c>
      <c r="P2583" s="49" t="s">
        <v>2117</v>
      </c>
    </row>
    <row r="2584" spans="1:16">
      <c r="A2584" s="46">
        <v>0</v>
      </c>
      <c r="B2584" s="46">
        <v>0</v>
      </c>
      <c r="C2584" s="46">
        <v>0</v>
      </c>
      <c r="D2584" s="46">
        <f t="shared" si="40"/>
        <v>0</v>
      </c>
      <c r="E2584" s="51">
        <v>45261</v>
      </c>
      <c r="F2584" s="49" t="s">
        <v>80</v>
      </c>
      <c r="G2584" s="49" t="s">
        <v>81</v>
      </c>
      <c r="H2584" s="49" t="s">
        <v>471</v>
      </c>
      <c r="I2584" s="49" t="s">
        <v>471</v>
      </c>
      <c r="J2584" s="49">
        <v>135500</v>
      </c>
      <c r="K2584" s="49" t="s">
        <v>108</v>
      </c>
      <c r="L2584" s="49">
        <v>9809952</v>
      </c>
      <c r="M2584" s="49" t="s">
        <v>930</v>
      </c>
      <c r="N2584" s="51">
        <v>36875</v>
      </c>
      <c r="O2584" s="51">
        <v>37257</v>
      </c>
      <c r="P2584" s="49" t="s">
        <v>2117</v>
      </c>
    </row>
    <row r="2585" spans="1:16">
      <c r="A2585" s="46">
        <v>0</v>
      </c>
      <c r="B2585" s="46">
        <v>0</v>
      </c>
      <c r="C2585" s="46">
        <v>0</v>
      </c>
      <c r="D2585" s="46">
        <f t="shared" si="40"/>
        <v>0</v>
      </c>
      <c r="E2585" s="51">
        <v>45261</v>
      </c>
      <c r="F2585" s="49" t="s">
        <v>80</v>
      </c>
      <c r="G2585" s="49" t="s">
        <v>81</v>
      </c>
      <c r="H2585" s="49" t="s">
        <v>498</v>
      </c>
      <c r="I2585" s="49" t="s">
        <v>498</v>
      </c>
      <c r="J2585" s="49">
        <v>135300</v>
      </c>
      <c r="K2585" s="49" t="s">
        <v>348</v>
      </c>
      <c r="L2585" s="49">
        <v>9973858</v>
      </c>
      <c r="M2585" s="49" t="s">
        <v>1869</v>
      </c>
      <c r="N2585" s="51">
        <v>33420</v>
      </c>
      <c r="O2585" s="51">
        <v>33420</v>
      </c>
      <c r="P2585" s="49" t="s">
        <v>1091</v>
      </c>
    </row>
    <row r="2586" spans="1:16">
      <c r="A2586" s="46">
        <v>0</v>
      </c>
      <c r="B2586" s="46">
        <v>0</v>
      </c>
      <c r="C2586" s="46">
        <v>0</v>
      </c>
      <c r="D2586" s="46">
        <f t="shared" si="40"/>
        <v>0</v>
      </c>
      <c r="E2586" s="51">
        <v>45261</v>
      </c>
      <c r="F2586" s="49" t="s">
        <v>80</v>
      </c>
      <c r="G2586" s="49" t="s">
        <v>81</v>
      </c>
      <c r="H2586" s="49" t="s">
        <v>498</v>
      </c>
      <c r="I2586" s="49" t="s">
        <v>498</v>
      </c>
      <c r="J2586" s="49">
        <v>135300</v>
      </c>
      <c r="K2586" s="49" t="s">
        <v>348</v>
      </c>
      <c r="L2586" s="49">
        <v>9766636</v>
      </c>
      <c r="M2586" s="49" t="s">
        <v>1869</v>
      </c>
      <c r="N2586" s="51">
        <v>31229</v>
      </c>
      <c r="O2586" s="51">
        <v>31229</v>
      </c>
      <c r="P2586" s="49" t="s">
        <v>1081</v>
      </c>
    </row>
    <row r="2587" spans="1:16">
      <c r="A2587" s="46">
        <v>0</v>
      </c>
      <c r="B2587" s="46">
        <v>0</v>
      </c>
      <c r="C2587" s="46">
        <v>0</v>
      </c>
      <c r="D2587" s="46">
        <f t="shared" si="40"/>
        <v>0</v>
      </c>
      <c r="E2587" s="51">
        <v>45261</v>
      </c>
      <c r="F2587" s="49" t="s">
        <v>80</v>
      </c>
      <c r="G2587" s="49" t="s">
        <v>81</v>
      </c>
      <c r="H2587" s="49" t="s">
        <v>498</v>
      </c>
      <c r="I2587" s="49" t="s">
        <v>498</v>
      </c>
      <c r="J2587" s="49">
        <v>135300</v>
      </c>
      <c r="K2587" s="49" t="s">
        <v>348</v>
      </c>
      <c r="L2587" s="49">
        <v>9766637</v>
      </c>
      <c r="M2587" s="49" t="s">
        <v>1869</v>
      </c>
      <c r="N2587" s="51">
        <v>33420</v>
      </c>
      <c r="O2587" s="51">
        <v>33420</v>
      </c>
      <c r="P2587" s="49" t="s">
        <v>1081</v>
      </c>
    </row>
    <row r="2588" spans="1:16">
      <c r="A2588" s="46">
        <v>0</v>
      </c>
      <c r="B2588" s="46">
        <v>0</v>
      </c>
      <c r="C2588" s="46">
        <v>0</v>
      </c>
      <c r="D2588" s="46">
        <f t="shared" si="40"/>
        <v>0</v>
      </c>
      <c r="E2588" s="51">
        <v>45261</v>
      </c>
      <c r="F2588" s="49" t="s">
        <v>80</v>
      </c>
      <c r="G2588" s="49" t="s">
        <v>81</v>
      </c>
      <c r="H2588" s="49" t="s">
        <v>498</v>
      </c>
      <c r="I2588" s="49" t="s">
        <v>498</v>
      </c>
      <c r="J2588" s="49">
        <v>135300</v>
      </c>
      <c r="K2588" s="49" t="s">
        <v>348</v>
      </c>
      <c r="L2588" s="49">
        <v>9973859</v>
      </c>
      <c r="M2588" s="49" t="s">
        <v>1869</v>
      </c>
      <c r="N2588" s="51">
        <v>31229</v>
      </c>
      <c r="O2588" s="51">
        <v>31229</v>
      </c>
      <c r="P2588" s="49" t="s">
        <v>1091</v>
      </c>
    </row>
    <row r="2589" spans="1:16">
      <c r="A2589" s="46">
        <v>0</v>
      </c>
      <c r="B2589" s="46">
        <v>0</v>
      </c>
      <c r="C2589" s="46">
        <v>0</v>
      </c>
      <c r="D2589" s="46">
        <f t="shared" si="40"/>
        <v>0</v>
      </c>
      <c r="E2589" s="51">
        <v>45261</v>
      </c>
      <c r="F2589" s="49" t="s">
        <v>80</v>
      </c>
      <c r="G2589" s="49" t="s">
        <v>81</v>
      </c>
      <c r="H2589" s="49" t="s">
        <v>498</v>
      </c>
      <c r="I2589" s="49" t="s">
        <v>498</v>
      </c>
      <c r="J2589" s="49">
        <v>135300</v>
      </c>
      <c r="K2589" s="49" t="s">
        <v>349</v>
      </c>
      <c r="L2589" s="49">
        <v>9688825</v>
      </c>
      <c r="M2589" s="49" t="s">
        <v>1546</v>
      </c>
      <c r="N2589" s="51">
        <v>31229</v>
      </c>
      <c r="O2589" s="51">
        <v>31229</v>
      </c>
      <c r="P2589" s="49" t="s">
        <v>1081</v>
      </c>
    </row>
    <row r="2590" spans="1:16">
      <c r="A2590" s="46">
        <v>0</v>
      </c>
      <c r="B2590" s="46">
        <v>0</v>
      </c>
      <c r="C2590" s="46">
        <v>0</v>
      </c>
      <c r="D2590" s="46">
        <f t="shared" si="40"/>
        <v>0</v>
      </c>
      <c r="E2590" s="51">
        <v>45261</v>
      </c>
      <c r="F2590" s="49" t="s">
        <v>80</v>
      </c>
      <c r="G2590" s="49" t="s">
        <v>81</v>
      </c>
      <c r="H2590" s="49" t="s">
        <v>498</v>
      </c>
      <c r="I2590" s="49" t="s">
        <v>498</v>
      </c>
      <c r="J2590" s="49">
        <v>135300</v>
      </c>
      <c r="K2590" s="49" t="s">
        <v>349</v>
      </c>
      <c r="L2590" s="49">
        <v>9973857</v>
      </c>
      <c r="M2590" s="49" t="s">
        <v>1546</v>
      </c>
      <c r="N2590" s="51">
        <v>31229</v>
      </c>
      <c r="O2590" s="51">
        <v>31229</v>
      </c>
      <c r="P2590" s="49" t="s">
        <v>1091</v>
      </c>
    </row>
    <row r="2591" spans="1:16">
      <c r="A2591" s="46">
        <v>0</v>
      </c>
      <c r="B2591" s="46">
        <v>0</v>
      </c>
      <c r="C2591" s="46">
        <v>0</v>
      </c>
      <c r="D2591" s="46">
        <f t="shared" si="40"/>
        <v>0</v>
      </c>
      <c r="E2591" s="51">
        <v>45261</v>
      </c>
      <c r="F2591" s="49" t="s">
        <v>80</v>
      </c>
      <c r="G2591" s="49" t="s">
        <v>81</v>
      </c>
      <c r="H2591" s="49" t="s">
        <v>498</v>
      </c>
      <c r="I2591" s="49" t="s">
        <v>498</v>
      </c>
      <c r="J2591" s="49">
        <v>135300</v>
      </c>
      <c r="K2591" s="49" t="s">
        <v>349</v>
      </c>
      <c r="L2591" s="49">
        <v>9766591</v>
      </c>
      <c r="M2591" s="49" t="s">
        <v>2204</v>
      </c>
      <c r="N2591" s="51">
        <v>33420</v>
      </c>
      <c r="O2591" s="51">
        <v>33420</v>
      </c>
      <c r="P2591" s="49" t="s">
        <v>1081</v>
      </c>
    </row>
    <row r="2592" spans="1:16">
      <c r="A2592" s="46">
        <v>0</v>
      </c>
      <c r="B2592" s="46">
        <v>0</v>
      </c>
      <c r="C2592" s="46">
        <v>0</v>
      </c>
      <c r="D2592" s="46">
        <f t="shared" si="40"/>
        <v>0</v>
      </c>
      <c r="E2592" s="51">
        <v>45261</v>
      </c>
      <c r="F2592" s="49" t="s">
        <v>80</v>
      </c>
      <c r="G2592" s="49" t="s">
        <v>81</v>
      </c>
      <c r="H2592" s="49" t="s">
        <v>498</v>
      </c>
      <c r="I2592" s="49" t="s">
        <v>498</v>
      </c>
      <c r="J2592" s="49">
        <v>135300</v>
      </c>
      <c r="K2592" s="49" t="s">
        <v>349</v>
      </c>
      <c r="L2592" s="49">
        <v>9973856</v>
      </c>
      <c r="M2592" s="49" t="s">
        <v>2204</v>
      </c>
      <c r="N2592" s="51">
        <v>33420</v>
      </c>
      <c r="O2592" s="51">
        <v>33420</v>
      </c>
      <c r="P2592" s="49" t="s">
        <v>1091</v>
      </c>
    </row>
    <row r="2593" spans="1:16">
      <c r="A2593" s="46">
        <v>0</v>
      </c>
      <c r="B2593" s="46">
        <v>0</v>
      </c>
      <c r="C2593" s="46">
        <v>0</v>
      </c>
      <c r="D2593" s="46">
        <f t="shared" si="40"/>
        <v>0</v>
      </c>
      <c r="E2593" s="51">
        <v>45261</v>
      </c>
      <c r="F2593" s="49" t="s">
        <v>80</v>
      </c>
      <c r="G2593" s="49" t="s">
        <v>81</v>
      </c>
      <c r="H2593" s="49" t="s">
        <v>498</v>
      </c>
      <c r="I2593" s="49" t="s">
        <v>498</v>
      </c>
      <c r="J2593" s="49">
        <v>135300</v>
      </c>
      <c r="K2593" s="49" t="s">
        <v>386</v>
      </c>
      <c r="L2593" s="49">
        <v>9785440</v>
      </c>
      <c r="M2593" s="49" t="s">
        <v>1901</v>
      </c>
      <c r="N2593" s="51">
        <v>31229</v>
      </c>
      <c r="O2593" s="51">
        <v>31229</v>
      </c>
      <c r="P2593" s="49" t="s">
        <v>1081</v>
      </c>
    </row>
    <row r="2594" spans="1:16">
      <c r="A2594" s="46">
        <v>0</v>
      </c>
      <c r="B2594" s="46">
        <v>0</v>
      </c>
      <c r="C2594" s="46">
        <v>0</v>
      </c>
      <c r="D2594" s="46">
        <f t="shared" si="40"/>
        <v>0</v>
      </c>
      <c r="E2594" s="51">
        <v>45261</v>
      </c>
      <c r="F2594" s="49" t="s">
        <v>80</v>
      </c>
      <c r="G2594" s="49" t="s">
        <v>81</v>
      </c>
      <c r="H2594" s="49" t="s">
        <v>498</v>
      </c>
      <c r="I2594" s="49" t="s">
        <v>498</v>
      </c>
      <c r="J2594" s="49">
        <v>135300</v>
      </c>
      <c r="K2594" s="49" t="s">
        <v>386</v>
      </c>
      <c r="L2594" s="49">
        <v>9973851</v>
      </c>
      <c r="M2594" s="49" t="s">
        <v>1901</v>
      </c>
      <c r="N2594" s="51">
        <v>31229</v>
      </c>
      <c r="O2594" s="51">
        <v>31229</v>
      </c>
      <c r="P2594" s="49" t="s">
        <v>1091</v>
      </c>
    </row>
    <row r="2595" spans="1:16">
      <c r="A2595" s="46">
        <v>0</v>
      </c>
      <c r="B2595" s="46">
        <v>0</v>
      </c>
      <c r="C2595" s="46">
        <v>0</v>
      </c>
      <c r="D2595" s="46">
        <f t="shared" si="40"/>
        <v>0</v>
      </c>
      <c r="E2595" s="51">
        <v>45261</v>
      </c>
      <c r="F2595" s="49" t="s">
        <v>80</v>
      </c>
      <c r="G2595" s="49" t="s">
        <v>81</v>
      </c>
      <c r="H2595" s="49" t="s">
        <v>498</v>
      </c>
      <c r="I2595" s="49" t="s">
        <v>498</v>
      </c>
      <c r="J2595" s="49">
        <v>135300</v>
      </c>
      <c r="K2595" s="49" t="s">
        <v>422</v>
      </c>
      <c r="L2595" s="49">
        <v>9778049</v>
      </c>
      <c r="M2595" s="49" t="s">
        <v>1971</v>
      </c>
      <c r="N2595" s="51">
        <v>31229</v>
      </c>
      <c r="O2595" s="51">
        <v>31229</v>
      </c>
      <c r="P2595" s="49" t="s">
        <v>1081</v>
      </c>
    </row>
    <row r="2596" spans="1:16">
      <c r="A2596" s="46">
        <v>0</v>
      </c>
      <c r="B2596" s="46">
        <v>0</v>
      </c>
      <c r="C2596" s="46">
        <v>0</v>
      </c>
      <c r="D2596" s="46">
        <f t="shared" si="40"/>
        <v>0</v>
      </c>
      <c r="E2596" s="51">
        <v>45261</v>
      </c>
      <c r="F2596" s="49" t="s">
        <v>80</v>
      </c>
      <c r="G2596" s="49" t="s">
        <v>81</v>
      </c>
      <c r="H2596" s="49" t="s">
        <v>498</v>
      </c>
      <c r="I2596" s="49" t="s">
        <v>498</v>
      </c>
      <c r="J2596" s="49">
        <v>135300</v>
      </c>
      <c r="K2596" s="49" t="s">
        <v>422</v>
      </c>
      <c r="L2596" s="49">
        <v>9973855</v>
      </c>
      <c r="M2596" s="49" t="s">
        <v>1971</v>
      </c>
      <c r="N2596" s="51">
        <v>31229</v>
      </c>
      <c r="O2596" s="51">
        <v>31229</v>
      </c>
      <c r="P2596" s="49" t="s">
        <v>1091</v>
      </c>
    </row>
    <row r="2597" spans="1:16">
      <c r="A2597" s="46">
        <v>0</v>
      </c>
      <c r="B2597" s="46">
        <v>0</v>
      </c>
      <c r="C2597" s="46">
        <v>0</v>
      </c>
      <c r="D2597" s="46">
        <f t="shared" si="40"/>
        <v>0</v>
      </c>
      <c r="E2597" s="51">
        <v>45261</v>
      </c>
      <c r="F2597" s="49" t="s">
        <v>80</v>
      </c>
      <c r="G2597" s="49" t="s">
        <v>81</v>
      </c>
      <c r="H2597" s="49" t="s">
        <v>498</v>
      </c>
      <c r="I2597" s="49" t="s">
        <v>498</v>
      </c>
      <c r="J2597" s="49">
        <v>135300</v>
      </c>
      <c r="K2597" s="49" t="s">
        <v>429</v>
      </c>
      <c r="L2597" s="49">
        <v>9973852</v>
      </c>
      <c r="M2597" s="49" t="s">
        <v>2205</v>
      </c>
      <c r="N2597" s="51">
        <v>32325</v>
      </c>
      <c r="O2597" s="51">
        <v>32325</v>
      </c>
      <c r="P2597" s="49" t="s">
        <v>1091</v>
      </c>
    </row>
    <row r="2598" spans="1:16">
      <c r="A2598" s="46">
        <v>0</v>
      </c>
      <c r="B2598" s="46">
        <v>0</v>
      </c>
      <c r="C2598" s="46">
        <v>0</v>
      </c>
      <c r="D2598" s="46">
        <f t="shared" si="40"/>
        <v>0</v>
      </c>
      <c r="E2598" s="51">
        <v>45261</v>
      </c>
      <c r="F2598" s="49" t="s">
        <v>80</v>
      </c>
      <c r="G2598" s="49" t="s">
        <v>81</v>
      </c>
      <c r="H2598" s="49" t="s">
        <v>498</v>
      </c>
      <c r="I2598" s="49" t="s">
        <v>498</v>
      </c>
      <c r="J2598" s="49">
        <v>135300</v>
      </c>
      <c r="K2598" s="49" t="s">
        <v>429</v>
      </c>
      <c r="L2598" s="49">
        <v>9785791</v>
      </c>
      <c r="M2598" s="49" t="s">
        <v>2205</v>
      </c>
      <c r="N2598" s="51">
        <v>29403</v>
      </c>
      <c r="O2598" s="51">
        <v>29403</v>
      </c>
      <c r="P2598" s="49" t="s">
        <v>1081</v>
      </c>
    </row>
    <row r="2599" spans="1:16">
      <c r="A2599" s="46">
        <v>0</v>
      </c>
      <c r="B2599" s="46">
        <v>0</v>
      </c>
      <c r="C2599" s="46">
        <v>0</v>
      </c>
      <c r="D2599" s="46">
        <f t="shared" si="40"/>
        <v>0</v>
      </c>
      <c r="E2599" s="51">
        <v>45261</v>
      </c>
      <c r="F2599" s="49" t="s">
        <v>80</v>
      </c>
      <c r="G2599" s="49" t="s">
        <v>81</v>
      </c>
      <c r="H2599" s="49" t="s">
        <v>498</v>
      </c>
      <c r="I2599" s="49" t="s">
        <v>498</v>
      </c>
      <c r="J2599" s="49">
        <v>135300</v>
      </c>
      <c r="K2599" s="49" t="s">
        <v>429</v>
      </c>
      <c r="L2599" s="49">
        <v>9785793</v>
      </c>
      <c r="M2599" s="49" t="s">
        <v>1983</v>
      </c>
      <c r="N2599" s="51">
        <v>24654</v>
      </c>
      <c r="O2599" s="51">
        <v>24654</v>
      </c>
      <c r="P2599" s="49" t="s">
        <v>1081</v>
      </c>
    </row>
    <row r="2600" spans="1:16">
      <c r="A2600" s="46">
        <v>0</v>
      </c>
      <c r="B2600" s="46">
        <v>0</v>
      </c>
      <c r="C2600" s="46">
        <v>0</v>
      </c>
      <c r="D2600" s="46">
        <f t="shared" si="40"/>
        <v>0</v>
      </c>
      <c r="E2600" s="51">
        <v>45261</v>
      </c>
      <c r="F2600" s="49" t="s">
        <v>80</v>
      </c>
      <c r="G2600" s="49" t="s">
        <v>81</v>
      </c>
      <c r="H2600" s="49" t="s">
        <v>498</v>
      </c>
      <c r="I2600" s="49" t="s">
        <v>498</v>
      </c>
      <c r="J2600" s="49">
        <v>135300</v>
      </c>
      <c r="K2600" s="49" t="s">
        <v>429</v>
      </c>
      <c r="L2600" s="49">
        <v>9785792</v>
      </c>
      <c r="M2600" s="49" t="s">
        <v>2205</v>
      </c>
      <c r="N2600" s="51">
        <v>32325</v>
      </c>
      <c r="O2600" s="51">
        <v>32325</v>
      </c>
      <c r="P2600" s="49" t="s">
        <v>1081</v>
      </c>
    </row>
    <row r="2601" spans="1:16">
      <c r="A2601" s="46">
        <v>0</v>
      </c>
      <c r="B2601" s="46">
        <v>0</v>
      </c>
      <c r="C2601" s="46">
        <v>0</v>
      </c>
      <c r="D2601" s="46">
        <f t="shared" si="40"/>
        <v>0</v>
      </c>
      <c r="E2601" s="51">
        <v>45261</v>
      </c>
      <c r="F2601" s="49" t="s">
        <v>80</v>
      </c>
      <c r="G2601" s="49" t="s">
        <v>81</v>
      </c>
      <c r="H2601" s="49" t="s">
        <v>498</v>
      </c>
      <c r="I2601" s="49" t="s">
        <v>498</v>
      </c>
      <c r="J2601" s="49">
        <v>135300</v>
      </c>
      <c r="K2601" s="49" t="s">
        <v>429</v>
      </c>
      <c r="L2601" s="49">
        <v>9973853</v>
      </c>
      <c r="M2601" s="49" t="s">
        <v>2205</v>
      </c>
      <c r="N2601" s="51">
        <v>29403</v>
      </c>
      <c r="O2601" s="51">
        <v>29403</v>
      </c>
      <c r="P2601" s="49" t="s">
        <v>1091</v>
      </c>
    </row>
    <row r="2602" spans="1:16">
      <c r="A2602" s="46">
        <v>0</v>
      </c>
      <c r="B2602" s="46">
        <v>0</v>
      </c>
      <c r="C2602" s="46">
        <v>0</v>
      </c>
      <c r="D2602" s="46">
        <f t="shared" si="40"/>
        <v>0</v>
      </c>
      <c r="E2602" s="51">
        <v>45261</v>
      </c>
      <c r="F2602" s="49" t="s">
        <v>80</v>
      </c>
      <c r="G2602" s="49" t="s">
        <v>81</v>
      </c>
      <c r="H2602" s="49" t="s">
        <v>498</v>
      </c>
      <c r="I2602" s="49" t="s">
        <v>498</v>
      </c>
      <c r="J2602" s="49">
        <v>135300</v>
      </c>
      <c r="K2602" s="49" t="s">
        <v>429</v>
      </c>
      <c r="L2602" s="49">
        <v>9973854</v>
      </c>
      <c r="M2602" s="49" t="s">
        <v>1983</v>
      </c>
      <c r="N2602" s="51">
        <v>24654</v>
      </c>
      <c r="O2602" s="51">
        <v>24654</v>
      </c>
      <c r="P2602" s="49" t="s">
        <v>1091</v>
      </c>
    </row>
    <row r="2603" spans="1:16">
      <c r="A2603" s="46">
        <v>0</v>
      </c>
      <c r="B2603" s="46">
        <v>0</v>
      </c>
      <c r="C2603" s="46">
        <v>0</v>
      </c>
      <c r="D2603" s="46">
        <f t="shared" si="40"/>
        <v>0</v>
      </c>
      <c r="E2603" s="51">
        <v>45261</v>
      </c>
      <c r="F2603" s="49" t="s">
        <v>80</v>
      </c>
      <c r="G2603" s="49" t="s">
        <v>81</v>
      </c>
      <c r="H2603" s="49" t="s">
        <v>499</v>
      </c>
      <c r="I2603" s="49" t="s">
        <v>499</v>
      </c>
      <c r="J2603" s="49">
        <v>135300</v>
      </c>
      <c r="K2603" s="49" t="s">
        <v>254</v>
      </c>
      <c r="L2603" s="49">
        <v>9973850</v>
      </c>
      <c r="M2603" s="49" t="s">
        <v>1980</v>
      </c>
      <c r="N2603" s="51">
        <v>32325</v>
      </c>
      <c r="O2603" s="51">
        <v>32325</v>
      </c>
      <c r="P2603" s="49" t="s">
        <v>1091</v>
      </c>
    </row>
    <row r="2604" spans="1:16">
      <c r="A2604" s="46">
        <v>0</v>
      </c>
      <c r="B2604" s="46">
        <v>0</v>
      </c>
      <c r="C2604" s="46">
        <v>0</v>
      </c>
      <c r="D2604" s="46">
        <f t="shared" si="40"/>
        <v>0</v>
      </c>
      <c r="E2604" s="51">
        <v>45261</v>
      </c>
      <c r="F2604" s="49" t="s">
        <v>80</v>
      </c>
      <c r="G2604" s="49" t="s">
        <v>81</v>
      </c>
      <c r="H2604" s="49" t="s">
        <v>499</v>
      </c>
      <c r="I2604" s="49" t="s">
        <v>499</v>
      </c>
      <c r="J2604" s="49">
        <v>135300</v>
      </c>
      <c r="K2604" s="49" t="s">
        <v>254</v>
      </c>
      <c r="L2604" s="49">
        <v>9785457</v>
      </c>
      <c r="M2604" s="49" t="s">
        <v>1980</v>
      </c>
      <c r="N2604" s="51">
        <v>32325</v>
      </c>
      <c r="O2604" s="51">
        <v>32325</v>
      </c>
      <c r="P2604" s="49" t="s">
        <v>1081</v>
      </c>
    </row>
    <row r="2605" spans="1:16">
      <c r="A2605" s="46">
        <v>0</v>
      </c>
      <c r="B2605" s="46">
        <v>0</v>
      </c>
      <c r="C2605" s="46">
        <v>0</v>
      </c>
      <c r="D2605" s="46">
        <f t="shared" si="40"/>
        <v>0</v>
      </c>
      <c r="E2605" s="51">
        <v>45261</v>
      </c>
      <c r="F2605" s="49" t="s">
        <v>80</v>
      </c>
      <c r="G2605" s="49" t="s">
        <v>81</v>
      </c>
      <c r="H2605" s="49" t="s">
        <v>500</v>
      </c>
      <c r="I2605" s="49" t="s">
        <v>500</v>
      </c>
      <c r="J2605" s="49">
        <v>135300</v>
      </c>
      <c r="K2605" s="49" t="s">
        <v>348</v>
      </c>
      <c r="L2605" s="49">
        <v>9973849</v>
      </c>
      <c r="M2605" s="49" t="s">
        <v>1869</v>
      </c>
      <c r="N2605" s="51">
        <v>33420</v>
      </c>
      <c r="O2605" s="51">
        <v>33420</v>
      </c>
      <c r="P2605" s="49" t="s">
        <v>1091</v>
      </c>
    </row>
    <row r="2606" spans="1:16">
      <c r="A2606" s="46">
        <v>0</v>
      </c>
      <c r="B2606" s="46">
        <v>0</v>
      </c>
      <c r="C2606" s="46">
        <v>0</v>
      </c>
      <c r="D2606" s="46">
        <f t="shared" si="40"/>
        <v>0</v>
      </c>
      <c r="E2606" s="51">
        <v>45261</v>
      </c>
      <c r="F2606" s="49" t="s">
        <v>80</v>
      </c>
      <c r="G2606" s="49" t="s">
        <v>81</v>
      </c>
      <c r="H2606" s="49" t="s">
        <v>500</v>
      </c>
      <c r="I2606" s="49" t="s">
        <v>500</v>
      </c>
      <c r="J2606" s="49">
        <v>135300</v>
      </c>
      <c r="K2606" s="49" t="s">
        <v>348</v>
      </c>
      <c r="L2606" s="49">
        <v>9766635</v>
      </c>
      <c r="M2606" s="49" t="s">
        <v>1869</v>
      </c>
      <c r="N2606" s="51">
        <v>33420</v>
      </c>
      <c r="O2606" s="51">
        <v>33420</v>
      </c>
      <c r="P2606" s="49" t="s">
        <v>1081</v>
      </c>
    </row>
    <row r="2607" spans="1:16">
      <c r="A2607" s="46">
        <v>0</v>
      </c>
      <c r="B2607" s="46">
        <v>0</v>
      </c>
      <c r="C2607" s="46">
        <v>0</v>
      </c>
      <c r="D2607" s="46">
        <f t="shared" si="40"/>
        <v>0</v>
      </c>
      <c r="E2607" s="51">
        <v>45261</v>
      </c>
      <c r="F2607" s="49" t="s">
        <v>80</v>
      </c>
      <c r="G2607" s="49" t="s">
        <v>81</v>
      </c>
      <c r="H2607" s="49" t="s">
        <v>500</v>
      </c>
      <c r="I2607" s="49" t="s">
        <v>500</v>
      </c>
      <c r="J2607" s="49">
        <v>135300</v>
      </c>
      <c r="K2607" s="49" t="s">
        <v>349</v>
      </c>
      <c r="L2607" s="49">
        <v>9766590</v>
      </c>
      <c r="M2607" s="49" t="s">
        <v>1546</v>
      </c>
      <c r="N2607" s="51">
        <v>33420</v>
      </c>
      <c r="O2607" s="51">
        <v>33420</v>
      </c>
      <c r="P2607" s="49" t="s">
        <v>1081</v>
      </c>
    </row>
    <row r="2608" spans="1:16">
      <c r="A2608" s="46">
        <v>0</v>
      </c>
      <c r="B2608" s="46">
        <v>0</v>
      </c>
      <c r="C2608" s="46">
        <v>0</v>
      </c>
      <c r="D2608" s="46">
        <f t="shared" si="40"/>
        <v>0</v>
      </c>
      <c r="E2608" s="51">
        <v>45261</v>
      </c>
      <c r="F2608" s="49" t="s">
        <v>80</v>
      </c>
      <c r="G2608" s="49" t="s">
        <v>81</v>
      </c>
      <c r="H2608" s="49" t="s">
        <v>500</v>
      </c>
      <c r="I2608" s="49" t="s">
        <v>500</v>
      </c>
      <c r="J2608" s="49">
        <v>135300</v>
      </c>
      <c r="K2608" s="49" t="s">
        <v>349</v>
      </c>
      <c r="L2608" s="49">
        <v>9973848</v>
      </c>
      <c r="M2608" s="49" t="s">
        <v>1546</v>
      </c>
      <c r="N2608" s="51">
        <v>33420</v>
      </c>
      <c r="O2608" s="51">
        <v>33420</v>
      </c>
      <c r="P2608" s="49" t="s">
        <v>1091</v>
      </c>
    </row>
    <row r="2609" spans="1:16">
      <c r="A2609" s="46">
        <v>0</v>
      </c>
      <c r="B2609" s="46">
        <v>0</v>
      </c>
      <c r="C2609" s="46">
        <v>0</v>
      </c>
      <c r="D2609" s="46">
        <f t="shared" si="40"/>
        <v>0</v>
      </c>
      <c r="E2609" s="51">
        <v>45261</v>
      </c>
      <c r="F2609" s="49" t="s">
        <v>80</v>
      </c>
      <c r="G2609" s="49" t="s">
        <v>81</v>
      </c>
      <c r="H2609" s="49" t="s">
        <v>501</v>
      </c>
      <c r="I2609" s="49" t="s">
        <v>501</v>
      </c>
      <c r="J2609" s="49">
        <v>135200</v>
      </c>
      <c r="K2609" s="49" t="s">
        <v>177</v>
      </c>
      <c r="L2609" s="49">
        <v>9724105</v>
      </c>
      <c r="M2609" s="49" t="s">
        <v>1538</v>
      </c>
      <c r="N2609" s="51">
        <v>25385</v>
      </c>
      <c r="O2609" s="51">
        <v>25385</v>
      </c>
      <c r="P2609" s="49" t="s">
        <v>1091</v>
      </c>
    </row>
    <row r="2610" spans="1:16">
      <c r="A2610" s="46">
        <v>0</v>
      </c>
      <c r="B2610" s="46">
        <v>0</v>
      </c>
      <c r="C2610" s="46">
        <v>0</v>
      </c>
      <c r="D2610" s="46">
        <f t="shared" si="40"/>
        <v>0</v>
      </c>
      <c r="E2610" s="51">
        <v>45261</v>
      </c>
      <c r="F2610" s="49" t="s">
        <v>80</v>
      </c>
      <c r="G2610" s="49" t="s">
        <v>81</v>
      </c>
      <c r="H2610" s="49" t="s">
        <v>501</v>
      </c>
      <c r="I2610" s="49" t="s">
        <v>501</v>
      </c>
      <c r="J2610" s="49">
        <v>135300</v>
      </c>
      <c r="K2610" s="49" t="s">
        <v>348</v>
      </c>
      <c r="L2610" s="49">
        <v>9973847</v>
      </c>
      <c r="M2610" s="49" t="s">
        <v>1869</v>
      </c>
      <c r="N2610" s="51">
        <v>33420</v>
      </c>
      <c r="O2610" s="51">
        <v>33420</v>
      </c>
      <c r="P2610" s="49" t="s">
        <v>1091</v>
      </c>
    </row>
    <row r="2611" spans="1:16">
      <c r="A2611" s="46">
        <v>0</v>
      </c>
      <c r="B2611" s="46">
        <v>0</v>
      </c>
      <c r="C2611" s="46">
        <v>0</v>
      </c>
      <c r="D2611" s="46">
        <f t="shared" si="40"/>
        <v>0</v>
      </c>
      <c r="E2611" s="51">
        <v>45261</v>
      </c>
      <c r="F2611" s="49" t="s">
        <v>80</v>
      </c>
      <c r="G2611" s="49" t="s">
        <v>81</v>
      </c>
      <c r="H2611" s="49" t="s">
        <v>501</v>
      </c>
      <c r="I2611" s="49" t="s">
        <v>501</v>
      </c>
      <c r="J2611" s="49">
        <v>135300</v>
      </c>
      <c r="K2611" s="49" t="s">
        <v>348</v>
      </c>
      <c r="L2611" s="49">
        <v>9766634</v>
      </c>
      <c r="M2611" s="49" t="s">
        <v>1869</v>
      </c>
      <c r="N2611" s="51">
        <v>33420</v>
      </c>
      <c r="O2611" s="51">
        <v>33420</v>
      </c>
      <c r="P2611" s="49" t="s">
        <v>1081</v>
      </c>
    </row>
    <row r="2612" spans="1:16">
      <c r="A2612" s="46">
        <v>0</v>
      </c>
      <c r="B2612" s="46">
        <v>0</v>
      </c>
      <c r="C2612" s="46">
        <v>0</v>
      </c>
      <c r="D2612" s="46">
        <f t="shared" si="40"/>
        <v>0</v>
      </c>
      <c r="E2612" s="51">
        <v>45261</v>
      </c>
      <c r="F2612" s="49" t="s">
        <v>80</v>
      </c>
      <c r="G2612" s="49" t="s">
        <v>81</v>
      </c>
      <c r="H2612" s="49" t="s">
        <v>501</v>
      </c>
      <c r="I2612" s="49" t="s">
        <v>501</v>
      </c>
      <c r="J2612" s="49">
        <v>135300</v>
      </c>
      <c r="K2612" s="49" t="s">
        <v>349</v>
      </c>
      <c r="L2612" s="49">
        <v>9766589</v>
      </c>
      <c r="M2612" s="49" t="s">
        <v>1546</v>
      </c>
      <c r="N2612" s="51">
        <v>33420</v>
      </c>
      <c r="O2612" s="51">
        <v>33420</v>
      </c>
      <c r="P2612" s="49" t="s">
        <v>1081</v>
      </c>
    </row>
    <row r="2613" spans="1:16">
      <c r="A2613" s="46">
        <v>0</v>
      </c>
      <c r="B2613" s="46">
        <v>0</v>
      </c>
      <c r="C2613" s="46">
        <v>0</v>
      </c>
      <c r="D2613" s="46">
        <f t="shared" si="40"/>
        <v>0</v>
      </c>
      <c r="E2613" s="51">
        <v>45261</v>
      </c>
      <c r="F2613" s="49" t="s">
        <v>80</v>
      </c>
      <c r="G2613" s="49" t="s">
        <v>81</v>
      </c>
      <c r="H2613" s="49" t="s">
        <v>501</v>
      </c>
      <c r="I2613" s="49" t="s">
        <v>501</v>
      </c>
      <c r="J2613" s="49">
        <v>135300</v>
      </c>
      <c r="K2613" s="49" t="s">
        <v>349</v>
      </c>
      <c r="L2613" s="49">
        <v>9973846</v>
      </c>
      <c r="M2613" s="49" t="s">
        <v>1546</v>
      </c>
      <c r="N2613" s="51">
        <v>33420</v>
      </c>
      <c r="O2613" s="51">
        <v>33420</v>
      </c>
      <c r="P2613" s="49" t="s">
        <v>1091</v>
      </c>
    </row>
    <row r="2614" spans="1:16">
      <c r="A2614" s="46">
        <v>0</v>
      </c>
      <c r="B2614" s="46">
        <v>0</v>
      </c>
      <c r="C2614" s="46">
        <v>0</v>
      </c>
      <c r="D2614" s="46">
        <f t="shared" si="40"/>
        <v>0</v>
      </c>
      <c r="E2614" s="51">
        <v>45261</v>
      </c>
      <c r="F2614" s="49" t="s">
        <v>80</v>
      </c>
      <c r="G2614" s="49" t="s">
        <v>81</v>
      </c>
      <c r="H2614" s="49" t="s">
        <v>501</v>
      </c>
      <c r="I2614" s="49" t="s">
        <v>501</v>
      </c>
      <c r="J2614" s="49">
        <v>135300</v>
      </c>
      <c r="K2614" s="49" t="s">
        <v>502</v>
      </c>
      <c r="L2614" s="49">
        <v>9778085</v>
      </c>
      <c r="M2614" s="49" t="s">
        <v>2206</v>
      </c>
      <c r="N2614" s="51">
        <v>25385</v>
      </c>
      <c r="O2614" s="51">
        <v>25385</v>
      </c>
      <c r="P2614" s="49" t="s">
        <v>1081</v>
      </c>
    </row>
    <row r="2615" spans="1:16">
      <c r="A2615" s="46">
        <v>0</v>
      </c>
      <c r="B2615" s="46">
        <v>0</v>
      </c>
      <c r="C2615" s="46">
        <v>0</v>
      </c>
      <c r="D2615" s="46">
        <f t="shared" si="40"/>
        <v>0</v>
      </c>
      <c r="E2615" s="51">
        <v>45261</v>
      </c>
      <c r="F2615" s="49" t="s">
        <v>80</v>
      </c>
      <c r="G2615" s="49" t="s">
        <v>81</v>
      </c>
      <c r="H2615" s="49" t="s">
        <v>501</v>
      </c>
      <c r="I2615" s="49" t="s">
        <v>501</v>
      </c>
      <c r="J2615" s="49">
        <v>135300</v>
      </c>
      <c r="K2615" s="49" t="s">
        <v>502</v>
      </c>
      <c r="L2615" s="49">
        <v>9973839</v>
      </c>
      <c r="M2615" s="49" t="s">
        <v>2206</v>
      </c>
      <c r="N2615" s="51">
        <v>25385</v>
      </c>
      <c r="O2615" s="51">
        <v>25385</v>
      </c>
      <c r="P2615" s="49" t="s">
        <v>1091</v>
      </c>
    </row>
    <row r="2616" spans="1:16">
      <c r="A2616" s="46">
        <v>0</v>
      </c>
      <c r="B2616" s="46">
        <v>0</v>
      </c>
      <c r="C2616" s="46">
        <v>0</v>
      </c>
      <c r="D2616" s="46">
        <f t="shared" si="40"/>
        <v>0</v>
      </c>
      <c r="E2616" s="51">
        <v>45261</v>
      </c>
      <c r="F2616" s="49" t="s">
        <v>80</v>
      </c>
      <c r="G2616" s="49" t="s">
        <v>81</v>
      </c>
      <c r="H2616" s="49" t="s">
        <v>501</v>
      </c>
      <c r="I2616" s="49" t="s">
        <v>501</v>
      </c>
      <c r="J2616" s="49">
        <v>135300</v>
      </c>
      <c r="K2616" s="49" t="s">
        <v>386</v>
      </c>
      <c r="L2616" s="49">
        <v>9706619</v>
      </c>
      <c r="M2616" s="49" t="s">
        <v>1901</v>
      </c>
      <c r="N2616" s="51">
        <v>24654</v>
      </c>
      <c r="O2616" s="51">
        <v>24654</v>
      </c>
      <c r="P2616" s="49" t="s">
        <v>1091</v>
      </c>
    </row>
    <row r="2617" spans="1:16">
      <c r="A2617" s="46">
        <v>0</v>
      </c>
      <c r="B2617" s="46">
        <v>0</v>
      </c>
      <c r="C2617" s="46">
        <v>0</v>
      </c>
      <c r="D2617" s="46">
        <f t="shared" si="40"/>
        <v>0</v>
      </c>
      <c r="E2617" s="51">
        <v>45261</v>
      </c>
      <c r="F2617" s="49" t="s">
        <v>80</v>
      </c>
      <c r="G2617" s="49" t="s">
        <v>81</v>
      </c>
      <c r="H2617" s="49" t="s">
        <v>501</v>
      </c>
      <c r="I2617" s="49" t="s">
        <v>501</v>
      </c>
      <c r="J2617" s="49">
        <v>135300</v>
      </c>
      <c r="K2617" s="49" t="s">
        <v>386</v>
      </c>
      <c r="L2617" s="49">
        <v>9785439</v>
      </c>
      <c r="M2617" s="49" t="s">
        <v>1901</v>
      </c>
      <c r="N2617" s="51">
        <v>24654</v>
      </c>
      <c r="O2617" s="51">
        <v>24654</v>
      </c>
      <c r="P2617" s="49" t="s">
        <v>1081</v>
      </c>
    </row>
    <row r="2618" spans="1:16">
      <c r="A2618" s="46">
        <v>0</v>
      </c>
      <c r="B2618" s="46">
        <v>0</v>
      </c>
      <c r="C2618" s="46">
        <v>0</v>
      </c>
      <c r="D2618" s="46">
        <f t="shared" si="40"/>
        <v>0</v>
      </c>
      <c r="E2618" s="51">
        <v>45261</v>
      </c>
      <c r="F2618" s="49" t="s">
        <v>80</v>
      </c>
      <c r="G2618" s="49" t="s">
        <v>81</v>
      </c>
      <c r="H2618" s="49" t="s">
        <v>501</v>
      </c>
      <c r="I2618" s="49" t="s">
        <v>501</v>
      </c>
      <c r="J2618" s="49">
        <v>135300</v>
      </c>
      <c r="K2618" s="49" t="s">
        <v>393</v>
      </c>
      <c r="L2618" s="49">
        <v>9766898</v>
      </c>
      <c r="M2618" s="49" t="s">
        <v>1909</v>
      </c>
      <c r="N2618" s="51">
        <v>25385</v>
      </c>
      <c r="O2618" s="51">
        <v>25385</v>
      </c>
      <c r="P2618" s="49" t="s">
        <v>1081</v>
      </c>
    </row>
    <row r="2619" spans="1:16">
      <c r="A2619" s="46">
        <v>0</v>
      </c>
      <c r="B2619" s="46">
        <v>0</v>
      </c>
      <c r="C2619" s="46">
        <v>0</v>
      </c>
      <c r="D2619" s="46">
        <f t="shared" si="40"/>
        <v>0</v>
      </c>
      <c r="E2619" s="51">
        <v>45261</v>
      </c>
      <c r="F2619" s="49" t="s">
        <v>80</v>
      </c>
      <c r="G2619" s="49" t="s">
        <v>81</v>
      </c>
      <c r="H2619" s="49" t="s">
        <v>501</v>
      </c>
      <c r="I2619" s="49" t="s">
        <v>501</v>
      </c>
      <c r="J2619" s="49">
        <v>135300</v>
      </c>
      <c r="K2619" s="49" t="s">
        <v>393</v>
      </c>
      <c r="L2619" s="49">
        <v>9973844</v>
      </c>
      <c r="M2619" s="49" t="s">
        <v>1909</v>
      </c>
      <c r="N2619" s="51">
        <v>25385</v>
      </c>
      <c r="O2619" s="51">
        <v>25385</v>
      </c>
      <c r="P2619" s="49" t="s">
        <v>1091</v>
      </c>
    </row>
    <row r="2620" spans="1:16">
      <c r="A2620" s="46">
        <v>0</v>
      </c>
      <c r="B2620" s="46">
        <v>0</v>
      </c>
      <c r="C2620" s="46">
        <v>0</v>
      </c>
      <c r="D2620" s="46">
        <f t="shared" si="40"/>
        <v>0</v>
      </c>
      <c r="E2620" s="51">
        <v>45261</v>
      </c>
      <c r="F2620" s="49" t="s">
        <v>80</v>
      </c>
      <c r="G2620" s="49" t="s">
        <v>81</v>
      </c>
      <c r="H2620" s="49" t="s">
        <v>501</v>
      </c>
      <c r="I2620" s="49" t="s">
        <v>501</v>
      </c>
      <c r="J2620" s="49">
        <v>135300</v>
      </c>
      <c r="K2620" s="49" t="s">
        <v>404</v>
      </c>
      <c r="L2620" s="49">
        <v>9973845</v>
      </c>
      <c r="M2620" s="49" t="s">
        <v>1551</v>
      </c>
      <c r="N2620" s="51">
        <v>25385</v>
      </c>
      <c r="O2620" s="51">
        <v>25385</v>
      </c>
      <c r="P2620" s="49" t="s">
        <v>1091</v>
      </c>
    </row>
    <row r="2621" spans="1:16">
      <c r="A2621" s="46">
        <v>0</v>
      </c>
      <c r="B2621" s="46">
        <v>0</v>
      </c>
      <c r="C2621" s="46">
        <v>0</v>
      </c>
      <c r="D2621" s="46">
        <f t="shared" si="40"/>
        <v>0</v>
      </c>
      <c r="E2621" s="51">
        <v>45261</v>
      </c>
      <c r="F2621" s="49" t="s">
        <v>80</v>
      </c>
      <c r="G2621" s="49" t="s">
        <v>81</v>
      </c>
      <c r="H2621" s="49" t="s">
        <v>501</v>
      </c>
      <c r="I2621" s="49" t="s">
        <v>501</v>
      </c>
      <c r="J2621" s="49">
        <v>135300</v>
      </c>
      <c r="K2621" s="49" t="s">
        <v>404</v>
      </c>
      <c r="L2621" s="49">
        <v>9769334</v>
      </c>
      <c r="M2621" s="49" t="s">
        <v>1551</v>
      </c>
      <c r="N2621" s="51">
        <v>25385</v>
      </c>
      <c r="O2621" s="51">
        <v>25385</v>
      </c>
      <c r="P2621" s="49" t="s">
        <v>1081</v>
      </c>
    </row>
    <row r="2622" spans="1:16">
      <c r="A2622" s="46">
        <v>0</v>
      </c>
      <c r="B2622" s="46">
        <v>0</v>
      </c>
      <c r="C2622" s="46">
        <v>0</v>
      </c>
      <c r="D2622" s="46">
        <f t="shared" si="40"/>
        <v>0</v>
      </c>
      <c r="E2622" s="51">
        <v>45261</v>
      </c>
      <c r="F2622" s="49" t="s">
        <v>80</v>
      </c>
      <c r="G2622" s="49" t="s">
        <v>81</v>
      </c>
      <c r="H2622" s="49" t="s">
        <v>501</v>
      </c>
      <c r="I2622" s="49" t="s">
        <v>501</v>
      </c>
      <c r="J2622" s="49">
        <v>135300</v>
      </c>
      <c r="K2622" s="49" t="s">
        <v>479</v>
      </c>
      <c r="L2622" s="49">
        <v>9781407</v>
      </c>
      <c r="M2622" s="49" t="s">
        <v>2164</v>
      </c>
      <c r="N2622" s="51">
        <v>25385</v>
      </c>
      <c r="O2622" s="51">
        <v>25385</v>
      </c>
      <c r="P2622" s="49" t="s">
        <v>1081</v>
      </c>
    </row>
    <row r="2623" spans="1:16">
      <c r="A2623" s="46">
        <v>0</v>
      </c>
      <c r="B2623" s="46">
        <v>0</v>
      </c>
      <c r="C2623" s="46">
        <v>0</v>
      </c>
      <c r="D2623" s="46">
        <f t="shared" si="40"/>
        <v>0</v>
      </c>
      <c r="E2623" s="51">
        <v>45261</v>
      </c>
      <c r="F2623" s="49" t="s">
        <v>80</v>
      </c>
      <c r="G2623" s="49" t="s">
        <v>81</v>
      </c>
      <c r="H2623" s="49" t="s">
        <v>501</v>
      </c>
      <c r="I2623" s="49" t="s">
        <v>501</v>
      </c>
      <c r="J2623" s="49">
        <v>135300</v>
      </c>
      <c r="K2623" s="49" t="s">
        <v>479</v>
      </c>
      <c r="L2623" s="49">
        <v>9973843</v>
      </c>
      <c r="M2623" s="49" t="s">
        <v>2164</v>
      </c>
      <c r="N2623" s="51">
        <v>25385</v>
      </c>
      <c r="O2623" s="51">
        <v>25385</v>
      </c>
      <c r="P2623" s="49" t="s">
        <v>1091</v>
      </c>
    </row>
    <row r="2624" spans="1:16">
      <c r="A2624" s="46">
        <v>0</v>
      </c>
      <c r="B2624" s="46">
        <v>0</v>
      </c>
      <c r="C2624" s="46">
        <v>0</v>
      </c>
      <c r="D2624" s="46">
        <f t="shared" si="40"/>
        <v>0</v>
      </c>
      <c r="E2624" s="51">
        <v>45261</v>
      </c>
      <c r="F2624" s="49" t="s">
        <v>80</v>
      </c>
      <c r="G2624" s="49" t="s">
        <v>81</v>
      </c>
      <c r="H2624" s="49" t="s">
        <v>501</v>
      </c>
      <c r="I2624" s="49" t="s">
        <v>501</v>
      </c>
      <c r="J2624" s="49">
        <v>135300</v>
      </c>
      <c r="K2624" s="49" t="s">
        <v>429</v>
      </c>
      <c r="L2624" s="49">
        <v>9973841</v>
      </c>
      <c r="M2624" s="49" t="s">
        <v>2205</v>
      </c>
      <c r="N2624" s="51">
        <v>29037</v>
      </c>
      <c r="O2624" s="51">
        <v>29037</v>
      </c>
      <c r="P2624" s="49" t="s">
        <v>1091</v>
      </c>
    </row>
    <row r="2625" spans="1:16">
      <c r="A2625" s="46">
        <v>0</v>
      </c>
      <c r="B2625" s="46">
        <v>0</v>
      </c>
      <c r="C2625" s="46">
        <v>0</v>
      </c>
      <c r="D2625" s="46">
        <f t="shared" si="40"/>
        <v>0</v>
      </c>
      <c r="E2625" s="51">
        <v>45261</v>
      </c>
      <c r="F2625" s="49" t="s">
        <v>80</v>
      </c>
      <c r="G2625" s="49" t="s">
        <v>81</v>
      </c>
      <c r="H2625" s="49" t="s">
        <v>501</v>
      </c>
      <c r="I2625" s="49" t="s">
        <v>501</v>
      </c>
      <c r="J2625" s="49">
        <v>135300</v>
      </c>
      <c r="K2625" s="49" t="s">
        <v>429</v>
      </c>
      <c r="L2625" s="49">
        <v>9785790</v>
      </c>
      <c r="M2625" s="49" t="s">
        <v>1983</v>
      </c>
      <c r="N2625" s="51">
        <v>25385</v>
      </c>
      <c r="O2625" s="51">
        <v>25385</v>
      </c>
      <c r="P2625" s="49" t="s">
        <v>1081</v>
      </c>
    </row>
    <row r="2626" spans="1:16">
      <c r="A2626" s="46">
        <v>0</v>
      </c>
      <c r="B2626" s="46">
        <v>0</v>
      </c>
      <c r="C2626" s="46">
        <v>0</v>
      </c>
      <c r="D2626" s="46">
        <f t="shared" si="40"/>
        <v>0</v>
      </c>
      <c r="E2626" s="51">
        <v>45261</v>
      </c>
      <c r="F2626" s="49" t="s">
        <v>80</v>
      </c>
      <c r="G2626" s="49" t="s">
        <v>81</v>
      </c>
      <c r="H2626" s="49" t="s">
        <v>501</v>
      </c>
      <c r="I2626" s="49" t="s">
        <v>501</v>
      </c>
      <c r="J2626" s="49">
        <v>135300</v>
      </c>
      <c r="K2626" s="49" t="s">
        <v>429</v>
      </c>
      <c r="L2626" s="49">
        <v>9973840</v>
      </c>
      <c r="M2626" s="49" t="s">
        <v>2205</v>
      </c>
      <c r="N2626" s="51">
        <v>32325</v>
      </c>
      <c r="O2626" s="51">
        <v>32325</v>
      </c>
      <c r="P2626" s="49" t="s">
        <v>1091</v>
      </c>
    </row>
    <row r="2627" spans="1:16">
      <c r="A2627" s="46">
        <v>0</v>
      </c>
      <c r="B2627" s="46">
        <v>0</v>
      </c>
      <c r="C2627" s="46">
        <v>0</v>
      </c>
      <c r="D2627" s="46">
        <f t="shared" ref="D2627:D2690" si="41">+B2627-C2627</f>
        <v>0</v>
      </c>
      <c r="E2627" s="51">
        <v>45261</v>
      </c>
      <c r="F2627" s="49" t="s">
        <v>80</v>
      </c>
      <c r="G2627" s="49" t="s">
        <v>81</v>
      </c>
      <c r="H2627" s="49" t="s">
        <v>501</v>
      </c>
      <c r="I2627" s="49" t="s">
        <v>501</v>
      </c>
      <c r="J2627" s="49">
        <v>135300</v>
      </c>
      <c r="K2627" s="49" t="s">
        <v>429</v>
      </c>
      <c r="L2627" s="49">
        <v>9785789</v>
      </c>
      <c r="M2627" s="49" t="s">
        <v>2205</v>
      </c>
      <c r="N2627" s="51">
        <v>32325</v>
      </c>
      <c r="O2627" s="51">
        <v>32325</v>
      </c>
      <c r="P2627" s="49" t="s">
        <v>1081</v>
      </c>
    </row>
    <row r="2628" spans="1:16">
      <c r="A2628" s="46">
        <v>0</v>
      </c>
      <c r="B2628" s="46">
        <v>0</v>
      </c>
      <c r="C2628" s="46">
        <v>0</v>
      </c>
      <c r="D2628" s="46">
        <f t="shared" si="41"/>
        <v>0</v>
      </c>
      <c r="E2628" s="51">
        <v>45261</v>
      </c>
      <c r="F2628" s="49" t="s">
        <v>80</v>
      </c>
      <c r="G2628" s="49" t="s">
        <v>81</v>
      </c>
      <c r="H2628" s="49" t="s">
        <v>501</v>
      </c>
      <c r="I2628" s="49" t="s">
        <v>501</v>
      </c>
      <c r="J2628" s="49">
        <v>135300</v>
      </c>
      <c r="K2628" s="49" t="s">
        <v>429</v>
      </c>
      <c r="L2628" s="49">
        <v>9973842</v>
      </c>
      <c r="M2628" s="49" t="s">
        <v>1983</v>
      </c>
      <c r="N2628" s="51">
        <v>25385</v>
      </c>
      <c r="O2628" s="51">
        <v>25385</v>
      </c>
      <c r="P2628" s="49" t="s">
        <v>1091</v>
      </c>
    </row>
    <row r="2629" spans="1:16">
      <c r="A2629" s="46">
        <v>0</v>
      </c>
      <c r="B2629" s="46">
        <v>0</v>
      </c>
      <c r="C2629" s="46">
        <v>0</v>
      </c>
      <c r="D2629" s="46">
        <f t="shared" si="41"/>
        <v>0</v>
      </c>
      <c r="E2629" s="51">
        <v>45261</v>
      </c>
      <c r="F2629" s="49" t="s">
        <v>80</v>
      </c>
      <c r="G2629" s="49" t="s">
        <v>81</v>
      </c>
      <c r="H2629" s="49" t="s">
        <v>501</v>
      </c>
      <c r="I2629" s="49" t="s">
        <v>501</v>
      </c>
      <c r="J2629" s="49">
        <v>135300</v>
      </c>
      <c r="K2629" s="49" t="s">
        <v>429</v>
      </c>
      <c r="L2629" s="49">
        <v>9785788</v>
      </c>
      <c r="M2629" s="49" t="s">
        <v>2205</v>
      </c>
      <c r="N2629" s="51">
        <v>29037</v>
      </c>
      <c r="O2629" s="51">
        <v>29037</v>
      </c>
      <c r="P2629" s="49" t="s">
        <v>1081</v>
      </c>
    </row>
    <row r="2630" spans="1:16">
      <c r="A2630" s="46">
        <v>0.82000000000000006</v>
      </c>
      <c r="B2630" s="46">
        <v>19686.78</v>
      </c>
      <c r="C2630" s="46">
        <v>-148.0099368672</v>
      </c>
      <c r="D2630" s="46">
        <f t="shared" si="41"/>
        <v>19834.789936867201</v>
      </c>
      <c r="E2630" s="51">
        <v>45261</v>
      </c>
      <c r="F2630" s="49" t="s">
        <v>80</v>
      </c>
      <c r="G2630" s="49" t="s">
        <v>81</v>
      </c>
      <c r="H2630" s="49" t="s">
        <v>503</v>
      </c>
      <c r="I2630" s="49" t="s">
        <v>503</v>
      </c>
      <c r="J2630" s="49">
        <v>135002</v>
      </c>
      <c r="K2630" s="49" t="s">
        <v>130</v>
      </c>
      <c r="L2630" s="49">
        <v>28924115</v>
      </c>
      <c r="M2630" s="49" t="s">
        <v>2207</v>
      </c>
      <c r="N2630" s="51">
        <v>39761</v>
      </c>
      <c r="O2630" s="51">
        <v>39753</v>
      </c>
      <c r="P2630" s="49" t="s">
        <v>2208</v>
      </c>
    </row>
    <row r="2631" spans="1:16">
      <c r="A2631" s="46">
        <v>0.18</v>
      </c>
      <c r="B2631" s="46">
        <v>4321.49</v>
      </c>
      <c r="C2631" s="46">
        <v>-32.489998977600003</v>
      </c>
      <c r="D2631" s="46">
        <f t="shared" si="41"/>
        <v>4353.9799989776002</v>
      </c>
      <c r="E2631" s="51">
        <v>45261</v>
      </c>
      <c r="F2631" s="49" t="s">
        <v>80</v>
      </c>
      <c r="G2631" s="49" t="s">
        <v>81</v>
      </c>
      <c r="H2631" s="49" t="s">
        <v>503</v>
      </c>
      <c r="I2631" s="49" t="s">
        <v>503</v>
      </c>
      <c r="J2631" s="49">
        <v>135002</v>
      </c>
      <c r="K2631" s="49" t="s">
        <v>130</v>
      </c>
      <c r="L2631" s="49">
        <v>28939674</v>
      </c>
      <c r="M2631" s="49" t="s">
        <v>2207</v>
      </c>
      <c r="N2631" s="51">
        <v>39761</v>
      </c>
      <c r="O2631" s="51">
        <v>39753</v>
      </c>
      <c r="P2631" s="49" t="s">
        <v>2208</v>
      </c>
    </row>
    <row r="2632" spans="1:16">
      <c r="A2632" s="46">
        <v>9</v>
      </c>
      <c r="B2632" s="46">
        <v>11703.69</v>
      </c>
      <c r="C2632" s="46">
        <v>3221.8867001259</v>
      </c>
      <c r="D2632" s="46">
        <f t="shared" si="41"/>
        <v>8481.8032998741</v>
      </c>
      <c r="E2632" s="51">
        <v>45261</v>
      </c>
      <c r="F2632" s="49" t="s">
        <v>80</v>
      </c>
      <c r="G2632" s="49" t="s">
        <v>81</v>
      </c>
      <c r="H2632" s="49" t="s">
        <v>503</v>
      </c>
      <c r="I2632" s="49" t="s">
        <v>503</v>
      </c>
      <c r="J2632" s="49">
        <v>135300</v>
      </c>
      <c r="K2632" s="49" t="s">
        <v>124</v>
      </c>
      <c r="L2632" s="49">
        <v>10988680</v>
      </c>
      <c r="M2632" s="49" t="s">
        <v>2209</v>
      </c>
      <c r="N2632" s="51">
        <v>40277</v>
      </c>
      <c r="O2632" s="51">
        <v>40179</v>
      </c>
      <c r="P2632" s="49" t="s">
        <v>2210</v>
      </c>
    </row>
    <row r="2633" spans="1:16">
      <c r="A2633" s="46">
        <v>1</v>
      </c>
      <c r="B2633" s="46">
        <v>38518.870000000003</v>
      </c>
      <c r="C2633" s="46">
        <v>2749.1298855812997</v>
      </c>
      <c r="D2633" s="46">
        <f t="shared" si="41"/>
        <v>35769.740114418702</v>
      </c>
      <c r="E2633" s="51">
        <v>45261</v>
      </c>
      <c r="F2633" s="49" t="s">
        <v>80</v>
      </c>
      <c r="G2633" s="49" t="s">
        <v>81</v>
      </c>
      <c r="H2633" s="49" t="s">
        <v>503</v>
      </c>
      <c r="I2633" s="49" t="s">
        <v>503</v>
      </c>
      <c r="J2633" s="49">
        <v>135300</v>
      </c>
      <c r="K2633" s="49" t="s">
        <v>166</v>
      </c>
      <c r="L2633" s="49">
        <v>31725734</v>
      </c>
      <c r="M2633" s="49" t="s">
        <v>1418</v>
      </c>
      <c r="N2633" s="51">
        <v>44007</v>
      </c>
      <c r="O2633" s="51">
        <v>43983</v>
      </c>
      <c r="P2633" s="49" t="s">
        <v>2211</v>
      </c>
    </row>
    <row r="2634" spans="1:16">
      <c r="A2634" s="46">
        <v>3</v>
      </c>
      <c r="B2634" s="46">
        <v>251438.12</v>
      </c>
      <c r="C2634" s="46">
        <v>69217.924836753198</v>
      </c>
      <c r="D2634" s="46">
        <f t="shared" si="41"/>
        <v>182220.1951632468</v>
      </c>
      <c r="E2634" s="51">
        <v>45261</v>
      </c>
      <c r="F2634" s="49" t="s">
        <v>80</v>
      </c>
      <c r="G2634" s="49" t="s">
        <v>81</v>
      </c>
      <c r="H2634" s="49" t="s">
        <v>503</v>
      </c>
      <c r="I2634" s="49" t="s">
        <v>503</v>
      </c>
      <c r="J2634" s="49">
        <v>135300</v>
      </c>
      <c r="K2634" s="49" t="s">
        <v>167</v>
      </c>
      <c r="L2634" s="49">
        <v>10988732</v>
      </c>
      <c r="M2634" s="49" t="s">
        <v>2212</v>
      </c>
      <c r="N2634" s="51">
        <v>40277</v>
      </c>
      <c r="O2634" s="51">
        <v>40179</v>
      </c>
      <c r="P2634" s="49" t="s">
        <v>2210</v>
      </c>
    </row>
    <row r="2635" spans="1:16">
      <c r="A2635" s="46">
        <v>1</v>
      </c>
      <c r="B2635" s="46">
        <v>109645.25</v>
      </c>
      <c r="C2635" s="46">
        <v>12297.1983230525</v>
      </c>
      <c r="D2635" s="46">
        <f t="shared" si="41"/>
        <v>97348.051676947507</v>
      </c>
      <c r="E2635" s="51">
        <v>45261</v>
      </c>
      <c r="F2635" s="49" t="s">
        <v>80</v>
      </c>
      <c r="G2635" s="49" t="s">
        <v>81</v>
      </c>
      <c r="H2635" s="49" t="s">
        <v>503</v>
      </c>
      <c r="I2635" s="49" t="s">
        <v>503</v>
      </c>
      <c r="J2635" s="49">
        <v>135300</v>
      </c>
      <c r="K2635" s="49" t="s">
        <v>167</v>
      </c>
      <c r="L2635" s="49">
        <v>28939714</v>
      </c>
      <c r="M2635" s="49" t="s">
        <v>1200</v>
      </c>
      <c r="N2635" s="51">
        <v>43333</v>
      </c>
      <c r="O2635" s="51">
        <v>43101</v>
      </c>
      <c r="P2635" s="49" t="s">
        <v>2213</v>
      </c>
    </row>
    <row r="2636" spans="1:16">
      <c r="A2636" s="46">
        <v>4</v>
      </c>
      <c r="B2636" s="46">
        <v>249562.44</v>
      </c>
      <c r="C2636" s="46">
        <v>68701.572434588408</v>
      </c>
      <c r="D2636" s="46">
        <f t="shared" si="41"/>
        <v>180860.86756541161</v>
      </c>
      <c r="E2636" s="51">
        <v>45261</v>
      </c>
      <c r="F2636" s="49" t="s">
        <v>80</v>
      </c>
      <c r="G2636" s="49" t="s">
        <v>81</v>
      </c>
      <c r="H2636" s="49" t="s">
        <v>503</v>
      </c>
      <c r="I2636" s="49" t="s">
        <v>503</v>
      </c>
      <c r="J2636" s="49">
        <v>135300</v>
      </c>
      <c r="K2636" s="49" t="s">
        <v>504</v>
      </c>
      <c r="L2636" s="49">
        <v>10988737</v>
      </c>
      <c r="M2636" s="49" t="s">
        <v>2214</v>
      </c>
      <c r="N2636" s="51">
        <v>40277</v>
      </c>
      <c r="O2636" s="51">
        <v>40179</v>
      </c>
      <c r="P2636" s="49" t="s">
        <v>2210</v>
      </c>
    </row>
    <row r="2637" spans="1:16">
      <c r="A2637" s="46">
        <v>0</v>
      </c>
      <c r="B2637" s="46">
        <v>115734.65000000001</v>
      </c>
      <c r="C2637" s="46">
        <v>12980.1513873065</v>
      </c>
      <c r="D2637" s="46">
        <f t="shared" si="41"/>
        <v>102754.49861269351</v>
      </c>
      <c r="E2637" s="51">
        <v>45261</v>
      </c>
      <c r="F2637" s="49" t="s">
        <v>80</v>
      </c>
      <c r="G2637" s="49" t="s">
        <v>81</v>
      </c>
      <c r="H2637" s="49" t="s">
        <v>503</v>
      </c>
      <c r="I2637" s="49" t="s">
        <v>503</v>
      </c>
      <c r="J2637" s="49">
        <v>135300</v>
      </c>
      <c r="K2637" s="49" t="s">
        <v>168</v>
      </c>
      <c r="L2637" s="49">
        <v>28939685</v>
      </c>
      <c r="M2637" s="49" t="s">
        <v>1420</v>
      </c>
      <c r="N2637" s="51">
        <v>43333</v>
      </c>
      <c r="O2637" s="51">
        <v>43101</v>
      </c>
      <c r="P2637" s="49" t="s">
        <v>2213</v>
      </c>
    </row>
    <row r="2638" spans="1:16">
      <c r="A2638" s="46">
        <v>1</v>
      </c>
      <c r="B2638" s="46">
        <v>9433.36</v>
      </c>
      <c r="C2638" s="46">
        <v>2596.8918453495999</v>
      </c>
      <c r="D2638" s="46">
        <f t="shared" si="41"/>
        <v>6836.4681546504007</v>
      </c>
      <c r="E2638" s="51">
        <v>45261</v>
      </c>
      <c r="F2638" s="49" t="s">
        <v>80</v>
      </c>
      <c r="G2638" s="49" t="s">
        <v>81</v>
      </c>
      <c r="H2638" s="49" t="s">
        <v>503</v>
      </c>
      <c r="I2638" s="49" t="s">
        <v>503</v>
      </c>
      <c r="J2638" s="49">
        <v>135300</v>
      </c>
      <c r="K2638" s="49" t="s">
        <v>447</v>
      </c>
      <c r="L2638" s="49">
        <v>10988714</v>
      </c>
      <c r="M2638" s="49" t="s">
        <v>2024</v>
      </c>
      <c r="N2638" s="51">
        <v>40277</v>
      </c>
      <c r="O2638" s="51">
        <v>40179</v>
      </c>
      <c r="P2638" s="49" t="s">
        <v>2210</v>
      </c>
    </row>
    <row r="2639" spans="1:16">
      <c r="A2639" s="46">
        <v>373</v>
      </c>
      <c r="B2639" s="46">
        <v>1095.44</v>
      </c>
      <c r="C2639" s="46">
        <v>301.56160721840001</v>
      </c>
      <c r="D2639" s="46">
        <f t="shared" si="41"/>
        <v>793.87839278160004</v>
      </c>
      <c r="E2639" s="51">
        <v>45261</v>
      </c>
      <c r="F2639" s="49" t="s">
        <v>80</v>
      </c>
      <c r="G2639" s="49" t="s">
        <v>81</v>
      </c>
      <c r="H2639" s="49" t="s">
        <v>503</v>
      </c>
      <c r="I2639" s="49" t="s">
        <v>503</v>
      </c>
      <c r="J2639" s="49">
        <v>135300</v>
      </c>
      <c r="K2639" s="49" t="s">
        <v>505</v>
      </c>
      <c r="L2639" s="49">
        <v>11637547</v>
      </c>
      <c r="M2639" s="49" t="s">
        <v>2215</v>
      </c>
      <c r="N2639" s="51">
        <v>40277</v>
      </c>
      <c r="O2639" s="51">
        <v>40179</v>
      </c>
      <c r="P2639" s="49" t="s">
        <v>2210</v>
      </c>
    </row>
    <row r="2640" spans="1:16">
      <c r="A2640" s="46">
        <v>30</v>
      </c>
      <c r="B2640" s="46">
        <v>997.5</v>
      </c>
      <c r="C2640" s="46">
        <v>274.59988972500003</v>
      </c>
      <c r="D2640" s="46">
        <f t="shared" si="41"/>
        <v>722.90011027499997</v>
      </c>
      <c r="E2640" s="51">
        <v>45261</v>
      </c>
      <c r="F2640" s="49" t="s">
        <v>80</v>
      </c>
      <c r="G2640" s="49" t="s">
        <v>81</v>
      </c>
      <c r="H2640" s="49" t="s">
        <v>503</v>
      </c>
      <c r="I2640" s="49" t="s">
        <v>503</v>
      </c>
      <c r="J2640" s="49">
        <v>135300</v>
      </c>
      <c r="K2640" s="49" t="s">
        <v>506</v>
      </c>
      <c r="L2640" s="49">
        <v>11637552</v>
      </c>
      <c r="M2640" s="49" t="s">
        <v>2216</v>
      </c>
      <c r="N2640" s="51">
        <v>40277</v>
      </c>
      <c r="O2640" s="51">
        <v>40179</v>
      </c>
      <c r="P2640" s="49" t="s">
        <v>2210</v>
      </c>
    </row>
    <row r="2641" spans="1:16">
      <c r="A2641" s="46">
        <v>270</v>
      </c>
      <c r="B2641" s="46">
        <v>1101.43</v>
      </c>
      <c r="C2641" s="46">
        <v>303.21058299729998</v>
      </c>
      <c r="D2641" s="46">
        <f t="shared" si="41"/>
        <v>798.21941700270008</v>
      </c>
      <c r="E2641" s="51">
        <v>45261</v>
      </c>
      <c r="F2641" s="49" t="s">
        <v>80</v>
      </c>
      <c r="G2641" s="49" t="s">
        <v>81</v>
      </c>
      <c r="H2641" s="49" t="s">
        <v>503</v>
      </c>
      <c r="I2641" s="49" t="s">
        <v>503</v>
      </c>
      <c r="J2641" s="49">
        <v>135300</v>
      </c>
      <c r="K2641" s="49" t="s">
        <v>321</v>
      </c>
      <c r="L2641" s="49">
        <v>11637557</v>
      </c>
      <c r="M2641" s="49" t="s">
        <v>1735</v>
      </c>
      <c r="N2641" s="51">
        <v>40277</v>
      </c>
      <c r="O2641" s="51">
        <v>40179</v>
      </c>
      <c r="P2641" s="49" t="s">
        <v>2210</v>
      </c>
    </row>
    <row r="2642" spans="1:16">
      <c r="A2642" s="46">
        <v>1</v>
      </c>
      <c r="B2642" s="46">
        <v>191269.38</v>
      </c>
      <c r="C2642" s="46">
        <v>21451.704464965802</v>
      </c>
      <c r="D2642" s="46">
        <f t="shared" si="41"/>
        <v>169817.67553503421</v>
      </c>
      <c r="E2642" s="51">
        <v>45261</v>
      </c>
      <c r="F2642" s="49" t="s">
        <v>80</v>
      </c>
      <c r="G2642" s="49" t="s">
        <v>81</v>
      </c>
      <c r="H2642" s="49" t="s">
        <v>503</v>
      </c>
      <c r="I2642" s="49" t="s">
        <v>503</v>
      </c>
      <c r="J2642" s="49">
        <v>135300</v>
      </c>
      <c r="K2642" s="49" t="s">
        <v>382</v>
      </c>
      <c r="L2642" s="49">
        <v>28939699</v>
      </c>
      <c r="M2642" s="49" t="s">
        <v>2217</v>
      </c>
      <c r="N2642" s="51">
        <v>43333</v>
      </c>
      <c r="O2642" s="51">
        <v>43101</v>
      </c>
      <c r="P2642" s="49" t="s">
        <v>2213</v>
      </c>
    </row>
    <row r="2643" spans="1:16">
      <c r="A2643" s="46">
        <v>0</v>
      </c>
      <c r="B2643" s="46">
        <v>12186.32</v>
      </c>
      <c r="C2643" s="46">
        <v>1366.7495296712</v>
      </c>
      <c r="D2643" s="46">
        <f t="shared" si="41"/>
        <v>10819.570470328799</v>
      </c>
      <c r="E2643" s="51">
        <v>45261</v>
      </c>
      <c r="F2643" s="49" t="s">
        <v>80</v>
      </c>
      <c r="G2643" s="49" t="s">
        <v>81</v>
      </c>
      <c r="H2643" s="49" t="s">
        <v>503</v>
      </c>
      <c r="I2643" s="49" t="s">
        <v>503</v>
      </c>
      <c r="J2643" s="49">
        <v>135300</v>
      </c>
      <c r="K2643" s="49" t="s">
        <v>170</v>
      </c>
      <c r="L2643" s="49">
        <v>28939723</v>
      </c>
      <c r="M2643" s="49" t="s">
        <v>1422</v>
      </c>
      <c r="N2643" s="51">
        <v>43333</v>
      </c>
      <c r="O2643" s="51">
        <v>43313</v>
      </c>
      <c r="P2643" s="49" t="s">
        <v>2213</v>
      </c>
    </row>
    <row r="2644" spans="1:16">
      <c r="A2644" s="46">
        <v>1</v>
      </c>
      <c r="B2644" s="46">
        <v>86230.83</v>
      </c>
      <c r="C2644" s="46">
        <v>23738.3222144313</v>
      </c>
      <c r="D2644" s="46">
        <f t="shared" si="41"/>
        <v>62492.507785568698</v>
      </c>
      <c r="E2644" s="51">
        <v>45261</v>
      </c>
      <c r="F2644" s="49" t="s">
        <v>80</v>
      </c>
      <c r="G2644" s="49" t="s">
        <v>81</v>
      </c>
      <c r="H2644" s="49" t="s">
        <v>503</v>
      </c>
      <c r="I2644" s="49" t="s">
        <v>503</v>
      </c>
      <c r="J2644" s="49">
        <v>135300</v>
      </c>
      <c r="K2644" s="49" t="s">
        <v>173</v>
      </c>
      <c r="L2644" s="49">
        <v>10930709</v>
      </c>
      <c r="M2644" s="49" t="s">
        <v>2218</v>
      </c>
      <c r="N2644" s="51">
        <v>40532</v>
      </c>
      <c r="O2644" s="51">
        <v>40179</v>
      </c>
      <c r="P2644" s="49" t="s">
        <v>2219</v>
      </c>
    </row>
    <row r="2645" spans="1:16">
      <c r="A2645" s="46">
        <v>1</v>
      </c>
      <c r="B2645" s="46">
        <v>2366.69</v>
      </c>
      <c r="C2645" s="46">
        <v>265.43472060290003</v>
      </c>
      <c r="D2645" s="46">
        <f t="shared" si="41"/>
        <v>2101.2552793970999</v>
      </c>
      <c r="E2645" s="51">
        <v>45261</v>
      </c>
      <c r="F2645" s="49" t="s">
        <v>80</v>
      </c>
      <c r="G2645" s="49" t="s">
        <v>81</v>
      </c>
      <c r="H2645" s="49" t="s">
        <v>503</v>
      </c>
      <c r="I2645" s="49" t="s">
        <v>503</v>
      </c>
      <c r="J2645" s="49">
        <v>135300</v>
      </c>
      <c r="K2645" s="49" t="s">
        <v>474</v>
      </c>
      <c r="L2645" s="49">
        <v>29636559</v>
      </c>
      <c r="M2645" s="49" t="s">
        <v>2129</v>
      </c>
      <c r="N2645" s="51">
        <v>43437</v>
      </c>
      <c r="O2645" s="51">
        <v>43101</v>
      </c>
      <c r="P2645" s="49" t="s">
        <v>2130</v>
      </c>
    </row>
    <row r="2646" spans="1:16">
      <c r="A2646" s="46">
        <v>1870</v>
      </c>
      <c r="B2646" s="46">
        <v>52092.49</v>
      </c>
      <c r="C2646" s="46">
        <v>14340.4431172939</v>
      </c>
      <c r="D2646" s="46">
        <f t="shared" si="41"/>
        <v>37752.046882706098</v>
      </c>
      <c r="E2646" s="51">
        <v>45261</v>
      </c>
      <c r="F2646" s="49" t="s">
        <v>80</v>
      </c>
      <c r="G2646" s="49" t="s">
        <v>81</v>
      </c>
      <c r="H2646" s="49" t="s">
        <v>503</v>
      </c>
      <c r="I2646" s="49" t="s">
        <v>503</v>
      </c>
      <c r="J2646" s="49">
        <v>135300</v>
      </c>
      <c r="K2646" s="49" t="s">
        <v>174</v>
      </c>
      <c r="L2646" s="49">
        <v>10988687</v>
      </c>
      <c r="M2646" s="49" t="s">
        <v>2220</v>
      </c>
      <c r="N2646" s="51">
        <v>40277</v>
      </c>
      <c r="O2646" s="51">
        <v>40179</v>
      </c>
      <c r="P2646" s="49" t="s">
        <v>2210</v>
      </c>
    </row>
    <row r="2647" spans="1:16">
      <c r="A2647" s="46">
        <v>1</v>
      </c>
      <c r="B2647" s="46">
        <v>17415.37</v>
      </c>
      <c r="C2647" s="46">
        <v>4794.2442922506998</v>
      </c>
      <c r="D2647" s="46">
        <f t="shared" si="41"/>
        <v>12621.125707749299</v>
      </c>
      <c r="E2647" s="51">
        <v>45261</v>
      </c>
      <c r="F2647" s="49" t="s">
        <v>80</v>
      </c>
      <c r="G2647" s="49" t="s">
        <v>81</v>
      </c>
      <c r="H2647" s="49" t="s">
        <v>503</v>
      </c>
      <c r="I2647" s="49" t="s">
        <v>503</v>
      </c>
      <c r="J2647" s="49">
        <v>135300</v>
      </c>
      <c r="K2647" s="49" t="s">
        <v>450</v>
      </c>
      <c r="L2647" s="49">
        <v>10988711</v>
      </c>
      <c r="M2647" s="49" t="s">
        <v>2221</v>
      </c>
      <c r="N2647" s="51">
        <v>40277</v>
      </c>
      <c r="O2647" s="51">
        <v>40179</v>
      </c>
      <c r="P2647" s="49" t="s">
        <v>2210</v>
      </c>
    </row>
    <row r="2648" spans="1:16">
      <c r="A2648" s="46">
        <v>0</v>
      </c>
      <c r="B2648" s="46">
        <v>34527.910000000003</v>
      </c>
      <c r="C2648" s="46">
        <v>3872.4573745831003</v>
      </c>
      <c r="D2648" s="46">
        <f t="shared" si="41"/>
        <v>30655.452625416903</v>
      </c>
      <c r="E2648" s="51">
        <v>45261</v>
      </c>
      <c r="F2648" s="49" t="s">
        <v>80</v>
      </c>
      <c r="G2648" s="49" t="s">
        <v>81</v>
      </c>
      <c r="H2648" s="49" t="s">
        <v>503</v>
      </c>
      <c r="I2648" s="49" t="s">
        <v>503</v>
      </c>
      <c r="J2648" s="49">
        <v>135300</v>
      </c>
      <c r="K2648" s="49" t="s">
        <v>175</v>
      </c>
      <c r="L2648" s="49">
        <v>28939717</v>
      </c>
      <c r="M2648" s="49" t="s">
        <v>1426</v>
      </c>
      <c r="N2648" s="51">
        <v>43333</v>
      </c>
      <c r="O2648" s="51">
        <v>43101</v>
      </c>
      <c r="P2648" s="49" t="s">
        <v>2213</v>
      </c>
    </row>
    <row r="2649" spans="1:16">
      <c r="A2649" s="46">
        <v>1</v>
      </c>
      <c r="B2649" s="46">
        <v>681789.04</v>
      </c>
      <c r="C2649" s="46">
        <v>187688.4162403144</v>
      </c>
      <c r="D2649" s="46">
        <f t="shared" si="41"/>
        <v>494100.62375968567</v>
      </c>
      <c r="E2649" s="51">
        <v>45261</v>
      </c>
      <c r="F2649" s="49" t="s">
        <v>80</v>
      </c>
      <c r="G2649" s="49" t="s">
        <v>81</v>
      </c>
      <c r="H2649" s="49" t="s">
        <v>503</v>
      </c>
      <c r="I2649" s="49" t="s">
        <v>503</v>
      </c>
      <c r="J2649" s="49">
        <v>135300</v>
      </c>
      <c r="K2649" s="49" t="s">
        <v>352</v>
      </c>
      <c r="L2649" s="49">
        <v>10988764</v>
      </c>
      <c r="M2649" s="49" t="s">
        <v>2222</v>
      </c>
      <c r="N2649" s="51">
        <v>40277</v>
      </c>
      <c r="O2649" s="51">
        <v>40299</v>
      </c>
      <c r="P2649" s="49" t="s">
        <v>2210</v>
      </c>
    </row>
    <row r="2650" spans="1:16">
      <c r="A2650" s="46">
        <v>0</v>
      </c>
      <c r="B2650" s="46">
        <v>0</v>
      </c>
      <c r="C2650" s="46">
        <v>0</v>
      </c>
      <c r="D2650" s="46">
        <f t="shared" si="41"/>
        <v>0</v>
      </c>
      <c r="E2650" s="51">
        <v>45261</v>
      </c>
      <c r="F2650" s="49" t="s">
        <v>80</v>
      </c>
      <c r="G2650" s="49" t="s">
        <v>81</v>
      </c>
      <c r="H2650" s="49" t="s">
        <v>503</v>
      </c>
      <c r="I2650" s="49" t="s">
        <v>503</v>
      </c>
      <c r="J2650" s="49">
        <v>135300</v>
      </c>
      <c r="K2650" s="49" t="s">
        <v>107</v>
      </c>
      <c r="L2650" s="49">
        <v>30544581</v>
      </c>
      <c r="M2650" s="49" t="s">
        <v>2223</v>
      </c>
      <c r="N2650" s="51">
        <v>44007</v>
      </c>
      <c r="O2650" s="51">
        <v>44166</v>
      </c>
      <c r="P2650" s="49" t="s">
        <v>2211</v>
      </c>
    </row>
    <row r="2651" spans="1:16">
      <c r="A2651" s="46">
        <v>0</v>
      </c>
      <c r="B2651" s="46">
        <v>0</v>
      </c>
      <c r="C2651" s="46">
        <v>0</v>
      </c>
      <c r="D2651" s="46">
        <f t="shared" si="41"/>
        <v>0</v>
      </c>
      <c r="E2651" s="51">
        <v>45261</v>
      </c>
      <c r="F2651" s="49" t="s">
        <v>80</v>
      </c>
      <c r="G2651" s="49" t="s">
        <v>81</v>
      </c>
      <c r="H2651" s="49" t="s">
        <v>503</v>
      </c>
      <c r="I2651" s="49" t="s">
        <v>503</v>
      </c>
      <c r="J2651" s="49">
        <v>135300</v>
      </c>
      <c r="K2651" s="49" t="s">
        <v>107</v>
      </c>
      <c r="L2651" s="49">
        <v>29646500</v>
      </c>
      <c r="M2651" s="49" t="s">
        <v>2224</v>
      </c>
      <c r="N2651" s="51">
        <v>43815</v>
      </c>
      <c r="O2651" s="51">
        <v>44013</v>
      </c>
      <c r="P2651" s="49" t="s">
        <v>2225</v>
      </c>
    </row>
    <row r="2652" spans="1:16">
      <c r="A2652" s="46">
        <v>0</v>
      </c>
      <c r="B2652" s="46">
        <v>0</v>
      </c>
      <c r="C2652" s="46">
        <v>0</v>
      </c>
      <c r="D2652" s="46">
        <f t="shared" si="41"/>
        <v>0</v>
      </c>
      <c r="E2652" s="51">
        <v>45261</v>
      </c>
      <c r="F2652" s="49" t="s">
        <v>80</v>
      </c>
      <c r="G2652" s="49" t="s">
        <v>81</v>
      </c>
      <c r="H2652" s="49" t="s">
        <v>503</v>
      </c>
      <c r="I2652" s="49" t="s">
        <v>503</v>
      </c>
      <c r="J2652" s="49">
        <v>135300</v>
      </c>
      <c r="K2652" s="49" t="s">
        <v>107</v>
      </c>
      <c r="L2652" s="49">
        <v>10338057</v>
      </c>
      <c r="M2652" s="49" t="s">
        <v>2226</v>
      </c>
      <c r="N2652" s="51">
        <v>40277</v>
      </c>
      <c r="O2652" s="51">
        <v>40299</v>
      </c>
      <c r="P2652" s="49" t="s">
        <v>2227</v>
      </c>
    </row>
    <row r="2653" spans="1:16">
      <c r="A2653" s="46">
        <v>0</v>
      </c>
      <c r="B2653" s="46">
        <v>0</v>
      </c>
      <c r="C2653" s="46">
        <v>0</v>
      </c>
      <c r="D2653" s="46">
        <f t="shared" si="41"/>
        <v>0</v>
      </c>
      <c r="E2653" s="51">
        <v>45261</v>
      </c>
      <c r="F2653" s="49" t="s">
        <v>80</v>
      </c>
      <c r="G2653" s="49" t="s">
        <v>81</v>
      </c>
      <c r="H2653" s="49" t="s">
        <v>503</v>
      </c>
      <c r="I2653" s="49" t="s">
        <v>503</v>
      </c>
      <c r="J2653" s="49">
        <v>135300</v>
      </c>
      <c r="K2653" s="49" t="s">
        <v>107</v>
      </c>
      <c r="L2653" s="49">
        <v>26641257</v>
      </c>
      <c r="M2653" s="49" t="s">
        <v>2228</v>
      </c>
      <c r="N2653" s="51">
        <v>43333</v>
      </c>
      <c r="O2653" s="51">
        <v>43525</v>
      </c>
      <c r="P2653" s="49" t="s">
        <v>2213</v>
      </c>
    </row>
    <row r="2654" spans="1:16">
      <c r="A2654" s="46">
        <v>0</v>
      </c>
      <c r="B2654" s="46">
        <v>0</v>
      </c>
      <c r="C2654" s="46">
        <v>0</v>
      </c>
      <c r="D2654" s="46">
        <f t="shared" si="41"/>
        <v>0</v>
      </c>
      <c r="E2654" s="51">
        <v>45261</v>
      </c>
      <c r="F2654" s="49" t="s">
        <v>80</v>
      </c>
      <c r="G2654" s="49" t="s">
        <v>81</v>
      </c>
      <c r="H2654" s="49" t="s">
        <v>503</v>
      </c>
      <c r="I2654" s="49" t="s">
        <v>503</v>
      </c>
      <c r="J2654" s="49">
        <v>135300</v>
      </c>
      <c r="K2654" s="49" t="s">
        <v>107</v>
      </c>
      <c r="L2654" s="49">
        <v>11213297</v>
      </c>
      <c r="M2654" s="49" t="s">
        <v>2229</v>
      </c>
      <c r="N2654" s="51">
        <v>40277</v>
      </c>
      <c r="O2654" s="51">
        <v>40878</v>
      </c>
      <c r="P2654" s="49" t="s">
        <v>2210</v>
      </c>
    </row>
    <row r="2655" spans="1:16">
      <c r="A2655" s="46">
        <v>0</v>
      </c>
      <c r="B2655" s="46">
        <v>0</v>
      </c>
      <c r="C2655" s="46">
        <v>0</v>
      </c>
      <c r="D2655" s="46">
        <f t="shared" si="41"/>
        <v>0</v>
      </c>
      <c r="E2655" s="51">
        <v>45261</v>
      </c>
      <c r="F2655" s="49" t="s">
        <v>80</v>
      </c>
      <c r="G2655" s="49" t="s">
        <v>81</v>
      </c>
      <c r="H2655" s="49" t="s">
        <v>503</v>
      </c>
      <c r="I2655" s="49" t="s">
        <v>503</v>
      </c>
      <c r="J2655" s="49">
        <v>135300</v>
      </c>
      <c r="K2655" s="49" t="s">
        <v>107</v>
      </c>
      <c r="L2655" s="49">
        <v>28830334</v>
      </c>
      <c r="M2655" s="49" t="s">
        <v>2224</v>
      </c>
      <c r="N2655" s="51">
        <v>43815</v>
      </c>
      <c r="O2655" s="51">
        <v>43831</v>
      </c>
      <c r="P2655" s="49" t="s">
        <v>2225</v>
      </c>
    </row>
    <row r="2656" spans="1:16">
      <c r="A2656" s="46">
        <v>0</v>
      </c>
      <c r="B2656" s="46">
        <v>0</v>
      </c>
      <c r="C2656" s="46">
        <v>0</v>
      </c>
      <c r="D2656" s="46">
        <f t="shared" si="41"/>
        <v>0</v>
      </c>
      <c r="E2656" s="51">
        <v>45261</v>
      </c>
      <c r="F2656" s="49" t="s">
        <v>80</v>
      </c>
      <c r="G2656" s="49" t="s">
        <v>81</v>
      </c>
      <c r="H2656" s="49" t="s">
        <v>503</v>
      </c>
      <c r="I2656" s="49" t="s">
        <v>503</v>
      </c>
      <c r="J2656" s="49">
        <v>135300</v>
      </c>
      <c r="K2656" s="49" t="s">
        <v>107</v>
      </c>
      <c r="L2656" s="49">
        <v>21823004</v>
      </c>
      <c r="M2656" s="49" t="s">
        <v>2228</v>
      </c>
      <c r="N2656" s="51">
        <v>43333</v>
      </c>
      <c r="O2656" s="51">
        <v>43313</v>
      </c>
      <c r="P2656" s="49" t="s">
        <v>2213</v>
      </c>
    </row>
    <row r="2657" spans="1:16">
      <c r="A2657" s="46">
        <v>0</v>
      </c>
      <c r="B2657" s="46">
        <v>0</v>
      </c>
      <c r="C2657" s="46">
        <v>0</v>
      </c>
      <c r="D2657" s="46">
        <f t="shared" si="41"/>
        <v>0</v>
      </c>
      <c r="E2657" s="51">
        <v>45261</v>
      </c>
      <c r="F2657" s="49" t="s">
        <v>80</v>
      </c>
      <c r="G2657" s="49" t="s">
        <v>81</v>
      </c>
      <c r="H2657" s="49" t="s">
        <v>503</v>
      </c>
      <c r="I2657" s="49" t="s">
        <v>503</v>
      </c>
      <c r="J2657" s="49">
        <v>135300</v>
      </c>
      <c r="K2657" s="49" t="s">
        <v>107</v>
      </c>
      <c r="L2657" s="49">
        <v>9735148</v>
      </c>
      <c r="M2657" s="49" t="s">
        <v>2230</v>
      </c>
      <c r="N2657" s="51">
        <v>39761</v>
      </c>
      <c r="O2657" s="51">
        <v>39753</v>
      </c>
      <c r="P2657" s="49" t="s">
        <v>2208</v>
      </c>
    </row>
    <row r="2658" spans="1:16">
      <c r="A2658" s="46">
        <v>0</v>
      </c>
      <c r="B2658" s="46">
        <v>0</v>
      </c>
      <c r="C2658" s="46">
        <v>0</v>
      </c>
      <c r="D2658" s="46">
        <f t="shared" si="41"/>
        <v>0</v>
      </c>
      <c r="E2658" s="51">
        <v>45261</v>
      </c>
      <c r="F2658" s="49" t="s">
        <v>80</v>
      </c>
      <c r="G2658" s="49" t="s">
        <v>81</v>
      </c>
      <c r="H2658" s="49" t="s">
        <v>503</v>
      </c>
      <c r="I2658" s="49" t="s">
        <v>503</v>
      </c>
      <c r="J2658" s="49">
        <v>135300</v>
      </c>
      <c r="K2658" s="49" t="s">
        <v>107</v>
      </c>
      <c r="L2658" s="49">
        <v>29512879</v>
      </c>
      <c r="M2658" s="49" t="s">
        <v>2223</v>
      </c>
      <c r="N2658" s="51">
        <v>44007</v>
      </c>
      <c r="O2658" s="51">
        <v>43983</v>
      </c>
      <c r="P2658" s="49" t="s">
        <v>2211</v>
      </c>
    </row>
    <row r="2659" spans="1:16">
      <c r="A2659" s="46">
        <v>0</v>
      </c>
      <c r="B2659" s="46">
        <v>0</v>
      </c>
      <c r="C2659" s="46">
        <v>0</v>
      </c>
      <c r="D2659" s="46">
        <f t="shared" si="41"/>
        <v>0</v>
      </c>
      <c r="E2659" s="51">
        <v>45261</v>
      </c>
      <c r="F2659" s="49" t="s">
        <v>80</v>
      </c>
      <c r="G2659" s="49" t="s">
        <v>81</v>
      </c>
      <c r="H2659" s="49" t="s">
        <v>503</v>
      </c>
      <c r="I2659" s="49" t="s">
        <v>503</v>
      </c>
      <c r="J2659" s="49">
        <v>135300</v>
      </c>
      <c r="K2659" s="49" t="s">
        <v>107</v>
      </c>
      <c r="L2659" s="49">
        <v>28413174</v>
      </c>
      <c r="M2659" s="49" t="s">
        <v>2224</v>
      </c>
      <c r="N2659" s="51">
        <v>43815</v>
      </c>
      <c r="O2659" s="51">
        <v>43800</v>
      </c>
      <c r="P2659" s="49" t="s">
        <v>2225</v>
      </c>
    </row>
    <row r="2660" spans="1:16">
      <c r="A2660" s="46">
        <v>0</v>
      </c>
      <c r="B2660" s="46">
        <v>0</v>
      </c>
      <c r="C2660" s="46">
        <v>0</v>
      </c>
      <c r="D2660" s="46">
        <f t="shared" si="41"/>
        <v>0</v>
      </c>
      <c r="E2660" s="51">
        <v>45261</v>
      </c>
      <c r="F2660" s="49" t="s">
        <v>80</v>
      </c>
      <c r="G2660" s="49" t="s">
        <v>81</v>
      </c>
      <c r="H2660" s="49" t="s">
        <v>503</v>
      </c>
      <c r="I2660" s="49" t="s">
        <v>503</v>
      </c>
      <c r="J2660" s="49">
        <v>135300</v>
      </c>
      <c r="K2660" s="49" t="s">
        <v>107</v>
      </c>
      <c r="L2660" s="49">
        <v>26324169</v>
      </c>
      <c r="M2660" s="49" t="s">
        <v>2228</v>
      </c>
      <c r="N2660" s="51">
        <v>43333</v>
      </c>
      <c r="O2660" s="51">
        <v>43466</v>
      </c>
      <c r="P2660" s="49" t="s">
        <v>2213</v>
      </c>
    </row>
    <row r="2661" spans="1:16">
      <c r="A2661" s="46">
        <v>0</v>
      </c>
      <c r="B2661" s="46">
        <v>0</v>
      </c>
      <c r="C2661" s="46">
        <v>0</v>
      </c>
      <c r="D2661" s="46">
        <f t="shared" si="41"/>
        <v>0</v>
      </c>
      <c r="E2661" s="51">
        <v>45261</v>
      </c>
      <c r="F2661" s="49" t="s">
        <v>80</v>
      </c>
      <c r="G2661" s="49" t="s">
        <v>81</v>
      </c>
      <c r="H2661" s="49" t="s">
        <v>503</v>
      </c>
      <c r="I2661" s="49" t="s">
        <v>503</v>
      </c>
      <c r="J2661" s="49">
        <v>135300</v>
      </c>
      <c r="K2661" s="49" t="s">
        <v>107</v>
      </c>
      <c r="L2661" s="49">
        <v>10664193</v>
      </c>
      <c r="M2661" s="49" t="s">
        <v>2231</v>
      </c>
      <c r="N2661" s="51">
        <v>40267</v>
      </c>
      <c r="O2661" s="51">
        <v>40299</v>
      </c>
      <c r="P2661" s="49" t="s">
        <v>2232</v>
      </c>
    </row>
    <row r="2662" spans="1:16">
      <c r="A2662" s="46">
        <v>0</v>
      </c>
      <c r="B2662" s="46">
        <v>0</v>
      </c>
      <c r="C2662" s="46">
        <v>0</v>
      </c>
      <c r="D2662" s="46">
        <f t="shared" si="41"/>
        <v>0</v>
      </c>
      <c r="E2662" s="51">
        <v>45261</v>
      </c>
      <c r="F2662" s="49" t="s">
        <v>80</v>
      </c>
      <c r="G2662" s="49" t="s">
        <v>81</v>
      </c>
      <c r="H2662" s="49" t="s">
        <v>503</v>
      </c>
      <c r="I2662" s="49" t="s">
        <v>503</v>
      </c>
      <c r="J2662" s="49">
        <v>135300</v>
      </c>
      <c r="K2662" s="49" t="s">
        <v>107</v>
      </c>
      <c r="L2662" s="49">
        <v>10338051</v>
      </c>
      <c r="M2662" s="49" t="s">
        <v>2229</v>
      </c>
      <c r="N2662" s="51">
        <v>40277</v>
      </c>
      <c r="O2662" s="51">
        <v>40299</v>
      </c>
      <c r="P2662" s="49" t="s">
        <v>2210</v>
      </c>
    </row>
    <row r="2663" spans="1:16">
      <c r="A2663" s="46">
        <v>1</v>
      </c>
      <c r="B2663" s="46">
        <v>30476.9</v>
      </c>
      <c r="C2663" s="46">
        <v>8389.9281996589998</v>
      </c>
      <c r="D2663" s="46">
        <f t="shared" si="41"/>
        <v>22086.971800341002</v>
      </c>
      <c r="E2663" s="51">
        <v>45261</v>
      </c>
      <c r="F2663" s="49" t="s">
        <v>80</v>
      </c>
      <c r="G2663" s="49" t="s">
        <v>81</v>
      </c>
      <c r="H2663" s="49" t="s">
        <v>503</v>
      </c>
      <c r="I2663" s="49" t="s">
        <v>503</v>
      </c>
      <c r="J2663" s="49">
        <v>135300</v>
      </c>
      <c r="K2663" s="49" t="s">
        <v>177</v>
      </c>
      <c r="L2663" s="49">
        <v>10988740</v>
      </c>
      <c r="M2663" s="49" t="s">
        <v>2233</v>
      </c>
      <c r="N2663" s="51">
        <v>40277</v>
      </c>
      <c r="O2663" s="51">
        <v>40299</v>
      </c>
      <c r="P2663" s="49" t="s">
        <v>2210</v>
      </c>
    </row>
    <row r="2664" spans="1:16">
      <c r="A2664" s="46">
        <v>1</v>
      </c>
      <c r="B2664" s="46">
        <v>13446.01</v>
      </c>
      <c r="C2664" s="46">
        <v>1508.0293184041</v>
      </c>
      <c r="D2664" s="46">
        <f t="shared" si="41"/>
        <v>11937.9806815959</v>
      </c>
      <c r="E2664" s="51">
        <v>45261</v>
      </c>
      <c r="F2664" s="49" t="s">
        <v>80</v>
      </c>
      <c r="G2664" s="49" t="s">
        <v>81</v>
      </c>
      <c r="H2664" s="49" t="s">
        <v>503</v>
      </c>
      <c r="I2664" s="49" t="s">
        <v>503</v>
      </c>
      <c r="J2664" s="49">
        <v>135300</v>
      </c>
      <c r="K2664" s="49" t="s">
        <v>178</v>
      </c>
      <c r="L2664" s="49">
        <v>28939732</v>
      </c>
      <c r="M2664" s="49" t="s">
        <v>2234</v>
      </c>
      <c r="N2664" s="51">
        <v>43333</v>
      </c>
      <c r="O2664" s="51">
        <v>43313</v>
      </c>
      <c r="P2664" s="49" t="s">
        <v>2213</v>
      </c>
    </row>
    <row r="2665" spans="1:16">
      <c r="A2665" s="46">
        <v>1</v>
      </c>
      <c r="B2665" s="46">
        <v>50422.51</v>
      </c>
      <c r="C2665" s="46">
        <v>5655.1068597691001</v>
      </c>
      <c r="D2665" s="46">
        <f t="shared" si="41"/>
        <v>44767.403140230905</v>
      </c>
      <c r="E2665" s="51">
        <v>45261</v>
      </c>
      <c r="F2665" s="49" t="s">
        <v>80</v>
      </c>
      <c r="G2665" s="49" t="s">
        <v>81</v>
      </c>
      <c r="H2665" s="49" t="s">
        <v>503</v>
      </c>
      <c r="I2665" s="49" t="s">
        <v>503</v>
      </c>
      <c r="J2665" s="49">
        <v>135300</v>
      </c>
      <c r="K2665" s="49" t="s">
        <v>178</v>
      </c>
      <c r="L2665" s="49">
        <v>28939735</v>
      </c>
      <c r="M2665" s="49" t="s">
        <v>2235</v>
      </c>
      <c r="N2665" s="51">
        <v>43333</v>
      </c>
      <c r="O2665" s="51">
        <v>43313</v>
      </c>
      <c r="P2665" s="49" t="s">
        <v>2213</v>
      </c>
    </row>
    <row r="2666" spans="1:16">
      <c r="A2666" s="46">
        <v>1</v>
      </c>
      <c r="B2666" s="46">
        <v>12915.23</v>
      </c>
      <c r="C2666" s="46">
        <v>1448.5000006642999</v>
      </c>
      <c r="D2666" s="46">
        <f t="shared" si="41"/>
        <v>11466.729999335699</v>
      </c>
      <c r="E2666" s="51">
        <v>45261</v>
      </c>
      <c r="F2666" s="49" t="s">
        <v>80</v>
      </c>
      <c r="G2666" s="49" t="s">
        <v>81</v>
      </c>
      <c r="H2666" s="49" t="s">
        <v>503</v>
      </c>
      <c r="I2666" s="49" t="s">
        <v>503</v>
      </c>
      <c r="J2666" s="49">
        <v>135300</v>
      </c>
      <c r="K2666" s="49" t="s">
        <v>178</v>
      </c>
      <c r="L2666" s="49">
        <v>28939738</v>
      </c>
      <c r="M2666" s="49" t="s">
        <v>2236</v>
      </c>
      <c r="N2666" s="51">
        <v>43333</v>
      </c>
      <c r="O2666" s="51">
        <v>43313</v>
      </c>
      <c r="P2666" s="49" t="s">
        <v>2213</v>
      </c>
    </row>
    <row r="2667" spans="1:16">
      <c r="A2667" s="46">
        <v>1</v>
      </c>
      <c r="B2667" s="46">
        <v>275183.47000000003</v>
      </c>
      <c r="C2667" s="46">
        <v>75754.737359541701</v>
      </c>
      <c r="D2667" s="46">
        <f t="shared" si="41"/>
        <v>199428.73264045833</v>
      </c>
      <c r="E2667" s="51">
        <v>45261</v>
      </c>
      <c r="F2667" s="49" t="s">
        <v>80</v>
      </c>
      <c r="G2667" s="49" t="s">
        <v>81</v>
      </c>
      <c r="H2667" s="49" t="s">
        <v>503</v>
      </c>
      <c r="I2667" s="49" t="s">
        <v>503</v>
      </c>
      <c r="J2667" s="49">
        <v>135300</v>
      </c>
      <c r="K2667" s="49" t="s">
        <v>178</v>
      </c>
      <c r="L2667" s="49">
        <v>10988743</v>
      </c>
      <c r="M2667" s="49" t="s">
        <v>1944</v>
      </c>
      <c r="N2667" s="51">
        <v>40277</v>
      </c>
      <c r="O2667" s="51">
        <v>40299</v>
      </c>
      <c r="P2667" s="49" t="s">
        <v>2210</v>
      </c>
    </row>
    <row r="2668" spans="1:16">
      <c r="A2668" s="46">
        <v>1</v>
      </c>
      <c r="B2668" s="46">
        <v>26892</v>
      </c>
      <c r="C2668" s="46">
        <v>3016.05639372</v>
      </c>
      <c r="D2668" s="46">
        <f t="shared" si="41"/>
        <v>23875.943606280001</v>
      </c>
      <c r="E2668" s="51">
        <v>45261</v>
      </c>
      <c r="F2668" s="49" t="s">
        <v>80</v>
      </c>
      <c r="G2668" s="49" t="s">
        <v>81</v>
      </c>
      <c r="H2668" s="49" t="s">
        <v>503</v>
      </c>
      <c r="I2668" s="49" t="s">
        <v>503</v>
      </c>
      <c r="J2668" s="49">
        <v>135300</v>
      </c>
      <c r="K2668" s="49" t="s">
        <v>179</v>
      </c>
      <c r="L2668" s="49">
        <v>28939729</v>
      </c>
      <c r="M2668" s="49" t="s">
        <v>1489</v>
      </c>
      <c r="N2668" s="51">
        <v>43333</v>
      </c>
      <c r="O2668" s="51">
        <v>43313</v>
      </c>
      <c r="P2668" s="49" t="s">
        <v>2213</v>
      </c>
    </row>
    <row r="2669" spans="1:16">
      <c r="A2669" s="46">
        <v>1</v>
      </c>
      <c r="B2669" s="46">
        <v>56600.01</v>
      </c>
      <c r="C2669" s="46">
        <v>15581.309778881101</v>
      </c>
      <c r="D2669" s="46">
        <f t="shared" si="41"/>
        <v>41018.700221118903</v>
      </c>
      <c r="E2669" s="51">
        <v>45261</v>
      </c>
      <c r="F2669" s="49" t="s">
        <v>80</v>
      </c>
      <c r="G2669" s="49" t="s">
        <v>81</v>
      </c>
      <c r="H2669" s="49" t="s">
        <v>503</v>
      </c>
      <c r="I2669" s="49" t="s">
        <v>503</v>
      </c>
      <c r="J2669" s="49">
        <v>135300</v>
      </c>
      <c r="K2669" s="49" t="s">
        <v>180</v>
      </c>
      <c r="L2669" s="49">
        <v>10988699</v>
      </c>
      <c r="M2669" s="49" t="s">
        <v>1441</v>
      </c>
      <c r="N2669" s="51">
        <v>40277</v>
      </c>
      <c r="O2669" s="51">
        <v>40179</v>
      </c>
      <c r="P2669" s="49" t="s">
        <v>2210</v>
      </c>
    </row>
    <row r="2670" spans="1:16">
      <c r="A2670" s="46">
        <v>0</v>
      </c>
      <c r="B2670" s="46">
        <v>27201.600000000002</v>
      </c>
      <c r="C2670" s="46">
        <v>3050.7793990559999</v>
      </c>
      <c r="D2670" s="46">
        <f t="shared" si="41"/>
        <v>24150.820600944004</v>
      </c>
      <c r="E2670" s="51">
        <v>45261</v>
      </c>
      <c r="F2670" s="49" t="s">
        <v>80</v>
      </c>
      <c r="G2670" s="49" t="s">
        <v>81</v>
      </c>
      <c r="H2670" s="49" t="s">
        <v>503</v>
      </c>
      <c r="I2670" s="49" t="s">
        <v>503</v>
      </c>
      <c r="J2670" s="49">
        <v>135300</v>
      </c>
      <c r="K2670" s="49" t="s">
        <v>180</v>
      </c>
      <c r="L2670" s="49">
        <v>28939702</v>
      </c>
      <c r="M2670" s="49" t="s">
        <v>1441</v>
      </c>
      <c r="N2670" s="51">
        <v>43333</v>
      </c>
      <c r="O2670" s="51">
        <v>43101</v>
      </c>
      <c r="P2670" s="49" t="s">
        <v>2213</v>
      </c>
    </row>
    <row r="2671" spans="1:16">
      <c r="A2671" s="46">
        <v>1</v>
      </c>
      <c r="B2671" s="46">
        <v>5427.82</v>
      </c>
      <c r="C2671" s="46">
        <v>1494.2143092202</v>
      </c>
      <c r="D2671" s="46">
        <f t="shared" si="41"/>
        <v>3933.6056907797997</v>
      </c>
      <c r="E2671" s="51">
        <v>45261</v>
      </c>
      <c r="F2671" s="49" t="s">
        <v>80</v>
      </c>
      <c r="G2671" s="49" t="s">
        <v>81</v>
      </c>
      <c r="H2671" s="49" t="s">
        <v>503</v>
      </c>
      <c r="I2671" s="49" t="s">
        <v>503</v>
      </c>
      <c r="J2671" s="49">
        <v>135300</v>
      </c>
      <c r="K2671" s="49" t="s">
        <v>181</v>
      </c>
      <c r="L2671" s="49">
        <v>10988746</v>
      </c>
      <c r="M2671" s="49" t="s">
        <v>1442</v>
      </c>
      <c r="N2671" s="51">
        <v>40277</v>
      </c>
      <c r="O2671" s="51">
        <v>40299</v>
      </c>
      <c r="P2671" s="49" t="s">
        <v>2210</v>
      </c>
    </row>
    <row r="2672" spans="1:16">
      <c r="A2672" s="46">
        <v>0</v>
      </c>
      <c r="B2672" s="46">
        <v>1711.8700000000001</v>
      </c>
      <c r="C2672" s="46">
        <v>191.99376984670002</v>
      </c>
      <c r="D2672" s="46">
        <f t="shared" si="41"/>
        <v>1519.8762301533002</v>
      </c>
      <c r="E2672" s="51">
        <v>45261</v>
      </c>
      <c r="F2672" s="49" t="s">
        <v>80</v>
      </c>
      <c r="G2672" s="49" t="s">
        <v>81</v>
      </c>
      <c r="H2672" s="49" t="s">
        <v>503</v>
      </c>
      <c r="I2672" s="49" t="s">
        <v>503</v>
      </c>
      <c r="J2672" s="49">
        <v>135300</v>
      </c>
      <c r="K2672" s="49" t="s">
        <v>181</v>
      </c>
      <c r="L2672" s="49">
        <v>28939741</v>
      </c>
      <c r="M2672" s="49" t="s">
        <v>1442</v>
      </c>
      <c r="N2672" s="51">
        <v>43333</v>
      </c>
      <c r="O2672" s="51">
        <v>43313</v>
      </c>
      <c r="P2672" s="49" t="s">
        <v>2213</v>
      </c>
    </row>
    <row r="2673" spans="1:16">
      <c r="A2673" s="46">
        <v>1</v>
      </c>
      <c r="B2673" s="46">
        <v>47993.69</v>
      </c>
      <c r="C2673" s="46">
        <v>13212.0922120259</v>
      </c>
      <c r="D2673" s="46">
        <f t="shared" si="41"/>
        <v>34781.597787974104</v>
      </c>
      <c r="E2673" s="51">
        <v>45261</v>
      </c>
      <c r="F2673" s="49" t="s">
        <v>80</v>
      </c>
      <c r="G2673" s="49" t="s">
        <v>81</v>
      </c>
      <c r="H2673" s="49" t="s">
        <v>503</v>
      </c>
      <c r="I2673" s="49" t="s">
        <v>503</v>
      </c>
      <c r="J2673" s="49">
        <v>135300</v>
      </c>
      <c r="K2673" s="49" t="s">
        <v>454</v>
      </c>
      <c r="L2673" s="49">
        <v>10988773</v>
      </c>
      <c r="M2673" s="49" t="s">
        <v>2237</v>
      </c>
      <c r="N2673" s="51">
        <v>40277</v>
      </c>
      <c r="O2673" s="51">
        <v>40299</v>
      </c>
      <c r="P2673" s="49" t="s">
        <v>2210</v>
      </c>
    </row>
    <row r="2674" spans="1:16">
      <c r="A2674" s="46">
        <v>1</v>
      </c>
      <c r="B2674" s="46">
        <v>748560.67</v>
      </c>
      <c r="C2674" s="46">
        <v>206069.85206463371</v>
      </c>
      <c r="D2674" s="46">
        <f t="shared" si="41"/>
        <v>542490.8179353663</v>
      </c>
      <c r="E2674" s="51">
        <v>45261</v>
      </c>
      <c r="F2674" s="49" t="s">
        <v>80</v>
      </c>
      <c r="G2674" s="49" t="s">
        <v>81</v>
      </c>
      <c r="H2674" s="49" t="s">
        <v>503</v>
      </c>
      <c r="I2674" s="49" t="s">
        <v>503</v>
      </c>
      <c r="J2674" s="49">
        <v>135300</v>
      </c>
      <c r="K2674" s="49" t="s">
        <v>507</v>
      </c>
      <c r="L2674" s="49">
        <v>10988752</v>
      </c>
      <c r="M2674" s="49" t="s">
        <v>2238</v>
      </c>
      <c r="N2674" s="51">
        <v>40277</v>
      </c>
      <c r="O2674" s="51">
        <v>40299</v>
      </c>
      <c r="P2674" s="49" t="s">
        <v>2210</v>
      </c>
    </row>
    <row r="2675" spans="1:16">
      <c r="A2675" s="46">
        <v>1</v>
      </c>
      <c r="B2675" s="46">
        <v>661.27</v>
      </c>
      <c r="C2675" s="46">
        <v>182.03976849969999</v>
      </c>
      <c r="D2675" s="46">
        <f t="shared" si="41"/>
        <v>479.23023150029996</v>
      </c>
      <c r="E2675" s="51">
        <v>45261</v>
      </c>
      <c r="F2675" s="49" t="s">
        <v>80</v>
      </c>
      <c r="G2675" s="49" t="s">
        <v>81</v>
      </c>
      <c r="H2675" s="49" t="s">
        <v>503</v>
      </c>
      <c r="I2675" s="49" t="s">
        <v>503</v>
      </c>
      <c r="J2675" s="49">
        <v>135300</v>
      </c>
      <c r="K2675" s="49" t="s">
        <v>507</v>
      </c>
      <c r="L2675" s="49">
        <v>10988755</v>
      </c>
      <c r="M2675" s="49" t="s">
        <v>2239</v>
      </c>
      <c r="N2675" s="51">
        <v>40277</v>
      </c>
      <c r="O2675" s="51">
        <v>40299</v>
      </c>
      <c r="P2675" s="49" t="s">
        <v>2210</v>
      </c>
    </row>
    <row r="2676" spans="1:16">
      <c r="A2676" s="46">
        <v>4</v>
      </c>
      <c r="B2676" s="46">
        <v>59290.26</v>
      </c>
      <c r="C2676" s="46">
        <v>16321.9036168086</v>
      </c>
      <c r="D2676" s="46">
        <f t="shared" si="41"/>
        <v>42968.3563831914</v>
      </c>
      <c r="E2676" s="51">
        <v>45261</v>
      </c>
      <c r="F2676" s="49" t="s">
        <v>80</v>
      </c>
      <c r="G2676" s="49" t="s">
        <v>81</v>
      </c>
      <c r="H2676" s="49" t="s">
        <v>503</v>
      </c>
      <c r="I2676" s="49" t="s">
        <v>503</v>
      </c>
      <c r="J2676" s="49">
        <v>135300</v>
      </c>
      <c r="K2676" s="49" t="s">
        <v>508</v>
      </c>
      <c r="L2676" s="49">
        <v>10988717</v>
      </c>
      <c r="M2676" s="49" t="s">
        <v>2240</v>
      </c>
      <c r="N2676" s="51">
        <v>40277</v>
      </c>
      <c r="O2676" s="51">
        <v>40179</v>
      </c>
      <c r="P2676" s="49" t="s">
        <v>2210</v>
      </c>
    </row>
    <row r="2677" spans="1:16">
      <c r="A2677" s="46">
        <v>0</v>
      </c>
      <c r="B2677" s="46">
        <v>46869.15</v>
      </c>
      <c r="C2677" s="46">
        <v>5256.5818654514997</v>
      </c>
      <c r="D2677" s="46">
        <f t="shared" si="41"/>
        <v>41612.568134548499</v>
      </c>
      <c r="E2677" s="51">
        <v>45261</v>
      </c>
      <c r="F2677" s="49" t="s">
        <v>80</v>
      </c>
      <c r="G2677" s="49" t="s">
        <v>81</v>
      </c>
      <c r="H2677" s="49" t="s">
        <v>503</v>
      </c>
      <c r="I2677" s="49" t="s">
        <v>503</v>
      </c>
      <c r="J2677" s="49">
        <v>135300</v>
      </c>
      <c r="K2677" s="49" t="s">
        <v>488</v>
      </c>
      <c r="L2677" s="49">
        <v>28939756</v>
      </c>
      <c r="M2677" s="49" t="s">
        <v>2241</v>
      </c>
      <c r="N2677" s="51">
        <v>43333</v>
      </c>
      <c r="O2677" s="51">
        <v>43313</v>
      </c>
      <c r="P2677" s="49" t="s">
        <v>2213</v>
      </c>
    </row>
    <row r="2678" spans="1:16">
      <c r="A2678" s="46">
        <v>4</v>
      </c>
      <c r="B2678" s="46">
        <v>3324.05</v>
      </c>
      <c r="C2678" s="46">
        <v>372.8068665605</v>
      </c>
      <c r="D2678" s="46">
        <f t="shared" si="41"/>
        <v>2951.2431334395001</v>
      </c>
      <c r="E2678" s="51">
        <v>45261</v>
      </c>
      <c r="F2678" s="49" t="s">
        <v>80</v>
      </c>
      <c r="G2678" s="49" t="s">
        <v>81</v>
      </c>
      <c r="H2678" s="49" t="s">
        <v>503</v>
      </c>
      <c r="I2678" s="49" t="s">
        <v>503</v>
      </c>
      <c r="J2678" s="49">
        <v>135300</v>
      </c>
      <c r="K2678" s="49" t="s">
        <v>121</v>
      </c>
      <c r="L2678" s="49">
        <v>28939711</v>
      </c>
      <c r="M2678" s="49" t="s">
        <v>904</v>
      </c>
      <c r="N2678" s="51">
        <v>43333</v>
      </c>
      <c r="O2678" s="51">
        <v>43101</v>
      </c>
      <c r="P2678" s="49" t="s">
        <v>2213</v>
      </c>
    </row>
    <row r="2679" spans="1:16">
      <c r="A2679" s="46">
        <v>1</v>
      </c>
      <c r="B2679" s="46">
        <v>13150.42</v>
      </c>
      <c r="C2679" s="46">
        <v>3620.1542675062001</v>
      </c>
      <c r="D2679" s="46">
        <f t="shared" si="41"/>
        <v>9530.2657324938009</v>
      </c>
      <c r="E2679" s="51">
        <v>45261</v>
      </c>
      <c r="F2679" s="49" t="s">
        <v>80</v>
      </c>
      <c r="G2679" s="49" t="s">
        <v>81</v>
      </c>
      <c r="H2679" s="49" t="s">
        <v>503</v>
      </c>
      <c r="I2679" s="49" t="s">
        <v>503</v>
      </c>
      <c r="J2679" s="49">
        <v>135300</v>
      </c>
      <c r="K2679" s="49" t="s">
        <v>121</v>
      </c>
      <c r="L2679" s="49">
        <v>10988726</v>
      </c>
      <c r="M2679" s="49" t="s">
        <v>938</v>
      </c>
      <c r="N2679" s="51">
        <v>40277</v>
      </c>
      <c r="O2679" s="51">
        <v>40179</v>
      </c>
      <c r="P2679" s="49" t="s">
        <v>2210</v>
      </c>
    </row>
    <row r="2680" spans="1:16">
      <c r="A2680" s="46">
        <v>14</v>
      </c>
      <c r="B2680" s="46">
        <v>1386</v>
      </c>
      <c r="C2680" s="46">
        <v>381.54932045999999</v>
      </c>
      <c r="D2680" s="46">
        <f t="shared" si="41"/>
        <v>1004.45067954</v>
      </c>
      <c r="E2680" s="51">
        <v>45261</v>
      </c>
      <c r="F2680" s="49" t="s">
        <v>80</v>
      </c>
      <c r="G2680" s="49" t="s">
        <v>81</v>
      </c>
      <c r="H2680" s="49" t="s">
        <v>503</v>
      </c>
      <c r="I2680" s="49" t="s">
        <v>503</v>
      </c>
      <c r="J2680" s="49">
        <v>135300</v>
      </c>
      <c r="K2680" s="49" t="s">
        <v>462</v>
      </c>
      <c r="L2680" s="49">
        <v>10988702</v>
      </c>
      <c r="M2680" s="49" t="s">
        <v>2242</v>
      </c>
      <c r="N2680" s="51">
        <v>40277</v>
      </c>
      <c r="O2680" s="51">
        <v>40179</v>
      </c>
      <c r="P2680" s="49" t="s">
        <v>2210</v>
      </c>
    </row>
    <row r="2681" spans="1:16">
      <c r="A2681" s="46">
        <v>20</v>
      </c>
      <c r="B2681" s="46">
        <v>20336.150000000001</v>
      </c>
      <c r="C2681" s="46">
        <v>5598.3002981765003</v>
      </c>
      <c r="D2681" s="46">
        <f t="shared" si="41"/>
        <v>14737.849701823501</v>
      </c>
      <c r="E2681" s="51">
        <v>45261</v>
      </c>
      <c r="F2681" s="49" t="s">
        <v>80</v>
      </c>
      <c r="G2681" s="49" t="s">
        <v>81</v>
      </c>
      <c r="H2681" s="49" t="s">
        <v>503</v>
      </c>
      <c r="I2681" s="49" t="s">
        <v>503</v>
      </c>
      <c r="J2681" s="49">
        <v>135300</v>
      </c>
      <c r="K2681" s="49" t="s">
        <v>463</v>
      </c>
      <c r="L2681" s="49">
        <v>10988720</v>
      </c>
      <c r="M2681" s="49" t="s">
        <v>2064</v>
      </c>
      <c r="N2681" s="51">
        <v>40277</v>
      </c>
      <c r="O2681" s="51">
        <v>40179</v>
      </c>
      <c r="P2681" s="49" t="s">
        <v>2210</v>
      </c>
    </row>
    <row r="2682" spans="1:16">
      <c r="A2682" s="46">
        <v>1</v>
      </c>
      <c r="B2682" s="46">
        <v>1089899.82</v>
      </c>
      <c r="C2682" s="46">
        <v>300036.46153714025</v>
      </c>
      <c r="D2682" s="46">
        <f t="shared" si="41"/>
        <v>789863.35846285988</v>
      </c>
      <c r="E2682" s="51">
        <v>45261</v>
      </c>
      <c r="F2682" s="49" t="s">
        <v>80</v>
      </c>
      <c r="G2682" s="49" t="s">
        <v>81</v>
      </c>
      <c r="H2682" s="49" t="s">
        <v>503</v>
      </c>
      <c r="I2682" s="49" t="s">
        <v>503</v>
      </c>
      <c r="J2682" s="49">
        <v>135300</v>
      </c>
      <c r="K2682" s="49" t="s">
        <v>272</v>
      </c>
      <c r="L2682" s="49">
        <v>10909498</v>
      </c>
      <c r="M2682" s="49" t="s">
        <v>2243</v>
      </c>
      <c r="N2682" s="51">
        <v>40277</v>
      </c>
      <c r="O2682" s="51">
        <v>40299</v>
      </c>
      <c r="P2682" s="49" t="s">
        <v>2227</v>
      </c>
    </row>
    <row r="2683" spans="1:16">
      <c r="A2683" s="46">
        <v>1</v>
      </c>
      <c r="B2683" s="46">
        <v>1089899.8500000001</v>
      </c>
      <c r="C2683" s="46">
        <v>300036.46979578352</v>
      </c>
      <c r="D2683" s="46">
        <f t="shared" si="41"/>
        <v>789863.38020421658</v>
      </c>
      <c r="E2683" s="51">
        <v>45261</v>
      </c>
      <c r="F2683" s="49" t="s">
        <v>80</v>
      </c>
      <c r="G2683" s="49" t="s">
        <v>81</v>
      </c>
      <c r="H2683" s="49" t="s">
        <v>503</v>
      </c>
      <c r="I2683" s="49" t="s">
        <v>503</v>
      </c>
      <c r="J2683" s="49">
        <v>135300</v>
      </c>
      <c r="K2683" s="49" t="s">
        <v>272</v>
      </c>
      <c r="L2683" s="49">
        <v>10909503</v>
      </c>
      <c r="M2683" s="49" t="s">
        <v>2243</v>
      </c>
      <c r="N2683" s="51">
        <v>40277</v>
      </c>
      <c r="O2683" s="51">
        <v>40299</v>
      </c>
      <c r="P2683" s="49" t="s">
        <v>2227</v>
      </c>
    </row>
    <row r="2684" spans="1:16">
      <c r="A2684" s="46">
        <v>1</v>
      </c>
      <c r="B2684" s="46">
        <v>16562.12</v>
      </c>
      <c r="C2684" s="46">
        <v>3546.1648683175999</v>
      </c>
      <c r="D2684" s="46">
        <f t="shared" si="41"/>
        <v>13015.9551316824</v>
      </c>
      <c r="E2684" s="51">
        <v>45261</v>
      </c>
      <c r="F2684" s="49" t="s">
        <v>80</v>
      </c>
      <c r="G2684" s="49" t="s">
        <v>81</v>
      </c>
      <c r="H2684" s="49" t="s">
        <v>503</v>
      </c>
      <c r="I2684" s="49" t="s">
        <v>503</v>
      </c>
      <c r="J2684" s="49">
        <v>135300</v>
      </c>
      <c r="K2684" s="49" t="s">
        <v>184</v>
      </c>
      <c r="L2684" s="49">
        <v>12301513</v>
      </c>
      <c r="M2684" s="49" t="s">
        <v>1631</v>
      </c>
      <c r="N2684" s="51">
        <v>41456</v>
      </c>
      <c r="O2684" s="51">
        <v>41275</v>
      </c>
      <c r="P2684" s="49" t="s">
        <v>1621</v>
      </c>
    </row>
    <row r="2685" spans="1:16">
      <c r="A2685" s="46">
        <v>0</v>
      </c>
      <c r="B2685" s="46">
        <v>8457.65</v>
      </c>
      <c r="C2685" s="46">
        <v>776.09679965500004</v>
      </c>
      <c r="D2685" s="46">
        <f t="shared" si="41"/>
        <v>7681.5532003449998</v>
      </c>
      <c r="E2685" s="51">
        <v>45261</v>
      </c>
      <c r="F2685" s="49" t="s">
        <v>80</v>
      </c>
      <c r="G2685" s="49" t="s">
        <v>81</v>
      </c>
      <c r="H2685" s="49" t="s">
        <v>503</v>
      </c>
      <c r="I2685" s="49" t="s">
        <v>503</v>
      </c>
      <c r="J2685" s="49">
        <v>135300</v>
      </c>
      <c r="K2685" s="49" t="s">
        <v>185</v>
      </c>
      <c r="L2685" s="49">
        <v>33375850</v>
      </c>
      <c r="M2685" s="49" t="s">
        <v>1446</v>
      </c>
      <c r="N2685" s="51">
        <v>43815</v>
      </c>
      <c r="O2685" s="51">
        <v>43800</v>
      </c>
      <c r="P2685" s="49" t="s">
        <v>2225</v>
      </c>
    </row>
    <row r="2686" spans="1:16">
      <c r="A2686" s="46">
        <v>1</v>
      </c>
      <c r="B2686" s="46">
        <v>2544.42</v>
      </c>
      <c r="C2686" s="46">
        <v>700.44857284620002</v>
      </c>
      <c r="D2686" s="46">
        <f t="shared" si="41"/>
        <v>1843.9714271538001</v>
      </c>
      <c r="E2686" s="51">
        <v>45261</v>
      </c>
      <c r="F2686" s="49" t="s">
        <v>80</v>
      </c>
      <c r="G2686" s="49" t="s">
        <v>81</v>
      </c>
      <c r="H2686" s="49" t="s">
        <v>503</v>
      </c>
      <c r="I2686" s="49" t="s">
        <v>503</v>
      </c>
      <c r="J2686" s="49">
        <v>135300</v>
      </c>
      <c r="K2686" s="49" t="s">
        <v>509</v>
      </c>
      <c r="L2686" s="49">
        <v>10988776</v>
      </c>
      <c r="M2686" s="49" t="s">
        <v>2244</v>
      </c>
      <c r="N2686" s="51">
        <v>40277</v>
      </c>
      <c r="O2686" s="51">
        <v>40299</v>
      </c>
      <c r="P2686" s="49" t="s">
        <v>2210</v>
      </c>
    </row>
    <row r="2687" spans="1:16">
      <c r="A2687" s="46">
        <v>0</v>
      </c>
      <c r="B2687" s="46">
        <v>2466.31</v>
      </c>
      <c r="C2687" s="46">
        <v>276.60754292710004</v>
      </c>
      <c r="D2687" s="46">
        <f t="shared" si="41"/>
        <v>2189.7024570729</v>
      </c>
      <c r="E2687" s="51">
        <v>45261</v>
      </c>
      <c r="F2687" s="49" t="s">
        <v>80</v>
      </c>
      <c r="G2687" s="49" t="s">
        <v>81</v>
      </c>
      <c r="H2687" s="49" t="s">
        <v>503</v>
      </c>
      <c r="I2687" s="49" t="s">
        <v>503</v>
      </c>
      <c r="J2687" s="49">
        <v>135300</v>
      </c>
      <c r="K2687" s="49" t="s">
        <v>186</v>
      </c>
      <c r="L2687" s="49">
        <v>28939747</v>
      </c>
      <c r="M2687" s="49" t="s">
        <v>1447</v>
      </c>
      <c r="N2687" s="51">
        <v>43333</v>
      </c>
      <c r="O2687" s="51">
        <v>43313</v>
      </c>
      <c r="P2687" s="49" t="s">
        <v>2213</v>
      </c>
    </row>
    <row r="2688" spans="1:16">
      <c r="A2688" s="46">
        <v>20</v>
      </c>
      <c r="B2688" s="46">
        <v>19922.060000000001</v>
      </c>
      <c r="C2688" s="46">
        <v>5484.3062447066004</v>
      </c>
      <c r="D2688" s="46">
        <f t="shared" si="41"/>
        <v>14437.753755293401</v>
      </c>
      <c r="E2688" s="51">
        <v>45261</v>
      </c>
      <c r="F2688" s="49" t="s">
        <v>80</v>
      </c>
      <c r="G2688" s="49" t="s">
        <v>81</v>
      </c>
      <c r="H2688" s="49" t="s">
        <v>503</v>
      </c>
      <c r="I2688" s="49" t="s">
        <v>503</v>
      </c>
      <c r="J2688" s="49">
        <v>135300</v>
      </c>
      <c r="K2688" s="49" t="s">
        <v>465</v>
      </c>
      <c r="L2688" s="49">
        <v>10988723</v>
      </c>
      <c r="M2688" s="49" t="s">
        <v>2072</v>
      </c>
      <c r="N2688" s="51">
        <v>40277</v>
      </c>
      <c r="O2688" s="51">
        <v>40179</v>
      </c>
      <c r="P2688" s="49" t="s">
        <v>2210</v>
      </c>
    </row>
    <row r="2689" spans="1:16">
      <c r="A2689" s="46">
        <v>1</v>
      </c>
      <c r="B2689" s="46">
        <v>221002.5</v>
      </c>
      <c r="C2689" s="46">
        <v>60839.360530275</v>
      </c>
      <c r="D2689" s="46">
        <f t="shared" si="41"/>
        <v>160163.13946972499</v>
      </c>
      <c r="E2689" s="51">
        <v>45261</v>
      </c>
      <c r="F2689" s="49" t="s">
        <v>80</v>
      </c>
      <c r="G2689" s="49" t="s">
        <v>81</v>
      </c>
      <c r="H2689" s="49" t="s">
        <v>503</v>
      </c>
      <c r="I2689" s="49" t="s">
        <v>503</v>
      </c>
      <c r="J2689" s="49">
        <v>135300</v>
      </c>
      <c r="K2689" s="49" t="s">
        <v>187</v>
      </c>
      <c r="L2689" s="49">
        <v>10988782</v>
      </c>
      <c r="M2689" s="49" t="s">
        <v>2245</v>
      </c>
      <c r="N2689" s="51">
        <v>40277</v>
      </c>
      <c r="O2689" s="51">
        <v>40299</v>
      </c>
      <c r="P2689" s="49" t="s">
        <v>2210</v>
      </c>
    </row>
    <row r="2690" spans="1:16">
      <c r="A2690" s="46">
        <v>1</v>
      </c>
      <c r="B2690" s="46">
        <v>15038.29</v>
      </c>
      <c r="C2690" s="46">
        <v>1686.6105423589001</v>
      </c>
      <c r="D2690" s="46">
        <f t="shared" si="41"/>
        <v>13351.679457641101</v>
      </c>
      <c r="E2690" s="51">
        <v>45261</v>
      </c>
      <c r="F2690" s="49" t="s">
        <v>80</v>
      </c>
      <c r="G2690" s="49" t="s">
        <v>81</v>
      </c>
      <c r="H2690" s="49" t="s">
        <v>503</v>
      </c>
      <c r="I2690" s="49" t="s">
        <v>503</v>
      </c>
      <c r="J2690" s="49">
        <v>135300</v>
      </c>
      <c r="K2690" s="49" t="s">
        <v>468</v>
      </c>
      <c r="L2690" s="49">
        <v>28939753</v>
      </c>
      <c r="M2690" s="49" t="s">
        <v>2246</v>
      </c>
      <c r="N2690" s="51">
        <v>43333</v>
      </c>
      <c r="O2690" s="51">
        <v>43313</v>
      </c>
      <c r="P2690" s="49" t="s">
        <v>2213</v>
      </c>
    </row>
    <row r="2691" spans="1:16">
      <c r="A2691" s="46">
        <v>15</v>
      </c>
      <c r="B2691" s="46">
        <v>8739.94</v>
      </c>
      <c r="C2691" s="46">
        <v>2406.0015641134</v>
      </c>
      <c r="D2691" s="46">
        <f t="shared" ref="D2691:D2754" si="42">+B2691-C2691</f>
        <v>6333.9384358866009</v>
      </c>
      <c r="E2691" s="51">
        <v>45261</v>
      </c>
      <c r="F2691" s="49" t="s">
        <v>80</v>
      </c>
      <c r="G2691" s="49" t="s">
        <v>81</v>
      </c>
      <c r="H2691" s="49" t="s">
        <v>503</v>
      </c>
      <c r="I2691" s="49" t="s">
        <v>503</v>
      </c>
      <c r="J2691" s="49">
        <v>135300</v>
      </c>
      <c r="K2691" s="49" t="s">
        <v>237</v>
      </c>
      <c r="L2691" s="49">
        <v>10988705</v>
      </c>
      <c r="M2691" s="49" t="s">
        <v>2247</v>
      </c>
      <c r="N2691" s="51">
        <v>40277</v>
      </c>
      <c r="O2691" s="51">
        <v>40179</v>
      </c>
      <c r="P2691" s="49" t="s">
        <v>2210</v>
      </c>
    </row>
    <row r="2692" spans="1:16">
      <c r="A2692" s="46">
        <v>1</v>
      </c>
      <c r="B2692" s="46">
        <v>32024.05</v>
      </c>
      <c r="C2692" s="46">
        <v>3591.6384335605003</v>
      </c>
      <c r="D2692" s="46">
        <f t="shared" si="42"/>
        <v>28432.411566439499</v>
      </c>
      <c r="E2692" s="51">
        <v>45261</v>
      </c>
      <c r="F2692" s="49" t="s">
        <v>80</v>
      </c>
      <c r="G2692" s="49" t="s">
        <v>81</v>
      </c>
      <c r="H2692" s="49" t="s">
        <v>503</v>
      </c>
      <c r="I2692" s="49" t="s">
        <v>503</v>
      </c>
      <c r="J2692" s="49">
        <v>135300</v>
      </c>
      <c r="K2692" s="49" t="s">
        <v>133</v>
      </c>
      <c r="L2692" s="49">
        <v>28939708</v>
      </c>
      <c r="M2692" s="49" t="s">
        <v>2248</v>
      </c>
      <c r="N2692" s="51">
        <v>43333</v>
      </c>
      <c r="O2692" s="51">
        <v>43101</v>
      </c>
      <c r="P2692" s="49" t="s">
        <v>2213</v>
      </c>
    </row>
    <row r="2693" spans="1:16">
      <c r="A2693" s="46">
        <v>5</v>
      </c>
      <c r="B2693" s="46">
        <v>188463.21</v>
      </c>
      <c r="C2693" s="46">
        <v>51881.680885433103</v>
      </c>
      <c r="D2693" s="46">
        <f t="shared" si="42"/>
        <v>136581.52911456689</v>
      </c>
      <c r="E2693" s="51">
        <v>45261</v>
      </c>
      <c r="F2693" s="49" t="s">
        <v>80</v>
      </c>
      <c r="G2693" s="49" t="s">
        <v>81</v>
      </c>
      <c r="H2693" s="49" t="s">
        <v>503</v>
      </c>
      <c r="I2693" s="49" t="s">
        <v>503</v>
      </c>
      <c r="J2693" s="49">
        <v>135300</v>
      </c>
      <c r="K2693" s="49" t="s">
        <v>359</v>
      </c>
      <c r="L2693" s="49">
        <v>10988708</v>
      </c>
      <c r="M2693" s="49" t="s">
        <v>2249</v>
      </c>
      <c r="N2693" s="51">
        <v>40277</v>
      </c>
      <c r="O2693" s="51">
        <v>40179</v>
      </c>
      <c r="P2693" s="49" t="s">
        <v>2210</v>
      </c>
    </row>
    <row r="2694" spans="1:16">
      <c r="A2694" s="46">
        <v>14</v>
      </c>
      <c r="B2694" s="46">
        <v>5322.42</v>
      </c>
      <c r="C2694" s="46">
        <v>1465.1989424262001</v>
      </c>
      <c r="D2694" s="46">
        <f t="shared" si="42"/>
        <v>3857.2210575738</v>
      </c>
      <c r="E2694" s="51">
        <v>45261</v>
      </c>
      <c r="F2694" s="49" t="s">
        <v>80</v>
      </c>
      <c r="G2694" s="49" t="s">
        <v>81</v>
      </c>
      <c r="H2694" s="49" t="s">
        <v>503</v>
      </c>
      <c r="I2694" s="49" t="s">
        <v>503</v>
      </c>
      <c r="J2694" s="49">
        <v>135300</v>
      </c>
      <c r="K2694" s="49" t="s">
        <v>510</v>
      </c>
      <c r="L2694" s="49">
        <v>10988729</v>
      </c>
      <c r="M2694" s="49" t="s">
        <v>2061</v>
      </c>
      <c r="N2694" s="51">
        <v>40277</v>
      </c>
      <c r="O2694" s="51">
        <v>40179</v>
      </c>
      <c r="P2694" s="49" t="s">
        <v>2210</v>
      </c>
    </row>
    <row r="2695" spans="1:16">
      <c r="A2695" s="46">
        <v>11</v>
      </c>
      <c r="B2695" s="46">
        <v>102664.65000000001</v>
      </c>
      <c r="C2695" s="46">
        <v>28262.357462311502</v>
      </c>
      <c r="D2695" s="46">
        <f t="shared" si="42"/>
        <v>74402.29253768851</v>
      </c>
      <c r="E2695" s="51">
        <v>45261</v>
      </c>
      <c r="F2695" s="49" t="s">
        <v>80</v>
      </c>
      <c r="G2695" s="49" t="s">
        <v>81</v>
      </c>
      <c r="H2695" s="49" t="s">
        <v>503</v>
      </c>
      <c r="I2695" s="49" t="s">
        <v>503</v>
      </c>
      <c r="J2695" s="49">
        <v>135300</v>
      </c>
      <c r="K2695" s="49" t="s">
        <v>511</v>
      </c>
      <c r="L2695" s="49">
        <v>10988779</v>
      </c>
      <c r="M2695" s="49" t="s">
        <v>2250</v>
      </c>
      <c r="N2695" s="51">
        <v>40277</v>
      </c>
      <c r="O2695" s="51">
        <v>40299</v>
      </c>
      <c r="P2695" s="49" t="s">
        <v>2210</v>
      </c>
    </row>
    <row r="2696" spans="1:16">
      <c r="A2696" s="46">
        <v>1</v>
      </c>
      <c r="B2696" s="46">
        <v>63856.42</v>
      </c>
      <c r="C2696" s="46">
        <v>17578.913173166198</v>
      </c>
      <c r="D2696" s="46">
        <f t="shared" si="42"/>
        <v>46277.5068268338</v>
      </c>
      <c r="E2696" s="51">
        <v>45261</v>
      </c>
      <c r="F2696" s="49" t="s">
        <v>80</v>
      </c>
      <c r="G2696" s="49" t="s">
        <v>81</v>
      </c>
      <c r="H2696" s="49" t="s">
        <v>503</v>
      </c>
      <c r="I2696" s="49" t="s">
        <v>503</v>
      </c>
      <c r="J2696" s="49">
        <v>135300</v>
      </c>
      <c r="K2696" s="49" t="s">
        <v>360</v>
      </c>
      <c r="L2696" s="49">
        <v>10988758</v>
      </c>
      <c r="M2696" s="49" t="s">
        <v>2251</v>
      </c>
      <c r="N2696" s="51">
        <v>40277</v>
      </c>
      <c r="O2696" s="51">
        <v>40299</v>
      </c>
      <c r="P2696" s="49" t="s">
        <v>2210</v>
      </c>
    </row>
    <row r="2697" spans="1:16">
      <c r="A2697" s="46">
        <v>1</v>
      </c>
      <c r="B2697" s="46">
        <v>1178.17</v>
      </c>
      <c r="C2697" s="46">
        <v>324.33619255869996</v>
      </c>
      <c r="D2697" s="46">
        <f t="shared" si="42"/>
        <v>853.83380744130011</v>
      </c>
      <c r="E2697" s="51">
        <v>45261</v>
      </c>
      <c r="F2697" s="49" t="s">
        <v>80</v>
      </c>
      <c r="G2697" s="49" t="s">
        <v>81</v>
      </c>
      <c r="H2697" s="49" t="s">
        <v>503</v>
      </c>
      <c r="I2697" s="49" t="s">
        <v>503</v>
      </c>
      <c r="J2697" s="49">
        <v>135300</v>
      </c>
      <c r="K2697" s="49" t="s">
        <v>360</v>
      </c>
      <c r="L2697" s="49">
        <v>10988761</v>
      </c>
      <c r="M2697" s="49" t="s">
        <v>2252</v>
      </c>
      <c r="N2697" s="51">
        <v>40277</v>
      </c>
      <c r="O2697" s="51">
        <v>40299</v>
      </c>
      <c r="P2697" s="49" t="s">
        <v>2210</v>
      </c>
    </row>
    <row r="2698" spans="1:16">
      <c r="A2698" s="46">
        <v>1</v>
      </c>
      <c r="B2698" s="46">
        <v>328077.09000000003</v>
      </c>
      <c r="C2698" s="46">
        <v>90315.722040399894</v>
      </c>
      <c r="D2698" s="46">
        <f t="shared" si="42"/>
        <v>237761.36795960012</v>
      </c>
      <c r="E2698" s="51">
        <v>45261</v>
      </c>
      <c r="F2698" s="49" t="s">
        <v>80</v>
      </c>
      <c r="G2698" s="49" t="s">
        <v>81</v>
      </c>
      <c r="H2698" s="49" t="s">
        <v>503</v>
      </c>
      <c r="I2698" s="49" t="s">
        <v>503</v>
      </c>
      <c r="J2698" s="49">
        <v>135300</v>
      </c>
      <c r="K2698" s="49" t="s">
        <v>512</v>
      </c>
      <c r="L2698" s="49">
        <v>11028490</v>
      </c>
      <c r="M2698" s="49" t="s">
        <v>2253</v>
      </c>
      <c r="N2698" s="51">
        <v>40267</v>
      </c>
      <c r="O2698" s="51">
        <v>40299</v>
      </c>
      <c r="P2698" s="49" t="s">
        <v>2232</v>
      </c>
    </row>
    <row r="2699" spans="1:16">
      <c r="A2699" s="46">
        <v>1</v>
      </c>
      <c r="B2699" s="46">
        <v>998037.47</v>
      </c>
      <c r="C2699" s="46">
        <v>274747.84882548172</v>
      </c>
      <c r="D2699" s="46">
        <f t="shared" si="42"/>
        <v>723289.62117451825</v>
      </c>
      <c r="E2699" s="51">
        <v>45261</v>
      </c>
      <c r="F2699" s="49" t="s">
        <v>80</v>
      </c>
      <c r="G2699" s="49" t="s">
        <v>81</v>
      </c>
      <c r="H2699" s="49" t="s">
        <v>503</v>
      </c>
      <c r="I2699" s="49" t="s">
        <v>503</v>
      </c>
      <c r="J2699" s="49">
        <v>135300</v>
      </c>
      <c r="K2699" s="49" t="s">
        <v>512</v>
      </c>
      <c r="L2699" s="49">
        <v>10988767</v>
      </c>
      <c r="M2699" s="49" t="s">
        <v>2254</v>
      </c>
      <c r="N2699" s="51">
        <v>40277</v>
      </c>
      <c r="O2699" s="51">
        <v>40299</v>
      </c>
      <c r="P2699" s="49" t="s">
        <v>2210</v>
      </c>
    </row>
    <row r="2700" spans="1:16">
      <c r="A2700" s="46">
        <v>1</v>
      </c>
      <c r="B2700" s="46">
        <v>2275.38</v>
      </c>
      <c r="C2700" s="46">
        <v>626.38505973179997</v>
      </c>
      <c r="D2700" s="46">
        <f t="shared" si="42"/>
        <v>1648.9949402682</v>
      </c>
      <c r="E2700" s="51">
        <v>45261</v>
      </c>
      <c r="F2700" s="49" t="s">
        <v>80</v>
      </c>
      <c r="G2700" s="49" t="s">
        <v>81</v>
      </c>
      <c r="H2700" s="49" t="s">
        <v>503</v>
      </c>
      <c r="I2700" s="49" t="s">
        <v>503</v>
      </c>
      <c r="J2700" s="49">
        <v>135300</v>
      </c>
      <c r="K2700" s="49" t="s">
        <v>512</v>
      </c>
      <c r="L2700" s="49">
        <v>10988770</v>
      </c>
      <c r="M2700" s="49" t="s">
        <v>2255</v>
      </c>
      <c r="N2700" s="51">
        <v>40277</v>
      </c>
      <c r="O2700" s="51">
        <v>40299</v>
      </c>
      <c r="P2700" s="49" t="s">
        <v>2210</v>
      </c>
    </row>
    <row r="2701" spans="1:16">
      <c r="A2701" s="46">
        <v>1</v>
      </c>
      <c r="B2701" s="46">
        <v>699.53</v>
      </c>
      <c r="C2701" s="46">
        <v>192.5722915883</v>
      </c>
      <c r="D2701" s="46">
        <f t="shared" si="42"/>
        <v>506.95770841169997</v>
      </c>
      <c r="E2701" s="51">
        <v>45261</v>
      </c>
      <c r="F2701" s="49" t="s">
        <v>80</v>
      </c>
      <c r="G2701" s="49" t="s">
        <v>81</v>
      </c>
      <c r="H2701" s="49" t="s">
        <v>503</v>
      </c>
      <c r="I2701" s="49" t="s">
        <v>503</v>
      </c>
      <c r="J2701" s="49">
        <v>135300</v>
      </c>
      <c r="K2701" s="49" t="s">
        <v>440</v>
      </c>
      <c r="L2701" s="49">
        <v>10988749</v>
      </c>
      <c r="M2701" s="49" t="s">
        <v>2256</v>
      </c>
      <c r="N2701" s="51">
        <v>40277</v>
      </c>
      <c r="O2701" s="51">
        <v>40299</v>
      </c>
      <c r="P2701" s="49" t="s">
        <v>2210</v>
      </c>
    </row>
    <row r="2702" spans="1:16">
      <c r="A2702" s="46">
        <v>0</v>
      </c>
      <c r="B2702" s="46">
        <v>0</v>
      </c>
      <c r="C2702" s="46">
        <v>0</v>
      </c>
      <c r="D2702" s="46">
        <f t="shared" si="42"/>
        <v>0</v>
      </c>
      <c r="E2702" s="51">
        <v>45261</v>
      </c>
      <c r="F2702" s="49" t="s">
        <v>80</v>
      </c>
      <c r="G2702" s="49" t="s">
        <v>81</v>
      </c>
      <c r="H2702" s="49" t="s">
        <v>503</v>
      </c>
      <c r="I2702" s="49" t="s">
        <v>503</v>
      </c>
      <c r="J2702" s="49">
        <v>135800</v>
      </c>
      <c r="K2702" s="49" t="s">
        <v>505</v>
      </c>
      <c r="L2702" s="49">
        <v>10988696</v>
      </c>
      <c r="M2702" s="49" t="s">
        <v>2215</v>
      </c>
      <c r="N2702" s="51">
        <v>40277</v>
      </c>
      <c r="O2702" s="51">
        <v>40179</v>
      </c>
      <c r="P2702" s="49" t="s">
        <v>2210</v>
      </c>
    </row>
    <row r="2703" spans="1:16">
      <c r="A2703" s="46">
        <v>0</v>
      </c>
      <c r="B2703" s="46">
        <v>0</v>
      </c>
      <c r="C2703" s="46">
        <v>0</v>
      </c>
      <c r="D2703" s="46">
        <f t="shared" si="42"/>
        <v>0</v>
      </c>
      <c r="E2703" s="51">
        <v>45261</v>
      </c>
      <c r="F2703" s="49" t="s">
        <v>80</v>
      </c>
      <c r="G2703" s="49" t="s">
        <v>81</v>
      </c>
      <c r="H2703" s="49" t="s">
        <v>503</v>
      </c>
      <c r="I2703" s="49" t="s">
        <v>503</v>
      </c>
      <c r="J2703" s="49">
        <v>135800</v>
      </c>
      <c r="K2703" s="49" t="s">
        <v>506</v>
      </c>
      <c r="L2703" s="49">
        <v>10988690</v>
      </c>
      <c r="M2703" s="49" t="s">
        <v>2216</v>
      </c>
      <c r="N2703" s="51">
        <v>40277</v>
      </c>
      <c r="O2703" s="51">
        <v>40179</v>
      </c>
      <c r="P2703" s="49" t="s">
        <v>2210</v>
      </c>
    </row>
    <row r="2704" spans="1:16">
      <c r="A2704" s="46">
        <v>0</v>
      </c>
      <c r="B2704" s="46">
        <v>0</v>
      </c>
      <c r="C2704" s="46">
        <v>0</v>
      </c>
      <c r="D2704" s="46">
        <f t="shared" si="42"/>
        <v>0</v>
      </c>
      <c r="E2704" s="51">
        <v>45261</v>
      </c>
      <c r="F2704" s="49" t="s">
        <v>80</v>
      </c>
      <c r="G2704" s="49" t="s">
        <v>81</v>
      </c>
      <c r="H2704" s="49" t="s">
        <v>503</v>
      </c>
      <c r="I2704" s="49" t="s">
        <v>503</v>
      </c>
      <c r="J2704" s="49">
        <v>135800</v>
      </c>
      <c r="K2704" s="49" t="s">
        <v>321</v>
      </c>
      <c r="L2704" s="49">
        <v>10988693</v>
      </c>
      <c r="M2704" s="49" t="s">
        <v>1735</v>
      </c>
      <c r="N2704" s="51">
        <v>40277</v>
      </c>
      <c r="O2704" s="51">
        <v>40179</v>
      </c>
      <c r="P2704" s="49" t="s">
        <v>2210</v>
      </c>
    </row>
    <row r="2705" spans="1:16">
      <c r="A2705" s="46">
        <v>0</v>
      </c>
      <c r="B2705" s="46">
        <v>0</v>
      </c>
      <c r="C2705" s="46">
        <v>0</v>
      </c>
      <c r="D2705" s="46">
        <f t="shared" si="42"/>
        <v>0</v>
      </c>
      <c r="E2705" s="51">
        <v>45261</v>
      </c>
      <c r="F2705" s="49" t="s">
        <v>80</v>
      </c>
      <c r="G2705" s="49" t="s">
        <v>81</v>
      </c>
      <c r="H2705" s="49" t="s">
        <v>529</v>
      </c>
      <c r="I2705" s="49" t="s">
        <v>529</v>
      </c>
      <c r="J2705" s="49">
        <v>135300</v>
      </c>
      <c r="K2705" s="49" t="s">
        <v>530</v>
      </c>
      <c r="L2705" s="49">
        <v>9972687</v>
      </c>
      <c r="M2705" s="49" t="s">
        <v>2257</v>
      </c>
      <c r="N2705" s="51">
        <v>36130</v>
      </c>
      <c r="O2705" s="51">
        <v>36526</v>
      </c>
      <c r="P2705" s="49" t="s">
        <v>1608</v>
      </c>
    </row>
    <row r="2706" spans="1:16">
      <c r="A2706" s="46">
        <v>0</v>
      </c>
      <c r="B2706" s="46">
        <v>0</v>
      </c>
      <c r="C2706" s="46">
        <v>0</v>
      </c>
      <c r="D2706" s="46">
        <f t="shared" si="42"/>
        <v>0</v>
      </c>
      <c r="E2706" s="51">
        <v>45261</v>
      </c>
      <c r="F2706" s="49" t="s">
        <v>80</v>
      </c>
      <c r="G2706" s="49" t="s">
        <v>81</v>
      </c>
      <c r="H2706" s="49" t="s">
        <v>529</v>
      </c>
      <c r="I2706" s="49" t="s">
        <v>529</v>
      </c>
      <c r="J2706" s="49">
        <v>135300</v>
      </c>
      <c r="K2706" s="49" t="s">
        <v>531</v>
      </c>
      <c r="L2706" s="49">
        <v>9972688</v>
      </c>
      <c r="M2706" s="49" t="s">
        <v>2258</v>
      </c>
      <c r="N2706" s="51">
        <v>36130</v>
      </c>
      <c r="O2706" s="51">
        <v>36526</v>
      </c>
      <c r="P2706" s="49" t="s">
        <v>1608</v>
      </c>
    </row>
    <row r="2707" spans="1:16">
      <c r="A2707" s="46">
        <v>0</v>
      </c>
      <c r="B2707" s="46">
        <v>0</v>
      </c>
      <c r="C2707" s="46">
        <v>0</v>
      </c>
      <c r="D2707" s="46">
        <f t="shared" si="42"/>
        <v>0</v>
      </c>
      <c r="E2707" s="51">
        <v>45261</v>
      </c>
      <c r="F2707" s="49" t="s">
        <v>80</v>
      </c>
      <c r="G2707" s="49" t="s">
        <v>81</v>
      </c>
      <c r="H2707" s="49" t="s">
        <v>529</v>
      </c>
      <c r="I2707" s="49" t="s">
        <v>529</v>
      </c>
      <c r="J2707" s="49">
        <v>135300</v>
      </c>
      <c r="K2707" s="49" t="s">
        <v>531</v>
      </c>
      <c r="L2707" s="49">
        <v>9801111</v>
      </c>
      <c r="M2707" s="49" t="s">
        <v>2258</v>
      </c>
      <c r="N2707" s="51">
        <v>36130</v>
      </c>
      <c r="O2707" s="51">
        <v>36526</v>
      </c>
      <c r="P2707" s="49" t="s">
        <v>1081</v>
      </c>
    </row>
    <row r="2708" spans="1:16">
      <c r="A2708" s="46">
        <v>0</v>
      </c>
      <c r="B2708" s="46">
        <v>0</v>
      </c>
      <c r="C2708" s="46">
        <v>0</v>
      </c>
      <c r="D2708" s="46">
        <f t="shared" si="42"/>
        <v>0</v>
      </c>
      <c r="E2708" s="51">
        <v>45261</v>
      </c>
      <c r="F2708" s="49" t="s">
        <v>80</v>
      </c>
      <c r="G2708" s="49" t="s">
        <v>81</v>
      </c>
      <c r="H2708" s="49" t="s">
        <v>529</v>
      </c>
      <c r="I2708" s="49" t="s">
        <v>529</v>
      </c>
      <c r="J2708" s="49">
        <v>135300</v>
      </c>
      <c r="K2708" s="49" t="s">
        <v>124</v>
      </c>
      <c r="L2708" s="49">
        <v>9761182</v>
      </c>
      <c r="M2708" s="49" t="s">
        <v>1102</v>
      </c>
      <c r="N2708" s="51">
        <v>36130</v>
      </c>
      <c r="O2708" s="51">
        <v>36526</v>
      </c>
      <c r="P2708" s="49" t="s">
        <v>1608</v>
      </c>
    </row>
    <row r="2709" spans="1:16">
      <c r="A2709" s="46">
        <v>0</v>
      </c>
      <c r="B2709" s="46">
        <v>0</v>
      </c>
      <c r="C2709" s="46">
        <v>0</v>
      </c>
      <c r="D2709" s="46">
        <f t="shared" si="42"/>
        <v>0</v>
      </c>
      <c r="E2709" s="51">
        <v>45261</v>
      </c>
      <c r="F2709" s="49" t="s">
        <v>80</v>
      </c>
      <c r="G2709" s="49" t="s">
        <v>81</v>
      </c>
      <c r="H2709" s="49" t="s">
        <v>529</v>
      </c>
      <c r="I2709" s="49" t="s">
        <v>529</v>
      </c>
      <c r="J2709" s="49">
        <v>135300</v>
      </c>
      <c r="K2709" s="49" t="s">
        <v>124</v>
      </c>
      <c r="L2709" s="49">
        <v>9972695</v>
      </c>
      <c r="M2709" s="49" t="s">
        <v>1102</v>
      </c>
      <c r="N2709" s="51">
        <v>36130</v>
      </c>
      <c r="O2709" s="51">
        <v>36526</v>
      </c>
      <c r="P2709" s="49" t="s">
        <v>1608</v>
      </c>
    </row>
    <row r="2710" spans="1:16">
      <c r="A2710" s="46">
        <v>0</v>
      </c>
      <c r="B2710" s="46">
        <v>0</v>
      </c>
      <c r="C2710" s="46">
        <v>0</v>
      </c>
      <c r="D2710" s="46">
        <f t="shared" si="42"/>
        <v>0</v>
      </c>
      <c r="E2710" s="51">
        <v>45261</v>
      </c>
      <c r="F2710" s="49" t="s">
        <v>80</v>
      </c>
      <c r="G2710" s="49" t="s">
        <v>81</v>
      </c>
      <c r="H2710" s="49" t="s">
        <v>529</v>
      </c>
      <c r="I2710" s="49" t="s">
        <v>529</v>
      </c>
      <c r="J2710" s="49">
        <v>135300</v>
      </c>
      <c r="K2710" s="49" t="s">
        <v>532</v>
      </c>
      <c r="L2710" s="49">
        <v>9972686</v>
      </c>
      <c r="M2710" s="49" t="s">
        <v>2259</v>
      </c>
      <c r="N2710" s="51">
        <v>36130</v>
      </c>
      <c r="O2710" s="51">
        <v>36526</v>
      </c>
      <c r="P2710" s="49" t="s">
        <v>1608</v>
      </c>
    </row>
    <row r="2711" spans="1:16">
      <c r="A2711" s="46">
        <v>0</v>
      </c>
      <c r="B2711" s="46">
        <v>0</v>
      </c>
      <c r="C2711" s="46">
        <v>0</v>
      </c>
      <c r="D2711" s="46">
        <f t="shared" si="42"/>
        <v>0</v>
      </c>
      <c r="E2711" s="51">
        <v>45261</v>
      </c>
      <c r="F2711" s="49" t="s">
        <v>80</v>
      </c>
      <c r="G2711" s="49" t="s">
        <v>81</v>
      </c>
      <c r="H2711" s="49" t="s">
        <v>529</v>
      </c>
      <c r="I2711" s="49" t="s">
        <v>529</v>
      </c>
      <c r="J2711" s="49">
        <v>135300</v>
      </c>
      <c r="K2711" s="49" t="s">
        <v>532</v>
      </c>
      <c r="L2711" s="49">
        <v>9761178</v>
      </c>
      <c r="M2711" s="49" t="s">
        <v>2259</v>
      </c>
      <c r="N2711" s="51">
        <v>36130</v>
      </c>
      <c r="O2711" s="51">
        <v>36526</v>
      </c>
      <c r="P2711" s="49" t="s">
        <v>1608</v>
      </c>
    </row>
    <row r="2712" spans="1:16">
      <c r="A2712" s="46">
        <v>0</v>
      </c>
      <c r="B2712" s="46">
        <v>0</v>
      </c>
      <c r="C2712" s="46">
        <v>0</v>
      </c>
      <c r="D2712" s="46">
        <f t="shared" si="42"/>
        <v>0</v>
      </c>
      <c r="E2712" s="51">
        <v>45261</v>
      </c>
      <c r="F2712" s="49" t="s">
        <v>80</v>
      </c>
      <c r="G2712" s="49" t="s">
        <v>81</v>
      </c>
      <c r="H2712" s="49" t="s">
        <v>529</v>
      </c>
      <c r="I2712" s="49" t="s">
        <v>529</v>
      </c>
      <c r="J2712" s="49">
        <v>135300</v>
      </c>
      <c r="K2712" s="49" t="s">
        <v>180</v>
      </c>
      <c r="L2712" s="49">
        <v>9972692</v>
      </c>
      <c r="M2712" s="49" t="s">
        <v>1554</v>
      </c>
      <c r="N2712" s="51">
        <v>36130</v>
      </c>
      <c r="O2712" s="51">
        <v>36526</v>
      </c>
      <c r="P2712" s="49" t="s">
        <v>1608</v>
      </c>
    </row>
    <row r="2713" spans="1:16">
      <c r="A2713" s="46">
        <v>0</v>
      </c>
      <c r="B2713" s="46">
        <v>0</v>
      </c>
      <c r="C2713" s="46">
        <v>0</v>
      </c>
      <c r="D2713" s="46">
        <f t="shared" si="42"/>
        <v>0</v>
      </c>
      <c r="E2713" s="51">
        <v>45261</v>
      </c>
      <c r="F2713" s="49" t="s">
        <v>80</v>
      </c>
      <c r="G2713" s="49" t="s">
        <v>81</v>
      </c>
      <c r="H2713" s="49" t="s">
        <v>529</v>
      </c>
      <c r="I2713" s="49" t="s">
        <v>529</v>
      </c>
      <c r="J2713" s="49">
        <v>135300</v>
      </c>
      <c r="K2713" s="49" t="s">
        <v>180</v>
      </c>
      <c r="L2713" s="49">
        <v>9761181</v>
      </c>
      <c r="M2713" s="49" t="s">
        <v>1554</v>
      </c>
      <c r="N2713" s="51">
        <v>36130</v>
      </c>
      <c r="O2713" s="51">
        <v>36526</v>
      </c>
      <c r="P2713" s="49" t="s">
        <v>1608</v>
      </c>
    </row>
    <row r="2714" spans="1:16">
      <c r="A2714" s="46">
        <v>0</v>
      </c>
      <c r="B2714" s="46">
        <v>0</v>
      </c>
      <c r="C2714" s="46">
        <v>0</v>
      </c>
      <c r="D2714" s="46">
        <f t="shared" si="42"/>
        <v>0</v>
      </c>
      <c r="E2714" s="51">
        <v>45261</v>
      </c>
      <c r="F2714" s="49" t="s">
        <v>80</v>
      </c>
      <c r="G2714" s="49" t="s">
        <v>81</v>
      </c>
      <c r="H2714" s="49" t="s">
        <v>529</v>
      </c>
      <c r="I2714" s="49" t="s">
        <v>529</v>
      </c>
      <c r="J2714" s="49">
        <v>135300</v>
      </c>
      <c r="K2714" s="49" t="s">
        <v>462</v>
      </c>
      <c r="L2714" s="49">
        <v>9761180</v>
      </c>
      <c r="M2714" s="49" t="s">
        <v>2063</v>
      </c>
      <c r="N2714" s="51">
        <v>36130</v>
      </c>
      <c r="O2714" s="51">
        <v>36526</v>
      </c>
      <c r="P2714" s="49" t="s">
        <v>1608</v>
      </c>
    </row>
    <row r="2715" spans="1:16">
      <c r="A2715" s="46">
        <v>0</v>
      </c>
      <c r="B2715" s="46">
        <v>0</v>
      </c>
      <c r="C2715" s="46">
        <v>0</v>
      </c>
      <c r="D2715" s="46">
        <f t="shared" si="42"/>
        <v>0</v>
      </c>
      <c r="E2715" s="51">
        <v>45261</v>
      </c>
      <c r="F2715" s="49" t="s">
        <v>80</v>
      </c>
      <c r="G2715" s="49" t="s">
        <v>81</v>
      </c>
      <c r="H2715" s="49" t="s">
        <v>529</v>
      </c>
      <c r="I2715" s="49" t="s">
        <v>529</v>
      </c>
      <c r="J2715" s="49">
        <v>135300</v>
      </c>
      <c r="K2715" s="49" t="s">
        <v>462</v>
      </c>
      <c r="L2715" s="49">
        <v>9972691</v>
      </c>
      <c r="M2715" s="49" t="s">
        <v>2063</v>
      </c>
      <c r="N2715" s="51">
        <v>36130</v>
      </c>
      <c r="O2715" s="51">
        <v>36526</v>
      </c>
      <c r="P2715" s="49" t="s">
        <v>1608</v>
      </c>
    </row>
    <row r="2716" spans="1:16">
      <c r="A2716" s="46">
        <v>0</v>
      </c>
      <c r="B2716" s="46">
        <v>0</v>
      </c>
      <c r="C2716" s="46">
        <v>0</v>
      </c>
      <c r="D2716" s="46">
        <f t="shared" si="42"/>
        <v>0</v>
      </c>
      <c r="E2716" s="51">
        <v>45261</v>
      </c>
      <c r="F2716" s="49" t="s">
        <v>80</v>
      </c>
      <c r="G2716" s="49" t="s">
        <v>81</v>
      </c>
      <c r="H2716" s="49" t="s">
        <v>529</v>
      </c>
      <c r="I2716" s="49" t="s">
        <v>529</v>
      </c>
      <c r="J2716" s="49">
        <v>135300</v>
      </c>
      <c r="K2716" s="49" t="s">
        <v>272</v>
      </c>
      <c r="L2716" s="49">
        <v>9801139</v>
      </c>
      <c r="M2716" s="49" t="s">
        <v>2260</v>
      </c>
      <c r="N2716" s="51">
        <v>36130</v>
      </c>
      <c r="O2716" s="51">
        <v>36130</v>
      </c>
      <c r="P2716" s="49" t="s">
        <v>1081</v>
      </c>
    </row>
    <row r="2717" spans="1:16">
      <c r="A2717" s="46">
        <v>0</v>
      </c>
      <c r="B2717" s="46">
        <v>0</v>
      </c>
      <c r="C2717" s="46">
        <v>0</v>
      </c>
      <c r="D2717" s="46">
        <f t="shared" si="42"/>
        <v>0</v>
      </c>
      <c r="E2717" s="51">
        <v>45261</v>
      </c>
      <c r="F2717" s="49" t="s">
        <v>80</v>
      </c>
      <c r="G2717" s="49" t="s">
        <v>81</v>
      </c>
      <c r="H2717" s="49" t="s">
        <v>529</v>
      </c>
      <c r="I2717" s="49" t="s">
        <v>529</v>
      </c>
      <c r="J2717" s="49">
        <v>135300</v>
      </c>
      <c r="K2717" s="49" t="s">
        <v>272</v>
      </c>
      <c r="L2717" s="49">
        <v>9972685</v>
      </c>
      <c r="M2717" s="49" t="s">
        <v>2260</v>
      </c>
      <c r="N2717" s="51">
        <v>36130</v>
      </c>
      <c r="O2717" s="51">
        <v>36130</v>
      </c>
      <c r="P2717" s="49" t="s">
        <v>1608</v>
      </c>
    </row>
    <row r="2718" spans="1:16">
      <c r="A2718" s="46">
        <v>0</v>
      </c>
      <c r="B2718" s="46">
        <v>0</v>
      </c>
      <c r="C2718" s="46">
        <v>0</v>
      </c>
      <c r="D2718" s="46">
        <f t="shared" si="42"/>
        <v>0</v>
      </c>
      <c r="E2718" s="51">
        <v>45261</v>
      </c>
      <c r="F2718" s="49" t="s">
        <v>80</v>
      </c>
      <c r="G2718" s="49" t="s">
        <v>81</v>
      </c>
      <c r="H2718" s="49" t="s">
        <v>529</v>
      </c>
      <c r="I2718" s="49" t="s">
        <v>529</v>
      </c>
      <c r="J2718" s="49">
        <v>135300</v>
      </c>
      <c r="K2718" s="49" t="s">
        <v>533</v>
      </c>
      <c r="L2718" s="49">
        <v>9972690</v>
      </c>
      <c r="M2718" s="49" t="s">
        <v>2261</v>
      </c>
      <c r="N2718" s="51">
        <v>36130</v>
      </c>
      <c r="O2718" s="51">
        <v>36526</v>
      </c>
      <c r="P2718" s="49" t="s">
        <v>1608</v>
      </c>
    </row>
    <row r="2719" spans="1:16">
      <c r="A2719" s="46">
        <v>0</v>
      </c>
      <c r="B2719" s="46">
        <v>0</v>
      </c>
      <c r="C2719" s="46">
        <v>0</v>
      </c>
      <c r="D2719" s="46">
        <f t="shared" si="42"/>
        <v>0</v>
      </c>
      <c r="E2719" s="51">
        <v>45261</v>
      </c>
      <c r="F2719" s="49" t="s">
        <v>80</v>
      </c>
      <c r="G2719" s="49" t="s">
        <v>81</v>
      </c>
      <c r="H2719" s="49" t="s">
        <v>529</v>
      </c>
      <c r="I2719" s="49" t="s">
        <v>529</v>
      </c>
      <c r="J2719" s="49">
        <v>135300</v>
      </c>
      <c r="K2719" s="49" t="s">
        <v>467</v>
      </c>
      <c r="L2719" s="49">
        <v>9972689</v>
      </c>
      <c r="M2719" s="49" t="s">
        <v>2262</v>
      </c>
      <c r="N2719" s="51">
        <v>36130</v>
      </c>
      <c r="O2719" s="51">
        <v>36526</v>
      </c>
      <c r="P2719" s="49" t="s">
        <v>1608</v>
      </c>
    </row>
    <row r="2720" spans="1:16">
      <c r="A2720" s="46">
        <v>0</v>
      </c>
      <c r="B2720" s="46">
        <v>0</v>
      </c>
      <c r="C2720" s="46">
        <v>0</v>
      </c>
      <c r="D2720" s="46">
        <f t="shared" si="42"/>
        <v>0</v>
      </c>
      <c r="E2720" s="51">
        <v>45261</v>
      </c>
      <c r="F2720" s="49" t="s">
        <v>80</v>
      </c>
      <c r="G2720" s="49" t="s">
        <v>81</v>
      </c>
      <c r="H2720" s="49" t="s">
        <v>529</v>
      </c>
      <c r="I2720" s="49" t="s">
        <v>529</v>
      </c>
      <c r="J2720" s="49">
        <v>135300</v>
      </c>
      <c r="K2720" s="49" t="s">
        <v>467</v>
      </c>
      <c r="L2720" s="49">
        <v>9761179</v>
      </c>
      <c r="M2720" s="49" t="s">
        <v>2262</v>
      </c>
      <c r="N2720" s="51">
        <v>36130</v>
      </c>
      <c r="O2720" s="51">
        <v>36526</v>
      </c>
      <c r="P2720" s="49" t="s">
        <v>1608</v>
      </c>
    </row>
    <row r="2721" spans="1:16">
      <c r="A2721" s="46">
        <v>1</v>
      </c>
      <c r="B2721" s="46">
        <v>43328.9</v>
      </c>
      <c r="C2721" s="46">
        <v>-821.19011067200006</v>
      </c>
      <c r="D2721" s="46">
        <f t="shared" si="42"/>
        <v>44150.090110672005</v>
      </c>
      <c r="E2721" s="51">
        <v>45261</v>
      </c>
      <c r="F2721" s="49" t="s">
        <v>80</v>
      </c>
      <c r="G2721" s="49" t="s">
        <v>81</v>
      </c>
      <c r="H2721" s="49" t="s">
        <v>534</v>
      </c>
      <c r="I2721" s="49" t="s">
        <v>534</v>
      </c>
      <c r="J2721" s="49">
        <v>135001</v>
      </c>
      <c r="K2721" s="49" t="s">
        <v>153</v>
      </c>
      <c r="L2721" s="49">
        <v>10562853</v>
      </c>
      <c r="M2721" s="49" t="s">
        <v>2263</v>
      </c>
      <c r="N2721" s="51">
        <v>33055</v>
      </c>
      <c r="O2721" s="51">
        <v>33055</v>
      </c>
      <c r="P2721" s="49" t="s">
        <v>1081</v>
      </c>
    </row>
    <row r="2722" spans="1:16">
      <c r="A2722" s="46">
        <v>1</v>
      </c>
      <c r="B2722" s="46">
        <v>1446.96</v>
      </c>
      <c r="C2722" s="46">
        <v>769.64230700159999</v>
      </c>
      <c r="D2722" s="46">
        <f t="shared" si="42"/>
        <v>677.31769299840005</v>
      </c>
      <c r="E2722" s="51">
        <v>45261</v>
      </c>
      <c r="F2722" s="49" t="s">
        <v>80</v>
      </c>
      <c r="G2722" s="49" t="s">
        <v>81</v>
      </c>
      <c r="H2722" s="49" t="s">
        <v>534</v>
      </c>
      <c r="I2722" s="49" t="s">
        <v>534</v>
      </c>
      <c r="J2722" s="49">
        <v>135200</v>
      </c>
      <c r="K2722" s="49" t="s">
        <v>170</v>
      </c>
      <c r="L2722" s="49">
        <v>10563002</v>
      </c>
      <c r="M2722" s="49" t="s">
        <v>1999</v>
      </c>
      <c r="N2722" s="51">
        <v>33055</v>
      </c>
      <c r="O2722" s="51">
        <v>33055</v>
      </c>
      <c r="P2722" s="49" t="s">
        <v>1081</v>
      </c>
    </row>
    <row r="2723" spans="1:16">
      <c r="A2723" s="46">
        <v>1</v>
      </c>
      <c r="B2723" s="46">
        <v>12526.6</v>
      </c>
      <c r="C2723" s="46">
        <v>6265.1516820120005</v>
      </c>
      <c r="D2723" s="46">
        <f t="shared" si="42"/>
        <v>6261.4483179879999</v>
      </c>
      <c r="E2723" s="51">
        <v>45261</v>
      </c>
      <c r="F2723" s="49" t="s">
        <v>80</v>
      </c>
      <c r="G2723" s="49" t="s">
        <v>81</v>
      </c>
      <c r="H2723" s="49" t="s">
        <v>534</v>
      </c>
      <c r="I2723" s="49" t="s">
        <v>534</v>
      </c>
      <c r="J2723" s="49">
        <v>135200</v>
      </c>
      <c r="K2723" s="49" t="s">
        <v>186</v>
      </c>
      <c r="L2723" s="49">
        <v>10563020</v>
      </c>
      <c r="M2723" s="49" t="s">
        <v>2007</v>
      </c>
      <c r="N2723" s="51">
        <v>33786</v>
      </c>
      <c r="O2723" s="51">
        <v>33786</v>
      </c>
      <c r="P2723" s="49" t="s">
        <v>1081</v>
      </c>
    </row>
    <row r="2724" spans="1:16">
      <c r="A2724" s="46">
        <v>1</v>
      </c>
      <c r="B2724" s="46">
        <v>34077.919999999998</v>
      </c>
      <c r="C2724" s="46">
        <v>17585.0699137136</v>
      </c>
      <c r="D2724" s="46">
        <f t="shared" si="42"/>
        <v>16492.850086286398</v>
      </c>
      <c r="E2724" s="51">
        <v>45261</v>
      </c>
      <c r="F2724" s="49" t="s">
        <v>80</v>
      </c>
      <c r="G2724" s="49" t="s">
        <v>81</v>
      </c>
      <c r="H2724" s="49" t="s">
        <v>534</v>
      </c>
      <c r="I2724" s="49" t="s">
        <v>534</v>
      </c>
      <c r="J2724" s="49">
        <v>135200</v>
      </c>
      <c r="K2724" s="49" t="s">
        <v>440</v>
      </c>
      <c r="L2724" s="49">
        <v>10563011</v>
      </c>
      <c r="M2724" s="49" t="s">
        <v>1857</v>
      </c>
      <c r="N2724" s="51">
        <v>33420</v>
      </c>
      <c r="O2724" s="51">
        <v>33420</v>
      </c>
      <c r="P2724" s="49" t="s">
        <v>1091</v>
      </c>
    </row>
    <row r="2725" spans="1:16">
      <c r="A2725" s="46">
        <v>5</v>
      </c>
      <c r="B2725" s="46">
        <v>63135.43</v>
      </c>
      <c r="C2725" s="46">
        <v>41841.783299220901</v>
      </c>
      <c r="D2725" s="46">
        <f t="shared" si="42"/>
        <v>21293.6467007791</v>
      </c>
      <c r="E2725" s="51">
        <v>45261</v>
      </c>
      <c r="F2725" s="49" t="s">
        <v>80</v>
      </c>
      <c r="G2725" s="49" t="s">
        <v>81</v>
      </c>
      <c r="H2725" s="49" t="s">
        <v>534</v>
      </c>
      <c r="I2725" s="49" t="s">
        <v>534</v>
      </c>
      <c r="J2725" s="49">
        <v>135300</v>
      </c>
      <c r="K2725" s="49" t="s">
        <v>445</v>
      </c>
      <c r="L2725" s="49">
        <v>10565962</v>
      </c>
      <c r="M2725" s="49" t="s">
        <v>2013</v>
      </c>
      <c r="N2725" s="51">
        <v>33420</v>
      </c>
      <c r="O2725" s="51">
        <v>33420</v>
      </c>
      <c r="P2725" s="49" t="s">
        <v>1081</v>
      </c>
    </row>
    <row r="2726" spans="1:16">
      <c r="A2726" s="46">
        <v>6</v>
      </c>
      <c r="B2726" s="46">
        <v>11830.23</v>
      </c>
      <c r="C2726" s="46">
        <v>7840.2557809448999</v>
      </c>
      <c r="D2726" s="46">
        <f t="shared" si="42"/>
        <v>3989.9742190550996</v>
      </c>
      <c r="E2726" s="51">
        <v>45261</v>
      </c>
      <c r="F2726" s="49" t="s">
        <v>80</v>
      </c>
      <c r="G2726" s="49" t="s">
        <v>81</v>
      </c>
      <c r="H2726" s="49" t="s">
        <v>534</v>
      </c>
      <c r="I2726" s="49" t="s">
        <v>534</v>
      </c>
      <c r="J2726" s="49">
        <v>135300</v>
      </c>
      <c r="K2726" s="49" t="s">
        <v>165</v>
      </c>
      <c r="L2726" s="49">
        <v>10566004</v>
      </c>
      <c r="M2726" s="49" t="s">
        <v>1867</v>
      </c>
      <c r="N2726" s="51">
        <v>33420</v>
      </c>
      <c r="O2726" s="51">
        <v>33420</v>
      </c>
      <c r="P2726" s="49" t="s">
        <v>1081</v>
      </c>
    </row>
    <row r="2727" spans="1:16">
      <c r="A2727" s="46">
        <v>1460</v>
      </c>
      <c r="B2727" s="46">
        <v>22812.65</v>
      </c>
      <c r="C2727" s="46">
        <v>15118.6419064695</v>
      </c>
      <c r="D2727" s="46">
        <f t="shared" si="42"/>
        <v>7694.0080935305014</v>
      </c>
      <c r="E2727" s="51">
        <v>45261</v>
      </c>
      <c r="F2727" s="49" t="s">
        <v>80</v>
      </c>
      <c r="G2727" s="49" t="s">
        <v>81</v>
      </c>
      <c r="H2727" s="49" t="s">
        <v>534</v>
      </c>
      <c r="I2727" s="49" t="s">
        <v>534</v>
      </c>
      <c r="J2727" s="49">
        <v>135300</v>
      </c>
      <c r="K2727" s="49" t="s">
        <v>395</v>
      </c>
      <c r="L2727" s="49">
        <v>10565997</v>
      </c>
      <c r="M2727" s="49" t="s">
        <v>1913</v>
      </c>
      <c r="N2727" s="51">
        <v>33420</v>
      </c>
      <c r="O2727" s="51">
        <v>33420</v>
      </c>
      <c r="P2727" s="49" t="s">
        <v>1081</v>
      </c>
    </row>
    <row r="2728" spans="1:16">
      <c r="A2728" s="46">
        <v>70</v>
      </c>
      <c r="B2728" s="46">
        <v>265.05</v>
      </c>
      <c r="C2728" s="46">
        <v>175.6567534815</v>
      </c>
      <c r="D2728" s="46">
        <f t="shared" si="42"/>
        <v>89.393246518500007</v>
      </c>
      <c r="E2728" s="51">
        <v>45261</v>
      </c>
      <c r="F2728" s="49" t="s">
        <v>80</v>
      </c>
      <c r="G2728" s="49" t="s">
        <v>81</v>
      </c>
      <c r="H2728" s="49" t="s">
        <v>534</v>
      </c>
      <c r="I2728" s="49" t="s">
        <v>534</v>
      </c>
      <c r="J2728" s="49">
        <v>135300</v>
      </c>
      <c r="K2728" s="49" t="s">
        <v>398</v>
      </c>
      <c r="L2728" s="49">
        <v>10565983</v>
      </c>
      <c r="M2728" s="49" t="s">
        <v>1550</v>
      </c>
      <c r="N2728" s="51">
        <v>33420</v>
      </c>
      <c r="O2728" s="51">
        <v>33420</v>
      </c>
      <c r="P2728" s="49" t="s">
        <v>1081</v>
      </c>
    </row>
    <row r="2729" spans="1:16">
      <c r="A2729" s="46">
        <v>1</v>
      </c>
      <c r="B2729" s="46">
        <v>283710.23</v>
      </c>
      <c r="C2729" s="46">
        <v>188023.4594653449</v>
      </c>
      <c r="D2729" s="46">
        <f t="shared" si="42"/>
        <v>95686.770534655079</v>
      </c>
      <c r="E2729" s="51">
        <v>45261</v>
      </c>
      <c r="F2729" s="49" t="s">
        <v>80</v>
      </c>
      <c r="G2729" s="49" t="s">
        <v>81</v>
      </c>
      <c r="H2729" s="49" t="s">
        <v>534</v>
      </c>
      <c r="I2729" s="49" t="s">
        <v>534</v>
      </c>
      <c r="J2729" s="49">
        <v>135300</v>
      </c>
      <c r="K2729" s="49" t="s">
        <v>535</v>
      </c>
      <c r="L2729" s="49">
        <v>10565976</v>
      </c>
      <c r="M2729" s="49" t="s">
        <v>2264</v>
      </c>
      <c r="N2729" s="51">
        <v>33420</v>
      </c>
      <c r="O2729" s="51">
        <v>33420</v>
      </c>
      <c r="P2729" s="49" t="s">
        <v>1081</v>
      </c>
    </row>
    <row r="2730" spans="1:16">
      <c r="A2730" s="46">
        <v>0</v>
      </c>
      <c r="B2730" s="46">
        <v>0</v>
      </c>
      <c r="C2730" s="46">
        <v>0</v>
      </c>
      <c r="D2730" s="46">
        <f t="shared" si="42"/>
        <v>0</v>
      </c>
      <c r="E2730" s="51">
        <v>45261</v>
      </c>
      <c r="F2730" s="49" t="s">
        <v>80</v>
      </c>
      <c r="G2730" s="49" t="s">
        <v>81</v>
      </c>
      <c r="H2730" s="49" t="s">
        <v>534</v>
      </c>
      <c r="I2730" s="49" t="s">
        <v>534</v>
      </c>
      <c r="J2730" s="49">
        <v>135300</v>
      </c>
      <c r="K2730" s="49" t="s">
        <v>107</v>
      </c>
      <c r="L2730" s="49">
        <v>29646555</v>
      </c>
      <c r="M2730" s="49" t="s">
        <v>2265</v>
      </c>
      <c r="N2730" s="51">
        <v>43815</v>
      </c>
      <c r="O2730" s="51">
        <v>44013</v>
      </c>
      <c r="P2730" s="49" t="s">
        <v>2266</v>
      </c>
    </row>
    <row r="2731" spans="1:16">
      <c r="A2731" s="46">
        <v>0</v>
      </c>
      <c r="B2731" s="46">
        <v>0</v>
      </c>
      <c r="C2731" s="46">
        <v>0</v>
      </c>
      <c r="D2731" s="46">
        <f t="shared" si="42"/>
        <v>0</v>
      </c>
      <c r="E2731" s="51">
        <v>45261</v>
      </c>
      <c r="F2731" s="49" t="s">
        <v>80</v>
      </c>
      <c r="G2731" s="49" t="s">
        <v>81</v>
      </c>
      <c r="H2731" s="49" t="s">
        <v>534</v>
      </c>
      <c r="I2731" s="49" t="s">
        <v>534</v>
      </c>
      <c r="J2731" s="49">
        <v>135300</v>
      </c>
      <c r="K2731" s="49" t="s">
        <v>107</v>
      </c>
      <c r="L2731" s="49">
        <v>28413198</v>
      </c>
      <c r="M2731" s="49" t="s">
        <v>2265</v>
      </c>
      <c r="N2731" s="51">
        <v>43815</v>
      </c>
      <c r="O2731" s="51">
        <v>43800</v>
      </c>
      <c r="P2731" s="49" t="s">
        <v>2266</v>
      </c>
    </row>
    <row r="2732" spans="1:16">
      <c r="A2732" s="46">
        <v>0</v>
      </c>
      <c r="B2732" s="46">
        <v>0</v>
      </c>
      <c r="C2732" s="46">
        <v>0</v>
      </c>
      <c r="D2732" s="46">
        <f t="shared" si="42"/>
        <v>0</v>
      </c>
      <c r="E2732" s="51">
        <v>45261</v>
      </c>
      <c r="F2732" s="49" t="s">
        <v>80</v>
      </c>
      <c r="G2732" s="49" t="s">
        <v>81</v>
      </c>
      <c r="H2732" s="49" t="s">
        <v>534</v>
      </c>
      <c r="I2732" s="49" t="s">
        <v>534</v>
      </c>
      <c r="J2732" s="49">
        <v>135300</v>
      </c>
      <c r="K2732" s="49" t="s">
        <v>107</v>
      </c>
      <c r="L2732" s="49">
        <v>37760003</v>
      </c>
      <c r="M2732" s="49" t="s">
        <v>2267</v>
      </c>
      <c r="N2732" s="51">
        <v>45076</v>
      </c>
      <c r="O2732" s="51">
        <v>45139</v>
      </c>
      <c r="P2732" s="49" t="s">
        <v>2268</v>
      </c>
    </row>
    <row r="2733" spans="1:16">
      <c r="A2733" s="46">
        <v>0</v>
      </c>
      <c r="B2733" s="46">
        <v>0</v>
      </c>
      <c r="C2733" s="46">
        <v>0</v>
      </c>
      <c r="D2733" s="46">
        <f t="shared" si="42"/>
        <v>0</v>
      </c>
      <c r="E2733" s="51">
        <v>45261</v>
      </c>
      <c r="F2733" s="49" t="s">
        <v>80</v>
      </c>
      <c r="G2733" s="49" t="s">
        <v>81</v>
      </c>
      <c r="H2733" s="49" t="s">
        <v>534</v>
      </c>
      <c r="I2733" s="49" t="s">
        <v>534</v>
      </c>
      <c r="J2733" s="49">
        <v>135300</v>
      </c>
      <c r="K2733" s="49" t="s">
        <v>107</v>
      </c>
      <c r="L2733" s="49">
        <v>28830361</v>
      </c>
      <c r="M2733" s="49" t="s">
        <v>2265</v>
      </c>
      <c r="N2733" s="51">
        <v>43815</v>
      </c>
      <c r="O2733" s="51">
        <v>43831</v>
      </c>
      <c r="P2733" s="49" t="s">
        <v>2266</v>
      </c>
    </row>
    <row r="2734" spans="1:16">
      <c r="A2734" s="46">
        <v>1</v>
      </c>
      <c r="B2734" s="46">
        <v>217.28</v>
      </c>
      <c r="C2734" s="46">
        <v>135.13669848000001</v>
      </c>
      <c r="D2734" s="46">
        <f t="shared" si="42"/>
        <v>82.143301519999994</v>
      </c>
      <c r="E2734" s="51">
        <v>45261</v>
      </c>
      <c r="F2734" s="49" t="s">
        <v>80</v>
      </c>
      <c r="G2734" s="49" t="s">
        <v>81</v>
      </c>
      <c r="H2734" s="49" t="s">
        <v>534</v>
      </c>
      <c r="I2734" s="49" t="s">
        <v>534</v>
      </c>
      <c r="J2734" s="49">
        <v>135300</v>
      </c>
      <c r="K2734" s="49" t="s">
        <v>177</v>
      </c>
      <c r="L2734" s="49">
        <v>10566071</v>
      </c>
      <c r="M2734" s="49" t="s">
        <v>1943</v>
      </c>
      <c r="N2734" s="51">
        <v>34151</v>
      </c>
      <c r="O2734" s="51">
        <v>34151</v>
      </c>
      <c r="P2734" s="49" t="s">
        <v>1081</v>
      </c>
    </row>
    <row r="2735" spans="1:16">
      <c r="A2735" s="46">
        <v>1140</v>
      </c>
      <c r="B2735" s="46">
        <v>11309.300000000001</v>
      </c>
      <c r="C2735" s="46">
        <v>7495.0195138590007</v>
      </c>
      <c r="D2735" s="46">
        <f t="shared" si="42"/>
        <v>3814.2804861410004</v>
      </c>
      <c r="E2735" s="51">
        <v>45261</v>
      </c>
      <c r="F2735" s="49" t="s">
        <v>80</v>
      </c>
      <c r="G2735" s="49" t="s">
        <v>81</v>
      </c>
      <c r="H2735" s="49" t="s">
        <v>534</v>
      </c>
      <c r="I2735" s="49" t="s">
        <v>534</v>
      </c>
      <c r="J2735" s="49">
        <v>135300</v>
      </c>
      <c r="K2735" s="49" t="s">
        <v>177</v>
      </c>
      <c r="L2735" s="49">
        <v>10566032</v>
      </c>
      <c r="M2735" s="49" t="s">
        <v>1538</v>
      </c>
      <c r="N2735" s="51">
        <v>33420</v>
      </c>
      <c r="O2735" s="51">
        <v>33420</v>
      </c>
      <c r="P2735" s="49" t="s">
        <v>1081</v>
      </c>
    </row>
    <row r="2736" spans="1:16">
      <c r="A2736" s="46">
        <v>1</v>
      </c>
      <c r="B2736" s="46">
        <v>20242.39</v>
      </c>
      <c r="C2736" s="46">
        <v>13415.251877405701</v>
      </c>
      <c r="D2736" s="46">
        <f t="shared" si="42"/>
        <v>6827.1381225942987</v>
      </c>
      <c r="E2736" s="51">
        <v>45261</v>
      </c>
      <c r="F2736" s="49" t="s">
        <v>80</v>
      </c>
      <c r="G2736" s="49" t="s">
        <v>81</v>
      </c>
      <c r="H2736" s="49" t="s">
        <v>534</v>
      </c>
      <c r="I2736" s="49" t="s">
        <v>534</v>
      </c>
      <c r="J2736" s="49">
        <v>135300</v>
      </c>
      <c r="K2736" s="49" t="s">
        <v>180</v>
      </c>
      <c r="L2736" s="49">
        <v>10566053</v>
      </c>
      <c r="M2736" s="49" t="s">
        <v>1554</v>
      </c>
      <c r="N2736" s="51">
        <v>33420</v>
      </c>
      <c r="O2736" s="51">
        <v>33420</v>
      </c>
      <c r="P2736" s="49" t="s">
        <v>1081</v>
      </c>
    </row>
    <row r="2737" spans="1:16">
      <c r="A2737" s="46">
        <v>45</v>
      </c>
      <c r="B2737" s="46">
        <v>66386.84</v>
      </c>
      <c r="C2737" s="46">
        <v>43996.592296909206</v>
      </c>
      <c r="D2737" s="46">
        <f t="shared" si="42"/>
        <v>22390.24770309079</v>
      </c>
      <c r="E2737" s="51">
        <v>45261</v>
      </c>
      <c r="F2737" s="49" t="s">
        <v>80</v>
      </c>
      <c r="G2737" s="49" t="s">
        <v>81</v>
      </c>
      <c r="H2737" s="49" t="s">
        <v>534</v>
      </c>
      <c r="I2737" s="49" t="s">
        <v>534</v>
      </c>
      <c r="J2737" s="49">
        <v>135300</v>
      </c>
      <c r="K2737" s="49" t="s">
        <v>278</v>
      </c>
      <c r="L2737" s="49">
        <v>10565969</v>
      </c>
      <c r="M2737" s="49" t="s">
        <v>2269</v>
      </c>
      <c r="N2737" s="51">
        <v>33420</v>
      </c>
      <c r="O2737" s="51">
        <v>33420</v>
      </c>
      <c r="P2737" s="49" t="s">
        <v>1081</v>
      </c>
    </row>
    <row r="2738" spans="1:16">
      <c r="A2738" s="46">
        <v>1</v>
      </c>
      <c r="B2738" s="46">
        <v>27329.83</v>
      </c>
      <c r="C2738" s="46">
        <v>18112.3154536929</v>
      </c>
      <c r="D2738" s="46">
        <f t="shared" si="42"/>
        <v>9217.5145463071021</v>
      </c>
      <c r="E2738" s="51">
        <v>45261</v>
      </c>
      <c r="F2738" s="49" t="s">
        <v>80</v>
      </c>
      <c r="G2738" s="49" t="s">
        <v>81</v>
      </c>
      <c r="H2738" s="49" t="s">
        <v>534</v>
      </c>
      <c r="I2738" s="49" t="s">
        <v>534</v>
      </c>
      <c r="J2738" s="49">
        <v>135300</v>
      </c>
      <c r="K2738" s="49" t="s">
        <v>477</v>
      </c>
      <c r="L2738" s="49">
        <v>10566011</v>
      </c>
      <c r="M2738" s="49" t="s">
        <v>2160</v>
      </c>
      <c r="N2738" s="51">
        <v>33420</v>
      </c>
      <c r="O2738" s="51">
        <v>33420</v>
      </c>
      <c r="P2738" s="49" t="s">
        <v>1081</v>
      </c>
    </row>
    <row r="2739" spans="1:16">
      <c r="A2739" s="46">
        <v>1</v>
      </c>
      <c r="B2739" s="46">
        <v>50270.01</v>
      </c>
      <c r="C2739" s="46">
        <v>33315.475397406299</v>
      </c>
      <c r="D2739" s="46">
        <f t="shared" si="42"/>
        <v>16954.534602593703</v>
      </c>
      <c r="E2739" s="51">
        <v>45261</v>
      </c>
      <c r="F2739" s="49" t="s">
        <v>80</v>
      </c>
      <c r="G2739" s="49" t="s">
        <v>81</v>
      </c>
      <c r="H2739" s="49" t="s">
        <v>534</v>
      </c>
      <c r="I2739" s="49" t="s">
        <v>534</v>
      </c>
      <c r="J2739" s="49">
        <v>135300</v>
      </c>
      <c r="K2739" s="49" t="s">
        <v>413</v>
      </c>
      <c r="L2739" s="49">
        <v>10566018</v>
      </c>
      <c r="M2739" s="49" t="s">
        <v>1950</v>
      </c>
      <c r="N2739" s="51">
        <v>33420</v>
      </c>
      <c r="O2739" s="51">
        <v>33420</v>
      </c>
      <c r="P2739" s="49" t="s">
        <v>1081</v>
      </c>
    </row>
    <row r="2740" spans="1:16">
      <c r="A2740" s="46">
        <v>4</v>
      </c>
      <c r="B2740" s="46">
        <v>4694.91</v>
      </c>
      <c r="C2740" s="46">
        <v>3111.4606620933</v>
      </c>
      <c r="D2740" s="46">
        <f t="shared" si="42"/>
        <v>1583.4493379066998</v>
      </c>
      <c r="E2740" s="51">
        <v>45261</v>
      </c>
      <c r="F2740" s="49" t="s">
        <v>80</v>
      </c>
      <c r="G2740" s="49" t="s">
        <v>81</v>
      </c>
      <c r="H2740" s="49" t="s">
        <v>534</v>
      </c>
      <c r="I2740" s="49" t="s">
        <v>534</v>
      </c>
      <c r="J2740" s="49">
        <v>135300</v>
      </c>
      <c r="K2740" s="49" t="s">
        <v>536</v>
      </c>
      <c r="L2740" s="49">
        <v>10566025</v>
      </c>
      <c r="M2740" s="49" t="s">
        <v>2270</v>
      </c>
      <c r="N2740" s="51">
        <v>33420</v>
      </c>
      <c r="O2740" s="51">
        <v>33420</v>
      </c>
      <c r="P2740" s="49" t="s">
        <v>1081</v>
      </c>
    </row>
    <row r="2741" spans="1:16">
      <c r="A2741" s="46">
        <v>1</v>
      </c>
      <c r="B2741" s="46">
        <v>2236.0100000000002</v>
      </c>
      <c r="C2741" s="46">
        <v>1436.2700100412999</v>
      </c>
      <c r="D2741" s="46">
        <f t="shared" si="42"/>
        <v>799.73998995870033</v>
      </c>
      <c r="E2741" s="51">
        <v>45261</v>
      </c>
      <c r="F2741" s="49" t="s">
        <v>80</v>
      </c>
      <c r="G2741" s="49" t="s">
        <v>81</v>
      </c>
      <c r="H2741" s="49" t="s">
        <v>534</v>
      </c>
      <c r="I2741" s="49" t="s">
        <v>534</v>
      </c>
      <c r="J2741" s="49">
        <v>135300</v>
      </c>
      <c r="K2741" s="49" t="s">
        <v>415</v>
      </c>
      <c r="L2741" s="49">
        <v>10566062</v>
      </c>
      <c r="M2741" s="49" t="s">
        <v>1953</v>
      </c>
      <c r="N2741" s="51">
        <v>33786</v>
      </c>
      <c r="O2741" s="51">
        <v>33786</v>
      </c>
      <c r="P2741" s="49" t="s">
        <v>1081</v>
      </c>
    </row>
    <row r="2742" spans="1:16">
      <c r="A2742" s="46">
        <v>1</v>
      </c>
      <c r="B2742" s="46">
        <v>50556.700000000004</v>
      </c>
      <c r="C2742" s="46">
        <v>33505.473641721001</v>
      </c>
      <c r="D2742" s="46">
        <f t="shared" si="42"/>
        <v>17051.226358279004</v>
      </c>
      <c r="E2742" s="51">
        <v>45261</v>
      </c>
      <c r="F2742" s="49" t="s">
        <v>80</v>
      </c>
      <c r="G2742" s="49" t="s">
        <v>81</v>
      </c>
      <c r="H2742" s="49" t="s">
        <v>534</v>
      </c>
      <c r="I2742" s="49" t="s">
        <v>534</v>
      </c>
      <c r="J2742" s="49">
        <v>135300</v>
      </c>
      <c r="K2742" s="49" t="s">
        <v>356</v>
      </c>
      <c r="L2742" s="49">
        <v>10565990</v>
      </c>
      <c r="M2742" s="49" t="s">
        <v>1958</v>
      </c>
      <c r="N2742" s="51">
        <v>33420</v>
      </c>
      <c r="O2742" s="51">
        <v>33420</v>
      </c>
      <c r="P2742" s="49" t="s">
        <v>1081</v>
      </c>
    </row>
    <row r="2743" spans="1:16">
      <c r="A2743" s="46">
        <v>1</v>
      </c>
      <c r="B2743" s="46">
        <v>378058.61</v>
      </c>
      <c r="C2743" s="46">
        <v>250551.02078222431</v>
      </c>
      <c r="D2743" s="46">
        <f t="shared" si="42"/>
        <v>127507.58921777568</v>
      </c>
      <c r="E2743" s="51">
        <v>45261</v>
      </c>
      <c r="F2743" s="49" t="s">
        <v>80</v>
      </c>
      <c r="G2743" s="49" t="s">
        <v>81</v>
      </c>
      <c r="H2743" s="49" t="s">
        <v>534</v>
      </c>
      <c r="I2743" s="49" t="s">
        <v>534</v>
      </c>
      <c r="J2743" s="49">
        <v>135300</v>
      </c>
      <c r="K2743" s="49" t="s">
        <v>272</v>
      </c>
      <c r="L2743" s="49">
        <v>10566039</v>
      </c>
      <c r="M2743" s="49" t="s">
        <v>2271</v>
      </c>
      <c r="N2743" s="51">
        <v>33420</v>
      </c>
      <c r="O2743" s="51">
        <v>33420</v>
      </c>
      <c r="P2743" s="49" t="s">
        <v>1081</v>
      </c>
    </row>
    <row r="2744" spans="1:16">
      <c r="A2744" s="46">
        <v>3</v>
      </c>
      <c r="B2744" s="46">
        <v>94254.3</v>
      </c>
      <c r="C2744" s="46">
        <v>62465.211619208996</v>
      </c>
      <c r="D2744" s="46">
        <f t="shared" si="42"/>
        <v>31789.088380791007</v>
      </c>
      <c r="E2744" s="51">
        <v>45261</v>
      </c>
      <c r="F2744" s="49" t="s">
        <v>80</v>
      </c>
      <c r="G2744" s="49" t="s">
        <v>81</v>
      </c>
      <c r="H2744" s="49" t="s">
        <v>534</v>
      </c>
      <c r="I2744" s="49" t="s">
        <v>534</v>
      </c>
      <c r="J2744" s="49">
        <v>135300</v>
      </c>
      <c r="K2744" s="49" t="s">
        <v>537</v>
      </c>
      <c r="L2744" s="49">
        <v>10566046</v>
      </c>
      <c r="M2744" s="49" t="s">
        <v>2272</v>
      </c>
      <c r="N2744" s="51">
        <v>33420</v>
      </c>
      <c r="O2744" s="51">
        <v>33420</v>
      </c>
      <c r="P2744" s="49" t="s">
        <v>1081</v>
      </c>
    </row>
    <row r="2745" spans="1:16">
      <c r="A2745" s="46">
        <v>0</v>
      </c>
      <c r="B2745" s="46">
        <v>0</v>
      </c>
      <c r="C2745" s="46">
        <v>0</v>
      </c>
      <c r="D2745" s="46">
        <f t="shared" si="42"/>
        <v>0</v>
      </c>
      <c r="E2745" s="51">
        <v>45261</v>
      </c>
      <c r="F2745" s="49" t="s">
        <v>80</v>
      </c>
      <c r="G2745" s="49" t="s">
        <v>81</v>
      </c>
      <c r="H2745" s="49" t="s">
        <v>534</v>
      </c>
      <c r="I2745" s="49" t="s">
        <v>534</v>
      </c>
      <c r="J2745" s="49">
        <v>135300</v>
      </c>
      <c r="K2745" s="49" t="s">
        <v>422</v>
      </c>
      <c r="L2745" s="49">
        <v>10566089</v>
      </c>
      <c r="M2745" s="49" t="s">
        <v>1971</v>
      </c>
      <c r="N2745" s="51">
        <v>36525</v>
      </c>
      <c r="O2745" s="51">
        <v>36892</v>
      </c>
      <c r="P2745" s="49" t="s">
        <v>1603</v>
      </c>
    </row>
    <row r="2746" spans="1:16">
      <c r="A2746" s="46">
        <v>1</v>
      </c>
      <c r="B2746" s="46">
        <v>100908.8</v>
      </c>
      <c r="C2746" s="46">
        <v>19548.179881088003</v>
      </c>
      <c r="D2746" s="46">
        <f t="shared" si="42"/>
        <v>81360.620118912004</v>
      </c>
      <c r="E2746" s="51">
        <v>45261</v>
      </c>
      <c r="F2746" s="49" t="s">
        <v>80</v>
      </c>
      <c r="G2746" s="49" t="s">
        <v>81</v>
      </c>
      <c r="H2746" s="49" t="s">
        <v>534</v>
      </c>
      <c r="I2746" s="49" t="s">
        <v>534</v>
      </c>
      <c r="J2746" s="49">
        <v>135300</v>
      </c>
      <c r="K2746" s="49" t="s">
        <v>422</v>
      </c>
      <c r="L2746" s="49">
        <v>12611026</v>
      </c>
      <c r="M2746" s="49" t="s">
        <v>2273</v>
      </c>
      <c r="N2746" s="51">
        <v>41672</v>
      </c>
      <c r="O2746" s="51">
        <v>41699</v>
      </c>
      <c r="P2746" s="49" t="s">
        <v>2274</v>
      </c>
    </row>
    <row r="2747" spans="1:16">
      <c r="A2747" s="46">
        <v>6</v>
      </c>
      <c r="B2747" s="46">
        <v>79285.440000000002</v>
      </c>
      <c r="C2747" s="46">
        <v>15359.275336454401</v>
      </c>
      <c r="D2747" s="46">
        <f t="shared" si="42"/>
        <v>63926.164663545598</v>
      </c>
      <c r="E2747" s="51">
        <v>45261</v>
      </c>
      <c r="F2747" s="49" t="s">
        <v>80</v>
      </c>
      <c r="G2747" s="49" t="s">
        <v>81</v>
      </c>
      <c r="H2747" s="49" t="s">
        <v>534</v>
      </c>
      <c r="I2747" s="49" t="s">
        <v>534</v>
      </c>
      <c r="J2747" s="49">
        <v>135300</v>
      </c>
      <c r="K2747" s="49" t="s">
        <v>423</v>
      </c>
      <c r="L2747" s="49">
        <v>12611033</v>
      </c>
      <c r="M2747" s="49" t="s">
        <v>2275</v>
      </c>
      <c r="N2747" s="51">
        <v>41672</v>
      </c>
      <c r="O2747" s="51">
        <v>41699</v>
      </c>
      <c r="P2747" s="49" t="s">
        <v>2274</v>
      </c>
    </row>
    <row r="2748" spans="1:16">
      <c r="A2748" s="46">
        <v>0</v>
      </c>
      <c r="B2748" s="46">
        <v>0</v>
      </c>
      <c r="C2748" s="46">
        <v>0</v>
      </c>
      <c r="D2748" s="46">
        <f t="shared" si="42"/>
        <v>0</v>
      </c>
      <c r="E2748" s="51">
        <v>45261</v>
      </c>
      <c r="F2748" s="49" t="s">
        <v>80</v>
      </c>
      <c r="G2748" s="49" t="s">
        <v>81</v>
      </c>
      <c r="H2748" s="49" t="s">
        <v>534</v>
      </c>
      <c r="I2748" s="49" t="s">
        <v>534</v>
      </c>
      <c r="J2748" s="49">
        <v>135300</v>
      </c>
      <c r="K2748" s="49" t="s">
        <v>423</v>
      </c>
      <c r="L2748" s="49">
        <v>10566098</v>
      </c>
      <c r="M2748" s="49" t="s">
        <v>2276</v>
      </c>
      <c r="N2748" s="51">
        <v>38826</v>
      </c>
      <c r="O2748" s="51">
        <v>39083</v>
      </c>
      <c r="P2748" s="49" t="s">
        <v>2277</v>
      </c>
    </row>
    <row r="2749" spans="1:16">
      <c r="A2749" s="46">
        <v>1</v>
      </c>
      <c r="B2749" s="46">
        <v>10408.06</v>
      </c>
      <c r="C2749" s="46">
        <v>5624.311105621</v>
      </c>
      <c r="D2749" s="46">
        <f t="shared" si="42"/>
        <v>4783.7488943789995</v>
      </c>
      <c r="E2749" s="51">
        <v>45261</v>
      </c>
      <c r="F2749" s="49" t="s">
        <v>80</v>
      </c>
      <c r="G2749" s="49" t="s">
        <v>81</v>
      </c>
      <c r="H2749" s="49" t="s">
        <v>534</v>
      </c>
      <c r="I2749" s="49" t="s">
        <v>534</v>
      </c>
      <c r="J2749" s="49">
        <v>135300</v>
      </c>
      <c r="K2749" s="49" t="s">
        <v>425</v>
      </c>
      <c r="L2749" s="49">
        <v>10566080</v>
      </c>
      <c r="M2749" s="49" t="s">
        <v>1567</v>
      </c>
      <c r="N2749" s="51">
        <v>35494</v>
      </c>
      <c r="O2749" s="51">
        <v>35612</v>
      </c>
      <c r="P2749" s="49" t="s">
        <v>1081</v>
      </c>
    </row>
    <row r="2750" spans="1:16">
      <c r="A2750" s="46">
        <v>2</v>
      </c>
      <c r="B2750" s="46">
        <v>21184.33</v>
      </c>
      <c r="C2750" s="46">
        <v>14039.504367027899</v>
      </c>
      <c r="D2750" s="46">
        <f t="shared" si="42"/>
        <v>7144.8256329721025</v>
      </c>
      <c r="E2750" s="51">
        <v>45261</v>
      </c>
      <c r="F2750" s="49" t="s">
        <v>80</v>
      </c>
      <c r="G2750" s="49" t="s">
        <v>81</v>
      </c>
      <c r="H2750" s="49" t="s">
        <v>534</v>
      </c>
      <c r="I2750" s="49" t="s">
        <v>534</v>
      </c>
      <c r="J2750" s="49">
        <v>135300</v>
      </c>
      <c r="K2750" s="49" t="s">
        <v>254</v>
      </c>
      <c r="L2750" s="49">
        <v>10565955</v>
      </c>
      <c r="M2750" s="49" t="s">
        <v>1980</v>
      </c>
      <c r="N2750" s="51">
        <v>33420</v>
      </c>
      <c r="O2750" s="51">
        <v>33420</v>
      </c>
      <c r="P2750" s="49" t="s">
        <v>1081</v>
      </c>
    </row>
    <row r="2751" spans="1:16">
      <c r="A2751" s="46">
        <v>0</v>
      </c>
      <c r="B2751" s="46">
        <v>8254.41</v>
      </c>
      <c r="C2751" s="46">
        <v>757.446948507</v>
      </c>
      <c r="D2751" s="46">
        <f t="shared" si="42"/>
        <v>7496.9630514929995</v>
      </c>
      <c r="E2751" s="51">
        <v>45261</v>
      </c>
      <c r="F2751" s="49" t="s">
        <v>80</v>
      </c>
      <c r="G2751" s="49" t="s">
        <v>81</v>
      </c>
      <c r="H2751" s="49" t="s">
        <v>534</v>
      </c>
      <c r="I2751" s="49" t="s">
        <v>534</v>
      </c>
      <c r="J2751" s="49">
        <v>135300</v>
      </c>
      <c r="K2751" s="49" t="s">
        <v>185</v>
      </c>
      <c r="L2751" s="49">
        <v>33375692</v>
      </c>
      <c r="M2751" s="49" t="s">
        <v>1446</v>
      </c>
      <c r="N2751" s="51">
        <v>43815</v>
      </c>
      <c r="O2751" s="51">
        <v>43800</v>
      </c>
      <c r="P2751" s="49" t="s">
        <v>2266</v>
      </c>
    </row>
    <row r="2752" spans="1:16">
      <c r="A2752" s="46">
        <v>1080</v>
      </c>
      <c r="B2752" s="46">
        <v>20838.810000000001</v>
      </c>
      <c r="C2752" s="46">
        <v>4036.9205301006</v>
      </c>
      <c r="D2752" s="46">
        <f t="shared" si="42"/>
        <v>16801.889469899401</v>
      </c>
      <c r="E2752" s="51">
        <v>45261</v>
      </c>
      <c r="F2752" s="49" t="s">
        <v>80</v>
      </c>
      <c r="G2752" s="49" t="s">
        <v>81</v>
      </c>
      <c r="H2752" s="49" t="s">
        <v>534</v>
      </c>
      <c r="I2752" s="49" t="s">
        <v>534</v>
      </c>
      <c r="J2752" s="49">
        <v>135300</v>
      </c>
      <c r="K2752" s="49" t="s">
        <v>122</v>
      </c>
      <c r="L2752" s="49">
        <v>12440670</v>
      </c>
      <c r="M2752" s="49" t="s">
        <v>2278</v>
      </c>
      <c r="N2752" s="51">
        <v>41681</v>
      </c>
      <c r="O2752" s="51">
        <v>41640</v>
      </c>
      <c r="P2752" s="49" t="s">
        <v>2279</v>
      </c>
    </row>
    <row r="2753" spans="1:16">
      <c r="A2753" s="46">
        <v>0</v>
      </c>
      <c r="B2753" s="46">
        <v>0</v>
      </c>
      <c r="C2753" s="46">
        <v>0</v>
      </c>
      <c r="D2753" s="46">
        <f t="shared" si="42"/>
        <v>0</v>
      </c>
      <c r="E2753" s="51">
        <v>45261</v>
      </c>
      <c r="F2753" s="49" t="s">
        <v>80</v>
      </c>
      <c r="G2753" s="49" t="s">
        <v>81</v>
      </c>
      <c r="H2753" s="49" t="s">
        <v>538</v>
      </c>
      <c r="I2753" s="49" t="s">
        <v>538</v>
      </c>
      <c r="J2753" s="49">
        <v>135300</v>
      </c>
      <c r="K2753" s="49" t="s">
        <v>539</v>
      </c>
      <c r="L2753" s="49">
        <v>9718363</v>
      </c>
      <c r="M2753" s="49" t="s">
        <v>2280</v>
      </c>
      <c r="N2753" s="51">
        <v>35247</v>
      </c>
      <c r="O2753" s="51">
        <v>35247</v>
      </c>
      <c r="P2753" s="49" t="s">
        <v>1091</v>
      </c>
    </row>
    <row r="2754" spans="1:16">
      <c r="A2754" s="46">
        <v>0</v>
      </c>
      <c r="B2754" s="46">
        <v>0</v>
      </c>
      <c r="C2754" s="46">
        <v>0</v>
      </c>
      <c r="D2754" s="46">
        <f t="shared" si="42"/>
        <v>0</v>
      </c>
      <c r="E2754" s="51">
        <v>45261</v>
      </c>
      <c r="F2754" s="49" t="s">
        <v>80</v>
      </c>
      <c r="G2754" s="49" t="s">
        <v>81</v>
      </c>
      <c r="H2754" s="49" t="s">
        <v>538</v>
      </c>
      <c r="I2754" s="49" t="s">
        <v>538</v>
      </c>
      <c r="J2754" s="49">
        <v>135300</v>
      </c>
      <c r="K2754" s="49" t="s">
        <v>539</v>
      </c>
      <c r="L2754" s="49">
        <v>9785449</v>
      </c>
      <c r="M2754" s="49" t="s">
        <v>2280</v>
      </c>
      <c r="N2754" s="51">
        <v>35247</v>
      </c>
      <c r="O2754" s="51">
        <v>35247</v>
      </c>
      <c r="P2754" s="49" t="s">
        <v>1081</v>
      </c>
    </row>
    <row r="2755" spans="1:16">
      <c r="A2755" s="46">
        <v>0</v>
      </c>
      <c r="B2755" s="46">
        <v>0</v>
      </c>
      <c r="C2755" s="46">
        <v>0</v>
      </c>
      <c r="D2755" s="46">
        <f t="shared" ref="D2755:D2818" si="43">+B2755-C2755</f>
        <v>0</v>
      </c>
      <c r="E2755" s="51">
        <v>45261</v>
      </c>
      <c r="F2755" s="49" t="s">
        <v>80</v>
      </c>
      <c r="G2755" s="49" t="s">
        <v>81</v>
      </c>
      <c r="H2755" s="49" t="s">
        <v>538</v>
      </c>
      <c r="I2755" s="49" t="s">
        <v>538</v>
      </c>
      <c r="J2755" s="49">
        <v>135300</v>
      </c>
      <c r="K2755" s="49" t="s">
        <v>424</v>
      </c>
      <c r="L2755" s="49">
        <v>9778055</v>
      </c>
      <c r="M2755" s="49" t="s">
        <v>1977</v>
      </c>
      <c r="N2755" s="51">
        <v>35247</v>
      </c>
      <c r="O2755" s="51">
        <v>35247</v>
      </c>
      <c r="P2755" s="49" t="s">
        <v>1081</v>
      </c>
    </row>
    <row r="2756" spans="1:16">
      <c r="A2756" s="46">
        <v>0</v>
      </c>
      <c r="B2756" s="46">
        <v>0</v>
      </c>
      <c r="C2756" s="46">
        <v>0</v>
      </c>
      <c r="D2756" s="46">
        <f t="shared" si="43"/>
        <v>0</v>
      </c>
      <c r="E2756" s="51">
        <v>45261</v>
      </c>
      <c r="F2756" s="49" t="s">
        <v>80</v>
      </c>
      <c r="G2756" s="49" t="s">
        <v>81</v>
      </c>
      <c r="H2756" s="49" t="s">
        <v>538</v>
      </c>
      <c r="I2756" s="49" t="s">
        <v>538</v>
      </c>
      <c r="J2756" s="49">
        <v>135300</v>
      </c>
      <c r="K2756" s="49" t="s">
        <v>424</v>
      </c>
      <c r="L2756" s="49">
        <v>9862144</v>
      </c>
      <c r="M2756" s="49" t="s">
        <v>1977</v>
      </c>
      <c r="N2756" s="51">
        <v>35247</v>
      </c>
      <c r="O2756" s="51">
        <v>35247</v>
      </c>
      <c r="P2756" s="49" t="s">
        <v>1091</v>
      </c>
    </row>
    <row r="2757" spans="1:16">
      <c r="A2757" s="46">
        <v>0</v>
      </c>
      <c r="B2757" s="46">
        <v>0</v>
      </c>
      <c r="C2757" s="46">
        <v>0</v>
      </c>
      <c r="D2757" s="46">
        <f t="shared" si="43"/>
        <v>0</v>
      </c>
      <c r="E2757" s="51">
        <v>45261</v>
      </c>
      <c r="F2757" s="49" t="s">
        <v>80</v>
      </c>
      <c r="G2757" s="49" t="s">
        <v>81</v>
      </c>
      <c r="H2757" s="49" t="s">
        <v>538</v>
      </c>
      <c r="I2757" s="49" t="s">
        <v>538</v>
      </c>
      <c r="J2757" s="49">
        <v>135600</v>
      </c>
      <c r="K2757" s="49" t="s">
        <v>107</v>
      </c>
      <c r="L2757" s="49">
        <v>9747525</v>
      </c>
      <c r="M2757" s="49" t="s">
        <v>2281</v>
      </c>
      <c r="N2757" s="51">
        <v>38534</v>
      </c>
      <c r="O2757" s="51">
        <v>39052</v>
      </c>
      <c r="P2757" s="49" t="s">
        <v>2282</v>
      </c>
    </row>
    <row r="2758" spans="1:16">
      <c r="A2758" s="46">
        <v>0</v>
      </c>
      <c r="B2758" s="46">
        <v>0</v>
      </c>
      <c r="C2758" s="46">
        <v>0</v>
      </c>
      <c r="D2758" s="46">
        <f t="shared" si="43"/>
        <v>0</v>
      </c>
      <c r="E2758" s="51">
        <v>45261</v>
      </c>
      <c r="F2758" s="49" t="s">
        <v>80</v>
      </c>
      <c r="G2758" s="49" t="s">
        <v>81</v>
      </c>
      <c r="H2758" s="49" t="s">
        <v>540</v>
      </c>
      <c r="I2758" s="49" t="s">
        <v>540</v>
      </c>
      <c r="J2758" s="49">
        <v>135800</v>
      </c>
      <c r="K2758" s="49" t="s">
        <v>107</v>
      </c>
      <c r="L2758" s="49">
        <v>9741765</v>
      </c>
      <c r="M2758" s="49" t="s">
        <v>2283</v>
      </c>
      <c r="N2758" s="51">
        <v>39428</v>
      </c>
      <c r="O2758" s="51">
        <v>39417</v>
      </c>
      <c r="P2758" s="49" t="s">
        <v>2284</v>
      </c>
    </row>
    <row r="2759" spans="1:16">
      <c r="A2759" s="46">
        <v>0</v>
      </c>
      <c r="B2759" s="46">
        <v>0</v>
      </c>
      <c r="C2759" s="46">
        <v>0</v>
      </c>
      <c r="D2759" s="46">
        <f t="shared" si="43"/>
        <v>0</v>
      </c>
      <c r="E2759" s="51">
        <v>45261</v>
      </c>
      <c r="F2759" s="49" t="s">
        <v>80</v>
      </c>
      <c r="G2759" s="49" t="s">
        <v>81</v>
      </c>
      <c r="H2759" s="49" t="s">
        <v>540</v>
      </c>
      <c r="I2759" s="49" t="s">
        <v>540</v>
      </c>
      <c r="J2759" s="49">
        <v>135800</v>
      </c>
      <c r="K2759" s="49" t="s">
        <v>107</v>
      </c>
      <c r="L2759" s="49">
        <v>9740123</v>
      </c>
      <c r="M2759" s="49" t="s">
        <v>2283</v>
      </c>
      <c r="N2759" s="51">
        <v>39428</v>
      </c>
      <c r="O2759" s="51">
        <v>39539</v>
      </c>
      <c r="P2759" s="49" t="s">
        <v>2284</v>
      </c>
    </row>
    <row r="2760" spans="1:16">
      <c r="A2760" s="46">
        <v>0</v>
      </c>
      <c r="B2760" s="46">
        <v>0</v>
      </c>
      <c r="C2760" s="46">
        <v>0</v>
      </c>
      <c r="D2760" s="46">
        <f t="shared" si="43"/>
        <v>0</v>
      </c>
      <c r="E2760" s="51">
        <v>45261</v>
      </c>
      <c r="F2760" s="49" t="s">
        <v>80</v>
      </c>
      <c r="G2760" s="49" t="s">
        <v>81</v>
      </c>
      <c r="H2760" s="49" t="s">
        <v>541</v>
      </c>
      <c r="I2760" s="49" t="s">
        <v>541</v>
      </c>
      <c r="J2760" s="49">
        <v>135600</v>
      </c>
      <c r="K2760" s="49" t="s">
        <v>127</v>
      </c>
      <c r="L2760" s="49">
        <v>9742101</v>
      </c>
      <c r="M2760" s="49" t="s">
        <v>936</v>
      </c>
      <c r="N2760" s="51">
        <v>39445</v>
      </c>
      <c r="O2760" s="51">
        <v>39448</v>
      </c>
      <c r="P2760" s="49" t="s">
        <v>2285</v>
      </c>
    </row>
    <row r="2761" spans="1:16">
      <c r="A2761" s="46">
        <v>0</v>
      </c>
      <c r="B2761" s="46">
        <v>0</v>
      </c>
      <c r="C2761" s="46">
        <v>0</v>
      </c>
      <c r="D2761" s="46">
        <f t="shared" si="43"/>
        <v>0</v>
      </c>
      <c r="E2761" s="51">
        <v>45261</v>
      </c>
      <c r="F2761" s="49" t="s">
        <v>80</v>
      </c>
      <c r="G2761" s="49" t="s">
        <v>81</v>
      </c>
      <c r="H2761" s="49" t="s">
        <v>541</v>
      </c>
      <c r="I2761" s="49" t="s">
        <v>541</v>
      </c>
      <c r="J2761" s="49">
        <v>135600</v>
      </c>
      <c r="K2761" s="49" t="s">
        <v>107</v>
      </c>
      <c r="L2761" s="49">
        <v>9737975</v>
      </c>
      <c r="M2761" s="49" t="s">
        <v>2286</v>
      </c>
      <c r="N2761" s="51">
        <v>39445</v>
      </c>
      <c r="O2761" s="51">
        <v>39508</v>
      </c>
      <c r="P2761" s="49" t="s">
        <v>2285</v>
      </c>
    </row>
    <row r="2762" spans="1:16">
      <c r="A2762" s="46">
        <v>0</v>
      </c>
      <c r="B2762" s="46">
        <v>0</v>
      </c>
      <c r="C2762" s="46">
        <v>0</v>
      </c>
      <c r="D2762" s="46">
        <f t="shared" si="43"/>
        <v>0</v>
      </c>
      <c r="E2762" s="51">
        <v>45261</v>
      </c>
      <c r="F2762" s="49" t="s">
        <v>80</v>
      </c>
      <c r="G2762" s="49" t="s">
        <v>81</v>
      </c>
      <c r="H2762" s="49" t="s">
        <v>542</v>
      </c>
      <c r="I2762" s="49" t="s">
        <v>542</v>
      </c>
      <c r="J2762" s="49">
        <v>135300</v>
      </c>
      <c r="K2762" s="49" t="s">
        <v>543</v>
      </c>
      <c r="L2762" s="49">
        <v>9862145</v>
      </c>
      <c r="M2762" s="49" t="s">
        <v>2287</v>
      </c>
      <c r="N2762" s="51">
        <v>35247</v>
      </c>
      <c r="O2762" s="51">
        <v>35247</v>
      </c>
      <c r="P2762" s="49" t="s">
        <v>1091</v>
      </c>
    </row>
    <row r="2763" spans="1:16">
      <c r="A2763" s="46">
        <v>0</v>
      </c>
      <c r="B2763" s="46">
        <v>0</v>
      </c>
      <c r="C2763" s="46">
        <v>0</v>
      </c>
      <c r="D2763" s="46">
        <f t="shared" si="43"/>
        <v>0</v>
      </c>
      <c r="E2763" s="51">
        <v>45261</v>
      </c>
      <c r="F2763" s="49" t="s">
        <v>80</v>
      </c>
      <c r="G2763" s="49" t="s">
        <v>81</v>
      </c>
      <c r="H2763" s="49" t="s">
        <v>542</v>
      </c>
      <c r="I2763" s="49" t="s">
        <v>542</v>
      </c>
      <c r="J2763" s="49">
        <v>135300</v>
      </c>
      <c r="K2763" s="49" t="s">
        <v>543</v>
      </c>
      <c r="L2763" s="49">
        <v>9769333</v>
      </c>
      <c r="M2763" s="49" t="s">
        <v>2287</v>
      </c>
      <c r="N2763" s="51">
        <v>35247</v>
      </c>
      <c r="O2763" s="51">
        <v>35247</v>
      </c>
      <c r="P2763" s="49" t="s">
        <v>1081</v>
      </c>
    </row>
    <row r="2764" spans="1:16">
      <c r="A2764" s="46">
        <v>0</v>
      </c>
      <c r="B2764" s="46">
        <v>0</v>
      </c>
      <c r="C2764" s="46">
        <v>0</v>
      </c>
      <c r="D2764" s="46">
        <f t="shared" si="43"/>
        <v>0</v>
      </c>
      <c r="E2764" s="51">
        <v>45261</v>
      </c>
      <c r="F2764" s="49" t="s">
        <v>80</v>
      </c>
      <c r="G2764" s="49" t="s">
        <v>81</v>
      </c>
      <c r="H2764" s="49" t="s">
        <v>544</v>
      </c>
      <c r="I2764" s="49" t="s">
        <v>544</v>
      </c>
      <c r="J2764" s="49">
        <v>135300</v>
      </c>
      <c r="K2764" s="49" t="s">
        <v>514</v>
      </c>
      <c r="L2764" s="49">
        <v>9701996</v>
      </c>
      <c r="M2764" s="49" t="s">
        <v>2288</v>
      </c>
      <c r="N2764" s="51">
        <v>37223</v>
      </c>
      <c r="O2764" s="51">
        <v>37257</v>
      </c>
      <c r="P2764" s="49" t="s">
        <v>2289</v>
      </c>
    </row>
    <row r="2765" spans="1:16">
      <c r="A2765" s="46">
        <v>0</v>
      </c>
      <c r="B2765" s="46">
        <v>0</v>
      </c>
      <c r="C2765" s="46">
        <v>0</v>
      </c>
      <c r="D2765" s="46">
        <f t="shared" si="43"/>
        <v>0</v>
      </c>
      <c r="E2765" s="51">
        <v>45261</v>
      </c>
      <c r="F2765" s="49" t="s">
        <v>80</v>
      </c>
      <c r="G2765" s="49" t="s">
        <v>81</v>
      </c>
      <c r="H2765" s="49" t="s">
        <v>544</v>
      </c>
      <c r="I2765" s="49" t="s">
        <v>544</v>
      </c>
      <c r="J2765" s="49">
        <v>135300</v>
      </c>
      <c r="K2765" s="49" t="s">
        <v>545</v>
      </c>
      <c r="L2765" s="49">
        <v>9738323</v>
      </c>
      <c r="M2765" s="49" t="s">
        <v>2290</v>
      </c>
      <c r="N2765" s="51">
        <v>37223</v>
      </c>
      <c r="O2765" s="51">
        <v>37257</v>
      </c>
      <c r="P2765" s="49" t="s">
        <v>2289</v>
      </c>
    </row>
    <row r="2766" spans="1:16">
      <c r="A2766" s="46">
        <v>0</v>
      </c>
      <c r="B2766" s="46">
        <v>0</v>
      </c>
      <c r="C2766" s="46">
        <v>0</v>
      </c>
      <c r="D2766" s="46">
        <f t="shared" si="43"/>
        <v>0</v>
      </c>
      <c r="E2766" s="51">
        <v>45261</v>
      </c>
      <c r="F2766" s="49" t="s">
        <v>80</v>
      </c>
      <c r="G2766" s="49" t="s">
        <v>81</v>
      </c>
      <c r="H2766" s="49" t="s">
        <v>544</v>
      </c>
      <c r="I2766" s="49" t="s">
        <v>544</v>
      </c>
      <c r="J2766" s="49">
        <v>135300</v>
      </c>
      <c r="K2766" s="49" t="s">
        <v>124</v>
      </c>
      <c r="L2766" s="49">
        <v>9710676</v>
      </c>
      <c r="M2766" s="49" t="s">
        <v>2291</v>
      </c>
      <c r="N2766" s="51">
        <v>37223</v>
      </c>
      <c r="O2766" s="51">
        <v>37257</v>
      </c>
      <c r="P2766" s="49" t="s">
        <v>2289</v>
      </c>
    </row>
    <row r="2767" spans="1:16">
      <c r="A2767" s="46">
        <v>0</v>
      </c>
      <c r="B2767" s="46">
        <v>0</v>
      </c>
      <c r="C2767" s="46">
        <v>0</v>
      </c>
      <c r="D2767" s="46">
        <f t="shared" si="43"/>
        <v>0</v>
      </c>
      <c r="E2767" s="51">
        <v>45261</v>
      </c>
      <c r="F2767" s="49" t="s">
        <v>80</v>
      </c>
      <c r="G2767" s="49" t="s">
        <v>81</v>
      </c>
      <c r="H2767" s="49" t="s">
        <v>544</v>
      </c>
      <c r="I2767" s="49" t="s">
        <v>544</v>
      </c>
      <c r="J2767" s="49">
        <v>135300</v>
      </c>
      <c r="K2767" s="49" t="s">
        <v>125</v>
      </c>
      <c r="L2767" s="49">
        <v>9738327</v>
      </c>
      <c r="M2767" s="49" t="s">
        <v>2292</v>
      </c>
      <c r="N2767" s="51">
        <v>37223</v>
      </c>
      <c r="O2767" s="51">
        <v>37257</v>
      </c>
      <c r="P2767" s="49" t="s">
        <v>2289</v>
      </c>
    </row>
    <row r="2768" spans="1:16">
      <c r="A2768" s="46">
        <v>0</v>
      </c>
      <c r="B2768" s="46">
        <v>0</v>
      </c>
      <c r="C2768" s="46">
        <v>0</v>
      </c>
      <c r="D2768" s="46">
        <f t="shared" si="43"/>
        <v>0</v>
      </c>
      <c r="E2768" s="51">
        <v>45261</v>
      </c>
      <c r="F2768" s="49" t="s">
        <v>80</v>
      </c>
      <c r="G2768" s="49" t="s">
        <v>81</v>
      </c>
      <c r="H2768" s="49" t="s">
        <v>544</v>
      </c>
      <c r="I2768" s="49" t="s">
        <v>544</v>
      </c>
      <c r="J2768" s="49">
        <v>135300</v>
      </c>
      <c r="K2768" s="49" t="s">
        <v>228</v>
      </c>
      <c r="L2768" s="49">
        <v>9738326</v>
      </c>
      <c r="M2768" s="49" t="s">
        <v>2293</v>
      </c>
      <c r="N2768" s="51">
        <v>37223</v>
      </c>
      <c r="O2768" s="51">
        <v>37257</v>
      </c>
      <c r="P2768" s="49" t="s">
        <v>2289</v>
      </c>
    </row>
    <row r="2769" spans="1:16">
      <c r="A2769" s="46">
        <v>0</v>
      </c>
      <c r="B2769" s="46">
        <v>0</v>
      </c>
      <c r="C2769" s="46">
        <v>0</v>
      </c>
      <c r="D2769" s="46">
        <f t="shared" si="43"/>
        <v>0</v>
      </c>
      <c r="E2769" s="51">
        <v>45261</v>
      </c>
      <c r="F2769" s="49" t="s">
        <v>80</v>
      </c>
      <c r="G2769" s="49" t="s">
        <v>81</v>
      </c>
      <c r="H2769" s="49" t="s">
        <v>544</v>
      </c>
      <c r="I2769" s="49" t="s">
        <v>544</v>
      </c>
      <c r="J2769" s="49">
        <v>135300</v>
      </c>
      <c r="K2769" s="49" t="s">
        <v>107</v>
      </c>
      <c r="L2769" s="49">
        <v>9811332</v>
      </c>
      <c r="M2769" s="49" t="s">
        <v>2294</v>
      </c>
      <c r="N2769" s="51">
        <v>37223</v>
      </c>
      <c r="O2769" s="51">
        <v>37408</v>
      </c>
      <c r="P2769" s="49" t="s">
        <v>2289</v>
      </c>
    </row>
    <row r="2770" spans="1:16">
      <c r="A2770" s="46">
        <v>0</v>
      </c>
      <c r="B2770" s="46">
        <v>0</v>
      </c>
      <c r="C2770" s="46">
        <v>0</v>
      </c>
      <c r="D2770" s="46">
        <f t="shared" si="43"/>
        <v>0</v>
      </c>
      <c r="E2770" s="51">
        <v>45261</v>
      </c>
      <c r="F2770" s="49" t="s">
        <v>80</v>
      </c>
      <c r="G2770" s="49" t="s">
        <v>81</v>
      </c>
      <c r="H2770" s="49" t="s">
        <v>544</v>
      </c>
      <c r="I2770" s="49" t="s">
        <v>544</v>
      </c>
      <c r="J2770" s="49">
        <v>135300</v>
      </c>
      <c r="K2770" s="49" t="s">
        <v>546</v>
      </c>
      <c r="L2770" s="49">
        <v>9738325</v>
      </c>
      <c r="M2770" s="49" t="s">
        <v>2295</v>
      </c>
      <c r="N2770" s="51">
        <v>37223</v>
      </c>
      <c r="O2770" s="51">
        <v>37257</v>
      </c>
      <c r="P2770" s="49" t="s">
        <v>2289</v>
      </c>
    </row>
    <row r="2771" spans="1:16">
      <c r="A2771" s="46">
        <v>0</v>
      </c>
      <c r="B2771" s="46">
        <v>0</v>
      </c>
      <c r="C2771" s="46">
        <v>0</v>
      </c>
      <c r="D2771" s="46">
        <f t="shared" si="43"/>
        <v>0</v>
      </c>
      <c r="E2771" s="51">
        <v>45261</v>
      </c>
      <c r="F2771" s="49" t="s">
        <v>80</v>
      </c>
      <c r="G2771" s="49" t="s">
        <v>81</v>
      </c>
      <c r="H2771" s="49" t="s">
        <v>544</v>
      </c>
      <c r="I2771" s="49" t="s">
        <v>544</v>
      </c>
      <c r="J2771" s="49">
        <v>135300</v>
      </c>
      <c r="K2771" s="49" t="s">
        <v>180</v>
      </c>
      <c r="L2771" s="49">
        <v>9738324</v>
      </c>
      <c r="M2771" s="49" t="s">
        <v>1554</v>
      </c>
      <c r="N2771" s="51">
        <v>37223</v>
      </c>
      <c r="O2771" s="51">
        <v>37257</v>
      </c>
      <c r="P2771" s="49" t="s">
        <v>2289</v>
      </c>
    </row>
    <row r="2772" spans="1:16">
      <c r="A2772" s="46">
        <v>0</v>
      </c>
      <c r="B2772" s="46">
        <v>0</v>
      </c>
      <c r="C2772" s="46">
        <v>0</v>
      </c>
      <c r="D2772" s="46">
        <f t="shared" si="43"/>
        <v>0</v>
      </c>
      <c r="E2772" s="51">
        <v>45261</v>
      </c>
      <c r="F2772" s="49" t="s">
        <v>80</v>
      </c>
      <c r="G2772" s="49" t="s">
        <v>81</v>
      </c>
      <c r="H2772" s="49" t="s">
        <v>544</v>
      </c>
      <c r="I2772" s="49" t="s">
        <v>544</v>
      </c>
      <c r="J2772" s="49">
        <v>135300</v>
      </c>
      <c r="K2772" s="49" t="s">
        <v>465</v>
      </c>
      <c r="L2772" s="49">
        <v>9738322</v>
      </c>
      <c r="M2772" s="49" t="s">
        <v>2071</v>
      </c>
      <c r="N2772" s="51">
        <v>37223</v>
      </c>
      <c r="O2772" s="51">
        <v>37257</v>
      </c>
      <c r="P2772" s="49" t="s">
        <v>2289</v>
      </c>
    </row>
    <row r="2773" spans="1:16">
      <c r="A2773" s="46">
        <v>0</v>
      </c>
      <c r="B2773" s="46">
        <v>0</v>
      </c>
      <c r="C2773" s="46">
        <v>0</v>
      </c>
      <c r="D2773" s="46">
        <f t="shared" si="43"/>
        <v>0</v>
      </c>
      <c r="E2773" s="51">
        <v>45261</v>
      </c>
      <c r="F2773" s="49" t="s">
        <v>80</v>
      </c>
      <c r="G2773" s="49" t="s">
        <v>81</v>
      </c>
      <c r="H2773" s="49" t="s">
        <v>544</v>
      </c>
      <c r="I2773" s="49" t="s">
        <v>544</v>
      </c>
      <c r="J2773" s="49">
        <v>135300</v>
      </c>
      <c r="K2773" s="49" t="s">
        <v>468</v>
      </c>
      <c r="L2773" s="49">
        <v>9738321</v>
      </c>
      <c r="M2773" s="49" t="s">
        <v>2075</v>
      </c>
      <c r="N2773" s="51">
        <v>37223</v>
      </c>
      <c r="O2773" s="51">
        <v>37257</v>
      </c>
      <c r="P2773" s="49" t="s">
        <v>2289</v>
      </c>
    </row>
    <row r="2774" spans="1:16">
      <c r="A2774" s="46">
        <v>0</v>
      </c>
      <c r="B2774" s="46">
        <v>0</v>
      </c>
      <c r="C2774" s="46">
        <v>0</v>
      </c>
      <c r="D2774" s="46">
        <f t="shared" si="43"/>
        <v>0</v>
      </c>
      <c r="E2774" s="51">
        <v>45261</v>
      </c>
      <c r="F2774" s="49" t="s">
        <v>80</v>
      </c>
      <c r="G2774" s="49" t="s">
        <v>81</v>
      </c>
      <c r="H2774" s="49" t="s">
        <v>544</v>
      </c>
      <c r="I2774" s="49" t="s">
        <v>544</v>
      </c>
      <c r="J2774" s="49">
        <v>135600</v>
      </c>
      <c r="K2774" s="49" t="s">
        <v>107</v>
      </c>
      <c r="L2774" s="49">
        <v>9811333</v>
      </c>
      <c r="M2774" s="49" t="s">
        <v>2294</v>
      </c>
      <c r="N2774" s="51">
        <v>37223</v>
      </c>
      <c r="O2774" s="51">
        <v>37408</v>
      </c>
      <c r="P2774" s="49" t="s">
        <v>2289</v>
      </c>
    </row>
    <row r="2775" spans="1:16">
      <c r="A2775" s="46">
        <v>0</v>
      </c>
      <c r="B2775" s="46">
        <v>0</v>
      </c>
      <c r="C2775" s="46">
        <v>0</v>
      </c>
      <c r="D2775" s="46">
        <f t="shared" si="43"/>
        <v>0</v>
      </c>
      <c r="E2775" s="51">
        <v>45261</v>
      </c>
      <c r="F2775" s="49" t="s">
        <v>80</v>
      </c>
      <c r="G2775" s="49" t="s">
        <v>81</v>
      </c>
      <c r="H2775" s="49" t="s">
        <v>547</v>
      </c>
      <c r="I2775" s="49" t="s">
        <v>547</v>
      </c>
      <c r="J2775" s="49">
        <v>135300</v>
      </c>
      <c r="K2775" s="49" t="s">
        <v>549</v>
      </c>
      <c r="L2775" s="49">
        <v>9879756</v>
      </c>
      <c r="M2775" s="49" t="s">
        <v>2296</v>
      </c>
      <c r="N2775" s="51">
        <v>35643</v>
      </c>
      <c r="O2775" s="51">
        <v>35796</v>
      </c>
      <c r="P2775" s="49" t="s">
        <v>1636</v>
      </c>
    </row>
    <row r="2776" spans="1:16">
      <c r="A2776" s="46">
        <v>0</v>
      </c>
      <c r="B2776" s="46">
        <v>0</v>
      </c>
      <c r="C2776" s="46">
        <v>0</v>
      </c>
      <c r="D2776" s="46">
        <f t="shared" si="43"/>
        <v>0</v>
      </c>
      <c r="E2776" s="51">
        <v>45261</v>
      </c>
      <c r="F2776" s="49" t="s">
        <v>80</v>
      </c>
      <c r="G2776" s="49" t="s">
        <v>81</v>
      </c>
      <c r="H2776" s="49" t="s">
        <v>547</v>
      </c>
      <c r="I2776" s="49" t="s">
        <v>547</v>
      </c>
      <c r="J2776" s="49">
        <v>135300</v>
      </c>
      <c r="K2776" s="49" t="s">
        <v>549</v>
      </c>
      <c r="L2776" s="49">
        <v>9761151</v>
      </c>
      <c r="M2776" s="49" t="s">
        <v>2296</v>
      </c>
      <c r="N2776" s="51">
        <v>35643</v>
      </c>
      <c r="O2776" s="51">
        <v>35796</v>
      </c>
      <c r="P2776" s="49" t="s">
        <v>1636</v>
      </c>
    </row>
    <row r="2777" spans="1:16">
      <c r="A2777" s="46">
        <v>0</v>
      </c>
      <c r="B2777" s="46">
        <v>0</v>
      </c>
      <c r="C2777" s="46">
        <v>0</v>
      </c>
      <c r="D2777" s="46">
        <f t="shared" si="43"/>
        <v>0</v>
      </c>
      <c r="E2777" s="51">
        <v>45261</v>
      </c>
      <c r="F2777" s="49" t="s">
        <v>80</v>
      </c>
      <c r="G2777" s="49" t="s">
        <v>81</v>
      </c>
      <c r="H2777" s="49" t="s">
        <v>547</v>
      </c>
      <c r="I2777" s="49" t="s">
        <v>547</v>
      </c>
      <c r="J2777" s="49">
        <v>135300</v>
      </c>
      <c r="K2777" s="49" t="s">
        <v>550</v>
      </c>
      <c r="L2777" s="49">
        <v>9761150</v>
      </c>
      <c r="M2777" s="49" t="s">
        <v>2297</v>
      </c>
      <c r="N2777" s="51">
        <v>35643</v>
      </c>
      <c r="O2777" s="51">
        <v>35796</v>
      </c>
      <c r="P2777" s="49" t="s">
        <v>1636</v>
      </c>
    </row>
    <row r="2778" spans="1:16">
      <c r="A2778" s="46">
        <v>0</v>
      </c>
      <c r="B2778" s="46">
        <v>0</v>
      </c>
      <c r="C2778" s="46">
        <v>0</v>
      </c>
      <c r="D2778" s="46">
        <f t="shared" si="43"/>
        <v>0</v>
      </c>
      <c r="E2778" s="51">
        <v>45261</v>
      </c>
      <c r="F2778" s="49" t="s">
        <v>80</v>
      </c>
      <c r="G2778" s="49" t="s">
        <v>81</v>
      </c>
      <c r="H2778" s="49" t="s">
        <v>547</v>
      </c>
      <c r="I2778" s="49" t="s">
        <v>547</v>
      </c>
      <c r="J2778" s="49">
        <v>135300</v>
      </c>
      <c r="K2778" s="49" t="s">
        <v>550</v>
      </c>
      <c r="L2778" s="49">
        <v>9879755</v>
      </c>
      <c r="M2778" s="49" t="s">
        <v>2297</v>
      </c>
      <c r="N2778" s="51">
        <v>35643</v>
      </c>
      <c r="O2778" s="51">
        <v>35796</v>
      </c>
      <c r="P2778" s="49" t="s">
        <v>1636</v>
      </c>
    </row>
    <row r="2779" spans="1:16">
      <c r="A2779" s="46">
        <v>0</v>
      </c>
      <c r="B2779" s="46">
        <v>0</v>
      </c>
      <c r="C2779" s="46">
        <v>0</v>
      </c>
      <c r="D2779" s="46">
        <f t="shared" si="43"/>
        <v>0</v>
      </c>
      <c r="E2779" s="51">
        <v>45261</v>
      </c>
      <c r="F2779" s="49" t="s">
        <v>80</v>
      </c>
      <c r="G2779" s="49" t="s">
        <v>81</v>
      </c>
      <c r="H2779" s="49" t="s">
        <v>547</v>
      </c>
      <c r="I2779" s="49" t="s">
        <v>547</v>
      </c>
      <c r="J2779" s="49">
        <v>135300</v>
      </c>
      <c r="K2779" s="49" t="s">
        <v>463</v>
      </c>
      <c r="L2779" s="49">
        <v>9879754</v>
      </c>
      <c r="M2779" s="49" t="s">
        <v>2065</v>
      </c>
      <c r="N2779" s="51">
        <v>35643</v>
      </c>
      <c r="O2779" s="51">
        <v>35796</v>
      </c>
      <c r="P2779" s="49" t="s">
        <v>1636</v>
      </c>
    </row>
    <row r="2780" spans="1:16">
      <c r="A2780" s="46">
        <v>0</v>
      </c>
      <c r="B2780" s="46">
        <v>0</v>
      </c>
      <c r="C2780" s="46">
        <v>0</v>
      </c>
      <c r="D2780" s="46">
        <f t="shared" si="43"/>
        <v>0</v>
      </c>
      <c r="E2780" s="51">
        <v>45261</v>
      </c>
      <c r="F2780" s="49" t="s">
        <v>80</v>
      </c>
      <c r="G2780" s="49" t="s">
        <v>81</v>
      </c>
      <c r="H2780" s="49" t="s">
        <v>547</v>
      </c>
      <c r="I2780" s="49" t="s">
        <v>547</v>
      </c>
      <c r="J2780" s="49">
        <v>135300</v>
      </c>
      <c r="K2780" s="49" t="s">
        <v>463</v>
      </c>
      <c r="L2780" s="49">
        <v>9761149</v>
      </c>
      <c r="M2780" s="49" t="s">
        <v>2065</v>
      </c>
      <c r="N2780" s="51">
        <v>35643</v>
      </c>
      <c r="O2780" s="51">
        <v>35796</v>
      </c>
      <c r="P2780" s="49" t="s">
        <v>1636</v>
      </c>
    </row>
    <row r="2781" spans="1:16">
      <c r="A2781" s="46">
        <v>0</v>
      </c>
      <c r="B2781" s="46">
        <v>0</v>
      </c>
      <c r="C2781" s="46">
        <v>0</v>
      </c>
      <c r="D2781" s="46">
        <f t="shared" si="43"/>
        <v>0</v>
      </c>
      <c r="E2781" s="51">
        <v>45261</v>
      </c>
      <c r="F2781" s="49" t="s">
        <v>80</v>
      </c>
      <c r="G2781" s="49" t="s">
        <v>81</v>
      </c>
      <c r="H2781" s="49" t="s">
        <v>547</v>
      </c>
      <c r="I2781" s="49" t="s">
        <v>547</v>
      </c>
      <c r="J2781" s="49">
        <v>135300</v>
      </c>
      <c r="K2781" s="49" t="s">
        <v>465</v>
      </c>
      <c r="L2781" s="49">
        <v>9761183</v>
      </c>
      <c r="M2781" s="49" t="s">
        <v>2071</v>
      </c>
      <c r="N2781" s="51">
        <v>35643</v>
      </c>
      <c r="O2781" s="51">
        <v>35796</v>
      </c>
      <c r="P2781" s="49" t="s">
        <v>1636</v>
      </c>
    </row>
    <row r="2782" spans="1:16">
      <c r="A2782" s="46">
        <v>0</v>
      </c>
      <c r="B2782" s="46">
        <v>0</v>
      </c>
      <c r="C2782" s="46">
        <v>0</v>
      </c>
      <c r="D2782" s="46">
        <f t="shared" si="43"/>
        <v>0</v>
      </c>
      <c r="E2782" s="51">
        <v>45261</v>
      </c>
      <c r="F2782" s="49" t="s">
        <v>80</v>
      </c>
      <c r="G2782" s="49" t="s">
        <v>81</v>
      </c>
      <c r="H2782" s="49" t="s">
        <v>547</v>
      </c>
      <c r="I2782" s="49" t="s">
        <v>547</v>
      </c>
      <c r="J2782" s="49">
        <v>135300</v>
      </c>
      <c r="K2782" s="49" t="s">
        <v>465</v>
      </c>
      <c r="L2782" s="49">
        <v>9879753</v>
      </c>
      <c r="M2782" s="49" t="s">
        <v>2071</v>
      </c>
      <c r="N2782" s="51">
        <v>35643</v>
      </c>
      <c r="O2782" s="51">
        <v>35796</v>
      </c>
      <c r="P2782" s="49" t="s">
        <v>1636</v>
      </c>
    </row>
    <row r="2783" spans="1:16">
      <c r="A2783" s="46">
        <v>0</v>
      </c>
      <c r="B2783" s="46">
        <v>0</v>
      </c>
      <c r="C2783" s="46">
        <v>0</v>
      </c>
      <c r="D2783" s="46">
        <f t="shared" si="43"/>
        <v>0</v>
      </c>
      <c r="E2783" s="51">
        <v>45261</v>
      </c>
      <c r="F2783" s="49" t="s">
        <v>80</v>
      </c>
      <c r="G2783" s="49" t="s">
        <v>81</v>
      </c>
      <c r="H2783" s="49" t="s">
        <v>547</v>
      </c>
      <c r="I2783" s="49" t="s">
        <v>547</v>
      </c>
      <c r="J2783" s="49">
        <v>135600</v>
      </c>
      <c r="K2783" s="49" t="s">
        <v>548</v>
      </c>
      <c r="L2783" s="49">
        <v>9879757</v>
      </c>
      <c r="M2783" s="49" t="s">
        <v>2298</v>
      </c>
      <c r="N2783" s="51">
        <v>35643</v>
      </c>
      <c r="O2783" s="51">
        <v>35796</v>
      </c>
      <c r="P2783" s="49" t="s">
        <v>1636</v>
      </c>
    </row>
    <row r="2784" spans="1:16">
      <c r="A2784" s="46">
        <v>0</v>
      </c>
      <c r="B2784" s="46">
        <v>0</v>
      </c>
      <c r="C2784" s="46">
        <v>0</v>
      </c>
      <c r="D2784" s="46">
        <f t="shared" si="43"/>
        <v>0</v>
      </c>
      <c r="E2784" s="51">
        <v>45261</v>
      </c>
      <c r="F2784" s="49" t="s">
        <v>80</v>
      </c>
      <c r="G2784" s="49" t="s">
        <v>81</v>
      </c>
      <c r="H2784" s="49" t="s">
        <v>551</v>
      </c>
      <c r="I2784" s="49" t="s">
        <v>551</v>
      </c>
      <c r="J2784" s="49">
        <v>135300</v>
      </c>
      <c r="K2784" s="49" t="s">
        <v>107</v>
      </c>
      <c r="L2784" s="49">
        <v>9694172</v>
      </c>
      <c r="M2784" s="49" t="s">
        <v>2299</v>
      </c>
      <c r="N2784" s="51">
        <v>39526</v>
      </c>
      <c r="O2784" s="51">
        <v>39508</v>
      </c>
      <c r="P2784" s="49" t="s">
        <v>2300</v>
      </c>
    </row>
    <row r="2785" spans="1:16">
      <c r="A2785" s="46">
        <v>0</v>
      </c>
      <c r="B2785" s="46">
        <v>0</v>
      </c>
      <c r="C2785" s="46">
        <v>0</v>
      </c>
      <c r="D2785" s="46">
        <f t="shared" si="43"/>
        <v>0</v>
      </c>
      <c r="E2785" s="51">
        <v>45261</v>
      </c>
      <c r="F2785" s="49" t="s">
        <v>80</v>
      </c>
      <c r="G2785" s="49" t="s">
        <v>81</v>
      </c>
      <c r="H2785" s="49" t="s">
        <v>551</v>
      </c>
      <c r="I2785" s="49" t="s">
        <v>551</v>
      </c>
      <c r="J2785" s="49">
        <v>135300</v>
      </c>
      <c r="K2785" s="49" t="s">
        <v>546</v>
      </c>
      <c r="L2785" s="49">
        <v>9710937</v>
      </c>
      <c r="M2785" s="49" t="s">
        <v>2295</v>
      </c>
      <c r="N2785" s="51">
        <v>39526</v>
      </c>
      <c r="O2785" s="51">
        <v>39448</v>
      </c>
      <c r="P2785" s="49" t="s">
        <v>2300</v>
      </c>
    </row>
    <row r="2786" spans="1:16">
      <c r="A2786" s="46">
        <v>1</v>
      </c>
      <c r="B2786" s="46">
        <v>23233.06</v>
      </c>
      <c r="C2786" s="46">
        <v>-637.49007469520006</v>
      </c>
      <c r="D2786" s="46">
        <f t="shared" si="43"/>
        <v>23870.550074695202</v>
      </c>
      <c r="E2786" s="51">
        <v>45261</v>
      </c>
      <c r="F2786" s="49" t="s">
        <v>80</v>
      </c>
      <c r="G2786" s="49" t="s">
        <v>81</v>
      </c>
      <c r="H2786" s="49" t="s">
        <v>552</v>
      </c>
      <c r="I2786" s="49" t="s">
        <v>552</v>
      </c>
      <c r="J2786" s="49">
        <v>135001</v>
      </c>
      <c r="K2786" s="49" t="s">
        <v>153</v>
      </c>
      <c r="L2786" s="49">
        <v>9868950</v>
      </c>
      <c r="M2786" s="49" t="s">
        <v>2301</v>
      </c>
      <c r="N2786" s="51">
        <v>27576</v>
      </c>
      <c r="O2786" s="51">
        <v>27576</v>
      </c>
      <c r="P2786" s="49" t="s">
        <v>1091</v>
      </c>
    </row>
    <row r="2787" spans="1:16">
      <c r="A2787" s="46">
        <v>1</v>
      </c>
      <c r="B2787" s="46">
        <v>29121.600000000002</v>
      </c>
      <c r="C2787" s="46">
        <v>22425.634109999999</v>
      </c>
      <c r="D2787" s="46">
        <f t="shared" si="43"/>
        <v>6695.9658900000031</v>
      </c>
      <c r="E2787" s="51">
        <v>45261</v>
      </c>
      <c r="F2787" s="49" t="s">
        <v>80</v>
      </c>
      <c r="G2787" s="49" t="s">
        <v>81</v>
      </c>
      <c r="H2787" s="49" t="s">
        <v>552</v>
      </c>
      <c r="I2787" s="49" t="s">
        <v>552</v>
      </c>
      <c r="J2787" s="49">
        <v>135200</v>
      </c>
      <c r="K2787" s="49" t="s">
        <v>381</v>
      </c>
      <c r="L2787" s="49">
        <v>9973838</v>
      </c>
      <c r="M2787" s="49" t="s">
        <v>1854</v>
      </c>
      <c r="N2787" s="51">
        <v>27576</v>
      </c>
      <c r="O2787" s="51">
        <v>27576</v>
      </c>
      <c r="P2787" s="49" t="s">
        <v>1091</v>
      </c>
    </row>
    <row r="2788" spans="1:16">
      <c r="A2788" s="46">
        <v>1</v>
      </c>
      <c r="B2788" s="46">
        <v>62052.959999999999</v>
      </c>
      <c r="C2788" s="46">
        <v>47785.045340999997</v>
      </c>
      <c r="D2788" s="46">
        <f t="shared" si="43"/>
        <v>14267.914659000002</v>
      </c>
      <c r="E2788" s="51">
        <v>45261</v>
      </c>
      <c r="F2788" s="49" t="s">
        <v>80</v>
      </c>
      <c r="G2788" s="49" t="s">
        <v>81</v>
      </c>
      <c r="H2788" s="49" t="s">
        <v>552</v>
      </c>
      <c r="I2788" s="49" t="s">
        <v>552</v>
      </c>
      <c r="J2788" s="49">
        <v>135200</v>
      </c>
      <c r="K2788" s="49" t="s">
        <v>381</v>
      </c>
      <c r="L2788" s="49">
        <v>9973925</v>
      </c>
      <c r="M2788" s="49" t="s">
        <v>2302</v>
      </c>
      <c r="N2788" s="51">
        <v>27576</v>
      </c>
      <c r="O2788" s="51">
        <v>27576</v>
      </c>
      <c r="P2788" s="49" t="s">
        <v>1091</v>
      </c>
    </row>
    <row r="2789" spans="1:16">
      <c r="A2789" s="46">
        <v>1</v>
      </c>
      <c r="B2789" s="46">
        <v>25636.57</v>
      </c>
      <c r="C2789" s="46">
        <v>19741.921414187502</v>
      </c>
      <c r="D2789" s="46">
        <f t="shared" si="43"/>
        <v>5894.6485858124979</v>
      </c>
      <c r="E2789" s="51">
        <v>45261</v>
      </c>
      <c r="F2789" s="49" t="s">
        <v>80</v>
      </c>
      <c r="G2789" s="49" t="s">
        <v>81</v>
      </c>
      <c r="H2789" s="49" t="s">
        <v>552</v>
      </c>
      <c r="I2789" s="49" t="s">
        <v>552</v>
      </c>
      <c r="J2789" s="49">
        <v>135200</v>
      </c>
      <c r="K2789" s="49" t="s">
        <v>381</v>
      </c>
      <c r="L2789" s="49">
        <v>9973923</v>
      </c>
      <c r="M2789" s="49" t="s">
        <v>2303</v>
      </c>
      <c r="N2789" s="51">
        <v>27576</v>
      </c>
      <c r="O2789" s="51">
        <v>27576</v>
      </c>
      <c r="P2789" s="49" t="s">
        <v>1091</v>
      </c>
    </row>
    <row r="2790" spans="1:16">
      <c r="A2790" s="46">
        <v>1</v>
      </c>
      <c r="B2790" s="46">
        <v>12151.76</v>
      </c>
      <c r="C2790" s="46">
        <v>9357.6906335000003</v>
      </c>
      <c r="D2790" s="46">
        <f t="shared" si="43"/>
        <v>2794.0693664999999</v>
      </c>
      <c r="E2790" s="51">
        <v>45261</v>
      </c>
      <c r="F2790" s="49" t="s">
        <v>80</v>
      </c>
      <c r="G2790" s="49" t="s">
        <v>81</v>
      </c>
      <c r="H2790" s="49" t="s">
        <v>552</v>
      </c>
      <c r="I2790" s="49" t="s">
        <v>552</v>
      </c>
      <c r="J2790" s="49">
        <v>135200</v>
      </c>
      <c r="K2790" s="49" t="s">
        <v>381</v>
      </c>
      <c r="L2790" s="49">
        <v>9973926</v>
      </c>
      <c r="M2790" s="49" t="s">
        <v>2109</v>
      </c>
      <c r="N2790" s="51">
        <v>27576</v>
      </c>
      <c r="O2790" s="51">
        <v>27576</v>
      </c>
      <c r="P2790" s="49" t="s">
        <v>1091</v>
      </c>
    </row>
    <row r="2791" spans="1:16">
      <c r="A2791" s="46">
        <v>1</v>
      </c>
      <c r="B2791" s="46">
        <v>15401.03</v>
      </c>
      <c r="C2791" s="46">
        <v>11859.8519208125</v>
      </c>
      <c r="D2791" s="46">
        <f t="shared" si="43"/>
        <v>3541.1780791875008</v>
      </c>
      <c r="E2791" s="51">
        <v>45261</v>
      </c>
      <c r="F2791" s="49" t="s">
        <v>80</v>
      </c>
      <c r="G2791" s="49" t="s">
        <v>81</v>
      </c>
      <c r="H2791" s="49" t="s">
        <v>552</v>
      </c>
      <c r="I2791" s="49" t="s">
        <v>552</v>
      </c>
      <c r="J2791" s="49">
        <v>135200</v>
      </c>
      <c r="K2791" s="49" t="s">
        <v>381</v>
      </c>
      <c r="L2791" s="49">
        <v>9973924</v>
      </c>
      <c r="M2791" s="49" t="s">
        <v>2303</v>
      </c>
      <c r="N2791" s="51">
        <v>27576</v>
      </c>
      <c r="O2791" s="51">
        <v>27576</v>
      </c>
      <c r="P2791" s="49" t="s">
        <v>1091</v>
      </c>
    </row>
    <row r="2792" spans="1:16">
      <c r="A2792" s="46">
        <v>0</v>
      </c>
      <c r="B2792" s="46">
        <v>13297.93</v>
      </c>
      <c r="C2792" s="46">
        <v>950.13271018310002</v>
      </c>
      <c r="D2792" s="46">
        <f t="shared" si="43"/>
        <v>12347.797289816901</v>
      </c>
      <c r="E2792" s="51">
        <v>45261</v>
      </c>
      <c r="F2792" s="49" t="s">
        <v>80</v>
      </c>
      <c r="G2792" s="49" t="s">
        <v>81</v>
      </c>
      <c r="H2792" s="49" t="s">
        <v>552</v>
      </c>
      <c r="I2792" s="49" t="s">
        <v>552</v>
      </c>
      <c r="J2792" s="49">
        <v>135200</v>
      </c>
      <c r="K2792" s="49" t="s">
        <v>185</v>
      </c>
      <c r="L2792" s="49">
        <v>33375683</v>
      </c>
      <c r="M2792" s="49" t="s">
        <v>1446</v>
      </c>
      <c r="N2792" s="51">
        <v>43815</v>
      </c>
      <c r="O2792" s="51">
        <v>43800</v>
      </c>
      <c r="P2792" s="49" t="s">
        <v>2304</v>
      </c>
    </row>
    <row r="2793" spans="1:16">
      <c r="A2793" s="46">
        <v>1</v>
      </c>
      <c r="B2793" s="46">
        <v>2720.33</v>
      </c>
      <c r="C2793" s="46">
        <v>2094.8411226875</v>
      </c>
      <c r="D2793" s="46">
        <f t="shared" si="43"/>
        <v>625.48887731249988</v>
      </c>
      <c r="E2793" s="51">
        <v>45261</v>
      </c>
      <c r="F2793" s="49" t="s">
        <v>80</v>
      </c>
      <c r="G2793" s="49" t="s">
        <v>81</v>
      </c>
      <c r="H2793" s="49" t="s">
        <v>552</v>
      </c>
      <c r="I2793" s="49" t="s">
        <v>552</v>
      </c>
      <c r="J2793" s="49">
        <v>135200</v>
      </c>
      <c r="K2793" s="49" t="s">
        <v>190</v>
      </c>
      <c r="L2793" s="49">
        <v>9973922</v>
      </c>
      <c r="M2793" s="49" t="s">
        <v>2116</v>
      </c>
      <c r="N2793" s="51">
        <v>27576</v>
      </c>
      <c r="O2793" s="51">
        <v>27576</v>
      </c>
      <c r="P2793" s="49" t="s">
        <v>1091</v>
      </c>
    </row>
    <row r="2794" spans="1:16">
      <c r="A2794" s="46">
        <v>8</v>
      </c>
      <c r="B2794" s="46">
        <v>237760.7</v>
      </c>
      <c r="C2794" s="46">
        <v>65452.693735277004</v>
      </c>
      <c r="D2794" s="46">
        <f t="shared" si="43"/>
        <v>172308.00626472302</v>
      </c>
      <c r="E2794" s="51">
        <v>45261</v>
      </c>
      <c r="F2794" s="49" t="s">
        <v>80</v>
      </c>
      <c r="G2794" s="49" t="s">
        <v>81</v>
      </c>
      <c r="H2794" s="49" t="s">
        <v>552</v>
      </c>
      <c r="I2794" s="49" t="s">
        <v>552</v>
      </c>
      <c r="J2794" s="49">
        <v>135300</v>
      </c>
      <c r="K2794" s="49" t="s">
        <v>553</v>
      </c>
      <c r="L2794" s="49">
        <v>11197066</v>
      </c>
      <c r="M2794" s="49" t="s">
        <v>2305</v>
      </c>
      <c r="N2794" s="51">
        <v>40283</v>
      </c>
      <c r="O2794" s="51">
        <v>40179</v>
      </c>
      <c r="P2794" s="49" t="s">
        <v>2306</v>
      </c>
    </row>
    <row r="2795" spans="1:16">
      <c r="A2795" s="46">
        <v>3</v>
      </c>
      <c r="B2795" s="46">
        <v>11687.86</v>
      </c>
      <c r="C2795" s="46">
        <v>2740.8578691847997</v>
      </c>
      <c r="D2795" s="46">
        <f t="shared" si="43"/>
        <v>8947.0021308152009</v>
      </c>
      <c r="E2795" s="51">
        <v>45261</v>
      </c>
      <c r="F2795" s="49" t="s">
        <v>80</v>
      </c>
      <c r="G2795" s="49" t="s">
        <v>81</v>
      </c>
      <c r="H2795" s="49" t="s">
        <v>552</v>
      </c>
      <c r="I2795" s="49" t="s">
        <v>552</v>
      </c>
      <c r="J2795" s="49">
        <v>135300</v>
      </c>
      <c r="K2795" s="49" t="s">
        <v>124</v>
      </c>
      <c r="L2795" s="49">
        <v>12007211</v>
      </c>
      <c r="M2795" s="49" t="s">
        <v>2307</v>
      </c>
      <c r="N2795" s="51">
        <v>41193</v>
      </c>
      <c r="O2795" s="51">
        <v>40909</v>
      </c>
      <c r="P2795" s="49" t="s">
        <v>2308</v>
      </c>
    </row>
    <row r="2796" spans="1:16">
      <c r="A2796" s="46">
        <v>3</v>
      </c>
      <c r="B2796" s="46">
        <v>25810.86</v>
      </c>
      <c r="C2796" s="46">
        <v>7105.4228668746</v>
      </c>
      <c r="D2796" s="46">
        <f t="shared" si="43"/>
        <v>18705.437133125401</v>
      </c>
      <c r="E2796" s="51">
        <v>45261</v>
      </c>
      <c r="F2796" s="49" t="s">
        <v>80</v>
      </c>
      <c r="G2796" s="49" t="s">
        <v>81</v>
      </c>
      <c r="H2796" s="49" t="s">
        <v>552</v>
      </c>
      <c r="I2796" s="49" t="s">
        <v>552</v>
      </c>
      <c r="J2796" s="49">
        <v>135300</v>
      </c>
      <c r="K2796" s="49" t="s">
        <v>124</v>
      </c>
      <c r="L2796" s="49">
        <v>11100807</v>
      </c>
      <c r="M2796" s="49" t="s">
        <v>2309</v>
      </c>
      <c r="N2796" s="51">
        <v>40283</v>
      </c>
      <c r="O2796" s="51">
        <v>40544</v>
      </c>
      <c r="P2796" s="49" t="s">
        <v>2310</v>
      </c>
    </row>
    <row r="2797" spans="1:16">
      <c r="A2797" s="46">
        <v>6</v>
      </c>
      <c r="B2797" s="46">
        <v>22162.7</v>
      </c>
      <c r="C2797" s="46">
        <v>6101.1277954970001</v>
      </c>
      <c r="D2797" s="46">
        <f t="shared" si="43"/>
        <v>16061.572204503002</v>
      </c>
      <c r="E2797" s="51">
        <v>45261</v>
      </c>
      <c r="F2797" s="49" t="s">
        <v>80</v>
      </c>
      <c r="G2797" s="49" t="s">
        <v>81</v>
      </c>
      <c r="H2797" s="49" t="s">
        <v>552</v>
      </c>
      <c r="I2797" s="49" t="s">
        <v>552</v>
      </c>
      <c r="J2797" s="49">
        <v>135300</v>
      </c>
      <c r="K2797" s="49" t="s">
        <v>124</v>
      </c>
      <c r="L2797" s="49">
        <v>11197051</v>
      </c>
      <c r="M2797" s="49" t="s">
        <v>2311</v>
      </c>
      <c r="N2797" s="51">
        <v>40283</v>
      </c>
      <c r="O2797" s="51">
        <v>40179</v>
      </c>
      <c r="P2797" s="49" t="s">
        <v>2306</v>
      </c>
    </row>
    <row r="2798" spans="1:16">
      <c r="A2798" s="46">
        <v>6</v>
      </c>
      <c r="B2798" s="46">
        <v>3035.06</v>
      </c>
      <c r="C2798" s="46">
        <v>3001.6683305811998</v>
      </c>
      <c r="D2798" s="46">
        <f t="shared" si="43"/>
        <v>33.39166941880012</v>
      </c>
      <c r="E2798" s="51">
        <v>45261</v>
      </c>
      <c r="F2798" s="49" t="s">
        <v>80</v>
      </c>
      <c r="G2798" s="49" t="s">
        <v>81</v>
      </c>
      <c r="H2798" s="49" t="s">
        <v>552</v>
      </c>
      <c r="I2798" s="49" t="s">
        <v>552</v>
      </c>
      <c r="J2798" s="49">
        <v>135300</v>
      </c>
      <c r="K2798" s="49" t="s">
        <v>347</v>
      </c>
      <c r="L2798" s="49">
        <v>9766604</v>
      </c>
      <c r="M2798" s="49" t="s">
        <v>1865</v>
      </c>
      <c r="N2798" s="51">
        <v>27576</v>
      </c>
      <c r="O2798" s="51">
        <v>27576</v>
      </c>
      <c r="P2798" s="49" t="s">
        <v>1081</v>
      </c>
    </row>
    <row r="2799" spans="1:16">
      <c r="A2799" s="46">
        <v>0</v>
      </c>
      <c r="B2799" s="46">
        <v>0</v>
      </c>
      <c r="C2799" s="46">
        <v>0</v>
      </c>
      <c r="D2799" s="46">
        <f t="shared" si="43"/>
        <v>0</v>
      </c>
      <c r="E2799" s="51">
        <v>45261</v>
      </c>
      <c r="F2799" s="49" t="s">
        <v>80</v>
      </c>
      <c r="G2799" s="49" t="s">
        <v>81</v>
      </c>
      <c r="H2799" s="49" t="s">
        <v>552</v>
      </c>
      <c r="I2799" s="49" t="s">
        <v>552</v>
      </c>
      <c r="J2799" s="49">
        <v>135300</v>
      </c>
      <c r="K2799" s="49" t="s">
        <v>347</v>
      </c>
      <c r="L2799" s="49">
        <v>9973921</v>
      </c>
      <c r="M2799" s="49" t="s">
        <v>1865</v>
      </c>
      <c r="N2799" s="51">
        <v>27576</v>
      </c>
      <c r="O2799" s="51">
        <v>27576</v>
      </c>
      <c r="P2799" s="49" t="s">
        <v>1091</v>
      </c>
    </row>
    <row r="2800" spans="1:16">
      <c r="A2800" s="46">
        <v>0</v>
      </c>
      <c r="B2800" s="46">
        <v>0</v>
      </c>
      <c r="C2800" s="46">
        <v>0</v>
      </c>
      <c r="D2800" s="46">
        <f t="shared" si="43"/>
        <v>0</v>
      </c>
      <c r="E2800" s="51">
        <v>45261</v>
      </c>
      <c r="F2800" s="49" t="s">
        <v>80</v>
      </c>
      <c r="G2800" s="49" t="s">
        <v>81</v>
      </c>
      <c r="H2800" s="49" t="s">
        <v>552</v>
      </c>
      <c r="I2800" s="49" t="s">
        <v>552</v>
      </c>
      <c r="J2800" s="49">
        <v>135300</v>
      </c>
      <c r="K2800" s="49" t="s">
        <v>165</v>
      </c>
      <c r="L2800" s="49">
        <v>9973919</v>
      </c>
      <c r="M2800" s="49" t="s">
        <v>1868</v>
      </c>
      <c r="N2800" s="51">
        <v>31229</v>
      </c>
      <c r="O2800" s="51">
        <v>31229</v>
      </c>
      <c r="P2800" s="49" t="s">
        <v>1091</v>
      </c>
    </row>
    <row r="2801" spans="1:16">
      <c r="A2801" s="46">
        <v>3</v>
      </c>
      <c r="B2801" s="46">
        <v>2548.63</v>
      </c>
      <c r="C2801" s="46">
        <v>2520.5900237126002</v>
      </c>
      <c r="D2801" s="46">
        <f t="shared" si="43"/>
        <v>28.039976287399895</v>
      </c>
      <c r="E2801" s="51">
        <v>45261</v>
      </c>
      <c r="F2801" s="49" t="s">
        <v>80</v>
      </c>
      <c r="G2801" s="49" t="s">
        <v>81</v>
      </c>
      <c r="H2801" s="49" t="s">
        <v>552</v>
      </c>
      <c r="I2801" s="49" t="s">
        <v>552</v>
      </c>
      <c r="J2801" s="49">
        <v>135300</v>
      </c>
      <c r="K2801" s="49" t="s">
        <v>165</v>
      </c>
      <c r="L2801" s="49">
        <v>9766593</v>
      </c>
      <c r="M2801" s="49" t="s">
        <v>1868</v>
      </c>
      <c r="N2801" s="51">
        <v>27576</v>
      </c>
      <c r="O2801" s="51">
        <v>27576</v>
      </c>
      <c r="P2801" s="49" t="s">
        <v>1081</v>
      </c>
    </row>
    <row r="2802" spans="1:16">
      <c r="A2802" s="46">
        <v>3</v>
      </c>
      <c r="B2802" s="46">
        <v>3576.82</v>
      </c>
      <c r="C2802" s="46">
        <v>2808.0899886727998</v>
      </c>
      <c r="D2802" s="46">
        <f t="shared" si="43"/>
        <v>768.73001132720037</v>
      </c>
      <c r="E2802" s="51">
        <v>45261</v>
      </c>
      <c r="F2802" s="49" t="s">
        <v>80</v>
      </c>
      <c r="G2802" s="49" t="s">
        <v>81</v>
      </c>
      <c r="H2802" s="49" t="s">
        <v>552</v>
      </c>
      <c r="I2802" s="49" t="s">
        <v>552</v>
      </c>
      <c r="J2802" s="49">
        <v>135300</v>
      </c>
      <c r="K2802" s="49" t="s">
        <v>165</v>
      </c>
      <c r="L2802" s="49">
        <v>9766594</v>
      </c>
      <c r="M2802" s="49" t="s">
        <v>1868</v>
      </c>
      <c r="N2802" s="51">
        <v>31229</v>
      </c>
      <c r="O2802" s="51">
        <v>31229</v>
      </c>
      <c r="P2802" s="49" t="s">
        <v>1081</v>
      </c>
    </row>
    <row r="2803" spans="1:16">
      <c r="A2803" s="46">
        <v>3</v>
      </c>
      <c r="B2803" s="46">
        <v>5701.02</v>
      </c>
      <c r="C2803" s="46">
        <v>5057.0297592594006</v>
      </c>
      <c r="D2803" s="46">
        <f t="shared" si="43"/>
        <v>643.9902407405998</v>
      </c>
      <c r="E2803" s="51">
        <v>45261</v>
      </c>
      <c r="F2803" s="49" t="s">
        <v>80</v>
      </c>
      <c r="G2803" s="49" t="s">
        <v>81</v>
      </c>
      <c r="H2803" s="49" t="s">
        <v>552</v>
      </c>
      <c r="I2803" s="49" t="s">
        <v>552</v>
      </c>
      <c r="J2803" s="49">
        <v>135300</v>
      </c>
      <c r="K2803" s="49" t="s">
        <v>165</v>
      </c>
      <c r="L2803" s="49">
        <v>9766595</v>
      </c>
      <c r="M2803" s="49" t="s">
        <v>1867</v>
      </c>
      <c r="N2803" s="51">
        <v>29403</v>
      </c>
      <c r="O2803" s="51">
        <v>29403</v>
      </c>
      <c r="P2803" s="49" t="s">
        <v>1081</v>
      </c>
    </row>
    <row r="2804" spans="1:16">
      <c r="A2804" s="46">
        <v>0</v>
      </c>
      <c r="B2804" s="46">
        <v>0</v>
      </c>
      <c r="C2804" s="46">
        <v>0</v>
      </c>
      <c r="D2804" s="46">
        <f t="shared" si="43"/>
        <v>0</v>
      </c>
      <c r="E2804" s="51">
        <v>45261</v>
      </c>
      <c r="F2804" s="49" t="s">
        <v>80</v>
      </c>
      <c r="G2804" s="49" t="s">
        <v>81</v>
      </c>
      <c r="H2804" s="49" t="s">
        <v>552</v>
      </c>
      <c r="I2804" s="49" t="s">
        <v>552</v>
      </c>
      <c r="J2804" s="49">
        <v>135300</v>
      </c>
      <c r="K2804" s="49" t="s">
        <v>165</v>
      </c>
      <c r="L2804" s="49">
        <v>9973920</v>
      </c>
      <c r="M2804" s="49" t="s">
        <v>1867</v>
      </c>
      <c r="N2804" s="51">
        <v>29403</v>
      </c>
      <c r="O2804" s="51">
        <v>29403</v>
      </c>
      <c r="P2804" s="49" t="s">
        <v>1091</v>
      </c>
    </row>
    <row r="2805" spans="1:16">
      <c r="A2805" s="46">
        <v>0</v>
      </c>
      <c r="B2805" s="46">
        <v>0</v>
      </c>
      <c r="C2805" s="46">
        <v>0</v>
      </c>
      <c r="D2805" s="46">
        <f t="shared" si="43"/>
        <v>0</v>
      </c>
      <c r="E2805" s="51">
        <v>45261</v>
      </c>
      <c r="F2805" s="49" t="s">
        <v>80</v>
      </c>
      <c r="G2805" s="49" t="s">
        <v>81</v>
      </c>
      <c r="H2805" s="49" t="s">
        <v>552</v>
      </c>
      <c r="I2805" s="49" t="s">
        <v>552</v>
      </c>
      <c r="J2805" s="49">
        <v>135300</v>
      </c>
      <c r="K2805" s="49" t="s">
        <v>165</v>
      </c>
      <c r="L2805" s="49">
        <v>9973918</v>
      </c>
      <c r="M2805" s="49" t="s">
        <v>1868</v>
      </c>
      <c r="N2805" s="51">
        <v>27576</v>
      </c>
      <c r="O2805" s="51">
        <v>27576</v>
      </c>
      <c r="P2805" s="49" t="s">
        <v>1091</v>
      </c>
    </row>
    <row r="2806" spans="1:16">
      <c r="A2806" s="46">
        <v>60</v>
      </c>
      <c r="B2806" s="46">
        <v>31625.91</v>
      </c>
      <c r="C2806" s="46">
        <v>9351.1430598771003</v>
      </c>
      <c r="D2806" s="46">
        <f t="shared" si="43"/>
        <v>22274.7669401229</v>
      </c>
      <c r="E2806" s="51">
        <v>45261</v>
      </c>
      <c r="F2806" s="49" t="s">
        <v>80</v>
      </c>
      <c r="G2806" s="49" t="s">
        <v>81</v>
      </c>
      <c r="H2806" s="49" t="s">
        <v>552</v>
      </c>
      <c r="I2806" s="49" t="s">
        <v>552</v>
      </c>
      <c r="J2806" s="49">
        <v>135300</v>
      </c>
      <c r="K2806" s="49" t="s">
        <v>166</v>
      </c>
      <c r="L2806" s="49">
        <v>11004603</v>
      </c>
      <c r="M2806" s="49" t="s">
        <v>2312</v>
      </c>
      <c r="N2806" s="51">
        <v>40015</v>
      </c>
      <c r="O2806" s="51">
        <v>39995</v>
      </c>
      <c r="P2806" s="49" t="s">
        <v>2313</v>
      </c>
    </row>
    <row r="2807" spans="1:16">
      <c r="A2807" s="46">
        <v>1</v>
      </c>
      <c r="B2807" s="46">
        <v>5899</v>
      </c>
      <c r="C2807" s="46">
        <v>3548.5766613699998</v>
      </c>
      <c r="D2807" s="46">
        <f t="shared" si="43"/>
        <v>2350.4233386300002</v>
      </c>
      <c r="E2807" s="51">
        <v>45261</v>
      </c>
      <c r="F2807" s="49" t="s">
        <v>80</v>
      </c>
      <c r="G2807" s="49" t="s">
        <v>81</v>
      </c>
      <c r="H2807" s="49" t="s">
        <v>552</v>
      </c>
      <c r="I2807" s="49" t="s">
        <v>552</v>
      </c>
      <c r="J2807" s="49">
        <v>135300</v>
      </c>
      <c r="K2807" s="49" t="s">
        <v>348</v>
      </c>
      <c r="L2807" s="49">
        <v>9766633</v>
      </c>
      <c r="M2807" s="49" t="s">
        <v>1869</v>
      </c>
      <c r="N2807" s="51">
        <v>34516</v>
      </c>
      <c r="O2807" s="51">
        <v>34516</v>
      </c>
      <c r="P2807" s="49" t="s">
        <v>1081</v>
      </c>
    </row>
    <row r="2808" spans="1:16">
      <c r="A2808" s="46">
        <v>0</v>
      </c>
      <c r="B2808" s="46">
        <v>0</v>
      </c>
      <c r="C2808" s="46">
        <v>0</v>
      </c>
      <c r="D2808" s="46">
        <f t="shared" si="43"/>
        <v>0</v>
      </c>
      <c r="E2808" s="51">
        <v>45261</v>
      </c>
      <c r="F2808" s="49" t="s">
        <v>80</v>
      </c>
      <c r="G2808" s="49" t="s">
        <v>81</v>
      </c>
      <c r="H2808" s="49" t="s">
        <v>552</v>
      </c>
      <c r="I2808" s="49" t="s">
        <v>552</v>
      </c>
      <c r="J2808" s="49">
        <v>135300</v>
      </c>
      <c r="K2808" s="49" t="s">
        <v>348</v>
      </c>
      <c r="L2808" s="49">
        <v>9973917</v>
      </c>
      <c r="M2808" s="49" t="s">
        <v>1869</v>
      </c>
      <c r="N2808" s="51">
        <v>34516</v>
      </c>
      <c r="O2808" s="51">
        <v>34516</v>
      </c>
      <c r="P2808" s="49" t="s">
        <v>1091</v>
      </c>
    </row>
    <row r="2809" spans="1:16">
      <c r="A2809" s="46">
        <v>1</v>
      </c>
      <c r="B2809" s="46">
        <v>4545.04</v>
      </c>
      <c r="C2809" s="46">
        <v>2641.4129902544</v>
      </c>
      <c r="D2809" s="46">
        <f t="shared" si="43"/>
        <v>1903.6270097455999</v>
      </c>
      <c r="E2809" s="51">
        <v>45261</v>
      </c>
      <c r="F2809" s="49" t="s">
        <v>80</v>
      </c>
      <c r="G2809" s="49" t="s">
        <v>81</v>
      </c>
      <c r="H2809" s="49" t="s">
        <v>552</v>
      </c>
      <c r="I2809" s="49" t="s">
        <v>552</v>
      </c>
      <c r="J2809" s="49">
        <v>135300</v>
      </c>
      <c r="K2809" s="49" t="s">
        <v>349</v>
      </c>
      <c r="L2809" s="49">
        <v>9766588</v>
      </c>
      <c r="M2809" s="49" t="s">
        <v>1546</v>
      </c>
      <c r="N2809" s="51">
        <v>34881</v>
      </c>
      <c r="O2809" s="51">
        <v>34881</v>
      </c>
      <c r="P2809" s="49" t="s">
        <v>1081</v>
      </c>
    </row>
    <row r="2810" spans="1:16">
      <c r="A2810" s="46">
        <v>0</v>
      </c>
      <c r="B2810" s="46">
        <v>0</v>
      </c>
      <c r="C2810" s="46">
        <v>0</v>
      </c>
      <c r="D2810" s="46">
        <f t="shared" si="43"/>
        <v>0</v>
      </c>
      <c r="E2810" s="51">
        <v>45261</v>
      </c>
      <c r="F2810" s="49" t="s">
        <v>80</v>
      </c>
      <c r="G2810" s="49" t="s">
        <v>81</v>
      </c>
      <c r="H2810" s="49" t="s">
        <v>552</v>
      </c>
      <c r="I2810" s="49" t="s">
        <v>552</v>
      </c>
      <c r="J2810" s="49">
        <v>135300</v>
      </c>
      <c r="K2810" s="49" t="s">
        <v>349</v>
      </c>
      <c r="L2810" s="49">
        <v>9773817</v>
      </c>
      <c r="M2810" s="49" t="s">
        <v>1546</v>
      </c>
      <c r="N2810" s="51">
        <v>34881</v>
      </c>
      <c r="O2810" s="51">
        <v>34881</v>
      </c>
      <c r="P2810" s="49" t="s">
        <v>1091</v>
      </c>
    </row>
    <row r="2811" spans="1:16">
      <c r="A2811" s="46">
        <v>1</v>
      </c>
      <c r="B2811" s="46">
        <v>2098.13</v>
      </c>
      <c r="C2811" s="46">
        <v>1262.1419139719001</v>
      </c>
      <c r="D2811" s="46">
        <f t="shared" si="43"/>
        <v>835.98808602810004</v>
      </c>
      <c r="E2811" s="51">
        <v>45261</v>
      </c>
      <c r="F2811" s="49" t="s">
        <v>80</v>
      </c>
      <c r="G2811" s="49" t="s">
        <v>81</v>
      </c>
      <c r="H2811" s="49" t="s">
        <v>552</v>
      </c>
      <c r="I2811" s="49" t="s">
        <v>552</v>
      </c>
      <c r="J2811" s="49">
        <v>135300</v>
      </c>
      <c r="K2811" s="49" t="s">
        <v>349</v>
      </c>
      <c r="L2811" s="49">
        <v>9766640</v>
      </c>
      <c r="M2811" s="49" t="s">
        <v>1546</v>
      </c>
      <c r="N2811" s="51">
        <v>34516</v>
      </c>
      <c r="O2811" s="51">
        <v>34516</v>
      </c>
      <c r="P2811" s="49" t="s">
        <v>1081</v>
      </c>
    </row>
    <row r="2812" spans="1:16">
      <c r="A2812" s="46">
        <v>0</v>
      </c>
      <c r="B2812" s="46">
        <v>0</v>
      </c>
      <c r="C2812" s="46">
        <v>0</v>
      </c>
      <c r="D2812" s="46">
        <f t="shared" si="43"/>
        <v>0</v>
      </c>
      <c r="E2812" s="51">
        <v>45261</v>
      </c>
      <c r="F2812" s="49" t="s">
        <v>80</v>
      </c>
      <c r="G2812" s="49" t="s">
        <v>81</v>
      </c>
      <c r="H2812" s="49" t="s">
        <v>552</v>
      </c>
      <c r="I2812" s="49" t="s">
        <v>552</v>
      </c>
      <c r="J2812" s="49">
        <v>135300</v>
      </c>
      <c r="K2812" s="49" t="s">
        <v>349</v>
      </c>
      <c r="L2812" s="49">
        <v>9973916</v>
      </c>
      <c r="M2812" s="49" t="s">
        <v>1546</v>
      </c>
      <c r="N2812" s="51">
        <v>34516</v>
      </c>
      <c r="O2812" s="51">
        <v>34516</v>
      </c>
      <c r="P2812" s="49" t="s">
        <v>1091</v>
      </c>
    </row>
    <row r="2813" spans="1:16">
      <c r="A2813" s="46">
        <v>3</v>
      </c>
      <c r="B2813" s="46">
        <v>50845.020000000004</v>
      </c>
      <c r="C2813" s="46">
        <v>11923.395144693599</v>
      </c>
      <c r="D2813" s="46">
        <f t="shared" si="43"/>
        <v>38921.624855306407</v>
      </c>
      <c r="E2813" s="51">
        <v>45261</v>
      </c>
      <c r="F2813" s="49" t="s">
        <v>80</v>
      </c>
      <c r="G2813" s="49" t="s">
        <v>81</v>
      </c>
      <c r="H2813" s="49" t="s">
        <v>552</v>
      </c>
      <c r="I2813" s="49" t="s">
        <v>552</v>
      </c>
      <c r="J2813" s="49">
        <v>135300</v>
      </c>
      <c r="K2813" s="49" t="s">
        <v>167</v>
      </c>
      <c r="L2813" s="49">
        <v>12007231</v>
      </c>
      <c r="M2813" s="49" t="s">
        <v>2314</v>
      </c>
      <c r="N2813" s="51">
        <v>41193</v>
      </c>
      <c r="O2813" s="51">
        <v>40909</v>
      </c>
      <c r="P2813" s="49" t="s">
        <v>2308</v>
      </c>
    </row>
    <row r="2814" spans="1:16">
      <c r="A2814" s="46">
        <v>3</v>
      </c>
      <c r="B2814" s="46">
        <v>663514.21</v>
      </c>
      <c r="C2814" s="46">
        <v>182657.57282904311</v>
      </c>
      <c r="D2814" s="46">
        <f t="shared" si="43"/>
        <v>480856.63717095682</v>
      </c>
      <c r="E2814" s="51">
        <v>45261</v>
      </c>
      <c r="F2814" s="49" t="s">
        <v>80</v>
      </c>
      <c r="G2814" s="49" t="s">
        <v>81</v>
      </c>
      <c r="H2814" s="49" t="s">
        <v>552</v>
      </c>
      <c r="I2814" s="49" t="s">
        <v>552</v>
      </c>
      <c r="J2814" s="49">
        <v>135300</v>
      </c>
      <c r="K2814" s="49" t="s">
        <v>167</v>
      </c>
      <c r="L2814" s="49">
        <v>11197078</v>
      </c>
      <c r="M2814" s="49" t="s">
        <v>2315</v>
      </c>
      <c r="N2814" s="51">
        <v>40283</v>
      </c>
      <c r="O2814" s="51">
        <v>40179</v>
      </c>
      <c r="P2814" s="49" t="s">
        <v>2306</v>
      </c>
    </row>
    <row r="2815" spans="1:16">
      <c r="A2815" s="46">
        <v>2</v>
      </c>
      <c r="B2815" s="46">
        <v>360419.88</v>
      </c>
      <c r="C2815" s="46">
        <v>99219.307571626807</v>
      </c>
      <c r="D2815" s="46">
        <f t="shared" si="43"/>
        <v>261200.57242837321</v>
      </c>
      <c r="E2815" s="51">
        <v>45261</v>
      </c>
      <c r="F2815" s="49" t="s">
        <v>80</v>
      </c>
      <c r="G2815" s="49" t="s">
        <v>81</v>
      </c>
      <c r="H2815" s="49" t="s">
        <v>552</v>
      </c>
      <c r="I2815" s="49" t="s">
        <v>552</v>
      </c>
      <c r="J2815" s="49">
        <v>135300</v>
      </c>
      <c r="K2815" s="49" t="s">
        <v>167</v>
      </c>
      <c r="L2815" s="49">
        <v>11100822</v>
      </c>
      <c r="M2815" s="49" t="s">
        <v>2316</v>
      </c>
      <c r="N2815" s="51">
        <v>40283</v>
      </c>
      <c r="O2815" s="51">
        <v>40544</v>
      </c>
      <c r="P2815" s="49" t="s">
        <v>2310</v>
      </c>
    </row>
    <row r="2816" spans="1:16">
      <c r="A2816" s="46">
        <v>3</v>
      </c>
      <c r="B2816" s="46">
        <v>408336.81</v>
      </c>
      <c r="C2816" s="46">
        <v>120736.9503968061</v>
      </c>
      <c r="D2816" s="46">
        <f t="shared" si="43"/>
        <v>287599.85960319388</v>
      </c>
      <c r="E2816" s="51">
        <v>45261</v>
      </c>
      <c r="F2816" s="49" t="s">
        <v>80</v>
      </c>
      <c r="G2816" s="49" t="s">
        <v>81</v>
      </c>
      <c r="H2816" s="49" t="s">
        <v>552</v>
      </c>
      <c r="I2816" s="49" t="s">
        <v>552</v>
      </c>
      <c r="J2816" s="49">
        <v>135300</v>
      </c>
      <c r="K2816" s="49" t="s">
        <v>269</v>
      </c>
      <c r="L2816" s="49">
        <v>11004594</v>
      </c>
      <c r="M2816" s="49" t="s">
        <v>2317</v>
      </c>
      <c r="N2816" s="51">
        <v>40015</v>
      </c>
      <c r="O2816" s="51">
        <v>39814</v>
      </c>
      <c r="P2816" s="49" t="s">
        <v>2313</v>
      </c>
    </row>
    <row r="2817" spans="1:16">
      <c r="A2817" s="46">
        <v>0</v>
      </c>
      <c r="B2817" s="46">
        <v>0</v>
      </c>
      <c r="C2817" s="46">
        <v>0</v>
      </c>
      <c r="D2817" s="46">
        <f t="shared" si="43"/>
        <v>0</v>
      </c>
      <c r="E2817" s="51">
        <v>45261</v>
      </c>
      <c r="F2817" s="49" t="s">
        <v>80</v>
      </c>
      <c r="G2817" s="49" t="s">
        <v>81</v>
      </c>
      <c r="H2817" s="49" t="s">
        <v>552</v>
      </c>
      <c r="I2817" s="49" t="s">
        <v>552</v>
      </c>
      <c r="J2817" s="49">
        <v>135300</v>
      </c>
      <c r="K2817" s="49" t="s">
        <v>554</v>
      </c>
      <c r="L2817" s="49">
        <v>11671892</v>
      </c>
      <c r="M2817" s="49" t="s">
        <v>2318</v>
      </c>
      <c r="N2817" s="51">
        <v>40754</v>
      </c>
      <c r="O2817" s="51">
        <v>40909</v>
      </c>
      <c r="P2817" s="49" t="s">
        <v>2319</v>
      </c>
    </row>
    <row r="2818" spans="1:16">
      <c r="A2818" s="46">
        <v>0</v>
      </c>
      <c r="B2818" s="46">
        <v>0</v>
      </c>
      <c r="C2818" s="46">
        <v>0</v>
      </c>
      <c r="D2818" s="46">
        <f t="shared" si="43"/>
        <v>0</v>
      </c>
      <c r="E2818" s="51">
        <v>45261</v>
      </c>
      <c r="F2818" s="49" t="s">
        <v>80</v>
      </c>
      <c r="G2818" s="49" t="s">
        <v>81</v>
      </c>
      <c r="H2818" s="49" t="s">
        <v>552</v>
      </c>
      <c r="I2818" s="49" t="s">
        <v>552</v>
      </c>
      <c r="J2818" s="49">
        <v>135300</v>
      </c>
      <c r="K2818" s="49" t="s">
        <v>379</v>
      </c>
      <c r="L2818" s="49">
        <v>9973911</v>
      </c>
      <c r="M2818" s="49" t="s">
        <v>1880</v>
      </c>
      <c r="N2818" s="51">
        <v>29768</v>
      </c>
      <c r="O2818" s="51">
        <v>29768</v>
      </c>
      <c r="P2818" s="49" t="s">
        <v>1091</v>
      </c>
    </row>
    <row r="2819" spans="1:16">
      <c r="A2819" s="46">
        <v>0</v>
      </c>
      <c r="B2819" s="46">
        <v>0</v>
      </c>
      <c r="C2819" s="46">
        <v>0</v>
      </c>
      <c r="D2819" s="46">
        <f t="shared" ref="D2819:D2882" si="44">+B2819-C2819</f>
        <v>0</v>
      </c>
      <c r="E2819" s="51">
        <v>45261</v>
      </c>
      <c r="F2819" s="49" t="s">
        <v>80</v>
      </c>
      <c r="G2819" s="49" t="s">
        <v>81</v>
      </c>
      <c r="H2819" s="49" t="s">
        <v>552</v>
      </c>
      <c r="I2819" s="49" t="s">
        <v>552</v>
      </c>
      <c r="J2819" s="49">
        <v>135300</v>
      </c>
      <c r="K2819" s="49" t="s">
        <v>379</v>
      </c>
      <c r="L2819" s="49">
        <v>9778088</v>
      </c>
      <c r="M2819" s="49" t="s">
        <v>1879</v>
      </c>
      <c r="N2819" s="51">
        <v>27576</v>
      </c>
      <c r="O2819" s="51">
        <v>27576</v>
      </c>
      <c r="P2819" s="49" t="s">
        <v>1081</v>
      </c>
    </row>
    <row r="2820" spans="1:16">
      <c r="A2820" s="46">
        <v>1</v>
      </c>
      <c r="B2820" s="46">
        <v>63309.98</v>
      </c>
      <c r="C2820" s="46">
        <v>56158.451104910608</v>
      </c>
      <c r="D2820" s="46">
        <f t="shared" si="44"/>
        <v>7151.5288950893955</v>
      </c>
      <c r="E2820" s="51">
        <v>45261</v>
      </c>
      <c r="F2820" s="49" t="s">
        <v>80</v>
      </c>
      <c r="G2820" s="49" t="s">
        <v>81</v>
      </c>
      <c r="H2820" s="49" t="s">
        <v>552</v>
      </c>
      <c r="I2820" s="49" t="s">
        <v>552</v>
      </c>
      <c r="J2820" s="49">
        <v>135300</v>
      </c>
      <c r="K2820" s="49" t="s">
        <v>379</v>
      </c>
      <c r="L2820" s="49">
        <v>9778086</v>
      </c>
      <c r="M2820" s="49" t="s">
        <v>1880</v>
      </c>
      <c r="N2820" s="51">
        <v>29403</v>
      </c>
      <c r="O2820" s="51">
        <v>29403</v>
      </c>
      <c r="P2820" s="49" t="s">
        <v>1081</v>
      </c>
    </row>
    <row r="2821" spans="1:16">
      <c r="A2821" s="46">
        <v>0</v>
      </c>
      <c r="B2821" s="46">
        <v>0</v>
      </c>
      <c r="C2821" s="46">
        <v>0</v>
      </c>
      <c r="D2821" s="46">
        <f t="shared" si="44"/>
        <v>0</v>
      </c>
      <c r="E2821" s="51">
        <v>45261</v>
      </c>
      <c r="F2821" s="49" t="s">
        <v>80</v>
      </c>
      <c r="G2821" s="49" t="s">
        <v>81</v>
      </c>
      <c r="H2821" s="49" t="s">
        <v>552</v>
      </c>
      <c r="I2821" s="49" t="s">
        <v>552</v>
      </c>
      <c r="J2821" s="49">
        <v>135300</v>
      </c>
      <c r="K2821" s="49" t="s">
        <v>379</v>
      </c>
      <c r="L2821" s="49">
        <v>9778087</v>
      </c>
      <c r="M2821" s="49" t="s">
        <v>1880</v>
      </c>
      <c r="N2821" s="51">
        <v>29768</v>
      </c>
      <c r="O2821" s="51">
        <v>29768</v>
      </c>
      <c r="P2821" s="49" t="s">
        <v>1081</v>
      </c>
    </row>
    <row r="2822" spans="1:16">
      <c r="A2822" s="46">
        <v>0</v>
      </c>
      <c r="B2822" s="46">
        <v>0</v>
      </c>
      <c r="C2822" s="46">
        <v>0</v>
      </c>
      <c r="D2822" s="46">
        <f t="shared" si="44"/>
        <v>0</v>
      </c>
      <c r="E2822" s="51">
        <v>45261</v>
      </c>
      <c r="F2822" s="49" t="s">
        <v>80</v>
      </c>
      <c r="G2822" s="49" t="s">
        <v>81</v>
      </c>
      <c r="H2822" s="49" t="s">
        <v>552</v>
      </c>
      <c r="I2822" s="49" t="s">
        <v>552</v>
      </c>
      <c r="J2822" s="49">
        <v>135300</v>
      </c>
      <c r="K2822" s="49" t="s">
        <v>379</v>
      </c>
      <c r="L2822" s="49">
        <v>9973912</v>
      </c>
      <c r="M2822" s="49" t="s">
        <v>1880</v>
      </c>
      <c r="N2822" s="51">
        <v>29403</v>
      </c>
      <c r="O2822" s="51">
        <v>29403</v>
      </c>
      <c r="P2822" s="49" t="s">
        <v>1091</v>
      </c>
    </row>
    <row r="2823" spans="1:16">
      <c r="A2823" s="46">
        <v>0</v>
      </c>
      <c r="B2823" s="46">
        <v>0</v>
      </c>
      <c r="C2823" s="46">
        <v>0</v>
      </c>
      <c r="D2823" s="46">
        <f t="shared" si="44"/>
        <v>0</v>
      </c>
      <c r="E2823" s="51">
        <v>45261</v>
      </c>
      <c r="F2823" s="49" t="s">
        <v>80</v>
      </c>
      <c r="G2823" s="49" t="s">
        <v>81</v>
      </c>
      <c r="H2823" s="49" t="s">
        <v>552</v>
      </c>
      <c r="I2823" s="49" t="s">
        <v>552</v>
      </c>
      <c r="J2823" s="49">
        <v>135300</v>
      </c>
      <c r="K2823" s="49" t="s">
        <v>379</v>
      </c>
      <c r="L2823" s="49">
        <v>9697414</v>
      </c>
      <c r="M2823" s="49" t="s">
        <v>1879</v>
      </c>
      <c r="N2823" s="51">
        <v>27576</v>
      </c>
      <c r="O2823" s="51">
        <v>27576</v>
      </c>
      <c r="P2823" s="49" t="s">
        <v>1091</v>
      </c>
    </row>
    <row r="2824" spans="1:16">
      <c r="A2824" s="46">
        <v>0</v>
      </c>
      <c r="B2824" s="46">
        <v>0</v>
      </c>
      <c r="C2824" s="46">
        <v>0</v>
      </c>
      <c r="D2824" s="46">
        <f t="shared" si="44"/>
        <v>0</v>
      </c>
      <c r="E2824" s="51">
        <v>45261</v>
      </c>
      <c r="F2824" s="49" t="s">
        <v>80</v>
      </c>
      <c r="G2824" s="49" t="s">
        <v>81</v>
      </c>
      <c r="H2824" s="49" t="s">
        <v>552</v>
      </c>
      <c r="I2824" s="49" t="s">
        <v>552</v>
      </c>
      <c r="J2824" s="49">
        <v>135300</v>
      </c>
      <c r="K2824" s="49" t="s">
        <v>379</v>
      </c>
      <c r="L2824" s="49">
        <v>9973913</v>
      </c>
      <c r="M2824" s="49" t="s">
        <v>1879</v>
      </c>
      <c r="N2824" s="51">
        <v>28672</v>
      </c>
      <c r="O2824" s="51">
        <v>28672</v>
      </c>
      <c r="P2824" s="49" t="s">
        <v>1091</v>
      </c>
    </row>
    <row r="2825" spans="1:16">
      <c r="A2825" s="46">
        <v>1</v>
      </c>
      <c r="B2825" s="46">
        <v>55095.950000000004</v>
      </c>
      <c r="C2825" s="46">
        <v>51119.283005336001</v>
      </c>
      <c r="D2825" s="46">
        <f t="shared" si="44"/>
        <v>3976.6669946640031</v>
      </c>
      <c r="E2825" s="51">
        <v>45261</v>
      </c>
      <c r="F2825" s="49" t="s">
        <v>80</v>
      </c>
      <c r="G2825" s="49" t="s">
        <v>81</v>
      </c>
      <c r="H2825" s="49" t="s">
        <v>552</v>
      </c>
      <c r="I2825" s="49" t="s">
        <v>552</v>
      </c>
      <c r="J2825" s="49">
        <v>135300</v>
      </c>
      <c r="K2825" s="49" t="s">
        <v>379</v>
      </c>
      <c r="L2825" s="49">
        <v>9778089</v>
      </c>
      <c r="M2825" s="49" t="s">
        <v>1879</v>
      </c>
      <c r="N2825" s="51">
        <v>28672</v>
      </c>
      <c r="O2825" s="51">
        <v>28672</v>
      </c>
      <c r="P2825" s="49" t="s">
        <v>1081</v>
      </c>
    </row>
    <row r="2826" spans="1:16">
      <c r="A2826" s="46">
        <v>0</v>
      </c>
      <c r="B2826" s="46">
        <v>0</v>
      </c>
      <c r="C2826" s="46">
        <v>0</v>
      </c>
      <c r="D2826" s="46">
        <f t="shared" si="44"/>
        <v>0</v>
      </c>
      <c r="E2826" s="51">
        <v>45261</v>
      </c>
      <c r="F2826" s="49" t="s">
        <v>80</v>
      </c>
      <c r="G2826" s="49" t="s">
        <v>81</v>
      </c>
      <c r="H2826" s="49" t="s">
        <v>552</v>
      </c>
      <c r="I2826" s="49" t="s">
        <v>552</v>
      </c>
      <c r="J2826" s="49">
        <v>135300</v>
      </c>
      <c r="K2826" s="49" t="s">
        <v>473</v>
      </c>
      <c r="L2826" s="49">
        <v>9973910</v>
      </c>
      <c r="M2826" s="49" t="s">
        <v>2126</v>
      </c>
      <c r="N2826" s="51">
        <v>27576</v>
      </c>
      <c r="O2826" s="51">
        <v>27576</v>
      </c>
      <c r="P2826" s="49" t="s">
        <v>1091</v>
      </c>
    </row>
    <row r="2827" spans="1:16">
      <c r="A2827" s="46">
        <v>0</v>
      </c>
      <c r="B2827" s="46">
        <v>0</v>
      </c>
      <c r="C2827" s="46">
        <v>0</v>
      </c>
      <c r="D2827" s="46">
        <f t="shared" si="44"/>
        <v>0</v>
      </c>
      <c r="E2827" s="51">
        <v>45261</v>
      </c>
      <c r="F2827" s="49" t="s">
        <v>80</v>
      </c>
      <c r="G2827" s="49" t="s">
        <v>81</v>
      </c>
      <c r="H2827" s="49" t="s">
        <v>552</v>
      </c>
      <c r="I2827" s="49" t="s">
        <v>552</v>
      </c>
      <c r="J2827" s="49">
        <v>135300</v>
      </c>
      <c r="K2827" s="49" t="s">
        <v>473</v>
      </c>
      <c r="L2827" s="49">
        <v>9778063</v>
      </c>
      <c r="M2827" s="49" t="s">
        <v>2126</v>
      </c>
      <c r="N2827" s="51">
        <v>27576</v>
      </c>
      <c r="O2827" s="51">
        <v>27576</v>
      </c>
      <c r="P2827" s="49" t="s">
        <v>1081</v>
      </c>
    </row>
    <row r="2828" spans="1:16">
      <c r="A2828" s="46">
        <v>0</v>
      </c>
      <c r="B2828" s="46">
        <v>0</v>
      </c>
      <c r="C2828" s="46">
        <v>0</v>
      </c>
      <c r="D2828" s="46">
        <f t="shared" si="44"/>
        <v>0</v>
      </c>
      <c r="E2828" s="51">
        <v>45261</v>
      </c>
      <c r="F2828" s="49" t="s">
        <v>80</v>
      </c>
      <c r="G2828" s="49" t="s">
        <v>81</v>
      </c>
      <c r="H2828" s="49" t="s">
        <v>552</v>
      </c>
      <c r="I2828" s="49" t="s">
        <v>552</v>
      </c>
      <c r="J2828" s="49">
        <v>135300</v>
      </c>
      <c r="K2828" s="49" t="s">
        <v>473</v>
      </c>
      <c r="L2828" s="49">
        <v>9706621</v>
      </c>
      <c r="M2828" s="49" t="s">
        <v>2125</v>
      </c>
      <c r="N2828" s="51">
        <v>27211</v>
      </c>
      <c r="O2828" s="51">
        <v>27211</v>
      </c>
      <c r="P2828" s="49" t="s">
        <v>1091</v>
      </c>
    </row>
    <row r="2829" spans="1:16">
      <c r="A2829" s="46">
        <v>1</v>
      </c>
      <c r="B2829" s="46">
        <v>16657.330000000002</v>
      </c>
      <c r="C2829" s="46">
        <v>16813.7378312209</v>
      </c>
      <c r="D2829" s="46">
        <f t="shared" si="44"/>
        <v>-156.40783122089852</v>
      </c>
      <c r="E2829" s="51">
        <v>45261</v>
      </c>
      <c r="F2829" s="49" t="s">
        <v>80</v>
      </c>
      <c r="G2829" s="49" t="s">
        <v>81</v>
      </c>
      <c r="H2829" s="49" t="s">
        <v>552</v>
      </c>
      <c r="I2829" s="49" t="s">
        <v>552</v>
      </c>
      <c r="J2829" s="49">
        <v>135300</v>
      </c>
      <c r="K2829" s="49" t="s">
        <v>473</v>
      </c>
      <c r="L2829" s="49">
        <v>9778062</v>
      </c>
      <c r="M2829" s="49" t="s">
        <v>2125</v>
      </c>
      <c r="N2829" s="51">
        <v>27211</v>
      </c>
      <c r="O2829" s="51">
        <v>27211</v>
      </c>
      <c r="P2829" s="49" t="s">
        <v>1081</v>
      </c>
    </row>
    <row r="2830" spans="1:16">
      <c r="A2830" s="46">
        <v>1</v>
      </c>
      <c r="B2830" s="46">
        <v>232215.5</v>
      </c>
      <c r="C2830" s="46">
        <v>54455.62151854</v>
      </c>
      <c r="D2830" s="46">
        <f t="shared" si="44"/>
        <v>177759.87848146001</v>
      </c>
      <c r="E2830" s="51">
        <v>45261</v>
      </c>
      <c r="F2830" s="49" t="s">
        <v>80</v>
      </c>
      <c r="G2830" s="49" t="s">
        <v>81</v>
      </c>
      <c r="H2830" s="49" t="s">
        <v>552</v>
      </c>
      <c r="I2830" s="49" t="s">
        <v>552</v>
      </c>
      <c r="J2830" s="49">
        <v>135300</v>
      </c>
      <c r="K2830" s="49" t="s">
        <v>351</v>
      </c>
      <c r="L2830" s="49">
        <v>12007236</v>
      </c>
      <c r="M2830" s="49" t="s">
        <v>2320</v>
      </c>
      <c r="N2830" s="51">
        <v>41193</v>
      </c>
      <c r="O2830" s="51">
        <v>40909</v>
      </c>
      <c r="P2830" s="49" t="s">
        <v>2308</v>
      </c>
    </row>
    <row r="2831" spans="1:16">
      <c r="A2831" s="46">
        <v>1</v>
      </c>
      <c r="B2831" s="46">
        <v>160433.26999999999</v>
      </c>
      <c r="C2831" s="46">
        <v>24536.3161736041</v>
      </c>
      <c r="D2831" s="46">
        <f t="shared" si="44"/>
        <v>135896.95382639588</v>
      </c>
      <c r="E2831" s="51">
        <v>45261</v>
      </c>
      <c r="F2831" s="49" t="s">
        <v>80</v>
      </c>
      <c r="G2831" s="49" t="s">
        <v>81</v>
      </c>
      <c r="H2831" s="49" t="s">
        <v>552</v>
      </c>
      <c r="I2831" s="49" t="s">
        <v>552</v>
      </c>
      <c r="J2831" s="49">
        <v>135300</v>
      </c>
      <c r="K2831" s="49" t="s">
        <v>326</v>
      </c>
      <c r="L2831" s="49">
        <v>14807309</v>
      </c>
      <c r="M2831" s="49" t="s">
        <v>2321</v>
      </c>
      <c r="N2831" s="51">
        <v>42440</v>
      </c>
      <c r="O2831" s="51">
        <v>42461</v>
      </c>
      <c r="P2831" s="49" t="s">
        <v>2322</v>
      </c>
    </row>
    <row r="2832" spans="1:16">
      <c r="A2832" s="46">
        <v>1520</v>
      </c>
      <c r="B2832" s="46">
        <v>22486.799999999999</v>
      </c>
      <c r="C2832" s="46">
        <v>5273.2598382240003</v>
      </c>
      <c r="D2832" s="46">
        <f t="shared" si="44"/>
        <v>17213.540161776</v>
      </c>
      <c r="E2832" s="51">
        <v>45261</v>
      </c>
      <c r="F2832" s="49" t="s">
        <v>80</v>
      </c>
      <c r="G2832" s="49" t="s">
        <v>81</v>
      </c>
      <c r="H2832" s="49" t="s">
        <v>552</v>
      </c>
      <c r="I2832" s="49" t="s">
        <v>552</v>
      </c>
      <c r="J2832" s="49">
        <v>135300</v>
      </c>
      <c r="K2832" s="49" t="s">
        <v>168</v>
      </c>
      <c r="L2832" s="49">
        <v>12007218</v>
      </c>
      <c r="M2832" s="49" t="s">
        <v>2323</v>
      </c>
      <c r="N2832" s="51">
        <v>41193</v>
      </c>
      <c r="O2832" s="51">
        <v>40909</v>
      </c>
      <c r="P2832" s="49" t="s">
        <v>2308</v>
      </c>
    </row>
    <row r="2833" spans="1:16">
      <c r="A2833" s="46">
        <v>1364</v>
      </c>
      <c r="B2833" s="46">
        <v>58438.97</v>
      </c>
      <c r="C2833" s="46">
        <v>17279.223546195703</v>
      </c>
      <c r="D2833" s="46">
        <f t="shared" si="44"/>
        <v>41159.746453804299</v>
      </c>
      <c r="E2833" s="51">
        <v>45261</v>
      </c>
      <c r="F2833" s="49" t="s">
        <v>80</v>
      </c>
      <c r="G2833" s="49" t="s">
        <v>81</v>
      </c>
      <c r="H2833" s="49" t="s">
        <v>552</v>
      </c>
      <c r="I2833" s="49" t="s">
        <v>552</v>
      </c>
      <c r="J2833" s="49">
        <v>135300</v>
      </c>
      <c r="K2833" s="49" t="s">
        <v>168</v>
      </c>
      <c r="L2833" s="49">
        <v>11004571</v>
      </c>
      <c r="M2833" s="49" t="s">
        <v>2324</v>
      </c>
      <c r="N2833" s="51">
        <v>40015</v>
      </c>
      <c r="O2833" s="51">
        <v>39814</v>
      </c>
      <c r="P2833" s="49" t="s">
        <v>2313</v>
      </c>
    </row>
    <row r="2834" spans="1:16">
      <c r="A2834" s="46">
        <v>1</v>
      </c>
      <c r="B2834" s="46">
        <v>99184.78</v>
      </c>
      <c r="C2834" s="46">
        <v>27304.3906269658</v>
      </c>
      <c r="D2834" s="46">
        <f t="shared" si="44"/>
        <v>71880.389373034195</v>
      </c>
      <c r="E2834" s="51">
        <v>45261</v>
      </c>
      <c r="F2834" s="49" t="s">
        <v>80</v>
      </c>
      <c r="G2834" s="49" t="s">
        <v>81</v>
      </c>
      <c r="H2834" s="49" t="s">
        <v>552</v>
      </c>
      <c r="I2834" s="49" t="s">
        <v>552</v>
      </c>
      <c r="J2834" s="49">
        <v>135300</v>
      </c>
      <c r="K2834" s="49" t="s">
        <v>168</v>
      </c>
      <c r="L2834" s="49">
        <v>11100814</v>
      </c>
      <c r="M2834" s="49" t="s">
        <v>2325</v>
      </c>
      <c r="N2834" s="51">
        <v>40283</v>
      </c>
      <c r="O2834" s="51">
        <v>40544</v>
      </c>
      <c r="P2834" s="49" t="s">
        <v>2310</v>
      </c>
    </row>
    <row r="2835" spans="1:16">
      <c r="A2835" s="46">
        <v>1</v>
      </c>
      <c r="B2835" s="46">
        <v>20315.8</v>
      </c>
      <c r="C2835" s="46">
        <v>5592.6981851380006</v>
      </c>
      <c r="D2835" s="46">
        <f t="shared" si="44"/>
        <v>14723.101814861999</v>
      </c>
      <c r="E2835" s="51">
        <v>45261</v>
      </c>
      <c r="F2835" s="49" t="s">
        <v>80</v>
      </c>
      <c r="G2835" s="49" t="s">
        <v>81</v>
      </c>
      <c r="H2835" s="49" t="s">
        <v>552</v>
      </c>
      <c r="I2835" s="49" t="s">
        <v>552</v>
      </c>
      <c r="J2835" s="49">
        <v>135300</v>
      </c>
      <c r="K2835" s="49" t="s">
        <v>447</v>
      </c>
      <c r="L2835" s="49">
        <v>11197069</v>
      </c>
      <c r="M2835" s="49" t="s">
        <v>2024</v>
      </c>
      <c r="N2835" s="51">
        <v>40283</v>
      </c>
      <c r="O2835" s="51">
        <v>40179</v>
      </c>
      <c r="P2835" s="49" t="s">
        <v>2306</v>
      </c>
    </row>
    <row r="2836" spans="1:16">
      <c r="A2836" s="46">
        <v>2000</v>
      </c>
      <c r="B2836" s="46">
        <v>23248.28</v>
      </c>
      <c r="C2836" s="46">
        <v>6874.0470132268001</v>
      </c>
      <c r="D2836" s="46">
        <f t="shared" si="44"/>
        <v>16374.232986773199</v>
      </c>
      <c r="E2836" s="51">
        <v>45261</v>
      </c>
      <c r="F2836" s="49" t="s">
        <v>80</v>
      </c>
      <c r="G2836" s="49" t="s">
        <v>81</v>
      </c>
      <c r="H2836" s="49" t="s">
        <v>552</v>
      </c>
      <c r="I2836" s="49" t="s">
        <v>552</v>
      </c>
      <c r="J2836" s="49">
        <v>135300</v>
      </c>
      <c r="K2836" s="49" t="s">
        <v>555</v>
      </c>
      <c r="L2836" s="49">
        <v>11004600</v>
      </c>
      <c r="M2836" s="49" t="s">
        <v>2326</v>
      </c>
      <c r="N2836" s="51">
        <v>40015</v>
      </c>
      <c r="O2836" s="51">
        <v>39814</v>
      </c>
      <c r="P2836" s="49" t="s">
        <v>2313</v>
      </c>
    </row>
    <row r="2837" spans="1:16">
      <c r="A2837" s="46">
        <v>14</v>
      </c>
      <c r="B2837" s="46">
        <v>30935.46</v>
      </c>
      <c r="C2837" s="46">
        <v>30595.108687789201</v>
      </c>
      <c r="D2837" s="46">
        <f t="shared" si="44"/>
        <v>340.35131221079791</v>
      </c>
      <c r="E2837" s="51">
        <v>45261</v>
      </c>
      <c r="F2837" s="49" t="s">
        <v>80</v>
      </c>
      <c r="G2837" s="49" t="s">
        <v>81</v>
      </c>
      <c r="H2837" s="49" t="s">
        <v>552</v>
      </c>
      <c r="I2837" s="49" t="s">
        <v>552</v>
      </c>
      <c r="J2837" s="49">
        <v>135300</v>
      </c>
      <c r="K2837" s="49" t="s">
        <v>387</v>
      </c>
      <c r="L2837" s="49">
        <v>9785435</v>
      </c>
      <c r="M2837" s="49" t="s">
        <v>1902</v>
      </c>
      <c r="N2837" s="51">
        <v>27576</v>
      </c>
      <c r="O2837" s="51">
        <v>27576</v>
      </c>
      <c r="P2837" s="49" t="s">
        <v>1081</v>
      </c>
    </row>
    <row r="2838" spans="1:16">
      <c r="A2838" s="46">
        <v>0</v>
      </c>
      <c r="B2838" s="46">
        <v>0</v>
      </c>
      <c r="C2838" s="46">
        <v>0</v>
      </c>
      <c r="D2838" s="46">
        <f t="shared" si="44"/>
        <v>0</v>
      </c>
      <c r="E2838" s="51">
        <v>45261</v>
      </c>
      <c r="F2838" s="49" t="s">
        <v>80</v>
      </c>
      <c r="G2838" s="49" t="s">
        <v>81</v>
      </c>
      <c r="H2838" s="49" t="s">
        <v>552</v>
      </c>
      <c r="I2838" s="49" t="s">
        <v>552</v>
      </c>
      <c r="J2838" s="49">
        <v>135300</v>
      </c>
      <c r="K2838" s="49" t="s">
        <v>387</v>
      </c>
      <c r="L2838" s="49">
        <v>9973965</v>
      </c>
      <c r="M2838" s="49" t="s">
        <v>1902</v>
      </c>
      <c r="N2838" s="51">
        <v>27576</v>
      </c>
      <c r="O2838" s="51">
        <v>27576</v>
      </c>
      <c r="P2838" s="49" t="s">
        <v>1091</v>
      </c>
    </row>
    <row r="2839" spans="1:16">
      <c r="A2839" s="46">
        <v>0</v>
      </c>
      <c r="B2839" s="46">
        <v>0</v>
      </c>
      <c r="C2839" s="46">
        <v>0</v>
      </c>
      <c r="D2839" s="46">
        <f t="shared" si="44"/>
        <v>0</v>
      </c>
      <c r="E2839" s="51">
        <v>45261</v>
      </c>
      <c r="F2839" s="49" t="s">
        <v>80</v>
      </c>
      <c r="G2839" s="49" t="s">
        <v>81</v>
      </c>
      <c r="H2839" s="49" t="s">
        <v>552</v>
      </c>
      <c r="I2839" s="49" t="s">
        <v>552</v>
      </c>
      <c r="J2839" s="49">
        <v>135300</v>
      </c>
      <c r="K2839" s="49" t="s">
        <v>389</v>
      </c>
      <c r="L2839" s="49">
        <v>9973962</v>
      </c>
      <c r="M2839" s="49" t="s">
        <v>2327</v>
      </c>
      <c r="N2839" s="51">
        <v>29403</v>
      </c>
      <c r="O2839" s="51">
        <v>29403</v>
      </c>
      <c r="P2839" s="49" t="s">
        <v>1091</v>
      </c>
    </row>
    <row r="2840" spans="1:16">
      <c r="A2840" s="46">
        <v>0</v>
      </c>
      <c r="B2840" s="46">
        <v>0</v>
      </c>
      <c r="C2840" s="46">
        <v>0</v>
      </c>
      <c r="D2840" s="46">
        <f t="shared" si="44"/>
        <v>0</v>
      </c>
      <c r="E2840" s="51">
        <v>45261</v>
      </c>
      <c r="F2840" s="49" t="s">
        <v>80</v>
      </c>
      <c r="G2840" s="49" t="s">
        <v>81</v>
      </c>
      <c r="H2840" s="49" t="s">
        <v>552</v>
      </c>
      <c r="I2840" s="49" t="s">
        <v>552</v>
      </c>
      <c r="J2840" s="49">
        <v>135300</v>
      </c>
      <c r="K2840" s="49" t="s">
        <v>389</v>
      </c>
      <c r="L2840" s="49">
        <v>9973963</v>
      </c>
      <c r="M2840" s="49" t="s">
        <v>2327</v>
      </c>
      <c r="N2840" s="51">
        <v>28672</v>
      </c>
      <c r="O2840" s="51">
        <v>28672</v>
      </c>
      <c r="P2840" s="49" t="s">
        <v>1091</v>
      </c>
    </row>
    <row r="2841" spans="1:16">
      <c r="A2841" s="46">
        <v>11</v>
      </c>
      <c r="B2841" s="46">
        <v>34112.9</v>
      </c>
      <c r="C2841" s="46">
        <v>33737.590556458003</v>
      </c>
      <c r="D2841" s="46">
        <f t="shared" si="44"/>
        <v>375.30944354199892</v>
      </c>
      <c r="E2841" s="51">
        <v>45261</v>
      </c>
      <c r="F2841" s="49" t="s">
        <v>80</v>
      </c>
      <c r="G2841" s="49" t="s">
        <v>81</v>
      </c>
      <c r="H2841" s="49" t="s">
        <v>552</v>
      </c>
      <c r="I2841" s="49" t="s">
        <v>552</v>
      </c>
      <c r="J2841" s="49">
        <v>135300</v>
      </c>
      <c r="K2841" s="49" t="s">
        <v>389</v>
      </c>
      <c r="L2841" s="49">
        <v>9785464</v>
      </c>
      <c r="M2841" s="49" t="s">
        <v>1904</v>
      </c>
      <c r="N2841" s="51">
        <v>27576</v>
      </c>
      <c r="O2841" s="51">
        <v>27576</v>
      </c>
      <c r="P2841" s="49" t="s">
        <v>1081</v>
      </c>
    </row>
    <row r="2842" spans="1:16">
      <c r="A2842" s="46">
        <v>0</v>
      </c>
      <c r="B2842" s="46">
        <v>0</v>
      </c>
      <c r="C2842" s="46">
        <v>0</v>
      </c>
      <c r="D2842" s="46">
        <f t="shared" si="44"/>
        <v>0</v>
      </c>
      <c r="E2842" s="51">
        <v>45261</v>
      </c>
      <c r="F2842" s="49" t="s">
        <v>80</v>
      </c>
      <c r="G2842" s="49" t="s">
        <v>81</v>
      </c>
      <c r="H2842" s="49" t="s">
        <v>552</v>
      </c>
      <c r="I2842" s="49" t="s">
        <v>552</v>
      </c>
      <c r="J2842" s="49">
        <v>135300</v>
      </c>
      <c r="K2842" s="49" t="s">
        <v>389</v>
      </c>
      <c r="L2842" s="49">
        <v>9973964</v>
      </c>
      <c r="M2842" s="49" t="s">
        <v>1904</v>
      </c>
      <c r="N2842" s="51">
        <v>27576</v>
      </c>
      <c r="O2842" s="51">
        <v>27576</v>
      </c>
      <c r="P2842" s="49" t="s">
        <v>1091</v>
      </c>
    </row>
    <row r="2843" spans="1:16">
      <c r="A2843" s="46">
        <v>0</v>
      </c>
      <c r="B2843" s="46">
        <v>0</v>
      </c>
      <c r="C2843" s="46">
        <v>0</v>
      </c>
      <c r="D2843" s="46">
        <f t="shared" si="44"/>
        <v>0</v>
      </c>
      <c r="E2843" s="51">
        <v>45261</v>
      </c>
      <c r="F2843" s="49" t="s">
        <v>80</v>
      </c>
      <c r="G2843" s="49" t="s">
        <v>81</v>
      </c>
      <c r="H2843" s="49" t="s">
        <v>552</v>
      </c>
      <c r="I2843" s="49" t="s">
        <v>552</v>
      </c>
      <c r="J2843" s="49">
        <v>135300</v>
      </c>
      <c r="K2843" s="49" t="s">
        <v>389</v>
      </c>
      <c r="L2843" s="49">
        <v>9785462</v>
      </c>
      <c r="M2843" s="49" t="s">
        <v>2327</v>
      </c>
      <c r="N2843" s="51">
        <v>28672</v>
      </c>
      <c r="O2843" s="51">
        <v>28672</v>
      </c>
      <c r="P2843" s="49" t="s">
        <v>1081</v>
      </c>
    </row>
    <row r="2844" spans="1:16">
      <c r="A2844" s="46">
        <v>1</v>
      </c>
      <c r="B2844" s="46">
        <v>9524.31</v>
      </c>
      <c r="C2844" s="46">
        <v>8448.4388945157007</v>
      </c>
      <c r="D2844" s="46">
        <f t="shared" si="44"/>
        <v>1075.8711054842988</v>
      </c>
      <c r="E2844" s="51">
        <v>45261</v>
      </c>
      <c r="F2844" s="49" t="s">
        <v>80</v>
      </c>
      <c r="G2844" s="49" t="s">
        <v>81</v>
      </c>
      <c r="H2844" s="49" t="s">
        <v>552</v>
      </c>
      <c r="I2844" s="49" t="s">
        <v>552</v>
      </c>
      <c r="J2844" s="49">
        <v>135300</v>
      </c>
      <c r="K2844" s="49" t="s">
        <v>389</v>
      </c>
      <c r="L2844" s="49">
        <v>9785463</v>
      </c>
      <c r="M2844" s="49" t="s">
        <v>2327</v>
      </c>
      <c r="N2844" s="51">
        <v>29403</v>
      </c>
      <c r="O2844" s="51">
        <v>29403</v>
      </c>
      <c r="P2844" s="49" t="s">
        <v>1081</v>
      </c>
    </row>
    <row r="2845" spans="1:16">
      <c r="A2845" s="46">
        <v>1</v>
      </c>
      <c r="B2845" s="46">
        <v>26351.190000000002</v>
      </c>
      <c r="C2845" s="46">
        <v>6179.4773785692005</v>
      </c>
      <c r="D2845" s="46">
        <f t="shared" si="44"/>
        <v>20171.712621430801</v>
      </c>
      <c r="E2845" s="51">
        <v>45261</v>
      </c>
      <c r="F2845" s="49" t="s">
        <v>80</v>
      </c>
      <c r="G2845" s="49" t="s">
        <v>81</v>
      </c>
      <c r="H2845" s="49" t="s">
        <v>552</v>
      </c>
      <c r="I2845" s="49" t="s">
        <v>552</v>
      </c>
      <c r="J2845" s="49">
        <v>135300</v>
      </c>
      <c r="K2845" s="49" t="s">
        <v>173</v>
      </c>
      <c r="L2845" s="49">
        <v>11907845</v>
      </c>
      <c r="M2845" s="49" t="s">
        <v>2328</v>
      </c>
      <c r="N2845" s="51">
        <v>41193</v>
      </c>
      <c r="O2845" s="51">
        <v>40909</v>
      </c>
      <c r="P2845" s="49" t="s">
        <v>2329</v>
      </c>
    </row>
    <row r="2846" spans="1:16">
      <c r="A2846" s="46">
        <v>2</v>
      </c>
      <c r="B2846" s="46">
        <v>13886.77</v>
      </c>
      <c r="C2846" s="46">
        <v>2123.8124695091001</v>
      </c>
      <c r="D2846" s="46">
        <f t="shared" si="44"/>
        <v>11762.957530490901</v>
      </c>
      <c r="E2846" s="51">
        <v>45261</v>
      </c>
      <c r="F2846" s="49" t="s">
        <v>80</v>
      </c>
      <c r="G2846" s="49" t="s">
        <v>81</v>
      </c>
      <c r="H2846" s="49" t="s">
        <v>552</v>
      </c>
      <c r="I2846" s="49" t="s">
        <v>552</v>
      </c>
      <c r="J2846" s="49">
        <v>135300</v>
      </c>
      <c r="K2846" s="49" t="s">
        <v>173</v>
      </c>
      <c r="L2846" s="49">
        <v>20845940</v>
      </c>
      <c r="M2846" s="49" t="s">
        <v>1424</v>
      </c>
      <c r="N2846" s="51">
        <v>42681</v>
      </c>
      <c r="O2846" s="51">
        <v>42370</v>
      </c>
      <c r="P2846" s="49" t="s">
        <v>2330</v>
      </c>
    </row>
    <row r="2847" spans="1:16">
      <c r="A2847" s="46">
        <v>2</v>
      </c>
      <c r="B2847" s="46">
        <v>80231.62</v>
      </c>
      <c r="C2847" s="46">
        <v>22086.8110320382</v>
      </c>
      <c r="D2847" s="46">
        <f t="shared" si="44"/>
        <v>58144.808967961799</v>
      </c>
      <c r="E2847" s="51">
        <v>45261</v>
      </c>
      <c r="F2847" s="49" t="s">
        <v>80</v>
      </c>
      <c r="G2847" s="49" t="s">
        <v>81</v>
      </c>
      <c r="H2847" s="49" t="s">
        <v>552</v>
      </c>
      <c r="I2847" s="49" t="s">
        <v>552</v>
      </c>
      <c r="J2847" s="49">
        <v>135300</v>
      </c>
      <c r="K2847" s="49" t="s">
        <v>174</v>
      </c>
      <c r="L2847" s="49">
        <v>11197058</v>
      </c>
      <c r="M2847" s="49" t="s">
        <v>2331</v>
      </c>
      <c r="N2847" s="51">
        <v>40283</v>
      </c>
      <c r="O2847" s="51">
        <v>40179</v>
      </c>
      <c r="P2847" s="49" t="s">
        <v>2306</v>
      </c>
    </row>
    <row r="2848" spans="1:16">
      <c r="A2848" s="46">
        <v>2500</v>
      </c>
      <c r="B2848" s="46">
        <v>7240.1500000000005</v>
      </c>
      <c r="C2848" s="46">
        <v>2140.7661763715</v>
      </c>
      <c r="D2848" s="46">
        <f t="shared" si="44"/>
        <v>5099.383823628501</v>
      </c>
      <c r="E2848" s="51">
        <v>45261</v>
      </c>
      <c r="F2848" s="49" t="s">
        <v>80</v>
      </c>
      <c r="G2848" s="49" t="s">
        <v>81</v>
      </c>
      <c r="H2848" s="49" t="s">
        <v>552</v>
      </c>
      <c r="I2848" s="49" t="s">
        <v>552</v>
      </c>
      <c r="J2848" s="49">
        <v>135300</v>
      </c>
      <c r="K2848" s="49" t="s">
        <v>174</v>
      </c>
      <c r="L2848" s="49">
        <v>11004576</v>
      </c>
      <c r="M2848" s="49" t="s">
        <v>2332</v>
      </c>
      <c r="N2848" s="51">
        <v>40015</v>
      </c>
      <c r="O2848" s="51">
        <v>39814</v>
      </c>
      <c r="P2848" s="49" t="s">
        <v>2313</v>
      </c>
    </row>
    <row r="2849" spans="1:16">
      <c r="A2849" s="46">
        <v>3100</v>
      </c>
      <c r="B2849" s="46">
        <v>5917.25</v>
      </c>
      <c r="C2849" s="46">
        <v>1146.297125735</v>
      </c>
      <c r="D2849" s="46">
        <f t="shared" si="44"/>
        <v>4770.952874265</v>
      </c>
      <c r="E2849" s="51">
        <v>45261</v>
      </c>
      <c r="F2849" s="49" t="s">
        <v>80</v>
      </c>
      <c r="G2849" s="49" t="s">
        <v>81</v>
      </c>
      <c r="H2849" s="49" t="s">
        <v>552</v>
      </c>
      <c r="I2849" s="49" t="s">
        <v>552</v>
      </c>
      <c r="J2849" s="49">
        <v>135300</v>
      </c>
      <c r="K2849" s="49" t="s">
        <v>174</v>
      </c>
      <c r="L2849" s="49">
        <v>12672391</v>
      </c>
      <c r="M2849" s="49" t="s">
        <v>2220</v>
      </c>
      <c r="N2849" s="51">
        <v>41698</v>
      </c>
      <c r="O2849" s="51">
        <v>41640</v>
      </c>
      <c r="P2849" s="49" t="s">
        <v>2333</v>
      </c>
    </row>
    <row r="2850" spans="1:16">
      <c r="A2850" s="46">
        <v>0</v>
      </c>
      <c r="B2850" s="46">
        <v>0</v>
      </c>
      <c r="C2850" s="46">
        <v>0</v>
      </c>
      <c r="D2850" s="46">
        <f t="shared" si="44"/>
        <v>0</v>
      </c>
      <c r="E2850" s="51">
        <v>45261</v>
      </c>
      <c r="F2850" s="49" t="s">
        <v>80</v>
      </c>
      <c r="G2850" s="49" t="s">
        <v>81</v>
      </c>
      <c r="H2850" s="49" t="s">
        <v>552</v>
      </c>
      <c r="I2850" s="49" t="s">
        <v>552</v>
      </c>
      <c r="J2850" s="49">
        <v>135300</v>
      </c>
      <c r="K2850" s="49" t="s">
        <v>392</v>
      </c>
      <c r="L2850" s="49">
        <v>9973894</v>
      </c>
      <c r="M2850" s="49" t="s">
        <v>1908</v>
      </c>
      <c r="N2850" s="51">
        <v>27576</v>
      </c>
      <c r="O2850" s="51">
        <v>27576</v>
      </c>
      <c r="P2850" s="49" t="s">
        <v>1091</v>
      </c>
    </row>
    <row r="2851" spans="1:16">
      <c r="A2851" s="46">
        <v>1</v>
      </c>
      <c r="B2851" s="46">
        <v>99033.650000000009</v>
      </c>
      <c r="C2851" s="46">
        <v>97944.083763372997</v>
      </c>
      <c r="D2851" s="46">
        <f t="shared" si="44"/>
        <v>1089.5662366270117</v>
      </c>
      <c r="E2851" s="51">
        <v>45261</v>
      </c>
      <c r="F2851" s="49" t="s">
        <v>80</v>
      </c>
      <c r="G2851" s="49" t="s">
        <v>81</v>
      </c>
      <c r="H2851" s="49" t="s">
        <v>552</v>
      </c>
      <c r="I2851" s="49" t="s">
        <v>552</v>
      </c>
      <c r="J2851" s="49">
        <v>135300</v>
      </c>
      <c r="K2851" s="49" t="s">
        <v>392</v>
      </c>
      <c r="L2851" s="49">
        <v>9768386</v>
      </c>
      <c r="M2851" s="49" t="s">
        <v>1908</v>
      </c>
      <c r="N2851" s="51">
        <v>27576</v>
      </c>
      <c r="O2851" s="51">
        <v>27576</v>
      </c>
      <c r="P2851" s="49" t="s">
        <v>1081</v>
      </c>
    </row>
    <row r="2852" spans="1:16">
      <c r="A2852" s="46">
        <v>0</v>
      </c>
      <c r="B2852" s="46">
        <v>0</v>
      </c>
      <c r="C2852" s="46">
        <v>0</v>
      </c>
      <c r="D2852" s="46">
        <f t="shared" si="44"/>
        <v>0</v>
      </c>
      <c r="E2852" s="51">
        <v>45261</v>
      </c>
      <c r="F2852" s="49" t="s">
        <v>80</v>
      </c>
      <c r="G2852" s="49" t="s">
        <v>81</v>
      </c>
      <c r="H2852" s="49" t="s">
        <v>552</v>
      </c>
      <c r="I2852" s="49" t="s">
        <v>552</v>
      </c>
      <c r="J2852" s="49">
        <v>135300</v>
      </c>
      <c r="K2852" s="49" t="s">
        <v>556</v>
      </c>
      <c r="L2852" s="49">
        <v>9973891</v>
      </c>
      <c r="M2852" s="49" t="s">
        <v>2334</v>
      </c>
      <c r="N2852" s="51">
        <v>29403</v>
      </c>
      <c r="O2852" s="51">
        <v>29403</v>
      </c>
      <c r="P2852" s="49" t="s">
        <v>1091</v>
      </c>
    </row>
    <row r="2853" spans="1:16">
      <c r="A2853" s="46">
        <v>0</v>
      </c>
      <c r="B2853" s="46">
        <v>0</v>
      </c>
      <c r="C2853" s="46">
        <v>0</v>
      </c>
      <c r="D2853" s="46">
        <f t="shared" si="44"/>
        <v>0</v>
      </c>
      <c r="E2853" s="51">
        <v>45261</v>
      </c>
      <c r="F2853" s="49" t="s">
        <v>80</v>
      </c>
      <c r="G2853" s="49" t="s">
        <v>81</v>
      </c>
      <c r="H2853" s="49" t="s">
        <v>552</v>
      </c>
      <c r="I2853" s="49" t="s">
        <v>552</v>
      </c>
      <c r="J2853" s="49">
        <v>135300</v>
      </c>
      <c r="K2853" s="49" t="s">
        <v>556</v>
      </c>
      <c r="L2853" s="49">
        <v>9707734</v>
      </c>
      <c r="M2853" s="49" t="s">
        <v>2334</v>
      </c>
      <c r="N2853" s="51">
        <v>29403</v>
      </c>
      <c r="O2853" s="51">
        <v>29403</v>
      </c>
      <c r="P2853" s="49" t="s">
        <v>1081</v>
      </c>
    </row>
    <row r="2854" spans="1:16">
      <c r="A2854" s="46">
        <v>330</v>
      </c>
      <c r="B2854" s="46">
        <v>1478.6100000000001</v>
      </c>
      <c r="C2854" s="46">
        <v>1371.8881885968001</v>
      </c>
      <c r="D2854" s="46">
        <f t="shared" si="44"/>
        <v>106.72181140320004</v>
      </c>
      <c r="E2854" s="51">
        <v>45261</v>
      </c>
      <c r="F2854" s="49" t="s">
        <v>80</v>
      </c>
      <c r="G2854" s="49" t="s">
        <v>81</v>
      </c>
      <c r="H2854" s="49" t="s">
        <v>552</v>
      </c>
      <c r="I2854" s="49" t="s">
        <v>552</v>
      </c>
      <c r="J2854" s="49">
        <v>135300</v>
      </c>
      <c r="K2854" s="49" t="s">
        <v>394</v>
      </c>
      <c r="L2854" s="49">
        <v>9769129</v>
      </c>
      <c r="M2854" s="49" t="s">
        <v>1912</v>
      </c>
      <c r="N2854" s="51">
        <v>28672</v>
      </c>
      <c r="O2854" s="51">
        <v>28672</v>
      </c>
      <c r="P2854" s="49" t="s">
        <v>1081</v>
      </c>
    </row>
    <row r="2855" spans="1:16">
      <c r="A2855" s="46">
        <v>0</v>
      </c>
      <c r="B2855" s="46">
        <v>0</v>
      </c>
      <c r="C2855" s="46">
        <v>0</v>
      </c>
      <c r="D2855" s="46">
        <f t="shared" si="44"/>
        <v>0</v>
      </c>
      <c r="E2855" s="51">
        <v>45261</v>
      </c>
      <c r="F2855" s="49" t="s">
        <v>80</v>
      </c>
      <c r="G2855" s="49" t="s">
        <v>81</v>
      </c>
      <c r="H2855" s="49" t="s">
        <v>552</v>
      </c>
      <c r="I2855" s="49" t="s">
        <v>552</v>
      </c>
      <c r="J2855" s="49">
        <v>135300</v>
      </c>
      <c r="K2855" s="49" t="s">
        <v>394</v>
      </c>
      <c r="L2855" s="49">
        <v>9973909</v>
      </c>
      <c r="M2855" s="49" t="s">
        <v>1912</v>
      </c>
      <c r="N2855" s="51">
        <v>28672</v>
      </c>
      <c r="O2855" s="51">
        <v>28672</v>
      </c>
      <c r="P2855" s="49" t="s">
        <v>1091</v>
      </c>
    </row>
    <row r="2856" spans="1:16">
      <c r="A2856" s="46">
        <v>0</v>
      </c>
      <c r="B2856" s="46">
        <v>0</v>
      </c>
      <c r="C2856" s="46">
        <v>0</v>
      </c>
      <c r="D2856" s="46">
        <f t="shared" si="44"/>
        <v>0</v>
      </c>
      <c r="E2856" s="51">
        <v>45261</v>
      </c>
      <c r="F2856" s="49" t="s">
        <v>80</v>
      </c>
      <c r="G2856" s="49" t="s">
        <v>81</v>
      </c>
      <c r="H2856" s="49" t="s">
        <v>552</v>
      </c>
      <c r="I2856" s="49" t="s">
        <v>552</v>
      </c>
      <c r="J2856" s="49">
        <v>135300</v>
      </c>
      <c r="K2856" s="49" t="s">
        <v>400</v>
      </c>
      <c r="L2856" s="49">
        <v>9693306</v>
      </c>
      <c r="M2856" s="49" t="s">
        <v>1919</v>
      </c>
      <c r="N2856" s="51">
        <v>27576</v>
      </c>
      <c r="O2856" s="51">
        <v>27576</v>
      </c>
      <c r="P2856" s="49" t="s">
        <v>1091</v>
      </c>
    </row>
    <row r="2857" spans="1:16">
      <c r="A2857" s="46">
        <v>1</v>
      </c>
      <c r="B2857" s="46">
        <v>4253.79</v>
      </c>
      <c r="C2857" s="46">
        <v>4206.9898874958008</v>
      </c>
      <c r="D2857" s="46">
        <f t="shared" si="44"/>
        <v>46.800112504199205</v>
      </c>
      <c r="E2857" s="51">
        <v>45261</v>
      </c>
      <c r="F2857" s="49" t="s">
        <v>80</v>
      </c>
      <c r="G2857" s="49" t="s">
        <v>81</v>
      </c>
      <c r="H2857" s="49" t="s">
        <v>552</v>
      </c>
      <c r="I2857" s="49" t="s">
        <v>552</v>
      </c>
      <c r="J2857" s="49">
        <v>135300</v>
      </c>
      <c r="K2857" s="49" t="s">
        <v>400</v>
      </c>
      <c r="L2857" s="49">
        <v>9768376</v>
      </c>
      <c r="M2857" s="49" t="s">
        <v>1919</v>
      </c>
      <c r="N2857" s="51">
        <v>27576</v>
      </c>
      <c r="O2857" s="51">
        <v>27576</v>
      </c>
      <c r="P2857" s="49" t="s">
        <v>1081</v>
      </c>
    </row>
    <row r="2858" spans="1:16">
      <c r="A2858" s="46">
        <v>1</v>
      </c>
      <c r="B2858" s="46">
        <v>4047.4700000000003</v>
      </c>
      <c r="C2858" s="46">
        <v>3590.2656436409002</v>
      </c>
      <c r="D2858" s="46">
        <f t="shared" si="44"/>
        <v>457.20435635910007</v>
      </c>
      <c r="E2858" s="51">
        <v>45261</v>
      </c>
      <c r="F2858" s="49" t="s">
        <v>80</v>
      </c>
      <c r="G2858" s="49" t="s">
        <v>81</v>
      </c>
      <c r="H2858" s="49" t="s">
        <v>552</v>
      </c>
      <c r="I2858" s="49" t="s">
        <v>552</v>
      </c>
      <c r="J2858" s="49">
        <v>135300</v>
      </c>
      <c r="K2858" s="49" t="s">
        <v>402</v>
      </c>
      <c r="L2858" s="49">
        <v>9768374</v>
      </c>
      <c r="M2858" s="49" t="s">
        <v>1921</v>
      </c>
      <c r="N2858" s="51">
        <v>29403</v>
      </c>
      <c r="O2858" s="51">
        <v>29403</v>
      </c>
      <c r="P2858" s="49" t="s">
        <v>1081</v>
      </c>
    </row>
    <row r="2859" spans="1:16">
      <c r="A2859" s="46">
        <v>0</v>
      </c>
      <c r="B2859" s="46">
        <v>0</v>
      </c>
      <c r="C2859" s="46">
        <v>0</v>
      </c>
      <c r="D2859" s="46">
        <f t="shared" si="44"/>
        <v>0</v>
      </c>
      <c r="E2859" s="51">
        <v>45261</v>
      </c>
      <c r="F2859" s="49" t="s">
        <v>80</v>
      </c>
      <c r="G2859" s="49" t="s">
        <v>81</v>
      </c>
      <c r="H2859" s="49" t="s">
        <v>552</v>
      </c>
      <c r="I2859" s="49" t="s">
        <v>552</v>
      </c>
      <c r="J2859" s="49">
        <v>135300</v>
      </c>
      <c r="K2859" s="49" t="s">
        <v>402</v>
      </c>
      <c r="L2859" s="49">
        <v>9973914</v>
      </c>
      <c r="M2859" s="49" t="s">
        <v>1921</v>
      </c>
      <c r="N2859" s="51">
        <v>29403</v>
      </c>
      <c r="O2859" s="51">
        <v>29403</v>
      </c>
      <c r="P2859" s="49" t="s">
        <v>1091</v>
      </c>
    </row>
    <row r="2860" spans="1:16">
      <c r="A2860" s="46">
        <v>0</v>
      </c>
      <c r="B2860" s="46">
        <v>0</v>
      </c>
      <c r="C2860" s="46">
        <v>0</v>
      </c>
      <c r="D2860" s="46">
        <f t="shared" si="44"/>
        <v>0</v>
      </c>
      <c r="E2860" s="51">
        <v>45261</v>
      </c>
      <c r="F2860" s="49" t="s">
        <v>80</v>
      </c>
      <c r="G2860" s="49" t="s">
        <v>81</v>
      </c>
      <c r="H2860" s="49" t="s">
        <v>552</v>
      </c>
      <c r="I2860" s="49" t="s">
        <v>552</v>
      </c>
      <c r="J2860" s="49">
        <v>135300</v>
      </c>
      <c r="K2860" s="49" t="s">
        <v>107</v>
      </c>
      <c r="L2860" s="49">
        <v>11158876</v>
      </c>
      <c r="M2860" s="49" t="s">
        <v>2335</v>
      </c>
      <c r="N2860" s="51">
        <v>40283</v>
      </c>
      <c r="O2860" s="51">
        <v>40848</v>
      </c>
      <c r="P2860" s="49" t="s">
        <v>2306</v>
      </c>
    </row>
    <row r="2861" spans="1:16">
      <c r="A2861" s="46">
        <v>0</v>
      </c>
      <c r="B2861" s="46">
        <v>0</v>
      </c>
      <c r="C2861" s="46">
        <v>0</v>
      </c>
      <c r="D2861" s="46">
        <f t="shared" si="44"/>
        <v>0</v>
      </c>
      <c r="E2861" s="51">
        <v>45261</v>
      </c>
      <c r="F2861" s="49" t="s">
        <v>80</v>
      </c>
      <c r="G2861" s="49" t="s">
        <v>81</v>
      </c>
      <c r="H2861" s="49" t="s">
        <v>552</v>
      </c>
      <c r="I2861" s="49" t="s">
        <v>552</v>
      </c>
      <c r="J2861" s="49">
        <v>135300</v>
      </c>
      <c r="K2861" s="49" t="s">
        <v>107</v>
      </c>
      <c r="L2861" s="49">
        <v>10764087</v>
      </c>
      <c r="M2861" s="49" t="s">
        <v>2336</v>
      </c>
      <c r="N2861" s="51">
        <v>40283</v>
      </c>
      <c r="O2861" s="51">
        <v>40603</v>
      </c>
      <c r="P2861" s="49" t="s">
        <v>2310</v>
      </c>
    </row>
    <row r="2862" spans="1:16">
      <c r="A2862" s="46">
        <v>0</v>
      </c>
      <c r="B2862" s="46">
        <v>0</v>
      </c>
      <c r="C2862" s="46">
        <v>0</v>
      </c>
      <c r="D2862" s="46">
        <f t="shared" si="44"/>
        <v>0</v>
      </c>
      <c r="E2862" s="51">
        <v>45261</v>
      </c>
      <c r="F2862" s="49" t="s">
        <v>80</v>
      </c>
      <c r="G2862" s="49" t="s">
        <v>81</v>
      </c>
      <c r="H2862" s="49" t="s">
        <v>552</v>
      </c>
      <c r="I2862" s="49" t="s">
        <v>552</v>
      </c>
      <c r="J2862" s="49">
        <v>135300</v>
      </c>
      <c r="K2862" s="49" t="s">
        <v>107</v>
      </c>
      <c r="L2862" s="49">
        <v>11739157</v>
      </c>
      <c r="M2862" s="49" t="s">
        <v>2337</v>
      </c>
      <c r="N2862" s="51">
        <v>41193</v>
      </c>
      <c r="O2862" s="51">
        <v>41244</v>
      </c>
      <c r="P2862" s="49" t="s">
        <v>2308</v>
      </c>
    </row>
    <row r="2863" spans="1:16">
      <c r="A2863" s="46">
        <v>0</v>
      </c>
      <c r="B2863" s="46">
        <v>0</v>
      </c>
      <c r="C2863" s="46">
        <v>0</v>
      </c>
      <c r="D2863" s="46">
        <f t="shared" si="44"/>
        <v>0</v>
      </c>
      <c r="E2863" s="51">
        <v>45261</v>
      </c>
      <c r="F2863" s="49" t="s">
        <v>80</v>
      </c>
      <c r="G2863" s="49" t="s">
        <v>81</v>
      </c>
      <c r="H2863" s="49" t="s">
        <v>552</v>
      </c>
      <c r="I2863" s="49" t="s">
        <v>552</v>
      </c>
      <c r="J2863" s="49">
        <v>135300</v>
      </c>
      <c r="K2863" s="49" t="s">
        <v>107</v>
      </c>
      <c r="L2863" s="49">
        <v>12360622</v>
      </c>
      <c r="M2863" s="49" t="s">
        <v>2338</v>
      </c>
      <c r="N2863" s="51">
        <v>41698</v>
      </c>
      <c r="O2863" s="51">
        <v>41699</v>
      </c>
      <c r="P2863" s="49" t="s">
        <v>2333</v>
      </c>
    </row>
    <row r="2864" spans="1:16">
      <c r="A2864" s="46">
        <v>0</v>
      </c>
      <c r="B2864" s="46">
        <v>0</v>
      </c>
      <c r="C2864" s="46">
        <v>0</v>
      </c>
      <c r="D2864" s="46">
        <f t="shared" si="44"/>
        <v>0</v>
      </c>
      <c r="E2864" s="51">
        <v>45261</v>
      </c>
      <c r="F2864" s="49" t="s">
        <v>80</v>
      </c>
      <c r="G2864" s="49" t="s">
        <v>81</v>
      </c>
      <c r="H2864" s="49" t="s">
        <v>552</v>
      </c>
      <c r="I2864" s="49" t="s">
        <v>552</v>
      </c>
      <c r="J2864" s="49">
        <v>135300</v>
      </c>
      <c r="K2864" s="49" t="s">
        <v>107</v>
      </c>
      <c r="L2864" s="49">
        <v>11694824</v>
      </c>
      <c r="M2864" s="49" t="s">
        <v>2339</v>
      </c>
      <c r="N2864" s="51">
        <v>41193</v>
      </c>
      <c r="O2864" s="51">
        <v>41214</v>
      </c>
      <c r="P2864" s="49" t="s">
        <v>2329</v>
      </c>
    </row>
    <row r="2865" spans="1:16">
      <c r="A2865" s="46">
        <v>0</v>
      </c>
      <c r="B2865" s="46">
        <v>0</v>
      </c>
      <c r="C2865" s="46">
        <v>0</v>
      </c>
      <c r="D2865" s="46">
        <f t="shared" si="44"/>
        <v>0</v>
      </c>
      <c r="E2865" s="51">
        <v>45261</v>
      </c>
      <c r="F2865" s="49" t="s">
        <v>80</v>
      </c>
      <c r="G2865" s="49" t="s">
        <v>81</v>
      </c>
      <c r="H2865" s="49" t="s">
        <v>552</v>
      </c>
      <c r="I2865" s="49" t="s">
        <v>552</v>
      </c>
      <c r="J2865" s="49">
        <v>135300</v>
      </c>
      <c r="K2865" s="49" t="s">
        <v>107</v>
      </c>
      <c r="L2865" s="49">
        <v>11911741</v>
      </c>
      <c r="M2865" s="49" t="s">
        <v>2337</v>
      </c>
      <c r="N2865" s="51">
        <v>41193</v>
      </c>
      <c r="O2865" s="51">
        <v>41426</v>
      </c>
      <c r="P2865" s="49" t="s">
        <v>2308</v>
      </c>
    </row>
    <row r="2866" spans="1:16">
      <c r="A2866" s="46">
        <v>0</v>
      </c>
      <c r="B2866" s="46">
        <v>0</v>
      </c>
      <c r="C2866" s="46">
        <v>0</v>
      </c>
      <c r="D2866" s="46">
        <f t="shared" si="44"/>
        <v>0</v>
      </c>
      <c r="E2866" s="51">
        <v>45261</v>
      </c>
      <c r="F2866" s="49" t="s">
        <v>80</v>
      </c>
      <c r="G2866" s="49" t="s">
        <v>81</v>
      </c>
      <c r="H2866" s="49" t="s">
        <v>552</v>
      </c>
      <c r="I2866" s="49" t="s">
        <v>552</v>
      </c>
      <c r="J2866" s="49">
        <v>135300</v>
      </c>
      <c r="K2866" s="49" t="s">
        <v>107</v>
      </c>
      <c r="L2866" s="49">
        <v>10868472</v>
      </c>
      <c r="M2866" s="49" t="s">
        <v>2340</v>
      </c>
      <c r="N2866" s="51">
        <v>40645</v>
      </c>
      <c r="O2866" s="51">
        <v>40664</v>
      </c>
      <c r="P2866" s="49" t="s">
        <v>2341</v>
      </c>
    </row>
    <row r="2867" spans="1:16">
      <c r="A2867" s="46">
        <v>0</v>
      </c>
      <c r="B2867" s="46">
        <v>0</v>
      </c>
      <c r="C2867" s="46">
        <v>0</v>
      </c>
      <c r="D2867" s="46">
        <f t="shared" si="44"/>
        <v>0</v>
      </c>
      <c r="E2867" s="51">
        <v>45261</v>
      </c>
      <c r="F2867" s="49" t="s">
        <v>80</v>
      </c>
      <c r="G2867" s="49" t="s">
        <v>81</v>
      </c>
      <c r="H2867" s="49" t="s">
        <v>552</v>
      </c>
      <c r="I2867" s="49" t="s">
        <v>552</v>
      </c>
      <c r="J2867" s="49">
        <v>135300</v>
      </c>
      <c r="K2867" s="49" t="s">
        <v>107</v>
      </c>
      <c r="L2867" s="49">
        <v>28413195</v>
      </c>
      <c r="M2867" s="49" t="s">
        <v>2342</v>
      </c>
      <c r="N2867" s="51">
        <v>43815</v>
      </c>
      <c r="O2867" s="51">
        <v>43800</v>
      </c>
      <c r="P2867" s="49" t="s">
        <v>2304</v>
      </c>
    </row>
    <row r="2868" spans="1:16">
      <c r="A2868" s="46">
        <v>0</v>
      </c>
      <c r="B2868" s="46">
        <v>0</v>
      </c>
      <c r="C2868" s="46">
        <v>0</v>
      </c>
      <c r="D2868" s="46">
        <f t="shared" si="44"/>
        <v>0</v>
      </c>
      <c r="E2868" s="51">
        <v>45261</v>
      </c>
      <c r="F2868" s="49" t="s">
        <v>80</v>
      </c>
      <c r="G2868" s="49" t="s">
        <v>81</v>
      </c>
      <c r="H2868" s="49" t="s">
        <v>552</v>
      </c>
      <c r="I2868" s="49" t="s">
        <v>552</v>
      </c>
      <c r="J2868" s="49">
        <v>135300</v>
      </c>
      <c r="K2868" s="49" t="s">
        <v>107</v>
      </c>
      <c r="L2868" s="49">
        <v>35682812</v>
      </c>
      <c r="M2868" s="49" t="s">
        <v>2343</v>
      </c>
      <c r="N2868" s="51">
        <v>44748</v>
      </c>
      <c r="O2868" s="51">
        <v>44743</v>
      </c>
      <c r="P2868" s="49" t="s">
        <v>2344</v>
      </c>
    </row>
    <row r="2869" spans="1:16">
      <c r="A2869" s="46">
        <v>0</v>
      </c>
      <c r="B2869" s="46">
        <v>0</v>
      </c>
      <c r="C2869" s="46">
        <v>0</v>
      </c>
      <c r="D2869" s="46">
        <f t="shared" si="44"/>
        <v>0</v>
      </c>
      <c r="E2869" s="51">
        <v>45261</v>
      </c>
      <c r="F2869" s="49" t="s">
        <v>80</v>
      </c>
      <c r="G2869" s="49" t="s">
        <v>81</v>
      </c>
      <c r="H2869" s="49" t="s">
        <v>552</v>
      </c>
      <c r="I2869" s="49" t="s">
        <v>552</v>
      </c>
      <c r="J2869" s="49">
        <v>135300</v>
      </c>
      <c r="K2869" s="49" t="s">
        <v>107</v>
      </c>
      <c r="L2869" s="49">
        <v>10655390</v>
      </c>
      <c r="M2869" s="49" t="s">
        <v>2336</v>
      </c>
      <c r="N2869" s="51">
        <v>40283</v>
      </c>
      <c r="O2869" s="51">
        <v>40575</v>
      </c>
      <c r="P2869" s="49" t="s">
        <v>2310</v>
      </c>
    </row>
    <row r="2870" spans="1:16">
      <c r="A2870" s="46">
        <v>0</v>
      </c>
      <c r="B2870" s="46">
        <v>0</v>
      </c>
      <c r="C2870" s="46">
        <v>0</v>
      </c>
      <c r="D2870" s="46">
        <f t="shared" si="44"/>
        <v>0</v>
      </c>
      <c r="E2870" s="51">
        <v>45261</v>
      </c>
      <c r="F2870" s="49" t="s">
        <v>80</v>
      </c>
      <c r="G2870" s="49" t="s">
        <v>81</v>
      </c>
      <c r="H2870" s="49" t="s">
        <v>552</v>
      </c>
      <c r="I2870" s="49" t="s">
        <v>552</v>
      </c>
      <c r="J2870" s="49">
        <v>135300</v>
      </c>
      <c r="K2870" s="49" t="s">
        <v>107</v>
      </c>
      <c r="L2870" s="49">
        <v>29646551</v>
      </c>
      <c r="M2870" s="49" t="s">
        <v>2342</v>
      </c>
      <c r="N2870" s="51">
        <v>43815</v>
      </c>
      <c r="O2870" s="51">
        <v>44013</v>
      </c>
      <c r="P2870" s="49" t="s">
        <v>2304</v>
      </c>
    </row>
    <row r="2871" spans="1:16">
      <c r="A2871" s="46">
        <v>0</v>
      </c>
      <c r="B2871" s="46">
        <v>0</v>
      </c>
      <c r="C2871" s="46">
        <v>0</v>
      </c>
      <c r="D2871" s="46">
        <f t="shared" si="44"/>
        <v>0</v>
      </c>
      <c r="E2871" s="51">
        <v>45261</v>
      </c>
      <c r="F2871" s="49" t="s">
        <v>80</v>
      </c>
      <c r="G2871" s="49" t="s">
        <v>81</v>
      </c>
      <c r="H2871" s="49" t="s">
        <v>552</v>
      </c>
      <c r="I2871" s="49" t="s">
        <v>552</v>
      </c>
      <c r="J2871" s="49">
        <v>135300</v>
      </c>
      <c r="K2871" s="49" t="s">
        <v>107</v>
      </c>
      <c r="L2871" s="49">
        <v>11848639</v>
      </c>
      <c r="M2871" s="49" t="s">
        <v>2339</v>
      </c>
      <c r="N2871" s="51">
        <v>41193</v>
      </c>
      <c r="O2871" s="51">
        <v>41365</v>
      </c>
      <c r="P2871" s="49" t="s">
        <v>2329</v>
      </c>
    </row>
    <row r="2872" spans="1:16">
      <c r="A2872" s="46">
        <v>0</v>
      </c>
      <c r="B2872" s="46">
        <v>0</v>
      </c>
      <c r="C2872" s="46">
        <v>0</v>
      </c>
      <c r="D2872" s="46">
        <f t="shared" si="44"/>
        <v>0</v>
      </c>
      <c r="E2872" s="51">
        <v>45261</v>
      </c>
      <c r="F2872" s="49" t="s">
        <v>80</v>
      </c>
      <c r="G2872" s="49" t="s">
        <v>81</v>
      </c>
      <c r="H2872" s="49" t="s">
        <v>552</v>
      </c>
      <c r="I2872" s="49" t="s">
        <v>552</v>
      </c>
      <c r="J2872" s="49">
        <v>135300</v>
      </c>
      <c r="K2872" s="49" t="s">
        <v>107</v>
      </c>
      <c r="L2872" s="49">
        <v>28830358</v>
      </c>
      <c r="M2872" s="49" t="s">
        <v>2342</v>
      </c>
      <c r="N2872" s="51">
        <v>43815</v>
      </c>
      <c r="O2872" s="51">
        <v>43831</v>
      </c>
      <c r="P2872" s="49" t="s">
        <v>2304</v>
      </c>
    </row>
    <row r="2873" spans="1:16">
      <c r="A2873" s="46">
        <v>0</v>
      </c>
      <c r="B2873" s="46">
        <v>0</v>
      </c>
      <c r="C2873" s="46">
        <v>0</v>
      </c>
      <c r="D2873" s="46">
        <f t="shared" si="44"/>
        <v>0</v>
      </c>
      <c r="E2873" s="51">
        <v>45261</v>
      </c>
      <c r="F2873" s="49" t="s">
        <v>80</v>
      </c>
      <c r="G2873" s="49" t="s">
        <v>81</v>
      </c>
      <c r="H2873" s="49" t="s">
        <v>552</v>
      </c>
      <c r="I2873" s="49" t="s">
        <v>552</v>
      </c>
      <c r="J2873" s="49">
        <v>135300</v>
      </c>
      <c r="K2873" s="49" t="s">
        <v>107</v>
      </c>
      <c r="L2873" s="49">
        <v>9701634</v>
      </c>
      <c r="M2873" s="49" t="s">
        <v>2345</v>
      </c>
      <c r="N2873" s="51">
        <v>40015</v>
      </c>
      <c r="O2873" s="51">
        <v>39995</v>
      </c>
      <c r="P2873" s="49" t="s">
        <v>2313</v>
      </c>
    </row>
    <row r="2874" spans="1:16">
      <c r="A2874" s="46">
        <v>0</v>
      </c>
      <c r="B2874" s="46">
        <v>0</v>
      </c>
      <c r="C2874" s="46">
        <v>0</v>
      </c>
      <c r="D2874" s="46">
        <f t="shared" si="44"/>
        <v>0</v>
      </c>
      <c r="E2874" s="51">
        <v>45261</v>
      </c>
      <c r="F2874" s="49" t="s">
        <v>80</v>
      </c>
      <c r="G2874" s="49" t="s">
        <v>81</v>
      </c>
      <c r="H2874" s="49" t="s">
        <v>552</v>
      </c>
      <c r="I2874" s="49" t="s">
        <v>552</v>
      </c>
      <c r="J2874" s="49">
        <v>135300</v>
      </c>
      <c r="K2874" s="49" t="s">
        <v>107</v>
      </c>
      <c r="L2874" s="49">
        <v>11314017</v>
      </c>
      <c r="M2874" s="49" t="s">
        <v>2346</v>
      </c>
      <c r="N2874" s="51">
        <v>40968</v>
      </c>
      <c r="O2874" s="51">
        <v>40969</v>
      </c>
      <c r="P2874" s="49" t="s">
        <v>2347</v>
      </c>
    </row>
    <row r="2875" spans="1:16">
      <c r="A2875" s="46">
        <v>0</v>
      </c>
      <c r="B2875" s="46">
        <v>0</v>
      </c>
      <c r="C2875" s="46">
        <v>0</v>
      </c>
      <c r="D2875" s="46">
        <f t="shared" si="44"/>
        <v>0</v>
      </c>
      <c r="E2875" s="51">
        <v>45261</v>
      </c>
      <c r="F2875" s="49" t="s">
        <v>80</v>
      </c>
      <c r="G2875" s="49" t="s">
        <v>81</v>
      </c>
      <c r="H2875" s="49" t="s">
        <v>552</v>
      </c>
      <c r="I2875" s="49" t="s">
        <v>552</v>
      </c>
      <c r="J2875" s="49">
        <v>135300</v>
      </c>
      <c r="K2875" s="49" t="s">
        <v>107</v>
      </c>
      <c r="L2875" s="49">
        <v>9876607</v>
      </c>
      <c r="M2875" s="49" t="s">
        <v>2348</v>
      </c>
      <c r="N2875" s="51">
        <v>35551</v>
      </c>
      <c r="O2875" s="51">
        <v>36220</v>
      </c>
      <c r="P2875" s="49" t="s">
        <v>2349</v>
      </c>
    </row>
    <row r="2876" spans="1:16">
      <c r="A2876" s="46">
        <v>0</v>
      </c>
      <c r="B2876" s="46">
        <v>0</v>
      </c>
      <c r="C2876" s="46">
        <v>0</v>
      </c>
      <c r="D2876" s="46">
        <f t="shared" si="44"/>
        <v>0</v>
      </c>
      <c r="E2876" s="51">
        <v>45261</v>
      </c>
      <c r="F2876" s="49" t="s">
        <v>80</v>
      </c>
      <c r="G2876" s="49" t="s">
        <v>81</v>
      </c>
      <c r="H2876" s="49" t="s">
        <v>552</v>
      </c>
      <c r="I2876" s="49" t="s">
        <v>552</v>
      </c>
      <c r="J2876" s="49">
        <v>135300</v>
      </c>
      <c r="K2876" s="49" t="s">
        <v>107</v>
      </c>
      <c r="L2876" s="49">
        <v>10338060</v>
      </c>
      <c r="M2876" s="49" t="s">
        <v>2335</v>
      </c>
      <c r="N2876" s="51">
        <v>40283</v>
      </c>
      <c r="O2876" s="51">
        <v>40299</v>
      </c>
      <c r="P2876" s="49" t="s">
        <v>2306</v>
      </c>
    </row>
    <row r="2877" spans="1:16">
      <c r="A2877" s="46">
        <v>0</v>
      </c>
      <c r="B2877" s="46">
        <v>0</v>
      </c>
      <c r="C2877" s="46">
        <v>0</v>
      </c>
      <c r="D2877" s="46">
        <f t="shared" si="44"/>
        <v>0</v>
      </c>
      <c r="E2877" s="51">
        <v>45261</v>
      </c>
      <c r="F2877" s="49" t="s">
        <v>80</v>
      </c>
      <c r="G2877" s="49" t="s">
        <v>81</v>
      </c>
      <c r="H2877" s="49" t="s">
        <v>552</v>
      </c>
      <c r="I2877" s="49" t="s">
        <v>552</v>
      </c>
      <c r="J2877" s="49">
        <v>135300</v>
      </c>
      <c r="K2877" s="49" t="s">
        <v>107</v>
      </c>
      <c r="L2877" s="49">
        <v>12422963</v>
      </c>
      <c r="M2877" s="49" t="s">
        <v>2338</v>
      </c>
      <c r="N2877" s="51">
        <v>41698</v>
      </c>
      <c r="O2877" s="51">
        <v>41730</v>
      </c>
      <c r="P2877" s="49" t="s">
        <v>2333</v>
      </c>
    </row>
    <row r="2878" spans="1:16">
      <c r="A2878" s="46">
        <v>0</v>
      </c>
      <c r="B2878" s="46">
        <v>0</v>
      </c>
      <c r="C2878" s="46">
        <v>0</v>
      </c>
      <c r="D2878" s="46">
        <f t="shared" si="44"/>
        <v>0</v>
      </c>
      <c r="E2878" s="51">
        <v>45261</v>
      </c>
      <c r="F2878" s="49" t="s">
        <v>80</v>
      </c>
      <c r="G2878" s="49" t="s">
        <v>81</v>
      </c>
      <c r="H2878" s="49" t="s">
        <v>552</v>
      </c>
      <c r="I2878" s="49" t="s">
        <v>552</v>
      </c>
      <c r="J2878" s="49">
        <v>135300</v>
      </c>
      <c r="K2878" s="49" t="s">
        <v>107</v>
      </c>
      <c r="L2878" s="49">
        <v>14696709</v>
      </c>
      <c r="M2878" s="49" t="s">
        <v>2350</v>
      </c>
      <c r="N2878" s="51">
        <v>42440</v>
      </c>
      <c r="O2878" s="51">
        <v>42461</v>
      </c>
      <c r="P2878" s="49" t="s">
        <v>2322</v>
      </c>
    </row>
    <row r="2879" spans="1:16">
      <c r="A2879" s="46">
        <v>0</v>
      </c>
      <c r="B2879" s="46">
        <v>0</v>
      </c>
      <c r="C2879" s="46">
        <v>0</v>
      </c>
      <c r="D2879" s="46">
        <f t="shared" si="44"/>
        <v>0</v>
      </c>
      <c r="E2879" s="51">
        <v>45261</v>
      </c>
      <c r="F2879" s="49" t="s">
        <v>80</v>
      </c>
      <c r="G2879" s="49" t="s">
        <v>81</v>
      </c>
      <c r="H2879" s="49" t="s">
        <v>552</v>
      </c>
      <c r="I2879" s="49" t="s">
        <v>552</v>
      </c>
      <c r="J2879" s="49">
        <v>135300</v>
      </c>
      <c r="K2879" s="49" t="s">
        <v>107</v>
      </c>
      <c r="L2879" s="49">
        <v>28226011</v>
      </c>
      <c r="M2879" s="49" t="s">
        <v>2351</v>
      </c>
      <c r="N2879" s="51">
        <v>43752</v>
      </c>
      <c r="O2879" s="51">
        <v>43770</v>
      </c>
      <c r="P2879" s="49" t="s">
        <v>2352</v>
      </c>
    </row>
    <row r="2880" spans="1:16">
      <c r="A2880" s="46">
        <v>1</v>
      </c>
      <c r="B2880" s="46">
        <v>217.27</v>
      </c>
      <c r="C2880" s="46">
        <v>135.13047900749999</v>
      </c>
      <c r="D2880" s="46">
        <f t="shared" si="44"/>
        <v>82.139520992500024</v>
      </c>
      <c r="E2880" s="51">
        <v>45261</v>
      </c>
      <c r="F2880" s="49" t="s">
        <v>80</v>
      </c>
      <c r="G2880" s="49" t="s">
        <v>81</v>
      </c>
      <c r="H2880" s="49" t="s">
        <v>552</v>
      </c>
      <c r="I2880" s="49" t="s">
        <v>552</v>
      </c>
      <c r="J2880" s="49">
        <v>135300</v>
      </c>
      <c r="K2880" s="49" t="s">
        <v>177</v>
      </c>
      <c r="L2880" s="49">
        <v>9769361</v>
      </c>
      <c r="M2880" s="49" t="s">
        <v>1943</v>
      </c>
      <c r="N2880" s="51">
        <v>34151</v>
      </c>
      <c r="O2880" s="51">
        <v>34151</v>
      </c>
      <c r="P2880" s="49" t="s">
        <v>1081</v>
      </c>
    </row>
    <row r="2881" spans="1:16">
      <c r="A2881" s="46">
        <v>0</v>
      </c>
      <c r="B2881" s="46">
        <v>0</v>
      </c>
      <c r="C2881" s="46">
        <v>0</v>
      </c>
      <c r="D2881" s="46">
        <f t="shared" si="44"/>
        <v>0</v>
      </c>
      <c r="E2881" s="51">
        <v>45261</v>
      </c>
      <c r="F2881" s="49" t="s">
        <v>80</v>
      </c>
      <c r="G2881" s="49" t="s">
        <v>81</v>
      </c>
      <c r="H2881" s="49" t="s">
        <v>552</v>
      </c>
      <c r="I2881" s="49" t="s">
        <v>552</v>
      </c>
      <c r="J2881" s="49">
        <v>135300</v>
      </c>
      <c r="K2881" s="49" t="s">
        <v>177</v>
      </c>
      <c r="L2881" s="49">
        <v>9724109</v>
      </c>
      <c r="M2881" s="49" t="s">
        <v>1943</v>
      </c>
      <c r="N2881" s="51">
        <v>34151</v>
      </c>
      <c r="O2881" s="51">
        <v>34151</v>
      </c>
      <c r="P2881" s="49" t="s">
        <v>1091</v>
      </c>
    </row>
    <row r="2882" spans="1:16">
      <c r="A2882" s="46">
        <v>0</v>
      </c>
      <c r="B2882" s="46">
        <v>0</v>
      </c>
      <c r="C2882" s="46">
        <v>0</v>
      </c>
      <c r="D2882" s="46">
        <f t="shared" si="44"/>
        <v>0</v>
      </c>
      <c r="E2882" s="51">
        <v>45261</v>
      </c>
      <c r="F2882" s="49" t="s">
        <v>80</v>
      </c>
      <c r="G2882" s="49" t="s">
        <v>81</v>
      </c>
      <c r="H2882" s="49" t="s">
        <v>552</v>
      </c>
      <c r="I2882" s="49" t="s">
        <v>552</v>
      </c>
      <c r="J2882" s="49">
        <v>135300</v>
      </c>
      <c r="K2882" s="49" t="s">
        <v>177</v>
      </c>
      <c r="L2882" s="49">
        <v>9973903</v>
      </c>
      <c r="M2882" s="49" t="s">
        <v>1538</v>
      </c>
      <c r="N2882" s="51">
        <v>27576</v>
      </c>
      <c r="O2882" s="51">
        <v>27576</v>
      </c>
      <c r="P2882" s="49" t="s">
        <v>1091</v>
      </c>
    </row>
    <row r="2883" spans="1:16">
      <c r="A2883" s="46">
        <v>1360</v>
      </c>
      <c r="B2883" s="46">
        <v>10215.290000000001</v>
      </c>
      <c r="C2883" s="46">
        <v>10102.901583725799</v>
      </c>
      <c r="D2883" s="46">
        <f t="shared" ref="D2883:D2946" si="45">+B2883-C2883</f>
        <v>112.38841627420152</v>
      </c>
      <c r="E2883" s="51">
        <v>45261</v>
      </c>
      <c r="F2883" s="49" t="s">
        <v>80</v>
      </c>
      <c r="G2883" s="49" t="s">
        <v>81</v>
      </c>
      <c r="H2883" s="49" t="s">
        <v>552</v>
      </c>
      <c r="I2883" s="49" t="s">
        <v>552</v>
      </c>
      <c r="J2883" s="49">
        <v>135300</v>
      </c>
      <c r="K2883" s="49" t="s">
        <v>177</v>
      </c>
      <c r="L2883" s="49">
        <v>9769362</v>
      </c>
      <c r="M2883" s="49" t="s">
        <v>1538</v>
      </c>
      <c r="N2883" s="51">
        <v>27576</v>
      </c>
      <c r="O2883" s="51">
        <v>27576</v>
      </c>
      <c r="P2883" s="49" t="s">
        <v>1081</v>
      </c>
    </row>
    <row r="2884" spans="1:16">
      <c r="A2884" s="46">
        <v>63475</v>
      </c>
      <c r="B2884" s="46">
        <v>114264.13</v>
      </c>
      <c r="C2884" s="46">
        <v>26795.473241128402</v>
      </c>
      <c r="D2884" s="46">
        <f t="shared" si="45"/>
        <v>87468.656758871599</v>
      </c>
      <c r="E2884" s="51">
        <v>45261</v>
      </c>
      <c r="F2884" s="49" t="s">
        <v>80</v>
      </c>
      <c r="G2884" s="49" t="s">
        <v>81</v>
      </c>
      <c r="H2884" s="49" t="s">
        <v>552</v>
      </c>
      <c r="I2884" s="49" t="s">
        <v>552</v>
      </c>
      <c r="J2884" s="49">
        <v>135300</v>
      </c>
      <c r="K2884" s="49" t="s">
        <v>152</v>
      </c>
      <c r="L2884" s="49">
        <v>11474951</v>
      </c>
      <c r="M2884" s="49" t="s">
        <v>1186</v>
      </c>
      <c r="N2884" s="51">
        <v>40968</v>
      </c>
      <c r="O2884" s="51">
        <v>40909</v>
      </c>
      <c r="P2884" s="49" t="s">
        <v>2347</v>
      </c>
    </row>
    <row r="2885" spans="1:16">
      <c r="A2885" s="46">
        <v>1</v>
      </c>
      <c r="B2885" s="46">
        <v>21326.27</v>
      </c>
      <c r="C2885" s="46">
        <v>5001.1101219435996</v>
      </c>
      <c r="D2885" s="46">
        <f t="shared" si="45"/>
        <v>16325.159878056402</v>
      </c>
      <c r="E2885" s="51">
        <v>45261</v>
      </c>
      <c r="F2885" s="49" t="s">
        <v>80</v>
      </c>
      <c r="G2885" s="49" t="s">
        <v>81</v>
      </c>
      <c r="H2885" s="49" t="s">
        <v>552</v>
      </c>
      <c r="I2885" s="49" t="s">
        <v>552</v>
      </c>
      <c r="J2885" s="49">
        <v>135300</v>
      </c>
      <c r="K2885" s="49" t="s">
        <v>557</v>
      </c>
      <c r="L2885" s="49">
        <v>11845619</v>
      </c>
      <c r="M2885" s="49" t="s">
        <v>2353</v>
      </c>
      <c r="N2885" s="51">
        <v>41193</v>
      </c>
      <c r="O2885" s="51">
        <v>41275</v>
      </c>
      <c r="P2885" s="49" t="s">
        <v>1623</v>
      </c>
    </row>
    <row r="2886" spans="1:16">
      <c r="A2886" s="46">
        <v>1</v>
      </c>
      <c r="B2886" s="46">
        <v>647132.1</v>
      </c>
      <c r="C2886" s="46">
        <v>178147.77272933099</v>
      </c>
      <c r="D2886" s="46">
        <f t="shared" si="45"/>
        <v>468984.32727066899</v>
      </c>
      <c r="E2886" s="51">
        <v>45261</v>
      </c>
      <c r="F2886" s="49" t="s">
        <v>80</v>
      </c>
      <c r="G2886" s="49" t="s">
        <v>81</v>
      </c>
      <c r="H2886" s="49" t="s">
        <v>552</v>
      </c>
      <c r="I2886" s="49" t="s">
        <v>552</v>
      </c>
      <c r="J2886" s="49">
        <v>135300</v>
      </c>
      <c r="K2886" s="49" t="s">
        <v>178</v>
      </c>
      <c r="L2886" s="49">
        <v>11100826</v>
      </c>
      <c r="M2886" s="49" t="s">
        <v>2354</v>
      </c>
      <c r="N2886" s="51">
        <v>40283</v>
      </c>
      <c r="O2886" s="51">
        <v>40575</v>
      </c>
      <c r="P2886" s="49" t="s">
        <v>2310</v>
      </c>
    </row>
    <row r="2887" spans="1:16">
      <c r="A2887" s="46">
        <v>2</v>
      </c>
      <c r="B2887" s="46">
        <v>772115.74</v>
      </c>
      <c r="C2887" s="46">
        <v>228299.0353012094</v>
      </c>
      <c r="D2887" s="46">
        <f t="shared" si="45"/>
        <v>543816.70469879056</v>
      </c>
      <c r="E2887" s="51">
        <v>45261</v>
      </c>
      <c r="F2887" s="49" t="s">
        <v>80</v>
      </c>
      <c r="G2887" s="49" t="s">
        <v>81</v>
      </c>
      <c r="H2887" s="49" t="s">
        <v>552</v>
      </c>
      <c r="I2887" s="49" t="s">
        <v>552</v>
      </c>
      <c r="J2887" s="49">
        <v>135300</v>
      </c>
      <c r="K2887" s="49" t="s">
        <v>178</v>
      </c>
      <c r="L2887" s="49">
        <v>11004606</v>
      </c>
      <c r="M2887" s="49" t="s">
        <v>2355</v>
      </c>
      <c r="N2887" s="51">
        <v>40015</v>
      </c>
      <c r="O2887" s="51">
        <v>39995</v>
      </c>
      <c r="P2887" s="49" t="s">
        <v>2313</v>
      </c>
    </row>
    <row r="2888" spans="1:16">
      <c r="A2888" s="46">
        <v>1</v>
      </c>
      <c r="B2888" s="46">
        <v>77662.89</v>
      </c>
      <c r="C2888" s="46">
        <v>21379.670205237901</v>
      </c>
      <c r="D2888" s="46">
        <f t="shared" si="45"/>
        <v>56283.219794762103</v>
      </c>
      <c r="E2888" s="51">
        <v>45261</v>
      </c>
      <c r="F2888" s="49" t="s">
        <v>80</v>
      </c>
      <c r="G2888" s="49" t="s">
        <v>81</v>
      </c>
      <c r="H2888" s="49" t="s">
        <v>552</v>
      </c>
      <c r="I2888" s="49" t="s">
        <v>552</v>
      </c>
      <c r="J2888" s="49">
        <v>135300</v>
      </c>
      <c r="K2888" s="49" t="s">
        <v>178</v>
      </c>
      <c r="L2888" s="49">
        <v>11197081</v>
      </c>
      <c r="M2888" s="49" t="s">
        <v>1944</v>
      </c>
      <c r="N2888" s="51">
        <v>40283</v>
      </c>
      <c r="O2888" s="51">
        <v>40299</v>
      </c>
      <c r="P2888" s="49" t="s">
        <v>2306</v>
      </c>
    </row>
    <row r="2889" spans="1:16">
      <c r="A2889" s="46">
        <v>0</v>
      </c>
      <c r="B2889" s="46">
        <v>0</v>
      </c>
      <c r="C2889" s="46">
        <v>0</v>
      </c>
      <c r="D2889" s="46">
        <f t="shared" si="45"/>
        <v>0</v>
      </c>
      <c r="E2889" s="51">
        <v>45261</v>
      </c>
      <c r="F2889" s="49" t="s">
        <v>80</v>
      </c>
      <c r="G2889" s="49" t="s">
        <v>81</v>
      </c>
      <c r="H2889" s="49" t="s">
        <v>552</v>
      </c>
      <c r="I2889" s="49" t="s">
        <v>552</v>
      </c>
      <c r="J2889" s="49">
        <v>135300</v>
      </c>
      <c r="K2889" s="49" t="s">
        <v>408</v>
      </c>
      <c r="L2889" s="49">
        <v>9709874</v>
      </c>
      <c r="M2889" s="49" t="s">
        <v>1944</v>
      </c>
      <c r="N2889" s="51">
        <v>27576</v>
      </c>
      <c r="O2889" s="51">
        <v>27576</v>
      </c>
      <c r="P2889" s="49" t="s">
        <v>1091</v>
      </c>
    </row>
    <row r="2890" spans="1:16">
      <c r="A2890" s="46">
        <v>1</v>
      </c>
      <c r="B2890" s="46">
        <v>5720.9800000000005</v>
      </c>
      <c r="C2890" s="46">
        <v>5074.7350670806009</v>
      </c>
      <c r="D2890" s="46">
        <f t="shared" si="45"/>
        <v>646.24493291939962</v>
      </c>
      <c r="E2890" s="51">
        <v>45261</v>
      </c>
      <c r="F2890" s="49" t="s">
        <v>80</v>
      </c>
      <c r="G2890" s="49" t="s">
        <v>81</v>
      </c>
      <c r="H2890" s="49" t="s">
        <v>552</v>
      </c>
      <c r="I2890" s="49" t="s">
        <v>552</v>
      </c>
      <c r="J2890" s="49">
        <v>135300</v>
      </c>
      <c r="K2890" s="49" t="s">
        <v>408</v>
      </c>
      <c r="L2890" s="49">
        <v>9778040</v>
      </c>
      <c r="M2890" s="49" t="s">
        <v>2157</v>
      </c>
      <c r="N2890" s="51">
        <v>29403</v>
      </c>
      <c r="O2890" s="51">
        <v>29403</v>
      </c>
      <c r="P2890" s="49" t="s">
        <v>1081</v>
      </c>
    </row>
    <row r="2891" spans="1:16">
      <c r="A2891" s="46">
        <v>7</v>
      </c>
      <c r="B2891" s="46">
        <v>40626.050000000003</v>
      </c>
      <c r="C2891" s="46">
        <v>40179.083010421004</v>
      </c>
      <c r="D2891" s="46">
        <f t="shared" si="45"/>
        <v>446.96698957899935</v>
      </c>
      <c r="E2891" s="51">
        <v>45261</v>
      </c>
      <c r="F2891" s="49" t="s">
        <v>80</v>
      </c>
      <c r="G2891" s="49" t="s">
        <v>81</v>
      </c>
      <c r="H2891" s="49" t="s">
        <v>552</v>
      </c>
      <c r="I2891" s="49" t="s">
        <v>552</v>
      </c>
      <c r="J2891" s="49">
        <v>135300</v>
      </c>
      <c r="K2891" s="49" t="s">
        <v>408</v>
      </c>
      <c r="L2891" s="49">
        <v>9778041</v>
      </c>
      <c r="M2891" s="49" t="s">
        <v>1944</v>
      </c>
      <c r="N2891" s="51">
        <v>27576</v>
      </c>
      <c r="O2891" s="51">
        <v>27576</v>
      </c>
      <c r="P2891" s="49" t="s">
        <v>1081</v>
      </c>
    </row>
    <row r="2892" spans="1:16">
      <c r="A2892" s="46">
        <v>0</v>
      </c>
      <c r="B2892" s="46">
        <v>0</v>
      </c>
      <c r="C2892" s="46">
        <v>0</v>
      </c>
      <c r="D2892" s="46">
        <f t="shared" si="45"/>
        <v>0</v>
      </c>
      <c r="E2892" s="51">
        <v>45261</v>
      </c>
      <c r="F2892" s="49" t="s">
        <v>80</v>
      </c>
      <c r="G2892" s="49" t="s">
        <v>81</v>
      </c>
      <c r="H2892" s="49" t="s">
        <v>552</v>
      </c>
      <c r="I2892" s="49" t="s">
        <v>552</v>
      </c>
      <c r="J2892" s="49">
        <v>135300</v>
      </c>
      <c r="K2892" s="49" t="s">
        <v>408</v>
      </c>
      <c r="L2892" s="49">
        <v>9973902</v>
      </c>
      <c r="M2892" s="49" t="s">
        <v>2157</v>
      </c>
      <c r="N2892" s="51">
        <v>28672</v>
      </c>
      <c r="O2892" s="51">
        <v>28672</v>
      </c>
      <c r="P2892" s="49" t="s">
        <v>1091</v>
      </c>
    </row>
    <row r="2893" spans="1:16">
      <c r="A2893" s="46">
        <v>0</v>
      </c>
      <c r="B2893" s="46">
        <v>0</v>
      </c>
      <c r="C2893" s="46">
        <v>0</v>
      </c>
      <c r="D2893" s="46">
        <f t="shared" si="45"/>
        <v>0</v>
      </c>
      <c r="E2893" s="51">
        <v>45261</v>
      </c>
      <c r="F2893" s="49" t="s">
        <v>80</v>
      </c>
      <c r="G2893" s="49" t="s">
        <v>81</v>
      </c>
      <c r="H2893" s="49" t="s">
        <v>552</v>
      </c>
      <c r="I2893" s="49" t="s">
        <v>552</v>
      </c>
      <c r="J2893" s="49">
        <v>135300</v>
      </c>
      <c r="K2893" s="49" t="s">
        <v>408</v>
      </c>
      <c r="L2893" s="49">
        <v>9973901</v>
      </c>
      <c r="M2893" s="49" t="s">
        <v>2157</v>
      </c>
      <c r="N2893" s="51">
        <v>29403</v>
      </c>
      <c r="O2893" s="51">
        <v>29403</v>
      </c>
      <c r="P2893" s="49" t="s">
        <v>1091</v>
      </c>
    </row>
    <row r="2894" spans="1:16">
      <c r="A2894" s="46">
        <v>2</v>
      </c>
      <c r="B2894" s="46">
        <v>10174.18</v>
      </c>
      <c r="C2894" s="46">
        <v>1970.9549690668</v>
      </c>
      <c r="D2894" s="46">
        <f t="shared" si="45"/>
        <v>8203.2250309332012</v>
      </c>
      <c r="E2894" s="51">
        <v>45261</v>
      </c>
      <c r="F2894" s="49" t="s">
        <v>80</v>
      </c>
      <c r="G2894" s="49" t="s">
        <v>81</v>
      </c>
      <c r="H2894" s="49" t="s">
        <v>552</v>
      </c>
      <c r="I2894" s="49" t="s">
        <v>552</v>
      </c>
      <c r="J2894" s="49">
        <v>135300</v>
      </c>
      <c r="K2894" s="49" t="s">
        <v>408</v>
      </c>
      <c r="L2894" s="49">
        <v>12672398</v>
      </c>
      <c r="M2894" s="49" t="s">
        <v>2356</v>
      </c>
      <c r="N2894" s="51">
        <v>41698</v>
      </c>
      <c r="O2894" s="51">
        <v>41640</v>
      </c>
      <c r="P2894" s="49" t="s">
        <v>2333</v>
      </c>
    </row>
    <row r="2895" spans="1:16">
      <c r="A2895" s="46">
        <v>1</v>
      </c>
      <c r="B2895" s="46">
        <v>4734.7300000000005</v>
      </c>
      <c r="C2895" s="46">
        <v>4392.9908246223995</v>
      </c>
      <c r="D2895" s="46">
        <f t="shared" si="45"/>
        <v>341.73917537760099</v>
      </c>
      <c r="E2895" s="51">
        <v>45261</v>
      </c>
      <c r="F2895" s="49" t="s">
        <v>80</v>
      </c>
      <c r="G2895" s="49" t="s">
        <v>81</v>
      </c>
      <c r="H2895" s="49" t="s">
        <v>552</v>
      </c>
      <c r="I2895" s="49" t="s">
        <v>552</v>
      </c>
      <c r="J2895" s="49">
        <v>135300</v>
      </c>
      <c r="K2895" s="49" t="s">
        <v>408</v>
      </c>
      <c r="L2895" s="49">
        <v>9778039</v>
      </c>
      <c r="M2895" s="49" t="s">
        <v>2157</v>
      </c>
      <c r="N2895" s="51">
        <v>28672</v>
      </c>
      <c r="O2895" s="51">
        <v>28672</v>
      </c>
      <c r="P2895" s="49" t="s">
        <v>1081</v>
      </c>
    </row>
    <row r="2896" spans="1:16">
      <c r="A2896" s="46">
        <v>1</v>
      </c>
      <c r="B2896" s="46">
        <v>24786.52</v>
      </c>
      <c r="C2896" s="46">
        <v>24513.8192026904</v>
      </c>
      <c r="D2896" s="46">
        <f t="shared" si="45"/>
        <v>272.7007973096006</v>
      </c>
      <c r="E2896" s="51">
        <v>45261</v>
      </c>
      <c r="F2896" s="49" t="s">
        <v>80</v>
      </c>
      <c r="G2896" s="49" t="s">
        <v>81</v>
      </c>
      <c r="H2896" s="49" t="s">
        <v>552</v>
      </c>
      <c r="I2896" s="49" t="s">
        <v>552</v>
      </c>
      <c r="J2896" s="49">
        <v>135300</v>
      </c>
      <c r="K2896" s="49" t="s">
        <v>180</v>
      </c>
      <c r="L2896" s="49">
        <v>9769353</v>
      </c>
      <c r="M2896" s="49" t="s">
        <v>1554</v>
      </c>
      <c r="N2896" s="51">
        <v>27576</v>
      </c>
      <c r="O2896" s="51">
        <v>27576</v>
      </c>
      <c r="P2896" s="49" t="s">
        <v>1081</v>
      </c>
    </row>
    <row r="2897" spans="1:16">
      <c r="A2897" s="46">
        <v>1</v>
      </c>
      <c r="B2897" s="46">
        <v>1485.41</v>
      </c>
      <c r="C2897" s="46">
        <v>439.2057465721</v>
      </c>
      <c r="D2897" s="46">
        <f t="shared" si="45"/>
        <v>1046.2042534279001</v>
      </c>
      <c r="E2897" s="51">
        <v>45261</v>
      </c>
      <c r="F2897" s="49" t="s">
        <v>80</v>
      </c>
      <c r="G2897" s="49" t="s">
        <v>81</v>
      </c>
      <c r="H2897" s="49" t="s">
        <v>552</v>
      </c>
      <c r="I2897" s="49" t="s">
        <v>552</v>
      </c>
      <c r="J2897" s="49">
        <v>135300</v>
      </c>
      <c r="K2897" s="49" t="s">
        <v>180</v>
      </c>
      <c r="L2897" s="49">
        <v>11004579</v>
      </c>
      <c r="M2897" s="49" t="s">
        <v>1441</v>
      </c>
      <c r="N2897" s="51">
        <v>40015</v>
      </c>
      <c r="O2897" s="51">
        <v>39814</v>
      </c>
      <c r="P2897" s="49" t="s">
        <v>2313</v>
      </c>
    </row>
    <row r="2898" spans="1:16">
      <c r="A2898" s="46">
        <v>0</v>
      </c>
      <c r="B2898" s="46">
        <v>0</v>
      </c>
      <c r="C2898" s="46">
        <v>0</v>
      </c>
      <c r="D2898" s="46">
        <f t="shared" si="45"/>
        <v>0</v>
      </c>
      <c r="E2898" s="51">
        <v>45261</v>
      </c>
      <c r="F2898" s="49" t="s">
        <v>80</v>
      </c>
      <c r="G2898" s="49" t="s">
        <v>81</v>
      </c>
      <c r="H2898" s="49" t="s">
        <v>552</v>
      </c>
      <c r="I2898" s="49" t="s">
        <v>552</v>
      </c>
      <c r="J2898" s="49">
        <v>135300</v>
      </c>
      <c r="K2898" s="49" t="s">
        <v>180</v>
      </c>
      <c r="L2898" s="49">
        <v>9973897</v>
      </c>
      <c r="M2898" s="49" t="s">
        <v>1554</v>
      </c>
      <c r="N2898" s="51">
        <v>27576</v>
      </c>
      <c r="O2898" s="51">
        <v>27576</v>
      </c>
      <c r="P2898" s="49" t="s">
        <v>1091</v>
      </c>
    </row>
    <row r="2899" spans="1:16">
      <c r="A2899" s="46">
        <v>0</v>
      </c>
      <c r="B2899" s="46">
        <v>0</v>
      </c>
      <c r="C2899" s="46">
        <v>0</v>
      </c>
      <c r="D2899" s="46">
        <f t="shared" si="45"/>
        <v>0</v>
      </c>
      <c r="E2899" s="51">
        <v>45261</v>
      </c>
      <c r="F2899" s="49" t="s">
        <v>80</v>
      </c>
      <c r="G2899" s="49" t="s">
        <v>81</v>
      </c>
      <c r="H2899" s="49" t="s">
        <v>552</v>
      </c>
      <c r="I2899" s="49" t="s">
        <v>552</v>
      </c>
      <c r="J2899" s="49">
        <v>135300</v>
      </c>
      <c r="K2899" s="49" t="s">
        <v>180</v>
      </c>
      <c r="L2899" s="49">
        <v>9769352</v>
      </c>
      <c r="M2899" s="49" t="s">
        <v>2158</v>
      </c>
      <c r="N2899" s="51">
        <v>28672</v>
      </c>
      <c r="O2899" s="51">
        <v>28672</v>
      </c>
      <c r="P2899" s="49" t="s">
        <v>1081</v>
      </c>
    </row>
    <row r="2900" spans="1:16">
      <c r="A2900" s="46">
        <v>1</v>
      </c>
      <c r="B2900" s="46">
        <v>55406.82</v>
      </c>
      <c r="C2900" s="46">
        <v>15252.8387589102</v>
      </c>
      <c r="D2900" s="46">
        <f t="shared" si="45"/>
        <v>40153.981241089801</v>
      </c>
      <c r="E2900" s="51">
        <v>45261</v>
      </c>
      <c r="F2900" s="49" t="s">
        <v>80</v>
      </c>
      <c r="G2900" s="49" t="s">
        <v>81</v>
      </c>
      <c r="H2900" s="49" t="s">
        <v>552</v>
      </c>
      <c r="I2900" s="49" t="s">
        <v>552</v>
      </c>
      <c r="J2900" s="49">
        <v>135300</v>
      </c>
      <c r="K2900" s="49" t="s">
        <v>180</v>
      </c>
      <c r="L2900" s="49">
        <v>11197063</v>
      </c>
      <c r="M2900" s="49" t="s">
        <v>1441</v>
      </c>
      <c r="N2900" s="51">
        <v>40283</v>
      </c>
      <c r="O2900" s="51">
        <v>40179</v>
      </c>
      <c r="P2900" s="49" t="s">
        <v>2306</v>
      </c>
    </row>
    <row r="2901" spans="1:16">
      <c r="A2901" s="46">
        <v>0</v>
      </c>
      <c r="B2901" s="46">
        <v>0</v>
      </c>
      <c r="C2901" s="46">
        <v>0</v>
      </c>
      <c r="D2901" s="46">
        <f t="shared" si="45"/>
        <v>0</v>
      </c>
      <c r="E2901" s="51">
        <v>45261</v>
      </c>
      <c r="F2901" s="49" t="s">
        <v>80</v>
      </c>
      <c r="G2901" s="49" t="s">
        <v>81</v>
      </c>
      <c r="H2901" s="49" t="s">
        <v>552</v>
      </c>
      <c r="I2901" s="49" t="s">
        <v>552</v>
      </c>
      <c r="J2901" s="49">
        <v>135300</v>
      </c>
      <c r="K2901" s="49" t="s">
        <v>180</v>
      </c>
      <c r="L2901" s="49">
        <v>9973896</v>
      </c>
      <c r="M2901" s="49" t="s">
        <v>2158</v>
      </c>
      <c r="N2901" s="51">
        <v>28672</v>
      </c>
      <c r="O2901" s="51">
        <v>28672</v>
      </c>
      <c r="P2901" s="49" t="s">
        <v>1091</v>
      </c>
    </row>
    <row r="2902" spans="1:16">
      <c r="A2902" s="46">
        <v>1</v>
      </c>
      <c r="B2902" s="46">
        <v>23153.98</v>
      </c>
      <c r="C2902" s="46">
        <v>20538.494147590602</v>
      </c>
      <c r="D2902" s="46">
        <f t="shared" si="45"/>
        <v>2615.4858524093979</v>
      </c>
      <c r="E2902" s="51">
        <v>45261</v>
      </c>
      <c r="F2902" s="49" t="s">
        <v>80</v>
      </c>
      <c r="G2902" s="49" t="s">
        <v>81</v>
      </c>
      <c r="H2902" s="49" t="s">
        <v>552</v>
      </c>
      <c r="I2902" s="49" t="s">
        <v>552</v>
      </c>
      <c r="J2902" s="49">
        <v>135300</v>
      </c>
      <c r="K2902" s="49" t="s">
        <v>129</v>
      </c>
      <c r="L2902" s="49">
        <v>9769350</v>
      </c>
      <c r="M2902" s="49" t="s">
        <v>2357</v>
      </c>
      <c r="N2902" s="51">
        <v>29403</v>
      </c>
      <c r="O2902" s="51">
        <v>29403</v>
      </c>
      <c r="P2902" s="49" t="s">
        <v>1081</v>
      </c>
    </row>
    <row r="2903" spans="1:16">
      <c r="A2903" s="46">
        <v>1</v>
      </c>
      <c r="B2903" s="46">
        <v>17622.3</v>
      </c>
      <c r="C2903" s="46">
        <v>16350.373138224</v>
      </c>
      <c r="D2903" s="46">
        <f t="shared" si="45"/>
        <v>1271.926861775999</v>
      </c>
      <c r="E2903" s="51">
        <v>45261</v>
      </c>
      <c r="F2903" s="49" t="s">
        <v>80</v>
      </c>
      <c r="G2903" s="49" t="s">
        <v>81</v>
      </c>
      <c r="H2903" s="49" t="s">
        <v>552</v>
      </c>
      <c r="I2903" s="49" t="s">
        <v>552</v>
      </c>
      <c r="J2903" s="49">
        <v>135300</v>
      </c>
      <c r="K2903" s="49" t="s">
        <v>129</v>
      </c>
      <c r="L2903" s="49">
        <v>9769349</v>
      </c>
      <c r="M2903" s="49" t="s">
        <v>2357</v>
      </c>
      <c r="N2903" s="51">
        <v>28672</v>
      </c>
      <c r="O2903" s="51">
        <v>28672</v>
      </c>
      <c r="P2903" s="49" t="s">
        <v>1081</v>
      </c>
    </row>
    <row r="2904" spans="1:16">
      <c r="A2904" s="46">
        <v>0</v>
      </c>
      <c r="B2904" s="46">
        <v>0</v>
      </c>
      <c r="C2904" s="46">
        <v>0</v>
      </c>
      <c r="D2904" s="46">
        <f t="shared" si="45"/>
        <v>0</v>
      </c>
      <c r="E2904" s="51">
        <v>45261</v>
      </c>
      <c r="F2904" s="49" t="s">
        <v>80</v>
      </c>
      <c r="G2904" s="49" t="s">
        <v>81</v>
      </c>
      <c r="H2904" s="49" t="s">
        <v>552</v>
      </c>
      <c r="I2904" s="49" t="s">
        <v>552</v>
      </c>
      <c r="J2904" s="49">
        <v>135300</v>
      </c>
      <c r="K2904" s="49" t="s">
        <v>129</v>
      </c>
      <c r="L2904" s="49">
        <v>9973892</v>
      </c>
      <c r="M2904" s="49" t="s">
        <v>2357</v>
      </c>
      <c r="N2904" s="51">
        <v>29403</v>
      </c>
      <c r="O2904" s="51">
        <v>29403</v>
      </c>
      <c r="P2904" s="49" t="s">
        <v>1091</v>
      </c>
    </row>
    <row r="2905" spans="1:16">
      <c r="A2905" s="46">
        <v>0</v>
      </c>
      <c r="B2905" s="46">
        <v>0</v>
      </c>
      <c r="C2905" s="46">
        <v>0</v>
      </c>
      <c r="D2905" s="46">
        <f t="shared" si="45"/>
        <v>0</v>
      </c>
      <c r="E2905" s="51">
        <v>45261</v>
      </c>
      <c r="F2905" s="49" t="s">
        <v>80</v>
      </c>
      <c r="G2905" s="49" t="s">
        <v>81</v>
      </c>
      <c r="H2905" s="49" t="s">
        <v>552</v>
      </c>
      <c r="I2905" s="49" t="s">
        <v>552</v>
      </c>
      <c r="J2905" s="49">
        <v>135300</v>
      </c>
      <c r="K2905" s="49" t="s">
        <v>129</v>
      </c>
      <c r="L2905" s="49">
        <v>9973893</v>
      </c>
      <c r="M2905" s="49" t="s">
        <v>2357</v>
      </c>
      <c r="N2905" s="51">
        <v>28672</v>
      </c>
      <c r="O2905" s="51">
        <v>28672</v>
      </c>
      <c r="P2905" s="49" t="s">
        <v>1091</v>
      </c>
    </row>
    <row r="2906" spans="1:16">
      <c r="A2906" s="46">
        <v>0</v>
      </c>
      <c r="B2906" s="46">
        <v>0</v>
      </c>
      <c r="C2906" s="46">
        <v>0</v>
      </c>
      <c r="D2906" s="46">
        <f t="shared" si="45"/>
        <v>0</v>
      </c>
      <c r="E2906" s="51">
        <v>45261</v>
      </c>
      <c r="F2906" s="49" t="s">
        <v>80</v>
      </c>
      <c r="G2906" s="49" t="s">
        <v>81</v>
      </c>
      <c r="H2906" s="49" t="s">
        <v>552</v>
      </c>
      <c r="I2906" s="49" t="s">
        <v>552</v>
      </c>
      <c r="J2906" s="49">
        <v>135300</v>
      </c>
      <c r="K2906" s="49" t="s">
        <v>410</v>
      </c>
      <c r="L2906" s="49">
        <v>9877252</v>
      </c>
      <c r="M2906" s="49" t="s">
        <v>1946</v>
      </c>
      <c r="N2906" s="51">
        <v>35551</v>
      </c>
      <c r="O2906" s="51">
        <v>36161</v>
      </c>
      <c r="P2906" s="49" t="s">
        <v>2349</v>
      </c>
    </row>
    <row r="2907" spans="1:16">
      <c r="A2907" s="46">
        <v>1</v>
      </c>
      <c r="B2907" s="46">
        <v>4593.8100000000004</v>
      </c>
      <c r="C2907" s="46">
        <v>2482.4046556335002</v>
      </c>
      <c r="D2907" s="46">
        <f t="shared" si="45"/>
        <v>2111.4053443665002</v>
      </c>
      <c r="E2907" s="51">
        <v>45261</v>
      </c>
      <c r="F2907" s="49" t="s">
        <v>80</v>
      </c>
      <c r="G2907" s="49" t="s">
        <v>81</v>
      </c>
      <c r="H2907" s="49" t="s">
        <v>552</v>
      </c>
      <c r="I2907" s="49" t="s">
        <v>552</v>
      </c>
      <c r="J2907" s="49">
        <v>135300</v>
      </c>
      <c r="K2907" s="49" t="s">
        <v>410</v>
      </c>
      <c r="L2907" s="49">
        <v>9766531</v>
      </c>
      <c r="M2907" s="49" t="s">
        <v>1946</v>
      </c>
      <c r="N2907" s="51">
        <v>35551</v>
      </c>
      <c r="O2907" s="51">
        <v>36161</v>
      </c>
      <c r="P2907" s="49" t="s">
        <v>2349</v>
      </c>
    </row>
    <row r="2908" spans="1:16">
      <c r="A2908" s="46">
        <v>3</v>
      </c>
      <c r="B2908" s="46">
        <v>20111.47</v>
      </c>
      <c r="C2908" s="46">
        <v>5536.4485656217003</v>
      </c>
      <c r="D2908" s="46">
        <f t="shared" si="45"/>
        <v>14575.021434378301</v>
      </c>
      <c r="E2908" s="51">
        <v>45261</v>
      </c>
      <c r="F2908" s="49" t="s">
        <v>80</v>
      </c>
      <c r="G2908" s="49" t="s">
        <v>81</v>
      </c>
      <c r="H2908" s="49" t="s">
        <v>552</v>
      </c>
      <c r="I2908" s="49" t="s">
        <v>552</v>
      </c>
      <c r="J2908" s="49">
        <v>135300</v>
      </c>
      <c r="K2908" s="49" t="s">
        <v>410</v>
      </c>
      <c r="L2908" s="49">
        <v>11100817</v>
      </c>
      <c r="M2908" s="49" t="s">
        <v>2358</v>
      </c>
      <c r="N2908" s="51">
        <v>40283</v>
      </c>
      <c r="O2908" s="51">
        <v>40544</v>
      </c>
      <c r="P2908" s="49" t="s">
        <v>2310</v>
      </c>
    </row>
    <row r="2909" spans="1:16">
      <c r="A2909" s="46">
        <v>1</v>
      </c>
      <c r="B2909" s="46">
        <v>2336.94</v>
      </c>
      <c r="C2909" s="46">
        <v>2168.2664011872002</v>
      </c>
      <c r="D2909" s="46">
        <f t="shared" si="45"/>
        <v>168.67359881279981</v>
      </c>
      <c r="E2909" s="51">
        <v>45261</v>
      </c>
      <c r="F2909" s="49" t="s">
        <v>80</v>
      </c>
      <c r="G2909" s="49" t="s">
        <v>81</v>
      </c>
      <c r="H2909" s="49" t="s">
        <v>552</v>
      </c>
      <c r="I2909" s="49" t="s">
        <v>552</v>
      </c>
      <c r="J2909" s="49">
        <v>135300</v>
      </c>
      <c r="K2909" s="49" t="s">
        <v>455</v>
      </c>
      <c r="L2909" s="49">
        <v>9694838</v>
      </c>
      <c r="M2909" s="49" t="s">
        <v>2162</v>
      </c>
      <c r="N2909" s="51">
        <v>28672</v>
      </c>
      <c r="O2909" s="51">
        <v>28672</v>
      </c>
      <c r="P2909" s="49" t="s">
        <v>1081</v>
      </c>
    </row>
    <row r="2910" spans="1:16">
      <c r="A2910" s="46">
        <v>0</v>
      </c>
      <c r="B2910" s="46">
        <v>0</v>
      </c>
      <c r="C2910" s="46">
        <v>0</v>
      </c>
      <c r="D2910" s="46">
        <f t="shared" si="45"/>
        <v>0</v>
      </c>
      <c r="E2910" s="51">
        <v>45261</v>
      </c>
      <c r="F2910" s="49" t="s">
        <v>80</v>
      </c>
      <c r="G2910" s="49" t="s">
        <v>81</v>
      </c>
      <c r="H2910" s="49" t="s">
        <v>552</v>
      </c>
      <c r="I2910" s="49" t="s">
        <v>552</v>
      </c>
      <c r="J2910" s="49">
        <v>135300</v>
      </c>
      <c r="K2910" s="49" t="s">
        <v>455</v>
      </c>
      <c r="L2910" s="49">
        <v>9973883</v>
      </c>
      <c r="M2910" s="49" t="s">
        <v>2162</v>
      </c>
      <c r="N2910" s="51">
        <v>27576</v>
      </c>
      <c r="O2910" s="51">
        <v>27576</v>
      </c>
      <c r="P2910" s="49" t="s">
        <v>1091</v>
      </c>
    </row>
    <row r="2911" spans="1:16">
      <c r="A2911" s="46">
        <v>0</v>
      </c>
      <c r="B2911" s="46">
        <v>0</v>
      </c>
      <c r="C2911" s="46">
        <v>0</v>
      </c>
      <c r="D2911" s="46">
        <f t="shared" si="45"/>
        <v>0</v>
      </c>
      <c r="E2911" s="51">
        <v>45261</v>
      </c>
      <c r="F2911" s="49" t="s">
        <v>80</v>
      </c>
      <c r="G2911" s="49" t="s">
        <v>81</v>
      </c>
      <c r="H2911" s="49" t="s">
        <v>552</v>
      </c>
      <c r="I2911" s="49" t="s">
        <v>552</v>
      </c>
      <c r="J2911" s="49">
        <v>135300</v>
      </c>
      <c r="K2911" s="49" t="s">
        <v>455</v>
      </c>
      <c r="L2911" s="49">
        <v>9973887</v>
      </c>
      <c r="M2911" s="49" t="s">
        <v>2359</v>
      </c>
      <c r="N2911" s="51">
        <v>29403</v>
      </c>
      <c r="O2911" s="51">
        <v>29403</v>
      </c>
      <c r="P2911" s="49" t="s">
        <v>1091</v>
      </c>
    </row>
    <row r="2912" spans="1:16">
      <c r="A2912" s="46">
        <v>1</v>
      </c>
      <c r="B2912" s="46">
        <v>5036.03</v>
      </c>
      <c r="C2912" s="46">
        <v>4467.1573821041002</v>
      </c>
      <c r="D2912" s="46">
        <f t="shared" si="45"/>
        <v>568.87261789589957</v>
      </c>
      <c r="E2912" s="51">
        <v>45261</v>
      </c>
      <c r="F2912" s="49" t="s">
        <v>80</v>
      </c>
      <c r="G2912" s="49" t="s">
        <v>81</v>
      </c>
      <c r="H2912" s="49" t="s">
        <v>552</v>
      </c>
      <c r="I2912" s="49" t="s">
        <v>552</v>
      </c>
      <c r="J2912" s="49">
        <v>135300</v>
      </c>
      <c r="K2912" s="49" t="s">
        <v>455</v>
      </c>
      <c r="L2912" s="49">
        <v>9781400</v>
      </c>
      <c r="M2912" s="49" t="s">
        <v>2359</v>
      </c>
      <c r="N2912" s="51">
        <v>29403</v>
      </c>
      <c r="O2912" s="51">
        <v>29403</v>
      </c>
      <c r="P2912" s="49" t="s">
        <v>1081</v>
      </c>
    </row>
    <row r="2913" spans="1:16">
      <c r="A2913" s="46">
        <v>0</v>
      </c>
      <c r="B2913" s="46">
        <v>0</v>
      </c>
      <c r="C2913" s="46">
        <v>0</v>
      </c>
      <c r="D2913" s="46">
        <f t="shared" si="45"/>
        <v>0</v>
      </c>
      <c r="E2913" s="51">
        <v>45261</v>
      </c>
      <c r="F2913" s="49" t="s">
        <v>80</v>
      </c>
      <c r="G2913" s="49" t="s">
        <v>81</v>
      </c>
      <c r="H2913" s="49" t="s">
        <v>552</v>
      </c>
      <c r="I2913" s="49" t="s">
        <v>552</v>
      </c>
      <c r="J2913" s="49">
        <v>135300</v>
      </c>
      <c r="K2913" s="49" t="s">
        <v>455</v>
      </c>
      <c r="L2913" s="49">
        <v>9973888</v>
      </c>
      <c r="M2913" s="49" t="s">
        <v>2162</v>
      </c>
      <c r="N2913" s="51">
        <v>28672</v>
      </c>
      <c r="O2913" s="51">
        <v>28672</v>
      </c>
      <c r="P2913" s="49" t="s">
        <v>1091</v>
      </c>
    </row>
    <row r="2914" spans="1:16">
      <c r="A2914" s="46">
        <v>12</v>
      </c>
      <c r="B2914" s="46">
        <v>16183.5</v>
      </c>
      <c r="C2914" s="46">
        <v>16005.44945667</v>
      </c>
      <c r="D2914" s="46">
        <f t="shared" si="45"/>
        <v>178.05054333000044</v>
      </c>
      <c r="E2914" s="51">
        <v>45261</v>
      </c>
      <c r="F2914" s="49" t="s">
        <v>80</v>
      </c>
      <c r="G2914" s="49" t="s">
        <v>81</v>
      </c>
      <c r="H2914" s="49" t="s">
        <v>552</v>
      </c>
      <c r="I2914" s="49" t="s">
        <v>552</v>
      </c>
      <c r="J2914" s="49">
        <v>135300</v>
      </c>
      <c r="K2914" s="49" t="s">
        <v>455</v>
      </c>
      <c r="L2914" s="49">
        <v>9781401</v>
      </c>
      <c r="M2914" s="49" t="s">
        <v>2162</v>
      </c>
      <c r="N2914" s="51">
        <v>27576</v>
      </c>
      <c r="O2914" s="51">
        <v>27576</v>
      </c>
      <c r="P2914" s="49" t="s">
        <v>1081</v>
      </c>
    </row>
    <row r="2915" spans="1:16">
      <c r="A2915" s="46">
        <v>1</v>
      </c>
      <c r="B2915" s="46">
        <v>667.56000000000006</v>
      </c>
      <c r="C2915" s="46">
        <v>619.37744177280001</v>
      </c>
      <c r="D2915" s="46">
        <f t="shared" si="45"/>
        <v>48.182558227200047</v>
      </c>
      <c r="E2915" s="51">
        <v>45261</v>
      </c>
      <c r="F2915" s="49" t="s">
        <v>80</v>
      </c>
      <c r="G2915" s="49" t="s">
        <v>81</v>
      </c>
      <c r="H2915" s="49" t="s">
        <v>552</v>
      </c>
      <c r="I2915" s="49" t="s">
        <v>552</v>
      </c>
      <c r="J2915" s="49">
        <v>135300</v>
      </c>
      <c r="K2915" s="49" t="s">
        <v>412</v>
      </c>
      <c r="L2915" s="49">
        <v>9781411</v>
      </c>
      <c r="M2915" s="49" t="s">
        <v>1949</v>
      </c>
      <c r="N2915" s="51">
        <v>28672</v>
      </c>
      <c r="O2915" s="51">
        <v>28672</v>
      </c>
      <c r="P2915" s="49" t="s">
        <v>1081</v>
      </c>
    </row>
    <row r="2916" spans="1:16">
      <c r="A2916" s="46">
        <v>0</v>
      </c>
      <c r="B2916" s="46">
        <v>0</v>
      </c>
      <c r="C2916" s="46">
        <v>0</v>
      </c>
      <c r="D2916" s="46">
        <f t="shared" si="45"/>
        <v>0</v>
      </c>
      <c r="E2916" s="51">
        <v>45261</v>
      </c>
      <c r="F2916" s="49" t="s">
        <v>80</v>
      </c>
      <c r="G2916" s="49" t="s">
        <v>81</v>
      </c>
      <c r="H2916" s="49" t="s">
        <v>552</v>
      </c>
      <c r="I2916" s="49" t="s">
        <v>552</v>
      </c>
      <c r="J2916" s="49">
        <v>135300</v>
      </c>
      <c r="K2916" s="49" t="s">
        <v>412</v>
      </c>
      <c r="L2916" s="49">
        <v>9724115</v>
      </c>
      <c r="M2916" s="49" t="s">
        <v>1949</v>
      </c>
      <c r="N2916" s="51">
        <v>28672</v>
      </c>
      <c r="O2916" s="51">
        <v>28672</v>
      </c>
      <c r="P2916" s="49" t="s">
        <v>1091</v>
      </c>
    </row>
    <row r="2917" spans="1:16">
      <c r="A2917" s="46">
        <v>19</v>
      </c>
      <c r="B2917" s="46">
        <v>14426.970000000001</v>
      </c>
      <c r="C2917" s="46">
        <v>14268.2447645994</v>
      </c>
      <c r="D2917" s="46">
        <f t="shared" si="45"/>
        <v>158.72523540060138</v>
      </c>
      <c r="E2917" s="51">
        <v>45261</v>
      </c>
      <c r="F2917" s="49" t="s">
        <v>80</v>
      </c>
      <c r="G2917" s="49" t="s">
        <v>81</v>
      </c>
      <c r="H2917" s="49" t="s">
        <v>552</v>
      </c>
      <c r="I2917" s="49" t="s">
        <v>552</v>
      </c>
      <c r="J2917" s="49">
        <v>135300</v>
      </c>
      <c r="K2917" s="49" t="s">
        <v>412</v>
      </c>
      <c r="L2917" s="49">
        <v>9781410</v>
      </c>
      <c r="M2917" s="49" t="s">
        <v>1949</v>
      </c>
      <c r="N2917" s="51">
        <v>27576</v>
      </c>
      <c r="O2917" s="51">
        <v>27576</v>
      </c>
      <c r="P2917" s="49" t="s">
        <v>1081</v>
      </c>
    </row>
    <row r="2918" spans="1:16">
      <c r="A2918" s="46">
        <v>0</v>
      </c>
      <c r="B2918" s="46">
        <v>0</v>
      </c>
      <c r="C2918" s="46">
        <v>0</v>
      </c>
      <c r="D2918" s="46">
        <f t="shared" si="45"/>
        <v>0</v>
      </c>
      <c r="E2918" s="51">
        <v>45261</v>
      </c>
      <c r="F2918" s="49" t="s">
        <v>80</v>
      </c>
      <c r="G2918" s="49" t="s">
        <v>81</v>
      </c>
      <c r="H2918" s="49" t="s">
        <v>552</v>
      </c>
      <c r="I2918" s="49" t="s">
        <v>552</v>
      </c>
      <c r="J2918" s="49">
        <v>135300</v>
      </c>
      <c r="K2918" s="49" t="s">
        <v>412</v>
      </c>
      <c r="L2918" s="49">
        <v>9973968</v>
      </c>
      <c r="M2918" s="49" t="s">
        <v>1948</v>
      </c>
      <c r="N2918" s="51">
        <v>29403</v>
      </c>
      <c r="O2918" s="51">
        <v>29403</v>
      </c>
      <c r="P2918" s="49" t="s">
        <v>1091</v>
      </c>
    </row>
    <row r="2919" spans="1:16">
      <c r="A2919" s="46">
        <v>0</v>
      </c>
      <c r="B2919" s="46">
        <v>0</v>
      </c>
      <c r="C2919" s="46">
        <v>0</v>
      </c>
      <c r="D2919" s="46">
        <f t="shared" si="45"/>
        <v>0</v>
      </c>
      <c r="E2919" s="51">
        <v>45261</v>
      </c>
      <c r="F2919" s="49" t="s">
        <v>80</v>
      </c>
      <c r="G2919" s="49" t="s">
        <v>81</v>
      </c>
      <c r="H2919" s="49" t="s">
        <v>552</v>
      </c>
      <c r="I2919" s="49" t="s">
        <v>552</v>
      </c>
      <c r="J2919" s="49">
        <v>135300</v>
      </c>
      <c r="K2919" s="49" t="s">
        <v>412</v>
      </c>
      <c r="L2919" s="49">
        <v>9973884</v>
      </c>
      <c r="M2919" s="49" t="s">
        <v>1949</v>
      </c>
      <c r="N2919" s="51">
        <v>27576</v>
      </c>
      <c r="O2919" s="51">
        <v>27576</v>
      </c>
      <c r="P2919" s="49" t="s">
        <v>1091</v>
      </c>
    </row>
    <row r="2920" spans="1:16">
      <c r="A2920" s="46">
        <v>3</v>
      </c>
      <c r="B2920" s="46">
        <v>5249.51</v>
      </c>
      <c r="C2920" s="46">
        <v>4656.5225681597003</v>
      </c>
      <c r="D2920" s="46">
        <f t="shared" si="45"/>
        <v>592.98743184029991</v>
      </c>
      <c r="E2920" s="51">
        <v>45261</v>
      </c>
      <c r="F2920" s="49" t="s">
        <v>80</v>
      </c>
      <c r="G2920" s="49" t="s">
        <v>81</v>
      </c>
      <c r="H2920" s="49" t="s">
        <v>552</v>
      </c>
      <c r="I2920" s="49" t="s">
        <v>552</v>
      </c>
      <c r="J2920" s="49">
        <v>135300</v>
      </c>
      <c r="K2920" s="49" t="s">
        <v>412</v>
      </c>
      <c r="L2920" s="49">
        <v>9781409</v>
      </c>
      <c r="M2920" s="49" t="s">
        <v>1948</v>
      </c>
      <c r="N2920" s="51">
        <v>29403</v>
      </c>
      <c r="O2920" s="51">
        <v>29403</v>
      </c>
      <c r="P2920" s="49" t="s">
        <v>1081</v>
      </c>
    </row>
    <row r="2921" spans="1:16">
      <c r="A2921" s="46">
        <v>0</v>
      </c>
      <c r="B2921" s="46">
        <v>0</v>
      </c>
      <c r="C2921" s="46">
        <v>0</v>
      </c>
      <c r="D2921" s="46">
        <f t="shared" si="45"/>
        <v>0</v>
      </c>
      <c r="E2921" s="51">
        <v>45261</v>
      </c>
      <c r="F2921" s="49" t="s">
        <v>80</v>
      </c>
      <c r="G2921" s="49" t="s">
        <v>81</v>
      </c>
      <c r="H2921" s="49" t="s">
        <v>552</v>
      </c>
      <c r="I2921" s="49" t="s">
        <v>552</v>
      </c>
      <c r="J2921" s="49">
        <v>135300</v>
      </c>
      <c r="K2921" s="49" t="s">
        <v>478</v>
      </c>
      <c r="L2921" s="49">
        <v>9973890</v>
      </c>
      <c r="M2921" s="49" t="s">
        <v>2360</v>
      </c>
      <c r="N2921" s="51">
        <v>29403</v>
      </c>
      <c r="O2921" s="51">
        <v>29403</v>
      </c>
      <c r="P2921" s="49" t="s">
        <v>1091</v>
      </c>
    </row>
    <row r="2922" spans="1:16">
      <c r="A2922" s="46">
        <v>2</v>
      </c>
      <c r="B2922" s="46">
        <v>38061</v>
      </c>
      <c r="C2922" s="46">
        <v>33761.609267669999</v>
      </c>
      <c r="D2922" s="46">
        <f t="shared" si="45"/>
        <v>4299.3907323300009</v>
      </c>
      <c r="E2922" s="51">
        <v>45261</v>
      </c>
      <c r="F2922" s="49" t="s">
        <v>80</v>
      </c>
      <c r="G2922" s="49" t="s">
        <v>81</v>
      </c>
      <c r="H2922" s="49" t="s">
        <v>552</v>
      </c>
      <c r="I2922" s="49" t="s">
        <v>552</v>
      </c>
      <c r="J2922" s="49">
        <v>135300</v>
      </c>
      <c r="K2922" s="49" t="s">
        <v>478</v>
      </c>
      <c r="L2922" s="49">
        <v>9781404</v>
      </c>
      <c r="M2922" s="49" t="s">
        <v>2360</v>
      </c>
      <c r="N2922" s="51">
        <v>29403</v>
      </c>
      <c r="O2922" s="51">
        <v>29403</v>
      </c>
      <c r="P2922" s="49" t="s">
        <v>1081</v>
      </c>
    </row>
    <row r="2923" spans="1:16">
      <c r="A2923" s="46">
        <v>0</v>
      </c>
      <c r="B2923" s="46">
        <v>0</v>
      </c>
      <c r="C2923" s="46">
        <v>0</v>
      </c>
      <c r="D2923" s="46">
        <f t="shared" si="45"/>
        <v>0</v>
      </c>
      <c r="E2923" s="51">
        <v>45261</v>
      </c>
      <c r="F2923" s="49" t="s">
        <v>80</v>
      </c>
      <c r="G2923" s="49" t="s">
        <v>81</v>
      </c>
      <c r="H2923" s="49" t="s">
        <v>552</v>
      </c>
      <c r="I2923" s="49" t="s">
        <v>552</v>
      </c>
      <c r="J2923" s="49">
        <v>135300</v>
      </c>
      <c r="K2923" s="49" t="s">
        <v>478</v>
      </c>
      <c r="L2923" s="49">
        <v>9724108</v>
      </c>
      <c r="M2923" s="49" t="s">
        <v>2163</v>
      </c>
      <c r="N2923" s="51">
        <v>27576</v>
      </c>
      <c r="O2923" s="51">
        <v>27576</v>
      </c>
      <c r="P2923" s="49" t="s">
        <v>1091</v>
      </c>
    </row>
    <row r="2924" spans="1:16">
      <c r="A2924" s="46">
        <v>11</v>
      </c>
      <c r="B2924" s="46">
        <v>121956.94</v>
      </c>
      <c r="C2924" s="46">
        <v>120615.17218525879</v>
      </c>
      <c r="D2924" s="46">
        <f t="shared" si="45"/>
        <v>1341.767814741208</v>
      </c>
      <c r="E2924" s="51">
        <v>45261</v>
      </c>
      <c r="F2924" s="49" t="s">
        <v>80</v>
      </c>
      <c r="G2924" s="49" t="s">
        <v>81</v>
      </c>
      <c r="H2924" s="49" t="s">
        <v>552</v>
      </c>
      <c r="I2924" s="49" t="s">
        <v>552</v>
      </c>
      <c r="J2924" s="49">
        <v>135300</v>
      </c>
      <c r="K2924" s="49" t="s">
        <v>478</v>
      </c>
      <c r="L2924" s="49">
        <v>9781405</v>
      </c>
      <c r="M2924" s="49" t="s">
        <v>2163</v>
      </c>
      <c r="N2924" s="51">
        <v>27576</v>
      </c>
      <c r="O2924" s="51">
        <v>27576</v>
      </c>
      <c r="P2924" s="49" t="s">
        <v>1081</v>
      </c>
    </row>
    <row r="2925" spans="1:16">
      <c r="A2925" s="46">
        <v>4</v>
      </c>
      <c r="B2925" s="46">
        <v>4679.8</v>
      </c>
      <c r="C2925" s="46">
        <v>4342.0255138240009</v>
      </c>
      <c r="D2925" s="46">
        <f t="shared" si="45"/>
        <v>337.7744861759993</v>
      </c>
      <c r="E2925" s="51">
        <v>45261</v>
      </c>
      <c r="F2925" s="49" t="s">
        <v>80</v>
      </c>
      <c r="G2925" s="49" t="s">
        <v>81</v>
      </c>
      <c r="H2925" s="49" t="s">
        <v>552</v>
      </c>
      <c r="I2925" s="49" t="s">
        <v>552</v>
      </c>
      <c r="J2925" s="49">
        <v>135300</v>
      </c>
      <c r="K2925" s="49" t="s">
        <v>413</v>
      </c>
      <c r="L2925" s="49">
        <v>9780229</v>
      </c>
      <c r="M2925" s="49" t="s">
        <v>1950</v>
      </c>
      <c r="N2925" s="51">
        <v>28672</v>
      </c>
      <c r="O2925" s="51">
        <v>28672</v>
      </c>
      <c r="P2925" s="49" t="s">
        <v>1081</v>
      </c>
    </row>
    <row r="2926" spans="1:16">
      <c r="A2926" s="46">
        <v>25</v>
      </c>
      <c r="B2926" s="46">
        <v>23719.100000000002</v>
      </c>
      <c r="C2926" s="46">
        <v>23458.142936182001</v>
      </c>
      <c r="D2926" s="46">
        <f t="shared" si="45"/>
        <v>260.95706381800119</v>
      </c>
      <c r="E2926" s="51">
        <v>45261</v>
      </c>
      <c r="F2926" s="49" t="s">
        <v>80</v>
      </c>
      <c r="G2926" s="49" t="s">
        <v>81</v>
      </c>
      <c r="H2926" s="49" t="s">
        <v>552</v>
      </c>
      <c r="I2926" s="49" t="s">
        <v>552</v>
      </c>
      <c r="J2926" s="49">
        <v>135300</v>
      </c>
      <c r="K2926" s="49" t="s">
        <v>413</v>
      </c>
      <c r="L2926" s="49">
        <v>9780228</v>
      </c>
      <c r="M2926" s="49" t="s">
        <v>1950</v>
      </c>
      <c r="N2926" s="51">
        <v>27576</v>
      </c>
      <c r="O2926" s="51">
        <v>27576</v>
      </c>
      <c r="P2926" s="49" t="s">
        <v>1081</v>
      </c>
    </row>
    <row r="2927" spans="1:16">
      <c r="A2927" s="46">
        <v>0</v>
      </c>
      <c r="B2927" s="46">
        <v>0</v>
      </c>
      <c r="C2927" s="46">
        <v>0</v>
      </c>
      <c r="D2927" s="46">
        <f t="shared" si="45"/>
        <v>0</v>
      </c>
      <c r="E2927" s="51">
        <v>45261</v>
      </c>
      <c r="F2927" s="49" t="s">
        <v>80</v>
      </c>
      <c r="G2927" s="49" t="s">
        <v>81</v>
      </c>
      <c r="H2927" s="49" t="s">
        <v>552</v>
      </c>
      <c r="I2927" s="49" t="s">
        <v>552</v>
      </c>
      <c r="J2927" s="49">
        <v>135300</v>
      </c>
      <c r="K2927" s="49" t="s">
        <v>413</v>
      </c>
      <c r="L2927" s="49">
        <v>9973969</v>
      </c>
      <c r="M2927" s="49" t="s">
        <v>1950</v>
      </c>
      <c r="N2927" s="51">
        <v>28672</v>
      </c>
      <c r="O2927" s="51">
        <v>28672</v>
      </c>
      <c r="P2927" s="49" t="s">
        <v>1091</v>
      </c>
    </row>
    <row r="2928" spans="1:16">
      <c r="A2928" s="46">
        <v>0</v>
      </c>
      <c r="B2928" s="46">
        <v>0</v>
      </c>
      <c r="C2928" s="46">
        <v>0</v>
      </c>
      <c r="D2928" s="46">
        <f t="shared" si="45"/>
        <v>0</v>
      </c>
      <c r="E2928" s="51">
        <v>45261</v>
      </c>
      <c r="F2928" s="49" t="s">
        <v>80</v>
      </c>
      <c r="G2928" s="49" t="s">
        <v>81</v>
      </c>
      <c r="H2928" s="49" t="s">
        <v>552</v>
      </c>
      <c r="I2928" s="49" t="s">
        <v>552</v>
      </c>
      <c r="J2928" s="49">
        <v>135300</v>
      </c>
      <c r="K2928" s="49" t="s">
        <v>413</v>
      </c>
      <c r="L2928" s="49">
        <v>9973886</v>
      </c>
      <c r="M2928" s="49" t="s">
        <v>1950</v>
      </c>
      <c r="N2928" s="51">
        <v>27576</v>
      </c>
      <c r="O2928" s="51">
        <v>27576</v>
      </c>
      <c r="P2928" s="49" t="s">
        <v>1091</v>
      </c>
    </row>
    <row r="2929" spans="1:16">
      <c r="A2929" s="46">
        <v>6</v>
      </c>
      <c r="B2929" s="46">
        <v>21833.11</v>
      </c>
      <c r="C2929" s="46">
        <v>19366.830322851703</v>
      </c>
      <c r="D2929" s="46">
        <f t="shared" si="45"/>
        <v>2466.2796771482972</v>
      </c>
      <c r="E2929" s="51">
        <v>45261</v>
      </c>
      <c r="F2929" s="49" t="s">
        <v>80</v>
      </c>
      <c r="G2929" s="49" t="s">
        <v>81</v>
      </c>
      <c r="H2929" s="49" t="s">
        <v>552</v>
      </c>
      <c r="I2929" s="49" t="s">
        <v>552</v>
      </c>
      <c r="J2929" s="49">
        <v>135300</v>
      </c>
      <c r="K2929" s="49" t="s">
        <v>414</v>
      </c>
      <c r="L2929" s="49">
        <v>9780235</v>
      </c>
      <c r="M2929" s="49" t="s">
        <v>2361</v>
      </c>
      <c r="N2929" s="51">
        <v>29403</v>
      </c>
      <c r="O2929" s="51">
        <v>29403</v>
      </c>
      <c r="P2929" s="49" t="s">
        <v>1081</v>
      </c>
    </row>
    <row r="2930" spans="1:16">
      <c r="A2930" s="46">
        <v>78</v>
      </c>
      <c r="B2930" s="46">
        <v>137502.49</v>
      </c>
      <c r="C2930" s="46">
        <v>135989.69035506979</v>
      </c>
      <c r="D2930" s="46">
        <f t="shared" si="45"/>
        <v>1512.7996449302009</v>
      </c>
      <c r="E2930" s="51">
        <v>45261</v>
      </c>
      <c r="F2930" s="49" t="s">
        <v>80</v>
      </c>
      <c r="G2930" s="49" t="s">
        <v>81</v>
      </c>
      <c r="H2930" s="49" t="s">
        <v>552</v>
      </c>
      <c r="I2930" s="49" t="s">
        <v>552</v>
      </c>
      <c r="J2930" s="49">
        <v>135300</v>
      </c>
      <c r="K2930" s="49" t="s">
        <v>414</v>
      </c>
      <c r="L2930" s="49">
        <v>9780234</v>
      </c>
      <c r="M2930" s="49" t="s">
        <v>2361</v>
      </c>
      <c r="N2930" s="51">
        <v>27576</v>
      </c>
      <c r="O2930" s="51">
        <v>27576</v>
      </c>
      <c r="P2930" s="49" t="s">
        <v>1081</v>
      </c>
    </row>
    <row r="2931" spans="1:16">
      <c r="A2931" s="46">
        <v>0</v>
      </c>
      <c r="B2931" s="46">
        <v>0</v>
      </c>
      <c r="C2931" s="46">
        <v>0</v>
      </c>
      <c r="D2931" s="46">
        <f t="shared" si="45"/>
        <v>0</v>
      </c>
      <c r="E2931" s="51">
        <v>45261</v>
      </c>
      <c r="F2931" s="49" t="s">
        <v>80</v>
      </c>
      <c r="G2931" s="49" t="s">
        <v>81</v>
      </c>
      <c r="H2931" s="49" t="s">
        <v>552</v>
      </c>
      <c r="I2931" s="49" t="s">
        <v>552</v>
      </c>
      <c r="J2931" s="49">
        <v>135300</v>
      </c>
      <c r="K2931" s="49" t="s">
        <v>414</v>
      </c>
      <c r="L2931" s="49">
        <v>9973899</v>
      </c>
      <c r="M2931" s="49" t="s">
        <v>2361</v>
      </c>
      <c r="N2931" s="51">
        <v>29403</v>
      </c>
      <c r="O2931" s="51">
        <v>29403</v>
      </c>
      <c r="P2931" s="49" t="s">
        <v>1091</v>
      </c>
    </row>
    <row r="2932" spans="1:16">
      <c r="A2932" s="46">
        <v>0</v>
      </c>
      <c r="B2932" s="46">
        <v>0</v>
      </c>
      <c r="C2932" s="46">
        <v>0</v>
      </c>
      <c r="D2932" s="46">
        <f t="shared" si="45"/>
        <v>0</v>
      </c>
      <c r="E2932" s="51">
        <v>45261</v>
      </c>
      <c r="F2932" s="49" t="s">
        <v>80</v>
      </c>
      <c r="G2932" s="49" t="s">
        <v>81</v>
      </c>
      <c r="H2932" s="49" t="s">
        <v>552</v>
      </c>
      <c r="I2932" s="49" t="s">
        <v>552</v>
      </c>
      <c r="J2932" s="49">
        <v>135300</v>
      </c>
      <c r="K2932" s="49" t="s">
        <v>414</v>
      </c>
      <c r="L2932" s="49">
        <v>9780236</v>
      </c>
      <c r="M2932" s="49" t="s">
        <v>1951</v>
      </c>
      <c r="N2932" s="51">
        <v>28672</v>
      </c>
      <c r="O2932" s="51">
        <v>28672</v>
      </c>
      <c r="P2932" s="49" t="s">
        <v>1081</v>
      </c>
    </row>
    <row r="2933" spans="1:16">
      <c r="A2933" s="46">
        <v>0</v>
      </c>
      <c r="B2933" s="46">
        <v>0</v>
      </c>
      <c r="C2933" s="46">
        <v>0</v>
      </c>
      <c r="D2933" s="46">
        <f t="shared" si="45"/>
        <v>0</v>
      </c>
      <c r="E2933" s="51">
        <v>45261</v>
      </c>
      <c r="F2933" s="49" t="s">
        <v>80</v>
      </c>
      <c r="G2933" s="49" t="s">
        <v>81</v>
      </c>
      <c r="H2933" s="49" t="s">
        <v>552</v>
      </c>
      <c r="I2933" s="49" t="s">
        <v>552</v>
      </c>
      <c r="J2933" s="49">
        <v>135300</v>
      </c>
      <c r="K2933" s="49" t="s">
        <v>414</v>
      </c>
      <c r="L2933" s="49">
        <v>9973898</v>
      </c>
      <c r="M2933" s="49" t="s">
        <v>2361</v>
      </c>
      <c r="N2933" s="51">
        <v>27576</v>
      </c>
      <c r="O2933" s="51">
        <v>27576</v>
      </c>
      <c r="P2933" s="49" t="s">
        <v>1091</v>
      </c>
    </row>
    <row r="2934" spans="1:16">
      <c r="A2934" s="46">
        <v>0</v>
      </c>
      <c r="B2934" s="46">
        <v>0</v>
      </c>
      <c r="C2934" s="46">
        <v>0</v>
      </c>
      <c r="D2934" s="46">
        <f t="shared" si="45"/>
        <v>0</v>
      </c>
      <c r="E2934" s="51">
        <v>45261</v>
      </c>
      <c r="F2934" s="49" t="s">
        <v>80</v>
      </c>
      <c r="G2934" s="49" t="s">
        <v>81</v>
      </c>
      <c r="H2934" s="49" t="s">
        <v>552</v>
      </c>
      <c r="I2934" s="49" t="s">
        <v>552</v>
      </c>
      <c r="J2934" s="49">
        <v>135300</v>
      </c>
      <c r="K2934" s="49" t="s">
        <v>414</v>
      </c>
      <c r="L2934" s="49">
        <v>9973900</v>
      </c>
      <c r="M2934" s="49" t="s">
        <v>1951</v>
      </c>
      <c r="N2934" s="51">
        <v>28672</v>
      </c>
      <c r="O2934" s="51">
        <v>28672</v>
      </c>
      <c r="P2934" s="49" t="s">
        <v>1091</v>
      </c>
    </row>
    <row r="2935" spans="1:16">
      <c r="A2935" s="46">
        <v>2</v>
      </c>
      <c r="B2935" s="46">
        <v>25360.95</v>
      </c>
      <c r="C2935" s="46">
        <v>6464.4146019704995</v>
      </c>
      <c r="D2935" s="46">
        <f t="shared" si="45"/>
        <v>18896.5353980295</v>
      </c>
      <c r="E2935" s="51">
        <v>45261</v>
      </c>
      <c r="F2935" s="49" t="s">
        <v>80</v>
      </c>
      <c r="G2935" s="49" t="s">
        <v>81</v>
      </c>
      <c r="H2935" s="49" t="s">
        <v>552</v>
      </c>
      <c r="I2935" s="49" t="s">
        <v>552</v>
      </c>
      <c r="J2935" s="49">
        <v>135300</v>
      </c>
      <c r="K2935" s="49" t="s">
        <v>558</v>
      </c>
      <c r="L2935" s="49">
        <v>11151455</v>
      </c>
      <c r="M2935" s="49" t="s">
        <v>2362</v>
      </c>
      <c r="N2935" s="51">
        <v>40645</v>
      </c>
      <c r="O2935" s="51">
        <v>40664</v>
      </c>
      <c r="P2935" s="49" t="s">
        <v>2341</v>
      </c>
    </row>
    <row r="2936" spans="1:16">
      <c r="A2936" s="46">
        <v>1</v>
      </c>
      <c r="B2936" s="46">
        <v>1450.75</v>
      </c>
      <c r="C2936" s="46">
        <v>547.290591995</v>
      </c>
      <c r="D2936" s="46">
        <f t="shared" si="45"/>
        <v>903.459408005</v>
      </c>
      <c r="E2936" s="51">
        <v>45261</v>
      </c>
      <c r="F2936" s="49" t="s">
        <v>80</v>
      </c>
      <c r="G2936" s="49" t="s">
        <v>81</v>
      </c>
      <c r="H2936" s="49" t="s">
        <v>552</v>
      </c>
      <c r="I2936" s="49" t="s">
        <v>552</v>
      </c>
      <c r="J2936" s="49">
        <v>135300</v>
      </c>
      <c r="K2936" s="49" t="s">
        <v>559</v>
      </c>
      <c r="L2936" s="49">
        <v>12818436</v>
      </c>
      <c r="M2936" s="49" t="s">
        <v>2363</v>
      </c>
      <c r="N2936" s="51">
        <v>38383</v>
      </c>
      <c r="O2936" s="51">
        <v>38412</v>
      </c>
      <c r="P2936" s="49" t="s">
        <v>909</v>
      </c>
    </row>
    <row r="2937" spans="1:16">
      <c r="A2937" s="46">
        <v>0</v>
      </c>
      <c r="B2937" s="46">
        <v>0</v>
      </c>
      <c r="C2937" s="46">
        <v>0</v>
      </c>
      <c r="D2937" s="46">
        <f t="shared" si="45"/>
        <v>0</v>
      </c>
      <c r="E2937" s="51">
        <v>45261</v>
      </c>
      <c r="F2937" s="49" t="s">
        <v>80</v>
      </c>
      <c r="G2937" s="49" t="s">
        <v>81</v>
      </c>
      <c r="H2937" s="49" t="s">
        <v>552</v>
      </c>
      <c r="I2937" s="49" t="s">
        <v>552</v>
      </c>
      <c r="J2937" s="49">
        <v>135300</v>
      </c>
      <c r="K2937" s="49" t="s">
        <v>559</v>
      </c>
      <c r="L2937" s="49">
        <v>9973956</v>
      </c>
      <c r="M2937" s="49" t="s">
        <v>2363</v>
      </c>
      <c r="N2937" s="51">
        <v>32690</v>
      </c>
      <c r="O2937" s="51">
        <v>32690</v>
      </c>
      <c r="P2937" s="49" t="s">
        <v>1091</v>
      </c>
    </row>
    <row r="2938" spans="1:16">
      <c r="A2938" s="46">
        <v>0</v>
      </c>
      <c r="B2938" s="46">
        <v>0</v>
      </c>
      <c r="C2938" s="46">
        <v>0</v>
      </c>
      <c r="D2938" s="46">
        <f t="shared" si="45"/>
        <v>0</v>
      </c>
      <c r="E2938" s="51">
        <v>45261</v>
      </c>
      <c r="F2938" s="49" t="s">
        <v>80</v>
      </c>
      <c r="G2938" s="49" t="s">
        <v>81</v>
      </c>
      <c r="H2938" s="49" t="s">
        <v>552</v>
      </c>
      <c r="I2938" s="49" t="s">
        <v>552</v>
      </c>
      <c r="J2938" s="49">
        <v>135300</v>
      </c>
      <c r="K2938" s="49" t="s">
        <v>559</v>
      </c>
      <c r="L2938" s="49">
        <v>9778083</v>
      </c>
      <c r="M2938" s="49" t="s">
        <v>2363</v>
      </c>
      <c r="N2938" s="51">
        <v>32690</v>
      </c>
      <c r="O2938" s="51">
        <v>32690</v>
      </c>
      <c r="P2938" s="49" t="s">
        <v>1081</v>
      </c>
    </row>
    <row r="2939" spans="1:16">
      <c r="A2939" s="46">
        <v>0</v>
      </c>
      <c r="B2939" s="46">
        <v>0</v>
      </c>
      <c r="C2939" s="46">
        <v>0</v>
      </c>
      <c r="D2939" s="46">
        <f t="shared" si="45"/>
        <v>0</v>
      </c>
      <c r="E2939" s="51">
        <v>45261</v>
      </c>
      <c r="F2939" s="49" t="s">
        <v>80</v>
      </c>
      <c r="G2939" s="49" t="s">
        <v>81</v>
      </c>
      <c r="H2939" s="49" t="s">
        <v>552</v>
      </c>
      <c r="I2939" s="49" t="s">
        <v>552</v>
      </c>
      <c r="J2939" s="49">
        <v>135300</v>
      </c>
      <c r="K2939" s="49" t="s">
        <v>415</v>
      </c>
      <c r="L2939" s="49">
        <v>9973885</v>
      </c>
      <c r="M2939" s="49" t="s">
        <v>1953</v>
      </c>
      <c r="N2939" s="51">
        <v>27576</v>
      </c>
      <c r="O2939" s="51">
        <v>27576</v>
      </c>
      <c r="P2939" s="49" t="s">
        <v>1091</v>
      </c>
    </row>
    <row r="2940" spans="1:16">
      <c r="A2940" s="46">
        <v>0</v>
      </c>
      <c r="B2940" s="46">
        <v>0</v>
      </c>
      <c r="C2940" s="46">
        <v>0</v>
      </c>
      <c r="D2940" s="46">
        <f t="shared" si="45"/>
        <v>0</v>
      </c>
      <c r="E2940" s="51">
        <v>45261</v>
      </c>
      <c r="F2940" s="49" t="s">
        <v>80</v>
      </c>
      <c r="G2940" s="49" t="s">
        <v>81</v>
      </c>
      <c r="H2940" s="49" t="s">
        <v>552</v>
      </c>
      <c r="I2940" s="49" t="s">
        <v>552</v>
      </c>
      <c r="J2940" s="49">
        <v>135300</v>
      </c>
      <c r="K2940" s="49" t="s">
        <v>415</v>
      </c>
      <c r="L2940" s="49">
        <v>9973889</v>
      </c>
      <c r="M2940" s="49" t="s">
        <v>1953</v>
      </c>
      <c r="N2940" s="51">
        <v>29403</v>
      </c>
      <c r="O2940" s="51">
        <v>29403</v>
      </c>
      <c r="P2940" s="49" t="s">
        <v>1091</v>
      </c>
    </row>
    <row r="2941" spans="1:16">
      <c r="A2941" s="46">
        <v>4</v>
      </c>
      <c r="B2941" s="46">
        <v>10470.300000000001</v>
      </c>
      <c r="C2941" s="46">
        <v>9287.5693627410001</v>
      </c>
      <c r="D2941" s="46">
        <f t="shared" si="45"/>
        <v>1182.730637259001</v>
      </c>
      <c r="E2941" s="51">
        <v>45261</v>
      </c>
      <c r="F2941" s="49" t="s">
        <v>80</v>
      </c>
      <c r="G2941" s="49" t="s">
        <v>81</v>
      </c>
      <c r="H2941" s="49" t="s">
        <v>552</v>
      </c>
      <c r="I2941" s="49" t="s">
        <v>552</v>
      </c>
      <c r="J2941" s="49">
        <v>135300</v>
      </c>
      <c r="K2941" s="49" t="s">
        <v>415</v>
      </c>
      <c r="L2941" s="49">
        <v>9785425</v>
      </c>
      <c r="M2941" s="49" t="s">
        <v>1953</v>
      </c>
      <c r="N2941" s="51">
        <v>29403</v>
      </c>
      <c r="O2941" s="51">
        <v>29403</v>
      </c>
      <c r="P2941" s="49" t="s">
        <v>1081</v>
      </c>
    </row>
    <row r="2942" spans="1:16">
      <c r="A2942" s="46">
        <v>31</v>
      </c>
      <c r="B2942" s="46">
        <v>38974.910000000003</v>
      </c>
      <c r="C2942" s="46">
        <v>38546.1088196782</v>
      </c>
      <c r="D2942" s="46">
        <f t="shared" si="45"/>
        <v>428.80118032180326</v>
      </c>
      <c r="E2942" s="51">
        <v>45261</v>
      </c>
      <c r="F2942" s="49" t="s">
        <v>80</v>
      </c>
      <c r="G2942" s="49" t="s">
        <v>81</v>
      </c>
      <c r="H2942" s="49" t="s">
        <v>552</v>
      </c>
      <c r="I2942" s="49" t="s">
        <v>552</v>
      </c>
      <c r="J2942" s="49">
        <v>135300</v>
      </c>
      <c r="K2942" s="49" t="s">
        <v>415</v>
      </c>
      <c r="L2942" s="49">
        <v>9785424</v>
      </c>
      <c r="M2942" s="49" t="s">
        <v>1953</v>
      </c>
      <c r="N2942" s="51">
        <v>27576</v>
      </c>
      <c r="O2942" s="51">
        <v>27576</v>
      </c>
      <c r="P2942" s="49" t="s">
        <v>1081</v>
      </c>
    </row>
    <row r="2943" spans="1:16">
      <c r="A2943" s="46">
        <v>0</v>
      </c>
      <c r="B2943" s="46">
        <v>0</v>
      </c>
      <c r="C2943" s="46">
        <v>0</v>
      </c>
      <c r="D2943" s="46">
        <f t="shared" si="45"/>
        <v>0</v>
      </c>
      <c r="E2943" s="51">
        <v>45261</v>
      </c>
      <c r="F2943" s="49" t="s">
        <v>80</v>
      </c>
      <c r="G2943" s="49" t="s">
        <v>81</v>
      </c>
      <c r="H2943" s="49" t="s">
        <v>552</v>
      </c>
      <c r="I2943" s="49" t="s">
        <v>552</v>
      </c>
      <c r="J2943" s="49">
        <v>135300</v>
      </c>
      <c r="K2943" s="49" t="s">
        <v>484</v>
      </c>
      <c r="L2943" s="49">
        <v>9973907</v>
      </c>
      <c r="M2943" s="49" t="s">
        <v>1558</v>
      </c>
      <c r="N2943" s="51">
        <v>27576</v>
      </c>
      <c r="O2943" s="51">
        <v>27576</v>
      </c>
      <c r="P2943" s="49" t="s">
        <v>1091</v>
      </c>
    </row>
    <row r="2944" spans="1:16">
      <c r="A2944" s="46">
        <v>0</v>
      </c>
      <c r="B2944" s="46">
        <v>0</v>
      </c>
      <c r="C2944" s="46">
        <v>0</v>
      </c>
      <c r="D2944" s="46">
        <f t="shared" si="45"/>
        <v>0</v>
      </c>
      <c r="E2944" s="51">
        <v>45261</v>
      </c>
      <c r="F2944" s="49" t="s">
        <v>80</v>
      </c>
      <c r="G2944" s="49" t="s">
        <v>81</v>
      </c>
      <c r="H2944" s="49" t="s">
        <v>552</v>
      </c>
      <c r="I2944" s="49" t="s">
        <v>552</v>
      </c>
      <c r="J2944" s="49">
        <v>135300</v>
      </c>
      <c r="K2944" s="49" t="s">
        <v>484</v>
      </c>
      <c r="L2944" s="49">
        <v>9769409</v>
      </c>
      <c r="M2944" s="49" t="s">
        <v>1558</v>
      </c>
      <c r="N2944" s="51">
        <v>27576</v>
      </c>
      <c r="O2944" s="51">
        <v>27576</v>
      </c>
      <c r="P2944" s="49" t="s">
        <v>1081</v>
      </c>
    </row>
    <row r="2945" spans="1:16">
      <c r="A2945" s="46">
        <v>1</v>
      </c>
      <c r="B2945" s="46">
        <v>1803.44</v>
      </c>
      <c r="C2945" s="46">
        <v>496.46558909840002</v>
      </c>
      <c r="D2945" s="46">
        <f t="shared" si="45"/>
        <v>1306.9744109016001</v>
      </c>
      <c r="E2945" s="51">
        <v>45261</v>
      </c>
      <c r="F2945" s="49" t="s">
        <v>80</v>
      </c>
      <c r="G2945" s="49" t="s">
        <v>81</v>
      </c>
      <c r="H2945" s="49" t="s">
        <v>552</v>
      </c>
      <c r="I2945" s="49" t="s">
        <v>552</v>
      </c>
      <c r="J2945" s="49">
        <v>135300</v>
      </c>
      <c r="K2945" s="49" t="s">
        <v>487</v>
      </c>
      <c r="L2945" s="49">
        <v>11100850</v>
      </c>
      <c r="M2945" s="49" t="s">
        <v>2364</v>
      </c>
      <c r="N2945" s="51">
        <v>40283</v>
      </c>
      <c r="O2945" s="51">
        <v>40575</v>
      </c>
      <c r="P2945" s="49" t="s">
        <v>2310</v>
      </c>
    </row>
    <row r="2946" spans="1:16">
      <c r="A2946" s="46">
        <v>1</v>
      </c>
      <c r="B2946" s="46">
        <v>7903.31</v>
      </c>
      <c r="C2946" s="46">
        <v>2014.5251880508999</v>
      </c>
      <c r="D2946" s="46">
        <f t="shared" si="45"/>
        <v>5888.7848119491009</v>
      </c>
      <c r="E2946" s="51">
        <v>45261</v>
      </c>
      <c r="F2946" s="49" t="s">
        <v>80</v>
      </c>
      <c r="G2946" s="49" t="s">
        <v>81</v>
      </c>
      <c r="H2946" s="49" t="s">
        <v>552</v>
      </c>
      <c r="I2946" s="49" t="s">
        <v>552</v>
      </c>
      <c r="J2946" s="49">
        <v>135300</v>
      </c>
      <c r="K2946" s="49" t="s">
        <v>560</v>
      </c>
      <c r="L2946" s="49">
        <v>11151461</v>
      </c>
      <c r="M2946" s="49" t="s">
        <v>2365</v>
      </c>
      <c r="N2946" s="51">
        <v>40645</v>
      </c>
      <c r="O2946" s="51">
        <v>40664</v>
      </c>
      <c r="P2946" s="49" t="s">
        <v>2341</v>
      </c>
    </row>
    <row r="2947" spans="1:16">
      <c r="A2947" s="46">
        <v>0</v>
      </c>
      <c r="B2947" s="46">
        <v>0</v>
      </c>
      <c r="C2947" s="46">
        <v>0</v>
      </c>
      <c r="D2947" s="46">
        <f t="shared" ref="D2947:D3010" si="46">+B2947-C2947</f>
        <v>0</v>
      </c>
      <c r="E2947" s="51">
        <v>45261</v>
      </c>
      <c r="F2947" s="49" t="s">
        <v>80</v>
      </c>
      <c r="G2947" s="49" t="s">
        <v>81</v>
      </c>
      <c r="H2947" s="49" t="s">
        <v>552</v>
      </c>
      <c r="I2947" s="49" t="s">
        <v>552</v>
      </c>
      <c r="J2947" s="49">
        <v>135300</v>
      </c>
      <c r="K2947" s="49" t="s">
        <v>417</v>
      </c>
      <c r="L2947" s="49">
        <v>9973908</v>
      </c>
      <c r="M2947" s="49" t="s">
        <v>1955</v>
      </c>
      <c r="N2947" s="51">
        <v>28672</v>
      </c>
      <c r="O2947" s="51">
        <v>28672</v>
      </c>
      <c r="P2947" s="49" t="s">
        <v>1091</v>
      </c>
    </row>
    <row r="2948" spans="1:16">
      <c r="A2948" s="46">
        <v>1</v>
      </c>
      <c r="B2948" s="46">
        <v>99501.89</v>
      </c>
      <c r="C2948" s="46">
        <v>3043.5210255072998</v>
      </c>
      <c r="D2948" s="46">
        <f t="shared" si="46"/>
        <v>96458.368974492696</v>
      </c>
      <c r="E2948" s="51">
        <v>45261</v>
      </c>
      <c r="F2948" s="49" t="s">
        <v>80</v>
      </c>
      <c r="G2948" s="49" t="s">
        <v>81</v>
      </c>
      <c r="H2948" s="49" t="s">
        <v>552</v>
      </c>
      <c r="I2948" s="49" t="s">
        <v>552</v>
      </c>
      <c r="J2948" s="49">
        <v>135300</v>
      </c>
      <c r="K2948" s="49" t="s">
        <v>417</v>
      </c>
      <c r="L2948" s="49">
        <v>36314699</v>
      </c>
      <c r="M2948" s="49" t="s">
        <v>2366</v>
      </c>
      <c r="N2948" s="51">
        <v>44748</v>
      </c>
      <c r="O2948" s="51">
        <v>44743</v>
      </c>
      <c r="P2948" s="49" t="s">
        <v>2344</v>
      </c>
    </row>
    <row r="2949" spans="1:16">
      <c r="A2949" s="46">
        <v>0</v>
      </c>
      <c r="B2949" s="46">
        <v>0</v>
      </c>
      <c r="C2949" s="46">
        <v>0</v>
      </c>
      <c r="D2949" s="46">
        <f t="shared" si="46"/>
        <v>0</v>
      </c>
      <c r="E2949" s="51">
        <v>45261</v>
      </c>
      <c r="F2949" s="49" t="s">
        <v>80</v>
      </c>
      <c r="G2949" s="49" t="s">
        <v>81</v>
      </c>
      <c r="H2949" s="49" t="s">
        <v>552</v>
      </c>
      <c r="I2949" s="49" t="s">
        <v>552</v>
      </c>
      <c r="J2949" s="49">
        <v>135300</v>
      </c>
      <c r="K2949" s="49" t="s">
        <v>417</v>
      </c>
      <c r="L2949" s="49">
        <v>9769406</v>
      </c>
      <c r="M2949" s="49" t="s">
        <v>1955</v>
      </c>
      <c r="N2949" s="51">
        <v>28672</v>
      </c>
      <c r="O2949" s="51">
        <v>28672</v>
      </c>
      <c r="P2949" s="49" t="s">
        <v>1081</v>
      </c>
    </row>
    <row r="2950" spans="1:16">
      <c r="A2950" s="46">
        <v>1</v>
      </c>
      <c r="B2950" s="46">
        <v>37678.39</v>
      </c>
      <c r="C2950" s="46">
        <v>10372.412770942899</v>
      </c>
      <c r="D2950" s="46">
        <f t="shared" si="46"/>
        <v>27305.977229057098</v>
      </c>
      <c r="E2950" s="51">
        <v>45261</v>
      </c>
      <c r="F2950" s="49" t="s">
        <v>80</v>
      </c>
      <c r="G2950" s="49" t="s">
        <v>81</v>
      </c>
      <c r="H2950" s="49" t="s">
        <v>552</v>
      </c>
      <c r="I2950" s="49" t="s">
        <v>552</v>
      </c>
      <c r="J2950" s="49">
        <v>135300</v>
      </c>
      <c r="K2950" s="49" t="s">
        <v>488</v>
      </c>
      <c r="L2950" s="49">
        <v>11197090</v>
      </c>
      <c r="M2950" s="49" t="s">
        <v>2367</v>
      </c>
      <c r="N2950" s="51">
        <v>40283</v>
      </c>
      <c r="O2950" s="51">
        <v>40299</v>
      </c>
      <c r="P2950" s="49" t="s">
        <v>2306</v>
      </c>
    </row>
    <row r="2951" spans="1:16">
      <c r="A2951" s="46">
        <v>1</v>
      </c>
      <c r="B2951" s="46">
        <v>16614.96</v>
      </c>
      <c r="C2951" s="46">
        <v>4573.9009361256003</v>
      </c>
      <c r="D2951" s="46">
        <f t="shared" si="46"/>
        <v>12041.0590638744</v>
      </c>
      <c r="E2951" s="51">
        <v>45261</v>
      </c>
      <c r="F2951" s="49" t="s">
        <v>80</v>
      </c>
      <c r="G2951" s="49" t="s">
        <v>81</v>
      </c>
      <c r="H2951" s="49" t="s">
        <v>552</v>
      </c>
      <c r="I2951" s="49" t="s">
        <v>552</v>
      </c>
      <c r="J2951" s="49">
        <v>135300</v>
      </c>
      <c r="K2951" s="49" t="s">
        <v>488</v>
      </c>
      <c r="L2951" s="49">
        <v>11197087</v>
      </c>
      <c r="M2951" s="49" t="s">
        <v>2368</v>
      </c>
      <c r="N2951" s="51">
        <v>40283</v>
      </c>
      <c r="O2951" s="51">
        <v>40299</v>
      </c>
      <c r="P2951" s="49" t="s">
        <v>2306</v>
      </c>
    </row>
    <row r="2952" spans="1:16">
      <c r="A2952" s="46">
        <v>2</v>
      </c>
      <c r="B2952" s="46">
        <v>52000.090000000004</v>
      </c>
      <c r="C2952" s="46">
        <v>12194.2644654212</v>
      </c>
      <c r="D2952" s="46">
        <f t="shared" si="46"/>
        <v>39805.825534578806</v>
      </c>
      <c r="E2952" s="51">
        <v>45261</v>
      </c>
      <c r="F2952" s="49" t="s">
        <v>80</v>
      </c>
      <c r="G2952" s="49" t="s">
        <v>81</v>
      </c>
      <c r="H2952" s="49" t="s">
        <v>552</v>
      </c>
      <c r="I2952" s="49" t="s">
        <v>552</v>
      </c>
      <c r="J2952" s="49">
        <v>135300</v>
      </c>
      <c r="K2952" s="49" t="s">
        <v>488</v>
      </c>
      <c r="L2952" s="49">
        <v>12007242</v>
      </c>
      <c r="M2952" s="49" t="s">
        <v>2369</v>
      </c>
      <c r="N2952" s="51">
        <v>41193</v>
      </c>
      <c r="O2952" s="51">
        <v>41244</v>
      </c>
      <c r="P2952" s="49" t="s">
        <v>2308</v>
      </c>
    </row>
    <row r="2953" spans="1:16">
      <c r="A2953" s="46">
        <v>1</v>
      </c>
      <c r="B2953" s="46">
        <v>135064.82</v>
      </c>
      <c r="C2953" s="46">
        <v>39935.940315284199</v>
      </c>
      <c r="D2953" s="46">
        <f t="shared" si="46"/>
        <v>95128.879684715808</v>
      </c>
      <c r="E2953" s="51">
        <v>45261</v>
      </c>
      <c r="F2953" s="49" t="s">
        <v>80</v>
      </c>
      <c r="G2953" s="49" t="s">
        <v>81</v>
      </c>
      <c r="H2953" s="49" t="s">
        <v>552</v>
      </c>
      <c r="I2953" s="49" t="s">
        <v>552</v>
      </c>
      <c r="J2953" s="49">
        <v>135300</v>
      </c>
      <c r="K2953" s="49" t="s">
        <v>488</v>
      </c>
      <c r="L2953" s="49">
        <v>11004615</v>
      </c>
      <c r="M2953" s="49" t="s">
        <v>2370</v>
      </c>
      <c r="N2953" s="51">
        <v>40015</v>
      </c>
      <c r="O2953" s="51">
        <v>39995</v>
      </c>
      <c r="P2953" s="49" t="s">
        <v>2313</v>
      </c>
    </row>
    <row r="2954" spans="1:16">
      <c r="A2954" s="46">
        <v>1</v>
      </c>
      <c r="B2954" s="46">
        <v>14389.75</v>
      </c>
      <c r="C2954" s="46">
        <v>3961.3270808725001</v>
      </c>
      <c r="D2954" s="46">
        <f t="shared" si="46"/>
        <v>10428.422919127501</v>
      </c>
      <c r="E2954" s="51">
        <v>45261</v>
      </c>
      <c r="F2954" s="49" t="s">
        <v>80</v>
      </c>
      <c r="G2954" s="49" t="s">
        <v>81</v>
      </c>
      <c r="H2954" s="49" t="s">
        <v>552</v>
      </c>
      <c r="I2954" s="49" t="s">
        <v>552</v>
      </c>
      <c r="J2954" s="49">
        <v>135300</v>
      </c>
      <c r="K2954" s="49" t="s">
        <v>488</v>
      </c>
      <c r="L2954" s="49">
        <v>11197096</v>
      </c>
      <c r="M2954" s="49" t="s">
        <v>2371</v>
      </c>
      <c r="N2954" s="51">
        <v>40283</v>
      </c>
      <c r="O2954" s="51">
        <v>40299</v>
      </c>
      <c r="P2954" s="49" t="s">
        <v>2306</v>
      </c>
    </row>
    <row r="2955" spans="1:16">
      <c r="A2955" s="46">
        <v>1</v>
      </c>
      <c r="B2955" s="46">
        <v>41555.370000000003</v>
      </c>
      <c r="C2955" s="46">
        <v>11439.6992676507</v>
      </c>
      <c r="D2955" s="46">
        <f t="shared" si="46"/>
        <v>30115.670732349303</v>
      </c>
      <c r="E2955" s="51">
        <v>45261</v>
      </c>
      <c r="F2955" s="49" t="s">
        <v>80</v>
      </c>
      <c r="G2955" s="49" t="s">
        <v>81</v>
      </c>
      <c r="H2955" s="49" t="s">
        <v>552</v>
      </c>
      <c r="I2955" s="49" t="s">
        <v>552</v>
      </c>
      <c r="J2955" s="49">
        <v>135300</v>
      </c>
      <c r="K2955" s="49" t="s">
        <v>488</v>
      </c>
      <c r="L2955" s="49">
        <v>11197093</v>
      </c>
      <c r="M2955" s="49" t="s">
        <v>2372</v>
      </c>
      <c r="N2955" s="51">
        <v>40283</v>
      </c>
      <c r="O2955" s="51">
        <v>40299</v>
      </c>
      <c r="P2955" s="49" t="s">
        <v>2306</v>
      </c>
    </row>
    <row r="2956" spans="1:16">
      <c r="A2956" s="46">
        <v>1</v>
      </c>
      <c r="B2956" s="46">
        <v>10999.64</v>
      </c>
      <c r="C2956" s="46">
        <v>2130.8641203464003</v>
      </c>
      <c r="D2956" s="46">
        <f t="shared" si="46"/>
        <v>8868.7758796536</v>
      </c>
      <c r="E2956" s="51">
        <v>45261</v>
      </c>
      <c r="F2956" s="49" t="s">
        <v>80</v>
      </c>
      <c r="G2956" s="49" t="s">
        <v>81</v>
      </c>
      <c r="H2956" s="49" t="s">
        <v>552</v>
      </c>
      <c r="I2956" s="49" t="s">
        <v>552</v>
      </c>
      <c r="J2956" s="49">
        <v>135300</v>
      </c>
      <c r="K2956" s="49" t="s">
        <v>459</v>
      </c>
      <c r="L2956" s="49">
        <v>12672416</v>
      </c>
      <c r="M2956" s="49" t="s">
        <v>2373</v>
      </c>
      <c r="N2956" s="51">
        <v>41698</v>
      </c>
      <c r="O2956" s="51">
        <v>41699</v>
      </c>
      <c r="P2956" s="49" t="s">
        <v>2333</v>
      </c>
    </row>
    <row r="2957" spans="1:16">
      <c r="A2957" s="46">
        <v>1</v>
      </c>
      <c r="B2957" s="46">
        <v>10999.64</v>
      </c>
      <c r="C2957" s="46">
        <v>2130.8641203464003</v>
      </c>
      <c r="D2957" s="46">
        <f t="shared" si="46"/>
        <v>8868.7758796536</v>
      </c>
      <c r="E2957" s="51">
        <v>45261</v>
      </c>
      <c r="F2957" s="49" t="s">
        <v>80</v>
      </c>
      <c r="G2957" s="49" t="s">
        <v>81</v>
      </c>
      <c r="H2957" s="49" t="s">
        <v>552</v>
      </c>
      <c r="I2957" s="49" t="s">
        <v>552</v>
      </c>
      <c r="J2957" s="49">
        <v>135300</v>
      </c>
      <c r="K2957" s="49" t="s">
        <v>459</v>
      </c>
      <c r="L2957" s="49">
        <v>12672413</v>
      </c>
      <c r="M2957" s="49" t="s">
        <v>2374</v>
      </c>
      <c r="N2957" s="51">
        <v>41698</v>
      </c>
      <c r="O2957" s="51">
        <v>41699</v>
      </c>
      <c r="P2957" s="49" t="s">
        <v>2333</v>
      </c>
    </row>
    <row r="2958" spans="1:16">
      <c r="A2958" s="46">
        <v>1</v>
      </c>
      <c r="B2958" s="46">
        <v>10999.64</v>
      </c>
      <c r="C2958" s="46">
        <v>2130.8641203464003</v>
      </c>
      <c r="D2958" s="46">
        <f t="shared" si="46"/>
        <v>8868.7758796536</v>
      </c>
      <c r="E2958" s="51">
        <v>45261</v>
      </c>
      <c r="F2958" s="49" t="s">
        <v>80</v>
      </c>
      <c r="G2958" s="49" t="s">
        <v>81</v>
      </c>
      <c r="H2958" s="49" t="s">
        <v>552</v>
      </c>
      <c r="I2958" s="49" t="s">
        <v>552</v>
      </c>
      <c r="J2958" s="49">
        <v>135300</v>
      </c>
      <c r="K2958" s="49" t="s">
        <v>459</v>
      </c>
      <c r="L2958" s="49">
        <v>12672410</v>
      </c>
      <c r="M2958" s="49" t="s">
        <v>2375</v>
      </c>
      <c r="N2958" s="51">
        <v>41698</v>
      </c>
      <c r="O2958" s="51">
        <v>41699</v>
      </c>
      <c r="P2958" s="49" t="s">
        <v>2333</v>
      </c>
    </row>
    <row r="2959" spans="1:16">
      <c r="A2959" s="46">
        <v>1</v>
      </c>
      <c r="B2959" s="46">
        <v>10999.64</v>
      </c>
      <c r="C2959" s="46">
        <v>2130.8641203464003</v>
      </c>
      <c r="D2959" s="46">
        <f t="shared" si="46"/>
        <v>8868.7758796536</v>
      </c>
      <c r="E2959" s="51">
        <v>45261</v>
      </c>
      <c r="F2959" s="49" t="s">
        <v>80</v>
      </c>
      <c r="G2959" s="49" t="s">
        <v>81</v>
      </c>
      <c r="H2959" s="49" t="s">
        <v>552</v>
      </c>
      <c r="I2959" s="49" t="s">
        <v>552</v>
      </c>
      <c r="J2959" s="49">
        <v>135300</v>
      </c>
      <c r="K2959" s="49" t="s">
        <v>459</v>
      </c>
      <c r="L2959" s="49">
        <v>12672407</v>
      </c>
      <c r="M2959" s="49" t="s">
        <v>2376</v>
      </c>
      <c r="N2959" s="51">
        <v>41698</v>
      </c>
      <c r="O2959" s="51">
        <v>41699</v>
      </c>
      <c r="P2959" s="49" t="s">
        <v>2333</v>
      </c>
    </row>
    <row r="2960" spans="1:16">
      <c r="A2960" s="46">
        <v>49</v>
      </c>
      <c r="B2960" s="46">
        <v>45024.79</v>
      </c>
      <c r="C2960" s="46">
        <v>13312.921352489901</v>
      </c>
      <c r="D2960" s="46">
        <f t="shared" si="46"/>
        <v>31711.868647510099</v>
      </c>
      <c r="E2960" s="51">
        <v>45261</v>
      </c>
      <c r="F2960" s="49" t="s">
        <v>80</v>
      </c>
      <c r="G2960" s="49" t="s">
        <v>81</v>
      </c>
      <c r="H2960" s="49" t="s">
        <v>552</v>
      </c>
      <c r="I2960" s="49" t="s">
        <v>552</v>
      </c>
      <c r="J2960" s="49">
        <v>135300</v>
      </c>
      <c r="K2960" s="49" t="s">
        <v>121</v>
      </c>
      <c r="L2960" s="49">
        <v>11637520</v>
      </c>
      <c r="M2960" s="49" t="s">
        <v>2377</v>
      </c>
      <c r="N2960" s="51">
        <v>40015</v>
      </c>
      <c r="O2960" s="51">
        <v>39814</v>
      </c>
      <c r="P2960" s="49" t="s">
        <v>2313</v>
      </c>
    </row>
    <row r="2961" spans="1:16">
      <c r="A2961" s="46">
        <v>1</v>
      </c>
      <c r="B2961" s="46">
        <v>16622.04</v>
      </c>
      <c r="C2961" s="46">
        <v>4575.8499759444003</v>
      </c>
      <c r="D2961" s="46">
        <f t="shared" si="46"/>
        <v>12046.190024055601</v>
      </c>
      <c r="E2961" s="51">
        <v>45261</v>
      </c>
      <c r="F2961" s="49" t="s">
        <v>80</v>
      </c>
      <c r="G2961" s="49" t="s">
        <v>81</v>
      </c>
      <c r="H2961" s="49" t="s">
        <v>552</v>
      </c>
      <c r="I2961" s="49" t="s">
        <v>552</v>
      </c>
      <c r="J2961" s="49">
        <v>135300</v>
      </c>
      <c r="K2961" s="49" t="s">
        <v>463</v>
      </c>
      <c r="L2961" s="49">
        <v>11197072</v>
      </c>
      <c r="M2961" s="49" t="s">
        <v>2064</v>
      </c>
      <c r="N2961" s="51">
        <v>40283</v>
      </c>
      <c r="O2961" s="51">
        <v>40179</v>
      </c>
      <c r="P2961" s="49" t="s">
        <v>2306</v>
      </c>
    </row>
    <row r="2962" spans="1:16">
      <c r="A2962" s="46">
        <v>0</v>
      </c>
      <c r="B2962" s="46">
        <v>0</v>
      </c>
      <c r="C2962" s="46">
        <v>0</v>
      </c>
      <c r="D2962" s="46">
        <f t="shared" si="46"/>
        <v>0</v>
      </c>
      <c r="E2962" s="51">
        <v>45261</v>
      </c>
      <c r="F2962" s="49" t="s">
        <v>80</v>
      </c>
      <c r="G2962" s="49" t="s">
        <v>81</v>
      </c>
      <c r="H2962" s="49" t="s">
        <v>552</v>
      </c>
      <c r="I2962" s="49" t="s">
        <v>552</v>
      </c>
      <c r="J2962" s="49">
        <v>135300</v>
      </c>
      <c r="K2962" s="49" t="s">
        <v>356</v>
      </c>
      <c r="L2962" s="49">
        <v>9805269</v>
      </c>
      <c r="M2962" s="49" t="s">
        <v>1958</v>
      </c>
      <c r="N2962" s="51">
        <v>28672</v>
      </c>
      <c r="O2962" s="51">
        <v>28672</v>
      </c>
      <c r="P2962" s="49" t="s">
        <v>1081</v>
      </c>
    </row>
    <row r="2963" spans="1:16">
      <c r="A2963" s="46">
        <v>0</v>
      </c>
      <c r="B2963" s="46">
        <v>0</v>
      </c>
      <c r="C2963" s="46">
        <v>0</v>
      </c>
      <c r="D2963" s="46">
        <f t="shared" si="46"/>
        <v>0</v>
      </c>
      <c r="E2963" s="51">
        <v>45261</v>
      </c>
      <c r="F2963" s="49" t="s">
        <v>80</v>
      </c>
      <c r="G2963" s="49" t="s">
        <v>81</v>
      </c>
      <c r="H2963" s="49" t="s">
        <v>552</v>
      </c>
      <c r="I2963" s="49" t="s">
        <v>552</v>
      </c>
      <c r="J2963" s="49">
        <v>135300</v>
      </c>
      <c r="K2963" s="49" t="s">
        <v>356</v>
      </c>
      <c r="L2963" s="49">
        <v>9870209</v>
      </c>
      <c r="M2963" s="49" t="s">
        <v>1959</v>
      </c>
      <c r="N2963" s="51">
        <v>28672</v>
      </c>
      <c r="O2963" s="51">
        <v>28672</v>
      </c>
      <c r="P2963" s="49" t="s">
        <v>1091</v>
      </c>
    </row>
    <row r="2964" spans="1:16">
      <c r="A2964" s="46">
        <v>0</v>
      </c>
      <c r="B2964" s="46">
        <v>0</v>
      </c>
      <c r="C2964" s="46">
        <v>0</v>
      </c>
      <c r="D2964" s="46">
        <f t="shared" si="46"/>
        <v>0</v>
      </c>
      <c r="E2964" s="51">
        <v>45261</v>
      </c>
      <c r="F2964" s="49" t="s">
        <v>80</v>
      </c>
      <c r="G2964" s="49" t="s">
        <v>81</v>
      </c>
      <c r="H2964" s="49" t="s">
        <v>552</v>
      </c>
      <c r="I2964" s="49" t="s">
        <v>552</v>
      </c>
      <c r="J2964" s="49">
        <v>135300</v>
      </c>
      <c r="K2964" s="49" t="s">
        <v>356</v>
      </c>
      <c r="L2964" s="49">
        <v>9704832</v>
      </c>
      <c r="M2964" s="49" t="s">
        <v>1959</v>
      </c>
      <c r="N2964" s="51">
        <v>27576</v>
      </c>
      <c r="O2964" s="51">
        <v>27576</v>
      </c>
      <c r="P2964" s="49" t="s">
        <v>1091</v>
      </c>
    </row>
    <row r="2965" spans="1:16">
      <c r="A2965" s="46">
        <v>7</v>
      </c>
      <c r="B2965" s="46">
        <v>74952.290000000008</v>
      </c>
      <c r="C2965" s="46">
        <v>74127.66640446581</v>
      </c>
      <c r="D2965" s="46">
        <f t="shared" si="46"/>
        <v>824.6235955341981</v>
      </c>
      <c r="E2965" s="51">
        <v>45261</v>
      </c>
      <c r="F2965" s="49" t="s">
        <v>80</v>
      </c>
      <c r="G2965" s="49" t="s">
        <v>81</v>
      </c>
      <c r="H2965" s="49" t="s">
        <v>552</v>
      </c>
      <c r="I2965" s="49" t="s">
        <v>552</v>
      </c>
      <c r="J2965" s="49">
        <v>135300</v>
      </c>
      <c r="K2965" s="49" t="s">
        <v>356</v>
      </c>
      <c r="L2965" s="49">
        <v>9805268</v>
      </c>
      <c r="M2965" s="49" t="s">
        <v>1958</v>
      </c>
      <c r="N2965" s="51">
        <v>27576</v>
      </c>
      <c r="O2965" s="51">
        <v>27576</v>
      </c>
      <c r="P2965" s="49" t="s">
        <v>1081</v>
      </c>
    </row>
    <row r="2966" spans="1:16">
      <c r="A2966" s="46">
        <v>0</v>
      </c>
      <c r="B2966" s="46">
        <v>0</v>
      </c>
      <c r="C2966" s="46">
        <v>0</v>
      </c>
      <c r="D2966" s="46">
        <f t="shared" si="46"/>
        <v>0</v>
      </c>
      <c r="E2966" s="51">
        <v>45261</v>
      </c>
      <c r="F2966" s="49" t="s">
        <v>80</v>
      </c>
      <c r="G2966" s="49" t="s">
        <v>81</v>
      </c>
      <c r="H2966" s="49" t="s">
        <v>552</v>
      </c>
      <c r="I2966" s="49" t="s">
        <v>552</v>
      </c>
      <c r="J2966" s="49">
        <v>135300</v>
      </c>
      <c r="K2966" s="49" t="s">
        <v>272</v>
      </c>
      <c r="L2966" s="49">
        <v>9718861</v>
      </c>
      <c r="M2966" s="49" t="s">
        <v>1960</v>
      </c>
      <c r="N2966" s="51">
        <v>28672</v>
      </c>
      <c r="O2966" s="51">
        <v>28672</v>
      </c>
      <c r="P2966" s="49" t="s">
        <v>1091</v>
      </c>
    </row>
    <row r="2967" spans="1:16">
      <c r="A2967" s="46">
        <v>0</v>
      </c>
      <c r="B2967" s="46">
        <v>0</v>
      </c>
      <c r="C2967" s="46">
        <v>0</v>
      </c>
      <c r="D2967" s="46">
        <f t="shared" si="46"/>
        <v>0</v>
      </c>
      <c r="E2967" s="51">
        <v>45261</v>
      </c>
      <c r="F2967" s="49" t="s">
        <v>80</v>
      </c>
      <c r="G2967" s="49" t="s">
        <v>81</v>
      </c>
      <c r="H2967" s="49" t="s">
        <v>552</v>
      </c>
      <c r="I2967" s="49" t="s">
        <v>552</v>
      </c>
      <c r="J2967" s="49">
        <v>135300</v>
      </c>
      <c r="K2967" s="49" t="s">
        <v>272</v>
      </c>
      <c r="L2967" s="49">
        <v>9870208</v>
      </c>
      <c r="M2967" s="49" t="s">
        <v>1960</v>
      </c>
      <c r="N2967" s="51">
        <v>27576</v>
      </c>
      <c r="O2967" s="51">
        <v>27576</v>
      </c>
      <c r="P2967" s="49" t="s">
        <v>1091</v>
      </c>
    </row>
    <row r="2968" spans="1:16">
      <c r="A2968" s="46">
        <v>1</v>
      </c>
      <c r="B2968" s="46">
        <v>1823571.8</v>
      </c>
      <c r="C2968" s="46">
        <v>353264.62679646799</v>
      </c>
      <c r="D2968" s="46">
        <f t="shared" si="46"/>
        <v>1470307.1732035321</v>
      </c>
      <c r="E2968" s="51">
        <v>45261</v>
      </c>
      <c r="F2968" s="49" t="s">
        <v>80</v>
      </c>
      <c r="G2968" s="49" t="s">
        <v>81</v>
      </c>
      <c r="H2968" s="49" t="s">
        <v>552</v>
      </c>
      <c r="I2968" s="49" t="s">
        <v>552</v>
      </c>
      <c r="J2968" s="49">
        <v>135300</v>
      </c>
      <c r="K2968" s="49" t="s">
        <v>272</v>
      </c>
      <c r="L2968" s="49">
        <v>12672422</v>
      </c>
      <c r="M2968" s="49" t="s">
        <v>2378</v>
      </c>
      <c r="N2968" s="51">
        <v>41698</v>
      </c>
      <c r="O2968" s="51">
        <v>41699</v>
      </c>
      <c r="P2968" s="49" t="s">
        <v>2333</v>
      </c>
    </row>
    <row r="2969" spans="1:16">
      <c r="A2969" s="46">
        <v>0</v>
      </c>
      <c r="B2969" s="46">
        <v>0</v>
      </c>
      <c r="C2969" s="46">
        <v>0</v>
      </c>
      <c r="D2969" s="46">
        <f t="shared" si="46"/>
        <v>0</v>
      </c>
      <c r="E2969" s="51">
        <v>45261</v>
      </c>
      <c r="F2969" s="49" t="s">
        <v>80</v>
      </c>
      <c r="G2969" s="49" t="s">
        <v>81</v>
      </c>
      <c r="H2969" s="49" t="s">
        <v>552</v>
      </c>
      <c r="I2969" s="49" t="s">
        <v>552</v>
      </c>
      <c r="J2969" s="49">
        <v>135300</v>
      </c>
      <c r="K2969" s="49" t="s">
        <v>272</v>
      </c>
      <c r="L2969" s="49">
        <v>9821666</v>
      </c>
      <c r="M2969" s="49" t="s">
        <v>2379</v>
      </c>
      <c r="N2969" s="51">
        <v>28672</v>
      </c>
      <c r="O2969" s="51">
        <v>28672</v>
      </c>
      <c r="P2969" s="49" t="s">
        <v>1081</v>
      </c>
    </row>
    <row r="2970" spans="1:16">
      <c r="A2970" s="46">
        <v>0</v>
      </c>
      <c r="B2970" s="46">
        <v>0</v>
      </c>
      <c r="C2970" s="46">
        <v>0</v>
      </c>
      <c r="D2970" s="46">
        <f t="shared" si="46"/>
        <v>0</v>
      </c>
      <c r="E2970" s="51">
        <v>45261</v>
      </c>
      <c r="F2970" s="49" t="s">
        <v>80</v>
      </c>
      <c r="G2970" s="49" t="s">
        <v>81</v>
      </c>
      <c r="H2970" s="49" t="s">
        <v>552</v>
      </c>
      <c r="I2970" s="49" t="s">
        <v>552</v>
      </c>
      <c r="J2970" s="49">
        <v>135300</v>
      </c>
      <c r="K2970" s="49" t="s">
        <v>272</v>
      </c>
      <c r="L2970" s="49">
        <v>9821665</v>
      </c>
      <c r="M2970" s="49" t="s">
        <v>2380</v>
      </c>
      <c r="N2970" s="51">
        <v>27576</v>
      </c>
      <c r="O2970" s="51">
        <v>27576</v>
      </c>
      <c r="P2970" s="49" t="s">
        <v>1081</v>
      </c>
    </row>
    <row r="2971" spans="1:16">
      <c r="A2971" s="46">
        <v>1</v>
      </c>
      <c r="B2971" s="46">
        <v>1823571.75</v>
      </c>
      <c r="C2971" s="46">
        <v>353264.617110405</v>
      </c>
      <c r="D2971" s="46">
        <f t="shared" si="46"/>
        <v>1470307.1328895949</v>
      </c>
      <c r="E2971" s="51">
        <v>45261</v>
      </c>
      <c r="F2971" s="49" t="s">
        <v>80</v>
      </c>
      <c r="G2971" s="49" t="s">
        <v>81</v>
      </c>
      <c r="H2971" s="49" t="s">
        <v>552</v>
      </c>
      <c r="I2971" s="49" t="s">
        <v>552</v>
      </c>
      <c r="J2971" s="49">
        <v>135300</v>
      </c>
      <c r="K2971" s="49" t="s">
        <v>272</v>
      </c>
      <c r="L2971" s="49">
        <v>12672425</v>
      </c>
      <c r="M2971" s="49" t="s">
        <v>2381</v>
      </c>
      <c r="N2971" s="51">
        <v>41698</v>
      </c>
      <c r="O2971" s="51">
        <v>41699</v>
      </c>
      <c r="P2971" s="49" t="s">
        <v>2333</v>
      </c>
    </row>
    <row r="2972" spans="1:16">
      <c r="A2972" s="46">
        <v>2</v>
      </c>
      <c r="B2972" s="46">
        <v>11344.26</v>
      </c>
      <c r="C2972" s="46">
        <v>3122.9398947486002</v>
      </c>
      <c r="D2972" s="46">
        <f t="shared" si="46"/>
        <v>8221.3201052513996</v>
      </c>
      <c r="E2972" s="51">
        <v>45261</v>
      </c>
      <c r="F2972" s="49" t="s">
        <v>80</v>
      </c>
      <c r="G2972" s="49" t="s">
        <v>81</v>
      </c>
      <c r="H2972" s="49" t="s">
        <v>552</v>
      </c>
      <c r="I2972" s="49" t="s">
        <v>552</v>
      </c>
      <c r="J2972" s="49">
        <v>135300</v>
      </c>
      <c r="K2972" s="49" t="s">
        <v>561</v>
      </c>
      <c r="L2972" s="49">
        <v>11100856</v>
      </c>
      <c r="M2972" s="49" t="s">
        <v>2382</v>
      </c>
      <c r="N2972" s="51">
        <v>40283</v>
      </c>
      <c r="O2972" s="51">
        <v>40575</v>
      </c>
      <c r="P2972" s="49" t="s">
        <v>2310</v>
      </c>
    </row>
    <row r="2973" spans="1:16">
      <c r="A2973" s="46">
        <v>2</v>
      </c>
      <c r="B2973" s="46">
        <v>120408.16</v>
      </c>
      <c r="C2973" s="46">
        <v>30691.605310542403</v>
      </c>
      <c r="D2973" s="46">
        <f t="shared" si="46"/>
        <v>89716.554689457596</v>
      </c>
      <c r="E2973" s="51">
        <v>45261</v>
      </c>
      <c r="F2973" s="49" t="s">
        <v>80</v>
      </c>
      <c r="G2973" s="49" t="s">
        <v>81</v>
      </c>
      <c r="H2973" s="49" t="s">
        <v>552</v>
      </c>
      <c r="I2973" s="49" t="s">
        <v>552</v>
      </c>
      <c r="J2973" s="49">
        <v>135300</v>
      </c>
      <c r="K2973" s="49" t="s">
        <v>420</v>
      </c>
      <c r="L2973" s="49">
        <v>11151450</v>
      </c>
      <c r="M2973" s="49" t="s">
        <v>2383</v>
      </c>
      <c r="N2973" s="51">
        <v>40645</v>
      </c>
      <c r="O2973" s="51">
        <v>40664</v>
      </c>
      <c r="P2973" s="49" t="s">
        <v>2341</v>
      </c>
    </row>
    <row r="2974" spans="1:16">
      <c r="A2974" s="46">
        <v>0</v>
      </c>
      <c r="B2974" s="46">
        <v>0</v>
      </c>
      <c r="C2974" s="46">
        <v>0</v>
      </c>
      <c r="D2974" s="46">
        <f t="shared" si="46"/>
        <v>0</v>
      </c>
      <c r="E2974" s="51">
        <v>45261</v>
      </c>
      <c r="F2974" s="49" t="s">
        <v>80</v>
      </c>
      <c r="G2974" s="49" t="s">
        <v>81</v>
      </c>
      <c r="H2974" s="49" t="s">
        <v>552</v>
      </c>
      <c r="I2974" s="49" t="s">
        <v>552</v>
      </c>
      <c r="J2974" s="49">
        <v>135300</v>
      </c>
      <c r="K2974" s="49" t="s">
        <v>422</v>
      </c>
      <c r="L2974" s="49">
        <v>9973904</v>
      </c>
      <c r="M2974" s="49" t="s">
        <v>1971</v>
      </c>
      <c r="N2974" s="51">
        <v>29037</v>
      </c>
      <c r="O2974" s="51">
        <v>29037</v>
      </c>
      <c r="P2974" s="49" t="s">
        <v>1091</v>
      </c>
    </row>
    <row r="2975" spans="1:16">
      <c r="A2975" s="46">
        <v>0</v>
      </c>
      <c r="B2975" s="46">
        <v>0</v>
      </c>
      <c r="C2975" s="46">
        <v>0</v>
      </c>
      <c r="D2975" s="46">
        <f t="shared" si="46"/>
        <v>0</v>
      </c>
      <c r="E2975" s="51">
        <v>45261</v>
      </c>
      <c r="F2975" s="49" t="s">
        <v>80</v>
      </c>
      <c r="G2975" s="49" t="s">
        <v>81</v>
      </c>
      <c r="H2975" s="49" t="s">
        <v>552</v>
      </c>
      <c r="I2975" s="49" t="s">
        <v>552</v>
      </c>
      <c r="J2975" s="49">
        <v>135300</v>
      </c>
      <c r="K2975" s="49" t="s">
        <v>422</v>
      </c>
      <c r="L2975" s="49">
        <v>9778048</v>
      </c>
      <c r="M2975" s="49" t="s">
        <v>1971</v>
      </c>
      <c r="N2975" s="51">
        <v>29037</v>
      </c>
      <c r="O2975" s="51">
        <v>29037</v>
      </c>
      <c r="P2975" s="49" t="s">
        <v>1081</v>
      </c>
    </row>
    <row r="2976" spans="1:16">
      <c r="A2976" s="46">
        <v>0</v>
      </c>
      <c r="B2976" s="46">
        <v>5636.79</v>
      </c>
      <c r="C2976" s="46">
        <v>517.24706973299999</v>
      </c>
      <c r="D2976" s="46">
        <f t="shared" si="46"/>
        <v>5119.542930267</v>
      </c>
      <c r="E2976" s="51">
        <v>45261</v>
      </c>
      <c r="F2976" s="49" t="s">
        <v>80</v>
      </c>
      <c r="G2976" s="49" t="s">
        <v>81</v>
      </c>
      <c r="H2976" s="49" t="s">
        <v>552</v>
      </c>
      <c r="I2976" s="49" t="s">
        <v>552</v>
      </c>
      <c r="J2976" s="49">
        <v>135300</v>
      </c>
      <c r="K2976" s="49" t="s">
        <v>423</v>
      </c>
      <c r="L2976" s="49">
        <v>34776442</v>
      </c>
      <c r="M2976" s="49" t="s">
        <v>2384</v>
      </c>
      <c r="N2976" s="51">
        <v>43752</v>
      </c>
      <c r="O2976" s="51">
        <v>43770</v>
      </c>
      <c r="P2976" s="49" t="s">
        <v>2352</v>
      </c>
    </row>
    <row r="2977" spans="1:16">
      <c r="A2977" s="46">
        <v>1</v>
      </c>
      <c r="B2977" s="46">
        <v>65349.46</v>
      </c>
      <c r="C2977" s="46">
        <v>17989.929332920601</v>
      </c>
      <c r="D2977" s="46">
        <f t="shared" si="46"/>
        <v>47359.530667079394</v>
      </c>
      <c r="E2977" s="51">
        <v>45261</v>
      </c>
      <c r="F2977" s="49" t="s">
        <v>80</v>
      </c>
      <c r="G2977" s="49" t="s">
        <v>81</v>
      </c>
      <c r="H2977" s="49" t="s">
        <v>552</v>
      </c>
      <c r="I2977" s="49" t="s">
        <v>552</v>
      </c>
      <c r="J2977" s="49">
        <v>135300</v>
      </c>
      <c r="K2977" s="49" t="s">
        <v>358</v>
      </c>
      <c r="L2977" s="49">
        <v>11100862</v>
      </c>
      <c r="M2977" s="49" t="s">
        <v>2385</v>
      </c>
      <c r="N2977" s="51">
        <v>40283</v>
      </c>
      <c r="O2977" s="51">
        <v>40575</v>
      </c>
      <c r="P2977" s="49" t="s">
        <v>2310</v>
      </c>
    </row>
    <row r="2978" spans="1:16">
      <c r="A2978" s="46">
        <v>2</v>
      </c>
      <c r="B2978" s="46">
        <v>40878.9</v>
      </c>
      <c r="C2978" s="46">
        <v>10419.884037171001</v>
      </c>
      <c r="D2978" s="46">
        <f t="shared" si="46"/>
        <v>30459.015962828998</v>
      </c>
      <c r="E2978" s="51">
        <v>45261</v>
      </c>
      <c r="F2978" s="49" t="s">
        <v>80</v>
      </c>
      <c r="G2978" s="49" t="s">
        <v>81</v>
      </c>
      <c r="H2978" s="49" t="s">
        <v>552</v>
      </c>
      <c r="I2978" s="49" t="s">
        <v>552</v>
      </c>
      <c r="J2978" s="49">
        <v>135300</v>
      </c>
      <c r="K2978" s="49" t="s">
        <v>358</v>
      </c>
      <c r="L2978" s="49">
        <v>11151458</v>
      </c>
      <c r="M2978" s="49" t="s">
        <v>1526</v>
      </c>
      <c r="N2978" s="51">
        <v>40645</v>
      </c>
      <c r="O2978" s="51">
        <v>40664</v>
      </c>
      <c r="P2978" s="49" t="s">
        <v>2341</v>
      </c>
    </row>
    <row r="2979" spans="1:16">
      <c r="A2979" s="46">
        <v>1</v>
      </c>
      <c r="B2979" s="46">
        <v>126122.76000000001</v>
      </c>
      <c r="C2979" s="46">
        <v>34720.096228383605</v>
      </c>
      <c r="D2979" s="46">
        <f t="shared" si="46"/>
        <v>91402.663771616411</v>
      </c>
      <c r="E2979" s="51">
        <v>45261</v>
      </c>
      <c r="F2979" s="49" t="s">
        <v>80</v>
      </c>
      <c r="G2979" s="49" t="s">
        <v>81</v>
      </c>
      <c r="H2979" s="49" t="s">
        <v>552</v>
      </c>
      <c r="I2979" s="49" t="s">
        <v>552</v>
      </c>
      <c r="J2979" s="49">
        <v>135300</v>
      </c>
      <c r="K2979" s="49" t="s">
        <v>358</v>
      </c>
      <c r="L2979" s="49">
        <v>11100859</v>
      </c>
      <c r="M2979" s="49" t="s">
        <v>2386</v>
      </c>
      <c r="N2979" s="51">
        <v>40283</v>
      </c>
      <c r="O2979" s="51">
        <v>40575</v>
      </c>
      <c r="P2979" s="49" t="s">
        <v>2310</v>
      </c>
    </row>
    <row r="2980" spans="1:16">
      <c r="A2980" s="46">
        <v>0</v>
      </c>
      <c r="B2980" s="46">
        <v>0</v>
      </c>
      <c r="C2980" s="46">
        <v>0</v>
      </c>
      <c r="D2980" s="46">
        <f t="shared" si="46"/>
        <v>0</v>
      </c>
      <c r="E2980" s="51">
        <v>45261</v>
      </c>
      <c r="F2980" s="49" t="s">
        <v>80</v>
      </c>
      <c r="G2980" s="49" t="s">
        <v>81</v>
      </c>
      <c r="H2980" s="49" t="s">
        <v>552</v>
      </c>
      <c r="I2980" s="49" t="s">
        <v>552</v>
      </c>
      <c r="J2980" s="49">
        <v>135300</v>
      </c>
      <c r="K2980" s="49" t="s">
        <v>254</v>
      </c>
      <c r="L2980" s="49">
        <v>9785456</v>
      </c>
      <c r="M2980" s="49" t="s">
        <v>1980</v>
      </c>
      <c r="N2980" s="51">
        <v>31594</v>
      </c>
      <c r="O2980" s="51">
        <v>31594</v>
      </c>
      <c r="P2980" s="49" t="s">
        <v>1081</v>
      </c>
    </row>
    <row r="2981" spans="1:16">
      <c r="A2981" s="46">
        <v>1</v>
      </c>
      <c r="B2981" s="46">
        <v>57085.9</v>
      </c>
      <c r="C2981" s="46">
        <v>16879.148065679001</v>
      </c>
      <c r="D2981" s="46">
        <f t="shared" si="46"/>
        <v>40206.751934321001</v>
      </c>
      <c r="E2981" s="51">
        <v>45261</v>
      </c>
      <c r="F2981" s="49" t="s">
        <v>80</v>
      </c>
      <c r="G2981" s="49" t="s">
        <v>81</v>
      </c>
      <c r="H2981" s="49" t="s">
        <v>552</v>
      </c>
      <c r="I2981" s="49" t="s">
        <v>552</v>
      </c>
      <c r="J2981" s="49">
        <v>135300</v>
      </c>
      <c r="K2981" s="49" t="s">
        <v>254</v>
      </c>
      <c r="L2981" s="49">
        <v>11004585</v>
      </c>
      <c r="M2981" s="49" t="s">
        <v>1979</v>
      </c>
      <c r="N2981" s="51">
        <v>40015</v>
      </c>
      <c r="O2981" s="51">
        <v>39814</v>
      </c>
      <c r="P2981" s="49" t="s">
        <v>2313</v>
      </c>
    </row>
    <row r="2982" spans="1:16">
      <c r="A2982" s="46">
        <v>0</v>
      </c>
      <c r="B2982" s="46">
        <v>0</v>
      </c>
      <c r="C2982" s="46">
        <v>0</v>
      </c>
      <c r="D2982" s="46">
        <f t="shared" si="46"/>
        <v>0</v>
      </c>
      <c r="E2982" s="51">
        <v>45261</v>
      </c>
      <c r="F2982" s="49" t="s">
        <v>80</v>
      </c>
      <c r="G2982" s="49" t="s">
        <v>81</v>
      </c>
      <c r="H2982" s="49" t="s">
        <v>552</v>
      </c>
      <c r="I2982" s="49" t="s">
        <v>552</v>
      </c>
      <c r="J2982" s="49">
        <v>135300</v>
      </c>
      <c r="K2982" s="49" t="s">
        <v>254</v>
      </c>
      <c r="L2982" s="49">
        <v>9973966</v>
      </c>
      <c r="M2982" s="49" t="s">
        <v>2191</v>
      </c>
      <c r="N2982" s="51">
        <v>32325</v>
      </c>
      <c r="O2982" s="51">
        <v>32325</v>
      </c>
      <c r="P2982" s="49" t="s">
        <v>1091</v>
      </c>
    </row>
    <row r="2983" spans="1:16">
      <c r="A2983" s="46">
        <v>0</v>
      </c>
      <c r="B2983" s="46">
        <v>0</v>
      </c>
      <c r="C2983" s="46">
        <v>0</v>
      </c>
      <c r="D2983" s="46">
        <f t="shared" si="46"/>
        <v>0</v>
      </c>
      <c r="E2983" s="51">
        <v>45261</v>
      </c>
      <c r="F2983" s="49" t="s">
        <v>80</v>
      </c>
      <c r="G2983" s="49" t="s">
        <v>81</v>
      </c>
      <c r="H2983" s="49" t="s">
        <v>552</v>
      </c>
      <c r="I2983" s="49" t="s">
        <v>552</v>
      </c>
      <c r="J2983" s="49">
        <v>135300</v>
      </c>
      <c r="K2983" s="49" t="s">
        <v>254</v>
      </c>
      <c r="L2983" s="49">
        <v>9785455</v>
      </c>
      <c r="M2983" s="49" t="s">
        <v>2191</v>
      </c>
      <c r="N2983" s="51">
        <v>32325</v>
      </c>
      <c r="O2983" s="51">
        <v>32325</v>
      </c>
      <c r="P2983" s="49" t="s">
        <v>1081</v>
      </c>
    </row>
    <row r="2984" spans="1:16">
      <c r="A2984" s="46">
        <v>0</v>
      </c>
      <c r="B2984" s="46">
        <v>0</v>
      </c>
      <c r="C2984" s="46">
        <v>0</v>
      </c>
      <c r="D2984" s="46">
        <f t="shared" si="46"/>
        <v>0</v>
      </c>
      <c r="E2984" s="51">
        <v>45261</v>
      </c>
      <c r="F2984" s="49" t="s">
        <v>80</v>
      </c>
      <c r="G2984" s="49" t="s">
        <v>81</v>
      </c>
      <c r="H2984" s="49" t="s">
        <v>552</v>
      </c>
      <c r="I2984" s="49" t="s">
        <v>552</v>
      </c>
      <c r="J2984" s="49">
        <v>135300</v>
      </c>
      <c r="K2984" s="49" t="s">
        <v>254</v>
      </c>
      <c r="L2984" s="49">
        <v>9973967</v>
      </c>
      <c r="M2984" s="49" t="s">
        <v>1980</v>
      </c>
      <c r="N2984" s="51">
        <v>31594</v>
      </c>
      <c r="O2984" s="51">
        <v>31594</v>
      </c>
      <c r="P2984" s="49" t="s">
        <v>1091</v>
      </c>
    </row>
    <row r="2985" spans="1:16">
      <c r="A2985" s="46">
        <v>1</v>
      </c>
      <c r="B2985" s="46">
        <v>6129.4000000000005</v>
      </c>
      <c r="C2985" s="46">
        <v>1812.339827414</v>
      </c>
      <c r="D2985" s="46">
        <f t="shared" si="46"/>
        <v>4317.0601725860006</v>
      </c>
      <c r="E2985" s="51">
        <v>45261</v>
      </c>
      <c r="F2985" s="49" t="s">
        <v>80</v>
      </c>
      <c r="G2985" s="49" t="s">
        <v>81</v>
      </c>
      <c r="H2985" s="49" t="s">
        <v>552</v>
      </c>
      <c r="I2985" s="49" t="s">
        <v>552</v>
      </c>
      <c r="J2985" s="49">
        <v>135300</v>
      </c>
      <c r="K2985" s="49" t="s">
        <v>426</v>
      </c>
      <c r="L2985" s="49">
        <v>11004582</v>
      </c>
      <c r="M2985" s="49" t="s">
        <v>2387</v>
      </c>
      <c r="N2985" s="51">
        <v>40015</v>
      </c>
      <c r="O2985" s="51">
        <v>39814</v>
      </c>
      <c r="P2985" s="49" t="s">
        <v>2313</v>
      </c>
    </row>
    <row r="2986" spans="1:16">
      <c r="A2986" s="46">
        <v>1</v>
      </c>
      <c r="B2986" s="46">
        <v>92344.69</v>
      </c>
      <c r="C2986" s="46">
        <v>25421.395178635899</v>
      </c>
      <c r="D2986" s="46">
        <f t="shared" si="46"/>
        <v>66923.294821364107</v>
      </c>
      <c r="E2986" s="51">
        <v>45261</v>
      </c>
      <c r="F2986" s="49" t="s">
        <v>80</v>
      </c>
      <c r="G2986" s="49" t="s">
        <v>81</v>
      </c>
      <c r="H2986" s="49" t="s">
        <v>552</v>
      </c>
      <c r="I2986" s="49" t="s">
        <v>552</v>
      </c>
      <c r="J2986" s="49">
        <v>135300</v>
      </c>
      <c r="K2986" s="49" t="s">
        <v>186</v>
      </c>
      <c r="L2986" s="49">
        <v>11197084</v>
      </c>
      <c r="M2986" s="49" t="s">
        <v>2388</v>
      </c>
      <c r="N2986" s="51">
        <v>40283</v>
      </c>
      <c r="O2986" s="51">
        <v>40299</v>
      </c>
      <c r="P2986" s="49" t="s">
        <v>2306</v>
      </c>
    </row>
    <row r="2987" spans="1:16">
      <c r="A2987" s="46">
        <v>1</v>
      </c>
      <c r="B2987" s="46">
        <v>33244.080000000002</v>
      </c>
      <c r="C2987" s="46">
        <v>9151.6999518888006</v>
      </c>
      <c r="D2987" s="46">
        <f t="shared" si="46"/>
        <v>24092.380048111201</v>
      </c>
      <c r="E2987" s="51">
        <v>45261</v>
      </c>
      <c r="F2987" s="49" t="s">
        <v>80</v>
      </c>
      <c r="G2987" s="49" t="s">
        <v>81</v>
      </c>
      <c r="H2987" s="49" t="s">
        <v>552</v>
      </c>
      <c r="I2987" s="49" t="s">
        <v>552</v>
      </c>
      <c r="J2987" s="49">
        <v>135300</v>
      </c>
      <c r="K2987" s="49" t="s">
        <v>465</v>
      </c>
      <c r="L2987" s="49">
        <v>11197075</v>
      </c>
      <c r="M2987" s="49" t="s">
        <v>2072</v>
      </c>
      <c r="N2987" s="51">
        <v>40283</v>
      </c>
      <c r="O2987" s="51">
        <v>40179</v>
      </c>
      <c r="P2987" s="49" t="s">
        <v>2306</v>
      </c>
    </row>
    <row r="2988" spans="1:16">
      <c r="A2988" s="46">
        <v>1</v>
      </c>
      <c r="B2988" s="46">
        <v>16921.330000000002</v>
      </c>
      <c r="C2988" s="46">
        <v>5003.2956393472996</v>
      </c>
      <c r="D2988" s="46">
        <f t="shared" si="46"/>
        <v>11918.034360652702</v>
      </c>
      <c r="E2988" s="51">
        <v>45261</v>
      </c>
      <c r="F2988" s="49" t="s">
        <v>80</v>
      </c>
      <c r="G2988" s="49" t="s">
        <v>81</v>
      </c>
      <c r="H2988" s="49" t="s">
        <v>552</v>
      </c>
      <c r="I2988" s="49" t="s">
        <v>552</v>
      </c>
      <c r="J2988" s="49">
        <v>135300</v>
      </c>
      <c r="K2988" s="49" t="s">
        <v>187</v>
      </c>
      <c r="L2988" s="49">
        <v>11004612</v>
      </c>
      <c r="M2988" s="49" t="s">
        <v>2389</v>
      </c>
      <c r="N2988" s="51">
        <v>40015</v>
      </c>
      <c r="O2988" s="51">
        <v>39995</v>
      </c>
      <c r="P2988" s="49" t="s">
        <v>2313</v>
      </c>
    </row>
    <row r="2989" spans="1:16">
      <c r="A2989" s="46">
        <v>1</v>
      </c>
      <c r="B2989" s="46">
        <v>57863.98</v>
      </c>
      <c r="C2989" s="46">
        <v>15929.2656912778</v>
      </c>
      <c r="D2989" s="46">
        <f t="shared" si="46"/>
        <v>41934.714308722207</v>
      </c>
      <c r="E2989" s="51">
        <v>45261</v>
      </c>
      <c r="F2989" s="49" t="s">
        <v>80</v>
      </c>
      <c r="G2989" s="49" t="s">
        <v>81</v>
      </c>
      <c r="H2989" s="49" t="s">
        <v>552</v>
      </c>
      <c r="I2989" s="49" t="s">
        <v>552</v>
      </c>
      <c r="J2989" s="49">
        <v>135300</v>
      </c>
      <c r="K2989" s="49" t="s">
        <v>187</v>
      </c>
      <c r="L2989" s="49">
        <v>11100853</v>
      </c>
      <c r="M2989" s="49" t="s">
        <v>2390</v>
      </c>
      <c r="N2989" s="51">
        <v>40283</v>
      </c>
      <c r="O2989" s="51">
        <v>40575</v>
      </c>
      <c r="P2989" s="49" t="s">
        <v>2310</v>
      </c>
    </row>
    <row r="2990" spans="1:16">
      <c r="A2990" s="46">
        <v>1</v>
      </c>
      <c r="B2990" s="46">
        <v>59748.91</v>
      </c>
      <c r="C2990" s="46">
        <v>14011.399019898799</v>
      </c>
      <c r="D2990" s="46">
        <f t="shared" si="46"/>
        <v>45737.5109801012</v>
      </c>
      <c r="E2990" s="51">
        <v>45261</v>
      </c>
      <c r="F2990" s="49" t="s">
        <v>80</v>
      </c>
      <c r="G2990" s="49" t="s">
        <v>81</v>
      </c>
      <c r="H2990" s="49" t="s">
        <v>552</v>
      </c>
      <c r="I2990" s="49" t="s">
        <v>552</v>
      </c>
      <c r="J2990" s="49">
        <v>135300</v>
      </c>
      <c r="K2990" s="49" t="s">
        <v>427</v>
      </c>
      <c r="L2990" s="49">
        <v>12007239</v>
      </c>
      <c r="M2990" s="49" t="s">
        <v>2391</v>
      </c>
      <c r="N2990" s="51">
        <v>41193</v>
      </c>
      <c r="O2990" s="51">
        <v>41244</v>
      </c>
      <c r="P2990" s="49" t="s">
        <v>2308</v>
      </c>
    </row>
    <row r="2991" spans="1:16">
      <c r="A2991" s="46">
        <v>1</v>
      </c>
      <c r="B2991" s="46">
        <v>1131.22</v>
      </c>
      <c r="C2991" s="46">
        <v>311.41141579420002</v>
      </c>
      <c r="D2991" s="46">
        <f t="shared" si="46"/>
        <v>819.8085842058</v>
      </c>
      <c r="E2991" s="51">
        <v>45261</v>
      </c>
      <c r="F2991" s="49" t="s">
        <v>80</v>
      </c>
      <c r="G2991" s="49" t="s">
        <v>81</v>
      </c>
      <c r="H2991" s="49" t="s">
        <v>552</v>
      </c>
      <c r="I2991" s="49" t="s">
        <v>552</v>
      </c>
      <c r="J2991" s="49">
        <v>135300</v>
      </c>
      <c r="K2991" s="49" t="s">
        <v>427</v>
      </c>
      <c r="L2991" s="49">
        <v>11100829</v>
      </c>
      <c r="M2991" s="49" t="s">
        <v>2392</v>
      </c>
      <c r="N2991" s="51">
        <v>40283</v>
      </c>
      <c r="O2991" s="51">
        <v>40575</v>
      </c>
      <c r="P2991" s="49" t="s">
        <v>2310</v>
      </c>
    </row>
    <row r="2992" spans="1:16">
      <c r="A2992" s="46">
        <v>3</v>
      </c>
      <c r="B2992" s="46">
        <v>143667.73000000001</v>
      </c>
      <c r="C2992" s="46">
        <v>39550.017859690299</v>
      </c>
      <c r="D2992" s="46">
        <f t="shared" si="46"/>
        <v>104117.71214030971</v>
      </c>
      <c r="E2992" s="51">
        <v>45261</v>
      </c>
      <c r="F2992" s="49" t="s">
        <v>80</v>
      </c>
      <c r="G2992" s="49" t="s">
        <v>81</v>
      </c>
      <c r="H2992" s="49" t="s">
        <v>552</v>
      </c>
      <c r="I2992" s="49" t="s">
        <v>552</v>
      </c>
      <c r="J2992" s="49">
        <v>135300</v>
      </c>
      <c r="K2992" s="49" t="s">
        <v>427</v>
      </c>
      <c r="L2992" s="49">
        <v>11100832</v>
      </c>
      <c r="M2992" s="49" t="s">
        <v>2393</v>
      </c>
      <c r="N2992" s="51">
        <v>40283</v>
      </c>
      <c r="O2992" s="51">
        <v>40575</v>
      </c>
      <c r="P2992" s="49" t="s">
        <v>2310</v>
      </c>
    </row>
    <row r="2993" spans="1:16">
      <c r="A2993" s="46">
        <v>1</v>
      </c>
      <c r="B2993" s="46">
        <v>16039.66</v>
      </c>
      <c r="C2993" s="46">
        <v>4415.5276864426005</v>
      </c>
      <c r="D2993" s="46">
        <f t="shared" si="46"/>
        <v>11624.132313557398</v>
      </c>
      <c r="E2993" s="51">
        <v>45261</v>
      </c>
      <c r="F2993" s="49" t="s">
        <v>80</v>
      </c>
      <c r="G2993" s="49" t="s">
        <v>81</v>
      </c>
      <c r="H2993" s="49" t="s">
        <v>552</v>
      </c>
      <c r="I2993" s="49" t="s">
        <v>552</v>
      </c>
      <c r="J2993" s="49">
        <v>135300</v>
      </c>
      <c r="K2993" s="49" t="s">
        <v>427</v>
      </c>
      <c r="L2993" s="49">
        <v>11100838</v>
      </c>
      <c r="M2993" s="49" t="s">
        <v>2394</v>
      </c>
      <c r="N2993" s="51">
        <v>40283</v>
      </c>
      <c r="O2993" s="51">
        <v>40575</v>
      </c>
      <c r="P2993" s="49" t="s">
        <v>2310</v>
      </c>
    </row>
    <row r="2994" spans="1:16">
      <c r="A2994" s="46">
        <v>1</v>
      </c>
      <c r="B2994" s="46">
        <v>43627.19</v>
      </c>
      <c r="C2994" s="46">
        <v>12010.0466797109</v>
      </c>
      <c r="D2994" s="46">
        <f t="shared" si="46"/>
        <v>31617.143320289102</v>
      </c>
      <c r="E2994" s="51">
        <v>45261</v>
      </c>
      <c r="F2994" s="49" t="s">
        <v>80</v>
      </c>
      <c r="G2994" s="49" t="s">
        <v>81</v>
      </c>
      <c r="H2994" s="49" t="s">
        <v>552</v>
      </c>
      <c r="I2994" s="49" t="s">
        <v>552</v>
      </c>
      <c r="J2994" s="49">
        <v>135300</v>
      </c>
      <c r="K2994" s="49" t="s">
        <v>427</v>
      </c>
      <c r="L2994" s="49">
        <v>11100835</v>
      </c>
      <c r="M2994" s="49" t="s">
        <v>2395</v>
      </c>
      <c r="N2994" s="51">
        <v>40283</v>
      </c>
      <c r="O2994" s="51">
        <v>40575</v>
      </c>
      <c r="P2994" s="49" t="s">
        <v>2310</v>
      </c>
    </row>
    <row r="2995" spans="1:16">
      <c r="A2995" s="46">
        <v>1</v>
      </c>
      <c r="B2995" s="46">
        <v>2351.59</v>
      </c>
      <c r="C2995" s="46">
        <v>647.36476659490006</v>
      </c>
      <c r="D2995" s="46">
        <f t="shared" si="46"/>
        <v>1704.2252334051</v>
      </c>
      <c r="E2995" s="51">
        <v>45261</v>
      </c>
      <c r="F2995" s="49" t="s">
        <v>80</v>
      </c>
      <c r="G2995" s="49" t="s">
        <v>81</v>
      </c>
      <c r="H2995" s="49" t="s">
        <v>552</v>
      </c>
      <c r="I2995" s="49" t="s">
        <v>552</v>
      </c>
      <c r="J2995" s="49">
        <v>135300</v>
      </c>
      <c r="K2995" s="49" t="s">
        <v>427</v>
      </c>
      <c r="L2995" s="49">
        <v>11100844</v>
      </c>
      <c r="M2995" s="49" t="s">
        <v>2396</v>
      </c>
      <c r="N2995" s="51">
        <v>40283</v>
      </c>
      <c r="O2995" s="51">
        <v>40575</v>
      </c>
      <c r="P2995" s="49" t="s">
        <v>2310</v>
      </c>
    </row>
    <row r="2996" spans="1:16">
      <c r="A2996" s="46">
        <v>3</v>
      </c>
      <c r="B2996" s="46">
        <v>6314.1900000000005</v>
      </c>
      <c r="C2996" s="46">
        <v>1738.2214312809001</v>
      </c>
      <c r="D2996" s="46">
        <f t="shared" si="46"/>
        <v>4575.9685687191004</v>
      </c>
      <c r="E2996" s="51">
        <v>45261</v>
      </c>
      <c r="F2996" s="49" t="s">
        <v>80</v>
      </c>
      <c r="G2996" s="49" t="s">
        <v>81</v>
      </c>
      <c r="H2996" s="49" t="s">
        <v>552</v>
      </c>
      <c r="I2996" s="49" t="s">
        <v>552</v>
      </c>
      <c r="J2996" s="49">
        <v>135300</v>
      </c>
      <c r="K2996" s="49" t="s">
        <v>427</v>
      </c>
      <c r="L2996" s="49">
        <v>11100841</v>
      </c>
      <c r="M2996" s="49" t="s">
        <v>2397</v>
      </c>
      <c r="N2996" s="51">
        <v>40283</v>
      </c>
      <c r="O2996" s="51">
        <v>40575</v>
      </c>
      <c r="P2996" s="49" t="s">
        <v>2310</v>
      </c>
    </row>
    <row r="2997" spans="1:16">
      <c r="A2997" s="46">
        <v>8</v>
      </c>
      <c r="B2997" s="46">
        <v>152043.93</v>
      </c>
      <c r="C2997" s="46">
        <v>44956.3203340533</v>
      </c>
      <c r="D2997" s="46">
        <f t="shared" si="46"/>
        <v>107087.60966594669</v>
      </c>
      <c r="E2997" s="51">
        <v>45261</v>
      </c>
      <c r="F2997" s="49" t="s">
        <v>80</v>
      </c>
      <c r="G2997" s="49" t="s">
        <v>81</v>
      </c>
      <c r="H2997" s="49" t="s">
        <v>552</v>
      </c>
      <c r="I2997" s="49" t="s">
        <v>552</v>
      </c>
      <c r="J2997" s="49">
        <v>135300</v>
      </c>
      <c r="K2997" s="49" t="s">
        <v>359</v>
      </c>
      <c r="L2997" s="49">
        <v>11004591</v>
      </c>
      <c r="M2997" s="49" t="s">
        <v>2398</v>
      </c>
      <c r="N2997" s="51">
        <v>40015</v>
      </c>
      <c r="O2997" s="51">
        <v>39814</v>
      </c>
      <c r="P2997" s="49" t="s">
        <v>2313</v>
      </c>
    </row>
    <row r="2998" spans="1:16">
      <c r="A2998" s="46">
        <v>0</v>
      </c>
      <c r="B2998" s="46">
        <v>0</v>
      </c>
      <c r="C2998" s="46">
        <v>0</v>
      </c>
      <c r="D2998" s="46">
        <f t="shared" si="46"/>
        <v>0</v>
      </c>
      <c r="E2998" s="51">
        <v>45261</v>
      </c>
      <c r="F2998" s="49" t="s">
        <v>80</v>
      </c>
      <c r="G2998" s="49" t="s">
        <v>81</v>
      </c>
      <c r="H2998" s="49" t="s">
        <v>552</v>
      </c>
      <c r="I2998" s="49" t="s">
        <v>552</v>
      </c>
      <c r="J2998" s="49">
        <v>135300</v>
      </c>
      <c r="K2998" s="49" t="s">
        <v>428</v>
      </c>
      <c r="L2998" s="49">
        <v>9785795</v>
      </c>
      <c r="M2998" s="49" t="s">
        <v>2399</v>
      </c>
      <c r="N2998" s="51">
        <v>29768</v>
      </c>
      <c r="O2998" s="51">
        <v>29768</v>
      </c>
      <c r="P2998" s="49" t="s">
        <v>1081</v>
      </c>
    </row>
    <row r="2999" spans="1:16">
      <c r="A2999" s="46">
        <v>0</v>
      </c>
      <c r="B2999" s="46">
        <v>0</v>
      </c>
      <c r="C2999" s="46">
        <v>0</v>
      </c>
      <c r="D2999" s="46">
        <f t="shared" si="46"/>
        <v>0</v>
      </c>
      <c r="E2999" s="51">
        <v>45261</v>
      </c>
      <c r="F2999" s="49" t="s">
        <v>80</v>
      </c>
      <c r="G2999" s="49" t="s">
        <v>81</v>
      </c>
      <c r="H2999" s="49" t="s">
        <v>552</v>
      </c>
      <c r="I2999" s="49" t="s">
        <v>552</v>
      </c>
      <c r="J2999" s="49">
        <v>135300</v>
      </c>
      <c r="K2999" s="49" t="s">
        <v>428</v>
      </c>
      <c r="L2999" s="49">
        <v>9973905</v>
      </c>
      <c r="M2999" s="49" t="s">
        <v>2399</v>
      </c>
      <c r="N2999" s="51">
        <v>29768</v>
      </c>
      <c r="O2999" s="51">
        <v>29768</v>
      </c>
      <c r="P2999" s="49" t="s">
        <v>1091</v>
      </c>
    </row>
    <row r="3000" spans="1:16">
      <c r="A3000" s="46">
        <v>0</v>
      </c>
      <c r="B3000" s="46">
        <v>0</v>
      </c>
      <c r="C3000" s="46">
        <v>0</v>
      </c>
      <c r="D3000" s="46">
        <f t="shared" si="46"/>
        <v>0</v>
      </c>
      <c r="E3000" s="51">
        <v>45261</v>
      </c>
      <c r="F3000" s="49" t="s">
        <v>80</v>
      </c>
      <c r="G3000" s="49" t="s">
        <v>81</v>
      </c>
      <c r="H3000" s="49" t="s">
        <v>552</v>
      </c>
      <c r="I3000" s="49" t="s">
        <v>552</v>
      </c>
      <c r="J3000" s="49">
        <v>135300</v>
      </c>
      <c r="K3000" s="49" t="s">
        <v>428</v>
      </c>
      <c r="L3000" s="49">
        <v>9973906</v>
      </c>
      <c r="M3000" s="49" t="s">
        <v>1982</v>
      </c>
      <c r="N3000" s="51">
        <v>29403</v>
      </c>
      <c r="O3000" s="51">
        <v>29403</v>
      </c>
      <c r="P3000" s="49" t="s">
        <v>1091</v>
      </c>
    </row>
    <row r="3001" spans="1:16">
      <c r="A3001" s="46">
        <v>0</v>
      </c>
      <c r="B3001" s="46">
        <v>0</v>
      </c>
      <c r="C3001" s="46">
        <v>0</v>
      </c>
      <c r="D3001" s="46">
        <f t="shared" si="46"/>
        <v>0</v>
      </c>
      <c r="E3001" s="51">
        <v>45261</v>
      </c>
      <c r="F3001" s="49" t="s">
        <v>80</v>
      </c>
      <c r="G3001" s="49" t="s">
        <v>81</v>
      </c>
      <c r="H3001" s="49" t="s">
        <v>552</v>
      </c>
      <c r="I3001" s="49" t="s">
        <v>552</v>
      </c>
      <c r="J3001" s="49">
        <v>135300</v>
      </c>
      <c r="K3001" s="49" t="s">
        <v>428</v>
      </c>
      <c r="L3001" s="49">
        <v>9785796</v>
      </c>
      <c r="M3001" s="49" t="s">
        <v>1982</v>
      </c>
      <c r="N3001" s="51">
        <v>29403</v>
      </c>
      <c r="O3001" s="51">
        <v>29403</v>
      </c>
      <c r="P3001" s="49" t="s">
        <v>1081</v>
      </c>
    </row>
    <row r="3002" spans="1:16">
      <c r="A3002" s="46">
        <v>9</v>
      </c>
      <c r="B3002" s="46">
        <v>17554.82</v>
      </c>
      <c r="C3002" s="46">
        <v>17361.682221456402</v>
      </c>
      <c r="D3002" s="46">
        <f t="shared" si="46"/>
        <v>193.13777854359796</v>
      </c>
      <c r="E3002" s="51">
        <v>45261</v>
      </c>
      <c r="F3002" s="49" t="s">
        <v>80</v>
      </c>
      <c r="G3002" s="49" t="s">
        <v>81</v>
      </c>
      <c r="H3002" s="49" t="s">
        <v>552</v>
      </c>
      <c r="I3002" s="49" t="s">
        <v>552</v>
      </c>
      <c r="J3002" s="49">
        <v>135300</v>
      </c>
      <c r="K3002" s="49" t="s">
        <v>432</v>
      </c>
      <c r="L3002" s="49">
        <v>9786635</v>
      </c>
      <c r="M3002" s="49" t="s">
        <v>1580</v>
      </c>
      <c r="N3002" s="51">
        <v>27576</v>
      </c>
      <c r="O3002" s="51">
        <v>27576</v>
      </c>
      <c r="P3002" s="49" t="s">
        <v>1081</v>
      </c>
    </row>
    <row r="3003" spans="1:16">
      <c r="A3003" s="46">
        <v>0</v>
      </c>
      <c r="B3003" s="46">
        <v>0</v>
      </c>
      <c r="C3003" s="46">
        <v>0</v>
      </c>
      <c r="D3003" s="46">
        <f t="shared" si="46"/>
        <v>0</v>
      </c>
      <c r="E3003" s="51">
        <v>45261</v>
      </c>
      <c r="F3003" s="49" t="s">
        <v>80</v>
      </c>
      <c r="G3003" s="49" t="s">
        <v>81</v>
      </c>
      <c r="H3003" s="49" t="s">
        <v>552</v>
      </c>
      <c r="I3003" s="49" t="s">
        <v>552</v>
      </c>
      <c r="J3003" s="49">
        <v>135300</v>
      </c>
      <c r="K3003" s="49" t="s">
        <v>432</v>
      </c>
      <c r="L3003" s="49">
        <v>9973960</v>
      </c>
      <c r="M3003" s="49" t="s">
        <v>1580</v>
      </c>
      <c r="N3003" s="51">
        <v>27576</v>
      </c>
      <c r="O3003" s="51">
        <v>27576</v>
      </c>
      <c r="P3003" s="49" t="s">
        <v>1091</v>
      </c>
    </row>
    <row r="3004" spans="1:16">
      <c r="A3004" s="46">
        <v>0</v>
      </c>
      <c r="B3004" s="46">
        <v>0</v>
      </c>
      <c r="C3004" s="46">
        <v>0</v>
      </c>
      <c r="D3004" s="46">
        <f t="shared" si="46"/>
        <v>0</v>
      </c>
      <c r="E3004" s="51">
        <v>45261</v>
      </c>
      <c r="F3004" s="49" t="s">
        <v>80</v>
      </c>
      <c r="G3004" s="49" t="s">
        <v>81</v>
      </c>
      <c r="H3004" s="49" t="s">
        <v>552</v>
      </c>
      <c r="I3004" s="49" t="s">
        <v>552</v>
      </c>
      <c r="J3004" s="49">
        <v>135300</v>
      </c>
      <c r="K3004" s="49" t="s">
        <v>433</v>
      </c>
      <c r="L3004" s="49">
        <v>9973957</v>
      </c>
      <c r="M3004" s="49" t="s">
        <v>1986</v>
      </c>
      <c r="N3004" s="51">
        <v>29403</v>
      </c>
      <c r="O3004" s="51">
        <v>29403</v>
      </c>
      <c r="P3004" s="49" t="s">
        <v>1091</v>
      </c>
    </row>
    <row r="3005" spans="1:16">
      <c r="A3005" s="46">
        <v>0</v>
      </c>
      <c r="B3005" s="46">
        <v>0</v>
      </c>
      <c r="C3005" s="46">
        <v>0</v>
      </c>
      <c r="D3005" s="46">
        <f t="shared" si="46"/>
        <v>0</v>
      </c>
      <c r="E3005" s="51">
        <v>45261</v>
      </c>
      <c r="F3005" s="49" t="s">
        <v>80</v>
      </c>
      <c r="G3005" s="49" t="s">
        <v>81</v>
      </c>
      <c r="H3005" s="49" t="s">
        <v>552</v>
      </c>
      <c r="I3005" s="49" t="s">
        <v>552</v>
      </c>
      <c r="J3005" s="49">
        <v>135300</v>
      </c>
      <c r="K3005" s="49" t="s">
        <v>433</v>
      </c>
      <c r="L3005" s="49">
        <v>9973959</v>
      </c>
      <c r="M3005" s="49" t="s">
        <v>1985</v>
      </c>
      <c r="N3005" s="51">
        <v>27576</v>
      </c>
      <c r="O3005" s="51">
        <v>27576</v>
      </c>
      <c r="P3005" s="49" t="s">
        <v>1091</v>
      </c>
    </row>
    <row r="3006" spans="1:16">
      <c r="A3006" s="46">
        <v>3</v>
      </c>
      <c r="B3006" s="46">
        <v>20882.53</v>
      </c>
      <c r="C3006" s="46">
        <v>18523.628343459099</v>
      </c>
      <c r="D3006" s="46">
        <f t="shared" si="46"/>
        <v>2358.9016565409001</v>
      </c>
      <c r="E3006" s="51">
        <v>45261</v>
      </c>
      <c r="F3006" s="49" t="s">
        <v>80</v>
      </c>
      <c r="G3006" s="49" t="s">
        <v>81</v>
      </c>
      <c r="H3006" s="49" t="s">
        <v>552</v>
      </c>
      <c r="I3006" s="49" t="s">
        <v>552</v>
      </c>
      <c r="J3006" s="49">
        <v>135300</v>
      </c>
      <c r="K3006" s="49" t="s">
        <v>433</v>
      </c>
      <c r="L3006" s="49">
        <v>9805278</v>
      </c>
      <c r="M3006" s="49" t="s">
        <v>1986</v>
      </c>
      <c r="N3006" s="51">
        <v>29403</v>
      </c>
      <c r="O3006" s="51">
        <v>29403</v>
      </c>
      <c r="P3006" s="49" t="s">
        <v>1081</v>
      </c>
    </row>
    <row r="3007" spans="1:16">
      <c r="A3007" s="46">
        <v>7</v>
      </c>
      <c r="B3007" s="46">
        <v>22735.23</v>
      </c>
      <c r="C3007" s="46">
        <v>22485.097454244598</v>
      </c>
      <c r="D3007" s="46">
        <f t="shared" si="46"/>
        <v>250.13254575540122</v>
      </c>
      <c r="E3007" s="51">
        <v>45261</v>
      </c>
      <c r="F3007" s="49" t="s">
        <v>80</v>
      </c>
      <c r="G3007" s="49" t="s">
        <v>81</v>
      </c>
      <c r="H3007" s="49" t="s">
        <v>552</v>
      </c>
      <c r="I3007" s="49" t="s">
        <v>552</v>
      </c>
      <c r="J3007" s="49">
        <v>135300</v>
      </c>
      <c r="K3007" s="49" t="s">
        <v>433</v>
      </c>
      <c r="L3007" s="49">
        <v>9805277</v>
      </c>
      <c r="M3007" s="49" t="s">
        <v>1985</v>
      </c>
      <c r="N3007" s="51">
        <v>27576</v>
      </c>
      <c r="O3007" s="51">
        <v>27576</v>
      </c>
      <c r="P3007" s="49" t="s">
        <v>1081</v>
      </c>
    </row>
    <row r="3008" spans="1:16">
      <c r="A3008" s="46">
        <v>0</v>
      </c>
      <c r="B3008" s="46">
        <v>0</v>
      </c>
      <c r="C3008" s="46">
        <v>0</v>
      </c>
      <c r="D3008" s="46">
        <f t="shared" si="46"/>
        <v>0</v>
      </c>
      <c r="E3008" s="51">
        <v>45261</v>
      </c>
      <c r="F3008" s="49" t="s">
        <v>80</v>
      </c>
      <c r="G3008" s="49" t="s">
        <v>81</v>
      </c>
      <c r="H3008" s="49" t="s">
        <v>552</v>
      </c>
      <c r="I3008" s="49" t="s">
        <v>552</v>
      </c>
      <c r="J3008" s="49">
        <v>135300</v>
      </c>
      <c r="K3008" s="49" t="s">
        <v>433</v>
      </c>
      <c r="L3008" s="49">
        <v>9973958</v>
      </c>
      <c r="M3008" s="49" t="s">
        <v>1986</v>
      </c>
      <c r="N3008" s="51">
        <v>28672</v>
      </c>
      <c r="O3008" s="51">
        <v>28672</v>
      </c>
      <c r="P3008" s="49" t="s">
        <v>1091</v>
      </c>
    </row>
    <row r="3009" spans="1:16">
      <c r="A3009" s="46">
        <v>0</v>
      </c>
      <c r="B3009" s="46">
        <v>0</v>
      </c>
      <c r="C3009" s="46">
        <v>0</v>
      </c>
      <c r="D3009" s="46">
        <f t="shared" si="46"/>
        <v>0</v>
      </c>
      <c r="E3009" s="51">
        <v>45261</v>
      </c>
      <c r="F3009" s="49" t="s">
        <v>80</v>
      </c>
      <c r="G3009" s="49" t="s">
        <v>81</v>
      </c>
      <c r="H3009" s="49" t="s">
        <v>552</v>
      </c>
      <c r="I3009" s="49" t="s">
        <v>552</v>
      </c>
      <c r="J3009" s="49">
        <v>135300</v>
      </c>
      <c r="K3009" s="49" t="s">
        <v>433</v>
      </c>
      <c r="L3009" s="49">
        <v>9689826</v>
      </c>
      <c r="M3009" s="49" t="s">
        <v>1986</v>
      </c>
      <c r="N3009" s="51">
        <v>28672</v>
      </c>
      <c r="O3009" s="51">
        <v>28672</v>
      </c>
      <c r="P3009" s="49" t="s">
        <v>1081</v>
      </c>
    </row>
    <row r="3010" spans="1:16">
      <c r="A3010" s="46">
        <v>3</v>
      </c>
      <c r="B3010" s="46">
        <v>57727.16</v>
      </c>
      <c r="C3010" s="46">
        <v>17068.755700639598</v>
      </c>
      <c r="D3010" s="46">
        <f t="shared" si="46"/>
        <v>40658.404299360409</v>
      </c>
      <c r="E3010" s="51">
        <v>45261</v>
      </c>
      <c r="F3010" s="49" t="s">
        <v>80</v>
      </c>
      <c r="G3010" s="49" t="s">
        <v>81</v>
      </c>
      <c r="H3010" s="49" t="s">
        <v>552</v>
      </c>
      <c r="I3010" s="49" t="s">
        <v>552</v>
      </c>
      <c r="J3010" s="49">
        <v>135300</v>
      </c>
      <c r="K3010" s="49" t="s">
        <v>360</v>
      </c>
      <c r="L3010" s="49">
        <v>11004609</v>
      </c>
      <c r="M3010" s="49" t="s">
        <v>2400</v>
      </c>
      <c r="N3010" s="51">
        <v>40015</v>
      </c>
      <c r="O3010" s="51">
        <v>39995</v>
      </c>
      <c r="P3010" s="49" t="s">
        <v>2313</v>
      </c>
    </row>
    <row r="3011" spans="1:16">
      <c r="A3011" s="46">
        <v>6</v>
      </c>
      <c r="B3011" s="46">
        <v>57769.08</v>
      </c>
      <c r="C3011" s="46">
        <v>11191.0989666408</v>
      </c>
      <c r="D3011" s="46">
        <f t="shared" ref="D3011:D3074" si="47">+B3011-C3011</f>
        <v>46577.981033359203</v>
      </c>
      <c r="E3011" s="51">
        <v>45261</v>
      </c>
      <c r="F3011" s="49" t="s">
        <v>80</v>
      </c>
      <c r="G3011" s="49" t="s">
        <v>81</v>
      </c>
      <c r="H3011" s="49" t="s">
        <v>552</v>
      </c>
      <c r="I3011" s="49" t="s">
        <v>552</v>
      </c>
      <c r="J3011" s="49">
        <v>135300</v>
      </c>
      <c r="K3011" s="49" t="s">
        <v>360</v>
      </c>
      <c r="L3011" s="49">
        <v>12672419</v>
      </c>
      <c r="M3011" s="49" t="s">
        <v>2401</v>
      </c>
      <c r="N3011" s="51">
        <v>41698</v>
      </c>
      <c r="O3011" s="51">
        <v>41699</v>
      </c>
      <c r="P3011" s="49" t="s">
        <v>2333</v>
      </c>
    </row>
    <row r="3012" spans="1:16">
      <c r="A3012" s="46">
        <v>4</v>
      </c>
      <c r="B3012" s="46">
        <v>79586.400000000009</v>
      </c>
      <c r="C3012" s="46">
        <v>21909.189637703999</v>
      </c>
      <c r="D3012" s="46">
        <f t="shared" si="47"/>
        <v>57677.210362296013</v>
      </c>
      <c r="E3012" s="51">
        <v>45261</v>
      </c>
      <c r="F3012" s="49" t="s">
        <v>80</v>
      </c>
      <c r="G3012" s="49" t="s">
        <v>81</v>
      </c>
      <c r="H3012" s="49" t="s">
        <v>552</v>
      </c>
      <c r="I3012" s="49" t="s">
        <v>552</v>
      </c>
      <c r="J3012" s="49">
        <v>135300</v>
      </c>
      <c r="K3012" s="49" t="s">
        <v>360</v>
      </c>
      <c r="L3012" s="49">
        <v>11100847</v>
      </c>
      <c r="M3012" s="49" t="s">
        <v>2402</v>
      </c>
      <c r="N3012" s="51">
        <v>40283</v>
      </c>
      <c r="O3012" s="51">
        <v>40575</v>
      </c>
      <c r="P3012" s="49" t="s">
        <v>2310</v>
      </c>
    </row>
    <row r="3013" spans="1:16">
      <c r="A3013" s="46">
        <v>1</v>
      </c>
      <c r="B3013" s="46">
        <v>16527.599999999999</v>
      </c>
      <c r="C3013" s="46">
        <v>3201.7474967760004</v>
      </c>
      <c r="D3013" s="46">
        <f t="shared" si="47"/>
        <v>13325.852503223998</v>
      </c>
      <c r="E3013" s="51">
        <v>45261</v>
      </c>
      <c r="F3013" s="49" t="s">
        <v>80</v>
      </c>
      <c r="G3013" s="49" t="s">
        <v>81</v>
      </c>
      <c r="H3013" s="49" t="s">
        <v>552</v>
      </c>
      <c r="I3013" s="49" t="s">
        <v>552</v>
      </c>
      <c r="J3013" s="49">
        <v>135300</v>
      </c>
      <c r="K3013" s="49" t="s">
        <v>562</v>
      </c>
      <c r="L3013" s="49">
        <v>12672401</v>
      </c>
      <c r="M3013" s="49" t="s">
        <v>2403</v>
      </c>
      <c r="N3013" s="51">
        <v>41698</v>
      </c>
      <c r="O3013" s="51">
        <v>41640</v>
      </c>
      <c r="P3013" s="49" t="s">
        <v>2333</v>
      </c>
    </row>
    <row r="3014" spans="1:16">
      <c r="A3014" s="46">
        <v>6</v>
      </c>
      <c r="B3014" s="46">
        <v>130569.37000000001</v>
      </c>
      <c r="C3014" s="46">
        <v>38606.7265134197</v>
      </c>
      <c r="D3014" s="46">
        <f t="shared" si="47"/>
        <v>91962.643486580317</v>
      </c>
      <c r="E3014" s="51">
        <v>45261</v>
      </c>
      <c r="F3014" s="49" t="s">
        <v>80</v>
      </c>
      <c r="G3014" s="49" t="s">
        <v>81</v>
      </c>
      <c r="H3014" s="49" t="s">
        <v>552</v>
      </c>
      <c r="I3014" s="49" t="s">
        <v>552</v>
      </c>
      <c r="J3014" s="49">
        <v>135300</v>
      </c>
      <c r="K3014" s="49" t="s">
        <v>276</v>
      </c>
      <c r="L3014" s="49">
        <v>11004588</v>
      </c>
      <c r="M3014" s="49" t="s">
        <v>2404</v>
      </c>
      <c r="N3014" s="51">
        <v>40015</v>
      </c>
      <c r="O3014" s="51">
        <v>39814</v>
      </c>
      <c r="P3014" s="49" t="s">
        <v>2313</v>
      </c>
    </row>
    <row r="3015" spans="1:16">
      <c r="A3015" s="46">
        <v>3</v>
      </c>
      <c r="B3015" s="46">
        <v>89805.35</v>
      </c>
      <c r="C3015" s="46">
        <v>17397.205556741003</v>
      </c>
      <c r="D3015" s="46">
        <f t="shared" si="47"/>
        <v>72408.144443259007</v>
      </c>
      <c r="E3015" s="51">
        <v>45261</v>
      </c>
      <c r="F3015" s="49" t="s">
        <v>80</v>
      </c>
      <c r="G3015" s="49" t="s">
        <v>81</v>
      </c>
      <c r="H3015" s="49" t="s">
        <v>552</v>
      </c>
      <c r="I3015" s="49" t="s">
        <v>552</v>
      </c>
      <c r="J3015" s="49">
        <v>135300</v>
      </c>
      <c r="K3015" s="49" t="s">
        <v>276</v>
      </c>
      <c r="L3015" s="49">
        <v>12672404</v>
      </c>
      <c r="M3015" s="49" t="s">
        <v>2405</v>
      </c>
      <c r="N3015" s="51">
        <v>41698</v>
      </c>
      <c r="O3015" s="51">
        <v>41640</v>
      </c>
      <c r="P3015" s="49" t="s">
        <v>2333</v>
      </c>
    </row>
    <row r="3016" spans="1:16">
      <c r="A3016" s="46">
        <v>3</v>
      </c>
      <c r="B3016" s="46">
        <v>75928.5</v>
      </c>
      <c r="C3016" s="46">
        <v>17805.588595379999</v>
      </c>
      <c r="D3016" s="46">
        <f t="shared" si="47"/>
        <v>58122.911404619997</v>
      </c>
      <c r="E3016" s="51">
        <v>45261</v>
      </c>
      <c r="F3016" s="49" t="s">
        <v>80</v>
      </c>
      <c r="G3016" s="49" t="s">
        <v>81</v>
      </c>
      <c r="H3016" s="49" t="s">
        <v>552</v>
      </c>
      <c r="I3016" s="49" t="s">
        <v>552</v>
      </c>
      <c r="J3016" s="49">
        <v>135300</v>
      </c>
      <c r="K3016" s="49" t="s">
        <v>276</v>
      </c>
      <c r="L3016" s="49">
        <v>12007228</v>
      </c>
      <c r="M3016" s="49" t="s">
        <v>2406</v>
      </c>
      <c r="N3016" s="51">
        <v>41193</v>
      </c>
      <c r="O3016" s="51">
        <v>40909</v>
      </c>
      <c r="P3016" s="49" t="s">
        <v>2308</v>
      </c>
    </row>
    <row r="3017" spans="1:16">
      <c r="A3017" s="46">
        <v>1</v>
      </c>
      <c r="B3017" s="46">
        <v>9157.7000000000007</v>
      </c>
      <c r="C3017" s="46">
        <v>8123.2413544189994</v>
      </c>
      <c r="D3017" s="46">
        <f t="shared" si="47"/>
        <v>1034.4586455810013</v>
      </c>
      <c r="E3017" s="51">
        <v>45261</v>
      </c>
      <c r="F3017" s="49" t="s">
        <v>80</v>
      </c>
      <c r="G3017" s="49" t="s">
        <v>81</v>
      </c>
      <c r="H3017" s="49" t="s">
        <v>552</v>
      </c>
      <c r="I3017" s="49" t="s">
        <v>552</v>
      </c>
      <c r="J3017" s="49">
        <v>135300</v>
      </c>
      <c r="K3017" s="49" t="s">
        <v>434</v>
      </c>
      <c r="L3017" s="49">
        <v>9768380</v>
      </c>
      <c r="M3017" s="49" t="s">
        <v>1988</v>
      </c>
      <c r="N3017" s="51">
        <v>29403</v>
      </c>
      <c r="O3017" s="51">
        <v>29403</v>
      </c>
      <c r="P3017" s="49" t="s">
        <v>1081</v>
      </c>
    </row>
    <row r="3018" spans="1:16">
      <c r="A3018" s="46">
        <v>0</v>
      </c>
      <c r="B3018" s="46">
        <v>0</v>
      </c>
      <c r="C3018" s="46">
        <v>0</v>
      </c>
      <c r="D3018" s="46">
        <f t="shared" si="47"/>
        <v>0</v>
      </c>
      <c r="E3018" s="51">
        <v>45261</v>
      </c>
      <c r="F3018" s="49" t="s">
        <v>80</v>
      </c>
      <c r="G3018" s="49" t="s">
        <v>81</v>
      </c>
      <c r="H3018" s="49" t="s">
        <v>552</v>
      </c>
      <c r="I3018" s="49" t="s">
        <v>552</v>
      </c>
      <c r="J3018" s="49">
        <v>135300</v>
      </c>
      <c r="K3018" s="49" t="s">
        <v>434</v>
      </c>
      <c r="L3018" s="49">
        <v>9701170</v>
      </c>
      <c r="M3018" s="49" t="s">
        <v>1988</v>
      </c>
      <c r="N3018" s="51">
        <v>29403</v>
      </c>
      <c r="O3018" s="51">
        <v>29403</v>
      </c>
      <c r="P3018" s="49" t="s">
        <v>1091</v>
      </c>
    </row>
    <row r="3019" spans="1:16">
      <c r="A3019" s="46">
        <v>80</v>
      </c>
      <c r="B3019" s="46">
        <v>3423.71</v>
      </c>
      <c r="C3019" s="46">
        <v>802.87601796280001</v>
      </c>
      <c r="D3019" s="46">
        <f t="shared" si="47"/>
        <v>2620.8339820372003</v>
      </c>
      <c r="E3019" s="51">
        <v>45261</v>
      </c>
      <c r="F3019" s="49" t="s">
        <v>80</v>
      </c>
      <c r="G3019" s="49" t="s">
        <v>81</v>
      </c>
      <c r="H3019" s="49" t="s">
        <v>552</v>
      </c>
      <c r="I3019" s="49" t="s">
        <v>552</v>
      </c>
      <c r="J3019" s="49">
        <v>135300</v>
      </c>
      <c r="K3019" s="49" t="s">
        <v>496</v>
      </c>
      <c r="L3019" s="49">
        <v>12007225</v>
      </c>
      <c r="M3019" s="49" t="s">
        <v>2407</v>
      </c>
      <c r="N3019" s="51">
        <v>41193</v>
      </c>
      <c r="O3019" s="51">
        <v>40909</v>
      </c>
      <c r="P3019" s="49" t="s">
        <v>2308</v>
      </c>
    </row>
    <row r="3020" spans="1:16">
      <c r="A3020" s="46">
        <v>0</v>
      </c>
      <c r="B3020" s="46">
        <v>0</v>
      </c>
      <c r="C3020" s="46">
        <v>0</v>
      </c>
      <c r="D3020" s="46">
        <f t="shared" si="47"/>
        <v>0</v>
      </c>
      <c r="E3020" s="51">
        <v>45261</v>
      </c>
      <c r="F3020" s="49" t="s">
        <v>80</v>
      </c>
      <c r="G3020" s="49" t="s">
        <v>81</v>
      </c>
      <c r="H3020" s="49" t="s">
        <v>552</v>
      </c>
      <c r="I3020" s="49" t="s">
        <v>552</v>
      </c>
      <c r="J3020" s="49">
        <v>135300</v>
      </c>
      <c r="K3020" s="49" t="s">
        <v>563</v>
      </c>
      <c r="L3020" s="49">
        <v>9973895</v>
      </c>
      <c r="M3020" s="49" t="s">
        <v>2408</v>
      </c>
      <c r="N3020" s="51">
        <v>27576</v>
      </c>
      <c r="O3020" s="51">
        <v>27576</v>
      </c>
      <c r="P3020" s="49" t="s">
        <v>1091</v>
      </c>
    </row>
    <row r="3021" spans="1:16">
      <c r="A3021" s="46">
        <v>1</v>
      </c>
      <c r="B3021" s="46">
        <v>26272.100000000002</v>
      </c>
      <c r="C3021" s="46">
        <v>25983.054881241998</v>
      </c>
      <c r="D3021" s="46">
        <f t="shared" si="47"/>
        <v>289.04511875800381</v>
      </c>
      <c r="E3021" s="51">
        <v>45261</v>
      </c>
      <c r="F3021" s="49" t="s">
        <v>80</v>
      </c>
      <c r="G3021" s="49" t="s">
        <v>81</v>
      </c>
      <c r="H3021" s="49" t="s">
        <v>552</v>
      </c>
      <c r="I3021" s="49" t="s">
        <v>552</v>
      </c>
      <c r="J3021" s="49">
        <v>135300</v>
      </c>
      <c r="K3021" s="49" t="s">
        <v>563</v>
      </c>
      <c r="L3021" s="49">
        <v>9769415</v>
      </c>
      <c r="M3021" s="49" t="s">
        <v>2408</v>
      </c>
      <c r="N3021" s="51">
        <v>27576</v>
      </c>
      <c r="O3021" s="51">
        <v>27576</v>
      </c>
      <c r="P3021" s="49" t="s">
        <v>1081</v>
      </c>
    </row>
    <row r="3022" spans="1:16">
      <c r="A3022" s="46">
        <v>0</v>
      </c>
      <c r="B3022" s="46">
        <v>0</v>
      </c>
      <c r="C3022" s="46">
        <v>0</v>
      </c>
      <c r="D3022" s="46">
        <f t="shared" si="47"/>
        <v>0</v>
      </c>
      <c r="E3022" s="51">
        <v>45261</v>
      </c>
      <c r="F3022" s="49" t="s">
        <v>80</v>
      </c>
      <c r="G3022" s="49" t="s">
        <v>81</v>
      </c>
      <c r="H3022" s="49" t="s">
        <v>552</v>
      </c>
      <c r="I3022" s="49" t="s">
        <v>552</v>
      </c>
      <c r="J3022" s="49">
        <v>135300</v>
      </c>
      <c r="K3022" s="49" t="s">
        <v>497</v>
      </c>
      <c r="L3022" s="49">
        <v>9973961</v>
      </c>
      <c r="M3022" s="49" t="s">
        <v>2200</v>
      </c>
      <c r="N3022" s="51">
        <v>33420</v>
      </c>
      <c r="O3022" s="51">
        <v>33420</v>
      </c>
      <c r="P3022" s="49" t="s">
        <v>1091</v>
      </c>
    </row>
    <row r="3023" spans="1:16">
      <c r="A3023" s="46">
        <v>0</v>
      </c>
      <c r="B3023" s="46">
        <v>0</v>
      </c>
      <c r="C3023" s="46">
        <v>0</v>
      </c>
      <c r="D3023" s="46">
        <f t="shared" si="47"/>
        <v>0</v>
      </c>
      <c r="E3023" s="51">
        <v>45261</v>
      </c>
      <c r="F3023" s="49" t="s">
        <v>80</v>
      </c>
      <c r="G3023" s="49" t="s">
        <v>81</v>
      </c>
      <c r="H3023" s="49" t="s">
        <v>552</v>
      </c>
      <c r="I3023" s="49" t="s">
        <v>552</v>
      </c>
      <c r="J3023" s="49">
        <v>135300</v>
      </c>
      <c r="K3023" s="49" t="s">
        <v>497</v>
      </c>
      <c r="L3023" s="49">
        <v>9786645</v>
      </c>
      <c r="M3023" s="49" t="s">
        <v>2200</v>
      </c>
      <c r="N3023" s="51">
        <v>33420</v>
      </c>
      <c r="O3023" s="51">
        <v>33420</v>
      </c>
      <c r="P3023" s="49" t="s">
        <v>1081</v>
      </c>
    </row>
    <row r="3024" spans="1:16">
      <c r="A3024" s="46">
        <v>1</v>
      </c>
      <c r="B3024" s="46">
        <v>2341.91</v>
      </c>
      <c r="C3024" s="46">
        <v>2268.391356134</v>
      </c>
      <c r="D3024" s="46">
        <f t="shared" si="47"/>
        <v>73.51864386599982</v>
      </c>
      <c r="E3024" s="51">
        <v>45261</v>
      </c>
      <c r="F3024" s="49" t="s">
        <v>80</v>
      </c>
      <c r="G3024" s="49" t="s">
        <v>81</v>
      </c>
      <c r="H3024" s="49" t="s">
        <v>552</v>
      </c>
      <c r="I3024" s="49" t="s">
        <v>552</v>
      </c>
      <c r="J3024" s="49">
        <v>135300</v>
      </c>
      <c r="K3024" s="49" t="s">
        <v>442</v>
      </c>
      <c r="L3024" s="49">
        <v>9769139</v>
      </c>
      <c r="M3024" s="49" t="s">
        <v>1997</v>
      </c>
      <c r="N3024" s="51">
        <v>27942</v>
      </c>
      <c r="O3024" s="51">
        <v>27942</v>
      </c>
      <c r="P3024" s="49" t="s">
        <v>1081</v>
      </c>
    </row>
    <row r="3025" spans="1:16">
      <c r="A3025" s="46">
        <v>0</v>
      </c>
      <c r="B3025" s="46">
        <v>0</v>
      </c>
      <c r="C3025" s="46">
        <v>0</v>
      </c>
      <c r="D3025" s="46">
        <f t="shared" si="47"/>
        <v>0</v>
      </c>
      <c r="E3025" s="51">
        <v>45261</v>
      </c>
      <c r="F3025" s="49" t="s">
        <v>80</v>
      </c>
      <c r="G3025" s="49" t="s">
        <v>81</v>
      </c>
      <c r="H3025" s="49" t="s">
        <v>552</v>
      </c>
      <c r="I3025" s="49" t="s">
        <v>552</v>
      </c>
      <c r="J3025" s="49">
        <v>135300</v>
      </c>
      <c r="K3025" s="49" t="s">
        <v>442</v>
      </c>
      <c r="L3025" s="49">
        <v>9973915</v>
      </c>
      <c r="M3025" s="49" t="s">
        <v>1997</v>
      </c>
      <c r="N3025" s="51">
        <v>27942</v>
      </c>
      <c r="O3025" s="51">
        <v>27942</v>
      </c>
      <c r="P3025" s="49" t="s">
        <v>1091</v>
      </c>
    </row>
    <row r="3026" spans="1:16">
      <c r="A3026" s="46">
        <v>0</v>
      </c>
      <c r="B3026" s="46">
        <v>0</v>
      </c>
      <c r="C3026" s="46">
        <v>0</v>
      </c>
      <c r="D3026" s="46">
        <f t="shared" si="47"/>
        <v>0</v>
      </c>
      <c r="E3026" s="51">
        <v>45261</v>
      </c>
      <c r="F3026" s="49" t="s">
        <v>80</v>
      </c>
      <c r="G3026" s="49" t="s">
        <v>81</v>
      </c>
      <c r="H3026" s="49" t="s">
        <v>552</v>
      </c>
      <c r="I3026" s="49" t="s">
        <v>552</v>
      </c>
      <c r="J3026" s="49">
        <v>135300</v>
      </c>
      <c r="K3026" s="49" t="s">
        <v>442</v>
      </c>
      <c r="L3026" s="49">
        <v>9724110</v>
      </c>
      <c r="M3026" s="49" t="s">
        <v>1997</v>
      </c>
      <c r="N3026" s="51">
        <v>29403</v>
      </c>
      <c r="O3026" s="51">
        <v>29403</v>
      </c>
      <c r="P3026" s="49" t="s">
        <v>1091</v>
      </c>
    </row>
    <row r="3027" spans="1:16">
      <c r="A3027" s="46">
        <v>1</v>
      </c>
      <c r="B3027" s="46">
        <v>4053.14</v>
      </c>
      <c r="C3027" s="46">
        <v>3595.2951574357999</v>
      </c>
      <c r="D3027" s="46">
        <f t="shared" si="47"/>
        <v>457.84484256420001</v>
      </c>
      <c r="E3027" s="51">
        <v>45261</v>
      </c>
      <c r="F3027" s="49" t="s">
        <v>80</v>
      </c>
      <c r="G3027" s="49" t="s">
        <v>81</v>
      </c>
      <c r="H3027" s="49" t="s">
        <v>552</v>
      </c>
      <c r="I3027" s="49" t="s">
        <v>552</v>
      </c>
      <c r="J3027" s="49">
        <v>135300</v>
      </c>
      <c r="K3027" s="49" t="s">
        <v>442</v>
      </c>
      <c r="L3027" s="49">
        <v>9769140</v>
      </c>
      <c r="M3027" s="49" t="s">
        <v>1997</v>
      </c>
      <c r="N3027" s="51">
        <v>29403</v>
      </c>
      <c r="O3027" s="51">
        <v>29403</v>
      </c>
      <c r="P3027" s="49" t="s">
        <v>1081</v>
      </c>
    </row>
    <row r="3028" spans="1:16">
      <c r="A3028" s="46">
        <v>0</v>
      </c>
      <c r="B3028" s="46">
        <v>0</v>
      </c>
      <c r="C3028" s="46">
        <v>0</v>
      </c>
      <c r="D3028" s="46">
        <f t="shared" si="47"/>
        <v>0</v>
      </c>
      <c r="E3028" s="51">
        <v>45261</v>
      </c>
      <c r="F3028" s="49" t="s">
        <v>80</v>
      </c>
      <c r="G3028" s="49" t="s">
        <v>81</v>
      </c>
      <c r="H3028" s="49" t="s">
        <v>552</v>
      </c>
      <c r="I3028" s="49" t="s">
        <v>552</v>
      </c>
      <c r="J3028" s="49">
        <v>135600</v>
      </c>
      <c r="K3028" s="49" t="s">
        <v>121</v>
      </c>
      <c r="L3028" s="49">
        <v>11004597</v>
      </c>
      <c r="M3028" s="49" t="s">
        <v>2377</v>
      </c>
      <c r="N3028" s="51">
        <v>40015</v>
      </c>
      <c r="O3028" s="51">
        <v>39814</v>
      </c>
      <c r="P3028" s="49" t="s">
        <v>2313</v>
      </c>
    </row>
    <row r="3029" spans="1:16">
      <c r="A3029" s="46">
        <v>1</v>
      </c>
      <c r="B3029" s="46">
        <v>442873.78</v>
      </c>
      <c r="C3029" s="46">
        <v>52738.645340246199</v>
      </c>
      <c r="D3029" s="46">
        <f t="shared" si="47"/>
        <v>390135.13465975382</v>
      </c>
      <c r="E3029" s="51">
        <v>45261</v>
      </c>
      <c r="F3029" s="49" t="s">
        <v>80</v>
      </c>
      <c r="G3029" s="49" t="s">
        <v>81</v>
      </c>
      <c r="H3029" s="49" t="s">
        <v>564</v>
      </c>
      <c r="I3029" s="49" t="s">
        <v>564</v>
      </c>
      <c r="J3029" s="49">
        <v>135200</v>
      </c>
      <c r="K3029" s="49" t="s">
        <v>327</v>
      </c>
      <c r="L3029" s="49">
        <v>20438845</v>
      </c>
      <c r="M3029" s="49" t="s">
        <v>2409</v>
      </c>
      <c r="N3029" s="51">
        <v>42383</v>
      </c>
      <c r="O3029" s="51">
        <v>42461</v>
      </c>
      <c r="P3029" s="49" t="s">
        <v>2410</v>
      </c>
    </row>
    <row r="3030" spans="1:16">
      <c r="A3030" s="46">
        <v>1</v>
      </c>
      <c r="B3030" s="46">
        <v>116164.17</v>
      </c>
      <c r="C3030" s="46">
        <v>13833.1534616343</v>
      </c>
      <c r="D3030" s="46">
        <f t="shared" si="47"/>
        <v>102331.0165383657</v>
      </c>
      <c r="E3030" s="51">
        <v>45261</v>
      </c>
      <c r="F3030" s="49" t="s">
        <v>80</v>
      </c>
      <c r="G3030" s="49" t="s">
        <v>81</v>
      </c>
      <c r="H3030" s="49" t="s">
        <v>564</v>
      </c>
      <c r="I3030" s="49" t="s">
        <v>564</v>
      </c>
      <c r="J3030" s="49">
        <v>135200</v>
      </c>
      <c r="K3030" s="49" t="s">
        <v>568</v>
      </c>
      <c r="L3030" s="49">
        <v>20438848</v>
      </c>
      <c r="M3030" s="49" t="s">
        <v>2411</v>
      </c>
      <c r="N3030" s="51">
        <v>42383</v>
      </c>
      <c r="O3030" s="51">
        <v>42461</v>
      </c>
      <c r="P3030" s="49" t="s">
        <v>2410</v>
      </c>
    </row>
    <row r="3031" spans="1:16">
      <c r="A3031" s="46">
        <v>1</v>
      </c>
      <c r="B3031" s="46">
        <v>31829.15</v>
      </c>
      <c r="C3031" s="46">
        <v>3790.3039853285004</v>
      </c>
      <c r="D3031" s="46">
        <f t="shared" si="47"/>
        <v>28038.846014671501</v>
      </c>
      <c r="E3031" s="51">
        <v>45261</v>
      </c>
      <c r="F3031" s="49" t="s">
        <v>80</v>
      </c>
      <c r="G3031" s="49" t="s">
        <v>81</v>
      </c>
      <c r="H3031" s="49" t="s">
        <v>564</v>
      </c>
      <c r="I3031" s="49" t="s">
        <v>564</v>
      </c>
      <c r="J3031" s="49">
        <v>135200</v>
      </c>
      <c r="K3031" s="49" t="s">
        <v>177</v>
      </c>
      <c r="L3031" s="49">
        <v>20438830</v>
      </c>
      <c r="M3031" s="49" t="s">
        <v>1429</v>
      </c>
      <c r="N3031" s="51">
        <v>42383</v>
      </c>
      <c r="O3031" s="51">
        <v>42461</v>
      </c>
      <c r="P3031" s="49" t="s">
        <v>2410</v>
      </c>
    </row>
    <row r="3032" spans="1:16">
      <c r="A3032" s="46">
        <v>0</v>
      </c>
      <c r="B3032" s="46">
        <v>7739.96</v>
      </c>
      <c r="C3032" s="46">
        <v>553.01758781319995</v>
      </c>
      <c r="D3032" s="46">
        <f t="shared" si="47"/>
        <v>7186.9424121867996</v>
      </c>
      <c r="E3032" s="51">
        <v>45261</v>
      </c>
      <c r="F3032" s="49" t="s">
        <v>80</v>
      </c>
      <c r="G3032" s="49" t="s">
        <v>81</v>
      </c>
      <c r="H3032" s="49" t="s">
        <v>564</v>
      </c>
      <c r="I3032" s="49" t="s">
        <v>564</v>
      </c>
      <c r="J3032" s="49">
        <v>135200</v>
      </c>
      <c r="K3032" s="49" t="s">
        <v>185</v>
      </c>
      <c r="L3032" s="49">
        <v>33378914</v>
      </c>
      <c r="M3032" s="49" t="s">
        <v>1446</v>
      </c>
      <c r="N3032" s="51">
        <v>43815</v>
      </c>
      <c r="O3032" s="51">
        <v>43800</v>
      </c>
      <c r="P3032" s="49" t="s">
        <v>2412</v>
      </c>
    </row>
    <row r="3033" spans="1:16">
      <c r="A3033" s="46">
        <v>1</v>
      </c>
      <c r="B3033" s="46">
        <v>28435.14</v>
      </c>
      <c r="C3033" s="46">
        <v>3386.1358052405999</v>
      </c>
      <c r="D3033" s="46">
        <f t="shared" si="47"/>
        <v>25049.0041947594</v>
      </c>
      <c r="E3033" s="51">
        <v>45261</v>
      </c>
      <c r="F3033" s="49" t="s">
        <v>80</v>
      </c>
      <c r="G3033" s="49" t="s">
        <v>81</v>
      </c>
      <c r="H3033" s="49" t="s">
        <v>564</v>
      </c>
      <c r="I3033" s="49" t="s">
        <v>564</v>
      </c>
      <c r="J3033" s="49">
        <v>135200</v>
      </c>
      <c r="K3033" s="49" t="s">
        <v>186</v>
      </c>
      <c r="L3033" s="49">
        <v>20438842</v>
      </c>
      <c r="M3033" s="49" t="s">
        <v>1447</v>
      </c>
      <c r="N3033" s="51">
        <v>42383</v>
      </c>
      <c r="O3033" s="51">
        <v>42461</v>
      </c>
      <c r="P3033" s="49" t="s">
        <v>2410</v>
      </c>
    </row>
    <row r="3034" spans="1:16">
      <c r="A3034" s="46">
        <v>1</v>
      </c>
      <c r="B3034" s="46">
        <v>1468.54</v>
      </c>
      <c r="C3034" s="46">
        <v>1535.549994189</v>
      </c>
      <c r="D3034" s="46">
        <f t="shared" si="47"/>
        <v>-67.009994189000054</v>
      </c>
      <c r="E3034" s="51">
        <v>45261</v>
      </c>
      <c r="F3034" s="49" t="s">
        <v>80</v>
      </c>
      <c r="G3034" s="49" t="s">
        <v>81</v>
      </c>
      <c r="H3034" s="49" t="s">
        <v>564</v>
      </c>
      <c r="I3034" s="49" t="s">
        <v>564</v>
      </c>
      <c r="J3034" s="49">
        <v>135200</v>
      </c>
      <c r="K3034" s="49" t="s">
        <v>441</v>
      </c>
      <c r="L3034" s="49">
        <v>9973955</v>
      </c>
      <c r="M3034" s="49" t="s">
        <v>1858</v>
      </c>
      <c r="N3034" s="51">
        <v>13332</v>
      </c>
      <c r="O3034" s="51">
        <v>13332</v>
      </c>
      <c r="P3034" s="49" t="s">
        <v>1091</v>
      </c>
    </row>
    <row r="3035" spans="1:16">
      <c r="A3035" s="46">
        <v>1</v>
      </c>
      <c r="B3035" s="46">
        <v>60472.15</v>
      </c>
      <c r="C3035" s="46">
        <v>33911.092128129007</v>
      </c>
      <c r="D3035" s="46">
        <f t="shared" si="47"/>
        <v>26561.057871870995</v>
      </c>
      <c r="E3035" s="51">
        <v>45261</v>
      </c>
      <c r="F3035" s="49" t="s">
        <v>80</v>
      </c>
      <c r="G3035" s="49" t="s">
        <v>81</v>
      </c>
      <c r="H3035" s="49" t="s">
        <v>564</v>
      </c>
      <c r="I3035" s="49" t="s">
        <v>564</v>
      </c>
      <c r="J3035" s="49">
        <v>135300</v>
      </c>
      <c r="K3035" s="49" t="s">
        <v>565</v>
      </c>
      <c r="L3035" s="49">
        <v>9778073</v>
      </c>
      <c r="M3035" s="49" t="s">
        <v>2413</v>
      </c>
      <c r="N3035" s="51">
        <v>35247</v>
      </c>
      <c r="O3035" s="51">
        <v>35247</v>
      </c>
      <c r="P3035" s="49" t="s">
        <v>1081</v>
      </c>
    </row>
    <row r="3036" spans="1:16">
      <c r="A3036" s="46">
        <v>0</v>
      </c>
      <c r="B3036" s="46">
        <v>0</v>
      </c>
      <c r="C3036" s="46">
        <v>0</v>
      </c>
      <c r="D3036" s="46">
        <f t="shared" si="47"/>
        <v>0</v>
      </c>
      <c r="E3036" s="51">
        <v>45261</v>
      </c>
      <c r="F3036" s="49" t="s">
        <v>80</v>
      </c>
      <c r="G3036" s="49" t="s">
        <v>81</v>
      </c>
      <c r="H3036" s="49" t="s">
        <v>564</v>
      </c>
      <c r="I3036" s="49" t="s">
        <v>564</v>
      </c>
      <c r="J3036" s="49">
        <v>135300</v>
      </c>
      <c r="K3036" s="49" t="s">
        <v>565</v>
      </c>
      <c r="L3036" s="49">
        <v>9861062</v>
      </c>
      <c r="M3036" s="49" t="s">
        <v>2413</v>
      </c>
      <c r="N3036" s="51">
        <v>35247</v>
      </c>
      <c r="O3036" s="51">
        <v>35247</v>
      </c>
      <c r="P3036" s="49" t="s">
        <v>1091</v>
      </c>
    </row>
    <row r="3037" spans="1:16">
      <c r="A3037" s="46">
        <v>0</v>
      </c>
      <c r="B3037" s="46">
        <v>0</v>
      </c>
      <c r="C3037" s="46">
        <v>0</v>
      </c>
      <c r="D3037" s="46">
        <f t="shared" si="47"/>
        <v>0</v>
      </c>
      <c r="E3037" s="51">
        <v>45261</v>
      </c>
      <c r="F3037" s="49" t="s">
        <v>80</v>
      </c>
      <c r="G3037" s="49" t="s">
        <v>81</v>
      </c>
      <c r="H3037" s="49" t="s">
        <v>564</v>
      </c>
      <c r="I3037" s="49" t="s">
        <v>564</v>
      </c>
      <c r="J3037" s="49">
        <v>135300</v>
      </c>
      <c r="K3037" s="49" t="s">
        <v>531</v>
      </c>
      <c r="L3037" s="49">
        <v>9974006</v>
      </c>
      <c r="M3037" s="49" t="s">
        <v>2258</v>
      </c>
      <c r="N3037" s="51">
        <v>24289</v>
      </c>
      <c r="O3037" s="51">
        <v>24289</v>
      </c>
      <c r="P3037" s="49" t="s">
        <v>1091</v>
      </c>
    </row>
    <row r="3038" spans="1:16">
      <c r="A3038" s="46">
        <v>3</v>
      </c>
      <c r="B3038" s="46">
        <v>896.13</v>
      </c>
      <c r="C3038" s="46">
        <v>949.03778403899992</v>
      </c>
      <c r="D3038" s="46">
        <f t="shared" si="47"/>
        <v>-52.907784038999921</v>
      </c>
      <c r="E3038" s="51">
        <v>45261</v>
      </c>
      <c r="F3038" s="49" t="s">
        <v>80</v>
      </c>
      <c r="G3038" s="49" t="s">
        <v>81</v>
      </c>
      <c r="H3038" s="49" t="s">
        <v>564</v>
      </c>
      <c r="I3038" s="49" t="s">
        <v>564</v>
      </c>
      <c r="J3038" s="49">
        <v>135300</v>
      </c>
      <c r="K3038" s="49" t="s">
        <v>531</v>
      </c>
      <c r="L3038" s="49">
        <v>9785423</v>
      </c>
      <c r="M3038" s="49" t="s">
        <v>2258</v>
      </c>
      <c r="N3038" s="51">
        <v>24289</v>
      </c>
      <c r="O3038" s="51">
        <v>24289</v>
      </c>
      <c r="P3038" s="49" t="s">
        <v>1081</v>
      </c>
    </row>
    <row r="3039" spans="1:16">
      <c r="A3039" s="46">
        <v>0</v>
      </c>
      <c r="B3039" s="46">
        <v>0</v>
      </c>
      <c r="C3039" s="46">
        <v>0</v>
      </c>
      <c r="D3039" s="46">
        <f t="shared" si="47"/>
        <v>0</v>
      </c>
      <c r="E3039" s="51">
        <v>45261</v>
      </c>
      <c r="F3039" s="49" t="s">
        <v>80</v>
      </c>
      <c r="G3039" s="49" t="s">
        <v>81</v>
      </c>
      <c r="H3039" s="49" t="s">
        <v>564</v>
      </c>
      <c r="I3039" s="49" t="s">
        <v>564</v>
      </c>
      <c r="J3039" s="49">
        <v>135300</v>
      </c>
      <c r="K3039" s="49" t="s">
        <v>566</v>
      </c>
      <c r="L3039" s="49">
        <v>9974005</v>
      </c>
      <c r="M3039" s="49" t="s">
        <v>2414</v>
      </c>
      <c r="N3039" s="51">
        <v>13332</v>
      </c>
      <c r="O3039" s="51">
        <v>13332</v>
      </c>
      <c r="P3039" s="49" t="s">
        <v>1091</v>
      </c>
    </row>
    <row r="3040" spans="1:16">
      <c r="A3040" s="46">
        <v>3</v>
      </c>
      <c r="B3040" s="46">
        <v>227.51</v>
      </c>
      <c r="C3040" s="46">
        <v>245.576387092</v>
      </c>
      <c r="D3040" s="46">
        <f t="shared" si="47"/>
        <v>-18.066387092000014</v>
      </c>
      <c r="E3040" s="51">
        <v>45261</v>
      </c>
      <c r="F3040" s="49" t="s">
        <v>80</v>
      </c>
      <c r="G3040" s="49" t="s">
        <v>81</v>
      </c>
      <c r="H3040" s="49" t="s">
        <v>564</v>
      </c>
      <c r="I3040" s="49" t="s">
        <v>564</v>
      </c>
      <c r="J3040" s="49">
        <v>135300</v>
      </c>
      <c r="K3040" s="49" t="s">
        <v>566</v>
      </c>
      <c r="L3040" s="49">
        <v>9785422</v>
      </c>
      <c r="M3040" s="49" t="s">
        <v>2414</v>
      </c>
      <c r="N3040" s="51">
        <v>13332</v>
      </c>
      <c r="O3040" s="51">
        <v>13332</v>
      </c>
      <c r="P3040" s="49" t="s">
        <v>1081</v>
      </c>
    </row>
    <row r="3041" spans="1:16">
      <c r="A3041" s="46">
        <v>0</v>
      </c>
      <c r="B3041" s="46">
        <v>0</v>
      </c>
      <c r="C3041" s="46">
        <v>0</v>
      </c>
      <c r="D3041" s="46">
        <f t="shared" si="47"/>
        <v>0</v>
      </c>
      <c r="E3041" s="51">
        <v>45261</v>
      </c>
      <c r="F3041" s="49" t="s">
        <v>80</v>
      </c>
      <c r="G3041" s="49" t="s">
        <v>81</v>
      </c>
      <c r="H3041" s="49" t="s">
        <v>564</v>
      </c>
      <c r="I3041" s="49" t="s">
        <v>564</v>
      </c>
      <c r="J3041" s="49">
        <v>135300</v>
      </c>
      <c r="K3041" s="49" t="s">
        <v>566</v>
      </c>
      <c r="L3041" s="49">
        <v>9974004</v>
      </c>
      <c r="M3041" s="49" t="s">
        <v>2415</v>
      </c>
      <c r="N3041" s="51">
        <v>23559</v>
      </c>
      <c r="O3041" s="51">
        <v>23559</v>
      </c>
      <c r="P3041" s="49" t="s">
        <v>1091</v>
      </c>
    </row>
    <row r="3042" spans="1:16">
      <c r="A3042" s="46">
        <v>6</v>
      </c>
      <c r="B3042" s="46">
        <v>711.02</v>
      </c>
      <c r="C3042" s="46">
        <v>753.96437082520004</v>
      </c>
      <c r="D3042" s="46">
        <f t="shared" si="47"/>
        <v>-42.944370825200053</v>
      </c>
      <c r="E3042" s="51">
        <v>45261</v>
      </c>
      <c r="F3042" s="49" t="s">
        <v>80</v>
      </c>
      <c r="G3042" s="49" t="s">
        <v>81</v>
      </c>
      <c r="H3042" s="49" t="s">
        <v>564</v>
      </c>
      <c r="I3042" s="49" t="s">
        <v>564</v>
      </c>
      <c r="J3042" s="49">
        <v>135300</v>
      </c>
      <c r="K3042" s="49" t="s">
        <v>566</v>
      </c>
      <c r="L3042" s="49">
        <v>9785421</v>
      </c>
      <c r="M3042" s="49" t="s">
        <v>2415</v>
      </c>
      <c r="N3042" s="51">
        <v>23559</v>
      </c>
      <c r="O3042" s="51">
        <v>23559</v>
      </c>
      <c r="P3042" s="49" t="s">
        <v>1081</v>
      </c>
    </row>
    <row r="3043" spans="1:16">
      <c r="A3043" s="46">
        <v>0</v>
      </c>
      <c r="B3043" s="46">
        <v>0</v>
      </c>
      <c r="C3043" s="46">
        <v>0</v>
      </c>
      <c r="D3043" s="46">
        <f t="shared" si="47"/>
        <v>0</v>
      </c>
      <c r="E3043" s="51">
        <v>45261</v>
      </c>
      <c r="F3043" s="49" t="s">
        <v>80</v>
      </c>
      <c r="G3043" s="49" t="s">
        <v>81</v>
      </c>
      <c r="H3043" s="49" t="s">
        <v>564</v>
      </c>
      <c r="I3043" s="49" t="s">
        <v>564</v>
      </c>
      <c r="J3043" s="49">
        <v>135300</v>
      </c>
      <c r="K3043" s="49" t="s">
        <v>373</v>
      </c>
      <c r="L3043" s="49">
        <v>9974003</v>
      </c>
      <c r="M3043" s="49" t="s">
        <v>1860</v>
      </c>
      <c r="N3043" s="51">
        <v>13332</v>
      </c>
      <c r="O3043" s="51">
        <v>13332</v>
      </c>
      <c r="P3043" s="49" t="s">
        <v>1091</v>
      </c>
    </row>
    <row r="3044" spans="1:16">
      <c r="A3044" s="46">
        <v>6</v>
      </c>
      <c r="B3044" s="46">
        <v>495</v>
      </c>
      <c r="C3044" s="46">
        <v>534.30755399999998</v>
      </c>
      <c r="D3044" s="46">
        <f t="shared" si="47"/>
        <v>-39.307553999999982</v>
      </c>
      <c r="E3044" s="51">
        <v>45261</v>
      </c>
      <c r="F3044" s="49" t="s">
        <v>80</v>
      </c>
      <c r="G3044" s="49" t="s">
        <v>81</v>
      </c>
      <c r="H3044" s="49" t="s">
        <v>564</v>
      </c>
      <c r="I3044" s="49" t="s">
        <v>564</v>
      </c>
      <c r="J3044" s="49">
        <v>135300</v>
      </c>
      <c r="K3044" s="49" t="s">
        <v>373</v>
      </c>
      <c r="L3044" s="49">
        <v>9785419</v>
      </c>
      <c r="M3044" s="49" t="s">
        <v>1860</v>
      </c>
      <c r="N3044" s="51">
        <v>13332</v>
      </c>
      <c r="O3044" s="51">
        <v>13332</v>
      </c>
      <c r="P3044" s="49" t="s">
        <v>1081</v>
      </c>
    </row>
    <row r="3045" spans="1:16">
      <c r="A3045" s="46">
        <v>1</v>
      </c>
      <c r="B3045" s="46">
        <v>28479.760000000002</v>
      </c>
      <c r="C3045" s="46">
        <v>4355.6326933208002</v>
      </c>
      <c r="D3045" s="46">
        <f t="shared" si="47"/>
        <v>24124.127306679202</v>
      </c>
      <c r="E3045" s="51">
        <v>45261</v>
      </c>
      <c r="F3045" s="49" t="s">
        <v>80</v>
      </c>
      <c r="G3045" s="49" t="s">
        <v>81</v>
      </c>
      <c r="H3045" s="49" t="s">
        <v>564</v>
      </c>
      <c r="I3045" s="49" t="s">
        <v>564</v>
      </c>
      <c r="J3045" s="49">
        <v>135300</v>
      </c>
      <c r="K3045" s="49" t="s">
        <v>567</v>
      </c>
      <c r="L3045" s="49">
        <v>20438851</v>
      </c>
      <c r="M3045" s="49" t="s">
        <v>2416</v>
      </c>
      <c r="N3045" s="51">
        <v>42383</v>
      </c>
      <c r="O3045" s="51">
        <v>42461</v>
      </c>
      <c r="P3045" s="49" t="s">
        <v>2410</v>
      </c>
    </row>
    <row r="3046" spans="1:16">
      <c r="A3046" s="46">
        <v>6</v>
      </c>
      <c r="B3046" s="46">
        <v>1134.6100000000001</v>
      </c>
      <c r="C3046" s="46">
        <v>1213.9235959024002</v>
      </c>
      <c r="D3046" s="46">
        <f t="shared" si="47"/>
        <v>-79.313595902400039</v>
      </c>
      <c r="E3046" s="51">
        <v>45261</v>
      </c>
      <c r="F3046" s="49" t="s">
        <v>80</v>
      </c>
      <c r="G3046" s="49" t="s">
        <v>81</v>
      </c>
      <c r="H3046" s="49" t="s">
        <v>564</v>
      </c>
      <c r="I3046" s="49" t="s">
        <v>564</v>
      </c>
      <c r="J3046" s="49">
        <v>135300</v>
      </c>
      <c r="K3046" s="49" t="s">
        <v>347</v>
      </c>
      <c r="L3046" s="49">
        <v>9766602</v>
      </c>
      <c r="M3046" s="49" t="s">
        <v>1865</v>
      </c>
      <c r="N3046" s="51">
        <v>18445</v>
      </c>
      <c r="O3046" s="51">
        <v>18445</v>
      </c>
      <c r="P3046" s="49" t="s">
        <v>1081</v>
      </c>
    </row>
    <row r="3047" spans="1:16">
      <c r="A3047" s="46">
        <v>0</v>
      </c>
      <c r="B3047" s="46">
        <v>0</v>
      </c>
      <c r="C3047" s="46">
        <v>0</v>
      </c>
      <c r="D3047" s="46">
        <f t="shared" si="47"/>
        <v>0</v>
      </c>
      <c r="E3047" s="51">
        <v>45261</v>
      </c>
      <c r="F3047" s="49" t="s">
        <v>80</v>
      </c>
      <c r="G3047" s="49" t="s">
        <v>81</v>
      </c>
      <c r="H3047" s="49" t="s">
        <v>564</v>
      </c>
      <c r="I3047" s="49" t="s">
        <v>564</v>
      </c>
      <c r="J3047" s="49">
        <v>135300</v>
      </c>
      <c r="K3047" s="49" t="s">
        <v>347</v>
      </c>
      <c r="L3047" s="49">
        <v>9861064</v>
      </c>
      <c r="M3047" s="49" t="s">
        <v>1865</v>
      </c>
      <c r="N3047" s="51">
        <v>35247</v>
      </c>
      <c r="O3047" s="51">
        <v>35247</v>
      </c>
      <c r="P3047" s="49" t="s">
        <v>1091</v>
      </c>
    </row>
    <row r="3048" spans="1:16">
      <c r="A3048" s="46">
        <v>0</v>
      </c>
      <c r="B3048" s="46">
        <v>0</v>
      </c>
      <c r="C3048" s="46">
        <v>0</v>
      </c>
      <c r="D3048" s="46">
        <f t="shared" si="47"/>
        <v>0</v>
      </c>
      <c r="E3048" s="51">
        <v>45261</v>
      </c>
      <c r="F3048" s="49" t="s">
        <v>80</v>
      </c>
      <c r="G3048" s="49" t="s">
        <v>81</v>
      </c>
      <c r="H3048" s="49" t="s">
        <v>564</v>
      </c>
      <c r="I3048" s="49" t="s">
        <v>564</v>
      </c>
      <c r="J3048" s="49">
        <v>135300</v>
      </c>
      <c r="K3048" s="49" t="s">
        <v>347</v>
      </c>
      <c r="L3048" s="49">
        <v>9724114</v>
      </c>
      <c r="M3048" s="49" t="s">
        <v>1865</v>
      </c>
      <c r="N3048" s="51">
        <v>18445</v>
      </c>
      <c r="O3048" s="51">
        <v>18445</v>
      </c>
      <c r="P3048" s="49" t="s">
        <v>1091</v>
      </c>
    </row>
    <row r="3049" spans="1:16">
      <c r="A3049" s="46">
        <v>0</v>
      </c>
      <c r="B3049" s="46">
        <v>0</v>
      </c>
      <c r="C3049" s="46">
        <v>0</v>
      </c>
      <c r="D3049" s="46">
        <f t="shared" si="47"/>
        <v>0</v>
      </c>
      <c r="E3049" s="51">
        <v>45261</v>
      </c>
      <c r="F3049" s="49" t="s">
        <v>80</v>
      </c>
      <c r="G3049" s="49" t="s">
        <v>81</v>
      </c>
      <c r="H3049" s="49" t="s">
        <v>564</v>
      </c>
      <c r="I3049" s="49" t="s">
        <v>564</v>
      </c>
      <c r="J3049" s="49">
        <v>135300</v>
      </c>
      <c r="K3049" s="49" t="s">
        <v>347</v>
      </c>
      <c r="L3049" s="49">
        <v>9973954</v>
      </c>
      <c r="M3049" s="49" t="s">
        <v>1866</v>
      </c>
      <c r="N3049" s="51">
        <v>27576</v>
      </c>
      <c r="O3049" s="51">
        <v>27576</v>
      </c>
      <c r="P3049" s="49" t="s">
        <v>1091</v>
      </c>
    </row>
    <row r="3050" spans="1:16">
      <c r="A3050" s="46">
        <v>3</v>
      </c>
      <c r="B3050" s="46">
        <v>1517.53</v>
      </c>
      <c r="C3050" s="46">
        <v>1500.8341652905999</v>
      </c>
      <c r="D3050" s="46">
        <f t="shared" si="47"/>
        <v>16.69583470940006</v>
      </c>
      <c r="E3050" s="51">
        <v>45261</v>
      </c>
      <c r="F3050" s="49" t="s">
        <v>80</v>
      </c>
      <c r="G3050" s="49" t="s">
        <v>81</v>
      </c>
      <c r="H3050" s="49" t="s">
        <v>564</v>
      </c>
      <c r="I3050" s="49" t="s">
        <v>564</v>
      </c>
      <c r="J3050" s="49">
        <v>135300</v>
      </c>
      <c r="K3050" s="49" t="s">
        <v>347</v>
      </c>
      <c r="L3050" s="49">
        <v>9766601</v>
      </c>
      <c r="M3050" s="49" t="s">
        <v>1866</v>
      </c>
      <c r="N3050" s="51">
        <v>27576</v>
      </c>
      <c r="O3050" s="51">
        <v>27576</v>
      </c>
      <c r="P3050" s="49" t="s">
        <v>1081</v>
      </c>
    </row>
    <row r="3051" spans="1:16">
      <c r="A3051" s="46">
        <v>3</v>
      </c>
      <c r="B3051" s="46">
        <v>3864.2400000000002</v>
      </c>
      <c r="C3051" s="46">
        <v>2166.9578251343996</v>
      </c>
      <c r="D3051" s="46">
        <f t="shared" si="47"/>
        <v>1697.2821748656006</v>
      </c>
      <c r="E3051" s="51">
        <v>45261</v>
      </c>
      <c r="F3051" s="49" t="s">
        <v>80</v>
      </c>
      <c r="G3051" s="49" t="s">
        <v>81</v>
      </c>
      <c r="H3051" s="49" t="s">
        <v>564</v>
      </c>
      <c r="I3051" s="49" t="s">
        <v>564</v>
      </c>
      <c r="J3051" s="49">
        <v>135300</v>
      </c>
      <c r="K3051" s="49" t="s">
        <v>347</v>
      </c>
      <c r="L3051" s="49">
        <v>9766603</v>
      </c>
      <c r="M3051" s="49" t="s">
        <v>1865</v>
      </c>
      <c r="N3051" s="51">
        <v>35247</v>
      </c>
      <c r="O3051" s="51">
        <v>35247</v>
      </c>
      <c r="P3051" s="49" t="s">
        <v>1081</v>
      </c>
    </row>
    <row r="3052" spans="1:16">
      <c r="A3052" s="46">
        <v>0</v>
      </c>
      <c r="B3052" s="46">
        <v>0</v>
      </c>
      <c r="C3052" s="46">
        <v>0</v>
      </c>
      <c r="D3052" s="46">
        <f t="shared" si="47"/>
        <v>0</v>
      </c>
      <c r="E3052" s="51">
        <v>45261</v>
      </c>
      <c r="F3052" s="49" t="s">
        <v>80</v>
      </c>
      <c r="G3052" s="49" t="s">
        <v>81</v>
      </c>
      <c r="H3052" s="49" t="s">
        <v>564</v>
      </c>
      <c r="I3052" s="49" t="s">
        <v>564</v>
      </c>
      <c r="J3052" s="49">
        <v>135300</v>
      </c>
      <c r="K3052" s="49" t="s">
        <v>348</v>
      </c>
      <c r="L3052" s="49">
        <v>9973953</v>
      </c>
      <c r="M3052" s="49" t="s">
        <v>1869</v>
      </c>
      <c r="N3052" s="51">
        <v>27942</v>
      </c>
      <c r="O3052" s="51">
        <v>27942</v>
      </c>
      <c r="P3052" s="49" t="s">
        <v>1091</v>
      </c>
    </row>
    <row r="3053" spans="1:16">
      <c r="A3053" s="46">
        <v>0</v>
      </c>
      <c r="B3053" s="46">
        <v>0</v>
      </c>
      <c r="C3053" s="46">
        <v>0</v>
      </c>
      <c r="D3053" s="46">
        <f t="shared" si="47"/>
        <v>0</v>
      </c>
      <c r="E3053" s="51">
        <v>45261</v>
      </c>
      <c r="F3053" s="49" t="s">
        <v>80</v>
      </c>
      <c r="G3053" s="49" t="s">
        <v>81</v>
      </c>
      <c r="H3053" s="49" t="s">
        <v>564</v>
      </c>
      <c r="I3053" s="49" t="s">
        <v>564</v>
      </c>
      <c r="J3053" s="49">
        <v>135300</v>
      </c>
      <c r="K3053" s="49" t="s">
        <v>348</v>
      </c>
      <c r="L3053" s="49">
        <v>9766632</v>
      </c>
      <c r="M3053" s="49" t="s">
        <v>1869</v>
      </c>
      <c r="N3053" s="51">
        <v>27942</v>
      </c>
      <c r="O3053" s="51">
        <v>27942</v>
      </c>
      <c r="P3053" s="49" t="s">
        <v>1081</v>
      </c>
    </row>
    <row r="3054" spans="1:16">
      <c r="A3054" s="46">
        <v>0</v>
      </c>
      <c r="B3054" s="46">
        <v>0</v>
      </c>
      <c r="C3054" s="46">
        <v>0</v>
      </c>
      <c r="D3054" s="46">
        <f t="shared" si="47"/>
        <v>0</v>
      </c>
      <c r="E3054" s="51">
        <v>45261</v>
      </c>
      <c r="F3054" s="49" t="s">
        <v>80</v>
      </c>
      <c r="G3054" s="49" t="s">
        <v>81</v>
      </c>
      <c r="H3054" s="49" t="s">
        <v>564</v>
      </c>
      <c r="I3054" s="49" t="s">
        <v>564</v>
      </c>
      <c r="J3054" s="49">
        <v>135300</v>
      </c>
      <c r="K3054" s="49" t="s">
        <v>349</v>
      </c>
      <c r="L3054" s="49">
        <v>9766639</v>
      </c>
      <c r="M3054" s="49" t="s">
        <v>1546</v>
      </c>
      <c r="N3054" s="51">
        <v>27942</v>
      </c>
      <c r="O3054" s="51">
        <v>27942</v>
      </c>
      <c r="P3054" s="49" t="s">
        <v>1081</v>
      </c>
    </row>
    <row r="3055" spans="1:16">
      <c r="A3055" s="46">
        <v>0</v>
      </c>
      <c r="B3055" s="46">
        <v>0</v>
      </c>
      <c r="C3055" s="46">
        <v>0</v>
      </c>
      <c r="D3055" s="46">
        <f t="shared" si="47"/>
        <v>0</v>
      </c>
      <c r="E3055" s="51">
        <v>45261</v>
      </c>
      <c r="F3055" s="49" t="s">
        <v>80</v>
      </c>
      <c r="G3055" s="49" t="s">
        <v>81</v>
      </c>
      <c r="H3055" s="49" t="s">
        <v>564</v>
      </c>
      <c r="I3055" s="49" t="s">
        <v>564</v>
      </c>
      <c r="J3055" s="49">
        <v>135300</v>
      </c>
      <c r="K3055" s="49" t="s">
        <v>349</v>
      </c>
      <c r="L3055" s="49">
        <v>9973952</v>
      </c>
      <c r="M3055" s="49" t="s">
        <v>1546</v>
      </c>
      <c r="N3055" s="51">
        <v>27942</v>
      </c>
      <c r="O3055" s="51">
        <v>27942</v>
      </c>
      <c r="P3055" s="49" t="s">
        <v>1091</v>
      </c>
    </row>
    <row r="3056" spans="1:16">
      <c r="A3056" s="46">
        <v>2</v>
      </c>
      <c r="B3056" s="46">
        <v>8805.4600000000009</v>
      </c>
      <c r="C3056" s="46">
        <v>9504.6945342320014</v>
      </c>
      <c r="D3056" s="46">
        <f t="shared" si="47"/>
        <v>-699.23453423200044</v>
      </c>
      <c r="E3056" s="51">
        <v>45261</v>
      </c>
      <c r="F3056" s="49" t="s">
        <v>80</v>
      </c>
      <c r="G3056" s="49" t="s">
        <v>81</v>
      </c>
      <c r="H3056" s="49" t="s">
        <v>564</v>
      </c>
      <c r="I3056" s="49" t="s">
        <v>564</v>
      </c>
      <c r="J3056" s="49">
        <v>135300</v>
      </c>
      <c r="K3056" s="49" t="s">
        <v>378</v>
      </c>
      <c r="L3056" s="49">
        <v>9778068</v>
      </c>
      <c r="M3056" s="49" t="s">
        <v>1547</v>
      </c>
      <c r="N3056" s="51">
        <v>13332</v>
      </c>
      <c r="O3056" s="51">
        <v>13332</v>
      </c>
      <c r="P3056" s="49" t="s">
        <v>1081</v>
      </c>
    </row>
    <row r="3057" spans="1:16">
      <c r="A3057" s="46">
        <v>1</v>
      </c>
      <c r="B3057" s="46">
        <v>3328.04</v>
      </c>
      <c r="C3057" s="46">
        <v>3578.7614876832004</v>
      </c>
      <c r="D3057" s="46">
        <f t="shared" si="47"/>
        <v>-250.72148768320039</v>
      </c>
      <c r="E3057" s="51">
        <v>45261</v>
      </c>
      <c r="F3057" s="49" t="s">
        <v>80</v>
      </c>
      <c r="G3057" s="49" t="s">
        <v>81</v>
      </c>
      <c r="H3057" s="49" t="s">
        <v>564</v>
      </c>
      <c r="I3057" s="49" t="s">
        <v>564</v>
      </c>
      <c r="J3057" s="49">
        <v>135300</v>
      </c>
      <c r="K3057" s="49" t="s">
        <v>378</v>
      </c>
      <c r="L3057" s="49">
        <v>9778067</v>
      </c>
      <c r="M3057" s="49" t="s">
        <v>2417</v>
      </c>
      <c r="N3057" s="51">
        <v>15523</v>
      </c>
      <c r="O3057" s="51">
        <v>15523</v>
      </c>
      <c r="P3057" s="49" t="s">
        <v>1081</v>
      </c>
    </row>
    <row r="3058" spans="1:16">
      <c r="A3058" s="46">
        <v>0</v>
      </c>
      <c r="B3058" s="46">
        <v>0</v>
      </c>
      <c r="C3058" s="46">
        <v>0</v>
      </c>
      <c r="D3058" s="46">
        <f t="shared" si="47"/>
        <v>0</v>
      </c>
      <c r="E3058" s="51">
        <v>45261</v>
      </c>
      <c r="F3058" s="49" t="s">
        <v>80</v>
      </c>
      <c r="G3058" s="49" t="s">
        <v>81</v>
      </c>
      <c r="H3058" s="49" t="s">
        <v>564</v>
      </c>
      <c r="I3058" s="49" t="s">
        <v>564</v>
      </c>
      <c r="J3058" s="49">
        <v>135300</v>
      </c>
      <c r="K3058" s="49" t="s">
        <v>378</v>
      </c>
      <c r="L3058" s="49">
        <v>9973948</v>
      </c>
      <c r="M3058" s="49" t="s">
        <v>2417</v>
      </c>
      <c r="N3058" s="51">
        <v>15523</v>
      </c>
      <c r="O3058" s="51">
        <v>15523</v>
      </c>
      <c r="P3058" s="49" t="s">
        <v>1091</v>
      </c>
    </row>
    <row r="3059" spans="1:16">
      <c r="A3059" s="46">
        <v>0</v>
      </c>
      <c r="B3059" s="46">
        <v>0</v>
      </c>
      <c r="C3059" s="46">
        <v>0</v>
      </c>
      <c r="D3059" s="46">
        <f t="shared" si="47"/>
        <v>0</v>
      </c>
      <c r="E3059" s="51">
        <v>45261</v>
      </c>
      <c r="F3059" s="49" t="s">
        <v>80</v>
      </c>
      <c r="G3059" s="49" t="s">
        <v>81</v>
      </c>
      <c r="H3059" s="49" t="s">
        <v>564</v>
      </c>
      <c r="I3059" s="49" t="s">
        <v>564</v>
      </c>
      <c r="J3059" s="49">
        <v>135300</v>
      </c>
      <c r="K3059" s="49" t="s">
        <v>378</v>
      </c>
      <c r="L3059" s="49">
        <v>9973949</v>
      </c>
      <c r="M3059" s="49" t="s">
        <v>1547</v>
      </c>
      <c r="N3059" s="51">
        <v>13332</v>
      </c>
      <c r="O3059" s="51">
        <v>13332</v>
      </c>
      <c r="P3059" s="49" t="s">
        <v>1091</v>
      </c>
    </row>
    <row r="3060" spans="1:16">
      <c r="A3060" s="46">
        <v>1</v>
      </c>
      <c r="B3060" s="46">
        <v>14348.210000000001</v>
      </c>
      <c r="C3060" s="46">
        <v>15214.816918114599</v>
      </c>
      <c r="D3060" s="46">
        <f t="shared" si="47"/>
        <v>-866.60691811459765</v>
      </c>
      <c r="E3060" s="51">
        <v>45261</v>
      </c>
      <c r="F3060" s="49" t="s">
        <v>80</v>
      </c>
      <c r="G3060" s="49" t="s">
        <v>81</v>
      </c>
      <c r="H3060" s="49" t="s">
        <v>564</v>
      </c>
      <c r="I3060" s="49" t="s">
        <v>564</v>
      </c>
      <c r="J3060" s="49">
        <v>135300</v>
      </c>
      <c r="K3060" s="49" t="s">
        <v>473</v>
      </c>
      <c r="L3060" s="49">
        <v>9778059</v>
      </c>
      <c r="M3060" s="49" t="s">
        <v>2125</v>
      </c>
      <c r="N3060" s="51">
        <v>23559</v>
      </c>
      <c r="O3060" s="51">
        <v>23559</v>
      </c>
      <c r="P3060" s="49" t="s">
        <v>1081</v>
      </c>
    </row>
    <row r="3061" spans="1:16">
      <c r="A3061" s="46">
        <v>0</v>
      </c>
      <c r="B3061" s="46">
        <v>0</v>
      </c>
      <c r="C3061" s="46">
        <v>0</v>
      </c>
      <c r="D3061" s="46">
        <f t="shared" si="47"/>
        <v>0</v>
      </c>
      <c r="E3061" s="51">
        <v>45261</v>
      </c>
      <c r="F3061" s="49" t="s">
        <v>80</v>
      </c>
      <c r="G3061" s="49" t="s">
        <v>81</v>
      </c>
      <c r="H3061" s="49" t="s">
        <v>564</v>
      </c>
      <c r="I3061" s="49" t="s">
        <v>564</v>
      </c>
      <c r="J3061" s="49">
        <v>135300</v>
      </c>
      <c r="K3061" s="49" t="s">
        <v>473</v>
      </c>
      <c r="L3061" s="49">
        <v>9973946</v>
      </c>
      <c r="M3061" s="49" t="s">
        <v>2125</v>
      </c>
      <c r="N3061" s="51">
        <v>23559</v>
      </c>
      <c r="O3061" s="51">
        <v>23559</v>
      </c>
      <c r="P3061" s="49" t="s">
        <v>1091</v>
      </c>
    </row>
    <row r="3062" spans="1:16">
      <c r="A3062" s="46">
        <v>5</v>
      </c>
      <c r="B3062" s="46">
        <v>65618.36</v>
      </c>
      <c r="C3062" s="46">
        <v>70205.335338502395</v>
      </c>
      <c r="D3062" s="46">
        <f t="shared" si="47"/>
        <v>-4586.9753385023942</v>
      </c>
      <c r="E3062" s="51">
        <v>45261</v>
      </c>
      <c r="F3062" s="49" t="s">
        <v>80</v>
      </c>
      <c r="G3062" s="49" t="s">
        <v>81</v>
      </c>
      <c r="H3062" s="49" t="s">
        <v>564</v>
      </c>
      <c r="I3062" s="49" t="s">
        <v>564</v>
      </c>
      <c r="J3062" s="49">
        <v>135300</v>
      </c>
      <c r="K3062" s="49" t="s">
        <v>473</v>
      </c>
      <c r="L3062" s="49">
        <v>9778061</v>
      </c>
      <c r="M3062" s="49" t="s">
        <v>2126</v>
      </c>
      <c r="N3062" s="51">
        <v>18445</v>
      </c>
      <c r="O3062" s="51">
        <v>18445</v>
      </c>
      <c r="P3062" s="49" t="s">
        <v>1081</v>
      </c>
    </row>
    <row r="3063" spans="1:16">
      <c r="A3063" s="46">
        <v>0</v>
      </c>
      <c r="B3063" s="46">
        <v>0</v>
      </c>
      <c r="C3063" s="46">
        <v>0</v>
      </c>
      <c r="D3063" s="46">
        <f t="shared" si="47"/>
        <v>0</v>
      </c>
      <c r="E3063" s="51">
        <v>45261</v>
      </c>
      <c r="F3063" s="49" t="s">
        <v>80</v>
      </c>
      <c r="G3063" s="49" t="s">
        <v>81</v>
      </c>
      <c r="H3063" s="49" t="s">
        <v>564</v>
      </c>
      <c r="I3063" s="49" t="s">
        <v>564</v>
      </c>
      <c r="J3063" s="49">
        <v>135300</v>
      </c>
      <c r="K3063" s="49" t="s">
        <v>473</v>
      </c>
      <c r="L3063" s="49">
        <v>9973947</v>
      </c>
      <c r="M3063" s="49" t="s">
        <v>2126</v>
      </c>
      <c r="N3063" s="51">
        <v>18445</v>
      </c>
      <c r="O3063" s="51">
        <v>18445</v>
      </c>
      <c r="P3063" s="49" t="s">
        <v>1091</v>
      </c>
    </row>
    <row r="3064" spans="1:16">
      <c r="A3064" s="46">
        <v>0</v>
      </c>
      <c r="B3064" s="46">
        <v>0</v>
      </c>
      <c r="C3064" s="46">
        <v>0</v>
      </c>
      <c r="D3064" s="46">
        <f t="shared" si="47"/>
        <v>0</v>
      </c>
      <c r="E3064" s="51">
        <v>45261</v>
      </c>
      <c r="F3064" s="49" t="s">
        <v>80</v>
      </c>
      <c r="G3064" s="49" t="s">
        <v>81</v>
      </c>
      <c r="H3064" s="49" t="s">
        <v>564</v>
      </c>
      <c r="I3064" s="49" t="s">
        <v>564</v>
      </c>
      <c r="J3064" s="49">
        <v>135300</v>
      </c>
      <c r="K3064" s="49" t="s">
        <v>473</v>
      </c>
      <c r="L3064" s="49">
        <v>9693307</v>
      </c>
      <c r="M3064" s="49" t="s">
        <v>2125</v>
      </c>
      <c r="N3064" s="51">
        <v>27211</v>
      </c>
      <c r="O3064" s="51">
        <v>27211</v>
      </c>
      <c r="P3064" s="49" t="s">
        <v>1091</v>
      </c>
    </row>
    <row r="3065" spans="1:16">
      <c r="A3065" s="46">
        <v>12</v>
      </c>
      <c r="B3065" s="46">
        <v>6063.1</v>
      </c>
      <c r="C3065" s="46">
        <v>6120.0308719629993</v>
      </c>
      <c r="D3065" s="46">
        <f t="shared" si="47"/>
        <v>-56.930871962998935</v>
      </c>
      <c r="E3065" s="51">
        <v>45261</v>
      </c>
      <c r="F3065" s="49" t="s">
        <v>80</v>
      </c>
      <c r="G3065" s="49" t="s">
        <v>81</v>
      </c>
      <c r="H3065" s="49" t="s">
        <v>564</v>
      </c>
      <c r="I3065" s="49" t="s">
        <v>564</v>
      </c>
      <c r="J3065" s="49">
        <v>135300</v>
      </c>
      <c r="K3065" s="49" t="s">
        <v>473</v>
      </c>
      <c r="L3065" s="49">
        <v>9778060</v>
      </c>
      <c r="M3065" s="49" t="s">
        <v>2125</v>
      </c>
      <c r="N3065" s="51">
        <v>27211</v>
      </c>
      <c r="O3065" s="51">
        <v>27211</v>
      </c>
      <c r="P3065" s="49" t="s">
        <v>1081</v>
      </c>
    </row>
    <row r="3066" spans="1:16">
      <c r="A3066" s="46">
        <v>1</v>
      </c>
      <c r="B3066" s="46">
        <v>27355.29</v>
      </c>
      <c r="C3066" s="46">
        <v>6414.9435277572002</v>
      </c>
      <c r="D3066" s="46">
        <f t="shared" si="47"/>
        <v>20940.3464722428</v>
      </c>
      <c r="E3066" s="51">
        <v>45261</v>
      </c>
      <c r="F3066" s="49" t="s">
        <v>80</v>
      </c>
      <c r="G3066" s="49" t="s">
        <v>81</v>
      </c>
      <c r="H3066" s="49" t="s">
        <v>564</v>
      </c>
      <c r="I3066" s="49" t="s">
        <v>564</v>
      </c>
      <c r="J3066" s="49">
        <v>135300</v>
      </c>
      <c r="K3066" s="49" t="s">
        <v>568</v>
      </c>
      <c r="L3066" s="49">
        <v>11721838</v>
      </c>
      <c r="M3066" s="49" t="s">
        <v>2418</v>
      </c>
      <c r="N3066" s="51">
        <v>40933</v>
      </c>
      <c r="O3066" s="51">
        <v>41214</v>
      </c>
      <c r="P3066" s="49" t="s">
        <v>2419</v>
      </c>
    </row>
    <row r="3067" spans="1:16">
      <c r="A3067" s="46">
        <v>1</v>
      </c>
      <c r="B3067" s="46">
        <v>5102.38</v>
      </c>
      <c r="C3067" s="46">
        <v>780.34692503539998</v>
      </c>
      <c r="D3067" s="46">
        <f t="shared" si="47"/>
        <v>4322.0330749646</v>
      </c>
      <c r="E3067" s="51">
        <v>45261</v>
      </c>
      <c r="F3067" s="49" t="s">
        <v>80</v>
      </c>
      <c r="G3067" s="49" t="s">
        <v>81</v>
      </c>
      <c r="H3067" s="49" t="s">
        <v>564</v>
      </c>
      <c r="I3067" s="49" t="s">
        <v>564</v>
      </c>
      <c r="J3067" s="49">
        <v>135300</v>
      </c>
      <c r="K3067" s="49" t="s">
        <v>365</v>
      </c>
      <c r="L3067" s="49">
        <v>20438818</v>
      </c>
      <c r="M3067" s="49" t="s">
        <v>2420</v>
      </c>
      <c r="N3067" s="51">
        <v>42383</v>
      </c>
      <c r="O3067" s="51">
        <v>42370</v>
      </c>
      <c r="P3067" s="49" t="s">
        <v>2410</v>
      </c>
    </row>
    <row r="3068" spans="1:16">
      <c r="A3068" s="46">
        <v>0</v>
      </c>
      <c r="B3068" s="46">
        <v>0</v>
      </c>
      <c r="C3068" s="46">
        <v>0</v>
      </c>
      <c r="D3068" s="46">
        <f t="shared" si="47"/>
        <v>0</v>
      </c>
      <c r="E3068" s="51">
        <v>45261</v>
      </c>
      <c r="F3068" s="49" t="s">
        <v>80</v>
      </c>
      <c r="G3068" s="49" t="s">
        <v>81</v>
      </c>
      <c r="H3068" s="49" t="s">
        <v>564</v>
      </c>
      <c r="I3068" s="49" t="s">
        <v>564</v>
      </c>
      <c r="J3068" s="49">
        <v>135300</v>
      </c>
      <c r="K3068" s="49" t="s">
        <v>569</v>
      </c>
      <c r="L3068" s="49">
        <v>9974002</v>
      </c>
      <c r="M3068" s="49" t="s">
        <v>2421</v>
      </c>
      <c r="N3068" s="51">
        <v>18445</v>
      </c>
      <c r="O3068" s="51">
        <v>18445</v>
      </c>
      <c r="P3068" s="49" t="s">
        <v>1091</v>
      </c>
    </row>
    <row r="3069" spans="1:16">
      <c r="A3069" s="46">
        <v>13</v>
      </c>
      <c r="B3069" s="46">
        <v>13001</v>
      </c>
      <c r="C3069" s="46">
        <v>13909.81982384</v>
      </c>
      <c r="D3069" s="46">
        <f t="shared" si="47"/>
        <v>-908.81982384000003</v>
      </c>
      <c r="E3069" s="51">
        <v>45261</v>
      </c>
      <c r="F3069" s="49" t="s">
        <v>80</v>
      </c>
      <c r="G3069" s="49" t="s">
        <v>81</v>
      </c>
      <c r="H3069" s="49" t="s">
        <v>564</v>
      </c>
      <c r="I3069" s="49" t="s">
        <v>564</v>
      </c>
      <c r="J3069" s="49">
        <v>135300</v>
      </c>
      <c r="K3069" s="49" t="s">
        <v>569</v>
      </c>
      <c r="L3069" s="49">
        <v>9785445</v>
      </c>
      <c r="M3069" s="49" t="s">
        <v>2421</v>
      </c>
      <c r="N3069" s="51">
        <v>18445</v>
      </c>
      <c r="O3069" s="51">
        <v>18445</v>
      </c>
      <c r="P3069" s="49" t="s">
        <v>1081</v>
      </c>
    </row>
    <row r="3070" spans="1:16">
      <c r="A3070" s="46">
        <v>0</v>
      </c>
      <c r="B3070" s="46">
        <v>0</v>
      </c>
      <c r="C3070" s="46">
        <v>0</v>
      </c>
      <c r="D3070" s="46">
        <f t="shared" si="47"/>
        <v>0</v>
      </c>
      <c r="E3070" s="51">
        <v>45261</v>
      </c>
      <c r="F3070" s="49" t="s">
        <v>80</v>
      </c>
      <c r="G3070" s="49" t="s">
        <v>81</v>
      </c>
      <c r="H3070" s="49" t="s">
        <v>564</v>
      </c>
      <c r="I3070" s="49" t="s">
        <v>564</v>
      </c>
      <c r="J3070" s="49">
        <v>135300</v>
      </c>
      <c r="K3070" s="49" t="s">
        <v>386</v>
      </c>
      <c r="L3070" s="49">
        <v>9697416</v>
      </c>
      <c r="M3070" s="49" t="s">
        <v>1900</v>
      </c>
      <c r="N3070" s="51">
        <v>18445</v>
      </c>
      <c r="O3070" s="51">
        <v>18445</v>
      </c>
      <c r="P3070" s="49" t="s">
        <v>1091</v>
      </c>
    </row>
    <row r="3071" spans="1:16">
      <c r="A3071" s="46">
        <v>0</v>
      </c>
      <c r="B3071" s="46">
        <v>0</v>
      </c>
      <c r="C3071" s="46">
        <v>0</v>
      </c>
      <c r="D3071" s="46">
        <f t="shared" si="47"/>
        <v>0</v>
      </c>
      <c r="E3071" s="51">
        <v>45261</v>
      </c>
      <c r="F3071" s="49" t="s">
        <v>80</v>
      </c>
      <c r="G3071" s="49" t="s">
        <v>81</v>
      </c>
      <c r="H3071" s="49" t="s">
        <v>564</v>
      </c>
      <c r="I3071" s="49" t="s">
        <v>564</v>
      </c>
      <c r="J3071" s="49">
        <v>135300</v>
      </c>
      <c r="K3071" s="49" t="s">
        <v>386</v>
      </c>
      <c r="L3071" s="49">
        <v>9974001</v>
      </c>
      <c r="M3071" s="49" t="s">
        <v>1901</v>
      </c>
      <c r="N3071" s="51">
        <v>13697</v>
      </c>
      <c r="O3071" s="51">
        <v>13697</v>
      </c>
      <c r="P3071" s="49" t="s">
        <v>1091</v>
      </c>
    </row>
    <row r="3072" spans="1:16">
      <c r="A3072" s="46">
        <v>2</v>
      </c>
      <c r="B3072" s="46">
        <v>1365.25</v>
      </c>
      <c r="C3072" s="46">
        <v>1460.6862175599999</v>
      </c>
      <c r="D3072" s="46">
        <f t="shared" si="47"/>
        <v>-95.436217559999932</v>
      </c>
      <c r="E3072" s="51">
        <v>45261</v>
      </c>
      <c r="F3072" s="49" t="s">
        <v>80</v>
      </c>
      <c r="G3072" s="49" t="s">
        <v>81</v>
      </c>
      <c r="H3072" s="49" t="s">
        <v>564</v>
      </c>
      <c r="I3072" s="49" t="s">
        <v>564</v>
      </c>
      <c r="J3072" s="49">
        <v>135300</v>
      </c>
      <c r="K3072" s="49" t="s">
        <v>386</v>
      </c>
      <c r="L3072" s="49">
        <v>9785437</v>
      </c>
      <c r="M3072" s="49" t="s">
        <v>1900</v>
      </c>
      <c r="N3072" s="51">
        <v>18445</v>
      </c>
      <c r="O3072" s="51">
        <v>18445</v>
      </c>
      <c r="P3072" s="49" t="s">
        <v>1081</v>
      </c>
    </row>
    <row r="3073" spans="1:16">
      <c r="A3073" s="46">
        <v>4</v>
      </c>
      <c r="B3073" s="46">
        <v>2783.2000000000003</v>
      </c>
      <c r="C3073" s="46">
        <v>3002.3220596320002</v>
      </c>
      <c r="D3073" s="46">
        <f t="shared" si="47"/>
        <v>-219.12205963199995</v>
      </c>
      <c r="E3073" s="51">
        <v>45261</v>
      </c>
      <c r="F3073" s="49" t="s">
        <v>80</v>
      </c>
      <c r="G3073" s="49" t="s">
        <v>81</v>
      </c>
      <c r="H3073" s="49" t="s">
        <v>564</v>
      </c>
      <c r="I3073" s="49" t="s">
        <v>564</v>
      </c>
      <c r="J3073" s="49">
        <v>135300</v>
      </c>
      <c r="K3073" s="49" t="s">
        <v>386</v>
      </c>
      <c r="L3073" s="49">
        <v>9785438</v>
      </c>
      <c r="M3073" s="49" t="s">
        <v>1901</v>
      </c>
      <c r="N3073" s="51">
        <v>13697</v>
      </c>
      <c r="O3073" s="51">
        <v>13697</v>
      </c>
      <c r="P3073" s="49" t="s">
        <v>1081</v>
      </c>
    </row>
    <row r="3074" spans="1:16">
      <c r="A3074" s="46">
        <v>1</v>
      </c>
      <c r="B3074" s="46">
        <v>1152.0899999999999</v>
      </c>
      <c r="C3074" s="46">
        <v>1232.6255150256002</v>
      </c>
      <c r="D3074" s="46">
        <f t="shared" si="47"/>
        <v>-80.535515025600262</v>
      </c>
      <c r="E3074" s="51">
        <v>45261</v>
      </c>
      <c r="F3074" s="49" t="s">
        <v>80</v>
      </c>
      <c r="G3074" s="49" t="s">
        <v>81</v>
      </c>
      <c r="H3074" s="49" t="s">
        <v>564</v>
      </c>
      <c r="I3074" s="49" t="s">
        <v>564</v>
      </c>
      <c r="J3074" s="49">
        <v>135300</v>
      </c>
      <c r="K3074" s="49" t="s">
        <v>388</v>
      </c>
      <c r="L3074" s="49">
        <v>9785466</v>
      </c>
      <c r="M3074" s="49" t="s">
        <v>1903</v>
      </c>
      <c r="N3074" s="51">
        <v>18445</v>
      </c>
      <c r="O3074" s="51">
        <v>18445</v>
      </c>
      <c r="P3074" s="49" t="s">
        <v>1081</v>
      </c>
    </row>
    <row r="3075" spans="1:16">
      <c r="A3075" s="46">
        <v>0</v>
      </c>
      <c r="B3075" s="46">
        <v>0</v>
      </c>
      <c r="C3075" s="46">
        <v>0</v>
      </c>
      <c r="D3075" s="46">
        <f t="shared" ref="D3075:D3138" si="48">+B3075-C3075</f>
        <v>0</v>
      </c>
      <c r="E3075" s="51">
        <v>45261</v>
      </c>
      <c r="F3075" s="49" t="s">
        <v>80</v>
      </c>
      <c r="G3075" s="49" t="s">
        <v>81</v>
      </c>
      <c r="H3075" s="49" t="s">
        <v>564</v>
      </c>
      <c r="I3075" s="49" t="s">
        <v>564</v>
      </c>
      <c r="J3075" s="49">
        <v>135300</v>
      </c>
      <c r="K3075" s="49" t="s">
        <v>388</v>
      </c>
      <c r="L3075" s="49">
        <v>9709875</v>
      </c>
      <c r="M3075" s="49" t="s">
        <v>1903</v>
      </c>
      <c r="N3075" s="51">
        <v>18445</v>
      </c>
      <c r="O3075" s="51">
        <v>18445</v>
      </c>
      <c r="P3075" s="49" t="s">
        <v>1091</v>
      </c>
    </row>
    <row r="3076" spans="1:16">
      <c r="A3076" s="46">
        <v>1</v>
      </c>
      <c r="B3076" s="46">
        <v>28479.850000000002</v>
      </c>
      <c r="C3076" s="46">
        <v>4355.6464577255001</v>
      </c>
      <c r="D3076" s="46">
        <f t="shared" si="48"/>
        <v>24124.203542274503</v>
      </c>
      <c r="E3076" s="51">
        <v>45261</v>
      </c>
      <c r="F3076" s="49" t="s">
        <v>80</v>
      </c>
      <c r="G3076" s="49" t="s">
        <v>81</v>
      </c>
      <c r="H3076" s="49" t="s">
        <v>564</v>
      </c>
      <c r="I3076" s="49" t="s">
        <v>564</v>
      </c>
      <c r="J3076" s="49">
        <v>135300</v>
      </c>
      <c r="K3076" s="49" t="s">
        <v>570</v>
      </c>
      <c r="L3076" s="49">
        <v>20438815</v>
      </c>
      <c r="M3076" s="49" t="s">
        <v>2422</v>
      </c>
      <c r="N3076" s="51">
        <v>42383</v>
      </c>
      <c r="O3076" s="51">
        <v>42370</v>
      </c>
      <c r="P3076" s="49" t="s">
        <v>2410</v>
      </c>
    </row>
    <row r="3077" spans="1:16">
      <c r="A3077" s="46">
        <v>0</v>
      </c>
      <c r="B3077" s="46">
        <v>0</v>
      </c>
      <c r="C3077" s="46">
        <v>0</v>
      </c>
      <c r="D3077" s="46">
        <f t="shared" si="48"/>
        <v>0</v>
      </c>
      <c r="E3077" s="51">
        <v>45261</v>
      </c>
      <c r="F3077" s="49" t="s">
        <v>80</v>
      </c>
      <c r="G3077" s="49" t="s">
        <v>81</v>
      </c>
      <c r="H3077" s="49" t="s">
        <v>564</v>
      </c>
      <c r="I3077" s="49" t="s">
        <v>564</v>
      </c>
      <c r="J3077" s="49">
        <v>135300</v>
      </c>
      <c r="K3077" s="49" t="s">
        <v>174</v>
      </c>
      <c r="L3077" s="49">
        <v>9861074</v>
      </c>
      <c r="M3077" s="49" t="s">
        <v>1905</v>
      </c>
      <c r="N3077" s="51">
        <v>35247</v>
      </c>
      <c r="O3077" s="51">
        <v>35247</v>
      </c>
      <c r="P3077" s="49" t="s">
        <v>1091</v>
      </c>
    </row>
    <row r="3078" spans="1:16">
      <c r="A3078" s="46">
        <v>-44</v>
      </c>
      <c r="B3078" s="46">
        <v>483.62</v>
      </c>
      <c r="C3078" s="46">
        <v>271.20058365720001</v>
      </c>
      <c r="D3078" s="46">
        <f t="shared" si="48"/>
        <v>212.41941634279999</v>
      </c>
      <c r="E3078" s="51">
        <v>45261</v>
      </c>
      <c r="F3078" s="49" t="s">
        <v>80</v>
      </c>
      <c r="G3078" s="49" t="s">
        <v>81</v>
      </c>
      <c r="H3078" s="49" t="s">
        <v>564</v>
      </c>
      <c r="I3078" s="49" t="s">
        <v>564</v>
      </c>
      <c r="J3078" s="49">
        <v>135300</v>
      </c>
      <c r="K3078" s="49" t="s">
        <v>174</v>
      </c>
      <c r="L3078" s="49">
        <v>9766908</v>
      </c>
      <c r="M3078" s="49" t="s">
        <v>1905</v>
      </c>
      <c r="N3078" s="51">
        <v>35247</v>
      </c>
      <c r="O3078" s="51">
        <v>35247</v>
      </c>
      <c r="P3078" s="49" t="s">
        <v>1081</v>
      </c>
    </row>
    <row r="3079" spans="1:16">
      <c r="A3079" s="46">
        <v>0</v>
      </c>
      <c r="B3079" s="46">
        <v>0</v>
      </c>
      <c r="C3079" s="46">
        <v>0</v>
      </c>
      <c r="D3079" s="46">
        <f t="shared" si="48"/>
        <v>0</v>
      </c>
      <c r="E3079" s="51">
        <v>45261</v>
      </c>
      <c r="F3079" s="49" t="s">
        <v>80</v>
      </c>
      <c r="G3079" s="49" t="s">
        <v>81</v>
      </c>
      <c r="H3079" s="49" t="s">
        <v>564</v>
      </c>
      <c r="I3079" s="49" t="s">
        <v>564</v>
      </c>
      <c r="J3079" s="49">
        <v>135300</v>
      </c>
      <c r="K3079" s="49" t="s">
        <v>390</v>
      </c>
      <c r="L3079" s="49">
        <v>9718341</v>
      </c>
      <c r="M3079" s="49" t="s">
        <v>1906</v>
      </c>
      <c r="N3079" s="51">
        <v>35247</v>
      </c>
      <c r="O3079" s="51">
        <v>35247</v>
      </c>
      <c r="P3079" s="49" t="s">
        <v>1091</v>
      </c>
    </row>
    <row r="3080" spans="1:16">
      <c r="A3080" s="46">
        <v>2915</v>
      </c>
      <c r="B3080" s="46">
        <v>12843.54</v>
      </c>
      <c r="C3080" s="46">
        <v>7202.2983834923998</v>
      </c>
      <c r="D3080" s="46">
        <f t="shared" si="48"/>
        <v>5641.2416165076011</v>
      </c>
      <c r="E3080" s="51">
        <v>45261</v>
      </c>
      <c r="F3080" s="49" t="s">
        <v>80</v>
      </c>
      <c r="G3080" s="49" t="s">
        <v>81</v>
      </c>
      <c r="H3080" s="49" t="s">
        <v>564</v>
      </c>
      <c r="I3080" s="49" t="s">
        <v>564</v>
      </c>
      <c r="J3080" s="49">
        <v>135300</v>
      </c>
      <c r="K3080" s="49" t="s">
        <v>390</v>
      </c>
      <c r="L3080" s="49">
        <v>9766906</v>
      </c>
      <c r="M3080" s="49" t="s">
        <v>1906</v>
      </c>
      <c r="N3080" s="51">
        <v>35247</v>
      </c>
      <c r="O3080" s="51">
        <v>35247</v>
      </c>
      <c r="P3080" s="49" t="s">
        <v>1081</v>
      </c>
    </row>
    <row r="3081" spans="1:16">
      <c r="A3081" s="46">
        <v>0</v>
      </c>
      <c r="B3081" s="46">
        <v>0</v>
      </c>
      <c r="C3081" s="46">
        <v>0</v>
      </c>
      <c r="D3081" s="46">
        <f t="shared" si="48"/>
        <v>0</v>
      </c>
      <c r="E3081" s="51">
        <v>45261</v>
      </c>
      <c r="F3081" s="49" t="s">
        <v>80</v>
      </c>
      <c r="G3081" s="49" t="s">
        <v>81</v>
      </c>
      <c r="H3081" s="49" t="s">
        <v>564</v>
      </c>
      <c r="I3081" s="49" t="s">
        <v>564</v>
      </c>
      <c r="J3081" s="49">
        <v>135300</v>
      </c>
      <c r="K3081" s="49" t="s">
        <v>391</v>
      </c>
      <c r="L3081" s="49">
        <v>9861071</v>
      </c>
      <c r="M3081" s="49" t="s">
        <v>1907</v>
      </c>
      <c r="N3081" s="51">
        <v>35247</v>
      </c>
      <c r="O3081" s="51">
        <v>35247</v>
      </c>
      <c r="P3081" s="49" t="s">
        <v>1091</v>
      </c>
    </row>
    <row r="3082" spans="1:16">
      <c r="A3082" s="46">
        <v>880</v>
      </c>
      <c r="B3082" s="46">
        <v>3566.4700000000003</v>
      </c>
      <c r="C3082" s="46">
        <v>1999.9767288282001</v>
      </c>
      <c r="D3082" s="46">
        <f t="shared" si="48"/>
        <v>1566.4932711718002</v>
      </c>
      <c r="E3082" s="51">
        <v>45261</v>
      </c>
      <c r="F3082" s="49" t="s">
        <v>80</v>
      </c>
      <c r="G3082" s="49" t="s">
        <v>81</v>
      </c>
      <c r="H3082" s="49" t="s">
        <v>564</v>
      </c>
      <c r="I3082" s="49" t="s">
        <v>564</v>
      </c>
      <c r="J3082" s="49">
        <v>135300</v>
      </c>
      <c r="K3082" s="49" t="s">
        <v>391</v>
      </c>
      <c r="L3082" s="49">
        <v>9702645</v>
      </c>
      <c r="M3082" s="49" t="s">
        <v>1907</v>
      </c>
      <c r="N3082" s="51">
        <v>35247</v>
      </c>
      <c r="O3082" s="51">
        <v>35247</v>
      </c>
      <c r="P3082" s="49" t="s">
        <v>1081</v>
      </c>
    </row>
    <row r="3083" spans="1:16">
      <c r="A3083" s="46">
        <v>0</v>
      </c>
      <c r="B3083" s="46">
        <v>0</v>
      </c>
      <c r="C3083" s="46">
        <v>0</v>
      </c>
      <c r="D3083" s="46">
        <f t="shared" si="48"/>
        <v>0</v>
      </c>
      <c r="E3083" s="51">
        <v>45261</v>
      </c>
      <c r="F3083" s="49" t="s">
        <v>80</v>
      </c>
      <c r="G3083" s="49" t="s">
        <v>81</v>
      </c>
      <c r="H3083" s="49" t="s">
        <v>564</v>
      </c>
      <c r="I3083" s="49" t="s">
        <v>564</v>
      </c>
      <c r="J3083" s="49">
        <v>135300</v>
      </c>
      <c r="K3083" s="49" t="s">
        <v>392</v>
      </c>
      <c r="L3083" s="49">
        <v>9861075</v>
      </c>
      <c r="M3083" s="49" t="s">
        <v>1908</v>
      </c>
      <c r="N3083" s="51">
        <v>35247</v>
      </c>
      <c r="O3083" s="51">
        <v>35247</v>
      </c>
      <c r="P3083" s="49" t="s">
        <v>1091</v>
      </c>
    </row>
    <row r="3084" spans="1:16">
      <c r="A3084" s="46">
        <v>912</v>
      </c>
      <c r="B3084" s="46">
        <v>7024.07</v>
      </c>
      <c r="C3084" s="46">
        <v>3938.9022034842001</v>
      </c>
      <c r="D3084" s="46">
        <f t="shared" si="48"/>
        <v>3085.1677965157996</v>
      </c>
      <c r="E3084" s="51">
        <v>45261</v>
      </c>
      <c r="F3084" s="49" t="s">
        <v>80</v>
      </c>
      <c r="G3084" s="49" t="s">
        <v>81</v>
      </c>
      <c r="H3084" s="49" t="s">
        <v>564</v>
      </c>
      <c r="I3084" s="49" t="s">
        <v>564</v>
      </c>
      <c r="J3084" s="49">
        <v>135300</v>
      </c>
      <c r="K3084" s="49" t="s">
        <v>392</v>
      </c>
      <c r="L3084" s="49">
        <v>9768385</v>
      </c>
      <c r="M3084" s="49" t="s">
        <v>1908</v>
      </c>
      <c r="N3084" s="51">
        <v>35247</v>
      </c>
      <c r="O3084" s="51">
        <v>35247</v>
      </c>
      <c r="P3084" s="49" t="s">
        <v>1081</v>
      </c>
    </row>
    <row r="3085" spans="1:16">
      <c r="A3085" s="46">
        <v>0</v>
      </c>
      <c r="B3085" s="46">
        <v>0</v>
      </c>
      <c r="C3085" s="46">
        <v>0</v>
      </c>
      <c r="D3085" s="46">
        <f t="shared" si="48"/>
        <v>0</v>
      </c>
      <c r="E3085" s="51">
        <v>45261</v>
      </c>
      <c r="F3085" s="49" t="s">
        <v>80</v>
      </c>
      <c r="G3085" s="49" t="s">
        <v>81</v>
      </c>
      <c r="H3085" s="49" t="s">
        <v>564</v>
      </c>
      <c r="I3085" s="49" t="s">
        <v>564</v>
      </c>
      <c r="J3085" s="49">
        <v>135300</v>
      </c>
      <c r="K3085" s="49" t="s">
        <v>393</v>
      </c>
      <c r="L3085" s="49">
        <v>9973930</v>
      </c>
      <c r="M3085" s="49" t="s">
        <v>1910</v>
      </c>
      <c r="N3085" s="51">
        <v>23559</v>
      </c>
      <c r="O3085" s="51">
        <v>23559</v>
      </c>
      <c r="P3085" s="49" t="s">
        <v>1091</v>
      </c>
    </row>
    <row r="3086" spans="1:16">
      <c r="A3086" s="46">
        <v>130</v>
      </c>
      <c r="B3086" s="46">
        <v>466.33</v>
      </c>
      <c r="C3086" s="46">
        <v>261.5048347398</v>
      </c>
      <c r="D3086" s="46">
        <f t="shared" si="48"/>
        <v>204.82516526019998</v>
      </c>
      <c r="E3086" s="51">
        <v>45261</v>
      </c>
      <c r="F3086" s="49" t="s">
        <v>80</v>
      </c>
      <c r="G3086" s="49" t="s">
        <v>81</v>
      </c>
      <c r="H3086" s="49" t="s">
        <v>564</v>
      </c>
      <c r="I3086" s="49" t="s">
        <v>564</v>
      </c>
      <c r="J3086" s="49">
        <v>135300</v>
      </c>
      <c r="K3086" s="49" t="s">
        <v>393</v>
      </c>
      <c r="L3086" s="49">
        <v>9766894</v>
      </c>
      <c r="M3086" s="49" t="s">
        <v>1909</v>
      </c>
      <c r="N3086" s="51">
        <v>35247</v>
      </c>
      <c r="O3086" s="51">
        <v>35247</v>
      </c>
      <c r="P3086" s="49" t="s">
        <v>1081</v>
      </c>
    </row>
    <row r="3087" spans="1:16">
      <c r="A3087" s="46">
        <v>1</v>
      </c>
      <c r="B3087" s="46">
        <v>155.32</v>
      </c>
      <c r="C3087" s="46">
        <v>164.70105774320001</v>
      </c>
      <c r="D3087" s="46">
        <f t="shared" si="48"/>
        <v>-9.3810577432000173</v>
      </c>
      <c r="E3087" s="51">
        <v>45261</v>
      </c>
      <c r="F3087" s="49" t="s">
        <v>80</v>
      </c>
      <c r="G3087" s="49" t="s">
        <v>81</v>
      </c>
      <c r="H3087" s="49" t="s">
        <v>564</v>
      </c>
      <c r="I3087" s="49" t="s">
        <v>564</v>
      </c>
      <c r="J3087" s="49">
        <v>135300</v>
      </c>
      <c r="K3087" s="49" t="s">
        <v>393</v>
      </c>
      <c r="L3087" s="49">
        <v>9766896</v>
      </c>
      <c r="M3087" s="49" t="s">
        <v>1910</v>
      </c>
      <c r="N3087" s="51">
        <v>23559</v>
      </c>
      <c r="O3087" s="51">
        <v>23559</v>
      </c>
      <c r="P3087" s="49" t="s">
        <v>1081</v>
      </c>
    </row>
    <row r="3088" spans="1:16">
      <c r="A3088" s="46">
        <v>1</v>
      </c>
      <c r="B3088" s="46">
        <v>19098.93</v>
      </c>
      <c r="C3088" s="46">
        <v>16552.0441389396</v>
      </c>
      <c r="D3088" s="46">
        <f t="shared" si="48"/>
        <v>2546.8858610604002</v>
      </c>
      <c r="E3088" s="51">
        <v>45261</v>
      </c>
      <c r="F3088" s="49" t="s">
        <v>80</v>
      </c>
      <c r="G3088" s="49" t="s">
        <v>81</v>
      </c>
      <c r="H3088" s="49" t="s">
        <v>564</v>
      </c>
      <c r="I3088" s="49" t="s">
        <v>564</v>
      </c>
      <c r="J3088" s="49">
        <v>135300</v>
      </c>
      <c r="K3088" s="49" t="s">
        <v>393</v>
      </c>
      <c r="L3088" s="49">
        <v>9766897</v>
      </c>
      <c r="M3088" s="49" t="s">
        <v>1910</v>
      </c>
      <c r="N3088" s="51">
        <v>29768</v>
      </c>
      <c r="O3088" s="51">
        <v>29768</v>
      </c>
      <c r="P3088" s="49" t="s">
        <v>1081</v>
      </c>
    </row>
    <row r="3089" spans="1:16">
      <c r="A3089" s="46">
        <v>0</v>
      </c>
      <c r="B3089" s="46">
        <v>0</v>
      </c>
      <c r="C3089" s="46">
        <v>0</v>
      </c>
      <c r="D3089" s="46">
        <f t="shared" si="48"/>
        <v>0</v>
      </c>
      <c r="E3089" s="51">
        <v>45261</v>
      </c>
      <c r="F3089" s="49" t="s">
        <v>80</v>
      </c>
      <c r="G3089" s="49" t="s">
        <v>81</v>
      </c>
      <c r="H3089" s="49" t="s">
        <v>564</v>
      </c>
      <c r="I3089" s="49" t="s">
        <v>564</v>
      </c>
      <c r="J3089" s="49">
        <v>135300</v>
      </c>
      <c r="K3089" s="49" t="s">
        <v>393</v>
      </c>
      <c r="L3089" s="49">
        <v>9973931</v>
      </c>
      <c r="M3089" s="49" t="s">
        <v>1909</v>
      </c>
      <c r="N3089" s="51">
        <v>15523</v>
      </c>
      <c r="O3089" s="51">
        <v>15523</v>
      </c>
      <c r="P3089" s="49" t="s">
        <v>1091</v>
      </c>
    </row>
    <row r="3090" spans="1:16">
      <c r="A3090" s="46">
        <v>0</v>
      </c>
      <c r="B3090" s="46">
        <v>0</v>
      </c>
      <c r="C3090" s="46">
        <v>0</v>
      </c>
      <c r="D3090" s="46">
        <f t="shared" si="48"/>
        <v>0</v>
      </c>
      <c r="E3090" s="51">
        <v>45261</v>
      </c>
      <c r="F3090" s="49" t="s">
        <v>80</v>
      </c>
      <c r="G3090" s="49" t="s">
        <v>81</v>
      </c>
      <c r="H3090" s="49" t="s">
        <v>564</v>
      </c>
      <c r="I3090" s="49" t="s">
        <v>564</v>
      </c>
      <c r="J3090" s="49">
        <v>135300</v>
      </c>
      <c r="K3090" s="49" t="s">
        <v>393</v>
      </c>
      <c r="L3090" s="49">
        <v>9861072</v>
      </c>
      <c r="M3090" s="49" t="s">
        <v>1909</v>
      </c>
      <c r="N3090" s="51">
        <v>35247</v>
      </c>
      <c r="O3090" s="51">
        <v>35247</v>
      </c>
      <c r="P3090" s="49" t="s">
        <v>1091</v>
      </c>
    </row>
    <row r="3091" spans="1:16">
      <c r="A3091" s="46">
        <v>0</v>
      </c>
      <c r="B3091" s="46">
        <v>0</v>
      </c>
      <c r="C3091" s="46">
        <v>0</v>
      </c>
      <c r="D3091" s="46">
        <f t="shared" si="48"/>
        <v>0</v>
      </c>
      <c r="E3091" s="51">
        <v>45261</v>
      </c>
      <c r="F3091" s="49" t="s">
        <v>80</v>
      </c>
      <c r="G3091" s="49" t="s">
        <v>81</v>
      </c>
      <c r="H3091" s="49" t="s">
        <v>564</v>
      </c>
      <c r="I3091" s="49" t="s">
        <v>564</v>
      </c>
      <c r="J3091" s="49">
        <v>135300</v>
      </c>
      <c r="K3091" s="49" t="s">
        <v>393</v>
      </c>
      <c r="L3091" s="49">
        <v>9973929</v>
      </c>
      <c r="M3091" s="49" t="s">
        <v>1910</v>
      </c>
      <c r="N3091" s="51">
        <v>29768</v>
      </c>
      <c r="O3091" s="51">
        <v>29768</v>
      </c>
      <c r="P3091" s="49" t="s">
        <v>1091</v>
      </c>
    </row>
    <row r="3092" spans="1:16">
      <c r="A3092" s="46">
        <v>501</v>
      </c>
      <c r="B3092" s="46">
        <v>7200.06</v>
      </c>
      <c r="C3092" s="46">
        <v>7703.3718422304</v>
      </c>
      <c r="D3092" s="46">
        <f t="shared" si="48"/>
        <v>-503.31184223039963</v>
      </c>
      <c r="E3092" s="51">
        <v>45261</v>
      </c>
      <c r="F3092" s="49" t="s">
        <v>80</v>
      </c>
      <c r="G3092" s="49" t="s">
        <v>81</v>
      </c>
      <c r="H3092" s="49" t="s">
        <v>564</v>
      </c>
      <c r="I3092" s="49" t="s">
        <v>564</v>
      </c>
      <c r="J3092" s="49">
        <v>135300</v>
      </c>
      <c r="K3092" s="49" t="s">
        <v>393</v>
      </c>
      <c r="L3092" s="49">
        <v>9766895</v>
      </c>
      <c r="M3092" s="49" t="s">
        <v>1910</v>
      </c>
      <c r="N3092" s="51">
        <v>18445</v>
      </c>
      <c r="O3092" s="51">
        <v>18445</v>
      </c>
      <c r="P3092" s="49" t="s">
        <v>1081</v>
      </c>
    </row>
    <row r="3093" spans="1:16">
      <c r="A3093" s="46">
        <v>1</v>
      </c>
      <c r="B3093" s="46">
        <v>2089.23</v>
      </c>
      <c r="C3093" s="46">
        <v>2246.6243984183998</v>
      </c>
      <c r="D3093" s="46">
        <f t="shared" si="48"/>
        <v>-157.39439841839976</v>
      </c>
      <c r="E3093" s="51">
        <v>45261</v>
      </c>
      <c r="F3093" s="49" t="s">
        <v>80</v>
      </c>
      <c r="G3093" s="49" t="s">
        <v>81</v>
      </c>
      <c r="H3093" s="49" t="s">
        <v>564</v>
      </c>
      <c r="I3093" s="49" t="s">
        <v>564</v>
      </c>
      <c r="J3093" s="49">
        <v>135300</v>
      </c>
      <c r="K3093" s="49" t="s">
        <v>393</v>
      </c>
      <c r="L3093" s="49">
        <v>9766893</v>
      </c>
      <c r="M3093" s="49" t="s">
        <v>1909</v>
      </c>
      <c r="N3093" s="51">
        <v>15523</v>
      </c>
      <c r="O3093" s="51">
        <v>15523</v>
      </c>
      <c r="P3093" s="49" t="s">
        <v>1081</v>
      </c>
    </row>
    <row r="3094" spans="1:16">
      <c r="A3094" s="46">
        <v>0</v>
      </c>
      <c r="B3094" s="46">
        <v>0</v>
      </c>
      <c r="C3094" s="46">
        <v>0</v>
      </c>
      <c r="D3094" s="46">
        <f t="shared" si="48"/>
        <v>0</v>
      </c>
      <c r="E3094" s="51">
        <v>45261</v>
      </c>
      <c r="F3094" s="49" t="s">
        <v>80</v>
      </c>
      <c r="G3094" s="49" t="s">
        <v>81</v>
      </c>
      <c r="H3094" s="49" t="s">
        <v>564</v>
      </c>
      <c r="I3094" s="49" t="s">
        <v>564</v>
      </c>
      <c r="J3094" s="49">
        <v>135300</v>
      </c>
      <c r="K3094" s="49" t="s">
        <v>393</v>
      </c>
      <c r="L3094" s="49">
        <v>9724112</v>
      </c>
      <c r="M3094" s="49" t="s">
        <v>1910</v>
      </c>
      <c r="N3094" s="51">
        <v>18445</v>
      </c>
      <c r="O3094" s="51">
        <v>18445</v>
      </c>
      <c r="P3094" s="49" t="s">
        <v>1091</v>
      </c>
    </row>
    <row r="3095" spans="1:16">
      <c r="A3095" s="46">
        <v>0</v>
      </c>
      <c r="B3095" s="46">
        <v>0</v>
      </c>
      <c r="C3095" s="46">
        <v>0</v>
      </c>
      <c r="D3095" s="46">
        <f t="shared" si="48"/>
        <v>0</v>
      </c>
      <c r="E3095" s="51">
        <v>45261</v>
      </c>
      <c r="F3095" s="49" t="s">
        <v>80</v>
      </c>
      <c r="G3095" s="49" t="s">
        <v>81</v>
      </c>
      <c r="H3095" s="49" t="s">
        <v>564</v>
      </c>
      <c r="I3095" s="49" t="s">
        <v>564</v>
      </c>
      <c r="J3095" s="49">
        <v>135300</v>
      </c>
      <c r="K3095" s="49" t="s">
        <v>394</v>
      </c>
      <c r="L3095" s="49">
        <v>9861076</v>
      </c>
      <c r="M3095" s="49" t="s">
        <v>1912</v>
      </c>
      <c r="N3095" s="51">
        <v>35247</v>
      </c>
      <c r="O3095" s="51">
        <v>35247</v>
      </c>
      <c r="P3095" s="49" t="s">
        <v>1091</v>
      </c>
    </row>
    <row r="3096" spans="1:16">
      <c r="A3096" s="46">
        <v>100</v>
      </c>
      <c r="B3096" s="46">
        <v>291.62</v>
      </c>
      <c r="C3096" s="46">
        <v>163.53234813719999</v>
      </c>
      <c r="D3096" s="46">
        <f t="shared" si="48"/>
        <v>128.08765186280002</v>
      </c>
      <c r="E3096" s="51">
        <v>45261</v>
      </c>
      <c r="F3096" s="49" t="s">
        <v>80</v>
      </c>
      <c r="G3096" s="49" t="s">
        <v>81</v>
      </c>
      <c r="H3096" s="49" t="s">
        <v>564</v>
      </c>
      <c r="I3096" s="49" t="s">
        <v>564</v>
      </c>
      <c r="J3096" s="49">
        <v>135300</v>
      </c>
      <c r="K3096" s="49" t="s">
        <v>394</v>
      </c>
      <c r="L3096" s="49">
        <v>9769128</v>
      </c>
      <c r="M3096" s="49" t="s">
        <v>1912</v>
      </c>
      <c r="N3096" s="51">
        <v>35247</v>
      </c>
      <c r="O3096" s="51">
        <v>35247</v>
      </c>
      <c r="P3096" s="49" t="s">
        <v>1081</v>
      </c>
    </row>
    <row r="3097" spans="1:16">
      <c r="A3097" s="46">
        <v>125</v>
      </c>
      <c r="B3097" s="46">
        <v>355.51</v>
      </c>
      <c r="C3097" s="46">
        <v>382.29272980080003</v>
      </c>
      <c r="D3097" s="46">
        <f t="shared" si="48"/>
        <v>-26.782729800800041</v>
      </c>
      <c r="E3097" s="51">
        <v>45261</v>
      </c>
      <c r="F3097" s="49" t="s">
        <v>80</v>
      </c>
      <c r="G3097" s="49" t="s">
        <v>81</v>
      </c>
      <c r="H3097" s="49" t="s">
        <v>564</v>
      </c>
      <c r="I3097" s="49" t="s">
        <v>564</v>
      </c>
      <c r="J3097" s="49">
        <v>135300</v>
      </c>
      <c r="K3097" s="49" t="s">
        <v>395</v>
      </c>
      <c r="L3097" s="49">
        <v>9769125</v>
      </c>
      <c r="M3097" s="49" t="s">
        <v>1913</v>
      </c>
      <c r="N3097" s="51">
        <v>15523</v>
      </c>
      <c r="O3097" s="51">
        <v>15523</v>
      </c>
      <c r="P3097" s="49" t="s">
        <v>1081</v>
      </c>
    </row>
    <row r="3098" spans="1:16">
      <c r="A3098" s="46">
        <v>0</v>
      </c>
      <c r="B3098" s="46">
        <v>0</v>
      </c>
      <c r="C3098" s="46">
        <v>0</v>
      </c>
      <c r="D3098" s="46">
        <f t="shared" si="48"/>
        <v>0</v>
      </c>
      <c r="E3098" s="51">
        <v>45261</v>
      </c>
      <c r="F3098" s="49" t="s">
        <v>80</v>
      </c>
      <c r="G3098" s="49" t="s">
        <v>81</v>
      </c>
      <c r="H3098" s="49" t="s">
        <v>564</v>
      </c>
      <c r="I3098" s="49" t="s">
        <v>564</v>
      </c>
      <c r="J3098" s="49">
        <v>135300</v>
      </c>
      <c r="K3098" s="49" t="s">
        <v>395</v>
      </c>
      <c r="L3098" s="49">
        <v>9697415</v>
      </c>
      <c r="M3098" s="49" t="s">
        <v>1913</v>
      </c>
      <c r="N3098" s="51">
        <v>15523</v>
      </c>
      <c r="O3098" s="51">
        <v>15523</v>
      </c>
      <c r="P3098" s="49" t="s">
        <v>1091</v>
      </c>
    </row>
    <row r="3099" spans="1:16">
      <c r="A3099" s="46">
        <v>460</v>
      </c>
      <c r="B3099" s="46">
        <v>1108.21</v>
      </c>
      <c r="C3099" s="46">
        <v>621.45320461260008</v>
      </c>
      <c r="D3099" s="46">
        <f t="shared" si="48"/>
        <v>486.75679538739996</v>
      </c>
      <c r="E3099" s="51">
        <v>45261</v>
      </c>
      <c r="F3099" s="49" t="s">
        <v>80</v>
      </c>
      <c r="G3099" s="49" t="s">
        <v>81</v>
      </c>
      <c r="H3099" s="49" t="s">
        <v>564</v>
      </c>
      <c r="I3099" s="49" t="s">
        <v>564</v>
      </c>
      <c r="J3099" s="49">
        <v>135300</v>
      </c>
      <c r="K3099" s="49" t="s">
        <v>396</v>
      </c>
      <c r="L3099" s="49">
        <v>9769135</v>
      </c>
      <c r="M3099" s="49" t="s">
        <v>1914</v>
      </c>
      <c r="N3099" s="51">
        <v>35247</v>
      </c>
      <c r="O3099" s="51">
        <v>35247</v>
      </c>
      <c r="P3099" s="49" t="s">
        <v>1081</v>
      </c>
    </row>
    <row r="3100" spans="1:16">
      <c r="A3100" s="46">
        <v>0</v>
      </c>
      <c r="B3100" s="46">
        <v>0</v>
      </c>
      <c r="C3100" s="46">
        <v>0</v>
      </c>
      <c r="D3100" s="46">
        <f t="shared" si="48"/>
        <v>0</v>
      </c>
      <c r="E3100" s="51">
        <v>45261</v>
      </c>
      <c r="F3100" s="49" t="s">
        <v>80</v>
      </c>
      <c r="G3100" s="49" t="s">
        <v>81</v>
      </c>
      <c r="H3100" s="49" t="s">
        <v>564</v>
      </c>
      <c r="I3100" s="49" t="s">
        <v>564</v>
      </c>
      <c r="J3100" s="49">
        <v>135300</v>
      </c>
      <c r="K3100" s="49" t="s">
        <v>396</v>
      </c>
      <c r="L3100" s="49">
        <v>9861077</v>
      </c>
      <c r="M3100" s="49" t="s">
        <v>1914</v>
      </c>
      <c r="N3100" s="51">
        <v>35247</v>
      </c>
      <c r="O3100" s="51">
        <v>35247</v>
      </c>
      <c r="P3100" s="49" t="s">
        <v>1091</v>
      </c>
    </row>
    <row r="3101" spans="1:16">
      <c r="A3101" s="46">
        <v>0</v>
      </c>
      <c r="B3101" s="46">
        <v>0</v>
      </c>
      <c r="C3101" s="46">
        <v>0</v>
      </c>
      <c r="D3101" s="46">
        <f t="shared" si="48"/>
        <v>0</v>
      </c>
      <c r="E3101" s="51">
        <v>45261</v>
      </c>
      <c r="F3101" s="49" t="s">
        <v>80</v>
      </c>
      <c r="G3101" s="49" t="s">
        <v>81</v>
      </c>
      <c r="H3101" s="49" t="s">
        <v>564</v>
      </c>
      <c r="I3101" s="49" t="s">
        <v>564</v>
      </c>
      <c r="J3101" s="49">
        <v>135300</v>
      </c>
      <c r="K3101" s="49" t="s">
        <v>571</v>
      </c>
      <c r="L3101" s="49">
        <v>9724113</v>
      </c>
      <c r="M3101" s="49" t="s">
        <v>2423</v>
      </c>
      <c r="N3101" s="51">
        <v>15523</v>
      </c>
      <c r="O3101" s="51">
        <v>15523</v>
      </c>
      <c r="P3101" s="49" t="s">
        <v>1091</v>
      </c>
    </row>
    <row r="3102" spans="1:16">
      <c r="A3102" s="46">
        <v>40</v>
      </c>
      <c r="B3102" s="46">
        <v>134.19</v>
      </c>
      <c r="C3102" s="46">
        <v>144.29934857519999</v>
      </c>
      <c r="D3102" s="46">
        <f t="shared" si="48"/>
        <v>-10.109348575199988</v>
      </c>
      <c r="E3102" s="51">
        <v>45261</v>
      </c>
      <c r="F3102" s="49" t="s">
        <v>80</v>
      </c>
      <c r="G3102" s="49" t="s">
        <v>81</v>
      </c>
      <c r="H3102" s="49" t="s">
        <v>564</v>
      </c>
      <c r="I3102" s="49" t="s">
        <v>564</v>
      </c>
      <c r="J3102" s="49">
        <v>135300</v>
      </c>
      <c r="K3102" s="49" t="s">
        <v>571</v>
      </c>
      <c r="L3102" s="49">
        <v>9769340</v>
      </c>
      <c r="M3102" s="49" t="s">
        <v>2423</v>
      </c>
      <c r="N3102" s="51">
        <v>15523</v>
      </c>
      <c r="O3102" s="51">
        <v>15523</v>
      </c>
      <c r="P3102" s="49" t="s">
        <v>1081</v>
      </c>
    </row>
    <row r="3103" spans="1:16">
      <c r="A3103" s="46">
        <v>200</v>
      </c>
      <c r="B3103" s="46">
        <v>250</v>
      </c>
      <c r="C3103" s="46">
        <v>269.85230000000001</v>
      </c>
      <c r="D3103" s="46">
        <f t="shared" si="48"/>
        <v>-19.852300000000014</v>
      </c>
      <c r="E3103" s="51">
        <v>45261</v>
      </c>
      <c r="F3103" s="49" t="s">
        <v>80</v>
      </c>
      <c r="G3103" s="49" t="s">
        <v>81</v>
      </c>
      <c r="H3103" s="49" t="s">
        <v>564</v>
      </c>
      <c r="I3103" s="49" t="s">
        <v>564</v>
      </c>
      <c r="J3103" s="49">
        <v>135300</v>
      </c>
      <c r="K3103" s="49" t="s">
        <v>397</v>
      </c>
      <c r="L3103" s="49">
        <v>9769341</v>
      </c>
      <c r="M3103" s="49" t="s">
        <v>1915</v>
      </c>
      <c r="N3103" s="51">
        <v>13332</v>
      </c>
      <c r="O3103" s="51">
        <v>13332</v>
      </c>
      <c r="P3103" s="49" t="s">
        <v>1081</v>
      </c>
    </row>
    <row r="3104" spans="1:16">
      <c r="A3104" s="46">
        <v>0</v>
      </c>
      <c r="B3104" s="46">
        <v>0</v>
      </c>
      <c r="C3104" s="46">
        <v>0</v>
      </c>
      <c r="D3104" s="46">
        <f t="shared" si="48"/>
        <v>0</v>
      </c>
      <c r="E3104" s="51">
        <v>45261</v>
      </c>
      <c r="F3104" s="49" t="s">
        <v>80</v>
      </c>
      <c r="G3104" s="49" t="s">
        <v>81</v>
      </c>
      <c r="H3104" s="49" t="s">
        <v>564</v>
      </c>
      <c r="I3104" s="49" t="s">
        <v>564</v>
      </c>
      <c r="J3104" s="49">
        <v>135300</v>
      </c>
      <c r="K3104" s="49" t="s">
        <v>397</v>
      </c>
      <c r="L3104" s="49">
        <v>9973943</v>
      </c>
      <c r="M3104" s="49" t="s">
        <v>1915</v>
      </c>
      <c r="N3104" s="51">
        <v>13332</v>
      </c>
      <c r="O3104" s="51">
        <v>13332</v>
      </c>
      <c r="P3104" s="49" t="s">
        <v>1091</v>
      </c>
    </row>
    <row r="3105" spans="1:16">
      <c r="A3105" s="46">
        <v>70</v>
      </c>
      <c r="B3105" s="46">
        <v>247.08</v>
      </c>
      <c r="C3105" s="46">
        <v>138.55556058480002</v>
      </c>
      <c r="D3105" s="46">
        <f t="shared" si="48"/>
        <v>108.52443941519999</v>
      </c>
      <c r="E3105" s="51">
        <v>45261</v>
      </c>
      <c r="F3105" s="49" t="s">
        <v>80</v>
      </c>
      <c r="G3105" s="49" t="s">
        <v>81</v>
      </c>
      <c r="H3105" s="49" t="s">
        <v>564</v>
      </c>
      <c r="I3105" s="49" t="s">
        <v>564</v>
      </c>
      <c r="J3105" s="49">
        <v>135300</v>
      </c>
      <c r="K3105" s="49" t="s">
        <v>398</v>
      </c>
      <c r="L3105" s="49">
        <v>9769346</v>
      </c>
      <c r="M3105" s="49" t="s">
        <v>1550</v>
      </c>
      <c r="N3105" s="51">
        <v>35247</v>
      </c>
      <c r="O3105" s="51">
        <v>35247</v>
      </c>
      <c r="P3105" s="49" t="s">
        <v>1081</v>
      </c>
    </row>
    <row r="3106" spans="1:16">
      <c r="A3106" s="46">
        <v>120</v>
      </c>
      <c r="B3106" s="46">
        <v>513.38</v>
      </c>
      <c r="C3106" s="46">
        <v>549.26723337919998</v>
      </c>
      <c r="D3106" s="46">
        <f t="shared" si="48"/>
        <v>-35.887233379199984</v>
      </c>
      <c r="E3106" s="51">
        <v>45261</v>
      </c>
      <c r="F3106" s="49" t="s">
        <v>80</v>
      </c>
      <c r="G3106" s="49" t="s">
        <v>81</v>
      </c>
      <c r="H3106" s="49" t="s">
        <v>564</v>
      </c>
      <c r="I3106" s="49" t="s">
        <v>564</v>
      </c>
      <c r="J3106" s="49">
        <v>135300</v>
      </c>
      <c r="K3106" s="49" t="s">
        <v>398</v>
      </c>
      <c r="L3106" s="49">
        <v>9769344</v>
      </c>
      <c r="M3106" s="49" t="s">
        <v>1550</v>
      </c>
      <c r="N3106" s="51">
        <v>18445</v>
      </c>
      <c r="O3106" s="51">
        <v>18445</v>
      </c>
      <c r="P3106" s="49" t="s">
        <v>1081</v>
      </c>
    </row>
    <row r="3107" spans="1:16">
      <c r="A3107" s="46">
        <v>0</v>
      </c>
      <c r="B3107" s="46">
        <v>0</v>
      </c>
      <c r="C3107" s="46">
        <v>0</v>
      </c>
      <c r="D3107" s="46">
        <f t="shared" si="48"/>
        <v>0</v>
      </c>
      <c r="E3107" s="51">
        <v>45261</v>
      </c>
      <c r="F3107" s="49" t="s">
        <v>80</v>
      </c>
      <c r="G3107" s="49" t="s">
        <v>81</v>
      </c>
      <c r="H3107" s="49" t="s">
        <v>564</v>
      </c>
      <c r="I3107" s="49" t="s">
        <v>564</v>
      </c>
      <c r="J3107" s="49">
        <v>135300</v>
      </c>
      <c r="K3107" s="49" t="s">
        <v>398</v>
      </c>
      <c r="L3107" s="49">
        <v>9701171</v>
      </c>
      <c r="M3107" s="49" t="s">
        <v>1550</v>
      </c>
      <c r="N3107" s="51">
        <v>13332</v>
      </c>
      <c r="O3107" s="51">
        <v>13332</v>
      </c>
      <c r="P3107" s="49" t="s">
        <v>1091</v>
      </c>
    </row>
    <row r="3108" spans="1:16">
      <c r="A3108" s="46">
        <v>0</v>
      </c>
      <c r="B3108" s="46">
        <v>0</v>
      </c>
      <c r="C3108" s="46">
        <v>0</v>
      </c>
      <c r="D3108" s="46">
        <f t="shared" si="48"/>
        <v>0</v>
      </c>
      <c r="E3108" s="51">
        <v>45261</v>
      </c>
      <c r="F3108" s="49" t="s">
        <v>80</v>
      </c>
      <c r="G3108" s="49" t="s">
        <v>81</v>
      </c>
      <c r="H3108" s="49" t="s">
        <v>564</v>
      </c>
      <c r="I3108" s="49" t="s">
        <v>564</v>
      </c>
      <c r="J3108" s="49">
        <v>135300</v>
      </c>
      <c r="K3108" s="49" t="s">
        <v>398</v>
      </c>
      <c r="L3108" s="49">
        <v>9861070</v>
      </c>
      <c r="M3108" s="49" t="s">
        <v>1550</v>
      </c>
      <c r="N3108" s="51">
        <v>35247</v>
      </c>
      <c r="O3108" s="51">
        <v>35247</v>
      </c>
      <c r="P3108" s="49" t="s">
        <v>1091</v>
      </c>
    </row>
    <row r="3109" spans="1:16">
      <c r="A3109" s="46">
        <v>160</v>
      </c>
      <c r="B3109" s="46">
        <v>38.550000000000004</v>
      </c>
      <c r="C3109" s="46">
        <v>40.826003565000001</v>
      </c>
      <c r="D3109" s="46">
        <f t="shared" si="48"/>
        <v>-2.2760035649999963</v>
      </c>
      <c r="E3109" s="51">
        <v>45261</v>
      </c>
      <c r="F3109" s="49" t="s">
        <v>80</v>
      </c>
      <c r="G3109" s="49" t="s">
        <v>81</v>
      </c>
      <c r="H3109" s="49" t="s">
        <v>564</v>
      </c>
      <c r="I3109" s="49" t="s">
        <v>564</v>
      </c>
      <c r="J3109" s="49">
        <v>135300</v>
      </c>
      <c r="K3109" s="49" t="s">
        <v>398</v>
      </c>
      <c r="L3109" s="49">
        <v>9769345</v>
      </c>
      <c r="M3109" s="49" t="s">
        <v>1550</v>
      </c>
      <c r="N3109" s="51">
        <v>24289</v>
      </c>
      <c r="O3109" s="51">
        <v>24289</v>
      </c>
      <c r="P3109" s="49" t="s">
        <v>1081</v>
      </c>
    </row>
    <row r="3110" spans="1:16">
      <c r="A3110" s="46">
        <v>0</v>
      </c>
      <c r="B3110" s="46">
        <v>0</v>
      </c>
      <c r="C3110" s="46">
        <v>0</v>
      </c>
      <c r="D3110" s="46">
        <f t="shared" si="48"/>
        <v>0</v>
      </c>
      <c r="E3110" s="51">
        <v>45261</v>
      </c>
      <c r="F3110" s="49" t="s">
        <v>80</v>
      </c>
      <c r="G3110" s="49" t="s">
        <v>81</v>
      </c>
      <c r="H3110" s="49" t="s">
        <v>564</v>
      </c>
      <c r="I3110" s="49" t="s">
        <v>564</v>
      </c>
      <c r="J3110" s="49">
        <v>135300</v>
      </c>
      <c r="K3110" s="49" t="s">
        <v>398</v>
      </c>
      <c r="L3110" s="49">
        <v>9973945</v>
      </c>
      <c r="M3110" s="49" t="s">
        <v>1550</v>
      </c>
      <c r="N3110" s="51">
        <v>18445</v>
      </c>
      <c r="O3110" s="51">
        <v>18445</v>
      </c>
      <c r="P3110" s="49" t="s">
        <v>1091</v>
      </c>
    </row>
    <row r="3111" spans="1:16">
      <c r="A3111" s="46">
        <v>0</v>
      </c>
      <c r="B3111" s="46">
        <v>0</v>
      </c>
      <c r="C3111" s="46">
        <v>0</v>
      </c>
      <c r="D3111" s="46">
        <f t="shared" si="48"/>
        <v>0</v>
      </c>
      <c r="E3111" s="51">
        <v>45261</v>
      </c>
      <c r="F3111" s="49" t="s">
        <v>80</v>
      </c>
      <c r="G3111" s="49" t="s">
        <v>81</v>
      </c>
      <c r="H3111" s="49" t="s">
        <v>564</v>
      </c>
      <c r="I3111" s="49" t="s">
        <v>564</v>
      </c>
      <c r="J3111" s="49">
        <v>135300</v>
      </c>
      <c r="K3111" s="49" t="s">
        <v>398</v>
      </c>
      <c r="L3111" s="49">
        <v>9973944</v>
      </c>
      <c r="M3111" s="49" t="s">
        <v>1550</v>
      </c>
      <c r="N3111" s="51">
        <v>24289</v>
      </c>
      <c r="O3111" s="51">
        <v>24289</v>
      </c>
      <c r="P3111" s="49" t="s">
        <v>1091</v>
      </c>
    </row>
    <row r="3112" spans="1:16">
      <c r="A3112" s="46">
        <v>140</v>
      </c>
      <c r="B3112" s="46">
        <v>127</v>
      </c>
      <c r="C3112" s="46">
        <v>137.08496840000001</v>
      </c>
      <c r="D3112" s="46">
        <f t="shared" si="48"/>
        <v>-10.084968400000008</v>
      </c>
      <c r="E3112" s="51">
        <v>45261</v>
      </c>
      <c r="F3112" s="49" t="s">
        <v>80</v>
      </c>
      <c r="G3112" s="49" t="s">
        <v>81</v>
      </c>
      <c r="H3112" s="49" t="s">
        <v>564</v>
      </c>
      <c r="I3112" s="49" t="s">
        <v>564</v>
      </c>
      <c r="J3112" s="49">
        <v>135300</v>
      </c>
      <c r="K3112" s="49" t="s">
        <v>398</v>
      </c>
      <c r="L3112" s="49">
        <v>9769343</v>
      </c>
      <c r="M3112" s="49" t="s">
        <v>1550</v>
      </c>
      <c r="N3112" s="51">
        <v>13332</v>
      </c>
      <c r="O3112" s="51">
        <v>13332</v>
      </c>
      <c r="P3112" s="49" t="s">
        <v>1081</v>
      </c>
    </row>
    <row r="3113" spans="1:16">
      <c r="A3113" s="46">
        <v>6</v>
      </c>
      <c r="B3113" s="46">
        <v>14048.95</v>
      </c>
      <c r="C3113" s="46">
        <v>7878.2586323369997</v>
      </c>
      <c r="D3113" s="46">
        <f t="shared" si="48"/>
        <v>6170.6913676630011</v>
      </c>
      <c r="E3113" s="51">
        <v>45261</v>
      </c>
      <c r="F3113" s="49" t="s">
        <v>80</v>
      </c>
      <c r="G3113" s="49" t="s">
        <v>81</v>
      </c>
      <c r="H3113" s="49" t="s">
        <v>564</v>
      </c>
      <c r="I3113" s="49" t="s">
        <v>564</v>
      </c>
      <c r="J3113" s="49">
        <v>135300</v>
      </c>
      <c r="K3113" s="49" t="s">
        <v>403</v>
      </c>
      <c r="L3113" s="49">
        <v>9769338</v>
      </c>
      <c r="M3113" s="49" t="s">
        <v>1922</v>
      </c>
      <c r="N3113" s="51">
        <v>35247</v>
      </c>
      <c r="O3113" s="51">
        <v>35247</v>
      </c>
      <c r="P3113" s="49" t="s">
        <v>1081</v>
      </c>
    </row>
    <row r="3114" spans="1:16">
      <c r="A3114" s="46">
        <v>0</v>
      </c>
      <c r="B3114" s="46">
        <v>0</v>
      </c>
      <c r="C3114" s="46">
        <v>0</v>
      </c>
      <c r="D3114" s="46">
        <f t="shared" si="48"/>
        <v>0</v>
      </c>
      <c r="E3114" s="51">
        <v>45261</v>
      </c>
      <c r="F3114" s="49" t="s">
        <v>80</v>
      </c>
      <c r="G3114" s="49" t="s">
        <v>81</v>
      </c>
      <c r="H3114" s="49" t="s">
        <v>564</v>
      </c>
      <c r="I3114" s="49" t="s">
        <v>564</v>
      </c>
      <c r="J3114" s="49">
        <v>135300</v>
      </c>
      <c r="K3114" s="49" t="s">
        <v>403</v>
      </c>
      <c r="L3114" s="49">
        <v>9861067</v>
      </c>
      <c r="M3114" s="49" t="s">
        <v>1922</v>
      </c>
      <c r="N3114" s="51">
        <v>35247</v>
      </c>
      <c r="O3114" s="51">
        <v>35247</v>
      </c>
      <c r="P3114" s="49" t="s">
        <v>1091</v>
      </c>
    </row>
    <row r="3115" spans="1:16">
      <c r="A3115" s="46">
        <v>8</v>
      </c>
      <c r="B3115" s="46">
        <v>7179.08</v>
      </c>
      <c r="C3115" s="46">
        <v>1097.9529165964</v>
      </c>
      <c r="D3115" s="46">
        <f t="shared" si="48"/>
        <v>6081.1270834036004</v>
      </c>
      <c r="E3115" s="51">
        <v>45261</v>
      </c>
      <c r="F3115" s="49" t="s">
        <v>80</v>
      </c>
      <c r="G3115" s="49" t="s">
        <v>81</v>
      </c>
      <c r="H3115" s="49" t="s">
        <v>564</v>
      </c>
      <c r="I3115" s="49" t="s">
        <v>564</v>
      </c>
      <c r="J3115" s="49">
        <v>135300</v>
      </c>
      <c r="K3115" s="49" t="s">
        <v>572</v>
      </c>
      <c r="L3115" s="49">
        <v>20438824</v>
      </c>
      <c r="M3115" s="49" t="s">
        <v>2424</v>
      </c>
      <c r="N3115" s="51">
        <v>42383</v>
      </c>
      <c r="O3115" s="51">
        <v>42370</v>
      </c>
      <c r="P3115" s="49" t="s">
        <v>2410</v>
      </c>
    </row>
    <row r="3116" spans="1:16">
      <c r="A3116" s="46">
        <v>0</v>
      </c>
      <c r="B3116" s="46">
        <v>0</v>
      </c>
      <c r="C3116" s="46">
        <v>0</v>
      </c>
      <c r="D3116" s="46">
        <f t="shared" si="48"/>
        <v>0</v>
      </c>
      <c r="E3116" s="51">
        <v>45261</v>
      </c>
      <c r="F3116" s="49" t="s">
        <v>80</v>
      </c>
      <c r="G3116" s="49" t="s">
        <v>81</v>
      </c>
      <c r="H3116" s="49" t="s">
        <v>564</v>
      </c>
      <c r="I3116" s="49" t="s">
        <v>564</v>
      </c>
      <c r="J3116" s="49">
        <v>135300</v>
      </c>
      <c r="K3116" s="49" t="s">
        <v>107</v>
      </c>
      <c r="L3116" s="49">
        <v>12279535</v>
      </c>
      <c r="M3116" s="49" t="s">
        <v>2425</v>
      </c>
      <c r="N3116" s="51">
        <v>41623</v>
      </c>
      <c r="O3116" s="51">
        <v>41640</v>
      </c>
      <c r="P3116" s="49" t="s">
        <v>2426</v>
      </c>
    </row>
    <row r="3117" spans="1:16">
      <c r="A3117" s="46">
        <v>0</v>
      </c>
      <c r="B3117" s="46">
        <v>0</v>
      </c>
      <c r="C3117" s="46">
        <v>0</v>
      </c>
      <c r="D3117" s="46">
        <f t="shared" si="48"/>
        <v>0</v>
      </c>
      <c r="E3117" s="51">
        <v>45261</v>
      </c>
      <c r="F3117" s="49" t="s">
        <v>80</v>
      </c>
      <c r="G3117" s="49" t="s">
        <v>81</v>
      </c>
      <c r="H3117" s="49" t="s">
        <v>564</v>
      </c>
      <c r="I3117" s="49" t="s">
        <v>564</v>
      </c>
      <c r="J3117" s="49">
        <v>135300</v>
      </c>
      <c r="K3117" s="49" t="s">
        <v>107</v>
      </c>
      <c r="L3117" s="49">
        <v>9748745</v>
      </c>
      <c r="M3117" s="49" t="s">
        <v>2427</v>
      </c>
      <c r="N3117" s="51">
        <v>38540</v>
      </c>
      <c r="O3117" s="51">
        <v>38991</v>
      </c>
      <c r="P3117" s="49" t="s">
        <v>2428</v>
      </c>
    </row>
    <row r="3118" spans="1:16">
      <c r="A3118" s="46">
        <v>0</v>
      </c>
      <c r="B3118" s="46">
        <v>0</v>
      </c>
      <c r="C3118" s="46">
        <v>0</v>
      </c>
      <c r="D3118" s="46">
        <f t="shared" si="48"/>
        <v>0</v>
      </c>
      <c r="E3118" s="51">
        <v>45261</v>
      </c>
      <c r="F3118" s="49" t="s">
        <v>80</v>
      </c>
      <c r="G3118" s="49" t="s">
        <v>81</v>
      </c>
      <c r="H3118" s="49" t="s">
        <v>564</v>
      </c>
      <c r="I3118" s="49" t="s">
        <v>564</v>
      </c>
      <c r="J3118" s="49">
        <v>135300</v>
      </c>
      <c r="K3118" s="49" t="s">
        <v>107</v>
      </c>
      <c r="L3118" s="49">
        <v>28413204</v>
      </c>
      <c r="M3118" s="49" t="s">
        <v>2429</v>
      </c>
      <c r="N3118" s="51">
        <v>43815</v>
      </c>
      <c r="O3118" s="51">
        <v>43800</v>
      </c>
      <c r="P3118" s="49" t="s">
        <v>2412</v>
      </c>
    </row>
    <row r="3119" spans="1:16">
      <c r="A3119" s="46">
        <v>0</v>
      </c>
      <c r="B3119" s="46">
        <v>0</v>
      </c>
      <c r="C3119" s="46">
        <v>0</v>
      </c>
      <c r="D3119" s="46">
        <f t="shared" si="48"/>
        <v>0</v>
      </c>
      <c r="E3119" s="51">
        <v>45261</v>
      </c>
      <c r="F3119" s="49" t="s">
        <v>80</v>
      </c>
      <c r="G3119" s="49" t="s">
        <v>81</v>
      </c>
      <c r="H3119" s="49" t="s">
        <v>564</v>
      </c>
      <c r="I3119" s="49" t="s">
        <v>564</v>
      </c>
      <c r="J3119" s="49">
        <v>135300</v>
      </c>
      <c r="K3119" s="49" t="s">
        <v>107</v>
      </c>
      <c r="L3119" s="49">
        <v>13575999</v>
      </c>
      <c r="M3119" s="49" t="s">
        <v>2430</v>
      </c>
      <c r="N3119" s="51">
        <v>42248</v>
      </c>
      <c r="O3119" s="51">
        <v>42248</v>
      </c>
      <c r="P3119" s="49" t="s">
        <v>2431</v>
      </c>
    </row>
    <row r="3120" spans="1:16">
      <c r="A3120" s="46">
        <v>0</v>
      </c>
      <c r="B3120" s="46">
        <v>0</v>
      </c>
      <c r="C3120" s="46">
        <v>0</v>
      </c>
      <c r="D3120" s="46">
        <f t="shared" si="48"/>
        <v>0</v>
      </c>
      <c r="E3120" s="51">
        <v>45261</v>
      </c>
      <c r="F3120" s="49" t="s">
        <v>80</v>
      </c>
      <c r="G3120" s="49" t="s">
        <v>81</v>
      </c>
      <c r="H3120" s="49" t="s">
        <v>564</v>
      </c>
      <c r="I3120" s="49" t="s">
        <v>564</v>
      </c>
      <c r="J3120" s="49">
        <v>135300</v>
      </c>
      <c r="K3120" s="49" t="s">
        <v>107</v>
      </c>
      <c r="L3120" s="49">
        <v>28830367</v>
      </c>
      <c r="M3120" s="49" t="s">
        <v>2429</v>
      </c>
      <c r="N3120" s="51">
        <v>43815</v>
      </c>
      <c r="O3120" s="51">
        <v>43831</v>
      </c>
      <c r="P3120" s="49" t="s">
        <v>2412</v>
      </c>
    </row>
    <row r="3121" spans="1:16">
      <c r="A3121" s="46">
        <v>0</v>
      </c>
      <c r="B3121" s="46">
        <v>0</v>
      </c>
      <c r="C3121" s="46">
        <v>0</v>
      </c>
      <c r="D3121" s="46">
        <f t="shared" si="48"/>
        <v>0</v>
      </c>
      <c r="E3121" s="51">
        <v>45261</v>
      </c>
      <c r="F3121" s="49" t="s">
        <v>80</v>
      </c>
      <c r="G3121" s="49" t="s">
        <v>81</v>
      </c>
      <c r="H3121" s="49" t="s">
        <v>564</v>
      </c>
      <c r="I3121" s="49" t="s">
        <v>564</v>
      </c>
      <c r="J3121" s="49">
        <v>135300</v>
      </c>
      <c r="K3121" s="49" t="s">
        <v>107</v>
      </c>
      <c r="L3121" s="49">
        <v>9995425</v>
      </c>
      <c r="M3121" s="49" t="s">
        <v>2427</v>
      </c>
      <c r="N3121" s="51">
        <v>38540</v>
      </c>
      <c r="O3121" s="51">
        <v>38657</v>
      </c>
      <c r="P3121" s="49" t="s">
        <v>2428</v>
      </c>
    </row>
    <row r="3122" spans="1:16">
      <c r="A3122" s="46">
        <v>0</v>
      </c>
      <c r="B3122" s="46">
        <v>0</v>
      </c>
      <c r="C3122" s="46">
        <v>0</v>
      </c>
      <c r="D3122" s="46">
        <f t="shared" si="48"/>
        <v>0</v>
      </c>
      <c r="E3122" s="51">
        <v>45261</v>
      </c>
      <c r="F3122" s="49" t="s">
        <v>80</v>
      </c>
      <c r="G3122" s="49" t="s">
        <v>81</v>
      </c>
      <c r="H3122" s="49" t="s">
        <v>564</v>
      </c>
      <c r="I3122" s="49" t="s">
        <v>564</v>
      </c>
      <c r="J3122" s="49">
        <v>135300</v>
      </c>
      <c r="K3122" s="49" t="s">
        <v>107</v>
      </c>
      <c r="L3122" s="49">
        <v>29646564</v>
      </c>
      <c r="M3122" s="49" t="s">
        <v>2429</v>
      </c>
      <c r="N3122" s="51">
        <v>43815</v>
      </c>
      <c r="O3122" s="51">
        <v>44013</v>
      </c>
      <c r="P3122" s="49" t="s">
        <v>2412</v>
      </c>
    </row>
    <row r="3123" spans="1:16">
      <c r="A3123" s="46">
        <v>0</v>
      </c>
      <c r="B3123" s="46">
        <v>0</v>
      </c>
      <c r="C3123" s="46">
        <v>0</v>
      </c>
      <c r="D3123" s="46">
        <f t="shared" si="48"/>
        <v>0</v>
      </c>
      <c r="E3123" s="51">
        <v>45261</v>
      </c>
      <c r="F3123" s="49" t="s">
        <v>80</v>
      </c>
      <c r="G3123" s="49" t="s">
        <v>81</v>
      </c>
      <c r="H3123" s="49" t="s">
        <v>564</v>
      </c>
      <c r="I3123" s="49" t="s">
        <v>564</v>
      </c>
      <c r="J3123" s="49">
        <v>135300</v>
      </c>
      <c r="K3123" s="49" t="s">
        <v>107</v>
      </c>
      <c r="L3123" s="49">
        <v>21270116</v>
      </c>
      <c r="M3123" s="49" t="s">
        <v>2432</v>
      </c>
      <c r="N3123" s="51">
        <v>43054</v>
      </c>
      <c r="O3123" s="51">
        <v>43160</v>
      </c>
      <c r="P3123" s="49" t="s">
        <v>2433</v>
      </c>
    </row>
    <row r="3124" spans="1:16">
      <c r="A3124" s="46">
        <v>0</v>
      </c>
      <c r="B3124" s="46">
        <v>0</v>
      </c>
      <c r="C3124" s="46">
        <v>0</v>
      </c>
      <c r="D3124" s="46">
        <f t="shared" si="48"/>
        <v>0</v>
      </c>
      <c r="E3124" s="51">
        <v>45261</v>
      </c>
      <c r="F3124" s="49" t="s">
        <v>80</v>
      </c>
      <c r="G3124" s="49" t="s">
        <v>81</v>
      </c>
      <c r="H3124" s="49" t="s">
        <v>564</v>
      </c>
      <c r="I3124" s="49" t="s">
        <v>564</v>
      </c>
      <c r="J3124" s="49">
        <v>135300</v>
      </c>
      <c r="K3124" s="49" t="s">
        <v>107</v>
      </c>
      <c r="L3124" s="49">
        <v>27490907</v>
      </c>
      <c r="M3124" s="49" t="s">
        <v>2434</v>
      </c>
      <c r="N3124" s="51">
        <v>43227</v>
      </c>
      <c r="O3124" s="51">
        <v>43647</v>
      </c>
      <c r="P3124" s="49" t="s">
        <v>2435</v>
      </c>
    </row>
    <row r="3125" spans="1:16">
      <c r="A3125" s="46">
        <v>0</v>
      </c>
      <c r="B3125" s="46">
        <v>0</v>
      </c>
      <c r="C3125" s="46">
        <v>0</v>
      </c>
      <c r="D3125" s="46">
        <f t="shared" si="48"/>
        <v>0</v>
      </c>
      <c r="E3125" s="51">
        <v>45261</v>
      </c>
      <c r="F3125" s="49" t="s">
        <v>80</v>
      </c>
      <c r="G3125" s="49" t="s">
        <v>81</v>
      </c>
      <c r="H3125" s="49" t="s">
        <v>564</v>
      </c>
      <c r="I3125" s="49" t="s">
        <v>564</v>
      </c>
      <c r="J3125" s="49">
        <v>135300</v>
      </c>
      <c r="K3125" s="49" t="s">
        <v>107</v>
      </c>
      <c r="L3125" s="49">
        <v>30015808</v>
      </c>
      <c r="M3125" s="49" t="s">
        <v>2436</v>
      </c>
      <c r="N3125" s="51">
        <v>44085</v>
      </c>
      <c r="O3125" s="51">
        <v>44075</v>
      </c>
      <c r="P3125" s="49" t="s">
        <v>2437</v>
      </c>
    </row>
    <row r="3126" spans="1:16">
      <c r="A3126" s="46">
        <v>0</v>
      </c>
      <c r="B3126" s="46">
        <v>0</v>
      </c>
      <c r="C3126" s="46">
        <v>0</v>
      </c>
      <c r="D3126" s="46">
        <f t="shared" si="48"/>
        <v>0</v>
      </c>
      <c r="E3126" s="51">
        <v>45261</v>
      </c>
      <c r="F3126" s="49" t="s">
        <v>80</v>
      </c>
      <c r="G3126" s="49" t="s">
        <v>81</v>
      </c>
      <c r="H3126" s="49" t="s">
        <v>564</v>
      </c>
      <c r="I3126" s="49" t="s">
        <v>564</v>
      </c>
      <c r="J3126" s="49">
        <v>135300</v>
      </c>
      <c r="K3126" s="49" t="s">
        <v>107</v>
      </c>
      <c r="L3126" s="49">
        <v>14696718</v>
      </c>
      <c r="M3126" s="49" t="s">
        <v>2438</v>
      </c>
      <c r="N3126" s="51">
        <v>42383</v>
      </c>
      <c r="O3126" s="51">
        <v>42461</v>
      </c>
      <c r="P3126" s="49" t="s">
        <v>2410</v>
      </c>
    </row>
    <row r="3127" spans="1:16">
      <c r="A3127" s="46">
        <v>0</v>
      </c>
      <c r="B3127" s="46">
        <v>0</v>
      </c>
      <c r="C3127" s="46">
        <v>0</v>
      </c>
      <c r="D3127" s="46">
        <f t="shared" si="48"/>
        <v>0</v>
      </c>
      <c r="E3127" s="51">
        <v>45261</v>
      </c>
      <c r="F3127" s="49" t="s">
        <v>80</v>
      </c>
      <c r="G3127" s="49" t="s">
        <v>81</v>
      </c>
      <c r="H3127" s="49" t="s">
        <v>564</v>
      </c>
      <c r="I3127" s="49" t="s">
        <v>564</v>
      </c>
      <c r="J3127" s="49">
        <v>135300</v>
      </c>
      <c r="K3127" s="49" t="s">
        <v>107</v>
      </c>
      <c r="L3127" s="49">
        <v>30301186</v>
      </c>
      <c r="M3127" s="49" t="s">
        <v>2436</v>
      </c>
      <c r="N3127" s="51">
        <v>44085</v>
      </c>
      <c r="O3127" s="51">
        <v>44136</v>
      </c>
      <c r="P3127" s="49" t="s">
        <v>2437</v>
      </c>
    </row>
    <row r="3128" spans="1:16">
      <c r="A3128" s="46">
        <v>0</v>
      </c>
      <c r="B3128" s="46">
        <v>0</v>
      </c>
      <c r="C3128" s="46">
        <v>0</v>
      </c>
      <c r="D3128" s="46">
        <f t="shared" si="48"/>
        <v>0</v>
      </c>
      <c r="E3128" s="51">
        <v>45261</v>
      </c>
      <c r="F3128" s="49" t="s">
        <v>80</v>
      </c>
      <c r="G3128" s="49" t="s">
        <v>81</v>
      </c>
      <c r="H3128" s="49" t="s">
        <v>564</v>
      </c>
      <c r="I3128" s="49" t="s">
        <v>564</v>
      </c>
      <c r="J3128" s="49">
        <v>135300</v>
      </c>
      <c r="K3128" s="49" t="s">
        <v>107</v>
      </c>
      <c r="L3128" s="49">
        <v>9813336</v>
      </c>
      <c r="M3128" s="49" t="s">
        <v>2439</v>
      </c>
      <c r="N3128" s="51">
        <v>37602</v>
      </c>
      <c r="O3128" s="51">
        <v>37591</v>
      </c>
      <c r="P3128" s="49" t="s">
        <v>2440</v>
      </c>
    </row>
    <row r="3129" spans="1:16">
      <c r="A3129" s="46">
        <v>0</v>
      </c>
      <c r="B3129" s="46">
        <v>0</v>
      </c>
      <c r="C3129" s="46">
        <v>0</v>
      </c>
      <c r="D3129" s="46">
        <f t="shared" si="48"/>
        <v>0</v>
      </c>
      <c r="E3129" s="51">
        <v>45261</v>
      </c>
      <c r="F3129" s="49" t="s">
        <v>80</v>
      </c>
      <c r="G3129" s="49" t="s">
        <v>81</v>
      </c>
      <c r="H3129" s="49" t="s">
        <v>564</v>
      </c>
      <c r="I3129" s="49" t="s">
        <v>564</v>
      </c>
      <c r="J3129" s="49">
        <v>135300</v>
      </c>
      <c r="K3129" s="49" t="s">
        <v>107</v>
      </c>
      <c r="L3129" s="49">
        <v>12422977</v>
      </c>
      <c r="M3129" s="49" t="s">
        <v>2425</v>
      </c>
      <c r="N3129" s="51">
        <v>41623</v>
      </c>
      <c r="O3129" s="51">
        <v>41730</v>
      </c>
      <c r="P3129" s="49" t="s">
        <v>2426</v>
      </c>
    </row>
    <row r="3130" spans="1:16">
      <c r="A3130" s="46">
        <v>1</v>
      </c>
      <c r="B3130" s="46">
        <v>847.49</v>
      </c>
      <c r="C3130" s="46">
        <v>906.73280536160007</v>
      </c>
      <c r="D3130" s="46">
        <f t="shared" si="48"/>
        <v>-59.242805361600062</v>
      </c>
      <c r="E3130" s="51">
        <v>45261</v>
      </c>
      <c r="F3130" s="49" t="s">
        <v>80</v>
      </c>
      <c r="G3130" s="49" t="s">
        <v>81</v>
      </c>
      <c r="H3130" s="49" t="s">
        <v>564</v>
      </c>
      <c r="I3130" s="49" t="s">
        <v>564</v>
      </c>
      <c r="J3130" s="49">
        <v>135300</v>
      </c>
      <c r="K3130" s="49" t="s">
        <v>177</v>
      </c>
      <c r="L3130" s="49">
        <v>9769359</v>
      </c>
      <c r="M3130" s="49" t="s">
        <v>1943</v>
      </c>
      <c r="N3130" s="51">
        <v>18445</v>
      </c>
      <c r="O3130" s="51">
        <v>18445</v>
      </c>
      <c r="P3130" s="49" t="s">
        <v>1081</v>
      </c>
    </row>
    <row r="3131" spans="1:16">
      <c r="A3131" s="46">
        <v>0</v>
      </c>
      <c r="B3131" s="46">
        <v>0</v>
      </c>
      <c r="C3131" s="46">
        <v>0</v>
      </c>
      <c r="D3131" s="46">
        <f t="shared" si="48"/>
        <v>0</v>
      </c>
      <c r="E3131" s="51">
        <v>45261</v>
      </c>
      <c r="F3131" s="49" t="s">
        <v>80</v>
      </c>
      <c r="G3131" s="49" t="s">
        <v>81</v>
      </c>
      <c r="H3131" s="49" t="s">
        <v>564</v>
      </c>
      <c r="I3131" s="49" t="s">
        <v>564</v>
      </c>
      <c r="J3131" s="49">
        <v>135300</v>
      </c>
      <c r="K3131" s="49" t="s">
        <v>177</v>
      </c>
      <c r="L3131" s="49">
        <v>9706622</v>
      </c>
      <c r="M3131" s="49" t="s">
        <v>1538</v>
      </c>
      <c r="N3131" s="51">
        <v>32690</v>
      </c>
      <c r="O3131" s="51">
        <v>32690</v>
      </c>
      <c r="P3131" s="49" t="s">
        <v>1091</v>
      </c>
    </row>
    <row r="3132" spans="1:16">
      <c r="A3132" s="46">
        <v>0</v>
      </c>
      <c r="B3132" s="46">
        <v>0</v>
      </c>
      <c r="C3132" s="46">
        <v>0</v>
      </c>
      <c r="D3132" s="46">
        <f t="shared" si="48"/>
        <v>0</v>
      </c>
      <c r="E3132" s="51">
        <v>45261</v>
      </c>
      <c r="F3132" s="49" t="s">
        <v>80</v>
      </c>
      <c r="G3132" s="49" t="s">
        <v>81</v>
      </c>
      <c r="H3132" s="49" t="s">
        <v>564</v>
      </c>
      <c r="I3132" s="49" t="s">
        <v>564</v>
      </c>
      <c r="J3132" s="49">
        <v>135300</v>
      </c>
      <c r="K3132" s="49" t="s">
        <v>177</v>
      </c>
      <c r="L3132" s="49">
        <v>9973936</v>
      </c>
      <c r="M3132" s="49" t="s">
        <v>1943</v>
      </c>
      <c r="N3132" s="51">
        <v>18445</v>
      </c>
      <c r="O3132" s="51">
        <v>18445</v>
      </c>
      <c r="P3132" s="49" t="s">
        <v>1091</v>
      </c>
    </row>
    <row r="3133" spans="1:16">
      <c r="A3133" s="46">
        <v>250</v>
      </c>
      <c r="B3133" s="46">
        <v>1146.3700000000001</v>
      </c>
      <c r="C3133" s="46">
        <v>1237.4023246040001</v>
      </c>
      <c r="D3133" s="46">
        <f t="shared" si="48"/>
        <v>-91.032324603999996</v>
      </c>
      <c r="E3133" s="51">
        <v>45261</v>
      </c>
      <c r="F3133" s="49" t="s">
        <v>80</v>
      </c>
      <c r="G3133" s="49" t="s">
        <v>81</v>
      </c>
      <c r="H3133" s="49" t="s">
        <v>564</v>
      </c>
      <c r="I3133" s="49" t="s">
        <v>564</v>
      </c>
      <c r="J3133" s="49">
        <v>135300</v>
      </c>
      <c r="K3133" s="49" t="s">
        <v>177</v>
      </c>
      <c r="L3133" s="49">
        <v>9769358</v>
      </c>
      <c r="M3133" s="49" t="s">
        <v>1943</v>
      </c>
      <c r="N3133" s="51">
        <v>13332</v>
      </c>
      <c r="O3133" s="51">
        <v>13332</v>
      </c>
      <c r="P3133" s="49" t="s">
        <v>1081</v>
      </c>
    </row>
    <row r="3134" spans="1:16">
      <c r="A3134" s="46">
        <v>0</v>
      </c>
      <c r="B3134" s="46">
        <v>0</v>
      </c>
      <c r="C3134" s="46">
        <v>0</v>
      </c>
      <c r="D3134" s="46">
        <f t="shared" si="48"/>
        <v>0</v>
      </c>
      <c r="E3134" s="51">
        <v>45261</v>
      </c>
      <c r="F3134" s="49" t="s">
        <v>80</v>
      </c>
      <c r="G3134" s="49" t="s">
        <v>81</v>
      </c>
      <c r="H3134" s="49" t="s">
        <v>564</v>
      </c>
      <c r="I3134" s="49" t="s">
        <v>564</v>
      </c>
      <c r="J3134" s="49">
        <v>135300</v>
      </c>
      <c r="K3134" s="49" t="s">
        <v>177</v>
      </c>
      <c r="L3134" s="49">
        <v>9973937</v>
      </c>
      <c r="M3134" s="49" t="s">
        <v>1943</v>
      </c>
      <c r="N3134" s="51">
        <v>13332</v>
      </c>
      <c r="O3134" s="51">
        <v>13332</v>
      </c>
      <c r="P3134" s="49" t="s">
        <v>1091</v>
      </c>
    </row>
    <row r="3135" spans="1:16">
      <c r="A3135" s="46">
        <v>65</v>
      </c>
      <c r="B3135" s="46">
        <v>3696.5</v>
      </c>
      <c r="C3135" s="46">
        <v>2600.5396488599999</v>
      </c>
      <c r="D3135" s="46">
        <f t="shared" si="48"/>
        <v>1095.9603511400001</v>
      </c>
      <c r="E3135" s="51">
        <v>45261</v>
      </c>
      <c r="F3135" s="49" t="s">
        <v>80</v>
      </c>
      <c r="G3135" s="49" t="s">
        <v>81</v>
      </c>
      <c r="H3135" s="49" t="s">
        <v>564</v>
      </c>
      <c r="I3135" s="49" t="s">
        <v>564</v>
      </c>
      <c r="J3135" s="49">
        <v>135300</v>
      </c>
      <c r="K3135" s="49" t="s">
        <v>177</v>
      </c>
      <c r="L3135" s="49">
        <v>9769360</v>
      </c>
      <c r="M3135" s="49" t="s">
        <v>1538</v>
      </c>
      <c r="N3135" s="51">
        <v>32690</v>
      </c>
      <c r="O3135" s="51">
        <v>32690</v>
      </c>
      <c r="P3135" s="49" t="s">
        <v>1081</v>
      </c>
    </row>
    <row r="3136" spans="1:16">
      <c r="A3136" s="46">
        <v>1</v>
      </c>
      <c r="B3136" s="46">
        <v>5653.13</v>
      </c>
      <c r="C3136" s="46">
        <v>864.57743490790006</v>
      </c>
      <c r="D3136" s="46">
        <f t="shared" si="48"/>
        <v>4788.5525650920999</v>
      </c>
      <c r="E3136" s="51">
        <v>45261</v>
      </c>
      <c r="F3136" s="49" t="s">
        <v>80</v>
      </c>
      <c r="G3136" s="49" t="s">
        <v>81</v>
      </c>
      <c r="H3136" s="49" t="s">
        <v>564</v>
      </c>
      <c r="I3136" s="49" t="s">
        <v>564</v>
      </c>
      <c r="J3136" s="49">
        <v>135300</v>
      </c>
      <c r="K3136" s="49" t="s">
        <v>573</v>
      </c>
      <c r="L3136" s="49">
        <v>20438827</v>
      </c>
      <c r="M3136" s="49" t="s">
        <v>2441</v>
      </c>
      <c r="N3136" s="51">
        <v>42383</v>
      </c>
      <c r="O3136" s="51">
        <v>42370</v>
      </c>
      <c r="P3136" s="49" t="s">
        <v>2410</v>
      </c>
    </row>
    <row r="3137" spans="1:16">
      <c r="A3137" s="46">
        <v>0</v>
      </c>
      <c r="B3137" s="46">
        <v>0</v>
      </c>
      <c r="C3137" s="46">
        <v>0</v>
      </c>
      <c r="D3137" s="46">
        <f t="shared" si="48"/>
        <v>0</v>
      </c>
      <c r="E3137" s="51">
        <v>45261</v>
      </c>
      <c r="F3137" s="49" t="s">
        <v>80</v>
      </c>
      <c r="G3137" s="49" t="s">
        <v>81</v>
      </c>
      <c r="H3137" s="49" t="s">
        <v>564</v>
      </c>
      <c r="I3137" s="49" t="s">
        <v>564</v>
      </c>
      <c r="J3137" s="49">
        <v>135300</v>
      </c>
      <c r="K3137" s="49" t="s">
        <v>408</v>
      </c>
      <c r="L3137" s="49">
        <v>9973938</v>
      </c>
      <c r="M3137" s="49" t="s">
        <v>1944</v>
      </c>
      <c r="N3137" s="51">
        <v>15523</v>
      </c>
      <c r="O3137" s="51">
        <v>15523</v>
      </c>
      <c r="P3137" s="49" t="s">
        <v>1091</v>
      </c>
    </row>
    <row r="3138" spans="1:16">
      <c r="A3138" s="46">
        <v>1</v>
      </c>
      <c r="B3138" s="46">
        <v>208.18</v>
      </c>
      <c r="C3138" s="46">
        <v>220.7537097668</v>
      </c>
      <c r="D3138" s="46">
        <f t="shared" si="48"/>
        <v>-12.573709766799993</v>
      </c>
      <c r="E3138" s="51">
        <v>45261</v>
      </c>
      <c r="F3138" s="49" t="s">
        <v>80</v>
      </c>
      <c r="G3138" s="49" t="s">
        <v>81</v>
      </c>
      <c r="H3138" s="49" t="s">
        <v>564</v>
      </c>
      <c r="I3138" s="49" t="s">
        <v>564</v>
      </c>
      <c r="J3138" s="49">
        <v>135300</v>
      </c>
      <c r="K3138" s="49" t="s">
        <v>408</v>
      </c>
      <c r="L3138" s="49">
        <v>9778075</v>
      </c>
      <c r="M3138" s="49" t="s">
        <v>1944</v>
      </c>
      <c r="N3138" s="51">
        <v>23559</v>
      </c>
      <c r="O3138" s="51">
        <v>23559</v>
      </c>
      <c r="P3138" s="49" t="s">
        <v>1081</v>
      </c>
    </row>
    <row r="3139" spans="1:16">
      <c r="A3139" s="46">
        <v>0</v>
      </c>
      <c r="B3139" s="46">
        <v>0</v>
      </c>
      <c r="C3139" s="46">
        <v>0</v>
      </c>
      <c r="D3139" s="46">
        <f t="shared" ref="D3139:D3202" si="49">+B3139-C3139</f>
        <v>0</v>
      </c>
      <c r="E3139" s="51">
        <v>45261</v>
      </c>
      <c r="F3139" s="49" t="s">
        <v>80</v>
      </c>
      <c r="G3139" s="49" t="s">
        <v>81</v>
      </c>
      <c r="H3139" s="49" t="s">
        <v>564</v>
      </c>
      <c r="I3139" s="49" t="s">
        <v>564</v>
      </c>
      <c r="J3139" s="49">
        <v>135300</v>
      </c>
      <c r="K3139" s="49" t="s">
        <v>408</v>
      </c>
      <c r="L3139" s="49">
        <v>9861065</v>
      </c>
      <c r="M3139" s="49" t="s">
        <v>1944</v>
      </c>
      <c r="N3139" s="51">
        <v>35247</v>
      </c>
      <c r="O3139" s="51">
        <v>35247</v>
      </c>
      <c r="P3139" s="49" t="s">
        <v>1091</v>
      </c>
    </row>
    <row r="3140" spans="1:16">
      <c r="A3140" s="46">
        <v>1</v>
      </c>
      <c r="B3140" s="46">
        <v>1777.55</v>
      </c>
      <c r="C3140" s="46">
        <v>1911.463649004</v>
      </c>
      <c r="D3140" s="46">
        <f t="shared" si="49"/>
        <v>-133.91364900400004</v>
      </c>
      <c r="E3140" s="51">
        <v>45261</v>
      </c>
      <c r="F3140" s="49" t="s">
        <v>80</v>
      </c>
      <c r="G3140" s="49" t="s">
        <v>81</v>
      </c>
      <c r="H3140" s="49" t="s">
        <v>564</v>
      </c>
      <c r="I3140" s="49" t="s">
        <v>564</v>
      </c>
      <c r="J3140" s="49">
        <v>135300</v>
      </c>
      <c r="K3140" s="49" t="s">
        <v>408</v>
      </c>
      <c r="L3140" s="49">
        <v>9778074</v>
      </c>
      <c r="M3140" s="49" t="s">
        <v>1944</v>
      </c>
      <c r="N3140" s="51">
        <v>15523</v>
      </c>
      <c r="O3140" s="51">
        <v>15523</v>
      </c>
      <c r="P3140" s="49" t="s">
        <v>1081</v>
      </c>
    </row>
    <row r="3141" spans="1:16">
      <c r="A3141" s="46">
        <v>1</v>
      </c>
      <c r="B3141" s="46">
        <v>19940.82</v>
      </c>
      <c r="C3141" s="46">
        <v>11182.2547094892</v>
      </c>
      <c r="D3141" s="46">
        <f t="shared" si="49"/>
        <v>8758.5652905108</v>
      </c>
      <c r="E3141" s="51">
        <v>45261</v>
      </c>
      <c r="F3141" s="49" t="s">
        <v>80</v>
      </c>
      <c r="G3141" s="49" t="s">
        <v>81</v>
      </c>
      <c r="H3141" s="49" t="s">
        <v>564</v>
      </c>
      <c r="I3141" s="49" t="s">
        <v>564</v>
      </c>
      <c r="J3141" s="49">
        <v>135300</v>
      </c>
      <c r="K3141" s="49" t="s">
        <v>408</v>
      </c>
      <c r="L3141" s="49">
        <v>9778076</v>
      </c>
      <c r="M3141" s="49" t="s">
        <v>1944</v>
      </c>
      <c r="N3141" s="51">
        <v>35247</v>
      </c>
      <c r="O3141" s="51">
        <v>35247</v>
      </c>
      <c r="P3141" s="49" t="s">
        <v>1081</v>
      </c>
    </row>
    <row r="3142" spans="1:16">
      <c r="A3142" s="46">
        <v>0</v>
      </c>
      <c r="B3142" s="46">
        <v>0</v>
      </c>
      <c r="C3142" s="46">
        <v>0</v>
      </c>
      <c r="D3142" s="46">
        <f t="shared" si="49"/>
        <v>0</v>
      </c>
      <c r="E3142" s="51">
        <v>45261</v>
      </c>
      <c r="F3142" s="49" t="s">
        <v>80</v>
      </c>
      <c r="G3142" s="49" t="s">
        <v>81</v>
      </c>
      <c r="H3142" s="49" t="s">
        <v>564</v>
      </c>
      <c r="I3142" s="49" t="s">
        <v>564</v>
      </c>
      <c r="J3142" s="49">
        <v>135300</v>
      </c>
      <c r="K3142" s="49" t="s">
        <v>408</v>
      </c>
      <c r="L3142" s="49">
        <v>9973935</v>
      </c>
      <c r="M3142" s="49" t="s">
        <v>1944</v>
      </c>
      <c r="N3142" s="51">
        <v>23559</v>
      </c>
      <c r="O3142" s="51">
        <v>23559</v>
      </c>
      <c r="P3142" s="49" t="s">
        <v>1091</v>
      </c>
    </row>
    <row r="3143" spans="1:16">
      <c r="A3143" s="46">
        <v>1</v>
      </c>
      <c r="B3143" s="46">
        <v>9271.01</v>
      </c>
      <c r="C3143" s="46">
        <v>2174.0952333268001</v>
      </c>
      <c r="D3143" s="46">
        <f t="shared" si="49"/>
        <v>7096.9147666732006</v>
      </c>
      <c r="E3143" s="51">
        <v>45261</v>
      </c>
      <c r="F3143" s="49" t="s">
        <v>80</v>
      </c>
      <c r="G3143" s="49" t="s">
        <v>81</v>
      </c>
      <c r="H3143" s="49" t="s">
        <v>564</v>
      </c>
      <c r="I3143" s="49" t="s">
        <v>564</v>
      </c>
      <c r="J3143" s="49">
        <v>135300</v>
      </c>
      <c r="K3143" s="49" t="s">
        <v>574</v>
      </c>
      <c r="L3143" s="49">
        <v>11721843</v>
      </c>
      <c r="M3143" s="49" t="s">
        <v>2442</v>
      </c>
      <c r="N3143" s="51">
        <v>40933</v>
      </c>
      <c r="O3143" s="51">
        <v>41214</v>
      </c>
      <c r="P3143" s="49" t="s">
        <v>2419</v>
      </c>
    </row>
    <row r="3144" spans="1:16">
      <c r="A3144" s="46">
        <v>0</v>
      </c>
      <c r="B3144" s="46">
        <v>0</v>
      </c>
      <c r="C3144" s="46">
        <v>0</v>
      </c>
      <c r="D3144" s="46">
        <f t="shared" si="49"/>
        <v>0</v>
      </c>
      <c r="E3144" s="51">
        <v>45261</v>
      </c>
      <c r="F3144" s="49" t="s">
        <v>80</v>
      </c>
      <c r="G3144" s="49" t="s">
        <v>81</v>
      </c>
      <c r="H3144" s="49" t="s">
        <v>564</v>
      </c>
      <c r="I3144" s="49" t="s">
        <v>564</v>
      </c>
      <c r="J3144" s="49">
        <v>135300</v>
      </c>
      <c r="K3144" s="49" t="s">
        <v>180</v>
      </c>
      <c r="L3144" s="49">
        <v>9728051</v>
      </c>
      <c r="M3144" s="49" t="s">
        <v>1554</v>
      </c>
      <c r="N3144" s="51">
        <v>13697</v>
      </c>
      <c r="O3144" s="51">
        <v>13697</v>
      </c>
      <c r="P3144" s="49" t="s">
        <v>1091</v>
      </c>
    </row>
    <row r="3145" spans="1:16">
      <c r="A3145" s="46">
        <v>3</v>
      </c>
      <c r="B3145" s="46">
        <v>97</v>
      </c>
      <c r="C3145" s="46">
        <v>104.63683521999999</v>
      </c>
      <c r="D3145" s="46">
        <f t="shared" si="49"/>
        <v>-7.6368352199999947</v>
      </c>
      <c r="E3145" s="51">
        <v>45261</v>
      </c>
      <c r="F3145" s="49" t="s">
        <v>80</v>
      </c>
      <c r="G3145" s="49" t="s">
        <v>81</v>
      </c>
      <c r="H3145" s="49" t="s">
        <v>564</v>
      </c>
      <c r="I3145" s="49" t="s">
        <v>564</v>
      </c>
      <c r="J3145" s="49">
        <v>135300</v>
      </c>
      <c r="K3145" s="49" t="s">
        <v>180</v>
      </c>
      <c r="L3145" s="49">
        <v>9769351</v>
      </c>
      <c r="M3145" s="49" t="s">
        <v>1554</v>
      </c>
      <c r="N3145" s="51">
        <v>13697</v>
      </c>
      <c r="O3145" s="51">
        <v>13697</v>
      </c>
      <c r="P3145" s="49" t="s">
        <v>1081</v>
      </c>
    </row>
    <row r="3146" spans="1:16">
      <c r="A3146" s="46">
        <v>4</v>
      </c>
      <c r="B3146" s="46">
        <v>2191.12</v>
      </c>
      <c r="C3146" s="46">
        <v>1228.7188761072</v>
      </c>
      <c r="D3146" s="46">
        <f t="shared" si="49"/>
        <v>962.40112389279989</v>
      </c>
      <c r="E3146" s="51">
        <v>45261</v>
      </c>
      <c r="F3146" s="49" t="s">
        <v>80</v>
      </c>
      <c r="G3146" s="49" t="s">
        <v>81</v>
      </c>
      <c r="H3146" s="49" t="s">
        <v>564</v>
      </c>
      <c r="I3146" s="49" t="s">
        <v>564</v>
      </c>
      <c r="J3146" s="49">
        <v>135300</v>
      </c>
      <c r="K3146" s="49" t="s">
        <v>129</v>
      </c>
      <c r="L3146" s="49">
        <v>9769348</v>
      </c>
      <c r="M3146" s="49" t="s">
        <v>2357</v>
      </c>
      <c r="N3146" s="51">
        <v>35247</v>
      </c>
      <c r="O3146" s="51">
        <v>35247</v>
      </c>
      <c r="P3146" s="49" t="s">
        <v>1081</v>
      </c>
    </row>
    <row r="3147" spans="1:16">
      <c r="A3147" s="46">
        <v>0</v>
      </c>
      <c r="B3147" s="46">
        <v>0</v>
      </c>
      <c r="C3147" s="46">
        <v>0</v>
      </c>
      <c r="D3147" s="46">
        <f t="shared" si="49"/>
        <v>0</v>
      </c>
      <c r="E3147" s="51">
        <v>45261</v>
      </c>
      <c r="F3147" s="49" t="s">
        <v>80</v>
      </c>
      <c r="G3147" s="49" t="s">
        <v>81</v>
      </c>
      <c r="H3147" s="49" t="s">
        <v>564</v>
      </c>
      <c r="I3147" s="49" t="s">
        <v>564</v>
      </c>
      <c r="J3147" s="49">
        <v>135300</v>
      </c>
      <c r="K3147" s="49" t="s">
        <v>129</v>
      </c>
      <c r="L3147" s="49">
        <v>9861073</v>
      </c>
      <c r="M3147" s="49" t="s">
        <v>2357</v>
      </c>
      <c r="N3147" s="51">
        <v>35247</v>
      </c>
      <c r="O3147" s="51">
        <v>35247</v>
      </c>
      <c r="P3147" s="49" t="s">
        <v>1091</v>
      </c>
    </row>
    <row r="3148" spans="1:16">
      <c r="A3148" s="46">
        <v>1</v>
      </c>
      <c r="B3148" s="46">
        <v>7707.16</v>
      </c>
      <c r="C3148" s="46">
        <v>8319.1794098720002</v>
      </c>
      <c r="D3148" s="46">
        <f t="shared" si="49"/>
        <v>-612.01940987200032</v>
      </c>
      <c r="E3148" s="51">
        <v>45261</v>
      </c>
      <c r="F3148" s="49" t="s">
        <v>80</v>
      </c>
      <c r="G3148" s="49" t="s">
        <v>81</v>
      </c>
      <c r="H3148" s="49" t="s">
        <v>564</v>
      </c>
      <c r="I3148" s="49" t="s">
        <v>564</v>
      </c>
      <c r="J3148" s="49">
        <v>135300</v>
      </c>
      <c r="K3148" s="49" t="s">
        <v>413</v>
      </c>
      <c r="L3148" s="49">
        <v>9780226</v>
      </c>
      <c r="M3148" s="49" t="s">
        <v>1950</v>
      </c>
      <c r="N3148" s="51">
        <v>13332</v>
      </c>
      <c r="O3148" s="51">
        <v>13332</v>
      </c>
      <c r="P3148" s="49" t="s">
        <v>1081</v>
      </c>
    </row>
    <row r="3149" spans="1:16">
      <c r="A3149" s="46">
        <v>0</v>
      </c>
      <c r="B3149" s="46">
        <v>0</v>
      </c>
      <c r="C3149" s="46">
        <v>0</v>
      </c>
      <c r="D3149" s="46">
        <f t="shared" si="49"/>
        <v>0</v>
      </c>
      <c r="E3149" s="51">
        <v>45261</v>
      </c>
      <c r="F3149" s="49" t="s">
        <v>80</v>
      </c>
      <c r="G3149" s="49" t="s">
        <v>81</v>
      </c>
      <c r="H3149" s="49" t="s">
        <v>564</v>
      </c>
      <c r="I3149" s="49" t="s">
        <v>564</v>
      </c>
      <c r="J3149" s="49">
        <v>135300</v>
      </c>
      <c r="K3149" s="49" t="s">
        <v>413</v>
      </c>
      <c r="L3149" s="49">
        <v>9974010</v>
      </c>
      <c r="M3149" s="49" t="s">
        <v>2443</v>
      </c>
      <c r="N3149" s="51">
        <v>29768</v>
      </c>
      <c r="O3149" s="51">
        <v>29768</v>
      </c>
      <c r="P3149" s="49" t="s">
        <v>1091</v>
      </c>
    </row>
    <row r="3150" spans="1:16">
      <c r="A3150" s="46">
        <v>0</v>
      </c>
      <c r="B3150" s="46">
        <v>0</v>
      </c>
      <c r="C3150" s="46">
        <v>0</v>
      </c>
      <c r="D3150" s="46">
        <f t="shared" si="49"/>
        <v>0</v>
      </c>
      <c r="E3150" s="51">
        <v>45261</v>
      </c>
      <c r="F3150" s="49" t="s">
        <v>80</v>
      </c>
      <c r="G3150" s="49" t="s">
        <v>81</v>
      </c>
      <c r="H3150" s="49" t="s">
        <v>564</v>
      </c>
      <c r="I3150" s="49" t="s">
        <v>564</v>
      </c>
      <c r="J3150" s="49">
        <v>135300</v>
      </c>
      <c r="K3150" s="49" t="s">
        <v>413</v>
      </c>
      <c r="L3150" s="49">
        <v>9974012</v>
      </c>
      <c r="M3150" s="49" t="s">
        <v>2443</v>
      </c>
      <c r="N3150" s="51">
        <v>13697</v>
      </c>
      <c r="O3150" s="51">
        <v>13697</v>
      </c>
      <c r="P3150" s="49" t="s">
        <v>1091</v>
      </c>
    </row>
    <row r="3151" spans="1:16">
      <c r="A3151" s="46">
        <v>0</v>
      </c>
      <c r="B3151" s="46">
        <v>0</v>
      </c>
      <c r="C3151" s="46">
        <v>0</v>
      </c>
      <c r="D3151" s="46">
        <f t="shared" si="49"/>
        <v>0</v>
      </c>
      <c r="E3151" s="51">
        <v>45261</v>
      </c>
      <c r="F3151" s="49" t="s">
        <v>80</v>
      </c>
      <c r="G3151" s="49" t="s">
        <v>81</v>
      </c>
      <c r="H3151" s="49" t="s">
        <v>564</v>
      </c>
      <c r="I3151" s="49" t="s">
        <v>564</v>
      </c>
      <c r="J3151" s="49">
        <v>135300</v>
      </c>
      <c r="K3151" s="49" t="s">
        <v>413</v>
      </c>
      <c r="L3151" s="49">
        <v>9861063</v>
      </c>
      <c r="M3151" s="49" t="s">
        <v>1950</v>
      </c>
      <c r="N3151" s="51">
        <v>35247</v>
      </c>
      <c r="O3151" s="51">
        <v>35247</v>
      </c>
      <c r="P3151" s="49" t="s">
        <v>1091</v>
      </c>
    </row>
    <row r="3152" spans="1:16">
      <c r="A3152" s="46">
        <v>1</v>
      </c>
      <c r="B3152" s="46">
        <v>1111.6100000000001</v>
      </c>
      <c r="C3152" s="46">
        <v>1177.239787883</v>
      </c>
      <c r="D3152" s="46">
        <f t="shared" si="49"/>
        <v>-65.629787882999835</v>
      </c>
      <c r="E3152" s="51">
        <v>45261</v>
      </c>
      <c r="F3152" s="49" t="s">
        <v>80</v>
      </c>
      <c r="G3152" s="49" t="s">
        <v>81</v>
      </c>
      <c r="H3152" s="49" t="s">
        <v>564</v>
      </c>
      <c r="I3152" s="49" t="s">
        <v>564</v>
      </c>
      <c r="J3152" s="49">
        <v>135300</v>
      </c>
      <c r="K3152" s="49" t="s">
        <v>413</v>
      </c>
      <c r="L3152" s="49">
        <v>9780224</v>
      </c>
      <c r="M3152" s="49" t="s">
        <v>2443</v>
      </c>
      <c r="N3152" s="51">
        <v>24289</v>
      </c>
      <c r="O3152" s="51">
        <v>24289</v>
      </c>
      <c r="P3152" s="49" t="s">
        <v>1081</v>
      </c>
    </row>
    <row r="3153" spans="1:16">
      <c r="A3153" s="46">
        <v>0</v>
      </c>
      <c r="B3153" s="46">
        <v>0</v>
      </c>
      <c r="C3153" s="46">
        <v>0</v>
      </c>
      <c r="D3153" s="46">
        <f t="shared" si="49"/>
        <v>0</v>
      </c>
      <c r="E3153" s="51">
        <v>45261</v>
      </c>
      <c r="F3153" s="49" t="s">
        <v>80</v>
      </c>
      <c r="G3153" s="49" t="s">
        <v>81</v>
      </c>
      <c r="H3153" s="49" t="s">
        <v>564</v>
      </c>
      <c r="I3153" s="49" t="s">
        <v>564</v>
      </c>
      <c r="J3153" s="49">
        <v>135300</v>
      </c>
      <c r="K3153" s="49" t="s">
        <v>413</v>
      </c>
      <c r="L3153" s="49">
        <v>9974009</v>
      </c>
      <c r="M3153" s="49" t="s">
        <v>2443</v>
      </c>
      <c r="N3153" s="51">
        <v>24289</v>
      </c>
      <c r="O3153" s="51">
        <v>24289</v>
      </c>
      <c r="P3153" s="49" t="s">
        <v>1091</v>
      </c>
    </row>
    <row r="3154" spans="1:16">
      <c r="A3154" s="46">
        <v>1</v>
      </c>
      <c r="B3154" s="46">
        <v>26101.4</v>
      </c>
      <c r="C3154" s="46">
        <v>27925.988089375998</v>
      </c>
      <c r="D3154" s="46">
        <f t="shared" si="49"/>
        <v>-1824.5880893759968</v>
      </c>
      <c r="E3154" s="51">
        <v>45261</v>
      </c>
      <c r="F3154" s="49" t="s">
        <v>80</v>
      </c>
      <c r="G3154" s="49" t="s">
        <v>81</v>
      </c>
      <c r="H3154" s="49" t="s">
        <v>564</v>
      </c>
      <c r="I3154" s="49" t="s">
        <v>564</v>
      </c>
      <c r="J3154" s="49">
        <v>135300</v>
      </c>
      <c r="K3154" s="49" t="s">
        <v>413</v>
      </c>
      <c r="L3154" s="49">
        <v>9780223</v>
      </c>
      <c r="M3154" s="49" t="s">
        <v>2443</v>
      </c>
      <c r="N3154" s="51">
        <v>18445</v>
      </c>
      <c r="O3154" s="51">
        <v>18445</v>
      </c>
      <c r="P3154" s="49" t="s">
        <v>1081</v>
      </c>
    </row>
    <row r="3155" spans="1:16">
      <c r="A3155" s="46">
        <v>0</v>
      </c>
      <c r="B3155" s="46">
        <v>0</v>
      </c>
      <c r="C3155" s="46">
        <v>0</v>
      </c>
      <c r="D3155" s="46">
        <f t="shared" si="49"/>
        <v>0</v>
      </c>
      <c r="E3155" s="51">
        <v>45261</v>
      </c>
      <c r="F3155" s="49" t="s">
        <v>80</v>
      </c>
      <c r="G3155" s="49" t="s">
        <v>81</v>
      </c>
      <c r="H3155" s="49" t="s">
        <v>564</v>
      </c>
      <c r="I3155" s="49" t="s">
        <v>564</v>
      </c>
      <c r="J3155" s="49">
        <v>135300</v>
      </c>
      <c r="K3155" s="49" t="s">
        <v>413</v>
      </c>
      <c r="L3155" s="49">
        <v>9974011</v>
      </c>
      <c r="M3155" s="49" t="s">
        <v>2443</v>
      </c>
      <c r="N3155" s="51">
        <v>18445</v>
      </c>
      <c r="O3155" s="51">
        <v>18445</v>
      </c>
      <c r="P3155" s="49" t="s">
        <v>1091</v>
      </c>
    </row>
    <row r="3156" spans="1:16">
      <c r="A3156" s="46">
        <v>0</v>
      </c>
      <c r="B3156" s="46">
        <v>0</v>
      </c>
      <c r="C3156" s="46">
        <v>0</v>
      </c>
      <c r="D3156" s="46">
        <f t="shared" si="49"/>
        <v>0</v>
      </c>
      <c r="E3156" s="51">
        <v>45261</v>
      </c>
      <c r="F3156" s="49" t="s">
        <v>80</v>
      </c>
      <c r="G3156" s="49" t="s">
        <v>81</v>
      </c>
      <c r="H3156" s="49" t="s">
        <v>564</v>
      </c>
      <c r="I3156" s="49" t="s">
        <v>564</v>
      </c>
      <c r="J3156" s="49">
        <v>135300</v>
      </c>
      <c r="K3156" s="49" t="s">
        <v>413</v>
      </c>
      <c r="L3156" s="49">
        <v>9724111</v>
      </c>
      <c r="M3156" s="49" t="s">
        <v>1950</v>
      </c>
      <c r="N3156" s="51">
        <v>13332</v>
      </c>
      <c r="O3156" s="51">
        <v>13332</v>
      </c>
      <c r="P3156" s="49" t="s">
        <v>1091</v>
      </c>
    </row>
    <row r="3157" spans="1:16">
      <c r="A3157" s="46">
        <v>1</v>
      </c>
      <c r="B3157" s="46">
        <v>4894.6900000000005</v>
      </c>
      <c r="C3157" s="46">
        <v>4241.9719286068002</v>
      </c>
      <c r="D3157" s="46">
        <f t="shared" si="49"/>
        <v>652.71807139320026</v>
      </c>
      <c r="E3157" s="51">
        <v>45261</v>
      </c>
      <c r="F3157" s="49" t="s">
        <v>80</v>
      </c>
      <c r="G3157" s="49" t="s">
        <v>81</v>
      </c>
      <c r="H3157" s="49" t="s">
        <v>564</v>
      </c>
      <c r="I3157" s="49" t="s">
        <v>564</v>
      </c>
      <c r="J3157" s="49">
        <v>135300</v>
      </c>
      <c r="K3157" s="49" t="s">
        <v>413</v>
      </c>
      <c r="L3157" s="49">
        <v>9780225</v>
      </c>
      <c r="M3157" s="49" t="s">
        <v>2443</v>
      </c>
      <c r="N3157" s="51">
        <v>29768</v>
      </c>
      <c r="O3157" s="51">
        <v>29768</v>
      </c>
      <c r="P3157" s="49" t="s">
        <v>1081</v>
      </c>
    </row>
    <row r="3158" spans="1:16">
      <c r="A3158" s="46">
        <v>1</v>
      </c>
      <c r="B3158" s="46">
        <v>1453.88</v>
      </c>
      <c r="C3158" s="46">
        <v>815.29528259279994</v>
      </c>
      <c r="D3158" s="46">
        <f t="shared" si="49"/>
        <v>638.58471740720017</v>
      </c>
      <c r="E3158" s="51">
        <v>45261</v>
      </c>
      <c r="F3158" s="49" t="s">
        <v>80</v>
      </c>
      <c r="G3158" s="49" t="s">
        <v>81</v>
      </c>
      <c r="H3158" s="49" t="s">
        <v>564</v>
      </c>
      <c r="I3158" s="49" t="s">
        <v>564</v>
      </c>
      <c r="J3158" s="49">
        <v>135300</v>
      </c>
      <c r="K3158" s="49" t="s">
        <v>413</v>
      </c>
      <c r="L3158" s="49">
        <v>9780227</v>
      </c>
      <c r="M3158" s="49" t="s">
        <v>1950</v>
      </c>
      <c r="N3158" s="51">
        <v>35247</v>
      </c>
      <c r="O3158" s="51">
        <v>35247</v>
      </c>
      <c r="P3158" s="49" t="s">
        <v>1081</v>
      </c>
    </row>
    <row r="3159" spans="1:16">
      <c r="A3159" s="46">
        <v>1</v>
      </c>
      <c r="B3159" s="46">
        <v>3868</v>
      </c>
      <c r="C3159" s="46">
        <v>4172.5286456800004</v>
      </c>
      <c r="D3159" s="46">
        <f t="shared" si="49"/>
        <v>-304.52864568000041</v>
      </c>
      <c r="E3159" s="51">
        <v>45261</v>
      </c>
      <c r="F3159" s="49" t="s">
        <v>80</v>
      </c>
      <c r="G3159" s="49" t="s">
        <v>81</v>
      </c>
      <c r="H3159" s="49" t="s">
        <v>564</v>
      </c>
      <c r="I3159" s="49" t="s">
        <v>564</v>
      </c>
      <c r="J3159" s="49">
        <v>135300</v>
      </c>
      <c r="K3159" s="49" t="s">
        <v>413</v>
      </c>
      <c r="L3159" s="49">
        <v>9694820</v>
      </c>
      <c r="M3159" s="49" t="s">
        <v>2443</v>
      </c>
      <c r="N3159" s="51">
        <v>13697</v>
      </c>
      <c r="O3159" s="51">
        <v>13697</v>
      </c>
      <c r="P3159" s="49" t="s">
        <v>1081</v>
      </c>
    </row>
    <row r="3160" spans="1:16">
      <c r="A3160" s="46">
        <v>1</v>
      </c>
      <c r="B3160" s="46">
        <v>888.77</v>
      </c>
      <c r="C3160" s="46">
        <v>955.7264478216</v>
      </c>
      <c r="D3160" s="46">
        <f t="shared" si="49"/>
        <v>-66.956447821600023</v>
      </c>
      <c r="E3160" s="51">
        <v>45261</v>
      </c>
      <c r="F3160" s="49" t="s">
        <v>80</v>
      </c>
      <c r="G3160" s="49" t="s">
        <v>81</v>
      </c>
      <c r="H3160" s="49" t="s">
        <v>564</v>
      </c>
      <c r="I3160" s="49" t="s">
        <v>564</v>
      </c>
      <c r="J3160" s="49">
        <v>135300</v>
      </c>
      <c r="K3160" s="49" t="s">
        <v>536</v>
      </c>
      <c r="L3160" s="49">
        <v>9769417</v>
      </c>
      <c r="M3160" s="49" t="s">
        <v>2270</v>
      </c>
      <c r="N3160" s="51">
        <v>15523</v>
      </c>
      <c r="O3160" s="51">
        <v>15523</v>
      </c>
      <c r="P3160" s="49" t="s">
        <v>1081</v>
      </c>
    </row>
    <row r="3161" spans="1:16">
      <c r="A3161" s="46">
        <v>0</v>
      </c>
      <c r="B3161" s="46">
        <v>0</v>
      </c>
      <c r="C3161" s="46">
        <v>0</v>
      </c>
      <c r="D3161" s="46">
        <f t="shared" si="49"/>
        <v>0</v>
      </c>
      <c r="E3161" s="51">
        <v>45261</v>
      </c>
      <c r="F3161" s="49" t="s">
        <v>80</v>
      </c>
      <c r="G3161" s="49" t="s">
        <v>81</v>
      </c>
      <c r="H3161" s="49" t="s">
        <v>564</v>
      </c>
      <c r="I3161" s="49" t="s">
        <v>564</v>
      </c>
      <c r="J3161" s="49">
        <v>135300</v>
      </c>
      <c r="K3161" s="49" t="s">
        <v>536</v>
      </c>
      <c r="L3161" s="49">
        <v>9973934</v>
      </c>
      <c r="M3161" s="49" t="s">
        <v>2270</v>
      </c>
      <c r="N3161" s="51">
        <v>15523</v>
      </c>
      <c r="O3161" s="51">
        <v>15523</v>
      </c>
      <c r="P3161" s="49" t="s">
        <v>1091</v>
      </c>
    </row>
    <row r="3162" spans="1:16">
      <c r="A3162" s="46">
        <v>1</v>
      </c>
      <c r="B3162" s="46">
        <v>95563.3</v>
      </c>
      <c r="C3162" s="46">
        <v>14615.243729639</v>
      </c>
      <c r="D3162" s="46">
        <f t="shared" si="49"/>
        <v>80948.056270361005</v>
      </c>
      <c r="E3162" s="51">
        <v>45261</v>
      </c>
      <c r="F3162" s="49" t="s">
        <v>80</v>
      </c>
      <c r="G3162" s="49" t="s">
        <v>81</v>
      </c>
      <c r="H3162" s="49" t="s">
        <v>564</v>
      </c>
      <c r="I3162" s="49" t="s">
        <v>564</v>
      </c>
      <c r="J3162" s="49">
        <v>135300</v>
      </c>
      <c r="K3162" s="49" t="s">
        <v>481</v>
      </c>
      <c r="L3162" s="49">
        <v>20438839</v>
      </c>
      <c r="M3162" s="49" t="s">
        <v>2444</v>
      </c>
      <c r="N3162" s="51">
        <v>42383</v>
      </c>
      <c r="O3162" s="51">
        <v>42461</v>
      </c>
      <c r="P3162" s="49" t="s">
        <v>2410</v>
      </c>
    </row>
    <row r="3163" spans="1:16">
      <c r="A3163" s="46">
        <v>0</v>
      </c>
      <c r="B3163" s="46">
        <v>0</v>
      </c>
      <c r="C3163" s="46">
        <v>0</v>
      </c>
      <c r="D3163" s="46">
        <f t="shared" si="49"/>
        <v>0</v>
      </c>
      <c r="E3163" s="51">
        <v>45261</v>
      </c>
      <c r="F3163" s="49" t="s">
        <v>80</v>
      </c>
      <c r="G3163" s="49" t="s">
        <v>81</v>
      </c>
      <c r="H3163" s="49" t="s">
        <v>564</v>
      </c>
      <c r="I3163" s="49" t="s">
        <v>564</v>
      </c>
      <c r="J3163" s="49">
        <v>135300</v>
      </c>
      <c r="K3163" s="49" t="s">
        <v>481</v>
      </c>
      <c r="L3163" s="49">
        <v>9778081</v>
      </c>
      <c r="M3163" s="49" t="s">
        <v>2445</v>
      </c>
      <c r="N3163" s="51">
        <v>28307</v>
      </c>
      <c r="O3163" s="51">
        <v>28307</v>
      </c>
      <c r="P3163" s="49" t="s">
        <v>1081</v>
      </c>
    </row>
    <row r="3164" spans="1:16">
      <c r="A3164" s="46">
        <v>0</v>
      </c>
      <c r="B3164" s="46">
        <v>0</v>
      </c>
      <c r="C3164" s="46">
        <v>0</v>
      </c>
      <c r="D3164" s="46">
        <f t="shared" si="49"/>
        <v>0</v>
      </c>
      <c r="E3164" s="51">
        <v>45261</v>
      </c>
      <c r="F3164" s="49" t="s">
        <v>80</v>
      </c>
      <c r="G3164" s="49" t="s">
        <v>81</v>
      </c>
      <c r="H3164" s="49" t="s">
        <v>564</v>
      </c>
      <c r="I3164" s="49" t="s">
        <v>564</v>
      </c>
      <c r="J3164" s="49">
        <v>135300</v>
      </c>
      <c r="K3164" s="49" t="s">
        <v>481</v>
      </c>
      <c r="L3164" s="49">
        <v>9778082</v>
      </c>
      <c r="M3164" s="49" t="s">
        <v>1556</v>
      </c>
      <c r="N3164" s="51">
        <v>27942</v>
      </c>
      <c r="O3164" s="51">
        <v>27942</v>
      </c>
      <c r="P3164" s="49" t="s">
        <v>1081</v>
      </c>
    </row>
    <row r="3165" spans="1:16">
      <c r="A3165" s="46">
        <v>0</v>
      </c>
      <c r="B3165" s="46">
        <v>0</v>
      </c>
      <c r="C3165" s="46">
        <v>0</v>
      </c>
      <c r="D3165" s="46">
        <f t="shared" si="49"/>
        <v>0</v>
      </c>
      <c r="E3165" s="51">
        <v>45261</v>
      </c>
      <c r="F3165" s="49" t="s">
        <v>80</v>
      </c>
      <c r="G3165" s="49" t="s">
        <v>81</v>
      </c>
      <c r="H3165" s="49" t="s">
        <v>564</v>
      </c>
      <c r="I3165" s="49" t="s">
        <v>564</v>
      </c>
      <c r="J3165" s="49">
        <v>135300</v>
      </c>
      <c r="K3165" s="49" t="s">
        <v>481</v>
      </c>
      <c r="L3165" s="49">
        <v>9973988</v>
      </c>
      <c r="M3165" s="49" t="s">
        <v>1556</v>
      </c>
      <c r="N3165" s="51">
        <v>27942</v>
      </c>
      <c r="O3165" s="51">
        <v>27942</v>
      </c>
      <c r="P3165" s="49" t="s">
        <v>1091</v>
      </c>
    </row>
    <row r="3166" spans="1:16">
      <c r="A3166" s="46">
        <v>0</v>
      </c>
      <c r="B3166" s="46">
        <v>0</v>
      </c>
      <c r="C3166" s="46">
        <v>0</v>
      </c>
      <c r="D3166" s="46">
        <f t="shared" si="49"/>
        <v>0</v>
      </c>
      <c r="E3166" s="51">
        <v>45261</v>
      </c>
      <c r="F3166" s="49" t="s">
        <v>80</v>
      </c>
      <c r="G3166" s="49" t="s">
        <v>81</v>
      </c>
      <c r="H3166" s="49" t="s">
        <v>564</v>
      </c>
      <c r="I3166" s="49" t="s">
        <v>564</v>
      </c>
      <c r="J3166" s="49">
        <v>135300</v>
      </c>
      <c r="K3166" s="49" t="s">
        <v>481</v>
      </c>
      <c r="L3166" s="49">
        <v>9973987</v>
      </c>
      <c r="M3166" s="49" t="s">
        <v>2445</v>
      </c>
      <c r="N3166" s="51">
        <v>28307</v>
      </c>
      <c r="O3166" s="51">
        <v>28307</v>
      </c>
      <c r="P3166" s="49" t="s">
        <v>1091</v>
      </c>
    </row>
    <row r="3167" spans="1:16">
      <c r="A3167" s="46">
        <v>4</v>
      </c>
      <c r="B3167" s="46">
        <v>12020.85</v>
      </c>
      <c r="C3167" s="46">
        <v>5270.2026945300004</v>
      </c>
      <c r="D3167" s="46">
        <f t="shared" si="49"/>
        <v>6750.64730547</v>
      </c>
      <c r="E3167" s="51">
        <v>45261</v>
      </c>
      <c r="F3167" s="49" t="s">
        <v>80</v>
      </c>
      <c r="G3167" s="49" t="s">
        <v>81</v>
      </c>
      <c r="H3167" s="49" t="s">
        <v>564</v>
      </c>
      <c r="I3167" s="49" t="s">
        <v>564</v>
      </c>
      <c r="J3167" s="49">
        <v>135300</v>
      </c>
      <c r="K3167" s="49" t="s">
        <v>575</v>
      </c>
      <c r="L3167" s="49">
        <v>12818458</v>
      </c>
      <c r="M3167" s="49" t="s">
        <v>2446</v>
      </c>
      <c r="N3167" s="51">
        <v>37602</v>
      </c>
      <c r="O3167" s="51">
        <v>37591</v>
      </c>
      <c r="P3167" s="49" t="s">
        <v>909</v>
      </c>
    </row>
    <row r="3168" spans="1:16">
      <c r="A3168" s="46">
        <v>0</v>
      </c>
      <c r="B3168" s="46">
        <v>0</v>
      </c>
      <c r="C3168" s="46">
        <v>0</v>
      </c>
      <c r="D3168" s="46">
        <f t="shared" si="49"/>
        <v>0</v>
      </c>
      <c r="E3168" s="51">
        <v>45261</v>
      </c>
      <c r="F3168" s="49" t="s">
        <v>80</v>
      </c>
      <c r="G3168" s="49" t="s">
        <v>81</v>
      </c>
      <c r="H3168" s="49" t="s">
        <v>564</v>
      </c>
      <c r="I3168" s="49" t="s">
        <v>564</v>
      </c>
      <c r="J3168" s="49">
        <v>135300</v>
      </c>
      <c r="K3168" s="49" t="s">
        <v>371</v>
      </c>
      <c r="L3168" s="49">
        <v>9973989</v>
      </c>
      <c r="M3168" s="49" t="s">
        <v>2447</v>
      </c>
      <c r="N3168" s="51">
        <v>27942</v>
      </c>
      <c r="O3168" s="51">
        <v>27942</v>
      </c>
      <c r="P3168" s="49" t="s">
        <v>1091</v>
      </c>
    </row>
    <row r="3169" spans="1:16">
      <c r="A3169" s="46">
        <v>0</v>
      </c>
      <c r="B3169" s="46">
        <v>0</v>
      </c>
      <c r="C3169" s="46">
        <v>0</v>
      </c>
      <c r="D3169" s="46">
        <f t="shared" si="49"/>
        <v>0</v>
      </c>
      <c r="E3169" s="51">
        <v>45261</v>
      </c>
      <c r="F3169" s="49" t="s">
        <v>80</v>
      </c>
      <c r="G3169" s="49" t="s">
        <v>81</v>
      </c>
      <c r="H3169" s="49" t="s">
        <v>564</v>
      </c>
      <c r="I3169" s="49" t="s">
        <v>564</v>
      </c>
      <c r="J3169" s="49">
        <v>135300</v>
      </c>
      <c r="K3169" s="49" t="s">
        <v>371</v>
      </c>
      <c r="L3169" s="49">
        <v>9769347</v>
      </c>
      <c r="M3169" s="49" t="s">
        <v>2447</v>
      </c>
      <c r="N3169" s="51">
        <v>27942</v>
      </c>
      <c r="O3169" s="51">
        <v>27942</v>
      </c>
      <c r="P3169" s="49" t="s">
        <v>1081</v>
      </c>
    </row>
    <row r="3170" spans="1:16">
      <c r="A3170" s="46">
        <v>3</v>
      </c>
      <c r="B3170" s="46">
        <v>398099.48</v>
      </c>
      <c r="C3170" s="46">
        <v>60884.470595328399</v>
      </c>
      <c r="D3170" s="46">
        <f t="shared" si="49"/>
        <v>337215.00940467161</v>
      </c>
      <c r="E3170" s="51">
        <v>45261</v>
      </c>
      <c r="F3170" s="49" t="s">
        <v>80</v>
      </c>
      <c r="G3170" s="49" t="s">
        <v>81</v>
      </c>
      <c r="H3170" s="49" t="s">
        <v>564</v>
      </c>
      <c r="I3170" s="49" t="s">
        <v>564</v>
      </c>
      <c r="J3170" s="49">
        <v>135300</v>
      </c>
      <c r="K3170" s="49" t="s">
        <v>482</v>
      </c>
      <c r="L3170" s="49">
        <v>20438836</v>
      </c>
      <c r="M3170" s="49" t="s">
        <v>2448</v>
      </c>
      <c r="N3170" s="51">
        <v>42383</v>
      </c>
      <c r="O3170" s="51">
        <v>42461</v>
      </c>
      <c r="P3170" s="49" t="s">
        <v>2410</v>
      </c>
    </row>
    <row r="3171" spans="1:16">
      <c r="A3171" s="46">
        <v>2</v>
      </c>
      <c r="B3171" s="46">
        <v>420.68</v>
      </c>
      <c r="C3171" s="46">
        <v>451.51000075479999</v>
      </c>
      <c r="D3171" s="46">
        <f t="shared" si="49"/>
        <v>-30.830000754799983</v>
      </c>
      <c r="E3171" s="51">
        <v>45261</v>
      </c>
      <c r="F3171" s="49" t="s">
        <v>80</v>
      </c>
      <c r="G3171" s="49" t="s">
        <v>81</v>
      </c>
      <c r="H3171" s="49" t="s">
        <v>564</v>
      </c>
      <c r="I3171" s="49" t="s">
        <v>564</v>
      </c>
      <c r="J3171" s="49">
        <v>135300</v>
      </c>
      <c r="K3171" s="49" t="s">
        <v>576</v>
      </c>
      <c r="L3171" s="49">
        <v>9780239</v>
      </c>
      <c r="M3171" s="49" t="s">
        <v>2449</v>
      </c>
      <c r="N3171" s="51">
        <v>16619</v>
      </c>
      <c r="O3171" s="51">
        <v>16619</v>
      </c>
      <c r="P3171" s="49" t="s">
        <v>1081</v>
      </c>
    </row>
    <row r="3172" spans="1:16">
      <c r="A3172" s="46">
        <v>0</v>
      </c>
      <c r="B3172" s="46">
        <v>0</v>
      </c>
      <c r="C3172" s="46">
        <v>0</v>
      </c>
      <c r="D3172" s="46">
        <f t="shared" si="49"/>
        <v>0</v>
      </c>
      <c r="E3172" s="51">
        <v>45261</v>
      </c>
      <c r="F3172" s="49" t="s">
        <v>80</v>
      </c>
      <c r="G3172" s="49" t="s">
        <v>81</v>
      </c>
      <c r="H3172" s="49" t="s">
        <v>564</v>
      </c>
      <c r="I3172" s="49" t="s">
        <v>564</v>
      </c>
      <c r="J3172" s="49">
        <v>135300</v>
      </c>
      <c r="K3172" s="49" t="s">
        <v>576</v>
      </c>
      <c r="L3172" s="49">
        <v>9706624</v>
      </c>
      <c r="M3172" s="49" t="s">
        <v>2449</v>
      </c>
      <c r="N3172" s="51">
        <v>16619</v>
      </c>
      <c r="O3172" s="51">
        <v>16619</v>
      </c>
      <c r="P3172" s="49" t="s">
        <v>1091</v>
      </c>
    </row>
    <row r="3173" spans="1:16">
      <c r="A3173" s="46">
        <v>0</v>
      </c>
      <c r="B3173" s="46">
        <v>0</v>
      </c>
      <c r="C3173" s="46">
        <v>0</v>
      </c>
      <c r="D3173" s="46">
        <f t="shared" si="49"/>
        <v>0</v>
      </c>
      <c r="E3173" s="51">
        <v>45261</v>
      </c>
      <c r="F3173" s="49" t="s">
        <v>80</v>
      </c>
      <c r="G3173" s="49" t="s">
        <v>81</v>
      </c>
      <c r="H3173" s="49" t="s">
        <v>564</v>
      </c>
      <c r="I3173" s="49" t="s">
        <v>564</v>
      </c>
      <c r="J3173" s="49">
        <v>135300</v>
      </c>
      <c r="K3173" s="49" t="s">
        <v>416</v>
      </c>
      <c r="L3173" s="49">
        <v>9973942</v>
      </c>
      <c r="M3173" s="49" t="s">
        <v>1954</v>
      </c>
      <c r="N3173" s="51">
        <v>13332</v>
      </c>
      <c r="O3173" s="51">
        <v>13332</v>
      </c>
      <c r="P3173" s="49" t="s">
        <v>1091</v>
      </c>
    </row>
    <row r="3174" spans="1:16">
      <c r="A3174" s="46">
        <v>0</v>
      </c>
      <c r="B3174" s="46">
        <v>0</v>
      </c>
      <c r="C3174" s="46">
        <v>0</v>
      </c>
      <c r="D3174" s="46">
        <f t="shared" si="49"/>
        <v>0</v>
      </c>
      <c r="E3174" s="51">
        <v>45261</v>
      </c>
      <c r="F3174" s="49" t="s">
        <v>80</v>
      </c>
      <c r="G3174" s="49" t="s">
        <v>81</v>
      </c>
      <c r="H3174" s="49" t="s">
        <v>564</v>
      </c>
      <c r="I3174" s="49" t="s">
        <v>564</v>
      </c>
      <c r="J3174" s="49">
        <v>135300</v>
      </c>
      <c r="K3174" s="49" t="s">
        <v>416</v>
      </c>
      <c r="L3174" s="49">
        <v>9973941</v>
      </c>
      <c r="M3174" s="49" t="s">
        <v>2450</v>
      </c>
      <c r="N3174" s="51">
        <v>15523</v>
      </c>
      <c r="O3174" s="51">
        <v>15523</v>
      </c>
      <c r="P3174" s="49" t="s">
        <v>1091</v>
      </c>
    </row>
    <row r="3175" spans="1:16">
      <c r="A3175" s="46">
        <v>0</v>
      </c>
      <c r="B3175" s="46">
        <v>0</v>
      </c>
      <c r="C3175" s="46">
        <v>0</v>
      </c>
      <c r="D3175" s="46">
        <f t="shared" si="49"/>
        <v>0</v>
      </c>
      <c r="E3175" s="51">
        <v>45261</v>
      </c>
      <c r="F3175" s="49" t="s">
        <v>80</v>
      </c>
      <c r="G3175" s="49" t="s">
        <v>81</v>
      </c>
      <c r="H3175" s="49" t="s">
        <v>564</v>
      </c>
      <c r="I3175" s="49" t="s">
        <v>564</v>
      </c>
      <c r="J3175" s="49">
        <v>135300</v>
      </c>
      <c r="K3175" s="49" t="s">
        <v>416</v>
      </c>
      <c r="L3175" s="49">
        <v>9769412</v>
      </c>
      <c r="M3175" s="49" t="s">
        <v>2450</v>
      </c>
      <c r="N3175" s="51">
        <v>18445</v>
      </c>
      <c r="O3175" s="51">
        <v>18445</v>
      </c>
      <c r="P3175" s="49" t="s">
        <v>1081</v>
      </c>
    </row>
    <row r="3176" spans="1:16">
      <c r="A3176" s="46">
        <v>0</v>
      </c>
      <c r="B3176" s="46">
        <v>0.01</v>
      </c>
      <c r="C3176" s="46">
        <v>1.0794092E-2</v>
      </c>
      <c r="D3176" s="46">
        <f t="shared" si="49"/>
        <v>-7.9409199999999971E-4</v>
      </c>
      <c r="E3176" s="51">
        <v>45261</v>
      </c>
      <c r="F3176" s="49" t="s">
        <v>80</v>
      </c>
      <c r="G3176" s="49" t="s">
        <v>81</v>
      </c>
      <c r="H3176" s="49" t="s">
        <v>564</v>
      </c>
      <c r="I3176" s="49" t="s">
        <v>564</v>
      </c>
      <c r="J3176" s="49">
        <v>135300</v>
      </c>
      <c r="K3176" s="49" t="s">
        <v>416</v>
      </c>
      <c r="L3176" s="49">
        <v>9769413</v>
      </c>
      <c r="M3176" s="49" t="s">
        <v>1954</v>
      </c>
      <c r="N3176" s="51">
        <v>13332</v>
      </c>
      <c r="O3176" s="51">
        <v>13332</v>
      </c>
      <c r="P3176" s="49" t="s">
        <v>1081</v>
      </c>
    </row>
    <row r="3177" spans="1:16">
      <c r="A3177" s="46">
        <v>0</v>
      </c>
      <c r="B3177" s="46">
        <v>0</v>
      </c>
      <c r="C3177" s="46">
        <v>0</v>
      </c>
      <c r="D3177" s="46">
        <f t="shared" si="49"/>
        <v>0</v>
      </c>
      <c r="E3177" s="51">
        <v>45261</v>
      </c>
      <c r="F3177" s="49" t="s">
        <v>80</v>
      </c>
      <c r="G3177" s="49" t="s">
        <v>81</v>
      </c>
      <c r="H3177" s="49" t="s">
        <v>564</v>
      </c>
      <c r="I3177" s="49" t="s">
        <v>564</v>
      </c>
      <c r="J3177" s="49">
        <v>135300</v>
      </c>
      <c r="K3177" s="49" t="s">
        <v>416</v>
      </c>
      <c r="L3177" s="49">
        <v>9973940</v>
      </c>
      <c r="M3177" s="49" t="s">
        <v>2450</v>
      </c>
      <c r="N3177" s="51">
        <v>18445</v>
      </c>
      <c r="O3177" s="51">
        <v>18445</v>
      </c>
      <c r="P3177" s="49" t="s">
        <v>1091</v>
      </c>
    </row>
    <row r="3178" spans="1:16">
      <c r="A3178" s="46">
        <v>2</v>
      </c>
      <c r="B3178" s="46">
        <v>1247.8399999999999</v>
      </c>
      <c r="C3178" s="46">
        <v>1341.8473740672</v>
      </c>
      <c r="D3178" s="46">
        <f t="shared" si="49"/>
        <v>-94.007374067200089</v>
      </c>
      <c r="E3178" s="51">
        <v>45261</v>
      </c>
      <c r="F3178" s="49" t="s">
        <v>80</v>
      </c>
      <c r="G3178" s="49" t="s">
        <v>81</v>
      </c>
      <c r="H3178" s="49" t="s">
        <v>564</v>
      </c>
      <c r="I3178" s="49" t="s">
        <v>564</v>
      </c>
      <c r="J3178" s="49">
        <v>135300</v>
      </c>
      <c r="K3178" s="49" t="s">
        <v>416</v>
      </c>
      <c r="L3178" s="49">
        <v>9769411</v>
      </c>
      <c r="M3178" s="49" t="s">
        <v>2450</v>
      </c>
      <c r="N3178" s="51">
        <v>15523</v>
      </c>
      <c r="O3178" s="51">
        <v>15523</v>
      </c>
      <c r="P3178" s="49" t="s">
        <v>1081</v>
      </c>
    </row>
    <row r="3179" spans="1:16">
      <c r="A3179" s="46">
        <v>1</v>
      </c>
      <c r="B3179" s="46">
        <v>75812.08</v>
      </c>
      <c r="C3179" s="46">
        <v>10048.5978112504</v>
      </c>
      <c r="D3179" s="46">
        <f t="shared" si="49"/>
        <v>65763.482188749607</v>
      </c>
      <c r="E3179" s="51">
        <v>45261</v>
      </c>
      <c r="F3179" s="49" t="s">
        <v>80</v>
      </c>
      <c r="G3179" s="49" t="s">
        <v>81</v>
      </c>
      <c r="H3179" s="49" t="s">
        <v>564</v>
      </c>
      <c r="I3179" s="49" t="s">
        <v>564</v>
      </c>
      <c r="J3179" s="49">
        <v>135300</v>
      </c>
      <c r="K3179" s="49" t="s">
        <v>488</v>
      </c>
      <c r="L3179" s="49">
        <v>26744595</v>
      </c>
      <c r="M3179" s="49" t="s">
        <v>2170</v>
      </c>
      <c r="N3179" s="51">
        <v>43054</v>
      </c>
      <c r="O3179" s="51">
        <v>43160</v>
      </c>
      <c r="P3179" s="49" t="s">
        <v>2433</v>
      </c>
    </row>
    <row r="3180" spans="1:16">
      <c r="A3180" s="46">
        <v>1</v>
      </c>
      <c r="B3180" s="46">
        <v>40562.58</v>
      </c>
      <c r="C3180" s="46">
        <v>22746.361545514799</v>
      </c>
      <c r="D3180" s="46">
        <f t="shared" si="49"/>
        <v>17816.218454485203</v>
      </c>
      <c r="E3180" s="51">
        <v>45261</v>
      </c>
      <c r="F3180" s="49" t="s">
        <v>80</v>
      </c>
      <c r="G3180" s="49" t="s">
        <v>81</v>
      </c>
      <c r="H3180" s="49" t="s">
        <v>564</v>
      </c>
      <c r="I3180" s="49" t="s">
        <v>564</v>
      </c>
      <c r="J3180" s="49">
        <v>135300</v>
      </c>
      <c r="K3180" s="49" t="s">
        <v>459</v>
      </c>
      <c r="L3180" s="49">
        <v>9702690</v>
      </c>
      <c r="M3180" s="49" t="s">
        <v>2060</v>
      </c>
      <c r="N3180" s="51">
        <v>35247</v>
      </c>
      <c r="O3180" s="51">
        <v>35247</v>
      </c>
      <c r="P3180" s="49" t="s">
        <v>1081</v>
      </c>
    </row>
    <row r="3181" spans="1:16">
      <c r="A3181" s="46">
        <v>0</v>
      </c>
      <c r="B3181" s="46">
        <v>0</v>
      </c>
      <c r="C3181" s="46">
        <v>0</v>
      </c>
      <c r="D3181" s="46">
        <f t="shared" si="49"/>
        <v>0</v>
      </c>
      <c r="E3181" s="51">
        <v>45261</v>
      </c>
      <c r="F3181" s="49" t="s">
        <v>80</v>
      </c>
      <c r="G3181" s="49" t="s">
        <v>81</v>
      </c>
      <c r="H3181" s="49" t="s">
        <v>564</v>
      </c>
      <c r="I3181" s="49" t="s">
        <v>564</v>
      </c>
      <c r="J3181" s="49">
        <v>135300</v>
      </c>
      <c r="K3181" s="49" t="s">
        <v>459</v>
      </c>
      <c r="L3181" s="49">
        <v>9861066</v>
      </c>
      <c r="M3181" s="49" t="s">
        <v>2060</v>
      </c>
      <c r="N3181" s="51">
        <v>35247</v>
      </c>
      <c r="O3181" s="51">
        <v>35247</v>
      </c>
      <c r="P3181" s="49" t="s">
        <v>1091</v>
      </c>
    </row>
    <row r="3182" spans="1:16">
      <c r="A3182" s="46">
        <v>1</v>
      </c>
      <c r="B3182" s="46">
        <v>9037.33</v>
      </c>
      <c r="C3182" s="46">
        <v>3962.1624857940005</v>
      </c>
      <c r="D3182" s="46">
        <f t="shared" si="49"/>
        <v>5075.1675142059994</v>
      </c>
      <c r="E3182" s="51">
        <v>45261</v>
      </c>
      <c r="F3182" s="49" t="s">
        <v>80</v>
      </c>
      <c r="G3182" s="49" t="s">
        <v>81</v>
      </c>
      <c r="H3182" s="49" t="s">
        <v>564</v>
      </c>
      <c r="I3182" s="49" t="s">
        <v>564</v>
      </c>
      <c r="J3182" s="49">
        <v>135300</v>
      </c>
      <c r="K3182" s="49" t="s">
        <v>461</v>
      </c>
      <c r="L3182" s="49">
        <v>9816322</v>
      </c>
      <c r="M3182" s="49" t="s">
        <v>2451</v>
      </c>
      <c r="N3182" s="51">
        <v>37602</v>
      </c>
      <c r="O3182" s="51">
        <v>37257</v>
      </c>
      <c r="P3182" s="49" t="s">
        <v>2440</v>
      </c>
    </row>
    <row r="3183" spans="1:16">
      <c r="A3183" s="46">
        <v>1</v>
      </c>
      <c r="B3183" s="46">
        <v>20226.47</v>
      </c>
      <c r="C3183" s="46">
        <v>11342.4392484282</v>
      </c>
      <c r="D3183" s="46">
        <f t="shared" si="49"/>
        <v>8884.0307515718014</v>
      </c>
      <c r="E3183" s="51">
        <v>45261</v>
      </c>
      <c r="F3183" s="49" t="s">
        <v>80</v>
      </c>
      <c r="G3183" s="49" t="s">
        <v>81</v>
      </c>
      <c r="H3183" s="49" t="s">
        <v>564</v>
      </c>
      <c r="I3183" s="49" t="s">
        <v>564</v>
      </c>
      <c r="J3183" s="49">
        <v>135300</v>
      </c>
      <c r="K3183" s="49" t="s">
        <v>356</v>
      </c>
      <c r="L3183" s="49">
        <v>9821865</v>
      </c>
      <c r="M3183" s="49" t="s">
        <v>2452</v>
      </c>
      <c r="N3183" s="51">
        <v>35247</v>
      </c>
      <c r="O3183" s="51">
        <v>35247</v>
      </c>
      <c r="P3183" s="49" t="s">
        <v>1081</v>
      </c>
    </row>
    <row r="3184" spans="1:16">
      <c r="A3184" s="46">
        <v>0</v>
      </c>
      <c r="B3184" s="46">
        <v>0</v>
      </c>
      <c r="C3184" s="46">
        <v>0</v>
      </c>
      <c r="D3184" s="46">
        <f t="shared" si="49"/>
        <v>0</v>
      </c>
      <c r="E3184" s="51">
        <v>45261</v>
      </c>
      <c r="F3184" s="49" t="s">
        <v>80</v>
      </c>
      <c r="G3184" s="49" t="s">
        <v>81</v>
      </c>
      <c r="H3184" s="49" t="s">
        <v>564</v>
      </c>
      <c r="I3184" s="49" t="s">
        <v>564</v>
      </c>
      <c r="J3184" s="49">
        <v>135300</v>
      </c>
      <c r="K3184" s="49" t="s">
        <v>356</v>
      </c>
      <c r="L3184" s="49">
        <v>9870785</v>
      </c>
      <c r="M3184" s="49" t="s">
        <v>2453</v>
      </c>
      <c r="N3184" s="51">
        <v>35247</v>
      </c>
      <c r="O3184" s="51">
        <v>35247</v>
      </c>
      <c r="P3184" s="49" t="s">
        <v>1091</v>
      </c>
    </row>
    <row r="3185" spans="1:16">
      <c r="A3185" s="46">
        <v>1</v>
      </c>
      <c r="B3185" s="46">
        <v>433</v>
      </c>
      <c r="C3185" s="46">
        <v>459.15244658</v>
      </c>
      <c r="D3185" s="46">
        <f t="shared" si="49"/>
        <v>-26.152446580000003</v>
      </c>
      <c r="E3185" s="51">
        <v>45261</v>
      </c>
      <c r="F3185" s="49" t="s">
        <v>80</v>
      </c>
      <c r="G3185" s="49" t="s">
        <v>81</v>
      </c>
      <c r="H3185" s="49" t="s">
        <v>564</v>
      </c>
      <c r="I3185" s="49" t="s">
        <v>564</v>
      </c>
      <c r="J3185" s="49">
        <v>135300</v>
      </c>
      <c r="K3185" s="49" t="s">
        <v>356</v>
      </c>
      <c r="L3185" s="49">
        <v>9821864</v>
      </c>
      <c r="M3185" s="49" t="s">
        <v>1958</v>
      </c>
      <c r="N3185" s="51">
        <v>23559</v>
      </c>
      <c r="O3185" s="51">
        <v>23559</v>
      </c>
      <c r="P3185" s="49" t="s">
        <v>1081</v>
      </c>
    </row>
    <row r="3186" spans="1:16">
      <c r="A3186" s="46">
        <v>0</v>
      </c>
      <c r="B3186" s="46">
        <v>0</v>
      </c>
      <c r="C3186" s="46">
        <v>0</v>
      </c>
      <c r="D3186" s="46">
        <f t="shared" si="49"/>
        <v>0</v>
      </c>
      <c r="E3186" s="51">
        <v>45261</v>
      </c>
      <c r="F3186" s="49" t="s">
        <v>80</v>
      </c>
      <c r="G3186" s="49" t="s">
        <v>81</v>
      </c>
      <c r="H3186" s="49" t="s">
        <v>564</v>
      </c>
      <c r="I3186" s="49" t="s">
        <v>564</v>
      </c>
      <c r="J3186" s="49">
        <v>135300</v>
      </c>
      <c r="K3186" s="49" t="s">
        <v>356</v>
      </c>
      <c r="L3186" s="49">
        <v>9870207</v>
      </c>
      <c r="M3186" s="49" t="s">
        <v>1959</v>
      </c>
      <c r="N3186" s="51">
        <v>23559</v>
      </c>
      <c r="O3186" s="51">
        <v>23559</v>
      </c>
      <c r="P3186" s="49" t="s">
        <v>1091</v>
      </c>
    </row>
    <row r="3187" spans="1:16">
      <c r="A3187" s="46">
        <v>1</v>
      </c>
      <c r="B3187" s="46">
        <v>33112.9</v>
      </c>
      <c r="C3187" s="46">
        <v>35112.861543553998</v>
      </c>
      <c r="D3187" s="46">
        <f t="shared" si="49"/>
        <v>-1999.9615435539963</v>
      </c>
      <c r="E3187" s="51">
        <v>45261</v>
      </c>
      <c r="F3187" s="49" t="s">
        <v>80</v>
      </c>
      <c r="G3187" s="49" t="s">
        <v>81</v>
      </c>
      <c r="H3187" s="49" t="s">
        <v>564</v>
      </c>
      <c r="I3187" s="49" t="s">
        <v>564</v>
      </c>
      <c r="J3187" s="49">
        <v>135300</v>
      </c>
      <c r="K3187" s="49" t="s">
        <v>272</v>
      </c>
      <c r="L3187" s="49">
        <v>9821858</v>
      </c>
      <c r="M3187" s="49" t="s">
        <v>2454</v>
      </c>
      <c r="N3187" s="51">
        <v>23559</v>
      </c>
      <c r="O3187" s="51">
        <v>23559</v>
      </c>
      <c r="P3187" s="49" t="s">
        <v>1081</v>
      </c>
    </row>
    <row r="3188" spans="1:16">
      <c r="A3188" s="46">
        <v>0</v>
      </c>
      <c r="B3188" s="46">
        <v>0</v>
      </c>
      <c r="C3188" s="46">
        <v>0</v>
      </c>
      <c r="D3188" s="46">
        <f t="shared" si="49"/>
        <v>0</v>
      </c>
      <c r="E3188" s="51">
        <v>45261</v>
      </c>
      <c r="F3188" s="49" t="s">
        <v>80</v>
      </c>
      <c r="G3188" s="49" t="s">
        <v>81</v>
      </c>
      <c r="H3188" s="49" t="s">
        <v>564</v>
      </c>
      <c r="I3188" s="49" t="s">
        <v>564</v>
      </c>
      <c r="J3188" s="49">
        <v>135300</v>
      </c>
      <c r="K3188" s="49" t="s">
        <v>272</v>
      </c>
      <c r="L3188" s="49">
        <v>9870204</v>
      </c>
      <c r="M3188" s="49" t="s">
        <v>1960</v>
      </c>
      <c r="N3188" s="51">
        <v>18445</v>
      </c>
      <c r="O3188" s="51">
        <v>18445</v>
      </c>
      <c r="P3188" s="49" t="s">
        <v>1091</v>
      </c>
    </row>
    <row r="3189" spans="1:16">
      <c r="A3189" s="46">
        <v>0</v>
      </c>
      <c r="B3189" s="46">
        <v>0</v>
      </c>
      <c r="C3189" s="46">
        <v>0</v>
      </c>
      <c r="D3189" s="46">
        <f t="shared" si="49"/>
        <v>0</v>
      </c>
      <c r="E3189" s="51">
        <v>45261</v>
      </c>
      <c r="F3189" s="49" t="s">
        <v>80</v>
      </c>
      <c r="G3189" s="49" t="s">
        <v>81</v>
      </c>
      <c r="H3189" s="49" t="s">
        <v>564</v>
      </c>
      <c r="I3189" s="49" t="s">
        <v>564</v>
      </c>
      <c r="J3189" s="49">
        <v>135300</v>
      </c>
      <c r="K3189" s="49" t="s">
        <v>272</v>
      </c>
      <c r="L3189" s="49">
        <v>13759879</v>
      </c>
      <c r="M3189" s="49" t="s">
        <v>2455</v>
      </c>
      <c r="N3189" s="51">
        <v>42248</v>
      </c>
      <c r="O3189" s="51">
        <v>42248</v>
      </c>
      <c r="P3189" s="49" t="s">
        <v>2431</v>
      </c>
    </row>
    <row r="3190" spans="1:16">
      <c r="A3190" s="46">
        <v>1</v>
      </c>
      <c r="B3190" s="46">
        <v>14.77</v>
      </c>
      <c r="C3190" s="46">
        <v>8.2826033261999985</v>
      </c>
      <c r="D3190" s="46">
        <f t="shared" si="49"/>
        <v>6.4873966738000011</v>
      </c>
      <c r="E3190" s="51">
        <v>45261</v>
      </c>
      <c r="F3190" s="49" t="s">
        <v>80</v>
      </c>
      <c r="G3190" s="49" t="s">
        <v>81</v>
      </c>
      <c r="H3190" s="49" t="s">
        <v>564</v>
      </c>
      <c r="I3190" s="49" t="s">
        <v>564</v>
      </c>
      <c r="J3190" s="49">
        <v>135300</v>
      </c>
      <c r="K3190" s="49" t="s">
        <v>272</v>
      </c>
      <c r="L3190" s="49">
        <v>9997336</v>
      </c>
      <c r="M3190" s="49" t="s">
        <v>2456</v>
      </c>
      <c r="N3190" s="51">
        <v>35247</v>
      </c>
      <c r="O3190" s="51">
        <v>35247</v>
      </c>
      <c r="P3190" s="49" t="s">
        <v>1081</v>
      </c>
    </row>
    <row r="3191" spans="1:16">
      <c r="A3191" s="46">
        <v>0</v>
      </c>
      <c r="B3191" s="46">
        <v>0</v>
      </c>
      <c r="C3191" s="46">
        <v>0</v>
      </c>
      <c r="D3191" s="46">
        <f t="shared" si="49"/>
        <v>0</v>
      </c>
      <c r="E3191" s="51">
        <v>45261</v>
      </c>
      <c r="F3191" s="49" t="s">
        <v>80</v>
      </c>
      <c r="G3191" s="49" t="s">
        <v>81</v>
      </c>
      <c r="H3191" s="49" t="s">
        <v>564</v>
      </c>
      <c r="I3191" s="49" t="s">
        <v>564</v>
      </c>
      <c r="J3191" s="49">
        <v>135300</v>
      </c>
      <c r="K3191" s="49" t="s">
        <v>272</v>
      </c>
      <c r="L3191" s="49">
        <v>9870206</v>
      </c>
      <c r="M3191" s="49" t="s">
        <v>1960</v>
      </c>
      <c r="N3191" s="51">
        <v>23559</v>
      </c>
      <c r="O3191" s="51">
        <v>23559</v>
      </c>
      <c r="P3191" s="49" t="s">
        <v>1091</v>
      </c>
    </row>
    <row r="3192" spans="1:16">
      <c r="A3192" s="46">
        <v>1</v>
      </c>
      <c r="B3192" s="46">
        <v>26276.52</v>
      </c>
      <c r="C3192" s="46">
        <v>14735.138250031201</v>
      </c>
      <c r="D3192" s="46">
        <f t="shared" si="49"/>
        <v>11541.381749968799</v>
      </c>
      <c r="E3192" s="51">
        <v>45261</v>
      </c>
      <c r="F3192" s="49" t="s">
        <v>80</v>
      </c>
      <c r="G3192" s="49" t="s">
        <v>81</v>
      </c>
      <c r="H3192" s="49" t="s">
        <v>564</v>
      </c>
      <c r="I3192" s="49" t="s">
        <v>564</v>
      </c>
      <c r="J3192" s="49">
        <v>135300</v>
      </c>
      <c r="K3192" s="49" t="s">
        <v>272</v>
      </c>
      <c r="L3192" s="49">
        <v>9997337</v>
      </c>
      <c r="M3192" s="49" t="s">
        <v>2456</v>
      </c>
      <c r="N3192" s="51">
        <v>35247</v>
      </c>
      <c r="O3192" s="51">
        <v>35247</v>
      </c>
      <c r="P3192" s="49" t="s">
        <v>1081</v>
      </c>
    </row>
    <row r="3193" spans="1:16">
      <c r="A3193" s="46">
        <v>0</v>
      </c>
      <c r="B3193" s="46">
        <v>0</v>
      </c>
      <c r="C3193" s="46">
        <v>0</v>
      </c>
      <c r="D3193" s="46">
        <f t="shared" si="49"/>
        <v>0</v>
      </c>
      <c r="E3193" s="51">
        <v>45261</v>
      </c>
      <c r="F3193" s="49" t="s">
        <v>80</v>
      </c>
      <c r="G3193" s="49" t="s">
        <v>81</v>
      </c>
      <c r="H3193" s="49" t="s">
        <v>564</v>
      </c>
      <c r="I3193" s="49" t="s">
        <v>564</v>
      </c>
      <c r="J3193" s="49">
        <v>135300</v>
      </c>
      <c r="K3193" s="49" t="s">
        <v>272</v>
      </c>
      <c r="L3193" s="49">
        <v>9870205</v>
      </c>
      <c r="M3193" s="49" t="s">
        <v>1960</v>
      </c>
      <c r="N3193" s="51">
        <v>13332</v>
      </c>
      <c r="O3193" s="51">
        <v>13332</v>
      </c>
      <c r="P3193" s="49" t="s">
        <v>1091</v>
      </c>
    </row>
    <row r="3194" spans="1:16">
      <c r="A3194" s="46">
        <v>0</v>
      </c>
      <c r="B3194" s="46">
        <v>0</v>
      </c>
      <c r="C3194" s="46">
        <v>0</v>
      </c>
      <c r="D3194" s="46">
        <f t="shared" si="49"/>
        <v>0</v>
      </c>
      <c r="E3194" s="51">
        <v>45261</v>
      </c>
      <c r="F3194" s="49" t="s">
        <v>80</v>
      </c>
      <c r="G3194" s="49" t="s">
        <v>81</v>
      </c>
      <c r="H3194" s="49" t="s">
        <v>564</v>
      </c>
      <c r="I3194" s="49" t="s">
        <v>564</v>
      </c>
      <c r="J3194" s="49">
        <v>135300</v>
      </c>
      <c r="K3194" s="49" t="s">
        <v>272</v>
      </c>
      <c r="L3194" s="49">
        <v>9870786</v>
      </c>
      <c r="M3194" s="49" t="s">
        <v>2457</v>
      </c>
      <c r="N3194" s="51">
        <v>35247</v>
      </c>
      <c r="O3194" s="51">
        <v>35247</v>
      </c>
      <c r="P3194" s="49" t="s">
        <v>1091</v>
      </c>
    </row>
    <row r="3195" spans="1:16">
      <c r="A3195" s="46">
        <v>1</v>
      </c>
      <c r="B3195" s="46">
        <v>20308.77</v>
      </c>
      <c r="C3195" s="46">
        <v>21921.473178684002</v>
      </c>
      <c r="D3195" s="46">
        <f t="shared" si="49"/>
        <v>-1612.7031786840016</v>
      </c>
      <c r="E3195" s="51">
        <v>45261</v>
      </c>
      <c r="F3195" s="49" t="s">
        <v>80</v>
      </c>
      <c r="G3195" s="49" t="s">
        <v>81</v>
      </c>
      <c r="H3195" s="49" t="s">
        <v>564</v>
      </c>
      <c r="I3195" s="49" t="s">
        <v>564</v>
      </c>
      <c r="J3195" s="49">
        <v>135300</v>
      </c>
      <c r="K3195" s="49" t="s">
        <v>272</v>
      </c>
      <c r="L3195" s="49">
        <v>9821857</v>
      </c>
      <c r="M3195" s="49" t="s">
        <v>2458</v>
      </c>
      <c r="N3195" s="51">
        <v>13332</v>
      </c>
      <c r="O3195" s="51">
        <v>13332</v>
      </c>
      <c r="P3195" s="49" t="s">
        <v>1081</v>
      </c>
    </row>
    <row r="3196" spans="1:16">
      <c r="A3196" s="46">
        <v>1</v>
      </c>
      <c r="B3196" s="46">
        <v>55095.71</v>
      </c>
      <c r="C3196" s="46">
        <v>58947.111696526401</v>
      </c>
      <c r="D3196" s="46">
        <f t="shared" si="49"/>
        <v>-3851.4016965264018</v>
      </c>
      <c r="E3196" s="51">
        <v>45261</v>
      </c>
      <c r="F3196" s="49" t="s">
        <v>80</v>
      </c>
      <c r="G3196" s="49" t="s">
        <v>81</v>
      </c>
      <c r="H3196" s="49" t="s">
        <v>564</v>
      </c>
      <c r="I3196" s="49" t="s">
        <v>564</v>
      </c>
      <c r="J3196" s="49">
        <v>135300</v>
      </c>
      <c r="K3196" s="49" t="s">
        <v>272</v>
      </c>
      <c r="L3196" s="49">
        <v>9821856</v>
      </c>
      <c r="M3196" s="49" t="s">
        <v>2459</v>
      </c>
      <c r="N3196" s="51">
        <v>18445</v>
      </c>
      <c r="O3196" s="51">
        <v>18445</v>
      </c>
      <c r="P3196" s="49" t="s">
        <v>1081</v>
      </c>
    </row>
    <row r="3197" spans="1:16">
      <c r="A3197" s="46">
        <v>0</v>
      </c>
      <c r="B3197" s="46">
        <v>0</v>
      </c>
      <c r="C3197" s="46">
        <v>0</v>
      </c>
      <c r="D3197" s="46">
        <f t="shared" si="49"/>
        <v>0</v>
      </c>
      <c r="E3197" s="51">
        <v>45261</v>
      </c>
      <c r="F3197" s="49" t="s">
        <v>80</v>
      </c>
      <c r="G3197" s="49" t="s">
        <v>81</v>
      </c>
      <c r="H3197" s="49" t="s">
        <v>564</v>
      </c>
      <c r="I3197" s="49" t="s">
        <v>564</v>
      </c>
      <c r="J3197" s="49">
        <v>135300</v>
      </c>
      <c r="K3197" s="49" t="s">
        <v>577</v>
      </c>
      <c r="L3197" s="49">
        <v>9973950</v>
      </c>
      <c r="M3197" s="49" t="s">
        <v>2460</v>
      </c>
      <c r="N3197" s="51">
        <v>18445</v>
      </c>
      <c r="O3197" s="51">
        <v>18445</v>
      </c>
      <c r="P3197" s="49" t="s">
        <v>1091</v>
      </c>
    </row>
    <row r="3198" spans="1:16">
      <c r="A3198" s="46">
        <v>2</v>
      </c>
      <c r="B3198" s="46">
        <v>175.37</v>
      </c>
      <c r="C3198" s="46">
        <v>187.62903642079999</v>
      </c>
      <c r="D3198" s="46">
        <f t="shared" si="49"/>
        <v>-12.259036420799987</v>
      </c>
      <c r="E3198" s="51">
        <v>45261</v>
      </c>
      <c r="F3198" s="49" t="s">
        <v>80</v>
      </c>
      <c r="G3198" s="49" t="s">
        <v>81</v>
      </c>
      <c r="H3198" s="49" t="s">
        <v>564</v>
      </c>
      <c r="I3198" s="49" t="s">
        <v>564</v>
      </c>
      <c r="J3198" s="49">
        <v>135300</v>
      </c>
      <c r="K3198" s="49" t="s">
        <v>577</v>
      </c>
      <c r="L3198" s="49">
        <v>9778080</v>
      </c>
      <c r="M3198" s="49" t="s">
        <v>2460</v>
      </c>
      <c r="N3198" s="51">
        <v>18445</v>
      </c>
      <c r="O3198" s="51">
        <v>18445</v>
      </c>
      <c r="P3198" s="49" t="s">
        <v>1081</v>
      </c>
    </row>
    <row r="3199" spans="1:16">
      <c r="A3199" s="46">
        <v>0</v>
      </c>
      <c r="B3199" s="46">
        <v>0</v>
      </c>
      <c r="C3199" s="46">
        <v>0</v>
      </c>
      <c r="D3199" s="46">
        <f t="shared" si="49"/>
        <v>0</v>
      </c>
      <c r="E3199" s="51">
        <v>45261</v>
      </c>
      <c r="F3199" s="49" t="s">
        <v>80</v>
      </c>
      <c r="G3199" s="49" t="s">
        <v>81</v>
      </c>
      <c r="H3199" s="49" t="s">
        <v>564</v>
      </c>
      <c r="I3199" s="49" t="s">
        <v>564</v>
      </c>
      <c r="J3199" s="49">
        <v>135300</v>
      </c>
      <c r="K3199" s="49" t="s">
        <v>523</v>
      </c>
      <c r="L3199" s="49">
        <v>9973928</v>
      </c>
      <c r="M3199" s="49" t="s">
        <v>1563</v>
      </c>
      <c r="N3199" s="51">
        <v>13332</v>
      </c>
      <c r="O3199" s="51">
        <v>13332</v>
      </c>
      <c r="P3199" s="49" t="s">
        <v>1091</v>
      </c>
    </row>
    <row r="3200" spans="1:16">
      <c r="A3200" s="46">
        <v>1</v>
      </c>
      <c r="B3200" s="46">
        <v>341.49</v>
      </c>
      <c r="C3200" s="46">
        <v>365.36146232160002</v>
      </c>
      <c r="D3200" s="46">
        <f t="shared" si="49"/>
        <v>-23.871462321600006</v>
      </c>
      <c r="E3200" s="51">
        <v>45261</v>
      </c>
      <c r="F3200" s="49" t="s">
        <v>80</v>
      </c>
      <c r="G3200" s="49" t="s">
        <v>81</v>
      </c>
      <c r="H3200" s="49" t="s">
        <v>564</v>
      </c>
      <c r="I3200" s="49" t="s">
        <v>564</v>
      </c>
      <c r="J3200" s="49">
        <v>135300</v>
      </c>
      <c r="K3200" s="49" t="s">
        <v>523</v>
      </c>
      <c r="L3200" s="49">
        <v>9766630</v>
      </c>
      <c r="M3200" s="49" t="s">
        <v>2461</v>
      </c>
      <c r="N3200" s="51">
        <v>18445</v>
      </c>
      <c r="O3200" s="51">
        <v>18445</v>
      </c>
      <c r="P3200" s="49" t="s">
        <v>1081</v>
      </c>
    </row>
    <row r="3201" spans="1:16">
      <c r="A3201" s="46">
        <v>45</v>
      </c>
      <c r="B3201" s="46">
        <v>318.63</v>
      </c>
      <c r="C3201" s="46">
        <v>343.93215339599999</v>
      </c>
      <c r="D3201" s="46">
        <f t="shared" si="49"/>
        <v>-25.302153395999994</v>
      </c>
      <c r="E3201" s="51">
        <v>45261</v>
      </c>
      <c r="F3201" s="49" t="s">
        <v>80</v>
      </c>
      <c r="G3201" s="49" t="s">
        <v>81</v>
      </c>
      <c r="H3201" s="49" t="s">
        <v>564</v>
      </c>
      <c r="I3201" s="49" t="s">
        <v>564</v>
      </c>
      <c r="J3201" s="49">
        <v>135300</v>
      </c>
      <c r="K3201" s="49" t="s">
        <v>523</v>
      </c>
      <c r="L3201" s="49">
        <v>9766629</v>
      </c>
      <c r="M3201" s="49" t="s">
        <v>1563</v>
      </c>
      <c r="N3201" s="51">
        <v>13332</v>
      </c>
      <c r="O3201" s="51">
        <v>13332</v>
      </c>
      <c r="P3201" s="49" t="s">
        <v>1081</v>
      </c>
    </row>
    <row r="3202" spans="1:16">
      <c r="A3202" s="46">
        <v>0</v>
      </c>
      <c r="B3202" s="46">
        <v>0</v>
      </c>
      <c r="C3202" s="46">
        <v>0</v>
      </c>
      <c r="D3202" s="46">
        <f t="shared" si="49"/>
        <v>0</v>
      </c>
      <c r="E3202" s="51">
        <v>45261</v>
      </c>
      <c r="F3202" s="49" t="s">
        <v>80</v>
      </c>
      <c r="G3202" s="49" t="s">
        <v>81</v>
      </c>
      <c r="H3202" s="49" t="s">
        <v>564</v>
      </c>
      <c r="I3202" s="49" t="s">
        <v>564</v>
      </c>
      <c r="J3202" s="49">
        <v>135300</v>
      </c>
      <c r="K3202" s="49" t="s">
        <v>523</v>
      </c>
      <c r="L3202" s="49">
        <v>9973927</v>
      </c>
      <c r="M3202" s="49" t="s">
        <v>2461</v>
      </c>
      <c r="N3202" s="51">
        <v>18445</v>
      </c>
      <c r="O3202" s="51">
        <v>18445</v>
      </c>
      <c r="P3202" s="49" t="s">
        <v>1091</v>
      </c>
    </row>
    <row r="3203" spans="1:16">
      <c r="A3203" s="46">
        <v>0</v>
      </c>
      <c r="B3203" s="46">
        <v>0</v>
      </c>
      <c r="C3203" s="46">
        <v>0</v>
      </c>
      <c r="D3203" s="46">
        <f t="shared" ref="D3203:D3266" si="50">+B3203-C3203</f>
        <v>0</v>
      </c>
      <c r="E3203" s="51">
        <v>45261</v>
      </c>
      <c r="F3203" s="49" t="s">
        <v>80</v>
      </c>
      <c r="G3203" s="49" t="s">
        <v>81</v>
      </c>
      <c r="H3203" s="49" t="s">
        <v>564</v>
      </c>
      <c r="I3203" s="49" t="s">
        <v>564</v>
      </c>
      <c r="J3203" s="49">
        <v>135300</v>
      </c>
      <c r="K3203" s="49" t="s">
        <v>524</v>
      </c>
      <c r="L3203" s="49">
        <v>9778079</v>
      </c>
      <c r="M3203" s="49" t="s">
        <v>2462</v>
      </c>
      <c r="N3203" s="51">
        <v>22828</v>
      </c>
      <c r="O3203" s="51">
        <v>22828</v>
      </c>
      <c r="P3203" s="49" t="s">
        <v>1081</v>
      </c>
    </row>
    <row r="3204" spans="1:16">
      <c r="A3204" s="46">
        <v>0</v>
      </c>
      <c r="B3204" s="46">
        <v>0</v>
      </c>
      <c r="C3204" s="46">
        <v>0</v>
      </c>
      <c r="D3204" s="46">
        <f t="shared" si="50"/>
        <v>0</v>
      </c>
      <c r="E3204" s="51">
        <v>45261</v>
      </c>
      <c r="F3204" s="49" t="s">
        <v>80</v>
      </c>
      <c r="G3204" s="49" t="s">
        <v>81</v>
      </c>
      <c r="H3204" s="49" t="s">
        <v>564</v>
      </c>
      <c r="I3204" s="49" t="s">
        <v>564</v>
      </c>
      <c r="J3204" s="49">
        <v>135300</v>
      </c>
      <c r="K3204" s="49" t="s">
        <v>524</v>
      </c>
      <c r="L3204" s="49">
        <v>9973932</v>
      </c>
      <c r="M3204" s="49" t="s">
        <v>2462</v>
      </c>
      <c r="N3204" s="51">
        <v>22828</v>
      </c>
      <c r="O3204" s="51">
        <v>22828</v>
      </c>
      <c r="P3204" s="49" t="s">
        <v>1091</v>
      </c>
    </row>
    <row r="3205" spans="1:16">
      <c r="A3205" s="46">
        <v>0</v>
      </c>
      <c r="B3205" s="46">
        <v>0</v>
      </c>
      <c r="C3205" s="46">
        <v>0</v>
      </c>
      <c r="D3205" s="46">
        <f t="shared" si="50"/>
        <v>0</v>
      </c>
      <c r="E3205" s="51">
        <v>45261</v>
      </c>
      <c r="F3205" s="49" t="s">
        <v>80</v>
      </c>
      <c r="G3205" s="49" t="s">
        <v>81</v>
      </c>
      <c r="H3205" s="49" t="s">
        <v>564</v>
      </c>
      <c r="I3205" s="49" t="s">
        <v>564</v>
      </c>
      <c r="J3205" s="49">
        <v>135300</v>
      </c>
      <c r="K3205" s="49" t="s">
        <v>524</v>
      </c>
      <c r="L3205" s="49">
        <v>9973933</v>
      </c>
      <c r="M3205" s="49" t="s">
        <v>1564</v>
      </c>
      <c r="N3205" s="51">
        <v>18445</v>
      </c>
      <c r="O3205" s="51">
        <v>18445</v>
      </c>
      <c r="P3205" s="49" t="s">
        <v>1091</v>
      </c>
    </row>
    <row r="3206" spans="1:16">
      <c r="A3206" s="46">
        <v>1</v>
      </c>
      <c r="B3206" s="46">
        <v>34317.79</v>
      </c>
      <c r="C3206" s="46">
        <v>36716.735301313602</v>
      </c>
      <c r="D3206" s="46">
        <f t="shared" si="50"/>
        <v>-2398.9453013136008</v>
      </c>
      <c r="E3206" s="51">
        <v>45261</v>
      </c>
      <c r="F3206" s="49" t="s">
        <v>80</v>
      </c>
      <c r="G3206" s="49" t="s">
        <v>81</v>
      </c>
      <c r="H3206" s="49" t="s">
        <v>564</v>
      </c>
      <c r="I3206" s="49" t="s">
        <v>564</v>
      </c>
      <c r="J3206" s="49">
        <v>135300</v>
      </c>
      <c r="K3206" s="49" t="s">
        <v>524</v>
      </c>
      <c r="L3206" s="49">
        <v>9778078</v>
      </c>
      <c r="M3206" s="49" t="s">
        <v>1564</v>
      </c>
      <c r="N3206" s="51">
        <v>18445</v>
      </c>
      <c r="O3206" s="51">
        <v>18445</v>
      </c>
      <c r="P3206" s="49" t="s">
        <v>1081</v>
      </c>
    </row>
    <row r="3207" spans="1:16">
      <c r="A3207" s="46">
        <v>1</v>
      </c>
      <c r="B3207" s="46">
        <v>1284.8500000000001</v>
      </c>
      <c r="C3207" s="46">
        <v>1139.7126630294999</v>
      </c>
      <c r="D3207" s="46">
        <f t="shared" si="50"/>
        <v>145.1373369705002</v>
      </c>
      <c r="E3207" s="51">
        <v>45261</v>
      </c>
      <c r="F3207" s="49" t="s">
        <v>80</v>
      </c>
      <c r="G3207" s="49" t="s">
        <v>81</v>
      </c>
      <c r="H3207" s="49" t="s">
        <v>564</v>
      </c>
      <c r="I3207" s="49" t="s">
        <v>564</v>
      </c>
      <c r="J3207" s="49">
        <v>135300</v>
      </c>
      <c r="K3207" s="49" t="s">
        <v>422</v>
      </c>
      <c r="L3207" s="49">
        <v>9778047</v>
      </c>
      <c r="M3207" s="49" t="s">
        <v>1971</v>
      </c>
      <c r="N3207" s="51">
        <v>29403</v>
      </c>
      <c r="O3207" s="51">
        <v>29403</v>
      </c>
      <c r="P3207" s="49" t="s">
        <v>1081</v>
      </c>
    </row>
    <row r="3208" spans="1:16">
      <c r="A3208" s="46">
        <v>0</v>
      </c>
      <c r="B3208" s="46">
        <v>0</v>
      </c>
      <c r="C3208" s="46">
        <v>0</v>
      </c>
      <c r="D3208" s="46">
        <f t="shared" si="50"/>
        <v>0</v>
      </c>
      <c r="E3208" s="51">
        <v>45261</v>
      </c>
      <c r="F3208" s="49" t="s">
        <v>80</v>
      </c>
      <c r="G3208" s="49" t="s">
        <v>81</v>
      </c>
      <c r="H3208" s="49" t="s">
        <v>564</v>
      </c>
      <c r="I3208" s="49" t="s">
        <v>564</v>
      </c>
      <c r="J3208" s="49">
        <v>135300</v>
      </c>
      <c r="K3208" s="49" t="s">
        <v>422</v>
      </c>
      <c r="L3208" s="49">
        <v>9973939</v>
      </c>
      <c r="M3208" s="49" t="s">
        <v>1971</v>
      </c>
      <c r="N3208" s="51">
        <v>29403</v>
      </c>
      <c r="O3208" s="51">
        <v>29403</v>
      </c>
      <c r="P3208" s="49" t="s">
        <v>1091</v>
      </c>
    </row>
    <row r="3209" spans="1:16">
      <c r="A3209" s="46">
        <v>1</v>
      </c>
      <c r="B3209" s="46">
        <v>8810.1200000000008</v>
      </c>
      <c r="C3209" s="46">
        <v>1347.4006348396001</v>
      </c>
      <c r="D3209" s="46">
        <f t="shared" si="50"/>
        <v>7462.7193651604011</v>
      </c>
      <c r="E3209" s="51">
        <v>45261</v>
      </c>
      <c r="F3209" s="49" t="s">
        <v>80</v>
      </c>
      <c r="G3209" s="49" t="s">
        <v>81</v>
      </c>
      <c r="H3209" s="49" t="s">
        <v>564</v>
      </c>
      <c r="I3209" s="49" t="s">
        <v>564</v>
      </c>
      <c r="J3209" s="49">
        <v>135300</v>
      </c>
      <c r="K3209" s="49" t="s">
        <v>578</v>
      </c>
      <c r="L3209" s="49">
        <v>20438833</v>
      </c>
      <c r="M3209" s="49" t="s">
        <v>2463</v>
      </c>
      <c r="N3209" s="51">
        <v>42383</v>
      </c>
      <c r="O3209" s="51">
        <v>42461</v>
      </c>
      <c r="P3209" s="49" t="s">
        <v>2410</v>
      </c>
    </row>
    <row r="3210" spans="1:16">
      <c r="A3210" s="46">
        <v>0</v>
      </c>
      <c r="B3210" s="46">
        <v>0</v>
      </c>
      <c r="C3210" s="46">
        <v>0</v>
      </c>
      <c r="D3210" s="46">
        <f t="shared" si="50"/>
        <v>0</v>
      </c>
      <c r="E3210" s="51">
        <v>45261</v>
      </c>
      <c r="F3210" s="49" t="s">
        <v>80</v>
      </c>
      <c r="G3210" s="49" t="s">
        <v>81</v>
      </c>
      <c r="H3210" s="49" t="s">
        <v>564</v>
      </c>
      <c r="I3210" s="49" t="s">
        <v>564</v>
      </c>
      <c r="J3210" s="49">
        <v>135300</v>
      </c>
      <c r="K3210" s="49" t="s">
        <v>425</v>
      </c>
      <c r="L3210" s="49">
        <v>9861068</v>
      </c>
      <c r="M3210" s="49" t="s">
        <v>1567</v>
      </c>
      <c r="N3210" s="51">
        <v>35247</v>
      </c>
      <c r="O3210" s="51">
        <v>35247</v>
      </c>
      <c r="P3210" s="49" t="s">
        <v>1091</v>
      </c>
    </row>
    <row r="3211" spans="1:16">
      <c r="A3211" s="46">
        <v>1</v>
      </c>
      <c r="B3211" s="46">
        <v>20381.189999999999</v>
      </c>
      <c r="C3211" s="46">
        <v>11429.201901551402</v>
      </c>
      <c r="D3211" s="46">
        <f t="shared" si="50"/>
        <v>8951.9880984485972</v>
      </c>
      <c r="E3211" s="51">
        <v>45261</v>
      </c>
      <c r="F3211" s="49" t="s">
        <v>80</v>
      </c>
      <c r="G3211" s="49" t="s">
        <v>81</v>
      </c>
      <c r="H3211" s="49" t="s">
        <v>564</v>
      </c>
      <c r="I3211" s="49" t="s">
        <v>564</v>
      </c>
      <c r="J3211" s="49">
        <v>135300</v>
      </c>
      <c r="K3211" s="49" t="s">
        <v>425</v>
      </c>
      <c r="L3211" s="49">
        <v>9778053</v>
      </c>
      <c r="M3211" s="49" t="s">
        <v>1567</v>
      </c>
      <c r="N3211" s="51">
        <v>35247</v>
      </c>
      <c r="O3211" s="51">
        <v>35247</v>
      </c>
      <c r="P3211" s="49" t="s">
        <v>1081</v>
      </c>
    </row>
    <row r="3212" spans="1:16">
      <c r="A3212" s="46">
        <v>0</v>
      </c>
      <c r="B3212" s="46">
        <v>0</v>
      </c>
      <c r="C3212" s="46">
        <v>0</v>
      </c>
      <c r="D3212" s="46">
        <f t="shared" si="50"/>
        <v>0</v>
      </c>
      <c r="E3212" s="51">
        <v>45261</v>
      </c>
      <c r="F3212" s="49" t="s">
        <v>80</v>
      </c>
      <c r="G3212" s="49" t="s">
        <v>81</v>
      </c>
      <c r="H3212" s="49" t="s">
        <v>564</v>
      </c>
      <c r="I3212" s="49" t="s">
        <v>564</v>
      </c>
      <c r="J3212" s="49">
        <v>135300</v>
      </c>
      <c r="K3212" s="49" t="s">
        <v>579</v>
      </c>
      <c r="L3212" s="49">
        <v>9861061</v>
      </c>
      <c r="M3212" s="49" t="s">
        <v>2464</v>
      </c>
      <c r="N3212" s="51">
        <v>35247</v>
      </c>
      <c r="O3212" s="51">
        <v>35247</v>
      </c>
      <c r="P3212" s="49" t="s">
        <v>1091</v>
      </c>
    </row>
    <row r="3213" spans="1:16">
      <c r="A3213" s="46">
        <v>0</v>
      </c>
      <c r="B3213" s="46">
        <v>0</v>
      </c>
      <c r="C3213" s="46">
        <v>0</v>
      </c>
      <c r="D3213" s="46">
        <f t="shared" si="50"/>
        <v>0</v>
      </c>
      <c r="E3213" s="51">
        <v>45261</v>
      </c>
      <c r="F3213" s="49" t="s">
        <v>80</v>
      </c>
      <c r="G3213" s="49" t="s">
        <v>81</v>
      </c>
      <c r="H3213" s="49" t="s">
        <v>564</v>
      </c>
      <c r="I3213" s="49" t="s">
        <v>564</v>
      </c>
      <c r="J3213" s="49">
        <v>135300</v>
      </c>
      <c r="K3213" s="49" t="s">
        <v>579</v>
      </c>
      <c r="L3213" s="49">
        <v>9785461</v>
      </c>
      <c r="M3213" s="49" t="s">
        <v>2464</v>
      </c>
      <c r="N3213" s="51">
        <v>35247</v>
      </c>
      <c r="O3213" s="51">
        <v>35247</v>
      </c>
      <c r="P3213" s="49" t="s">
        <v>1081</v>
      </c>
    </row>
    <row r="3214" spans="1:16">
      <c r="A3214" s="46">
        <v>0</v>
      </c>
      <c r="B3214" s="46">
        <v>0</v>
      </c>
      <c r="C3214" s="46">
        <v>0</v>
      </c>
      <c r="D3214" s="46">
        <f t="shared" si="50"/>
        <v>0</v>
      </c>
      <c r="E3214" s="51">
        <v>45261</v>
      </c>
      <c r="F3214" s="49" t="s">
        <v>80</v>
      </c>
      <c r="G3214" s="49" t="s">
        <v>81</v>
      </c>
      <c r="H3214" s="49" t="s">
        <v>564</v>
      </c>
      <c r="I3214" s="49" t="s">
        <v>564</v>
      </c>
      <c r="J3214" s="49">
        <v>135300</v>
      </c>
      <c r="K3214" s="49" t="s">
        <v>254</v>
      </c>
      <c r="L3214" s="49">
        <v>9974007</v>
      </c>
      <c r="M3214" s="49" t="s">
        <v>2191</v>
      </c>
      <c r="N3214" s="51">
        <v>32325</v>
      </c>
      <c r="O3214" s="51">
        <v>32325</v>
      </c>
      <c r="P3214" s="49" t="s">
        <v>1091</v>
      </c>
    </row>
    <row r="3215" spans="1:16">
      <c r="A3215" s="46">
        <v>0</v>
      </c>
      <c r="B3215" s="46">
        <v>0</v>
      </c>
      <c r="C3215" s="46">
        <v>0</v>
      </c>
      <c r="D3215" s="46">
        <f t="shared" si="50"/>
        <v>0</v>
      </c>
      <c r="E3215" s="51">
        <v>45261</v>
      </c>
      <c r="F3215" s="49" t="s">
        <v>80</v>
      </c>
      <c r="G3215" s="49" t="s">
        <v>81</v>
      </c>
      <c r="H3215" s="49" t="s">
        <v>564</v>
      </c>
      <c r="I3215" s="49" t="s">
        <v>564</v>
      </c>
      <c r="J3215" s="49">
        <v>135300</v>
      </c>
      <c r="K3215" s="49" t="s">
        <v>254</v>
      </c>
      <c r="L3215" s="49">
        <v>9724118</v>
      </c>
      <c r="M3215" s="49" t="s">
        <v>1980</v>
      </c>
      <c r="N3215" s="51">
        <v>31594</v>
      </c>
      <c r="O3215" s="51">
        <v>31594</v>
      </c>
      <c r="P3215" s="49" t="s">
        <v>1091</v>
      </c>
    </row>
    <row r="3216" spans="1:16">
      <c r="A3216" s="46">
        <v>0</v>
      </c>
      <c r="B3216" s="46">
        <v>12063.37</v>
      </c>
      <c r="C3216" s="46">
        <v>8732.7430280112003</v>
      </c>
      <c r="D3216" s="46">
        <f t="shared" si="50"/>
        <v>3330.6269719888005</v>
      </c>
      <c r="E3216" s="51">
        <v>45261</v>
      </c>
      <c r="F3216" s="49" t="s">
        <v>80</v>
      </c>
      <c r="G3216" s="49" t="s">
        <v>81</v>
      </c>
      <c r="H3216" s="49" t="s">
        <v>564</v>
      </c>
      <c r="I3216" s="49" t="s">
        <v>564</v>
      </c>
      <c r="J3216" s="49">
        <v>135300</v>
      </c>
      <c r="K3216" s="49" t="s">
        <v>254</v>
      </c>
      <c r="L3216" s="49">
        <v>9785453</v>
      </c>
      <c r="M3216" s="49" t="s">
        <v>2191</v>
      </c>
      <c r="N3216" s="51">
        <v>32325</v>
      </c>
      <c r="O3216" s="51">
        <v>32325</v>
      </c>
      <c r="P3216" s="49" t="s">
        <v>1081</v>
      </c>
    </row>
    <row r="3217" spans="1:16">
      <c r="A3217" s="46">
        <v>1</v>
      </c>
      <c r="B3217" s="46">
        <v>37854.080000000002</v>
      </c>
      <c r="C3217" s="46">
        <v>28946.604637772802</v>
      </c>
      <c r="D3217" s="46">
        <f t="shared" si="50"/>
        <v>8907.4753622272001</v>
      </c>
      <c r="E3217" s="51">
        <v>45261</v>
      </c>
      <c r="F3217" s="49" t="s">
        <v>80</v>
      </c>
      <c r="G3217" s="49" t="s">
        <v>81</v>
      </c>
      <c r="H3217" s="49" t="s">
        <v>564</v>
      </c>
      <c r="I3217" s="49" t="s">
        <v>564</v>
      </c>
      <c r="J3217" s="49">
        <v>135300</v>
      </c>
      <c r="K3217" s="49" t="s">
        <v>254</v>
      </c>
      <c r="L3217" s="49">
        <v>9785454</v>
      </c>
      <c r="M3217" s="49" t="s">
        <v>1980</v>
      </c>
      <c r="N3217" s="51">
        <v>31594</v>
      </c>
      <c r="O3217" s="51">
        <v>31594</v>
      </c>
      <c r="P3217" s="49" t="s">
        <v>1081</v>
      </c>
    </row>
    <row r="3218" spans="1:16">
      <c r="A3218" s="46">
        <v>1</v>
      </c>
      <c r="B3218" s="46">
        <v>16562.2</v>
      </c>
      <c r="C3218" s="46">
        <v>3546.1819973560005</v>
      </c>
      <c r="D3218" s="46">
        <f t="shared" si="50"/>
        <v>13016.018002643999</v>
      </c>
      <c r="E3218" s="51">
        <v>45261</v>
      </c>
      <c r="F3218" s="49" t="s">
        <v>80</v>
      </c>
      <c r="G3218" s="49" t="s">
        <v>81</v>
      </c>
      <c r="H3218" s="49" t="s">
        <v>564</v>
      </c>
      <c r="I3218" s="49" t="s">
        <v>564</v>
      </c>
      <c r="J3218" s="49">
        <v>135300</v>
      </c>
      <c r="K3218" s="49" t="s">
        <v>184</v>
      </c>
      <c r="L3218" s="49">
        <v>12301502</v>
      </c>
      <c r="M3218" s="49" t="s">
        <v>1631</v>
      </c>
      <c r="N3218" s="51">
        <v>41456</v>
      </c>
      <c r="O3218" s="51">
        <v>41275</v>
      </c>
      <c r="P3218" s="49" t="s">
        <v>1621</v>
      </c>
    </row>
    <row r="3219" spans="1:16">
      <c r="A3219" s="46">
        <v>2</v>
      </c>
      <c r="B3219" s="46">
        <v>8428.09</v>
      </c>
      <c r="C3219" s="46">
        <v>1288.9737956447</v>
      </c>
      <c r="D3219" s="46">
        <f t="shared" si="50"/>
        <v>7139.1162043553004</v>
      </c>
      <c r="E3219" s="51">
        <v>45261</v>
      </c>
      <c r="F3219" s="49" t="s">
        <v>80</v>
      </c>
      <c r="G3219" s="49" t="s">
        <v>81</v>
      </c>
      <c r="H3219" s="49" t="s">
        <v>564</v>
      </c>
      <c r="I3219" s="49" t="s">
        <v>564</v>
      </c>
      <c r="J3219" s="49">
        <v>135300</v>
      </c>
      <c r="K3219" s="49" t="s">
        <v>426</v>
      </c>
      <c r="L3219" s="49">
        <v>20438807</v>
      </c>
      <c r="M3219" s="49" t="s">
        <v>2465</v>
      </c>
      <c r="N3219" s="51">
        <v>42383</v>
      </c>
      <c r="O3219" s="51">
        <v>42370</v>
      </c>
      <c r="P3219" s="49" t="s">
        <v>2410</v>
      </c>
    </row>
    <row r="3220" spans="1:16">
      <c r="A3220" s="46">
        <v>0</v>
      </c>
      <c r="B3220" s="46">
        <v>0</v>
      </c>
      <c r="C3220" s="46">
        <v>0</v>
      </c>
      <c r="D3220" s="46">
        <f t="shared" si="50"/>
        <v>0</v>
      </c>
      <c r="E3220" s="51">
        <v>45261</v>
      </c>
      <c r="F3220" s="49" t="s">
        <v>80</v>
      </c>
      <c r="G3220" s="49" t="s">
        <v>81</v>
      </c>
      <c r="H3220" s="49" t="s">
        <v>564</v>
      </c>
      <c r="I3220" s="49" t="s">
        <v>564</v>
      </c>
      <c r="J3220" s="49">
        <v>135300</v>
      </c>
      <c r="K3220" s="49" t="s">
        <v>426</v>
      </c>
      <c r="L3220" s="49">
        <v>12818447</v>
      </c>
      <c r="M3220" s="49" t="s">
        <v>2070</v>
      </c>
      <c r="N3220" s="51">
        <v>37337</v>
      </c>
      <c r="O3220" s="51">
        <v>37622</v>
      </c>
      <c r="P3220" s="49" t="s">
        <v>909</v>
      </c>
    </row>
    <row r="3221" spans="1:16">
      <c r="A3221" s="46">
        <v>1</v>
      </c>
      <c r="B3221" s="46">
        <v>20564.63</v>
      </c>
      <c r="C3221" s="46">
        <v>3145.1098869529001</v>
      </c>
      <c r="D3221" s="46">
        <f t="shared" si="50"/>
        <v>17419.5201130471</v>
      </c>
      <c r="E3221" s="51">
        <v>45261</v>
      </c>
      <c r="F3221" s="49" t="s">
        <v>80</v>
      </c>
      <c r="G3221" s="49" t="s">
        <v>81</v>
      </c>
      <c r="H3221" s="49" t="s">
        <v>564</v>
      </c>
      <c r="I3221" s="49" t="s">
        <v>564</v>
      </c>
      <c r="J3221" s="49">
        <v>135300</v>
      </c>
      <c r="K3221" s="49" t="s">
        <v>255</v>
      </c>
      <c r="L3221" s="49">
        <v>20438821</v>
      </c>
      <c r="M3221" s="49" t="s">
        <v>1204</v>
      </c>
      <c r="N3221" s="51">
        <v>42383</v>
      </c>
      <c r="O3221" s="51">
        <v>42370</v>
      </c>
      <c r="P3221" s="49" t="s">
        <v>2410</v>
      </c>
    </row>
    <row r="3222" spans="1:16">
      <c r="A3222" s="46">
        <v>1</v>
      </c>
      <c r="B3222" s="46">
        <v>65929.7</v>
      </c>
      <c r="C3222" s="46">
        <v>24871.759119802002</v>
      </c>
      <c r="D3222" s="46">
        <f t="shared" si="50"/>
        <v>41057.940880197995</v>
      </c>
      <c r="E3222" s="51">
        <v>45261</v>
      </c>
      <c r="F3222" s="49" t="s">
        <v>80</v>
      </c>
      <c r="G3222" s="49" t="s">
        <v>81</v>
      </c>
      <c r="H3222" s="49" t="s">
        <v>564</v>
      </c>
      <c r="I3222" s="49" t="s">
        <v>564</v>
      </c>
      <c r="J3222" s="49">
        <v>135300</v>
      </c>
      <c r="K3222" s="49" t="s">
        <v>427</v>
      </c>
      <c r="L3222" s="49">
        <v>9745509</v>
      </c>
      <c r="M3222" s="49" t="s">
        <v>1569</v>
      </c>
      <c r="N3222" s="51">
        <v>38540</v>
      </c>
      <c r="O3222" s="51">
        <v>38353</v>
      </c>
      <c r="P3222" s="49" t="s">
        <v>2428</v>
      </c>
    </row>
    <row r="3223" spans="1:16">
      <c r="A3223" s="46">
        <v>200</v>
      </c>
      <c r="B3223" s="46">
        <v>10463.800000000001</v>
      </c>
      <c r="C3223" s="46">
        <v>1600.310865554</v>
      </c>
      <c r="D3223" s="46">
        <f t="shared" si="50"/>
        <v>8863.4891344460011</v>
      </c>
      <c r="E3223" s="51">
        <v>45261</v>
      </c>
      <c r="F3223" s="49" t="s">
        <v>80</v>
      </c>
      <c r="G3223" s="49" t="s">
        <v>81</v>
      </c>
      <c r="H3223" s="49" t="s">
        <v>564</v>
      </c>
      <c r="I3223" s="49" t="s">
        <v>564</v>
      </c>
      <c r="J3223" s="49">
        <v>135300</v>
      </c>
      <c r="K3223" s="49" t="s">
        <v>526</v>
      </c>
      <c r="L3223" s="49">
        <v>20438812</v>
      </c>
      <c r="M3223" s="49" t="s">
        <v>2466</v>
      </c>
      <c r="N3223" s="51">
        <v>42383</v>
      </c>
      <c r="O3223" s="51">
        <v>42370</v>
      </c>
      <c r="P3223" s="49" t="s">
        <v>2410</v>
      </c>
    </row>
    <row r="3224" spans="1:16">
      <c r="A3224" s="46">
        <v>0</v>
      </c>
      <c r="B3224" s="46">
        <v>0</v>
      </c>
      <c r="C3224" s="46">
        <v>0</v>
      </c>
      <c r="D3224" s="46">
        <f t="shared" si="50"/>
        <v>0</v>
      </c>
      <c r="E3224" s="51">
        <v>45261</v>
      </c>
      <c r="F3224" s="49" t="s">
        <v>80</v>
      </c>
      <c r="G3224" s="49" t="s">
        <v>81</v>
      </c>
      <c r="H3224" s="49" t="s">
        <v>564</v>
      </c>
      <c r="I3224" s="49" t="s">
        <v>564</v>
      </c>
      <c r="J3224" s="49">
        <v>135300</v>
      </c>
      <c r="K3224" s="49" t="s">
        <v>580</v>
      </c>
      <c r="L3224" s="49">
        <v>9701172</v>
      </c>
      <c r="M3224" s="49" t="s">
        <v>2467</v>
      </c>
      <c r="N3224" s="51">
        <v>22463</v>
      </c>
      <c r="O3224" s="51">
        <v>22463</v>
      </c>
      <c r="P3224" s="49" t="s">
        <v>1091</v>
      </c>
    </row>
    <row r="3225" spans="1:16">
      <c r="A3225" s="46">
        <v>0</v>
      </c>
      <c r="B3225" s="46">
        <v>0</v>
      </c>
      <c r="C3225" s="46">
        <v>0</v>
      </c>
      <c r="D3225" s="46">
        <f t="shared" si="50"/>
        <v>0</v>
      </c>
      <c r="E3225" s="51">
        <v>45261</v>
      </c>
      <c r="F3225" s="49" t="s">
        <v>80</v>
      </c>
      <c r="G3225" s="49" t="s">
        <v>81</v>
      </c>
      <c r="H3225" s="49" t="s">
        <v>564</v>
      </c>
      <c r="I3225" s="49" t="s">
        <v>564</v>
      </c>
      <c r="J3225" s="49">
        <v>135300</v>
      </c>
      <c r="K3225" s="49" t="s">
        <v>580</v>
      </c>
      <c r="L3225" s="49">
        <v>9785452</v>
      </c>
      <c r="M3225" s="49" t="s">
        <v>2467</v>
      </c>
      <c r="N3225" s="51">
        <v>22463</v>
      </c>
      <c r="O3225" s="51">
        <v>22463</v>
      </c>
      <c r="P3225" s="49" t="s">
        <v>1081</v>
      </c>
    </row>
    <row r="3226" spans="1:16">
      <c r="A3226" s="46">
        <v>0</v>
      </c>
      <c r="B3226" s="46">
        <v>0</v>
      </c>
      <c r="C3226" s="46">
        <v>0</v>
      </c>
      <c r="D3226" s="46">
        <f t="shared" si="50"/>
        <v>0</v>
      </c>
      <c r="E3226" s="51">
        <v>45261</v>
      </c>
      <c r="F3226" s="49" t="s">
        <v>80</v>
      </c>
      <c r="G3226" s="49" t="s">
        <v>81</v>
      </c>
      <c r="H3226" s="49" t="s">
        <v>564</v>
      </c>
      <c r="I3226" s="49" t="s">
        <v>564</v>
      </c>
      <c r="J3226" s="49">
        <v>135300</v>
      </c>
      <c r="K3226" s="49" t="s">
        <v>429</v>
      </c>
      <c r="L3226" s="49">
        <v>9785787</v>
      </c>
      <c r="M3226" s="49" t="s">
        <v>1983</v>
      </c>
      <c r="N3226" s="51">
        <v>28672</v>
      </c>
      <c r="O3226" s="51">
        <v>28672</v>
      </c>
      <c r="P3226" s="49" t="s">
        <v>1081</v>
      </c>
    </row>
    <row r="3227" spans="1:16">
      <c r="A3227" s="46">
        <v>0</v>
      </c>
      <c r="B3227" s="46">
        <v>0</v>
      </c>
      <c r="C3227" s="46">
        <v>0</v>
      </c>
      <c r="D3227" s="46">
        <f t="shared" si="50"/>
        <v>0</v>
      </c>
      <c r="E3227" s="51">
        <v>45261</v>
      </c>
      <c r="F3227" s="49" t="s">
        <v>80</v>
      </c>
      <c r="G3227" s="49" t="s">
        <v>81</v>
      </c>
      <c r="H3227" s="49" t="s">
        <v>564</v>
      </c>
      <c r="I3227" s="49" t="s">
        <v>564</v>
      </c>
      <c r="J3227" s="49">
        <v>135300</v>
      </c>
      <c r="K3227" s="49" t="s">
        <v>429</v>
      </c>
      <c r="L3227" s="49">
        <v>9974008</v>
      </c>
      <c r="M3227" s="49" t="s">
        <v>1983</v>
      </c>
      <c r="N3227" s="51">
        <v>28672</v>
      </c>
      <c r="O3227" s="51">
        <v>28672</v>
      </c>
      <c r="P3227" s="49" t="s">
        <v>1091</v>
      </c>
    </row>
    <row r="3228" spans="1:16">
      <c r="A3228" s="46">
        <v>0</v>
      </c>
      <c r="B3228" s="46">
        <v>0</v>
      </c>
      <c r="C3228" s="46">
        <v>0</v>
      </c>
      <c r="D3228" s="46">
        <f t="shared" si="50"/>
        <v>0</v>
      </c>
      <c r="E3228" s="51">
        <v>45261</v>
      </c>
      <c r="F3228" s="49" t="s">
        <v>80</v>
      </c>
      <c r="G3228" s="49" t="s">
        <v>81</v>
      </c>
      <c r="H3228" s="49" t="s">
        <v>564</v>
      </c>
      <c r="I3228" s="49" t="s">
        <v>564</v>
      </c>
      <c r="J3228" s="49">
        <v>135300</v>
      </c>
      <c r="K3228" s="49" t="s">
        <v>431</v>
      </c>
      <c r="L3228" s="49">
        <v>9973995</v>
      </c>
      <c r="M3228" s="49" t="s">
        <v>1576</v>
      </c>
      <c r="N3228" s="51">
        <v>18445</v>
      </c>
      <c r="O3228" s="51">
        <v>18445</v>
      </c>
      <c r="P3228" s="49" t="s">
        <v>1091</v>
      </c>
    </row>
    <row r="3229" spans="1:16">
      <c r="A3229" s="46">
        <v>0</v>
      </c>
      <c r="B3229" s="46">
        <v>0</v>
      </c>
      <c r="C3229" s="46">
        <v>0</v>
      </c>
      <c r="D3229" s="46">
        <f t="shared" si="50"/>
        <v>0</v>
      </c>
      <c r="E3229" s="51">
        <v>45261</v>
      </c>
      <c r="F3229" s="49" t="s">
        <v>80</v>
      </c>
      <c r="G3229" s="49" t="s">
        <v>81</v>
      </c>
      <c r="H3229" s="49" t="s">
        <v>564</v>
      </c>
      <c r="I3229" s="49" t="s">
        <v>564</v>
      </c>
      <c r="J3229" s="49">
        <v>135300</v>
      </c>
      <c r="K3229" s="49" t="s">
        <v>431</v>
      </c>
      <c r="L3229" s="49">
        <v>9973993</v>
      </c>
      <c r="M3229" s="49" t="s">
        <v>1577</v>
      </c>
      <c r="N3229" s="51">
        <v>18810</v>
      </c>
      <c r="O3229" s="51">
        <v>18810</v>
      </c>
      <c r="P3229" s="49" t="s">
        <v>1091</v>
      </c>
    </row>
    <row r="3230" spans="1:16">
      <c r="A3230" s="46">
        <v>1</v>
      </c>
      <c r="B3230" s="46">
        <v>125.9</v>
      </c>
      <c r="C3230" s="46">
        <v>134.70089345599999</v>
      </c>
      <c r="D3230" s="46">
        <f t="shared" si="50"/>
        <v>-8.800893455999983</v>
      </c>
      <c r="E3230" s="51">
        <v>45261</v>
      </c>
      <c r="F3230" s="49" t="s">
        <v>80</v>
      </c>
      <c r="G3230" s="49" t="s">
        <v>81</v>
      </c>
      <c r="H3230" s="49" t="s">
        <v>564</v>
      </c>
      <c r="I3230" s="49" t="s">
        <v>564</v>
      </c>
      <c r="J3230" s="49">
        <v>135300</v>
      </c>
      <c r="K3230" s="49" t="s">
        <v>431</v>
      </c>
      <c r="L3230" s="49">
        <v>9821843</v>
      </c>
      <c r="M3230" s="49" t="s">
        <v>1576</v>
      </c>
      <c r="N3230" s="51">
        <v>18445</v>
      </c>
      <c r="O3230" s="51">
        <v>18445</v>
      </c>
      <c r="P3230" s="49" t="s">
        <v>1081</v>
      </c>
    </row>
    <row r="3231" spans="1:16">
      <c r="A3231" s="46">
        <v>0</v>
      </c>
      <c r="B3231" s="46">
        <v>0</v>
      </c>
      <c r="C3231" s="46">
        <v>0</v>
      </c>
      <c r="D3231" s="46">
        <f t="shared" si="50"/>
        <v>0</v>
      </c>
      <c r="E3231" s="51">
        <v>45261</v>
      </c>
      <c r="F3231" s="49" t="s">
        <v>80</v>
      </c>
      <c r="G3231" s="49" t="s">
        <v>81</v>
      </c>
      <c r="H3231" s="49" t="s">
        <v>564</v>
      </c>
      <c r="I3231" s="49" t="s">
        <v>564</v>
      </c>
      <c r="J3231" s="49">
        <v>135300</v>
      </c>
      <c r="K3231" s="49" t="s">
        <v>431</v>
      </c>
      <c r="L3231" s="49">
        <v>9973994</v>
      </c>
      <c r="M3231" s="49" t="s">
        <v>1577</v>
      </c>
      <c r="N3231" s="51">
        <v>13332</v>
      </c>
      <c r="O3231" s="51">
        <v>13332</v>
      </c>
      <c r="P3231" s="49" t="s">
        <v>1091</v>
      </c>
    </row>
    <row r="3232" spans="1:16">
      <c r="A3232" s="46">
        <v>3</v>
      </c>
      <c r="B3232" s="46">
        <v>5256.83</v>
      </c>
      <c r="C3232" s="46">
        <v>5620.7335836353004</v>
      </c>
      <c r="D3232" s="46">
        <f t="shared" si="50"/>
        <v>-363.90358363530049</v>
      </c>
      <c r="E3232" s="51">
        <v>45261</v>
      </c>
      <c r="F3232" s="49" t="s">
        <v>80</v>
      </c>
      <c r="G3232" s="49" t="s">
        <v>81</v>
      </c>
      <c r="H3232" s="49" t="s">
        <v>564</v>
      </c>
      <c r="I3232" s="49" t="s">
        <v>564</v>
      </c>
      <c r="J3232" s="49">
        <v>135300</v>
      </c>
      <c r="K3232" s="49" t="s">
        <v>431</v>
      </c>
      <c r="L3232" s="49">
        <v>9821845</v>
      </c>
      <c r="M3232" s="49" t="s">
        <v>1577</v>
      </c>
      <c r="N3232" s="51">
        <v>18810</v>
      </c>
      <c r="O3232" s="51">
        <v>18810</v>
      </c>
      <c r="P3232" s="49" t="s">
        <v>1081</v>
      </c>
    </row>
    <row r="3233" spans="1:16">
      <c r="A3233" s="46">
        <v>4</v>
      </c>
      <c r="B3233" s="46">
        <v>150.5</v>
      </c>
      <c r="C3233" s="46">
        <v>162.4510846</v>
      </c>
      <c r="D3233" s="46">
        <f t="shared" si="50"/>
        <v>-11.951084600000002</v>
      </c>
      <c r="E3233" s="51">
        <v>45261</v>
      </c>
      <c r="F3233" s="49" t="s">
        <v>80</v>
      </c>
      <c r="G3233" s="49" t="s">
        <v>81</v>
      </c>
      <c r="H3233" s="49" t="s">
        <v>564</v>
      </c>
      <c r="I3233" s="49" t="s">
        <v>564</v>
      </c>
      <c r="J3233" s="49">
        <v>135300</v>
      </c>
      <c r="K3233" s="49" t="s">
        <v>431</v>
      </c>
      <c r="L3233" s="49">
        <v>9821844</v>
      </c>
      <c r="M3233" s="49" t="s">
        <v>1577</v>
      </c>
      <c r="N3233" s="51">
        <v>13332</v>
      </c>
      <c r="O3233" s="51">
        <v>13332</v>
      </c>
      <c r="P3233" s="49" t="s">
        <v>1081</v>
      </c>
    </row>
    <row r="3234" spans="1:16">
      <c r="A3234" s="46">
        <v>3</v>
      </c>
      <c r="B3234" s="46">
        <v>3802</v>
      </c>
      <c r="C3234" s="46">
        <v>4101.3324485200001</v>
      </c>
      <c r="D3234" s="46">
        <f t="shared" si="50"/>
        <v>-299.33244852000007</v>
      </c>
      <c r="E3234" s="51">
        <v>45261</v>
      </c>
      <c r="F3234" s="49" t="s">
        <v>80</v>
      </c>
      <c r="G3234" s="49" t="s">
        <v>81</v>
      </c>
      <c r="H3234" s="49" t="s">
        <v>564</v>
      </c>
      <c r="I3234" s="49" t="s">
        <v>564</v>
      </c>
      <c r="J3234" s="49">
        <v>135300</v>
      </c>
      <c r="K3234" s="49" t="s">
        <v>432</v>
      </c>
      <c r="L3234" s="49">
        <v>9821842</v>
      </c>
      <c r="M3234" s="49" t="s">
        <v>1579</v>
      </c>
      <c r="N3234" s="51">
        <v>13697</v>
      </c>
      <c r="O3234" s="51">
        <v>13697</v>
      </c>
      <c r="P3234" s="49" t="s">
        <v>1081</v>
      </c>
    </row>
    <row r="3235" spans="1:16">
      <c r="A3235" s="46">
        <v>0</v>
      </c>
      <c r="B3235" s="46">
        <v>0</v>
      </c>
      <c r="C3235" s="46">
        <v>0</v>
      </c>
      <c r="D3235" s="46">
        <f t="shared" si="50"/>
        <v>0</v>
      </c>
      <c r="E3235" s="51">
        <v>45261</v>
      </c>
      <c r="F3235" s="49" t="s">
        <v>80</v>
      </c>
      <c r="G3235" s="49" t="s">
        <v>81</v>
      </c>
      <c r="H3235" s="49" t="s">
        <v>564</v>
      </c>
      <c r="I3235" s="49" t="s">
        <v>564</v>
      </c>
      <c r="J3235" s="49">
        <v>135300</v>
      </c>
      <c r="K3235" s="49" t="s">
        <v>432</v>
      </c>
      <c r="L3235" s="49">
        <v>9973991</v>
      </c>
      <c r="M3235" s="49" t="s">
        <v>1579</v>
      </c>
      <c r="N3235" s="51">
        <v>13697</v>
      </c>
      <c r="O3235" s="51">
        <v>13697</v>
      </c>
      <c r="P3235" s="49" t="s">
        <v>1091</v>
      </c>
    </row>
    <row r="3236" spans="1:16">
      <c r="A3236" s="46">
        <v>0</v>
      </c>
      <c r="B3236" s="46">
        <v>0</v>
      </c>
      <c r="C3236" s="46">
        <v>0</v>
      </c>
      <c r="D3236" s="46">
        <f t="shared" si="50"/>
        <v>0</v>
      </c>
      <c r="E3236" s="51">
        <v>45261</v>
      </c>
      <c r="F3236" s="49" t="s">
        <v>80</v>
      </c>
      <c r="G3236" s="49" t="s">
        <v>81</v>
      </c>
      <c r="H3236" s="49" t="s">
        <v>564</v>
      </c>
      <c r="I3236" s="49" t="s">
        <v>564</v>
      </c>
      <c r="J3236" s="49">
        <v>135300</v>
      </c>
      <c r="K3236" s="49" t="s">
        <v>432</v>
      </c>
      <c r="L3236" s="49">
        <v>9973992</v>
      </c>
      <c r="M3236" s="49" t="s">
        <v>1580</v>
      </c>
      <c r="N3236" s="51">
        <v>18445</v>
      </c>
      <c r="O3236" s="51">
        <v>18445</v>
      </c>
      <c r="P3236" s="49" t="s">
        <v>1091</v>
      </c>
    </row>
    <row r="3237" spans="1:16">
      <c r="A3237" s="46">
        <v>2</v>
      </c>
      <c r="B3237" s="46">
        <v>3406.79</v>
      </c>
      <c r="C3237" s="46">
        <v>3644.9377030736005</v>
      </c>
      <c r="D3237" s="46">
        <f t="shared" si="50"/>
        <v>-238.1477030736005</v>
      </c>
      <c r="E3237" s="51">
        <v>45261</v>
      </c>
      <c r="F3237" s="49" t="s">
        <v>80</v>
      </c>
      <c r="G3237" s="49" t="s">
        <v>81</v>
      </c>
      <c r="H3237" s="49" t="s">
        <v>564</v>
      </c>
      <c r="I3237" s="49" t="s">
        <v>564</v>
      </c>
      <c r="J3237" s="49">
        <v>135300</v>
      </c>
      <c r="K3237" s="49" t="s">
        <v>432</v>
      </c>
      <c r="L3237" s="49">
        <v>9821841</v>
      </c>
      <c r="M3237" s="49" t="s">
        <v>1580</v>
      </c>
      <c r="N3237" s="51">
        <v>18445</v>
      </c>
      <c r="O3237" s="51">
        <v>18445</v>
      </c>
      <c r="P3237" s="49" t="s">
        <v>1081</v>
      </c>
    </row>
    <row r="3238" spans="1:16">
      <c r="A3238" s="46">
        <v>0</v>
      </c>
      <c r="B3238" s="46">
        <v>0</v>
      </c>
      <c r="C3238" s="46">
        <v>0</v>
      </c>
      <c r="D3238" s="46">
        <f t="shared" si="50"/>
        <v>0</v>
      </c>
      <c r="E3238" s="51">
        <v>45261</v>
      </c>
      <c r="F3238" s="49" t="s">
        <v>80</v>
      </c>
      <c r="G3238" s="49" t="s">
        <v>81</v>
      </c>
      <c r="H3238" s="49" t="s">
        <v>564</v>
      </c>
      <c r="I3238" s="49" t="s">
        <v>564</v>
      </c>
      <c r="J3238" s="49">
        <v>135300</v>
      </c>
      <c r="K3238" s="49" t="s">
        <v>434</v>
      </c>
      <c r="L3238" s="49">
        <v>9973951</v>
      </c>
      <c r="M3238" s="49" t="s">
        <v>1988</v>
      </c>
      <c r="N3238" s="51">
        <v>27211</v>
      </c>
      <c r="O3238" s="51">
        <v>27211</v>
      </c>
      <c r="P3238" s="49" t="s">
        <v>1091</v>
      </c>
    </row>
    <row r="3239" spans="1:16">
      <c r="A3239" s="46">
        <v>0</v>
      </c>
      <c r="B3239" s="46">
        <v>0</v>
      </c>
      <c r="C3239" s="46">
        <v>0</v>
      </c>
      <c r="D3239" s="46">
        <f t="shared" si="50"/>
        <v>0</v>
      </c>
      <c r="E3239" s="51">
        <v>45261</v>
      </c>
      <c r="F3239" s="49" t="s">
        <v>80</v>
      </c>
      <c r="G3239" s="49" t="s">
        <v>81</v>
      </c>
      <c r="H3239" s="49" t="s">
        <v>564</v>
      </c>
      <c r="I3239" s="49" t="s">
        <v>564</v>
      </c>
      <c r="J3239" s="49">
        <v>135300</v>
      </c>
      <c r="K3239" s="49" t="s">
        <v>434</v>
      </c>
      <c r="L3239" s="49">
        <v>9768379</v>
      </c>
      <c r="M3239" s="49" t="s">
        <v>1988</v>
      </c>
      <c r="N3239" s="51">
        <v>27211</v>
      </c>
      <c r="O3239" s="51">
        <v>27211</v>
      </c>
      <c r="P3239" s="49" t="s">
        <v>1081</v>
      </c>
    </row>
    <row r="3240" spans="1:16">
      <c r="A3240" s="46">
        <v>140</v>
      </c>
      <c r="B3240" s="46">
        <v>5772.32</v>
      </c>
      <c r="C3240" s="46">
        <v>3236.9557773792003</v>
      </c>
      <c r="D3240" s="46">
        <f t="shared" si="50"/>
        <v>2535.3642226207994</v>
      </c>
      <c r="E3240" s="51">
        <v>45261</v>
      </c>
      <c r="F3240" s="49" t="s">
        <v>80</v>
      </c>
      <c r="G3240" s="49" t="s">
        <v>81</v>
      </c>
      <c r="H3240" s="49" t="s">
        <v>564</v>
      </c>
      <c r="I3240" s="49" t="s">
        <v>564</v>
      </c>
      <c r="J3240" s="49">
        <v>135300</v>
      </c>
      <c r="K3240" s="49" t="s">
        <v>436</v>
      </c>
      <c r="L3240" s="49">
        <v>9766623</v>
      </c>
      <c r="M3240" s="49" t="s">
        <v>1991</v>
      </c>
      <c r="N3240" s="51">
        <v>35247</v>
      </c>
      <c r="O3240" s="51">
        <v>35247</v>
      </c>
      <c r="P3240" s="49" t="s">
        <v>1081</v>
      </c>
    </row>
    <row r="3241" spans="1:16">
      <c r="A3241" s="46">
        <v>0</v>
      </c>
      <c r="B3241" s="46">
        <v>0</v>
      </c>
      <c r="C3241" s="46">
        <v>0</v>
      </c>
      <c r="D3241" s="46">
        <f t="shared" si="50"/>
        <v>0</v>
      </c>
      <c r="E3241" s="51">
        <v>45261</v>
      </c>
      <c r="F3241" s="49" t="s">
        <v>80</v>
      </c>
      <c r="G3241" s="49" t="s">
        <v>81</v>
      </c>
      <c r="H3241" s="49" t="s">
        <v>564</v>
      </c>
      <c r="I3241" s="49" t="s">
        <v>564</v>
      </c>
      <c r="J3241" s="49">
        <v>135300</v>
      </c>
      <c r="K3241" s="49" t="s">
        <v>436</v>
      </c>
      <c r="L3241" s="49">
        <v>9861069</v>
      </c>
      <c r="M3241" s="49" t="s">
        <v>1991</v>
      </c>
      <c r="N3241" s="51">
        <v>35247</v>
      </c>
      <c r="O3241" s="51">
        <v>35247</v>
      </c>
      <c r="P3241" s="49" t="s">
        <v>1091</v>
      </c>
    </row>
    <row r="3242" spans="1:16">
      <c r="A3242" s="46">
        <v>0</v>
      </c>
      <c r="B3242" s="46">
        <v>0</v>
      </c>
      <c r="C3242" s="46">
        <v>0</v>
      </c>
      <c r="D3242" s="46">
        <f t="shared" si="50"/>
        <v>0</v>
      </c>
      <c r="E3242" s="51">
        <v>45261</v>
      </c>
      <c r="F3242" s="49" t="s">
        <v>80</v>
      </c>
      <c r="G3242" s="49" t="s">
        <v>81</v>
      </c>
      <c r="H3242" s="49" t="s">
        <v>564</v>
      </c>
      <c r="I3242" s="49" t="s">
        <v>564</v>
      </c>
      <c r="J3242" s="49">
        <v>135300</v>
      </c>
      <c r="K3242" s="49" t="s">
        <v>437</v>
      </c>
      <c r="L3242" s="49">
        <v>9973999</v>
      </c>
      <c r="M3242" s="49" t="s">
        <v>1992</v>
      </c>
      <c r="N3242" s="51">
        <v>18445</v>
      </c>
      <c r="O3242" s="51">
        <v>18445</v>
      </c>
      <c r="P3242" s="49" t="s">
        <v>1091</v>
      </c>
    </row>
    <row r="3243" spans="1:16">
      <c r="A3243" s="46">
        <v>1</v>
      </c>
      <c r="B3243" s="46">
        <v>179.85</v>
      </c>
      <c r="C3243" s="46">
        <v>192.42220562400001</v>
      </c>
      <c r="D3243" s="46">
        <f t="shared" si="50"/>
        <v>-12.57220562400002</v>
      </c>
      <c r="E3243" s="51">
        <v>45261</v>
      </c>
      <c r="F3243" s="49" t="s">
        <v>80</v>
      </c>
      <c r="G3243" s="49" t="s">
        <v>81</v>
      </c>
      <c r="H3243" s="49" t="s">
        <v>564</v>
      </c>
      <c r="I3243" s="49" t="s">
        <v>564</v>
      </c>
      <c r="J3243" s="49">
        <v>135300</v>
      </c>
      <c r="K3243" s="49" t="s">
        <v>437</v>
      </c>
      <c r="L3243" s="49">
        <v>9785784</v>
      </c>
      <c r="M3243" s="49" t="s">
        <v>1992</v>
      </c>
      <c r="N3243" s="51">
        <v>18445</v>
      </c>
      <c r="O3243" s="51">
        <v>18445</v>
      </c>
      <c r="P3243" s="49" t="s">
        <v>1081</v>
      </c>
    </row>
    <row r="3244" spans="1:16">
      <c r="A3244" s="46">
        <v>5</v>
      </c>
      <c r="B3244" s="46">
        <v>2012.67</v>
      </c>
      <c r="C3244" s="46">
        <v>2153.3633616528</v>
      </c>
      <c r="D3244" s="46">
        <f t="shared" si="50"/>
        <v>-140.69336165279992</v>
      </c>
      <c r="E3244" s="51">
        <v>45261</v>
      </c>
      <c r="F3244" s="49" t="s">
        <v>80</v>
      </c>
      <c r="G3244" s="49" t="s">
        <v>81</v>
      </c>
      <c r="H3244" s="49" t="s">
        <v>564</v>
      </c>
      <c r="I3244" s="49" t="s">
        <v>564</v>
      </c>
      <c r="J3244" s="49">
        <v>135300</v>
      </c>
      <c r="K3244" s="49" t="s">
        <v>438</v>
      </c>
      <c r="L3244" s="49">
        <v>9786648</v>
      </c>
      <c r="M3244" s="49" t="s">
        <v>1995</v>
      </c>
      <c r="N3244" s="51">
        <v>18445</v>
      </c>
      <c r="O3244" s="51">
        <v>18445</v>
      </c>
      <c r="P3244" s="49" t="s">
        <v>1081</v>
      </c>
    </row>
    <row r="3245" spans="1:16">
      <c r="A3245" s="46">
        <v>0</v>
      </c>
      <c r="B3245" s="46">
        <v>0</v>
      </c>
      <c r="C3245" s="46">
        <v>0</v>
      </c>
      <c r="D3245" s="46">
        <f t="shared" si="50"/>
        <v>0</v>
      </c>
      <c r="E3245" s="51">
        <v>45261</v>
      </c>
      <c r="F3245" s="49" t="s">
        <v>80</v>
      </c>
      <c r="G3245" s="49" t="s">
        <v>81</v>
      </c>
      <c r="H3245" s="49" t="s">
        <v>564</v>
      </c>
      <c r="I3245" s="49" t="s">
        <v>564</v>
      </c>
      <c r="J3245" s="49">
        <v>135300</v>
      </c>
      <c r="K3245" s="49" t="s">
        <v>438</v>
      </c>
      <c r="L3245" s="49">
        <v>9973997</v>
      </c>
      <c r="M3245" s="49" t="s">
        <v>1994</v>
      </c>
      <c r="N3245" s="51">
        <v>18810</v>
      </c>
      <c r="O3245" s="51">
        <v>18810</v>
      </c>
      <c r="P3245" s="49" t="s">
        <v>1091</v>
      </c>
    </row>
    <row r="3246" spans="1:16">
      <c r="A3246" s="46">
        <v>1</v>
      </c>
      <c r="B3246" s="46">
        <v>63.34</v>
      </c>
      <c r="C3246" s="46">
        <v>67.079612602000012</v>
      </c>
      <c r="D3246" s="46">
        <f t="shared" si="50"/>
        <v>-3.7396126020000082</v>
      </c>
      <c r="E3246" s="51">
        <v>45261</v>
      </c>
      <c r="F3246" s="49" t="s">
        <v>80</v>
      </c>
      <c r="G3246" s="49" t="s">
        <v>81</v>
      </c>
      <c r="H3246" s="49" t="s">
        <v>564</v>
      </c>
      <c r="I3246" s="49" t="s">
        <v>564</v>
      </c>
      <c r="J3246" s="49">
        <v>135300</v>
      </c>
      <c r="K3246" s="49" t="s">
        <v>438</v>
      </c>
      <c r="L3246" s="49">
        <v>9785780</v>
      </c>
      <c r="M3246" s="49" t="s">
        <v>1995</v>
      </c>
      <c r="N3246" s="51">
        <v>24289</v>
      </c>
      <c r="O3246" s="51">
        <v>24289</v>
      </c>
      <c r="P3246" s="49" t="s">
        <v>1081</v>
      </c>
    </row>
    <row r="3247" spans="1:16">
      <c r="A3247" s="46">
        <v>0</v>
      </c>
      <c r="B3247" s="46">
        <v>0</v>
      </c>
      <c r="C3247" s="46">
        <v>0</v>
      </c>
      <c r="D3247" s="46">
        <f t="shared" si="50"/>
        <v>0</v>
      </c>
      <c r="E3247" s="51">
        <v>45261</v>
      </c>
      <c r="F3247" s="49" t="s">
        <v>80</v>
      </c>
      <c r="G3247" s="49" t="s">
        <v>81</v>
      </c>
      <c r="H3247" s="49" t="s">
        <v>564</v>
      </c>
      <c r="I3247" s="49" t="s">
        <v>564</v>
      </c>
      <c r="J3247" s="49">
        <v>135300</v>
      </c>
      <c r="K3247" s="49" t="s">
        <v>438</v>
      </c>
      <c r="L3247" s="49">
        <v>9973998</v>
      </c>
      <c r="M3247" s="49" t="s">
        <v>1995</v>
      </c>
      <c r="N3247" s="51">
        <v>24289</v>
      </c>
      <c r="O3247" s="51">
        <v>24289</v>
      </c>
      <c r="P3247" s="49" t="s">
        <v>1091</v>
      </c>
    </row>
    <row r="3248" spans="1:16">
      <c r="A3248" s="46">
        <v>0</v>
      </c>
      <c r="B3248" s="46">
        <v>0</v>
      </c>
      <c r="C3248" s="46">
        <v>0</v>
      </c>
      <c r="D3248" s="46">
        <f t="shared" si="50"/>
        <v>0</v>
      </c>
      <c r="E3248" s="51">
        <v>45261</v>
      </c>
      <c r="F3248" s="49" t="s">
        <v>80</v>
      </c>
      <c r="G3248" s="49" t="s">
        <v>81</v>
      </c>
      <c r="H3248" s="49" t="s">
        <v>564</v>
      </c>
      <c r="I3248" s="49" t="s">
        <v>564</v>
      </c>
      <c r="J3248" s="49">
        <v>135300</v>
      </c>
      <c r="K3248" s="49" t="s">
        <v>438</v>
      </c>
      <c r="L3248" s="49">
        <v>9974000</v>
      </c>
      <c r="M3248" s="49" t="s">
        <v>1995</v>
      </c>
      <c r="N3248" s="51">
        <v>18445</v>
      </c>
      <c r="O3248" s="51">
        <v>18445</v>
      </c>
      <c r="P3248" s="49" t="s">
        <v>1091</v>
      </c>
    </row>
    <row r="3249" spans="1:16">
      <c r="A3249" s="46">
        <v>1</v>
      </c>
      <c r="B3249" s="46">
        <v>172.53</v>
      </c>
      <c r="C3249" s="46">
        <v>184.47337372230001</v>
      </c>
      <c r="D3249" s="46">
        <f t="shared" si="50"/>
        <v>-11.943373722300009</v>
      </c>
      <c r="E3249" s="51">
        <v>45261</v>
      </c>
      <c r="F3249" s="49" t="s">
        <v>80</v>
      </c>
      <c r="G3249" s="49" t="s">
        <v>81</v>
      </c>
      <c r="H3249" s="49" t="s">
        <v>564</v>
      </c>
      <c r="I3249" s="49" t="s">
        <v>564</v>
      </c>
      <c r="J3249" s="49">
        <v>135300</v>
      </c>
      <c r="K3249" s="49" t="s">
        <v>438</v>
      </c>
      <c r="L3249" s="49">
        <v>9786647</v>
      </c>
      <c r="M3249" s="49" t="s">
        <v>1994</v>
      </c>
      <c r="N3249" s="51">
        <v>18810</v>
      </c>
      <c r="O3249" s="51">
        <v>18810</v>
      </c>
      <c r="P3249" s="49" t="s">
        <v>1081</v>
      </c>
    </row>
    <row r="3250" spans="1:16">
      <c r="A3250" s="46">
        <v>3</v>
      </c>
      <c r="B3250" s="46">
        <v>3155.42</v>
      </c>
      <c r="C3250" s="46">
        <v>2348.5711543416</v>
      </c>
      <c r="D3250" s="46">
        <f t="shared" si="50"/>
        <v>806.84884565840002</v>
      </c>
      <c r="E3250" s="51">
        <v>45261</v>
      </c>
      <c r="F3250" s="49" t="s">
        <v>80</v>
      </c>
      <c r="G3250" s="49" t="s">
        <v>81</v>
      </c>
      <c r="H3250" s="49" t="s">
        <v>564</v>
      </c>
      <c r="I3250" s="49" t="s">
        <v>564</v>
      </c>
      <c r="J3250" s="49">
        <v>135300</v>
      </c>
      <c r="K3250" s="49" t="s">
        <v>497</v>
      </c>
      <c r="L3250" s="49">
        <v>9786644</v>
      </c>
      <c r="M3250" s="49" t="s">
        <v>2200</v>
      </c>
      <c r="N3250" s="51">
        <v>31959</v>
      </c>
      <c r="O3250" s="51">
        <v>31959</v>
      </c>
      <c r="P3250" s="49" t="s">
        <v>1081</v>
      </c>
    </row>
    <row r="3251" spans="1:16">
      <c r="A3251" s="46">
        <v>0</v>
      </c>
      <c r="B3251" s="46">
        <v>0</v>
      </c>
      <c r="C3251" s="46">
        <v>0</v>
      </c>
      <c r="D3251" s="46">
        <f t="shared" si="50"/>
        <v>0</v>
      </c>
      <c r="E3251" s="51">
        <v>45261</v>
      </c>
      <c r="F3251" s="49" t="s">
        <v>80</v>
      </c>
      <c r="G3251" s="49" t="s">
        <v>81</v>
      </c>
      <c r="H3251" s="49" t="s">
        <v>564</v>
      </c>
      <c r="I3251" s="49" t="s">
        <v>564</v>
      </c>
      <c r="J3251" s="49">
        <v>135300</v>
      </c>
      <c r="K3251" s="49" t="s">
        <v>497</v>
      </c>
      <c r="L3251" s="49">
        <v>9973996</v>
      </c>
      <c r="M3251" s="49" t="s">
        <v>2200</v>
      </c>
      <c r="N3251" s="51">
        <v>15523</v>
      </c>
      <c r="O3251" s="51">
        <v>15523</v>
      </c>
      <c r="P3251" s="49" t="s">
        <v>1091</v>
      </c>
    </row>
    <row r="3252" spans="1:16">
      <c r="A3252" s="46">
        <v>2</v>
      </c>
      <c r="B3252" s="46">
        <v>91.75</v>
      </c>
      <c r="C3252" s="46">
        <v>98.662085340000004</v>
      </c>
      <c r="D3252" s="46">
        <f t="shared" si="50"/>
        <v>-6.9120853400000044</v>
      </c>
      <c r="E3252" s="51">
        <v>45261</v>
      </c>
      <c r="F3252" s="49" t="s">
        <v>80</v>
      </c>
      <c r="G3252" s="49" t="s">
        <v>81</v>
      </c>
      <c r="H3252" s="49" t="s">
        <v>564</v>
      </c>
      <c r="I3252" s="49" t="s">
        <v>564</v>
      </c>
      <c r="J3252" s="49">
        <v>135300</v>
      </c>
      <c r="K3252" s="49" t="s">
        <v>497</v>
      </c>
      <c r="L3252" s="49">
        <v>9786643</v>
      </c>
      <c r="M3252" s="49" t="s">
        <v>2200</v>
      </c>
      <c r="N3252" s="51">
        <v>15523</v>
      </c>
      <c r="O3252" s="51">
        <v>15523</v>
      </c>
      <c r="P3252" s="49" t="s">
        <v>1081</v>
      </c>
    </row>
    <row r="3253" spans="1:16">
      <c r="A3253" s="46">
        <v>0</v>
      </c>
      <c r="B3253" s="46">
        <v>0</v>
      </c>
      <c r="C3253" s="46">
        <v>0</v>
      </c>
      <c r="D3253" s="46">
        <f t="shared" si="50"/>
        <v>0</v>
      </c>
      <c r="E3253" s="51">
        <v>45261</v>
      </c>
      <c r="F3253" s="49" t="s">
        <v>80</v>
      </c>
      <c r="G3253" s="49" t="s">
        <v>81</v>
      </c>
      <c r="H3253" s="49" t="s">
        <v>564</v>
      </c>
      <c r="I3253" s="49" t="s">
        <v>564</v>
      </c>
      <c r="J3253" s="49">
        <v>135300</v>
      </c>
      <c r="K3253" s="49" t="s">
        <v>497</v>
      </c>
      <c r="L3253" s="49">
        <v>9693308</v>
      </c>
      <c r="M3253" s="49" t="s">
        <v>2200</v>
      </c>
      <c r="N3253" s="51">
        <v>31959</v>
      </c>
      <c r="O3253" s="51">
        <v>31959</v>
      </c>
      <c r="P3253" s="49" t="s">
        <v>1091</v>
      </c>
    </row>
    <row r="3254" spans="1:16">
      <c r="A3254" s="46">
        <v>0</v>
      </c>
      <c r="B3254" s="46">
        <v>0</v>
      </c>
      <c r="C3254" s="46">
        <v>0</v>
      </c>
      <c r="D3254" s="46">
        <f t="shared" si="50"/>
        <v>0</v>
      </c>
      <c r="E3254" s="51">
        <v>45261</v>
      </c>
      <c r="F3254" s="49" t="s">
        <v>80</v>
      </c>
      <c r="G3254" s="49" t="s">
        <v>81</v>
      </c>
      <c r="H3254" s="49" t="s">
        <v>564</v>
      </c>
      <c r="I3254" s="49" t="s">
        <v>564</v>
      </c>
      <c r="J3254" s="49">
        <v>135300</v>
      </c>
      <c r="K3254" s="49" t="s">
        <v>581</v>
      </c>
      <c r="L3254" s="49">
        <v>9724117</v>
      </c>
      <c r="M3254" s="49" t="s">
        <v>2468</v>
      </c>
      <c r="N3254" s="51">
        <v>13332</v>
      </c>
      <c r="O3254" s="51">
        <v>13332</v>
      </c>
      <c r="P3254" s="49" t="s">
        <v>1091</v>
      </c>
    </row>
    <row r="3255" spans="1:16">
      <c r="A3255" s="46">
        <v>2</v>
      </c>
      <c r="B3255" s="46">
        <v>121.69</v>
      </c>
      <c r="C3255" s="46">
        <v>131.35330554799998</v>
      </c>
      <c r="D3255" s="46">
        <f t="shared" si="50"/>
        <v>-9.6633055479999825</v>
      </c>
      <c r="E3255" s="51">
        <v>45261</v>
      </c>
      <c r="F3255" s="49" t="s">
        <v>80</v>
      </c>
      <c r="G3255" s="49" t="s">
        <v>81</v>
      </c>
      <c r="H3255" s="49" t="s">
        <v>564</v>
      </c>
      <c r="I3255" s="49" t="s">
        <v>564</v>
      </c>
      <c r="J3255" s="49">
        <v>135300</v>
      </c>
      <c r="K3255" s="49" t="s">
        <v>581</v>
      </c>
      <c r="L3255" s="49">
        <v>9786642</v>
      </c>
      <c r="M3255" s="49" t="s">
        <v>2468</v>
      </c>
      <c r="N3255" s="51">
        <v>13332</v>
      </c>
      <c r="O3255" s="51">
        <v>13332</v>
      </c>
      <c r="P3255" s="49" t="s">
        <v>1081</v>
      </c>
    </row>
    <row r="3256" spans="1:16">
      <c r="A3256" s="46">
        <v>2</v>
      </c>
      <c r="B3256" s="46">
        <v>463.25</v>
      </c>
      <c r="C3256" s="46">
        <v>500.03631189999999</v>
      </c>
      <c r="D3256" s="46">
        <f t="shared" si="50"/>
        <v>-36.786311899999987</v>
      </c>
      <c r="E3256" s="51">
        <v>45261</v>
      </c>
      <c r="F3256" s="49" t="s">
        <v>80</v>
      </c>
      <c r="G3256" s="49" t="s">
        <v>81</v>
      </c>
      <c r="H3256" s="49" t="s">
        <v>564</v>
      </c>
      <c r="I3256" s="49" t="s">
        <v>564</v>
      </c>
      <c r="J3256" s="49">
        <v>135300</v>
      </c>
      <c r="K3256" s="49" t="s">
        <v>190</v>
      </c>
      <c r="L3256" s="49">
        <v>9778077</v>
      </c>
      <c r="M3256" s="49" t="s">
        <v>2116</v>
      </c>
      <c r="N3256" s="51">
        <v>13332</v>
      </c>
      <c r="O3256" s="51">
        <v>13332</v>
      </c>
      <c r="P3256" s="49" t="s">
        <v>1081</v>
      </c>
    </row>
    <row r="3257" spans="1:16">
      <c r="A3257" s="46">
        <v>0</v>
      </c>
      <c r="B3257" s="46">
        <v>0</v>
      </c>
      <c r="C3257" s="46">
        <v>0</v>
      </c>
      <c r="D3257" s="46">
        <f t="shared" si="50"/>
        <v>0</v>
      </c>
      <c r="E3257" s="51">
        <v>45261</v>
      </c>
      <c r="F3257" s="49" t="s">
        <v>80</v>
      </c>
      <c r="G3257" s="49" t="s">
        <v>81</v>
      </c>
      <c r="H3257" s="49" t="s">
        <v>564</v>
      </c>
      <c r="I3257" s="49" t="s">
        <v>564</v>
      </c>
      <c r="J3257" s="49">
        <v>135300</v>
      </c>
      <c r="K3257" s="49" t="s">
        <v>190</v>
      </c>
      <c r="L3257" s="49">
        <v>9973990</v>
      </c>
      <c r="M3257" s="49" t="s">
        <v>2116</v>
      </c>
      <c r="N3257" s="51">
        <v>13332</v>
      </c>
      <c r="O3257" s="51">
        <v>13332</v>
      </c>
      <c r="P3257" s="49" t="s">
        <v>1091</v>
      </c>
    </row>
    <row r="3258" spans="1:16">
      <c r="A3258" s="46">
        <v>1</v>
      </c>
      <c r="B3258" s="46">
        <v>16422.400000000001</v>
      </c>
      <c r="C3258" s="46">
        <v>16983.330063360001</v>
      </c>
      <c r="D3258" s="46">
        <f t="shared" si="50"/>
        <v>-560.93006335999962</v>
      </c>
      <c r="E3258" s="51">
        <v>45261</v>
      </c>
      <c r="F3258" s="49" t="s">
        <v>80</v>
      </c>
      <c r="G3258" s="49" t="s">
        <v>81</v>
      </c>
      <c r="H3258" s="49" t="s">
        <v>582</v>
      </c>
      <c r="I3258" s="49" t="s">
        <v>582</v>
      </c>
      <c r="J3258" s="49">
        <v>135200</v>
      </c>
      <c r="K3258" s="49" t="s">
        <v>381</v>
      </c>
      <c r="L3258" s="49">
        <v>9973986</v>
      </c>
      <c r="M3258" s="49" t="s">
        <v>1854</v>
      </c>
      <c r="N3258" s="51">
        <v>21367</v>
      </c>
      <c r="O3258" s="51">
        <v>21367</v>
      </c>
      <c r="P3258" s="49" t="s">
        <v>1091</v>
      </c>
    </row>
    <row r="3259" spans="1:16">
      <c r="A3259" s="46">
        <v>0</v>
      </c>
      <c r="B3259" s="46">
        <v>540.54</v>
      </c>
      <c r="C3259" s="46">
        <v>416.25296212500001</v>
      </c>
      <c r="D3259" s="46">
        <f t="shared" si="50"/>
        <v>124.28703787499995</v>
      </c>
      <c r="E3259" s="51">
        <v>45261</v>
      </c>
      <c r="F3259" s="49" t="s">
        <v>80</v>
      </c>
      <c r="G3259" s="49" t="s">
        <v>81</v>
      </c>
      <c r="H3259" s="49" t="s">
        <v>582</v>
      </c>
      <c r="I3259" s="49" t="s">
        <v>582</v>
      </c>
      <c r="J3259" s="49">
        <v>135200</v>
      </c>
      <c r="K3259" s="49" t="s">
        <v>381</v>
      </c>
      <c r="L3259" s="49">
        <v>9724116</v>
      </c>
      <c r="M3259" s="49" t="s">
        <v>2108</v>
      </c>
      <c r="N3259" s="51">
        <v>27576</v>
      </c>
      <c r="O3259" s="51">
        <v>27576</v>
      </c>
      <c r="P3259" s="49" t="s">
        <v>1091</v>
      </c>
    </row>
    <row r="3260" spans="1:16">
      <c r="A3260" s="46">
        <v>1</v>
      </c>
      <c r="B3260" s="46">
        <v>772.68000000000006</v>
      </c>
      <c r="C3260" s="46">
        <v>619.55310560880002</v>
      </c>
      <c r="D3260" s="46">
        <f t="shared" si="50"/>
        <v>153.12689439120004</v>
      </c>
      <c r="E3260" s="51">
        <v>45261</v>
      </c>
      <c r="F3260" s="49" t="s">
        <v>80</v>
      </c>
      <c r="G3260" s="49" t="s">
        <v>81</v>
      </c>
      <c r="H3260" s="49" t="s">
        <v>582</v>
      </c>
      <c r="I3260" s="49" t="s">
        <v>582</v>
      </c>
      <c r="J3260" s="49">
        <v>135200</v>
      </c>
      <c r="K3260" s="49" t="s">
        <v>381</v>
      </c>
      <c r="L3260" s="49">
        <v>9973985</v>
      </c>
      <c r="M3260" s="49" t="s">
        <v>2108</v>
      </c>
      <c r="N3260" s="51">
        <v>26846</v>
      </c>
      <c r="O3260" s="51">
        <v>26846</v>
      </c>
      <c r="P3260" s="49" t="s">
        <v>1091</v>
      </c>
    </row>
    <row r="3261" spans="1:16">
      <c r="A3261" s="46">
        <v>1</v>
      </c>
      <c r="B3261" s="46">
        <v>990826.96</v>
      </c>
      <c r="C3261" s="46">
        <v>196650.74455105679</v>
      </c>
      <c r="D3261" s="46">
        <f t="shared" si="50"/>
        <v>794176.2154489432</v>
      </c>
      <c r="E3261" s="51">
        <v>45261</v>
      </c>
      <c r="F3261" s="49" t="s">
        <v>80</v>
      </c>
      <c r="G3261" s="49" t="s">
        <v>81</v>
      </c>
      <c r="H3261" s="49" t="s">
        <v>582</v>
      </c>
      <c r="I3261" s="49" t="s">
        <v>582</v>
      </c>
      <c r="J3261" s="49">
        <v>135200</v>
      </c>
      <c r="K3261" s="49" t="s">
        <v>326</v>
      </c>
      <c r="L3261" s="49">
        <v>11545346</v>
      </c>
      <c r="M3261" s="49" t="s">
        <v>2469</v>
      </c>
      <c r="N3261" s="51">
        <v>40669</v>
      </c>
      <c r="O3261" s="51">
        <v>40909</v>
      </c>
      <c r="P3261" s="49" t="s">
        <v>2470</v>
      </c>
    </row>
    <row r="3262" spans="1:16">
      <c r="A3262" s="46">
        <v>1</v>
      </c>
      <c r="B3262" s="46">
        <v>31985.61</v>
      </c>
      <c r="C3262" s="46">
        <v>6348.2265575613001</v>
      </c>
      <c r="D3262" s="46">
        <f t="shared" si="50"/>
        <v>25637.383442438702</v>
      </c>
      <c r="E3262" s="51">
        <v>45261</v>
      </c>
      <c r="F3262" s="49" t="s">
        <v>80</v>
      </c>
      <c r="G3262" s="49" t="s">
        <v>81</v>
      </c>
      <c r="H3262" s="49" t="s">
        <v>582</v>
      </c>
      <c r="I3262" s="49" t="s">
        <v>582</v>
      </c>
      <c r="J3262" s="49">
        <v>135200</v>
      </c>
      <c r="K3262" s="49" t="s">
        <v>177</v>
      </c>
      <c r="L3262" s="49">
        <v>11545334</v>
      </c>
      <c r="M3262" s="49" t="s">
        <v>1538</v>
      </c>
      <c r="N3262" s="51">
        <v>40669</v>
      </c>
      <c r="O3262" s="51">
        <v>40909</v>
      </c>
      <c r="P3262" s="49" t="s">
        <v>2470</v>
      </c>
    </row>
    <row r="3263" spans="1:16">
      <c r="A3263" s="46">
        <v>1</v>
      </c>
      <c r="B3263" s="46">
        <v>17504.73</v>
      </c>
      <c r="C3263" s="46">
        <v>3474.1870443909002</v>
      </c>
      <c r="D3263" s="46">
        <f t="shared" si="50"/>
        <v>14030.5429556091</v>
      </c>
      <c r="E3263" s="51">
        <v>45261</v>
      </c>
      <c r="F3263" s="49" t="s">
        <v>80</v>
      </c>
      <c r="G3263" s="49" t="s">
        <v>81</v>
      </c>
      <c r="H3263" s="49" t="s">
        <v>582</v>
      </c>
      <c r="I3263" s="49" t="s">
        <v>582</v>
      </c>
      <c r="J3263" s="49">
        <v>135200</v>
      </c>
      <c r="K3263" s="49" t="s">
        <v>328</v>
      </c>
      <c r="L3263" s="49">
        <v>11545343</v>
      </c>
      <c r="M3263" s="49" t="s">
        <v>2471</v>
      </c>
      <c r="N3263" s="51">
        <v>40669</v>
      </c>
      <c r="O3263" s="51">
        <v>40909</v>
      </c>
      <c r="P3263" s="49" t="s">
        <v>2470</v>
      </c>
    </row>
    <row r="3264" spans="1:16">
      <c r="A3264" s="46">
        <v>0</v>
      </c>
      <c r="B3264" s="46">
        <v>25495.119999999999</v>
      </c>
      <c r="C3264" s="46">
        <v>1821.6179106104</v>
      </c>
      <c r="D3264" s="46">
        <f t="shared" si="50"/>
        <v>23673.5020893896</v>
      </c>
      <c r="E3264" s="51">
        <v>45261</v>
      </c>
      <c r="F3264" s="49" t="s">
        <v>80</v>
      </c>
      <c r="G3264" s="49" t="s">
        <v>81</v>
      </c>
      <c r="H3264" s="49" t="s">
        <v>582</v>
      </c>
      <c r="I3264" s="49" t="s">
        <v>582</v>
      </c>
      <c r="J3264" s="49">
        <v>135200</v>
      </c>
      <c r="K3264" s="49" t="s">
        <v>185</v>
      </c>
      <c r="L3264" s="49">
        <v>33375701</v>
      </c>
      <c r="M3264" s="49" t="s">
        <v>1446</v>
      </c>
      <c r="N3264" s="51">
        <v>43815</v>
      </c>
      <c r="O3264" s="51">
        <v>43800</v>
      </c>
      <c r="P3264" s="49" t="s">
        <v>2472</v>
      </c>
    </row>
    <row r="3265" spans="1:16">
      <c r="A3265" s="46">
        <v>0</v>
      </c>
      <c r="B3265" s="46">
        <v>75903.19</v>
      </c>
      <c r="C3265" s="46">
        <v>5423.2578774473004</v>
      </c>
      <c r="D3265" s="46">
        <f t="shared" si="50"/>
        <v>70479.932122552709</v>
      </c>
      <c r="E3265" s="51">
        <v>45261</v>
      </c>
      <c r="F3265" s="49" t="s">
        <v>80</v>
      </c>
      <c r="G3265" s="49" t="s">
        <v>81</v>
      </c>
      <c r="H3265" s="49" t="s">
        <v>582</v>
      </c>
      <c r="I3265" s="49" t="s">
        <v>582</v>
      </c>
      <c r="J3265" s="49">
        <v>135205</v>
      </c>
      <c r="K3265" s="49" t="s">
        <v>170</v>
      </c>
      <c r="L3265" s="49">
        <v>29777942</v>
      </c>
      <c r="M3265" s="49" t="s">
        <v>1422</v>
      </c>
      <c r="N3265" s="51">
        <v>43553</v>
      </c>
      <c r="O3265" s="51">
        <v>43525</v>
      </c>
      <c r="P3265" s="49" t="s">
        <v>2473</v>
      </c>
    </row>
    <row r="3266" spans="1:16">
      <c r="A3266" s="46">
        <v>0</v>
      </c>
      <c r="B3266" s="46">
        <v>31959.24</v>
      </c>
      <c r="C3266" s="46">
        <v>2283.4771514508002</v>
      </c>
      <c r="D3266" s="46">
        <f t="shared" si="50"/>
        <v>29675.762848549202</v>
      </c>
      <c r="E3266" s="51">
        <v>45261</v>
      </c>
      <c r="F3266" s="49" t="s">
        <v>80</v>
      </c>
      <c r="G3266" s="49" t="s">
        <v>81</v>
      </c>
      <c r="H3266" s="49" t="s">
        <v>582</v>
      </c>
      <c r="I3266" s="49" t="s">
        <v>582</v>
      </c>
      <c r="J3266" s="49">
        <v>135205</v>
      </c>
      <c r="K3266" s="49" t="s">
        <v>177</v>
      </c>
      <c r="L3266" s="49">
        <v>29777947</v>
      </c>
      <c r="M3266" s="49" t="s">
        <v>1429</v>
      </c>
      <c r="N3266" s="51">
        <v>43553</v>
      </c>
      <c r="O3266" s="51">
        <v>43525</v>
      </c>
      <c r="P3266" s="49" t="s">
        <v>2473</v>
      </c>
    </row>
    <row r="3267" spans="1:16">
      <c r="A3267" s="46">
        <v>0</v>
      </c>
      <c r="B3267" s="46">
        <v>165655.36000000002</v>
      </c>
      <c r="C3267" s="46">
        <v>11836.020805731201</v>
      </c>
      <c r="D3267" s="46">
        <f t="shared" ref="D3267:D3330" si="51">+B3267-C3267</f>
        <v>153819.3391942688</v>
      </c>
      <c r="E3267" s="51">
        <v>45261</v>
      </c>
      <c r="F3267" s="49" t="s">
        <v>80</v>
      </c>
      <c r="G3267" s="49" t="s">
        <v>81</v>
      </c>
      <c r="H3267" s="49" t="s">
        <v>582</v>
      </c>
      <c r="I3267" s="49" t="s">
        <v>582</v>
      </c>
      <c r="J3267" s="49">
        <v>135205</v>
      </c>
      <c r="K3267" s="49" t="s">
        <v>186</v>
      </c>
      <c r="L3267" s="49">
        <v>29777982</v>
      </c>
      <c r="M3267" s="49" t="s">
        <v>1447</v>
      </c>
      <c r="N3267" s="51">
        <v>43553</v>
      </c>
      <c r="O3267" s="51">
        <v>43525</v>
      </c>
      <c r="P3267" s="49" t="s">
        <v>2473</v>
      </c>
    </row>
    <row r="3268" spans="1:16">
      <c r="A3268" s="46">
        <v>0</v>
      </c>
      <c r="B3268" s="46">
        <v>0</v>
      </c>
      <c r="C3268" s="46">
        <v>0</v>
      </c>
      <c r="D3268" s="46">
        <f t="shared" si="51"/>
        <v>0</v>
      </c>
      <c r="E3268" s="51">
        <v>45261</v>
      </c>
      <c r="F3268" s="49" t="s">
        <v>80</v>
      </c>
      <c r="G3268" s="49" t="s">
        <v>81</v>
      </c>
      <c r="H3268" s="49" t="s">
        <v>582</v>
      </c>
      <c r="I3268" s="49" t="s">
        <v>582</v>
      </c>
      <c r="J3268" s="49">
        <v>135300</v>
      </c>
      <c r="K3268" s="49" t="s">
        <v>161</v>
      </c>
      <c r="L3268" s="49">
        <v>20500601</v>
      </c>
      <c r="M3268" s="49" t="s">
        <v>827</v>
      </c>
      <c r="N3268" s="51">
        <v>43024</v>
      </c>
      <c r="O3268" s="51">
        <v>43009</v>
      </c>
      <c r="P3268" s="49" t="s">
        <v>2474</v>
      </c>
    </row>
    <row r="3269" spans="1:16">
      <c r="A3269" s="46">
        <v>0</v>
      </c>
      <c r="B3269" s="46">
        <v>0</v>
      </c>
      <c r="C3269" s="46">
        <v>0</v>
      </c>
      <c r="D3269" s="46">
        <f t="shared" si="51"/>
        <v>0</v>
      </c>
      <c r="E3269" s="51">
        <v>45261</v>
      </c>
      <c r="F3269" s="49" t="s">
        <v>80</v>
      </c>
      <c r="G3269" s="49" t="s">
        <v>81</v>
      </c>
      <c r="H3269" s="49" t="s">
        <v>582</v>
      </c>
      <c r="I3269" s="49" t="s">
        <v>582</v>
      </c>
      <c r="J3269" s="49">
        <v>135300</v>
      </c>
      <c r="K3269" s="49" t="s">
        <v>531</v>
      </c>
      <c r="L3269" s="49">
        <v>9974091</v>
      </c>
      <c r="M3269" s="49" t="s">
        <v>2258</v>
      </c>
      <c r="N3269" s="51">
        <v>21367</v>
      </c>
      <c r="O3269" s="51">
        <v>21367</v>
      </c>
      <c r="P3269" s="49" t="s">
        <v>1091</v>
      </c>
    </row>
    <row r="3270" spans="1:16">
      <c r="A3270" s="46">
        <v>0</v>
      </c>
      <c r="B3270" s="46">
        <v>0</v>
      </c>
      <c r="C3270" s="46">
        <v>0</v>
      </c>
      <c r="D3270" s="46">
        <f t="shared" si="51"/>
        <v>0</v>
      </c>
      <c r="E3270" s="51">
        <v>45261</v>
      </c>
      <c r="F3270" s="49" t="s">
        <v>80</v>
      </c>
      <c r="G3270" s="49" t="s">
        <v>81</v>
      </c>
      <c r="H3270" s="49" t="s">
        <v>582</v>
      </c>
      <c r="I3270" s="49" t="s">
        <v>582</v>
      </c>
      <c r="J3270" s="49">
        <v>135300</v>
      </c>
      <c r="K3270" s="49" t="s">
        <v>531</v>
      </c>
      <c r="L3270" s="49">
        <v>9974090</v>
      </c>
      <c r="M3270" s="49" t="s">
        <v>2475</v>
      </c>
      <c r="N3270" s="51">
        <v>24289</v>
      </c>
      <c r="O3270" s="51">
        <v>24289</v>
      </c>
      <c r="P3270" s="49" t="s">
        <v>1091</v>
      </c>
    </row>
    <row r="3271" spans="1:16">
      <c r="A3271" s="46">
        <v>2</v>
      </c>
      <c r="B3271" s="46">
        <v>64.760000000000005</v>
      </c>
      <c r="C3271" s="46">
        <v>68.583449827999999</v>
      </c>
      <c r="D3271" s="46">
        <f t="shared" si="51"/>
        <v>-3.823449827999994</v>
      </c>
      <c r="E3271" s="51">
        <v>45261</v>
      </c>
      <c r="F3271" s="49" t="s">
        <v>80</v>
      </c>
      <c r="G3271" s="49" t="s">
        <v>81</v>
      </c>
      <c r="H3271" s="49" t="s">
        <v>582</v>
      </c>
      <c r="I3271" s="49" t="s">
        <v>582</v>
      </c>
      <c r="J3271" s="49">
        <v>135300</v>
      </c>
      <c r="K3271" s="49" t="s">
        <v>531</v>
      </c>
      <c r="L3271" s="49">
        <v>9821800</v>
      </c>
      <c r="M3271" s="49" t="s">
        <v>2475</v>
      </c>
      <c r="N3271" s="51">
        <v>24289</v>
      </c>
      <c r="O3271" s="51">
        <v>24289</v>
      </c>
      <c r="P3271" s="49" t="s">
        <v>1081</v>
      </c>
    </row>
    <row r="3272" spans="1:16">
      <c r="A3272" s="46">
        <v>3</v>
      </c>
      <c r="B3272" s="46">
        <v>466.27</v>
      </c>
      <c r="C3272" s="46">
        <v>496.33143404319998</v>
      </c>
      <c r="D3272" s="46">
        <f t="shared" si="51"/>
        <v>-30.061434043199995</v>
      </c>
      <c r="E3272" s="51">
        <v>45261</v>
      </c>
      <c r="F3272" s="49" t="s">
        <v>80</v>
      </c>
      <c r="G3272" s="49" t="s">
        <v>81</v>
      </c>
      <c r="H3272" s="49" t="s">
        <v>582</v>
      </c>
      <c r="I3272" s="49" t="s">
        <v>582</v>
      </c>
      <c r="J3272" s="49">
        <v>135300</v>
      </c>
      <c r="K3272" s="49" t="s">
        <v>531</v>
      </c>
      <c r="L3272" s="49">
        <v>9821801</v>
      </c>
      <c r="M3272" s="49" t="s">
        <v>2258</v>
      </c>
      <c r="N3272" s="51">
        <v>21367</v>
      </c>
      <c r="O3272" s="51">
        <v>21367</v>
      </c>
      <c r="P3272" s="49" t="s">
        <v>1081</v>
      </c>
    </row>
    <row r="3273" spans="1:16">
      <c r="A3273" s="46">
        <v>3</v>
      </c>
      <c r="B3273" s="46">
        <v>24207.420000000002</v>
      </c>
      <c r="C3273" s="46">
        <v>5676.7532807256002</v>
      </c>
      <c r="D3273" s="46">
        <f t="shared" si="51"/>
        <v>18530.666719274403</v>
      </c>
      <c r="E3273" s="51">
        <v>45261</v>
      </c>
      <c r="F3273" s="49" t="s">
        <v>80</v>
      </c>
      <c r="G3273" s="49" t="s">
        <v>81</v>
      </c>
      <c r="H3273" s="49" t="s">
        <v>582</v>
      </c>
      <c r="I3273" s="49" t="s">
        <v>582</v>
      </c>
      <c r="J3273" s="49">
        <v>135300</v>
      </c>
      <c r="K3273" s="49" t="s">
        <v>124</v>
      </c>
      <c r="L3273" s="49">
        <v>11845688</v>
      </c>
      <c r="M3273" s="49" t="s">
        <v>2476</v>
      </c>
      <c r="N3273" s="51">
        <v>41262</v>
      </c>
      <c r="O3273" s="51">
        <v>40909</v>
      </c>
      <c r="P3273" s="49" t="s">
        <v>2477</v>
      </c>
    </row>
    <row r="3274" spans="1:16">
      <c r="A3274" s="46">
        <v>12</v>
      </c>
      <c r="B3274" s="46">
        <v>11711.36</v>
      </c>
      <c r="C3274" s="46">
        <v>12466.416675737601</v>
      </c>
      <c r="D3274" s="46">
        <f t="shared" si="51"/>
        <v>-755.05667573760002</v>
      </c>
      <c r="E3274" s="51">
        <v>45261</v>
      </c>
      <c r="F3274" s="49" t="s">
        <v>80</v>
      </c>
      <c r="G3274" s="49" t="s">
        <v>81</v>
      </c>
      <c r="H3274" s="49" t="s">
        <v>582</v>
      </c>
      <c r="I3274" s="49" t="s">
        <v>582</v>
      </c>
      <c r="J3274" s="49">
        <v>135300</v>
      </c>
      <c r="K3274" s="49" t="s">
        <v>347</v>
      </c>
      <c r="L3274" s="49">
        <v>9821689</v>
      </c>
      <c r="M3274" s="49" t="s">
        <v>1865</v>
      </c>
      <c r="N3274" s="51">
        <v>21367</v>
      </c>
      <c r="O3274" s="51">
        <v>21367</v>
      </c>
      <c r="P3274" s="49" t="s">
        <v>1081</v>
      </c>
    </row>
    <row r="3275" spans="1:16">
      <c r="A3275" s="46">
        <v>0</v>
      </c>
      <c r="B3275" s="46">
        <v>0</v>
      </c>
      <c r="C3275" s="46">
        <v>0</v>
      </c>
      <c r="D3275" s="46">
        <f t="shared" si="51"/>
        <v>0</v>
      </c>
      <c r="E3275" s="51">
        <v>45261</v>
      </c>
      <c r="F3275" s="49" t="s">
        <v>80</v>
      </c>
      <c r="G3275" s="49" t="s">
        <v>81</v>
      </c>
      <c r="H3275" s="49" t="s">
        <v>582</v>
      </c>
      <c r="I3275" s="49" t="s">
        <v>582</v>
      </c>
      <c r="J3275" s="49">
        <v>135300</v>
      </c>
      <c r="K3275" s="49" t="s">
        <v>347</v>
      </c>
      <c r="L3275" s="49">
        <v>9973984</v>
      </c>
      <c r="M3275" s="49" t="s">
        <v>1865</v>
      </c>
      <c r="N3275" s="51">
        <v>21367</v>
      </c>
      <c r="O3275" s="51">
        <v>21367</v>
      </c>
      <c r="P3275" s="49" t="s">
        <v>1091</v>
      </c>
    </row>
    <row r="3276" spans="1:16">
      <c r="A3276" s="46">
        <v>12</v>
      </c>
      <c r="B3276" s="46">
        <v>18667.600000000002</v>
      </c>
      <c r="C3276" s="46">
        <v>19871.140494015999</v>
      </c>
      <c r="D3276" s="46">
        <f t="shared" si="51"/>
        <v>-1203.540494015997</v>
      </c>
      <c r="E3276" s="51">
        <v>45261</v>
      </c>
      <c r="F3276" s="49" t="s">
        <v>80</v>
      </c>
      <c r="G3276" s="49" t="s">
        <v>81</v>
      </c>
      <c r="H3276" s="49" t="s">
        <v>582</v>
      </c>
      <c r="I3276" s="49" t="s">
        <v>582</v>
      </c>
      <c r="J3276" s="49">
        <v>135300</v>
      </c>
      <c r="K3276" s="49" t="s">
        <v>165</v>
      </c>
      <c r="L3276" s="49">
        <v>9821688</v>
      </c>
      <c r="M3276" s="49" t="s">
        <v>1867</v>
      </c>
      <c r="N3276" s="51">
        <v>21367</v>
      </c>
      <c r="O3276" s="51">
        <v>21367</v>
      </c>
      <c r="P3276" s="49" t="s">
        <v>1081</v>
      </c>
    </row>
    <row r="3277" spans="1:16">
      <c r="A3277" s="46">
        <v>0</v>
      </c>
      <c r="B3277" s="46">
        <v>0</v>
      </c>
      <c r="C3277" s="46">
        <v>0</v>
      </c>
      <c r="D3277" s="46">
        <f t="shared" si="51"/>
        <v>0</v>
      </c>
      <c r="E3277" s="51">
        <v>45261</v>
      </c>
      <c r="F3277" s="49" t="s">
        <v>80</v>
      </c>
      <c r="G3277" s="49" t="s">
        <v>81</v>
      </c>
      <c r="H3277" s="49" t="s">
        <v>582</v>
      </c>
      <c r="I3277" s="49" t="s">
        <v>582</v>
      </c>
      <c r="J3277" s="49">
        <v>135300</v>
      </c>
      <c r="K3277" s="49" t="s">
        <v>165</v>
      </c>
      <c r="L3277" s="49">
        <v>9973980</v>
      </c>
      <c r="M3277" s="49" t="s">
        <v>1868</v>
      </c>
      <c r="N3277" s="51">
        <v>26846</v>
      </c>
      <c r="O3277" s="51">
        <v>26846</v>
      </c>
      <c r="P3277" s="49" t="s">
        <v>1091</v>
      </c>
    </row>
    <row r="3278" spans="1:16">
      <c r="A3278" s="46">
        <v>0</v>
      </c>
      <c r="B3278" s="46">
        <v>0</v>
      </c>
      <c r="C3278" s="46">
        <v>0</v>
      </c>
      <c r="D3278" s="46">
        <f t="shared" si="51"/>
        <v>0</v>
      </c>
      <c r="E3278" s="51">
        <v>45261</v>
      </c>
      <c r="F3278" s="49" t="s">
        <v>80</v>
      </c>
      <c r="G3278" s="49" t="s">
        <v>81</v>
      </c>
      <c r="H3278" s="49" t="s">
        <v>582</v>
      </c>
      <c r="I3278" s="49" t="s">
        <v>582</v>
      </c>
      <c r="J3278" s="49">
        <v>135300</v>
      </c>
      <c r="K3278" s="49" t="s">
        <v>165</v>
      </c>
      <c r="L3278" s="49">
        <v>9973981</v>
      </c>
      <c r="M3278" s="49" t="s">
        <v>1868</v>
      </c>
      <c r="N3278" s="51">
        <v>24654</v>
      </c>
      <c r="O3278" s="51">
        <v>24654</v>
      </c>
      <c r="P3278" s="49" t="s">
        <v>1091</v>
      </c>
    </row>
    <row r="3279" spans="1:16">
      <c r="A3279" s="46">
        <v>0</v>
      </c>
      <c r="B3279" s="46">
        <v>0</v>
      </c>
      <c r="C3279" s="46">
        <v>0</v>
      </c>
      <c r="D3279" s="46">
        <f t="shared" si="51"/>
        <v>0</v>
      </c>
      <c r="E3279" s="51">
        <v>45261</v>
      </c>
      <c r="F3279" s="49" t="s">
        <v>80</v>
      </c>
      <c r="G3279" s="49" t="s">
        <v>81</v>
      </c>
      <c r="H3279" s="49" t="s">
        <v>582</v>
      </c>
      <c r="I3279" s="49" t="s">
        <v>582</v>
      </c>
      <c r="J3279" s="49">
        <v>135300</v>
      </c>
      <c r="K3279" s="49" t="s">
        <v>165</v>
      </c>
      <c r="L3279" s="49">
        <v>9973982</v>
      </c>
      <c r="M3279" s="49" t="s">
        <v>1868</v>
      </c>
      <c r="N3279" s="51">
        <v>22828</v>
      </c>
      <c r="O3279" s="51">
        <v>22828</v>
      </c>
      <c r="P3279" s="49" t="s">
        <v>1091</v>
      </c>
    </row>
    <row r="3280" spans="1:16">
      <c r="A3280" s="46">
        <v>21</v>
      </c>
      <c r="B3280" s="46">
        <v>49881.520000000004</v>
      </c>
      <c r="C3280" s="46">
        <v>4577.2629553040006</v>
      </c>
      <c r="D3280" s="46">
        <f t="shared" si="51"/>
        <v>45304.257044696002</v>
      </c>
      <c r="E3280" s="51">
        <v>45261</v>
      </c>
      <c r="F3280" s="49" t="s">
        <v>80</v>
      </c>
      <c r="G3280" s="49" t="s">
        <v>81</v>
      </c>
      <c r="H3280" s="49" t="s">
        <v>582</v>
      </c>
      <c r="I3280" s="49" t="s">
        <v>582</v>
      </c>
      <c r="J3280" s="49">
        <v>135300</v>
      </c>
      <c r="K3280" s="49" t="s">
        <v>165</v>
      </c>
      <c r="L3280" s="49">
        <v>29777900</v>
      </c>
      <c r="M3280" s="49" t="s">
        <v>1463</v>
      </c>
      <c r="N3280" s="51">
        <v>43553</v>
      </c>
      <c r="O3280" s="51">
        <v>43466</v>
      </c>
      <c r="P3280" s="49" t="s">
        <v>2473</v>
      </c>
    </row>
    <row r="3281" spans="1:16">
      <c r="A3281" s="46">
        <v>0</v>
      </c>
      <c r="B3281" s="46">
        <v>-3445.7200000000003</v>
      </c>
      <c r="C3281" s="46">
        <v>-3548.3386757228</v>
      </c>
      <c r="D3281" s="46">
        <f t="shared" si="51"/>
        <v>102.61867572279971</v>
      </c>
      <c r="E3281" s="51">
        <v>45261</v>
      </c>
      <c r="F3281" s="49" t="s">
        <v>80</v>
      </c>
      <c r="G3281" s="49" t="s">
        <v>81</v>
      </c>
      <c r="H3281" s="49" t="s">
        <v>582</v>
      </c>
      <c r="I3281" s="49" t="s">
        <v>582</v>
      </c>
      <c r="J3281" s="49">
        <v>135300</v>
      </c>
      <c r="K3281" s="49" t="s">
        <v>165</v>
      </c>
      <c r="L3281" s="49">
        <v>9821687</v>
      </c>
      <c r="M3281" s="49" t="s">
        <v>1868</v>
      </c>
      <c r="N3281" s="51">
        <v>26846</v>
      </c>
      <c r="O3281" s="51">
        <v>26846</v>
      </c>
      <c r="P3281" s="49" t="s">
        <v>1081</v>
      </c>
    </row>
    <row r="3282" spans="1:16">
      <c r="A3282" s="46">
        <v>3</v>
      </c>
      <c r="B3282" s="46">
        <v>4903.2700000000004</v>
      </c>
      <c r="C3282" s="46">
        <v>5189.4321430723003</v>
      </c>
      <c r="D3282" s="46">
        <f t="shared" si="51"/>
        <v>-286.16214307229984</v>
      </c>
      <c r="E3282" s="51">
        <v>45261</v>
      </c>
      <c r="F3282" s="49" t="s">
        <v>80</v>
      </c>
      <c r="G3282" s="49" t="s">
        <v>81</v>
      </c>
      <c r="H3282" s="49" t="s">
        <v>582</v>
      </c>
      <c r="I3282" s="49" t="s">
        <v>582</v>
      </c>
      <c r="J3282" s="49">
        <v>135300</v>
      </c>
      <c r="K3282" s="49" t="s">
        <v>165</v>
      </c>
      <c r="L3282" s="49">
        <v>9821686</v>
      </c>
      <c r="M3282" s="49" t="s">
        <v>1868</v>
      </c>
      <c r="N3282" s="51">
        <v>24654</v>
      </c>
      <c r="O3282" s="51">
        <v>24654</v>
      </c>
      <c r="P3282" s="49" t="s">
        <v>1081</v>
      </c>
    </row>
    <row r="3283" spans="1:16">
      <c r="A3283" s="46">
        <v>3</v>
      </c>
      <c r="B3283" s="46">
        <v>4238.21</v>
      </c>
      <c r="C3283" s="46">
        <v>4499.9461258409001</v>
      </c>
      <c r="D3283" s="46">
        <f t="shared" si="51"/>
        <v>-261.73612584090006</v>
      </c>
      <c r="E3283" s="51">
        <v>45261</v>
      </c>
      <c r="F3283" s="49" t="s">
        <v>80</v>
      </c>
      <c r="G3283" s="49" t="s">
        <v>81</v>
      </c>
      <c r="H3283" s="49" t="s">
        <v>582</v>
      </c>
      <c r="I3283" s="49" t="s">
        <v>582</v>
      </c>
      <c r="J3283" s="49">
        <v>135300</v>
      </c>
      <c r="K3283" s="49" t="s">
        <v>165</v>
      </c>
      <c r="L3283" s="49">
        <v>9821685</v>
      </c>
      <c r="M3283" s="49" t="s">
        <v>1868</v>
      </c>
      <c r="N3283" s="51">
        <v>22828</v>
      </c>
      <c r="O3283" s="51">
        <v>22828</v>
      </c>
      <c r="P3283" s="49" t="s">
        <v>1081</v>
      </c>
    </row>
    <row r="3284" spans="1:16">
      <c r="A3284" s="46">
        <v>0</v>
      </c>
      <c r="B3284" s="46">
        <v>0</v>
      </c>
      <c r="C3284" s="46">
        <v>0</v>
      </c>
      <c r="D3284" s="46">
        <f t="shared" si="51"/>
        <v>0</v>
      </c>
      <c r="E3284" s="51">
        <v>45261</v>
      </c>
      <c r="F3284" s="49" t="s">
        <v>80</v>
      </c>
      <c r="G3284" s="49" t="s">
        <v>81</v>
      </c>
      <c r="H3284" s="49" t="s">
        <v>582</v>
      </c>
      <c r="I3284" s="49" t="s">
        <v>582</v>
      </c>
      <c r="J3284" s="49">
        <v>135300</v>
      </c>
      <c r="K3284" s="49" t="s">
        <v>165</v>
      </c>
      <c r="L3284" s="49">
        <v>9973983</v>
      </c>
      <c r="M3284" s="49" t="s">
        <v>1867</v>
      </c>
      <c r="N3284" s="51">
        <v>21367</v>
      </c>
      <c r="O3284" s="51">
        <v>21367</v>
      </c>
      <c r="P3284" s="49" t="s">
        <v>1091</v>
      </c>
    </row>
    <row r="3285" spans="1:16">
      <c r="A3285" s="46">
        <v>1</v>
      </c>
      <c r="B3285" s="46">
        <v>11890.17</v>
      </c>
      <c r="C3285" s="46">
        <v>4727.9878178229001</v>
      </c>
      <c r="D3285" s="46">
        <f t="shared" si="51"/>
        <v>7162.1821821771</v>
      </c>
      <c r="E3285" s="51">
        <v>45261</v>
      </c>
      <c r="F3285" s="49" t="s">
        <v>80</v>
      </c>
      <c r="G3285" s="49" t="s">
        <v>81</v>
      </c>
      <c r="H3285" s="49" t="s">
        <v>582</v>
      </c>
      <c r="I3285" s="49" t="s">
        <v>582</v>
      </c>
      <c r="J3285" s="49">
        <v>135300</v>
      </c>
      <c r="K3285" s="49" t="s">
        <v>348</v>
      </c>
      <c r="L3285" s="49">
        <v>12818469</v>
      </c>
      <c r="M3285" s="49" t="s">
        <v>1874</v>
      </c>
      <c r="N3285" s="51">
        <v>38289</v>
      </c>
      <c r="O3285" s="51">
        <v>38353</v>
      </c>
      <c r="P3285" s="49" t="s">
        <v>909</v>
      </c>
    </row>
    <row r="3286" spans="1:16">
      <c r="A3286" s="46">
        <v>0</v>
      </c>
      <c r="B3286" s="46">
        <v>0</v>
      </c>
      <c r="C3286" s="46">
        <v>0</v>
      </c>
      <c r="D3286" s="46">
        <f t="shared" si="51"/>
        <v>0</v>
      </c>
      <c r="E3286" s="51">
        <v>45261</v>
      </c>
      <c r="F3286" s="49" t="s">
        <v>80</v>
      </c>
      <c r="G3286" s="49" t="s">
        <v>81</v>
      </c>
      <c r="H3286" s="49" t="s">
        <v>582</v>
      </c>
      <c r="I3286" s="49" t="s">
        <v>582</v>
      </c>
      <c r="J3286" s="49">
        <v>135300</v>
      </c>
      <c r="K3286" s="49" t="s">
        <v>348</v>
      </c>
      <c r="L3286" s="49">
        <v>9821677</v>
      </c>
      <c r="M3286" s="49" t="s">
        <v>1869</v>
      </c>
      <c r="N3286" s="51">
        <v>32690</v>
      </c>
      <c r="O3286" s="51">
        <v>32690</v>
      </c>
      <c r="P3286" s="49" t="s">
        <v>1081</v>
      </c>
    </row>
    <row r="3287" spans="1:16">
      <c r="A3287" s="46">
        <v>0</v>
      </c>
      <c r="B3287" s="46">
        <v>0</v>
      </c>
      <c r="C3287" s="46">
        <v>0</v>
      </c>
      <c r="D3287" s="46">
        <f t="shared" si="51"/>
        <v>0</v>
      </c>
      <c r="E3287" s="51">
        <v>45261</v>
      </c>
      <c r="F3287" s="49" t="s">
        <v>80</v>
      </c>
      <c r="G3287" s="49" t="s">
        <v>81</v>
      </c>
      <c r="H3287" s="49" t="s">
        <v>582</v>
      </c>
      <c r="I3287" s="49" t="s">
        <v>582</v>
      </c>
      <c r="J3287" s="49">
        <v>135300</v>
      </c>
      <c r="K3287" s="49" t="s">
        <v>348</v>
      </c>
      <c r="L3287" s="49">
        <v>9973979</v>
      </c>
      <c r="M3287" s="49" t="s">
        <v>1869</v>
      </c>
      <c r="N3287" s="51">
        <v>32690</v>
      </c>
      <c r="O3287" s="51">
        <v>32690</v>
      </c>
      <c r="P3287" s="49" t="s">
        <v>1091</v>
      </c>
    </row>
    <row r="3288" spans="1:16">
      <c r="A3288" s="46">
        <v>1</v>
      </c>
      <c r="B3288" s="46">
        <v>584.84</v>
      </c>
      <c r="C3288" s="46">
        <v>196.77717297840002</v>
      </c>
      <c r="D3288" s="46">
        <f t="shared" si="51"/>
        <v>388.06282702160001</v>
      </c>
      <c r="E3288" s="51">
        <v>45261</v>
      </c>
      <c r="F3288" s="49" t="s">
        <v>80</v>
      </c>
      <c r="G3288" s="49" t="s">
        <v>81</v>
      </c>
      <c r="H3288" s="49" t="s">
        <v>582</v>
      </c>
      <c r="I3288" s="49" t="s">
        <v>582</v>
      </c>
      <c r="J3288" s="49">
        <v>135300</v>
      </c>
      <c r="K3288" s="49" t="s">
        <v>348</v>
      </c>
      <c r="L3288" s="49">
        <v>12818480</v>
      </c>
      <c r="M3288" s="49" t="s">
        <v>2478</v>
      </c>
      <c r="N3288" s="51">
        <v>39415</v>
      </c>
      <c r="O3288" s="51">
        <v>39083</v>
      </c>
      <c r="P3288" s="49" t="s">
        <v>909</v>
      </c>
    </row>
    <row r="3289" spans="1:16">
      <c r="A3289" s="46">
        <v>2</v>
      </c>
      <c r="B3289" s="46">
        <v>1965.18</v>
      </c>
      <c r="C3289" s="46">
        <v>1903.487890332</v>
      </c>
      <c r="D3289" s="46">
        <f t="shared" si="51"/>
        <v>61.692109668000057</v>
      </c>
      <c r="E3289" s="51">
        <v>45261</v>
      </c>
      <c r="F3289" s="49" t="s">
        <v>80</v>
      </c>
      <c r="G3289" s="49" t="s">
        <v>81</v>
      </c>
      <c r="H3289" s="49" t="s">
        <v>582</v>
      </c>
      <c r="I3289" s="49" t="s">
        <v>582</v>
      </c>
      <c r="J3289" s="49">
        <v>135300</v>
      </c>
      <c r="K3289" s="49" t="s">
        <v>349</v>
      </c>
      <c r="L3289" s="49">
        <v>9821681</v>
      </c>
      <c r="M3289" s="49" t="s">
        <v>1546</v>
      </c>
      <c r="N3289" s="51">
        <v>27942</v>
      </c>
      <c r="O3289" s="51">
        <v>27942</v>
      </c>
      <c r="P3289" s="49" t="s">
        <v>1081</v>
      </c>
    </row>
    <row r="3290" spans="1:16">
      <c r="A3290" s="46">
        <v>1</v>
      </c>
      <c r="B3290" s="46">
        <v>3148.73</v>
      </c>
      <c r="C3290" s="46">
        <v>3351.7354243568002</v>
      </c>
      <c r="D3290" s="46">
        <f t="shared" si="51"/>
        <v>-203.00542435680018</v>
      </c>
      <c r="E3290" s="51">
        <v>45261</v>
      </c>
      <c r="F3290" s="49" t="s">
        <v>80</v>
      </c>
      <c r="G3290" s="49" t="s">
        <v>81</v>
      </c>
      <c r="H3290" s="49" t="s">
        <v>582</v>
      </c>
      <c r="I3290" s="49" t="s">
        <v>582</v>
      </c>
      <c r="J3290" s="49">
        <v>135300</v>
      </c>
      <c r="K3290" s="49" t="s">
        <v>349</v>
      </c>
      <c r="L3290" s="49">
        <v>9821680</v>
      </c>
      <c r="M3290" s="49" t="s">
        <v>2204</v>
      </c>
      <c r="N3290" s="51">
        <v>21367</v>
      </c>
      <c r="O3290" s="51">
        <v>21367</v>
      </c>
      <c r="P3290" s="49" t="s">
        <v>1081</v>
      </c>
    </row>
    <row r="3291" spans="1:16">
      <c r="A3291" s="46">
        <v>1</v>
      </c>
      <c r="B3291" s="46">
        <v>30061.48</v>
      </c>
      <c r="C3291" s="46">
        <v>5823.5477830647997</v>
      </c>
      <c r="D3291" s="46">
        <f t="shared" si="51"/>
        <v>24237.932216935202</v>
      </c>
      <c r="E3291" s="51">
        <v>45261</v>
      </c>
      <c r="F3291" s="49" t="s">
        <v>80</v>
      </c>
      <c r="G3291" s="49" t="s">
        <v>81</v>
      </c>
      <c r="H3291" s="49" t="s">
        <v>582</v>
      </c>
      <c r="I3291" s="49" t="s">
        <v>582</v>
      </c>
      <c r="J3291" s="49">
        <v>135300</v>
      </c>
      <c r="K3291" s="49" t="s">
        <v>349</v>
      </c>
      <c r="L3291" s="49">
        <v>12919235</v>
      </c>
      <c r="M3291" s="49" t="s">
        <v>2479</v>
      </c>
      <c r="N3291" s="51">
        <v>41682</v>
      </c>
      <c r="O3291" s="51">
        <v>41852</v>
      </c>
      <c r="P3291" s="49" t="s">
        <v>2480</v>
      </c>
    </row>
    <row r="3292" spans="1:16">
      <c r="A3292" s="46">
        <v>0</v>
      </c>
      <c r="B3292" s="46">
        <v>0</v>
      </c>
      <c r="C3292" s="46">
        <v>0</v>
      </c>
      <c r="D3292" s="46">
        <f t="shared" si="51"/>
        <v>0</v>
      </c>
      <c r="E3292" s="51">
        <v>45261</v>
      </c>
      <c r="F3292" s="49" t="s">
        <v>80</v>
      </c>
      <c r="G3292" s="49" t="s">
        <v>81</v>
      </c>
      <c r="H3292" s="49" t="s">
        <v>582</v>
      </c>
      <c r="I3292" s="49" t="s">
        <v>582</v>
      </c>
      <c r="J3292" s="49">
        <v>135300</v>
      </c>
      <c r="K3292" s="49" t="s">
        <v>349</v>
      </c>
      <c r="L3292" s="49">
        <v>9973977</v>
      </c>
      <c r="M3292" s="49" t="s">
        <v>2204</v>
      </c>
      <c r="N3292" s="51">
        <v>21367</v>
      </c>
      <c r="O3292" s="51">
        <v>21367</v>
      </c>
      <c r="P3292" s="49" t="s">
        <v>1091</v>
      </c>
    </row>
    <row r="3293" spans="1:16">
      <c r="A3293" s="46">
        <v>0</v>
      </c>
      <c r="B3293" s="46">
        <v>0</v>
      </c>
      <c r="C3293" s="46">
        <v>0</v>
      </c>
      <c r="D3293" s="46">
        <f t="shared" si="51"/>
        <v>0</v>
      </c>
      <c r="E3293" s="51">
        <v>45261</v>
      </c>
      <c r="F3293" s="49" t="s">
        <v>80</v>
      </c>
      <c r="G3293" s="49" t="s">
        <v>81</v>
      </c>
      <c r="H3293" s="49" t="s">
        <v>582</v>
      </c>
      <c r="I3293" s="49" t="s">
        <v>582</v>
      </c>
      <c r="J3293" s="49">
        <v>135300</v>
      </c>
      <c r="K3293" s="49" t="s">
        <v>349</v>
      </c>
      <c r="L3293" s="49">
        <v>9973978</v>
      </c>
      <c r="M3293" s="49" t="s">
        <v>1546</v>
      </c>
      <c r="N3293" s="51">
        <v>27942</v>
      </c>
      <c r="O3293" s="51">
        <v>27942</v>
      </c>
      <c r="P3293" s="49" t="s">
        <v>1091</v>
      </c>
    </row>
    <row r="3294" spans="1:16">
      <c r="A3294" s="46">
        <v>6</v>
      </c>
      <c r="B3294" s="46">
        <v>599149.86</v>
      </c>
      <c r="C3294" s="46">
        <v>152721.13638300542</v>
      </c>
      <c r="D3294" s="46">
        <f t="shared" si="51"/>
        <v>446428.72361699457</v>
      </c>
      <c r="E3294" s="51">
        <v>45261</v>
      </c>
      <c r="F3294" s="49" t="s">
        <v>80</v>
      </c>
      <c r="G3294" s="49" t="s">
        <v>81</v>
      </c>
      <c r="H3294" s="49" t="s">
        <v>582</v>
      </c>
      <c r="I3294" s="49" t="s">
        <v>582</v>
      </c>
      <c r="J3294" s="49">
        <v>135300</v>
      </c>
      <c r="K3294" s="49" t="s">
        <v>167</v>
      </c>
      <c r="L3294" s="49">
        <v>11545320</v>
      </c>
      <c r="M3294" s="49" t="s">
        <v>2481</v>
      </c>
      <c r="N3294" s="51">
        <v>40669</v>
      </c>
      <c r="O3294" s="51">
        <v>40909</v>
      </c>
      <c r="P3294" s="49" t="s">
        <v>2470</v>
      </c>
    </row>
    <row r="3295" spans="1:16">
      <c r="A3295" s="46">
        <v>1</v>
      </c>
      <c r="B3295" s="46">
        <v>274069.14</v>
      </c>
      <c r="C3295" s="46">
        <v>64270.495973575198</v>
      </c>
      <c r="D3295" s="46">
        <f t="shared" si="51"/>
        <v>209798.64402642482</v>
      </c>
      <c r="E3295" s="51">
        <v>45261</v>
      </c>
      <c r="F3295" s="49" t="s">
        <v>80</v>
      </c>
      <c r="G3295" s="49" t="s">
        <v>81</v>
      </c>
      <c r="H3295" s="49" t="s">
        <v>582</v>
      </c>
      <c r="I3295" s="49" t="s">
        <v>582</v>
      </c>
      <c r="J3295" s="49">
        <v>135300</v>
      </c>
      <c r="K3295" s="49" t="s">
        <v>167</v>
      </c>
      <c r="L3295" s="49">
        <v>11845702</v>
      </c>
      <c r="M3295" s="49" t="s">
        <v>2482</v>
      </c>
      <c r="N3295" s="51">
        <v>41262</v>
      </c>
      <c r="O3295" s="51">
        <v>40909</v>
      </c>
      <c r="P3295" s="49" t="s">
        <v>2477</v>
      </c>
    </row>
    <row r="3296" spans="1:16">
      <c r="A3296" s="46">
        <v>10</v>
      </c>
      <c r="B3296" s="46">
        <v>1015150.59</v>
      </c>
      <c r="C3296" s="46">
        <v>93152.959044992996</v>
      </c>
      <c r="D3296" s="46">
        <f t="shared" si="51"/>
        <v>921997.63095500693</v>
      </c>
      <c r="E3296" s="51">
        <v>45261</v>
      </c>
      <c r="F3296" s="49" t="s">
        <v>80</v>
      </c>
      <c r="G3296" s="49" t="s">
        <v>81</v>
      </c>
      <c r="H3296" s="49" t="s">
        <v>582</v>
      </c>
      <c r="I3296" s="49" t="s">
        <v>582</v>
      </c>
      <c r="J3296" s="49">
        <v>135300</v>
      </c>
      <c r="K3296" s="49" t="s">
        <v>167</v>
      </c>
      <c r="L3296" s="49">
        <v>29777936</v>
      </c>
      <c r="M3296" s="49" t="s">
        <v>1200</v>
      </c>
      <c r="N3296" s="51">
        <v>43553</v>
      </c>
      <c r="O3296" s="51">
        <v>43466</v>
      </c>
      <c r="P3296" s="49" t="s">
        <v>2473</v>
      </c>
    </row>
    <row r="3297" spans="1:16">
      <c r="A3297" s="46">
        <v>0</v>
      </c>
      <c r="B3297" s="46">
        <v>0</v>
      </c>
      <c r="C3297" s="46">
        <v>0</v>
      </c>
      <c r="D3297" s="46">
        <f t="shared" si="51"/>
        <v>0</v>
      </c>
      <c r="E3297" s="51">
        <v>45261</v>
      </c>
      <c r="F3297" s="49" t="s">
        <v>80</v>
      </c>
      <c r="G3297" s="49" t="s">
        <v>81</v>
      </c>
      <c r="H3297" s="49" t="s">
        <v>582</v>
      </c>
      <c r="I3297" s="49" t="s">
        <v>582</v>
      </c>
      <c r="J3297" s="49">
        <v>135300</v>
      </c>
      <c r="K3297" s="49" t="s">
        <v>379</v>
      </c>
      <c r="L3297" s="49">
        <v>9706625</v>
      </c>
      <c r="M3297" s="49" t="s">
        <v>1880</v>
      </c>
      <c r="N3297" s="51">
        <v>24654</v>
      </c>
      <c r="O3297" s="51">
        <v>24654</v>
      </c>
      <c r="P3297" s="49" t="s">
        <v>1091</v>
      </c>
    </row>
    <row r="3298" spans="1:16">
      <c r="A3298" s="46">
        <v>3</v>
      </c>
      <c r="B3298" s="46">
        <v>99298.48</v>
      </c>
      <c r="C3298" s="46">
        <v>105093.68724753521</v>
      </c>
      <c r="D3298" s="46">
        <f t="shared" si="51"/>
        <v>-5795.2072475352179</v>
      </c>
      <c r="E3298" s="51">
        <v>45261</v>
      </c>
      <c r="F3298" s="49" t="s">
        <v>80</v>
      </c>
      <c r="G3298" s="49" t="s">
        <v>81</v>
      </c>
      <c r="H3298" s="49" t="s">
        <v>582</v>
      </c>
      <c r="I3298" s="49" t="s">
        <v>582</v>
      </c>
      <c r="J3298" s="49">
        <v>135300</v>
      </c>
      <c r="K3298" s="49" t="s">
        <v>379</v>
      </c>
      <c r="L3298" s="49">
        <v>9821791</v>
      </c>
      <c r="M3298" s="49" t="s">
        <v>1880</v>
      </c>
      <c r="N3298" s="51">
        <v>24654</v>
      </c>
      <c r="O3298" s="51">
        <v>24654</v>
      </c>
      <c r="P3298" s="49" t="s">
        <v>1081</v>
      </c>
    </row>
    <row r="3299" spans="1:16">
      <c r="A3299" s="46">
        <v>0</v>
      </c>
      <c r="B3299" s="46">
        <v>0</v>
      </c>
      <c r="C3299" s="46">
        <v>0</v>
      </c>
      <c r="D3299" s="46">
        <f t="shared" si="51"/>
        <v>0</v>
      </c>
      <c r="E3299" s="51">
        <v>45261</v>
      </c>
      <c r="F3299" s="49" t="s">
        <v>80</v>
      </c>
      <c r="G3299" s="49" t="s">
        <v>81</v>
      </c>
      <c r="H3299" s="49" t="s">
        <v>582</v>
      </c>
      <c r="I3299" s="49" t="s">
        <v>582</v>
      </c>
      <c r="J3299" s="49">
        <v>135300</v>
      </c>
      <c r="K3299" s="49" t="s">
        <v>379</v>
      </c>
      <c r="L3299" s="49">
        <v>9974044</v>
      </c>
      <c r="M3299" s="49" t="s">
        <v>1880</v>
      </c>
      <c r="N3299" s="51">
        <v>26846</v>
      </c>
      <c r="O3299" s="51">
        <v>26846</v>
      </c>
      <c r="P3299" s="49" t="s">
        <v>1091</v>
      </c>
    </row>
    <row r="3300" spans="1:16">
      <c r="A3300" s="46">
        <v>1</v>
      </c>
      <c r="B3300" s="46">
        <v>34832.53</v>
      </c>
      <c r="C3300" s="46">
        <v>36983.657824113703</v>
      </c>
      <c r="D3300" s="46">
        <f t="shared" si="51"/>
        <v>-2151.1278241137043</v>
      </c>
      <c r="E3300" s="51">
        <v>45261</v>
      </c>
      <c r="F3300" s="49" t="s">
        <v>80</v>
      </c>
      <c r="G3300" s="49" t="s">
        <v>81</v>
      </c>
      <c r="H3300" s="49" t="s">
        <v>582</v>
      </c>
      <c r="I3300" s="49" t="s">
        <v>582</v>
      </c>
      <c r="J3300" s="49">
        <v>135300</v>
      </c>
      <c r="K3300" s="49" t="s">
        <v>379</v>
      </c>
      <c r="L3300" s="49">
        <v>9821790</v>
      </c>
      <c r="M3300" s="49" t="s">
        <v>1880</v>
      </c>
      <c r="N3300" s="51">
        <v>22828</v>
      </c>
      <c r="O3300" s="51">
        <v>22828</v>
      </c>
      <c r="P3300" s="49" t="s">
        <v>1081</v>
      </c>
    </row>
    <row r="3301" spans="1:16">
      <c r="A3301" s="46">
        <v>0</v>
      </c>
      <c r="B3301" s="46">
        <v>0</v>
      </c>
      <c r="C3301" s="46">
        <v>0</v>
      </c>
      <c r="D3301" s="46">
        <f t="shared" si="51"/>
        <v>0</v>
      </c>
      <c r="E3301" s="51">
        <v>45261</v>
      </c>
      <c r="F3301" s="49" t="s">
        <v>80</v>
      </c>
      <c r="G3301" s="49" t="s">
        <v>81</v>
      </c>
      <c r="H3301" s="49" t="s">
        <v>582</v>
      </c>
      <c r="I3301" s="49" t="s">
        <v>582</v>
      </c>
      <c r="J3301" s="49">
        <v>135300</v>
      </c>
      <c r="K3301" s="49" t="s">
        <v>379</v>
      </c>
      <c r="L3301" s="49">
        <v>9697417</v>
      </c>
      <c r="M3301" s="49" t="s">
        <v>1880</v>
      </c>
      <c r="N3301" s="51">
        <v>22828</v>
      </c>
      <c r="O3301" s="51">
        <v>22828</v>
      </c>
      <c r="P3301" s="49" t="s">
        <v>1091</v>
      </c>
    </row>
    <row r="3302" spans="1:16">
      <c r="A3302" s="46">
        <v>5</v>
      </c>
      <c r="B3302" s="46">
        <v>139603.84</v>
      </c>
      <c r="C3302" s="46">
        <v>148604.40110909438</v>
      </c>
      <c r="D3302" s="46">
        <f t="shared" si="51"/>
        <v>-9000.5611090943858</v>
      </c>
      <c r="E3302" s="51">
        <v>45261</v>
      </c>
      <c r="F3302" s="49" t="s">
        <v>80</v>
      </c>
      <c r="G3302" s="49" t="s">
        <v>81</v>
      </c>
      <c r="H3302" s="49" t="s">
        <v>582</v>
      </c>
      <c r="I3302" s="49" t="s">
        <v>582</v>
      </c>
      <c r="J3302" s="49">
        <v>135300</v>
      </c>
      <c r="K3302" s="49" t="s">
        <v>379</v>
      </c>
      <c r="L3302" s="49">
        <v>9821793</v>
      </c>
      <c r="M3302" s="49" t="s">
        <v>1879</v>
      </c>
      <c r="N3302" s="51">
        <v>21367</v>
      </c>
      <c r="O3302" s="51">
        <v>21367</v>
      </c>
      <c r="P3302" s="49" t="s">
        <v>1081</v>
      </c>
    </row>
    <row r="3303" spans="1:16">
      <c r="A3303" s="46">
        <v>0</v>
      </c>
      <c r="B3303" s="46">
        <v>0</v>
      </c>
      <c r="C3303" s="46">
        <v>0</v>
      </c>
      <c r="D3303" s="46">
        <f t="shared" si="51"/>
        <v>0</v>
      </c>
      <c r="E3303" s="51">
        <v>45261</v>
      </c>
      <c r="F3303" s="49" t="s">
        <v>80</v>
      </c>
      <c r="G3303" s="49" t="s">
        <v>81</v>
      </c>
      <c r="H3303" s="49" t="s">
        <v>582</v>
      </c>
      <c r="I3303" s="49" t="s">
        <v>582</v>
      </c>
      <c r="J3303" s="49">
        <v>135300</v>
      </c>
      <c r="K3303" s="49" t="s">
        <v>379</v>
      </c>
      <c r="L3303" s="49">
        <v>9974045</v>
      </c>
      <c r="M3303" s="49" t="s">
        <v>1879</v>
      </c>
      <c r="N3303" s="51">
        <v>21367</v>
      </c>
      <c r="O3303" s="51">
        <v>21367</v>
      </c>
      <c r="P3303" s="49" t="s">
        <v>1091</v>
      </c>
    </row>
    <row r="3304" spans="1:16">
      <c r="A3304" s="46">
        <v>0</v>
      </c>
      <c r="B3304" s="46">
        <v>-69780.97</v>
      </c>
      <c r="C3304" s="46">
        <v>-71859.151260245315</v>
      </c>
      <c r="D3304" s="46">
        <f t="shared" si="51"/>
        <v>2078.1812602453138</v>
      </c>
      <c r="E3304" s="51">
        <v>45261</v>
      </c>
      <c r="F3304" s="49" t="s">
        <v>80</v>
      </c>
      <c r="G3304" s="49" t="s">
        <v>81</v>
      </c>
      <c r="H3304" s="49" t="s">
        <v>582</v>
      </c>
      <c r="I3304" s="49" t="s">
        <v>582</v>
      </c>
      <c r="J3304" s="49">
        <v>135300</v>
      </c>
      <c r="K3304" s="49" t="s">
        <v>379</v>
      </c>
      <c r="L3304" s="49">
        <v>9821792</v>
      </c>
      <c r="M3304" s="49" t="s">
        <v>1880</v>
      </c>
      <c r="N3304" s="51">
        <v>26846</v>
      </c>
      <c r="O3304" s="51">
        <v>26846</v>
      </c>
      <c r="P3304" s="49" t="s">
        <v>1081</v>
      </c>
    </row>
    <row r="3305" spans="1:16">
      <c r="A3305" s="46">
        <v>2</v>
      </c>
      <c r="B3305" s="46">
        <v>20892.91</v>
      </c>
      <c r="C3305" s="46">
        <v>22239.921036385604</v>
      </c>
      <c r="D3305" s="46">
        <f t="shared" si="51"/>
        <v>-1347.0110363856038</v>
      </c>
      <c r="E3305" s="51">
        <v>45261</v>
      </c>
      <c r="F3305" s="49" t="s">
        <v>80</v>
      </c>
      <c r="G3305" s="49" t="s">
        <v>81</v>
      </c>
      <c r="H3305" s="49" t="s">
        <v>582</v>
      </c>
      <c r="I3305" s="49" t="s">
        <v>582</v>
      </c>
      <c r="J3305" s="49">
        <v>135300</v>
      </c>
      <c r="K3305" s="49" t="s">
        <v>473</v>
      </c>
      <c r="L3305" s="49">
        <v>9821795</v>
      </c>
      <c r="M3305" s="49" t="s">
        <v>2126</v>
      </c>
      <c r="N3305" s="51">
        <v>21367</v>
      </c>
      <c r="O3305" s="51">
        <v>21367</v>
      </c>
      <c r="P3305" s="49" t="s">
        <v>1081</v>
      </c>
    </row>
    <row r="3306" spans="1:16">
      <c r="A3306" s="46">
        <v>1</v>
      </c>
      <c r="B3306" s="46">
        <v>22619.08</v>
      </c>
      <c r="C3306" s="46">
        <v>23939.163211229199</v>
      </c>
      <c r="D3306" s="46">
        <f t="shared" si="51"/>
        <v>-1320.0832112291973</v>
      </c>
      <c r="E3306" s="51">
        <v>45261</v>
      </c>
      <c r="F3306" s="49" t="s">
        <v>80</v>
      </c>
      <c r="G3306" s="49" t="s">
        <v>81</v>
      </c>
      <c r="H3306" s="49" t="s">
        <v>582</v>
      </c>
      <c r="I3306" s="49" t="s">
        <v>582</v>
      </c>
      <c r="J3306" s="49">
        <v>135300</v>
      </c>
      <c r="K3306" s="49" t="s">
        <v>473</v>
      </c>
      <c r="L3306" s="49">
        <v>9821794</v>
      </c>
      <c r="M3306" s="49" t="s">
        <v>2125</v>
      </c>
      <c r="N3306" s="51">
        <v>24654</v>
      </c>
      <c r="O3306" s="51">
        <v>24654</v>
      </c>
      <c r="P3306" s="49" t="s">
        <v>1081</v>
      </c>
    </row>
    <row r="3307" spans="1:16">
      <c r="A3307" s="46">
        <v>0</v>
      </c>
      <c r="B3307" s="46">
        <v>0</v>
      </c>
      <c r="C3307" s="46">
        <v>0</v>
      </c>
      <c r="D3307" s="46">
        <f t="shared" si="51"/>
        <v>0</v>
      </c>
      <c r="E3307" s="51">
        <v>45261</v>
      </c>
      <c r="F3307" s="49" t="s">
        <v>80</v>
      </c>
      <c r="G3307" s="49" t="s">
        <v>81</v>
      </c>
      <c r="H3307" s="49" t="s">
        <v>582</v>
      </c>
      <c r="I3307" s="49" t="s">
        <v>582</v>
      </c>
      <c r="J3307" s="49">
        <v>135300</v>
      </c>
      <c r="K3307" s="49" t="s">
        <v>473</v>
      </c>
      <c r="L3307" s="49">
        <v>9974047</v>
      </c>
      <c r="M3307" s="49" t="s">
        <v>2126</v>
      </c>
      <c r="N3307" s="51">
        <v>21367</v>
      </c>
      <c r="O3307" s="51">
        <v>21367</v>
      </c>
      <c r="P3307" s="49" t="s">
        <v>1091</v>
      </c>
    </row>
    <row r="3308" spans="1:16">
      <c r="A3308" s="46">
        <v>0</v>
      </c>
      <c r="B3308" s="46">
        <v>0</v>
      </c>
      <c r="C3308" s="46">
        <v>0</v>
      </c>
      <c r="D3308" s="46">
        <f t="shared" si="51"/>
        <v>0</v>
      </c>
      <c r="E3308" s="51">
        <v>45261</v>
      </c>
      <c r="F3308" s="49" t="s">
        <v>80</v>
      </c>
      <c r="G3308" s="49" t="s">
        <v>81</v>
      </c>
      <c r="H3308" s="49" t="s">
        <v>582</v>
      </c>
      <c r="I3308" s="49" t="s">
        <v>582</v>
      </c>
      <c r="J3308" s="49">
        <v>135300</v>
      </c>
      <c r="K3308" s="49" t="s">
        <v>473</v>
      </c>
      <c r="L3308" s="49">
        <v>9974046</v>
      </c>
      <c r="M3308" s="49" t="s">
        <v>2125</v>
      </c>
      <c r="N3308" s="51">
        <v>24654</v>
      </c>
      <c r="O3308" s="51">
        <v>24654</v>
      </c>
      <c r="P3308" s="49" t="s">
        <v>1091</v>
      </c>
    </row>
    <row r="3309" spans="1:16">
      <c r="A3309" s="46">
        <v>0</v>
      </c>
      <c r="B3309" s="46">
        <v>453082.16000000003</v>
      </c>
      <c r="C3309" s="46">
        <v>41576.042323432004</v>
      </c>
      <c r="D3309" s="46">
        <f t="shared" si="51"/>
        <v>411506.11767656804</v>
      </c>
      <c r="E3309" s="51">
        <v>45261</v>
      </c>
      <c r="F3309" s="49" t="s">
        <v>80</v>
      </c>
      <c r="G3309" s="49" t="s">
        <v>81</v>
      </c>
      <c r="H3309" s="49" t="s">
        <v>582</v>
      </c>
      <c r="I3309" s="49" t="s">
        <v>582</v>
      </c>
      <c r="J3309" s="49">
        <v>135300</v>
      </c>
      <c r="K3309" s="49" t="s">
        <v>168</v>
      </c>
      <c r="L3309" s="49">
        <v>29777908</v>
      </c>
      <c r="M3309" s="49" t="s">
        <v>1477</v>
      </c>
      <c r="N3309" s="51">
        <v>43553</v>
      </c>
      <c r="O3309" s="51">
        <v>43466</v>
      </c>
      <c r="P3309" s="49" t="s">
        <v>2473</v>
      </c>
    </row>
    <row r="3310" spans="1:16">
      <c r="A3310" s="46">
        <v>6440</v>
      </c>
      <c r="B3310" s="46">
        <v>164939.04</v>
      </c>
      <c r="C3310" s="46">
        <v>42042.3658660656</v>
      </c>
      <c r="D3310" s="46">
        <f t="shared" si="51"/>
        <v>122896.6741339344</v>
      </c>
      <c r="E3310" s="51">
        <v>45261</v>
      </c>
      <c r="F3310" s="49" t="s">
        <v>80</v>
      </c>
      <c r="G3310" s="49" t="s">
        <v>81</v>
      </c>
      <c r="H3310" s="49" t="s">
        <v>582</v>
      </c>
      <c r="I3310" s="49" t="s">
        <v>582</v>
      </c>
      <c r="J3310" s="49">
        <v>135300</v>
      </c>
      <c r="K3310" s="49" t="s">
        <v>168</v>
      </c>
      <c r="L3310" s="49">
        <v>11545303</v>
      </c>
      <c r="M3310" s="49" t="s">
        <v>2325</v>
      </c>
      <c r="N3310" s="51">
        <v>40669</v>
      </c>
      <c r="O3310" s="51">
        <v>40909</v>
      </c>
      <c r="P3310" s="49" t="s">
        <v>2470</v>
      </c>
    </row>
    <row r="3311" spans="1:16">
      <c r="A3311" s="46">
        <v>1066</v>
      </c>
      <c r="B3311" s="46">
        <v>44996.25</v>
      </c>
      <c r="C3311" s="46">
        <v>10551.831207450001</v>
      </c>
      <c r="D3311" s="46">
        <f t="shared" si="51"/>
        <v>34444.418792550001</v>
      </c>
      <c r="E3311" s="51">
        <v>45261</v>
      </c>
      <c r="F3311" s="49" t="s">
        <v>80</v>
      </c>
      <c r="G3311" s="49" t="s">
        <v>81</v>
      </c>
      <c r="H3311" s="49" t="s">
        <v>582</v>
      </c>
      <c r="I3311" s="49" t="s">
        <v>582</v>
      </c>
      <c r="J3311" s="49">
        <v>135300</v>
      </c>
      <c r="K3311" s="49" t="s">
        <v>168</v>
      </c>
      <c r="L3311" s="49">
        <v>11845693</v>
      </c>
      <c r="M3311" s="49" t="s">
        <v>2483</v>
      </c>
      <c r="N3311" s="51">
        <v>41262</v>
      </c>
      <c r="O3311" s="51">
        <v>40909</v>
      </c>
      <c r="P3311" s="49" t="s">
        <v>2477</v>
      </c>
    </row>
    <row r="3312" spans="1:16">
      <c r="A3312" s="46">
        <v>20</v>
      </c>
      <c r="B3312" s="46">
        <v>44424.43</v>
      </c>
      <c r="C3312" s="46">
        <v>11323.626834807701</v>
      </c>
      <c r="D3312" s="46">
        <f t="shared" si="51"/>
        <v>33100.803165192301</v>
      </c>
      <c r="E3312" s="51">
        <v>45261</v>
      </c>
      <c r="F3312" s="49" t="s">
        <v>80</v>
      </c>
      <c r="G3312" s="49" t="s">
        <v>81</v>
      </c>
      <c r="H3312" s="49" t="s">
        <v>582</v>
      </c>
      <c r="I3312" s="49" t="s">
        <v>582</v>
      </c>
      <c r="J3312" s="49">
        <v>135300</v>
      </c>
      <c r="K3312" s="49" t="s">
        <v>448</v>
      </c>
      <c r="L3312" s="49">
        <v>11545352</v>
      </c>
      <c r="M3312" s="49" t="s">
        <v>2484</v>
      </c>
      <c r="N3312" s="51">
        <v>40669</v>
      </c>
      <c r="O3312" s="51">
        <v>40909</v>
      </c>
      <c r="P3312" s="49" t="s">
        <v>2470</v>
      </c>
    </row>
    <row r="3313" spans="1:16">
      <c r="A3313" s="46">
        <v>0</v>
      </c>
      <c r="B3313" s="46">
        <v>91749.27</v>
      </c>
      <c r="C3313" s="46">
        <v>8419.1607382290003</v>
      </c>
      <c r="D3313" s="46">
        <f t="shared" si="51"/>
        <v>83330.109261771009</v>
      </c>
      <c r="E3313" s="51">
        <v>45261</v>
      </c>
      <c r="F3313" s="49" t="s">
        <v>80</v>
      </c>
      <c r="G3313" s="49" t="s">
        <v>81</v>
      </c>
      <c r="H3313" s="49" t="s">
        <v>582</v>
      </c>
      <c r="I3313" s="49" t="s">
        <v>582</v>
      </c>
      <c r="J3313" s="49">
        <v>135300</v>
      </c>
      <c r="K3313" s="49" t="s">
        <v>169</v>
      </c>
      <c r="L3313" s="49">
        <v>29777916</v>
      </c>
      <c r="M3313" s="49" t="s">
        <v>1421</v>
      </c>
      <c r="N3313" s="51">
        <v>43553</v>
      </c>
      <c r="O3313" s="51">
        <v>43466</v>
      </c>
      <c r="P3313" s="49" t="s">
        <v>2473</v>
      </c>
    </row>
    <row r="3314" spans="1:16">
      <c r="A3314" s="46">
        <v>0</v>
      </c>
      <c r="B3314" s="46">
        <v>0</v>
      </c>
      <c r="C3314" s="46">
        <v>0</v>
      </c>
      <c r="D3314" s="46">
        <f t="shared" si="51"/>
        <v>0</v>
      </c>
      <c r="E3314" s="51">
        <v>45261</v>
      </c>
      <c r="F3314" s="49" t="s">
        <v>80</v>
      </c>
      <c r="G3314" s="49" t="s">
        <v>81</v>
      </c>
      <c r="H3314" s="49" t="s">
        <v>582</v>
      </c>
      <c r="I3314" s="49" t="s">
        <v>582</v>
      </c>
      <c r="J3314" s="49">
        <v>135300</v>
      </c>
      <c r="K3314" s="49" t="s">
        <v>382</v>
      </c>
      <c r="L3314" s="49">
        <v>9973975</v>
      </c>
      <c r="M3314" s="49" t="s">
        <v>2485</v>
      </c>
      <c r="N3314" s="51">
        <v>33055</v>
      </c>
      <c r="O3314" s="51">
        <v>33055</v>
      </c>
      <c r="P3314" s="49" t="s">
        <v>1091</v>
      </c>
    </row>
    <row r="3315" spans="1:16">
      <c r="A3315" s="46">
        <v>51</v>
      </c>
      <c r="B3315" s="46">
        <v>21512.87</v>
      </c>
      <c r="C3315" s="46">
        <v>14695.9218793871</v>
      </c>
      <c r="D3315" s="46">
        <f t="shared" si="51"/>
        <v>6816.9481206128985</v>
      </c>
      <c r="E3315" s="51">
        <v>45261</v>
      </c>
      <c r="F3315" s="49" t="s">
        <v>80</v>
      </c>
      <c r="G3315" s="49" t="s">
        <v>81</v>
      </c>
      <c r="H3315" s="49" t="s">
        <v>582</v>
      </c>
      <c r="I3315" s="49" t="s">
        <v>582</v>
      </c>
      <c r="J3315" s="49">
        <v>135300</v>
      </c>
      <c r="K3315" s="49" t="s">
        <v>382</v>
      </c>
      <c r="L3315" s="49">
        <v>9821695</v>
      </c>
      <c r="M3315" s="49" t="s">
        <v>2485</v>
      </c>
      <c r="N3315" s="51">
        <v>33055</v>
      </c>
      <c r="O3315" s="51">
        <v>33055</v>
      </c>
      <c r="P3315" s="49" t="s">
        <v>1081</v>
      </c>
    </row>
    <row r="3316" spans="1:16">
      <c r="A3316" s="46">
        <v>2</v>
      </c>
      <c r="B3316" s="46">
        <v>41894.06</v>
      </c>
      <c r="C3316" s="46">
        <v>44225.278848314207</v>
      </c>
      <c r="D3316" s="46">
        <f t="shared" si="51"/>
        <v>-2331.218848314209</v>
      </c>
      <c r="E3316" s="51">
        <v>45261</v>
      </c>
      <c r="F3316" s="49" t="s">
        <v>80</v>
      </c>
      <c r="G3316" s="49" t="s">
        <v>81</v>
      </c>
      <c r="H3316" s="49" t="s">
        <v>582</v>
      </c>
      <c r="I3316" s="49" t="s">
        <v>582</v>
      </c>
      <c r="J3316" s="49">
        <v>135300</v>
      </c>
      <c r="K3316" s="49" t="s">
        <v>382</v>
      </c>
      <c r="L3316" s="49">
        <v>9821696</v>
      </c>
      <c r="M3316" s="49" t="s">
        <v>2027</v>
      </c>
      <c r="N3316" s="51">
        <v>26115</v>
      </c>
      <c r="O3316" s="51">
        <v>26115</v>
      </c>
      <c r="P3316" s="49" t="s">
        <v>1081</v>
      </c>
    </row>
    <row r="3317" spans="1:16">
      <c r="A3317" s="46">
        <v>0</v>
      </c>
      <c r="B3317" s="46">
        <v>0</v>
      </c>
      <c r="C3317" s="46">
        <v>0</v>
      </c>
      <c r="D3317" s="46">
        <f t="shared" si="51"/>
        <v>0</v>
      </c>
      <c r="E3317" s="51">
        <v>45261</v>
      </c>
      <c r="F3317" s="49" t="s">
        <v>80</v>
      </c>
      <c r="G3317" s="49" t="s">
        <v>81</v>
      </c>
      <c r="H3317" s="49" t="s">
        <v>582</v>
      </c>
      <c r="I3317" s="49" t="s">
        <v>582</v>
      </c>
      <c r="J3317" s="49">
        <v>135300</v>
      </c>
      <c r="K3317" s="49" t="s">
        <v>382</v>
      </c>
      <c r="L3317" s="49">
        <v>9973976</v>
      </c>
      <c r="M3317" s="49" t="s">
        <v>2027</v>
      </c>
      <c r="N3317" s="51">
        <v>26115</v>
      </c>
      <c r="O3317" s="51">
        <v>26115</v>
      </c>
      <c r="P3317" s="49" t="s">
        <v>1091</v>
      </c>
    </row>
    <row r="3318" spans="1:16">
      <c r="A3318" s="46">
        <v>0</v>
      </c>
      <c r="B3318" s="46">
        <v>0</v>
      </c>
      <c r="C3318" s="46">
        <v>0</v>
      </c>
      <c r="D3318" s="46">
        <f t="shared" si="51"/>
        <v>0</v>
      </c>
      <c r="E3318" s="51">
        <v>45261</v>
      </c>
      <c r="F3318" s="49" t="s">
        <v>80</v>
      </c>
      <c r="G3318" s="49" t="s">
        <v>81</v>
      </c>
      <c r="H3318" s="49" t="s">
        <v>582</v>
      </c>
      <c r="I3318" s="49" t="s">
        <v>582</v>
      </c>
      <c r="J3318" s="49">
        <v>135300</v>
      </c>
      <c r="K3318" s="49" t="s">
        <v>383</v>
      </c>
      <c r="L3318" s="49">
        <v>9974025</v>
      </c>
      <c r="M3318" s="49" t="s">
        <v>1885</v>
      </c>
      <c r="N3318" s="51">
        <v>29037</v>
      </c>
      <c r="O3318" s="51">
        <v>29037</v>
      </c>
      <c r="P3318" s="49" t="s">
        <v>1091</v>
      </c>
    </row>
    <row r="3319" spans="1:16">
      <c r="A3319" s="46">
        <v>1</v>
      </c>
      <c r="B3319" s="46">
        <v>2638.85</v>
      </c>
      <c r="C3319" s="46">
        <v>2394.5747429545004</v>
      </c>
      <c r="D3319" s="46">
        <f t="shared" si="51"/>
        <v>244.27525704549953</v>
      </c>
      <c r="E3319" s="51">
        <v>45261</v>
      </c>
      <c r="F3319" s="49" t="s">
        <v>80</v>
      </c>
      <c r="G3319" s="49" t="s">
        <v>81</v>
      </c>
      <c r="H3319" s="49" t="s">
        <v>582</v>
      </c>
      <c r="I3319" s="49" t="s">
        <v>582</v>
      </c>
      <c r="J3319" s="49">
        <v>135300</v>
      </c>
      <c r="K3319" s="49" t="s">
        <v>383</v>
      </c>
      <c r="L3319" s="49">
        <v>9821699</v>
      </c>
      <c r="M3319" s="49" t="s">
        <v>1885</v>
      </c>
      <c r="N3319" s="51">
        <v>29037</v>
      </c>
      <c r="O3319" s="51">
        <v>29037</v>
      </c>
      <c r="P3319" s="49" t="s">
        <v>1081</v>
      </c>
    </row>
    <row r="3320" spans="1:16">
      <c r="A3320" s="46">
        <v>1</v>
      </c>
      <c r="B3320" s="46">
        <v>79244.25</v>
      </c>
      <c r="C3320" s="46">
        <v>20199.073253257498</v>
      </c>
      <c r="D3320" s="46">
        <f t="shared" si="51"/>
        <v>59045.176746742502</v>
      </c>
      <c r="E3320" s="51">
        <v>45261</v>
      </c>
      <c r="F3320" s="49" t="s">
        <v>80</v>
      </c>
      <c r="G3320" s="49" t="s">
        <v>81</v>
      </c>
      <c r="H3320" s="49" t="s">
        <v>582</v>
      </c>
      <c r="I3320" s="49" t="s">
        <v>582</v>
      </c>
      <c r="J3320" s="49">
        <v>135300</v>
      </c>
      <c r="K3320" s="49" t="s">
        <v>170</v>
      </c>
      <c r="L3320" s="49">
        <v>11545331</v>
      </c>
      <c r="M3320" s="49" t="s">
        <v>2486</v>
      </c>
      <c r="N3320" s="51">
        <v>40669</v>
      </c>
      <c r="O3320" s="51">
        <v>40909</v>
      </c>
      <c r="P3320" s="49" t="s">
        <v>2470</v>
      </c>
    </row>
    <row r="3321" spans="1:16">
      <c r="A3321" s="46">
        <v>0</v>
      </c>
      <c r="B3321" s="46">
        <v>0</v>
      </c>
      <c r="C3321" s="46">
        <v>0</v>
      </c>
      <c r="D3321" s="46">
        <f t="shared" si="51"/>
        <v>0</v>
      </c>
      <c r="E3321" s="51">
        <v>45261</v>
      </c>
      <c r="F3321" s="49" t="s">
        <v>80</v>
      </c>
      <c r="G3321" s="49" t="s">
        <v>81</v>
      </c>
      <c r="H3321" s="49" t="s">
        <v>582</v>
      </c>
      <c r="I3321" s="49" t="s">
        <v>582</v>
      </c>
      <c r="J3321" s="49">
        <v>135300</v>
      </c>
      <c r="K3321" s="49" t="s">
        <v>386</v>
      </c>
      <c r="L3321" s="49">
        <v>9974089</v>
      </c>
      <c r="M3321" s="49" t="s">
        <v>1901</v>
      </c>
      <c r="N3321" s="51">
        <v>21367</v>
      </c>
      <c r="O3321" s="51">
        <v>21367</v>
      </c>
      <c r="P3321" s="49" t="s">
        <v>1091</v>
      </c>
    </row>
    <row r="3322" spans="1:16">
      <c r="A3322" s="46">
        <v>14</v>
      </c>
      <c r="B3322" s="46">
        <v>23911.95</v>
      </c>
      <c r="C3322" s="46">
        <v>25453.605066312</v>
      </c>
      <c r="D3322" s="46">
        <f t="shared" si="51"/>
        <v>-1541.6550663119997</v>
      </c>
      <c r="E3322" s="51">
        <v>45261</v>
      </c>
      <c r="F3322" s="49" t="s">
        <v>80</v>
      </c>
      <c r="G3322" s="49" t="s">
        <v>81</v>
      </c>
      <c r="H3322" s="49" t="s">
        <v>582</v>
      </c>
      <c r="I3322" s="49" t="s">
        <v>582</v>
      </c>
      <c r="J3322" s="49">
        <v>135300</v>
      </c>
      <c r="K3322" s="49" t="s">
        <v>386</v>
      </c>
      <c r="L3322" s="49">
        <v>9821799</v>
      </c>
      <c r="M3322" s="49" t="s">
        <v>1901</v>
      </c>
      <c r="N3322" s="51">
        <v>21367</v>
      </c>
      <c r="O3322" s="51">
        <v>21367</v>
      </c>
      <c r="P3322" s="49" t="s">
        <v>1081</v>
      </c>
    </row>
    <row r="3323" spans="1:16">
      <c r="A3323" s="46">
        <v>0</v>
      </c>
      <c r="B3323" s="46">
        <v>0</v>
      </c>
      <c r="C3323" s="46">
        <v>0</v>
      </c>
      <c r="D3323" s="46">
        <f t="shared" si="51"/>
        <v>0</v>
      </c>
      <c r="E3323" s="51">
        <v>45261</v>
      </c>
      <c r="F3323" s="49" t="s">
        <v>80</v>
      </c>
      <c r="G3323" s="49" t="s">
        <v>81</v>
      </c>
      <c r="H3323" s="49" t="s">
        <v>582</v>
      </c>
      <c r="I3323" s="49" t="s">
        <v>582</v>
      </c>
      <c r="J3323" s="49">
        <v>135300</v>
      </c>
      <c r="K3323" s="49" t="s">
        <v>388</v>
      </c>
      <c r="L3323" s="49">
        <v>9974086</v>
      </c>
      <c r="M3323" s="49" t="s">
        <v>2327</v>
      </c>
      <c r="N3323" s="51">
        <v>22828</v>
      </c>
      <c r="O3323" s="51">
        <v>22828</v>
      </c>
      <c r="P3323" s="49" t="s">
        <v>1091</v>
      </c>
    </row>
    <row r="3324" spans="1:16">
      <c r="A3324" s="46">
        <v>2</v>
      </c>
      <c r="B3324" s="46">
        <v>8734.68</v>
      </c>
      <c r="C3324" s="46">
        <v>9274.1014311372001</v>
      </c>
      <c r="D3324" s="46">
        <f t="shared" si="51"/>
        <v>-539.42143113719976</v>
      </c>
      <c r="E3324" s="51">
        <v>45261</v>
      </c>
      <c r="F3324" s="49" t="s">
        <v>80</v>
      </c>
      <c r="G3324" s="49" t="s">
        <v>81</v>
      </c>
      <c r="H3324" s="49" t="s">
        <v>582</v>
      </c>
      <c r="I3324" s="49" t="s">
        <v>582</v>
      </c>
      <c r="J3324" s="49">
        <v>135300</v>
      </c>
      <c r="K3324" s="49" t="s">
        <v>388</v>
      </c>
      <c r="L3324" s="49">
        <v>9821831</v>
      </c>
      <c r="M3324" s="49" t="s">
        <v>2327</v>
      </c>
      <c r="N3324" s="51">
        <v>22828</v>
      </c>
      <c r="O3324" s="51">
        <v>22828</v>
      </c>
      <c r="P3324" s="49" t="s">
        <v>1081</v>
      </c>
    </row>
    <row r="3325" spans="1:16">
      <c r="A3325" s="46">
        <v>0</v>
      </c>
      <c r="B3325" s="46">
        <v>0</v>
      </c>
      <c r="C3325" s="46">
        <v>0</v>
      </c>
      <c r="D3325" s="46">
        <f t="shared" si="51"/>
        <v>0</v>
      </c>
      <c r="E3325" s="51">
        <v>45261</v>
      </c>
      <c r="F3325" s="49" t="s">
        <v>80</v>
      </c>
      <c r="G3325" s="49" t="s">
        <v>81</v>
      </c>
      <c r="H3325" s="49" t="s">
        <v>582</v>
      </c>
      <c r="I3325" s="49" t="s">
        <v>582</v>
      </c>
      <c r="J3325" s="49">
        <v>135300</v>
      </c>
      <c r="K3325" s="49" t="s">
        <v>388</v>
      </c>
      <c r="L3325" s="49">
        <v>9974088</v>
      </c>
      <c r="M3325" s="49" t="s">
        <v>1903</v>
      </c>
      <c r="N3325" s="51">
        <v>19906</v>
      </c>
      <c r="O3325" s="51">
        <v>19906</v>
      </c>
      <c r="P3325" s="49" t="s">
        <v>1091</v>
      </c>
    </row>
    <row r="3326" spans="1:16">
      <c r="A3326" s="46">
        <v>0</v>
      </c>
      <c r="B3326" s="46">
        <v>-2675.1</v>
      </c>
      <c r="C3326" s="46">
        <v>-2754.7684638990004</v>
      </c>
      <c r="D3326" s="46">
        <f t="shared" si="51"/>
        <v>79.668463899000471</v>
      </c>
      <c r="E3326" s="51">
        <v>45261</v>
      </c>
      <c r="F3326" s="49" t="s">
        <v>80</v>
      </c>
      <c r="G3326" s="49" t="s">
        <v>81</v>
      </c>
      <c r="H3326" s="49" t="s">
        <v>582</v>
      </c>
      <c r="I3326" s="49" t="s">
        <v>582</v>
      </c>
      <c r="J3326" s="49">
        <v>135300</v>
      </c>
      <c r="K3326" s="49" t="s">
        <v>388</v>
      </c>
      <c r="L3326" s="49">
        <v>9821833</v>
      </c>
      <c r="M3326" s="49" t="s">
        <v>2327</v>
      </c>
      <c r="N3326" s="51">
        <v>26846</v>
      </c>
      <c r="O3326" s="51">
        <v>26846</v>
      </c>
      <c r="P3326" s="49" t="s">
        <v>1081</v>
      </c>
    </row>
    <row r="3327" spans="1:16">
      <c r="A3327" s="46">
        <v>0</v>
      </c>
      <c r="B3327" s="46">
        <v>0</v>
      </c>
      <c r="C3327" s="46">
        <v>0</v>
      </c>
      <c r="D3327" s="46">
        <f t="shared" si="51"/>
        <v>0</v>
      </c>
      <c r="E3327" s="51">
        <v>45261</v>
      </c>
      <c r="F3327" s="49" t="s">
        <v>80</v>
      </c>
      <c r="G3327" s="49" t="s">
        <v>81</v>
      </c>
      <c r="H3327" s="49" t="s">
        <v>582</v>
      </c>
      <c r="I3327" s="49" t="s">
        <v>582</v>
      </c>
      <c r="J3327" s="49">
        <v>135300</v>
      </c>
      <c r="K3327" s="49" t="s">
        <v>388</v>
      </c>
      <c r="L3327" s="49">
        <v>9974087</v>
      </c>
      <c r="M3327" s="49" t="s">
        <v>2327</v>
      </c>
      <c r="N3327" s="51">
        <v>21367</v>
      </c>
      <c r="O3327" s="51">
        <v>21367</v>
      </c>
      <c r="P3327" s="49" t="s">
        <v>1091</v>
      </c>
    </row>
    <row r="3328" spans="1:16">
      <c r="A3328" s="46">
        <v>2</v>
      </c>
      <c r="B3328" s="46">
        <v>8087.71</v>
      </c>
      <c r="C3328" s="46">
        <v>8631.105037552501</v>
      </c>
      <c r="D3328" s="46">
        <f t="shared" si="51"/>
        <v>-543.39503755250098</v>
      </c>
      <c r="E3328" s="51">
        <v>45261</v>
      </c>
      <c r="F3328" s="49" t="s">
        <v>80</v>
      </c>
      <c r="G3328" s="49" t="s">
        <v>81</v>
      </c>
      <c r="H3328" s="49" t="s">
        <v>582</v>
      </c>
      <c r="I3328" s="49" t="s">
        <v>582</v>
      </c>
      <c r="J3328" s="49">
        <v>135300</v>
      </c>
      <c r="K3328" s="49" t="s">
        <v>388</v>
      </c>
      <c r="L3328" s="49">
        <v>9821834</v>
      </c>
      <c r="M3328" s="49" t="s">
        <v>1903</v>
      </c>
      <c r="N3328" s="51">
        <v>19906</v>
      </c>
      <c r="O3328" s="51">
        <v>19906</v>
      </c>
      <c r="P3328" s="49" t="s">
        <v>1081</v>
      </c>
    </row>
    <row r="3329" spans="1:16">
      <c r="A3329" s="46">
        <v>0</v>
      </c>
      <c r="B3329" s="46">
        <v>0</v>
      </c>
      <c r="C3329" s="46">
        <v>0</v>
      </c>
      <c r="D3329" s="46">
        <f t="shared" si="51"/>
        <v>0</v>
      </c>
      <c r="E3329" s="51">
        <v>45261</v>
      </c>
      <c r="F3329" s="49" t="s">
        <v>80</v>
      </c>
      <c r="G3329" s="49" t="s">
        <v>81</v>
      </c>
      <c r="H3329" s="49" t="s">
        <v>582</v>
      </c>
      <c r="I3329" s="49" t="s">
        <v>582</v>
      </c>
      <c r="J3329" s="49">
        <v>135300</v>
      </c>
      <c r="K3329" s="49" t="s">
        <v>388</v>
      </c>
      <c r="L3329" s="49">
        <v>9974084</v>
      </c>
      <c r="M3329" s="49" t="s">
        <v>2327</v>
      </c>
      <c r="N3329" s="51">
        <v>26846</v>
      </c>
      <c r="O3329" s="51">
        <v>26846</v>
      </c>
      <c r="P3329" s="49" t="s">
        <v>1091</v>
      </c>
    </row>
    <row r="3330" spans="1:16">
      <c r="A3330" s="46">
        <v>15</v>
      </c>
      <c r="B3330" s="46">
        <v>52507.880000000005</v>
      </c>
      <c r="C3330" s="46">
        <v>55893.176440620795</v>
      </c>
      <c r="D3330" s="46">
        <f t="shared" si="51"/>
        <v>-3385.2964406207902</v>
      </c>
      <c r="E3330" s="51">
        <v>45261</v>
      </c>
      <c r="F3330" s="49" t="s">
        <v>80</v>
      </c>
      <c r="G3330" s="49" t="s">
        <v>81</v>
      </c>
      <c r="H3330" s="49" t="s">
        <v>582</v>
      </c>
      <c r="I3330" s="49" t="s">
        <v>582</v>
      </c>
      <c r="J3330" s="49">
        <v>135300</v>
      </c>
      <c r="K3330" s="49" t="s">
        <v>388</v>
      </c>
      <c r="L3330" s="49">
        <v>9821830</v>
      </c>
      <c r="M3330" s="49" t="s">
        <v>2327</v>
      </c>
      <c r="N3330" s="51">
        <v>21367</v>
      </c>
      <c r="O3330" s="51">
        <v>21367</v>
      </c>
      <c r="P3330" s="49" t="s">
        <v>1081</v>
      </c>
    </row>
    <row r="3331" spans="1:16">
      <c r="A3331" s="46">
        <v>1</v>
      </c>
      <c r="B3331" s="46">
        <v>3806.67</v>
      </c>
      <c r="C3331" s="46">
        <v>4028.8329331382997</v>
      </c>
      <c r="D3331" s="46">
        <f t="shared" ref="D3331:D3394" si="52">+B3331-C3331</f>
        <v>-222.16293313829965</v>
      </c>
      <c r="E3331" s="51">
        <v>45261</v>
      </c>
      <c r="F3331" s="49" t="s">
        <v>80</v>
      </c>
      <c r="G3331" s="49" t="s">
        <v>81</v>
      </c>
      <c r="H3331" s="49" t="s">
        <v>582</v>
      </c>
      <c r="I3331" s="49" t="s">
        <v>582</v>
      </c>
      <c r="J3331" s="49">
        <v>135300</v>
      </c>
      <c r="K3331" s="49" t="s">
        <v>388</v>
      </c>
      <c r="L3331" s="49">
        <v>9821832</v>
      </c>
      <c r="M3331" s="49" t="s">
        <v>2327</v>
      </c>
      <c r="N3331" s="51">
        <v>24654</v>
      </c>
      <c r="O3331" s="51">
        <v>24654</v>
      </c>
      <c r="P3331" s="49" t="s">
        <v>1081</v>
      </c>
    </row>
    <row r="3332" spans="1:16">
      <c r="A3332" s="46">
        <v>0</v>
      </c>
      <c r="B3332" s="46">
        <v>0</v>
      </c>
      <c r="C3332" s="46">
        <v>0</v>
      </c>
      <c r="D3332" s="46">
        <f t="shared" si="52"/>
        <v>0</v>
      </c>
      <c r="E3332" s="51">
        <v>45261</v>
      </c>
      <c r="F3332" s="49" t="s">
        <v>80</v>
      </c>
      <c r="G3332" s="49" t="s">
        <v>81</v>
      </c>
      <c r="H3332" s="49" t="s">
        <v>582</v>
      </c>
      <c r="I3332" s="49" t="s">
        <v>582</v>
      </c>
      <c r="J3332" s="49">
        <v>135300</v>
      </c>
      <c r="K3332" s="49" t="s">
        <v>388</v>
      </c>
      <c r="L3332" s="49">
        <v>9974085</v>
      </c>
      <c r="M3332" s="49" t="s">
        <v>2327</v>
      </c>
      <c r="N3332" s="51">
        <v>24654</v>
      </c>
      <c r="O3332" s="51">
        <v>24654</v>
      </c>
      <c r="P3332" s="49" t="s">
        <v>1091</v>
      </c>
    </row>
    <row r="3333" spans="1:16">
      <c r="A3333" s="46">
        <v>0</v>
      </c>
      <c r="B3333" s="46">
        <v>103050.44</v>
      </c>
      <c r="C3333" s="46">
        <v>9456.1866105879999</v>
      </c>
      <c r="D3333" s="46">
        <f t="shared" si="52"/>
        <v>93594.253389411999</v>
      </c>
      <c r="E3333" s="51">
        <v>45261</v>
      </c>
      <c r="F3333" s="49" t="s">
        <v>80</v>
      </c>
      <c r="G3333" s="49" t="s">
        <v>81</v>
      </c>
      <c r="H3333" s="49" t="s">
        <v>582</v>
      </c>
      <c r="I3333" s="49" t="s">
        <v>582</v>
      </c>
      <c r="J3333" s="49">
        <v>135300</v>
      </c>
      <c r="K3333" s="49" t="s">
        <v>173</v>
      </c>
      <c r="L3333" s="49">
        <v>29777931</v>
      </c>
      <c r="M3333" s="49" t="s">
        <v>1424</v>
      </c>
      <c r="N3333" s="51">
        <v>43553</v>
      </c>
      <c r="O3333" s="51">
        <v>43466</v>
      </c>
      <c r="P3333" s="49" t="s">
        <v>2473</v>
      </c>
    </row>
    <row r="3334" spans="1:16">
      <c r="A3334" s="46">
        <v>1</v>
      </c>
      <c r="B3334" s="46">
        <v>2366.69</v>
      </c>
      <c r="C3334" s="46">
        <v>265.43472060290003</v>
      </c>
      <c r="D3334" s="46">
        <f t="shared" si="52"/>
        <v>2101.2552793970999</v>
      </c>
      <c r="E3334" s="51">
        <v>45261</v>
      </c>
      <c r="F3334" s="49" t="s">
        <v>80</v>
      </c>
      <c r="G3334" s="49" t="s">
        <v>81</v>
      </c>
      <c r="H3334" s="49" t="s">
        <v>582</v>
      </c>
      <c r="I3334" s="49" t="s">
        <v>582</v>
      </c>
      <c r="J3334" s="49">
        <v>135300</v>
      </c>
      <c r="K3334" s="49" t="s">
        <v>474</v>
      </c>
      <c r="L3334" s="49">
        <v>29636553</v>
      </c>
      <c r="M3334" s="49" t="s">
        <v>2129</v>
      </c>
      <c r="N3334" s="51">
        <v>43437</v>
      </c>
      <c r="O3334" s="51">
        <v>43101</v>
      </c>
      <c r="P3334" s="49" t="s">
        <v>2130</v>
      </c>
    </row>
    <row r="3335" spans="1:16">
      <c r="A3335" s="46">
        <v>0</v>
      </c>
      <c r="B3335" s="46">
        <v>177207.47</v>
      </c>
      <c r="C3335" s="46">
        <v>16261.035907369002</v>
      </c>
      <c r="D3335" s="46">
        <f t="shared" si="52"/>
        <v>160946.43409263101</v>
      </c>
      <c r="E3335" s="51">
        <v>45261</v>
      </c>
      <c r="F3335" s="49" t="s">
        <v>80</v>
      </c>
      <c r="G3335" s="49" t="s">
        <v>81</v>
      </c>
      <c r="H3335" s="49" t="s">
        <v>582</v>
      </c>
      <c r="I3335" s="49" t="s">
        <v>582</v>
      </c>
      <c r="J3335" s="49">
        <v>135300</v>
      </c>
      <c r="K3335" s="49" t="s">
        <v>174</v>
      </c>
      <c r="L3335" s="49">
        <v>29777913</v>
      </c>
      <c r="M3335" s="49" t="s">
        <v>2331</v>
      </c>
      <c r="N3335" s="51">
        <v>43553</v>
      </c>
      <c r="O3335" s="51">
        <v>43466</v>
      </c>
      <c r="P3335" s="49" t="s">
        <v>2473</v>
      </c>
    </row>
    <row r="3336" spans="1:16">
      <c r="A3336" s="46">
        <v>2</v>
      </c>
      <c r="B3336" s="46">
        <v>711.38</v>
      </c>
      <c r="C3336" s="46">
        <v>755.31218958020008</v>
      </c>
      <c r="D3336" s="46">
        <f t="shared" si="52"/>
        <v>-43.932189580200088</v>
      </c>
      <c r="E3336" s="51">
        <v>45261</v>
      </c>
      <c r="F3336" s="49" t="s">
        <v>80</v>
      </c>
      <c r="G3336" s="49" t="s">
        <v>81</v>
      </c>
      <c r="H3336" s="49" t="s">
        <v>582</v>
      </c>
      <c r="I3336" s="49" t="s">
        <v>582</v>
      </c>
      <c r="J3336" s="49">
        <v>135300</v>
      </c>
      <c r="K3336" s="49" t="s">
        <v>174</v>
      </c>
      <c r="L3336" s="49">
        <v>9821702</v>
      </c>
      <c r="M3336" s="49" t="s">
        <v>2487</v>
      </c>
      <c r="N3336" s="51">
        <v>22828</v>
      </c>
      <c r="O3336" s="51">
        <v>22828</v>
      </c>
      <c r="P3336" s="49" t="s">
        <v>1081</v>
      </c>
    </row>
    <row r="3337" spans="1:16">
      <c r="A3337" s="46">
        <v>1</v>
      </c>
      <c r="B3337" s="46">
        <v>19242.73</v>
      </c>
      <c r="C3337" s="46">
        <v>20483.350367396801</v>
      </c>
      <c r="D3337" s="46">
        <f t="shared" si="52"/>
        <v>-1240.6203673968012</v>
      </c>
      <c r="E3337" s="51">
        <v>45261</v>
      </c>
      <c r="F3337" s="49" t="s">
        <v>80</v>
      </c>
      <c r="G3337" s="49" t="s">
        <v>81</v>
      </c>
      <c r="H3337" s="49" t="s">
        <v>582</v>
      </c>
      <c r="I3337" s="49" t="s">
        <v>582</v>
      </c>
      <c r="J3337" s="49">
        <v>135300</v>
      </c>
      <c r="K3337" s="49" t="s">
        <v>174</v>
      </c>
      <c r="L3337" s="49">
        <v>9821706</v>
      </c>
      <c r="M3337" s="49" t="s">
        <v>1905</v>
      </c>
      <c r="N3337" s="51">
        <v>21367</v>
      </c>
      <c r="O3337" s="51">
        <v>21367</v>
      </c>
      <c r="P3337" s="49" t="s">
        <v>1081</v>
      </c>
    </row>
    <row r="3338" spans="1:16">
      <c r="A3338" s="46">
        <v>1</v>
      </c>
      <c r="B3338" s="46">
        <v>420.39</v>
      </c>
      <c r="C3338" s="46">
        <v>444.068298594</v>
      </c>
      <c r="D3338" s="46">
        <f t="shared" si="52"/>
        <v>-23.678298594000012</v>
      </c>
      <c r="E3338" s="51">
        <v>45261</v>
      </c>
      <c r="F3338" s="49" t="s">
        <v>80</v>
      </c>
      <c r="G3338" s="49" t="s">
        <v>81</v>
      </c>
      <c r="H3338" s="49" t="s">
        <v>582</v>
      </c>
      <c r="I3338" s="49" t="s">
        <v>582</v>
      </c>
      <c r="J3338" s="49">
        <v>135300</v>
      </c>
      <c r="K3338" s="49" t="s">
        <v>174</v>
      </c>
      <c r="L3338" s="49">
        <v>9821704</v>
      </c>
      <c r="M3338" s="49" t="s">
        <v>2487</v>
      </c>
      <c r="N3338" s="51">
        <v>25750</v>
      </c>
      <c r="O3338" s="51">
        <v>25750</v>
      </c>
      <c r="P3338" s="49" t="s">
        <v>1081</v>
      </c>
    </row>
    <row r="3339" spans="1:16">
      <c r="A3339" s="46">
        <v>0</v>
      </c>
      <c r="B3339" s="46">
        <v>0</v>
      </c>
      <c r="C3339" s="46">
        <v>0</v>
      </c>
      <c r="D3339" s="46">
        <f t="shared" si="52"/>
        <v>0</v>
      </c>
      <c r="E3339" s="51">
        <v>45261</v>
      </c>
      <c r="F3339" s="49" t="s">
        <v>80</v>
      </c>
      <c r="G3339" s="49" t="s">
        <v>81</v>
      </c>
      <c r="H3339" s="49" t="s">
        <v>582</v>
      </c>
      <c r="I3339" s="49" t="s">
        <v>582</v>
      </c>
      <c r="J3339" s="49">
        <v>135300</v>
      </c>
      <c r="K3339" s="49" t="s">
        <v>174</v>
      </c>
      <c r="L3339" s="49">
        <v>9974016</v>
      </c>
      <c r="M3339" s="49" t="s">
        <v>1905</v>
      </c>
      <c r="N3339" s="51">
        <v>21367</v>
      </c>
      <c r="O3339" s="51">
        <v>21367</v>
      </c>
      <c r="P3339" s="49" t="s">
        <v>1091</v>
      </c>
    </row>
    <row r="3340" spans="1:16">
      <c r="A3340" s="46">
        <v>0</v>
      </c>
      <c r="B3340" s="46">
        <v>0</v>
      </c>
      <c r="C3340" s="46">
        <v>0</v>
      </c>
      <c r="D3340" s="46">
        <f t="shared" si="52"/>
        <v>0</v>
      </c>
      <c r="E3340" s="51">
        <v>45261</v>
      </c>
      <c r="F3340" s="49" t="s">
        <v>80</v>
      </c>
      <c r="G3340" s="49" t="s">
        <v>81</v>
      </c>
      <c r="H3340" s="49" t="s">
        <v>582</v>
      </c>
      <c r="I3340" s="49" t="s">
        <v>582</v>
      </c>
      <c r="J3340" s="49">
        <v>135300</v>
      </c>
      <c r="K3340" s="49" t="s">
        <v>174</v>
      </c>
      <c r="L3340" s="49">
        <v>9974014</v>
      </c>
      <c r="M3340" s="49" t="s">
        <v>2487</v>
      </c>
      <c r="N3340" s="51">
        <v>24654</v>
      </c>
      <c r="O3340" s="51">
        <v>24654</v>
      </c>
      <c r="P3340" s="49" t="s">
        <v>1091</v>
      </c>
    </row>
    <row r="3341" spans="1:16">
      <c r="A3341" s="46">
        <v>0</v>
      </c>
      <c r="B3341" s="46">
        <v>0</v>
      </c>
      <c r="C3341" s="46">
        <v>0</v>
      </c>
      <c r="D3341" s="46">
        <f t="shared" si="52"/>
        <v>0</v>
      </c>
      <c r="E3341" s="51">
        <v>45261</v>
      </c>
      <c r="F3341" s="49" t="s">
        <v>80</v>
      </c>
      <c r="G3341" s="49" t="s">
        <v>81</v>
      </c>
      <c r="H3341" s="49" t="s">
        <v>582</v>
      </c>
      <c r="I3341" s="49" t="s">
        <v>582</v>
      </c>
      <c r="J3341" s="49">
        <v>135300</v>
      </c>
      <c r="K3341" s="49" t="s">
        <v>174</v>
      </c>
      <c r="L3341" s="49">
        <v>9974101</v>
      </c>
      <c r="M3341" s="49" t="s">
        <v>2487</v>
      </c>
      <c r="N3341" s="51">
        <v>26846</v>
      </c>
      <c r="O3341" s="51">
        <v>26846</v>
      </c>
      <c r="P3341" s="49" t="s">
        <v>1091</v>
      </c>
    </row>
    <row r="3342" spans="1:16">
      <c r="A3342" s="46">
        <v>0</v>
      </c>
      <c r="B3342" s="46">
        <v>0</v>
      </c>
      <c r="C3342" s="46">
        <v>0</v>
      </c>
      <c r="D3342" s="46">
        <f t="shared" si="52"/>
        <v>0</v>
      </c>
      <c r="E3342" s="51">
        <v>45261</v>
      </c>
      <c r="F3342" s="49" t="s">
        <v>80</v>
      </c>
      <c r="G3342" s="49" t="s">
        <v>81</v>
      </c>
      <c r="H3342" s="49" t="s">
        <v>582</v>
      </c>
      <c r="I3342" s="49" t="s">
        <v>582</v>
      </c>
      <c r="J3342" s="49">
        <v>135300</v>
      </c>
      <c r="K3342" s="49" t="s">
        <v>174</v>
      </c>
      <c r="L3342" s="49">
        <v>9974015</v>
      </c>
      <c r="M3342" s="49" t="s">
        <v>2487</v>
      </c>
      <c r="N3342" s="51">
        <v>22828</v>
      </c>
      <c r="O3342" s="51">
        <v>22828</v>
      </c>
      <c r="P3342" s="49" t="s">
        <v>1091</v>
      </c>
    </row>
    <row r="3343" spans="1:16">
      <c r="A3343" s="46">
        <v>0</v>
      </c>
      <c r="B3343" s="46">
        <v>-1028.8</v>
      </c>
      <c r="C3343" s="46">
        <v>-1059.4391969120002</v>
      </c>
      <c r="D3343" s="46">
        <f t="shared" si="52"/>
        <v>30.639196912000216</v>
      </c>
      <c r="E3343" s="51">
        <v>45261</v>
      </c>
      <c r="F3343" s="49" t="s">
        <v>80</v>
      </c>
      <c r="G3343" s="49" t="s">
        <v>81</v>
      </c>
      <c r="H3343" s="49" t="s">
        <v>582</v>
      </c>
      <c r="I3343" s="49" t="s">
        <v>582</v>
      </c>
      <c r="J3343" s="49">
        <v>135300</v>
      </c>
      <c r="K3343" s="49" t="s">
        <v>174</v>
      </c>
      <c r="L3343" s="49">
        <v>9821705</v>
      </c>
      <c r="M3343" s="49" t="s">
        <v>2487</v>
      </c>
      <c r="N3343" s="51">
        <v>26846</v>
      </c>
      <c r="O3343" s="51">
        <v>26846</v>
      </c>
      <c r="P3343" s="49" t="s">
        <v>1081</v>
      </c>
    </row>
    <row r="3344" spans="1:16">
      <c r="A3344" s="46">
        <v>2</v>
      </c>
      <c r="B3344" s="46">
        <v>1775.8700000000001</v>
      </c>
      <c r="C3344" s="46">
        <v>1879.5124192462999</v>
      </c>
      <c r="D3344" s="46">
        <f t="shared" si="52"/>
        <v>-103.64241924629982</v>
      </c>
      <c r="E3344" s="51">
        <v>45261</v>
      </c>
      <c r="F3344" s="49" t="s">
        <v>80</v>
      </c>
      <c r="G3344" s="49" t="s">
        <v>81</v>
      </c>
      <c r="H3344" s="49" t="s">
        <v>582</v>
      </c>
      <c r="I3344" s="49" t="s">
        <v>582</v>
      </c>
      <c r="J3344" s="49">
        <v>135300</v>
      </c>
      <c r="K3344" s="49" t="s">
        <v>174</v>
      </c>
      <c r="L3344" s="49">
        <v>9821703</v>
      </c>
      <c r="M3344" s="49" t="s">
        <v>2487</v>
      </c>
      <c r="N3344" s="51">
        <v>24654</v>
      </c>
      <c r="O3344" s="51">
        <v>24654</v>
      </c>
      <c r="P3344" s="49" t="s">
        <v>1081</v>
      </c>
    </row>
    <row r="3345" spans="1:16">
      <c r="A3345" s="46">
        <v>0</v>
      </c>
      <c r="B3345" s="46">
        <v>0</v>
      </c>
      <c r="C3345" s="46">
        <v>0</v>
      </c>
      <c r="D3345" s="46">
        <f t="shared" si="52"/>
        <v>0</v>
      </c>
      <c r="E3345" s="51">
        <v>45261</v>
      </c>
      <c r="F3345" s="49" t="s">
        <v>80</v>
      </c>
      <c r="G3345" s="49" t="s">
        <v>81</v>
      </c>
      <c r="H3345" s="49" t="s">
        <v>582</v>
      </c>
      <c r="I3345" s="49" t="s">
        <v>582</v>
      </c>
      <c r="J3345" s="49">
        <v>135300</v>
      </c>
      <c r="K3345" s="49" t="s">
        <v>174</v>
      </c>
      <c r="L3345" s="49">
        <v>9974013</v>
      </c>
      <c r="M3345" s="49" t="s">
        <v>2487</v>
      </c>
      <c r="N3345" s="51">
        <v>25750</v>
      </c>
      <c r="O3345" s="51">
        <v>25750</v>
      </c>
      <c r="P3345" s="49" t="s">
        <v>1091</v>
      </c>
    </row>
    <row r="3346" spans="1:16">
      <c r="A3346" s="46">
        <v>0</v>
      </c>
      <c r="B3346" s="46">
        <v>0</v>
      </c>
      <c r="C3346" s="46">
        <v>0</v>
      </c>
      <c r="D3346" s="46">
        <f t="shared" si="52"/>
        <v>0</v>
      </c>
      <c r="E3346" s="51">
        <v>45261</v>
      </c>
      <c r="F3346" s="49" t="s">
        <v>80</v>
      </c>
      <c r="G3346" s="49" t="s">
        <v>81</v>
      </c>
      <c r="H3346" s="49" t="s">
        <v>582</v>
      </c>
      <c r="I3346" s="49" t="s">
        <v>582</v>
      </c>
      <c r="J3346" s="49">
        <v>135300</v>
      </c>
      <c r="K3346" s="49" t="s">
        <v>397</v>
      </c>
      <c r="L3346" s="49">
        <v>9974040</v>
      </c>
      <c r="M3346" s="49" t="s">
        <v>1915</v>
      </c>
      <c r="N3346" s="51">
        <v>21367</v>
      </c>
      <c r="O3346" s="51">
        <v>21367</v>
      </c>
      <c r="P3346" s="49" t="s">
        <v>1091</v>
      </c>
    </row>
    <row r="3347" spans="1:16">
      <c r="A3347" s="46">
        <v>6280</v>
      </c>
      <c r="B3347" s="46">
        <v>5292.09</v>
      </c>
      <c r="C3347" s="46">
        <v>5633.2824732143999</v>
      </c>
      <c r="D3347" s="46">
        <f t="shared" si="52"/>
        <v>-341.1924732143998</v>
      </c>
      <c r="E3347" s="51">
        <v>45261</v>
      </c>
      <c r="F3347" s="49" t="s">
        <v>80</v>
      </c>
      <c r="G3347" s="49" t="s">
        <v>81</v>
      </c>
      <c r="H3347" s="49" t="s">
        <v>582</v>
      </c>
      <c r="I3347" s="49" t="s">
        <v>582</v>
      </c>
      <c r="J3347" s="49">
        <v>135300</v>
      </c>
      <c r="K3347" s="49" t="s">
        <v>397</v>
      </c>
      <c r="L3347" s="49">
        <v>9821735</v>
      </c>
      <c r="M3347" s="49" t="s">
        <v>1915</v>
      </c>
      <c r="N3347" s="51">
        <v>21367</v>
      </c>
      <c r="O3347" s="51">
        <v>21367</v>
      </c>
      <c r="P3347" s="49" t="s">
        <v>1081</v>
      </c>
    </row>
    <row r="3348" spans="1:16">
      <c r="A3348" s="46">
        <v>0</v>
      </c>
      <c r="B3348" s="46">
        <v>0</v>
      </c>
      <c r="C3348" s="46">
        <v>0</v>
      </c>
      <c r="D3348" s="46">
        <f t="shared" si="52"/>
        <v>0</v>
      </c>
      <c r="E3348" s="51">
        <v>45261</v>
      </c>
      <c r="F3348" s="49" t="s">
        <v>80</v>
      </c>
      <c r="G3348" s="49" t="s">
        <v>81</v>
      </c>
      <c r="H3348" s="49" t="s">
        <v>582</v>
      </c>
      <c r="I3348" s="49" t="s">
        <v>582</v>
      </c>
      <c r="J3348" s="49">
        <v>135300</v>
      </c>
      <c r="K3348" s="49" t="s">
        <v>397</v>
      </c>
      <c r="L3348" s="49">
        <v>9974039</v>
      </c>
      <c r="M3348" s="49" t="s">
        <v>1915</v>
      </c>
      <c r="N3348" s="51">
        <v>22828</v>
      </c>
      <c r="O3348" s="51">
        <v>22828</v>
      </c>
      <c r="P3348" s="49" t="s">
        <v>1091</v>
      </c>
    </row>
    <row r="3349" spans="1:16">
      <c r="A3349" s="46">
        <v>160</v>
      </c>
      <c r="B3349" s="46">
        <v>610.63</v>
      </c>
      <c r="C3349" s="46">
        <v>646.26727663869997</v>
      </c>
      <c r="D3349" s="46">
        <f t="shared" si="52"/>
        <v>-35.637276638699973</v>
      </c>
      <c r="E3349" s="51">
        <v>45261</v>
      </c>
      <c r="F3349" s="49" t="s">
        <v>80</v>
      </c>
      <c r="G3349" s="49" t="s">
        <v>81</v>
      </c>
      <c r="H3349" s="49" t="s">
        <v>582</v>
      </c>
      <c r="I3349" s="49" t="s">
        <v>582</v>
      </c>
      <c r="J3349" s="49">
        <v>135300</v>
      </c>
      <c r="K3349" s="49" t="s">
        <v>397</v>
      </c>
      <c r="L3349" s="49">
        <v>9821737</v>
      </c>
      <c r="M3349" s="49" t="s">
        <v>1915</v>
      </c>
      <c r="N3349" s="51">
        <v>24654</v>
      </c>
      <c r="O3349" s="51">
        <v>24654</v>
      </c>
      <c r="P3349" s="49" t="s">
        <v>1081</v>
      </c>
    </row>
    <row r="3350" spans="1:16">
      <c r="A3350" s="46">
        <v>120</v>
      </c>
      <c r="B3350" s="46">
        <v>83.92</v>
      </c>
      <c r="C3350" s="46">
        <v>89.102587856800014</v>
      </c>
      <c r="D3350" s="46">
        <f t="shared" si="52"/>
        <v>-5.1825878568000121</v>
      </c>
      <c r="E3350" s="51">
        <v>45261</v>
      </c>
      <c r="F3350" s="49" t="s">
        <v>80</v>
      </c>
      <c r="G3350" s="49" t="s">
        <v>81</v>
      </c>
      <c r="H3350" s="49" t="s">
        <v>582</v>
      </c>
      <c r="I3350" s="49" t="s">
        <v>582</v>
      </c>
      <c r="J3350" s="49">
        <v>135300</v>
      </c>
      <c r="K3350" s="49" t="s">
        <v>397</v>
      </c>
      <c r="L3350" s="49">
        <v>9821736</v>
      </c>
      <c r="M3350" s="49" t="s">
        <v>1915</v>
      </c>
      <c r="N3350" s="51">
        <v>22828</v>
      </c>
      <c r="O3350" s="51">
        <v>22828</v>
      </c>
      <c r="P3350" s="49" t="s">
        <v>1081</v>
      </c>
    </row>
    <row r="3351" spans="1:16">
      <c r="A3351" s="46">
        <v>0</v>
      </c>
      <c r="B3351" s="46">
        <v>0</v>
      </c>
      <c r="C3351" s="46">
        <v>0</v>
      </c>
      <c r="D3351" s="46">
        <f t="shared" si="52"/>
        <v>0</v>
      </c>
      <c r="E3351" s="51">
        <v>45261</v>
      </c>
      <c r="F3351" s="49" t="s">
        <v>80</v>
      </c>
      <c r="G3351" s="49" t="s">
        <v>81</v>
      </c>
      <c r="H3351" s="49" t="s">
        <v>582</v>
      </c>
      <c r="I3351" s="49" t="s">
        <v>582</v>
      </c>
      <c r="J3351" s="49">
        <v>135300</v>
      </c>
      <c r="K3351" s="49" t="s">
        <v>397</v>
      </c>
      <c r="L3351" s="49">
        <v>9974038</v>
      </c>
      <c r="M3351" s="49" t="s">
        <v>1915</v>
      </c>
      <c r="N3351" s="51">
        <v>24654</v>
      </c>
      <c r="O3351" s="51">
        <v>24654</v>
      </c>
      <c r="P3351" s="49" t="s">
        <v>1091</v>
      </c>
    </row>
    <row r="3352" spans="1:16">
      <c r="A3352" s="46">
        <v>440</v>
      </c>
      <c r="B3352" s="46">
        <v>376.58</v>
      </c>
      <c r="C3352" s="46">
        <v>399.83618368819998</v>
      </c>
      <c r="D3352" s="46">
        <f t="shared" si="52"/>
        <v>-23.256183688199997</v>
      </c>
      <c r="E3352" s="51">
        <v>45261</v>
      </c>
      <c r="F3352" s="49" t="s">
        <v>80</v>
      </c>
      <c r="G3352" s="49" t="s">
        <v>81</v>
      </c>
      <c r="H3352" s="49" t="s">
        <v>582</v>
      </c>
      <c r="I3352" s="49" t="s">
        <v>582</v>
      </c>
      <c r="J3352" s="49">
        <v>135300</v>
      </c>
      <c r="K3352" s="49" t="s">
        <v>398</v>
      </c>
      <c r="L3352" s="49">
        <v>9821739</v>
      </c>
      <c r="M3352" s="49" t="s">
        <v>1550</v>
      </c>
      <c r="N3352" s="51">
        <v>22828</v>
      </c>
      <c r="O3352" s="51">
        <v>22828</v>
      </c>
      <c r="P3352" s="49" t="s">
        <v>1081</v>
      </c>
    </row>
    <row r="3353" spans="1:16">
      <c r="A3353" s="46">
        <v>0</v>
      </c>
      <c r="B3353" s="46">
        <v>0</v>
      </c>
      <c r="C3353" s="46">
        <v>0</v>
      </c>
      <c r="D3353" s="46">
        <f t="shared" si="52"/>
        <v>0</v>
      </c>
      <c r="E3353" s="51">
        <v>45261</v>
      </c>
      <c r="F3353" s="49" t="s">
        <v>80</v>
      </c>
      <c r="G3353" s="49" t="s">
        <v>81</v>
      </c>
      <c r="H3353" s="49" t="s">
        <v>582</v>
      </c>
      <c r="I3353" s="49" t="s">
        <v>582</v>
      </c>
      <c r="J3353" s="49">
        <v>135300</v>
      </c>
      <c r="K3353" s="49" t="s">
        <v>398</v>
      </c>
      <c r="L3353" s="49">
        <v>9974041</v>
      </c>
      <c r="M3353" s="49" t="s">
        <v>1550</v>
      </c>
      <c r="N3353" s="51">
        <v>21367</v>
      </c>
      <c r="O3353" s="51">
        <v>21367</v>
      </c>
      <c r="P3353" s="49" t="s">
        <v>1091</v>
      </c>
    </row>
    <row r="3354" spans="1:16">
      <c r="A3354" s="46">
        <v>0</v>
      </c>
      <c r="B3354" s="46">
        <v>0</v>
      </c>
      <c r="C3354" s="46">
        <v>0</v>
      </c>
      <c r="D3354" s="46">
        <f t="shared" si="52"/>
        <v>0</v>
      </c>
      <c r="E3354" s="51">
        <v>45261</v>
      </c>
      <c r="F3354" s="49" t="s">
        <v>80</v>
      </c>
      <c r="G3354" s="49" t="s">
        <v>81</v>
      </c>
      <c r="H3354" s="49" t="s">
        <v>582</v>
      </c>
      <c r="I3354" s="49" t="s">
        <v>582</v>
      </c>
      <c r="J3354" s="49">
        <v>135300</v>
      </c>
      <c r="K3354" s="49" t="s">
        <v>398</v>
      </c>
      <c r="L3354" s="49">
        <v>9974042</v>
      </c>
      <c r="M3354" s="49" t="s">
        <v>1550</v>
      </c>
      <c r="N3354" s="51">
        <v>25750</v>
      </c>
      <c r="O3354" s="51">
        <v>25750</v>
      </c>
      <c r="P3354" s="49" t="s">
        <v>1091</v>
      </c>
    </row>
    <row r="3355" spans="1:16">
      <c r="A3355" s="46">
        <v>0</v>
      </c>
      <c r="B3355" s="46">
        <v>0</v>
      </c>
      <c r="C3355" s="46">
        <v>0</v>
      </c>
      <c r="D3355" s="46">
        <f t="shared" si="52"/>
        <v>0</v>
      </c>
      <c r="E3355" s="51">
        <v>45261</v>
      </c>
      <c r="F3355" s="49" t="s">
        <v>80</v>
      </c>
      <c r="G3355" s="49" t="s">
        <v>81</v>
      </c>
      <c r="H3355" s="49" t="s">
        <v>582</v>
      </c>
      <c r="I3355" s="49" t="s">
        <v>582</v>
      </c>
      <c r="J3355" s="49">
        <v>135300</v>
      </c>
      <c r="K3355" s="49" t="s">
        <v>398</v>
      </c>
      <c r="L3355" s="49">
        <v>9724121</v>
      </c>
      <c r="M3355" s="49" t="s">
        <v>1550</v>
      </c>
      <c r="N3355" s="51">
        <v>24654</v>
      </c>
      <c r="O3355" s="51">
        <v>24654</v>
      </c>
      <c r="P3355" s="49" t="s">
        <v>1091</v>
      </c>
    </row>
    <row r="3356" spans="1:16">
      <c r="A3356" s="46">
        <v>1870</v>
      </c>
      <c r="B3356" s="46">
        <v>1158.1100000000001</v>
      </c>
      <c r="C3356" s="46">
        <v>1232.7758532175999</v>
      </c>
      <c r="D3356" s="46">
        <f t="shared" si="52"/>
        <v>-74.665853217599761</v>
      </c>
      <c r="E3356" s="51">
        <v>45261</v>
      </c>
      <c r="F3356" s="49" t="s">
        <v>80</v>
      </c>
      <c r="G3356" s="49" t="s">
        <v>81</v>
      </c>
      <c r="H3356" s="49" t="s">
        <v>582</v>
      </c>
      <c r="I3356" s="49" t="s">
        <v>582</v>
      </c>
      <c r="J3356" s="49">
        <v>135300</v>
      </c>
      <c r="K3356" s="49" t="s">
        <v>398</v>
      </c>
      <c r="L3356" s="49">
        <v>9821738</v>
      </c>
      <c r="M3356" s="49" t="s">
        <v>1550</v>
      </c>
      <c r="N3356" s="51">
        <v>21367</v>
      </c>
      <c r="O3356" s="51">
        <v>21367</v>
      </c>
      <c r="P3356" s="49" t="s">
        <v>1081</v>
      </c>
    </row>
    <row r="3357" spans="1:16">
      <c r="A3357" s="46">
        <v>525</v>
      </c>
      <c r="B3357" s="46">
        <v>475.11</v>
      </c>
      <c r="C3357" s="46">
        <v>502.83812751389996</v>
      </c>
      <c r="D3357" s="46">
        <f t="shared" si="52"/>
        <v>-27.728127513899949</v>
      </c>
      <c r="E3357" s="51">
        <v>45261</v>
      </c>
      <c r="F3357" s="49" t="s">
        <v>80</v>
      </c>
      <c r="G3357" s="49" t="s">
        <v>81</v>
      </c>
      <c r="H3357" s="49" t="s">
        <v>582</v>
      </c>
      <c r="I3357" s="49" t="s">
        <v>582</v>
      </c>
      <c r="J3357" s="49">
        <v>135300</v>
      </c>
      <c r="K3357" s="49" t="s">
        <v>398</v>
      </c>
      <c r="L3357" s="49">
        <v>9821740</v>
      </c>
      <c r="M3357" s="49" t="s">
        <v>1550</v>
      </c>
      <c r="N3357" s="51">
        <v>24654</v>
      </c>
      <c r="O3357" s="51">
        <v>24654</v>
      </c>
      <c r="P3357" s="49" t="s">
        <v>1081</v>
      </c>
    </row>
    <row r="3358" spans="1:16">
      <c r="A3358" s="46">
        <v>120</v>
      </c>
      <c r="B3358" s="46">
        <v>66.650000000000006</v>
      </c>
      <c r="C3358" s="46">
        <v>70.404034589999995</v>
      </c>
      <c r="D3358" s="46">
        <f t="shared" si="52"/>
        <v>-3.7540345899999892</v>
      </c>
      <c r="E3358" s="51">
        <v>45261</v>
      </c>
      <c r="F3358" s="49" t="s">
        <v>80</v>
      </c>
      <c r="G3358" s="49" t="s">
        <v>81</v>
      </c>
      <c r="H3358" s="49" t="s">
        <v>582</v>
      </c>
      <c r="I3358" s="49" t="s">
        <v>582</v>
      </c>
      <c r="J3358" s="49">
        <v>135300</v>
      </c>
      <c r="K3358" s="49" t="s">
        <v>398</v>
      </c>
      <c r="L3358" s="49">
        <v>9821741</v>
      </c>
      <c r="M3358" s="49" t="s">
        <v>1550</v>
      </c>
      <c r="N3358" s="51">
        <v>25750</v>
      </c>
      <c r="O3358" s="51">
        <v>25750</v>
      </c>
      <c r="P3358" s="49" t="s">
        <v>1081</v>
      </c>
    </row>
    <row r="3359" spans="1:16">
      <c r="A3359" s="46">
        <v>0</v>
      </c>
      <c r="B3359" s="46">
        <v>0</v>
      </c>
      <c r="C3359" s="46">
        <v>0</v>
      </c>
      <c r="D3359" s="46">
        <f t="shared" si="52"/>
        <v>0</v>
      </c>
      <c r="E3359" s="51">
        <v>45261</v>
      </c>
      <c r="F3359" s="49" t="s">
        <v>80</v>
      </c>
      <c r="G3359" s="49" t="s">
        <v>81</v>
      </c>
      <c r="H3359" s="49" t="s">
        <v>582</v>
      </c>
      <c r="I3359" s="49" t="s">
        <v>582</v>
      </c>
      <c r="J3359" s="49">
        <v>135300</v>
      </c>
      <c r="K3359" s="49" t="s">
        <v>398</v>
      </c>
      <c r="L3359" s="49">
        <v>9974043</v>
      </c>
      <c r="M3359" s="49" t="s">
        <v>1550</v>
      </c>
      <c r="N3359" s="51">
        <v>22828</v>
      </c>
      <c r="O3359" s="51">
        <v>22828</v>
      </c>
      <c r="P3359" s="49" t="s">
        <v>1091</v>
      </c>
    </row>
    <row r="3360" spans="1:16">
      <c r="A3360" s="46">
        <v>0</v>
      </c>
      <c r="B3360" s="46">
        <v>110145.44</v>
      </c>
      <c r="C3360" s="46">
        <v>10107.242967087999</v>
      </c>
      <c r="D3360" s="46">
        <f t="shared" si="52"/>
        <v>100038.19703291201</v>
      </c>
      <c r="E3360" s="51">
        <v>45261</v>
      </c>
      <c r="F3360" s="49" t="s">
        <v>80</v>
      </c>
      <c r="G3360" s="49" t="s">
        <v>81</v>
      </c>
      <c r="H3360" s="49" t="s">
        <v>582</v>
      </c>
      <c r="I3360" s="49" t="s">
        <v>582</v>
      </c>
      <c r="J3360" s="49">
        <v>135300</v>
      </c>
      <c r="K3360" s="49" t="s">
        <v>175</v>
      </c>
      <c r="L3360" s="49">
        <v>29777939</v>
      </c>
      <c r="M3360" s="49" t="s">
        <v>2488</v>
      </c>
      <c r="N3360" s="51">
        <v>43553</v>
      </c>
      <c r="O3360" s="51">
        <v>43466</v>
      </c>
      <c r="P3360" s="49" t="s">
        <v>2473</v>
      </c>
    </row>
    <row r="3361" spans="1:16">
      <c r="A3361" s="46">
        <v>2100</v>
      </c>
      <c r="B3361" s="46">
        <v>80168.11</v>
      </c>
      <c r="C3361" s="46">
        <v>20434.561832122901</v>
      </c>
      <c r="D3361" s="46">
        <f t="shared" si="52"/>
        <v>59733.548167877103</v>
      </c>
      <c r="E3361" s="51">
        <v>45261</v>
      </c>
      <c r="F3361" s="49" t="s">
        <v>80</v>
      </c>
      <c r="G3361" s="49" t="s">
        <v>81</v>
      </c>
      <c r="H3361" s="49" t="s">
        <v>582</v>
      </c>
      <c r="I3361" s="49" t="s">
        <v>582</v>
      </c>
      <c r="J3361" s="49">
        <v>135300</v>
      </c>
      <c r="K3361" s="49" t="s">
        <v>175</v>
      </c>
      <c r="L3361" s="49">
        <v>11545323</v>
      </c>
      <c r="M3361" s="49" t="s">
        <v>2489</v>
      </c>
      <c r="N3361" s="51">
        <v>40669</v>
      </c>
      <c r="O3361" s="51">
        <v>40909</v>
      </c>
      <c r="P3361" s="49" t="s">
        <v>2470</v>
      </c>
    </row>
    <row r="3362" spans="1:16">
      <c r="A3362" s="46">
        <v>0</v>
      </c>
      <c r="B3362" s="46">
        <v>0</v>
      </c>
      <c r="C3362" s="46">
        <v>0</v>
      </c>
      <c r="D3362" s="46">
        <f t="shared" si="52"/>
        <v>0</v>
      </c>
      <c r="E3362" s="51">
        <v>45261</v>
      </c>
      <c r="F3362" s="49" t="s">
        <v>80</v>
      </c>
      <c r="G3362" s="49" t="s">
        <v>81</v>
      </c>
      <c r="H3362" s="49" t="s">
        <v>582</v>
      </c>
      <c r="I3362" s="49" t="s">
        <v>582</v>
      </c>
      <c r="J3362" s="49">
        <v>135300</v>
      </c>
      <c r="K3362" s="49" t="s">
        <v>399</v>
      </c>
      <c r="L3362" s="49">
        <v>9724122</v>
      </c>
      <c r="M3362" s="49" t="s">
        <v>1918</v>
      </c>
      <c r="N3362" s="51">
        <v>24289</v>
      </c>
      <c r="O3362" s="51">
        <v>24289</v>
      </c>
      <c r="P3362" s="49" t="s">
        <v>1091</v>
      </c>
    </row>
    <row r="3363" spans="1:16">
      <c r="A3363" s="46">
        <v>1</v>
      </c>
      <c r="B3363" s="46">
        <v>1241.32</v>
      </c>
      <c r="C3363" s="46">
        <v>1314.607905196</v>
      </c>
      <c r="D3363" s="46">
        <f t="shared" si="52"/>
        <v>-73.287905196000111</v>
      </c>
      <c r="E3363" s="51">
        <v>45261</v>
      </c>
      <c r="F3363" s="49" t="s">
        <v>80</v>
      </c>
      <c r="G3363" s="49" t="s">
        <v>81</v>
      </c>
      <c r="H3363" s="49" t="s">
        <v>582</v>
      </c>
      <c r="I3363" s="49" t="s">
        <v>582</v>
      </c>
      <c r="J3363" s="49">
        <v>135300</v>
      </c>
      <c r="K3363" s="49" t="s">
        <v>399</v>
      </c>
      <c r="L3363" s="49">
        <v>9821724</v>
      </c>
      <c r="M3363" s="49" t="s">
        <v>1918</v>
      </c>
      <c r="N3363" s="51">
        <v>24289</v>
      </c>
      <c r="O3363" s="51">
        <v>24289</v>
      </c>
      <c r="P3363" s="49" t="s">
        <v>1081</v>
      </c>
    </row>
    <row r="3364" spans="1:16">
      <c r="A3364" s="46">
        <v>10</v>
      </c>
      <c r="B3364" s="46">
        <v>35329.620000000003</v>
      </c>
      <c r="C3364" s="46">
        <v>37607.396913379198</v>
      </c>
      <c r="D3364" s="46">
        <f t="shared" si="52"/>
        <v>-2277.7769133791953</v>
      </c>
      <c r="E3364" s="51">
        <v>45261</v>
      </c>
      <c r="F3364" s="49" t="s">
        <v>80</v>
      </c>
      <c r="G3364" s="49" t="s">
        <v>81</v>
      </c>
      <c r="H3364" s="49" t="s">
        <v>582</v>
      </c>
      <c r="I3364" s="49" t="s">
        <v>582</v>
      </c>
      <c r="J3364" s="49">
        <v>135300</v>
      </c>
      <c r="K3364" s="49" t="s">
        <v>401</v>
      </c>
      <c r="L3364" s="49">
        <v>9821720</v>
      </c>
      <c r="M3364" s="49" t="s">
        <v>1920</v>
      </c>
      <c r="N3364" s="51">
        <v>21367</v>
      </c>
      <c r="O3364" s="51">
        <v>21367</v>
      </c>
      <c r="P3364" s="49" t="s">
        <v>1081</v>
      </c>
    </row>
    <row r="3365" spans="1:16">
      <c r="A3365" s="46">
        <v>0</v>
      </c>
      <c r="B3365" s="46">
        <v>0</v>
      </c>
      <c r="C3365" s="46">
        <v>0</v>
      </c>
      <c r="D3365" s="46">
        <f t="shared" si="52"/>
        <v>0</v>
      </c>
      <c r="E3365" s="51">
        <v>45261</v>
      </c>
      <c r="F3365" s="49" t="s">
        <v>80</v>
      </c>
      <c r="G3365" s="49" t="s">
        <v>81</v>
      </c>
      <c r="H3365" s="49" t="s">
        <v>582</v>
      </c>
      <c r="I3365" s="49" t="s">
        <v>582</v>
      </c>
      <c r="J3365" s="49">
        <v>135300</v>
      </c>
      <c r="K3365" s="49" t="s">
        <v>401</v>
      </c>
      <c r="L3365" s="49">
        <v>9973973</v>
      </c>
      <c r="M3365" s="49" t="s">
        <v>1920</v>
      </c>
      <c r="N3365" s="51">
        <v>21367</v>
      </c>
      <c r="O3365" s="51">
        <v>21367</v>
      </c>
      <c r="P3365" s="49" t="s">
        <v>1091</v>
      </c>
    </row>
    <row r="3366" spans="1:16">
      <c r="A3366" s="46">
        <v>1</v>
      </c>
      <c r="B3366" s="46">
        <v>1758.6000000000001</v>
      </c>
      <c r="C3366" s="46">
        <v>1867.204611594</v>
      </c>
      <c r="D3366" s="46">
        <f t="shared" si="52"/>
        <v>-108.60461159399983</v>
      </c>
      <c r="E3366" s="51">
        <v>45261</v>
      </c>
      <c r="F3366" s="49" t="s">
        <v>80</v>
      </c>
      <c r="G3366" s="49" t="s">
        <v>81</v>
      </c>
      <c r="H3366" s="49" t="s">
        <v>582</v>
      </c>
      <c r="I3366" s="49" t="s">
        <v>582</v>
      </c>
      <c r="J3366" s="49">
        <v>135300</v>
      </c>
      <c r="K3366" s="49" t="s">
        <v>402</v>
      </c>
      <c r="L3366" s="49">
        <v>9821721</v>
      </c>
      <c r="M3366" s="49" t="s">
        <v>1921</v>
      </c>
      <c r="N3366" s="51">
        <v>22828</v>
      </c>
      <c r="O3366" s="51">
        <v>22828</v>
      </c>
      <c r="P3366" s="49" t="s">
        <v>1081</v>
      </c>
    </row>
    <row r="3367" spans="1:16">
      <c r="A3367" s="46">
        <v>0</v>
      </c>
      <c r="B3367" s="46">
        <v>0</v>
      </c>
      <c r="C3367" s="46">
        <v>0</v>
      </c>
      <c r="D3367" s="46">
        <f t="shared" si="52"/>
        <v>0</v>
      </c>
      <c r="E3367" s="51">
        <v>45261</v>
      </c>
      <c r="F3367" s="49" t="s">
        <v>80</v>
      </c>
      <c r="G3367" s="49" t="s">
        <v>81</v>
      </c>
      <c r="H3367" s="49" t="s">
        <v>582</v>
      </c>
      <c r="I3367" s="49" t="s">
        <v>582</v>
      </c>
      <c r="J3367" s="49">
        <v>135300</v>
      </c>
      <c r="K3367" s="49" t="s">
        <v>402</v>
      </c>
      <c r="L3367" s="49">
        <v>9974053</v>
      </c>
      <c r="M3367" s="49" t="s">
        <v>1921</v>
      </c>
      <c r="N3367" s="51">
        <v>22828</v>
      </c>
      <c r="O3367" s="51">
        <v>22828</v>
      </c>
      <c r="P3367" s="49" t="s">
        <v>1091</v>
      </c>
    </row>
    <row r="3368" spans="1:16">
      <c r="A3368" s="46">
        <v>1</v>
      </c>
      <c r="B3368" s="46">
        <v>3060.19</v>
      </c>
      <c r="C3368" s="46">
        <v>3249.1759810951003</v>
      </c>
      <c r="D3368" s="46">
        <f t="shared" si="52"/>
        <v>-188.98598109510021</v>
      </c>
      <c r="E3368" s="51">
        <v>45261</v>
      </c>
      <c r="F3368" s="49" t="s">
        <v>80</v>
      </c>
      <c r="G3368" s="49" t="s">
        <v>81</v>
      </c>
      <c r="H3368" s="49" t="s">
        <v>582</v>
      </c>
      <c r="I3368" s="49" t="s">
        <v>582</v>
      </c>
      <c r="J3368" s="49">
        <v>135300</v>
      </c>
      <c r="K3368" s="49" t="s">
        <v>404</v>
      </c>
      <c r="L3368" s="49">
        <v>9821734</v>
      </c>
      <c r="M3368" s="49" t="s">
        <v>1551</v>
      </c>
      <c r="N3368" s="51">
        <v>22828</v>
      </c>
      <c r="O3368" s="51">
        <v>22828</v>
      </c>
      <c r="P3368" s="49" t="s">
        <v>1081</v>
      </c>
    </row>
    <row r="3369" spans="1:16">
      <c r="A3369" s="46">
        <v>0</v>
      </c>
      <c r="B3369" s="46">
        <v>0</v>
      </c>
      <c r="C3369" s="46">
        <v>0</v>
      </c>
      <c r="D3369" s="46">
        <f t="shared" si="52"/>
        <v>0</v>
      </c>
      <c r="E3369" s="51">
        <v>45261</v>
      </c>
      <c r="F3369" s="49" t="s">
        <v>80</v>
      </c>
      <c r="G3369" s="49" t="s">
        <v>81</v>
      </c>
      <c r="H3369" s="49" t="s">
        <v>582</v>
      </c>
      <c r="I3369" s="49" t="s">
        <v>582</v>
      </c>
      <c r="J3369" s="49">
        <v>135300</v>
      </c>
      <c r="K3369" s="49" t="s">
        <v>404</v>
      </c>
      <c r="L3369" s="49">
        <v>9724120</v>
      </c>
      <c r="M3369" s="49" t="s">
        <v>1551</v>
      </c>
      <c r="N3369" s="51">
        <v>22828</v>
      </c>
      <c r="O3369" s="51">
        <v>22828</v>
      </c>
      <c r="P3369" s="49" t="s">
        <v>1091</v>
      </c>
    </row>
    <row r="3370" spans="1:16">
      <c r="A3370" s="46">
        <v>0</v>
      </c>
      <c r="B3370" s="46">
        <v>0</v>
      </c>
      <c r="C3370" s="46">
        <v>0</v>
      </c>
      <c r="D3370" s="46">
        <f t="shared" si="52"/>
        <v>0</v>
      </c>
      <c r="E3370" s="51">
        <v>45261</v>
      </c>
      <c r="F3370" s="49" t="s">
        <v>80</v>
      </c>
      <c r="G3370" s="49" t="s">
        <v>81</v>
      </c>
      <c r="H3370" s="49" t="s">
        <v>582</v>
      </c>
      <c r="I3370" s="49" t="s">
        <v>582</v>
      </c>
      <c r="J3370" s="49">
        <v>135300</v>
      </c>
      <c r="K3370" s="49" t="s">
        <v>583</v>
      </c>
      <c r="L3370" s="49">
        <v>9974071</v>
      </c>
      <c r="M3370" s="49" t="s">
        <v>2490</v>
      </c>
      <c r="N3370" s="51">
        <v>21367</v>
      </c>
      <c r="O3370" s="51">
        <v>21367</v>
      </c>
      <c r="P3370" s="49" t="s">
        <v>1091</v>
      </c>
    </row>
    <row r="3371" spans="1:16">
      <c r="A3371" s="46">
        <v>0</v>
      </c>
      <c r="B3371" s="46">
        <v>0</v>
      </c>
      <c r="C3371" s="46">
        <v>0</v>
      </c>
      <c r="D3371" s="46">
        <f t="shared" si="52"/>
        <v>0</v>
      </c>
      <c r="E3371" s="51">
        <v>45261</v>
      </c>
      <c r="F3371" s="49" t="s">
        <v>80</v>
      </c>
      <c r="G3371" s="49" t="s">
        <v>81</v>
      </c>
      <c r="H3371" s="49" t="s">
        <v>582</v>
      </c>
      <c r="I3371" s="49" t="s">
        <v>582</v>
      </c>
      <c r="J3371" s="49">
        <v>135300</v>
      </c>
      <c r="K3371" s="49" t="s">
        <v>583</v>
      </c>
      <c r="L3371" s="49">
        <v>9821755</v>
      </c>
      <c r="M3371" s="49" t="s">
        <v>2490</v>
      </c>
      <c r="N3371" s="51">
        <v>21367</v>
      </c>
      <c r="O3371" s="51">
        <v>21367</v>
      </c>
      <c r="P3371" s="49" t="s">
        <v>1081</v>
      </c>
    </row>
    <row r="3372" spans="1:16">
      <c r="A3372" s="46">
        <v>0</v>
      </c>
      <c r="B3372" s="46">
        <v>0</v>
      </c>
      <c r="C3372" s="46">
        <v>0</v>
      </c>
      <c r="D3372" s="46">
        <f t="shared" si="52"/>
        <v>0</v>
      </c>
      <c r="E3372" s="51">
        <v>45261</v>
      </c>
      <c r="F3372" s="49" t="s">
        <v>80</v>
      </c>
      <c r="G3372" s="49" t="s">
        <v>81</v>
      </c>
      <c r="H3372" s="49" t="s">
        <v>582</v>
      </c>
      <c r="I3372" s="49" t="s">
        <v>582</v>
      </c>
      <c r="J3372" s="49">
        <v>135300</v>
      </c>
      <c r="K3372" s="49" t="s">
        <v>107</v>
      </c>
      <c r="L3372" s="49">
        <v>28830364</v>
      </c>
      <c r="M3372" s="49" t="s">
        <v>2491</v>
      </c>
      <c r="N3372" s="51">
        <v>43815</v>
      </c>
      <c r="O3372" s="51">
        <v>43831</v>
      </c>
      <c r="P3372" s="49" t="s">
        <v>2472</v>
      </c>
    </row>
    <row r="3373" spans="1:16">
      <c r="A3373" s="46">
        <v>0</v>
      </c>
      <c r="B3373" s="46">
        <v>0</v>
      </c>
      <c r="C3373" s="46">
        <v>0</v>
      </c>
      <c r="D3373" s="46">
        <f t="shared" si="52"/>
        <v>0</v>
      </c>
      <c r="E3373" s="51">
        <v>45261</v>
      </c>
      <c r="F3373" s="49" t="s">
        <v>80</v>
      </c>
      <c r="G3373" s="49" t="s">
        <v>81</v>
      </c>
      <c r="H3373" s="49" t="s">
        <v>582</v>
      </c>
      <c r="I3373" s="49" t="s">
        <v>582</v>
      </c>
      <c r="J3373" s="49">
        <v>135300</v>
      </c>
      <c r="K3373" s="49" t="s">
        <v>107</v>
      </c>
      <c r="L3373" s="49">
        <v>9813337</v>
      </c>
      <c r="M3373" s="49" t="s">
        <v>2492</v>
      </c>
      <c r="N3373" s="51">
        <v>37602</v>
      </c>
      <c r="O3373" s="51">
        <v>37591</v>
      </c>
      <c r="P3373" s="49" t="s">
        <v>2493</v>
      </c>
    </row>
    <row r="3374" spans="1:16">
      <c r="A3374" s="46">
        <v>0</v>
      </c>
      <c r="B3374" s="46">
        <v>0</v>
      </c>
      <c r="C3374" s="46">
        <v>0</v>
      </c>
      <c r="D3374" s="46">
        <f t="shared" si="52"/>
        <v>0</v>
      </c>
      <c r="E3374" s="51">
        <v>45261</v>
      </c>
      <c r="F3374" s="49" t="s">
        <v>80</v>
      </c>
      <c r="G3374" s="49" t="s">
        <v>81</v>
      </c>
      <c r="H3374" s="49" t="s">
        <v>582</v>
      </c>
      <c r="I3374" s="49" t="s">
        <v>582</v>
      </c>
      <c r="J3374" s="49">
        <v>135300</v>
      </c>
      <c r="K3374" s="49" t="s">
        <v>107</v>
      </c>
      <c r="L3374" s="49">
        <v>11738989</v>
      </c>
      <c r="M3374" s="49" t="s">
        <v>2494</v>
      </c>
      <c r="N3374" s="51">
        <v>41262</v>
      </c>
      <c r="O3374" s="51">
        <v>41244</v>
      </c>
      <c r="P3374" s="49" t="s">
        <v>2477</v>
      </c>
    </row>
    <row r="3375" spans="1:16">
      <c r="A3375" s="46">
        <v>0</v>
      </c>
      <c r="B3375" s="46">
        <v>0</v>
      </c>
      <c r="C3375" s="46">
        <v>0</v>
      </c>
      <c r="D3375" s="46">
        <f t="shared" si="52"/>
        <v>0</v>
      </c>
      <c r="E3375" s="51">
        <v>45261</v>
      </c>
      <c r="F3375" s="49" t="s">
        <v>80</v>
      </c>
      <c r="G3375" s="49" t="s">
        <v>81</v>
      </c>
      <c r="H3375" s="49" t="s">
        <v>582</v>
      </c>
      <c r="I3375" s="49" t="s">
        <v>582</v>
      </c>
      <c r="J3375" s="49">
        <v>135300</v>
      </c>
      <c r="K3375" s="49" t="s">
        <v>107</v>
      </c>
      <c r="L3375" s="49">
        <v>29341476</v>
      </c>
      <c r="M3375" s="49" t="s">
        <v>2495</v>
      </c>
      <c r="N3375" s="51">
        <v>43553</v>
      </c>
      <c r="O3375" s="51">
        <v>43952</v>
      </c>
      <c r="P3375" s="49" t="s">
        <v>2473</v>
      </c>
    </row>
    <row r="3376" spans="1:16">
      <c r="A3376" s="46">
        <v>0</v>
      </c>
      <c r="B3376" s="46">
        <v>0</v>
      </c>
      <c r="C3376" s="46">
        <v>0</v>
      </c>
      <c r="D3376" s="46">
        <f t="shared" si="52"/>
        <v>0</v>
      </c>
      <c r="E3376" s="51">
        <v>45261</v>
      </c>
      <c r="F3376" s="49" t="s">
        <v>80</v>
      </c>
      <c r="G3376" s="49" t="s">
        <v>81</v>
      </c>
      <c r="H3376" s="49" t="s">
        <v>582</v>
      </c>
      <c r="I3376" s="49" t="s">
        <v>582</v>
      </c>
      <c r="J3376" s="49">
        <v>135300</v>
      </c>
      <c r="K3376" s="49" t="s">
        <v>107</v>
      </c>
      <c r="L3376" s="49">
        <v>10167475</v>
      </c>
      <c r="M3376" s="49" t="s">
        <v>2496</v>
      </c>
      <c r="N3376" s="51">
        <v>40165</v>
      </c>
      <c r="O3376" s="51">
        <v>40148</v>
      </c>
      <c r="P3376" s="49" t="s">
        <v>2497</v>
      </c>
    </row>
    <row r="3377" spans="1:16">
      <c r="A3377" s="46">
        <v>0</v>
      </c>
      <c r="B3377" s="46">
        <v>0</v>
      </c>
      <c r="C3377" s="46">
        <v>0</v>
      </c>
      <c r="D3377" s="46">
        <f t="shared" si="52"/>
        <v>0</v>
      </c>
      <c r="E3377" s="51">
        <v>45261</v>
      </c>
      <c r="F3377" s="49" t="s">
        <v>80</v>
      </c>
      <c r="G3377" s="49" t="s">
        <v>81</v>
      </c>
      <c r="H3377" s="49" t="s">
        <v>582</v>
      </c>
      <c r="I3377" s="49" t="s">
        <v>582</v>
      </c>
      <c r="J3377" s="49">
        <v>135300</v>
      </c>
      <c r="K3377" s="49" t="s">
        <v>107</v>
      </c>
      <c r="L3377" s="49">
        <v>9808071</v>
      </c>
      <c r="M3377" s="49" t="s">
        <v>2498</v>
      </c>
      <c r="N3377" s="51">
        <v>36600</v>
      </c>
      <c r="O3377" s="51">
        <v>37104</v>
      </c>
      <c r="P3377" s="49" t="s">
        <v>2499</v>
      </c>
    </row>
    <row r="3378" spans="1:16">
      <c r="A3378" s="46">
        <v>0</v>
      </c>
      <c r="B3378" s="46">
        <v>0</v>
      </c>
      <c r="C3378" s="46">
        <v>0</v>
      </c>
      <c r="D3378" s="46">
        <f t="shared" si="52"/>
        <v>0</v>
      </c>
      <c r="E3378" s="51">
        <v>45261</v>
      </c>
      <c r="F3378" s="49" t="s">
        <v>80</v>
      </c>
      <c r="G3378" s="49" t="s">
        <v>81</v>
      </c>
      <c r="H3378" s="49" t="s">
        <v>582</v>
      </c>
      <c r="I3378" s="49" t="s">
        <v>582</v>
      </c>
      <c r="J3378" s="49">
        <v>135300</v>
      </c>
      <c r="K3378" s="49" t="s">
        <v>107</v>
      </c>
      <c r="L3378" s="49">
        <v>9816086</v>
      </c>
      <c r="M3378" s="49" t="s">
        <v>2500</v>
      </c>
      <c r="N3378" s="51">
        <v>37945</v>
      </c>
      <c r="O3378" s="51">
        <v>37926</v>
      </c>
      <c r="P3378" s="49" t="s">
        <v>2501</v>
      </c>
    </row>
    <row r="3379" spans="1:16">
      <c r="A3379" s="46">
        <v>0</v>
      </c>
      <c r="B3379" s="46">
        <v>0</v>
      </c>
      <c r="C3379" s="46">
        <v>0</v>
      </c>
      <c r="D3379" s="46">
        <f t="shared" si="52"/>
        <v>0</v>
      </c>
      <c r="E3379" s="51">
        <v>45261</v>
      </c>
      <c r="F3379" s="49" t="s">
        <v>80</v>
      </c>
      <c r="G3379" s="49" t="s">
        <v>81</v>
      </c>
      <c r="H3379" s="49" t="s">
        <v>582</v>
      </c>
      <c r="I3379" s="49" t="s">
        <v>582</v>
      </c>
      <c r="J3379" s="49">
        <v>135300</v>
      </c>
      <c r="K3379" s="49" t="s">
        <v>107</v>
      </c>
      <c r="L3379" s="49">
        <v>11315063</v>
      </c>
      <c r="M3379" s="49" t="s">
        <v>2502</v>
      </c>
      <c r="N3379" s="51">
        <v>40669</v>
      </c>
      <c r="O3379" s="51">
        <v>40969</v>
      </c>
      <c r="P3379" s="49" t="s">
        <v>2470</v>
      </c>
    </row>
    <row r="3380" spans="1:16">
      <c r="A3380" s="46">
        <v>0</v>
      </c>
      <c r="B3380" s="46">
        <v>0</v>
      </c>
      <c r="C3380" s="46">
        <v>0</v>
      </c>
      <c r="D3380" s="46">
        <f t="shared" si="52"/>
        <v>0</v>
      </c>
      <c r="E3380" s="51">
        <v>45261</v>
      </c>
      <c r="F3380" s="49" t="s">
        <v>80</v>
      </c>
      <c r="G3380" s="49" t="s">
        <v>81</v>
      </c>
      <c r="H3380" s="49" t="s">
        <v>582</v>
      </c>
      <c r="I3380" s="49" t="s">
        <v>582</v>
      </c>
      <c r="J3380" s="49">
        <v>135300</v>
      </c>
      <c r="K3380" s="49" t="s">
        <v>107</v>
      </c>
      <c r="L3380" s="49">
        <v>9725740</v>
      </c>
      <c r="M3380" s="49" t="s">
        <v>2492</v>
      </c>
      <c r="N3380" s="51">
        <v>37602</v>
      </c>
      <c r="O3380" s="51">
        <v>38657</v>
      </c>
      <c r="P3380" s="49" t="s">
        <v>2493</v>
      </c>
    </row>
    <row r="3381" spans="1:16">
      <c r="A3381" s="46">
        <v>0</v>
      </c>
      <c r="B3381" s="46">
        <v>0</v>
      </c>
      <c r="C3381" s="46">
        <v>0</v>
      </c>
      <c r="D3381" s="46">
        <f t="shared" si="52"/>
        <v>0</v>
      </c>
      <c r="E3381" s="51">
        <v>45261</v>
      </c>
      <c r="F3381" s="49" t="s">
        <v>80</v>
      </c>
      <c r="G3381" s="49" t="s">
        <v>81</v>
      </c>
      <c r="H3381" s="49" t="s">
        <v>582</v>
      </c>
      <c r="I3381" s="49" t="s">
        <v>582</v>
      </c>
      <c r="J3381" s="49">
        <v>135300</v>
      </c>
      <c r="K3381" s="49" t="s">
        <v>107</v>
      </c>
      <c r="L3381" s="49">
        <v>12634525</v>
      </c>
      <c r="M3381" s="49" t="s">
        <v>2503</v>
      </c>
      <c r="N3381" s="51">
        <v>41682</v>
      </c>
      <c r="O3381" s="51">
        <v>41852</v>
      </c>
      <c r="P3381" s="49" t="s">
        <v>2480</v>
      </c>
    </row>
    <row r="3382" spans="1:16">
      <c r="A3382" s="46">
        <v>0</v>
      </c>
      <c r="B3382" s="46">
        <v>0</v>
      </c>
      <c r="C3382" s="46">
        <v>0</v>
      </c>
      <c r="D3382" s="46">
        <f t="shared" si="52"/>
        <v>0</v>
      </c>
      <c r="E3382" s="51">
        <v>45261</v>
      </c>
      <c r="F3382" s="49" t="s">
        <v>80</v>
      </c>
      <c r="G3382" s="49" t="s">
        <v>81</v>
      </c>
      <c r="H3382" s="49" t="s">
        <v>582</v>
      </c>
      <c r="I3382" s="49" t="s">
        <v>582</v>
      </c>
      <c r="J3382" s="49">
        <v>135300</v>
      </c>
      <c r="K3382" s="49" t="s">
        <v>107</v>
      </c>
      <c r="L3382" s="49">
        <v>26666231</v>
      </c>
      <c r="M3382" s="49" t="s">
        <v>2495</v>
      </c>
      <c r="N3382" s="51">
        <v>43553</v>
      </c>
      <c r="O3382" s="51">
        <v>43525</v>
      </c>
      <c r="P3382" s="49" t="s">
        <v>2473</v>
      </c>
    </row>
    <row r="3383" spans="1:16">
      <c r="A3383" s="46">
        <v>0</v>
      </c>
      <c r="B3383" s="46">
        <v>0</v>
      </c>
      <c r="C3383" s="46">
        <v>0</v>
      </c>
      <c r="D3383" s="46">
        <f t="shared" si="52"/>
        <v>0</v>
      </c>
      <c r="E3383" s="51">
        <v>45261</v>
      </c>
      <c r="F3383" s="49" t="s">
        <v>80</v>
      </c>
      <c r="G3383" s="49" t="s">
        <v>81</v>
      </c>
      <c r="H3383" s="49" t="s">
        <v>582</v>
      </c>
      <c r="I3383" s="49" t="s">
        <v>582</v>
      </c>
      <c r="J3383" s="49">
        <v>135300</v>
      </c>
      <c r="K3383" s="49" t="s">
        <v>107</v>
      </c>
      <c r="L3383" s="49">
        <v>28413201</v>
      </c>
      <c r="M3383" s="49" t="s">
        <v>2491</v>
      </c>
      <c r="N3383" s="51">
        <v>43815</v>
      </c>
      <c r="O3383" s="51">
        <v>43800</v>
      </c>
      <c r="P3383" s="49" t="s">
        <v>2472</v>
      </c>
    </row>
    <row r="3384" spans="1:16">
      <c r="A3384" s="46">
        <v>0</v>
      </c>
      <c r="B3384" s="46">
        <v>0</v>
      </c>
      <c r="C3384" s="46">
        <v>0</v>
      </c>
      <c r="D3384" s="46">
        <f t="shared" si="52"/>
        <v>0</v>
      </c>
      <c r="E3384" s="51">
        <v>45261</v>
      </c>
      <c r="F3384" s="49" t="s">
        <v>80</v>
      </c>
      <c r="G3384" s="49" t="s">
        <v>81</v>
      </c>
      <c r="H3384" s="49" t="s">
        <v>582</v>
      </c>
      <c r="I3384" s="49" t="s">
        <v>582</v>
      </c>
      <c r="J3384" s="49">
        <v>135300</v>
      </c>
      <c r="K3384" s="49" t="s">
        <v>107</v>
      </c>
      <c r="L3384" s="49">
        <v>36953984</v>
      </c>
      <c r="M3384" s="49" t="s">
        <v>2504</v>
      </c>
      <c r="N3384" s="51">
        <v>45009</v>
      </c>
      <c r="O3384" s="51">
        <v>44986</v>
      </c>
      <c r="P3384" s="49" t="s">
        <v>2505</v>
      </c>
    </row>
    <row r="3385" spans="1:16">
      <c r="A3385" s="46">
        <v>0</v>
      </c>
      <c r="B3385" s="46">
        <v>0</v>
      </c>
      <c r="C3385" s="46">
        <v>0</v>
      </c>
      <c r="D3385" s="46">
        <f t="shared" si="52"/>
        <v>0</v>
      </c>
      <c r="E3385" s="51">
        <v>45261</v>
      </c>
      <c r="F3385" s="49" t="s">
        <v>80</v>
      </c>
      <c r="G3385" s="49" t="s">
        <v>81</v>
      </c>
      <c r="H3385" s="49" t="s">
        <v>582</v>
      </c>
      <c r="I3385" s="49" t="s">
        <v>582</v>
      </c>
      <c r="J3385" s="49">
        <v>135300</v>
      </c>
      <c r="K3385" s="49" t="s">
        <v>107</v>
      </c>
      <c r="L3385" s="49">
        <v>37723780</v>
      </c>
      <c r="M3385" s="49" t="s">
        <v>2506</v>
      </c>
      <c r="N3385" s="51">
        <v>45168</v>
      </c>
      <c r="O3385" s="51">
        <v>45139</v>
      </c>
      <c r="P3385" s="49" t="s">
        <v>2507</v>
      </c>
    </row>
    <row r="3386" spans="1:16">
      <c r="A3386" s="46">
        <v>0</v>
      </c>
      <c r="B3386" s="46">
        <v>0</v>
      </c>
      <c r="C3386" s="46">
        <v>0</v>
      </c>
      <c r="D3386" s="46">
        <f t="shared" si="52"/>
        <v>0</v>
      </c>
      <c r="E3386" s="51">
        <v>45261</v>
      </c>
      <c r="F3386" s="49" t="s">
        <v>80</v>
      </c>
      <c r="G3386" s="49" t="s">
        <v>81</v>
      </c>
      <c r="H3386" s="49" t="s">
        <v>582</v>
      </c>
      <c r="I3386" s="49" t="s">
        <v>582</v>
      </c>
      <c r="J3386" s="49">
        <v>135300</v>
      </c>
      <c r="K3386" s="49" t="s">
        <v>107</v>
      </c>
      <c r="L3386" s="49">
        <v>30357003</v>
      </c>
      <c r="M3386" s="49" t="s">
        <v>2491</v>
      </c>
      <c r="N3386" s="51">
        <v>43815</v>
      </c>
      <c r="O3386" s="51">
        <v>44136</v>
      </c>
      <c r="P3386" s="49" t="s">
        <v>2472</v>
      </c>
    </row>
    <row r="3387" spans="1:16">
      <c r="A3387" s="46">
        <v>0</v>
      </c>
      <c r="B3387" s="46">
        <v>0</v>
      </c>
      <c r="C3387" s="46">
        <v>0</v>
      </c>
      <c r="D3387" s="46">
        <f t="shared" si="52"/>
        <v>0</v>
      </c>
      <c r="E3387" s="51">
        <v>45261</v>
      </c>
      <c r="F3387" s="49" t="s">
        <v>80</v>
      </c>
      <c r="G3387" s="49" t="s">
        <v>81</v>
      </c>
      <c r="H3387" s="49" t="s">
        <v>582</v>
      </c>
      <c r="I3387" s="49" t="s">
        <v>582</v>
      </c>
      <c r="J3387" s="49">
        <v>135300</v>
      </c>
      <c r="K3387" s="49" t="s">
        <v>107</v>
      </c>
      <c r="L3387" s="49">
        <v>9746274</v>
      </c>
      <c r="M3387" s="49" t="s">
        <v>2508</v>
      </c>
      <c r="N3387" s="51">
        <v>39114</v>
      </c>
      <c r="O3387" s="51">
        <v>39114</v>
      </c>
      <c r="P3387" s="49" t="s">
        <v>2509</v>
      </c>
    </row>
    <row r="3388" spans="1:16">
      <c r="A3388" s="46">
        <v>0</v>
      </c>
      <c r="B3388" s="46">
        <v>0</v>
      </c>
      <c r="C3388" s="46">
        <v>0</v>
      </c>
      <c r="D3388" s="46">
        <f t="shared" si="52"/>
        <v>0</v>
      </c>
      <c r="E3388" s="51">
        <v>45261</v>
      </c>
      <c r="F3388" s="49" t="s">
        <v>80</v>
      </c>
      <c r="G3388" s="49" t="s">
        <v>81</v>
      </c>
      <c r="H3388" s="49" t="s">
        <v>582</v>
      </c>
      <c r="I3388" s="49" t="s">
        <v>582</v>
      </c>
      <c r="J3388" s="49">
        <v>135300</v>
      </c>
      <c r="K3388" s="49" t="s">
        <v>107</v>
      </c>
      <c r="L3388" s="49">
        <v>11248124</v>
      </c>
      <c r="M3388" s="49" t="s">
        <v>2502</v>
      </c>
      <c r="N3388" s="51">
        <v>40669</v>
      </c>
      <c r="O3388" s="51">
        <v>40909</v>
      </c>
      <c r="P3388" s="49" t="s">
        <v>2470</v>
      </c>
    </row>
    <row r="3389" spans="1:16">
      <c r="A3389" s="46">
        <v>0</v>
      </c>
      <c r="B3389" s="46">
        <v>0</v>
      </c>
      <c r="C3389" s="46">
        <v>0</v>
      </c>
      <c r="D3389" s="46">
        <f t="shared" si="52"/>
        <v>0</v>
      </c>
      <c r="E3389" s="51">
        <v>45261</v>
      </c>
      <c r="F3389" s="49" t="s">
        <v>80</v>
      </c>
      <c r="G3389" s="49" t="s">
        <v>81</v>
      </c>
      <c r="H3389" s="49" t="s">
        <v>582</v>
      </c>
      <c r="I3389" s="49" t="s">
        <v>582</v>
      </c>
      <c r="J3389" s="49">
        <v>135300</v>
      </c>
      <c r="K3389" s="49" t="s">
        <v>107</v>
      </c>
      <c r="L3389" s="49">
        <v>11739114</v>
      </c>
      <c r="M3389" s="49" t="s">
        <v>2510</v>
      </c>
      <c r="N3389" s="51">
        <v>41214</v>
      </c>
      <c r="O3389" s="51">
        <v>41244</v>
      </c>
      <c r="P3389" s="49" t="s">
        <v>1188</v>
      </c>
    </row>
    <row r="3390" spans="1:16">
      <c r="A3390" s="46">
        <v>0</v>
      </c>
      <c r="B3390" s="46">
        <v>0</v>
      </c>
      <c r="C3390" s="46">
        <v>0</v>
      </c>
      <c r="D3390" s="46">
        <f t="shared" si="52"/>
        <v>0</v>
      </c>
      <c r="E3390" s="51">
        <v>45261</v>
      </c>
      <c r="F3390" s="49" t="s">
        <v>80</v>
      </c>
      <c r="G3390" s="49" t="s">
        <v>81</v>
      </c>
      <c r="H3390" s="49" t="s">
        <v>582</v>
      </c>
      <c r="I3390" s="49" t="s">
        <v>582</v>
      </c>
      <c r="J3390" s="49">
        <v>135300</v>
      </c>
      <c r="K3390" s="49" t="s">
        <v>107</v>
      </c>
      <c r="L3390" s="49">
        <v>9733760</v>
      </c>
      <c r="M3390" s="49" t="s">
        <v>2511</v>
      </c>
      <c r="N3390" s="51">
        <v>40015</v>
      </c>
      <c r="O3390" s="51">
        <v>39995</v>
      </c>
      <c r="P3390" s="49" t="s">
        <v>2512</v>
      </c>
    </row>
    <row r="3391" spans="1:16">
      <c r="A3391" s="46">
        <v>0</v>
      </c>
      <c r="B3391" s="46">
        <v>0</v>
      </c>
      <c r="C3391" s="46">
        <v>0</v>
      </c>
      <c r="D3391" s="46">
        <f t="shared" si="52"/>
        <v>0</v>
      </c>
      <c r="E3391" s="51">
        <v>45261</v>
      </c>
      <c r="F3391" s="49" t="s">
        <v>80</v>
      </c>
      <c r="G3391" s="49" t="s">
        <v>81</v>
      </c>
      <c r="H3391" s="49" t="s">
        <v>582</v>
      </c>
      <c r="I3391" s="49" t="s">
        <v>582</v>
      </c>
      <c r="J3391" s="49">
        <v>135300</v>
      </c>
      <c r="K3391" s="49" t="s">
        <v>107</v>
      </c>
      <c r="L3391" s="49">
        <v>9747506</v>
      </c>
      <c r="M3391" s="49" t="s">
        <v>2513</v>
      </c>
      <c r="N3391" s="51">
        <v>39070</v>
      </c>
      <c r="O3391" s="51">
        <v>39052</v>
      </c>
      <c r="P3391" s="49" t="s">
        <v>2514</v>
      </c>
    </row>
    <row r="3392" spans="1:16">
      <c r="A3392" s="46">
        <v>0</v>
      </c>
      <c r="B3392" s="46">
        <v>0</v>
      </c>
      <c r="C3392" s="46">
        <v>0</v>
      </c>
      <c r="D3392" s="46">
        <f t="shared" si="52"/>
        <v>0</v>
      </c>
      <c r="E3392" s="51">
        <v>45261</v>
      </c>
      <c r="F3392" s="49" t="s">
        <v>80</v>
      </c>
      <c r="G3392" s="49" t="s">
        <v>81</v>
      </c>
      <c r="H3392" s="49" t="s">
        <v>582</v>
      </c>
      <c r="I3392" s="49" t="s">
        <v>582</v>
      </c>
      <c r="J3392" s="49">
        <v>135300</v>
      </c>
      <c r="K3392" s="49" t="s">
        <v>107</v>
      </c>
      <c r="L3392" s="49">
        <v>10868383</v>
      </c>
      <c r="M3392" s="49" t="s">
        <v>2515</v>
      </c>
      <c r="N3392" s="51">
        <v>40543</v>
      </c>
      <c r="O3392" s="51">
        <v>40664</v>
      </c>
      <c r="P3392" s="49" t="s">
        <v>1187</v>
      </c>
    </row>
    <row r="3393" spans="1:16">
      <c r="A3393" s="46">
        <v>0</v>
      </c>
      <c r="B3393" s="46">
        <v>0</v>
      </c>
      <c r="C3393" s="46">
        <v>0</v>
      </c>
      <c r="D3393" s="46">
        <f t="shared" si="52"/>
        <v>0</v>
      </c>
      <c r="E3393" s="51">
        <v>45261</v>
      </c>
      <c r="F3393" s="49" t="s">
        <v>80</v>
      </c>
      <c r="G3393" s="49" t="s">
        <v>81</v>
      </c>
      <c r="H3393" s="49" t="s">
        <v>582</v>
      </c>
      <c r="I3393" s="49" t="s">
        <v>582</v>
      </c>
      <c r="J3393" s="49">
        <v>135300</v>
      </c>
      <c r="K3393" s="49" t="s">
        <v>107</v>
      </c>
      <c r="L3393" s="49">
        <v>26666213</v>
      </c>
      <c r="M3393" s="49" t="s">
        <v>2516</v>
      </c>
      <c r="N3393" s="51">
        <v>43553</v>
      </c>
      <c r="O3393" s="51">
        <v>43525</v>
      </c>
      <c r="P3393" s="49" t="s">
        <v>2517</v>
      </c>
    </row>
    <row r="3394" spans="1:16">
      <c r="A3394" s="46">
        <v>0</v>
      </c>
      <c r="B3394" s="46">
        <v>0</v>
      </c>
      <c r="C3394" s="46">
        <v>0</v>
      </c>
      <c r="D3394" s="46">
        <f t="shared" si="52"/>
        <v>0</v>
      </c>
      <c r="E3394" s="51">
        <v>45261</v>
      </c>
      <c r="F3394" s="49" t="s">
        <v>80</v>
      </c>
      <c r="G3394" s="49" t="s">
        <v>81</v>
      </c>
      <c r="H3394" s="49" t="s">
        <v>582</v>
      </c>
      <c r="I3394" s="49" t="s">
        <v>582</v>
      </c>
      <c r="J3394" s="49">
        <v>135300</v>
      </c>
      <c r="K3394" s="49" t="s">
        <v>107</v>
      </c>
      <c r="L3394" s="49">
        <v>29646561</v>
      </c>
      <c r="M3394" s="49" t="s">
        <v>2491</v>
      </c>
      <c r="N3394" s="51">
        <v>43815</v>
      </c>
      <c r="O3394" s="51">
        <v>44013</v>
      </c>
      <c r="P3394" s="49" t="s">
        <v>2472</v>
      </c>
    </row>
    <row r="3395" spans="1:16">
      <c r="A3395" s="46">
        <v>0</v>
      </c>
      <c r="B3395" s="46">
        <v>0</v>
      </c>
      <c r="C3395" s="46">
        <v>0</v>
      </c>
      <c r="D3395" s="46">
        <f t="shared" ref="D3395:D3458" si="53">+B3395-C3395</f>
        <v>0</v>
      </c>
      <c r="E3395" s="51">
        <v>45261</v>
      </c>
      <c r="F3395" s="49" t="s">
        <v>80</v>
      </c>
      <c r="G3395" s="49" t="s">
        <v>81</v>
      </c>
      <c r="H3395" s="49" t="s">
        <v>582</v>
      </c>
      <c r="I3395" s="49" t="s">
        <v>582</v>
      </c>
      <c r="J3395" s="49">
        <v>135300</v>
      </c>
      <c r="K3395" s="49" t="s">
        <v>177</v>
      </c>
      <c r="L3395" s="49">
        <v>9974026</v>
      </c>
      <c r="M3395" s="49" t="s">
        <v>1943</v>
      </c>
      <c r="N3395" s="51">
        <v>34151</v>
      </c>
      <c r="O3395" s="51">
        <v>34151</v>
      </c>
      <c r="P3395" s="49" t="s">
        <v>1091</v>
      </c>
    </row>
    <row r="3396" spans="1:16">
      <c r="A3396" s="46">
        <v>1051</v>
      </c>
      <c r="B3396" s="46">
        <v>5150.68</v>
      </c>
      <c r="C3396" s="46">
        <v>5482.7554650687998</v>
      </c>
      <c r="D3396" s="46">
        <f t="shared" si="53"/>
        <v>-332.07546506879953</v>
      </c>
      <c r="E3396" s="51">
        <v>45261</v>
      </c>
      <c r="F3396" s="49" t="s">
        <v>80</v>
      </c>
      <c r="G3396" s="49" t="s">
        <v>81</v>
      </c>
      <c r="H3396" s="49" t="s">
        <v>582</v>
      </c>
      <c r="I3396" s="49" t="s">
        <v>582</v>
      </c>
      <c r="J3396" s="49">
        <v>135300</v>
      </c>
      <c r="K3396" s="49" t="s">
        <v>177</v>
      </c>
      <c r="L3396" s="49">
        <v>9821733</v>
      </c>
      <c r="M3396" s="49" t="s">
        <v>1538</v>
      </c>
      <c r="N3396" s="51">
        <v>21367</v>
      </c>
      <c r="O3396" s="51">
        <v>21367</v>
      </c>
      <c r="P3396" s="49" t="s">
        <v>1081</v>
      </c>
    </row>
    <row r="3397" spans="1:16">
      <c r="A3397" s="46">
        <v>1</v>
      </c>
      <c r="B3397" s="46">
        <v>217.28</v>
      </c>
      <c r="C3397" s="46">
        <v>135.13669848000001</v>
      </c>
      <c r="D3397" s="46">
        <f t="shared" si="53"/>
        <v>82.143301519999994</v>
      </c>
      <c r="E3397" s="51">
        <v>45261</v>
      </c>
      <c r="F3397" s="49" t="s">
        <v>80</v>
      </c>
      <c r="G3397" s="49" t="s">
        <v>81</v>
      </c>
      <c r="H3397" s="49" t="s">
        <v>582</v>
      </c>
      <c r="I3397" s="49" t="s">
        <v>582</v>
      </c>
      <c r="J3397" s="49">
        <v>135300</v>
      </c>
      <c r="K3397" s="49" t="s">
        <v>177</v>
      </c>
      <c r="L3397" s="49">
        <v>9821732</v>
      </c>
      <c r="M3397" s="49" t="s">
        <v>1943</v>
      </c>
      <c r="N3397" s="51">
        <v>34151</v>
      </c>
      <c r="O3397" s="51">
        <v>34151</v>
      </c>
      <c r="P3397" s="49" t="s">
        <v>1081</v>
      </c>
    </row>
    <row r="3398" spans="1:16">
      <c r="A3398" s="46">
        <v>0</v>
      </c>
      <c r="B3398" s="46">
        <v>0</v>
      </c>
      <c r="C3398" s="46">
        <v>0</v>
      </c>
      <c r="D3398" s="46">
        <f t="shared" si="53"/>
        <v>0</v>
      </c>
      <c r="E3398" s="51">
        <v>45261</v>
      </c>
      <c r="F3398" s="49" t="s">
        <v>80</v>
      </c>
      <c r="G3398" s="49" t="s">
        <v>81</v>
      </c>
      <c r="H3398" s="49" t="s">
        <v>582</v>
      </c>
      <c r="I3398" s="49" t="s">
        <v>582</v>
      </c>
      <c r="J3398" s="49">
        <v>135300</v>
      </c>
      <c r="K3398" s="49" t="s">
        <v>177</v>
      </c>
      <c r="L3398" s="49">
        <v>9974027</v>
      </c>
      <c r="M3398" s="49" t="s">
        <v>1538</v>
      </c>
      <c r="N3398" s="51">
        <v>21367</v>
      </c>
      <c r="O3398" s="51">
        <v>21367</v>
      </c>
      <c r="P3398" s="49" t="s">
        <v>1091</v>
      </c>
    </row>
    <row r="3399" spans="1:16">
      <c r="A3399" s="46">
        <v>1</v>
      </c>
      <c r="B3399" s="46">
        <v>22322.59</v>
      </c>
      <c r="C3399" s="46">
        <v>9331.514306733101</v>
      </c>
      <c r="D3399" s="46">
        <f t="shared" si="53"/>
        <v>12991.075693266899</v>
      </c>
      <c r="E3399" s="51">
        <v>45261</v>
      </c>
      <c r="F3399" s="49" t="s">
        <v>80</v>
      </c>
      <c r="G3399" s="49" t="s">
        <v>81</v>
      </c>
      <c r="H3399" s="49" t="s">
        <v>582</v>
      </c>
      <c r="I3399" s="49" t="s">
        <v>582</v>
      </c>
      <c r="J3399" s="49">
        <v>135300</v>
      </c>
      <c r="K3399" s="49" t="s">
        <v>177</v>
      </c>
      <c r="L3399" s="49">
        <v>9816495</v>
      </c>
      <c r="M3399" s="49" t="s">
        <v>2518</v>
      </c>
      <c r="N3399" s="51">
        <v>37945</v>
      </c>
      <c r="O3399" s="51">
        <v>37622</v>
      </c>
      <c r="P3399" s="49" t="s">
        <v>2501</v>
      </c>
    </row>
    <row r="3400" spans="1:16">
      <c r="A3400" s="46">
        <v>1</v>
      </c>
      <c r="B3400" s="46">
        <v>20117.37</v>
      </c>
      <c r="C3400" s="46">
        <v>4717.6174142915997</v>
      </c>
      <c r="D3400" s="46">
        <f t="shared" si="53"/>
        <v>15399.7525857084</v>
      </c>
      <c r="E3400" s="51">
        <v>45261</v>
      </c>
      <c r="F3400" s="49" t="s">
        <v>80</v>
      </c>
      <c r="G3400" s="49" t="s">
        <v>81</v>
      </c>
      <c r="H3400" s="49" t="s">
        <v>582</v>
      </c>
      <c r="I3400" s="49" t="s">
        <v>582</v>
      </c>
      <c r="J3400" s="49">
        <v>135300</v>
      </c>
      <c r="K3400" s="49" t="s">
        <v>557</v>
      </c>
      <c r="L3400" s="49">
        <v>11845616</v>
      </c>
      <c r="M3400" s="49" t="s">
        <v>2353</v>
      </c>
      <c r="N3400" s="51">
        <v>41193</v>
      </c>
      <c r="O3400" s="51">
        <v>41275</v>
      </c>
      <c r="P3400" s="49" t="s">
        <v>1623</v>
      </c>
    </row>
    <row r="3401" spans="1:16">
      <c r="A3401" s="46">
        <v>26</v>
      </c>
      <c r="B3401" s="46">
        <v>430857.85000000003</v>
      </c>
      <c r="C3401" s="46">
        <v>39536.679632194995</v>
      </c>
      <c r="D3401" s="46">
        <f t="shared" si="53"/>
        <v>391321.17036780505</v>
      </c>
      <c r="E3401" s="51">
        <v>45261</v>
      </c>
      <c r="F3401" s="49" t="s">
        <v>80</v>
      </c>
      <c r="G3401" s="49" t="s">
        <v>81</v>
      </c>
      <c r="H3401" s="49" t="s">
        <v>582</v>
      </c>
      <c r="I3401" s="49" t="s">
        <v>582</v>
      </c>
      <c r="J3401" s="49">
        <v>135300</v>
      </c>
      <c r="K3401" s="49" t="s">
        <v>270</v>
      </c>
      <c r="L3401" s="49">
        <v>29777986</v>
      </c>
      <c r="M3401" s="49" t="s">
        <v>2519</v>
      </c>
      <c r="N3401" s="51">
        <v>43553</v>
      </c>
      <c r="O3401" s="51">
        <v>43525</v>
      </c>
      <c r="P3401" s="49" t="s">
        <v>2473</v>
      </c>
    </row>
    <row r="3402" spans="1:16">
      <c r="A3402" s="46">
        <v>8</v>
      </c>
      <c r="B3402" s="46">
        <v>38469.440000000002</v>
      </c>
      <c r="C3402" s="46">
        <v>3530.0596818880003</v>
      </c>
      <c r="D3402" s="46">
        <f t="shared" si="53"/>
        <v>34939.380318112002</v>
      </c>
      <c r="E3402" s="51">
        <v>45261</v>
      </c>
      <c r="F3402" s="49" t="s">
        <v>80</v>
      </c>
      <c r="G3402" s="49" t="s">
        <v>81</v>
      </c>
      <c r="H3402" s="49" t="s">
        <v>582</v>
      </c>
      <c r="I3402" s="49" t="s">
        <v>582</v>
      </c>
      <c r="J3402" s="49">
        <v>135300</v>
      </c>
      <c r="K3402" s="49" t="s">
        <v>178</v>
      </c>
      <c r="L3402" s="49">
        <v>29777958</v>
      </c>
      <c r="M3402" s="49" t="s">
        <v>2520</v>
      </c>
      <c r="N3402" s="51">
        <v>43553</v>
      </c>
      <c r="O3402" s="51">
        <v>43525</v>
      </c>
      <c r="P3402" s="49" t="s">
        <v>2473</v>
      </c>
    </row>
    <row r="3403" spans="1:16">
      <c r="A3403" s="46">
        <v>8</v>
      </c>
      <c r="B3403" s="46">
        <v>38469.440000000002</v>
      </c>
      <c r="C3403" s="46">
        <v>3530.0596818880003</v>
      </c>
      <c r="D3403" s="46">
        <f t="shared" si="53"/>
        <v>34939.380318112002</v>
      </c>
      <c r="E3403" s="51">
        <v>45261</v>
      </c>
      <c r="F3403" s="49" t="s">
        <v>80</v>
      </c>
      <c r="G3403" s="49" t="s">
        <v>81</v>
      </c>
      <c r="H3403" s="49" t="s">
        <v>582</v>
      </c>
      <c r="I3403" s="49" t="s">
        <v>582</v>
      </c>
      <c r="J3403" s="49">
        <v>135300</v>
      </c>
      <c r="K3403" s="49" t="s">
        <v>178</v>
      </c>
      <c r="L3403" s="49">
        <v>29777966</v>
      </c>
      <c r="M3403" s="49" t="s">
        <v>2521</v>
      </c>
      <c r="N3403" s="51">
        <v>43553</v>
      </c>
      <c r="O3403" s="51">
        <v>43525</v>
      </c>
      <c r="P3403" s="49" t="s">
        <v>2473</v>
      </c>
    </row>
    <row r="3404" spans="1:16">
      <c r="A3404" s="46">
        <v>3</v>
      </c>
      <c r="B3404" s="46">
        <v>12872.470000000001</v>
      </c>
      <c r="C3404" s="46">
        <v>1181.212602869</v>
      </c>
      <c r="D3404" s="46">
        <f t="shared" si="53"/>
        <v>11691.257397131001</v>
      </c>
      <c r="E3404" s="51">
        <v>45261</v>
      </c>
      <c r="F3404" s="49" t="s">
        <v>80</v>
      </c>
      <c r="G3404" s="49" t="s">
        <v>81</v>
      </c>
      <c r="H3404" s="49" t="s">
        <v>582</v>
      </c>
      <c r="I3404" s="49" t="s">
        <v>582</v>
      </c>
      <c r="J3404" s="49">
        <v>135300</v>
      </c>
      <c r="K3404" s="49" t="s">
        <v>178</v>
      </c>
      <c r="L3404" s="49">
        <v>29777962</v>
      </c>
      <c r="M3404" s="49" t="s">
        <v>2522</v>
      </c>
      <c r="N3404" s="51">
        <v>43553</v>
      </c>
      <c r="O3404" s="51">
        <v>43525</v>
      </c>
      <c r="P3404" s="49" t="s">
        <v>2473</v>
      </c>
    </row>
    <row r="3405" spans="1:16">
      <c r="A3405" s="46">
        <v>73</v>
      </c>
      <c r="B3405" s="46">
        <v>357492.28</v>
      </c>
      <c r="C3405" s="46">
        <v>91123.491624869202</v>
      </c>
      <c r="D3405" s="46">
        <f t="shared" si="53"/>
        <v>266368.78837513085</v>
      </c>
      <c r="E3405" s="51">
        <v>45261</v>
      </c>
      <c r="F3405" s="49" t="s">
        <v>80</v>
      </c>
      <c r="G3405" s="49" t="s">
        <v>81</v>
      </c>
      <c r="H3405" s="49" t="s">
        <v>582</v>
      </c>
      <c r="I3405" s="49" t="s">
        <v>582</v>
      </c>
      <c r="J3405" s="49">
        <v>135300</v>
      </c>
      <c r="K3405" s="49" t="s">
        <v>178</v>
      </c>
      <c r="L3405" s="49">
        <v>11545337</v>
      </c>
      <c r="M3405" s="49" t="s">
        <v>2355</v>
      </c>
      <c r="N3405" s="51">
        <v>40669</v>
      </c>
      <c r="O3405" s="51">
        <v>40909</v>
      </c>
      <c r="P3405" s="49" t="s">
        <v>2470</v>
      </c>
    </row>
    <row r="3406" spans="1:16">
      <c r="A3406" s="46">
        <v>32</v>
      </c>
      <c r="B3406" s="46">
        <v>137306.35</v>
      </c>
      <c r="C3406" s="46">
        <v>12599.601403144999</v>
      </c>
      <c r="D3406" s="46">
        <f t="shared" si="53"/>
        <v>124706.748596855</v>
      </c>
      <c r="E3406" s="51">
        <v>45261</v>
      </c>
      <c r="F3406" s="49" t="s">
        <v>80</v>
      </c>
      <c r="G3406" s="49" t="s">
        <v>81</v>
      </c>
      <c r="H3406" s="49" t="s">
        <v>582</v>
      </c>
      <c r="I3406" s="49" t="s">
        <v>582</v>
      </c>
      <c r="J3406" s="49">
        <v>135300</v>
      </c>
      <c r="K3406" s="49" t="s">
        <v>179</v>
      </c>
      <c r="L3406" s="49">
        <v>29777950</v>
      </c>
      <c r="M3406" s="49" t="s">
        <v>2523</v>
      </c>
      <c r="N3406" s="51">
        <v>43553</v>
      </c>
      <c r="O3406" s="51">
        <v>43525</v>
      </c>
      <c r="P3406" s="49" t="s">
        <v>2473</v>
      </c>
    </row>
    <row r="3407" spans="1:16">
      <c r="A3407" s="46">
        <v>10</v>
      </c>
      <c r="B3407" s="46">
        <v>125765.51000000001</v>
      </c>
      <c r="C3407" s="46">
        <v>11540.582764477</v>
      </c>
      <c r="D3407" s="46">
        <f t="shared" si="53"/>
        <v>114224.92723552301</v>
      </c>
      <c r="E3407" s="51">
        <v>45261</v>
      </c>
      <c r="F3407" s="49" t="s">
        <v>80</v>
      </c>
      <c r="G3407" s="49" t="s">
        <v>81</v>
      </c>
      <c r="H3407" s="49" t="s">
        <v>582</v>
      </c>
      <c r="I3407" s="49" t="s">
        <v>582</v>
      </c>
      <c r="J3407" s="49">
        <v>135300</v>
      </c>
      <c r="K3407" s="49" t="s">
        <v>179</v>
      </c>
      <c r="L3407" s="49">
        <v>29777954</v>
      </c>
      <c r="M3407" s="49" t="s">
        <v>2524</v>
      </c>
      <c r="N3407" s="51">
        <v>43553</v>
      </c>
      <c r="O3407" s="51">
        <v>43525</v>
      </c>
      <c r="P3407" s="49" t="s">
        <v>2473</v>
      </c>
    </row>
    <row r="3408" spans="1:16">
      <c r="A3408" s="46">
        <v>0</v>
      </c>
      <c r="B3408" s="46">
        <v>-927.62</v>
      </c>
      <c r="C3408" s="46">
        <v>-955.2459057538</v>
      </c>
      <c r="D3408" s="46">
        <f t="shared" si="53"/>
        <v>27.625905753799998</v>
      </c>
      <c r="E3408" s="51">
        <v>45261</v>
      </c>
      <c r="F3408" s="49" t="s">
        <v>80</v>
      </c>
      <c r="G3408" s="49" t="s">
        <v>81</v>
      </c>
      <c r="H3408" s="49" t="s">
        <v>582</v>
      </c>
      <c r="I3408" s="49" t="s">
        <v>582</v>
      </c>
      <c r="J3408" s="49">
        <v>135300</v>
      </c>
      <c r="K3408" s="49" t="s">
        <v>408</v>
      </c>
      <c r="L3408" s="49">
        <v>9821766</v>
      </c>
      <c r="M3408" s="49" t="s">
        <v>2157</v>
      </c>
      <c r="N3408" s="51">
        <v>26846</v>
      </c>
      <c r="O3408" s="51">
        <v>26846</v>
      </c>
      <c r="P3408" s="49" t="s">
        <v>1081</v>
      </c>
    </row>
    <row r="3409" spans="1:16">
      <c r="A3409" s="46">
        <v>0</v>
      </c>
      <c r="B3409" s="46">
        <v>0</v>
      </c>
      <c r="C3409" s="46">
        <v>0</v>
      </c>
      <c r="D3409" s="46">
        <f t="shared" si="53"/>
        <v>0</v>
      </c>
      <c r="E3409" s="51">
        <v>45261</v>
      </c>
      <c r="F3409" s="49" t="s">
        <v>80</v>
      </c>
      <c r="G3409" s="49" t="s">
        <v>81</v>
      </c>
      <c r="H3409" s="49" t="s">
        <v>582</v>
      </c>
      <c r="I3409" s="49" t="s">
        <v>582</v>
      </c>
      <c r="J3409" s="49">
        <v>135300</v>
      </c>
      <c r="K3409" s="49" t="s">
        <v>408</v>
      </c>
      <c r="L3409" s="49">
        <v>9974021</v>
      </c>
      <c r="M3409" s="49" t="s">
        <v>2157</v>
      </c>
      <c r="N3409" s="51">
        <v>26846</v>
      </c>
      <c r="O3409" s="51">
        <v>26846</v>
      </c>
      <c r="P3409" s="49" t="s">
        <v>1091</v>
      </c>
    </row>
    <row r="3410" spans="1:16">
      <c r="A3410" s="46">
        <v>0</v>
      </c>
      <c r="B3410" s="46">
        <v>0</v>
      </c>
      <c r="C3410" s="46">
        <v>0</v>
      </c>
      <c r="D3410" s="46">
        <f t="shared" si="53"/>
        <v>0</v>
      </c>
      <c r="E3410" s="51">
        <v>45261</v>
      </c>
      <c r="F3410" s="49" t="s">
        <v>80</v>
      </c>
      <c r="G3410" s="49" t="s">
        <v>81</v>
      </c>
      <c r="H3410" s="49" t="s">
        <v>582</v>
      </c>
      <c r="I3410" s="49" t="s">
        <v>582</v>
      </c>
      <c r="J3410" s="49">
        <v>135300</v>
      </c>
      <c r="K3410" s="49" t="s">
        <v>408</v>
      </c>
      <c r="L3410" s="49">
        <v>9974024</v>
      </c>
      <c r="M3410" s="49" t="s">
        <v>1944</v>
      </c>
      <c r="N3410" s="51">
        <v>21367</v>
      </c>
      <c r="O3410" s="51">
        <v>21367</v>
      </c>
      <c r="P3410" s="49" t="s">
        <v>1091</v>
      </c>
    </row>
    <row r="3411" spans="1:16">
      <c r="A3411" s="46">
        <v>10</v>
      </c>
      <c r="B3411" s="46">
        <v>2782.9</v>
      </c>
      <c r="C3411" s="46">
        <v>2962.3195740639999</v>
      </c>
      <c r="D3411" s="46">
        <f t="shared" si="53"/>
        <v>-179.41957406399979</v>
      </c>
      <c r="E3411" s="51">
        <v>45261</v>
      </c>
      <c r="F3411" s="49" t="s">
        <v>80</v>
      </c>
      <c r="G3411" s="49" t="s">
        <v>81</v>
      </c>
      <c r="H3411" s="49" t="s">
        <v>582</v>
      </c>
      <c r="I3411" s="49" t="s">
        <v>582</v>
      </c>
      <c r="J3411" s="49">
        <v>135300</v>
      </c>
      <c r="K3411" s="49" t="s">
        <v>408</v>
      </c>
      <c r="L3411" s="49">
        <v>9821767</v>
      </c>
      <c r="M3411" s="49" t="s">
        <v>1944</v>
      </c>
      <c r="N3411" s="51">
        <v>21367</v>
      </c>
      <c r="O3411" s="51">
        <v>21367</v>
      </c>
      <c r="P3411" s="49" t="s">
        <v>1081</v>
      </c>
    </row>
    <row r="3412" spans="1:16">
      <c r="A3412" s="46">
        <v>1</v>
      </c>
      <c r="B3412" s="46">
        <v>250</v>
      </c>
      <c r="C3412" s="46">
        <v>265.43907250000001</v>
      </c>
      <c r="D3412" s="46">
        <f t="shared" si="53"/>
        <v>-15.439072500000009</v>
      </c>
      <c r="E3412" s="51">
        <v>45261</v>
      </c>
      <c r="F3412" s="49" t="s">
        <v>80</v>
      </c>
      <c r="G3412" s="49" t="s">
        <v>81</v>
      </c>
      <c r="H3412" s="49" t="s">
        <v>582</v>
      </c>
      <c r="I3412" s="49" t="s">
        <v>582</v>
      </c>
      <c r="J3412" s="49">
        <v>135300</v>
      </c>
      <c r="K3412" s="49" t="s">
        <v>408</v>
      </c>
      <c r="L3412" s="49">
        <v>9821764</v>
      </c>
      <c r="M3412" s="49" t="s">
        <v>2157</v>
      </c>
      <c r="N3412" s="51">
        <v>22828</v>
      </c>
      <c r="O3412" s="51">
        <v>22828</v>
      </c>
      <c r="P3412" s="49" t="s">
        <v>1081</v>
      </c>
    </row>
    <row r="3413" spans="1:16">
      <c r="A3413" s="46">
        <v>0</v>
      </c>
      <c r="B3413" s="46">
        <v>0</v>
      </c>
      <c r="C3413" s="46">
        <v>0</v>
      </c>
      <c r="D3413" s="46">
        <f t="shared" si="53"/>
        <v>0</v>
      </c>
      <c r="E3413" s="51">
        <v>45261</v>
      </c>
      <c r="F3413" s="49" t="s">
        <v>80</v>
      </c>
      <c r="G3413" s="49" t="s">
        <v>81</v>
      </c>
      <c r="H3413" s="49" t="s">
        <v>582</v>
      </c>
      <c r="I3413" s="49" t="s">
        <v>582</v>
      </c>
      <c r="J3413" s="49">
        <v>135300</v>
      </c>
      <c r="K3413" s="49" t="s">
        <v>408</v>
      </c>
      <c r="L3413" s="49">
        <v>9974023</v>
      </c>
      <c r="M3413" s="49" t="s">
        <v>2157</v>
      </c>
      <c r="N3413" s="51">
        <v>24654</v>
      </c>
      <c r="O3413" s="51">
        <v>24654</v>
      </c>
      <c r="P3413" s="49" t="s">
        <v>1091</v>
      </c>
    </row>
    <row r="3414" spans="1:16">
      <c r="A3414" s="46">
        <v>0</v>
      </c>
      <c r="B3414" s="46">
        <v>0</v>
      </c>
      <c r="C3414" s="46">
        <v>0</v>
      </c>
      <c r="D3414" s="46">
        <f t="shared" si="53"/>
        <v>0</v>
      </c>
      <c r="E3414" s="51">
        <v>45261</v>
      </c>
      <c r="F3414" s="49" t="s">
        <v>80</v>
      </c>
      <c r="G3414" s="49" t="s">
        <v>81</v>
      </c>
      <c r="H3414" s="49" t="s">
        <v>582</v>
      </c>
      <c r="I3414" s="49" t="s">
        <v>582</v>
      </c>
      <c r="J3414" s="49">
        <v>135300</v>
      </c>
      <c r="K3414" s="49" t="s">
        <v>408</v>
      </c>
      <c r="L3414" s="49">
        <v>9974022</v>
      </c>
      <c r="M3414" s="49" t="s">
        <v>2157</v>
      </c>
      <c r="N3414" s="51">
        <v>22828</v>
      </c>
      <c r="O3414" s="51">
        <v>22828</v>
      </c>
      <c r="P3414" s="49" t="s">
        <v>1091</v>
      </c>
    </row>
    <row r="3415" spans="1:16">
      <c r="A3415" s="46">
        <v>4</v>
      </c>
      <c r="B3415" s="46">
        <v>1483.82</v>
      </c>
      <c r="C3415" s="46">
        <v>1570.4179460918001</v>
      </c>
      <c r="D3415" s="46">
        <f t="shared" si="53"/>
        <v>-86.597946091800168</v>
      </c>
      <c r="E3415" s="51">
        <v>45261</v>
      </c>
      <c r="F3415" s="49" t="s">
        <v>80</v>
      </c>
      <c r="G3415" s="49" t="s">
        <v>81</v>
      </c>
      <c r="H3415" s="49" t="s">
        <v>582</v>
      </c>
      <c r="I3415" s="49" t="s">
        <v>582</v>
      </c>
      <c r="J3415" s="49">
        <v>135300</v>
      </c>
      <c r="K3415" s="49" t="s">
        <v>408</v>
      </c>
      <c r="L3415" s="49">
        <v>9821765</v>
      </c>
      <c r="M3415" s="49" t="s">
        <v>2157</v>
      </c>
      <c r="N3415" s="51">
        <v>24654</v>
      </c>
      <c r="O3415" s="51">
        <v>24654</v>
      </c>
      <c r="P3415" s="49" t="s">
        <v>1081</v>
      </c>
    </row>
    <row r="3416" spans="1:16">
      <c r="A3416" s="46">
        <v>3</v>
      </c>
      <c r="B3416" s="46">
        <v>12877.11</v>
      </c>
      <c r="C3416" s="46">
        <v>2494.5699743586001</v>
      </c>
      <c r="D3416" s="46">
        <f t="shared" si="53"/>
        <v>10382.5400256414</v>
      </c>
      <c r="E3416" s="51">
        <v>45261</v>
      </c>
      <c r="F3416" s="49" t="s">
        <v>80</v>
      </c>
      <c r="G3416" s="49" t="s">
        <v>81</v>
      </c>
      <c r="H3416" s="49" t="s">
        <v>582</v>
      </c>
      <c r="I3416" s="49" t="s">
        <v>582</v>
      </c>
      <c r="J3416" s="49">
        <v>135300</v>
      </c>
      <c r="K3416" s="49" t="s">
        <v>409</v>
      </c>
      <c r="L3416" s="49">
        <v>12458902</v>
      </c>
      <c r="M3416" s="49" t="s">
        <v>2525</v>
      </c>
      <c r="N3416" s="51">
        <v>41682</v>
      </c>
      <c r="O3416" s="51">
        <v>41640</v>
      </c>
      <c r="P3416" s="49" t="s">
        <v>2526</v>
      </c>
    </row>
    <row r="3417" spans="1:16">
      <c r="A3417" s="46">
        <v>0</v>
      </c>
      <c r="B3417" s="46">
        <v>285103.02</v>
      </c>
      <c r="C3417" s="46">
        <v>26161.822893354001</v>
      </c>
      <c r="D3417" s="46">
        <f t="shared" si="53"/>
        <v>258941.19710664602</v>
      </c>
      <c r="E3417" s="51">
        <v>45261</v>
      </c>
      <c r="F3417" s="49" t="s">
        <v>80</v>
      </c>
      <c r="G3417" s="49" t="s">
        <v>81</v>
      </c>
      <c r="H3417" s="49" t="s">
        <v>582</v>
      </c>
      <c r="I3417" s="49" t="s">
        <v>582</v>
      </c>
      <c r="J3417" s="49">
        <v>135300</v>
      </c>
      <c r="K3417" s="49" t="s">
        <v>180</v>
      </c>
      <c r="L3417" s="49">
        <v>29777919</v>
      </c>
      <c r="M3417" s="49" t="s">
        <v>1441</v>
      </c>
      <c r="N3417" s="51">
        <v>43553</v>
      </c>
      <c r="O3417" s="51">
        <v>43466</v>
      </c>
      <c r="P3417" s="49" t="s">
        <v>2473</v>
      </c>
    </row>
    <row r="3418" spans="1:16">
      <c r="A3418" s="46">
        <v>1</v>
      </c>
      <c r="B3418" s="46">
        <v>7409.91</v>
      </c>
      <c r="C3418" s="46">
        <v>7887.6429031056005</v>
      </c>
      <c r="D3418" s="46">
        <f t="shared" si="53"/>
        <v>-477.7329031056006</v>
      </c>
      <c r="E3418" s="51">
        <v>45261</v>
      </c>
      <c r="F3418" s="49" t="s">
        <v>80</v>
      </c>
      <c r="G3418" s="49" t="s">
        <v>81</v>
      </c>
      <c r="H3418" s="49" t="s">
        <v>582</v>
      </c>
      <c r="I3418" s="49" t="s">
        <v>582</v>
      </c>
      <c r="J3418" s="49">
        <v>135300</v>
      </c>
      <c r="K3418" s="49" t="s">
        <v>180</v>
      </c>
      <c r="L3418" s="49">
        <v>9821728</v>
      </c>
      <c r="M3418" s="49" t="s">
        <v>1554</v>
      </c>
      <c r="N3418" s="51">
        <v>21367</v>
      </c>
      <c r="O3418" s="51">
        <v>21367</v>
      </c>
      <c r="P3418" s="49" t="s">
        <v>1081</v>
      </c>
    </row>
    <row r="3419" spans="1:16">
      <c r="A3419" s="46">
        <v>1</v>
      </c>
      <c r="B3419" s="46">
        <v>144568.24</v>
      </c>
      <c r="C3419" s="46">
        <v>36849.922484653602</v>
      </c>
      <c r="D3419" s="46">
        <f t="shared" si="53"/>
        <v>107718.3175153464</v>
      </c>
      <c r="E3419" s="51">
        <v>45261</v>
      </c>
      <c r="F3419" s="49" t="s">
        <v>80</v>
      </c>
      <c r="G3419" s="49" t="s">
        <v>81</v>
      </c>
      <c r="H3419" s="49" t="s">
        <v>582</v>
      </c>
      <c r="I3419" s="49" t="s">
        <v>582</v>
      </c>
      <c r="J3419" s="49">
        <v>135300</v>
      </c>
      <c r="K3419" s="49" t="s">
        <v>180</v>
      </c>
      <c r="L3419" s="49">
        <v>11545310</v>
      </c>
      <c r="M3419" s="49" t="s">
        <v>2527</v>
      </c>
      <c r="N3419" s="51">
        <v>40669</v>
      </c>
      <c r="O3419" s="51">
        <v>40909</v>
      </c>
      <c r="P3419" s="49" t="s">
        <v>2470</v>
      </c>
    </row>
    <row r="3420" spans="1:16">
      <c r="A3420" s="46">
        <v>0</v>
      </c>
      <c r="B3420" s="46">
        <v>639.81000000000006</v>
      </c>
      <c r="C3420" s="46">
        <v>678.88999788030003</v>
      </c>
      <c r="D3420" s="46">
        <f t="shared" si="53"/>
        <v>-39.07999788029997</v>
      </c>
      <c r="E3420" s="51">
        <v>45261</v>
      </c>
      <c r="F3420" s="49" t="s">
        <v>80</v>
      </c>
      <c r="G3420" s="49" t="s">
        <v>81</v>
      </c>
      <c r="H3420" s="49" t="s">
        <v>582</v>
      </c>
      <c r="I3420" s="49" t="s">
        <v>582</v>
      </c>
      <c r="J3420" s="49">
        <v>135300</v>
      </c>
      <c r="K3420" s="49" t="s">
        <v>180</v>
      </c>
      <c r="L3420" s="49">
        <v>9821762</v>
      </c>
      <c r="M3420" s="49" t="s">
        <v>2158</v>
      </c>
      <c r="N3420" s="51">
        <v>23193</v>
      </c>
      <c r="O3420" s="51">
        <v>23193</v>
      </c>
      <c r="P3420" s="49" t="s">
        <v>1081</v>
      </c>
    </row>
    <row r="3421" spans="1:16">
      <c r="A3421" s="46">
        <v>0</v>
      </c>
      <c r="B3421" s="46">
        <v>0</v>
      </c>
      <c r="C3421" s="46">
        <v>0</v>
      </c>
      <c r="D3421" s="46">
        <f t="shared" si="53"/>
        <v>0</v>
      </c>
      <c r="E3421" s="51">
        <v>45261</v>
      </c>
      <c r="F3421" s="49" t="s">
        <v>80</v>
      </c>
      <c r="G3421" s="49" t="s">
        <v>81</v>
      </c>
      <c r="H3421" s="49" t="s">
        <v>582</v>
      </c>
      <c r="I3421" s="49" t="s">
        <v>582</v>
      </c>
      <c r="J3421" s="49">
        <v>135300</v>
      </c>
      <c r="K3421" s="49" t="s">
        <v>180</v>
      </c>
      <c r="L3421" s="49">
        <v>9974017</v>
      </c>
      <c r="M3421" s="49" t="s">
        <v>2158</v>
      </c>
      <c r="N3421" s="51">
        <v>24654</v>
      </c>
      <c r="O3421" s="51">
        <v>24654</v>
      </c>
      <c r="P3421" s="49" t="s">
        <v>1091</v>
      </c>
    </row>
    <row r="3422" spans="1:16">
      <c r="A3422" s="46">
        <v>0</v>
      </c>
      <c r="B3422" s="46">
        <v>0</v>
      </c>
      <c r="C3422" s="46">
        <v>0</v>
      </c>
      <c r="D3422" s="46">
        <f t="shared" si="53"/>
        <v>0</v>
      </c>
      <c r="E3422" s="51">
        <v>45261</v>
      </c>
      <c r="F3422" s="49" t="s">
        <v>80</v>
      </c>
      <c r="G3422" s="49" t="s">
        <v>81</v>
      </c>
      <c r="H3422" s="49" t="s">
        <v>582</v>
      </c>
      <c r="I3422" s="49" t="s">
        <v>582</v>
      </c>
      <c r="J3422" s="49">
        <v>135300</v>
      </c>
      <c r="K3422" s="49" t="s">
        <v>180</v>
      </c>
      <c r="L3422" s="49">
        <v>9974018</v>
      </c>
      <c r="M3422" s="49" t="s">
        <v>2158</v>
      </c>
      <c r="N3422" s="51">
        <v>23193</v>
      </c>
      <c r="O3422" s="51">
        <v>23193</v>
      </c>
      <c r="P3422" s="49" t="s">
        <v>1091</v>
      </c>
    </row>
    <row r="3423" spans="1:16">
      <c r="A3423" s="46">
        <v>0</v>
      </c>
      <c r="B3423" s="46">
        <v>159.14000000000001</v>
      </c>
      <c r="C3423" s="46">
        <v>168.42764751860003</v>
      </c>
      <c r="D3423" s="46">
        <f t="shared" si="53"/>
        <v>-9.2876475186000107</v>
      </c>
      <c r="E3423" s="51">
        <v>45261</v>
      </c>
      <c r="F3423" s="49" t="s">
        <v>80</v>
      </c>
      <c r="G3423" s="49" t="s">
        <v>81</v>
      </c>
      <c r="H3423" s="49" t="s">
        <v>582</v>
      </c>
      <c r="I3423" s="49" t="s">
        <v>582</v>
      </c>
      <c r="J3423" s="49">
        <v>135300</v>
      </c>
      <c r="K3423" s="49" t="s">
        <v>180</v>
      </c>
      <c r="L3423" s="49">
        <v>9821727</v>
      </c>
      <c r="M3423" s="49" t="s">
        <v>2158</v>
      </c>
      <c r="N3423" s="51">
        <v>24654</v>
      </c>
      <c r="O3423" s="51">
        <v>24654</v>
      </c>
      <c r="P3423" s="49" t="s">
        <v>1081</v>
      </c>
    </row>
    <row r="3424" spans="1:16">
      <c r="A3424" s="46">
        <v>0</v>
      </c>
      <c r="B3424" s="46">
        <v>0</v>
      </c>
      <c r="C3424" s="46">
        <v>0</v>
      </c>
      <c r="D3424" s="46">
        <f t="shared" si="53"/>
        <v>0</v>
      </c>
      <c r="E3424" s="51">
        <v>45261</v>
      </c>
      <c r="F3424" s="49" t="s">
        <v>80</v>
      </c>
      <c r="G3424" s="49" t="s">
        <v>81</v>
      </c>
      <c r="H3424" s="49" t="s">
        <v>582</v>
      </c>
      <c r="I3424" s="49" t="s">
        <v>582</v>
      </c>
      <c r="J3424" s="49">
        <v>135300</v>
      </c>
      <c r="K3424" s="49" t="s">
        <v>180</v>
      </c>
      <c r="L3424" s="49">
        <v>9974019</v>
      </c>
      <c r="M3424" s="49" t="s">
        <v>1554</v>
      </c>
      <c r="N3424" s="51">
        <v>21367</v>
      </c>
      <c r="O3424" s="51">
        <v>21367</v>
      </c>
      <c r="P3424" s="49" t="s">
        <v>1091</v>
      </c>
    </row>
    <row r="3425" spans="1:16">
      <c r="A3425" s="46">
        <v>0</v>
      </c>
      <c r="B3425" s="46">
        <v>0</v>
      </c>
      <c r="C3425" s="46">
        <v>0</v>
      </c>
      <c r="D3425" s="46">
        <f t="shared" si="53"/>
        <v>0</v>
      </c>
      <c r="E3425" s="51">
        <v>45261</v>
      </c>
      <c r="F3425" s="49" t="s">
        <v>80</v>
      </c>
      <c r="G3425" s="49" t="s">
        <v>81</v>
      </c>
      <c r="H3425" s="49" t="s">
        <v>582</v>
      </c>
      <c r="I3425" s="49" t="s">
        <v>582</v>
      </c>
      <c r="J3425" s="49">
        <v>135300</v>
      </c>
      <c r="K3425" s="49" t="s">
        <v>410</v>
      </c>
      <c r="L3425" s="49">
        <v>9973971</v>
      </c>
      <c r="M3425" s="49" t="s">
        <v>1946</v>
      </c>
      <c r="N3425" s="51">
        <v>21732</v>
      </c>
      <c r="O3425" s="51">
        <v>21732</v>
      </c>
      <c r="P3425" s="49" t="s">
        <v>1091</v>
      </c>
    </row>
    <row r="3426" spans="1:16">
      <c r="A3426" s="46">
        <v>1</v>
      </c>
      <c r="B3426" s="46">
        <v>369.5</v>
      </c>
      <c r="C3426" s="46">
        <v>392.31894915499998</v>
      </c>
      <c r="D3426" s="46">
        <f t="shared" si="53"/>
        <v>-22.818949154999984</v>
      </c>
      <c r="E3426" s="51">
        <v>45261</v>
      </c>
      <c r="F3426" s="49" t="s">
        <v>80</v>
      </c>
      <c r="G3426" s="49" t="s">
        <v>81</v>
      </c>
      <c r="H3426" s="49" t="s">
        <v>582</v>
      </c>
      <c r="I3426" s="49" t="s">
        <v>582</v>
      </c>
      <c r="J3426" s="49">
        <v>135300</v>
      </c>
      <c r="K3426" s="49" t="s">
        <v>410</v>
      </c>
      <c r="L3426" s="49">
        <v>9821712</v>
      </c>
      <c r="M3426" s="49" t="s">
        <v>1946</v>
      </c>
      <c r="N3426" s="51">
        <v>22828</v>
      </c>
      <c r="O3426" s="51">
        <v>22828</v>
      </c>
      <c r="P3426" s="49" t="s">
        <v>1081</v>
      </c>
    </row>
    <row r="3427" spans="1:16">
      <c r="A3427" s="46">
        <v>1</v>
      </c>
      <c r="B3427" s="46">
        <v>654.13</v>
      </c>
      <c r="C3427" s="46">
        <v>692.75003143900005</v>
      </c>
      <c r="D3427" s="46">
        <f t="shared" si="53"/>
        <v>-38.620031439000059</v>
      </c>
      <c r="E3427" s="51">
        <v>45261</v>
      </c>
      <c r="F3427" s="49" t="s">
        <v>80</v>
      </c>
      <c r="G3427" s="49" t="s">
        <v>81</v>
      </c>
      <c r="H3427" s="49" t="s">
        <v>582</v>
      </c>
      <c r="I3427" s="49" t="s">
        <v>582</v>
      </c>
      <c r="J3427" s="49">
        <v>135300</v>
      </c>
      <c r="K3427" s="49" t="s">
        <v>410</v>
      </c>
      <c r="L3427" s="49">
        <v>9821713</v>
      </c>
      <c r="M3427" s="49" t="s">
        <v>1946</v>
      </c>
      <c r="N3427" s="51">
        <v>24289</v>
      </c>
      <c r="O3427" s="51">
        <v>24289</v>
      </c>
      <c r="P3427" s="49" t="s">
        <v>1081</v>
      </c>
    </row>
    <row r="3428" spans="1:16">
      <c r="A3428" s="46">
        <v>0</v>
      </c>
      <c r="B3428" s="46">
        <v>0</v>
      </c>
      <c r="C3428" s="46">
        <v>0</v>
      </c>
      <c r="D3428" s="46">
        <f t="shared" si="53"/>
        <v>0</v>
      </c>
      <c r="E3428" s="51">
        <v>45261</v>
      </c>
      <c r="F3428" s="49" t="s">
        <v>80</v>
      </c>
      <c r="G3428" s="49" t="s">
        <v>81</v>
      </c>
      <c r="H3428" s="49" t="s">
        <v>582</v>
      </c>
      <c r="I3428" s="49" t="s">
        <v>582</v>
      </c>
      <c r="J3428" s="49">
        <v>135300</v>
      </c>
      <c r="K3428" s="49" t="s">
        <v>410</v>
      </c>
      <c r="L3428" s="49">
        <v>9974050</v>
      </c>
      <c r="M3428" s="49" t="s">
        <v>1946</v>
      </c>
      <c r="N3428" s="51">
        <v>24289</v>
      </c>
      <c r="O3428" s="51">
        <v>24289</v>
      </c>
      <c r="P3428" s="49" t="s">
        <v>1091</v>
      </c>
    </row>
    <row r="3429" spans="1:16">
      <c r="A3429" s="46">
        <v>1</v>
      </c>
      <c r="B3429" s="46">
        <v>2100</v>
      </c>
      <c r="C3429" s="46">
        <v>2218.2816600000001</v>
      </c>
      <c r="D3429" s="46">
        <f t="shared" si="53"/>
        <v>-118.2816600000001</v>
      </c>
      <c r="E3429" s="51">
        <v>45261</v>
      </c>
      <c r="F3429" s="49" t="s">
        <v>80</v>
      </c>
      <c r="G3429" s="49" t="s">
        <v>81</v>
      </c>
      <c r="H3429" s="49" t="s">
        <v>582</v>
      </c>
      <c r="I3429" s="49" t="s">
        <v>582</v>
      </c>
      <c r="J3429" s="49">
        <v>135300</v>
      </c>
      <c r="K3429" s="49" t="s">
        <v>410</v>
      </c>
      <c r="L3429" s="49">
        <v>9821710</v>
      </c>
      <c r="M3429" s="49" t="s">
        <v>2528</v>
      </c>
      <c r="N3429" s="51">
        <v>25750</v>
      </c>
      <c r="O3429" s="51">
        <v>25750</v>
      </c>
      <c r="P3429" s="49" t="s">
        <v>1081</v>
      </c>
    </row>
    <row r="3430" spans="1:16">
      <c r="A3430" s="46">
        <v>0</v>
      </c>
      <c r="B3430" s="46">
        <v>0</v>
      </c>
      <c r="C3430" s="46">
        <v>0</v>
      </c>
      <c r="D3430" s="46">
        <f t="shared" si="53"/>
        <v>0</v>
      </c>
      <c r="E3430" s="51">
        <v>45261</v>
      </c>
      <c r="F3430" s="49" t="s">
        <v>80</v>
      </c>
      <c r="G3430" s="49" t="s">
        <v>81</v>
      </c>
      <c r="H3430" s="49" t="s">
        <v>582</v>
      </c>
      <c r="I3430" s="49" t="s">
        <v>582</v>
      </c>
      <c r="J3430" s="49">
        <v>135300</v>
      </c>
      <c r="K3430" s="49" t="s">
        <v>410</v>
      </c>
      <c r="L3430" s="49">
        <v>9974054</v>
      </c>
      <c r="M3430" s="49" t="s">
        <v>1946</v>
      </c>
      <c r="N3430" s="51">
        <v>22828</v>
      </c>
      <c r="O3430" s="51">
        <v>22828</v>
      </c>
      <c r="P3430" s="49" t="s">
        <v>1091</v>
      </c>
    </row>
    <row r="3431" spans="1:16">
      <c r="A3431" s="46">
        <v>1</v>
      </c>
      <c r="B3431" s="46">
        <v>730.02</v>
      </c>
      <c r="C3431" s="46">
        <v>776.59025346240003</v>
      </c>
      <c r="D3431" s="46">
        <f t="shared" si="53"/>
        <v>-46.570253462400046</v>
      </c>
      <c r="E3431" s="51">
        <v>45261</v>
      </c>
      <c r="F3431" s="49" t="s">
        <v>80</v>
      </c>
      <c r="G3431" s="49" t="s">
        <v>81</v>
      </c>
      <c r="H3431" s="49" t="s">
        <v>582</v>
      </c>
      <c r="I3431" s="49" t="s">
        <v>582</v>
      </c>
      <c r="J3431" s="49">
        <v>135300</v>
      </c>
      <c r="K3431" s="49" t="s">
        <v>410</v>
      </c>
      <c r="L3431" s="49">
        <v>9821711</v>
      </c>
      <c r="M3431" s="49" t="s">
        <v>1946</v>
      </c>
      <c r="N3431" s="51">
        <v>21732</v>
      </c>
      <c r="O3431" s="51">
        <v>21732</v>
      </c>
      <c r="P3431" s="49" t="s">
        <v>1081</v>
      </c>
    </row>
    <row r="3432" spans="1:16">
      <c r="A3432" s="46">
        <v>0</v>
      </c>
      <c r="B3432" s="46">
        <v>0</v>
      </c>
      <c r="C3432" s="46">
        <v>0</v>
      </c>
      <c r="D3432" s="46">
        <f t="shared" si="53"/>
        <v>0</v>
      </c>
      <c r="E3432" s="51">
        <v>45261</v>
      </c>
      <c r="F3432" s="49" t="s">
        <v>80</v>
      </c>
      <c r="G3432" s="49" t="s">
        <v>81</v>
      </c>
      <c r="H3432" s="49" t="s">
        <v>582</v>
      </c>
      <c r="I3432" s="49" t="s">
        <v>582</v>
      </c>
      <c r="J3432" s="49">
        <v>135300</v>
      </c>
      <c r="K3432" s="49" t="s">
        <v>410</v>
      </c>
      <c r="L3432" s="49">
        <v>9974049</v>
      </c>
      <c r="M3432" s="49" t="s">
        <v>2528</v>
      </c>
      <c r="N3432" s="51">
        <v>25750</v>
      </c>
      <c r="O3432" s="51">
        <v>25750</v>
      </c>
      <c r="P3432" s="49" t="s">
        <v>1091</v>
      </c>
    </row>
    <row r="3433" spans="1:16">
      <c r="A3433" s="46">
        <v>1</v>
      </c>
      <c r="B3433" s="46">
        <v>10001.719999999999</v>
      </c>
      <c r="C3433" s="46">
        <v>10585.435281762801</v>
      </c>
      <c r="D3433" s="46">
        <f t="shared" si="53"/>
        <v>-583.71528176280117</v>
      </c>
      <c r="E3433" s="51">
        <v>45261</v>
      </c>
      <c r="F3433" s="49" t="s">
        <v>80</v>
      </c>
      <c r="G3433" s="49" t="s">
        <v>81</v>
      </c>
      <c r="H3433" s="49" t="s">
        <v>582</v>
      </c>
      <c r="I3433" s="49" t="s">
        <v>582</v>
      </c>
      <c r="J3433" s="49">
        <v>135300</v>
      </c>
      <c r="K3433" s="49" t="s">
        <v>413</v>
      </c>
      <c r="L3433" s="49">
        <v>9821810</v>
      </c>
      <c r="M3433" s="49" t="s">
        <v>2443</v>
      </c>
      <c r="N3433" s="51">
        <v>24654</v>
      </c>
      <c r="O3433" s="51">
        <v>24654</v>
      </c>
      <c r="P3433" s="49" t="s">
        <v>1081</v>
      </c>
    </row>
    <row r="3434" spans="1:16">
      <c r="A3434" s="46">
        <v>0</v>
      </c>
      <c r="B3434" s="46">
        <v>0</v>
      </c>
      <c r="C3434" s="46">
        <v>0</v>
      </c>
      <c r="D3434" s="46">
        <f t="shared" si="53"/>
        <v>0</v>
      </c>
      <c r="E3434" s="51">
        <v>45261</v>
      </c>
      <c r="F3434" s="49" t="s">
        <v>80</v>
      </c>
      <c r="G3434" s="49" t="s">
        <v>81</v>
      </c>
      <c r="H3434" s="49" t="s">
        <v>582</v>
      </c>
      <c r="I3434" s="49" t="s">
        <v>582</v>
      </c>
      <c r="J3434" s="49">
        <v>135300</v>
      </c>
      <c r="K3434" s="49" t="s">
        <v>413</v>
      </c>
      <c r="L3434" s="49">
        <v>9974095</v>
      </c>
      <c r="M3434" s="49" t="s">
        <v>2443</v>
      </c>
      <c r="N3434" s="51">
        <v>22828</v>
      </c>
      <c r="O3434" s="51">
        <v>22828</v>
      </c>
      <c r="P3434" s="49" t="s">
        <v>1091</v>
      </c>
    </row>
    <row r="3435" spans="1:16">
      <c r="A3435" s="46">
        <v>1</v>
      </c>
      <c r="B3435" s="46">
        <v>27620.09</v>
      </c>
      <c r="C3435" s="46">
        <v>29400.816861694402</v>
      </c>
      <c r="D3435" s="46">
        <f t="shared" si="53"/>
        <v>-1780.726861694402</v>
      </c>
      <c r="E3435" s="51">
        <v>45261</v>
      </c>
      <c r="F3435" s="49" t="s">
        <v>80</v>
      </c>
      <c r="G3435" s="49" t="s">
        <v>81</v>
      </c>
      <c r="H3435" s="49" t="s">
        <v>582</v>
      </c>
      <c r="I3435" s="49" t="s">
        <v>582</v>
      </c>
      <c r="J3435" s="49">
        <v>135300</v>
      </c>
      <c r="K3435" s="49" t="s">
        <v>413</v>
      </c>
      <c r="L3435" s="49">
        <v>9821812</v>
      </c>
      <c r="M3435" s="49" t="s">
        <v>1950</v>
      </c>
      <c r="N3435" s="51">
        <v>21367</v>
      </c>
      <c r="O3435" s="51">
        <v>21367</v>
      </c>
      <c r="P3435" s="49" t="s">
        <v>1081</v>
      </c>
    </row>
    <row r="3436" spans="1:16">
      <c r="A3436" s="46">
        <v>0</v>
      </c>
      <c r="B3436" s="46">
        <v>0</v>
      </c>
      <c r="C3436" s="46">
        <v>0</v>
      </c>
      <c r="D3436" s="46">
        <f t="shared" si="53"/>
        <v>0</v>
      </c>
      <c r="E3436" s="51">
        <v>45261</v>
      </c>
      <c r="F3436" s="49" t="s">
        <v>80</v>
      </c>
      <c r="G3436" s="49" t="s">
        <v>81</v>
      </c>
      <c r="H3436" s="49" t="s">
        <v>582</v>
      </c>
      <c r="I3436" s="49" t="s">
        <v>582</v>
      </c>
      <c r="J3436" s="49">
        <v>135300</v>
      </c>
      <c r="K3436" s="49" t="s">
        <v>413</v>
      </c>
      <c r="L3436" s="49">
        <v>9974094</v>
      </c>
      <c r="M3436" s="49" t="s">
        <v>2443</v>
      </c>
      <c r="N3436" s="51">
        <v>24654</v>
      </c>
      <c r="O3436" s="51">
        <v>24654</v>
      </c>
      <c r="P3436" s="49" t="s">
        <v>1091</v>
      </c>
    </row>
    <row r="3437" spans="1:16">
      <c r="A3437" s="46">
        <v>0</v>
      </c>
      <c r="B3437" s="46">
        <v>-7028.6</v>
      </c>
      <c r="C3437" s="46">
        <v>-7237.9221806140004</v>
      </c>
      <c r="D3437" s="46">
        <f t="shared" si="53"/>
        <v>209.32218061399999</v>
      </c>
      <c r="E3437" s="51">
        <v>45261</v>
      </c>
      <c r="F3437" s="49" t="s">
        <v>80</v>
      </c>
      <c r="G3437" s="49" t="s">
        <v>81</v>
      </c>
      <c r="H3437" s="49" t="s">
        <v>582</v>
      </c>
      <c r="I3437" s="49" t="s">
        <v>582</v>
      </c>
      <c r="J3437" s="49">
        <v>135300</v>
      </c>
      <c r="K3437" s="49" t="s">
        <v>413</v>
      </c>
      <c r="L3437" s="49">
        <v>9821811</v>
      </c>
      <c r="M3437" s="49" t="s">
        <v>2443</v>
      </c>
      <c r="N3437" s="51">
        <v>26846</v>
      </c>
      <c r="O3437" s="51">
        <v>26846</v>
      </c>
      <c r="P3437" s="49" t="s">
        <v>1081</v>
      </c>
    </row>
    <row r="3438" spans="1:16">
      <c r="A3438" s="46">
        <v>0</v>
      </c>
      <c r="B3438" s="46">
        <v>0</v>
      </c>
      <c r="C3438" s="46">
        <v>0</v>
      </c>
      <c r="D3438" s="46">
        <f t="shared" si="53"/>
        <v>0</v>
      </c>
      <c r="E3438" s="51">
        <v>45261</v>
      </c>
      <c r="F3438" s="49" t="s">
        <v>80</v>
      </c>
      <c r="G3438" s="49" t="s">
        <v>81</v>
      </c>
      <c r="H3438" s="49" t="s">
        <v>582</v>
      </c>
      <c r="I3438" s="49" t="s">
        <v>582</v>
      </c>
      <c r="J3438" s="49">
        <v>135300</v>
      </c>
      <c r="K3438" s="49" t="s">
        <v>413</v>
      </c>
      <c r="L3438" s="49">
        <v>9974096</v>
      </c>
      <c r="M3438" s="49" t="s">
        <v>1950</v>
      </c>
      <c r="N3438" s="51">
        <v>21367</v>
      </c>
      <c r="O3438" s="51">
        <v>21367</v>
      </c>
      <c r="P3438" s="49" t="s">
        <v>1091</v>
      </c>
    </row>
    <row r="3439" spans="1:16">
      <c r="A3439" s="46">
        <v>0</v>
      </c>
      <c r="B3439" s="46">
        <v>10832.75</v>
      </c>
      <c r="C3439" s="46">
        <v>11501.7404504975</v>
      </c>
      <c r="D3439" s="46">
        <f t="shared" si="53"/>
        <v>-668.99045049750021</v>
      </c>
      <c r="E3439" s="51">
        <v>45261</v>
      </c>
      <c r="F3439" s="49" t="s">
        <v>80</v>
      </c>
      <c r="G3439" s="49" t="s">
        <v>81</v>
      </c>
      <c r="H3439" s="49" t="s">
        <v>582</v>
      </c>
      <c r="I3439" s="49" t="s">
        <v>582</v>
      </c>
      <c r="J3439" s="49">
        <v>135300</v>
      </c>
      <c r="K3439" s="49" t="s">
        <v>413</v>
      </c>
      <c r="L3439" s="49">
        <v>9821809</v>
      </c>
      <c r="M3439" s="49" t="s">
        <v>2443</v>
      </c>
      <c r="N3439" s="51">
        <v>22828</v>
      </c>
      <c r="O3439" s="51">
        <v>22828</v>
      </c>
      <c r="P3439" s="49" t="s">
        <v>1081</v>
      </c>
    </row>
    <row r="3440" spans="1:16">
      <c r="A3440" s="46">
        <v>0</v>
      </c>
      <c r="B3440" s="46">
        <v>0</v>
      </c>
      <c r="C3440" s="46">
        <v>0</v>
      </c>
      <c r="D3440" s="46">
        <f t="shared" si="53"/>
        <v>0</v>
      </c>
      <c r="E3440" s="51">
        <v>45261</v>
      </c>
      <c r="F3440" s="49" t="s">
        <v>80</v>
      </c>
      <c r="G3440" s="49" t="s">
        <v>81</v>
      </c>
      <c r="H3440" s="49" t="s">
        <v>582</v>
      </c>
      <c r="I3440" s="49" t="s">
        <v>582</v>
      </c>
      <c r="J3440" s="49">
        <v>135300</v>
      </c>
      <c r="K3440" s="49" t="s">
        <v>413</v>
      </c>
      <c r="L3440" s="49">
        <v>9974093</v>
      </c>
      <c r="M3440" s="49" t="s">
        <v>2443</v>
      </c>
      <c r="N3440" s="51">
        <v>26846</v>
      </c>
      <c r="O3440" s="51">
        <v>26846</v>
      </c>
      <c r="P3440" s="49" t="s">
        <v>1091</v>
      </c>
    </row>
    <row r="3441" spans="1:16">
      <c r="A3441" s="46">
        <v>0</v>
      </c>
      <c r="B3441" s="46">
        <v>0</v>
      </c>
      <c r="C3441" s="46">
        <v>0</v>
      </c>
      <c r="D3441" s="46">
        <f t="shared" si="53"/>
        <v>0</v>
      </c>
      <c r="E3441" s="51">
        <v>45261</v>
      </c>
      <c r="F3441" s="49" t="s">
        <v>80</v>
      </c>
      <c r="G3441" s="49" t="s">
        <v>81</v>
      </c>
      <c r="H3441" s="49" t="s">
        <v>582</v>
      </c>
      <c r="I3441" s="49" t="s">
        <v>582</v>
      </c>
      <c r="J3441" s="49">
        <v>135300</v>
      </c>
      <c r="K3441" s="49" t="s">
        <v>414</v>
      </c>
      <c r="L3441" s="49">
        <v>9974020</v>
      </c>
      <c r="M3441" s="49" t="s">
        <v>1951</v>
      </c>
      <c r="N3441" s="51">
        <v>22828</v>
      </c>
      <c r="O3441" s="51">
        <v>22828</v>
      </c>
      <c r="P3441" s="49" t="s">
        <v>1091</v>
      </c>
    </row>
    <row r="3442" spans="1:16">
      <c r="A3442" s="46">
        <v>1</v>
      </c>
      <c r="B3442" s="46">
        <v>50</v>
      </c>
      <c r="C3442" s="46">
        <v>53.0878145</v>
      </c>
      <c r="D3442" s="46">
        <f t="shared" si="53"/>
        <v>-3.0878145000000004</v>
      </c>
      <c r="E3442" s="51">
        <v>45261</v>
      </c>
      <c r="F3442" s="49" t="s">
        <v>80</v>
      </c>
      <c r="G3442" s="49" t="s">
        <v>81</v>
      </c>
      <c r="H3442" s="49" t="s">
        <v>582</v>
      </c>
      <c r="I3442" s="49" t="s">
        <v>582</v>
      </c>
      <c r="J3442" s="49">
        <v>135300</v>
      </c>
      <c r="K3442" s="49" t="s">
        <v>414</v>
      </c>
      <c r="L3442" s="49">
        <v>9821816</v>
      </c>
      <c r="M3442" s="49" t="s">
        <v>1951</v>
      </c>
      <c r="N3442" s="51">
        <v>22828</v>
      </c>
      <c r="O3442" s="51">
        <v>22828</v>
      </c>
      <c r="P3442" s="49" t="s">
        <v>1081</v>
      </c>
    </row>
    <row r="3443" spans="1:16">
      <c r="A3443" s="46">
        <v>0</v>
      </c>
      <c r="B3443" s="46">
        <v>0</v>
      </c>
      <c r="C3443" s="46">
        <v>0</v>
      </c>
      <c r="D3443" s="46">
        <f t="shared" si="53"/>
        <v>0</v>
      </c>
      <c r="E3443" s="51">
        <v>45261</v>
      </c>
      <c r="F3443" s="49" t="s">
        <v>80</v>
      </c>
      <c r="G3443" s="49" t="s">
        <v>81</v>
      </c>
      <c r="H3443" s="49" t="s">
        <v>582</v>
      </c>
      <c r="I3443" s="49" t="s">
        <v>582</v>
      </c>
      <c r="J3443" s="49">
        <v>135300</v>
      </c>
      <c r="K3443" s="49" t="s">
        <v>457</v>
      </c>
      <c r="L3443" s="49">
        <v>12818513</v>
      </c>
      <c r="M3443" s="49" t="s">
        <v>1555</v>
      </c>
      <c r="N3443" s="51">
        <v>39005</v>
      </c>
      <c r="O3443" s="51">
        <v>39022</v>
      </c>
      <c r="P3443" s="49" t="s">
        <v>909</v>
      </c>
    </row>
    <row r="3444" spans="1:16">
      <c r="A3444" s="46">
        <v>1</v>
      </c>
      <c r="B3444" s="46">
        <v>27128.84</v>
      </c>
      <c r="C3444" s="46">
        <v>9127.8579464184004</v>
      </c>
      <c r="D3444" s="46">
        <f t="shared" si="53"/>
        <v>18000.9820535816</v>
      </c>
      <c r="E3444" s="51">
        <v>45261</v>
      </c>
      <c r="F3444" s="49" t="s">
        <v>80</v>
      </c>
      <c r="G3444" s="49" t="s">
        <v>81</v>
      </c>
      <c r="H3444" s="49" t="s">
        <v>582</v>
      </c>
      <c r="I3444" s="49" t="s">
        <v>582</v>
      </c>
      <c r="J3444" s="49">
        <v>135300</v>
      </c>
      <c r="K3444" s="49" t="s">
        <v>457</v>
      </c>
      <c r="L3444" s="49">
        <v>12818502</v>
      </c>
      <c r="M3444" s="49" t="s">
        <v>1555</v>
      </c>
      <c r="N3444" s="51">
        <v>39156</v>
      </c>
      <c r="O3444" s="51">
        <v>39203</v>
      </c>
      <c r="P3444" s="49" t="s">
        <v>909</v>
      </c>
    </row>
    <row r="3445" spans="1:16">
      <c r="A3445" s="46">
        <v>0</v>
      </c>
      <c r="B3445" s="46">
        <v>0</v>
      </c>
      <c r="C3445" s="46">
        <v>0</v>
      </c>
      <c r="D3445" s="46">
        <f t="shared" si="53"/>
        <v>0</v>
      </c>
      <c r="E3445" s="51">
        <v>45261</v>
      </c>
      <c r="F3445" s="49" t="s">
        <v>80</v>
      </c>
      <c r="G3445" s="49" t="s">
        <v>81</v>
      </c>
      <c r="H3445" s="49" t="s">
        <v>582</v>
      </c>
      <c r="I3445" s="49" t="s">
        <v>582</v>
      </c>
      <c r="J3445" s="49">
        <v>135300</v>
      </c>
      <c r="K3445" s="49" t="s">
        <v>481</v>
      </c>
      <c r="L3445" s="49">
        <v>9974065</v>
      </c>
      <c r="M3445" s="49" t="s">
        <v>2445</v>
      </c>
      <c r="N3445" s="51">
        <v>28307</v>
      </c>
      <c r="O3445" s="51">
        <v>28307</v>
      </c>
      <c r="P3445" s="49" t="s">
        <v>1091</v>
      </c>
    </row>
    <row r="3446" spans="1:16">
      <c r="A3446" s="46">
        <v>0</v>
      </c>
      <c r="B3446" s="46">
        <v>0</v>
      </c>
      <c r="C3446" s="46">
        <v>0</v>
      </c>
      <c r="D3446" s="46">
        <f t="shared" si="53"/>
        <v>0</v>
      </c>
      <c r="E3446" s="51">
        <v>45261</v>
      </c>
      <c r="F3446" s="49" t="s">
        <v>80</v>
      </c>
      <c r="G3446" s="49" t="s">
        <v>81</v>
      </c>
      <c r="H3446" s="49" t="s">
        <v>582</v>
      </c>
      <c r="I3446" s="49" t="s">
        <v>582</v>
      </c>
      <c r="J3446" s="49">
        <v>135300</v>
      </c>
      <c r="K3446" s="49" t="s">
        <v>481</v>
      </c>
      <c r="L3446" s="49">
        <v>9821787</v>
      </c>
      <c r="M3446" s="49" t="s">
        <v>2529</v>
      </c>
      <c r="N3446" s="51">
        <v>27942</v>
      </c>
      <c r="O3446" s="51">
        <v>27942</v>
      </c>
      <c r="P3446" s="49" t="s">
        <v>1081</v>
      </c>
    </row>
    <row r="3447" spans="1:16">
      <c r="A3447" s="46">
        <v>0</v>
      </c>
      <c r="B3447" s="46">
        <v>0</v>
      </c>
      <c r="C3447" s="46">
        <v>0</v>
      </c>
      <c r="D3447" s="46">
        <f t="shared" si="53"/>
        <v>0</v>
      </c>
      <c r="E3447" s="51">
        <v>45261</v>
      </c>
      <c r="F3447" s="49" t="s">
        <v>80</v>
      </c>
      <c r="G3447" s="49" t="s">
        <v>81</v>
      </c>
      <c r="H3447" s="49" t="s">
        <v>582</v>
      </c>
      <c r="I3447" s="49" t="s">
        <v>582</v>
      </c>
      <c r="J3447" s="49">
        <v>135300</v>
      </c>
      <c r="K3447" s="49" t="s">
        <v>481</v>
      </c>
      <c r="L3447" s="49">
        <v>9821784</v>
      </c>
      <c r="M3447" s="49" t="s">
        <v>2530</v>
      </c>
      <c r="N3447" s="51">
        <v>28307</v>
      </c>
      <c r="O3447" s="51">
        <v>28307</v>
      </c>
      <c r="P3447" s="49" t="s">
        <v>1081</v>
      </c>
    </row>
    <row r="3448" spans="1:16">
      <c r="A3448" s="46">
        <v>1</v>
      </c>
      <c r="B3448" s="46">
        <v>37180.910000000003</v>
      </c>
      <c r="C3448" s="46">
        <v>12510.010188366599</v>
      </c>
      <c r="D3448" s="46">
        <f t="shared" si="53"/>
        <v>24670.899811633404</v>
      </c>
      <c r="E3448" s="51">
        <v>45261</v>
      </c>
      <c r="F3448" s="49" t="s">
        <v>80</v>
      </c>
      <c r="G3448" s="49" t="s">
        <v>81</v>
      </c>
      <c r="H3448" s="49" t="s">
        <v>582</v>
      </c>
      <c r="I3448" s="49" t="s">
        <v>582</v>
      </c>
      <c r="J3448" s="49">
        <v>135300</v>
      </c>
      <c r="K3448" s="49" t="s">
        <v>481</v>
      </c>
      <c r="L3448" s="49">
        <v>12818524</v>
      </c>
      <c r="M3448" s="49" t="s">
        <v>1556</v>
      </c>
      <c r="N3448" s="51">
        <v>39156</v>
      </c>
      <c r="O3448" s="51">
        <v>39203</v>
      </c>
      <c r="P3448" s="49" t="s">
        <v>909</v>
      </c>
    </row>
    <row r="3449" spans="1:16">
      <c r="A3449" s="46">
        <v>0</v>
      </c>
      <c r="B3449" s="46">
        <v>0</v>
      </c>
      <c r="C3449" s="46">
        <v>0</v>
      </c>
      <c r="D3449" s="46">
        <f t="shared" si="53"/>
        <v>0</v>
      </c>
      <c r="E3449" s="51">
        <v>45261</v>
      </c>
      <c r="F3449" s="49" t="s">
        <v>80</v>
      </c>
      <c r="G3449" s="49" t="s">
        <v>81</v>
      </c>
      <c r="H3449" s="49" t="s">
        <v>582</v>
      </c>
      <c r="I3449" s="49" t="s">
        <v>582</v>
      </c>
      <c r="J3449" s="49">
        <v>135300</v>
      </c>
      <c r="K3449" s="49" t="s">
        <v>481</v>
      </c>
      <c r="L3449" s="49">
        <v>9821786</v>
      </c>
      <c r="M3449" s="49" t="s">
        <v>2531</v>
      </c>
      <c r="N3449" s="51">
        <v>34516</v>
      </c>
      <c r="O3449" s="51">
        <v>34516</v>
      </c>
      <c r="P3449" s="49" t="s">
        <v>1081</v>
      </c>
    </row>
    <row r="3450" spans="1:16">
      <c r="A3450" s="46">
        <v>0</v>
      </c>
      <c r="B3450" s="46">
        <v>0</v>
      </c>
      <c r="C3450" s="46">
        <v>0</v>
      </c>
      <c r="D3450" s="46">
        <f t="shared" si="53"/>
        <v>0</v>
      </c>
      <c r="E3450" s="51">
        <v>45261</v>
      </c>
      <c r="F3450" s="49" t="s">
        <v>80</v>
      </c>
      <c r="G3450" s="49" t="s">
        <v>81</v>
      </c>
      <c r="H3450" s="49" t="s">
        <v>582</v>
      </c>
      <c r="I3450" s="49" t="s">
        <v>582</v>
      </c>
      <c r="J3450" s="49">
        <v>135300</v>
      </c>
      <c r="K3450" s="49" t="s">
        <v>481</v>
      </c>
      <c r="L3450" s="49">
        <v>9974064</v>
      </c>
      <c r="M3450" s="49" t="s">
        <v>2445</v>
      </c>
      <c r="N3450" s="51">
        <v>34516</v>
      </c>
      <c r="O3450" s="51">
        <v>34516</v>
      </c>
      <c r="P3450" s="49" t="s">
        <v>1091</v>
      </c>
    </row>
    <row r="3451" spans="1:16">
      <c r="A3451" s="46">
        <v>0</v>
      </c>
      <c r="B3451" s="46">
        <v>0</v>
      </c>
      <c r="C3451" s="46">
        <v>0</v>
      </c>
      <c r="D3451" s="46">
        <f t="shared" si="53"/>
        <v>0</v>
      </c>
      <c r="E3451" s="51">
        <v>45261</v>
      </c>
      <c r="F3451" s="49" t="s">
        <v>80</v>
      </c>
      <c r="G3451" s="49" t="s">
        <v>81</v>
      </c>
      <c r="H3451" s="49" t="s">
        <v>582</v>
      </c>
      <c r="I3451" s="49" t="s">
        <v>582</v>
      </c>
      <c r="J3451" s="49">
        <v>135300</v>
      </c>
      <c r="K3451" s="49" t="s">
        <v>481</v>
      </c>
      <c r="L3451" s="49">
        <v>9974066</v>
      </c>
      <c r="M3451" s="49" t="s">
        <v>1556</v>
      </c>
      <c r="N3451" s="51">
        <v>27942</v>
      </c>
      <c r="O3451" s="51">
        <v>27942</v>
      </c>
      <c r="P3451" s="49" t="s">
        <v>1091</v>
      </c>
    </row>
    <row r="3452" spans="1:16">
      <c r="A3452" s="46">
        <v>0</v>
      </c>
      <c r="B3452" s="46">
        <v>0</v>
      </c>
      <c r="C3452" s="46">
        <v>0</v>
      </c>
      <c r="D3452" s="46">
        <f t="shared" si="53"/>
        <v>0</v>
      </c>
      <c r="E3452" s="51">
        <v>45261</v>
      </c>
      <c r="F3452" s="49" t="s">
        <v>80</v>
      </c>
      <c r="G3452" s="49" t="s">
        <v>81</v>
      </c>
      <c r="H3452" s="49" t="s">
        <v>582</v>
      </c>
      <c r="I3452" s="49" t="s">
        <v>582</v>
      </c>
      <c r="J3452" s="49">
        <v>135300</v>
      </c>
      <c r="K3452" s="49" t="s">
        <v>481</v>
      </c>
      <c r="L3452" s="49">
        <v>9821785</v>
      </c>
      <c r="M3452" s="49" t="s">
        <v>2532</v>
      </c>
      <c r="N3452" s="51">
        <v>33055</v>
      </c>
      <c r="O3452" s="51">
        <v>33055</v>
      </c>
      <c r="P3452" s="49" t="s">
        <v>1081</v>
      </c>
    </row>
    <row r="3453" spans="1:16">
      <c r="A3453" s="46">
        <v>0</v>
      </c>
      <c r="B3453" s="46">
        <v>0</v>
      </c>
      <c r="C3453" s="46">
        <v>0</v>
      </c>
      <c r="D3453" s="46">
        <f t="shared" si="53"/>
        <v>0</v>
      </c>
      <c r="E3453" s="51">
        <v>45261</v>
      </c>
      <c r="F3453" s="49" t="s">
        <v>80</v>
      </c>
      <c r="G3453" s="49" t="s">
        <v>81</v>
      </c>
      <c r="H3453" s="49" t="s">
        <v>582</v>
      </c>
      <c r="I3453" s="49" t="s">
        <v>582</v>
      </c>
      <c r="J3453" s="49">
        <v>135300</v>
      </c>
      <c r="K3453" s="49" t="s">
        <v>481</v>
      </c>
      <c r="L3453" s="49">
        <v>9724123</v>
      </c>
      <c r="M3453" s="49" t="s">
        <v>2445</v>
      </c>
      <c r="N3453" s="51">
        <v>33055</v>
      </c>
      <c r="O3453" s="51">
        <v>33055</v>
      </c>
      <c r="P3453" s="49" t="s">
        <v>1091</v>
      </c>
    </row>
    <row r="3454" spans="1:16">
      <c r="A3454" s="46">
        <v>0</v>
      </c>
      <c r="B3454" s="46">
        <v>0</v>
      </c>
      <c r="C3454" s="46">
        <v>0</v>
      </c>
      <c r="D3454" s="46">
        <f t="shared" si="53"/>
        <v>0</v>
      </c>
      <c r="E3454" s="51">
        <v>45261</v>
      </c>
      <c r="F3454" s="49" t="s">
        <v>80</v>
      </c>
      <c r="G3454" s="49" t="s">
        <v>81</v>
      </c>
      <c r="H3454" s="49" t="s">
        <v>582</v>
      </c>
      <c r="I3454" s="49" t="s">
        <v>582</v>
      </c>
      <c r="J3454" s="49">
        <v>135300</v>
      </c>
      <c r="K3454" s="49" t="s">
        <v>371</v>
      </c>
      <c r="L3454" s="49">
        <v>9821753</v>
      </c>
      <c r="M3454" s="49" t="s">
        <v>2447</v>
      </c>
      <c r="N3454" s="51">
        <v>21367</v>
      </c>
      <c r="O3454" s="51">
        <v>21367</v>
      </c>
      <c r="P3454" s="49" t="s">
        <v>1081</v>
      </c>
    </row>
    <row r="3455" spans="1:16">
      <c r="A3455" s="46">
        <v>0</v>
      </c>
      <c r="B3455" s="46">
        <v>0</v>
      </c>
      <c r="C3455" s="46">
        <v>0</v>
      </c>
      <c r="D3455" s="46">
        <f t="shared" si="53"/>
        <v>0</v>
      </c>
      <c r="E3455" s="51">
        <v>45261</v>
      </c>
      <c r="F3455" s="49" t="s">
        <v>80</v>
      </c>
      <c r="G3455" s="49" t="s">
        <v>81</v>
      </c>
      <c r="H3455" s="49" t="s">
        <v>582</v>
      </c>
      <c r="I3455" s="49" t="s">
        <v>582</v>
      </c>
      <c r="J3455" s="49">
        <v>135300</v>
      </c>
      <c r="K3455" s="49" t="s">
        <v>371</v>
      </c>
      <c r="L3455" s="49">
        <v>9974072</v>
      </c>
      <c r="M3455" s="49" t="s">
        <v>2447</v>
      </c>
      <c r="N3455" s="51">
        <v>21367</v>
      </c>
      <c r="O3455" s="51">
        <v>21367</v>
      </c>
      <c r="P3455" s="49" t="s">
        <v>1091</v>
      </c>
    </row>
    <row r="3456" spans="1:16">
      <c r="A3456" s="46">
        <v>0</v>
      </c>
      <c r="B3456" s="46">
        <v>0</v>
      </c>
      <c r="C3456" s="46">
        <v>0</v>
      </c>
      <c r="D3456" s="46">
        <f t="shared" si="53"/>
        <v>0</v>
      </c>
      <c r="E3456" s="51">
        <v>45261</v>
      </c>
      <c r="F3456" s="49" t="s">
        <v>80</v>
      </c>
      <c r="G3456" s="49" t="s">
        <v>81</v>
      </c>
      <c r="H3456" s="49" t="s">
        <v>582</v>
      </c>
      <c r="I3456" s="49" t="s">
        <v>582</v>
      </c>
      <c r="J3456" s="49">
        <v>135300</v>
      </c>
      <c r="K3456" s="49" t="s">
        <v>371</v>
      </c>
      <c r="L3456" s="49">
        <v>9974070</v>
      </c>
      <c r="M3456" s="49" t="s">
        <v>2447</v>
      </c>
      <c r="N3456" s="51">
        <v>27942</v>
      </c>
      <c r="O3456" s="51">
        <v>27942</v>
      </c>
      <c r="P3456" s="49" t="s">
        <v>1091</v>
      </c>
    </row>
    <row r="3457" spans="1:16">
      <c r="A3457" s="46">
        <v>0</v>
      </c>
      <c r="B3457" s="46">
        <v>0</v>
      </c>
      <c r="C3457" s="46">
        <v>0</v>
      </c>
      <c r="D3457" s="46">
        <f t="shared" si="53"/>
        <v>0</v>
      </c>
      <c r="E3457" s="51">
        <v>45261</v>
      </c>
      <c r="F3457" s="49" t="s">
        <v>80</v>
      </c>
      <c r="G3457" s="49" t="s">
        <v>81</v>
      </c>
      <c r="H3457" s="49" t="s">
        <v>582</v>
      </c>
      <c r="I3457" s="49" t="s">
        <v>582</v>
      </c>
      <c r="J3457" s="49">
        <v>135300</v>
      </c>
      <c r="K3457" s="49" t="s">
        <v>371</v>
      </c>
      <c r="L3457" s="49">
        <v>9821754</v>
      </c>
      <c r="M3457" s="49" t="s">
        <v>2447</v>
      </c>
      <c r="N3457" s="51">
        <v>27942</v>
      </c>
      <c r="O3457" s="51">
        <v>27942</v>
      </c>
      <c r="P3457" s="49" t="s">
        <v>1081</v>
      </c>
    </row>
    <row r="3458" spans="1:16">
      <c r="A3458" s="46">
        <v>1</v>
      </c>
      <c r="B3458" s="46">
        <v>8604.61</v>
      </c>
      <c r="C3458" s="46">
        <v>3246.0603831026001</v>
      </c>
      <c r="D3458" s="46">
        <f t="shared" si="53"/>
        <v>5358.5496168974005</v>
      </c>
      <c r="E3458" s="51">
        <v>45261</v>
      </c>
      <c r="F3458" s="49" t="s">
        <v>80</v>
      </c>
      <c r="G3458" s="49" t="s">
        <v>81</v>
      </c>
      <c r="H3458" s="49" t="s">
        <v>582</v>
      </c>
      <c r="I3458" s="49" t="s">
        <v>582</v>
      </c>
      <c r="J3458" s="49">
        <v>135300</v>
      </c>
      <c r="K3458" s="49" t="s">
        <v>584</v>
      </c>
      <c r="L3458" s="49">
        <v>12818546</v>
      </c>
      <c r="M3458" s="49" t="s">
        <v>2533</v>
      </c>
      <c r="N3458" s="51">
        <v>38366</v>
      </c>
      <c r="O3458" s="51">
        <v>38412</v>
      </c>
      <c r="P3458" s="49" t="s">
        <v>909</v>
      </c>
    </row>
    <row r="3459" spans="1:16">
      <c r="A3459" s="46">
        <v>1</v>
      </c>
      <c r="B3459" s="46">
        <v>3896.12</v>
      </c>
      <c r="C3459" s="46">
        <v>1708.1439434160002</v>
      </c>
      <c r="D3459" s="46">
        <f t="shared" ref="D3459:D3522" si="54">+B3459-C3459</f>
        <v>2187.9760565839997</v>
      </c>
      <c r="E3459" s="51">
        <v>45261</v>
      </c>
      <c r="F3459" s="49" t="s">
        <v>80</v>
      </c>
      <c r="G3459" s="49" t="s">
        <v>81</v>
      </c>
      <c r="H3459" s="49" t="s">
        <v>582</v>
      </c>
      <c r="I3459" s="49" t="s">
        <v>582</v>
      </c>
      <c r="J3459" s="49">
        <v>135300</v>
      </c>
      <c r="K3459" s="49" t="s">
        <v>584</v>
      </c>
      <c r="L3459" s="49">
        <v>12818491</v>
      </c>
      <c r="M3459" s="49" t="s">
        <v>2534</v>
      </c>
      <c r="N3459" s="51">
        <v>37529</v>
      </c>
      <c r="O3459" s="51">
        <v>37591</v>
      </c>
      <c r="P3459" s="49" t="s">
        <v>909</v>
      </c>
    </row>
    <row r="3460" spans="1:16">
      <c r="A3460" s="46">
        <v>1</v>
      </c>
      <c r="B3460" s="46">
        <v>27652.5</v>
      </c>
      <c r="C3460" s="46">
        <v>9304.0502971499991</v>
      </c>
      <c r="D3460" s="46">
        <f t="shared" si="54"/>
        <v>18348.449702850001</v>
      </c>
      <c r="E3460" s="51">
        <v>45261</v>
      </c>
      <c r="F3460" s="49" t="s">
        <v>80</v>
      </c>
      <c r="G3460" s="49" t="s">
        <v>81</v>
      </c>
      <c r="H3460" s="49" t="s">
        <v>582</v>
      </c>
      <c r="I3460" s="49" t="s">
        <v>582</v>
      </c>
      <c r="J3460" s="49">
        <v>135300</v>
      </c>
      <c r="K3460" s="49" t="s">
        <v>482</v>
      </c>
      <c r="L3460" s="49">
        <v>12818557</v>
      </c>
      <c r="M3460" s="49" t="s">
        <v>1557</v>
      </c>
      <c r="N3460" s="51">
        <v>39156</v>
      </c>
      <c r="O3460" s="51">
        <v>39203</v>
      </c>
      <c r="P3460" s="49" t="s">
        <v>909</v>
      </c>
    </row>
    <row r="3461" spans="1:16">
      <c r="A3461" s="46">
        <v>1</v>
      </c>
      <c r="B3461" s="46">
        <v>19755.170000000002</v>
      </c>
      <c r="C3461" s="46">
        <v>5035.5215168363002</v>
      </c>
      <c r="D3461" s="46">
        <f t="shared" si="54"/>
        <v>14719.648483163703</v>
      </c>
      <c r="E3461" s="51">
        <v>45261</v>
      </c>
      <c r="F3461" s="49" t="s">
        <v>80</v>
      </c>
      <c r="G3461" s="49" t="s">
        <v>81</v>
      </c>
      <c r="H3461" s="49" t="s">
        <v>582</v>
      </c>
      <c r="I3461" s="49" t="s">
        <v>582</v>
      </c>
      <c r="J3461" s="49">
        <v>135300</v>
      </c>
      <c r="K3461" s="49" t="s">
        <v>585</v>
      </c>
      <c r="L3461" s="49">
        <v>11545367</v>
      </c>
      <c r="M3461" s="49" t="s">
        <v>2535</v>
      </c>
      <c r="N3461" s="51">
        <v>40669</v>
      </c>
      <c r="O3461" s="51">
        <v>40909</v>
      </c>
      <c r="P3461" s="49" t="s">
        <v>2470</v>
      </c>
    </row>
    <row r="3462" spans="1:16">
      <c r="A3462" s="46">
        <v>8</v>
      </c>
      <c r="B3462" s="46">
        <v>31985.61</v>
      </c>
      <c r="C3462" s="46">
        <v>8153.0165209479001</v>
      </c>
      <c r="D3462" s="46">
        <f t="shared" si="54"/>
        <v>23832.593479052099</v>
      </c>
      <c r="E3462" s="51">
        <v>45261</v>
      </c>
      <c r="F3462" s="49" t="s">
        <v>80</v>
      </c>
      <c r="G3462" s="49" t="s">
        <v>81</v>
      </c>
      <c r="H3462" s="49" t="s">
        <v>582</v>
      </c>
      <c r="I3462" s="49" t="s">
        <v>582</v>
      </c>
      <c r="J3462" s="49">
        <v>135300</v>
      </c>
      <c r="K3462" s="49" t="s">
        <v>486</v>
      </c>
      <c r="L3462" s="49">
        <v>11545340</v>
      </c>
      <c r="M3462" s="49" t="s">
        <v>2536</v>
      </c>
      <c r="N3462" s="51">
        <v>40669</v>
      </c>
      <c r="O3462" s="51">
        <v>40909</v>
      </c>
      <c r="P3462" s="49" t="s">
        <v>2470</v>
      </c>
    </row>
    <row r="3463" spans="1:16">
      <c r="A3463" s="46">
        <v>0</v>
      </c>
      <c r="B3463" s="46">
        <v>113.75</v>
      </c>
      <c r="C3463" s="46">
        <v>120.15692325000001</v>
      </c>
      <c r="D3463" s="46">
        <f t="shared" si="54"/>
        <v>-6.4069232500000055</v>
      </c>
      <c r="E3463" s="51">
        <v>45261</v>
      </c>
      <c r="F3463" s="49" t="s">
        <v>80</v>
      </c>
      <c r="G3463" s="49" t="s">
        <v>81</v>
      </c>
      <c r="H3463" s="49" t="s">
        <v>582</v>
      </c>
      <c r="I3463" s="49" t="s">
        <v>582</v>
      </c>
      <c r="J3463" s="49">
        <v>135300</v>
      </c>
      <c r="K3463" s="49" t="s">
        <v>416</v>
      </c>
      <c r="L3463" s="49">
        <v>9821745</v>
      </c>
      <c r="M3463" s="49" t="s">
        <v>2450</v>
      </c>
      <c r="N3463" s="51">
        <v>25750</v>
      </c>
      <c r="O3463" s="51">
        <v>25750</v>
      </c>
      <c r="P3463" s="49" t="s">
        <v>1081</v>
      </c>
    </row>
    <row r="3464" spans="1:16">
      <c r="A3464" s="46">
        <v>0</v>
      </c>
      <c r="B3464" s="46">
        <v>2390.73</v>
      </c>
      <c r="C3464" s="46">
        <v>2533.5031285130999</v>
      </c>
      <c r="D3464" s="46">
        <f t="shared" si="54"/>
        <v>-142.77312851309989</v>
      </c>
      <c r="E3464" s="51">
        <v>45261</v>
      </c>
      <c r="F3464" s="49" t="s">
        <v>80</v>
      </c>
      <c r="G3464" s="49" t="s">
        <v>81</v>
      </c>
      <c r="H3464" s="49" t="s">
        <v>582</v>
      </c>
      <c r="I3464" s="49" t="s">
        <v>582</v>
      </c>
      <c r="J3464" s="49">
        <v>135300</v>
      </c>
      <c r="K3464" s="49" t="s">
        <v>416</v>
      </c>
      <c r="L3464" s="49">
        <v>9821749</v>
      </c>
      <c r="M3464" s="49" t="s">
        <v>2450</v>
      </c>
      <c r="N3464" s="51">
        <v>23924</v>
      </c>
      <c r="O3464" s="51">
        <v>23924</v>
      </c>
      <c r="P3464" s="49" t="s">
        <v>1081</v>
      </c>
    </row>
    <row r="3465" spans="1:16">
      <c r="A3465" s="46">
        <v>0</v>
      </c>
      <c r="B3465" s="46">
        <v>0</v>
      </c>
      <c r="C3465" s="46">
        <v>0</v>
      </c>
      <c r="D3465" s="46">
        <f t="shared" si="54"/>
        <v>0</v>
      </c>
      <c r="E3465" s="51">
        <v>45261</v>
      </c>
      <c r="F3465" s="49" t="s">
        <v>80</v>
      </c>
      <c r="G3465" s="49" t="s">
        <v>81</v>
      </c>
      <c r="H3465" s="49" t="s">
        <v>582</v>
      </c>
      <c r="I3465" s="49" t="s">
        <v>582</v>
      </c>
      <c r="J3465" s="49">
        <v>135300</v>
      </c>
      <c r="K3465" s="49" t="s">
        <v>416</v>
      </c>
      <c r="L3465" s="49">
        <v>9974034</v>
      </c>
      <c r="M3465" s="49" t="s">
        <v>2450</v>
      </c>
      <c r="N3465" s="51">
        <v>24654</v>
      </c>
      <c r="O3465" s="51">
        <v>24654</v>
      </c>
      <c r="P3465" s="49" t="s">
        <v>1091</v>
      </c>
    </row>
    <row r="3466" spans="1:16">
      <c r="A3466" s="46">
        <v>0</v>
      </c>
      <c r="B3466" s="46">
        <v>-9216.0400000000009</v>
      </c>
      <c r="C3466" s="46">
        <v>-9490.5074030996002</v>
      </c>
      <c r="D3466" s="46">
        <f t="shared" si="54"/>
        <v>274.46740309959932</v>
      </c>
      <c r="E3466" s="51">
        <v>45261</v>
      </c>
      <c r="F3466" s="49" t="s">
        <v>80</v>
      </c>
      <c r="G3466" s="49" t="s">
        <v>81</v>
      </c>
      <c r="H3466" s="49" t="s">
        <v>582</v>
      </c>
      <c r="I3466" s="49" t="s">
        <v>582</v>
      </c>
      <c r="J3466" s="49">
        <v>135300</v>
      </c>
      <c r="K3466" s="49" t="s">
        <v>416</v>
      </c>
      <c r="L3466" s="49">
        <v>9821746</v>
      </c>
      <c r="M3466" s="49" t="s">
        <v>2450</v>
      </c>
      <c r="N3466" s="51">
        <v>26846</v>
      </c>
      <c r="O3466" s="51">
        <v>26846</v>
      </c>
      <c r="P3466" s="49" t="s">
        <v>1081</v>
      </c>
    </row>
    <row r="3467" spans="1:16">
      <c r="A3467" s="46">
        <v>0</v>
      </c>
      <c r="B3467" s="46">
        <v>0</v>
      </c>
      <c r="C3467" s="46">
        <v>0</v>
      </c>
      <c r="D3467" s="46">
        <f t="shared" si="54"/>
        <v>0</v>
      </c>
      <c r="E3467" s="51">
        <v>45261</v>
      </c>
      <c r="F3467" s="49" t="s">
        <v>80</v>
      </c>
      <c r="G3467" s="49" t="s">
        <v>81</v>
      </c>
      <c r="H3467" s="49" t="s">
        <v>582</v>
      </c>
      <c r="I3467" s="49" t="s">
        <v>582</v>
      </c>
      <c r="J3467" s="49">
        <v>135300</v>
      </c>
      <c r="K3467" s="49" t="s">
        <v>416</v>
      </c>
      <c r="L3467" s="49">
        <v>9974035</v>
      </c>
      <c r="M3467" s="49" t="s">
        <v>2450</v>
      </c>
      <c r="N3467" s="51">
        <v>23924</v>
      </c>
      <c r="O3467" s="51">
        <v>23924</v>
      </c>
      <c r="P3467" s="49" t="s">
        <v>1091</v>
      </c>
    </row>
    <row r="3468" spans="1:16">
      <c r="A3468" s="46">
        <v>1</v>
      </c>
      <c r="B3468" s="46">
        <v>17211.98</v>
      </c>
      <c r="C3468" s="46">
        <v>18216.496798650202</v>
      </c>
      <c r="D3468" s="46">
        <f t="shared" si="54"/>
        <v>-1004.516798650202</v>
      </c>
      <c r="E3468" s="51">
        <v>45261</v>
      </c>
      <c r="F3468" s="49" t="s">
        <v>80</v>
      </c>
      <c r="G3468" s="49" t="s">
        <v>81</v>
      </c>
      <c r="H3468" s="49" t="s">
        <v>582</v>
      </c>
      <c r="I3468" s="49" t="s">
        <v>582</v>
      </c>
      <c r="J3468" s="49">
        <v>135300</v>
      </c>
      <c r="K3468" s="49" t="s">
        <v>416</v>
      </c>
      <c r="L3468" s="49">
        <v>9821750</v>
      </c>
      <c r="M3468" s="49" t="s">
        <v>2450</v>
      </c>
      <c r="N3468" s="51">
        <v>24654</v>
      </c>
      <c r="O3468" s="51">
        <v>24654</v>
      </c>
      <c r="P3468" s="49" t="s">
        <v>1081</v>
      </c>
    </row>
    <row r="3469" spans="1:16">
      <c r="A3469" s="46">
        <v>0</v>
      </c>
      <c r="B3469" s="46">
        <v>0</v>
      </c>
      <c r="C3469" s="46">
        <v>0</v>
      </c>
      <c r="D3469" s="46">
        <f t="shared" si="54"/>
        <v>0</v>
      </c>
      <c r="E3469" s="51">
        <v>45261</v>
      </c>
      <c r="F3469" s="49" t="s">
        <v>80</v>
      </c>
      <c r="G3469" s="49" t="s">
        <v>81</v>
      </c>
      <c r="H3469" s="49" t="s">
        <v>582</v>
      </c>
      <c r="I3469" s="49" t="s">
        <v>582</v>
      </c>
      <c r="J3469" s="49">
        <v>135300</v>
      </c>
      <c r="K3469" s="49" t="s">
        <v>416</v>
      </c>
      <c r="L3469" s="49">
        <v>9709876</v>
      </c>
      <c r="M3469" s="49" t="s">
        <v>1954</v>
      </c>
      <c r="N3469" s="51">
        <v>34516</v>
      </c>
      <c r="O3469" s="51">
        <v>34516</v>
      </c>
      <c r="P3469" s="49" t="s">
        <v>1091</v>
      </c>
    </row>
    <row r="3470" spans="1:16">
      <c r="A3470" s="46">
        <v>1</v>
      </c>
      <c r="B3470" s="46">
        <v>15104.04</v>
      </c>
      <c r="C3470" s="46">
        <v>9085.9202977452005</v>
      </c>
      <c r="D3470" s="46">
        <f t="shared" si="54"/>
        <v>6018.1197022548004</v>
      </c>
      <c r="E3470" s="51">
        <v>45261</v>
      </c>
      <c r="F3470" s="49" t="s">
        <v>80</v>
      </c>
      <c r="G3470" s="49" t="s">
        <v>81</v>
      </c>
      <c r="H3470" s="49" t="s">
        <v>582</v>
      </c>
      <c r="I3470" s="49" t="s">
        <v>582</v>
      </c>
      <c r="J3470" s="49">
        <v>135300</v>
      </c>
      <c r="K3470" s="49" t="s">
        <v>416</v>
      </c>
      <c r="L3470" s="49">
        <v>9821747</v>
      </c>
      <c r="M3470" s="49" t="s">
        <v>1954</v>
      </c>
      <c r="N3470" s="51">
        <v>34516</v>
      </c>
      <c r="O3470" s="51">
        <v>34516</v>
      </c>
      <c r="P3470" s="49" t="s">
        <v>1081</v>
      </c>
    </row>
    <row r="3471" spans="1:16">
      <c r="A3471" s="46">
        <v>0</v>
      </c>
      <c r="B3471" s="46">
        <v>0</v>
      </c>
      <c r="C3471" s="46">
        <v>0</v>
      </c>
      <c r="D3471" s="46">
        <f t="shared" si="54"/>
        <v>0</v>
      </c>
      <c r="E3471" s="51">
        <v>45261</v>
      </c>
      <c r="F3471" s="49" t="s">
        <v>80</v>
      </c>
      <c r="G3471" s="49" t="s">
        <v>81</v>
      </c>
      <c r="H3471" s="49" t="s">
        <v>582</v>
      </c>
      <c r="I3471" s="49" t="s">
        <v>582</v>
      </c>
      <c r="J3471" s="49">
        <v>135300</v>
      </c>
      <c r="K3471" s="49" t="s">
        <v>416</v>
      </c>
      <c r="L3471" s="49">
        <v>9974033</v>
      </c>
      <c r="M3471" s="49" t="s">
        <v>2450</v>
      </c>
      <c r="N3471" s="51">
        <v>25750</v>
      </c>
      <c r="O3471" s="51">
        <v>25750</v>
      </c>
      <c r="P3471" s="49" t="s">
        <v>1091</v>
      </c>
    </row>
    <row r="3472" spans="1:16">
      <c r="A3472" s="46">
        <v>0</v>
      </c>
      <c r="B3472" s="46">
        <v>0</v>
      </c>
      <c r="C3472" s="46">
        <v>0</v>
      </c>
      <c r="D3472" s="46">
        <f t="shared" si="54"/>
        <v>0</v>
      </c>
      <c r="E3472" s="51">
        <v>45261</v>
      </c>
      <c r="F3472" s="49" t="s">
        <v>80</v>
      </c>
      <c r="G3472" s="49" t="s">
        <v>81</v>
      </c>
      <c r="H3472" s="49" t="s">
        <v>582</v>
      </c>
      <c r="I3472" s="49" t="s">
        <v>582</v>
      </c>
      <c r="J3472" s="49">
        <v>135300</v>
      </c>
      <c r="K3472" s="49" t="s">
        <v>416</v>
      </c>
      <c r="L3472" s="49">
        <v>9974037</v>
      </c>
      <c r="M3472" s="49" t="s">
        <v>1954</v>
      </c>
      <c r="N3472" s="51">
        <v>21367</v>
      </c>
      <c r="O3472" s="51">
        <v>21367</v>
      </c>
      <c r="P3472" s="49" t="s">
        <v>1091</v>
      </c>
    </row>
    <row r="3473" spans="1:16">
      <c r="A3473" s="46">
        <v>0</v>
      </c>
      <c r="B3473" s="46">
        <v>0</v>
      </c>
      <c r="C3473" s="46">
        <v>0</v>
      </c>
      <c r="D3473" s="46">
        <f t="shared" si="54"/>
        <v>0</v>
      </c>
      <c r="E3473" s="51">
        <v>45261</v>
      </c>
      <c r="F3473" s="49" t="s">
        <v>80</v>
      </c>
      <c r="G3473" s="49" t="s">
        <v>81</v>
      </c>
      <c r="H3473" s="49" t="s">
        <v>582</v>
      </c>
      <c r="I3473" s="49" t="s">
        <v>582</v>
      </c>
      <c r="J3473" s="49">
        <v>135300</v>
      </c>
      <c r="K3473" s="49" t="s">
        <v>416</v>
      </c>
      <c r="L3473" s="49">
        <v>9821751</v>
      </c>
      <c r="M3473" s="49" t="s">
        <v>1954</v>
      </c>
      <c r="N3473" s="51">
        <v>21367</v>
      </c>
      <c r="O3473" s="51">
        <v>21367</v>
      </c>
      <c r="P3473" s="49" t="s">
        <v>1081</v>
      </c>
    </row>
    <row r="3474" spans="1:16">
      <c r="A3474" s="46">
        <v>1</v>
      </c>
      <c r="B3474" s="46">
        <v>10689.59</v>
      </c>
      <c r="C3474" s="46">
        <v>11298.9347918363</v>
      </c>
      <c r="D3474" s="46">
        <f t="shared" si="54"/>
        <v>-609.34479183629992</v>
      </c>
      <c r="E3474" s="51">
        <v>45261</v>
      </c>
      <c r="F3474" s="49" t="s">
        <v>80</v>
      </c>
      <c r="G3474" s="49" t="s">
        <v>81</v>
      </c>
      <c r="H3474" s="49" t="s">
        <v>582</v>
      </c>
      <c r="I3474" s="49" t="s">
        <v>582</v>
      </c>
      <c r="J3474" s="49">
        <v>135300</v>
      </c>
      <c r="K3474" s="49" t="s">
        <v>416</v>
      </c>
      <c r="L3474" s="49">
        <v>9821780</v>
      </c>
      <c r="M3474" s="49" t="s">
        <v>2450</v>
      </c>
      <c r="N3474" s="51">
        <v>25385</v>
      </c>
      <c r="O3474" s="51">
        <v>25385</v>
      </c>
      <c r="P3474" s="49" t="s">
        <v>1081</v>
      </c>
    </row>
    <row r="3475" spans="1:16">
      <c r="A3475" s="46">
        <v>0</v>
      </c>
      <c r="B3475" s="46">
        <v>0</v>
      </c>
      <c r="C3475" s="46">
        <v>0</v>
      </c>
      <c r="D3475" s="46">
        <f t="shared" si="54"/>
        <v>0</v>
      </c>
      <c r="E3475" s="51">
        <v>45261</v>
      </c>
      <c r="F3475" s="49" t="s">
        <v>80</v>
      </c>
      <c r="G3475" s="49" t="s">
        <v>81</v>
      </c>
      <c r="H3475" s="49" t="s">
        <v>582</v>
      </c>
      <c r="I3475" s="49" t="s">
        <v>582</v>
      </c>
      <c r="J3475" s="49">
        <v>135300</v>
      </c>
      <c r="K3475" s="49" t="s">
        <v>416</v>
      </c>
      <c r="L3475" s="49">
        <v>9974036</v>
      </c>
      <c r="M3475" s="49" t="s">
        <v>2450</v>
      </c>
      <c r="N3475" s="51">
        <v>22828</v>
      </c>
      <c r="O3475" s="51">
        <v>22828</v>
      </c>
      <c r="P3475" s="49" t="s">
        <v>1091</v>
      </c>
    </row>
    <row r="3476" spans="1:16">
      <c r="A3476" s="46">
        <v>0</v>
      </c>
      <c r="B3476" s="46">
        <v>0</v>
      </c>
      <c r="C3476" s="46">
        <v>0</v>
      </c>
      <c r="D3476" s="46">
        <f t="shared" si="54"/>
        <v>0</v>
      </c>
      <c r="E3476" s="51">
        <v>45261</v>
      </c>
      <c r="F3476" s="49" t="s">
        <v>80</v>
      </c>
      <c r="G3476" s="49" t="s">
        <v>81</v>
      </c>
      <c r="H3476" s="49" t="s">
        <v>582</v>
      </c>
      <c r="I3476" s="49" t="s">
        <v>582</v>
      </c>
      <c r="J3476" s="49">
        <v>135300</v>
      </c>
      <c r="K3476" s="49" t="s">
        <v>416</v>
      </c>
      <c r="L3476" s="49">
        <v>9728052</v>
      </c>
      <c r="M3476" s="49" t="s">
        <v>2450</v>
      </c>
      <c r="N3476" s="51">
        <v>26846</v>
      </c>
      <c r="O3476" s="51">
        <v>26846</v>
      </c>
      <c r="P3476" s="49" t="s">
        <v>1091</v>
      </c>
    </row>
    <row r="3477" spans="1:16">
      <c r="A3477" s="46">
        <v>0</v>
      </c>
      <c r="B3477" s="46">
        <v>0</v>
      </c>
      <c r="C3477" s="46">
        <v>0</v>
      </c>
      <c r="D3477" s="46">
        <f t="shared" si="54"/>
        <v>0</v>
      </c>
      <c r="E3477" s="51">
        <v>45261</v>
      </c>
      <c r="F3477" s="49" t="s">
        <v>80</v>
      </c>
      <c r="G3477" s="49" t="s">
        <v>81</v>
      </c>
      <c r="H3477" s="49" t="s">
        <v>582</v>
      </c>
      <c r="I3477" s="49" t="s">
        <v>582</v>
      </c>
      <c r="J3477" s="49">
        <v>135300</v>
      </c>
      <c r="K3477" s="49" t="s">
        <v>416</v>
      </c>
      <c r="L3477" s="49">
        <v>9974032</v>
      </c>
      <c r="M3477" s="49" t="s">
        <v>2450</v>
      </c>
      <c r="N3477" s="51">
        <v>25385</v>
      </c>
      <c r="O3477" s="51">
        <v>25385</v>
      </c>
      <c r="P3477" s="49" t="s">
        <v>1091</v>
      </c>
    </row>
    <row r="3478" spans="1:16">
      <c r="A3478" s="46">
        <v>0</v>
      </c>
      <c r="B3478" s="46">
        <v>0</v>
      </c>
      <c r="C3478" s="46">
        <v>0</v>
      </c>
      <c r="D3478" s="46">
        <f t="shared" si="54"/>
        <v>0</v>
      </c>
      <c r="E3478" s="51">
        <v>45261</v>
      </c>
      <c r="F3478" s="49" t="s">
        <v>80</v>
      </c>
      <c r="G3478" s="49" t="s">
        <v>81</v>
      </c>
      <c r="H3478" s="49" t="s">
        <v>582</v>
      </c>
      <c r="I3478" s="49" t="s">
        <v>582</v>
      </c>
      <c r="J3478" s="49">
        <v>135300</v>
      </c>
      <c r="K3478" s="49" t="s">
        <v>416</v>
      </c>
      <c r="L3478" s="49">
        <v>9821748</v>
      </c>
      <c r="M3478" s="49" t="s">
        <v>2450</v>
      </c>
      <c r="N3478" s="51">
        <v>22828</v>
      </c>
      <c r="O3478" s="51">
        <v>22828</v>
      </c>
      <c r="P3478" s="49" t="s">
        <v>1081</v>
      </c>
    </row>
    <row r="3479" spans="1:16">
      <c r="A3479" s="46">
        <v>0</v>
      </c>
      <c r="B3479" s="46">
        <v>544.01</v>
      </c>
      <c r="C3479" s="46">
        <v>579.44999929860001</v>
      </c>
      <c r="D3479" s="46">
        <f t="shared" si="54"/>
        <v>-35.439999298600014</v>
      </c>
      <c r="E3479" s="51">
        <v>45261</v>
      </c>
      <c r="F3479" s="49" t="s">
        <v>80</v>
      </c>
      <c r="G3479" s="49" t="s">
        <v>81</v>
      </c>
      <c r="H3479" s="49" t="s">
        <v>582</v>
      </c>
      <c r="I3479" s="49" t="s">
        <v>582</v>
      </c>
      <c r="J3479" s="49">
        <v>135300</v>
      </c>
      <c r="K3479" s="49" t="s">
        <v>417</v>
      </c>
      <c r="L3479" s="49">
        <v>9821776</v>
      </c>
      <c r="M3479" s="49" t="s">
        <v>1955</v>
      </c>
      <c r="N3479" s="51">
        <v>21002</v>
      </c>
      <c r="O3479" s="51">
        <v>21002</v>
      </c>
      <c r="P3479" s="49" t="s">
        <v>1081</v>
      </c>
    </row>
    <row r="3480" spans="1:16">
      <c r="A3480" s="46">
        <v>1</v>
      </c>
      <c r="B3480" s="46">
        <v>846.7</v>
      </c>
      <c r="C3480" s="46">
        <v>899.56287626700009</v>
      </c>
      <c r="D3480" s="46">
        <f t="shared" si="54"/>
        <v>-52.862876267000047</v>
      </c>
      <c r="E3480" s="51">
        <v>45261</v>
      </c>
      <c r="F3480" s="49" t="s">
        <v>80</v>
      </c>
      <c r="G3480" s="49" t="s">
        <v>81</v>
      </c>
      <c r="H3480" s="49" t="s">
        <v>582</v>
      </c>
      <c r="I3480" s="49" t="s">
        <v>582</v>
      </c>
      <c r="J3480" s="49">
        <v>135300</v>
      </c>
      <c r="K3480" s="49" t="s">
        <v>417</v>
      </c>
      <c r="L3480" s="49">
        <v>9821777</v>
      </c>
      <c r="M3480" s="49" t="s">
        <v>1955</v>
      </c>
      <c r="N3480" s="51">
        <v>22463</v>
      </c>
      <c r="O3480" s="51">
        <v>22463</v>
      </c>
      <c r="P3480" s="49" t="s">
        <v>1081</v>
      </c>
    </row>
    <row r="3481" spans="1:16">
      <c r="A3481" s="46">
        <v>1</v>
      </c>
      <c r="B3481" s="46">
        <v>3786.86</v>
      </c>
      <c r="C3481" s="46">
        <v>347.49249812200003</v>
      </c>
      <c r="D3481" s="46">
        <f t="shared" si="54"/>
        <v>3439.367501878</v>
      </c>
      <c r="E3481" s="51">
        <v>45261</v>
      </c>
      <c r="F3481" s="49" t="s">
        <v>80</v>
      </c>
      <c r="G3481" s="49" t="s">
        <v>81</v>
      </c>
      <c r="H3481" s="49" t="s">
        <v>582</v>
      </c>
      <c r="I3481" s="49" t="s">
        <v>582</v>
      </c>
      <c r="J3481" s="49">
        <v>135300</v>
      </c>
      <c r="K3481" s="49" t="s">
        <v>417</v>
      </c>
      <c r="L3481" s="49">
        <v>29777970</v>
      </c>
      <c r="M3481" s="49" t="s">
        <v>2537</v>
      </c>
      <c r="N3481" s="51">
        <v>43553</v>
      </c>
      <c r="O3481" s="51">
        <v>43525</v>
      </c>
      <c r="P3481" s="49" t="s">
        <v>2473</v>
      </c>
    </row>
    <row r="3482" spans="1:16">
      <c r="A3482" s="46">
        <v>1</v>
      </c>
      <c r="B3482" s="46">
        <v>122994.93000000001</v>
      </c>
      <c r="C3482" s="46">
        <v>3762.1160310201003</v>
      </c>
      <c r="D3482" s="46">
        <f t="shared" si="54"/>
        <v>119232.81396897991</v>
      </c>
      <c r="E3482" s="51">
        <v>45261</v>
      </c>
      <c r="F3482" s="49" t="s">
        <v>80</v>
      </c>
      <c r="G3482" s="49" t="s">
        <v>81</v>
      </c>
      <c r="H3482" s="49" t="s">
        <v>582</v>
      </c>
      <c r="I3482" s="49" t="s">
        <v>582</v>
      </c>
      <c r="J3482" s="49">
        <v>135300</v>
      </c>
      <c r="K3482" s="49" t="s">
        <v>417</v>
      </c>
      <c r="L3482" s="49">
        <v>35944670</v>
      </c>
      <c r="M3482" s="49" t="s">
        <v>2366</v>
      </c>
      <c r="N3482" s="51">
        <v>44707</v>
      </c>
      <c r="O3482" s="51">
        <v>44682</v>
      </c>
      <c r="P3482" s="49" t="s">
        <v>2538</v>
      </c>
    </row>
    <row r="3483" spans="1:16">
      <c r="A3483" s="46">
        <v>0</v>
      </c>
      <c r="B3483" s="46">
        <v>0</v>
      </c>
      <c r="C3483" s="46">
        <v>0</v>
      </c>
      <c r="D3483" s="46">
        <f t="shared" si="54"/>
        <v>0</v>
      </c>
      <c r="E3483" s="51">
        <v>45261</v>
      </c>
      <c r="F3483" s="49" t="s">
        <v>80</v>
      </c>
      <c r="G3483" s="49" t="s">
        <v>81</v>
      </c>
      <c r="H3483" s="49" t="s">
        <v>582</v>
      </c>
      <c r="I3483" s="49" t="s">
        <v>582</v>
      </c>
      <c r="J3483" s="49">
        <v>135300</v>
      </c>
      <c r="K3483" s="49" t="s">
        <v>417</v>
      </c>
      <c r="L3483" s="49">
        <v>9973970</v>
      </c>
      <c r="M3483" s="49" t="s">
        <v>1955</v>
      </c>
      <c r="N3483" s="51">
        <v>22463</v>
      </c>
      <c r="O3483" s="51">
        <v>22463</v>
      </c>
      <c r="P3483" s="49" t="s">
        <v>1091</v>
      </c>
    </row>
    <row r="3484" spans="1:16">
      <c r="A3484" s="46">
        <v>0</v>
      </c>
      <c r="B3484" s="46">
        <v>0</v>
      </c>
      <c r="C3484" s="46">
        <v>0</v>
      </c>
      <c r="D3484" s="46">
        <f t="shared" si="54"/>
        <v>0</v>
      </c>
      <c r="E3484" s="51">
        <v>45261</v>
      </c>
      <c r="F3484" s="49" t="s">
        <v>80</v>
      </c>
      <c r="G3484" s="49" t="s">
        <v>81</v>
      </c>
      <c r="H3484" s="49" t="s">
        <v>582</v>
      </c>
      <c r="I3484" s="49" t="s">
        <v>582</v>
      </c>
      <c r="J3484" s="49">
        <v>135300</v>
      </c>
      <c r="K3484" s="49" t="s">
        <v>417</v>
      </c>
      <c r="L3484" s="49">
        <v>9973974</v>
      </c>
      <c r="M3484" s="49" t="s">
        <v>1955</v>
      </c>
      <c r="N3484" s="51">
        <v>21002</v>
      </c>
      <c r="O3484" s="51">
        <v>21002</v>
      </c>
      <c r="P3484" s="49" t="s">
        <v>1091</v>
      </c>
    </row>
    <row r="3485" spans="1:16">
      <c r="A3485" s="46">
        <v>1</v>
      </c>
      <c r="B3485" s="46">
        <v>60535.31</v>
      </c>
      <c r="C3485" s="46">
        <v>15430.2319865309</v>
      </c>
      <c r="D3485" s="46">
        <f t="shared" si="54"/>
        <v>45105.078013469101</v>
      </c>
      <c r="E3485" s="51">
        <v>45261</v>
      </c>
      <c r="F3485" s="49" t="s">
        <v>80</v>
      </c>
      <c r="G3485" s="49" t="s">
        <v>81</v>
      </c>
      <c r="H3485" s="49" t="s">
        <v>582</v>
      </c>
      <c r="I3485" s="49" t="s">
        <v>582</v>
      </c>
      <c r="J3485" s="49">
        <v>135300</v>
      </c>
      <c r="K3485" s="49" t="s">
        <v>488</v>
      </c>
      <c r="L3485" s="49">
        <v>11545397</v>
      </c>
      <c r="M3485" s="49" t="s">
        <v>2539</v>
      </c>
      <c r="N3485" s="51">
        <v>40669</v>
      </c>
      <c r="O3485" s="51">
        <v>40909</v>
      </c>
      <c r="P3485" s="49" t="s">
        <v>2470</v>
      </c>
    </row>
    <row r="3486" spans="1:16">
      <c r="A3486" s="46">
        <v>1</v>
      </c>
      <c r="B3486" s="46">
        <v>90803.02</v>
      </c>
      <c r="C3486" s="46">
        <v>23145.3619990978</v>
      </c>
      <c r="D3486" s="46">
        <f t="shared" si="54"/>
        <v>67657.6580009022</v>
      </c>
      <c r="E3486" s="51">
        <v>45261</v>
      </c>
      <c r="F3486" s="49" t="s">
        <v>80</v>
      </c>
      <c r="G3486" s="49" t="s">
        <v>81</v>
      </c>
      <c r="H3486" s="49" t="s">
        <v>582</v>
      </c>
      <c r="I3486" s="49" t="s">
        <v>582</v>
      </c>
      <c r="J3486" s="49">
        <v>135300</v>
      </c>
      <c r="K3486" s="49" t="s">
        <v>488</v>
      </c>
      <c r="L3486" s="49">
        <v>11545388</v>
      </c>
      <c r="M3486" s="49" t="s">
        <v>1893</v>
      </c>
      <c r="N3486" s="51">
        <v>40669</v>
      </c>
      <c r="O3486" s="51">
        <v>40909</v>
      </c>
      <c r="P3486" s="49" t="s">
        <v>2470</v>
      </c>
    </row>
    <row r="3487" spans="1:16">
      <c r="A3487" s="46">
        <v>1</v>
      </c>
      <c r="B3487" s="46">
        <v>90803.02</v>
      </c>
      <c r="C3487" s="46">
        <v>23145.3619990978</v>
      </c>
      <c r="D3487" s="46">
        <f t="shared" si="54"/>
        <v>67657.6580009022</v>
      </c>
      <c r="E3487" s="51">
        <v>45261</v>
      </c>
      <c r="F3487" s="49" t="s">
        <v>80</v>
      </c>
      <c r="G3487" s="49" t="s">
        <v>81</v>
      </c>
      <c r="H3487" s="49" t="s">
        <v>582</v>
      </c>
      <c r="I3487" s="49" t="s">
        <v>582</v>
      </c>
      <c r="J3487" s="49">
        <v>135300</v>
      </c>
      <c r="K3487" s="49" t="s">
        <v>488</v>
      </c>
      <c r="L3487" s="49">
        <v>11545370</v>
      </c>
      <c r="M3487" s="49" t="s">
        <v>1897</v>
      </c>
      <c r="N3487" s="51">
        <v>40669</v>
      </c>
      <c r="O3487" s="51">
        <v>40909</v>
      </c>
      <c r="P3487" s="49" t="s">
        <v>2470</v>
      </c>
    </row>
    <row r="3488" spans="1:16">
      <c r="A3488" s="46">
        <v>1</v>
      </c>
      <c r="B3488" s="46">
        <v>253639.29</v>
      </c>
      <c r="C3488" s="46">
        <v>59479.600536877202</v>
      </c>
      <c r="D3488" s="46">
        <f t="shared" si="54"/>
        <v>194159.68946312281</v>
      </c>
      <c r="E3488" s="51">
        <v>45261</v>
      </c>
      <c r="F3488" s="49" t="s">
        <v>80</v>
      </c>
      <c r="G3488" s="49" t="s">
        <v>81</v>
      </c>
      <c r="H3488" s="49" t="s">
        <v>582</v>
      </c>
      <c r="I3488" s="49" t="s">
        <v>582</v>
      </c>
      <c r="J3488" s="49">
        <v>135300</v>
      </c>
      <c r="K3488" s="49" t="s">
        <v>488</v>
      </c>
      <c r="L3488" s="49">
        <v>11845708</v>
      </c>
      <c r="M3488" s="49" t="s">
        <v>2540</v>
      </c>
      <c r="N3488" s="51">
        <v>41262</v>
      </c>
      <c r="O3488" s="51">
        <v>41244</v>
      </c>
      <c r="P3488" s="49" t="s">
        <v>2477</v>
      </c>
    </row>
    <row r="3489" spans="1:16">
      <c r="A3489" s="46">
        <v>1</v>
      </c>
      <c r="B3489" s="46">
        <v>90803.02</v>
      </c>
      <c r="C3489" s="46">
        <v>23145.3619990978</v>
      </c>
      <c r="D3489" s="46">
        <f t="shared" si="54"/>
        <v>67657.6580009022</v>
      </c>
      <c r="E3489" s="51">
        <v>45261</v>
      </c>
      <c r="F3489" s="49" t="s">
        <v>80</v>
      </c>
      <c r="G3489" s="49" t="s">
        <v>81</v>
      </c>
      <c r="H3489" s="49" t="s">
        <v>582</v>
      </c>
      <c r="I3489" s="49" t="s">
        <v>582</v>
      </c>
      <c r="J3489" s="49">
        <v>135300</v>
      </c>
      <c r="K3489" s="49" t="s">
        <v>488</v>
      </c>
      <c r="L3489" s="49">
        <v>11545385</v>
      </c>
      <c r="M3489" s="49" t="s">
        <v>1891</v>
      </c>
      <c r="N3489" s="51">
        <v>40669</v>
      </c>
      <c r="O3489" s="51">
        <v>40909</v>
      </c>
      <c r="P3489" s="49" t="s">
        <v>2470</v>
      </c>
    </row>
    <row r="3490" spans="1:16">
      <c r="A3490" s="46">
        <v>1</v>
      </c>
      <c r="B3490" s="46">
        <v>13926.62</v>
      </c>
      <c r="C3490" s="46">
        <v>3265.8575665815997</v>
      </c>
      <c r="D3490" s="46">
        <f t="shared" si="54"/>
        <v>10660.7624334184</v>
      </c>
      <c r="E3490" s="51">
        <v>45261</v>
      </c>
      <c r="F3490" s="49" t="s">
        <v>80</v>
      </c>
      <c r="G3490" s="49" t="s">
        <v>81</v>
      </c>
      <c r="H3490" s="49" t="s">
        <v>582</v>
      </c>
      <c r="I3490" s="49" t="s">
        <v>582</v>
      </c>
      <c r="J3490" s="49">
        <v>135300</v>
      </c>
      <c r="K3490" s="49" t="s">
        <v>488</v>
      </c>
      <c r="L3490" s="49">
        <v>11631667</v>
      </c>
      <c r="M3490" s="49" t="s">
        <v>1975</v>
      </c>
      <c r="N3490" s="51">
        <v>41194</v>
      </c>
      <c r="O3490" s="51">
        <v>41183</v>
      </c>
      <c r="P3490" s="49" t="s">
        <v>2541</v>
      </c>
    </row>
    <row r="3491" spans="1:16">
      <c r="A3491" s="46">
        <v>1</v>
      </c>
      <c r="B3491" s="46">
        <v>90803.02</v>
      </c>
      <c r="C3491" s="46">
        <v>23145.3619990978</v>
      </c>
      <c r="D3491" s="46">
        <f t="shared" si="54"/>
        <v>67657.6580009022</v>
      </c>
      <c r="E3491" s="51">
        <v>45261</v>
      </c>
      <c r="F3491" s="49" t="s">
        <v>80</v>
      </c>
      <c r="G3491" s="49" t="s">
        <v>81</v>
      </c>
      <c r="H3491" s="49" t="s">
        <v>582</v>
      </c>
      <c r="I3491" s="49" t="s">
        <v>582</v>
      </c>
      <c r="J3491" s="49">
        <v>135300</v>
      </c>
      <c r="K3491" s="49" t="s">
        <v>488</v>
      </c>
      <c r="L3491" s="49">
        <v>11545376</v>
      </c>
      <c r="M3491" s="49" t="s">
        <v>1916</v>
      </c>
      <c r="N3491" s="51">
        <v>40669</v>
      </c>
      <c r="O3491" s="51">
        <v>40909</v>
      </c>
      <c r="P3491" s="49" t="s">
        <v>2470</v>
      </c>
    </row>
    <row r="3492" spans="1:16">
      <c r="A3492" s="46">
        <v>1</v>
      </c>
      <c r="B3492" s="46">
        <v>90803.1</v>
      </c>
      <c r="C3492" s="46">
        <v>23145.382390809002</v>
      </c>
      <c r="D3492" s="46">
        <f t="shared" si="54"/>
        <v>67657.717609191008</v>
      </c>
      <c r="E3492" s="51">
        <v>45261</v>
      </c>
      <c r="F3492" s="49" t="s">
        <v>80</v>
      </c>
      <c r="G3492" s="49" t="s">
        <v>81</v>
      </c>
      <c r="H3492" s="49" t="s">
        <v>582</v>
      </c>
      <c r="I3492" s="49" t="s">
        <v>582</v>
      </c>
      <c r="J3492" s="49">
        <v>135300</v>
      </c>
      <c r="K3492" s="49" t="s">
        <v>488</v>
      </c>
      <c r="L3492" s="49">
        <v>11545394</v>
      </c>
      <c r="M3492" s="49" t="s">
        <v>2542</v>
      </c>
      <c r="N3492" s="51">
        <v>40669</v>
      </c>
      <c r="O3492" s="51">
        <v>40909</v>
      </c>
      <c r="P3492" s="49" t="s">
        <v>2470</v>
      </c>
    </row>
    <row r="3493" spans="1:16">
      <c r="A3493" s="46">
        <v>1</v>
      </c>
      <c r="B3493" s="46">
        <v>90803.02</v>
      </c>
      <c r="C3493" s="46">
        <v>23145.3619990978</v>
      </c>
      <c r="D3493" s="46">
        <f t="shared" si="54"/>
        <v>67657.6580009022</v>
      </c>
      <c r="E3493" s="51">
        <v>45261</v>
      </c>
      <c r="F3493" s="49" t="s">
        <v>80</v>
      </c>
      <c r="G3493" s="49" t="s">
        <v>81</v>
      </c>
      <c r="H3493" s="49" t="s">
        <v>582</v>
      </c>
      <c r="I3493" s="49" t="s">
        <v>582</v>
      </c>
      <c r="J3493" s="49">
        <v>135300</v>
      </c>
      <c r="K3493" s="49" t="s">
        <v>488</v>
      </c>
      <c r="L3493" s="49">
        <v>11545373</v>
      </c>
      <c r="M3493" s="49" t="s">
        <v>2543</v>
      </c>
      <c r="N3493" s="51">
        <v>40669</v>
      </c>
      <c r="O3493" s="51">
        <v>40909</v>
      </c>
      <c r="P3493" s="49" t="s">
        <v>2470</v>
      </c>
    </row>
    <row r="3494" spans="1:16">
      <c r="A3494" s="46">
        <v>1</v>
      </c>
      <c r="B3494" s="46">
        <v>60535.33</v>
      </c>
      <c r="C3494" s="46">
        <v>15430.2370844587</v>
      </c>
      <c r="D3494" s="46">
        <f t="shared" si="54"/>
        <v>45105.092915541303</v>
      </c>
      <c r="E3494" s="51">
        <v>45261</v>
      </c>
      <c r="F3494" s="49" t="s">
        <v>80</v>
      </c>
      <c r="G3494" s="49" t="s">
        <v>81</v>
      </c>
      <c r="H3494" s="49" t="s">
        <v>582</v>
      </c>
      <c r="I3494" s="49" t="s">
        <v>582</v>
      </c>
      <c r="J3494" s="49">
        <v>135300</v>
      </c>
      <c r="K3494" s="49" t="s">
        <v>488</v>
      </c>
      <c r="L3494" s="49">
        <v>11545391</v>
      </c>
      <c r="M3494" s="49" t="s">
        <v>2544</v>
      </c>
      <c r="N3494" s="51">
        <v>40669</v>
      </c>
      <c r="O3494" s="51">
        <v>40909</v>
      </c>
      <c r="P3494" s="49" t="s">
        <v>2470</v>
      </c>
    </row>
    <row r="3495" spans="1:16">
      <c r="A3495" s="46">
        <v>1</v>
      </c>
      <c r="B3495" s="46">
        <v>17724.830000000002</v>
      </c>
      <c r="C3495" s="46">
        <v>4156.5555872044006</v>
      </c>
      <c r="D3495" s="46">
        <f t="shared" si="54"/>
        <v>13568.274412795601</v>
      </c>
      <c r="E3495" s="51">
        <v>45261</v>
      </c>
      <c r="F3495" s="49" t="s">
        <v>80</v>
      </c>
      <c r="G3495" s="49" t="s">
        <v>81</v>
      </c>
      <c r="H3495" s="49" t="s">
        <v>582</v>
      </c>
      <c r="I3495" s="49" t="s">
        <v>582</v>
      </c>
      <c r="J3495" s="49">
        <v>135300</v>
      </c>
      <c r="K3495" s="49" t="s">
        <v>488</v>
      </c>
      <c r="L3495" s="49">
        <v>11631670</v>
      </c>
      <c r="M3495" s="49" t="s">
        <v>2545</v>
      </c>
      <c r="N3495" s="51">
        <v>41194</v>
      </c>
      <c r="O3495" s="51">
        <v>41183</v>
      </c>
      <c r="P3495" s="49" t="s">
        <v>2541</v>
      </c>
    </row>
    <row r="3496" spans="1:16">
      <c r="A3496" s="46">
        <v>1</v>
      </c>
      <c r="B3496" s="46">
        <v>90803.02</v>
      </c>
      <c r="C3496" s="46">
        <v>23145.3619990978</v>
      </c>
      <c r="D3496" s="46">
        <f t="shared" si="54"/>
        <v>67657.6580009022</v>
      </c>
      <c r="E3496" s="51">
        <v>45261</v>
      </c>
      <c r="F3496" s="49" t="s">
        <v>80</v>
      </c>
      <c r="G3496" s="49" t="s">
        <v>81</v>
      </c>
      <c r="H3496" s="49" t="s">
        <v>582</v>
      </c>
      <c r="I3496" s="49" t="s">
        <v>582</v>
      </c>
      <c r="J3496" s="49">
        <v>135300</v>
      </c>
      <c r="K3496" s="49" t="s">
        <v>488</v>
      </c>
      <c r="L3496" s="49">
        <v>11545382</v>
      </c>
      <c r="M3496" s="49" t="s">
        <v>1895</v>
      </c>
      <c r="N3496" s="51">
        <v>40669</v>
      </c>
      <c r="O3496" s="51">
        <v>40909</v>
      </c>
      <c r="P3496" s="49" t="s">
        <v>2470</v>
      </c>
    </row>
    <row r="3497" spans="1:16">
      <c r="A3497" s="46">
        <v>1</v>
      </c>
      <c r="B3497" s="46">
        <v>90803.02</v>
      </c>
      <c r="C3497" s="46">
        <v>23145.3619990978</v>
      </c>
      <c r="D3497" s="46">
        <f t="shared" si="54"/>
        <v>67657.6580009022</v>
      </c>
      <c r="E3497" s="51">
        <v>45261</v>
      </c>
      <c r="F3497" s="49" t="s">
        <v>80</v>
      </c>
      <c r="G3497" s="49" t="s">
        <v>81</v>
      </c>
      <c r="H3497" s="49" t="s">
        <v>582</v>
      </c>
      <c r="I3497" s="49" t="s">
        <v>582</v>
      </c>
      <c r="J3497" s="49">
        <v>135300</v>
      </c>
      <c r="K3497" s="49" t="s">
        <v>488</v>
      </c>
      <c r="L3497" s="49">
        <v>11545379</v>
      </c>
      <c r="M3497" s="49" t="s">
        <v>1889</v>
      </c>
      <c r="N3497" s="51">
        <v>40669</v>
      </c>
      <c r="O3497" s="51">
        <v>40909</v>
      </c>
      <c r="P3497" s="49" t="s">
        <v>2470</v>
      </c>
    </row>
    <row r="3498" spans="1:16">
      <c r="A3498" s="46">
        <v>1</v>
      </c>
      <c r="B3498" s="46">
        <v>-358.28000000000003</v>
      </c>
      <c r="C3498" s="46">
        <v>-105.9361623268</v>
      </c>
      <c r="D3498" s="46">
        <f t="shared" si="54"/>
        <v>-252.34383767320003</v>
      </c>
      <c r="E3498" s="51">
        <v>45261</v>
      </c>
      <c r="F3498" s="49" t="s">
        <v>80</v>
      </c>
      <c r="G3498" s="49" t="s">
        <v>81</v>
      </c>
      <c r="H3498" s="49" t="s">
        <v>582</v>
      </c>
      <c r="I3498" s="49" t="s">
        <v>582</v>
      </c>
      <c r="J3498" s="49">
        <v>135300</v>
      </c>
      <c r="K3498" s="49" t="s">
        <v>550</v>
      </c>
      <c r="L3498" s="49">
        <v>10448292</v>
      </c>
      <c r="M3498" s="49" t="s">
        <v>2511</v>
      </c>
      <c r="N3498" s="51">
        <v>40015</v>
      </c>
      <c r="O3498" s="51">
        <v>39814</v>
      </c>
      <c r="P3498" s="49" t="s">
        <v>2512</v>
      </c>
    </row>
    <row r="3499" spans="1:16">
      <c r="A3499" s="46">
        <v>3</v>
      </c>
      <c r="B3499" s="46">
        <v>104991.90000000001</v>
      </c>
      <c r="C3499" s="46">
        <v>18198.198780644998</v>
      </c>
      <c r="D3499" s="46">
        <f t="shared" si="54"/>
        <v>86793.701219355018</v>
      </c>
      <c r="E3499" s="51">
        <v>45261</v>
      </c>
      <c r="F3499" s="49" t="s">
        <v>80</v>
      </c>
      <c r="G3499" s="49" t="s">
        <v>81</v>
      </c>
      <c r="H3499" s="49" t="s">
        <v>582</v>
      </c>
      <c r="I3499" s="49" t="s">
        <v>582</v>
      </c>
      <c r="J3499" s="49">
        <v>135300</v>
      </c>
      <c r="K3499" s="49" t="s">
        <v>460</v>
      </c>
      <c r="L3499" s="49">
        <v>13776668</v>
      </c>
      <c r="M3499" s="49" t="s">
        <v>2546</v>
      </c>
      <c r="N3499" s="51">
        <v>42124</v>
      </c>
      <c r="O3499" s="51">
        <v>42095</v>
      </c>
      <c r="P3499" s="49" t="s">
        <v>1612</v>
      </c>
    </row>
    <row r="3500" spans="1:16">
      <c r="A3500" s="46">
        <v>3</v>
      </c>
      <c r="B3500" s="46">
        <v>90706.49</v>
      </c>
      <c r="C3500" s="46">
        <v>21271.096411373201</v>
      </c>
      <c r="D3500" s="46">
        <f t="shared" si="54"/>
        <v>69435.393588626801</v>
      </c>
      <c r="E3500" s="51">
        <v>45261</v>
      </c>
      <c r="F3500" s="49" t="s">
        <v>80</v>
      </c>
      <c r="G3500" s="49" t="s">
        <v>81</v>
      </c>
      <c r="H3500" s="49" t="s">
        <v>582</v>
      </c>
      <c r="I3500" s="49" t="s">
        <v>582</v>
      </c>
      <c r="J3500" s="49">
        <v>135300</v>
      </c>
      <c r="K3500" s="49" t="s">
        <v>461</v>
      </c>
      <c r="L3500" s="49">
        <v>11845696</v>
      </c>
      <c r="M3500" s="49" t="s">
        <v>2547</v>
      </c>
      <c r="N3500" s="51">
        <v>41262</v>
      </c>
      <c r="O3500" s="51">
        <v>40909</v>
      </c>
      <c r="P3500" s="49" t="s">
        <v>2477</v>
      </c>
    </row>
    <row r="3501" spans="1:16">
      <c r="A3501" s="46">
        <v>4</v>
      </c>
      <c r="B3501" s="46">
        <v>1088.45</v>
      </c>
      <c r="C3501" s="46">
        <v>1155.6686338505001</v>
      </c>
      <c r="D3501" s="46">
        <f t="shared" si="54"/>
        <v>-67.218633850500055</v>
      </c>
      <c r="E3501" s="51">
        <v>45261</v>
      </c>
      <c r="F3501" s="49" t="s">
        <v>80</v>
      </c>
      <c r="G3501" s="49" t="s">
        <v>81</v>
      </c>
      <c r="H3501" s="49" t="s">
        <v>582</v>
      </c>
      <c r="I3501" s="49" t="s">
        <v>582</v>
      </c>
      <c r="J3501" s="49">
        <v>135300</v>
      </c>
      <c r="K3501" s="49" t="s">
        <v>356</v>
      </c>
      <c r="L3501" s="49">
        <v>9821862</v>
      </c>
      <c r="M3501" s="49" t="s">
        <v>1958</v>
      </c>
      <c r="N3501" s="51">
        <v>22828</v>
      </c>
      <c r="O3501" s="51">
        <v>22828</v>
      </c>
      <c r="P3501" s="49" t="s">
        <v>1081</v>
      </c>
    </row>
    <row r="3502" spans="1:16">
      <c r="A3502" s="46">
        <v>0</v>
      </c>
      <c r="B3502" s="46">
        <v>0</v>
      </c>
      <c r="C3502" s="46">
        <v>0</v>
      </c>
      <c r="D3502" s="46">
        <f t="shared" si="54"/>
        <v>0</v>
      </c>
      <c r="E3502" s="51">
        <v>45261</v>
      </c>
      <c r="F3502" s="49" t="s">
        <v>80</v>
      </c>
      <c r="G3502" s="49" t="s">
        <v>81</v>
      </c>
      <c r="H3502" s="49" t="s">
        <v>582</v>
      </c>
      <c r="I3502" s="49" t="s">
        <v>582</v>
      </c>
      <c r="J3502" s="49">
        <v>135300</v>
      </c>
      <c r="K3502" s="49" t="s">
        <v>356</v>
      </c>
      <c r="L3502" s="49">
        <v>9870203</v>
      </c>
      <c r="M3502" s="49" t="s">
        <v>1959</v>
      </c>
      <c r="N3502" s="51">
        <v>21367</v>
      </c>
      <c r="O3502" s="51">
        <v>21367</v>
      </c>
      <c r="P3502" s="49" t="s">
        <v>1091</v>
      </c>
    </row>
    <row r="3503" spans="1:16">
      <c r="A3503" s="46">
        <v>0</v>
      </c>
      <c r="B3503" s="46">
        <v>0</v>
      </c>
      <c r="C3503" s="46">
        <v>0</v>
      </c>
      <c r="D3503" s="46">
        <f t="shared" si="54"/>
        <v>0</v>
      </c>
      <c r="E3503" s="51">
        <v>45261</v>
      </c>
      <c r="F3503" s="49" t="s">
        <v>80</v>
      </c>
      <c r="G3503" s="49" t="s">
        <v>81</v>
      </c>
      <c r="H3503" s="49" t="s">
        <v>582</v>
      </c>
      <c r="I3503" s="49" t="s">
        <v>582</v>
      </c>
      <c r="J3503" s="49">
        <v>135300</v>
      </c>
      <c r="K3503" s="49" t="s">
        <v>356</v>
      </c>
      <c r="L3503" s="49">
        <v>9870202</v>
      </c>
      <c r="M3503" s="49" t="s">
        <v>1959</v>
      </c>
      <c r="N3503" s="51">
        <v>22828</v>
      </c>
      <c r="O3503" s="51">
        <v>22828</v>
      </c>
      <c r="P3503" s="49" t="s">
        <v>1091</v>
      </c>
    </row>
    <row r="3504" spans="1:16">
      <c r="A3504" s="46">
        <v>4</v>
      </c>
      <c r="B3504" s="46">
        <v>358.7</v>
      </c>
      <c r="C3504" s="46">
        <v>379.63426646300002</v>
      </c>
      <c r="D3504" s="46">
        <f t="shared" si="54"/>
        <v>-20.934266463000029</v>
      </c>
      <c r="E3504" s="51">
        <v>45261</v>
      </c>
      <c r="F3504" s="49" t="s">
        <v>80</v>
      </c>
      <c r="G3504" s="49" t="s">
        <v>81</v>
      </c>
      <c r="H3504" s="49" t="s">
        <v>582</v>
      </c>
      <c r="I3504" s="49" t="s">
        <v>582</v>
      </c>
      <c r="J3504" s="49">
        <v>135300</v>
      </c>
      <c r="K3504" s="49" t="s">
        <v>356</v>
      </c>
      <c r="L3504" s="49">
        <v>9821863</v>
      </c>
      <c r="M3504" s="49" t="s">
        <v>1958</v>
      </c>
      <c r="N3504" s="51">
        <v>24654</v>
      </c>
      <c r="O3504" s="51">
        <v>24654</v>
      </c>
      <c r="P3504" s="49" t="s">
        <v>1081</v>
      </c>
    </row>
    <row r="3505" spans="1:16">
      <c r="A3505" s="46">
        <v>1</v>
      </c>
      <c r="B3505" s="46">
        <v>320</v>
      </c>
      <c r="C3505" s="46">
        <v>340.63109120000001</v>
      </c>
      <c r="D3505" s="46">
        <f t="shared" si="54"/>
        <v>-20.631091200000014</v>
      </c>
      <c r="E3505" s="51">
        <v>45261</v>
      </c>
      <c r="F3505" s="49" t="s">
        <v>80</v>
      </c>
      <c r="G3505" s="49" t="s">
        <v>81</v>
      </c>
      <c r="H3505" s="49" t="s">
        <v>582</v>
      </c>
      <c r="I3505" s="49" t="s">
        <v>582</v>
      </c>
      <c r="J3505" s="49">
        <v>135300</v>
      </c>
      <c r="K3505" s="49" t="s">
        <v>356</v>
      </c>
      <c r="L3505" s="49">
        <v>9821861</v>
      </c>
      <c r="M3505" s="49" t="s">
        <v>1958</v>
      </c>
      <c r="N3505" s="51">
        <v>21367</v>
      </c>
      <c r="O3505" s="51">
        <v>21367</v>
      </c>
      <c r="P3505" s="49" t="s">
        <v>1081</v>
      </c>
    </row>
    <row r="3506" spans="1:16">
      <c r="A3506" s="46">
        <v>0</v>
      </c>
      <c r="B3506" s="46">
        <v>0</v>
      </c>
      <c r="C3506" s="46">
        <v>0</v>
      </c>
      <c r="D3506" s="46">
        <f t="shared" si="54"/>
        <v>0</v>
      </c>
      <c r="E3506" s="51">
        <v>45261</v>
      </c>
      <c r="F3506" s="49" t="s">
        <v>80</v>
      </c>
      <c r="G3506" s="49" t="s">
        <v>81</v>
      </c>
      <c r="H3506" s="49" t="s">
        <v>582</v>
      </c>
      <c r="I3506" s="49" t="s">
        <v>582</v>
      </c>
      <c r="J3506" s="49">
        <v>135300</v>
      </c>
      <c r="K3506" s="49" t="s">
        <v>356</v>
      </c>
      <c r="L3506" s="49">
        <v>9870201</v>
      </c>
      <c r="M3506" s="49" t="s">
        <v>1959</v>
      </c>
      <c r="N3506" s="51">
        <v>24654</v>
      </c>
      <c r="O3506" s="51">
        <v>24654</v>
      </c>
      <c r="P3506" s="49" t="s">
        <v>1091</v>
      </c>
    </row>
    <row r="3507" spans="1:16">
      <c r="A3507" s="46">
        <v>1</v>
      </c>
      <c r="B3507" s="46">
        <v>163590.08000000002</v>
      </c>
      <c r="C3507" s="46">
        <v>173692.79642160321</v>
      </c>
      <c r="D3507" s="46">
        <f t="shared" si="54"/>
        <v>-10102.716421603196</v>
      </c>
      <c r="E3507" s="51">
        <v>45261</v>
      </c>
      <c r="F3507" s="49" t="s">
        <v>80</v>
      </c>
      <c r="G3507" s="49" t="s">
        <v>81</v>
      </c>
      <c r="H3507" s="49" t="s">
        <v>582</v>
      </c>
      <c r="I3507" s="49" t="s">
        <v>582</v>
      </c>
      <c r="J3507" s="49">
        <v>135300</v>
      </c>
      <c r="K3507" s="49" t="s">
        <v>272</v>
      </c>
      <c r="L3507" s="49">
        <v>9821854</v>
      </c>
      <c r="M3507" s="49" t="s">
        <v>2548</v>
      </c>
      <c r="N3507" s="51">
        <v>22828</v>
      </c>
      <c r="O3507" s="51">
        <v>22828</v>
      </c>
      <c r="P3507" s="49" t="s">
        <v>1081</v>
      </c>
    </row>
    <row r="3508" spans="1:16">
      <c r="A3508" s="46">
        <v>1</v>
      </c>
      <c r="B3508" s="46">
        <v>8668.4699999999993</v>
      </c>
      <c r="C3508" s="46">
        <v>2563.0915625907001</v>
      </c>
      <c r="D3508" s="46">
        <f t="shared" si="54"/>
        <v>6105.3784374092993</v>
      </c>
      <c r="E3508" s="51">
        <v>45261</v>
      </c>
      <c r="F3508" s="49" t="s">
        <v>80</v>
      </c>
      <c r="G3508" s="49" t="s">
        <v>81</v>
      </c>
      <c r="H3508" s="49" t="s">
        <v>582</v>
      </c>
      <c r="I3508" s="49" t="s">
        <v>582</v>
      </c>
      <c r="J3508" s="49">
        <v>135300</v>
      </c>
      <c r="K3508" s="49" t="s">
        <v>272</v>
      </c>
      <c r="L3508" s="49">
        <v>10398571</v>
      </c>
      <c r="M3508" s="49" t="s">
        <v>2549</v>
      </c>
      <c r="N3508" s="51">
        <v>40165</v>
      </c>
      <c r="O3508" s="51">
        <v>40148</v>
      </c>
      <c r="P3508" s="49" t="s">
        <v>2497</v>
      </c>
    </row>
    <row r="3509" spans="1:16">
      <c r="A3509" s="46">
        <v>0</v>
      </c>
      <c r="B3509" s="46">
        <v>0</v>
      </c>
      <c r="C3509" s="46">
        <v>0</v>
      </c>
      <c r="D3509" s="46">
        <f t="shared" si="54"/>
        <v>0</v>
      </c>
      <c r="E3509" s="51">
        <v>45261</v>
      </c>
      <c r="F3509" s="49" t="s">
        <v>80</v>
      </c>
      <c r="G3509" s="49" t="s">
        <v>81</v>
      </c>
      <c r="H3509" s="49" t="s">
        <v>582</v>
      </c>
      <c r="I3509" s="49" t="s">
        <v>582</v>
      </c>
      <c r="J3509" s="49">
        <v>135300</v>
      </c>
      <c r="K3509" s="49" t="s">
        <v>272</v>
      </c>
      <c r="L3509" s="49">
        <v>9870200</v>
      </c>
      <c r="M3509" s="49" t="s">
        <v>1960</v>
      </c>
      <c r="N3509" s="51">
        <v>22828</v>
      </c>
      <c r="O3509" s="51">
        <v>22828</v>
      </c>
      <c r="P3509" s="49" t="s">
        <v>1091</v>
      </c>
    </row>
    <row r="3510" spans="1:16">
      <c r="A3510" s="46">
        <v>0</v>
      </c>
      <c r="B3510" s="46">
        <v>0</v>
      </c>
      <c r="C3510" s="46">
        <v>0</v>
      </c>
      <c r="D3510" s="46">
        <f t="shared" si="54"/>
        <v>0</v>
      </c>
      <c r="E3510" s="51">
        <v>45261</v>
      </c>
      <c r="F3510" s="49" t="s">
        <v>80</v>
      </c>
      <c r="G3510" s="49" t="s">
        <v>81</v>
      </c>
      <c r="H3510" s="49" t="s">
        <v>582</v>
      </c>
      <c r="I3510" s="49" t="s">
        <v>582</v>
      </c>
      <c r="J3510" s="49">
        <v>135300</v>
      </c>
      <c r="K3510" s="49" t="s">
        <v>272</v>
      </c>
      <c r="L3510" s="49">
        <v>9870199</v>
      </c>
      <c r="M3510" s="49" t="s">
        <v>1960</v>
      </c>
      <c r="N3510" s="51">
        <v>25750</v>
      </c>
      <c r="O3510" s="51">
        <v>25750</v>
      </c>
      <c r="P3510" s="49" t="s">
        <v>1091</v>
      </c>
    </row>
    <row r="3511" spans="1:16">
      <c r="A3511" s="46">
        <v>1</v>
      </c>
      <c r="B3511" s="46">
        <v>130285.65000000001</v>
      </c>
      <c r="C3511" s="46">
        <v>137623.93712198999</v>
      </c>
      <c r="D3511" s="46">
        <f t="shared" si="54"/>
        <v>-7338.2871219899826</v>
      </c>
      <c r="E3511" s="51">
        <v>45261</v>
      </c>
      <c r="F3511" s="49" t="s">
        <v>80</v>
      </c>
      <c r="G3511" s="49" t="s">
        <v>81</v>
      </c>
      <c r="H3511" s="49" t="s">
        <v>582</v>
      </c>
      <c r="I3511" s="49" t="s">
        <v>582</v>
      </c>
      <c r="J3511" s="49">
        <v>135300</v>
      </c>
      <c r="K3511" s="49" t="s">
        <v>272</v>
      </c>
      <c r="L3511" s="49">
        <v>9821855</v>
      </c>
      <c r="M3511" s="49" t="s">
        <v>2550</v>
      </c>
      <c r="N3511" s="51">
        <v>25750</v>
      </c>
      <c r="O3511" s="51">
        <v>25750</v>
      </c>
      <c r="P3511" s="49" t="s">
        <v>1081</v>
      </c>
    </row>
    <row r="3512" spans="1:16">
      <c r="A3512" s="46">
        <v>1</v>
      </c>
      <c r="B3512" s="46">
        <v>280</v>
      </c>
      <c r="C3512" s="46">
        <v>298.05220480000003</v>
      </c>
      <c r="D3512" s="46">
        <f t="shared" si="54"/>
        <v>-18.052204800000027</v>
      </c>
      <c r="E3512" s="51">
        <v>45261</v>
      </c>
      <c r="F3512" s="49" t="s">
        <v>80</v>
      </c>
      <c r="G3512" s="49" t="s">
        <v>81</v>
      </c>
      <c r="H3512" s="49" t="s">
        <v>582</v>
      </c>
      <c r="I3512" s="49" t="s">
        <v>582</v>
      </c>
      <c r="J3512" s="49">
        <v>135300</v>
      </c>
      <c r="K3512" s="49" t="s">
        <v>586</v>
      </c>
      <c r="L3512" s="49">
        <v>9821783</v>
      </c>
      <c r="M3512" s="49" t="s">
        <v>2551</v>
      </c>
      <c r="N3512" s="51">
        <v>21367</v>
      </c>
      <c r="O3512" s="51">
        <v>21367</v>
      </c>
      <c r="P3512" s="49" t="s">
        <v>1081</v>
      </c>
    </row>
    <row r="3513" spans="1:16">
      <c r="A3513" s="46">
        <v>0</v>
      </c>
      <c r="B3513" s="46">
        <v>0</v>
      </c>
      <c r="C3513" s="46">
        <v>0</v>
      </c>
      <c r="D3513" s="46">
        <f t="shared" si="54"/>
        <v>0</v>
      </c>
      <c r="E3513" s="51">
        <v>45261</v>
      </c>
      <c r="F3513" s="49" t="s">
        <v>80</v>
      </c>
      <c r="G3513" s="49" t="s">
        <v>81</v>
      </c>
      <c r="H3513" s="49" t="s">
        <v>582</v>
      </c>
      <c r="I3513" s="49" t="s">
        <v>582</v>
      </c>
      <c r="J3513" s="49">
        <v>135300</v>
      </c>
      <c r="K3513" s="49" t="s">
        <v>586</v>
      </c>
      <c r="L3513" s="49">
        <v>9724119</v>
      </c>
      <c r="M3513" s="49" t="s">
        <v>2551</v>
      </c>
      <c r="N3513" s="51">
        <v>21367</v>
      </c>
      <c r="O3513" s="51">
        <v>21367</v>
      </c>
      <c r="P3513" s="49" t="s">
        <v>1091</v>
      </c>
    </row>
    <row r="3514" spans="1:16">
      <c r="A3514" s="46">
        <v>0</v>
      </c>
      <c r="B3514" s="46">
        <v>0</v>
      </c>
      <c r="C3514" s="46">
        <v>0</v>
      </c>
      <c r="D3514" s="46">
        <f t="shared" si="54"/>
        <v>0</v>
      </c>
      <c r="E3514" s="51">
        <v>45261</v>
      </c>
      <c r="F3514" s="49" t="s">
        <v>80</v>
      </c>
      <c r="G3514" s="49" t="s">
        <v>81</v>
      </c>
      <c r="H3514" s="49" t="s">
        <v>582</v>
      </c>
      <c r="I3514" s="49" t="s">
        <v>582</v>
      </c>
      <c r="J3514" s="49">
        <v>135300</v>
      </c>
      <c r="K3514" s="49" t="s">
        <v>587</v>
      </c>
      <c r="L3514" s="49">
        <v>9974029</v>
      </c>
      <c r="M3514" s="49" t="s">
        <v>2552</v>
      </c>
      <c r="N3514" s="51">
        <v>34516</v>
      </c>
      <c r="O3514" s="51">
        <v>34516</v>
      </c>
      <c r="P3514" s="49" t="s">
        <v>1091</v>
      </c>
    </row>
    <row r="3515" spans="1:16">
      <c r="A3515" s="46">
        <v>1</v>
      </c>
      <c r="B3515" s="46">
        <v>14384</v>
      </c>
      <c r="C3515" s="46">
        <v>8652.7761819200005</v>
      </c>
      <c r="D3515" s="46">
        <f t="shared" si="54"/>
        <v>5731.2238180799995</v>
      </c>
      <c r="E3515" s="51">
        <v>45261</v>
      </c>
      <c r="F3515" s="49" t="s">
        <v>80</v>
      </c>
      <c r="G3515" s="49" t="s">
        <v>81</v>
      </c>
      <c r="H3515" s="49" t="s">
        <v>582</v>
      </c>
      <c r="I3515" s="49" t="s">
        <v>582</v>
      </c>
      <c r="J3515" s="49">
        <v>135300</v>
      </c>
      <c r="K3515" s="49" t="s">
        <v>587</v>
      </c>
      <c r="L3515" s="49">
        <v>9821773</v>
      </c>
      <c r="M3515" s="49" t="s">
        <v>2552</v>
      </c>
      <c r="N3515" s="51">
        <v>34516</v>
      </c>
      <c r="O3515" s="51">
        <v>34516</v>
      </c>
      <c r="P3515" s="49" t="s">
        <v>1081</v>
      </c>
    </row>
    <row r="3516" spans="1:16">
      <c r="A3516" s="46">
        <v>2</v>
      </c>
      <c r="B3516" s="46">
        <v>16273.220000000001</v>
      </c>
      <c r="C3516" s="46">
        <v>5475.3406518972006</v>
      </c>
      <c r="D3516" s="46">
        <f t="shared" si="54"/>
        <v>10797.879348102801</v>
      </c>
      <c r="E3516" s="51">
        <v>45261</v>
      </c>
      <c r="F3516" s="49" t="s">
        <v>80</v>
      </c>
      <c r="G3516" s="49" t="s">
        <v>81</v>
      </c>
      <c r="H3516" s="49" t="s">
        <v>582</v>
      </c>
      <c r="I3516" s="49" t="s">
        <v>582</v>
      </c>
      <c r="J3516" s="49">
        <v>135300</v>
      </c>
      <c r="K3516" s="49" t="s">
        <v>421</v>
      </c>
      <c r="L3516" s="49">
        <v>9742877</v>
      </c>
      <c r="M3516" s="49" t="s">
        <v>2553</v>
      </c>
      <c r="N3516" s="51">
        <v>39114</v>
      </c>
      <c r="O3516" s="51">
        <v>39083</v>
      </c>
      <c r="P3516" s="49" t="s">
        <v>2509</v>
      </c>
    </row>
    <row r="3517" spans="1:16">
      <c r="A3517" s="46">
        <v>0</v>
      </c>
      <c r="B3517" s="46">
        <v>0</v>
      </c>
      <c r="C3517" s="46">
        <v>0</v>
      </c>
      <c r="D3517" s="46">
        <f t="shared" si="54"/>
        <v>0</v>
      </c>
      <c r="E3517" s="51">
        <v>45261</v>
      </c>
      <c r="F3517" s="49" t="s">
        <v>80</v>
      </c>
      <c r="G3517" s="49" t="s">
        <v>81</v>
      </c>
      <c r="H3517" s="49" t="s">
        <v>582</v>
      </c>
      <c r="I3517" s="49" t="s">
        <v>582</v>
      </c>
      <c r="J3517" s="49">
        <v>135300</v>
      </c>
      <c r="K3517" s="49" t="s">
        <v>421</v>
      </c>
      <c r="L3517" s="49">
        <v>9974030</v>
      </c>
      <c r="M3517" s="49" t="s">
        <v>1566</v>
      </c>
      <c r="N3517" s="51">
        <v>29037</v>
      </c>
      <c r="O3517" s="51">
        <v>29037</v>
      </c>
      <c r="P3517" s="49" t="s">
        <v>1091</v>
      </c>
    </row>
    <row r="3518" spans="1:16">
      <c r="A3518" s="46">
        <v>0</v>
      </c>
      <c r="B3518" s="46">
        <v>0</v>
      </c>
      <c r="C3518" s="46">
        <v>0</v>
      </c>
      <c r="D3518" s="46">
        <f t="shared" si="54"/>
        <v>0</v>
      </c>
      <c r="E3518" s="51">
        <v>45261</v>
      </c>
      <c r="F3518" s="49" t="s">
        <v>80</v>
      </c>
      <c r="G3518" s="49" t="s">
        <v>81</v>
      </c>
      <c r="H3518" s="49" t="s">
        <v>582</v>
      </c>
      <c r="I3518" s="49" t="s">
        <v>582</v>
      </c>
      <c r="J3518" s="49">
        <v>135300</v>
      </c>
      <c r="K3518" s="49" t="s">
        <v>421</v>
      </c>
      <c r="L3518" s="49">
        <v>9821772</v>
      </c>
      <c r="M3518" s="49" t="s">
        <v>1566</v>
      </c>
      <c r="N3518" s="51">
        <v>29037</v>
      </c>
      <c r="O3518" s="51">
        <v>29037</v>
      </c>
      <c r="P3518" s="49" t="s">
        <v>1081</v>
      </c>
    </row>
    <row r="3519" spans="1:16">
      <c r="A3519" s="46">
        <v>1</v>
      </c>
      <c r="B3519" s="46">
        <v>31484.39</v>
      </c>
      <c r="C3519" s="46">
        <v>15087.484351359699</v>
      </c>
      <c r="D3519" s="46">
        <f t="shared" si="54"/>
        <v>16396.905648640299</v>
      </c>
      <c r="E3519" s="51">
        <v>45261</v>
      </c>
      <c r="F3519" s="49" t="s">
        <v>80</v>
      </c>
      <c r="G3519" s="49" t="s">
        <v>81</v>
      </c>
      <c r="H3519" s="49" t="s">
        <v>582</v>
      </c>
      <c r="I3519" s="49" t="s">
        <v>582</v>
      </c>
      <c r="J3519" s="49">
        <v>135300</v>
      </c>
      <c r="K3519" s="49" t="s">
        <v>421</v>
      </c>
      <c r="L3519" s="49">
        <v>9808239</v>
      </c>
      <c r="M3519" s="49" t="s">
        <v>1566</v>
      </c>
      <c r="N3519" s="51">
        <v>36600</v>
      </c>
      <c r="O3519" s="51">
        <v>36892</v>
      </c>
      <c r="P3519" s="49" t="s">
        <v>2499</v>
      </c>
    </row>
    <row r="3520" spans="1:16">
      <c r="A3520" s="46">
        <v>1</v>
      </c>
      <c r="B3520" s="46">
        <v>46328.55</v>
      </c>
      <c r="C3520" s="46">
        <v>472.35894651750004</v>
      </c>
      <c r="D3520" s="46">
        <f t="shared" si="54"/>
        <v>45856.1910534825</v>
      </c>
      <c r="E3520" s="51">
        <v>45261</v>
      </c>
      <c r="F3520" s="49" t="s">
        <v>80</v>
      </c>
      <c r="G3520" s="49" t="s">
        <v>81</v>
      </c>
      <c r="H3520" s="49" t="s">
        <v>582</v>
      </c>
      <c r="I3520" s="49" t="s">
        <v>582</v>
      </c>
      <c r="J3520" s="49">
        <v>135300</v>
      </c>
      <c r="K3520" s="49" t="s">
        <v>588</v>
      </c>
      <c r="L3520" s="49">
        <v>37545493</v>
      </c>
      <c r="M3520" s="49" t="s">
        <v>2554</v>
      </c>
      <c r="N3520" s="51">
        <v>45009</v>
      </c>
      <c r="O3520" s="51">
        <v>44986</v>
      </c>
      <c r="P3520" s="49" t="s">
        <v>2505</v>
      </c>
    </row>
    <row r="3521" spans="1:16">
      <c r="A3521" s="46">
        <v>0</v>
      </c>
      <c r="B3521" s="46">
        <v>0</v>
      </c>
      <c r="C3521" s="46">
        <v>0</v>
      </c>
      <c r="D3521" s="46">
        <f t="shared" si="54"/>
        <v>0</v>
      </c>
      <c r="E3521" s="51">
        <v>45261</v>
      </c>
      <c r="F3521" s="49" t="s">
        <v>80</v>
      </c>
      <c r="G3521" s="49" t="s">
        <v>81</v>
      </c>
      <c r="H3521" s="49" t="s">
        <v>582</v>
      </c>
      <c r="I3521" s="49" t="s">
        <v>582</v>
      </c>
      <c r="J3521" s="49">
        <v>135300</v>
      </c>
      <c r="K3521" s="49" t="s">
        <v>422</v>
      </c>
      <c r="L3521" s="49">
        <v>9821768</v>
      </c>
      <c r="M3521" s="49" t="s">
        <v>1972</v>
      </c>
      <c r="N3521" s="51">
        <v>27576</v>
      </c>
      <c r="O3521" s="51">
        <v>27576</v>
      </c>
      <c r="P3521" s="49" t="s">
        <v>1081</v>
      </c>
    </row>
    <row r="3522" spans="1:16">
      <c r="A3522" s="46">
        <v>0</v>
      </c>
      <c r="B3522" s="46">
        <v>0</v>
      </c>
      <c r="C3522" s="46">
        <v>0</v>
      </c>
      <c r="D3522" s="46">
        <f t="shared" si="54"/>
        <v>0</v>
      </c>
      <c r="E3522" s="51">
        <v>45261</v>
      </c>
      <c r="F3522" s="49" t="s">
        <v>80</v>
      </c>
      <c r="G3522" s="49" t="s">
        <v>81</v>
      </c>
      <c r="H3522" s="49" t="s">
        <v>582</v>
      </c>
      <c r="I3522" s="49" t="s">
        <v>582</v>
      </c>
      <c r="J3522" s="49">
        <v>135300</v>
      </c>
      <c r="K3522" s="49" t="s">
        <v>422</v>
      </c>
      <c r="L3522" s="49">
        <v>9821771</v>
      </c>
      <c r="M3522" s="49" t="s">
        <v>1971</v>
      </c>
      <c r="N3522" s="51">
        <v>29403</v>
      </c>
      <c r="O3522" s="51">
        <v>29403</v>
      </c>
      <c r="P3522" s="49" t="s">
        <v>1081</v>
      </c>
    </row>
    <row r="3523" spans="1:16">
      <c r="A3523" s="46">
        <v>0</v>
      </c>
      <c r="B3523" s="46">
        <v>302231.52</v>
      </c>
      <c r="C3523" s="46">
        <v>27733.580300304002</v>
      </c>
      <c r="D3523" s="46">
        <f t="shared" ref="D3523:D3586" si="55">+B3523-C3523</f>
        <v>274497.93969969603</v>
      </c>
      <c r="E3523" s="51">
        <v>45261</v>
      </c>
      <c r="F3523" s="49" t="s">
        <v>80</v>
      </c>
      <c r="G3523" s="49" t="s">
        <v>81</v>
      </c>
      <c r="H3523" s="49" t="s">
        <v>582</v>
      </c>
      <c r="I3523" s="49" t="s">
        <v>582</v>
      </c>
      <c r="J3523" s="49">
        <v>135300</v>
      </c>
      <c r="K3523" s="49" t="s">
        <v>422</v>
      </c>
      <c r="L3523" s="49">
        <v>29777974</v>
      </c>
      <c r="M3523" s="49" t="s">
        <v>2555</v>
      </c>
      <c r="N3523" s="51">
        <v>43553</v>
      </c>
      <c r="O3523" s="51">
        <v>43525</v>
      </c>
      <c r="P3523" s="49" t="s">
        <v>2473</v>
      </c>
    </row>
    <row r="3524" spans="1:16">
      <c r="A3524" s="46">
        <v>0</v>
      </c>
      <c r="B3524" s="46">
        <v>0</v>
      </c>
      <c r="C3524" s="46">
        <v>0</v>
      </c>
      <c r="D3524" s="46">
        <f t="shared" si="55"/>
        <v>0</v>
      </c>
      <c r="E3524" s="51">
        <v>45261</v>
      </c>
      <c r="F3524" s="49" t="s">
        <v>80</v>
      </c>
      <c r="G3524" s="49" t="s">
        <v>81</v>
      </c>
      <c r="H3524" s="49" t="s">
        <v>582</v>
      </c>
      <c r="I3524" s="49" t="s">
        <v>582</v>
      </c>
      <c r="J3524" s="49">
        <v>135300</v>
      </c>
      <c r="K3524" s="49" t="s">
        <v>422</v>
      </c>
      <c r="L3524" s="49">
        <v>9821770</v>
      </c>
      <c r="M3524" s="49" t="s">
        <v>1971</v>
      </c>
      <c r="N3524" s="51">
        <v>29037</v>
      </c>
      <c r="O3524" s="51">
        <v>29037</v>
      </c>
      <c r="P3524" s="49" t="s">
        <v>1081</v>
      </c>
    </row>
    <row r="3525" spans="1:16">
      <c r="A3525" s="46">
        <v>0</v>
      </c>
      <c r="B3525" s="46">
        <v>0</v>
      </c>
      <c r="C3525" s="46">
        <v>0</v>
      </c>
      <c r="D3525" s="46">
        <f t="shared" si="55"/>
        <v>0</v>
      </c>
      <c r="E3525" s="51">
        <v>45261</v>
      </c>
      <c r="F3525" s="49" t="s">
        <v>80</v>
      </c>
      <c r="G3525" s="49" t="s">
        <v>81</v>
      </c>
      <c r="H3525" s="49" t="s">
        <v>582</v>
      </c>
      <c r="I3525" s="49" t="s">
        <v>582</v>
      </c>
      <c r="J3525" s="49">
        <v>135300</v>
      </c>
      <c r="K3525" s="49" t="s">
        <v>422</v>
      </c>
      <c r="L3525" s="49">
        <v>9808238</v>
      </c>
      <c r="M3525" s="49" t="s">
        <v>1971</v>
      </c>
      <c r="N3525" s="51">
        <v>36600</v>
      </c>
      <c r="O3525" s="51">
        <v>36892</v>
      </c>
      <c r="P3525" s="49" t="s">
        <v>2499</v>
      </c>
    </row>
    <row r="3526" spans="1:16">
      <c r="A3526" s="46">
        <v>0</v>
      </c>
      <c r="B3526" s="46">
        <v>0</v>
      </c>
      <c r="C3526" s="46">
        <v>0</v>
      </c>
      <c r="D3526" s="46">
        <f t="shared" si="55"/>
        <v>0</v>
      </c>
      <c r="E3526" s="51">
        <v>45261</v>
      </c>
      <c r="F3526" s="49" t="s">
        <v>80</v>
      </c>
      <c r="G3526" s="49" t="s">
        <v>81</v>
      </c>
      <c r="H3526" s="49" t="s">
        <v>582</v>
      </c>
      <c r="I3526" s="49" t="s">
        <v>582</v>
      </c>
      <c r="J3526" s="49">
        <v>135300</v>
      </c>
      <c r="K3526" s="49" t="s">
        <v>422</v>
      </c>
      <c r="L3526" s="49">
        <v>9974031</v>
      </c>
      <c r="M3526" s="49" t="s">
        <v>1971</v>
      </c>
      <c r="N3526" s="51">
        <v>29403</v>
      </c>
      <c r="O3526" s="51">
        <v>29403</v>
      </c>
      <c r="P3526" s="49" t="s">
        <v>1091</v>
      </c>
    </row>
    <row r="3527" spans="1:16">
      <c r="A3527" s="46">
        <v>0</v>
      </c>
      <c r="B3527" s="46">
        <v>0</v>
      </c>
      <c r="C3527" s="46">
        <v>0</v>
      </c>
      <c r="D3527" s="46">
        <f t="shared" si="55"/>
        <v>0</v>
      </c>
      <c r="E3527" s="51">
        <v>45261</v>
      </c>
      <c r="F3527" s="49" t="s">
        <v>80</v>
      </c>
      <c r="G3527" s="49" t="s">
        <v>81</v>
      </c>
      <c r="H3527" s="49" t="s">
        <v>582</v>
      </c>
      <c r="I3527" s="49" t="s">
        <v>582</v>
      </c>
      <c r="J3527" s="49">
        <v>135300</v>
      </c>
      <c r="K3527" s="49" t="s">
        <v>422</v>
      </c>
      <c r="L3527" s="49">
        <v>9974028</v>
      </c>
      <c r="M3527" s="49" t="s">
        <v>1971</v>
      </c>
      <c r="N3527" s="51">
        <v>29037</v>
      </c>
      <c r="O3527" s="51">
        <v>29037</v>
      </c>
      <c r="P3527" s="49" t="s">
        <v>1091</v>
      </c>
    </row>
    <row r="3528" spans="1:16">
      <c r="A3528" s="46">
        <v>0</v>
      </c>
      <c r="B3528" s="46">
        <v>0</v>
      </c>
      <c r="C3528" s="46">
        <v>0</v>
      </c>
      <c r="D3528" s="46">
        <f t="shared" si="55"/>
        <v>0</v>
      </c>
      <c r="E3528" s="51">
        <v>45261</v>
      </c>
      <c r="F3528" s="49" t="s">
        <v>80</v>
      </c>
      <c r="G3528" s="49" t="s">
        <v>81</v>
      </c>
      <c r="H3528" s="49" t="s">
        <v>582</v>
      </c>
      <c r="I3528" s="49" t="s">
        <v>582</v>
      </c>
      <c r="J3528" s="49">
        <v>135300</v>
      </c>
      <c r="K3528" s="49" t="s">
        <v>422</v>
      </c>
      <c r="L3528" s="49">
        <v>9974097</v>
      </c>
      <c r="M3528" s="49" t="s">
        <v>1972</v>
      </c>
      <c r="N3528" s="51">
        <v>27576</v>
      </c>
      <c r="O3528" s="51">
        <v>27576</v>
      </c>
      <c r="P3528" s="49" t="s">
        <v>1091</v>
      </c>
    </row>
    <row r="3529" spans="1:16">
      <c r="A3529" s="46">
        <v>0</v>
      </c>
      <c r="B3529" s="46">
        <v>0</v>
      </c>
      <c r="C3529" s="46">
        <v>0</v>
      </c>
      <c r="D3529" s="46">
        <f t="shared" si="55"/>
        <v>0</v>
      </c>
      <c r="E3529" s="51">
        <v>45261</v>
      </c>
      <c r="F3529" s="49" t="s">
        <v>80</v>
      </c>
      <c r="G3529" s="49" t="s">
        <v>81</v>
      </c>
      <c r="H3529" s="49" t="s">
        <v>582</v>
      </c>
      <c r="I3529" s="49" t="s">
        <v>582</v>
      </c>
      <c r="J3529" s="49">
        <v>135300</v>
      </c>
      <c r="K3529" s="49" t="s">
        <v>422</v>
      </c>
      <c r="L3529" s="49">
        <v>9821769</v>
      </c>
      <c r="M3529" s="49" t="s">
        <v>1971</v>
      </c>
      <c r="N3529" s="51">
        <v>26846</v>
      </c>
      <c r="O3529" s="51">
        <v>26846</v>
      </c>
      <c r="P3529" s="49" t="s">
        <v>1081</v>
      </c>
    </row>
    <row r="3530" spans="1:16">
      <c r="A3530" s="46">
        <v>0</v>
      </c>
      <c r="B3530" s="46">
        <v>0</v>
      </c>
      <c r="C3530" s="46">
        <v>0</v>
      </c>
      <c r="D3530" s="46">
        <f t="shared" si="55"/>
        <v>0</v>
      </c>
      <c r="E3530" s="51">
        <v>45261</v>
      </c>
      <c r="F3530" s="49" t="s">
        <v>80</v>
      </c>
      <c r="G3530" s="49" t="s">
        <v>81</v>
      </c>
      <c r="H3530" s="49" t="s">
        <v>582</v>
      </c>
      <c r="I3530" s="49" t="s">
        <v>582</v>
      </c>
      <c r="J3530" s="49">
        <v>135300</v>
      </c>
      <c r="K3530" s="49" t="s">
        <v>422</v>
      </c>
      <c r="L3530" s="49">
        <v>9974098</v>
      </c>
      <c r="M3530" s="49" t="s">
        <v>1971</v>
      </c>
      <c r="N3530" s="51">
        <v>26846</v>
      </c>
      <c r="O3530" s="51">
        <v>26846</v>
      </c>
      <c r="P3530" s="49" t="s">
        <v>1091</v>
      </c>
    </row>
    <row r="3531" spans="1:16">
      <c r="A3531" s="46">
        <v>1</v>
      </c>
      <c r="B3531" s="46">
        <v>11475.95</v>
      </c>
      <c r="C3531" s="46">
        <v>1053.064157065</v>
      </c>
      <c r="D3531" s="46">
        <f t="shared" si="55"/>
        <v>10422.885842935</v>
      </c>
      <c r="E3531" s="51">
        <v>45261</v>
      </c>
      <c r="F3531" s="49" t="s">
        <v>80</v>
      </c>
      <c r="G3531" s="49" t="s">
        <v>81</v>
      </c>
      <c r="H3531" s="49" t="s">
        <v>582</v>
      </c>
      <c r="I3531" s="49" t="s">
        <v>582</v>
      </c>
      <c r="J3531" s="49">
        <v>135300</v>
      </c>
      <c r="K3531" s="49" t="s">
        <v>423</v>
      </c>
      <c r="L3531" s="49">
        <v>29777990</v>
      </c>
      <c r="M3531" s="49" t="s">
        <v>2556</v>
      </c>
      <c r="N3531" s="51">
        <v>43553</v>
      </c>
      <c r="O3531" s="51">
        <v>43525</v>
      </c>
      <c r="P3531" s="49" t="s">
        <v>2473</v>
      </c>
    </row>
    <row r="3532" spans="1:16">
      <c r="A3532" s="46">
        <v>2</v>
      </c>
      <c r="B3532" s="46">
        <v>28107.24</v>
      </c>
      <c r="C3532" s="46">
        <v>10030.207724838001</v>
      </c>
      <c r="D3532" s="46">
        <f t="shared" si="55"/>
        <v>18077.032275162001</v>
      </c>
      <c r="E3532" s="51">
        <v>45261</v>
      </c>
      <c r="F3532" s="49" t="s">
        <v>80</v>
      </c>
      <c r="G3532" s="49" t="s">
        <v>81</v>
      </c>
      <c r="H3532" s="49" t="s">
        <v>582</v>
      </c>
      <c r="I3532" s="49" t="s">
        <v>582</v>
      </c>
      <c r="J3532" s="49">
        <v>135300</v>
      </c>
      <c r="K3532" s="49" t="s">
        <v>423</v>
      </c>
      <c r="L3532" s="49">
        <v>9746306</v>
      </c>
      <c r="M3532" s="49" t="s">
        <v>2276</v>
      </c>
      <c r="N3532" s="51">
        <v>39070</v>
      </c>
      <c r="O3532" s="51">
        <v>38718</v>
      </c>
      <c r="P3532" s="49" t="s">
        <v>2514</v>
      </c>
    </row>
    <row r="3533" spans="1:16">
      <c r="A3533" s="46">
        <v>0</v>
      </c>
      <c r="B3533" s="46">
        <v>0</v>
      </c>
      <c r="C3533" s="46">
        <v>0</v>
      </c>
      <c r="D3533" s="46">
        <f t="shared" si="55"/>
        <v>0</v>
      </c>
      <c r="E3533" s="51">
        <v>45261</v>
      </c>
      <c r="F3533" s="49" t="s">
        <v>80</v>
      </c>
      <c r="G3533" s="49" t="s">
        <v>81</v>
      </c>
      <c r="H3533" s="49" t="s">
        <v>582</v>
      </c>
      <c r="I3533" s="49" t="s">
        <v>582</v>
      </c>
      <c r="J3533" s="49">
        <v>135300</v>
      </c>
      <c r="K3533" s="49" t="s">
        <v>423</v>
      </c>
      <c r="L3533" s="49">
        <v>29777995</v>
      </c>
      <c r="M3533" s="49" t="s">
        <v>2557</v>
      </c>
      <c r="N3533" s="51">
        <v>43553</v>
      </c>
      <c r="O3533" s="51">
        <v>43525</v>
      </c>
      <c r="P3533" s="49" t="s">
        <v>2473</v>
      </c>
    </row>
    <row r="3534" spans="1:16">
      <c r="A3534" s="46">
        <v>0</v>
      </c>
      <c r="B3534" s="46">
        <v>0</v>
      </c>
      <c r="C3534" s="46">
        <v>0</v>
      </c>
      <c r="D3534" s="46">
        <f t="shared" si="55"/>
        <v>0</v>
      </c>
      <c r="E3534" s="51">
        <v>45261</v>
      </c>
      <c r="F3534" s="49" t="s">
        <v>80</v>
      </c>
      <c r="G3534" s="49" t="s">
        <v>81</v>
      </c>
      <c r="H3534" s="49" t="s">
        <v>582</v>
      </c>
      <c r="I3534" s="49" t="s">
        <v>582</v>
      </c>
      <c r="J3534" s="49">
        <v>135300</v>
      </c>
      <c r="K3534" s="49" t="s">
        <v>254</v>
      </c>
      <c r="L3534" s="49">
        <v>9974092</v>
      </c>
      <c r="M3534" s="49" t="s">
        <v>2191</v>
      </c>
      <c r="N3534" s="51">
        <v>32325</v>
      </c>
      <c r="O3534" s="51">
        <v>32325</v>
      </c>
      <c r="P3534" s="49" t="s">
        <v>1091</v>
      </c>
    </row>
    <row r="3535" spans="1:16">
      <c r="A3535" s="46">
        <v>0</v>
      </c>
      <c r="B3535" s="46">
        <v>0</v>
      </c>
      <c r="C3535" s="46">
        <v>0</v>
      </c>
      <c r="D3535" s="46">
        <f t="shared" si="55"/>
        <v>0</v>
      </c>
      <c r="E3535" s="51">
        <v>45261</v>
      </c>
      <c r="F3535" s="49" t="s">
        <v>80</v>
      </c>
      <c r="G3535" s="49" t="s">
        <v>81</v>
      </c>
      <c r="H3535" s="49" t="s">
        <v>582</v>
      </c>
      <c r="I3535" s="49" t="s">
        <v>582</v>
      </c>
      <c r="J3535" s="49">
        <v>135300</v>
      </c>
      <c r="K3535" s="49" t="s">
        <v>254</v>
      </c>
      <c r="L3535" s="49">
        <v>9724125</v>
      </c>
      <c r="M3535" s="49" t="s">
        <v>1980</v>
      </c>
      <c r="N3535" s="51">
        <v>31594</v>
      </c>
      <c r="O3535" s="51">
        <v>31594</v>
      </c>
      <c r="P3535" s="49" t="s">
        <v>1091</v>
      </c>
    </row>
    <row r="3536" spans="1:16">
      <c r="A3536" s="46">
        <v>1</v>
      </c>
      <c r="B3536" s="46">
        <v>58618.5</v>
      </c>
      <c r="C3536" s="46">
        <v>44824.931525460001</v>
      </c>
      <c r="D3536" s="46">
        <f t="shared" si="55"/>
        <v>13793.568474539999</v>
      </c>
      <c r="E3536" s="51">
        <v>45261</v>
      </c>
      <c r="F3536" s="49" t="s">
        <v>80</v>
      </c>
      <c r="G3536" s="49" t="s">
        <v>81</v>
      </c>
      <c r="H3536" s="49" t="s">
        <v>582</v>
      </c>
      <c r="I3536" s="49" t="s">
        <v>582</v>
      </c>
      <c r="J3536" s="49">
        <v>135300</v>
      </c>
      <c r="K3536" s="49" t="s">
        <v>254</v>
      </c>
      <c r="L3536" s="49">
        <v>9821825</v>
      </c>
      <c r="M3536" s="49" t="s">
        <v>2558</v>
      </c>
      <c r="N3536" s="51">
        <v>31594</v>
      </c>
      <c r="O3536" s="51">
        <v>31594</v>
      </c>
      <c r="P3536" s="49" t="s">
        <v>1081</v>
      </c>
    </row>
    <row r="3537" spans="1:16">
      <c r="A3537" s="46">
        <v>1</v>
      </c>
      <c r="B3537" s="46">
        <v>7441.02</v>
      </c>
      <c r="C3537" s="46">
        <v>3110.5702602918</v>
      </c>
      <c r="D3537" s="46">
        <f t="shared" si="55"/>
        <v>4330.4497397082005</v>
      </c>
      <c r="E3537" s="51">
        <v>45261</v>
      </c>
      <c r="F3537" s="49" t="s">
        <v>80</v>
      </c>
      <c r="G3537" s="49" t="s">
        <v>81</v>
      </c>
      <c r="H3537" s="49" t="s">
        <v>582</v>
      </c>
      <c r="I3537" s="49" t="s">
        <v>582</v>
      </c>
      <c r="J3537" s="49">
        <v>135300</v>
      </c>
      <c r="K3537" s="49" t="s">
        <v>254</v>
      </c>
      <c r="L3537" s="49">
        <v>12818568</v>
      </c>
      <c r="M3537" s="49" t="s">
        <v>2189</v>
      </c>
      <c r="N3537" s="51">
        <v>37900</v>
      </c>
      <c r="O3537" s="51">
        <v>37622</v>
      </c>
      <c r="P3537" s="49" t="s">
        <v>909</v>
      </c>
    </row>
    <row r="3538" spans="1:16">
      <c r="A3538" s="46">
        <v>0</v>
      </c>
      <c r="B3538" s="46">
        <v>19039.189999999999</v>
      </c>
      <c r="C3538" s="46">
        <v>13782.5793067344</v>
      </c>
      <c r="D3538" s="46">
        <f t="shared" si="55"/>
        <v>5256.6106932655985</v>
      </c>
      <c r="E3538" s="51">
        <v>45261</v>
      </c>
      <c r="F3538" s="49" t="s">
        <v>80</v>
      </c>
      <c r="G3538" s="49" t="s">
        <v>81</v>
      </c>
      <c r="H3538" s="49" t="s">
        <v>582</v>
      </c>
      <c r="I3538" s="49" t="s">
        <v>582</v>
      </c>
      <c r="J3538" s="49">
        <v>135300</v>
      </c>
      <c r="K3538" s="49" t="s">
        <v>254</v>
      </c>
      <c r="L3538" s="49">
        <v>9821824</v>
      </c>
      <c r="M3538" s="49" t="s">
        <v>2558</v>
      </c>
      <c r="N3538" s="51">
        <v>32325</v>
      </c>
      <c r="O3538" s="51">
        <v>32325</v>
      </c>
      <c r="P3538" s="49" t="s">
        <v>1081</v>
      </c>
    </row>
    <row r="3539" spans="1:16">
      <c r="A3539" s="46">
        <v>1</v>
      </c>
      <c r="B3539" s="46">
        <v>16562.2</v>
      </c>
      <c r="C3539" s="46">
        <v>3546.1819973560005</v>
      </c>
      <c r="D3539" s="46">
        <f t="shared" si="55"/>
        <v>13016.018002643999</v>
      </c>
      <c r="E3539" s="51">
        <v>45261</v>
      </c>
      <c r="F3539" s="49" t="s">
        <v>80</v>
      </c>
      <c r="G3539" s="49" t="s">
        <v>81</v>
      </c>
      <c r="H3539" s="49" t="s">
        <v>582</v>
      </c>
      <c r="I3539" s="49" t="s">
        <v>582</v>
      </c>
      <c r="J3539" s="49">
        <v>135300</v>
      </c>
      <c r="K3539" s="49" t="s">
        <v>184</v>
      </c>
      <c r="L3539" s="49">
        <v>12301522</v>
      </c>
      <c r="M3539" s="49" t="s">
        <v>1631</v>
      </c>
      <c r="N3539" s="51">
        <v>41456</v>
      </c>
      <c r="O3539" s="51">
        <v>41275</v>
      </c>
      <c r="P3539" s="49" t="s">
        <v>1621</v>
      </c>
    </row>
    <row r="3540" spans="1:16">
      <c r="A3540" s="46">
        <v>0</v>
      </c>
      <c r="B3540" s="46">
        <v>0</v>
      </c>
      <c r="C3540" s="46">
        <v>0</v>
      </c>
      <c r="D3540" s="46">
        <f t="shared" si="55"/>
        <v>0</v>
      </c>
      <c r="E3540" s="51">
        <v>45261</v>
      </c>
      <c r="F3540" s="49" t="s">
        <v>80</v>
      </c>
      <c r="G3540" s="49" t="s">
        <v>81</v>
      </c>
      <c r="H3540" s="49" t="s">
        <v>582</v>
      </c>
      <c r="I3540" s="49" t="s">
        <v>582</v>
      </c>
      <c r="J3540" s="49">
        <v>135300</v>
      </c>
      <c r="K3540" s="49" t="s">
        <v>426</v>
      </c>
      <c r="L3540" s="49">
        <v>12818535</v>
      </c>
      <c r="M3540" s="49" t="s">
        <v>1981</v>
      </c>
      <c r="N3540" s="51">
        <v>37909</v>
      </c>
      <c r="O3540" s="51">
        <v>37622</v>
      </c>
      <c r="P3540" s="49" t="s">
        <v>909</v>
      </c>
    </row>
    <row r="3541" spans="1:16">
      <c r="A3541" s="46">
        <v>1</v>
      </c>
      <c r="B3541" s="46">
        <v>2888.68</v>
      </c>
      <c r="C3541" s="46">
        <v>971.93468989680002</v>
      </c>
      <c r="D3541" s="46">
        <f t="shared" si="55"/>
        <v>1916.7453101031997</v>
      </c>
      <c r="E3541" s="51">
        <v>45261</v>
      </c>
      <c r="F3541" s="49" t="s">
        <v>80</v>
      </c>
      <c r="G3541" s="49" t="s">
        <v>81</v>
      </c>
      <c r="H3541" s="49" t="s">
        <v>582</v>
      </c>
      <c r="I3541" s="49" t="s">
        <v>582</v>
      </c>
      <c r="J3541" s="49">
        <v>135300</v>
      </c>
      <c r="K3541" s="49" t="s">
        <v>589</v>
      </c>
      <c r="L3541" s="49">
        <v>12818579</v>
      </c>
      <c r="M3541" s="49" t="s">
        <v>2559</v>
      </c>
      <c r="N3541" s="51">
        <v>39415</v>
      </c>
      <c r="O3541" s="51">
        <v>39083</v>
      </c>
      <c r="P3541" s="49" t="s">
        <v>909</v>
      </c>
    </row>
    <row r="3542" spans="1:16">
      <c r="A3542" s="46">
        <v>6</v>
      </c>
      <c r="B3542" s="46">
        <v>49736.950000000004</v>
      </c>
      <c r="C3542" s="46">
        <v>12677.7690046105</v>
      </c>
      <c r="D3542" s="46">
        <f t="shared" si="55"/>
        <v>37059.180995389506</v>
      </c>
      <c r="E3542" s="51">
        <v>45261</v>
      </c>
      <c r="F3542" s="49" t="s">
        <v>80</v>
      </c>
      <c r="G3542" s="49" t="s">
        <v>81</v>
      </c>
      <c r="H3542" s="49" t="s">
        <v>582</v>
      </c>
      <c r="I3542" s="49" t="s">
        <v>582</v>
      </c>
      <c r="J3542" s="49">
        <v>135300</v>
      </c>
      <c r="K3542" s="49" t="s">
        <v>187</v>
      </c>
      <c r="L3542" s="49">
        <v>11545358</v>
      </c>
      <c r="M3542" s="49" t="s">
        <v>2560</v>
      </c>
      <c r="N3542" s="51">
        <v>40669</v>
      </c>
      <c r="O3542" s="51">
        <v>40909</v>
      </c>
      <c r="P3542" s="49" t="s">
        <v>2470</v>
      </c>
    </row>
    <row r="3543" spans="1:16">
      <c r="A3543" s="46">
        <v>2</v>
      </c>
      <c r="B3543" s="46">
        <v>3553.9300000000003</v>
      </c>
      <c r="C3543" s="46">
        <v>905.88392731269994</v>
      </c>
      <c r="D3543" s="46">
        <f t="shared" si="55"/>
        <v>2648.0460726873002</v>
      </c>
      <c r="E3543" s="51">
        <v>45261</v>
      </c>
      <c r="F3543" s="49" t="s">
        <v>80</v>
      </c>
      <c r="G3543" s="49" t="s">
        <v>81</v>
      </c>
      <c r="H3543" s="49" t="s">
        <v>582</v>
      </c>
      <c r="I3543" s="49" t="s">
        <v>582</v>
      </c>
      <c r="J3543" s="49">
        <v>135300</v>
      </c>
      <c r="K3543" s="49" t="s">
        <v>187</v>
      </c>
      <c r="L3543" s="49">
        <v>11545361</v>
      </c>
      <c r="M3543" s="49" t="s">
        <v>2561</v>
      </c>
      <c r="N3543" s="51">
        <v>40669</v>
      </c>
      <c r="O3543" s="51">
        <v>40909</v>
      </c>
      <c r="P3543" s="49" t="s">
        <v>2470</v>
      </c>
    </row>
    <row r="3544" spans="1:16">
      <c r="A3544" s="46">
        <v>1</v>
      </c>
      <c r="B3544" s="46">
        <v>142463.21</v>
      </c>
      <c r="C3544" s="46">
        <v>33408.289472822798</v>
      </c>
      <c r="D3544" s="46">
        <f t="shared" si="55"/>
        <v>109054.92052717719</v>
      </c>
      <c r="E3544" s="51">
        <v>45261</v>
      </c>
      <c r="F3544" s="49" t="s">
        <v>80</v>
      </c>
      <c r="G3544" s="49" t="s">
        <v>81</v>
      </c>
      <c r="H3544" s="49" t="s">
        <v>582</v>
      </c>
      <c r="I3544" s="49" t="s">
        <v>582</v>
      </c>
      <c r="J3544" s="49">
        <v>135300</v>
      </c>
      <c r="K3544" s="49" t="s">
        <v>187</v>
      </c>
      <c r="L3544" s="49">
        <v>11845705</v>
      </c>
      <c r="M3544" s="49" t="s">
        <v>2562</v>
      </c>
      <c r="N3544" s="51">
        <v>41262</v>
      </c>
      <c r="O3544" s="51">
        <v>41244</v>
      </c>
      <c r="P3544" s="49" t="s">
        <v>2477</v>
      </c>
    </row>
    <row r="3545" spans="1:16">
      <c r="A3545" s="46">
        <v>16</v>
      </c>
      <c r="B3545" s="46">
        <v>77570</v>
      </c>
      <c r="C3545" s="46">
        <v>7118.032639</v>
      </c>
      <c r="D3545" s="46">
        <f t="shared" si="55"/>
        <v>70451.967361000003</v>
      </c>
      <c r="E3545" s="51">
        <v>45261</v>
      </c>
      <c r="F3545" s="49" t="s">
        <v>80</v>
      </c>
      <c r="G3545" s="49" t="s">
        <v>81</v>
      </c>
      <c r="H3545" s="49" t="s">
        <v>582</v>
      </c>
      <c r="I3545" s="49" t="s">
        <v>582</v>
      </c>
      <c r="J3545" s="49">
        <v>135300</v>
      </c>
      <c r="K3545" s="49" t="s">
        <v>187</v>
      </c>
      <c r="L3545" s="49">
        <v>29778018</v>
      </c>
      <c r="M3545" s="49" t="s">
        <v>2563</v>
      </c>
      <c r="N3545" s="51">
        <v>43553</v>
      </c>
      <c r="O3545" s="51">
        <v>43525</v>
      </c>
      <c r="P3545" s="49" t="s">
        <v>2473</v>
      </c>
    </row>
    <row r="3546" spans="1:16">
      <c r="A3546" s="46">
        <v>7</v>
      </c>
      <c r="B3546" s="46">
        <v>268726.31</v>
      </c>
      <c r="C3546" s="46">
        <v>24659.051766637</v>
      </c>
      <c r="D3546" s="46">
        <f t="shared" si="55"/>
        <v>244067.25823336298</v>
      </c>
      <c r="E3546" s="51">
        <v>45261</v>
      </c>
      <c r="F3546" s="49" t="s">
        <v>80</v>
      </c>
      <c r="G3546" s="49" t="s">
        <v>81</v>
      </c>
      <c r="H3546" s="49" t="s">
        <v>582</v>
      </c>
      <c r="I3546" s="49" t="s">
        <v>582</v>
      </c>
      <c r="J3546" s="49">
        <v>135300</v>
      </c>
      <c r="K3546" s="49" t="s">
        <v>187</v>
      </c>
      <c r="L3546" s="49">
        <v>29778007</v>
      </c>
      <c r="M3546" s="49" t="s">
        <v>2564</v>
      </c>
      <c r="N3546" s="51">
        <v>43553</v>
      </c>
      <c r="O3546" s="51">
        <v>43525</v>
      </c>
      <c r="P3546" s="49" t="s">
        <v>2473</v>
      </c>
    </row>
    <row r="3547" spans="1:16">
      <c r="A3547" s="46">
        <v>4</v>
      </c>
      <c r="B3547" s="46">
        <v>13181.76</v>
      </c>
      <c r="C3547" s="46">
        <v>1209.593888352</v>
      </c>
      <c r="D3547" s="46">
        <f t="shared" si="55"/>
        <v>11972.166111648001</v>
      </c>
      <c r="E3547" s="51">
        <v>45261</v>
      </c>
      <c r="F3547" s="49" t="s">
        <v>80</v>
      </c>
      <c r="G3547" s="49" t="s">
        <v>81</v>
      </c>
      <c r="H3547" s="49" t="s">
        <v>582</v>
      </c>
      <c r="I3547" s="49" t="s">
        <v>582</v>
      </c>
      <c r="J3547" s="49">
        <v>135300</v>
      </c>
      <c r="K3547" s="49" t="s">
        <v>187</v>
      </c>
      <c r="L3547" s="49">
        <v>29778011</v>
      </c>
      <c r="M3547" s="49" t="s">
        <v>2565</v>
      </c>
      <c r="N3547" s="51">
        <v>43553</v>
      </c>
      <c r="O3547" s="51">
        <v>43525</v>
      </c>
      <c r="P3547" s="49" t="s">
        <v>2473</v>
      </c>
    </row>
    <row r="3548" spans="1:16">
      <c r="A3548" s="46">
        <v>4</v>
      </c>
      <c r="B3548" s="46">
        <v>10885.85</v>
      </c>
      <c r="C3548" s="46">
        <v>998.914987795</v>
      </c>
      <c r="D3548" s="46">
        <f t="shared" si="55"/>
        <v>9886.935012205</v>
      </c>
      <c r="E3548" s="51">
        <v>45261</v>
      </c>
      <c r="F3548" s="49" t="s">
        <v>80</v>
      </c>
      <c r="G3548" s="49" t="s">
        <v>81</v>
      </c>
      <c r="H3548" s="49" t="s">
        <v>582</v>
      </c>
      <c r="I3548" s="49" t="s">
        <v>582</v>
      </c>
      <c r="J3548" s="49">
        <v>135300</v>
      </c>
      <c r="K3548" s="49" t="s">
        <v>187</v>
      </c>
      <c r="L3548" s="49">
        <v>29778015</v>
      </c>
      <c r="M3548" s="49" t="s">
        <v>2566</v>
      </c>
      <c r="N3548" s="51">
        <v>43553</v>
      </c>
      <c r="O3548" s="51">
        <v>43525</v>
      </c>
      <c r="P3548" s="49" t="s">
        <v>2473</v>
      </c>
    </row>
    <row r="3549" spans="1:16">
      <c r="A3549" s="46">
        <v>3</v>
      </c>
      <c r="B3549" s="46">
        <v>5330.95</v>
      </c>
      <c r="C3549" s="46">
        <v>1358.8399102705</v>
      </c>
      <c r="D3549" s="46">
        <f t="shared" si="55"/>
        <v>3972.1100897295</v>
      </c>
      <c r="E3549" s="51">
        <v>45261</v>
      </c>
      <c r="F3549" s="49" t="s">
        <v>80</v>
      </c>
      <c r="G3549" s="49" t="s">
        <v>81</v>
      </c>
      <c r="H3549" s="49" t="s">
        <v>582</v>
      </c>
      <c r="I3549" s="49" t="s">
        <v>582</v>
      </c>
      <c r="J3549" s="49">
        <v>135300</v>
      </c>
      <c r="K3549" s="49" t="s">
        <v>187</v>
      </c>
      <c r="L3549" s="49">
        <v>11545364</v>
      </c>
      <c r="M3549" s="49" t="s">
        <v>2567</v>
      </c>
      <c r="N3549" s="51">
        <v>40669</v>
      </c>
      <c r="O3549" s="51">
        <v>40909</v>
      </c>
      <c r="P3549" s="49" t="s">
        <v>2470</v>
      </c>
    </row>
    <row r="3550" spans="1:16">
      <c r="A3550" s="46">
        <v>6</v>
      </c>
      <c r="B3550" s="46">
        <v>203621.69</v>
      </c>
      <c r="C3550" s="46">
        <v>18684.876052962998</v>
      </c>
      <c r="D3550" s="46">
        <f t="shared" si="55"/>
        <v>184936.81394703701</v>
      </c>
      <c r="E3550" s="51">
        <v>45261</v>
      </c>
      <c r="F3550" s="49" t="s">
        <v>80</v>
      </c>
      <c r="G3550" s="49" t="s">
        <v>81</v>
      </c>
      <c r="H3550" s="49" t="s">
        <v>582</v>
      </c>
      <c r="I3550" s="49" t="s">
        <v>582</v>
      </c>
      <c r="J3550" s="49">
        <v>135300</v>
      </c>
      <c r="K3550" s="49" t="s">
        <v>187</v>
      </c>
      <c r="L3550" s="49">
        <v>29778003</v>
      </c>
      <c r="M3550" s="49" t="s">
        <v>2568</v>
      </c>
      <c r="N3550" s="51">
        <v>43553</v>
      </c>
      <c r="O3550" s="51">
        <v>43525</v>
      </c>
      <c r="P3550" s="49" t="s">
        <v>2473</v>
      </c>
    </row>
    <row r="3551" spans="1:16">
      <c r="A3551" s="46">
        <v>33</v>
      </c>
      <c r="B3551" s="46">
        <v>46172.200000000004</v>
      </c>
      <c r="C3551" s="46">
        <v>4236.8857369400002</v>
      </c>
      <c r="D3551" s="46">
        <f t="shared" si="55"/>
        <v>41935.314263060005</v>
      </c>
      <c r="E3551" s="51">
        <v>45261</v>
      </c>
      <c r="F3551" s="49" t="s">
        <v>80</v>
      </c>
      <c r="G3551" s="49" t="s">
        <v>81</v>
      </c>
      <c r="H3551" s="49" t="s">
        <v>582</v>
      </c>
      <c r="I3551" s="49" t="s">
        <v>582</v>
      </c>
      <c r="J3551" s="49">
        <v>135300</v>
      </c>
      <c r="K3551" s="49" t="s">
        <v>187</v>
      </c>
      <c r="L3551" s="49">
        <v>29778021</v>
      </c>
      <c r="M3551" s="49" t="s">
        <v>2569</v>
      </c>
      <c r="N3551" s="51">
        <v>43553</v>
      </c>
      <c r="O3551" s="51">
        <v>43525</v>
      </c>
      <c r="P3551" s="49" t="s">
        <v>2473</v>
      </c>
    </row>
    <row r="3552" spans="1:16">
      <c r="A3552" s="46">
        <v>16</v>
      </c>
      <c r="B3552" s="46">
        <v>63971.200000000004</v>
      </c>
      <c r="C3552" s="46">
        <v>16306.027943968</v>
      </c>
      <c r="D3552" s="46">
        <f t="shared" si="55"/>
        <v>47665.172056032003</v>
      </c>
      <c r="E3552" s="51">
        <v>45261</v>
      </c>
      <c r="F3552" s="49" t="s">
        <v>80</v>
      </c>
      <c r="G3552" s="49" t="s">
        <v>81</v>
      </c>
      <c r="H3552" s="49" t="s">
        <v>582</v>
      </c>
      <c r="I3552" s="49" t="s">
        <v>582</v>
      </c>
      <c r="J3552" s="49">
        <v>135300</v>
      </c>
      <c r="K3552" s="49" t="s">
        <v>187</v>
      </c>
      <c r="L3552" s="49">
        <v>11545355</v>
      </c>
      <c r="M3552" s="49" t="s">
        <v>2570</v>
      </c>
      <c r="N3552" s="51">
        <v>40669</v>
      </c>
      <c r="O3552" s="51">
        <v>40909</v>
      </c>
      <c r="P3552" s="49" t="s">
        <v>2470</v>
      </c>
    </row>
    <row r="3553" spans="1:16">
      <c r="A3553" s="46">
        <v>3</v>
      </c>
      <c r="B3553" s="46">
        <v>3223.07</v>
      </c>
      <c r="C3553" s="46">
        <v>295.75760548900001</v>
      </c>
      <c r="D3553" s="46">
        <f t="shared" si="55"/>
        <v>2927.3123945110001</v>
      </c>
      <c r="E3553" s="51">
        <v>45261</v>
      </c>
      <c r="F3553" s="49" t="s">
        <v>80</v>
      </c>
      <c r="G3553" s="49" t="s">
        <v>81</v>
      </c>
      <c r="H3553" s="49" t="s">
        <v>582</v>
      </c>
      <c r="I3553" s="49" t="s">
        <v>582</v>
      </c>
      <c r="J3553" s="49">
        <v>135300</v>
      </c>
      <c r="K3553" s="49" t="s">
        <v>187</v>
      </c>
      <c r="L3553" s="49">
        <v>29777999</v>
      </c>
      <c r="M3553" s="49" t="s">
        <v>2571</v>
      </c>
      <c r="N3553" s="51">
        <v>43553</v>
      </c>
      <c r="O3553" s="51">
        <v>43525</v>
      </c>
      <c r="P3553" s="49" t="s">
        <v>2473</v>
      </c>
    </row>
    <row r="3554" spans="1:16">
      <c r="A3554" s="46">
        <v>23</v>
      </c>
      <c r="B3554" s="46">
        <v>453817.7</v>
      </c>
      <c r="C3554" s="46">
        <v>41643.537459790001</v>
      </c>
      <c r="D3554" s="46">
        <f t="shared" si="55"/>
        <v>412174.16254021</v>
      </c>
      <c r="E3554" s="51">
        <v>45261</v>
      </c>
      <c r="F3554" s="49" t="s">
        <v>80</v>
      </c>
      <c r="G3554" s="49" t="s">
        <v>81</v>
      </c>
      <c r="H3554" s="49" t="s">
        <v>582</v>
      </c>
      <c r="I3554" s="49" t="s">
        <v>582</v>
      </c>
      <c r="J3554" s="49">
        <v>135300</v>
      </c>
      <c r="K3554" s="49" t="s">
        <v>133</v>
      </c>
      <c r="L3554" s="49">
        <v>29777922</v>
      </c>
      <c r="M3554" s="49" t="s">
        <v>1498</v>
      </c>
      <c r="N3554" s="51">
        <v>43553</v>
      </c>
      <c r="O3554" s="51">
        <v>43466</v>
      </c>
      <c r="P3554" s="49" t="s">
        <v>2473</v>
      </c>
    </row>
    <row r="3555" spans="1:16">
      <c r="A3555" s="46">
        <v>1</v>
      </c>
      <c r="B3555" s="46">
        <v>54191.75</v>
      </c>
      <c r="C3555" s="46">
        <v>12708.21899239</v>
      </c>
      <c r="D3555" s="46">
        <f t="shared" si="55"/>
        <v>41483.53100761</v>
      </c>
      <c r="E3555" s="51">
        <v>45261</v>
      </c>
      <c r="F3555" s="49" t="s">
        <v>80</v>
      </c>
      <c r="G3555" s="49" t="s">
        <v>81</v>
      </c>
      <c r="H3555" s="49" t="s">
        <v>582</v>
      </c>
      <c r="I3555" s="49" t="s">
        <v>582</v>
      </c>
      <c r="J3555" s="49">
        <v>135300</v>
      </c>
      <c r="K3555" s="49" t="s">
        <v>330</v>
      </c>
      <c r="L3555" s="49">
        <v>11845699</v>
      </c>
      <c r="M3555" s="49" t="s">
        <v>2572</v>
      </c>
      <c r="N3555" s="51">
        <v>41262</v>
      </c>
      <c r="O3555" s="51">
        <v>40909</v>
      </c>
      <c r="P3555" s="49" t="s">
        <v>2477</v>
      </c>
    </row>
    <row r="3556" spans="1:16">
      <c r="A3556" s="46">
        <v>18</v>
      </c>
      <c r="B3556" s="46">
        <v>218261.58000000002</v>
      </c>
      <c r="C3556" s="46">
        <v>55634.088817696203</v>
      </c>
      <c r="D3556" s="46">
        <f t="shared" si="55"/>
        <v>162627.49118230381</v>
      </c>
      <c r="E3556" s="51">
        <v>45261</v>
      </c>
      <c r="F3556" s="49" t="s">
        <v>80</v>
      </c>
      <c r="G3556" s="49" t="s">
        <v>81</v>
      </c>
      <c r="H3556" s="49" t="s">
        <v>582</v>
      </c>
      <c r="I3556" s="49" t="s">
        <v>582</v>
      </c>
      <c r="J3556" s="49">
        <v>135300</v>
      </c>
      <c r="K3556" s="49" t="s">
        <v>330</v>
      </c>
      <c r="L3556" s="49">
        <v>11545313</v>
      </c>
      <c r="M3556" s="49" t="s">
        <v>2573</v>
      </c>
      <c r="N3556" s="51">
        <v>40669</v>
      </c>
      <c r="O3556" s="51">
        <v>40909</v>
      </c>
      <c r="P3556" s="49" t="s">
        <v>2470</v>
      </c>
    </row>
    <row r="3557" spans="1:16">
      <c r="A3557" s="46">
        <v>0</v>
      </c>
      <c r="B3557" s="46">
        <v>0</v>
      </c>
      <c r="C3557" s="46">
        <v>0</v>
      </c>
      <c r="D3557" s="46">
        <f t="shared" si="55"/>
        <v>0</v>
      </c>
      <c r="E3557" s="51">
        <v>45261</v>
      </c>
      <c r="F3557" s="49" t="s">
        <v>80</v>
      </c>
      <c r="G3557" s="49" t="s">
        <v>81</v>
      </c>
      <c r="H3557" s="49" t="s">
        <v>582</v>
      </c>
      <c r="I3557" s="49" t="s">
        <v>582</v>
      </c>
      <c r="J3557" s="49">
        <v>135300</v>
      </c>
      <c r="K3557" s="49" t="s">
        <v>429</v>
      </c>
      <c r="L3557" s="49">
        <v>9974069</v>
      </c>
      <c r="M3557" s="49" t="s">
        <v>1983</v>
      </c>
      <c r="N3557" s="51">
        <v>31959</v>
      </c>
      <c r="O3557" s="51">
        <v>31959</v>
      </c>
      <c r="P3557" s="49" t="s">
        <v>1091</v>
      </c>
    </row>
    <row r="3558" spans="1:16">
      <c r="A3558" s="46">
        <v>0</v>
      </c>
      <c r="B3558" s="46">
        <v>0</v>
      </c>
      <c r="C3558" s="46">
        <v>0</v>
      </c>
      <c r="D3558" s="46">
        <f t="shared" si="55"/>
        <v>0</v>
      </c>
      <c r="E3558" s="51">
        <v>45261</v>
      </c>
      <c r="F3558" s="49" t="s">
        <v>80</v>
      </c>
      <c r="G3558" s="49" t="s">
        <v>81</v>
      </c>
      <c r="H3558" s="49" t="s">
        <v>582</v>
      </c>
      <c r="I3558" s="49" t="s">
        <v>582</v>
      </c>
      <c r="J3558" s="49">
        <v>135300</v>
      </c>
      <c r="K3558" s="49" t="s">
        <v>429</v>
      </c>
      <c r="L3558" s="49">
        <v>9821818</v>
      </c>
      <c r="M3558" s="49" t="s">
        <v>2205</v>
      </c>
      <c r="N3558" s="51">
        <v>34516</v>
      </c>
      <c r="O3558" s="51">
        <v>34516</v>
      </c>
      <c r="P3558" s="49" t="s">
        <v>1081</v>
      </c>
    </row>
    <row r="3559" spans="1:16">
      <c r="A3559" s="46">
        <v>0</v>
      </c>
      <c r="B3559" s="46">
        <v>0</v>
      </c>
      <c r="C3559" s="46">
        <v>0</v>
      </c>
      <c r="D3559" s="46">
        <f t="shared" si="55"/>
        <v>0</v>
      </c>
      <c r="E3559" s="51">
        <v>45261</v>
      </c>
      <c r="F3559" s="49" t="s">
        <v>80</v>
      </c>
      <c r="G3559" s="49" t="s">
        <v>81</v>
      </c>
      <c r="H3559" s="49" t="s">
        <v>582</v>
      </c>
      <c r="I3559" s="49" t="s">
        <v>582</v>
      </c>
      <c r="J3559" s="49">
        <v>135300</v>
      </c>
      <c r="K3559" s="49" t="s">
        <v>429</v>
      </c>
      <c r="L3559" s="49">
        <v>9974068</v>
      </c>
      <c r="M3559" s="49" t="s">
        <v>2205</v>
      </c>
      <c r="N3559" s="51">
        <v>32325</v>
      </c>
      <c r="O3559" s="51">
        <v>32325</v>
      </c>
      <c r="P3559" s="49" t="s">
        <v>1091</v>
      </c>
    </row>
    <row r="3560" spans="1:16">
      <c r="A3560" s="46">
        <v>0</v>
      </c>
      <c r="B3560" s="46">
        <v>0</v>
      </c>
      <c r="C3560" s="46">
        <v>0</v>
      </c>
      <c r="D3560" s="46">
        <f t="shared" si="55"/>
        <v>0</v>
      </c>
      <c r="E3560" s="51">
        <v>45261</v>
      </c>
      <c r="F3560" s="49" t="s">
        <v>80</v>
      </c>
      <c r="G3560" s="49" t="s">
        <v>81</v>
      </c>
      <c r="H3560" s="49" t="s">
        <v>582</v>
      </c>
      <c r="I3560" s="49" t="s">
        <v>582</v>
      </c>
      <c r="J3560" s="49">
        <v>135300</v>
      </c>
      <c r="K3560" s="49" t="s">
        <v>429</v>
      </c>
      <c r="L3560" s="49">
        <v>9821819</v>
      </c>
      <c r="M3560" s="49" t="s">
        <v>1983</v>
      </c>
      <c r="N3560" s="51">
        <v>31959</v>
      </c>
      <c r="O3560" s="51">
        <v>31959</v>
      </c>
      <c r="P3560" s="49" t="s">
        <v>1081</v>
      </c>
    </row>
    <row r="3561" spans="1:16">
      <c r="A3561" s="46">
        <v>0</v>
      </c>
      <c r="B3561" s="46">
        <v>0</v>
      </c>
      <c r="C3561" s="46">
        <v>0</v>
      </c>
      <c r="D3561" s="46">
        <f t="shared" si="55"/>
        <v>0</v>
      </c>
      <c r="E3561" s="51">
        <v>45261</v>
      </c>
      <c r="F3561" s="49" t="s">
        <v>80</v>
      </c>
      <c r="G3561" s="49" t="s">
        <v>81</v>
      </c>
      <c r="H3561" s="49" t="s">
        <v>582</v>
      </c>
      <c r="I3561" s="49" t="s">
        <v>582</v>
      </c>
      <c r="J3561" s="49">
        <v>135300</v>
      </c>
      <c r="K3561" s="49" t="s">
        <v>429</v>
      </c>
      <c r="L3561" s="49">
        <v>9821817</v>
      </c>
      <c r="M3561" s="49" t="s">
        <v>2205</v>
      </c>
      <c r="N3561" s="51">
        <v>32325</v>
      </c>
      <c r="O3561" s="51">
        <v>32325</v>
      </c>
      <c r="P3561" s="49" t="s">
        <v>1081</v>
      </c>
    </row>
    <row r="3562" spans="1:16">
      <c r="A3562" s="46">
        <v>0</v>
      </c>
      <c r="B3562" s="46">
        <v>0</v>
      </c>
      <c r="C3562" s="46">
        <v>0</v>
      </c>
      <c r="D3562" s="46">
        <f t="shared" si="55"/>
        <v>0</v>
      </c>
      <c r="E3562" s="51">
        <v>45261</v>
      </c>
      <c r="F3562" s="49" t="s">
        <v>80</v>
      </c>
      <c r="G3562" s="49" t="s">
        <v>81</v>
      </c>
      <c r="H3562" s="49" t="s">
        <v>582</v>
      </c>
      <c r="I3562" s="49" t="s">
        <v>582</v>
      </c>
      <c r="J3562" s="49">
        <v>135300</v>
      </c>
      <c r="K3562" s="49" t="s">
        <v>429</v>
      </c>
      <c r="L3562" s="49">
        <v>9974067</v>
      </c>
      <c r="M3562" s="49" t="s">
        <v>2205</v>
      </c>
      <c r="N3562" s="51">
        <v>34516</v>
      </c>
      <c r="O3562" s="51">
        <v>34516</v>
      </c>
      <c r="P3562" s="49" t="s">
        <v>1091</v>
      </c>
    </row>
    <row r="3563" spans="1:16">
      <c r="A3563" s="46">
        <v>1</v>
      </c>
      <c r="B3563" s="46">
        <v>85679.37</v>
      </c>
      <c r="C3563" s="46">
        <v>30575.107297381503</v>
      </c>
      <c r="D3563" s="46">
        <f t="shared" si="55"/>
        <v>55104.262702618493</v>
      </c>
      <c r="E3563" s="51">
        <v>45261</v>
      </c>
      <c r="F3563" s="49" t="s">
        <v>80</v>
      </c>
      <c r="G3563" s="49" t="s">
        <v>81</v>
      </c>
      <c r="H3563" s="49" t="s">
        <v>582</v>
      </c>
      <c r="I3563" s="49" t="s">
        <v>582</v>
      </c>
      <c r="J3563" s="49">
        <v>135300</v>
      </c>
      <c r="K3563" s="49" t="s">
        <v>469</v>
      </c>
      <c r="L3563" s="49">
        <v>12818590</v>
      </c>
      <c r="M3563" s="49" t="s">
        <v>2574</v>
      </c>
      <c r="N3563" s="51">
        <v>39005</v>
      </c>
      <c r="O3563" s="51">
        <v>38718</v>
      </c>
      <c r="P3563" s="49" t="s">
        <v>909</v>
      </c>
    </row>
    <row r="3564" spans="1:16">
      <c r="A3564" s="46">
        <v>0</v>
      </c>
      <c r="B3564" s="46">
        <v>0</v>
      </c>
      <c r="C3564" s="46">
        <v>0</v>
      </c>
      <c r="D3564" s="46">
        <f t="shared" si="55"/>
        <v>0</v>
      </c>
      <c r="E3564" s="51">
        <v>45261</v>
      </c>
      <c r="F3564" s="49" t="s">
        <v>80</v>
      </c>
      <c r="G3564" s="49" t="s">
        <v>81</v>
      </c>
      <c r="H3564" s="49" t="s">
        <v>582</v>
      </c>
      <c r="I3564" s="49" t="s">
        <v>582</v>
      </c>
      <c r="J3564" s="49">
        <v>135300</v>
      </c>
      <c r="K3564" s="49" t="s">
        <v>432</v>
      </c>
      <c r="L3564" s="49">
        <v>9974078</v>
      </c>
      <c r="M3564" s="49" t="s">
        <v>1580</v>
      </c>
      <c r="N3564" s="51">
        <v>21367</v>
      </c>
      <c r="O3564" s="51">
        <v>21367</v>
      </c>
      <c r="P3564" s="49" t="s">
        <v>1091</v>
      </c>
    </row>
    <row r="3565" spans="1:16">
      <c r="A3565" s="46">
        <v>8</v>
      </c>
      <c r="B3565" s="46">
        <v>16802.52</v>
      </c>
      <c r="C3565" s="46">
        <v>17885.8147578432</v>
      </c>
      <c r="D3565" s="46">
        <f t="shared" si="55"/>
        <v>-1083.2947578431995</v>
      </c>
      <c r="E3565" s="51">
        <v>45261</v>
      </c>
      <c r="F3565" s="49" t="s">
        <v>80</v>
      </c>
      <c r="G3565" s="49" t="s">
        <v>81</v>
      </c>
      <c r="H3565" s="49" t="s">
        <v>582</v>
      </c>
      <c r="I3565" s="49" t="s">
        <v>582</v>
      </c>
      <c r="J3565" s="49">
        <v>135300</v>
      </c>
      <c r="K3565" s="49" t="s">
        <v>432</v>
      </c>
      <c r="L3565" s="49">
        <v>9821840</v>
      </c>
      <c r="M3565" s="49" t="s">
        <v>1580</v>
      </c>
      <c r="N3565" s="51">
        <v>21367</v>
      </c>
      <c r="O3565" s="51">
        <v>21367</v>
      </c>
      <c r="P3565" s="49" t="s">
        <v>1081</v>
      </c>
    </row>
    <row r="3566" spans="1:16">
      <c r="A3566" s="46">
        <v>2</v>
      </c>
      <c r="B3566" s="46">
        <v>2018.68</v>
      </c>
      <c r="C3566" s="46">
        <v>2136.4931726332002</v>
      </c>
      <c r="D3566" s="46">
        <f t="shared" si="55"/>
        <v>-117.81317263320011</v>
      </c>
      <c r="E3566" s="51">
        <v>45261</v>
      </c>
      <c r="F3566" s="49" t="s">
        <v>80</v>
      </c>
      <c r="G3566" s="49" t="s">
        <v>81</v>
      </c>
      <c r="H3566" s="49" t="s">
        <v>582</v>
      </c>
      <c r="I3566" s="49" t="s">
        <v>582</v>
      </c>
      <c r="J3566" s="49">
        <v>135300</v>
      </c>
      <c r="K3566" s="49" t="s">
        <v>590</v>
      </c>
      <c r="L3566" s="49">
        <v>9821867</v>
      </c>
      <c r="M3566" s="49" t="s">
        <v>2575</v>
      </c>
      <c r="N3566" s="51">
        <v>24654</v>
      </c>
      <c r="O3566" s="51">
        <v>24654</v>
      </c>
      <c r="P3566" s="49" t="s">
        <v>1081</v>
      </c>
    </row>
    <row r="3567" spans="1:16">
      <c r="A3567" s="46">
        <v>0</v>
      </c>
      <c r="B3567" s="46">
        <v>0</v>
      </c>
      <c r="C3567" s="46">
        <v>0</v>
      </c>
      <c r="D3567" s="46">
        <f t="shared" si="55"/>
        <v>0</v>
      </c>
      <c r="E3567" s="51">
        <v>45261</v>
      </c>
      <c r="F3567" s="49" t="s">
        <v>80</v>
      </c>
      <c r="G3567" s="49" t="s">
        <v>81</v>
      </c>
      <c r="H3567" s="49" t="s">
        <v>582</v>
      </c>
      <c r="I3567" s="49" t="s">
        <v>582</v>
      </c>
      <c r="J3567" s="49">
        <v>135300</v>
      </c>
      <c r="K3567" s="49" t="s">
        <v>590</v>
      </c>
      <c r="L3567" s="49">
        <v>9974080</v>
      </c>
      <c r="M3567" s="49" t="s">
        <v>2576</v>
      </c>
      <c r="N3567" s="51">
        <v>21367</v>
      </c>
      <c r="O3567" s="51">
        <v>21367</v>
      </c>
      <c r="P3567" s="49" t="s">
        <v>1091</v>
      </c>
    </row>
    <row r="3568" spans="1:16">
      <c r="A3568" s="46">
        <v>0</v>
      </c>
      <c r="B3568" s="46">
        <v>0</v>
      </c>
      <c r="C3568" s="46">
        <v>0</v>
      </c>
      <c r="D3568" s="46">
        <f t="shared" si="55"/>
        <v>0</v>
      </c>
      <c r="E3568" s="51">
        <v>45261</v>
      </c>
      <c r="F3568" s="49" t="s">
        <v>80</v>
      </c>
      <c r="G3568" s="49" t="s">
        <v>81</v>
      </c>
      <c r="H3568" s="49" t="s">
        <v>582</v>
      </c>
      <c r="I3568" s="49" t="s">
        <v>582</v>
      </c>
      <c r="J3568" s="49">
        <v>135300</v>
      </c>
      <c r="K3568" s="49" t="s">
        <v>590</v>
      </c>
      <c r="L3568" s="49">
        <v>9974079</v>
      </c>
      <c r="M3568" s="49" t="s">
        <v>2575</v>
      </c>
      <c r="N3568" s="51">
        <v>24654</v>
      </c>
      <c r="O3568" s="51">
        <v>24654</v>
      </c>
      <c r="P3568" s="49" t="s">
        <v>1091</v>
      </c>
    </row>
    <row r="3569" spans="1:16">
      <c r="A3569" s="46">
        <v>2</v>
      </c>
      <c r="B3569" s="46">
        <v>5880.9800000000005</v>
      </c>
      <c r="C3569" s="46">
        <v>6260.1394835168003</v>
      </c>
      <c r="D3569" s="46">
        <f t="shared" si="55"/>
        <v>-379.15948351679981</v>
      </c>
      <c r="E3569" s="51">
        <v>45261</v>
      </c>
      <c r="F3569" s="49" t="s">
        <v>80</v>
      </c>
      <c r="G3569" s="49" t="s">
        <v>81</v>
      </c>
      <c r="H3569" s="49" t="s">
        <v>582</v>
      </c>
      <c r="I3569" s="49" t="s">
        <v>582</v>
      </c>
      <c r="J3569" s="49">
        <v>135300</v>
      </c>
      <c r="K3569" s="49" t="s">
        <v>590</v>
      </c>
      <c r="L3569" s="49">
        <v>9821866</v>
      </c>
      <c r="M3569" s="49" t="s">
        <v>2576</v>
      </c>
      <c r="N3569" s="51">
        <v>21367</v>
      </c>
      <c r="O3569" s="51">
        <v>21367</v>
      </c>
      <c r="P3569" s="49" t="s">
        <v>1081</v>
      </c>
    </row>
    <row r="3570" spans="1:16">
      <c r="A3570" s="46">
        <v>4</v>
      </c>
      <c r="B3570" s="46">
        <v>14123.76</v>
      </c>
      <c r="C3570" s="46">
        <v>14948.043678002401</v>
      </c>
      <c r="D3570" s="46">
        <f t="shared" si="55"/>
        <v>-824.28367800240085</v>
      </c>
      <c r="E3570" s="51">
        <v>45261</v>
      </c>
      <c r="F3570" s="49" t="s">
        <v>80</v>
      </c>
      <c r="G3570" s="49" t="s">
        <v>81</v>
      </c>
      <c r="H3570" s="49" t="s">
        <v>582</v>
      </c>
      <c r="I3570" s="49" t="s">
        <v>582</v>
      </c>
      <c r="J3570" s="49">
        <v>135300</v>
      </c>
      <c r="K3570" s="49" t="s">
        <v>433</v>
      </c>
      <c r="L3570" s="49">
        <v>9821837</v>
      </c>
      <c r="M3570" s="49" t="s">
        <v>1986</v>
      </c>
      <c r="N3570" s="51">
        <v>24654</v>
      </c>
      <c r="O3570" s="51">
        <v>24654</v>
      </c>
      <c r="P3570" s="49" t="s">
        <v>1081</v>
      </c>
    </row>
    <row r="3571" spans="1:16">
      <c r="A3571" s="46">
        <v>0</v>
      </c>
      <c r="B3571" s="46">
        <v>-9925.32</v>
      </c>
      <c r="C3571" s="46">
        <v>-10220.9108183268</v>
      </c>
      <c r="D3571" s="46">
        <f t="shared" si="55"/>
        <v>295.59081832680022</v>
      </c>
      <c r="E3571" s="51">
        <v>45261</v>
      </c>
      <c r="F3571" s="49" t="s">
        <v>80</v>
      </c>
      <c r="G3571" s="49" t="s">
        <v>81</v>
      </c>
      <c r="H3571" s="49" t="s">
        <v>582</v>
      </c>
      <c r="I3571" s="49" t="s">
        <v>582</v>
      </c>
      <c r="J3571" s="49">
        <v>135300</v>
      </c>
      <c r="K3571" s="49" t="s">
        <v>433</v>
      </c>
      <c r="L3571" s="49">
        <v>9821838</v>
      </c>
      <c r="M3571" s="49" t="s">
        <v>1986</v>
      </c>
      <c r="N3571" s="51">
        <v>26846</v>
      </c>
      <c r="O3571" s="51">
        <v>26846</v>
      </c>
      <c r="P3571" s="49" t="s">
        <v>1081</v>
      </c>
    </row>
    <row r="3572" spans="1:16">
      <c r="A3572" s="46">
        <v>0</v>
      </c>
      <c r="B3572" s="46">
        <v>0</v>
      </c>
      <c r="C3572" s="46">
        <v>0</v>
      </c>
      <c r="D3572" s="46">
        <f t="shared" si="55"/>
        <v>0</v>
      </c>
      <c r="E3572" s="51">
        <v>45261</v>
      </c>
      <c r="F3572" s="49" t="s">
        <v>80</v>
      </c>
      <c r="G3572" s="49" t="s">
        <v>81</v>
      </c>
      <c r="H3572" s="49" t="s">
        <v>582</v>
      </c>
      <c r="I3572" s="49" t="s">
        <v>582</v>
      </c>
      <c r="J3572" s="49">
        <v>135300</v>
      </c>
      <c r="K3572" s="49" t="s">
        <v>433</v>
      </c>
      <c r="L3572" s="49">
        <v>9974074</v>
      </c>
      <c r="M3572" s="49" t="s">
        <v>1986</v>
      </c>
      <c r="N3572" s="51">
        <v>26846</v>
      </c>
      <c r="O3572" s="51">
        <v>26846</v>
      </c>
      <c r="P3572" s="49" t="s">
        <v>1091</v>
      </c>
    </row>
    <row r="3573" spans="1:16">
      <c r="A3573" s="46">
        <v>0</v>
      </c>
      <c r="B3573" s="46">
        <v>0</v>
      </c>
      <c r="C3573" s="46">
        <v>0</v>
      </c>
      <c r="D3573" s="46">
        <f t="shared" si="55"/>
        <v>0</v>
      </c>
      <c r="E3573" s="51">
        <v>45261</v>
      </c>
      <c r="F3573" s="49" t="s">
        <v>80</v>
      </c>
      <c r="G3573" s="49" t="s">
        <v>81</v>
      </c>
      <c r="H3573" s="49" t="s">
        <v>582</v>
      </c>
      <c r="I3573" s="49" t="s">
        <v>582</v>
      </c>
      <c r="J3573" s="49">
        <v>135300</v>
      </c>
      <c r="K3573" s="49" t="s">
        <v>433</v>
      </c>
      <c r="L3573" s="49">
        <v>9974076</v>
      </c>
      <c r="M3573" s="49" t="s">
        <v>1986</v>
      </c>
      <c r="N3573" s="51">
        <v>22828</v>
      </c>
      <c r="O3573" s="51">
        <v>22828</v>
      </c>
      <c r="P3573" s="49" t="s">
        <v>1091</v>
      </c>
    </row>
    <row r="3574" spans="1:16">
      <c r="A3574" s="46">
        <v>4</v>
      </c>
      <c r="B3574" s="46">
        <v>12755.69</v>
      </c>
      <c r="C3574" s="46">
        <v>13578.076886590399</v>
      </c>
      <c r="D3574" s="46">
        <f t="shared" si="55"/>
        <v>-822.38688659039872</v>
      </c>
      <c r="E3574" s="51">
        <v>45261</v>
      </c>
      <c r="F3574" s="49" t="s">
        <v>80</v>
      </c>
      <c r="G3574" s="49" t="s">
        <v>81</v>
      </c>
      <c r="H3574" s="49" t="s">
        <v>582</v>
      </c>
      <c r="I3574" s="49" t="s">
        <v>582</v>
      </c>
      <c r="J3574" s="49">
        <v>135300</v>
      </c>
      <c r="K3574" s="49" t="s">
        <v>433</v>
      </c>
      <c r="L3574" s="49">
        <v>9821835</v>
      </c>
      <c r="M3574" s="49" t="s">
        <v>1985</v>
      </c>
      <c r="N3574" s="51">
        <v>21367</v>
      </c>
      <c r="O3574" s="51">
        <v>21367</v>
      </c>
      <c r="P3574" s="49" t="s">
        <v>1081</v>
      </c>
    </row>
    <row r="3575" spans="1:16">
      <c r="A3575" s="46">
        <v>3</v>
      </c>
      <c r="B3575" s="46">
        <v>11588.74</v>
      </c>
      <c r="C3575" s="46">
        <v>12304.4175881746</v>
      </c>
      <c r="D3575" s="46">
        <f t="shared" si="55"/>
        <v>-715.6775881745998</v>
      </c>
      <c r="E3575" s="51">
        <v>45261</v>
      </c>
      <c r="F3575" s="49" t="s">
        <v>80</v>
      </c>
      <c r="G3575" s="49" t="s">
        <v>81</v>
      </c>
      <c r="H3575" s="49" t="s">
        <v>582</v>
      </c>
      <c r="I3575" s="49" t="s">
        <v>582</v>
      </c>
      <c r="J3575" s="49">
        <v>135300</v>
      </c>
      <c r="K3575" s="49" t="s">
        <v>433</v>
      </c>
      <c r="L3575" s="49">
        <v>9821836</v>
      </c>
      <c r="M3575" s="49" t="s">
        <v>1986</v>
      </c>
      <c r="N3575" s="51">
        <v>22828</v>
      </c>
      <c r="O3575" s="51">
        <v>22828</v>
      </c>
      <c r="P3575" s="49" t="s">
        <v>1081</v>
      </c>
    </row>
    <row r="3576" spans="1:16">
      <c r="A3576" s="46">
        <v>0</v>
      </c>
      <c r="B3576" s="46">
        <v>0</v>
      </c>
      <c r="C3576" s="46">
        <v>0</v>
      </c>
      <c r="D3576" s="46">
        <f t="shared" si="55"/>
        <v>0</v>
      </c>
      <c r="E3576" s="51">
        <v>45261</v>
      </c>
      <c r="F3576" s="49" t="s">
        <v>80</v>
      </c>
      <c r="G3576" s="49" t="s">
        <v>81</v>
      </c>
      <c r="H3576" s="49" t="s">
        <v>582</v>
      </c>
      <c r="I3576" s="49" t="s">
        <v>582</v>
      </c>
      <c r="J3576" s="49">
        <v>135300</v>
      </c>
      <c r="K3576" s="49" t="s">
        <v>433</v>
      </c>
      <c r="L3576" s="49">
        <v>9974077</v>
      </c>
      <c r="M3576" s="49" t="s">
        <v>1985</v>
      </c>
      <c r="N3576" s="51">
        <v>21367</v>
      </c>
      <c r="O3576" s="51">
        <v>21367</v>
      </c>
      <c r="P3576" s="49" t="s">
        <v>1091</v>
      </c>
    </row>
    <row r="3577" spans="1:16">
      <c r="A3577" s="46">
        <v>0</v>
      </c>
      <c r="B3577" s="46">
        <v>0</v>
      </c>
      <c r="C3577" s="46">
        <v>0</v>
      </c>
      <c r="D3577" s="46">
        <f t="shared" si="55"/>
        <v>0</v>
      </c>
      <c r="E3577" s="51">
        <v>45261</v>
      </c>
      <c r="F3577" s="49" t="s">
        <v>80</v>
      </c>
      <c r="G3577" s="49" t="s">
        <v>81</v>
      </c>
      <c r="H3577" s="49" t="s">
        <v>582</v>
      </c>
      <c r="I3577" s="49" t="s">
        <v>582</v>
      </c>
      <c r="J3577" s="49">
        <v>135300</v>
      </c>
      <c r="K3577" s="49" t="s">
        <v>433</v>
      </c>
      <c r="L3577" s="49">
        <v>9974075</v>
      </c>
      <c r="M3577" s="49" t="s">
        <v>1986</v>
      </c>
      <c r="N3577" s="51">
        <v>24654</v>
      </c>
      <c r="O3577" s="51">
        <v>24654</v>
      </c>
      <c r="P3577" s="49" t="s">
        <v>1091</v>
      </c>
    </row>
    <row r="3578" spans="1:16">
      <c r="A3578" s="46">
        <v>6</v>
      </c>
      <c r="B3578" s="46">
        <v>59754.79</v>
      </c>
      <c r="C3578" s="46">
        <v>15231.280256208101</v>
      </c>
      <c r="D3578" s="46">
        <f t="shared" si="55"/>
        <v>44523.509743791903</v>
      </c>
      <c r="E3578" s="51">
        <v>45261</v>
      </c>
      <c r="F3578" s="49" t="s">
        <v>80</v>
      </c>
      <c r="G3578" s="49" t="s">
        <v>81</v>
      </c>
      <c r="H3578" s="49" t="s">
        <v>582</v>
      </c>
      <c r="I3578" s="49" t="s">
        <v>582</v>
      </c>
      <c r="J3578" s="49">
        <v>135300</v>
      </c>
      <c r="K3578" s="49" t="s">
        <v>512</v>
      </c>
      <c r="L3578" s="49">
        <v>11545349</v>
      </c>
      <c r="M3578" s="49" t="s">
        <v>2577</v>
      </c>
      <c r="N3578" s="51">
        <v>40669</v>
      </c>
      <c r="O3578" s="51">
        <v>40909</v>
      </c>
      <c r="P3578" s="49" t="s">
        <v>2470</v>
      </c>
    </row>
    <row r="3579" spans="1:16">
      <c r="A3579" s="46">
        <v>2</v>
      </c>
      <c r="B3579" s="46">
        <v>190319.57</v>
      </c>
      <c r="C3579" s="46">
        <v>48511.771339352301</v>
      </c>
      <c r="D3579" s="46">
        <f t="shared" si="55"/>
        <v>141807.79866064771</v>
      </c>
      <c r="E3579" s="51">
        <v>45261</v>
      </c>
      <c r="F3579" s="49" t="s">
        <v>80</v>
      </c>
      <c r="G3579" s="49" t="s">
        <v>81</v>
      </c>
      <c r="H3579" s="49" t="s">
        <v>582</v>
      </c>
      <c r="I3579" s="49" t="s">
        <v>582</v>
      </c>
      <c r="J3579" s="49">
        <v>135300</v>
      </c>
      <c r="K3579" s="49" t="s">
        <v>331</v>
      </c>
      <c r="L3579" s="49">
        <v>11545326</v>
      </c>
      <c r="M3579" s="49" t="s">
        <v>2578</v>
      </c>
      <c r="N3579" s="51">
        <v>40669</v>
      </c>
      <c r="O3579" s="51">
        <v>40909</v>
      </c>
      <c r="P3579" s="49" t="s">
        <v>2470</v>
      </c>
    </row>
    <row r="3580" spans="1:16">
      <c r="A3580" s="46">
        <v>25</v>
      </c>
      <c r="B3580" s="46">
        <v>271679.37</v>
      </c>
      <c r="C3580" s="46">
        <v>24930.032525498998</v>
      </c>
      <c r="D3580" s="46">
        <f t="shared" si="55"/>
        <v>246749.33747450099</v>
      </c>
      <c r="E3580" s="51">
        <v>45261</v>
      </c>
      <c r="F3580" s="49" t="s">
        <v>80</v>
      </c>
      <c r="G3580" s="49" t="s">
        <v>81</v>
      </c>
      <c r="H3580" s="49" t="s">
        <v>582</v>
      </c>
      <c r="I3580" s="49" t="s">
        <v>582</v>
      </c>
      <c r="J3580" s="49">
        <v>135300</v>
      </c>
      <c r="K3580" s="49" t="s">
        <v>276</v>
      </c>
      <c r="L3580" s="49">
        <v>29777926</v>
      </c>
      <c r="M3580" s="49" t="s">
        <v>2579</v>
      </c>
      <c r="N3580" s="51">
        <v>43553</v>
      </c>
      <c r="O3580" s="51">
        <v>43466</v>
      </c>
      <c r="P3580" s="49" t="s">
        <v>2473</v>
      </c>
    </row>
    <row r="3581" spans="1:16">
      <c r="A3581" s="46">
        <v>0</v>
      </c>
      <c r="B3581" s="46">
        <v>0</v>
      </c>
      <c r="C3581" s="46">
        <v>0</v>
      </c>
      <c r="D3581" s="46">
        <f t="shared" si="55"/>
        <v>0</v>
      </c>
      <c r="E3581" s="51">
        <v>45261</v>
      </c>
      <c r="F3581" s="49" t="s">
        <v>80</v>
      </c>
      <c r="G3581" s="49" t="s">
        <v>81</v>
      </c>
      <c r="H3581" s="49" t="s">
        <v>582</v>
      </c>
      <c r="I3581" s="49" t="s">
        <v>582</v>
      </c>
      <c r="J3581" s="49">
        <v>135300</v>
      </c>
      <c r="K3581" s="49" t="s">
        <v>434</v>
      </c>
      <c r="L3581" s="49">
        <v>9973972</v>
      </c>
      <c r="M3581" s="49" t="s">
        <v>1988</v>
      </c>
      <c r="N3581" s="51">
        <v>21732</v>
      </c>
      <c r="O3581" s="51">
        <v>21732</v>
      </c>
      <c r="P3581" s="49" t="s">
        <v>1091</v>
      </c>
    </row>
    <row r="3582" spans="1:16">
      <c r="A3582" s="46">
        <v>0</v>
      </c>
      <c r="B3582" s="46">
        <v>0</v>
      </c>
      <c r="C3582" s="46">
        <v>0</v>
      </c>
      <c r="D3582" s="46">
        <f t="shared" si="55"/>
        <v>0</v>
      </c>
      <c r="E3582" s="51">
        <v>45261</v>
      </c>
      <c r="F3582" s="49" t="s">
        <v>80</v>
      </c>
      <c r="G3582" s="49" t="s">
        <v>81</v>
      </c>
      <c r="H3582" s="49" t="s">
        <v>582</v>
      </c>
      <c r="I3582" s="49" t="s">
        <v>582</v>
      </c>
      <c r="J3582" s="49">
        <v>135300</v>
      </c>
      <c r="K3582" s="49" t="s">
        <v>434</v>
      </c>
      <c r="L3582" s="49">
        <v>9974055</v>
      </c>
      <c r="M3582" s="49" t="s">
        <v>1988</v>
      </c>
      <c r="N3582" s="51">
        <v>22828</v>
      </c>
      <c r="O3582" s="51">
        <v>22828</v>
      </c>
      <c r="P3582" s="49" t="s">
        <v>1091</v>
      </c>
    </row>
    <row r="3583" spans="1:16">
      <c r="A3583" s="46">
        <v>0</v>
      </c>
      <c r="B3583" s="46">
        <v>0</v>
      </c>
      <c r="C3583" s="46">
        <v>0</v>
      </c>
      <c r="D3583" s="46">
        <f t="shared" si="55"/>
        <v>0</v>
      </c>
      <c r="E3583" s="51">
        <v>45261</v>
      </c>
      <c r="F3583" s="49" t="s">
        <v>80</v>
      </c>
      <c r="G3583" s="49" t="s">
        <v>81</v>
      </c>
      <c r="H3583" s="49" t="s">
        <v>582</v>
      </c>
      <c r="I3583" s="49" t="s">
        <v>582</v>
      </c>
      <c r="J3583" s="49">
        <v>135300</v>
      </c>
      <c r="K3583" s="49" t="s">
        <v>434</v>
      </c>
      <c r="L3583" s="49">
        <v>9821691</v>
      </c>
      <c r="M3583" s="49" t="s">
        <v>1988</v>
      </c>
      <c r="N3583" s="51">
        <v>21732</v>
      </c>
      <c r="O3583" s="51">
        <v>21732</v>
      </c>
      <c r="P3583" s="49" t="s">
        <v>1081</v>
      </c>
    </row>
    <row r="3584" spans="1:16">
      <c r="A3584" s="46">
        <v>1</v>
      </c>
      <c r="B3584" s="46">
        <v>12379.61</v>
      </c>
      <c r="C3584" s="46">
        <v>5427.4908994979996</v>
      </c>
      <c r="D3584" s="46">
        <f t="shared" si="55"/>
        <v>6952.1191005020009</v>
      </c>
      <c r="E3584" s="51">
        <v>45261</v>
      </c>
      <c r="F3584" s="49" t="s">
        <v>80</v>
      </c>
      <c r="G3584" s="49" t="s">
        <v>81</v>
      </c>
      <c r="H3584" s="49" t="s">
        <v>582</v>
      </c>
      <c r="I3584" s="49" t="s">
        <v>582</v>
      </c>
      <c r="J3584" s="49">
        <v>135300</v>
      </c>
      <c r="K3584" s="49" t="s">
        <v>434</v>
      </c>
      <c r="L3584" s="49">
        <v>9737755</v>
      </c>
      <c r="M3584" s="49" t="s">
        <v>2580</v>
      </c>
      <c r="N3584" s="51">
        <v>37602</v>
      </c>
      <c r="O3584" s="51">
        <v>37257</v>
      </c>
      <c r="P3584" s="49" t="s">
        <v>2493</v>
      </c>
    </row>
    <row r="3585" spans="1:16">
      <c r="A3585" s="46">
        <v>1</v>
      </c>
      <c r="B3585" s="46">
        <v>12534.210000000001</v>
      </c>
      <c r="C3585" s="46">
        <v>13282.746378068699</v>
      </c>
      <c r="D3585" s="46">
        <f t="shared" si="55"/>
        <v>-748.53637806869847</v>
      </c>
      <c r="E3585" s="51">
        <v>45261</v>
      </c>
      <c r="F3585" s="49" t="s">
        <v>80</v>
      </c>
      <c r="G3585" s="49" t="s">
        <v>81</v>
      </c>
      <c r="H3585" s="49" t="s">
        <v>582</v>
      </c>
      <c r="I3585" s="49" t="s">
        <v>582</v>
      </c>
      <c r="J3585" s="49">
        <v>135300</v>
      </c>
      <c r="K3585" s="49" t="s">
        <v>434</v>
      </c>
      <c r="L3585" s="49">
        <v>9821693</v>
      </c>
      <c r="M3585" s="49" t="s">
        <v>1988</v>
      </c>
      <c r="N3585" s="51">
        <v>23924</v>
      </c>
      <c r="O3585" s="51">
        <v>23924</v>
      </c>
      <c r="P3585" s="49" t="s">
        <v>1081</v>
      </c>
    </row>
    <row r="3586" spans="1:16">
      <c r="A3586" s="46">
        <v>0</v>
      </c>
      <c r="B3586" s="46">
        <v>0</v>
      </c>
      <c r="C3586" s="46">
        <v>0</v>
      </c>
      <c r="D3586" s="46">
        <f t="shared" si="55"/>
        <v>0</v>
      </c>
      <c r="E3586" s="51">
        <v>45261</v>
      </c>
      <c r="F3586" s="49" t="s">
        <v>80</v>
      </c>
      <c r="G3586" s="49" t="s">
        <v>81</v>
      </c>
      <c r="H3586" s="49" t="s">
        <v>582</v>
      </c>
      <c r="I3586" s="49" t="s">
        <v>582</v>
      </c>
      <c r="J3586" s="49">
        <v>135300</v>
      </c>
      <c r="K3586" s="49" t="s">
        <v>434</v>
      </c>
      <c r="L3586" s="49">
        <v>9701173</v>
      </c>
      <c r="M3586" s="49" t="s">
        <v>1988</v>
      </c>
      <c r="N3586" s="51">
        <v>26115</v>
      </c>
      <c r="O3586" s="51">
        <v>26115</v>
      </c>
      <c r="P3586" s="49" t="s">
        <v>1091</v>
      </c>
    </row>
    <row r="3587" spans="1:16">
      <c r="A3587" s="46">
        <v>1</v>
      </c>
      <c r="B3587" s="46">
        <v>2252.9500000000003</v>
      </c>
      <c r="C3587" s="46">
        <v>2392.0838335555</v>
      </c>
      <c r="D3587" s="46">
        <f t="shared" ref="D3587:D3650" si="56">+B3587-C3587</f>
        <v>-139.13383355549968</v>
      </c>
      <c r="E3587" s="51">
        <v>45261</v>
      </c>
      <c r="F3587" s="49" t="s">
        <v>80</v>
      </c>
      <c r="G3587" s="49" t="s">
        <v>81</v>
      </c>
      <c r="H3587" s="49" t="s">
        <v>582</v>
      </c>
      <c r="I3587" s="49" t="s">
        <v>582</v>
      </c>
      <c r="J3587" s="49">
        <v>135300</v>
      </c>
      <c r="K3587" s="49" t="s">
        <v>434</v>
      </c>
      <c r="L3587" s="49">
        <v>9821692</v>
      </c>
      <c r="M3587" s="49" t="s">
        <v>1988</v>
      </c>
      <c r="N3587" s="51">
        <v>22828</v>
      </c>
      <c r="O3587" s="51">
        <v>22828</v>
      </c>
      <c r="P3587" s="49" t="s">
        <v>1081</v>
      </c>
    </row>
    <row r="3588" spans="1:16">
      <c r="A3588" s="46">
        <v>0</v>
      </c>
      <c r="B3588" s="46">
        <v>0</v>
      </c>
      <c r="C3588" s="46">
        <v>0</v>
      </c>
      <c r="D3588" s="46">
        <f t="shared" si="56"/>
        <v>0</v>
      </c>
      <c r="E3588" s="51">
        <v>45261</v>
      </c>
      <c r="F3588" s="49" t="s">
        <v>80</v>
      </c>
      <c r="G3588" s="49" t="s">
        <v>81</v>
      </c>
      <c r="H3588" s="49" t="s">
        <v>582</v>
      </c>
      <c r="I3588" s="49" t="s">
        <v>582</v>
      </c>
      <c r="J3588" s="49">
        <v>135300</v>
      </c>
      <c r="K3588" s="49" t="s">
        <v>434</v>
      </c>
      <c r="L3588" s="49">
        <v>9974052</v>
      </c>
      <c r="M3588" s="49" t="s">
        <v>1988</v>
      </c>
      <c r="N3588" s="51">
        <v>23924</v>
      </c>
      <c r="O3588" s="51">
        <v>23924</v>
      </c>
      <c r="P3588" s="49" t="s">
        <v>1091</v>
      </c>
    </row>
    <row r="3589" spans="1:16">
      <c r="A3589" s="46">
        <v>1</v>
      </c>
      <c r="B3589" s="46">
        <v>28975.170000000002</v>
      </c>
      <c r="C3589" s="46">
        <v>10339.932841591501</v>
      </c>
      <c r="D3589" s="46">
        <f t="shared" si="56"/>
        <v>18635.237158408501</v>
      </c>
      <c r="E3589" s="51">
        <v>45261</v>
      </c>
      <c r="F3589" s="49" t="s">
        <v>80</v>
      </c>
      <c r="G3589" s="49" t="s">
        <v>81</v>
      </c>
      <c r="H3589" s="49" t="s">
        <v>582</v>
      </c>
      <c r="I3589" s="49" t="s">
        <v>582</v>
      </c>
      <c r="J3589" s="49">
        <v>135300</v>
      </c>
      <c r="K3589" s="49" t="s">
        <v>434</v>
      </c>
      <c r="L3589" s="49">
        <v>9746307</v>
      </c>
      <c r="M3589" s="49" t="s">
        <v>2580</v>
      </c>
      <c r="N3589" s="51">
        <v>39070</v>
      </c>
      <c r="O3589" s="51">
        <v>38718</v>
      </c>
      <c r="P3589" s="49" t="s">
        <v>2514</v>
      </c>
    </row>
    <row r="3590" spans="1:16">
      <c r="A3590" s="46">
        <v>1</v>
      </c>
      <c r="B3590" s="46">
        <v>12437.85</v>
      </c>
      <c r="C3590" s="46">
        <v>13129.961252824502</v>
      </c>
      <c r="D3590" s="46">
        <f t="shared" si="56"/>
        <v>-692.11125282450121</v>
      </c>
      <c r="E3590" s="51">
        <v>45261</v>
      </c>
      <c r="F3590" s="49" t="s">
        <v>80</v>
      </c>
      <c r="G3590" s="49" t="s">
        <v>81</v>
      </c>
      <c r="H3590" s="49" t="s">
        <v>582</v>
      </c>
      <c r="I3590" s="49" t="s">
        <v>582</v>
      </c>
      <c r="J3590" s="49">
        <v>135300</v>
      </c>
      <c r="K3590" s="49" t="s">
        <v>434</v>
      </c>
      <c r="L3590" s="49">
        <v>9821694</v>
      </c>
      <c r="M3590" s="49" t="s">
        <v>1988</v>
      </c>
      <c r="N3590" s="51">
        <v>26115</v>
      </c>
      <c r="O3590" s="51">
        <v>26115</v>
      </c>
      <c r="P3590" s="49" t="s">
        <v>1081</v>
      </c>
    </row>
    <row r="3591" spans="1:16">
      <c r="A3591" s="46">
        <v>1</v>
      </c>
      <c r="B3591" s="46">
        <v>112293.98</v>
      </c>
      <c r="C3591" s="46">
        <v>28623.3301207322</v>
      </c>
      <c r="D3591" s="46">
        <f t="shared" si="56"/>
        <v>83670.649879267788</v>
      </c>
      <c r="E3591" s="51">
        <v>45261</v>
      </c>
      <c r="F3591" s="49" t="s">
        <v>80</v>
      </c>
      <c r="G3591" s="49" t="s">
        <v>81</v>
      </c>
      <c r="H3591" s="49" t="s">
        <v>582</v>
      </c>
      <c r="I3591" s="49" t="s">
        <v>582</v>
      </c>
      <c r="J3591" s="49">
        <v>135300</v>
      </c>
      <c r="K3591" s="49" t="s">
        <v>591</v>
      </c>
      <c r="L3591" s="49">
        <v>11545400</v>
      </c>
      <c r="M3591" s="49" t="s">
        <v>2581</v>
      </c>
      <c r="N3591" s="51">
        <v>40669</v>
      </c>
      <c r="O3591" s="51">
        <v>40909</v>
      </c>
      <c r="P3591" s="49" t="s">
        <v>2470</v>
      </c>
    </row>
    <row r="3592" spans="1:16">
      <c r="A3592" s="46">
        <v>1</v>
      </c>
      <c r="B3592" s="46">
        <v>8431.83</v>
      </c>
      <c r="C3592" s="46">
        <v>8975.4482928528014</v>
      </c>
      <c r="D3592" s="46">
        <f t="shared" si="56"/>
        <v>-543.61829285280146</v>
      </c>
      <c r="E3592" s="51">
        <v>45261</v>
      </c>
      <c r="F3592" s="49" t="s">
        <v>80</v>
      </c>
      <c r="G3592" s="49" t="s">
        <v>81</v>
      </c>
      <c r="H3592" s="49" t="s">
        <v>582</v>
      </c>
      <c r="I3592" s="49" t="s">
        <v>582</v>
      </c>
      <c r="J3592" s="49">
        <v>135300</v>
      </c>
      <c r="K3592" s="49" t="s">
        <v>592</v>
      </c>
      <c r="L3592" s="49">
        <v>9821707</v>
      </c>
      <c r="M3592" s="49" t="s">
        <v>2582</v>
      </c>
      <c r="N3592" s="51">
        <v>21367</v>
      </c>
      <c r="O3592" s="51">
        <v>21367</v>
      </c>
      <c r="P3592" s="49" t="s">
        <v>1081</v>
      </c>
    </row>
    <row r="3593" spans="1:16">
      <c r="A3593" s="46">
        <v>0</v>
      </c>
      <c r="B3593" s="46">
        <v>-3285.75</v>
      </c>
      <c r="C3593" s="46">
        <v>-3383.6045307674999</v>
      </c>
      <c r="D3593" s="46">
        <f t="shared" si="56"/>
        <v>97.854530767499909</v>
      </c>
      <c r="E3593" s="51">
        <v>45261</v>
      </c>
      <c r="F3593" s="49" t="s">
        <v>80</v>
      </c>
      <c r="G3593" s="49" t="s">
        <v>81</v>
      </c>
      <c r="H3593" s="49" t="s">
        <v>582</v>
      </c>
      <c r="I3593" s="49" t="s">
        <v>582</v>
      </c>
      <c r="J3593" s="49">
        <v>135300</v>
      </c>
      <c r="K3593" s="49" t="s">
        <v>592</v>
      </c>
      <c r="L3593" s="49">
        <v>9821674</v>
      </c>
      <c r="M3593" s="49" t="s">
        <v>2583</v>
      </c>
      <c r="N3593" s="51">
        <v>26846</v>
      </c>
      <c r="O3593" s="51">
        <v>26846</v>
      </c>
      <c r="P3593" s="49" t="s">
        <v>1081</v>
      </c>
    </row>
    <row r="3594" spans="1:16">
      <c r="A3594" s="46">
        <v>0</v>
      </c>
      <c r="B3594" s="46">
        <v>0</v>
      </c>
      <c r="C3594" s="46">
        <v>0</v>
      </c>
      <c r="D3594" s="46">
        <f t="shared" si="56"/>
        <v>0</v>
      </c>
      <c r="E3594" s="51">
        <v>45261</v>
      </c>
      <c r="F3594" s="49" t="s">
        <v>80</v>
      </c>
      <c r="G3594" s="49" t="s">
        <v>81</v>
      </c>
      <c r="H3594" s="49" t="s">
        <v>582</v>
      </c>
      <c r="I3594" s="49" t="s">
        <v>582</v>
      </c>
      <c r="J3594" s="49">
        <v>135300</v>
      </c>
      <c r="K3594" s="49" t="s">
        <v>592</v>
      </c>
      <c r="L3594" s="49">
        <v>9709877</v>
      </c>
      <c r="M3594" s="49" t="s">
        <v>2582</v>
      </c>
      <c r="N3594" s="51">
        <v>21367</v>
      </c>
      <c r="O3594" s="51">
        <v>21367</v>
      </c>
      <c r="P3594" s="49" t="s">
        <v>1091</v>
      </c>
    </row>
    <row r="3595" spans="1:16">
      <c r="A3595" s="46">
        <v>0</v>
      </c>
      <c r="B3595" s="46">
        <v>0</v>
      </c>
      <c r="C3595" s="46">
        <v>0</v>
      </c>
      <c r="D3595" s="46">
        <f t="shared" si="56"/>
        <v>0</v>
      </c>
      <c r="E3595" s="51">
        <v>45261</v>
      </c>
      <c r="F3595" s="49" t="s">
        <v>80</v>
      </c>
      <c r="G3595" s="49" t="s">
        <v>81</v>
      </c>
      <c r="H3595" s="49" t="s">
        <v>582</v>
      </c>
      <c r="I3595" s="49" t="s">
        <v>582</v>
      </c>
      <c r="J3595" s="49">
        <v>135300</v>
      </c>
      <c r="K3595" s="49" t="s">
        <v>592</v>
      </c>
      <c r="L3595" s="49">
        <v>9974099</v>
      </c>
      <c r="M3595" s="49" t="s">
        <v>2583</v>
      </c>
      <c r="N3595" s="51">
        <v>24654</v>
      </c>
      <c r="O3595" s="51">
        <v>24654</v>
      </c>
      <c r="P3595" s="49" t="s">
        <v>1091</v>
      </c>
    </row>
    <row r="3596" spans="1:16">
      <c r="A3596" s="46">
        <v>2</v>
      </c>
      <c r="B3596" s="46">
        <v>1771.17</v>
      </c>
      <c r="C3596" s="46">
        <v>1880.5508881593</v>
      </c>
      <c r="D3596" s="46">
        <f t="shared" si="56"/>
        <v>-109.38088815929996</v>
      </c>
      <c r="E3596" s="51">
        <v>45261</v>
      </c>
      <c r="F3596" s="49" t="s">
        <v>80</v>
      </c>
      <c r="G3596" s="49" t="s">
        <v>81</v>
      </c>
      <c r="H3596" s="49" t="s">
        <v>582</v>
      </c>
      <c r="I3596" s="49" t="s">
        <v>582</v>
      </c>
      <c r="J3596" s="49">
        <v>135300</v>
      </c>
      <c r="K3596" s="49" t="s">
        <v>592</v>
      </c>
      <c r="L3596" s="49">
        <v>9821708</v>
      </c>
      <c r="M3596" s="49" t="s">
        <v>2583</v>
      </c>
      <c r="N3596" s="51">
        <v>22828</v>
      </c>
      <c r="O3596" s="51">
        <v>22828</v>
      </c>
      <c r="P3596" s="49" t="s">
        <v>1081</v>
      </c>
    </row>
    <row r="3597" spans="1:16">
      <c r="A3597" s="46">
        <v>0</v>
      </c>
      <c r="B3597" s="46">
        <v>0</v>
      </c>
      <c r="C3597" s="46">
        <v>0</v>
      </c>
      <c r="D3597" s="46">
        <f t="shared" si="56"/>
        <v>0</v>
      </c>
      <c r="E3597" s="51">
        <v>45261</v>
      </c>
      <c r="F3597" s="49" t="s">
        <v>80</v>
      </c>
      <c r="G3597" s="49" t="s">
        <v>81</v>
      </c>
      <c r="H3597" s="49" t="s">
        <v>582</v>
      </c>
      <c r="I3597" s="49" t="s">
        <v>582</v>
      </c>
      <c r="J3597" s="49">
        <v>135300</v>
      </c>
      <c r="K3597" s="49" t="s">
        <v>592</v>
      </c>
      <c r="L3597" s="49">
        <v>9974100</v>
      </c>
      <c r="M3597" s="49" t="s">
        <v>2583</v>
      </c>
      <c r="N3597" s="51">
        <v>22828</v>
      </c>
      <c r="O3597" s="51">
        <v>22828</v>
      </c>
      <c r="P3597" s="49" t="s">
        <v>1091</v>
      </c>
    </row>
    <row r="3598" spans="1:16">
      <c r="A3598" s="46">
        <v>1</v>
      </c>
      <c r="B3598" s="46">
        <v>4675.6400000000003</v>
      </c>
      <c r="C3598" s="46">
        <v>4948.5173171036004</v>
      </c>
      <c r="D3598" s="46">
        <f t="shared" si="56"/>
        <v>-272.87731710360003</v>
      </c>
      <c r="E3598" s="51">
        <v>45261</v>
      </c>
      <c r="F3598" s="49" t="s">
        <v>80</v>
      </c>
      <c r="G3598" s="49" t="s">
        <v>81</v>
      </c>
      <c r="H3598" s="49" t="s">
        <v>582</v>
      </c>
      <c r="I3598" s="49" t="s">
        <v>582</v>
      </c>
      <c r="J3598" s="49">
        <v>135300</v>
      </c>
      <c r="K3598" s="49" t="s">
        <v>592</v>
      </c>
      <c r="L3598" s="49">
        <v>9821673</v>
      </c>
      <c r="M3598" s="49" t="s">
        <v>2583</v>
      </c>
      <c r="N3598" s="51">
        <v>24654</v>
      </c>
      <c r="O3598" s="51">
        <v>24654</v>
      </c>
      <c r="P3598" s="49" t="s">
        <v>1081</v>
      </c>
    </row>
    <row r="3599" spans="1:16">
      <c r="A3599" s="46">
        <v>0</v>
      </c>
      <c r="B3599" s="46">
        <v>0</v>
      </c>
      <c r="C3599" s="46">
        <v>0</v>
      </c>
      <c r="D3599" s="46">
        <f t="shared" si="56"/>
        <v>0</v>
      </c>
      <c r="E3599" s="51">
        <v>45261</v>
      </c>
      <c r="F3599" s="49" t="s">
        <v>80</v>
      </c>
      <c r="G3599" s="49" t="s">
        <v>81</v>
      </c>
      <c r="H3599" s="49" t="s">
        <v>582</v>
      </c>
      <c r="I3599" s="49" t="s">
        <v>582</v>
      </c>
      <c r="J3599" s="49">
        <v>135300</v>
      </c>
      <c r="K3599" s="49" t="s">
        <v>592</v>
      </c>
      <c r="L3599" s="49">
        <v>9706626</v>
      </c>
      <c r="M3599" s="49" t="s">
        <v>2583</v>
      </c>
      <c r="N3599" s="51">
        <v>26846</v>
      </c>
      <c r="O3599" s="51">
        <v>26846</v>
      </c>
      <c r="P3599" s="49" t="s">
        <v>1091</v>
      </c>
    </row>
    <row r="3600" spans="1:16">
      <c r="A3600" s="46">
        <v>1</v>
      </c>
      <c r="B3600" s="46">
        <v>7302.89</v>
      </c>
      <c r="C3600" s="46">
        <v>2754.9908608474002</v>
      </c>
      <c r="D3600" s="46">
        <f t="shared" si="56"/>
        <v>4547.8991391525997</v>
      </c>
      <c r="E3600" s="51">
        <v>45261</v>
      </c>
      <c r="F3600" s="49" t="s">
        <v>80</v>
      </c>
      <c r="G3600" s="49" t="s">
        <v>81</v>
      </c>
      <c r="H3600" s="49" t="s">
        <v>582</v>
      </c>
      <c r="I3600" s="49" t="s">
        <v>582</v>
      </c>
      <c r="J3600" s="49">
        <v>135300</v>
      </c>
      <c r="K3600" s="49" t="s">
        <v>593</v>
      </c>
      <c r="L3600" s="49">
        <v>12818612</v>
      </c>
      <c r="M3600" s="49" t="s">
        <v>2584</v>
      </c>
      <c r="N3600" s="51">
        <v>38366</v>
      </c>
      <c r="O3600" s="51">
        <v>38412</v>
      </c>
      <c r="P3600" s="49" t="s">
        <v>909</v>
      </c>
    </row>
    <row r="3601" spans="1:16">
      <c r="A3601" s="46">
        <v>1</v>
      </c>
      <c r="B3601" s="46">
        <v>5667.87</v>
      </c>
      <c r="C3601" s="46">
        <v>1907.0300174562001</v>
      </c>
      <c r="D3601" s="46">
        <f t="shared" si="56"/>
        <v>3760.8399825438</v>
      </c>
      <c r="E3601" s="51">
        <v>45261</v>
      </c>
      <c r="F3601" s="49" t="s">
        <v>80</v>
      </c>
      <c r="G3601" s="49" t="s">
        <v>81</v>
      </c>
      <c r="H3601" s="49" t="s">
        <v>582</v>
      </c>
      <c r="I3601" s="49" t="s">
        <v>582</v>
      </c>
      <c r="J3601" s="49">
        <v>135300</v>
      </c>
      <c r="K3601" s="49" t="s">
        <v>593</v>
      </c>
      <c r="L3601" s="49">
        <v>12818601</v>
      </c>
      <c r="M3601" s="49" t="s">
        <v>2584</v>
      </c>
      <c r="N3601" s="51">
        <v>39415</v>
      </c>
      <c r="O3601" s="51">
        <v>39417</v>
      </c>
      <c r="P3601" s="49" t="s">
        <v>909</v>
      </c>
    </row>
    <row r="3602" spans="1:16">
      <c r="A3602" s="46">
        <v>0</v>
      </c>
      <c r="B3602" s="46">
        <v>4495.25</v>
      </c>
      <c r="C3602" s="46">
        <v>4757.5994879225</v>
      </c>
      <c r="D3602" s="46">
        <f t="shared" si="56"/>
        <v>-262.34948792249997</v>
      </c>
      <c r="E3602" s="51">
        <v>45261</v>
      </c>
      <c r="F3602" s="49" t="s">
        <v>80</v>
      </c>
      <c r="G3602" s="49" t="s">
        <v>81</v>
      </c>
      <c r="H3602" s="49" t="s">
        <v>582</v>
      </c>
      <c r="I3602" s="49" t="s">
        <v>582</v>
      </c>
      <c r="J3602" s="49">
        <v>135300</v>
      </c>
      <c r="K3602" s="49" t="s">
        <v>438</v>
      </c>
      <c r="L3602" s="49">
        <v>9821851</v>
      </c>
      <c r="M3602" s="49" t="s">
        <v>1995</v>
      </c>
      <c r="N3602" s="51">
        <v>24654</v>
      </c>
      <c r="O3602" s="51">
        <v>24654</v>
      </c>
      <c r="P3602" s="49" t="s">
        <v>1081</v>
      </c>
    </row>
    <row r="3603" spans="1:16">
      <c r="A3603" s="46">
        <v>0</v>
      </c>
      <c r="B3603" s="46">
        <v>0</v>
      </c>
      <c r="C3603" s="46">
        <v>0</v>
      </c>
      <c r="D3603" s="46">
        <f t="shared" si="56"/>
        <v>0</v>
      </c>
      <c r="E3603" s="51">
        <v>45261</v>
      </c>
      <c r="F3603" s="49" t="s">
        <v>80</v>
      </c>
      <c r="G3603" s="49" t="s">
        <v>81</v>
      </c>
      <c r="H3603" s="49" t="s">
        <v>582</v>
      </c>
      <c r="I3603" s="49" t="s">
        <v>582</v>
      </c>
      <c r="J3603" s="49">
        <v>135300</v>
      </c>
      <c r="K3603" s="49" t="s">
        <v>438</v>
      </c>
      <c r="L3603" s="49">
        <v>9974083</v>
      </c>
      <c r="M3603" s="49" t="s">
        <v>1995</v>
      </c>
      <c r="N3603" s="51">
        <v>24654</v>
      </c>
      <c r="O3603" s="51">
        <v>24654</v>
      </c>
      <c r="P3603" s="49" t="s">
        <v>1091</v>
      </c>
    </row>
    <row r="3604" spans="1:16">
      <c r="A3604" s="46">
        <v>0</v>
      </c>
      <c r="B3604" s="46">
        <v>-4495.25</v>
      </c>
      <c r="C3604" s="46">
        <v>-4629.1252429224996</v>
      </c>
      <c r="D3604" s="46">
        <f t="shared" si="56"/>
        <v>133.87524292249964</v>
      </c>
      <c r="E3604" s="51">
        <v>45261</v>
      </c>
      <c r="F3604" s="49" t="s">
        <v>80</v>
      </c>
      <c r="G3604" s="49" t="s">
        <v>81</v>
      </c>
      <c r="H3604" s="49" t="s">
        <v>582</v>
      </c>
      <c r="I3604" s="49" t="s">
        <v>582</v>
      </c>
      <c r="J3604" s="49">
        <v>135300</v>
      </c>
      <c r="K3604" s="49" t="s">
        <v>438</v>
      </c>
      <c r="L3604" s="49">
        <v>9821850</v>
      </c>
      <c r="M3604" s="49" t="s">
        <v>1994</v>
      </c>
      <c r="N3604" s="51">
        <v>26846</v>
      </c>
      <c r="O3604" s="51">
        <v>26846</v>
      </c>
      <c r="P3604" s="49" t="s">
        <v>1081</v>
      </c>
    </row>
    <row r="3605" spans="1:16">
      <c r="A3605" s="46">
        <v>0</v>
      </c>
      <c r="B3605" s="46">
        <v>0</v>
      </c>
      <c r="C3605" s="46">
        <v>0</v>
      </c>
      <c r="D3605" s="46">
        <f t="shared" si="56"/>
        <v>0</v>
      </c>
      <c r="E3605" s="51">
        <v>45261</v>
      </c>
      <c r="F3605" s="49" t="s">
        <v>80</v>
      </c>
      <c r="G3605" s="49" t="s">
        <v>81</v>
      </c>
      <c r="H3605" s="49" t="s">
        <v>582</v>
      </c>
      <c r="I3605" s="49" t="s">
        <v>582</v>
      </c>
      <c r="J3605" s="49">
        <v>135300</v>
      </c>
      <c r="K3605" s="49" t="s">
        <v>438</v>
      </c>
      <c r="L3605" s="49">
        <v>9974082</v>
      </c>
      <c r="M3605" s="49" t="s">
        <v>1994</v>
      </c>
      <c r="N3605" s="51">
        <v>26846</v>
      </c>
      <c r="O3605" s="51">
        <v>26846</v>
      </c>
      <c r="P3605" s="49" t="s">
        <v>1091</v>
      </c>
    </row>
    <row r="3606" spans="1:16">
      <c r="A3606" s="46">
        <v>0</v>
      </c>
      <c r="B3606" s="46">
        <v>3744.2400000000002</v>
      </c>
      <c r="C3606" s="46">
        <v>2176.0169711664003</v>
      </c>
      <c r="D3606" s="46">
        <f t="shared" si="56"/>
        <v>1568.2230288336</v>
      </c>
      <c r="E3606" s="51">
        <v>45261</v>
      </c>
      <c r="F3606" s="49" t="s">
        <v>80</v>
      </c>
      <c r="G3606" s="49" t="s">
        <v>81</v>
      </c>
      <c r="H3606" s="49" t="s">
        <v>582</v>
      </c>
      <c r="I3606" s="49" t="s">
        <v>582</v>
      </c>
      <c r="J3606" s="49">
        <v>135300</v>
      </c>
      <c r="K3606" s="49" t="s">
        <v>497</v>
      </c>
      <c r="L3606" s="49">
        <v>9821848</v>
      </c>
      <c r="M3606" s="49" t="s">
        <v>2200</v>
      </c>
      <c r="N3606" s="51">
        <v>34881</v>
      </c>
      <c r="O3606" s="51">
        <v>34881</v>
      </c>
      <c r="P3606" s="49" t="s">
        <v>1081</v>
      </c>
    </row>
    <row r="3607" spans="1:16">
      <c r="A3607" s="46">
        <v>2</v>
      </c>
      <c r="B3607" s="46">
        <v>11369.710000000001</v>
      </c>
      <c r="C3607" s="46">
        <v>12102.739762273599</v>
      </c>
      <c r="D3607" s="46">
        <f t="shared" si="56"/>
        <v>-733.02976227359795</v>
      </c>
      <c r="E3607" s="51">
        <v>45261</v>
      </c>
      <c r="F3607" s="49" t="s">
        <v>80</v>
      </c>
      <c r="G3607" s="49" t="s">
        <v>81</v>
      </c>
      <c r="H3607" s="49" t="s">
        <v>582</v>
      </c>
      <c r="I3607" s="49" t="s">
        <v>582</v>
      </c>
      <c r="J3607" s="49">
        <v>135300</v>
      </c>
      <c r="K3607" s="49" t="s">
        <v>497</v>
      </c>
      <c r="L3607" s="49">
        <v>9821846</v>
      </c>
      <c r="M3607" s="49" t="s">
        <v>2200</v>
      </c>
      <c r="N3607" s="51">
        <v>21367</v>
      </c>
      <c r="O3607" s="51">
        <v>21367</v>
      </c>
      <c r="P3607" s="49" t="s">
        <v>1081</v>
      </c>
    </row>
    <row r="3608" spans="1:16">
      <c r="A3608" s="46">
        <v>0</v>
      </c>
      <c r="B3608" s="46">
        <v>0</v>
      </c>
      <c r="C3608" s="46">
        <v>0</v>
      </c>
      <c r="D3608" s="46">
        <f t="shared" si="56"/>
        <v>0</v>
      </c>
      <c r="E3608" s="51">
        <v>45261</v>
      </c>
      <c r="F3608" s="49" t="s">
        <v>80</v>
      </c>
      <c r="G3608" s="49" t="s">
        <v>81</v>
      </c>
      <c r="H3608" s="49" t="s">
        <v>582</v>
      </c>
      <c r="I3608" s="49" t="s">
        <v>582</v>
      </c>
      <c r="J3608" s="49">
        <v>135300</v>
      </c>
      <c r="K3608" s="49" t="s">
        <v>497</v>
      </c>
      <c r="L3608" s="49">
        <v>9724124</v>
      </c>
      <c r="M3608" s="49" t="s">
        <v>2200</v>
      </c>
      <c r="N3608" s="51">
        <v>21367</v>
      </c>
      <c r="O3608" s="51">
        <v>21367</v>
      </c>
      <c r="P3608" s="49" t="s">
        <v>1091</v>
      </c>
    </row>
    <row r="3609" spans="1:16">
      <c r="A3609" s="46">
        <v>0</v>
      </c>
      <c r="B3609" s="46">
        <v>0</v>
      </c>
      <c r="C3609" s="46">
        <v>0</v>
      </c>
      <c r="D3609" s="46">
        <f t="shared" si="56"/>
        <v>0</v>
      </c>
      <c r="E3609" s="51">
        <v>45261</v>
      </c>
      <c r="F3609" s="49" t="s">
        <v>80</v>
      </c>
      <c r="G3609" s="49" t="s">
        <v>81</v>
      </c>
      <c r="H3609" s="49" t="s">
        <v>582</v>
      </c>
      <c r="I3609" s="49" t="s">
        <v>582</v>
      </c>
      <c r="J3609" s="49">
        <v>135300</v>
      </c>
      <c r="K3609" s="49" t="s">
        <v>497</v>
      </c>
      <c r="L3609" s="49">
        <v>9861030</v>
      </c>
      <c r="M3609" s="49" t="s">
        <v>2200</v>
      </c>
      <c r="N3609" s="51">
        <v>34881</v>
      </c>
      <c r="O3609" s="51">
        <v>34881</v>
      </c>
      <c r="P3609" s="49" t="s">
        <v>1091</v>
      </c>
    </row>
    <row r="3610" spans="1:16">
      <c r="A3610" s="46">
        <v>3</v>
      </c>
      <c r="B3610" s="46">
        <v>9201.39</v>
      </c>
      <c r="C3610" s="46">
        <v>9100.1564912477988</v>
      </c>
      <c r="D3610" s="46">
        <f t="shared" si="56"/>
        <v>101.23350875220058</v>
      </c>
      <c r="E3610" s="51">
        <v>45261</v>
      </c>
      <c r="F3610" s="49" t="s">
        <v>80</v>
      </c>
      <c r="G3610" s="49" t="s">
        <v>81</v>
      </c>
      <c r="H3610" s="49" t="s">
        <v>582</v>
      </c>
      <c r="I3610" s="49" t="s">
        <v>582</v>
      </c>
      <c r="J3610" s="49">
        <v>135300</v>
      </c>
      <c r="K3610" s="49" t="s">
        <v>497</v>
      </c>
      <c r="L3610" s="49">
        <v>9821847</v>
      </c>
      <c r="M3610" s="49" t="s">
        <v>2200</v>
      </c>
      <c r="N3610" s="51">
        <v>27576</v>
      </c>
      <c r="O3610" s="51">
        <v>27576</v>
      </c>
      <c r="P3610" s="49" t="s">
        <v>1081</v>
      </c>
    </row>
    <row r="3611" spans="1:16">
      <c r="A3611" s="46">
        <v>0</v>
      </c>
      <c r="B3611" s="46">
        <v>0</v>
      </c>
      <c r="C3611" s="46">
        <v>0</v>
      </c>
      <c r="D3611" s="46">
        <f t="shared" si="56"/>
        <v>0</v>
      </c>
      <c r="E3611" s="51">
        <v>45261</v>
      </c>
      <c r="F3611" s="49" t="s">
        <v>80</v>
      </c>
      <c r="G3611" s="49" t="s">
        <v>81</v>
      </c>
      <c r="H3611" s="49" t="s">
        <v>582</v>
      </c>
      <c r="I3611" s="49" t="s">
        <v>582</v>
      </c>
      <c r="J3611" s="49">
        <v>135300</v>
      </c>
      <c r="K3611" s="49" t="s">
        <v>497</v>
      </c>
      <c r="L3611" s="49">
        <v>9974081</v>
      </c>
      <c r="M3611" s="49" t="s">
        <v>2200</v>
      </c>
      <c r="N3611" s="51">
        <v>27576</v>
      </c>
      <c r="O3611" s="51">
        <v>27576</v>
      </c>
      <c r="P3611" s="49" t="s">
        <v>1091</v>
      </c>
    </row>
    <row r="3612" spans="1:16">
      <c r="A3612" s="46">
        <v>0</v>
      </c>
      <c r="B3612" s="46">
        <v>0</v>
      </c>
      <c r="C3612" s="46">
        <v>0</v>
      </c>
      <c r="D3612" s="46">
        <f t="shared" si="56"/>
        <v>0</v>
      </c>
      <c r="E3612" s="51">
        <v>45261</v>
      </c>
      <c r="F3612" s="49" t="s">
        <v>80</v>
      </c>
      <c r="G3612" s="49" t="s">
        <v>81</v>
      </c>
      <c r="H3612" s="49" t="s">
        <v>582</v>
      </c>
      <c r="I3612" s="49" t="s">
        <v>582</v>
      </c>
      <c r="J3612" s="49">
        <v>135300</v>
      </c>
      <c r="K3612" s="49" t="s">
        <v>442</v>
      </c>
      <c r="L3612" s="49">
        <v>9693309</v>
      </c>
      <c r="M3612" s="49" t="s">
        <v>1997</v>
      </c>
      <c r="N3612" s="51">
        <v>25750</v>
      </c>
      <c r="O3612" s="51">
        <v>25750</v>
      </c>
      <c r="P3612" s="49" t="s">
        <v>1091</v>
      </c>
    </row>
    <row r="3613" spans="1:16">
      <c r="A3613" s="46">
        <v>0</v>
      </c>
      <c r="B3613" s="46">
        <v>0</v>
      </c>
      <c r="C3613" s="46">
        <v>0</v>
      </c>
      <c r="D3613" s="46">
        <f t="shared" si="56"/>
        <v>0</v>
      </c>
      <c r="E3613" s="51">
        <v>45261</v>
      </c>
      <c r="F3613" s="49" t="s">
        <v>80</v>
      </c>
      <c r="G3613" s="49" t="s">
        <v>81</v>
      </c>
      <c r="H3613" s="49" t="s">
        <v>582</v>
      </c>
      <c r="I3613" s="49" t="s">
        <v>582</v>
      </c>
      <c r="J3613" s="49">
        <v>135300</v>
      </c>
      <c r="K3613" s="49" t="s">
        <v>442</v>
      </c>
      <c r="L3613" s="49">
        <v>9974048</v>
      </c>
      <c r="M3613" s="49" t="s">
        <v>1997</v>
      </c>
      <c r="N3613" s="51">
        <v>27942</v>
      </c>
      <c r="O3613" s="51">
        <v>27942</v>
      </c>
      <c r="P3613" s="49" t="s">
        <v>1091</v>
      </c>
    </row>
    <row r="3614" spans="1:16">
      <c r="A3614" s="46">
        <v>0</v>
      </c>
      <c r="B3614" s="46">
        <v>0</v>
      </c>
      <c r="C3614" s="46">
        <v>0</v>
      </c>
      <c r="D3614" s="46">
        <f t="shared" si="56"/>
        <v>0</v>
      </c>
      <c r="E3614" s="51">
        <v>45261</v>
      </c>
      <c r="F3614" s="49" t="s">
        <v>80</v>
      </c>
      <c r="G3614" s="49" t="s">
        <v>81</v>
      </c>
      <c r="H3614" s="49" t="s">
        <v>582</v>
      </c>
      <c r="I3614" s="49" t="s">
        <v>582</v>
      </c>
      <c r="J3614" s="49">
        <v>135300</v>
      </c>
      <c r="K3614" s="49" t="s">
        <v>442</v>
      </c>
      <c r="L3614" s="49">
        <v>9974051</v>
      </c>
      <c r="M3614" s="49" t="s">
        <v>1997</v>
      </c>
      <c r="N3614" s="51">
        <v>24289</v>
      </c>
      <c r="O3614" s="51">
        <v>24289</v>
      </c>
      <c r="P3614" s="49" t="s">
        <v>1091</v>
      </c>
    </row>
    <row r="3615" spans="1:16">
      <c r="A3615" s="46">
        <v>1</v>
      </c>
      <c r="B3615" s="46">
        <v>2341.9299999999998</v>
      </c>
      <c r="C3615" s="46">
        <v>2268.410728282</v>
      </c>
      <c r="D3615" s="46">
        <f t="shared" si="56"/>
        <v>73.5192717179998</v>
      </c>
      <c r="E3615" s="51">
        <v>45261</v>
      </c>
      <c r="F3615" s="49" t="s">
        <v>80</v>
      </c>
      <c r="G3615" s="49" t="s">
        <v>81</v>
      </c>
      <c r="H3615" s="49" t="s">
        <v>582</v>
      </c>
      <c r="I3615" s="49" t="s">
        <v>582</v>
      </c>
      <c r="J3615" s="49">
        <v>135300</v>
      </c>
      <c r="K3615" s="49" t="s">
        <v>442</v>
      </c>
      <c r="L3615" s="49">
        <v>9821719</v>
      </c>
      <c r="M3615" s="49" t="s">
        <v>1997</v>
      </c>
      <c r="N3615" s="51">
        <v>27942</v>
      </c>
      <c r="O3615" s="51">
        <v>27942</v>
      </c>
      <c r="P3615" s="49" t="s">
        <v>1081</v>
      </c>
    </row>
    <row r="3616" spans="1:16">
      <c r="A3616" s="46">
        <v>0</v>
      </c>
      <c r="B3616" s="46">
        <v>0</v>
      </c>
      <c r="C3616" s="46">
        <v>0</v>
      </c>
      <c r="D3616" s="46">
        <f t="shared" si="56"/>
        <v>0</v>
      </c>
      <c r="E3616" s="51">
        <v>45261</v>
      </c>
      <c r="F3616" s="49" t="s">
        <v>80</v>
      </c>
      <c r="G3616" s="49" t="s">
        <v>81</v>
      </c>
      <c r="H3616" s="49" t="s">
        <v>582</v>
      </c>
      <c r="I3616" s="49" t="s">
        <v>582</v>
      </c>
      <c r="J3616" s="49">
        <v>135300</v>
      </c>
      <c r="K3616" s="49" t="s">
        <v>442</v>
      </c>
      <c r="L3616" s="49">
        <v>9706623</v>
      </c>
      <c r="M3616" s="49" t="s">
        <v>1997</v>
      </c>
      <c r="N3616" s="51">
        <v>21367</v>
      </c>
      <c r="O3616" s="51">
        <v>21367</v>
      </c>
      <c r="P3616" s="49" t="s">
        <v>1091</v>
      </c>
    </row>
    <row r="3617" spans="1:16">
      <c r="A3617" s="46">
        <v>1</v>
      </c>
      <c r="B3617" s="46">
        <v>1927.8400000000001</v>
      </c>
      <c r="C3617" s="46">
        <v>2041.6602519520002</v>
      </c>
      <c r="D3617" s="46">
        <f t="shared" si="56"/>
        <v>-113.82025195200004</v>
      </c>
      <c r="E3617" s="51">
        <v>45261</v>
      </c>
      <c r="F3617" s="49" t="s">
        <v>80</v>
      </c>
      <c r="G3617" s="49" t="s">
        <v>81</v>
      </c>
      <c r="H3617" s="49" t="s">
        <v>582</v>
      </c>
      <c r="I3617" s="49" t="s">
        <v>582</v>
      </c>
      <c r="J3617" s="49">
        <v>135300</v>
      </c>
      <c r="K3617" s="49" t="s">
        <v>442</v>
      </c>
      <c r="L3617" s="49">
        <v>9821717</v>
      </c>
      <c r="M3617" s="49" t="s">
        <v>1997</v>
      </c>
      <c r="N3617" s="51">
        <v>24289</v>
      </c>
      <c r="O3617" s="51">
        <v>24289</v>
      </c>
      <c r="P3617" s="49" t="s">
        <v>1081</v>
      </c>
    </row>
    <row r="3618" spans="1:16">
      <c r="A3618" s="46">
        <v>1</v>
      </c>
      <c r="B3618" s="46">
        <v>2100</v>
      </c>
      <c r="C3618" s="46">
        <v>2218.2816600000001</v>
      </c>
      <c r="D3618" s="46">
        <f t="shared" si="56"/>
        <v>-118.2816600000001</v>
      </c>
      <c r="E3618" s="51">
        <v>45261</v>
      </c>
      <c r="F3618" s="49" t="s">
        <v>80</v>
      </c>
      <c r="G3618" s="49" t="s">
        <v>81</v>
      </c>
      <c r="H3618" s="49" t="s">
        <v>582</v>
      </c>
      <c r="I3618" s="49" t="s">
        <v>582</v>
      </c>
      <c r="J3618" s="49">
        <v>135300</v>
      </c>
      <c r="K3618" s="49" t="s">
        <v>442</v>
      </c>
      <c r="L3618" s="49">
        <v>9821718</v>
      </c>
      <c r="M3618" s="49" t="s">
        <v>1997</v>
      </c>
      <c r="N3618" s="51">
        <v>25750</v>
      </c>
      <c r="O3618" s="51">
        <v>25750</v>
      </c>
      <c r="P3618" s="49" t="s">
        <v>1081</v>
      </c>
    </row>
    <row r="3619" spans="1:16">
      <c r="A3619" s="46">
        <v>2</v>
      </c>
      <c r="B3619" s="46">
        <v>3142.14</v>
      </c>
      <c r="C3619" s="46">
        <v>3344.7205528224004</v>
      </c>
      <c r="D3619" s="46">
        <f t="shared" si="56"/>
        <v>-202.58055282240048</v>
      </c>
      <c r="E3619" s="51">
        <v>45261</v>
      </c>
      <c r="F3619" s="49" t="s">
        <v>80</v>
      </c>
      <c r="G3619" s="49" t="s">
        <v>81</v>
      </c>
      <c r="H3619" s="49" t="s">
        <v>582</v>
      </c>
      <c r="I3619" s="49" t="s">
        <v>582</v>
      </c>
      <c r="J3619" s="49">
        <v>135300</v>
      </c>
      <c r="K3619" s="49" t="s">
        <v>442</v>
      </c>
      <c r="L3619" s="49">
        <v>9821716</v>
      </c>
      <c r="M3619" s="49" t="s">
        <v>1997</v>
      </c>
      <c r="N3619" s="51">
        <v>21367</v>
      </c>
      <c r="O3619" s="51">
        <v>21367</v>
      </c>
      <c r="P3619" s="49" t="s">
        <v>1081</v>
      </c>
    </row>
    <row r="3620" spans="1:16">
      <c r="A3620" s="46">
        <v>0</v>
      </c>
      <c r="B3620" s="46">
        <v>19678.59</v>
      </c>
      <c r="C3620" s="46">
        <v>1805.7605505930001</v>
      </c>
      <c r="D3620" s="46">
        <f t="shared" si="56"/>
        <v>17872.829449407</v>
      </c>
      <c r="E3620" s="51">
        <v>45261</v>
      </c>
      <c r="F3620" s="49" t="s">
        <v>80</v>
      </c>
      <c r="G3620" s="49" t="s">
        <v>81</v>
      </c>
      <c r="H3620" s="49" t="s">
        <v>582</v>
      </c>
      <c r="I3620" s="49" t="s">
        <v>582</v>
      </c>
      <c r="J3620" s="49">
        <v>135300</v>
      </c>
      <c r="K3620" s="49" t="s">
        <v>190</v>
      </c>
      <c r="L3620" s="49">
        <v>29777978</v>
      </c>
      <c r="M3620" s="49" t="s">
        <v>1460</v>
      </c>
      <c r="N3620" s="51">
        <v>43553</v>
      </c>
      <c r="O3620" s="51">
        <v>43525</v>
      </c>
      <c r="P3620" s="49" t="s">
        <v>2473</v>
      </c>
    </row>
    <row r="3621" spans="1:16">
      <c r="A3621" s="46">
        <v>0</v>
      </c>
      <c r="B3621" s="46">
        <v>0</v>
      </c>
      <c r="C3621" s="46">
        <v>0</v>
      </c>
      <c r="D3621" s="46">
        <f t="shared" si="56"/>
        <v>0</v>
      </c>
      <c r="E3621" s="51">
        <v>45261</v>
      </c>
      <c r="F3621" s="49" t="s">
        <v>80</v>
      </c>
      <c r="G3621" s="49" t="s">
        <v>81</v>
      </c>
      <c r="H3621" s="49" t="s">
        <v>582</v>
      </c>
      <c r="I3621" s="49" t="s">
        <v>582</v>
      </c>
      <c r="J3621" s="49">
        <v>135300</v>
      </c>
      <c r="K3621" s="49" t="s">
        <v>190</v>
      </c>
      <c r="L3621" s="49">
        <v>9974073</v>
      </c>
      <c r="M3621" s="49" t="s">
        <v>2116</v>
      </c>
      <c r="N3621" s="51">
        <v>21367</v>
      </c>
      <c r="O3621" s="51">
        <v>21367</v>
      </c>
      <c r="P3621" s="49" t="s">
        <v>1091</v>
      </c>
    </row>
    <row r="3622" spans="1:16">
      <c r="A3622" s="46">
        <v>1</v>
      </c>
      <c r="B3622" s="46">
        <v>1150</v>
      </c>
      <c r="C3622" s="46">
        <v>1224.1429840000001</v>
      </c>
      <c r="D3622" s="46">
        <f t="shared" si="56"/>
        <v>-74.142984000000069</v>
      </c>
      <c r="E3622" s="51">
        <v>45261</v>
      </c>
      <c r="F3622" s="49" t="s">
        <v>80</v>
      </c>
      <c r="G3622" s="49" t="s">
        <v>81</v>
      </c>
      <c r="H3622" s="49" t="s">
        <v>582</v>
      </c>
      <c r="I3622" s="49" t="s">
        <v>582</v>
      </c>
      <c r="J3622" s="49">
        <v>135300</v>
      </c>
      <c r="K3622" s="49" t="s">
        <v>190</v>
      </c>
      <c r="L3622" s="49">
        <v>9821782</v>
      </c>
      <c r="M3622" s="49" t="s">
        <v>2116</v>
      </c>
      <c r="N3622" s="51">
        <v>21367</v>
      </c>
      <c r="O3622" s="51">
        <v>21367</v>
      </c>
      <c r="P3622" s="49" t="s">
        <v>1081</v>
      </c>
    </row>
    <row r="3623" spans="1:16">
      <c r="A3623" s="46">
        <v>0</v>
      </c>
      <c r="B3623" s="46">
        <v>0</v>
      </c>
      <c r="C3623" s="46">
        <v>0</v>
      </c>
      <c r="D3623" s="46">
        <f t="shared" si="56"/>
        <v>0</v>
      </c>
      <c r="E3623" s="51">
        <v>45261</v>
      </c>
      <c r="F3623" s="49" t="s">
        <v>80</v>
      </c>
      <c r="G3623" s="49" t="s">
        <v>81</v>
      </c>
      <c r="H3623" s="49" t="s">
        <v>582</v>
      </c>
      <c r="I3623" s="49" t="s">
        <v>582</v>
      </c>
      <c r="J3623" s="49">
        <v>135301</v>
      </c>
      <c r="K3623" s="49" t="s">
        <v>107</v>
      </c>
      <c r="L3623" s="49">
        <v>35434616</v>
      </c>
      <c r="M3623" s="49" t="s">
        <v>2585</v>
      </c>
      <c r="N3623" s="51">
        <v>44707</v>
      </c>
      <c r="O3623" s="51">
        <v>44682</v>
      </c>
      <c r="P3623" s="49" t="s">
        <v>2538</v>
      </c>
    </row>
    <row r="3624" spans="1:16">
      <c r="A3624" s="46">
        <v>0</v>
      </c>
      <c r="B3624" s="46">
        <v>0</v>
      </c>
      <c r="C3624" s="46">
        <v>0</v>
      </c>
      <c r="D3624" s="46">
        <f t="shared" si="56"/>
        <v>0</v>
      </c>
      <c r="E3624" s="51">
        <v>45261</v>
      </c>
      <c r="F3624" s="49" t="s">
        <v>80</v>
      </c>
      <c r="G3624" s="49" t="s">
        <v>81</v>
      </c>
      <c r="H3624" s="49" t="s">
        <v>582</v>
      </c>
      <c r="I3624" s="49" t="s">
        <v>582</v>
      </c>
      <c r="J3624" s="49">
        <v>135500</v>
      </c>
      <c r="K3624" s="49" t="s">
        <v>107</v>
      </c>
      <c r="L3624" s="49">
        <v>27213795</v>
      </c>
      <c r="M3624" s="49" t="s">
        <v>2586</v>
      </c>
      <c r="N3624" s="51">
        <v>43608</v>
      </c>
      <c r="O3624" s="51">
        <v>43586</v>
      </c>
      <c r="P3624" s="49" t="s">
        <v>997</v>
      </c>
    </row>
    <row r="3625" spans="1:16">
      <c r="A3625" s="46">
        <v>0</v>
      </c>
      <c r="B3625" s="46">
        <v>0</v>
      </c>
      <c r="C3625" s="46">
        <v>0</v>
      </c>
      <c r="D3625" s="46">
        <f t="shared" si="56"/>
        <v>0</v>
      </c>
      <c r="E3625" s="51">
        <v>45261</v>
      </c>
      <c r="F3625" s="49" t="s">
        <v>80</v>
      </c>
      <c r="G3625" s="49" t="s">
        <v>81</v>
      </c>
      <c r="H3625" s="49" t="s">
        <v>582</v>
      </c>
      <c r="I3625" s="49" t="s">
        <v>582</v>
      </c>
      <c r="J3625" s="49">
        <v>135600</v>
      </c>
      <c r="K3625" s="49" t="s">
        <v>107</v>
      </c>
      <c r="L3625" s="49">
        <v>27213798</v>
      </c>
      <c r="M3625" s="49" t="s">
        <v>2586</v>
      </c>
      <c r="N3625" s="51">
        <v>43608</v>
      </c>
      <c r="O3625" s="51">
        <v>43586</v>
      </c>
      <c r="P3625" s="49" t="s">
        <v>997</v>
      </c>
    </row>
    <row r="3626" spans="1:16">
      <c r="A3626" s="46">
        <v>0</v>
      </c>
      <c r="B3626" s="46">
        <v>0</v>
      </c>
      <c r="C3626" s="46">
        <v>0</v>
      </c>
      <c r="D3626" s="46">
        <f t="shared" si="56"/>
        <v>0</v>
      </c>
      <c r="E3626" s="51">
        <v>45261</v>
      </c>
      <c r="F3626" s="49" t="s">
        <v>80</v>
      </c>
      <c r="G3626" s="49" t="s">
        <v>81</v>
      </c>
      <c r="H3626" s="49" t="s">
        <v>582</v>
      </c>
      <c r="I3626" s="49" t="s">
        <v>582</v>
      </c>
      <c r="J3626" s="49">
        <v>135600</v>
      </c>
      <c r="K3626" s="49" t="s">
        <v>107</v>
      </c>
      <c r="L3626" s="49">
        <v>12422980</v>
      </c>
      <c r="M3626" s="49" t="s">
        <v>2587</v>
      </c>
      <c r="N3626" s="51">
        <v>41682</v>
      </c>
      <c r="O3626" s="51">
        <v>41730</v>
      </c>
      <c r="P3626" s="49" t="s">
        <v>2526</v>
      </c>
    </row>
    <row r="3627" spans="1:16">
      <c r="A3627" s="46">
        <v>0</v>
      </c>
      <c r="B3627" s="46">
        <v>0</v>
      </c>
      <c r="C3627" s="46">
        <v>0</v>
      </c>
      <c r="D3627" s="46">
        <f t="shared" si="56"/>
        <v>0</v>
      </c>
      <c r="E3627" s="51">
        <v>45261</v>
      </c>
      <c r="F3627" s="49" t="s">
        <v>80</v>
      </c>
      <c r="G3627" s="49" t="s">
        <v>81</v>
      </c>
      <c r="H3627" s="49" t="s">
        <v>582</v>
      </c>
      <c r="I3627" s="49" t="s">
        <v>582</v>
      </c>
      <c r="J3627" s="49">
        <v>135600</v>
      </c>
      <c r="K3627" s="49" t="s">
        <v>107</v>
      </c>
      <c r="L3627" s="49">
        <v>11766936</v>
      </c>
      <c r="M3627" s="49" t="s">
        <v>2515</v>
      </c>
      <c r="N3627" s="51">
        <v>40543</v>
      </c>
      <c r="O3627" s="51">
        <v>41275</v>
      </c>
      <c r="P3627" s="49" t="s">
        <v>1187</v>
      </c>
    </row>
    <row r="3628" spans="1:16">
      <c r="A3628" s="46">
        <v>0</v>
      </c>
      <c r="B3628" s="46">
        <v>0</v>
      </c>
      <c r="C3628" s="46">
        <v>0</v>
      </c>
      <c r="D3628" s="46">
        <f t="shared" si="56"/>
        <v>0</v>
      </c>
      <c r="E3628" s="51">
        <v>45261</v>
      </c>
      <c r="F3628" s="49" t="s">
        <v>80</v>
      </c>
      <c r="G3628" s="49" t="s">
        <v>81</v>
      </c>
      <c r="H3628" s="49" t="s">
        <v>582</v>
      </c>
      <c r="I3628" s="49" t="s">
        <v>582</v>
      </c>
      <c r="J3628" s="49">
        <v>135600</v>
      </c>
      <c r="K3628" s="49" t="s">
        <v>107</v>
      </c>
      <c r="L3628" s="49">
        <v>12317838</v>
      </c>
      <c r="M3628" s="49" t="s">
        <v>2587</v>
      </c>
      <c r="N3628" s="51">
        <v>41682</v>
      </c>
      <c r="O3628" s="51">
        <v>41671</v>
      </c>
      <c r="P3628" s="49" t="s">
        <v>2526</v>
      </c>
    </row>
    <row r="3629" spans="1:16">
      <c r="A3629" s="46">
        <v>0</v>
      </c>
      <c r="B3629" s="46">
        <v>0</v>
      </c>
      <c r="C3629" s="46">
        <v>0</v>
      </c>
      <c r="D3629" s="46">
        <f t="shared" si="56"/>
        <v>0</v>
      </c>
      <c r="E3629" s="51">
        <v>45261</v>
      </c>
      <c r="F3629" s="49" t="s">
        <v>80</v>
      </c>
      <c r="G3629" s="49" t="s">
        <v>81</v>
      </c>
      <c r="H3629" s="49" t="s">
        <v>582</v>
      </c>
      <c r="I3629" s="49" t="s">
        <v>582</v>
      </c>
      <c r="J3629" s="49">
        <v>135600</v>
      </c>
      <c r="K3629" s="49" t="s">
        <v>152</v>
      </c>
      <c r="L3629" s="49">
        <v>11379671</v>
      </c>
      <c r="M3629" s="49" t="s">
        <v>1186</v>
      </c>
      <c r="N3629" s="51">
        <v>40543</v>
      </c>
      <c r="O3629" s="51">
        <v>40544</v>
      </c>
      <c r="P3629" s="49" t="s">
        <v>1187</v>
      </c>
    </row>
    <row r="3630" spans="1:16">
      <c r="A3630" s="46">
        <v>0</v>
      </c>
      <c r="B3630" s="46">
        <v>0</v>
      </c>
      <c r="C3630" s="46">
        <v>0</v>
      </c>
      <c r="D3630" s="46">
        <f t="shared" si="56"/>
        <v>0</v>
      </c>
      <c r="E3630" s="51">
        <v>45261</v>
      </c>
      <c r="F3630" s="49" t="s">
        <v>80</v>
      </c>
      <c r="G3630" s="49" t="s">
        <v>81</v>
      </c>
      <c r="H3630" s="49" t="s">
        <v>582</v>
      </c>
      <c r="I3630" s="49" t="s">
        <v>582</v>
      </c>
      <c r="J3630" s="49">
        <v>135600</v>
      </c>
      <c r="K3630" s="49" t="s">
        <v>152</v>
      </c>
      <c r="L3630" s="49">
        <v>11794451</v>
      </c>
      <c r="M3630" s="49" t="s">
        <v>1186</v>
      </c>
      <c r="N3630" s="51">
        <v>41214</v>
      </c>
      <c r="O3630" s="51">
        <v>40909</v>
      </c>
      <c r="P3630" s="49" t="s">
        <v>1188</v>
      </c>
    </row>
    <row r="3631" spans="1:16">
      <c r="A3631" s="46">
        <v>1</v>
      </c>
      <c r="B3631" s="46">
        <v>3512.34</v>
      </c>
      <c r="C3631" s="46">
        <v>2816.2773139644</v>
      </c>
      <c r="D3631" s="46">
        <f t="shared" si="56"/>
        <v>696.06268603560011</v>
      </c>
      <c r="E3631" s="51">
        <v>45261</v>
      </c>
      <c r="F3631" s="49" t="s">
        <v>80</v>
      </c>
      <c r="G3631" s="49" t="s">
        <v>81</v>
      </c>
      <c r="H3631" s="49" t="s">
        <v>594</v>
      </c>
      <c r="I3631" s="49" t="s">
        <v>594</v>
      </c>
      <c r="J3631" s="49">
        <v>135200</v>
      </c>
      <c r="K3631" s="49" t="s">
        <v>381</v>
      </c>
      <c r="L3631" s="49">
        <v>9974063</v>
      </c>
      <c r="M3631" s="49" t="s">
        <v>1854</v>
      </c>
      <c r="N3631" s="51">
        <v>26846</v>
      </c>
      <c r="O3631" s="51">
        <v>26846</v>
      </c>
      <c r="P3631" s="49" t="s">
        <v>1091</v>
      </c>
    </row>
    <row r="3632" spans="1:16">
      <c r="A3632" s="46">
        <v>3</v>
      </c>
      <c r="B3632" s="46">
        <v>5226.71</v>
      </c>
      <c r="C3632" s="46">
        <v>5382.3692115978993</v>
      </c>
      <c r="D3632" s="46">
        <f t="shared" si="56"/>
        <v>-155.65921159789923</v>
      </c>
      <c r="E3632" s="51">
        <v>45261</v>
      </c>
      <c r="F3632" s="49" t="s">
        <v>80</v>
      </c>
      <c r="G3632" s="49" t="s">
        <v>81</v>
      </c>
      <c r="H3632" s="49" t="s">
        <v>594</v>
      </c>
      <c r="I3632" s="49" t="s">
        <v>594</v>
      </c>
      <c r="J3632" s="49">
        <v>135300</v>
      </c>
      <c r="K3632" s="49" t="s">
        <v>165</v>
      </c>
      <c r="L3632" s="49">
        <v>9821684</v>
      </c>
      <c r="M3632" s="49" t="s">
        <v>1867</v>
      </c>
      <c r="N3632" s="51">
        <v>26846</v>
      </c>
      <c r="O3632" s="51">
        <v>26846</v>
      </c>
      <c r="P3632" s="49" t="s">
        <v>1081</v>
      </c>
    </row>
    <row r="3633" spans="1:16">
      <c r="A3633" s="46">
        <v>0</v>
      </c>
      <c r="B3633" s="46">
        <v>0</v>
      </c>
      <c r="C3633" s="46">
        <v>0</v>
      </c>
      <c r="D3633" s="46">
        <f t="shared" si="56"/>
        <v>0</v>
      </c>
      <c r="E3633" s="51">
        <v>45261</v>
      </c>
      <c r="F3633" s="49" t="s">
        <v>80</v>
      </c>
      <c r="G3633" s="49" t="s">
        <v>81</v>
      </c>
      <c r="H3633" s="49" t="s">
        <v>594</v>
      </c>
      <c r="I3633" s="49" t="s">
        <v>594</v>
      </c>
      <c r="J3633" s="49">
        <v>135300</v>
      </c>
      <c r="K3633" s="49" t="s">
        <v>165</v>
      </c>
      <c r="L3633" s="49">
        <v>9974062</v>
      </c>
      <c r="M3633" s="49" t="s">
        <v>1867</v>
      </c>
      <c r="N3633" s="51">
        <v>26846</v>
      </c>
      <c r="O3633" s="51">
        <v>26846</v>
      </c>
      <c r="P3633" s="49" t="s">
        <v>1091</v>
      </c>
    </row>
    <row r="3634" spans="1:16">
      <c r="A3634" s="46">
        <v>0</v>
      </c>
      <c r="B3634" s="46">
        <v>22954.100000000002</v>
      </c>
      <c r="C3634" s="46">
        <v>702.11014053700001</v>
      </c>
      <c r="D3634" s="46">
        <f t="shared" si="56"/>
        <v>22251.989859463003</v>
      </c>
      <c r="E3634" s="51">
        <v>45261</v>
      </c>
      <c r="F3634" s="49" t="s">
        <v>80</v>
      </c>
      <c r="G3634" s="49" t="s">
        <v>81</v>
      </c>
      <c r="H3634" s="49" t="s">
        <v>594</v>
      </c>
      <c r="I3634" s="49" t="s">
        <v>594</v>
      </c>
      <c r="J3634" s="49">
        <v>135300</v>
      </c>
      <c r="K3634" s="49" t="s">
        <v>166</v>
      </c>
      <c r="L3634" s="49">
        <v>36314677</v>
      </c>
      <c r="M3634" s="49" t="s">
        <v>1418</v>
      </c>
      <c r="N3634" s="51">
        <v>44708</v>
      </c>
      <c r="O3634" s="51">
        <v>44682</v>
      </c>
      <c r="P3634" s="49" t="s">
        <v>1833</v>
      </c>
    </row>
    <row r="3635" spans="1:16">
      <c r="A3635" s="46">
        <v>0</v>
      </c>
      <c r="B3635" s="46">
        <v>0</v>
      </c>
      <c r="C3635" s="46">
        <v>0</v>
      </c>
      <c r="D3635" s="46">
        <f t="shared" si="56"/>
        <v>0</v>
      </c>
      <c r="E3635" s="51">
        <v>45261</v>
      </c>
      <c r="F3635" s="49" t="s">
        <v>80</v>
      </c>
      <c r="G3635" s="49" t="s">
        <v>81</v>
      </c>
      <c r="H3635" s="49" t="s">
        <v>594</v>
      </c>
      <c r="I3635" s="49" t="s">
        <v>594</v>
      </c>
      <c r="J3635" s="49">
        <v>135300</v>
      </c>
      <c r="K3635" s="49" t="s">
        <v>348</v>
      </c>
      <c r="L3635" s="49">
        <v>9821676</v>
      </c>
      <c r="M3635" s="49" t="s">
        <v>1869</v>
      </c>
      <c r="N3635" s="51">
        <v>26846</v>
      </c>
      <c r="O3635" s="51">
        <v>26846</v>
      </c>
      <c r="P3635" s="49" t="s">
        <v>1081</v>
      </c>
    </row>
    <row r="3636" spans="1:16">
      <c r="A3636" s="46">
        <v>0</v>
      </c>
      <c r="B3636" s="46">
        <v>0</v>
      </c>
      <c r="C3636" s="46">
        <v>0</v>
      </c>
      <c r="D3636" s="46">
        <f t="shared" si="56"/>
        <v>0</v>
      </c>
      <c r="E3636" s="51">
        <v>45261</v>
      </c>
      <c r="F3636" s="49" t="s">
        <v>80</v>
      </c>
      <c r="G3636" s="49" t="s">
        <v>81</v>
      </c>
      <c r="H3636" s="49" t="s">
        <v>594</v>
      </c>
      <c r="I3636" s="49" t="s">
        <v>594</v>
      </c>
      <c r="J3636" s="49">
        <v>135300</v>
      </c>
      <c r="K3636" s="49" t="s">
        <v>348</v>
      </c>
      <c r="L3636" s="49">
        <v>9974061</v>
      </c>
      <c r="M3636" s="49" t="s">
        <v>1869</v>
      </c>
      <c r="N3636" s="51">
        <v>26846</v>
      </c>
      <c r="O3636" s="51">
        <v>26846</v>
      </c>
      <c r="P3636" s="49" t="s">
        <v>1091</v>
      </c>
    </row>
    <row r="3637" spans="1:16">
      <c r="A3637" s="46">
        <v>0</v>
      </c>
      <c r="B3637" s="46">
        <v>0</v>
      </c>
      <c r="C3637" s="46">
        <v>0</v>
      </c>
      <c r="D3637" s="46">
        <f t="shared" si="56"/>
        <v>0</v>
      </c>
      <c r="E3637" s="51">
        <v>45261</v>
      </c>
      <c r="F3637" s="49" t="s">
        <v>80</v>
      </c>
      <c r="G3637" s="49" t="s">
        <v>81</v>
      </c>
      <c r="H3637" s="49" t="s">
        <v>594</v>
      </c>
      <c r="I3637" s="49" t="s">
        <v>594</v>
      </c>
      <c r="J3637" s="49">
        <v>135300</v>
      </c>
      <c r="K3637" s="49" t="s">
        <v>349</v>
      </c>
      <c r="L3637" s="49">
        <v>9821679</v>
      </c>
      <c r="M3637" s="49" t="s">
        <v>1546</v>
      </c>
      <c r="N3637" s="51">
        <v>26846</v>
      </c>
      <c r="O3637" s="51">
        <v>26846</v>
      </c>
      <c r="P3637" s="49" t="s">
        <v>1081</v>
      </c>
    </row>
    <row r="3638" spans="1:16">
      <c r="A3638" s="46">
        <v>0</v>
      </c>
      <c r="B3638" s="46">
        <v>0</v>
      </c>
      <c r="C3638" s="46">
        <v>0</v>
      </c>
      <c r="D3638" s="46">
        <f t="shared" si="56"/>
        <v>0</v>
      </c>
      <c r="E3638" s="51">
        <v>45261</v>
      </c>
      <c r="F3638" s="49" t="s">
        <v>80</v>
      </c>
      <c r="G3638" s="49" t="s">
        <v>81</v>
      </c>
      <c r="H3638" s="49" t="s">
        <v>594</v>
      </c>
      <c r="I3638" s="49" t="s">
        <v>594</v>
      </c>
      <c r="J3638" s="49">
        <v>135300</v>
      </c>
      <c r="K3638" s="49" t="s">
        <v>349</v>
      </c>
      <c r="L3638" s="49">
        <v>9974060</v>
      </c>
      <c r="M3638" s="49" t="s">
        <v>1546</v>
      </c>
      <c r="N3638" s="51">
        <v>26846</v>
      </c>
      <c r="O3638" s="51">
        <v>26846</v>
      </c>
      <c r="P3638" s="49" t="s">
        <v>1091</v>
      </c>
    </row>
    <row r="3639" spans="1:16">
      <c r="A3639" s="46">
        <v>1</v>
      </c>
      <c r="B3639" s="46">
        <v>25561.02</v>
      </c>
      <c r="C3639" s="46">
        <v>26322.265261519802</v>
      </c>
      <c r="D3639" s="46">
        <f t="shared" si="56"/>
        <v>-761.24526151980172</v>
      </c>
      <c r="E3639" s="51">
        <v>45261</v>
      </c>
      <c r="F3639" s="49" t="s">
        <v>80</v>
      </c>
      <c r="G3639" s="49" t="s">
        <v>81</v>
      </c>
      <c r="H3639" s="49" t="s">
        <v>594</v>
      </c>
      <c r="I3639" s="49" t="s">
        <v>594</v>
      </c>
      <c r="J3639" s="49">
        <v>135300</v>
      </c>
      <c r="K3639" s="49" t="s">
        <v>379</v>
      </c>
      <c r="L3639" s="49">
        <v>9821789</v>
      </c>
      <c r="M3639" s="49" t="s">
        <v>1879</v>
      </c>
      <c r="N3639" s="51">
        <v>26846</v>
      </c>
      <c r="O3639" s="51">
        <v>26846</v>
      </c>
      <c r="P3639" s="49" t="s">
        <v>1081</v>
      </c>
    </row>
    <row r="3640" spans="1:16">
      <c r="A3640" s="46">
        <v>0</v>
      </c>
      <c r="B3640" s="46">
        <v>0</v>
      </c>
      <c r="C3640" s="46">
        <v>0</v>
      </c>
      <c r="D3640" s="46">
        <f t="shared" si="56"/>
        <v>0</v>
      </c>
      <c r="E3640" s="51">
        <v>45261</v>
      </c>
      <c r="F3640" s="49" t="s">
        <v>80</v>
      </c>
      <c r="G3640" s="49" t="s">
        <v>81</v>
      </c>
      <c r="H3640" s="49" t="s">
        <v>594</v>
      </c>
      <c r="I3640" s="49" t="s">
        <v>594</v>
      </c>
      <c r="J3640" s="49">
        <v>135300</v>
      </c>
      <c r="K3640" s="49" t="s">
        <v>379</v>
      </c>
      <c r="L3640" s="49">
        <v>9974182</v>
      </c>
      <c r="M3640" s="49" t="s">
        <v>1879</v>
      </c>
      <c r="N3640" s="51">
        <v>26846</v>
      </c>
      <c r="O3640" s="51">
        <v>26846</v>
      </c>
      <c r="P3640" s="49" t="s">
        <v>1091</v>
      </c>
    </row>
    <row r="3641" spans="1:16">
      <c r="A3641" s="46">
        <v>0</v>
      </c>
      <c r="B3641" s="46">
        <v>0</v>
      </c>
      <c r="C3641" s="46">
        <v>0</v>
      </c>
      <c r="D3641" s="46">
        <f t="shared" si="56"/>
        <v>0</v>
      </c>
      <c r="E3641" s="51">
        <v>45261</v>
      </c>
      <c r="F3641" s="49" t="s">
        <v>80</v>
      </c>
      <c r="G3641" s="49" t="s">
        <v>81</v>
      </c>
      <c r="H3641" s="49" t="s">
        <v>594</v>
      </c>
      <c r="I3641" s="49" t="s">
        <v>594</v>
      </c>
      <c r="J3641" s="49">
        <v>135300</v>
      </c>
      <c r="K3641" s="49" t="s">
        <v>383</v>
      </c>
      <c r="L3641" s="49">
        <v>9974177</v>
      </c>
      <c r="M3641" s="49" t="s">
        <v>1885</v>
      </c>
      <c r="N3641" s="51">
        <v>26846</v>
      </c>
      <c r="O3641" s="51">
        <v>26846</v>
      </c>
      <c r="P3641" s="49" t="s">
        <v>1091</v>
      </c>
    </row>
    <row r="3642" spans="1:16">
      <c r="A3642" s="46">
        <v>0</v>
      </c>
      <c r="B3642" s="46">
        <v>139.47</v>
      </c>
      <c r="C3642" s="46">
        <v>143.62362441030001</v>
      </c>
      <c r="D3642" s="46">
        <f t="shared" si="56"/>
        <v>-4.1536244103000115</v>
      </c>
      <c r="E3642" s="51">
        <v>45261</v>
      </c>
      <c r="F3642" s="49" t="s">
        <v>80</v>
      </c>
      <c r="G3642" s="49" t="s">
        <v>81</v>
      </c>
      <c r="H3642" s="49" t="s">
        <v>594</v>
      </c>
      <c r="I3642" s="49" t="s">
        <v>594</v>
      </c>
      <c r="J3642" s="49">
        <v>135300</v>
      </c>
      <c r="K3642" s="49" t="s">
        <v>383</v>
      </c>
      <c r="L3642" s="49">
        <v>9821698</v>
      </c>
      <c r="M3642" s="49" t="s">
        <v>1885</v>
      </c>
      <c r="N3642" s="51">
        <v>26846</v>
      </c>
      <c r="O3642" s="51">
        <v>26846</v>
      </c>
      <c r="P3642" s="49" t="s">
        <v>1081</v>
      </c>
    </row>
    <row r="3643" spans="1:16">
      <c r="A3643" s="46">
        <v>3</v>
      </c>
      <c r="B3643" s="46">
        <v>11315.62</v>
      </c>
      <c r="C3643" s="46">
        <v>11652.616023873801</v>
      </c>
      <c r="D3643" s="46">
        <f t="shared" si="56"/>
        <v>-336.99602387380037</v>
      </c>
      <c r="E3643" s="51">
        <v>45261</v>
      </c>
      <c r="F3643" s="49" t="s">
        <v>80</v>
      </c>
      <c r="G3643" s="49" t="s">
        <v>81</v>
      </c>
      <c r="H3643" s="49" t="s">
        <v>594</v>
      </c>
      <c r="I3643" s="49" t="s">
        <v>594</v>
      </c>
      <c r="J3643" s="49">
        <v>135300</v>
      </c>
      <c r="K3643" s="49" t="s">
        <v>388</v>
      </c>
      <c r="L3643" s="49">
        <v>9821829</v>
      </c>
      <c r="M3643" s="49" t="s">
        <v>1903</v>
      </c>
      <c r="N3643" s="51">
        <v>26846</v>
      </c>
      <c r="O3643" s="51">
        <v>26846</v>
      </c>
      <c r="P3643" s="49" t="s">
        <v>1081</v>
      </c>
    </row>
    <row r="3644" spans="1:16">
      <c r="A3644" s="46">
        <v>0</v>
      </c>
      <c r="B3644" s="46">
        <v>-1370.45</v>
      </c>
      <c r="C3644" s="46">
        <v>-1383.3181554784999</v>
      </c>
      <c r="D3644" s="46">
        <f t="shared" si="56"/>
        <v>12.86815547849983</v>
      </c>
      <c r="E3644" s="51">
        <v>45261</v>
      </c>
      <c r="F3644" s="49" t="s">
        <v>80</v>
      </c>
      <c r="G3644" s="49" t="s">
        <v>81</v>
      </c>
      <c r="H3644" s="49" t="s">
        <v>594</v>
      </c>
      <c r="I3644" s="49" t="s">
        <v>594</v>
      </c>
      <c r="J3644" s="49">
        <v>135300</v>
      </c>
      <c r="K3644" s="49" t="s">
        <v>388</v>
      </c>
      <c r="L3644" s="49">
        <v>9821828</v>
      </c>
      <c r="M3644" s="49" t="s">
        <v>2327</v>
      </c>
      <c r="N3644" s="51">
        <v>27211</v>
      </c>
      <c r="O3644" s="51">
        <v>27211</v>
      </c>
      <c r="P3644" s="49" t="s">
        <v>1081</v>
      </c>
    </row>
    <row r="3645" spans="1:16">
      <c r="A3645" s="46">
        <v>0</v>
      </c>
      <c r="B3645" s="46">
        <v>0</v>
      </c>
      <c r="C3645" s="46">
        <v>0</v>
      </c>
      <c r="D3645" s="46">
        <f t="shared" si="56"/>
        <v>0</v>
      </c>
      <c r="E3645" s="51">
        <v>45261</v>
      </c>
      <c r="F3645" s="49" t="s">
        <v>80</v>
      </c>
      <c r="G3645" s="49" t="s">
        <v>81</v>
      </c>
      <c r="H3645" s="49" t="s">
        <v>594</v>
      </c>
      <c r="I3645" s="49" t="s">
        <v>594</v>
      </c>
      <c r="J3645" s="49">
        <v>135300</v>
      </c>
      <c r="K3645" s="49" t="s">
        <v>388</v>
      </c>
      <c r="L3645" s="49">
        <v>9693312</v>
      </c>
      <c r="M3645" s="49" t="s">
        <v>1903</v>
      </c>
      <c r="N3645" s="51">
        <v>26846</v>
      </c>
      <c r="O3645" s="51">
        <v>26846</v>
      </c>
      <c r="P3645" s="49" t="s">
        <v>1091</v>
      </c>
    </row>
    <row r="3646" spans="1:16">
      <c r="A3646" s="46">
        <v>0</v>
      </c>
      <c r="B3646" s="46">
        <v>0</v>
      </c>
      <c r="C3646" s="46">
        <v>0</v>
      </c>
      <c r="D3646" s="46">
        <f t="shared" si="56"/>
        <v>0</v>
      </c>
      <c r="E3646" s="51">
        <v>45261</v>
      </c>
      <c r="F3646" s="49" t="s">
        <v>80</v>
      </c>
      <c r="G3646" s="49" t="s">
        <v>81</v>
      </c>
      <c r="H3646" s="49" t="s">
        <v>594</v>
      </c>
      <c r="I3646" s="49" t="s">
        <v>594</v>
      </c>
      <c r="J3646" s="49">
        <v>135300</v>
      </c>
      <c r="K3646" s="49" t="s">
        <v>388</v>
      </c>
      <c r="L3646" s="49">
        <v>9706629</v>
      </c>
      <c r="M3646" s="49" t="s">
        <v>2327</v>
      </c>
      <c r="N3646" s="51">
        <v>27211</v>
      </c>
      <c r="O3646" s="51">
        <v>27211</v>
      </c>
      <c r="P3646" s="49" t="s">
        <v>1091</v>
      </c>
    </row>
    <row r="3647" spans="1:16">
      <c r="A3647" s="46">
        <v>0</v>
      </c>
      <c r="B3647" s="46">
        <v>0</v>
      </c>
      <c r="C3647" s="46">
        <v>0</v>
      </c>
      <c r="D3647" s="46">
        <f t="shared" si="56"/>
        <v>0</v>
      </c>
      <c r="E3647" s="51">
        <v>45261</v>
      </c>
      <c r="F3647" s="49" t="s">
        <v>80</v>
      </c>
      <c r="G3647" s="49" t="s">
        <v>81</v>
      </c>
      <c r="H3647" s="49" t="s">
        <v>594</v>
      </c>
      <c r="I3647" s="49" t="s">
        <v>594</v>
      </c>
      <c r="J3647" s="49">
        <v>135300</v>
      </c>
      <c r="K3647" s="49" t="s">
        <v>396</v>
      </c>
      <c r="L3647" s="49">
        <v>9974181</v>
      </c>
      <c r="M3647" s="49" t="s">
        <v>1914</v>
      </c>
      <c r="N3647" s="51">
        <v>26846</v>
      </c>
      <c r="O3647" s="51">
        <v>26846</v>
      </c>
      <c r="P3647" s="49" t="s">
        <v>1091</v>
      </c>
    </row>
    <row r="3648" spans="1:16">
      <c r="A3648" s="46">
        <v>840</v>
      </c>
      <c r="B3648" s="46">
        <v>1135.8500000000001</v>
      </c>
      <c r="C3648" s="46">
        <v>1169.6773054165001</v>
      </c>
      <c r="D3648" s="46">
        <f t="shared" si="56"/>
        <v>-33.827305416499939</v>
      </c>
      <c r="E3648" s="51">
        <v>45261</v>
      </c>
      <c r="F3648" s="49" t="s">
        <v>80</v>
      </c>
      <c r="G3648" s="49" t="s">
        <v>81</v>
      </c>
      <c r="H3648" s="49" t="s">
        <v>594</v>
      </c>
      <c r="I3648" s="49" t="s">
        <v>594</v>
      </c>
      <c r="J3648" s="49">
        <v>135300</v>
      </c>
      <c r="K3648" s="49" t="s">
        <v>396</v>
      </c>
      <c r="L3648" s="49">
        <v>9821743</v>
      </c>
      <c r="M3648" s="49" t="s">
        <v>1914</v>
      </c>
      <c r="N3648" s="51">
        <v>26846</v>
      </c>
      <c r="O3648" s="51">
        <v>26846</v>
      </c>
      <c r="P3648" s="49" t="s">
        <v>1081</v>
      </c>
    </row>
    <row r="3649" spans="1:16">
      <c r="A3649" s="46">
        <v>1</v>
      </c>
      <c r="B3649" s="46">
        <v>1563.1200000000001</v>
      </c>
      <c r="C3649" s="46">
        <v>1609.6720426488</v>
      </c>
      <c r="D3649" s="46">
        <f t="shared" si="56"/>
        <v>-46.552042648799898</v>
      </c>
      <c r="E3649" s="51">
        <v>45261</v>
      </c>
      <c r="F3649" s="49" t="s">
        <v>80</v>
      </c>
      <c r="G3649" s="49" t="s">
        <v>81</v>
      </c>
      <c r="H3649" s="49" t="s">
        <v>594</v>
      </c>
      <c r="I3649" s="49" t="s">
        <v>594</v>
      </c>
      <c r="J3649" s="49">
        <v>135300</v>
      </c>
      <c r="K3649" s="49" t="s">
        <v>400</v>
      </c>
      <c r="L3649" s="49">
        <v>9821723</v>
      </c>
      <c r="M3649" s="49" t="s">
        <v>1919</v>
      </c>
      <c r="N3649" s="51">
        <v>26846</v>
      </c>
      <c r="O3649" s="51">
        <v>26846</v>
      </c>
      <c r="P3649" s="49" t="s">
        <v>1081</v>
      </c>
    </row>
    <row r="3650" spans="1:16">
      <c r="A3650" s="46">
        <v>0</v>
      </c>
      <c r="B3650" s="46">
        <v>0</v>
      </c>
      <c r="C3650" s="46">
        <v>0</v>
      </c>
      <c r="D3650" s="46">
        <f t="shared" si="56"/>
        <v>0</v>
      </c>
      <c r="E3650" s="51">
        <v>45261</v>
      </c>
      <c r="F3650" s="49" t="s">
        <v>80</v>
      </c>
      <c r="G3650" s="49" t="s">
        <v>81</v>
      </c>
      <c r="H3650" s="49" t="s">
        <v>594</v>
      </c>
      <c r="I3650" s="49" t="s">
        <v>594</v>
      </c>
      <c r="J3650" s="49">
        <v>135300</v>
      </c>
      <c r="K3650" s="49" t="s">
        <v>400</v>
      </c>
      <c r="L3650" s="49">
        <v>9974056</v>
      </c>
      <c r="M3650" s="49" t="s">
        <v>1919</v>
      </c>
      <c r="N3650" s="51">
        <v>26846</v>
      </c>
      <c r="O3650" s="51">
        <v>26846</v>
      </c>
      <c r="P3650" s="49" t="s">
        <v>1091</v>
      </c>
    </row>
    <row r="3651" spans="1:16">
      <c r="A3651" s="46">
        <v>0</v>
      </c>
      <c r="B3651" s="46">
        <v>0</v>
      </c>
      <c r="C3651" s="46">
        <v>0</v>
      </c>
      <c r="D3651" s="46">
        <f t="shared" ref="D3651:D3714" si="57">+B3651-C3651</f>
        <v>0</v>
      </c>
      <c r="E3651" s="51">
        <v>45261</v>
      </c>
      <c r="F3651" s="49" t="s">
        <v>80</v>
      </c>
      <c r="G3651" s="49" t="s">
        <v>81</v>
      </c>
      <c r="H3651" s="49" t="s">
        <v>594</v>
      </c>
      <c r="I3651" s="49" t="s">
        <v>594</v>
      </c>
      <c r="J3651" s="49">
        <v>135300</v>
      </c>
      <c r="K3651" s="49" t="s">
        <v>107</v>
      </c>
      <c r="L3651" s="49">
        <v>9813329</v>
      </c>
      <c r="M3651" s="49" t="s">
        <v>2588</v>
      </c>
      <c r="N3651" s="51">
        <v>37561</v>
      </c>
      <c r="O3651" s="51">
        <v>37591</v>
      </c>
      <c r="P3651" s="49" t="s">
        <v>2589</v>
      </c>
    </row>
    <row r="3652" spans="1:16">
      <c r="A3652" s="46">
        <v>0</v>
      </c>
      <c r="B3652" s="46">
        <v>0</v>
      </c>
      <c r="C3652" s="46">
        <v>0</v>
      </c>
      <c r="D3652" s="46">
        <f t="shared" si="57"/>
        <v>0</v>
      </c>
      <c r="E3652" s="51">
        <v>45261</v>
      </c>
      <c r="F3652" s="49" t="s">
        <v>80</v>
      </c>
      <c r="G3652" s="49" t="s">
        <v>81</v>
      </c>
      <c r="H3652" s="49" t="s">
        <v>594</v>
      </c>
      <c r="I3652" s="49" t="s">
        <v>594</v>
      </c>
      <c r="J3652" s="49">
        <v>135300</v>
      </c>
      <c r="K3652" s="49" t="s">
        <v>107</v>
      </c>
      <c r="L3652" s="49">
        <v>9812954</v>
      </c>
      <c r="M3652" s="49" t="s">
        <v>2588</v>
      </c>
      <c r="N3652" s="51">
        <v>37561</v>
      </c>
      <c r="O3652" s="51">
        <v>37561</v>
      </c>
      <c r="P3652" s="49" t="s">
        <v>2589</v>
      </c>
    </row>
    <row r="3653" spans="1:16">
      <c r="A3653" s="46">
        <v>0</v>
      </c>
      <c r="B3653" s="46">
        <v>0</v>
      </c>
      <c r="C3653" s="46">
        <v>0</v>
      </c>
      <c r="D3653" s="46">
        <f t="shared" si="57"/>
        <v>0</v>
      </c>
      <c r="E3653" s="51">
        <v>45261</v>
      </c>
      <c r="F3653" s="49" t="s">
        <v>80</v>
      </c>
      <c r="G3653" s="49" t="s">
        <v>81</v>
      </c>
      <c r="H3653" s="49" t="s">
        <v>594</v>
      </c>
      <c r="I3653" s="49" t="s">
        <v>594</v>
      </c>
      <c r="J3653" s="49">
        <v>135300</v>
      </c>
      <c r="K3653" s="49" t="s">
        <v>107</v>
      </c>
      <c r="L3653" s="49">
        <v>9813524</v>
      </c>
      <c r="M3653" s="49" t="s">
        <v>2588</v>
      </c>
      <c r="N3653" s="51">
        <v>37561</v>
      </c>
      <c r="O3653" s="51">
        <v>37622</v>
      </c>
      <c r="P3653" s="49" t="s">
        <v>2589</v>
      </c>
    </row>
    <row r="3654" spans="1:16">
      <c r="A3654" s="46">
        <v>1</v>
      </c>
      <c r="B3654" s="46">
        <v>1000.52</v>
      </c>
      <c r="C3654" s="46">
        <v>1030.3169763747999</v>
      </c>
      <c r="D3654" s="46">
        <f t="shared" si="57"/>
        <v>-29.796976374799897</v>
      </c>
      <c r="E3654" s="51">
        <v>45261</v>
      </c>
      <c r="F3654" s="49" t="s">
        <v>80</v>
      </c>
      <c r="G3654" s="49" t="s">
        <v>81</v>
      </c>
      <c r="H3654" s="49" t="s">
        <v>594</v>
      </c>
      <c r="I3654" s="49" t="s">
        <v>594</v>
      </c>
      <c r="J3654" s="49">
        <v>135300</v>
      </c>
      <c r="K3654" s="49" t="s">
        <v>408</v>
      </c>
      <c r="L3654" s="49">
        <v>9821763</v>
      </c>
      <c r="M3654" s="49" t="s">
        <v>1944</v>
      </c>
      <c r="N3654" s="51">
        <v>26846</v>
      </c>
      <c r="O3654" s="51">
        <v>26846</v>
      </c>
      <c r="P3654" s="49" t="s">
        <v>1081</v>
      </c>
    </row>
    <row r="3655" spans="1:16">
      <c r="A3655" s="46">
        <v>0</v>
      </c>
      <c r="B3655" s="46">
        <v>0</v>
      </c>
      <c r="C3655" s="46">
        <v>0</v>
      </c>
      <c r="D3655" s="46">
        <f t="shared" si="57"/>
        <v>0</v>
      </c>
      <c r="E3655" s="51">
        <v>45261</v>
      </c>
      <c r="F3655" s="49" t="s">
        <v>80</v>
      </c>
      <c r="G3655" s="49" t="s">
        <v>81</v>
      </c>
      <c r="H3655" s="49" t="s">
        <v>594</v>
      </c>
      <c r="I3655" s="49" t="s">
        <v>594</v>
      </c>
      <c r="J3655" s="49">
        <v>135300</v>
      </c>
      <c r="K3655" s="49" t="s">
        <v>408</v>
      </c>
      <c r="L3655" s="49">
        <v>9974178</v>
      </c>
      <c r="M3655" s="49" t="s">
        <v>1944</v>
      </c>
      <c r="N3655" s="51">
        <v>26846</v>
      </c>
      <c r="O3655" s="51">
        <v>26846</v>
      </c>
      <c r="P3655" s="49" t="s">
        <v>1091</v>
      </c>
    </row>
    <row r="3656" spans="1:16">
      <c r="A3656" s="46">
        <v>0</v>
      </c>
      <c r="B3656" s="46">
        <v>0</v>
      </c>
      <c r="C3656" s="46">
        <v>0</v>
      </c>
      <c r="D3656" s="46">
        <f t="shared" si="57"/>
        <v>0</v>
      </c>
      <c r="E3656" s="51">
        <v>45261</v>
      </c>
      <c r="F3656" s="49" t="s">
        <v>80</v>
      </c>
      <c r="G3656" s="49" t="s">
        <v>81</v>
      </c>
      <c r="H3656" s="49" t="s">
        <v>594</v>
      </c>
      <c r="I3656" s="49" t="s">
        <v>594</v>
      </c>
      <c r="J3656" s="49">
        <v>135300</v>
      </c>
      <c r="K3656" s="49" t="s">
        <v>180</v>
      </c>
      <c r="L3656" s="49">
        <v>9974175</v>
      </c>
      <c r="M3656" s="49" t="s">
        <v>1554</v>
      </c>
      <c r="N3656" s="51">
        <v>26846</v>
      </c>
      <c r="O3656" s="51">
        <v>26846</v>
      </c>
      <c r="P3656" s="49" t="s">
        <v>1091</v>
      </c>
    </row>
    <row r="3657" spans="1:16">
      <c r="A3657" s="46">
        <v>1</v>
      </c>
      <c r="B3657" s="46">
        <v>4118.29</v>
      </c>
      <c r="C3657" s="46">
        <v>4240.9388124521001</v>
      </c>
      <c r="D3657" s="46">
        <f t="shared" si="57"/>
        <v>-122.64881245210017</v>
      </c>
      <c r="E3657" s="51">
        <v>45261</v>
      </c>
      <c r="F3657" s="49" t="s">
        <v>80</v>
      </c>
      <c r="G3657" s="49" t="s">
        <v>81</v>
      </c>
      <c r="H3657" s="49" t="s">
        <v>594</v>
      </c>
      <c r="I3657" s="49" t="s">
        <v>594</v>
      </c>
      <c r="J3657" s="49">
        <v>135300</v>
      </c>
      <c r="K3657" s="49" t="s">
        <v>180</v>
      </c>
      <c r="L3657" s="49">
        <v>9821761</v>
      </c>
      <c r="M3657" s="49" t="s">
        <v>1554</v>
      </c>
      <c r="N3657" s="51">
        <v>26846</v>
      </c>
      <c r="O3657" s="51">
        <v>26846</v>
      </c>
      <c r="P3657" s="49" t="s">
        <v>1081</v>
      </c>
    </row>
    <row r="3658" spans="1:16">
      <c r="A3658" s="46">
        <v>1</v>
      </c>
      <c r="B3658" s="46">
        <v>19962.47</v>
      </c>
      <c r="C3658" s="46">
        <v>20556.982100680299</v>
      </c>
      <c r="D3658" s="46">
        <f t="shared" si="57"/>
        <v>-594.51210068029832</v>
      </c>
      <c r="E3658" s="51">
        <v>45261</v>
      </c>
      <c r="F3658" s="49" t="s">
        <v>80</v>
      </c>
      <c r="G3658" s="49" t="s">
        <v>81</v>
      </c>
      <c r="H3658" s="49" t="s">
        <v>594</v>
      </c>
      <c r="I3658" s="49" t="s">
        <v>594</v>
      </c>
      <c r="J3658" s="49">
        <v>135300</v>
      </c>
      <c r="K3658" s="49" t="s">
        <v>477</v>
      </c>
      <c r="L3658" s="49">
        <v>9821756</v>
      </c>
      <c r="M3658" s="49" t="s">
        <v>2160</v>
      </c>
      <c r="N3658" s="51">
        <v>26846</v>
      </c>
      <c r="O3658" s="51">
        <v>26846</v>
      </c>
      <c r="P3658" s="49" t="s">
        <v>1081</v>
      </c>
    </row>
    <row r="3659" spans="1:16">
      <c r="A3659" s="46">
        <v>0</v>
      </c>
      <c r="B3659" s="46">
        <v>0</v>
      </c>
      <c r="C3659" s="46">
        <v>0</v>
      </c>
      <c r="D3659" s="46">
        <f t="shared" si="57"/>
        <v>0</v>
      </c>
      <c r="E3659" s="51">
        <v>45261</v>
      </c>
      <c r="F3659" s="49" t="s">
        <v>80</v>
      </c>
      <c r="G3659" s="49" t="s">
        <v>81</v>
      </c>
      <c r="H3659" s="49" t="s">
        <v>594</v>
      </c>
      <c r="I3659" s="49" t="s">
        <v>594</v>
      </c>
      <c r="J3659" s="49">
        <v>135300</v>
      </c>
      <c r="K3659" s="49" t="s">
        <v>477</v>
      </c>
      <c r="L3659" s="49">
        <v>9974174</v>
      </c>
      <c r="M3659" s="49" t="s">
        <v>2160</v>
      </c>
      <c r="N3659" s="51">
        <v>26846</v>
      </c>
      <c r="O3659" s="51">
        <v>26846</v>
      </c>
      <c r="P3659" s="49" t="s">
        <v>1091</v>
      </c>
    </row>
    <row r="3660" spans="1:16">
      <c r="A3660" s="46">
        <v>1</v>
      </c>
      <c r="B3660" s="46">
        <v>1043.0899999999999</v>
      </c>
      <c r="C3660" s="46">
        <v>1074.1547744041002</v>
      </c>
      <c r="D3660" s="46">
        <f t="shared" si="57"/>
        <v>-31.064774404100262</v>
      </c>
      <c r="E3660" s="51">
        <v>45261</v>
      </c>
      <c r="F3660" s="49" t="s">
        <v>80</v>
      </c>
      <c r="G3660" s="49" t="s">
        <v>81</v>
      </c>
      <c r="H3660" s="49" t="s">
        <v>594</v>
      </c>
      <c r="I3660" s="49" t="s">
        <v>594</v>
      </c>
      <c r="J3660" s="49">
        <v>135300</v>
      </c>
      <c r="K3660" s="49" t="s">
        <v>410</v>
      </c>
      <c r="L3660" s="49">
        <v>9821709</v>
      </c>
      <c r="M3660" s="49" t="s">
        <v>1946</v>
      </c>
      <c r="N3660" s="51">
        <v>26846</v>
      </c>
      <c r="O3660" s="51">
        <v>26846</v>
      </c>
      <c r="P3660" s="49" t="s">
        <v>1081</v>
      </c>
    </row>
    <row r="3661" spans="1:16">
      <c r="A3661" s="46">
        <v>0</v>
      </c>
      <c r="B3661" s="46">
        <v>0</v>
      </c>
      <c r="C3661" s="46">
        <v>0</v>
      </c>
      <c r="D3661" s="46">
        <f t="shared" si="57"/>
        <v>0</v>
      </c>
      <c r="E3661" s="51">
        <v>45261</v>
      </c>
      <c r="F3661" s="49" t="s">
        <v>80</v>
      </c>
      <c r="G3661" s="49" t="s">
        <v>81</v>
      </c>
      <c r="H3661" s="49" t="s">
        <v>594</v>
      </c>
      <c r="I3661" s="49" t="s">
        <v>594</v>
      </c>
      <c r="J3661" s="49">
        <v>135300</v>
      </c>
      <c r="K3661" s="49" t="s">
        <v>410</v>
      </c>
      <c r="L3661" s="49">
        <v>9974057</v>
      </c>
      <c r="M3661" s="49" t="s">
        <v>1946</v>
      </c>
      <c r="N3661" s="51">
        <v>26846</v>
      </c>
      <c r="O3661" s="51">
        <v>26846</v>
      </c>
      <c r="P3661" s="49" t="s">
        <v>1091</v>
      </c>
    </row>
    <row r="3662" spans="1:16">
      <c r="A3662" s="46">
        <v>3</v>
      </c>
      <c r="B3662" s="46">
        <v>2571.56</v>
      </c>
      <c r="C3662" s="46">
        <v>2648.1448884244001</v>
      </c>
      <c r="D3662" s="46">
        <f t="shared" si="57"/>
        <v>-76.584888424400106</v>
      </c>
      <c r="E3662" s="51">
        <v>45261</v>
      </c>
      <c r="F3662" s="49" t="s">
        <v>80</v>
      </c>
      <c r="G3662" s="49" t="s">
        <v>81</v>
      </c>
      <c r="H3662" s="49" t="s">
        <v>594</v>
      </c>
      <c r="I3662" s="49" t="s">
        <v>594</v>
      </c>
      <c r="J3662" s="49">
        <v>135300</v>
      </c>
      <c r="K3662" s="49" t="s">
        <v>411</v>
      </c>
      <c r="L3662" s="49">
        <v>9821804</v>
      </c>
      <c r="M3662" s="49" t="s">
        <v>1947</v>
      </c>
      <c r="N3662" s="51">
        <v>26846</v>
      </c>
      <c r="O3662" s="51">
        <v>26846</v>
      </c>
      <c r="P3662" s="49" t="s">
        <v>1081</v>
      </c>
    </row>
    <row r="3663" spans="1:16">
      <c r="A3663" s="46">
        <v>0</v>
      </c>
      <c r="B3663" s="46">
        <v>0</v>
      </c>
      <c r="C3663" s="46">
        <v>0</v>
      </c>
      <c r="D3663" s="46">
        <f t="shared" si="57"/>
        <v>0</v>
      </c>
      <c r="E3663" s="51">
        <v>45261</v>
      </c>
      <c r="F3663" s="49" t="s">
        <v>80</v>
      </c>
      <c r="G3663" s="49" t="s">
        <v>81</v>
      </c>
      <c r="H3663" s="49" t="s">
        <v>594</v>
      </c>
      <c r="I3663" s="49" t="s">
        <v>594</v>
      </c>
      <c r="J3663" s="49">
        <v>135300</v>
      </c>
      <c r="K3663" s="49" t="s">
        <v>411</v>
      </c>
      <c r="L3663" s="49">
        <v>9974171</v>
      </c>
      <c r="M3663" s="49" t="s">
        <v>1947</v>
      </c>
      <c r="N3663" s="51">
        <v>26846</v>
      </c>
      <c r="O3663" s="51">
        <v>26846</v>
      </c>
      <c r="P3663" s="49" t="s">
        <v>1091</v>
      </c>
    </row>
    <row r="3664" spans="1:16">
      <c r="A3664" s="46">
        <v>0</v>
      </c>
      <c r="B3664" s="46">
        <v>0</v>
      </c>
      <c r="C3664" s="46">
        <v>0</v>
      </c>
      <c r="D3664" s="46">
        <f t="shared" si="57"/>
        <v>0</v>
      </c>
      <c r="E3664" s="51">
        <v>45261</v>
      </c>
      <c r="F3664" s="49" t="s">
        <v>80</v>
      </c>
      <c r="G3664" s="49" t="s">
        <v>81</v>
      </c>
      <c r="H3664" s="49" t="s">
        <v>594</v>
      </c>
      <c r="I3664" s="49" t="s">
        <v>594</v>
      </c>
      <c r="J3664" s="49">
        <v>135300</v>
      </c>
      <c r="K3664" s="49" t="s">
        <v>412</v>
      </c>
      <c r="L3664" s="49">
        <v>9701176</v>
      </c>
      <c r="M3664" s="49" t="s">
        <v>1949</v>
      </c>
      <c r="N3664" s="51">
        <v>26846</v>
      </c>
      <c r="O3664" s="51">
        <v>26846</v>
      </c>
      <c r="P3664" s="49" t="s">
        <v>1091</v>
      </c>
    </row>
    <row r="3665" spans="1:16">
      <c r="A3665" s="46">
        <v>6</v>
      </c>
      <c r="B3665" s="46">
        <v>2723.36</v>
      </c>
      <c r="C3665" s="46">
        <v>2804.4657186064001</v>
      </c>
      <c r="D3665" s="46">
        <f t="shared" si="57"/>
        <v>-81.105718606399932</v>
      </c>
      <c r="E3665" s="51">
        <v>45261</v>
      </c>
      <c r="F3665" s="49" t="s">
        <v>80</v>
      </c>
      <c r="G3665" s="49" t="s">
        <v>81</v>
      </c>
      <c r="H3665" s="49" t="s">
        <v>594</v>
      </c>
      <c r="I3665" s="49" t="s">
        <v>594</v>
      </c>
      <c r="J3665" s="49">
        <v>135300</v>
      </c>
      <c r="K3665" s="49" t="s">
        <v>412</v>
      </c>
      <c r="L3665" s="49">
        <v>9821805</v>
      </c>
      <c r="M3665" s="49" t="s">
        <v>1949</v>
      </c>
      <c r="N3665" s="51">
        <v>26846</v>
      </c>
      <c r="O3665" s="51">
        <v>26846</v>
      </c>
      <c r="P3665" s="49" t="s">
        <v>1081</v>
      </c>
    </row>
    <row r="3666" spans="1:16">
      <c r="A3666" s="46">
        <v>28</v>
      </c>
      <c r="B3666" s="46">
        <v>24645.8</v>
      </c>
      <c r="C3666" s="46">
        <v>25379.788646241999</v>
      </c>
      <c r="D3666" s="46">
        <f t="shared" si="57"/>
        <v>-733.98864624199996</v>
      </c>
      <c r="E3666" s="51">
        <v>45261</v>
      </c>
      <c r="F3666" s="49" t="s">
        <v>80</v>
      </c>
      <c r="G3666" s="49" t="s">
        <v>81</v>
      </c>
      <c r="H3666" s="49" t="s">
        <v>594</v>
      </c>
      <c r="I3666" s="49" t="s">
        <v>594</v>
      </c>
      <c r="J3666" s="49">
        <v>135300</v>
      </c>
      <c r="K3666" s="49" t="s">
        <v>413</v>
      </c>
      <c r="L3666" s="49">
        <v>9821808</v>
      </c>
      <c r="M3666" s="49" t="s">
        <v>1950</v>
      </c>
      <c r="N3666" s="51">
        <v>26846</v>
      </c>
      <c r="O3666" s="51">
        <v>26846</v>
      </c>
      <c r="P3666" s="49" t="s">
        <v>1081</v>
      </c>
    </row>
    <row r="3667" spans="1:16">
      <c r="A3667" s="46">
        <v>0</v>
      </c>
      <c r="B3667" s="46">
        <v>0</v>
      </c>
      <c r="C3667" s="46">
        <v>0</v>
      </c>
      <c r="D3667" s="46">
        <f t="shared" si="57"/>
        <v>0</v>
      </c>
      <c r="E3667" s="51">
        <v>45261</v>
      </c>
      <c r="F3667" s="49" t="s">
        <v>80</v>
      </c>
      <c r="G3667" s="49" t="s">
        <v>81</v>
      </c>
      <c r="H3667" s="49" t="s">
        <v>594</v>
      </c>
      <c r="I3667" s="49" t="s">
        <v>594</v>
      </c>
      <c r="J3667" s="49">
        <v>135300</v>
      </c>
      <c r="K3667" s="49" t="s">
        <v>413</v>
      </c>
      <c r="L3667" s="49">
        <v>9974173</v>
      </c>
      <c r="M3667" s="49" t="s">
        <v>1950</v>
      </c>
      <c r="N3667" s="51">
        <v>26846</v>
      </c>
      <c r="O3667" s="51">
        <v>26846</v>
      </c>
      <c r="P3667" s="49" t="s">
        <v>1091</v>
      </c>
    </row>
    <row r="3668" spans="1:16">
      <c r="A3668" s="46">
        <v>0</v>
      </c>
      <c r="B3668" s="46">
        <v>0</v>
      </c>
      <c r="C3668" s="46">
        <v>0</v>
      </c>
      <c r="D3668" s="46">
        <f t="shared" si="57"/>
        <v>0</v>
      </c>
      <c r="E3668" s="51">
        <v>45261</v>
      </c>
      <c r="F3668" s="49" t="s">
        <v>80</v>
      </c>
      <c r="G3668" s="49" t="s">
        <v>81</v>
      </c>
      <c r="H3668" s="49" t="s">
        <v>594</v>
      </c>
      <c r="I3668" s="49" t="s">
        <v>594</v>
      </c>
      <c r="J3668" s="49">
        <v>135300</v>
      </c>
      <c r="K3668" s="49" t="s">
        <v>414</v>
      </c>
      <c r="L3668" s="49">
        <v>9974176</v>
      </c>
      <c r="M3668" s="49" t="s">
        <v>1951</v>
      </c>
      <c r="N3668" s="51">
        <v>26846</v>
      </c>
      <c r="O3668" s="51">
        <v>26846</v>
      </c>
      <c r="P3668" s="49" t="s">
        <v>1091</v>
      </c>
    </row>
    <row r="3669" spans="1:16">
      <c r="A3669" s="46">
        <v>37</v>
      </c>
      <c r="B3669" s="46">
        <v>10227.48</v>
      </c>
      <c r="C3669" s="46">
        <v>10532.069593345199</v>
      </c>
      <c r="D3669" s="46">
        <f t="shared" si="57"/>
        <v>-304.58959334519932</v>
      </c>
      <c r="E3669" s="51">
        <v>45261</v>
      </c>
      <c r="F3669" s="49" t="s">
        <v>80</v>
      </c>
      <c r="G3669" s="49" t="s">
        <v>81</v>
      </c>
      <c r="H3669" s="49" t="s">
        <v>594</v>
      </c>
      <c r="I3669" s="49" t="s">
        <v>594</v>
      </c>
      <c r="J3669" s="49">
        <v>135300</v>
      </c>
      <c r="K3669" s="49" t="s">
        <v>414</v>
      </c>
      <c r="L3669" s="49">
        <v>9821815</v>
      </c>
      <c r="M3669" s="49" t="s">
        <v>1951</v>
      </c>
      <c r="N3669" s="51">
        <v>26846</v>
      </c>
      <c r="O3669" s="51">
        <v>26846</v>
      </c>
      <c r="P3669" s="49" t="s">
        <v>1081</v>
      </c>
    </row>
    <row r="3670" spans="1:16">
      <c r="A3670" s="46">
        <v>1</v>
      </c>
      <c r="B3670" s="46">
        <v>670.45</v>
      </c>
      <c r="C3670" s="46">
        <v>690.4169999705</v>
      </c>
      <c r="D3670" s="46">
        <f t="shared" si="57"/>
        <v>-19.966999970499955</v>
      </c>
      <c r="E3670" s="51">
        <v>45261</v>
      </c>
      <c r="F3670" s="49" t="s">
        <v>80</v>
      </c>
      <c r="G3670" s="49" t="s">
        <v>81</v>
      </c>
      <c r="H3670" s="49" t="s">
        <v>594</v>
      </c>
      <c r="I3670" s="49" t="s">
        <v>594</v>
      </c>
      <c r="J3670" s="49">
        <v>135300</v>
      </c>
      <c r="K3670" s="49" t="s">
        <v>415</v>
      </c>
      <c r="L3670" s="49">
        <v>9821803</v>
      </c>
      <c r="M3670" s="49" t="s">
        <v>1953</v>
      </c>
      <c r="N3670" s="51">
        <v>26846</v>
      </c>
      <c r="O3670" s="51">
        <v>26846</v>
      </c>
      <c r="P3670" s="49" t="s">
        <v>1081</v>
      </c>
    </row>
    <row r="3671" spans="1:16">
      <c r="A3671" s="46">
        <v>0</v>
      </c>
      <c r="B3671" s="46">
        <v>0</v>
      </c>
      <c r="C3671" s="46">
        <v>0</v>
      </c>
      <c r="D3671" s="46">
        <f t="shared" si="57"/>
        <v>0</v>
      </c>
      <c r="E3671" s="51">
        <v>45261</v>
      </c>
      <c r="F3671" s="49" t="s">
        <v>80</v>
      </c>
      <c r="G3671" s="49" t="s">
        <v>81</v>
      </c>
      <c r="H3671" s="49" t="s">
        <v>594</v>
      </c>
      <c r="I3671" s="49" t="s">
        <v>594</v>
      </c>
      <c r="J3671" s="49">
        <v>135300</v>
      </c>
      <c r="K3671" s="49" t="s">
        <v>415</v>
      </c>
      <c r="L3671" s="49">
        <v>9724133</v>
      </c>
      <c r="M3671" s="49" t="s">
        <v>1953</v>
      </c>
      <c r="N3671" s="51">
        <v>26846</v>
      </c>
      <c r="O3671" s="51">
        <v>26846</v>
      </c>
      <c r="P3671" s="49" t="s">
        <v>1091</v>
      </c>
    </row>
    <row r="3672" spans="1:16">
      <c r="A3672" s="46">
        <v>1</v>
      </c>
      <c r="B3672" s="46">
        <v>6059.66</v>
      </c>
      <c r="C3672" s="46">
        <v>6240.1257036934003</v>
      </c>
      <c r="D3672" s="46">
        <f t="shared" si="57"/>
        <v>-180.46570369340043</v>
      </c>
      <c r="E3672" s="51">
        <v>45261</v>
      </c>
      <c r="F3672" s="49" t="s">
        <v>80</v>
      </c>
      <c r="G3672" s="49" t="s">
        <v>81</v>
      </c>
      <c r="H3672" s="49" t="s">
        <v>594</v>
      </c>
      <c r="I3672" s="49" t="s">
        <v>594</v>
      </c>
      <c r="J3672" s="49">
        <v>135300</v>
      </c>
      <c r="K3672" s="49" t="s">
        <v>416</v>
      </c>
      <c r="L3672" s="49">
        <v>9821779</v>
      </c>
      <c r="M3672" s="49" t="s">
        <v>1954</v>
      </c>
      <c r="N3672" s="51">
        <v>26846</v>
      </c>
      <c r="O3672" s="51">
        <v>26846</v>
      </c>
      <c r="P3672" s="49" t="s">
        <v>1081</v>
      </c>
    </row>
    <row r="3673" spans="1:16">
      <c r="A3673" s="46">
        <v>0</v>
      </c>
      <c r="B3673" s="46">
        <v>0</v>
      </c>
      <c r="C3673" s="46">
        <v>0</v>
      </c>
      <c r="D3673" s="46">
        <f t="shared" si="57"/>
        <v>0</v>
      </c>
      <c r="E3673" s="51">
        <v>45261</v>
      </c>
      <c r="F3673" s="49" t="s">
        <v>80</v>
      </c>
      <c r="G3673" s="49" t="s">
        <v>81</v>
      </c>
      <c r="H3673" s="49" t="s">
        <v>594</v>
      </c>
      <c r="I3673" s="49" t="s">
        <v>594</v>
      </c>
      <c r="J3673" s="49">
        <v>135300</v>
      </c>
      <c r="K3673" s="49" t="s">
        <v>416</v>
      </c>
      <c r="L3673" s="49">
        <v>9974180</v>
      </c>
      <c r="M3673" s="49" t="s">
        <v>1954</v>
      </c>
      <c r="N3673" s="51">
        <v>26846</v>
      </c>
      <c r="O3673" s="51">
        <v>26846</v>
      </c>
      <c r="P3673" s="49" t="s">
        <v>1091</v>
      </c>
    </row>
    <row r="3674" spans="1:16">
      <c r="A3674" s="46">
        <v>0</v>
      </c>
      <c r="B3674" s="46">
        <v>0</v>
      </c>
      <c r="C3674" s="46">
        <v>0</v>
      </c>
      <c r="D3674" s="46">
        <f t="shared" si="57"/>
        <v>0</v>
      </c>
      <c r="E3674" s="51">
        <v>45261</v>
      </c>
      <c r="F3674" s="49" t="s">
        <v>80</v>
      </c>
      <c r="G3674" s="49" t="s">
        <v>81</v>
      </c>
      <c r="H3674" s="49" t="s">
        <v>594</v>
      </c>
      <c r="I3674" s="49" t="s">
        <v>594</v>
      </c>
      <c r="J3674" s="49">
        <v>135300</v>
      </c>
      <c r="K3674" s="49" t="s">
        <v>459</v>
      </c>
      <c r="L3674" s="49">
        <v>9974179</v>
      </c>
      <c r="M3674" s="49" t="s">
        <v>2060</v>
      </c>
      <c r="N3674" s="51">
        <v>29403</v>
      </c>
      <c r="O3674" s="51">
        <v>29403</v>
      </c>
      <c r="P3674" s="49" t="s">
        <v>1091</v>
      </c>
    </row>
    <row r="3675" spans="1:16">
      <c r="A3675" s="46">
        <v>3</v>
      </c>
      <c r="B3675" s="46">
        <v>492.05</v>
      </c>
      <c r="C3675" s="46">
        <v>436.46777121350004</v>
      </c>
      <c r="D3675" s="46">
        <f t="shared" si="57"/>
        <v>55.582228786499968</v>
      </c>
      <c r="E3675" s="51">
        <v>45261</v>
      </c>
      <c r="F3675" s="49" t="s">
        <v>80</v>
      </c>
      <c r="G3675" s="49" t="s">
        <v>81</v>
      </c>
      <c r="H3675" s="49" t="s">
        <v>594</v>
      </c>
      <c r="I3675" s="49" t="s">
        <v>594</v>
      </c>
      <c r="J3675" s="49">
        <v>135300</v>
      </c>
      <c r="K3675" s="49" t="s">
        <v>459</v>
      </c>
      <c r="L3675" s="49">
        <v>9821752</v>
      </c>
      <c r="M3675" s="49" t="s">
        <v>2060</v>
      </c>
      <c r="N3675" s="51">
        <v>29403</v>
      </c>
      <c r="O3675" s="51">
        <v>29403</v>
      </c>
      <c r="P3675" s="49" t="s">
        <v>1081</v>
      </c>
    </row>
    <row r="3676" spans="1:16">
      <c r="A3676" s="46">
        <v>0</v>
      </c>
      <c r="B3676" s="46">
        <v>0</v>
      </c>
      <c r="C3676" s="46">
        <v>0</v>
      </c>
      <c r="D3676" s="46">
        <f t="shared" si="57"/>
        <v>0</v>
      </c>
      <c r="E3676" s="51">
        <v>45261</v>
      </c>
      <c r="F3676" s="49" t="s">
        <v>80</v>
      </c>
      <c r="G3676" s="49" t="s">
        <v>81</v>
      </c>
      <c r="H3676" s="49" t="s">
        <v>594</v>
      </c>
      <c r="I3676" s="49" t="s">
        <v>594</v>
      </c>
      <c r="J3676" s="49">
        <v>135300</v>
      </c>
      <c r="K3676" s="49" t="s">
        <v>356</v>
      </c>
      <c r="L3676" s="49">
        <v>9718860</v>
      </c>
      <c r="M3676" s="49" t="s">
        <v>1959</v>
      </c>
      <c r="N3676" s="51">
        <v>26846</v>
      </c>
      <c r="O3676" s="51">
        <v>26846</v>
      </c>
      <c r="P3676" s="49" t="s">
        <v>1091</v>
      </c>
    </row>
    <row r="3677" spans="1:16">
      <c r="A3677" s="46">
        <v>6</v>
      </c>
      <c r="B3677" s="46">
        <v>873.1</v>
      </c>
      <c r="C3677" s="46">
        <v>899.10221891900005</v>
      </c>
      <c r="D3677" s="46">
        <f t="shared" si="57"/>
        <v>-26.002218919000029</v>
      </c>
      <c r="E3677" s="51">
        <v>45261</v>
      </c>
      <c r="F3677" s="49" t="s">
        <v>80</v>
      </c>
      <c r="G3677" s="49" t="s">
        <v>81</v>
      </c>
      <c r="H3677" s="49" t="s">
        <v>594</v>
      </c>
      <c r="I3677" s="49" t="s">
        <v>594</v>
      </c>
      <c r="J3677" s="49">
        <v>135300</v>
      </c>
      <c r="K3677" s="49" t="s">
        <v>356</v>
      </c>
      <c r="L3677" s="49">
        <v>9821860</v>
      </c>
      <c r="M3677" s="49" t="s">
        <v>1958</v>
      </c>
      <c r="N3677" s="51">
        <v>26846</v>
      </c>
      <c r="O3677" s="51">
        <v>26846</v>
      </c>
      <c r="P3677" s="49" t="s">
        <v>1081</v>
      </c>
    </row>
    <row r="3678" spans="1:16">
      <c r="A3678" s="46">
        <v>3</v>
      </c>
      <c r="B3678" s="46">
        <v>1146.02</v>
      </c>
      <c r="C3678" s="46">
        <v>1180.1501831698001</v>
      </c>
      <c r="D3678" s="46">
        <f t="shared" si="57"/>
        <v>-34.130183169800148</v>
      </c>
      <c r="E3678" s="51">
        <v>45261</v>
      </c>
      <c r="F3678" s="49" t="s">
        <v>80</v>
      </c>
      <c r="G3678" s="49" t="s">
        <v>81</v>
      </c>
      <c r="H3678" s="49" t="s">
        <v>594</v>
      </c>
      <c r="I3678" s="49" t="s">
        <v>594</v>
      </c>
      <c r="J3678" s="49">
        <v>135300</v>
      </c>
      <c r="K3678" s="49" t="s">
        <v>467</v>
      </c>
      <c r="L3678" s="49">
        <v>9821802</v>
      </c>
      <c r="M3678" s="49" t="s">
        <v>2262</v>
      </c>
      <c r="N3678" s="51">
        <v>26846</v>
      </c>
      <c r="O3678" s="51">
        <v>26846</v>
      </c>
      <c r="P3678" s="49" t="s">
        <v>1081</v>
      </c>
    </row>
    <row r="3679" spans="1:16">
      <c r="A3679" s="46">
        <v>0</v>
      </c>
      <c r="B3679" s="46">
        <v>0</v>
      </c>
      <c r="C3679" s="46">
        <v>0</v>
      </c>
      <c r="D3679" s="46">
        <f t="shared" si="57"/>
        <v>0</v>
      </c>
      <c r="E3679" s="51">
        <v>45261</v>
      </c>
      <c r="F3679" s="49" t="s">
        <v>80</v>
      </c>
      <c r="G3679" s="49" t="s">
        <v>81</v>
      </c>
      <c r="H3679" s="49" t="s">
        <v>594</v>
      </c>
      <c r="I3679" s="49" t="s">
        <v>594</v>
      </c>
      <c r="J3679" s="49">
        <v>135300</v>
      </c>
      <c r="K3679" s="49" t="s">
        <v>467</v>
      </c>
      <c r="L3679" s="49">
        <v>9974172</v>
      </c>
      <c r="M3679" s="49" t="s">
        <v>2262</v>
      </c>
      <c r="N3679" s="51">
        <v>26846</v>
      </c>
      <c r="O3679" s="51">
        <v>26846</v>
      </c>
      <c r="P3679" s="49" t="s">
        <v>1091</v>
      </c>
    </row>
    <row r="3680" spans="1:16">
      <c r="A3680" s="46">
        <v>3</v>
      </c>
      <c r="B3680" s="46">
        <v>16713.670000000002</v>
      </c>
      <c r="C3680" s="46">
        <v>17211.427995968301</v>
      </c>
      <c r="D3680" s="46">
        <f t="shared" si="57"/>
        <v>-497.75799596829893</v>
      </c>
      <c r="E3680" s="51">
        <v>45261</v>
      </c>
      <c r="F3680" s="49" t="s">
        <v>80</v>
      </c>
      <c r="G3680" s="49" t="s">
        <v>81</v>
      </c>
      <c r="H3680" s="49" t="s">
        <v>594</v>
      </c>
      <c r="I3680" s="49" t="s">
        <v>594</v>
      </c>
      <c r="J3680" s="49">
        <v>135300</v>
      </c>
      <c r="K3680" s="49" t="s">
        <v>432</v>
      </c>
      <c r="L3680" s="49">
        <v>9821839</v>
      </c>
      <c r="M3680" s="49" t="s">
        <v>1580</v>
      </c>
      <c r="N3680" s="51">
        <v>26846</v>
      </c>
      <c r="O3680" s="51">
        <v>26846</v>
      </c>
      <c r="P3680" s="49" t="s">
        <v>1081</v>
      </c>
    </row>
    <row r="3681" spans="1:16">
      <c r="A3681" s="46">
        <v>0</v>
      </c>
      <c r="B3681" s="46">
        <v>0</v>
      </c>
      <c r="C3681" s="46">
        <v>0</v>
      </c>
      <c r="D3681" s="46">
        <f t="shared" si="57"/>
        <v>0</v>
      </c>
      <c r="E3681" s="51">
        <v>45261</v>
      </c>
      <c r="F3681" s="49" t="s">
        <v>80</v>
      </c>
      <c r="G3681" s="49" t="s">
        <v>81</v>
      </c>
      <c r="H3681" s="49" t="s">
        <v>594</v>
      </c>
      <c r="I3681" s="49" t="s">
        <v>594</v>
      </c>
      <c r="J3681" s="49">
        <v>135300</v>
      </c>
      <c r="K3681" s="49" t="s">
        <v>432</v>
      </c>
      <c r="L3681" s="49">
        <v>9974168</v>
      </c>
      <c r="M3681" s="49" t="s">
        <v>1580</v>
      </c>
      <c r="N3681" s="51">
        <v>26846</v>
      </c>
      <c r="O3681" s="51">
        <v>26846</v>
      </c>
      <c r="P3681" s="49" t="s">
        <v>1091</v>
      </c>
    </row>
    <row r="3682" spans="1:16">
      <c r="A3682" s="46">
        <v>0</v>
      </c>
      <c r="B3682" s="46">
        <v>0</v>
      </c>
      <c r="C3682" s="46">
        <v>0</v>
      </c>
      <c r="D3682" s="46">
        <f t="shared" si="57"/>
        <v>0</v>
      </c>
      <c r="E3682" s="51">
        <v>45261</v>
      </c>
      <c r="F3682" s="49" t="s">
        <v>80</v>
      </c>
      <c r="G3682" s="49" t="s">
        <v>81</v>
      </c>
      <c r="H3682" s="49" t="s">
        <v>594</v>
      </c>
      <c r="I3682" s="49" t="s">
        <v>594</v>
      </c>
      <c r="J3682" s="49">
        <v>135300</v>
      </c>
      <c r="K3682" s="49" t="s">
        <v>434</v>
      </c>
      <c r="L3682" s="49">
        <v>9821726</v>
      </c>
      <c r="M3682" s="49" t="s">
        <v>1988</v>
      </c>
      <c r="N3682" s="51">
        <v>26846</v>
      </c>
      <c r="O3682" s="51">
        <v>26846</v>
      </c>
      <c r="P3682" s="49" t="s">
        <v>1081</v>
      </c>
    </row>
    <row r="3683" spans="1:16">
      <c r="A3683" s="46">
        <v>1</v>
      </c>
      <c r="B3683" s="46">
        <v>8448.91</v>
      </c>
      <c r="C3683" s="46">
        <v>3704.1863302380002</v>
      </c>
      <c r="D3683" s="46">
        <f t="shared" si="57"/>
        <v>4744.7236697619992</v>
      </c>
      <c r="E3683" s="51">
        <v>45261</v>
      </c>
      <c r="F3683" s="49" t="s">
        <v>80</v>
      </c>
      <c r="G3683" s="49" t="s">
        <v>81</v>
      </c>
      <c r="H3683" s="49" t="s">
        <v>594</v>
      </c>
      <c r="I3683" s="49" t="s">
        <v>594</v>
      </c>
      <c r="J3683" s="49">
        <v>135300</v>
      </c>
      <c r="K3683" s="49" t="s">
        <v>434</v>
      </c>
      <c r="L3683" s="49">
        <v>9814131</v>
      </c>
      <c r="M3683" s="49" t="s">
        <v>1988</v>
      </c>
      <c r="N3683" s="51">
        <v>37561</v>
      </c>
      <c r="O3683" s="51">
        <v>37257</v>
      </c>
      <c r="P3683" s="49" t="s">
        <v>2589</v>
      </c>
    </row>
    <row r="3684" spans="1:16">
      <c r="A3684" s="46">
        <v>0</v>
      </c>
      <c r="B3684" s="46">
        <v>0</v>
      </c>
      <c r="C3684" s="46">
        <v>0</v>
      </c>
      <c r="D3684" s="46">
        <f t="shared" si="57"/>
        <v>0</v>
      </c>
      <c r="E3684" s="51">
        <v>45261</v>
      </c>
      <c r="F3684" s="49" t="s">
        <v>80</v>
      </c>
      <c r="G3684" s="49" t="s">
        <v>81</v>
      </c>
      <c r="H3684" s="49" t="s">
        <v>594</v>
      </c>
      <c r="I3684" s="49" t="s">
        <v>594</v>
      </c>
      <c r="J3684" s="49">
        <v>135300</v>
      </c>
      <c r="K3684" s="49" t="s">
        <v>434</v>
      </c>
      <c r="L3684" s="49">
        <v>9974059</v>
      </c>
      <c r="M3684" s="49" t="s">
        <v>1988</v>
      </c>
      <c r="N3684" s="51">
        <v>26846</v>
      </c>
      <c r="O3684" s="51">
        <v>26846</v>
      </c>
      <c r="P3684" s="49" t="s">
        <v>1091</v>
      </c>
    </row>
    <row r="3685" spans="1:16">
      <c r="A3685" s="46">
        <v>1</v>
      </c>
      <c r="B3685" s="46">
        <v>9282.66</v>
      </c>
      <c r="C3685" s="46">
        <v>7666.2200093562005</v>
      </c>
      <c r="D3685" s="46">
        <f t="shared" si="57"/>
        <v>1616.4399906437993</v>
      </c>
      <c r="E3685" s="51">
        <v>45261</v>
      </c>
      <c r="F3685" s="49" t="s">
        <v>80</v>
      </c>
      <c r="G3685" s="49" t="s">
        <v>81</v>
      </c>
      <c r="H3685" s="49" t="s">
        <v>594</v>
      </c>
      <c r="I3685" s="49" t="s">
        <v>594</v>
      </c>
      <c r="J3685" s="49">
        <v>135300</v>
      </c>
      <c r="K3685" s="49" t="s">
        <v>438</v>
      </c>
      <c r="L3685" s="49">
        <v>9821849</v>
      </c>
      <c r="M3685" s="49" t="s">
        <v>1995</v>
      </c>
      <c r="N3685" s="51">
        <v>30498</v>
      </c>
      <c r="O3685" s="51">
        <v>30498</v>
      </c>
      <c r="P3685" s="49" t="s">
        <v>1081</v>
      </c>
    </row>
    <row r="3686" spans="1:16">
      <c r="A3686" s="46">
        <v>2</v>
      </c>
      <c r="B3686" s="46">
        <v>6089.52</v>
      </c>
      <c r="C3686" s="46">
        <v>6270.8749789847998</v>
      </c>
      <c r="D3686" s="46">
        <f t="shared" si="57"/>
        <v>-181.35497898479935</v>
      </c>
      <c r="E3686" s="51">
        <v>45261</v>
      </c>
      <c r="F3686" s="49" t="s">
        <v>80</v>
      </c>
      <c r="G3686" s="49" t="s">
        <v>81</v>
      </c>
      <c r="H3686" s="49" t="s">
        <v>594</v>
      </c>
      <c r="I3686" s="49" t="s">
        <v>594</v>
      </c>
      <c r="J3686" s="49">
        <v>135300</v>
      </c>
      <c r="K3686" s="49" t="s">
        <v>438</v>
      </c>
      <c r="L3686" s="49">
        <v>9695306</v>
      </c>
      <c r="M3686" s="49" t="s">
        <v>1994</v>
      </c>
      <c r="N3686" s="51">
        <v>26846</v>
      </c>
      <c r="O3686" s="51">
        <v>26846</v>
      </c>
      <c r="P3686" s="49" t="s">
        <v>1081</v>
      </c>
    </row>
    <row r="3687" spans="1:16">
      <c r="A3687" s="46">
        <v>0</v>
      </c>
      <c r="B3687" s="46">
        <v>0</v>
      </c>
      <c r="C3687" s="46">
        <v>0</v>
      </c>
      <c r="D3687" s="46">
        <f t="shared" si="57"/>
        <v>0</v>
      </c>
      <c r="E3687" s="51">
        <v>45261</v>
      </c>
      <c r="F3687" s="49" t="s">
        <v>80</v>
      </c>
      <c r="G3687" s="49" t="s">
        <v>81</v>
      </c>
      <c r="H3687" s="49" t="s">
        <v>594</v>
      </c>
      <c r="I3687" s="49" t="s">
        <v>594</v>
      </c>
      <c r="J3687" s="49">
        <v>135300</v>
      </c>
      <c r="K3687" s="49" t="s">
        <v>438</v>
      </c>
      <c r="L3687" s="49">
        <v>9974170</v>
      </c>
      <c r="M3687" s="49" t="s">
        <v>1995</v>
      </c>
      <c r="N3687" s="51">
        <v>30498</v>
      </c>
      <c r="O3687" s="51">
        <v>30498</v>
      </c>
      <c r="P3687" s="49" t="s">
        <v>1091</v>
      </c>
    </row>
    <row r="3688" spans="1:16">
      <c r="A3688" s="46">
        <v>0</v>
      </c>
      <c r="B3688" s="46">
        <v>0</v>
      </c>
      <c r="C3688" s="46">
        <v>0</v>
      </c>
      <c r="D3688" s="46">
        <f t="shared" si="57"/>
        <v>0</v>
      </c>
      <c r="E3688" s="51">
        <v>45261</v>
      </c>
      <c r="F3688" s="49" t="s">
        <v>80</v>
      </c>
      <c r="G3688" s="49" t="s">
        <v>81</v>
      </c>
      <c r="H3688" s="49" t="s">
        <v>594</v>
      </c>
      <c r="I3688" s="49" t="s">
        <v>594</v>
      </c>
      <c r="J3688" s="49">
        <v>135300</v>
      </c>
      <c r="K3688" s="49" t="s">
        <v>438</v>
      </c>
      <c r="L3688" s="49">
        <v>9974169</v>
      </c>
      <c r="M3688" s="49" t="s">
        <v>1994</v>
      </c>
      <c r="N3688" s="51">
        <v>26846</v>
      </c>
      <c r="O3688" s="51">
        <v>26846</v>
      </c>
      <c r="P3688" s="49" t="s">
        <v>1091</v>
      </c>
    </row>
    <row r="3689" spans="1:16">
      <c r="A3689" s="46">
        <v>0</v>
      </c>
      <c r="B3689" s="46">
        <v>0</v>
      </c>
      <c r="C3689" s="46">
        <v>0</v>
      </c>
      <c r="D3689" s="46">
        <f t="shared" si="57"/>
        <v>0</v>
      </c>
      <c r="E3689" s="51">
        <v>45261</v>
      </c>
      <c r="F3689" s="49" t="s">
        <v>80</v>
      </c>
      <c r="G3689" s="49" t="s">
        <v>81</v>
      </c>
      <c r="H3689" s="49" t="s">
        <v>594</v>
      </c>
      <c r="I3689" s="49" t="s">
        <v>594</v>
      </c>
      <c r="J3689" s="49">
        <v>135300</v>
      </c>
      <c r="K3689" s="49" t="s">
        <v>442</v>
      </c>
      <c r="L3689" s="49">
        <v>9974058</v>
      </c>
      <c r="M3689" s="49" t="s">
        <v>1997</v>
      </c>
      <c r="N3689" s="51">
        <v>26846</v>
      </c>
      <c r="O3689" s="51">
        <v>26846</v>
      </c>
      <c r="P3689" s="49" t="s">
        <v>1091</v>
      </c>
    </row>
    <row r="3690" spans="1:16">
      <c r="A3690" s="46">
        <v>1</v>
      </c>
      <c r="B3690" s="46">
        <v>1679.76</v>
      </c>
      <c r="C3690" s="46">
        <v>1729.7857556423999</v>
      </c>
      <c r="D3690" s="46">
        <f t="shared" si="57"/>
        <v>-50.025755642399872</v>
      </c>
      <c r="E3690" s="51">
        <v>45261</v>
      </c>
      <c r="F3690" s="49" t="s">
        <v>80</v>
      </c>
      <c r="G3690" s="49" t="s">
        <v>81</v>
      </c>
      <c r="H3690" s="49" t="s">
        <v>594</v>
      </c>
      <c r="I3690" s="49" t="s">
        <v>594</v>
      </c>
      <c r="J3690" s="49">
        <v>135300</v>
      </c>
      <c r="K3690" s="49" t="s">
        <v>442</v>
      </c>
      <c r="L3690" s="49">
        <v>9821715</v>
      </c>
      <c r="M3690" s="49" t="s">
        <v>1997</v>
      </c>
      <c r="N3690" s="51">
        <v>26846</v>
      </c>
      <c r="O3690" s="51">
        <v>26846</v>
      </c>
      <c r="P3690" s="49" t="s">
        <v>1081</v>
      </c>
    </row>
    <row r="3691" spans="1:16">
      <c r="A3691" s="46">
        <v>1</v>
      </c>
      <c r="B3691" s="46">
        <v>1278.24</v>
      </c>
      <c r="C3691" s="46">
        <v>1316.3078917775999</v>
      </c>
      <c r="D3691" s="46">
        <f t="shared" si="57"/>
        <v>-38.067891777599925</v>
      </c>
      <c r="E3691" s="51">
        <v>45261</v>
      </c>
      <c r="F3691" s="49" t="s">
        <v>80</v>
      </c>
      <c r="G3691" s="49" t="s">
        <v>81</v>
      </c>
      <c r="H3691" s="49" t="s">
        <v>594</v>
      </c>
      <c r="I3691" s="49" t="s">
        <v>594</v>
      </c>
      <c r="J3691" s="49">
        <v>135300</v>
      </c>
      <c r="K3691" s="49" t="s">
        <v>190</v>
      </c>
      <c r="L3691" s="49">
        <v>9821781</v>
      </c>
      <c r="M3691" s="49" t="s">
        <v>2116</v>
      </c>
      <c r="N3691" s="51">
        <v>26846</v>
      </c>
      <c r="O3691" s="51">
        <v>26846</v>
      </c>
      <c r="P3691" s="49" t="s">
        <v>1081</v>
      </c>
    </row>
    <row r="3692" spans="1:16">
      <c r="A3692" s="46">
        <v>0</v>
      </c>
      <c r="B3692" s="46">
        <v>0</v>
      </c>
      <c r="C3692" s="46">
        <v>0</v>
      </c>
      <c r="D3692" s="46">
        <f t="shared" si="57"/>
        <v>0</v>
      </c>
      <c r="E3692" s="51">
        <v>45261</v>
      </c>
      <c r="F3692" s="49" t="s">
        <v>80</v>
      </c>
      <c r="G3692" s="49" t="s">
        <v>81</v>
      </c>
      <c r="H3692" s="49" t="s">
        <v>594</v>
      </c>
      <c r="I3692" s="49" t="s">
        <v>594</v>
      </c>
      <c r="J3692" s="49">
        <v>135300</v>
      </c>
      <c r="K3692" s="49" t="s">
        <v>190</v>
      </c>
      <c r="L3692" s="49">
        <v>9974167</v>
      </c>
      <c r="M3692" s="49" t="s">
        <v>2116</v>
      </c>
      <c r="N3692" s="51">
        <v>26846</v>
      </c>
      <c r="O3692" s="51">
        <v>26846</v>
      </c>
      <c r="P3692" s="49" t="s">
        <v>1091</v>
      </c>
    </row>
    <row r="3693" spans="1:16">
      <c r="A3693" s="46">
        <v>0</v>
      </c>
      <c r="B3693" s="46">
        <v>0</v>
      </c>
      <c r="C3693" s="46">
        <v>0</v>
      </c>
      <c r="D3693" s="46">
        <f t="shared" si="57"/>
        <v>0</v>
      </c>
      <c r="E3693" s="51">
        <v>45261</v>
      </c>
      <c r="F3693" s="49" t="s">
        <v>80</v>
      </c>
      <c r="G3693" s="49" t="s">
        <v>81</v>
      </c>
      <c r="H3693" s="49" t="s">
        <v>595</v>
      </c>
      <c r="I3693" s="49" t="s">
        <v>595</v>
      </c>
      <c r="J3693" s="49">
        <v>135200</v>
      </c>
      <c r="K3693" s="49" t="s">
        <v>381</v>
      </c>
      <c r="L3693" s="49">
        <v>9697420</v>
      </c>
      <c r="M3693" s="49" t="s">
        <v>1854</v>
      </c>
      <c r="N3693" s="51">
        <v>29768</v>
      </c>
      <c r="O3693" s="51">
        <v>29768</v>
      </c>
      <c r="P3693" s="49" t="s">
        <v>1091</v>
      </c>
    </row>
    <row r="3694" spans="1:16">
      <c r="A3694" s="46">
        <v>0</v>
      </c>
      <c r="B3694" s="46">
        <v>0</v>
      </c>
      <c r="C3694" s="46">
        <v>0</v>
      </c>
      <c r="D3694" s="46">
        <f t="shared" si="57"/>
        <v>0</v>
      </c>
      <c r="E3694" s="51">
        <v>45261</v>
      </c>
      <c r="F3694" s="49" t="s">
        <v>80</v>
      </c>
      <c r="G3694" s="49" t="s">
        <v>81</v>
      </c>
      <c r="H3694" s="49" t="s">
        <v>595</v>
      </c>
      <c r="I3694" s="49" t="s">
        <v>595</v>
      </c>
      <c r="J3694" s="49">
        <v>135300</v>
      </c>
      <c r="K3694" s="49" t="s">
        <v>165</v>
      </c>
      <c r="L3694" s="49">
        <v>9974166</v>
      </c>
      <c r="M3694" s="49" t="s">
        <v>1867</v>
      </c>
      <c r="N3694" s="51">
        <v>31594</v>
      </c>
      <c r="O3694" s="51">
        <v>31594</v>
      </c>
      <c r="P3694" s="49" t="s">
        <v>1091</v>
      </c>
    </row>
    <row r="3695" spans="1:16">
      <c r="A3695" s="46">
        <v>0</v>
      </c>
      <c r="B3695" s="46">
        <v>0</v>
      </c>
      <c r="C3695" s="46">
        <v>0</v>
      </c>
      <c r="D3695" s="46">
        <f t="shared" si="57"/>
        <v>0</v>
      </c>
      <c r="E3695" s="51">
        <v>45261</v>
      </c>
      <c r="F3695" s="49" t="s">
        <v>80</v>
      </c>
      <c r="G3695" s="49" t="s">
        <v>81</v>
      </c>
      <c r="H3695" s="49" t="s">
        <v>595</v>
      </c>
      <c r="I3695" s="49" t="s">
        <v>595</v>
      </c>
      <c r="J3695" s="49">
        <v>135300</v>
      </c>
      <c r="K3695" s="49" t="s">
        <v>165</v>
      </c>
      <c r="L3695" s="49">
        <v>9821682</v>
      </c>
      <c r="M3695" s="49" t="s">
        <v>1868</v>
      </c>
      <c r="N3695" s="51">
        <v>29768</v>
      </c>
      <c r="O3695" s="51">
        <v>29768</v>
      </c>
      <c r="P3695" s="49" t="s">
        <v>1081</v>
      </c>
    </row>
    <row r="3696" spans="1:16">
      <c r="A3696" s="46">
        <v>0</v>
      </c>
      <c r="B3696" s="46">
        <v>0</v>
      </c>
      <c r="C3696" s="46">
        <v>0</v>
      </c>
      <c r="D3696" s="46">
        <f t="shared" si="57"/>
        <v>0</v>
      </c>
      <c r="E3696" s="51">
        <v>45261</v>
      </c>
      <c r="F3696" s="49" t="s">
        <v>80</v>
      </c>
      <c r="G3696" s="49" t="s">
        <v>81</v>
      </c>
      <c r="H3696" s="49" t="s">
        <v>595</v>
      </c>
      <c r="I3696" s="49" t="s">
        <v>595</v>
      </c>
      <c r="J3696" s="49">
        <v>135300</v>
      </c>
      <c r="K3696" s="49" t="s">
        <v>165</v>
      </c>
      <c r="L3696" s="49">
        <v>9821683</v>
      </c>
      <c r="M3696" s="49" t="s">
        <v>1867</v>
      </c>
      <c r="N3696" s="51">
        <v>31594</v>
      </c>
      <c r="O3696" s="51">
        <v>31594</v>
      </c>
      <c r="P3696" s="49" t="s">
        <v>1081</v>
      </c>
    </row>
    <row r="3697" spans="1:16">
      <c r="A3697" s="46">
        <v>0</v>
      </c>
      <c r="B3697" s="46">
        <v>0</v>
      </c>
      <c r="C3697" s="46">
        <v>0</v>
      </c>
      <c r="D3697" s="46">
        <f t="shared" si="57"/>
        <v>0</v>
      </c>
      <c r="E3697" s="51">
        <v>45261</v>
      </c>
      <c r="F3697" s="49" t="s">
        <v>80</v>
      </c>
      <c r="G3697" s="49" t="s">
        <v>81</v>
      </c>
      <c r="H3697" s="49" t="s">
        <v>595</v>
      </c>
      <c r="I3697" s="49" t="s">
        <v>595</v>
      </c>
      <c r="J3697" s="49">
        <v>135300</v>
      </c>
      <c r="K3697" s="49" t="s">
        <v>165</v>
      </c>
      <c r="L3697" s="49">
        <v>9974165</v>
      </c>
      <c r="M3697" s="49" t="s">
        <v>1868</v>
      </c>
      <c r="N3697" s="51">
        <v>29768</v>
      </c>
      <c r="O3697" s="51">
        <v>29768</v>
      </c>
      <c r="P3697" s="49" t="s">
        <v>1091</v>
      </c>
    </row>
    <row r="3698" spans="1:16">
      <c r="A3698" s="46">
        <v>0</v>
      </c>
      <c r="B3698" s="46">
        <v>0</v>
      </c>
      <c r="C3698" s="46">
        <v>0</v>
      </c>
      <c r="D3698" s="46">
        <f t="shared" si="57"/>
        <v>0</v>
      </c>
      <c r="E3698" s="51">
        <v>45261</v>
      </c>
      <c r="F3698" s="49" t="s">
        <v>80</v>
      </c>
      <c r="G3698" s="49" t="s">
        <v>81</v>
      </c>
      <c r="H3698" s="49" t="s">
        <v>595</v>
      </c>
      <c r="I3698" s="49" t="s">
        <v>595</v>
      </c>
      <c r="J3698" s="49">
        <v>135300</v>
      </c>
      <c r="K3698" s="49" t="s">
        <v>378</v>
      </c>
      <c r="L3698" s="49">
        <v>9728054</v>
      </c>
      <c r="M3698" s="49" t="s">
        <v>1547</v>
      </c>
      <c r="N3698" s="51">
        <v>31594</v>
      </c>
      <c r="O3698" s="51">
        <v>31594</v>
      </c>
      <c r="P3698" s="49" t="s">
        <v>1091</v>
      </c>
    </row>
    <row r="3699" spans="1:16">
      <c r="A3699" s="46">
        <v>0</v>
      </c>
      <c r="B3699" s="46">
        <v>0</v>
      </c>
      <c r="C3699" s="46">
        <v>0</v>
      </c>
      <c r="D3699" s="46">
        <f t="shared" si="57"/>
        <v>0</v>
      </c>
      <c r="E3699" s="51">
        <v>45261</v>
      </c>
      <c r="F3699" s="49" t="s">
        <v>80</v>
      </c>
      <c r="G3699" s="49" t="s">
        <v>81</v>
      </c>
      <c r="H3699" s="49" t="s">
        <v>595</v>
      </c>
      <c r="I3699" s="49" t="s">
        <v>595</v>
      </c>
      <c r="J3699" s="49">
        <v>135300</v>
      </c>
      <c r="K3699" s="49" t="s">
        <v>378</v>
      </c>
      <c r="L3699" s="49">
        <v>9821796</v>
      </c>
      <c r="M3699" s="49" t="s">
        <v>1547</v>
      </c>
      <c r="N3699" s="51">
        <v>31594</v>
      </c>
      <c r="O3699" s="51">
        <v>31594</v>
      </c>
      <c r="P3699" s="49" t="s">
        <v>1081</v>
      </c>
    </row>
    <row r="3700" spans="1:16">
      <c r="A3700" s="46">
        <v>0</v>
      </c>
      <c r="B3700" s="46">
        <v>0</v>
      </c>
      <c r="C3700" s="46">
        <v>0</v>
      </c>
      <c r="D3700" s="46">
        <f t="shared" si="57"/>
        <v>0</v>
      </c>
      <c r="E3700" s="51">
        <v>45261</v>
      </c>
      <c r="F3700" s="49" t="s">
        <v>80</v>
      </c>
      <c r="G3700" s="49" t="s">
        <v>81</v>
      </c>
      <c r="H3700" s="49" t="s">
        <v>595</v>
      </c>
      <c r="I3700" s="49" t="s">
        <v>595</v>
      </c>
      <c r="J3700" s="49">
        <v>135300</v>
      </c>
      <c r="K3700" s="49" t="s">
        <v>379</v>
      </c>
      <c r="L3700" s="49">
        <v>9821788</v>
      </c>
      <c r="M3700" s="49" t="s">
        <v>1879</v>
      </c>
      <c r="N3700" s="51">
        <v>29768</v>
      </c>
      <c r="O3700" s="51">
        <v>29768</v>
      </c>
      <c r="P3700" s="49" t="s">
        <v>1081</v>
      </c>
    </row>
    <row r="3701" spans="1:16">
      <c r="A3701" s="46">
        <v>0</v>
      </c>
      <c r="B3701" s="46">
        <v>0</v>
      </c>
      <c r="C3701" s="46">
        <v>0</v>
      </c>
      <c r="D3701" s="46">
        <f t="shared" si="57"/>
        <v>0</v>
      </c>
      <c r="E3701" s="51">
        <v>45261</v>
      </c>
      <c r="F3701" s="49" t="s">
        <v>80</v>
      </c>
      <c r="G3701" s="49" t="s">
        <v>81</v>
      </c>
      <c r="H3701" s="49" t="s">
        <v>595</v>
      </c>
      <c r="I3701" s="49" t="s">
        <v>595</v>
      </c>
      <c r="J3701" s="49">
        <v>135300</v>
      </c>
      <c r="K3701" s="49" t="s">
        <v>379</v>
      </c>
      <c r="L3701" s="49">
        <v>9724132</v>
      </c>
      <c r="M3701" s="49" t="s">
        <v>1879</v>
      </c>
      <c r="N3701" s="51">
        <v>29768</v>
      </c>
      <c r="O3701" s="51">
        <v>29768</v>
      </c>
      <c r="P3701" s="49" t="s">
        <v>1091</v>
      </c>
    </row>
    <row r="3702" spans="1:16">
      <c r="A3702" s="46">
        <v>0</v>
      </c>
      <c r="B3702" s="46">
        <v>0</v>
      </c>
      <c r="C3702" s="46">
        <v>0</v>
      </c>
      <c r="D3702" s="46">
        <f t="shared" si="57"/>
        <v>0</v>
      </c>
      <c r="E3702" s="51">
        <v>45261</v>
      </c>
      <c r="F3702" s="49" t="s">
        <v>80</v>
      </c>
      <c r="G3702" s="49" t="s">
        <v>81</v>
      </c>
      <c r="H3702" s="49" t="s">
        <v>595</v>
      </c>
      <c r="I3702" s="49" t="s">
        <v>595</v>
      </c>
      <c r="J3702" s="49">
        <v>135300</v>
      </c>
      <c r="K3702" s="49" t="s">
        <v>383</v>
      </c>
      <c r="L3702" s="49">
        <v>9974155</v>
      </c>
      <c r="M3702" s="49" t="s">
        <v>1885</v>
      </c>
      <c r="N3702" s="51">
        <v>29768</v>
      </c>
      <c r="O3702" s="51">
        <v>29768</v>
      </c>
      <c r="P3702" s="49" t="s">
        <v>1091</v>
      </c>
    </row>
    <row r="3703" spans="1:16">
      <c r="A3703" s="46">
        <v>0</v>
      </c>
      <c r="B3703" s="46">
        <v>0</v>
      </c>
      <c r="C3703" s="46">
        <v>0</v>
      </c>
      <c r="D3703" s="46">
        <f t="shared" si="57"/>
        <v>0</v>
      </c>
      <c r="E3703" s="51">
        <v>45261</v>
      </c>
      <c r="F3703" s="49" t="s">
        <v>80</v>
      </c>
      <c r="G3703" s="49" t="s">
        <v>81</v>
      </c>
      <c r="H3703" s="49" t="s">
        <v>595</v>
      </c>
      <c r="I3703" s="49" t="s">
        <v>595</v>
      </c>
      <c r="J3703" s="49">
        <v>135300</v>
      </c>
      <c r="K3703" s="49" t="s">
        <v>383</v>
      </c>
      <c r="L3703" s="49">
        <v>9821697</v>
      </c>
      <c r="M3703" s="49" t="s">
        <v>1885</v>
      </c>
      <c r="N3703" s="51">
        <v>29768</v>
      </c>
      <c r="O3703" s="51">
        <v>29768</v>
      </c>
      <c r="P3703" s="49" t="s">
        <v>1081</v>
      </c>
    </row>
    <row r="3704" spans="1:16">
      <c r="A3704" s="46">
        <v>0</v>
      </c>
      <c r="B3704" s="46">
        <v>0</v>
      </c>
      <c r="C3704" s="46">
        <v>0</v>
      </c>
      <c r="D3704" s="46">
        <f t="shared" si="57"/>
        <v>0</v>
      </c>
      <c r="E3704" s="51">
        <v>45261</v>
      </c>
      <c r="F3704" s="49" t="s">
        <v>80</v>
      </c>
      <c r="G3704" s="49" t="s">
        <v>81</v>
      </c>
      <c r="H3704" s="49" t="s">
        <v>595</v>
      </c>
      <c r="I3704" s="49" t="s">
        <v>595</v>
      </c>
      <c r="J3704" s="49">
        <v>135300</v>
      </c>
      <c r="K3704" s="49" t="s">
        <v>389</v>
      </c>
      <c r="L3704" s="49">
        <v>9974142</v>
      </c>
      <c r="M3704" s="49" t="s">
        <v>1904</v>
      </c>
      <c r="N3704" s="51">
        <v>29768</v>
      </c>
      <c r="O3704" s="51">
        <v>29768</v>
      </c>
      <c r="P3704" s="49" t="s">
        <v>1091</v>
      </c>
    </row>
    <row r="3705" spans="1:16">
      <c r="A3705" s="46">
        <v>0</v>
      </c>
      <c r="B3705" s="46">
        <v>0</v>
      </c>
      <c r="C3705" s="46">
        <v>0</v>
      </c>
      <c r="D3705" s="46">
        <f t="shared" si="57"/>
        <v>0</v>
      </c>
      <c r="E3705" s="51">
        <v>45261</v>
      </c>
      <c r="F3705" s="49" t="s">
        <v>80</v>
      </c>
      <c r="G3705" s="49" t="s">
        <v>81</v>
      </c>
      <c r="H3705" s="49" t="s">
        <v>595</v>
      </c>
      <c r="I3705" s="49" t="s">
        <v>595</v>
      </c>
      <c r="J3705" s="49">
        <v>135300</v>
      </c>
      <c r="K3705" s="49" t="s">
        <v>389</v>
      </c>
      <c r="L3705" s="49">
        <v>9974141</v>
      </c>
      <c r="M3705" s="49" t="s">
        <v>2327</v>
      </c>
      <c r="N3705" s="51">
        <v>31594</v>
      </c>
      <c r="O3705" s="51">
        <v>31594</v>
      </c>
      <c r="P3705" s="49" t="s">
        <v>1091</v>
      </c>
    </row>
    <row r="3706" spans="1:16">
      <c r="A3706" s="46">
        <v>0</v>
      </c>
      <c r="B3706" s="46">
        <v>0</v>
      </c>
      <c r="C3706" s="46">
        <v>0</v>
      </c>
      <c r="D3706" s="46">
        <f t="shared" si="57"/>
        <v>0</v>
      </c>
      <c r="E3706" s="51">
        <v>45261</v>
      </c>
      <c r="F3706" s="49" t="s">
        <v>80</v>
      </c>
      <c r="G3706" s="49" t="s">
        <v>81</v>
      </c>
      <c r="H3706" s="49" t="s">
        <v>595</v>
      </c>
      <c r="I3706" s="49" t="s">
        <v>595</v>
      </c>
      <c r="J3706" s="49">
        <v>135300</v>
      </c>
      <c r="K3706" s="49" t="s">
        <v>389</v>
      </c>
      <c r="L3706" s="49">
        <v>9821827</v>
      </c>
      <c r="M3706" s="49" t="s">
        <v>1904</v>
      </c>
      <c r="N3706" s="51">
        <v>29768</v>
      </c>
      <c r="O3706" s="51">
        <v>29768</v>
      </c>
      <c r="P3706" s="49" t="s">
        <v>1081</v>
      </c>
    </row>
    <row r="3707" spans="1:16">
      <c r="A3707" s="46">
        <v>0</v>
      </c>
      <c r="B3707" s="46">
        <v>0</v>
      </c>
      <c r="C3707" s="46">
        <v>0</v>
      </c>
      <c r="D3707" s="46">
        <f t="shared" si="57"/>
        <v>0</v>
      </c>
      <c r="E3707" s="51">
        <v>45261</v>
      </c>
      <c r="F3707" s="49" t="s">
        <v>80</v>
      </c>
      <c r="G3707" s="49" t="s">
        <v>81</v>
      </c>
      <c r="H3707" s="49" t="s">
        <v>595</v>
      </c>
      <c r="I3707" s="49" t="s">
        <v>595</v>
      </c>
      <c r="J3707" s="49">
        <v>135300</v>
      </c>
      <c r="K3707" s="49" t="s">
        <v>389</v>
      </c>
      <c r="L3707" s="49">
        <v>9821826</v>
      </c>
      <c r="M3707" s="49" t="s">
        <v>2327</v>
      </c>
      <c r="N3707" s="51">
        <v>31594</v>
      </c>
      <c r="O3707" s="51">
        <v>31594</v>
      </c>
      <c r="P3707" s="49" t="s">
        <v>1081</v>
      </c>
    </row>
    <row r="3708" spans="1:16">
      <c r="A3708" s="46">
        <v>0</v>
      </c>
      <c r="B3708" s="46">
        <v>0</v>
      </c>
      <c r="C3708" s="46">
        <v>0</v>
      </c>
      <c r="D3708" s="46">
        <f t="shared" si="57"/>
        <v>0</v>
      </c>
      <c r="E3708" s="51">
        <v>45261</v>
      </c>
      <c r="F3708" s="49" t="s">
        <v>80</v>
      </c>
      <c r="G3708" s="49" t="s">
        <v>81</v>
      </c>
      <c r="H3708" s="49" t="s">
        <v>595</v>
      </c>
      <c r="I3708" s="49" t="s">
        <v>595</v>
      </c>
      <c r="J3708" s="49">
        <v>135300</v>
      </c>
      <c r="K3708" s="49" t="s">
        <v>393</v>
      </c>
      <c r="L3708" s="49">
        <v>9821701</v>
      </c>
      <c r="M3708" s="49" t="s">
        <v>1909</v>
      </c>
      <c r="N3708" s="51">
        <v>31594</v>
      </c>
      <c r="O3708" s="51">
        <v>31594</v>
      </c>
      <c r="P3708" s="49" t="s">
        <v>1081</v>
      </c>
    </row>
    <row r="3709" spans="1:16">
      <c r="A3709" s="46">
        <v>0</v>
      </c>
      <c r="B3709" s="46">
        <v>0</v>
      </c>
      <c r="C3709" s="46">
        <v>0</v>
      </c>
      <c r="D3709" s="46">
        <f t="shared" si="57"/>
        <v>0</v>
      </c>
      <c r="E3709" s="51">
        <v>45261</v>
      </c>
      <c r="F3709" s="49" t="s">
        <v>80</v>
      </c>
      <c r="G3709" s="49" t="s">
        <v>81</v>
      </c>
      <c r="H3709" s="49" t="s">
        <v>595</v>
      </c>
      <c r="I3709" s="49" t="s">
        <v>595</v>
      </c>
      <c r="J3709" s="49">
        <v>135300</v>
      </c>
      <c r="K3709" s="49" t="s">
        <v>393</v>
      </c>
      <c r="L3709" s="49">
        <v>9974147</v>
      </c>
      <c r="M3709" s="49" t="s">
        <v>1909</v>
      </c>
      <c r="N3709" s="51">
        <v>31594</v>
      </c>
      <c r="O3709" s="51">
        <v>31594</v>
      </c>
      <c r="P3709" s="49" t="s">
        <v>1091</v>
      </c>
    </row>
    <row r="3710" spans="1:16">
      <c r="A3710" s="46">
        <v>0</v>
      </c>
      <c r="B3710" s="46">
        <v>0</v>
      </c>
      <c r="C3710" s="46">
        <v>0</v>
      </c>
      <c r="D3710" s="46">
        <f t="shared" si="57"/>
        <v>0</v>
      </c>
      <c r="E3710" s="51">
        <v>45261</v>
      </c>
      <c r="F3710" s="49" t="s">
        <v>80</v>
      </c>
      <c r="G3710" s="49" t="s">
        <v>81</v>
      </c>
      <c r="H3710" s="49" t="s">
        <v>595</v>
      </c>
      <c r="I3710" s="49" t="s">
        <v>595</v>
      </c>
      <c r="J3710" s="49">
        <v>135300</v>
      </c>
      <c r="K3710" s="49" t="s">
        <v>396</v>
      </c>
      <c r="L3710" s="49">
        <v>9821742</v>
      </c>
      <c r="M3710" s="49" t="s">
        <v>1914</v>
      </c>
      <c r="N3710" s="51">
        <v>31594</v>
      </c>
      <c r="O3710" s="51">
        <v>31594</v>
      </c>
      <c r="P3710" s="49" t="s">
        <v>1081</v>
      </c>
    </row>
    <row r="3711" spans="1:16">
      <c r="A3711" s="46">
        <v>0</v>
      </c>
      <c r="B3711" s="46">
        <v>0</v>
      </c>
      <c r="C3711" s="46">
        <v>0</v>
      </c>
      <c r="D3711" s="46">
        <f t="shared" si="57"/>
        <v>0</v>
      </c>
      <c r="E3711" s="51">
        <v>45261</v>
      </c>
      <c r="F3711" s="49" t="s">
        <v>80</v>
      </c>
      <c r="G3711" s="49" t="s">
        <v>81</v>
      </c>
      <c r="H3711" s="49" t="s">
        <v>595</v>
      </c>
      <c r="I3711" s="49" t="s">
        <v>595</v>
      </c>
      <c r="J3711" s="49">
        <v>135300</v>
      </c>
      <c r="K3711" s="49" t="s">
        <v>396</v>
      </c>
      <c r="L3711" s="49">
        <v>9974161</v>
      </c>
      <c r="M3711" s="49" t="s">
        <v>1914</v>
      </c>
      <c r="N3711" s="51">
        <v>31594</v>
      </c>
      <c r="O3711" s="51">
        <v>31594</v>
      </c>
      <c r="P3711" s="49" t="s">
        <v>1091</v>
      </c>
    </row>
    <row r="3712" spans="1:16">
      <c r="A3712" s="46">
        <v>0</v>
      </c>
      <c r="B3712" s="46">
        <v>0</v>
      </c>
      <c r="C3712" s="46">
        <v>0</v>
      </c>
      <c r="D3712" s="46">
        <f t="shared" si="57"/>
        <v>0</v>
      </c>
      <c r="E3712" s="51">
        <v>45261</v>
      </c>
      <c r="F3712" s="49" t="s">
        <v>80</v>
      </c>
      <c r="G3712" s="49" t="s">
        <v>81</v>
      </c>
      <c r="H3712" s="49" t="s">
        <v>595</v>
      </c>
      <c r="I3712" s="49" t="s">
        <v>595</v>
      </c>
      <c r="J3712" s="49">
        <v>135300</v>
      </c>
      <c r="K3712" s="49" t="s">
        <v>400</v>
      </c>
      <c r="L3712" s="49">
        <v>9974162</v>
      </c>
      <c r="M3712" s="49" t="s">
        <v>1919</v>
      </c>
      <c r="N3712" s="51">
        <v>29768</v>
      </c>
      <c r="O3712" s="51">
        <v>29768</v>
      </c>
      <c r="P3712" s="49" t="s">
        <v>1091</v>
      </c>
    </row>
    <row r="3713" spans="1:16">
      <c r="A3713" s="46">
        <v>0</v>
      </c>
      <c r="B3713" s="46">
        <v>0</v>
      </c>
      <c r="C3713" s="46">
        <v>0</v>
      </c>
      <c r="D3713" s="46">
        <f t="shared" si="57"/>
        <v>0</v>
      </c>
      <c r="E3713" s="51">
        <v>45261</v>
      </c>
      <c r="F3713" s="49" t="s">
        <v>80</v>
      </c>
      <c r="G3713" s="49" t="s">
        <v>81</v>
      </c>
      <c r="H3713" s="49" t="s">
        <v>595</v>
      </c>
      <c r="I3713" s="49" t="s">
        <v>595</v>
      </c>
      <c r="J3713" s="49">
        <v>135300</v>
      </c>
      <c r="K3713" s="49" t="s">
        <v>400</v>
      </c>
      <c r="L3713" s="49">
        <v>9821722</v>
      </c>
      <c r="M3713" s="49" t="s">
        <v>1919</v>
      </c>
      <c r="N3713" s="51">
        <v>29768</v>
      </c>
      <c r="O3713" s="51">
        <v>29768</v>
      </c>
      <c r="P3713" s="49" t="s">
        <v>1081</v>
      </c>
    </row>
    <row r="3714" spans="1:16">
      <c r="A3714" s="46">
        <v>0</v>
      </c>
      <c r="B3714" s="46">
        <v>0</v>
      </c>
      <c r="C3714" s="46">
        <v>0</v>
      </c>
      <c r="D3714" s="46">
        <f t="shared" si="57"/>
        <v>0</v>
      </c>
      <c r="E3714" s="51">
        <v>45261</v>
      </c>
      <c r="F3714" s="49" t="s">
        <v>80</v>
      </c>
      <c r="G3714" s="49" t="s">
        <v>81</v>
      </c>
      <c r="H3714" s="49" t="s">
        <v>595</v>
      </c>
      <c r="I3714" s="49" t="s">
        <v>595</v>
      </c>
      <c r="J3714" s="49">
        <v>135300</v>
      </c>
      <c r="K3714" s="49" t="s">
        <v>177</v>
      </c>
      <c r="L3714" s="49">
        <v>9706628</v>
      </c>
      <c r="M3714" s="49" t="s">
        <v>1943</v>
      </c>
      <c r="N3714" s="51">
        <v>31594</v>
      </c>
      <c r="O3714" s="51">
        <v>31594</v>
      </c>
      <c r="P3714" s="49" t="s">
        <v>1091</v>
      </c>
    </row>
    <row r="3715" spans="1:16">
      <c r="A3715" s="46">
        <v>0</v>
      </c>
      <c r="B3715" s="46">
        <v>0</v>
      </c>
      <c r="C3715" s="46">
        <v>0</v>
      </c>
      <c r="D3715" s="46">
        <f t="shared" ref="D3715:D3778" si="58">+B3715-C3715</f>
        <v>0</v>
      </c>
      <c r="E3715" s="51">
        <v>45261</v>
      </c>
      <c r="F3715" s="49" t="s">
        <v>80</v>
      </c>
      <c r="G3715" s="49" t="s">
        <v>81</v>
      </c>
      <c r="H3715" s="49" t="s">
        <v>595</v>
      </c>
      <c r="I3715" s="49" t="s">
        <v>595</v>
      </c>
      <c r="J3715" s="49">
        <v>135300</v>
      </c>
      <c r="K3715" s="49" t="s">
        <v>177</v>
      </c>
      <c r="L3715" s="49">
        <v>9974156</v>
      </c>
      <c r="M3715" s="49" t="s">
        <v>1538</v>
      </c>
      <c r="N3715" s="51">
        <v>29768</v>
      </c>
      <c r="O3715" s="51">
        <v>29768</v>
      </c>
      <c r="P3715" s="49" t="s">
        <v>1091</v>
      </c>
    </row>
    <row r="3716" spans="1:16">
      <c r="A3716" s="46">
        <v>0</v>
      </c>
      <c r="B3716" s="46">
        <v>0</v>
      </c>
      <c r="C3716" s="46">
        <v>0</v>
      </c>
      <c r="D3716" s="46">
        <f t="shared" si="58"/>
        <v>0</v>
      </c>
      <c r="E3716" s="51">
        <v>45261</v>
      </c>
      <c r="F3716" s="49" t="s">
        <v>80</v>
      </c>
      <c r="G3716" s="49" t="s">
        <v>81</v>
      </c>
      <c r="H3716" s="49" t="s">
        <v>595</v>
      </c>
      <c r="I3716" s="49" t="s">
        <v>595</v>
      </c>
      <c r="J3716" s="49">
        <v>135300</v>
      </c>
      <c r="K3716" s="49" t="s">
        <v>177</v>
      </c>
      <c r="L3716" s="49">
        <v>9821730</v>
      </c>
      <c r="M3716" s="49" t="s">
        <v>1943</v>
      </c>
      <c r="N3716" s="51">
        <v>31594</v>
      </c>
      <c r="O3716" s="51">
        <v>31594</v>
      </c>
      <c r="P3716" s="49" t="s">
        <v>1081</v>
      </c>
    </row>
    <row r="3717" spans="1:16">
      <c r="A3717" s="46">
        <v>0</v>
      </c>
      <c r="B3717" s="46">
        <v>0</v>
      </c>
      <c r="C3717" s="46">
        <v>0</v>
      </c>
      <c r="D3717" s="46">
        <f t="shared" si="58"/>
        <v>0</v>
      </c>
      <c r="E3717" s="51">
        <v>45261</v>
      </c>
      <c r="F3717" s="49" t="s">
        <v>80</v>
      </c>
      <c r="G3717" s="49" t="s">
        <v>81</v>
      </c>
      <c r="H3717" s="49" t="s">
        <v>595</v>
      </c>
      <c r="I3717" s="49" t="s">
        <v>595</v>
      </c>
      <c r="J3717" s="49">
        <v>135300</v>
      </c>
      <c r="K3717" s="49" t="s">
        <v>177</v>
      </c>
      <c r="L3717" s="49">
        <v>9821731</v>
      </c>
      <c r="M3717" s="49" t="s">
        <v>1538</v>
      </c>
      <c r="N3717" s="51">
        <v>29768</v>
      </c>
      <c r="O3717" s="51">
        <v>29768</v>
      </c>
      <c r="P3717" s="49" t="s">
        <v>1081</v>
      </c>
    </row>
    <row r="3718" spans="1:16">
      <c r="A3718" s="46">
        <v>0</v>
      </c>
      <c r="B3718" s="46">
        <v>0</v>
      </c>
      <c r="C3718" s="46">
        <v>0</v>
      </c>
      <c r="D3718" s="46">
        <f t="shared" si="58"/>
        <v>0</v>
      </c>
      <c r="E3718" s="51">
        <v>45261</v>
      </c>
      <c r="F3718" s="49" t="s">
        <v>80</v>
      </c>
      <c r="G3718" s="49" t="s">
        <v>81</v>
      </c>
      <c r="H3718" s="49" t="s">
        <v>595</v>
      </c>
      <c r="I3718" s="49" t="s">
        <v>595</v>
      </c>
      <c r="J3718" s="49">
        <v>135300</v>
      </c>
      <c r="K3718" s="49" t="s">
        <v>408</v>
      </c>
      <c r="L3718" s="49">
        <v>9821798</v>
      </c>
      <c r="M3718" s="49" t="s">
        <v>1944</v>
      </c>
      <c r="N3718" s="51">
        <v>29768</v>
      </c>
      <c r="O3718" s="51">
        <v>29768</v>
      </c>
      <c r="P3718" s="49" t="s">
        <v>1081</v>
      </c>
    </row>
    <row r="3719" spans="1:16">
      <c r="A3719" s="46">
        <v>0</v>
      </c>
      <c r="B3719" s="46">
        <v>0</v>
      </c>
      <c r="C3719" s="46">
        <v>0</v>
      </c>
      <c r="D3719" s="46">
        <f t="shared" si="58"/>
        <v>0</v>
      </c>
      <c r="E3719" s="51">
        <v>45261</v>
      </c>
      <c r="F3719" s="49" t="s">
        <v>80</v>
      </c>
      <c r="G3719" s="49" t="s">
        <v>81</v>
      </c>
      <c r="H3719" s="49" t="s">
        <v>595</v>
      </c>
      <c r="I3719" s="49" t="s">
        <v>595</v>
      </c>
      <c r="J3719" s="49">
        <v>135300</v>
      </c>
      <c r="K3719" s="49" t="s">
        <v>408</v>
      </c>
      <c r="L3719" s="49">
        <v>9821797</v>
      </c>
      <c r="M3719" s="49" t="s">
        <v>2157</v>
      </c>
      <c r="N3719" s="51">
        <v>31594</v>
      </c>
      <c r="O3719" s="51">
        <v>31594</v>
      </c>
      <c r="P3719" s="49" t="s">
        <v>1081</v>
      </c>
    </row>
    <row r="3720" spans="1:16">
      <c r="A3720" s="46">
        <v>0</v>
      </c>
      <c r="B3720" s="46">
        <v>0</v>
      </c>
      <c r="C3720" s="46">
        <v>0</v>
      </c>
      <c r="D3720" s="46">
        <f t="shared" si="58"/>
        <v>0</v>
      </c>
      <c r="E3720" s="51">
        <v>45261</v>
      </c>
      <c r="F3720" s="49" t="s">
        <v>80</v>
      </c>
      <c r="G3720" s="49" t="s">
        <v>81</v>
      </c>
      <c r="H3720" s="49" t="s">
        <v>595</v>
      </c>
      <c r="I3720" s="49" t="s">
        <v>595</v>
      </c>
      <c r="J3720" s="49">
        <v>135300</v>
      </c>
      <c r="K3720" s="49" t="s">
        <v>408</v>
      </c>
      <c r="L3720" s="49">
        <v>9974154</v>
      </c>
      <c r="M3720" s="49" t="s">
        <v>1944</v>
      </c>
      <c r="N3720" s="51">
        <v>29768</v>
      </c>
      <c r="O3720" s="51">
        <v>29768</v>
      </c>
      <c r="P3720" s="49" t="s">
        <v>1091</v>
      </c>
    </row>
    <row r="3721" spans="1:16">
      <c r="A3721" s="46">
        <v>0</v>
      </c>
      <c r="B3721" s="46">
        <v>0</v>
      </c>
      <c r="C3721" s="46">
        <v>0</v>
      </c>
      <c r="D3721" s="46">
        <f t="shared" si="58"/>
        <v>0</v>
      </c>
      <c r="E3721" s="51">
        <v>45261</v>
      </c>
      <c r="F3721" s="49" t="s">
        <v>80</v>
      </c>
      <c r="G3721" s="49" t="s">
        <v>81</v>
      </c>
      <c r="H3721" s="49" t="s">
        <v>595</v>
      </c>
      <c r="I3721" s="49" t="s">
        <v>595</v>
      </c>
      <c r="J3721" s="49">
        <v>135300</v>
      </c>
      <c r="K3721" s="49" t="s">
        <v>408</v>
      </c>
      <c r="L3721" s="49">
        <v>9724131</v>
      </c>
      <c r="M3721" s="49" t="s">
        <v>2157</v>
      </c>
      <c r="N3721" s="51">
        <v>31594</v>
      </c>
      <c r="O3721" s="51">
        <v>31594</v>
      </c>
      <c r="P3721" s="49" t="s">
        <v>1091</v>
      </c>
    </row>
    <row r="3722" spans="1:16">
      <c r="A3722" s="46">
        <v>0</v>
      </c>
      <c r="B3722" s="46">
        <v>0</v>
      </c>
      <c r="C3722" s="46">
        <v>0</v>
      </c>
      <c r="D3722" s="46">
        <f t="shared" si="58"/>
        <v>0</v>
      </c>
      <c r="E3722" s="51">
        <v>45261</v>
      </c>
      <c r="F3722" s="49" t="s">
        <v>80</v>
      </c>
      <c r="G3722" s="49" t="s">
        <v>81</v>
      </c>
      <c r="H3722" s="49" t="s">
        <v>595</v>
      </c>
      <c r="I3722" s="49" t="s">
        <v>595</v>
      </c>
      <c r="J3722" s="49">
        <v>135300</v>
      </c>
      <c r="K3722" s="49" t="s">
        <v>180</v>
      </c>
      <c r="L3722" s="49">
        <v>9974151</v>
      </c>
      <c r="M3722" s="49" t="s">
        <v>1554</v>
      </c>
      <c r="N3722" s="51">
        <v>29768</v>
      </c>
      <c r="O3722" s="51">
        <v>29768</v>
      </c>
      <c r="P3722" s="49" t="s">
        <v>1091</v>
      </c>
    </row>
    <row r="3723" spans="1:16">
      <c r="A3723" s="46">
        <v>0</v>
      </c>
      <c r="B3723" s="46">
        <v>0</v>
      </c>
      <c r="C3723" s="46">
        <v>0</v>
      </c>
      <c r="D3723" s="46">
        <f t="shared" si="58"/>
        <v>0</v>
      </c>
      <c r="E3723" s="51">
        <v>45261</v>
      </c>
      <c r="F3723" s="49" t="s">
        <v>80</v>
      </c>
      <c r="G3723" s="49" t="s">
        <v>81</v>
      </c>
      <c r="H3723" s="49" t="s">
        <v>595</v>
      </c>
      <c r="I3723" s="49" t="s">
        <v>595</v>
      </c>
      <c r="J3723" s="49">
        <v>135300</v>
      </c>
      <c r="K3723" s="49" t="s">
        <v>180</v>
      </c>
      <c r="L3723" s="49">
        <v>9821759</v>
      </c>
      <c r="M3723" s="49" t="s">
        <v>2158</v>
      </c>
      <c r="N3723" s="51">
        <v>31594</v>
      </c>
      <c r="O3723" s="51">
        <v>31594</v>
      </c>
      <c r="P3723" s="49" t="s">
        <v>1081</v>
      </c>
    </row>
    <row r="3724" spans="1:16">
      <c r="A3724" s="46">
        <v>0</v>
      </c>
      <c r="B3724" s="46">
        <v>0</v>
      </c>
      <c r="C3724" s="46">
        <v>0</v>
      </c>
      <c r="D3724" s="46">
        <f t="shared" si="58"/>
        <v>0</v>
      </c>
      <c r="E3724" s="51">
        <v>45261</v>
      </c>
      <c r="F3724" s="49" t="s">
        <v>80</v>
      </c>
      <c r="G3724" s="49" t="s">
        <v>81</v>
      </c>
      <c r="H3724" s="49" t="s">
        <v>595</v>
      </c>
      <c r="I3724" s="49" t="s">
        <v>595</v>
      </c>
      <c r="J3724" s="49">
        <v>135300</v>
      </c>
      <c r="K3724" s="49" t="s">
        <v>180</v>
      </c>
      <c r="L3724" s="49">
        <v>9974150</v>
      </c>
      <c r="M3724" s="49" t="s">
        <v>2158</v>
      </c>
      <c r="N3724" s="51">
        <v>31594</v>
      </c>
      <c r="O3724" s="51">
        <v>31594</v>
      </c>
      <c r="P3724" s="49" t="s">
        <v>1091</v>
      </c>
    </row>
    <row r="3725" spans="1:16">
      <c r="A3725" s="46">
        <v>0</v>
      </c>
      <c r="B3725" s="46">
        <v>0</v>
      </c>
      <c r="C3725" s="46">
        <v>0</v>
      </c>
      <c r="D3725" s="46">
        <f t="shared" si="58"/>
        <v>0</v>
      </c>
      <c r="E3725" s="51">
        <v>45261</v>
      </c>
      <c r="F3725" s="49" t="s">
        <v>80</v>
      </c>
      <c r="G3725" s="49" t="s">
        <v>81</v>
      </c>
      <c r="H3725" s="49" t="s">
        <v>595</v>
      </c>
      <c r="I3725" s="49" t="s">
        <v>595</v>
      </c>
      <c r="J3725" s="49">
        <v>135300</v>
      </c>
      <c r="K3725" s="49" t="s">
        <v>180</v>
      </c>
      <c r="L3725" s="49">
        <v>9821760</v>
      </c>
      <c r="M3725" s="49" t="s">
        <v>1554</v>
      </c>
      <c r="N3725" s="51">
        <v>29768</v>
      </c>
      <c r="O3725" s="51">
        <v>29768</v>
      </c>
      <c r="P3725" s="49" t="s">
        <v>1081</v>
      </c>
    </row>
    <row r="3726" spans="1:16">
      <c r="A3726" s="46">
        <v>0</v>
      </c>
      <c r="B3726" s="46">
        <v>0</v>
      </c>
      <c r="C3726" s="46">
        <v>0</v>
      </c>
      <c r="D3726" s="46">
        <f t="shared" si="58"/>
        <v>0</v>
      </c>
      <c r="E3726" s="51">
        <v>45261</v>
      </c>
      <c r="F3726" s="49" t="s">
        <v>80</v>
      </c>
      <c r="G3726" s="49" t="s">
        <v>81</v>
      </c>
      <c r="H3726" s="49" t="s">
        <v>595</v>
      </c>
      <c r="I3726" s="49" t="s">
        <v>595</v>
      </c>
      <c r="J3726" s="49">
        <v>135300</v>
      </c>
      <c r="K3726" s="49" t="s">
        <v>129</v>
      </c>
      <c r="L3726" s="49">
        <v>9974148</v>
      </c>
      <c r="M3726" s="49" t="s">
        <v>2357</v>
      </c>
      <c r="N3726" s="51">
        <v>27576</v>
      </c>
      <c r="O3726" s="51">
        <v>27576</v>
      </c>
      <c r="P3726" s="49" t="s">
        <v>1091</v>
      </c>
    </row>
    <row r="3727" spans="1:16">
      <c r="A3727" s="46">
        <v>0</v>
      </c>
      <c r="B3727" s="46">
        <v>0</v>
      </c>
      <c r="C3727" s="46">
        <v>0</v>
      </c>
      <c r="D3727" s="46">
        <f t="shared" si="58"/>
        <v>0</v>
      </c>
      <c r="E3727" s="51">
        <v>45261</v>
      </c>
      <c r="F3727" s="49" t="s">
        <v>80</v>
      </c>
      <c r="G3727" s="49" t="s">
        <v>81</v>
      </c>
      <c r="H3727" s="49" t="s">
        <v>595</v>
      </c>
      <c r="I3727" s="49" t="s">
        <v>595</v>
      </c>
      <c r="J3727" s="49">
        <v>135300</v>
      </c>
      <c r="K3727" s="49" t="s">
        <v>129</v>
      </c>
      <c r="L3727" s="49">
        <v>9821757</v>
      </c>
      <c r="M3727" s="49" t="s">
        <v>2357</v>
      </c>
      <c r="N3727" s="51">
        <v>27576</v>
      </c>
      <c r="O3727" s="51">
        <v>27576</v>
      </c>
      <c r="P3727" s="49" t="s">
        <v>1081</v>
      </c>
    </row>
    <row r="3728" spans="1:16">
      <c r="A3728" s="46">
        <v>0</v>
      </c>
      <c r="B3728" s="46">
        <v>0</v>
      </c>
      <c r="C3728" s="46">
        <v>0</v>
      </c>
      <c r="D3728" s="46">
        <f t="shared" si="58"/>
        <v>0</v>
      </c>
      <c r="E3728" s="51">
        <v>45261</v>
      </c>
      <c r="F3728" s="49" t="s">
        <v>80</v>
      </c>
      <c r="G3728" s="49" t="s">
        <v>81</v>
      </c>
      <c r="H3728" s="49" t="s">
        <v>595</v>
      </c>
      <c r="I3728" s="49" t="s">
        <v>595</v>
      </c>
      <c r="J3728" s="49">
        <v>135300</v>
      </c>
      <c r="K3728" s="49" t="s">
        <v>129</v>
      </c>
      <c r="L3728" s="49">
        <v>9821758</v>
      </c>
      <c r="M3728" s="49" t="s">
        <v>2357</v>
      </c>
      <c r="N3728" s="51">
        <v>29768</v>
      </c>
      <c r="O3728" s="51">
        <v>29768</v>
      </c>
      <c r="P3728" s="49" t="s">
        <v>1081</v>
      </c>
    </row>
    <row r="3729" spans="1:16">
      <c r="A3729" s="46">
        <v>0</v>
      </c>
      <c r="B3729" s="46">
        <v>0</v>
      </c>
      <c r="C3729" s="46">
        <v>0</v>
      </c>
      <c r="D3729" s="46">
        <f t="shared" si="58"/>
        <v>0</v>
      </c>
      <c r="E3729" s="51">
        <v>45261</v>
      </c>
      <c r="F3729" s="49" t="s">
        <v>80</v>
      </c>
      <c r="G3729" s="49" t="s">
        <v>81</v>
      </c>
      <c r="H3729" s="49" t="s">
        <v>595</v>
      </c>
      <c r="I3729" s="49" t="s">
        <v>595</v>
      </c>
      <c r="J3729" s="49">
        <v>135300</v>
      </c>
      <c r="K3729" s="49" t="s">
        <v>129</v>
      </c>
      <c r="L3729" s="49">
        <v>9974149</v>
      </c>
      <c r="M3729" s="49" t="s">
        <v>2357</v>
      </c>
      <c r="N3729" s="51">
        <v>29768</v>
      </c>
      <c r="O3729" s="51">
        <v>29768</v>
      </c>
      <c r="P3729" s="49" t="s">
        <v>1091</v>
      </c>
    </row>
    <row r="3730" spans="1:16">
      <c r="A3730" s="46">
        <v>0</v>
      </c>
      <c r="B3730" s="46">
        <v>0</v>
      </c>
      <c r="C3730" s="46">
        <v>0</v>
      </c>
      <c r="D3730" s="46">
        <f t="shared" si="58"/>
        <v>0</v>
      </c>
      <c r="E3730" s="51">
        <v>45261</v>
      </c>
      <c r="F3730" s="49" t="s">
        <v>80</v>
      </c>
      <c r="G3730" s="49" t="s">
        <v>81</v>
      </c>
      <c r="H3730" s="49" t="s">
        <v>595</v>
      </c>
      <c r="I3730" s="49" t="s">
        <v>595</v>
      </c>
      <c r="J3730" s="49">
        <v>135300</v>
      </c>
      <c r="K3730" s="49" t="s">
        <v>413</v>
      </c>
      <c r="L3730" s="49">
        <v>9974146</v>
      </c>
      <c r="M3730" s="49" t="s">
        <v>1950</v>
      </c>
      <c r="N3730" s="51">
        <v>31594</v>
      </c>
      <c r="O3730" s="51">
        <v>31594</v>
      </c>
      <c r="P3730" s="49" t="s">
        <v>1091</v>
      </c>
    </row>
    <row r="3731" spans="1:16">
      <c r="A3731" s="46">
        <v>0</v>
      </c>
      <c r="B3731" s="46">
        <v>0</v>
      </c>
      <c r="C3731" s="46">
        <v>0</v>
      </c>
      <c r="D3731" s="46">
        <f t="shared" si="58"/>
        <v>0</v>
      </c>
      <c r="E3731" s="51">
        <v>45261</v>
      </c>
      <c r="F3731" s="49" t="s">
        <v>80</v>
      </c>
      <c r="G3731" s="49" t="s">
        <v>81</v>
      </c>
      <c r="H3731" s="49" t="s">
        <v>595</v>
      </c>
      <c r="I3731" s="49" t="s">
        <v>595</v>
      </c>
      <c r="J3731" s="49">
        <v>135300</v>
      </c>
      <c r="K3731" s="49" t="s">
        <v>413</v>
      </c>
      <c r="L3731" s="49">
        <v>9974145</v>
      </c>
      <c r="M3731" s="49" t="s">
        <v>2443</v>
      </c>
      <c r="N3731" s="51">
        <v>29768</v>
      </c>
      <c r="O3731" s="51">
        <v>29768</v>
      </c>
      <c r="P3731" s="49" t="s">
        <v>1091</v>
      </c>
    </row>
    <row r="3732" spans="1:16">
      <c r="A3732" s="46">
        <v>0</v>
      </c>
      <c r="B3732" s="46">
        <v>0</v>
      </c>
      <c r="C3732" s="46">
        <v>0</v>
      </c>
      <c r="D3732" s="46">
        <f t="shared" si="58"/>
        <v>0</v>
      </c>
      <c r="E3732" s="51">
        <v>45261</v>
      </c>
      <c r="F3732" s="49" t="s">
        <v>80</v>
      </c>
      <c r="G3732" s="49" t="s">
        <v>81</v>
      </c>
      <c r="H3732" s="49" t="s">
        <v>595</v>
      </c>
      <c r="I3732" s="49" t="s">
        <v>595</v>
      </c>
      <c r="J3732" s="49">
        <v>135300</v>
      </c>
      <c r="K3732" s="49" t="s">
        <v>413</v>
      </c>
      <c r="L3732" s="49">
        <v>9821806</v>
      </c>
      <c r="M3732" s="49" t="s">
        <v>2443</v>
      </c>
      <c r="N3732" s="51">
        <v>29768</v>
      </c>
      <c r="O3732" s="51">
        <v>29768</v>
      </c>
      <c r="P3732" s="49" t="s">
        <v>1081</v>
      </c>
    </row>
    <row r="3733" spans="1:16">
      <c r="A3733" s="46">
        <v>0</v>
      </c>
      <c r="B3733" s="46">
        <v>0</v>
      </c>
      <c r="C3733" s="46">
        <v>0</v>
      </c>
      <c r="D3733" s="46">
        <f t="shared" si="58"/>
        <v>0</v>
      </c>
      <c r="E3733" s="51">
        <v>45261</v>
      </c>
      <c r="F3733" s="49" t="s">
        <v>80</v>
      </c>
      <c r="G3733" s="49" t="s">
        <v>81</v>
      </c>
      <c r="H3733" s="49" t="s">
        <v>595</v>
      </c>
      <c r="I3733" s="49" t="s">
        <v>595</v>
      </c>
      <c r="J3733" s="49">
        <v>135300</v>
      </c>
      <c r="K3733" s="49" t="s">
        <v>413</v>
      </c>
      <c r="L3733" s="49">
        <v>9821807</v>
      </c>
      <c r="M3733" s="49" t="s">
        <v>1950</v>
      </c>
      <c r="N3733" s="51">
        <v>31594</v>
      </c>
      <c r="O3733" s="51">
        <v>31594</v>
      </c>
      <c r="P3733" s="49" t="s">
        <v>1081</v>
      </c>
    </row>
    <row r="3734" spans="1:16">
      <c r="A3734" s="46">
        <v>0</v>
      </c>
      <c r="B3734" s="46">
        <v>0</v>
      </c>
      <c r="C3734" s="46">
        <v>0</v>
      </c>
      <c r="D3734" s="46">
        <f t="shared" si="58"/>
        <v>0</v>
      </c>
      <c r="E3734" s="51">
        <v>45261</v>
      </c>
      <c r="F3734" s="49" t="s">
        <v>80</v>
      </c>
      <c r="G3734" s="49" t="s">
        <v>81</v>
      </c>
      <c r="H3734" s="49" t="s">
        <v>595</v>
      </c>
      <c r="I3734" s="49" t="s">
        <v>595</v>
      </c>
      <c r="J3734" s="49">
        <v>135300</v>
      </c>
      <c r="K3734" s="49" t="s">
        <v>414</v>
      </c>
      <c r="L3734" s="49">
        <v>9821813</v>
      </c>
      <c r="M3734" s="49" t="s">
        <v>2361</v>
      </c>
      <c r="N3734" s="51">
        <v>31594</v>
      </c>
      <c r="O3734" s="51">
        <v>31594</v>
      </c>
      <c r="P3734" s="49" t="s">
        <v>1081</v>
      </c>
    </row>
    <row r="3735" spans="1:16">
      <c r="A3735" s="46">
        <v>0</v>
      </c>
      <c r="B3735" s="46">
        <v>0</v>
      </c>
      <c r="C3735" s="46">
        <v>0</v>
      </c>
      <c r="D3735" s="46">
        <f t="shared" si="58"/>
        <v>0</v>
      </c>
      <c r="E3735" s="51">
        <v>45261</v>
      </c>
      <c r="F3735" s="49" t="s">
        <v>80</v>
      </c>
      <c r="G3735" s="49" t="s">
        <v>81</v>
      </c>
      <c r="H3735" s="49" t="s">
        <v>595</v>
      </c>
      <c r="I3735" s="49" t="s">
        <v>595</v>
      </c>
      <c r="J3735" s="49">
        <v>135300</v>
      </c>
      <c r="K3735" s="49" t="s">
        <v>414</v>
      </c>
      <c r="L3735" s="49">
        <v>9821814</v>
      </c>
      <c r="M3735" s="49" t="s">
        <v>1951</v>
      </c>
      <c r="N3735" s="51">
        <v>29768</v>
      </c>
      <c r="O3735" s="51">
        <v>29768</v>
      </c>
      <c r="P3735" s="49" t="s">
        <v>1081</v>
      </c>
    </row>
    <row r="3736" spans="1:16">
      <c r="A3736" s="46">
        <v>0</v>
      </c>
      <c r="B3736" s="46">
        <v>0</v>
      </c>
      <c r="C3736" s="46">
        <v>0</v>
      </c>
      <c r="D3736" s="46">
        <f t="shared" si="58"/>
        <v>0</v>
      </c>
      <c r="E3736" s="51">
        <v>45261</v>
      </c>
      <c r="F3736" s="49" t="s">
        <v>80</v>
      </c>
      <c r="G3736" s="49" t="s">
        <v>81</v>
      </c>
      <c r="H3736" s="49" t="s">
        <v>595</v>
      </c>
      <c r="I3736" s="49" t="s">
        <v>595</v>
      </c>
      <c r="J3736" s="49">
        <v>135300</v>
      </c>
      <c r="K3736" s="49" t="s">
        <v>414</v>
      </c>
      <c r="L3736" s="49">
        <v>9974152</v>
      </c>
      <c r="M3736" s="49" t="s">
        <v>2361</v>
      </c>
      <c r="N3736" s="51">
        <v>31594</v>
      </c>
      <c r="O3736" s="51">
        <v>31594</v>
      </c>
      <c r="P3736" s="49" t="s">
        <v>1091</v>
      </c>
    </row>
    <row r="3737" spans="1:16">
      <c r="A3737" s="46">
        <v>0</v>
      </c>
      <c r="B3737" s="46">
        <v>0</v>
      </c>
      <c r="C3737" s="46">
        <v>0</v>
      </c>
      <c r="D3737" s="46">
        <f t="shared" si="58"/>
        <v>0</v>
      </c>
      <c r="E3737" s="51">
        <v>45261</v>
      </c>
      <c r="F3737" s="49" t="s">
        <v>80</v>
      </c>
      <c r="G3737" s="49" t="s">
        <v>81</v>
      </c>
      <c r="H3737" s="49" t="s">
        <v>595</v>
      </c>
      <c r="I3737" s="49" t="s">
        <v>595</v>
      </c>
      <c r="J3737" s="49">
        <v>135300</v>
      </c>
      <c r="K3737" s="49" t="s">
        <v>414</v>
      </c>
      <c r="L3737" s="49">
        <v>9974153</v>
      </c>
      <c r="M3737" s="49" t="s">
        <v>1951</v>
      </c>
      <c r="N3737" s="51">
        <v>29768</v>
      </c>
      <c r="O3737" s="51">
        <v>29768</v>
      </c>
      <c r="P3737" s="49" t="s">
        <v>1091</v>
      </c>
    </row>
    <row r="3738" spans="1:16">
      <c r="A3738" s="46">
        <v>0</v>
      </c>
      <c r="B3738" s="46">
        <v>0</v>
      </c>
      <c r="C3738" s="46">
        <v>0</v>
      </c>
      <c r="D3738" s="46">
        <f t="shared" si="58"/>
        <v>0</v>
      </c>
      <c r="E3738" s="51">
        <v>45261</v>
      </c>
      <c r="F3738" s="49" t="s">
        <v>80</v>
      </c>
      <c r="G3738" s="49" t="s">
        <v>81</v>
      </c>
      <c r="H3738" s="49" t="s">
        <v>595</v>
      </c>
      <c r="I3738" s="49" t="s">
        <v>595</v>
      </c>
      <c r="J3738" s="49">
        <v>135300</v>
      </c>
      <c r="K3738" s="49" t="s">
        <v>416</v>
      </c>
      <c r="L3738" s="49">
        <v>9974157</v>
      </c>
      <c r="M3738" s="49" t="s">
        <v>1954</v>
      </c>
      <c r="N3738" s="51">
        <v>24654</v>
      </c>
      <c r="O3738" s="51">
        <v>24654</v>
      </c>
      <c r="P3738" s="49" t="s">
        <v>1091</v>
      </c>
    </row>
    <row r="3739" spans="1:16">
      <c r="A3739" s="46">
        <v>0</v>
      </c>
      <c r="B3739" s="46">
        <v>0</v>
      </c>
      <c r="C3739" s="46">
        <v>0</v>
      </c>
      <c r="D3739" s="46">
        <f t="shared" si="58"/>
        <v>0</v>
      </c>
      <c r="E3739" s="51">
        <v>45261</v>
      </c>
      <c r="F3739" s="49" t="s">
        <v>80</v>
      </c>
      <c r="G3739" s="49" t="s">
        <v>81</v>
      </c>
      <c r="H3739" s="49" t="s">
        <v>595</v>
      </c>
      <c r="I3739" s="49" t="s">
        <v>595</v>
      </c>
      <c r="J3739" s="49">
        <v>135300</v>
      </c>
      <c r="K3739" s="49" t="s">
        <v>416</v>
      </c>
      <c r="L3739" s="49">
        <v>9821778</v>
      </c>
      <c r="M3739" s="49" t="s">
        <v>1954</v>
      </c>
      <c r="N3739" s="51">
        <v>24654</v>
      </c>
      <c r="O3739" s="51">
        <v>24654</v>
      </c>
      <c r="P3739" s="49" t="s">
        <v>1081</v>
      </c>
    </row>
    <row r="3740" spans="1:16">
      <c r="A3740" s="46">
        <v>0</v>
      </c>
      <c r="B3740" s="46">
        <v>0</v>
      </c>
      <c r="C3740" s="46">
        <v>0</v>
      </c>
      <c r="D3740" s="46">
        <f t="shared" si="58"/>
        <v>0</v>
      </c>
      <c r="E3740" s="51">
        <v>45261</v>
      </c>
      <c r="F3740" s="49" t="s">
        <v>80</v>
      </c>
      <c r="G3740" s="49" t="s">
        <v>81</v>
      </c>
      <c r="H3740" s="49" t="s">
        <v>595</v>
      </c>
      <c r="I3740" s="49" t="s">
        <v>595</v>
      </c>
      <c r="J3740" s="49">
        <v>135300</v>
      </c>
      <c r="K3740" s="49" t="s">
        <v>417</v>
      </c>
      <c r="L3740" s="49">
        <v>9974160</v>
      </c>
      <c r="M3740" s="49" t="s">
        <v>1955</v>
      </c>
      <c r="N3740" s="51">
        <v>29768</v>
      </c>
      <c r="O3740" s="51">
        <v>29768</v>
      </c>
      <c r="P3740" s="49" t="s">
        <v>1091</v>
      </c>
    </row>
    <row r="3741" spans="1:16">
      <c r="A3741" s="46">
        <v>0</v>
      </c>
      <c r="B3741" s="46">
        <v>0</v>
      </c>
      <c r="C3741" s="46">
        <v>0</v>
      </c>
      <c r="D3741" s="46">
        <f t="shared" si="58"/>
        <v>0</v>
      </c>
      <c r="E3741" s="51">
        <v>45261</v>
      </c>
      <c r="F3741" s="49" t="s">
        <v>80</v>
      </c>
      <c r="G3741" s="49" t="s">
        <v>81</v>
      </c>
      <c r="H3741" s="49" t="s">
        <v>595</v>
      </c>
      <c r="I3741" s="49" t="s">
        <v>595</v>
      </c>
      <c r="J3741" s="49">
        <v>135300</v>
      </c>
      <c r="K3741" s="49" t="s">
        <v>417</v>
      </c>
      <c r="L3741" s="49">
        <v>9821775</v>
      </c>
      <c r="M3741" s="49" t="s">
        <v>1955</v>
      </c>
      <c r="N3741" s="51">
        <v>29768</v>
      </c>
      <c r="O3741" s="51">
        <v>29768</v>
      </c>
      <c r="P3741" s="49" t="s">
        <v>1081</v>
      </c>
    </row>
    <row r="3742" spans="1:16">
      <c r="A3742" s="46">
        <v>0</v>
      </c>
      <c r="B3742" s="46">
        <v>0</v>
      </c>
      <c r="C3742" s="46">
        <v>0</v>
      </c>
      <c r="D3742" s="46">
        <f t="shared" si="58"/>
        <v>0</v>
      </c>
      <c r="E3742" s="51">
        <v>45261</v>
      </c>
      <c r="F3742" s="49" t="s">
        <v>80</v>
      </c>
      <c r="G3742" s="49" t="s">
        <v>81</v>
      </c>
      <c r="H3742" s="49" t="s">
        <v>595</v>
      </c>
      <c r="I3742" s="49" t="s">
        <v>595</v>
      </c>
      <c r="J3742" s="49">
        <v>135300</v>
      </c>
      <c r="K3742" s="49" t="s">
        <v>356</v>
      </c>
      <c r="L3742" s="49">
        <v>9821859</v>
      </c>
      <c r="M3742" s="49" t="s">
        <v>1958</v>
      </c>
      <c r="N3742" s="51">
        <v>31594</v>
      </c>
      <c r="O3742" s="51">
        <v>31594</v>
      </c>
      <c r="P3742" s="49" t="s">
        <v>1081</v>
      </c>
    </row>
    <row r="3743" spans="1:16">
      <c r="A3743" s="46">
        <v>0</v>
      </c>
      <c r="B3743" s="46">
        <v>0</v>
      </c>
      <c r="C3743" s="46">
        <v>0</v>
      </c>
      <c r="D3743" s="46">
        <f t="shared" si="58"/>
        <v>0</v>
      </c>
      <c r="E3743" s="51">
        <v>45261</v>
      </c>
      <c r="F3743" s="49" t="s">
        <v>80</v>
      </c>
      <c r="G3743" s="49" t="s">
        <v>81</v>
      </c>
      <c r="H3743" s="49" t="s">
        <v>595</v>
      </c>
      <c r="I3743" s="49" t="s">
        <v>595</v>
      </c>
      <c r="J3743" s="49">
        <v>135300</v>
      </c>
      <c r="K3743" s="49" t="s">
        <v>356</v>
      </c>
      <c r="L3743" s="49">
        <v>9870198</v>
      </c>
      <c r="M3743" s="49" t="s">
        <v>1959</v>
      </c>
      <c r="N3743" s="51">
        <v>31594</v>
      </c>
      <c r="O3743" s="51">
        <v>31594</v>
      </c>
      <c r="P3743" s="49" t="s">
        <v>1091</v>
      </c>
    </row>
    <row r="3744" spans="1:16">
      <c r="A3744" s="46">
        <v>0</v>
      </c>
      <c r="B3744" s="46">
        <v>0</v>
      </c>
      <c r="C3744" s="46">
        <v>0</v>
      </c>
      <c r="D3744" s="46">
        <f t="shared" si="58"/>
        <v>0</v>
      </c>
      <c r="E3744" s="51">
        <v>45261</v>
      </c>
      <c r="F3744" s="49" t="s">
        <v>80</v>
      </c>
      <c r="G3744" s="49" t="s">
        <v>81</v>
      </c>
      <c r="H3744" s="49" t="s">
        <v>595</v>
      </c>
      <c r="I3744" s="49" t="s">
        <v>595</v>
      </c>
      <c r="J3744" s="49">
        <v>135300</v>
      </c>
      <c r="K3744" s="49" t="s">
        <v>272</v>
      </c>
      <c r="L3744" s="49">
        <v>9821853</v>
      </c>
      <c r="M3744" s="49" t="s">
        <v>2590</v>
      </c>
      <c r="N3744" s="51">
        <v>31594</v>
      </c>
      <c r="O3744" s="51">
        <v>31594</v>
      </c>
      <c r="P3744" s="49" t="s">
        <v>1081</v>
      </c>
    </row>
    <row r="3745" spans="1:16">
      <c r="A3745" s="46">
        <v>0</v>
      </c>
      <c r="B3745" s="46">
        <v>0</v>
      </c>
      <c r="C3745" s="46">
        <v>0</v>
      </c>
      <c r="D3745" s="46">
        <f t="shared" si="58"/>
        <v>0</v>
      </c>
      <c r="E3745" s="51">
        <v>45261</v>
      </c>
      <c r="F3745" s="49" t="s">
        <v>80</v>
      </c>
      <c r="G3745" s="49" t="s">
        <v>81</v>
      </c>
      <c r="H3745" s="49" t="s">
        <v>595</v>
      </c>
      <c r="I3745" s="49" t="s">
        <v>595</v>
      </c>
      <c r="J3745" s="49">
        <v>135300</v>
      </c>
      <c r="K3745" s="49" t="s">
        <v>272</v>
      </c>
      <c r="L3745" s="49">
        <v>9870197</v>
      </c>
      <c r="M3745" s="49" t="s">
        <v>1960</v>
      </c>
      <c r="N3745" s="51">
        <v>31594</v>
      </c>
      <c r="O3745" s="51">
        <v>31594</v>
      </c>
      <c r="P3745" s="49" t="s">
        <v>1091</v>
      </c>
    </row>
    <row r="3746" spans="1:16">
      <c r="A3746" s="46">
        <v>0</v>
      </c>
      <c r="B3746" s="46">
        <v>0</v>
      </c>
      <c r="C3746" s="46">
        <v>0</v>
      </c>
      <c r="D3746" s="46">
        <f t="shared" si="58"/>
        <v>0</v>
      </c>
      <c r="E3746" s="51">
        <v>45261</v>
      </c>
      <c r="F3746" s="49" t="s">
        <v>80</v>
      </c>
      <c r="G3746" s="49" t="s">
        <v>81</v>
      </c>
      <c r="H3746" s="49" t="s">
        <v>595</v>
      </c>
      <c r="I3746" s="49" t="s">
        <v>595</v>
      </c>
      <c r="J3746" s="49">
        <v>135300</v>
      </c>
      <c r="K3746" s="49" t="s">
        <v>420</v>
      </c>
      <c r="L3746" s="49">
        <v>9821774</v>
      </c>
      <c r="M3746" s="49" t="s">
        <v>1970</v>
      </c>
      <c r="N3746" s="51">
        <v>31594</v>
      </c>
      <c r="O3746" s="51">
        <v>31594</v>
      </c>
      <c r="P3746" s="49" t="s">
        <v>1081</v>
      </c>
    </row>
    <row r="3747" spans="1:16">
      <c r="A3747" s="46">
        <v>0</v>
      </c>
      <c r="B3747" s="46">
        <v>0</v>
      </c>
      <c r="C3747" s="46">
        <v>0</v>
      </c>
      <c r="D3747" s="46">
        <f t="shared" si="58"/>
        <v>0</v>
      </c>
      <c r="E3747" s="51">
        <v>45261</v>
      </c>
      <c r="F3747" s="49" t="s">
        <v>80</v>
      </c>
      <c r="G3747" s="49" t="s">
        <v>81</v>
      </c>
      <c r="H3747" s="49" t="s">
        <v>595</v>
      </c>
      <c r="I3747" s="49" t="s">
        <v>595</v>
      </c>
      <c r="J3747" s="49">
        <v>135300</v>
      </c>
      <c r="K3747" s="49" t="s">
        <v>420</v>
      </c>
      <c r="L3747" s="49">
        <v>9974158</v>
      </c>
      <c r="M3747" s="49" t="s">
        <v>1970</v>
      </c>
      <c r="N3747" s="51">
        <v>31594</v>
      </c>
      <c r="O3747" s="51">
        <v>31594</v>
      </c>
      <c r="P3747" s="49" t="s">
        <v>1091</v>
      </c>
    </row>
    <row r="3748" spans="1:16">
      <c r="A3748" s="46">
        <v>0</v>
      </c>
      <c r="B3748" s="46">
        <v>0</v>
      </c>
      <c r="C3748" s="46">
        <v>0</v>
      </c>
      <c r="D3748" s="46">
        <f t="shared" si="58"/>
        <v>0</v>
      </c>
      <c r="E3748" s="51">
        <v>45261</v>
      </c>
      <c r="F3748" s="49" t="s">
        <v>80</v>
      </c>
      <c r="G3748" s="49" t="s">
        <v>81</v>
      </c>
      <c r="H3748" s="49" t="s">
        <v>595</v>
      </c>
      <c r="I3748" s="49" t="s">
        <v>595</v>
      </c>
      <c r="J3748" s="49">
        <v>135300</v>
      </c>
      <c r="K3748" s="49" t="s">
        <v>254</v>
      </c>
      <c r="L3748" s="49">
        <v>9974143</v>
      </c>
      <c r="M3748" s="49" t="s">
        <v>2191</v>
      </c>
      <c r="N3748" s="51">
        <v>32325</v>
      </c>
      <c r="O3748" s="51">
        <v>32325</v>
      </c>
      <c r="P3748" s="49" t="s">
        <v>1091</v>
      </c>
    </row>
    <row r="3749" spans="1:16">
      <c r="A3749" s="46">
        <v>0</v>
      </c>
      <c r="B3749" s="46">
        <v>0</v>
      </c>
      <c r="C3749" s="46">
        <v>0</v>
      </c>
      <c r="D3749" s="46">
        <f t="shared" si="58"/>
        <v>0</v>
      </c>
      <c r="E3749" s="51">
        <v>45261</v>
      </c>
      <c r="F3749" s="49" t="s">
        <v>80</v>
      </c>
      <c r="G3749" s="49" t="s">
        <v>81</v>
      </c>
      <c r="H3749" s="49" t="s">
        <v>595</v>
      </c>
      <c r="I3749" s="49" t="s">
        <v>595</v>
      </c>
      <c r="J3749" s="49">
        <v>135300</v>
      </c>
      <c r="K3749" s="49" t="s">
        <v>254</v>
      </c>
      <c r="L3749" s="49">
        <v>9821822</v>
      </c>
      <c r="M3749" s="49" t="s">
        <v>2191</v>
      </c>
      <c r="N3749" s="51">
        <v>32325</v>
      </c>
      <c r="O3749" s="51">
        <v>32325</v>
      </c>
      <c r="P3749" s="49" t="s">
        <v>1081</v>
      </c>
    </row>
    <row r="3750" spans="1:16">
      <c r="A3750" s="46">
        <v>0</v>
      </c>
      <c r="B3750" s="46">
        <v>0</v>
      </c>
      <c r="C3750" s="46">
        <v>0</v>
      </c>
      <c r="D3750" s="46">
        <f t="shared" si="58"/>
        <v>0</v>
      </c>
      <c r="E3750" s="51">
        <v>45261</v>
      </c>
      <c r="F3750" s="49" t="s">
        <v>80</v>
      </c>
      <c r="G3750" s="49" t="s">
        <v>81</v>
      </c>
      <c r="H3750" s="49" t="s">
        <v>595</v>
      </c>
      <c r="I3750" s="49" t="s">
        <v>595</v>
      </c>
      <c r="J3750" s="49">
        <v>135300</v>
      </c>
      <c r="K3750" s="49" t="s">
        <v>254</v>
      </c>
      <c r="L3750" s="49">
        <v>9974144</v>
      </c>
      <c r="M3750" s="49" t="s">
        <v>1980</v>
      </c>
      <c r="N3750" s="51">
        <v>31594</v>
      </c>
      <c r="O3750" s="51">
        <v>31594</v>
      </c>
      <c r="P3750" s="49" t="s">
        <v>1091</v>
      </c>
    </row>
    <row r="3751" spans="1:16">
      <c r="A3751" s="46">
        <v>0</v>
      </c>
      <c r="B3751" s="46">
        <v>0</v>
      </c>
      <c r="C3751" s="46">
        <v>0</v>
      </c>
      <c r="D3751" s="46">
        <f t="shared" si="58"/>
        <v>0</v>
      </c>
      <c r="E3751" s="51">
        <v>45261</v>
      </c>
      <c r="F3751" s="49" t="s">
        <v>80</v>
      </c>
      <c r="G3751" s="49" t="s">
        <v>81</v>
      </c>
      <c r="H3751" s="49" t="s">
        <v>595</v>
      </c>
      <c r="I3751" s="49" t="s">
        <v>595</v>
      </c>
      <c r="J3751" s="49">
        <v>135300</v>
      </c>
      <c r="K3751" s="49" t="s">
        <v>254</v>
      </c>
      <c r="L3751" s="49">
        <v>9821823</v>
      </c>
      <c r="M3751" s="49" t="s">
        <v>1980</v>
      </c>
      <c r="N3751" s="51">
        <v>31594</v>
      </c>
      <c r="O3751" s="51">
        <v>31594</v>
      </c>
      <c r="P3751" s="49" t="s">
        <v>1081</v>
      </c>
    </row>
    <row r="3752" spans="1:16">
      <c r="A3752" s="46">
        <v>0</v>
      </c>
      <c r="B3752" s="46">
        <v>0</v>
      </c>
      <c r="C3752" s="46">
        <v>0</v>
      </c>
      <c r="D3752" s="46">
        <f t="shared" si="58"/>
        <v>0</v>
      </c>
      <c r="E3752" s="51">
        <v>45261</v>
      </c>
      <c r="F3752" s="49" t="s">
        <v>80</v>
      </c>
      <c r="G3752" s="49" t="s">
        <v>81</v>
      </c>
      <c r="H3752" s="49" t="s">
        <v>595</v>
      </c>
      <c r="I3752" s="49" t="s">
        <v>595</v>
      </c>
      <c r="J3752" s="49">
        <v>135300</v>
      </c>
      <c r="K3752" s="49" t="s">
        <v>254</v>
      </c>
      <c r="L3752" s="49">
        <v>9702279</v>
      </c>
      <c r="M3752" s="49" t="s">
        <v>2591</v>
      </c>
      <c r="N3752" s="51">
        <v>38777</v>
      </c>
      <c r="O3752" s="51">
        <v>38718</v>
      </c>
      <c r="P3752" s="49" t="s">
        <v>2592</v>
      </c>
    </row>
    <row r="3753" spans="1:16">
      <c r="A3753" s="46">
        <v>0</v>
      </c>
      <c r="B3753" s="46">
        <v>0</v>
      </c>
      <c r="C3753" s="46">
        <v>0</v>
      </c>
      <c r="D3753" s="46">
        <f t="shared" si="58"/>
        <v>0</v>
      </c>
      <c r="E3753" s="51">
        <v>45261</v>
      </c>
      <c r="F3753" s="49" t="s">
        <v>80</v>
      </c>
      <c r="G3753" s="49" t="s">
        <v>81</v>
      </c>
      <c r="H3753" s="49" t="s">
        <v>595</v>
      </c>
      <c r="I3753" s="49" t="s">
        <v>595</v>
      </c>
      <c r="J3753" s="49">
        <v>135300</v>
      </c>
      <c r="K3753" s="49" t="s">
        <v>428</v>
      </c>
      <c r="L3753" s="49">
        <v>9821820</v>
      </c>
      <c r="M3753" s="49" t="s">
        <v>1982</v>
      </c>
      <c r="N3753" s="51">
        <v>29768</v>
      </c>
      <c r="O3753" s="51">
        <v>29768</v>
      </c>
      <c r="P3753" s="49" t="s">
        <v>1081</v>
      </c>
    </row>
    <row r="3754" spans="1:16">
      <c r="A3754" s="46">
        <v>0</v>
      </c>
      <c r="B3754" s="46">
        <v>0</v>
      </c>
      <c r="C3754" s="46">
        <v>0</v>
      </c>
      <c r="D3754" s="46">
        <f t="shared" si="58"/>
        <v>0</v>
      </c>
      <c r="E3754" s="51">
        <v>45261</v>
      </c>
      <c r="F3754" s="49" t="s">
        <v>80</v>
      </c>
      <c r="G3754" s="49" t="s">
        <v>81</v>
      </c>
      <c r="H3754" s="49" t="s">
        <v>595</v>
      </c>
      <c r="I3754" s="49" t="s">
        <v>595</v>
      </c>
      <c r="J3754" s="49">
        <v>135300</v>
      </c>
      <c r="K3754" s="49" t="s">
        <v>428</v>
      </c>
      <c r="L3754" s="49">
        <v>9974159</v>
      </c>
      <c r="M3754" s="49" t="s">
        <v>1982</v>
      </c>
      <c r="N3754" s="51">
        <v>29768</v>
      </c>
      <c r="O3754" s="51">
        <v>29768</v>
      </c>
      <c r="P3754" s="49" t="s">
        <v>1091</v>
      </c>
    </row>
    <row r="3755" spans="1:16">
      <c r="A3755" s="46">
        <v>0</v>
      </c>
      <c r="B3755" s="46">
        <v>0</v>
      </c>
      <c r="C3755" s="46">
        <v>0</v>
      </c>
      <c r="D3755" s="46">
        <f t="shared" si="58"/>
        <v>0</v>
      </c>
      <c r="E3755" s="51">
        <v>45261</v>
      </c>
      <c r="F3755" s="49" t="s">
        <v>80</v>
      </c>
      <c r="G3755" s="49" t="s">
        <v>81</v>
      </c>
      <c r="H3755" s="49" t="s">
        <v>595</v>
      </c>
      <c r="I3755" s="49" t="s">
        <v>595</v>
      </c>
      <c r="J3755" s="49">
        <v>135300</v>
      </c>
      <c r="K3755" s="49" t="s">
        <v>433</v>
      </c>
      <c r="L3755" s="49">
        <v>9821868</v>
      </c>
      <c r="M3755" s="49" t="s">
        <v>1985</v>
      </c>
      <c r="N3755" s="51">
        <v>29768</v>
      </c>
      <c r="O3755" s="51">
        <v>29768</v>
      </c>
      <c r="P3755" s="49" t="s">
        <v>1081</v>
      </c>
    </row>
    <row r="3756" spans="1:16">
      <c r="A3756" s="46">
        <v>0</v>
      </c>
      <c r="B3756" s="46">
        <v>0</v>
      </c>
      <c r="C3756" s="46">
        <v>0</v>
      </c>
      <c r="D3756" s="46">
        <f t="shared" si="58"/>
        <v>0</v>
      </c>
      <c r="E3756" s="51">
        <v>45261</v>
      </c>
      <c r="F3756" s="49" t="s">
        <v>80</v>
      </c>
      <c r="G3756" s="49" t="s">
        <v>81</v>
      </c>
      <c r="H3756" s="49" t="s">
        <v>595</v>
      </c>
      <c r="I3756" s="49" t="s">
        <v>595</v>
      </c>
      <c r="J3756" s="49">
        <v>135300</v>
      </c>
      <c r="K3756" s="49" t="s">
        <v>433</v>
      </c>
      <c r="L3756" s="49">
        <v>9974140</v>
      </c>
      <c r="M3756" s="49" t="s">
        <v>1985</v>
      </c>
      <c r="N3756" s="51">
        <v>29768</v>
      </c>
      <c r="O3756" s="51">
        <v>29768</v>
      </c>
      <c r="P3756" s="49" t="s">
        <v>1091</v>
      </c>
    </row>
    <row r="3757" spans="1:16">
      <c r="A3757" s="46">
        <v>0</v>
      </c>
      <c r="B3757" s="46">
        <v>0</v>
      </c>
      <c r="C3757" s="46">
        <v>0</v>
      </c>
      <c r="D3757" s="46">
        <f t="shared" si="58"/>
        <v>0</v>
      </c>
      <c r="E3757" s="51">
        <v>45261</v>
      </c>
      <c r="F3757" s="49" t="s">
        <v>80</v>
      </c>
      <c r="G3757" s="49" t="s">
        <v>81</v>
      </c>
      <c r="H3757" s="49" t="s">
        <v>595</v>
      </c>
      <c r="I3757" s="49" t="s">
        <v>595</v>
      </c>
      <c r="J3757" s="49">
        <v>135300</v>
      </c>
      <c r="K3757" s="49" t="s">
        <v>434</v>
      </c>
      <c r="L3757" s="49">
        <v>9974164</v>
      </c>
      <c r="M3757" s="49" t="s">
        <v>1988</v>
      </c>
      <c r="N3757" s="51">
        <v>29768</v>
      </c>
      <c r="O3757" s="51">
        <v>29768</v>
      </c>
      <c r="P3757" s="49" t="s">
        <v>1091</v>
      </c>
    </row>
    <row r="3758" spans="1:16">
      <c r="A3758" s="46">
        <v>0</v>
      </c>
      <c r="B3758" s="46">
        <v>0</v>
      </c>
      <c r="C3758" s="46">
        <v>0</v>
      </c>
      <c r="D3758" s="46">
        <f t="shared" si="58"/>
        <v>0</v>
      </c>
      <c r="E3758" s="51">
        <v>45261</v>
      </c>
      <c r="F3758" s="49" t="s">
        <v>80</v>
      </c>
      <c r="G3758" s="49" t="s">
        <v>81</v>
      </c>
      <c r="H3758" s="49" t="s">
        <v>595</v>
      </c>
      <c r="I3758" s="49" t="s">
        <v>595</v>
      </c>
      <c r="J3758" s="49">
        <v>135300</v>
      </c>
      <c r="K3758" s="49" t="s">
        <v>434</v>
      </c>
      <c r="L3758" s="49">
        <v>9821725</v>
      </c>
      <c r="M3758" s="49" t="s">
        <v>1988</v>
      </c>
      <c r="N3758" s="51">
        <v>29768</v>
      </c>
      <c r="O3758" s="51">
        <v>29768</v>
      </c>
      <c r="P3758" s="49" t="s">
        <v>1081</v>
      </c>
    </row>
    <row r="3759" spans="1:16">
      <c r="A3759" s="46">
        <v>0</v>
      </c>
      <c r="B3759" s="46">
        <v>0</v>
      </c>
      <c r="C3759" s="46">
        <v>0</v>
      </c>
      <c r="D3759" s="46">
        <f t="shared" si="58"/>
        <v>0</v>
      </c>
      <c r="E3759" s="51">
        <v>45261</v>
      </c>
      <c r="F3759" s="49" t="s">
        <v>80</v>
      </c>
      <c r="G3759" s="49" t="s">
        <v>81</v>
      </c>
      <c r="H3759" s="49" t="s">
        <v>595</v>
      </c>
      <c r="I3759" s="49" t="s">
        <v>595</v>
      </c>
      <c r="J3759" s="49">
        <v>135300</v>
      </c>
      <c r="K3759" s="49" t="s">
        <v>596</v>
      </c>
      <c r="L3759" s="49">
        <v>9821714</v>
      </c>
      <c r="M3759" s="49" t="s">
        <v>2593</v>
      </c>
      <c r="N3759" s="51">
        <v>29768</v>
      </c>
      <c r="O3759" s="51">
        <v>29768</v>
      </c>
      <c r="P3759" s="49" t="s">
        <v>1081</v>
      </c>
    </row>
    <row r="3760" spans="1:16">
      <c r="A3760" s="46">
        <v>0</v>
      </c>
      <c r="B3760" s="46">
        <v>0</v>
      </c>
      <c r="C3760" s="46">
        <v>0</v>
      </c>
      <c r="D3760" s="46">
        <f t="shared" si="58"/>
        <v>0</v>
      </c>
      <c r="E3760" s="51">
        <v>45261</v>
      </c>
      <c r="F3760" s="49" t="s">
        <v>80</v>
      </c>
      <c r="G3760" s="49" t="s">
        <v>81</v>
      </c>
      <c r="H3760" s="49" t="s">
        <v>595</v>
      </c>
      <c r="I3760" s="49" t="s">
        <v>595</v>
      </c>
      <c r="J3760" s="49">
        <v>135300</v>
      </c>
      <c r="K3760" s="49" t="s">
        <v>596</v>
      </c>
      <c r="L3760" s="49">
        <v>9974163</v>
      </c>
      <c r="M3760" s="49" t="s">
        <v>2593</v>
      </c>
      <c r="N3760" s="51">
        <v>29768</v>
      </c>
      <c r="O3760" s="51">
        <v>29768</v>
      </c>
      <c r="P3760" s="49" t="s">
        <v>1091</v>
      </c>
    </row>
    <row r="3761" spans="1:16">
      <c r="A3761" s="46">
        <v>0</v>
      </c>
      <c r="B3761" s="46">
        <v>0</v>
      </c>
      <c r="C3761" s="46">
        <v>0</v>
      </c>
      <c r="D3761" s="46">
        <f t="shared" si="58"/>
        <v>0</v>
      </c>
      <c r="E3761" s="51">
        <v>45261</v>
      </c>
      <c r="F3761" s="49" t="s">
        <v>80</v>
      </c>
      <c r="G3761" s="49" t="s">
        <v>81</v>
      </c>
      <c r="H3761" s="49" t="s">
        <v>597</v>
      </c>
      <c r="I3761" s="49" t="s">
        <v>597</v>
      </c>
      <c r="J3761" s="49">
        <v>135001</v>
      </c>
      <c r="K3761" s="49" t="s">
        <v>153</v>
      </c>
      <c r="L3761" s="49">
        <v>9868949</v>
      </c>
      <c r="M3761" s="49" t="s">
        <v>2594</v>
      </c>
      <c r="N3761" s="51">
        <v>30864</v>
      </c>
      <c r="O3761" s="51">
        <v>30864</v>
      </c>
      <c r="P3761" s="49" t="s">
        <v>1091</v>
      </c>
    </row>
    <row r="3762" spans="1:16">
      <c r="A3762" s="46">
        <v>0</v>
      </c>
      <c r="B3762" s="46">
        <v>0</v>
      </c>
      <c r="C3762" s="46">
        <v>0</v>
      </c>
      <c r="D3762" s="46">
        <f t="shared" si="58"/>
        <v>0</v>
      </c>
      <c r="E3762" s="51">
        <v>45261</v>
      </c>
      <c r="F3762" s="49" t="s">
        <v>80</v>
      </c>
      <c r="G3762" s="49" t="s">
        <v>81</v>
      </c>
      <c r="H3762" s="49" t="s">
        <v>597</v>
      </c>
      <c r="I3762" s="49" t="s">
        <v>597</v>
      </c>
      <c r="J3762" s="49">
        <v>135001</v>
      </c>
      <c r="K3762" s="49" t="s">
        <v>153</v>
      </c>
      <c r="L3762" s="49">
        <v>9868948</v>
      </c>
      <c r="M3762" s="49" t="s">
        <v>2595</v>
      </c>
      <c r="N3762" s="51">
        <v>21732</v>
      </c>
      <c r="O3762" s="51">
        <v>21732</v>
      </c>
      <c r="P3762" s="49" t="s">
        <v>1091</v>
      </c>
    </row>
    <row r="3763" spans="1:16">
      <c r="A3763" s="46">
        <v>0</v>
      </c>
      <c r="B3763" s="46">
        <v>0</v>
      </c>
      <c r="C3763" s="46">
        <v>0</v>
      </c>
      <c r="D3763" s="46">
        <f t="shared" si="58"/>
        <v>0</v>
      </c>
      <c r="E3763" s="51">
        <v>45261</v>
      </c>
      <c r="F3763" s="49" t="s">
        <v>80</v>
      </c>
      <c r="G3763" s="49" t="s">
        <v>81</v>
      </c>
      <c r="H3763" s="49" t="s">
        <v>597</v>
      </c>
      <c r="I3763" s="49" t="s">
        <v>597</v>
      </c>
      <c r="J3763" s="49">
        <v>135002</v>
      </c>
      <c r="K3763" s="49" t="s">
        <v>130</v>
      </c>
      <c r="L3763" s="49">
        <v>9869923</v>
      </c>
      <c r="M3763" s="49" t="s">
        <v>917</v>
      </c>
      <c r="N3763" s="51">
        <v>31594</v>
      </c>
      <c r="O3763" s="51">
        <v>31594</v>
      </c>
      <c r="P3763" s="49" t="s">
        <v>1091</v>
      </c>
    </row>
    <row r="3764" spans="1:16">
      <c r="A3764" s="46">
        <v>0</v>
      </c>
      <c r="B3764" s="46">
        <v>0</v>
      </c>
      <c r="C3764" s="46">
        <v>0</v>
      </c>
      <c r="D3764" s="46">
        <f t="shared" si="58"/>
        <v>0</v>
      </c>
      <c r="E3764" s="51">
        <v>45261</v>
      </c>
      <c r="F3764" s="49" t="s">
        <v>80</v>
      </c>
      <c r="G3764" s="49" t="s">
        <v>81</v>
      </c>
      <c r="H3764" s="49" t="s">
        <v>597</v>
      </c>
      <c r="I3764" s="49" t="s">
        <v>597</v>
      </c>
      <c r="J3764" s="49">
        <v>135002</v>
      </c>
      <c r="K3764" s="49" t="s">
        <v>130</v>
      </c>
      <c r="L3764" s="49">
        <v>9869924</v>
      </c>
      <c r="M3764" s="49" t="s">
        <v>917</v>
      </c>
      <c r="N3764" s="51">
        <v>31229</v>
      </c>
      <c r="O3764" s="51">
        <v>31229</v>
      </c>
      <c r="P3764" s="49" t="s">
        <v>1091</v>
      </c>
    </row>
    <row r="3765" spans="1:16">
      <c r="A3765" s="46">
        <v>1</v>
      </c>
      <c r="B3765" s="46">
        <v>18937.240000000002</v>
      </c>
      <c r="C3765" s="46">
        <v>4440.8714062831996</v>
      </c>
      <c r="D3765" s="46">
        <f t="shared" si="58"/>
        <v>14496.368593716801</v>
      </c>
      <c r="E3765" s="51">
        <v>45261</v>
      </c>
      <c r="F3765" s="49" t="s">
        <v>80</v>
      </c>
      <c r="G3765" s="49" t="s">
        <v>81</v>
      </c>
      <c r="H3765" s="49" t="s">
        <v>597</v>
      </c>
      <c r="I3765" s="49" t="s">
        <v>597</v>
      </c>
      <c r="J3765" s="49">
        <v>135300</v>
      </c>
      <c r="K3765" s="49" t="s">
        <v>173</v>
      </c>
      <c r="L3765" s="49">
        <v>11907842</v>
      </c>
      <c r="M3765" s="49" t="s">
        <v>2596</v>
      </c>
      <c r="N3765" s="51">
        <v>41193</v>
      </c>
      <c r="O3765" s="51">
        <v>40909</v>
      </c>
      <c r="P3765" s="49" t="s">
        <v>2329</v>
      </c>
    </row>
    <row r="3766" spans="1:16">
      <c r="A3766" s="46">
        <v>0</v>
      </c>
      <c r="B3766" s="46">
        <v>0</v>
      </c>
      <c r="C3766" s="46">
        <v>0</v>
      </c>
      <c r="D3766" s="46">
        <f t="shared" si="58"/>
        <v>0</v>
      </c>
      <c r="E3766" s="51">
        <v>45261</v>
      </c>
      <c r="F3766" s="49" t="s">
        <v>80</v>
      </c>
      <c r="G3766" s="49" t="s">
        <v>81</v>
      </c>
      <c r="H3766" s="49" t="s">
        <v>597</v>
      </c>
      <c r="I3766" s="49" t="s">
        <v>597</v>
      </c>
      <c r="J3766" s="49">
        <v>135300</v>
      </c>
      <c r="K3766" s="49" t="s">
        <v>107</v>
      </c>
      <c r="L3766" s="49">
        <v>11911008</v>
      </c>
      <c r="M3766" s="49" t="s">
        <v>2339</v>
      </c>
      <c r="N3766" s="51">
        <v>41193</v>
      </c>
      <c r="O3766" s="51">
        <v>41426</v>
      </c>
      <c r="P3766" s="49" t="s">
        <v>2329</v>
      </c>
    </row>
    <row r="3767" spans="1:16">
      <c r="A3767" s="46">
        <v>0</v>
      </c>
      <c r="B3767" s="46">
        <v>0</v>
      </c>
      <c r="C3767" s="46">
        <v>0</v>
      </c>
      <c r="D3767" s="46">
        <f t="shared" si="58"/>
        <v>0</v>
      </c>
      <c r="E3767" s="51">
        <v>45261</v>
      </c>
      <c r="F3767" s="49" t="s">
        <v>80</v>
      </c>
      <c r="G3767" s="49" t="s">
        <v>81</v>
      </c>
      <c r="H3767" s="49" t="s">
        <v>597</v>
      </c>
      <c r="I3767" s="49" t="s">
        <v>597</v>
      </c>
      <c r="J3767" s="49">
        <v>135300</v>
      </c>
      <c r="K3767" s="49" t="s">
        <v>107</v>
      </c>
      <c r="L3767" s="49">
        <v>35434606</v>
      </c>
      <c r="M3767" s="49" t="s">
        <v>2597</v>
      </c>
      <c r="N3767" s="51">
        <v>44698</v>
      </c>
      <c r="O3767" s="51">
        <v>44682</v>
      </c>
      <c r="P3767" s="49" t="s">
        <v>2598</v>
      </c>
    </row>
    <row r="3768" spans="1:16">
      <c r="A3768" s="46">
        <v>0</v>
      </c>
      <c r="B3768" s="46">
        <v>0</v>
      </c>
      <c r="C3768" s="46">
        <v>0</v>
      </c>
      <c r="D3768" s="46">
        <f t="shared" si="58"/>
        <v>0</v>
      </c>
      <c r="E3768" s="51">
        <v>45261</v>
      </c>
      <c r="F3768" s="49" t="s">
        <v>80</v>
      </c>
      <c r="G3768" s="49" t="s">
        <v>81</v>
      </c>
      <c r="H3768" s="49" t="s">
        <v>598</v>
      </c>
      <c r="I3768" s="49" t="s">
        <v>598</v>
      </c>
      <c r="J3768" s="49">
        <v>135200</v>
      </c>
      <c r="K3768" s="49" t="s">
        <v>186</v>
      </c>
      <c r="L3768" s="49">
        <v>9974229</v>
      </c>
      <c r="M3768" s="49" t="s">
        <v>2007</v>
      </c>
      <c r="N3768" s="51">
        <v>23193</v>
      </c>
      <c r="O3768" s="51">
        <v>23193</v>
      </c>
      <c r="P3768" s="49" t="s">
        <v>1091</v>
      </c>
    </row>
    <row r="3769" spans="1:16">
      <c r="A3769" s="46">
        <v>0</v>
      </c>
      <c r="B3769" s="46">
        <v>0</v>
      </c>
      <c r="C3769" s="46">
        <v>0</v>
      </c>
      <c r="D3769" s="46">
        <f t="shared" si="58"/>
        <v>0</v>
      </c>
      <c r="E3769" s="51">
        <v>45261</v>
      </c>
      <c r="F3769" s="49" t="s">
        <v>80</v>
      </c>
      <c r="G3769" s="49" t="s">
        <v>81</v>
      </c>
      <c r="H3769" s="49" t="s">
        <v>598</v>
      </c>
      <c r="I3769" s="49" t="s">
        <v>598</v>
      </c>
      <c r="J3769" s="49">
        <v>135300</v>
      </c>
      <c r="K3769" s="49" t="s">
        <v>254</v>
      </c>
      <c r="L3769" s="49">
        <v>9974228</v>
      </c>
      <c r="M3769" s="49" t="s">
        <v>1980</v>
      </c>
      <c r="N3769" s="51">
        <v>32690</v>
      </c>
      <c r="O3769" s="51">
        <v>32690</v>
      </c>
      <c r="P3769" s="49" t="s">
        <v>1091</v>
      </c>
    </row>
    <row r="3770" spans="1:16">
      <c r="A3770" s="46">
        <v>0</v>
      </c>
      <c r="B3770" s="46">
        <v>0</v>
      </c>
      <c r="C3770" s="46">
        <v>0</v>
      </c>
      <c r="D3770" s="46">
        <f t="shared" si="58"/>
        <v>0</v>
      </c>
      <c r="E3770" s="51">
        <v>45261</v>
      </c>
      <c r="F3770" s="49" t="s">
        <v>80</v>
      </c>
      <c r="G3770" s="49" t="s">
        <v>81</v>
      </c>
      <c r="H3770" s="49" t="s">
        <v>598</v>
      </c>
      <c r="I3770" s="49" t="s">
        <v>598</v>
      </c>
      <c r="J3770" s="49">
        <v>135300</v>
      </c>
      <c r="K3770" s="49" t="s">
        <v>254</v>
      </c>
      <c r="L3770" s="49">
        <v>9821821</v>
      </c>
      <c r="M3770" s="49" t="s">
        <v>1980</v>
      </c>
      <c r="N3770" s="51">
        <v>32690</v>
      </c>
      <c r="O3770" s="51">
        <v>32690</v>
      </c>
      <c r="P3770" s="49" t="s">
        <v>1081</v>
      </c>
    </row>
    <row r="3771" spans="1:16">
      <c r="A3771" s="46">
        <v>0</v>
      </c>
      <c r="B3771" s="46">
        <v>0</v>
      </c>
      <c r="C3771" s="46">
        <v>0</v>
      </c>
      <c r="D3771" s="46">
        <f t="shared" si="58"/>
        <v>0</v>
      </c>
      <c r="E3771" s="51">
        <v>45261</v>
      </c>
      <c r="F3771" s="49" t="s">
        <v>80</v>
      </c>
      <c r="G3771" s="49" t="s">
        <v>81</v>
      </c>
      <c r="H3771" s="49" t="s">
        <v>599</v>
      </c>
      <c r="I3771" s="49" t="s">
        <v>599</v>
      </c>
      <c r="J3771" s="49">
        <v>135002</v>
      </c>
      <c r="K3771" s="49" t="s">
        <v>130</v>
      </c>
      <c r="L3771" s="49">
        <v>9696125</v>
      </c>
      <c r="M3771" s="49" t="s">
        <v>989</v>
      </c>
      <c r="N3771" s="51">
        <v>31594</v>
      </c>
      <c r="O3771" s="51">
        <v>31594</v>
      </c>
      <c r="P3771" s="49" t="s">
        <v>1091</v>
      </c>
    </row>
    <row r="3772" spans="1:16">
      <c r="A3772" s="46">
        <v>0</v>
      </c>
      <c r="B3772" s="46">
        <v>0</v>
      </c>
      <c r="C3772" s="46">
        <v>0</v>
      </c>
      <c r="D3772" s="46">
        <f t="shared" si="58"/>
        <v>0</v>
      </c>
      <c r="E3772" s="51">
        <v>45261</v>
      </c>
      <c r="F3772" s="49" t="s">
        <v>80</v>
      </c>
      <c r="G3772" s="49" t="s">
        <v>81</v>
      </c>
      <c r="H3772" s="49" t="s">
        <v>599</v>
      </c>
      <c r="I3772" s="49" t="s">
        <v>599</v>
      </c>
      <c r="J3772" s="49">
        <v>135300</v>
      </c>
      <c r="K3772" s="49" t="s">
        <v>348</v>
      </c>
      <c r="L3772" s="49">
        <v>9821675</v>
      </c>
      <c r="M3772" s="49" t="s">
        <v>1869</v>
      </c>
      <c r="N3772" s="51">
        <v>31594</v>
      </c>
      <c r="O3772" s="51">
        <v>31594</v>
      </c>
      <c r="P3772" s="49" t="s">
        <v>1081</v>
      </c>
    </row>
    <row r="3773" spans="1:16">
      <c r="A3773" s="46">
        <v>0</v>
      </c>
      <c r="B3773" s="46">
        <v>0</v>
      </c>
      <c r="C3773" s="46">
        <v>0</v>
      </c>
      <c r="D3773" s="46">
        <f t="shared" si="58"/>
        <v>0</v>
      </c>
      <c r="E3773" s="51">
        <v>45261</v>
      </c>
      <c r="F3773" s="49" t="s">
        <v>80</v>
      </c>
      <c r="G3773" s="49" t="s">
        <v>81</v>
      </c>
      <c r="H3773" s="49" t="s">
        <v>599</v>
      </c>
      <c r="I3773" s="49" t="s">
        <v>599</v>
      </c>
      <c r="J3773" s="49">
        <v>135300</v>
      </c>
      <c r="K3773" s="49" t="s">
        <v>348</v>
      </c>
      <c r="L3773" s="49">
        <v>9974227</v>
      </c>
      <c r="M3773" s="49" t="s">
        <v>1869</v>
      </c>
      <c r="N3773" s="51">
        <v>31594</v>
      </c>
      <c r="O3773" s="51">
        <v>31594</v>
      </c>
      <c r="P3773" s="49" t="s">
        <v>1091</v>
      </c>
    </row>
    <row r="3774" spans="1:16">
      <c r="A3774" s="46">
        <v>0</v>
      </c>
      <c r="B3774" s="46">
        <v>0</v>
      </c>
      <c r="C3774" s="46">
        <v>0</v>
      </c>
      <c r="D3774" s="46">
        <f t="shared" si="58"/>
        <v>0</v>
      </c>
      <c r="E3774" s="51">
        <v>45261</v>
      </c>
      <c r="F3774" s="49" t="s">
        <v>80</v>
      </c>
      <c r="G3774" s="49" t="s">
        <v>81</v>
      </c>
      <c r="H3774" s="49" t="s">
        <v>599</v>
      </c>
      <c r="I3774" s="49" t="s">
        <v>599</v>
      </c>
      <c r="J3774" s="49">
        <v>135300</v>
      </c>
      <c r="K3774" s="49" t="s">
        <v>349</v>
      </c>
      <c r="L3774" s="49">
        <v>9974226</v>
      </c>
      <c r="M3774" s="49" t="s">
        <v>1546</v>
      </c>
      <c r="N3774" s="51">
        <v>31594</v>
      </c>
      <c r="O3774" s="51">
        <v>31594</v>
      </c>
      <c r="P3774" s="49" t="s">
        <v>1091</v>
      </c>
    </row>
    <row r="3775" spans="1:16">
      <c r="A3775" s="46">
        <v>0</v>
      </c>
      <c r="B3775" s="46">
        <v>0</v>
      </c>
      <c r="C3775" s="46">
        <v>0</v>
      </c>
      <c r="D3775" s="46">
        <f t="shared" si="58"/>
        <v>0</v>
      </c>
      <c r="E3775" s="51">
        <v>45261</v>
      </c>
      <c r="F3775" s="49" t="s">
        <v>80</v>
      </c>
      <c r="G3775" s="49" t="s">
        <v>81</v>
      </c>
      <c r="H3775" s="49" t="s">
        <v>599</v>
      </c>
      <c r="I3775" s="49" t="s">
        <v>599</v>
      </c>
      <c r="J3775" s="49">
        <v>135300</v>
      </c>
      <c r="K3775" s="49" t="s">
        <v>349</v>
      </c>
      <c r="L3775" s="49">
        <v>9821678</v>
      </c>
      <c r="M3775" s="49" t="s">
        <v>1546</v>
      </c>
      <c r="N3775" s="51">
        <v>31594</v>
      </c>
      <c r="O3775" s="51">
        <v>31594</v>
      </c>
      <c r="P3775" s="49" t="s">
        <v>1081</v>
      </c>
    </row>
    <row r="3776" spans="1:16">
      <c r="A3776" s="46">
        <v>0</v>
      </c>
      <c r="B3776" s="46">
        <v>0</v>
      </c>
      <c r="C3776" s="46">
        <v>0</v>
      </c>
      <c r="D3776" s="46">
        <f t="shared" si="58"/>
        <v>0</v>
      </c>
      <c r="E3776" s="51">
        <v>45261</v>
      </c>
      <c r="F3776" s="49" t="s">
        <v>80</v>
      </c>
      <c r="G3776" s="49" t="s">
        <v>81</v>
      </c>
      <c r="H3776" s="49" t="s">
        <v>599</v>
      </c>
      <c r="I3776" s="49" t="s">
        <v>599</v>
      </c>
      <c r="J3776" s="49">
        <v>135300</v>
      </c>
      <c r="K3776" s="49" t="s">
        <v>170</v>
      </c>
      <c r="L3776" s="49">
        <v>9821744</v>
      </c>
      <c r="M3776" s="49" t="s">
        <v>1999</v>
      </c>
      <c r="N3776" s="51">
        <v>31594</v>
      </c>
      <c r="O3776" s="51">
        <v>31594</v>
      </c>
      <c r="P3776" s="49" t="s">
        <v>1081</v>
      </c>
    </row>
    <row r="3777" spans="1:16">
      <c r="A3777" s="46">
        <v>0</v>
      </c>
      <c r="B3777" s="46">
        <v>0</v>
      </c>
      <c r="C3777" s="46">
        <v>0</v>
      </c>
      <c r="D3777" s="46">
        <f t="shared" si="58"/>
        <v>0</v>
      </c>
      <c r="E3777" s="51">
        <v>45261</v>
      </c>
      <c r="F3777" s="49" t="s">
        <v>80</v>
      </c>
      <c r="G3777" s="49" t="s">
        <v>81</v>
      </c>
      <c r="H3777" s="49" t="s">
        <v>599</v>
      </c>
      <c r="I3777" s="49" t="s">
        <v>599</v>
      </c>
      <c r="J3777" s="49">
        <v>135300</v>
      </c>
      <c r="K3777" s="49" t="s">
        <v>170</v>
      </c>
      <c r="L3777" s="49">
        <v>9974219</v>
      </c>
      <c r="M3777" s="49" t="s">
        <v>1999</v>
      </c>
      <c r="N3777" s="51">
        <v>31594</v>
      </c>
      <c r="O3777" s="51">
        <v>31594</v>
      </c>
      <c r="P3777" s="49" t="s">
        <v>1091</v>
      </c>
    </row>
    <row r="3778" spans="1:16">
      <c r="A3778" s="46">
        <v>0</v>
      </c>
      <c r="B3778" s="46">
        <v>0</v>
      </c>
      <c r="C3778" s="46">
        <v>0</v>
      </c>
      <c r="D3778" s="46">
        <f t="shared" si="58"/>
        <v>0</v>
      </c>
      <c r="E3778" s="51">
        <v>45261</v>
      </c>
      <c r="F3778" s="49" t="s">
        <v>80</v>
      </c>
      <c r="G3778" s="49" t="s">
        <v>81</v>
      </c>
      <c r="H3778" s="49" t="s">
        <v>599</v>
      </c>
      <c r="I3778" s="49" t="s">
        <v>599</v>
      </c>
      <c r="J3778" s="49">
        <v>135300</v>
      </c>
      <c r="K3778" s="49" t="s">
        <v>388</v>
      </c>
      <c r="L3778" s="49">
        <v>9822134</v>
      </c>
      <c r="M3778" s="49" t="s">
        <v>1903</v>
      </c>
      <c r="N3778" s="51">
        <v>31594</v>
      </c>
      <c r="O3778" s="51">
        <v>31594</v>
      </c>
      <c r="P3778" s="49" t="s">
        <v>1081</v>
      </c>
    </row>
    <row r="3779" spans="1:16">
      <c r="A3779" s="46">
        <v>0</v>
      </c>
      <c r="B3779" s="46">
        <v>0</v>
      </c>
      <c r="C3779" s="46">
        <v>0</v>
      </c>
      <c r="D3779" s="46">
        <f t="shared" ref="D3779:D3842" si="59">+B3779-C3779</f>
        <v>0</v>
      </c>
      <c r="E3779" s="51">
        <v>45261</v>
      </c>
      <c r="F3779" s="49" t="s">
        <v>80</v>
      </c>
      <c r="G3779" s="49" t="s">
        <v>81</v>
      </c>
      <c r="H3779" s="49" t="s">
        <v>599</v>
      </c>
      <c r="I3779" s="49" t="s">
        <v>599</v>
      </c>
      <c r="J3779" s="49">
        <v>135300</v>
      </c>
      <c r="K3779" s="49" t="s">
        <v>388</v>
      </c>
      <c r="L3779" s="49">
        <v>9974220</v>
      </c>
      <c r="M3779" s="49" t="s">
        <v>1903</v>
      </c>
      <c r="N3779" s="51">
        <v>31594</v>
      </c>
      <c r="O3779" s="51">
        <v>31594</v>
      </c>
      <c r="P3779" s="49" t="s">
        <v>1091</v>
      </c>
    </row>
    <row r="3780" spans="1:16">
      <c r="A3780" s="46">
        <v>0</v>
      </c>
      <c r="B3780" s="46">
        <v>0</v>
      </c>
      <c r="C3780" s="46">
        <v>0</v>
      </c>
      <c r="D3780" s="46">
        <f t="shared" si="59"/>
        <v>0</v>
      </c>
      <c r="E3780" s="51">
        <v>45261</v>
      </c>
      <c r="F3780" s="49" t="s">
        <v>80</v>
      </c>
      <c r="G3780" s="49" t="s">
        <v>81</v>
      </c>
      <c r="H3780" s="49" t="s">
        <v>599</v>
      </c>
      <c r="I3780" s="49" t="s">
        <v>599</v>
      </c>
      <c r="J3780" s="49">
        <v>135300</v>
      </c>
      <c r="K3780" s="49" t="s">
        <v>392</v>
      </c>
      <c r="L3780" s="49">
        <v>9974222</v>
      </c>
      <c r="M3780" s="49" t="s">
        <v>1908</v>
      </c>
      <c r="N3780" s="51">
        <v>31594</v>
      </c>
      <c r="O3780" s="51">
        <v>31594</v>
      </c>
      <c r="P3780" s="49" t="s">
        <v>1091</v>
      </c>
    </row>
    <row r="3781" spans="1:16">
      <c r="A3781" s="46">
        <v>0</v>
      </c>
      <c r="B3781" s="46">
        <v>0</v>
      </c>
      <c r="C3781" s="46">
        <v>0</v>
      </c>
      <c r="D3781" s="46">
        <f t="shared" si="59"/>
        <v>0</v>
      </c>
      <c r="E3781" s="51">
        <v>45261</v>
      </c>
      <c r="F3781" s="49" t="s">
        <v>80</v>
      </c>
      <c r="G3781" s="49" t="s">
        <v>81</v>
      </c>
      <c r="H3781" s="49" t="s">
        <v>599</v>
      </c>
      <c r="I3781" s="49" t="s">
        <v>599</v>
      </c>
      <c r="J3781" s="49">
        <v>135300</v>
      </c>
      <c r="K3781" s="49" t="s">
        <v>392</v>
      </c>
      <c r="L3781" s="49">
        <v>9821700</v>
      </c>
      <c r="M3781" s="49" t="s">
        <v>1908</v>
      </c>
      <c r="N3781" s="51">
        <v>31594</v>
      </c>
      <c r="O3781" s="51">
        <v>31594</v>
      </c>
      <c r="P3781" s="49" t="s">
        <v>1081</v>
      </c>
    </row>
    <row r="3782" spans="1:16">
      <c r="A3782" s="46">
        <v>0</v>
      </c>
      <c r="B3782" s="46">
        <v>0</v>
      </c>
      <c r="C3782" s="46">
        <v>0</v>
      </c>
      <c r="D3782" s="46">
        <f t="shared" si="59"/>
        <v>0</v>
      </c>
      <c r="E3782" s="51">
        <v>45261</v>
      </c>
      <c r="F3782" s="49" t="s">
        <v>80</v>
      </c>
      <c r="G3782" s="49" t="s">
        <v>81</v>
      </c>
      <c r="H3782" s="49" t="s">
        <v>599</v>
      </c>
      <c r="I3782" s="49" t="s">
        <v>599</v>
      </c>
      <c r="J3782" s="49">
        <v>135300</v>
      </c>
      <c r="K3782" s="49" t="s">
        <v>177</v>
      </c>
      <c r="L3782" s="49">
        <v>9821729</v>
      </c>
      <c r="M3782" s="49" t="s">
        <v>1538</v>
      </c>
      <c r="N3782" s="51">
        <v>31594</v>
      </c>
      <c r="O3782" s="51">
        <v>31594</v>
      </c>
      <c r="P3782" s="49" t="s">
        <v>1081</v>
      </c>
    </row>
    <row r="3783" spans="1:16">
      <c r="A3783" s="46">
        <v>0</v>
      </c>
      <c r="B3783" s="46">
        <v>0</v>
      </c>
      <c r="C3783" s="46">
        <v>0</v>
      </c>
      <c r="D3783" s="46">
        <f t="shared" si="59"/>
        <v>0</v>
      </c>
      <c r="E3783" s="51">
        <v>45261</v>
      </c>
      <c r="F3783" s="49" t="s">
        <v>80</v>
      </c>
      <c r="G3783" s="49" t="s">
        <v>81</v>
      </c>
      <c r="H3783" s="49" t="s">
        <v>599</v>
      </c>
      <c r="I3783" s="49" t="s">
        <v>599</v>
      </c>
      <c r="J3783" s="49">
        <v>135300</v>
      </c>
      <c r="K3783" s="49" t="s">
        <v>177</v>
      </c>
      <c r="L3783" s="49">
        <v>9974225</v>
      </c>
      <c r="M3783" s="49" t="s">
        <v>1538</v>
      </c>
      <c r="N3783" s="51">
        <v>31594</v>
      </c>
      <c r="O3783" s="51">
        <v>31594</v>
      </c>
      <c r="P3783" s="49" t="s">
        <v>1091</v>
      </c>
    </row>
    <row r="3784" spans="1:16">
      <c r="A3784" s="46">
        <v>0</v>
      </c>
      <c r="B3784" s="46">
        <v>0</v>
      </c>
      <c r="C3784" s="46">
        <v>0</v>
      </c>
      <c r="D3784" s="46">
        <f t="shared" si="59"/>
        <v>0</v>
      </c>
      <c r="E3784" s="51">
        <v>45261</v>
      </c>
      <c r="F3784" s="49" t="s">
        <v>80</v>
      </c>
      <c r="G3784" s="49" t="s">
        <v>81</v>
      </c>
      <c r="H3784" s="49" t="s">
        <v>599</v>
      </c>
      <c r="I3784" s="49" t="s">
        <v>599</v>
      </c>
      <c r="J3784" s="49">
        <v>135300</v>
      </c>
      <c r="K3784" s="49" t="s">
        <v>180</v>
      </c>
      <c r="L3784" s="49">
        <v>9822006</v>
      </c>
      <c r="M3784" s="49" t="s">
        <v>1554</v>
      </c>
      <c r="N3784" s="51">
        <v>31594</v>
      </c>
      <c r="O3784" s="51">
        <v>31594</v>
      </c>
      <c r="P3784" s="49" t="s">
        <v>1081</v>
      </c>
    </row>
    <row r="3785" spans="1:16">
      <c r="A3785" s="46">
        <v>0</v>
      </c>
      <c r="B3785" s="46">
        <v>0</v>
      </c>
      <c r="C3785" s="46">
        <v>0</v>
      </c>
      <c r="D3785" s="46">
        <f t="shared" si="59"/>
        <v>0</v>
      </c>
      <c r="E3785" s="51">
        <v>45261</v>
      </c>
      <c r="F3785" s="49" t="s">
        <v>80</v>
      </c>
      <c r="G3785" s="49" t="s">
        <v>81</v>
      </c>
      <c r="H3785" s="49" t="s">
        <v>599</v>
      </c>
      <c r="I3785" s="49" t="s">
        <v>599</v>
      </c>
      <c r="J3785" s="49">
        <v>135300</v>
      </c>
      <c r="K3785" s="49" t="s">
        <v>180</v>
      </c>
      <c r="L3785" s="49">
        <v>9974223</v>
      </c>
      <c r="M3785" s="49" t="s">
        <v>1554</v>
      </c>
      <c r="N3785" s="51">
        <v>31594</v>
      </c>
      <c r="O3785" s="51">
        <v>31594</v>
      </c>
      <c r="P3785" s="49" t="s">
        <v>1091</v>
      </c>
    </row>
    <row r="3786" spans="1:16">
      <c r="A3786" s="46">
        <v>0</v>
      </c>
      <c r="B3786" s="46">
        <v>0</v>
      </c>
      <c r="C3786" s="46">
        <v>0</v>
      </c>
      <c r="D3786" s="46">
        <f t="shared" si="59"/>
        <v>0</v>
      </c>
      <c r="E3786" s="51">
        <v>45261</v>
      </c>
      <c r="F3786" s="49" t="s">
        <v>80</v>
      </c>
      <c r="G3786" s="49" t="s">
        <v>81</v>
      </c>
      <c r="H3786" s="49" t="s">
        <v>599</v>
      </c>
      <c r="I3786" s="49" t="s">
        <v>599</v>
      </c>
      <c r="J3786" s="49">
        <v>135300</v>
      </c>
      <c r="K3786" s="49" t="s">
        <v>413</v>
      </c>
      <c r="L3786" s="49">
        <v>9974221</v>
      </c>
      <c r="M3786" s="49" t="s">
        <v>1950</v>
      </c>
      <c r="N3786" s="51">
        <v>31594</v>
      </c>
      <c r="O3786" s="51">
        <v>31594</v>
      </c>
      <c r="P3786" s="49" t="s">
        <v>1091</v>
      </c>
    </row>
    <row r="3787" spans="1:16">
      <c r="A3787" s="46">
        <v>0</v>
      </c>
      <c r="B3787" s="46">
        <v>0</v>
      </c>
      <c r="C3787" s="46">
        <v>0</v>
      </c>
      <c r="D3787" s="46">
        <f t="shared" si="59"/>
        <v>0</v>
      </c>
      <c r="E3787" s="51">
        <v>45261</v>
      </c>
      <c r="F3787" s="49" t="s">
        <v>80</v>
      </c>
      <c r="G3787" s="49" t="s">
        <v>81</v>
      </c>
      <c r="H3787" s="49" t="s">
        <v>599</v>
      </c>
      <c r="I3787" s="49" t="s">
        <v>599</v>
      </c>
      <c r="J3787" s="49">
        <v>135300</v>
      </c>
      <c r="K3787" s="49" t="s">
        <v>413</v>
      </c>
      <c r="L3787" s="49">
        <v>9822096</v>
      </c>
      <c r="M3787" s="49" t="s">
        <v>1950</v>
      </c>
      <c r="N3787" s="51">
        <v>31594</v>
      </c>
      <c r="O3787" s="51">
        <v>31594</v>
      </c>
      <c r="P3787" s="49" t="s">
        <v>1081</v>
      </c>
    </row>
    <row r="3788" spans="1:16">
      <c r="A3788" s="46">
        <v>0</v>
      </c>
      <c r="B3788" s="46">
        <v>0</v>
      </c>
      <c r="C3788" s="46">
        <v>0</v>
      </c>
      <c r="D3788" s="46">
        <f t="shared" si="59"/>
        <v>0</v>
      </c>
      <c r="E3788" s="51">
        <v>45261</v>
      </c>
      <c r="F3788" s="49" t="s">
        <v>80</v>
      </c>
      <c r="G3788" s="49" t="s">
        <v>81</v>
      </c>
      <c r="H3788" s="49" t="s">
        <v>599</v>
      </c>
      <c r="I3788" s="49" t="s">
        <v>599</v>
      </c>
      <c r="J3788" s="49">
        <v>135300</v>
      </c>
      <c r="K3788" s="49" t="s">
        <v>414</v>
      </c>
      <c r="L3788" s="49">
        <v>9822102</v>
      </c>
      <c r="M3788" s="49" t="s">
        <v>1951</v>
      </c>
      <c r="N3788" s="51">
        <v>31594</v>
      </c>
      <c r="O3788" s="51">
        <v>31594</v>
      </c>
      <c r="P3788" s="49" t="s">
        <v>1081</v>
      </c>
    </row>
    <row r="3789" spans="1:16">
      <c r="A3789" s="46">
        <v>0</v>
      </c>
      <c r="B3789" s="46">
        <v>0</v>
      </c>
      <c r="C3789" s="46">
        <v>0</v>
      </c>
      <c r="D3789" s="46">
        <f t="shared" si="59"/>
        <v>0</v>
      </c>
      <c r="E3789" s="51">
        <v>45261</v>
      </c>
      <c r="F3789" s="49" t="s">
        <v>80</v>
      </c>
      <c r="G3789" s="49" t="s">
        <v>81</v>
      </c>
      <c r="H3789" s="49" t="s">
        <v>599</v>
      </c>
      <c r="I3789" s="49" t="s">
        <v>599</v>
      </c>
      <c r="J3789" s="49">
        <v>135300</v>
      </c>
      <c r="K3789" s="49" t="s">
        <v>414</v>
      </c>
      <c r="L3789" s="49">
        <v>9974224</v>
      </c>
      <c r="M3789" s="49" t="s">
        <v>1951</v>
      </c>
      <c r="N3789" s="51">
        <v>31594</v>
      </c>
      <c r="O3789" s="51">
        <v>31594</v>
      </c>
      <c r="P3789" s="49" t="s">
        <v>1091</v>
      </c>
    </row>
    <row r="3790" spans="1:16">
      <c r="A3790" s="46">
        <v>1</v>
      </c>
      <c r="B3790" s="46">
        <v>4079.09</v>
      </c>
      <c r="C3790" s="46">
        <v>1781.0816611209</v>
      </c>
      <c r="D3790" s="46">
        <f t="shared" si="59"/>
        <v>2298.0083388790999</v>
      </c>
      <c r="E3790" s="51">
        <v>45261</v>
      </c>
      <c r="F3790" s="49" t="s">
        <v>80</v>
      </c>
      <c r="G3790" s="49" t="s">
        <v>81</v>
      </c>
      <c r="H3790" s="49" t="s">
        <v>600</v>
      </c>
      <c r="I3790" s="49" t="s">
        <v>600</v>
      </c>
      <c r="J3790" s="49">
        <v>135200</v>
      </c>
      <c r="K3790" s="49" t="s">
        <v>177</v>
      </c>
      <c r="L3790" s="49">
        <v>9861058</v>
      </c>
      <c r="M3790" s="49" t="s">
        <v>1538</v>
      </c>
      <c r="N3790" s="51">
        <v>35247</v>
      </c>
      <c r="O3790" s="51">
        <v>35247</v>
      </c>
      <c r="P3790" s="49" t="s">
        <v>1091</v>
      </c>
    </row>
    <row r="3791" spans="1:16">
      <c r="A3791" s="46">
        <v>2</v>
      </c>
      <c r="B3791" s="46">
        <v>5366.45</v>
      </c>
      <c r="C3791" s="46">
        <v>1661.5348656915</v>
      </c>
      <c r="D3791" s="46">
        <f t="shared" si="59"/>
        <v>3704.9151343084995</v>
      </c>
      <c r="E3791" s="51">
        <v>45261</v>
      </c>
      <c r="F3791" s="49" t="s">
        <v>80</v>
      </c>
      <c r="G3791" s="49" t="s">
        <v>81</v>
      </c>
      <c r="H3791" s="49" t="s">
        <v>600</v>
      </c>
      <c r="I3791" s="49" t="s">
        <v>600</v>
      </c>
      <c r="J3791" s="49">
        <v>135200</v>
      </c>
      <c r="K3791" s="49" t="s">
        <v>441</v>
      </c>
      <c r="L3791" s="49">
        <v>9819004</v>
      </c>
      <c r="M3791" s="49" t="s">
        <v>1858</v>
      </c>
      <c r="N3791" s="51">
        <v>38101</v>
      </c>
      <c r="O3791" s="51">
        <v>37987</v>
      </c>
      <c r="P3791" s="49" t="s">
        <v>2599</v>
      </c>
    </row>
    <row r="3792" spans="1:16">
      <c r="A3792" s="46">
        <v>1</v>
      </c>
      <c r="B3792" s="46">
        <v>817.02</v>
      </c>
      <c r="C3792" s="46">
        <v>590.25000403080003</v>
      </c>
      <c r="D3792" s="46">
        <f t="shared" si="59"/>
        <v>226.76999596919995</v>
      </c>
      <c r="E3792" s="51">
        <v>45261</v>
      </c>
      <c r="F3792" s="49" t="s">
        <v>80</v>
      </c>
      <c r="G3792" s="49" t="s">
        <v>81</v>
      </c>
      <c r="H3792" s="49" t="s">
        <v>600</v>
      </c>
      <c r="I3792" s="49" t="s">
        <v>600</v>
      </c>
      <c r="J3792" s="49">
        <v>135200</v>
      </c>
      <c r="K3792" s="49" t="s">
        <v>190</v>
      </c>
      <c r="L3792" s="49">
        <v>9693313</v>
      </c>
      <c r="M3792" s="49" t="s">
        <v>2116</v>
      </c>
      <c r="N3792" s="51">
        <v>28672</v>
      </c>
      <c r="O3792" s="51">
        <v>28672</v>
      </c>
      <c r="P3792" s="49" t="s">
        <v>1091</v>
      </c>
    </row>
    <row r="3793" spans="1:16">
      <c r="A3793" s="46">
        <v>0</v>
      </c>
      <c r="B3793" s="46">
        <v>22681.600000000002</v>
      </c>
      <c r="C3793" s="46">
        <v>540.19768729600003</v>
      </c>
      <c r="D3793" s="46">
        <f t="shared" si="59"/>
        <v>22141.402312704002</v>
      </c>
      <c r="E3793" s="51">
        <v>45261</v>
      </c>
      <c r="F3793" s="49" t="s">
        <v>80</v>
      </c>
      <c r="G3793" s="49" t="s">
        <v>81</v>
      </c>
      <c r="H3793" s="49" t="s">
        <v>600</v>
      </c>
      <c r="I3793" s="49" t="s">
        <v>600</v>
      </c>
      <c r="J3793" s="49">
        <v>135205</v>
      </c>
      <c r="K3793" s="49" t="s">
        <v>170</v>
      </c>
      <c r="L3793" s="49">
        <v>36238302</v>
      </c>
      <c r="M3793" s="49" t="s">
        <v>2600</v>
      </c>
      <c r="N3793" s="51">
        <v>44671</v>
      </c>
      <c r="O3793" s="51">
        <v>44652</v>
      </c>
      <c r="P3793" s="49" t="s">
        <v>2601</v>
      </c>
    </row>
    <row r="3794" spans="1:16">
      <c r="A3794" s="46">
        <v>0</v>
      </c>
      <c r="B3794" s="46">
        <v>0</v>
      </c>
      <c r="C3794" s="46">
        <v>0</v>
      </c>
      <c r="D3794" s="46">
        <f t="shared" si="59"/>
        <v>0</v>
      </c>
      <c r="E3794" s="51">
        <v>45261</v>
      </c>
      <c r="F3794" s="49" t="s">
        <v>80</v>
      </c>
      <c r="G3794" s="49" t="s">
        <v>81</v>
      </c>
      <c r="H3794" s="49" t="s">
        <v>600</v>
      </c>
      <c r="I3794" s="49" t="s">
        <v>600</v>
      </c>
      <c r="J3794" s="49">
        <v>135300</v>
      </c>
      <c r="K3794" s="49" t="s">
        <v>161</v>
      </c>
      <c r="L3794" s="49">
        <v>33375795</v>
      </c>
      <c r="M3794" s="49" t="s">
        <v>827</v>
      </c>
      <c r="N3794" s="51">
        <v>43815</v>
      </c>
      <c r="O3794" s="51">
        <v>43891</v>
      </c>
      <c r="P3794" s="49" t="s">
        <v>2602</v>
      </c>
    </row>
    <row r="3795" spans="1:16">
      <c r="A3795" s="46">
        <v>1</v>
      </c>
      <c r="B3795" s="46">
        <v>88.41</v>
      </c>
      <c r="C3795" s="46">
        <v>49.577857824600002</v>
      </c>
      <c r="D3795" s="46">
        <f t="shared" si="59"/>
        <v>38.832142175399994</v>
      </c>
      <c r="E3795" s="51">
        <v>45261</v>
      </c>
      <c r="F3795" s="49" t="s">
        <v>80</v>
      </c>
      <c r="G3795" s="49" t="s">
        <v>81</v>
      </c>
      <c r="H3795" s="49" t="s">
        <v>600</v>
      </c>
      <c r="I3795" s="49" t="s">
        <v>600</v>
      </c>
      <c r="J3795" s="49">
        <v>135300</v>
      </c>
      <c r="K3795" s="49" t="s">
        <v>347</v>
      </c>
      <c r="L3795" s="49">
        <v>9821882</v>
      </c>
      <c r="M3795" s="49" t="s">
        <v>1865</v>
      </c>
      <c r="N3795" s="51">
        <v>35247</v>
      </c>
      <c r="O3795" s="51">
        <v>35247</v>
      </c>
      <c r="P3795" s="49" t="s">
        <v>1081</v>
      </c>
    </row>
    <row r="3796" spans="1:16">
      <c r="A3796" s="46">
        <v>0</v>
      </c>
      <c r="B3796" s="46">
        <v>0</v>
      </c>
      <c r="C3796" s="46">
        <v>0</v>
      </c>
      <c r="D3796" s="46">
        <f t="shared" si="59"/>
        <v>0</v>
      </c>
      <c r="E3796" s="51">
        <v>45261</v>
      </c>
      <c r="F3796" s="49" t="s">
        <v>80</v>
      </c>
      <c r="G3796" s="49" t="s">
        <v>81</v>
      </c>
      <c r="H3796" s="49" t="s">
        <v>600</v>
      </c>
      <c r="I3796" s="49" t="s">
        <v>600</v>
      </c>
      <c r="J3796" s="49">
        <v>135300</v>
      </c>
      <c r="K3796" s="49" t="s">
        <v>347</v>
      </c>
      <c r="L3796" s="49">
        <v>9861060</v>
      </c>
      <c r="M3796" s="49" t="s">
        <v>1865</v>
      </c>
      <c r="N3796" s="51">
        <v>35247</v>
      </c>
      <c r="O3796" s="51">
        <v>35247</v>
      </c>
      <c r="P3796" s="49" t="s">
        <v>1091</v>
      </c>
    </row>
    <row r="3797" spans="1:16">
      <c r="A3797" s="46">
        <v>3</v>
      </c>
      <c r="B3797" s="46">
        <v>5660.04</v>
      </c>
      <c r="C3797" s="46">
        <v>4789.8429800412005</v>
      </c>
      <c r="D3797" s="46">
        <f t="shared" si="59"/>
        <v>870.1970199587995</v>
      </c>
      <c r="E3797" s="51">
        <v>45261</v>
      </c>
      <c r="F3797" s="49" t="s">
        <v>80</v>
      </c>
      <c r="G3797" s="49" t="s">
        <v>81</v>
      </c>
      <c r="H3797" s="49" t="s">
        <v>600</v>
      </c>
      <c r="I3797" s="49" t="s">
        <v>600</v>
      </c>
      <c r="J3797" s="49">
        <v>135300</v>
      </c>
      <c r="K3797" s="49" t="s">
        <v>347</v>
      </c>
      <c r="L3797" s="49">
        <v>9821881</v>
      </c>
      <c r="M3797" s="49" t="s">
        <v>1865</v>
      </c>
      <c r="N3797" s="51">
        <v>30133</v>
      </c>
      <c r="O3797" s="51">
        <v>30133</v>
      </c>
      <c r="P3797" s="49" t="s">
        <v>1081</v>
      </c>
    </row>
    <row r="3798" spans="1:16">
      <c r="A3798" s="46">
        <v>0</v>
      </c>
      <c r="B3798" s="46">
        <v>0</v>
      </c>
      <c r="C3798" s="46">
        <v>0</v>
      </c>
      <c r="D3798" s="46">
        <f t="shared" si="59"/>
        <v>0</v>
      </c>
      <c r="E3798" s="51">
        <v>45261</v>
      </c>
      <c r="F3798" s="49" t="s">
        <v>80</v>
      </c>
      <c r="G3798" s="49" t="s">
        <v>81</v>
      </c>
      <c r="H3798" s="49" t="s">
        <v>600</v>
      </c>
      <c r="I3798" s="49" t="s">
        <v>600</v>
      </c>
      <c r="J3798" s="49">
        <v>135300</v>
      </c>
      <c r="K3798" s="49" t="s">
        <v>347</v>
      </c>
      <c r="L3798" s="49">
        <v>9974218</v>
      </c>
      <c r="M3798" s="49" t="s">
        <v>1865</v>
      </c>
      <c r="N3798" s="51">
        <v>30133</v>
      </c>
      <c r="O3798" s="51">
        <v>30133</v>
      </c>
      <c r="P3798" s="49" t="s">
        <v>1091</v>
      </c>
    </row>
    <row r="3799" spans="1:16">
      <c r="A3799" s="46">
        <v>3</v>
      </c>
      <c r="B3799" s="46">
        <v>6374.89</v>
      </c>
      <c r="C3799" s="46">
        <v>194.99239411730002</v>
      </c>
      <c r="D3799" s="46">
        <f t="shared" si="59"/>
        <v>6179.8976058827002</v>
      </c>
      <c r="E3799" s="51">
        <v>45261</v>
      </c>
      <c r="F3799" s="49" t="s">
        <v>80</v>
      </c>
      <c r="G3799" s="49" t="s">
        <v>81</v>
      </c>
      <c r="H3799" s="49" t="s">
        <v>600</v>
      </c>
      <c r="I3799" s="49" t="s">
        <v>600</v>
      </c>
      <c r="J3799" s="49">
        <v>135300</v>
      </c>
      <c r="K3799" s="49" t="s">
        <v>165</v>
      </c>
      <c r="L3799" s="49">
        <v>36238276</v>
      </c>
      <c r="M3799" s="49" t="s">
        <v>2603</v>
      </c>
      <c r="N3799" s="51">
        <v>44671</v>
      </c>
      <c r="O3799" s="51">
        <v>44562</v>
      </c>
      <c r="P3799" s="49" t="s">
        <v>2601</v>
      </c>
    </row>
    <row r="3800" spans="1:16">
      <c r="A3800" s="46">
        <v>1</v>
      </c>
      <c r="B3800" s="46">
        <v>3369.85</v>
      </c>
      <c r="C3800" s="46">
        <v>1889.717726391</v>
      </c>
      <c r="D3800" s="46">
        <f t="shared" si="59"/>
        <v>1480.1322736089999</v>
      </c>
      <c r="E3800" s="51">
        <v>45261</v>
      </c>
      <c r="F3800" s="49" t="s">
        <v>80</v>
      </c>
      <c r="G3800" s="49" t="s">
        <v>81</v>
      </c>
      <c r="H3800" s="49" t="s">
        <v>600</v>
      </c>
      <c r="I3800" s="49" t="s">
        <v>600</v>
      </c>
      <c r="J3800" s="49">
        <v>135300</v>
      </c>
      <c r="K3800" s="49" t="s">
        <v>348</v>
      </c>
      <c r="L3800" s="49">
        <v>9821903</v>
      </c>
      <c r="M3800" s="49" t="s">
        <v>1869</v>
      </c>
      <c r="N3800" s="51">
        <v>35247</v>
      </c>
      <c r="O3800" s="51">
        <v>35247</v>
      </c>
      <c r="P3800" s="49" t="s">
        <v>1081</v>
      </c>
    </row>
    <row r="3801" spans="1:16">
      <c r="A3801" s="46">
        <v>0</v>
      </c>
      <c r="B3801" s="46">
        <v>0</v>
      </c>
      <c r="C3801" s="46">
        <v>0</v>
      </c>
      <c r="D3801" s="46">
        <f t="shared" si="59"/>
        <v>0</v>
      </c>
      <c r="E3801" s="51">
        <v>45261</v>
      </c>
      <c r="F3801" s="49" t="s">
        <v>80</v>
      </c>
      <c r="G3801" s="49" t="s">
        <v>81</v>
      </c>
      <c r="H3801" s="49" t="s">
        <v>600</v>
      </c>
      <c r="I3801" s="49" t="s">
        <v>600</v>
      </c>
      <c r="J3801" s="49">
        <v>135300</v>
      </c>
      <c r="K3801" s="49" t="s">
        <v>348</v>
      </c>
      <c r="L3801" s="49">
        <v>9861055</v>
      </c>
      <c r="M3801" s="49" t="s">
        <v>1869</v>
      </c>
      <c r="N3801" s="51">
        <v>35247</v>
      </c>
      <c r="O3801" s="51">
        <v>35247</v>
      </c>
      <c r="P3801" s="49" t="s">
        <v>1091</v>
      </c>
    </row>
    <row r="3802" spans="1:16">
      <c r="A3802" s="46">
        <v>1</v>
      </c>
      <c r="B3802" s="46">
        <v>4282.68</v>
      </c>
      <c r="C3802" s="46">
        <v>2401.6072859207998</v>
      </c>
      <c r="D3802" s="46">
        <f t="shared" si="59"/>
        <v>1881.0727140792005</v>
      </c>
      <c r="E3802" s="51">
        <v>45261</v>
      </c>
      <c r="F3802" s="49" t="s">
        <v>80</v>
      </c>
      <c r="G3802" s="49" t="s">
        <v>81</v>
      </c>
      <c r="H3802" s="49" t="s">
        <v>600</v>
      </c>
      <c r="I3802" s="49" t="s">
        <v>600</v>
      </c>
      <c r="J3802" s="49">
        <v>135300</v>
      </c>
      <c r="K3802" s="49" t="s">
        <v>349</v>
      </c>
      <c r="L3802" s="49">
        <v>9821874</v>
      </c>
      <c r="M3802" s="49" t="s">
        <v>1546</v>
      </c>
      <c r="N3802" s="51">
        <v>35247</v>
      </c>
      <c r="O3802" s="51">
        <v>35247</v>
      </c>
      <c r="P3802" s="49" t="s">
        <v>1081</v>
      </c>
    </row>
    <row r="3803" spans="1:16">
      <c r="A3803" s="46">
        <v>0</v>
      </c>
      <c r="B3803" s="46">
        <v>0</v>
      </c>
      <c r="C3803" s="46">
        <v>0</v>
      </c>
      <c r="D3803" s="46">
        <f t="shared" si="59"/>
        <v>0</v>
      </c>
      <c r="E3803" s="51">
        <v>45261</v>
      </c>
      <c r="F3803" s="49" t="s">
        <v>80</v>
      </c>
      <c r="G3803" s="49" t="s">
        <v>81</v>
      </c>
      <c r="H3803" s="49" t="s">
        <v>600</v>
      </c>
      <c r="I3803" s="49" t="s">
        <v>600</v>
      </c>
      <c r="J3803" s="49">
        <v>135300</v>
      </c>
      <c r="K3803" s="49" t="s">
        <v>349</v>
      </c>
      <c r="L3803" s="49">
        <v>9861056</v>
      </c>
      <c r="M3803" s="49" t="s">
        <v>1546</v>
      </c>
      <c r="N3803" s="51">
        <v>35247</v>
      </c>
      <c r="O3803" s="51">
        <v>35247</v>
      </c>
      <c r="P3803" s="49" t="s">
        <v>1091</v>
      </c>
    </row>
    <row r="3804" spans="1:16">
      <c r="A3804" s="46">
        <v>1</v>
      </c>
      <c r="B3804" s="46">
        <v>197185.64</v>
      </c>
      <c r="C3804" s="46">
        <v>6031.4295664948004</v>
      </c>
      <c r="D3804" s="46">
        <f t="shared" si="59"/>
        <v>191154.21043350521</v>
      </c>
      <c r="E3804" s="51">
        <v>45261</v>
      </c>
      <c r="F3804" s="49" t="s">
        <v>80</v>
      </c>
      <c r="G3804" s="49" t="s">
        <v>81</v>
      </c>
      <c r="H3804" s="49" t="s">
        <v>600</v>
      </c>
      <c r="I3804" s="49" t="s">
        <v>600</v>
      </c>
      <c r="J3804" s="49">
        <v>135300</v>
      </c>
      <c r="K3804" s="49" t="s">
        <v>167</v>
      </c>
      <c r="L3804" s="49">
        <v>36238299</v>
      </c>
      <c r="M3804" s="49" t="s">
        <v>1200</v>
      </c>
      <c r="N3804" s="51">
        <v>44671</v>
      </c>
      <c r="O3804" s="51">
        <v>44562</v>
      </c>
      <c r="P3804" s="49" t="s">
        <v>2601</v>
      </c>
    </row>
    <row r="3805" spans="1:16">
      <c r="A3805" s="46">
        <v>1</v>
      </c>
      <c r="B3805" s="46">
        <v>362462.11</v>
      </c>
      <c r="C3805" s="46">
        <v>55434.168560621307</v>
      </c>
      <c r="D3805" s="46">
        <f t="shared" si="59"/>
        <v>307027.94143937866</v>
      </c>
      <c r="E3805" s="51">
        <v>45261</v>
      </c>
      <c r="F3805" s="49" t="s">
        <v>80</v>
      </c>
      <c r="G3805" s="49" t="s">
        <v>81</v>
      </c>
      <c r="H3805" s="49" t="s">
        <v>600</v>
      </c>
      <c r="I3805" s="49" t="s">
        <v>600</v>
      </c>
      <c r="J3805" s="49">
        <v>135300</v>
      </c>
      <c r="K3805" s="49" t="s">
        <v>167</v>
      </c>
      <c r="L3805" s="49">
        <v>36442571</v>
      </c>
      <c r="M3805" s="49" t="s">
        <v>1200</v>
      </c>
      <c r="N3805" s="51">
        <v>42710</v>
      </c>
      <c r="O3805" s="51">
        <v>42370</v>
      </c>
      <c r="P3805" s="49" t="s">
        <v>2604</v>
      </c>
    </row>
    <row r="3806" spans="1:16">
      <c r="A3806" s="46">
        <v>1</v>
      </c>
      <c r="B3806" s="46">
        <v>79837.820000000007</v>
      </c>
      <c r="C3806" s="46">
        <v>38258.700895798604</v>
      </c>
      <c r="D3806" s="46">
        <f t="shared" si="59"/>
        <v>41579.119104201403</v>
      </c>
      <c r="E3806" s="51">
        <v>45261</v>
      </c>
      <c r="F3806" s="49" t="s">
        <v>80</v>
      </c>
      <c r="G3806" s="49" t="s">
        <v>81</v>
      </c>
      <c r="H3806" s="49" t="s">
        <v>600</v>
      </c>
      <c r="I3806" s="49" t="s">
        <v>600</v>
      </c>
      <c r="J3806" s="49">
        <v>135300</v>
      </c>
      <c r="K3806" s="49" t="s">
        <v>269</v>
      </c>
      <c r="L3806" s="49">
        <v>9807382</v>
      </c>
      <c r="M3806" s="49" t="s">
        <v>2022</v>
      </c>
      <c r="N3806" s="51">
        <v>36739</v>
      </c>
      <c r="O3806" s="51">
        <v>36892</v>
      </c>
      <c r="P3806" s="49" t="s">
        <v>2605</v>
      </c>
    </row>
    <row r="3807" spans="1:16">
      <c r="A3807" s="46">
        <v>0</v>
      </c>
      <c r="B3807" s="46">
        <v>0</v>
      </c>
      <c r="C3807" s="46">
        <v>0</v>
      </c>
      <c r="D3807" s="46">
        <f t="shared" si="59"/>
        <v>0</v>
      </c>
      <c r="E3807" s="51">
        <v>45261</v>
      </c>
      <c r="F3807" s="49" t="s">
        <v>80</v>
      </c>
      <c r="G3807" s="49" t="s">
        <v>81</v>
      </c>
      <c r="H3807" s="49" t="s">
        <v>600</v>
      </c>
      <c r="I3807" s="49" t="s">
        <v>600</v>
      </c>
      <c r="J3807" s="49">
        <v>135300</v>
      </c>
      <c r="K3807" s="49" t="s">
        <v>601</v>
      </c>
      <c r="L3807" s="49">
        <v>9822054</v>
      </c>
      <c r="M3807" s="49" t="s">
        <v>2606</v>
      </c>
      <c r="N3807" s="51">
        <v>30498</v>
      </c>
      <c r="O3807" s="51">
        <v>30498</v>
      </c>
      <c r="P3807" s="49" t="s">
        <v>1081</v>
      </c>
    </row>
    <row r="3808" spans="1:16">
      <c r="A3808" s="46">
        <v>0</v>
      </c>
      <c r="B3808" s="46">
        <v>0</v>
      </c>
      <c r="C3808" s="46">
        <v>0</v>
      </c>
      <c r="D3808" s="46">
        <f t="shared" si="59"/>
        <v>0</v>
      </c>
      <c r="E3808" s="51">
        <v>45261</v>
      </c>
      <c r="F3808" s="49" t="s">
        <v>80</v>
      </c>
      <c r="G3808" s="49" t="s">
        <v>81</v>
      </c>
      <c r="H3808" s="49" t="s">
        <v>600</v>
      </c>
      <c r="I3808" s="49" t="s">
        <v>600</v>
      </c>
      <c r="J3808" s="49">
        <v>135300</v>
      </c>
      <c r="K3808" s="49" t="s">
        <v>601</v>
      </c>
      <c r="L3808" s="49">
        <v>9974209</v>
      </c>
      <c r="M3808" s="49" t="s">
        <v>2606</v>
      </c>
      <c r="N3808" s="51">
        <v>30498</v>
      </c>
      <c r="O3808" s="51">
        <v>30498</v>
      </c>
      <c r="P3808" s="49" t="s">
        <v>1091</v>
      </c>
    </row>
    <row r="3809" spans="1:16">
      <c r="A3809" s="46">
        <v>0</v>
      </c>
      <c r="B3809" s="46">
        <v>0</v>
      </c>
      <c r="C3809" s="46">
        <v>0</v>
      </c>
      <c r="D3809" s="46">
        <f t="shared" si="59"/>
        <v>0</v>
      </c>
      <c r="E3809" s="51">
        <v>45261</v>
      </c>
      <c r="F3809" s="49" t="s">
        <v>80</v>
      </c>
      <c r="G3809" s="49" t="s">
        <v>81</v>
      </c>
      <c r="H3809" s="49" t="s">
        <v>600</v>
      </c>
      <c r="I3809" s="49" t="s">
        <v>600</v>
      </c>
      <c r="J3809" s="49">
        <v>135300</v>
      </c>
      <c r="K3809" s="49" t="s">
        <v>601</v>
      </c>
      <c r="L3809" s="49">
        <v>9822055</v>
      </c>
      <c r="M3809" s="49" t="s">
        <v>2607</v>
      </c>
      <c r="N3809" s="51">
        <v>30133</v>
      </c>
      <c r="O3809" s="51">
        <v>30133</v>
      </c>
      <c r="P3809" s="49" t="s">
        <v>1081</v>
      </c>
    </row>
    <row r="3810" spans="1:16">
      <c r="A3810" s="46">
        <v>0</v>
      </c>
      <c r="B3810" s="46">
        <v>0</v>
      </c>
      <c r="C3810" s="46">
        <v>0</v>
      </c>
      <c r="D3810" s="46">
        <f t="shared" si="59"/>
        <v>0</v>
      </c>
      <c r="E3810" s="51">
        <v>45261</v>
      </c>
      <c r="F3810" s="49" t="s">
        <v>80</v>
      </c>
      <c r="G3810" s="49" t="s">
        <v>81</v>
      </c>
      <c r="H3810" s="49" t="s">
        <v>600</v>
      </c>
      <c r="I3810" s="49" t="s">
        <v>600</v>
      </c>
      <c r="J3810" s="49">
        <v>135300</v>
      </c>
      <c r="K3810" s="49" t="s">
        <v>601</v>
      </c>
      <c r="L3810" s="49">
        <v>9974210</v>
      </c>
      <c r="M3810" s="49" t="s">
        <v>2607</v>
      </c>
      <c r="N3810" s="51">
        <v>30133</v>
      </c>
      <c r="O3810" s="51">
        <v>30133</v>
      </c>
      <c r="P3810" s="49" t="s">
        <v>1091</v>
      </c>
    </row>
    <row r="3811" spans="1:16">
      <c r="A3811" s="46">
        <v>2</v>
      </c>
      <c r="B3811" s="46">
        <v>146439.59</v>
      </c>
      <c r="C3811" s="46">
        <v>135870.0021398192</v>
      </c>
      <c r="D3811" s="46">
        <f t="shared" si="59"/>
        <v>10569.587860180793</v>
      </c>
      <c r="E3811" s="51">
        <v>45261</v>
      </c>
      <c r="F3811" s="49" t="s">
        <v>80</v>
      </c>
      <c r="G3811" s="49" t="s">
        <v>81</v>
      </c>
      <c r="H3811" s="49" t="s">
        <v>600</v>
      </c>
      <c r="I3811" s="49" t="s">
        <v>600</v>
      </c>
      <c r="J3811" s="49">
        <v>135300</v>
      </c>
      <c r="K3811" s="49" t="s">
        <v>554</v>
      </c>
      <c r="L3811" s="49">
        <v>19696700</v>
      </c>
      <c r="M3811" s="49" t="s">
        <v>2318</v>
      </c>
      <c r="N3811" s="51">
        <v>28672</v>
      </c>
      <c r="O3811" s="51">
        <v>28672</v>
      </c>
      <c r="P3811" s="49" t="s">
        <v>909</v>
      </c>
    </row>
    <row r="3812" spans="1:16">
      <c r="A3812" s="46">
        <v>0</v>
      </c>
      <c r="B3812" s="46">
        <v>0</v>
      </c>
      <c r="C3812" s="46">
        <v>0</v>
      </c>
      <c r="D3812" s="46">
        <f t="shared" si="59"/>
        <v>0</v>
      </c>
      <c r="E3812" s="51">
        <v>45261</v>
      </c>
      <c r="F3812" s="49" t="s">
        <v>80</v>
      </c>
      <c r="G3812" s="49" t="s">
        <v>81</v>
      </c>
      <c r="H3812" s="49" t="s">
        <v>600</v>
      </c>
      <c r="I3812" s="49" t="s">
        <v>600</v>
      </c>
      <c r="J3812" s="49">
        <v>135300</v>
      </c>
      <c r="K3812" s="49" t="s">
        <v>473</v>
      </c>
      <c r="L3812" s="49">
        <v>9974213</v>
      </c>
      <c r="M3812" s="49" t="s">
        <v>2126</v>
      </c>
      <c r="N3812" s="51">
        <v>28672</v>
      </c>
      <c r="O3812" s="51">
        <v>28672</v>
      </c>
      <c r="P3812" s="49" t="s">
        <v>1091</v>
      </c>
    </row>
    <row r="3813" spans="1:16">
      <c r="A3813" s="46">
        <v>0</v>
      </c>
      <c r="B3813" s="46">
        <v>0</v>
      </c>
      <c r="C3813" s="46">
        <v>0</v>
      </c>
      <c r="D3813" s="46">
        <f t="shared" si="59"/>
        <v>0</v>
      </c>
      <c r="E3813" s="51">
        <v>45261</v>
      </c>
      <c r="F3813" s="49" t="s">
        <v>80</v>
      </c>
      <c r="G3813" s="49" t="s">
        <v>81</v>
      </c>
      <c r="H3813" s="49" t="s">
        <v>600</v>
      </c>
      <c r="I3813" s="49" t="s">
        <v>600</v>
      </c>
      <c r="J3813" s="49">
        <v>135300</v>
      </c>
      <c r="K3813" s="49" t="s">
        <v>473</v>
      </c>
      <c r="L3813" s="49">
        <v>9822050</v>
      </c>
      <c r="M3813" s="49" t="s">
        <v>2126</v>
      </c>
      <c r="N3813" s="51">
        <v>28672</v>
      </c>
      <c r="O3813" s="51">
        <v>28672</v>
      </c>
      <c r="P3813" s="49" t="s">
        <v>1081</v>
      </c>
    </row>
    <row r="3814" spans="1:16">
      <c r="A3814" s="46">
        <v>0</v>
      </c>
      <c r="B3814" s="46">
        <v>0</v>
      </c>
      <c r="C3814" s="46">
        <v>0</v>
      </c>
      <c r="D3814" s="46">
        <f t="shared" si="59"/>
        <v>0</v>
      </c>
      <c r="E3814" s="51">
        <v>45261</v>
      </c>
      <c r="F3814" s="49" t="s">
        <v>80</v>
      </c>
      <c r="G3814" s="49" t="s">
        <v>81</v>
      </c>
      <c r="H3814" s="49" t="s">
        <v>600</v>
      </c>
      <c r="I3814" s="49" t="s">
        <v>600</v>
      </c>
      <c r="J3814" s="49">
        <v>135300</v>
      </c>
      <c r="K3814" s="49" t="s">
        <v>473</v>
      </c>
      <c r="L3814" s="49">
        <v>9974211</v>
      </c>
      <c r="M3814" s="49" t="s">
        <v>2125</v>
      </c>
      <c r="N3814" s="51">
        <v>30864</v>
      </c>
      <c r="O3814" s="51">
        <v>30864</v>
      </c>
      <c r="P3814" s="49" t="s">
        <v>1091</v>
      </c>
    </row>
    <row r="3815" spans="1:16">
      <c r="A3815" s="46">
        <v>0</v>
      </c>
      <c r="B3815" s="46">
        <v>0</v>
      </c>
      <c r="C3815" s="46">
        <v>0</v>
      </c>
      <c r="D3815" s="46">
        <f t="shared" si="59"/>
        <v>0</v>
      </c>
      <c r="E3815" s="51">
        <v>45261</v>
      </c>
      <c r="F3815" s="49" t="s">
        <v>80</v>
      </c>
      <c r="G3815" s="49" t="s">
        <v>81</v>
      </c>
      <c r="H3815" s="49" t="s">
        <v>600</v>
      </c>
      <c r="I3815" s="49" t="s">
        <v>600</v>
      </c>
      <c r="J3815" s="49">
        <v>135300</v>
      </c>
      <c r="K3815" s="49" t="s">
        <v>473</v>
      </c>
      <c r="L3815" s="49">
        <v>9822085</v>
      </c>
      <c r="M3815" s="49" t="s">
        <v>2125</v>
      </c>
      <c r="N3815" s="51">
        <v>30864</v>
      </c>
      <c r="O3815" s="51">
        <v>30864</v>
      </c>
      <c r="P3815" s="49" t="s">
        <v>1081</v>
      </c>
    </row>
    <row r="3816" spans="1:16">
      <c r="A3816" s="46">
        <v>0</v>
      </c>
      <c r="B3816" s="46">
        <v>0</v>
      </c>
      <c r="C3816" s="46">
        <v>0</v>
      </c>
      <c r="D3816" s="46">
        <f t="shared" si="59"/>
        <v>0</v>
      </c>
      <c r="E3816" s="51">
        <v>45261</v>
      </c>
      <c r="F3816" s="49" t="s">
        <v>80</v>
      </c>
      <c r="G3816" s="49" t="s">
        <v>81</v>
      </c>
      <c r="H3816" s="49" t="s">
        <v>600</v>
      </c>
      <c r="I3816" s="49" t="s">
        <v>600</v>
      </c>
      <c r="J3816" s="49">
        <v>135300</v>
      </c>
      <c r="K3816" s="49" t="s">
        <v>473</v>
      </c>
      <c r="L3816" s="49">
        <v>9822084</v>
      </c>
      <c r="M3816" s="49" t="s">
        <v>2125</v>
      </c>
      <c r="N3816" s="51">
        <v>30133</v>
      </c>
      <c r="O3816" s="51">
        <v>30133</v>
      </c>
      <c r="P3816" s="49" t="s">
        <v>1081</v>
      </c>
    </row>
    <row r="3817" spans="1:16">
      <c r="A3817" s="46">
        <v>0</v>
      </c>
      <c r="B3817" s="46">
        <v>0</v>
      </c>
      <c r="C3817" s="46">
        <v>0</v>
      </c>
      <c r="D3817" s="46">
        <f t="shared" si="59"/>
        <v>0</v>
      </c>
      <c r="E3817" s="51">
        <v>45261</v>
      </c>
      <c r="F3817" s="49" t="s">
        <v>80</v>
      </c>
      <c r="G3817" s="49" t="s">
        <v>81</v>
      </c>
      <c r="H3817" s="49" t="s">
        <v>600</v>
      </c>
      <c r="I3817" s="49" t="s">
        <v>600</v>
      </c>
      <c r="J3817" s="49">
        <v>135300</v>
      </c>
      <c r="K3817" s="49" t="s">
        <v>473</v>
      </c>
      <c r="L3817" s="49">
        <v>9974212</v>
      </c>
      <c r="M3817" s="49" t="s">
        <v>2125</v>
      </c>
      <c r="N3817" s="51">
        <v>30133</v>
      </c>
      <c r="O3817" s="51">
        <v>30133</v>
      </c>
      <c r="P3817" s="49" t="s">
        <v>1091</v>
      </c>
    </row>
    <row r="3818" spans="1:16">
      <c r="A3818" s="46">
        <v>1</v>
      </c>
      <c r="B3818" s="46">
        <v>44540.75</v>
      </c>
      <c r="C3818" s="46">
        <v>6811.9656515725001</v>
      </c>
      <c r="D3818" s="46">
        <f t="shared" si="59"/>
        <v>37728.7843484275</v>
      </c>
      <c r="E3818" s="51">
        <v>45261</v>
      </c>
      <c r="F3818" s="49" t="s">
        <v>80</v>
      </c>
      <c r="G3818" s="49" t="s">
        <v>81</v>
      </c>
      <c r="H3818" s="49" t="s">
        <v>600</v>
      </c>
      <c r="I3818" s="49" t="s">
        <v>600</v>
      </c>
      <c r="J3818" s="49">
        <v>135300</v>
      </c>
      <c r="K3818" s="49" t="s">
        <v>351</v>
      </c>
      <c r="L3818" s="49">
        <v>18623416</v>
      </c>
      <c r="M3818" s="49" t="s">
        <v>2608</v>
      </c>
      <c r="N3818" s="51">
        <v>42670</v>
      </c>
      <c r="O3818" s="51">
        <v>42370</v>
      </c>
      <c r="P3818" s="49" t="s">
        <v>2609</v>
      </c>
    </row>
    <row r="3819" spans="1:16">
      <c r="A3819" s="46">
        <v>0</v>
      </c>
      <c r="B3819" s="46">
        <v>48478.520000000004</v>
      </c>
      <c r="C3819" s="46">
        <v>1482.8401239963998</v>
      </c>
      <c r="D3819" s="46">
        <f t="shared" si="59"/>
        <v>46995.679876003604</v>
      </c>
      <c r="E3819" s="51">
        <v>45261</v>
      </c>
      <c r="F3819" s="49" t="s">
        <v>80</v>
      </c>
      <c r="G3819" s="49" t="s">
        <v>81</v>
      </c>
      <c r="H3819" s="49" t="s">
        <v>600</v>
      </c>
      <c r="I3819" s="49" t="s">
        <v>600</v>
      </c>
      <c r="J3819" s="49">
        <v>135300</v>
      </c>
      <c r="K3819" s="49" t="s">
        <v>168</v>
      </c>
      <c r="L3819" s="49">
        <v>36238281</v>
      </c>
      <c r="M3819" s="49" t="s">
        <v>852</v>
      </c>
      <c r="N3819" s="51">
        <v>44671</v>
      </c>
      <c r="O3819" s="51">
        <v>44562</v>
      </c>
      <c r="P3819" s="49" t="s">
        <v>2601</v>
      </c>
    </row>
    <row r="3820" spans="1:16">
      <c r="A3820" s="46">
        <v>2</v>
      </c>
      <c r="B3820" s="46">
        <v>1023.5500000000001</v>
      </c>
      <c r="C3820" s="46">
        <v>949.67310882400011</v>
      </c>
      <c r="D3820" s="46">
        <f t="shared" si="59"/>
        <v>73.876891175999958</v>
      </c>
      <c r="E3820" s="51">
        <v>45261</v>
      </c>
      <c r="F3820" s="49" t="s">
        <v>80</v>
      </c>
      <c r="G3820" s="49" t="s">
        <v>81</v>
      </c>
      <c r="H3820" s="49" t="s">
        <v>600</v>
      </c>
      <c r="I3820" s="49" t="s">
        <v>600</v>
      </c>
      <c r="J3820" s="49">
        <v>135300</v>
      </c>
      <c r="K3820" s="49" t="s">
        <v>169</v>
      </c>
      <c r="L3820" s="49">
        <v>9821984</v>
      </c>
      <c r="M3820" s="49" t="s">
        <v>2610</v>
      </c>
      <c r="N3820" s="51">
        <v>28672</v>
      </c>
      <c r="O3820" s="51">
        <v>28672</v>
      </c>
      <c r="P3820" s="49" t="s">
        <v>1081</v>
      </c>
    </row>
    <row r="3821" spans="1:16">
      <c r="A3821" s="46">
        <v>0</v>
      </c>
      <c r="B3821" s="46">
        <v>0</v>
      </c>
      <c r="C3821" s="46">
        <v>0</v>
      </c>
      <c r="D3821" s="46">
        <f t="shared" si="59"/>
        <v>0</v>
      </c>
      <c r="E3821" s="51">
        <v>45261</v>
      </c>
      <c r="F3821" s="49" t="s">
        <v>80</v>
      </c>
      <c r="G3821" s="49" t="s">
        <v>81</v>
      </c>
      <c r="H3821" s="49" t="s">
        <v>600</v>
      </c>
      <c r="I3821" s="49" t="s">
        <v>600</v>
      </c>
      <c r="J3821" s="49">
        <v>135300</v>
      </c>
      <c r="K3821" s="49" t="s">
        <v>169</v>
      </c>
      <c r="L3821" s="49">
        <v>9974208</v>
      </c>
      <c r="M3821" s="49" t="s">
        <v>2610</v>
      </c>
      <c r="N3821" s="51">
        <v>28672</v>
      </c>
      <c r="O3821" s="51">
        <v>28672</v>
      </c>
      <c r="P3821" s="49" t="s">
        <v>1091</v>
      </c>
    </row>
    <row r="3822" spans="1:16">
      <c r="A3822" s="46">
        <v>0</v>
      </c>
      <c r="B3822" s="46">
        <v>0</v>
      </c>
      <c r="C3822" s="46">
        <v>0</v>
      </c>
      <c r="D3822" s="46">
        <f t="shared" si="59"/>
        <v>0</v>
      </c>
      <c r="E3822" s="51">
        <v>45261</v>
      </c>
      <c r="F3822" s="49" t="s">
        <v>80</v>
      </c>
      <c r="G3822" s="49" t="s">
        <v>81</v>
      </c>
      <c r="H3822" s="49" t="s">
        <v>600</v>
      </c>
      <c r="I3822" s="49" t="s">
        <v>600</v>
      </c>
      <c r="J3822" s="49">
        <v>135300</v>
      </c>
      <c r="K3822" s="49" t="s">
        <v>383</v>
      </c>
      <c r="L3822" s="49">
        <v>9821940</v>
      </c>
      <c r="M3822" s="49" t="s">
        <v>1885</v>
      </c>
      <c r="N3822" s="51">
        <v>28672</v>
      </c>
      <c r="O3822" s="51">
        <v>28672</v>
      </c>
      <c r="P3822" s="49" t="s">
        <v>1081</v>
      </c>
    </row>
    <row r="3823" spans="1:16">
      <c r="A3823" s="46">
        <v>0</v>
      </c>
      <c r="B3823" s="46">
        <v>0</v>
      </c>
      <c r="C3823" s="46">
        <v>0</v>
      </c>
      <c r="D3823" s="46">
        <f t="shared" si="59"/>
        <v>0</v>
      </c>
      <c r="E3823" s="51">
        <v>45261</v>
      </c>
      <c r="F3823" s="49" t="s">
        <v>80</v>
      </c>
      <c r="G3823" s="49" t="s">
        <v>81</v>
      </c>
      <c r="H3823" s="49" t="s">
        <v>600</v>
      </c>
      <c r="I3823" s="49" t="s">
        <v>600</v>
      </c>
      <c r="J3823" s="49">
        <v>135300</v>
      </c>
      <c r="K3823" s="49" t="s">
        <v>383</v>
      </c>
      <c r="L3823" s="49">
        <v>9724135</v>
      </c>
      <c r="M3823" s="49" t="s">
        <v>1885</v>
      </c>
      <c r="N3823" s="51">
        <v>28672</v>
      </c>
      <c r="O3823" s="51">
        <v>28672</v>
      </c>
      <c r="P3823" s="49" t="s">
        <v>1091</v>
      </c>
    </row>
    <row r="3824" spans="1:16">
      <c r="A3824" s="46">
        <v>2</v>
      </c>
      <c r="B3824" s="46">
        <v>156527.04000000001</v>
      </c>
      <c r="C3824" s="46">
        <v>23938.9058339232</v>
      </c>
      <c r="D3824" s="46">
        <f t="shared" si="59"/>
        <v>132588.13416607681</v>
      </c>
      <c r="E3824" s="51">
        <v>45261</v>
      </c>
      <c r="F3824" s="49" t="s">
        <v>80</v>
      </c>
      <c r="G3824" s="49" t="s">
        <v>81</v>
      </c>
      <c r="H3824" s="49" t="s">
        <v>600</v>
      </c>
      <c r="I3824" s="49" t="s">
        <v>600</v>
      </c>
      <c r="J3824" s="49">
        <v>135300</v>
      </c>
      <c r="K3824" s="49" t="s">
        <v>602</v>
      </c>
      <c r="L3824" s="49">
        <v>25466483</v>
      </c>
      <c r="M3824" s="49" t="s">
        <v>2611</v>
      </c>
      <c r="N3824" s="51">
        <v>42669</v>
      </c>
      <c r="O3824" s="51">
        <v>42675</v>
      </c>
      <c r="P3824" s="49" t="s">
        <v>2612</v>
      </c>
    </row>
    <row r="3825" spans="1:16">
      <c r="A3825" s="46">
        <v>1</v>
      </c>
      <c r="B3825" s="46">
        <v>557.07000000000005</v>
      </c>
      <c r="C3825" s="46">
        <v>471.42384663210004</v>
      </c>
      <c r="D3825" s="46">
        <f t="shared" si="59"/>
        <v>85.646153367900013</v>
      </c>
      <c r="E3825" s="51">
        <v>45261</v>
      </c>
      <c r="F3825" s="49" t="s">
        <v>80</v>
      </c>
      <c r="G3825" s="49" t="s">
        <v>81</v>
      </c>
      <c r="H3825" s="49" t="s">
        <v>600</v>
      </c>
      <c r="I3825" s="49" t="s">
        <v>600</v>
      </c>
      <c r="J3825" s="49">
        <v>135300</v>
      </c>
      <c r="K3825" s="49" t="s">
        <v>170</v>
      </c>
      <c r="L3825" s="49">
        <v>9821966</v>
      </c>
      <c r="M3825" s="49" t="s">
        <v>1999</v>
      </c>
      <c r="N3825" s="51">
        <v>30133</v>
      </c>
      <c r="O3825" s="51">
        <v>30133</v>
      </c>
      <c r="P3825" s="49" t="s">
        <v>1081</v>
      </c>
    </row>
    <row r="3826" spans="1:16">
      <c r="A3826" s="46">
        <v>0</v>
      </c>
      <c r="B3826" s="46">
        <v>0</v>
      </c>
      <c r="C3826" s="46">
        <v>0</v>
      </c>
      <c r="D3826" s="46">
        <f t="shared" si="59"/>
        <v>0</v>
      </c>
      <c r="E3826" s="51">
        <v>45261</v>
      </c>
      <c r="F3826" s="49" t="s">
        <v>80</v>
      </c>
      <c r="G3826" s="49" t="s">
        <v>81</v>
      </c>
      <c r="H3826" s="49" t="s">
        <v>600</v>
      </c>
      <c r="I3826" s="49" t="s">
        <v>600</v>
      </c>
      <c r="J3826" s="49">
        <v>135300</v>
      </c>
      <c r="K3826" s="49" t="s">
        <v>170</v>
      </c>
      <c r="L3826" s="49">
        <v>9974289</v>
      </c>
      <c r="M3826" s="49" t="s">
        <v>1999</v>
      </c>
      <c r="N3826" s="51">
        <v>30133</v>
      </c>
      <c r="O3826" s="51">
        <v>30133</v>
      </c>
      <c r="P3826" s="49" t="s">
        <v>1091</v>
      </c>
    </row>
    <row r="3827" spans="1:16">
      <c r="A3827" s="46">
        <v>1</v>
      </c>
      <c r="B3827" s="46">
        <v>2577.96</v>
      </c>
      <c r="C3827" s="46">
        <v>2549.5973356392001</v>
      </c>
      <c r="D3827" s="46">
        <f t="shared" si="59"/>
        <v>28.362664360799954</v>
      </c>
      <c r="E3827" s="51">
        <v>45261</v>
      </c>
      <c r="F3827" s="49" t="s">
        <v>80</v>
      </c>
      <c r="G3827" s="49" t="s">
        <v>81</v>
      </c>
      <c r="H3827" s="49" t="s">
        <v>600</v>
      </c>
      <c r="I3827" s="49" t="s">
        <v>600</v>
      </c>
      <c r="J3827" s="49">
        <v>135300</v>
      </c>
      <c r="K3827" s="49" t="s">
        <v>387</v>
      </c>
      <c r="L3827" s="49">
        <v>9822135</v>
      </c>
      <c r="M3827" s="49" t="s">
        <v>1902</v>
      </c>
      <c r="N3827" s="51">
        <v>27576</v>
      </c>
      <c r="O3827" s="51">
        <v>27576</v>
      </c>
      <c r="P3827" s="49" t="s">
        <v>1081</v>
      </c>
    </row>
    <row r="3828" spans="1:16">
      <c r="A3828" s="46">
        <v>0</v>
      </c>
      <c r="B3828" s="46">
        <v>0</v>
      </c>
      <c r="C3828" s="46">
        <v>0</v>
      </c>
      <c r="D3828" s="46">
        <f t="shared" si="59"/>
        <v>0</v>
      </c>
      <c r="E3828" s="51">
        <v>45261</v>
      </c>
      <c r="F3828" s="49" t="s">
        <v>80</v>
      </c>
      <c r="G3828" s="49" t="s">
        <v>81</v>
      </c>
      <c r="H3828" s="49" t="s">
        <v>600</v>
      </c>
      <c r="I3828" s="49" t="s">
        <v>600</v>
      </c>
      <c r="J3828" s="49">
        <v>135300</v>
      </c>
      <c r="K3828" s="49" t="s">
        <v>387</v>
      </c>
      <c r="L3828" s="49">
        <v>9974292</v>
      </c>
      <c r="M3828" s="49" t="s">
        <v>1902</v>
      </c>
      <c r="N3828" s="51">
        <v>27576</v>
      </c>
      <c r="O3828" s="51">
        <v>27576</v>
      </c>
      <c r="P3828" s="49" t="s">
        <v>1091</v>
      </c>
    </row>
    <row r="3829" spans="1:16">
      <c r="A3829" s="46">
        <v>4</v>
      </c>
      <c r="B3829" s="46">
        <v>28446.83</v>
      </c>
      <c r="C3829" s="46">
        <v>26393.619737470399</v>
      </c>
      <c r="D3829" s="46">
        <f t="shared" si="59"/>
        <v>2053.2102625296029</v>
      </c>
      <c r="E3829" s="51">
        <v>45261</v>
      </c>
      <c r="F3829" s="49" t="s">
        <v>80</v>
      </c>
      <c r="G3829" s="49" t="s">
        <v>81</v>
      </c>
      <c r="H3829" s="49" t="s">
        <v>600</v>
      </c>
      <c r="I3829" s="49" t="s">
        <v>600</v>
      </c>
      <c r="J3829" s="49">
        <v>135300</v>
      </c>
      <c r="K3829" s="49" t="s">
        <v>389</v>
      </c>
      <c r="L3829" s="49">
        <v>9822125</v>
      </c>
      <c r="M3829" s="49" t="s">
        <v>1904</v>
      </c>
      <c r="N3829" s="51">
        <v>28672</v>
      </c>
      <c r="O3829" s="51">
        <v>28672</v>
      </c>
      <c r="P3829" s="49" t="s">
        <v>1081</v>
      </c>
    </row>
    <row r="3830" spans="1:16">
      <c r="A3830" s="46">
        <v>1</v>
      </c>
      <c r="B3830" s="46">
        <v>7186.3600000000006</v>
      </c>
      <c r="C3830" s="46">
        <v>6081.5004837508004</v>
      </c>
      <c r="D3830" s="46">
        <f t="shared" si="59"/>
        <v>1104.8595162492002</v>
      </c>
      <c r="E3830" s="51">
        <v>45261</v>
      </c>
      <c r="F3830" s="49" t="s">
        <v>80</v>
      </c>
      <c r="G3830" s="49" t="s">
        <v>81</v>
      </c>
      <c r="H3830" s="49" t="s">
        <v>600</v>
      </c>
      <c r="I3830" s="49" t="s">
        <v>600</v>
      </c>
      <c r="J3830" s="49">
        <v>135300</v>
      </c>
      <c r="K3830" s="49" t="s">
        <v>389</v>
      </c>
      <c r="L3830" s="49">
        <v>9822124</v>
      </c>
      <c r="M3830" s="49" t="s">
        <v>2327</v>
      </c>
      <c r="N3830" s="51">
        <v>30133</v>
      </c>
      <c r="O3830" s="51">
        <v>30133</v>
      </c>
      <c r="P3830" s="49" t="s">
        <v>1081</v>
      </c>
    </row>
    <row r="3831" spans="1:16">
      <c r="A3831" s="46">
        <v>0</v>
      </c>
      <c r="B3831" s="46">
        <v>0</v>
      </c>
      <c r="C3831" s="46">
        <v>0</v>
      </c>
      <c r="D3831" s="46">
        <f t="shared" si="59"/>
        <v>0</v>
      </c>
      <c r="E3831" s="51">
        <v>45261</v>
      </c>
      <c r="F3831" s="49" t="s">
        <v>80</v>
      </c>
      <c r="G3831" s="49" t="s">
        <v>81</v>
      </c>
      <c r="H3831" s="49" t="s">
        <v>600</v>
      </c>
      <c r="I3831" s="49" t="s">
        <v>600</v>
      </c>
      <c r="J3831" s="49">
        <v>135300</v>
      </c>
      <c r="K3831" s="49" t="s">
        <v>389</v>
      </c>
      <c r="L3831" s="49">
        <v>9724139</v>
      </c>
      <c r="M3831" s="49" t="s">
        <v>2327</v>
      </c>
      <c r="N3831" s="51">
        <v>30133</v>
      </c>
      <c r="O3831" s="51">
        <v>30133</v>
      </c>
      <c r="P3831" s="49" t="s">
        <v>1091</v>
      </c>
    </row>
    <row r="3832" spans="1:16">
      <c r="A3832" s="46">
        <v>0</v>
      </c>
      <c r="B3832" s="46">
        <v>0</v>
      </c>
      <c r="C3832" s="46">
        <v>0</v>
      </c>
      <c r="D3832" s="46">
        <f t="shared" si="59"/>
        <v>0</v>
      </c>
      <c r="E3832" s="51">
        <v>45261</v>
      </c>
      <c r="F3832" s="49" t="s">
        <v>80</v>
      </c>
      <c r="G3832" s="49" t="s">
        <v>81</v>
      </c>
      <c r="H3832" s="49" t="s">
        <v>600</v>
      </c>
      <c r="I3832" s="49" t="s">
        <v>600</v>
      </c>
      <c r="J3832" s="49">
        <v>135300</v>
      </c>
      <c r="K3832" s="49" t="s">
        <v>389</v>
      </c>
      <c r="L3832" s="49">
        <v>9974291</v>
      </c>
      <c r="M3832" s="49" t="s">
        <v>1904</v>
      </c>
      <c r="N3832" s="51">
        <v>28672</v>
      </c>
      <c r="O3832" s="51">
        <v>28672</v>
      </c>
      <c r="P3832" s="49" t="s">
        <v>1091</v>
      </c>
    </row>
    <row r="3833" spans="1:16">
      <c r="A3833" s="46">
        <v>0</v>
      </c>
      <c r="B3833" s="46">
        <v>53409.43</v>
      </c>
      <c r="C3833" s="46">
        <v>1633.6646787851</v>
      </c>
      <c r="D3833" s="46">
        <f t="shared" si="59"/>
        <v>51775.765321214902</v>
      </c>
      <c r="E3833" s="51">
        <v>45261</v>
      </c>
      <c r="F3833" s="49" t="s">
        <v>80</v>
      </c>
      <c r="G3833" s="49" t="s">
        <v>81</v>
      </c>
      <c r="H3833" s="49" t="s">
        <v>600</v>
      </c>
      <c r="I3833" s="49" t="s">
        <v>600</v>
      </c>
      <c r="J3833" s="49">
        <v>135300</v>
      </c>
      <c r="K3833" s="49" t="s">
        <v>173</v>
      </c>
      <c r="L3833" s="49">
        <v>36238296</v>
      </c>
      <c r="M3833" s="49" t="s">
        <v>1424</v>
      </c>
      <c r="N3833" s="51">
        <v>44671</v>
      </c>
      <c r="O3833" s="51">
        <v>44562</v>
      </c>
      <c r="P3833" s="49" t="s">
        <v>2601</v>
      </c>
    </row>
    <row r="3834" spans="1:16">
      <c r="A3834" s="46">
        <v>1</v>
      </c>
      <c r="B3834" s="46">
        <v>234205</v>
      </c>
      <c r="C3834" s="46">
        <v>35818.804475149998</v>
      </c>
      <c r="D3834" s="46">
        <f t="shared" si="59"/>
        <v>198386.19552484999</v>
      </c>
      <c r="E3834" s="51">
        <v>45261</v>
      </c>
      <c r="F3834" s="49" t="s">
        <v>80</v>
      </c>
      <c r="G3834" s="49" t="s">
        <v>81</v>
      </c>
      <c r="H3834" s="49" t="s">
        <v>600</v>
      </c>
      <c r="I3834" s="49" t="s">
        <v>600</v>
      </c>
      <c r="J3834" s="49">
        <v>135300</v>
      </c>
      <c r="K3834" s="49" t="s">
        <v>173</v>
      </c>
      <c r="L3834" s="49">
        <v>25466539</v>
      </c>
      <c r="M3834" s="49" t="s">
        <v>1424</v>
      </c>
      <c r="N3834" s="51">
        <v>42710</v>
      </c>
      <c r="O3834" s="51">
        <v>42370</v>
      </c>
      <c r="P3834" s="49" t="s">
        <v>2604</v>
      </c>
    </row>
    <row r="3835" spans="1:16">
      <c r="A3835" s="46">
        <v>1</v>
      </c>
      <c r="B3835" s="46">
        <v>2366.69</v>
      </c>
      <c r="C3835" s="46">
        <v>265.43472060290003</v>
      </c>
      <c r="D3835" s="46">
        <f t="shared" si="59"/>
        <v>2101.2552793970999</v>
      </c>
      <c r="E3835" s="51">
        <v>45261</v>
      </c>
      <c r="F3835" s="49" t="s">
        <v>80</v>
      </c>
      <c r="G3835" s="49" t="s">
        <v>81</v>
      </c>
      <c r="H3835" s="49" t="s">
        <v>600</v>
      </c>
      <c r="I3835" s="49" t="s">
        <v>600</v>
      </c>
      <c r="J3835" s="49">
        <v>135300</v>
      </c>
      <c r="K3835" s="49" t="s">
        <v>474</v>
      </c>
      <c r="L3835" s="49">
        <v>29636556</v>
      </c>
      <c r="M3835" s="49" t="s">
        <v>2129</v>
      </c>
      <c r="N3835" s="51">
        <v>43437</v>
      </c>
      <c r="O3835" s="51">
        <v>43101</v>
      </c>
      <c r="P3835" s="49" t="s">
        <v>2130</v>
      </c>
    </row>
    <row r="3836" spans="1:16">
      <c r="A3836" s="46">
        <v>0</v>
      </c>
      <c r="B3836" s="46">
        <v>36253.200000000004</v>
      </c>
      <c r="C3836" s="46">
        <v>1108.8972927240002</v>
      </c>
      <c r="D3836" s="46">
        <f t="shared" si="59"/>
        <v>35144.302707276001</v>
      </c>
      <c r="E3836" s="51">
        <v>45261</v>
      </c>
      <c r="F3836" s="49" t="s">
        <v>80</v>
      </c>
      <c r="G3836" s="49" t="s">
        <v>81</v>
      </c>
      <c r="H3836" s="49" t="s">
        <v>600</v>
      </c>
      <c r="I3836" s="49" t="s">
        <v>600</v>
      </c>
      <c r="J3836" s="49">
        <v>135300</v>
      </c>
      <c r="K3836" s="49" t="s">
        <v>174</v>
      </c>
      <c r="L3836" s="49">
        <v>36238284</v>
      </c>
      <c r="M3836" s="49" t="s">
        <v>2613</v>
      </c>
      <c r="N3836" s="51">
        <v>44671</v>
      </c>
      <c r="O3836" s="51">
        <v>44562</v>
      </c>
      <c r="P3836" s="49" t="s">
        <v>2601</v>
      </c>
    </row>
    <row r="3837" spans="1:16">
      <c r="A3837" s="46">
        <v>0</v>
      </c>
      <c r="B3837" s="46">
        <v>0</v>
      </c>
      <c r="C3837" s="46">
        <v>0</v>
      </c>
      <c r="D3837" s="46">
        <f t="shared" si="59"/>
        <v>0</v>
      </c>
      <c r="E3837" s="51">
        <v>45261</v>
      </c>
      <c r="F3837" s="49" t="s">
        <v>80</v>
      </c>
      <c r="G3837" s="49" t="s">
        <v>81</v>
      </c>
      <c r="H3837" s="49" t="s">
        <v>600</v>
      </c>
      <c r="I3837" s="49" t="s">
        <v>600</v>
      </c>
      <c r="J3837" s="49">
        <v>135300</v>
      </c>
      <c r="K3837" s="49" t="s">
        <v>394</v>
      </c>
      <c r="L3837" s="49">
        <v>9974206</v>
      </c>
      <c r="M3837" s="49" t="s">
        <v>1912</v>
      </c>
      <c r="N3837" s="51">
        <v>28672</v>
      </c>
      <c r="O3837" s="51">
        <v>28672</v>
      </c>
      <c r="P3837" s="49" t="s">
        <v>1091</v>
      </c>
    </row>
    <row r="3838" spans="1:16">
      <c r="A3838" s="46">
        <v>304</v>
      </c>
      <c r="B3838" s="46">
        <v>1133.92</v>
      </c>
      <c r="C3838" s="46">
        <v>1052.0769200896</v>
      </c>
      <c r="D3838" s="46">
        <f t="shared" si="59"/>
        <v>81.843079910400093</v>
      </c>
      <c r="E3838" s="51">
        <v>45261</v>
      </c>
      <c r="F3838" s="49" t="s">
        <v>80</v>
      </c>
      <c r="G3838" s="49" t="s">
        <v>81</v>
      </c>
      <c r="H3838" s="49" t="s">
        <v>600</v>
      </c>
      <c r="I3838" s="49" t="s">
        <v>600</v>
      </c>
      <c r="J3838" s="49">
        <v>135300</v>
      </c>
      <c r="K3838" s="49" t="s">
        <v>394</v>
      </c>
      <c r="L3838" s="49">
        <v>9821962</v>
      </c>
      <c r="M3838" s="49" t="s">
        <v>1912</v>
      </c>
      <c r="N3838" s="51">
        <v>28672</v>
      </c>
      <c r="O3838" s="51">
        <v>28672</v>
      </c>
      <c r="P3838" s="49" t="s">
        <v>1081</v>
      </c>
    </row>
    <row r="3839" spans="1:16">
      <c r="A3839" s="46">
        <v>18</v>
      </c>
      <c r="B3839" s="46">
        <v>194.41</v>
      </c>
      <c r="C3839" s="46">
        <v>180.37804610079999</v>
      </c>
      <c r="D3839" s="46">
        <f t="shared" si="59"/>
        <v>14.031953899200005</v>
      </c>
      <c r="E3839" s="51">
        <v>45261</v>
      </c>
      <c r="F3839" s="49" t="s">
        <v>80</v>
      </c>
      <c r="G3839" s="49" t="s">
        <v>81</v>
      </c>
      <c r="H3839" s="49" t="s">
        <v>600</v>
      </c>
      <c r="I3839" s="49" t="s">
        <v>600</v>
      </c>
      <c r="J3839" s="49">
        <v>135300</v>
      </c>
      <c r="K3839" s="49" t="s">
        <v>397</v>
      </c>
      <c r="L3839" s="49">
        <v>9821990</v>
      </c>
      <c r="M3839" s="49" t="s">
        <v>1915</v>
      </c>
      <c r="N3839" s="51">
        <v>28672</v>
      </c>
      <c r="O3839" s="51">
        <v>28672</v>
      </c>
      <c r="P3839" s="49" t="s">
        <v>1081</v>
      </c>
    </row>
    <row r="3840" spans="1:16">
      <c r="A3840" s="46">
        <v>0</v>
      </c>
      <c r="B3840" s="46">
        <v>0</v>
      </c>
      <c r="C3840" s="46">
        <v>0</v>
      </c>
      <c r="D3840" s="46">
        <f t="shared" si="59"/>
        <v>0</v>
      </c>
      <c r="E3840" s="51">
        <v>45261</v>
      </c>
      <c r="F3840" s="49" t="s">
        <v>80</v>
      </c>
      <c r="G3840" s="49" t="s">
        <v>81</v>
      </c>
      <c r="H3840" s="49" t="s">
        <v>600</v>
      </c>
      <c r="I3840" s="49" t="s">
        <v>600</v>
      </c>
      <c r="J3840" s="49">
        <v>135300</v>
      </c>
      <c r="K3840" s="49" t="s">
        <v>397</v>
      </c>
      <c r="L3840" s="49">
        <v>9974207</v>
      </c>
      <c r="M3840" s="49" t="s">
        <v>1915</v>
      </c>
      <c r="N3840" s="51">
        <v>28672</v>
      </c>
      <c r="O3840" s="51">
        <v>28672</v>
      </c>
      <c r="P3840" s="49" t="s">
        <v>1091</v>
      </c>
    </row>
    <row r="3841" spans="1:16">
      <c r="A3841" s="46">
        <v>30</v>
      </c>
      <c r="B3841" s="46">
        <v>1382.79</v>
      </c>
      <c r="C3841" s="46">
        <v>775.42999684740005</v>
      </c>
      <c r="D3841" s="46">
        <f t="shared" si="59"/>
        <v>607.36000315259992</v>
      </c>
      <c r="E3841" s="51">
        <v>45261</v>
      </c>
      <c r="F3841" s="49" t="s">
        <v>80</v>
      </c>
      <c r="G3841" s="49" t="s">
        <v>81</v>
      </c>
      <c r="H3841" s="49" t="s">
        <v>600</v>
      </c>
      <c r="I3841" s="49" t="s">
        <v>600</v>
      </c>
      <c r="J3841" s="49">
        <v>135300</v>
      </c>
      <c r="K3841" s="49" t="s">
        <v>398</v>
      </c>
      <c r="L3841" s="49">
        <v>9821994</v>
      </c>
      <c r="M3841" s="49" t="s">
        <v>1550</v>
      </c>
      <c r="N3841" s="51">
        <v>35247</v>
      </c>
      <c r="O3841" s="51">
        <v>35247</v>
      </c>
      <c r="P3841" s="49" t="s">
        <v>1081</v>
      </c>
    </row>
    <row r="3842" spans="1:16">
      <c r="A3842" s="46">
        <v>0</v>
      </c>
      <c r="B3842" s="46">
        <v>0</v>
      </c>
      <c r="C3842" s="46">
        <v>0</v>
      </c>
      <c r="D3842" s="46">
        <f t="shared" si="59"/>
        <v>0</v>
      </c>
      <c r="E3842" s="51">
        <v>45261</v>
      </c>
      <c r="F3842" s="49" t="s">
        <v>80</v>
      </c>
      <c r="G3842" s="49" t="s">
        <v>81</v>
      </c>
      <c r="H3842" s="49" t="s">
        <v>600</v>
      </c>
      <c r="I3842" s="49" t="s">
        <v>600</v>
      </c>
      <c r="J3842" s="49">
        <v>135300</v>
      </c>
      <c r="K3842" s="49" t="s">
        <v>398</v>
      </c>
      <c r="L3842" s="49">
        <v>9861057</v>
      </c>
      <c r="M3842" s="49" t="s">
        <v>1550</v>
      </c>
      <c r="N3842" s="51">
        <v>35247</v>
      </c>
      <c r="O3842" s="51">
        <v>35247</v>
      </c>
      <c r="P3842" s="49" t="s">
        <v>1091</v>
      </c>
    </row>
    <row r="3843" spans="1:16">
      <c r="A3843" s="46">
        <v>1</v>
      </c>
      <c r="B3843" s="46">
        <v>3855.78</v>
      </c>
      <c r="C3843" s="46">
        <v>3577.4809042463999</v>
      </c>
      <c r="D3843" s="46">
        <f t="shared" ref="D3843:D3906" si="60">+B3843-C3843</f>
        <v>278.29909575360034</v>
      </c>
      <c r="E3843" s="51">
        <v>45261</v>
      </c>
      <c r="F3843" s="49" t="s">
        <v>80</v>
      </c>
      <c r="G3843" s="49" t="s">
        <v>81</v>
      </c>
      <c r="H3843" s="49" t="s">
        <v>600</v>
      </c>
      <c r="I3843" s="49" t="s">
        <v>600</v>
      </c>
      <c r="J3843" s="49">
        <v>135300</v>
      </c>
      <c r="K3843" s="49" t="s">
        <v>400</v>
      </c>
      <c r="L3843" s="49">
        <v>9821926</v>
      </c>
      <c r="M3843" s="49" t="s">
        <v>1919</v>
      </c>
      <c r="N3843" s="51">
        <v>28672</v>
      </c>
      <c r="O3843" s="51">
        <v>28672</v>
      </c>
      <c r="P3843" s="49" t="s">
        <v>1081</v>
      </c>
    </row>
    <row r="3844" spans="1:16">
      <c r="A3844" s="46">
        <v>0</v>
      </c>
      <c r="B3844" s="46">
        <v>0</v>
      </c>
      <c r="C3844" s="46">
        <v>0</v>
      </c>
      <c r="D3844" s="46">
        <f t="shared" si="60"/>
        <v>0</v>
      </c>
      <c r="E3844" s="51">
        <v>45261</v>
      </c>
      <c r="F3844" s="49" t="s">
        <v>80</v>
      </c>
      <c r="G3844" s="49" t="s">
        <v>81</v>
      </c>
      <c r="H3844" s="49" t="s">
        <v>600</v>
      </c>
      <c r="I3844" s="49" t="s">
        <v>600</v>
      </c>
      <c r="J3844" s="49">
        <v>135300</v>
      </c>
      <c r="K3844" s="49" t="s">
        <v>400</v>
      </c>
      <c r="L3844" s="49">
        <v>9974214</v>
      </c>
      <c r="M3844" s="49" t="s">
        <v>1919</v>
      </c>
      <c r="N3844" s="51">
        <v>28672</v>
      </c>
      <c r="O3844" s="51">
        <v>28672</v>
      </c>
      <c r="P3844" s="49" t="s">
        <v>1091</v>
      </c>
    </row>
    <row r="3845" spans="1:16">
      <c r="A3845" s="46">
        <v>1</v>
      </c>
      <c r="B3845" s="46">
        <v>114.45</v>
      </c>
      <c r="C3845" s="46">
        <v>64.180362267000007</v>
      </c>
      <c r="D3845" s="46">
        <f t="shared" si="60"/>
        <v>50.269637732999996</v>
      </c>
      <c r="E3845" s="51">
        <v>45261</v>
      </c>
      <c r="F3845" s="49" t="s">
        <v>80</v>
      </c>
      <c r="G3845" s="49" t="s">
        <v>81</v>
      </c>
      <c r="H3845" s="49" t="s">
        <v>600</v>
      </c>
      <c r="I3845" s="49" t="s">
        <v>600</v>
      </c>
      <c r="J3845" s="49">
        <v>135300</v>
      </c>
      <c r="K3845" s="49" t="s">
        <v>549</v>
      </c>
      <c r="L3845" s="49">
        <v>9821981</v>
      </c>
      <c r="M3845" s="49" t="s">
        <v>2296</v>
      </c>
      <c r="N3845" s="51">
        <v>35247</v>
      </c>
      <c r="O3845" s="51">
        <v>35247</v>
      </c>
      <c r="P3845" s="49" t="s">
        <v>1081</v>
      </c>
    </row>
    <row r="3846" spans="1:16">
      <c r="A3846" s="46">
        <v>0</v>
      </c>
      <c r="B3846" s="46">
        <v>0</v>
      </c>
      <c r="C3846" s="46">
        <v>0</v>
      </c>
      <c r="D3846" s="46">
        <f t="shared" si="60"/>
        <v>0</v>
      </c>
      <c r="E3846" s="51">
        <v>45261</v>
      </c>
      <c r="F3846" s="49" t="s">
        <v>80</v>
      </c>
      <c r="G3846" s="49" t="s">
        <v>81</v>
      </c>
      <c r="H3846" s="49" t="s">
        <v>600</v>
      </c>
      <c r="I3846" s="49" t="s">
        <v>600</v>
      </c>
      <c r="J3846" s="49">
        <v>135300</v>
      </c>
      <c r="K3846" s="49" t="s">
        <v>549</v>
      </c>
      <c r="L3846" s="49">
        <v>9861059</v>
      </c>
      <c r="M3846" s="49" t="s">
        <v>2296</v>
      </c>
      <c r="N3846" s="51">
        <v>35247</v>
      </c>
      <c r="O3846" s="51">
        <v>35247</v>
      </c>
      <c r="P3846" s="49" t="s">
        <v>1091</v>
      </c>
    </row>
    <row r="3847" spans="1:16">
      <c r="A3847" s="46">
        <v>0</v>
      </c>
      <c r="B3847" s="46">
        <v>0</v>
      </c>
      <c r="C3847" s="46">
        <v>0</v>
      </c>
      <c r="D3847" s="46">
        <f t="shared" si="60"/>
        <v>0</v>
      </c>
      <c r="E3847" s="51">
        <v>45261</v>
      </c>
      <c r="F3847" s="49" t="s">
        <v>80</v>
      </c>
      <c r="G3847" s="49" t="s">
        <v>81</v>
      </c>
      <c r="H3847" s="49" t="s">
        <v>600</v>
      </c>
      <c r="I3847" s="49" t="s">
        <v>600</v>
      </c>
      <c r="J3847" s="49">
        <v>135300</v>
      </c>
      <c r="K3847" s="49" t="s">
        <v>107</v>
      </c>
      <c r="L3847" s="49">
        <v>9812953</v>
      </c>
      <c r="M3847" s="49" t="s">
        <v>2614</v>
      </c>
      <c r="N3847" s="51">
        <v>37561</v>
      </c>
      <c r="O3847" s="51">
        <v>37561</v>
      </c>
      <c r="P3847" s="49" t="s">
        <v>2615</v>
      </c>
    </row>
    <row r="3848" spans="1:16">
      <c r="A3848" s="46">
        <v>0</v>
      </c>
      <c r="B3848" s="46">
        <v>0</v>
      </c>
      <c r="C3848" s="46">
        <v>0</v>
      </c>
      <c r="D3848" s="46">
        <f t="shared" si="60"/>
        <v>0</v>
      </c>
      <c r="E3848" s="51">
        <v>45261</v>
      </c>
      <c r="F3848" s="49" t="s">
        <v>80</v>
      </c>
      <c r="G3848" s="49" t="s">
        <v>81</v>
      </c>
      <c r="H3848" s="49" t="s">
        <v>600</v>
      </c>
      <c r="I3848" s="49" t="s">
        <v>600</v>
      </c>
      <c r="J3848" s="49">
        <v>135300</v>
      </c>
      <c r="K3848" s="49" t="s">
        <v>107</v>
      </c>
      <c r="L3848" s="49">
        <v>18406385</v>
      </c>
      <c r="M3848" s="49" t="s">
        <v>2616</v>
      </c>
      <c r="N3848" s="51">
        <v>42670</v>
      </c>
      <c r="O3848" s="51">
        <v>42644</v>
      </c>
      <c r="P3848" s="49" t="s">
        <v>2609</v>
      </c>
    </row>
    <row r="3849" spans="1:16">
      <c r="A3849" s="46">
        <v>0</v>
      </c>
      <c r="B3849" s="46">
        <v>0</v>
      </c>
      <c r="C3849" s="46">
        <v>0</v>
      </c>
      <c r="D3849" s="46">
        <f t="shared" si="60"/>
        <v>0</v>
      </c>
      <c r="E3849" s="51">
        <v>45261</v>
      </c>
      <c r="F3849" s="49" t="s">
        <v>80</v>
      </c>
      <c r="G3849" s="49" t="s">
        <v>81</v>
      </c>
      <c r="H3849" s="49" t="s">
        <v>600</v>
      </c>
      <c r="I3849" s="49" t="s">
        <v>600</v>
      </c>
      <c r="J3849" s="49">
        <v>135300</v>
      </c>
      <c r="K3849" s="49" t="s">
        <v>107</v>
      </c>
      <c r="L3849" s="49">
        <v>18849240</v>
      </c>
      <c r="M3849" s="49" t="s">
        <v>2617</v>
      </c>
      <c r="N3849" s="51">
        <v>42710</v>
      </c>
      <c r="O3849" s="51">
        <v>42795</v>
      </c>
      <c r="P3849" s="49" t="s">
        <v>2604</v>
      </c>
    </row>
    <row r="3850" spans="1:16">
      <c r="A3850" s="46">
        <v>0</v>
      </c>
      <c r="B3850" s="46">
        <v>0</v>
      </c>
      <c r="C3850" s="46">
        <v>0</v>
      </c>
      <c r="D3850" s="46">
        <f t="shared" si="60"/>
        <v>0</v>
      </c>
      <c r="E3850" s="51">
        <v>45261</v>
      </c>
      <c r="F3850" s="49" t="s">
        <v>80</v>
      </c>
      <c r="G3850" s="49" t="s">
        <v>81</v>
      </c>
      <c r="H3850" s="49" t="s">
        <v>600</v>
      </c>
      <c r="I3850" s="49" t="s">
        <v>600</v>
      </c>
      <c r="J3850" s="49">
        <v>135300</v>
      </c>
      <c r="K3850" s="49" t="s">
        <v>107</v>
      </c>
      <c r="L3850" s="49">
        <v>9786730</v>
      </c>
      <c r="M3850" s="49" t="s">
        <v>2618</v>
      </c>
      <c r="N3850" s="51">
        <v>36739</v>
      </c>
      <c r="O3850" s="51">
        <v>36861</v>
      </c>
      <c r="P3850" s="49" t="s">
        <v>2605</v>
      </c>
    </row>
    <row r="3851" spans="1:16">
      <c r="A3851" s="46">
        <v>0</v>
      </c>
      <c r="B3851" s="46">
        <v>0</v>
      </c>
      <c r="C3851" s="46">
        <v>0</v>
      </c>
      <c r="D3851" s="46">
        <f t="shared" si="60"/>
        <v>0</v>
      </c>
      <c r="E3851" s="51">
        <v>45261</v>
      </c>
      <c r="F3851" s="49" t="s">
        <v>80</v>
      </c>
      <c r="G3851" s="49" t="s">
        <v>81</v>
      </c>
      <c r="H3851" s="49" t="s">
        <v>600</v>
      </c>
      <c r="I3851" s="49" t="s">
        <v>600</v>
      </c>
      <c r="J3851" s="49">
        <v>135300</v>
      </c>
      <c r="K3851" s="49" t="s">
        <v>107</v>
      </c>
      <c r="L3851" s="49">
        <v>9813328</v>
      </c>
      <c r="M3851" s="49" t="s">
        <v>2614</v>
      </c>
      <c r="N3851" s="51">
        <v>37561</v>
      </c>
      <c r="O3851" s="51">
        <v>37591</v>
      </c>
      <c r="P3851" s="49" t="s">
        <v>2615</v>
      </c>
    </row>
    <row r="3852" spans="1:16">
      <c r="A3852" s="46">
        <v>0</v>
      </c>
      <c r="B3852" s="46">
        <v>0</v>
      </c>
      <c r="C3852" s="46">
        <v>0</v>
      </c>
      <c r="D3852" s="46">
        <f t="shared" si="60"/>
        <v>0</v>
      </c>
      <c r="E3852" s="51">
        <v>45261</v>
      </c>
      <c r="F3852" s="49" t="s">
        <v>80</v>
      </c>
      <c r="G3852" s="49" t="s">
        <v>81</v>
      </c>
      <c r="H3852" s="49" t="s">
        <v>600</v>
      </c>
      <c r="I3852" s="49" t="s">
        <v>600</v>
      </c>
      <c r="J3852" s="49">
        <v>135300</v>
      </c>
      <c r="K3852" s="49" t="s">
        <v>107</v>
      </c>
      <c r="L3852" s="49">
        <v>29108642</v>
      </c>
      <c r="M3852" s="49" t="s">
        <v>2619</v>
      </c>
      <c r="N3852" s="51">
        <v>43815</v>
      </c>
      <c r="O3852" s="51">
        <v>43891</v>
      </c>
      <c r="P3852" s="49" t="s">
        <v>2602</v>
      </c>
    </row>
    <row r="3853" spans="1:16">
      <c r="A3853" s="46">
        <v>0</v>
      </c>
      <c r="B3853" s="46">
        <v>0</v>
      </c>
      <c r="C3853" s="46">
        <v>0</v>
      </c>
      <c r="D3853" s="46">
        <f t="shared" si="60"/>
        <v>0</v>
      </c>
      <c r="E3853" s="51">
        <v>45261</v>
      </c>
      <c r="F3853" s="49" t="s">
        <v>80</v>
      </c>
      <c r="G3853" s="49" t="s">
        <v>81</v>
      </c>
      <c r="H3853" s="49" t="s">
        <v>600</v>
      </c>
      <c r="I3853" s="49" t="s">
        <v>600</v>
      </c>
      <c r="J3853" s="49">
        <v>135300</v>
      </c>
      <c r="K3853" s="49" t="s">
        <v>107</v>
      </c>
      <c r="L3853" s="49">
        <v>9818344</v>
      </c>
      <c r="M3853" s="49" t="s">
        <v>2620</v>
      </c>
      <c r="N3853" s="51">
        <v>38101</v>
      </c>
      <c r="O3853" s="51">
        <v>38322</v>
      </c>
      <c r="P3853" s="49" t="s">
        <v>2599</v>
      </c>
    </row>
    <row r="3854" spans="1:16">
      <c r="A3854" s="46">
        <v>0</v>
      </c>
      <c r="B3854" s="46">
        <v>0</v>
      </c>
      <c r="C3854" s="46">
        <v>0</v>
      </c>
      <c r="D3854" s="46">
        <f t="shared" si="60"/>
        <v>0</v>
      </c>
      <c r="E3854" s="51">
        <v>45261</v>
      </c>
      <c r="F3854" s="49" t="s">
        <v>80</v>
      </c>
      <c r="G3854" s="49" t="s">
        <v>81</v>
      </c>
      <c r="H3854" s="49" t="s">
        <v>600</v>
      </c>
      <c r="I3854" s="49" t="s">
        <v>600</v>
      </c>
      <c r="J3854" s="49">
        <v>135300</v>
      </c>
      <c r="K3854" s="49" t="s">
        <v>107</v>
      </c>
      <c r="L3854" s="49">
        <v>19663640</v>
      </c>
      <c r="M3854" s="49" t="s">
        <v>2617</v>
      </c>
      <c r="N3854" s="51">
        <v>42710</v>
      </c>
      <c r="O3854" s="51">
        <v>42826</v>
      </c>
      <c r="P3854" s="49" t="s">
        <v>2604</v>
      </c>
    </row>
    <row r="3855" spans="1:16">
      <c r="A3855" s="46">
        <v>0</v>
      </c>
      <c r="B3855" s="46">
        <v>0</v>
      </c>
      <c r="C3855" s="46">
        <v>0</v>
      </c>
      <c r="D3855" s="46">
        <f t="shared" si="60"/>
        <v>0</v>
      </c>
      <c r="E3855" s="51">
        <v>45261</v>
      </c>
      <c r="F3855" s="49" t="s">
        <v>80</v>
      </c>
      <c r="G3855" s="49" t="s">
        <v>81</v>
      </c>
      <c r="H3855" s="49" t="s">
        <v>600</v>
      </c>
      <c r="I3855" s="49" t="s">
        <v>600</v>
      </c>
      <c r="J3855" s="49">
        <v>135300</v>
      </c>
      <c r="K3855" s="49" t="s">
        <v>107</v>
      </c>
      <c r="L3855" s="49">
        <v>19663637</v>
      </c>
      <c r="M3855" s="49" t="s">
        <v>2621</v>
      </c>
      <c r="N3855" s="51">
        <v>42669</v>
      </c>
      <c r="O3855" s="51">
        <v>42826</v>
      </c>
      <c r="P3855" s="49" t="s">
        <v>2612</v>
      </c>
    </row>
    <row r="3856" spans="1:16">
      <c r="A3856" s="46">
        <v>0</v>
      </c>
      <c r="B3856" s="46">
        <v>0</v>
      </c>
      <c r="C3856" s="46">
        <v>0</v>
      </c>
      <c r="D3856" s="46">
        <f t="shared" si="60"/>
        <v>0</v>
      </c>
      <c r="E3856" s="51">
        <v>45261</v>
      </c>
      <c r="F3856" s="49" t="s">
        <v>80</v>
      </c>
      <c r="G3856" s="49" t="s">
        <v>81</v>
      </c>
      <c r="H3856" s="49" t="s">
        <v>600</v>
      </c>
      <c r="I3856" s="49" t="s">
        <v>600</v>
      </c>
      <c r="J3856" s="49">
        <v>135300</v>
      </c>
      <c r="K3856" s="49" t="s">
        <v>107</v>
      </c>
      <c r="L3856" s="49">
        <v>18849237</v>
      </c>
      <c r="M3856" s="49" t="s">
        <v>2621</v>
      </c>
      <c r="N3856" s="51">
        <v>42669</v>
      </c>
      <c r="O3856" s="51">
        <v>42795</v>
      </c>
      <c r="P3856" s="49" t="s">
        <v>2612</v>
      </c>
    </row>
    <row r="3857" spans="1:16">
      <c r="A3857" s="46">
        <v>0</v>
      </c>
      <c r="B3857" s="46">
        <v>0</v>
      </c>
      <c r="C3857" s="46">
        <v>0</v>
      </c>
      <c r="D3857" s="46">
        <f t="shared" si="60"/>
        <v>0</v>
      </c>
      <c r="E3857" s="51">
        <v>45261</v>
      </c>
      <c r="F3857" s="49" t="s">
        <v>80</v>
      </c>
      <c r="G3857" s="49" t="s">
        <v>81</v>
      </c>
      <c r="H3857" s="49" t="s">
        <v>600</v>
      </c>
      <c r="I3857" s="49" t="s">
        <v>600</v>
      </c>
      <c r="J3857" s="49">
        <v>135300</v>
      </c>
      <c r="K3857" s="49" t="s">
        <v>107</v>
      </c>
      <c r="L3857" s="49">
        <v>35285358</v>
      </c>
      <c r="M3857" s="49" t="s">
        <v>2622</v>
      </c>
      <c r="N3857" s="51">
        <v>44671</v>
      </c>
      <c r="O3857" s="51">
        <v>44652</v>
      </c>
      <c r="P3857" s="49" t="s">
        <v>2601</v>
      </c>
    </row>
    <row r="3858" spans="1:16">
      <c r="A3858" s="46">
        <v>0</v>
      </c>
      <c r="B3858" s="46">
        <v>0</v>
      </c>
      <c r="C3858" s="46">
        <v>0</v>
      </c>
      <c r="D3858" s="46">
        <f t="shared" si="60"/>
        <v>0</v>
      </c>
      <c r="E3858" s="51">
        <v>45261</v>
      </c>
      <c r="F3858" s="49" t="s">
        <v>80</v>
      </c>
      <c r="G3858" s="49" t="s">
        <v>81</v>
      </c>
      <c r="H3858" s="49" t="s">
        <v>600</v>
      </c>
      <c r="I3858" s="49" t="s">
        <v>600</v>
      </c>
      <c r="J3858" s="49">
        <v>135300</v>
      </c>
      <c r="K3858" s="49" t="s">
        <v>107</v>
      </c>
      <c r="L3858" s="49">
        <v>9747434</v>
      </c>
      <c r="M3858" s="49" t="s">
        <v>2623</v>
      </c>
      <c r="N3858" s="51">
        <v>39062</v>
      </c>
      <c r="O3858" s="51">
        <v>39052</v>
      </c>
      <c r="P3858" s="49" t="s">
        <v>2624</v>
      </c>
    </row>
    <row r="3859" spans="1:16">
      <c r="A3859" s="46">
        <v>0</v>
      </c>
      <c r="B3859" s="46">
        <v>0</v>
      </c>
      <c r="C3859" s="46">
        <v>0</v>
      </c>
      <c r="D3859" s="46">
        <f t="shared" si="60"/>
        <v>0</v>
      </c>
      <c r="E3859" s="51">
        <v>45261</v>
      </c>
      <c r="F3859" s="49" t="s">
        <v>80</v>
      </c>
      <c r="G3859" s="49" t="s">
        <v>81</v>
      </c>
      <c r="H3859" s="49" t="s">
        <v>600</v>
      </c>
      <c r="I3859" s="49" t="s">
        <v>600</v>
      </c>
      <c r="J3859" s="49">
        <v>135300</v>
      </c>
      <c r="K3859" s="49" t="s">
        <v>107</v>
      </c>
      <c r="L3859" s="49">
        <v>9813523</v>
      </c>
      <c r="M3859" s="49" t="s">
        <v>2614</v>
      </c>
      <c r="N3859" s="51">
        <v>37561</v>
      </c>
      <c r="O3859" s="51">
        <v>37622</v>
      </c>
      <c r="P3859" s="49" t="s">
        <v>2615</v>
      </c>
    </row>
    <row r="3860" spans="1:16">
      <c r="A3860" s="46">
        <v>0</v>
      </c>
      <c r="B3860" s="46">
        <v>0</v>
      </c>
      <c r="C3860" s="46">
        <v>0</v>
      </c>
      <c r="D3860" s="46">
        <f t="shared" si="60"/>
        <v>0</v>
      </c>
      <c r="E3860" s="51">
        <v>45261</v>
      </c>
      <c r="F3860" s="49" t="s">
        <v>80</v>
      </c>
      <c r="G3860" s="49" t="s">
        <v>81</v>
      </c>
      <c r="H3860" s="49" t="s">
        <v>600</v>
      </c>
      <c r="I3860" s="49" t="s">
        <v>600</v>
      </c>
      <c r="J3860" s="49">
        <v>135300</v>
      </c>
      <c r="K3860" s="49" t="s">
        <v>107</v>
      </c>
      <c r="L3860" s="49">
        <v>18543054</v>
      </c>
      <c r="M3860" s="49" t="s">
        <v>2621</v>
      </c>
      <c r="N3860" s="51">
        <v>42669</v>
      </c>
      <c r="O3860" s="51">
        <v>42675</v>
      </c>
      <c r="P3860" s="49" t="s">
        <v>2612</v>
      </c>
    </row>
    <row r="3861" spans="1:16">
      <c r="A3861" s="46">
        <v>0</v>
      </c>
      <c r="B3861" s="46">
        <v>0</v>
      </c>
      <c r="C3861" s="46">
        <v>0</v>
      </c>
      <c r="D3861" s="46">
        <f t="shared" si="60"/>
        <v>0</v>
      </c>
      <c r="E3861" s="51">
        <v>45261</v>
      </c>
      <c r="F3861" s="49" t="s">
        <v>80</v>
      </c>
      <c r="G3861" s="49" t="s">
        <v>81</v>
      </c>
      <c r="H3861" s="49" t="s">
        <v>600</v>
      </c>
      <c r="I3861" s="49" t="s">
        <v>600</v>
      </c>
      <c r="J3861" s="49">
        <v>135300</v>
      </c>
      <c r="K3861" s="49" t="s">
        <v>107</v>
      </c>
      <c r="L3861" s="49">
        <v>18613864</v>
      </c>
      <c r="M3861" s="49" t="s">
        <v>2617</v>
      </c>
      <c r="N3861" s="51">
        <v>42710</v>
      </c>
      <c r="O3861" s="51">
        <v>42705</v>
      </c>
      <c r="P3861" s="49" t="s">
        <v>2604</v>
      </c>
    </row>
    <row r="3862" spans="1:16">
      <c r="A3862" s="46">
        <v>0</v>
      </c>
      <c r="B3862" s="46">
        <v>0</v>
      </c>
      <c r="C3862" s="46">
        <v>0</v>
      </c>
      <c r="D3862" s="46">
        <f t="shared" si="60"/>
        <v>0</v>
      </c>
      <c r="E3862" s="51">
        <v>45261</v>
      </c>
      <c r="F3862" s="49" t="s">
        <v>80</v>
      </c>
      <c r="G3862" s="49" t="s">
        <v>81</v>
      </c>
      <c r="H3862" s="49" t="s">
        <v>600</v>
      </c>
      <c r="I3862" s="49" t="s">
        <v>600</v>
      </c>
      <c r="J3862" s="49">
        <v>135300</v>
      </c>
      <c r="K3862" s="49" t="s">
        <v>107</v>
      </c>
      <c r="L3862" s="49">
        <v>18613884</v>
      </c>
      <c r="M3862" s="49" t="s">
        <v>2625</v>
      </c>
      <c r="N3862" s="51">
        <v>42711</v>
      </c>
      <c r="O3862" s="51">
        <v>42705</v>
      </c>
      <c r="P3862" s="49" t="s">
        <v>2626</v>
      </c>
    </row>
    <row r="3863" spans="1:16">
      <c r="A3863" s="46">
        <v>2</v>
      </c>
      <c r="B3863" s="46">
        <v>0</v>
      </c>
      <c r="C3863" s="46">
        <v>0</v>
      </c>
      <c r="D3863" s="46">
        <f t="shared" si="60"/>
        <v>0</v>
      </c>
      <c r="E3863" s="51">
        <v>45261</v>
      </c>
      <c r="F3863" s="49" t="s">
        <v>80</v>
      </c>
      <c r="G3863" s="49" t="s">
        <v>81</v>
      </c>
      <c r="H3863" s="49" t="s">
        <v>600</v>
      </c>
      <c r="I3863" s="49" t="s">
        <v>600</v>
      </c>
      <c r="J3863" s="49">
        <v>135300</v>
      </c>
      <c r="K3863" s="49" t="s">
        <v>107</v>
      </c>
      <c r="L3863" s="49">
        <v>12634517</v>
      </c>
      <c r="M3863" s="49" t="s">
        <v>2627</v>
      </c>
      <c r="N3863" s="51">
        <v>41879</v>
      </c>
      <c r="O3863" s="51">
        <v>41852</v>
      </c>
      <c r="P3863" s="49" t="s">
        <v>2628</v>
      </c>
    </row>
    <row r="3864" spans="1:16">
      <c r="A3864" s="46">
        <v>0</v>
      </c>
      <c r="B3864" s="46">
        <v>0</v>
      </c>
      <c r="C3864" s="46">
        <v>0</v>
      </c>
      <c r="D3864" s="46">
        <f t="shared" si="60"/>
        <v>0</v>
      </c>
      <c r="E3864" s="51">
        <v>45261</v>
      </c>
      <c r="F3864" s="49" t="s">
        <v>80</v>
      </c>
      <c r="G3864" s="49" t="s">
        <v>81</v>
      </c>
      <c r="H3864" s="49" t="s">
        <v>600</v>
      </c>
      <c r="I3864" s="49" t="s">
        <v>600</v>
      </c>
      <c r="J3864" s="49">
        <v>135300</v>
      </c>
      <c r="K3864" s="49" t="s">
        <v>107</v>
      </c>
      <c r="L3864" s="49">
        <v>12088973</v>
      </c>
      <c r="M3864" s="49" t="s">
        <v>2629</v>
      </c>
      <c r="N3864" s="51">
        <v>41576</v>
      </c>
      <c r="O3864" s="51">
        <v>41548</v>
      </c>
      <c r="P3864" s="49" t="s">
        <v>2630</v>
      </c>
    </row>
    <row r="3865" spans="1:16">
      <c r="A3865" s="46">
        <v>80</v>
      </c>
      <c r="B3865" s="46">
        <v>1725.08</v>
      </c>
      <c r="C3865" s="46">
        <v>1459.8593522324002</v>
      </c>
      <c r="D3865" s="46">
        <f t="shared" si="60"/>
        <v>265.22064776759976</v>
      </c>
      <c r="E3865" s="51">
        <v>45261</v>
      </c>
      <c r="F3865" s="49" t="s">
        <v>80</v>
      </c>
      <c r="G3865" s="49" t="s">
        <v>81</v>
      </c>
      <c r="H3865" s="49" t="s">
        <v>600</v>
      </c>
      <c r="I3865" s="49" t="s">
        <v>600</v>
      </c>
      <c r="J3865" s="49">
        <v>135300</v>
      </c>
      <c r="K3865" s="49" t="s">
        <v>177</v>
      </c>
      <c r="L3865" s="49">
        <v>9821980</v>
      </c>
      <c r="M3865" s="49" t="s">
        <v>1538</v>
      </c>
      <c r="N3865" s="51">
        <v>30133</v>
      </c>
      <c r="O3865" s="51">
        <v>30133</v>
      </c>
      <c r="P3865" s="49" t="s">
        <v>1081</v>
      </c>
    </row>
    <row r="3866" spans="1:16">
      <c r="A3866" s="46">
        <v>0</v>
      </c>
      <c r="B3866" s="46">
        <v>0</v>
      </c>
      <c r="C3866" s="46">
        <v>0</v>
      </c>
      <c r="D3866" s="46">
        <f t="shared" si="60"/>
        <v>0</v>
      </c>
      <c r="E3866" s="51">
        <v>45261</v>
      </c>
      <c r="F3866" s="49" t="s">
        <v>80</v>
      </c>
      <c r="G3866" s="49" t="s">
        <v>81</v>
      </c>
      <c r="H3866" s="49" t="s">
        <v>600</v>
      </c>
      <c r="I3866" s="49" t="s">
        <v>600</v>
      </c>
      <c r="J3866" s="49">
        <v>135300</v>
      </c>
      <c r="K3866" s="49" t="s">
        <v>177</v>
      </c>
      <c r="L3866" s="49">
        <v>9974202</v>
      </c>
      <c r="M3866" s="49" t="s">
        <v>1538</v>
      </c>
      <c r="N3866" s="51">
        <v>30133</v>
      </c>
      <c r="O3866" s="51">
        <v>30133</v>
      </c>
      <c r="P3866" s="49" t="s">
        <v>1091</v>
      </c>
    </row>
    <row r="3867" spans="1:16">
      <c r="A3867" s="46">
        <v>0</v>
      </c>
      <c r="B3867" s="46">
        <v>98122.58</v>
      </c>
      <c r="C3867" s="46">
        <v>3001.3312843305998</v>
      </c>
      <c r="D3867" s="46">
        <f t="shared" si="60"/>
        <v>95121.248715669397</v>
      </c>
      <c r="E3867" s="51">
        <v>45261</v>
      </c>
      <c r="F3867" s="49" t="s">
        <v>80</v>
      </c>
      <c r="G3867" s="49" t="s">
        <v>81</v>
      </c>
      <c r="H3867" s="49" t="s">
        <v>600</v>
      </c>
      <c r="I3867" s="49" t="s">
        <v>600</v>
      </c>
      <c r="J3867" s="49">
        <v>135300</v>
      </c>
      <c r="K3867" s="49" t="s">
        <v>270</v>
      </c>
      <c r="L3867" s="49">
        <v>36238305</v>
      </c>
      <c r="M3867" s="49" t="s">
        <v>1469</v>
      </c>
      <c r="N3867" s="51">
        <v>44671</v>
      </c>
      <c r="O3867" s="51">
        <v>44652</v>
      </c>
      <c r="P3867" s="49" t="s">
        <v>2601</v>
      </c>
    </row>
    <row r="3868" spans="1:16">
      <c r="A3868" s="46">
        <v>0</v>
      </c>
      <c r="B3868" s="46">
        <v>0</v>
      </c>
      <c r="C3868" s="46">
        <v>0</v>
      </c>
      <c r="D3868" s="46">
        <f t="shared" si="60"/>
        <v>0</v>
      </c>
      <c r="E3868" s="51">
        <v>45261</v>
      </c>
      <c r="F3868" s="49" t="s">
        <v>80</v>
      </c>
      <c r="G3868" s="49" t="s">
        <v>81</v>
      </c>
      <c r="H3868" s="49" t="s">
        <v>600</v>
      </c>
      <c r="I3868" s="49" t="s">
        <v>600</v>
      </c>
      <c r="J3868" s="49">
        <v>135300</v>
      </c>
      <c r="K3868" s="49" t="s">
        <v>408</v>
      </c>
      <c r="L3868" s="49">
        <v>9706630</v>
      </c>
      <c r="M3868" s="49" t="s">
        <v>1944</v>
      </c>
      <c r="N3868" s="51">
        <v>28672</v>
      </c>
      <c r="O3868" s="51">
        <v>28672</v>
      </c>
      <c r="P3868" s="49" t="s">
        <v>1091</v>
      </c>
    </row>
    <row r="3869" spans="1:16">
      <c r="A3869" s="46">
        <v>0</v>
      </c>
      <c r="B3869" s="46">
        <v>0</v>
      </c>
      <c r="C3869" s="46">
        <v>0</v>
      </c>
      <c r="D3869" s="46">
        <f t="shared" si="60"/>
        <v>0</v>
      </c>
      <c r="E3869" s="51">
        <v>45261</v>
      </c>
      <c r="F3869" s="49" t="s">
        <v>80</v>
      </c>
      <c r="G3869" s="49" t="s">
        <v>81</v>
      </c>
      <c r="H3869" s="49" t="s">
        <v>600</v>
      </c>
      <c r="I3869" s="49" t="s">
        <v>600</v>
      </c>
      <c r="J3869" s="49">
        <v>135300</v>
      </c>
      <c r="K3869" s="49" t="s">
        <v>408</v>
      </c>
      <c r="L3869" s="49">
        <v>9974201</v>
      </c>
      <c r="M3869" s="49" t="s">
        <v>2157</v>
      </c>
      <c r="N3869" s="51">
        <v>30133</v>
      </c>
      <c r="O3869" s="51">
        <v>30133</v>
      </c>
      <c r="P3869" s="49" t="s">
        <v>1091</v>
      </c>
    </row>
    <row r="3870" spans="1:16">
      <c r="A3870" s="46">
        <v>2</v>
      </c>
      <c r="B3870" s="46">
        <v>1023.44</v>
      </c>
      <c r="C3870" s="46">
        <v>949.57104830720004</v>
      </c>
      <c r="D3870" s="46">
        <f t="shared" si="60"/>
        <v>73.86895169280001</v>
      </c>
      <c r="E3870" s="51">
        <v>45261</v>
      </c>
      <c r="F3870" s="49" t="s">
        <v>80</v>
      </c>
      <c r="G3870" s="49" t="s">
        <v>81</v>
      </c>
      <c r="H3870" s="49" t="s">
        <v>600</v>
      </c>
      <c r="I3870" s="49" t="s">
        <v>600</v>
      </c>
      <c r="J3870" s="49">
        <v>135300</v>
      </c>
      <c r="K3870" s="49" t="s">
        <v>408</v>
      </c>
      <c r="L3870" s="49">
        <v>9822061</v>
      </c>
      <c r="M3870" s="49" t="s">
        <v>1944</v>
      </c>
      <c r="N3870" s="51">
        <v>28672</v>
      </c>
      <c r="O3870" s="51">
        <v>28672</v>
      </c>
      <c r="P3870" s="49" t="s">
        <v>1081</v>
      </c>
    </row>
    <row r="3871" spans="1:16">
      <c r="A3871" s="46">
        <v>2</v>
      </c>
      <c r="B3871" s="46">
        <v>1482.06</v>
      </c>
      <c r="C3871" s="46">
        <v>1254.2022118218001</v>
      </c>
      <c r="D3871" s="46">
        <f t="shared" si="60"/>
        <v>227.85778817819983</v>
      </c>
      <c r="E3871" s="51">
        <v>45261</v>
      </c>
      <c r="F3871" s="49" t="s">
        <v>80</v>
      </c>
      <c r="G3871" s="49" t="s">
        <v>81</v>
      </c>
      <c r="H3871" s="49" t="s">
        <v>600</v>
      </c>
      <c r="I3871" s="49" t="s">
        <v>600</v>
      </c>
      <c r="J3871" s="49">
        <v>135300</v>
      </c>
      <c r="K3871" s="49" t="s">
        <v>408</v>
      </c>
      <c r="L3871" s="49">
        <v>9822060</v>
      </c>
      <c r="M3871" s="49" t="s">
        <v>2157</v>
      </c>
      <c r="N3871" s="51">
        <v>30133</v>
      </c>
      <c r="O3871" s="51">
        <v>30133</v>
      </c>
      <c r="P3871" s="49" t="s">
        <v>1081</v>
      </c>
    </row>
    <row r="3872" spans="1:16">
      <c r="A3872" s="46">
        <v>1</v>
      </c>
      <c r="B3872" s="46">
        <v>6647.9000000000005</v>
      </c>
      <c r="C3872" s="46">
        <v>5625.8254618370001</v>
      </c>
      <c r="D3872" s="46">
        <f t="shared" si="60"/>
        <v>1022.0745381630004</v>
      </c>
      <c r="E3872" s="51">
        <v>45261</v>
      </c>
      <c r="F3872" s="49" t="s">
        <v>80</v>
      </c>
      <c r="G3872" s="49" t="s">
        <v>81</v>
      </c>
      <c r="H3872" s="49" t="s">
        <v>600</v>
      </c>
      <c r="I3872" s="49" t="s">
        <v>600</v>
      </c>
      <c r="J3872" s="49">
        <v>135300</v>
      </c>
      <c r="K3872" s="49" t="s">
        <v>180</v>
      </c>
      <c r="L3872" s="49">
        <v>9822004</v>
      </c>
      <c r="M3872" s="49" t="s">
        <v>2158</v>
      </c>
      <c r="N3872" s="51">
        <v>30133</v>
      </c>
      <c r="O3872" s="51">
        <v>30133</v>
      </c>
      <c r="P3872" s="49" t="s">
        <v>1081</v>
      </c>
    </row>
    <row r="3873" spans="1:16">
      <c r="A3873" s="46">
        <v>0</v>
      </c>
      <c r="B3873" s="46">
        <v>0</v>
      </c>
      <c r="C3873" s="46">
        <v>0</v>
      </c>
      <c r="D3873" s="46">
        <f t="shared" si="60"/>
        <v>0</v>
      </c>
      <c r="E3873" s="51">
        <v>45261</v>
      </c>
      <c r="F3873" s="49" t="s">
        <v>80</v>
      </c>
      <c r="G3873" s="49" t="s">
        <v>81</v>
      </c>
      <c r="H3873" s="49" t="s">
        <v>600</v>
      </c>
      <c r="I3873" s="49" t="s">
        <v>600</v>
      </c>
      <c r="J3873" s="49">
        <v>135300</v>
      </c>
      <c r="K3873" s="49" t="s">
        <v>180</v>
      </c>
      <c r="L3873" s="49">
        <v>9974197</v>
      </c>
      <c r="M3873" s="49" t="s">
        <v>1554</v>
      </c>
      <c r="N3873" s="51">
        <v>28672</v>
      </c>
      <c r="O3873" s="51">
        <v>28672</v>
      </c>
      <c r="P3873" s="49" t="s">
        <v>1091</v>
      </c>
    </row>
    <row r="3874" spans="1:16">
      <c r="A3874" s="46">
        <v>0</v>
      </c>
      <c r="B3874" s="46">
        <v>0</v>
      </c>
      <c r="C3874" s="46">
        <v>0</v>
      </c>
      <c r="D3874" s="46">
        <f t="shared" si="60"/>
        <v>0</v>
      </c>
      <c r="E3874" s="51">
        <v>45261</v>
      </c>
      <c r="F3874" s="49" t="s">
        <v>80</v>
      </c>
      <c r="G3874" s="49" t="s">
        <v>81</v>
      </c>
      <c r="H3874" s="49" t="s">
        <v>600</v>
      </c>
      <c r="I3874" s="49" t="s">
        <v>600</v>
      </c>
      <c r="J3874" s="49">
        <v>135300</v>
      </c>
      <c r="K3874" s="49" t="s">
        <v>180</v>
      </c>
      <c r="L3874" s="49">
        <v>9974196</v>
      </c>
      <c r="M3874" s="49" t="s">
        <v>2158</v>
      </c>
      <c r="N3874" s="51">
        <v>30133</v>
      </c>
      <c r="O3874" s="51">
        <v>30133</v>
      </c>
      <c r="P3874" s="49" t="s">
        <v>1091</v>
      </c>
    </row>
    <row r="3875" spans="1:16">
      <c r="A3875" s="46">
        <v>0</v>
      </c>
      <c r="B3875" s="46">
        <v>37619.43</v>
      </c>
      <c r="C3875" s="46">
        <v>1150.6869484851002</v>
      </c>
      <c r="D3875" s="46">
        <f t="shared" si="60"/>
        <v>36468.743051514903</v>
      </c>
      <c r="E3875" s="51">
        <v>45261</v>
      </c>
      <c r="F3875" s="49" t="s">
        <v>80</v>
      </c>
      <c r="G3875" s="49" t="s">
        <v>81</v>
      </c>
      <c r="H3875" s="49" t="s">
        <v>600</v>
      </c>
      <c r="I3875" s="49" t="s">
        <v>600</v>
      </c>
      <c r="J3875" s="49">
        <v>135300</v>
      </c>
      <c r="K3875" s="49" t="s">
        <v>180</v>
      </c>
      <c r="L3875" s="49">
        <v>36238287</v>
      </c>
      <c r="M3875" s="49" t="s">
        <v>1441</v>
      </c>
      <c r="N3875" s="51">
        <v>44671</v>
      </c>
      <c r="O3875" s="51">
        <v>44562</v>
      </c>
      <c r="P3875" s="49" t="s">
        <v>2601</v>
      </c>
    </row>
    <row r="3876" spans="1:16">
      <c r="A3876" s="46">
        <v>1</v>
      </c>
      <c r="B3876" s="46">
        <v>3893.09</v>
      </c>
      <c r="C3876" s="46">
        <v>3612.0979758992003</v>
      </c>
      <c r="D3876" s="46">
        <f t="shared" si="60"/>
        <v>280.99202410079988</v>
      </c>
      <c r="E3876" s="51">
        <v>45261</v>
      </c>
      <c r="F3876" s="49" t="s">
        <v>80</v>
      </c>
      <c r="G3876" s="49" t="s">
        <v>81</v>
      </c>
      <c r="H3876" s="49" t="s">
        <v>600</v>
      </c>
      <c r="I3876" s="49" t="s">
        <v>600</v>
      </c>
      <c r="J3876" s="49">
        <v>135300</v>
      </c>
      <c r="K3876" s="49" t="s">
        <v>180</v>
      </c>
      <c r="L3876" s="49">
        <v>9822005</v>
      </c>
      <c r="M3876" s="49" t="s">
        <v>1554</v>
      </c>
      <c r="N3876" s="51">
        <v>28672</v>
      </c>
      <c r="O3876" s="51">
        <v>28672</v>
      </c>
      <c r="P3876" s="49" t="s">
        <v>1081</v>
      </c>
    </row>
    <row r="3877" spans="1:16">
      <c r="A3877" s="46">
        <v>1</v>
      </c>
      <c r="B3877" s="46">
        <v>41217.200000000004</v>
      </c>
      <c r="C3877" s="46">
        <v>34880.304039716</v>
      </c>
      <c r="D3877" s="46">
        <f t="shared" si="60"/>
        <v>6336.8959602840041</v>
      </c>
      <c r="E3877" s="51">
        <v>45261</v>
      </c>
      <c r="F3877" s="49" t="s">
        <v>80</v>
      </c>
      <c r="G3877" s="49" t="s">
        <v>81</v>
      </c>
      <c r="H3877" s="49" t="s">
        <v>600</v>
      </c>
      <c r="I3877" s="49" t="s">
        <v>600</v>
      </c>
      <c r="J3877" s="49">
        <v>135300</v>
      </c>
      <c r="K3877" s="49" t="s">
        <v>477</v>
      </c>
      <c r="L3877" s="49">
        <v>9822030</v>
      </c>
      <c r="M3877" s="49" t="s">
        <v>2160</v>
      </c>
      <c r="N3877" s="51">
        <v>30133</v>
      </c>
      <c r="O3877" s="51">
        <v>30133</v>
      </c>
      <c r="P3877" s="49" t="s">
        <v>1081</v>
      </c>
    </row>
    <row r="3878" spans="1:16">
      <c r="A3878" s="46">
        <v>0</v>
      </c>
      <c r="B3878" s="46">
        <v>0</v>
      </c>
      <c r="C3878" s="46">
        <v>0</v>
      </c>
      <c r="D3878" s="46">
        <f t="shared" si="60"/>
        <v>0</v>
      </c>
      <c r="E3878" s="51">
        <v>45261</v>
      </c>
      <c r="F3878" s="49" t="s">
        <v>80</v>
      </c>
      <c r="G3878" s="49" t="s">
        <v>81</v>
      </c>
      <c r="H3878" s="49" t="s">
        <v>600</v>
      </c>
      <c r="I3878" s="49" t="s">
        <v>600</v>
      </c>
      <c r="J3878" s="49">
        <v>135300</v>
      </c>
      <c r="K3878" s="49" t="s">
        <v>477</v>
      </c>
      <c r="L3878" s="49">
        <v>9974194</v>
      </c>
      <c r="M3878" s="49" t="s">
        <v>2160</v>
      </c>
      <c r="N3878" s="51">
        <v>28672</v>
      </c>
      <c r="O3878" s="51">
        <v>28672</v>
      </c>
      <c r="P3878" s="49" t="s">
        <v>1091</v>
      </c>
    </row>
    <row r="3879" spans="1:16">
      <c r="A3879" s="46">
        <v>0</v>
      </c>
      <c r="B3879" s="46">
        <v>0</v>
      </c>
      <c r="C3879" s="46">
        <v>0</v>
      </c>
      <c r="D3879" s="46">
        <f t="shared" si="60"/>
        <v>0</v>
      </c>
      <c r="E3879" s="51">
        <v>45261</v>
      </c>
      <c r="F3879" s="49" t="s">
        <v>80</v>
      </c>
      <c r="G3879" s="49" t="s">
        <v>81</v>
      </c>
      <c r="H3879" s="49" t="s">
        <v>600</v>
      </c>
      <c r="I3879" s="49" t="s">
        <v>600</v>
      </c>
      <c r="J3879" s="49">
        <v>135300</v>
      </c>
      <c r="K3879" s="49" t="s">
        <v>477</v>
      </c>
      <c r="L3879" s="49">
        <v>9974193</v>
      </c>
      <c r="M3879" s="49" t="s">
        <v>2160</v>
      </c>
      <c r="N3879" s="51">
        <v>30133</v>
      </c>
      <c r="O3879" s="51">
        <v>30133</v>
      </c>
      <c r="P3879" s="49" t="s">
        <v>1091</v>
      </c>
    </row>
    <row r="3880" spans="1:16">
      <c r="A3880" s="46">
        <v>1</v>
      </c>
      <c r="B3880" s="46">
        <v>15637.050000000001</v>
      </c>
      <c r="C3880" s="46">
        <v>14508.412765703999</v>
      </c>
      <c r="D3880" s="46">
        <f t="shared" si="60"/>
        <v>1128.6372342960021</v>
      </c>
      <c r="E3880" s="51">
        <v>45261</v>
      </c>
      <c r="F3880" s="49" t="s">
        <v>80</v>
      </c>
      <c r="G3880" s="49" t="s">
        <v>81</v>
      </c>
      <c r="H3880" s="49" t="s">
        <v>600</v>
      </c>
      <c r="I3880" s="49" t="s">
        <v>600</v>
      </c>
      <c r="J3880" s="49">
        <v>135300</v>
      </c>
      <c r="K3880" s="49" t="s">
        <v>477</v>
      </c>
      <c r="L3880" s="49">
        <v>9822029</v>
      </c>
      <c r="M3880" s="49" t="s">
        <v>2160</v>
      </c>
      <c r="N3880" s="51">
        <v>28672</v>
      </c>
      <c r="O3880" s="51">
        <v>28672</v>
      </c>
      <c r="P3880" s="49" t="s">
        <v>1081</v>
      </c>
    </row>
    <row r="3881" spans="1:16">
      <c r="A3881" s="46">
        <v>0</v>
      </c>
      <c r="B3881" s="46">
        <v>0</v>
      </c>
      <c r="C3881" s="46">
        <v>0</v>
      </c>
      <c r="D3881" s="46">
        <f t="shared" si="60"/>
        <v>0</v>
      </c>
      <c r="E3881" s="51">
        <v>45261</v>
      </c>
      <c r="F3881" s="49" t="s">
        <v>80</v>
      </c>
      <c r="G3881" s="49" t="s">
        <v>81</v>
      </c>
      <c r="H3881" s="49" t="s">
        <v>600</v>
      </c>
      <c r="I3881" s="49" t="s">
        <v>600</v>
      </c>
      <c r="J3881" s="49">
        <v>135300</v>
      </c>
      <c r="K3881" s="49" t="s">
        <v>410</v>
      </c>
      <c r="L3881" s="49">
        <v>9974215</v>
      </c>
      <c r="M3881" s="49" t="s">
        <v>1946</v>
      </c>
      <c r="N3881" s="51">
        <v>28672</v>
      </c>
      <c r="O3881" s="51">
        <v>28672</v>
      </c>
      <c r="P3881" s="49" t="s">
        <v>1091</v>
      </c>
    </row>
    <row r="3882" spans="1:16">
      <c r="A3882" s="46">
        <v>1</v>
      </c>
      <c r="B3882" s="46">
        <v>1250</v>
      </c>
      <c r="C3882" s="46">
        <v>1159.7786000000001</v>
      </c>
      <c r="D3882" s="46">
        <f t="shared" si="60"/>
        <v>90.221399999999903</v>
      </c>
      <c r="E3882" s="51">
        <v>45261</v>
      </c>
      <c r="F3882" s="49" t="s">
        <v>80</v>
      </c>
      <c r="G3882" s="49" t="s">
        <v>81</v>
      </c>
      <c r="H3882" s="49" t="s">
        <v>600</v>
      </c>
      <c r="I3882" s="49" t="s">
        <v>600</v>
      </c>
      <c r="J3882" s="49">
        <v>135300</v>
      </c>
      <c r="K3882" s="49" t="s">
        <v>410</v>
      </c>
      <c r="L3882" s="49">
        <v>9821976</v>
      </c>
      <c r="M3882" s="49" t="s">
        <v>1946</v>
      </c>
      <c r="N3882" s="51">
        <v>28672</v>
      </c>
      <c r="O3882" s="51">
        <v>28672</v>
      </c>
      <c r="P3882" s="49" t="s">
        <v>1081</v>
      </c>
    </row>
    <row r="3883" spans="1:16">
      <c r="A3883" s="46">
        <v>0</v>
      </c>
      <c r="B3883" s="46">
        <v>0</v>
      </c>
      <c r="C3883" s="46">
        <v>0</v>
      </c>
      <c r="D3883" s="46">
        <f t="shared" si="60"/>
        <v>0</v>
      </c>
      <c r="E3883" s="51">
        <v>45261</v>
      </c>
      <c r="F3883" s="49" t="s">
        <v>80</v>
      </c>
      <c r="G3883" s="49" t="s">
        <v>81</v>
      </c>
      <c r="H3883" s="49" t="s">
        <v>600</v>
      </c>
      <c r="I3883" s="49" t="s">
        <v>600</v>
      </c>
      <c r="J3883" s="49">
        <v>135300</v>
      </c>
      <c r="K3883" s="49" t="s">
        <v>411</v>
      </c>
      <c r="L3883" s="49">
        <v>9974190</v>
      </c>
      <c r="M3883" s="49" t="s">
        <v>1947</v>
      </c>
      <c r="N3883" s="51">
        <v>28672</v>
      </c>
      <c r="O3883" s="51">
        <v>28672</v>
      </c>
      <c r="P3883" s="49" t="s">
        <v>1091</v>
      </c>
    </row>
    <row r="3884" spans="1:16">
      <c r="A3884" s="46">
        <v>0</v>
      </c>
      <c r="B3884" s="46">
        <v>0</v>
      </c>
      <c r="C3884" s="46">
        <v>0</v>
      </c>
      <c r="D3884" s="46">
        <f t="shared" si="60"/>
        <v>0</v>
      </c>
      <c r="E3884" s="51">
        <v>45261</v>
      </c>
      <c r="F3884" s="49" t="s">
        <v>80</v>
      </c>
      <c r="G3884" s="49" t="s">
        <v>81</v>
      </c>
      <c r="H3884" s="49" t="s">
        <v>600</v>
      </c>
      <c r="I3884" s="49" t="s">
        <v>600</v>
      </c>
      <c r="J3884" s="49">
        <v>135300</v>
      </c>
      <c r="K3884" s="49" t="s">
        <v>411</v>
      </c>
      <c r="L3884" s="49">
        <v>9974189</v>
      </c>
      <c r="M3884" s="49" t="s">
        <v>2631</v>
      </c>
      <c r="N3884" s="51">
        <v>30133</v>
      </c>
      <c r="O3884" s="51">
        <v>30133</v>
      </c>
      <c r="P3884" s="49" t="s">
        <v>1091</v>
      </c>
    </row>
    <row r="3885" spans="1:16">
      <c r="A3885" s="46">
        <v>4</v>
      </c>
      <c r="B3885" s="46">
        <v>7612.07</v>
      </c>
      <c r="C3885" s="46">
        <v>7062.6527101616002</v>
      </c>
      <c r="D3885" s="46">
        <f t="shared" si="60"/>
        <v>549.41728983839948</v>
      </c>
      <c r="E3885" s="51">
        <v>45261</v>
      </c>
      <c r="F3885" s="49" t="s">
        <v>80</v>
      </c>
      <c r="G3885" s="49" t="s">
        <v>81</v>
      </c>
      <c r="H3885" s="49" t="s">
        <v>600</v>
      </c>
      <c r="I3885" s="49" t="s">
        <v>600</v>
      </c>
      <c r="J3885" s="49">
        <v>135300</v>
      </c>
      <c r="K3885" s="49" t="s">
        <v>411</v>
      </c>
      <c r="L3885" s="49">
        <v>9822120</v>
      </c>
      <c r="M3885" s="49" t="s">
        <v>1947</v>
      </c>
      <c r="N3885" s="51">
        <v>28672</v>
      </c>
      <c r="O3885" s="51">
        <v>28672</v>
      </c>
      <c r="P3885" s="49" t="s">
        <v>1081</v>
      </c>
    </row>
    <row r="3886" spans="1:16">
      <c r="A3886" s="46">
        <v>3</v>
      </c>
      <c r="B3886" s="46">
        <v>21074.49</v>
      </c>
      <c r="C3886" s="46">
        <v>17834.414241674698</v>
      </c>
      <c r="D3886" s="46">
        <f t="shared" si="60"/>
        <v>3240.0757583253035</v>
      </c>
      <c r="E3886" s="51">
        <v>45261</v>
      </c>
      <c r="F3886" s="49" t="s">
        <v>80</v>
      </c>
      <c r="G3886" s="49" t="s">
        <v>81</v>
      </c>
      <c r="H3886" s="49" t="s">
        <v>600</v>
      </c>
      <c r="I3886" s="49" t="s">
        <v>600</v>
      </c>
      <c r="J3886" s="49">
        <v>135300</v>
      </c>
      <c r="K3886" s="49" t="s">
        <v>411</v>
      </c>
      <c r="L3886" s="49">
        <v>9822119</v>
      </c>
      <c r="M3886" s="49" t="s">
        <v>2631</v>
      </c>
      <c r="N3886" s="51">
        <v>30133</v>
      </c>
      <c r="O3886" s="51">
        <v>30133</v>
      </c>
      <c r="P3886" s="49" t="s">
        <v>1081</v>
      </c>
    </row>
    <row r="3887" spans="1:16">
      <c r="A3887" s="46">
        <v>1</v>
      </c>
      <c r="B3887" s="46">
        <v>36071.94</v>
      </c>
      <c r="C3887" s="46">
        <v>30526.096738798202</v>
      </c>
      <c r="D3887" s="46">
        <f t="shared" si="60"/>
        <v>5545.8432612018005</v>
      </c>
      <c r="E3887" s="51">
        <v>45261</v>
      </c>
      <c r="F3887" s="49" t="s">
        <v>80</v>
      </c>
      <c r="G3887" s="49" t="s">
        <v>81</v>
      </c>
      <c r="H3887" s="49" t="s">
        <v>600</v>
      </c>
      <c r="I3887" s="49" t="s">
        <v>600</v>
      </c>
      <c r="J3887" s="49">
        <v>135300</v>
      </c>
      <c r="K3887" s="49" t="s">
        <v>478</v>
      </c>
      <c r="L3887" s="49">
        <v>9822087</v>
      </c>
      <c r="M3887" s="49" t="s">
        <v>2163</v>
      </c>
      <c r="N3887" s="51">
        <v>30133</v>
      </c>
      <c r="O3887" s="51">
        <v>30133</v>
      </c>
      <c r="P3887" s="49" t="s">
        <v>1081</v>
      </c>
    </row>
    <row r="3888" spans="1:16">
      <c r="A3888" s="46">
        <v>0</v>
      </c>
      <c r="B3888" s="46">
        <v>0</v>
      </c>
      <c r="C3888" s="46">
        <v>0</v>
      </c>
      <c r="D3888" s="46">
        <f t="shared" si="60"/>
        <v>0</v>
      </c>
      <c r="E3888" s="51">
        <v>45261</v>
      </c>
      <c r="F3888" s="49" t="s">
        <v>80</v>
      </c>
      <c r="G3888" s="49" t="s">
        <v>81</v>
      </c>
      <c r="H3888" s="49" t="s">
        <v>600</v>
      </c>
      <c r="I3888" s="49" t="s">
        <v>600</v>
      </c>
      <c r="J3888" s="49">
        <v>135300</v>
      </c>
      <c r="K3888" s="49" t="s">
        <v>478</v>
      </c>
      <c r="L3888" s="49">
        <v>9974192</v>
      </c>
      <c r="M3888" s="49" t="s">
        <v>2163</v>
      </c>
      <c r="N3888" s="51">
        <v>30133</v>
      </c>
      <c r="O3888" s="51">
        <v>30133</v>
      </c>
      <c r="P3888" s="49" t="s">
        <v>1091</v>
      </c>
    </row>
    <row r="3889" spans="1:16">
      <c r="A3889" s="46">
        <v>2</v>
      </c>
      <c r="B3889" s="46">
        <v>1155.1100000000001</v>
      </c>
      <c r="C3889" s="46">
        <v>977.5188028133</v>
      </c>
      <c r="D3889" s="46">
        <f t="shared" si="60"/>
        <v>177.59119718670013</v>
      </c>
      <c r="E3889" s="51">
        <v>45261</v>
      </c>
      <c r="F3889" s="49" t="s">
        <v>80</v>
      </c>
      <c r="G3889" s="49" t="s">
        <v>81</v>
      </c>
      <c r="H3889" s="49" t="s">
        <v>600</v>
      </c>
      <c r="I3889" s="49" t="s">
        <v>600</v>
      </c>
      <c r="J3889" s="49">
        <v>135300</v>
      </c>
      <c r="K3889" s="49" t="s">
        <v>413</v>
      </c>
      <c r="L3889" s="49">
        <v>9822095</v>
      </c>
      <c r="M3889" s="49" t="s">
        <v>1950</v>
      </c>
      <c r="N3889" s="51">
        <v>30133</v>
      </c>
      <c r="O3889" s="51">
        <v>30133</v>
      </c>
      <c r="P3889" s="49" t="s">
        <v>1081</v>
      </c>
    </row>
    <row r="3890" spans="1:16">
      <c r="A3890" s="46">
        <v>0</v>
      </c>
      <c r="B3890" s="46">
        <v>0</v>
      </c>
      <c r="C3890" s="46">
        <v>0</v>
      </c>
      <c r="D3890" s="46">
        <f t="shared" si="60"/>
        <v>0</v>
      </c>
      <c r="E3890" s="51">
        <v>45261</v>
      </c>
      <c r="F3890" s="49" t="s">
        <v>80</v>
      </c>
      <c r="G3890" s="49" t="s">
        <v>81</v>
      </c>
      <c r="H3890" s="49" t="s">
        <v>600</v>
      </c>
      <c r="I3890" s="49" t="s">
        <v>600</v>
      </c>
      <c r="J3890" s="49">
        <v>135300</v>
      </c>
      <c r="K3890" s="49" t="s">
        <v>413</v>
      </c>
      <c r="L3890" s="49">
        <v>9974188</v>
      </c>
      <c r="M3890" s="49" t="s">
        <v>1950</v>
      </c>
      <c r="N3890" s="51">
        <v>30133</v>
      </c>
      <c r="O3890" s="51">
        <v>30133</v>
      </c>
      <c r="P3890" s="49" t="s">
        <v>1091</v>
      </c>
    </row>
    <row r="3891" spans="1:16">
      <c r="A3891" s="46">
        <v>7</v>
      </c>
      <c r="B3891" s="46">
        <v>7015.71</v>
      </c>
      <c r="C3891" s="46">
        <v>6509.3362574448001</v>
      </c>
      <c r="D3891" s="46">
        <f t="shared" si="60"/>
        <v>506.3737425551999</v>
      </c>
      <c r="E3891" s="51">
        <v>45261</v>
      </c>
      <c r="F3891" s="49" t="s">
        <v>80</v>
      </c>
      <c r="G3891" s="49" t="s">
        <v>81</v>
      </c>
      <c r="H3891" s="49" t="s">
        <v>600</v>
      </c>
      <c r="I3891" s="49" t="s">
        <v>600</v>
      </c>
      <c r="J3891" s="49">
        <v>135300</v>
      </c>
      <c r="K3891" s="49" t="s">
        <v>413</v>
      </c>
      <c r="L3891" s="49">
        <v>9822094</v>
      </c>
      <c r="M3891" s="49" t="s">
        <v>2443</v>
      </c>
      <c r="N3891" s="51">
        <v>28672</v>
      </c>
      <c r="O3891" s="51">
        <v>28672</v>
      </c>
      <c r="P3891" s="49" t="s">
        <v>1081</v>
      </c>
    </row>
    <row r="3892" spans="1:16">
      <c r="A3892" s="46">
        <v>0</v>
      </c>
      <c r="B3892" s="46">
        <v>0</v>
      </c>
      <c r="C3892" s="46">
        <v>0</v>
      </c>
      <c r="D3892" s="46">
        <f t="shared" si="60"/>
        <v>0</v>
      </c>
      <c r="E3892" s="51">
        <v>45261</v>
      </c>
      <c r="F3892" s="49" t="s">
        <v>80</v>
      </c>
      <c r="G3892" s="49" t="s">
        <v>81</v>
      </c>
      <c r="H3892" s="49" t="s">
        <v>600</v>
      </c>
      <c r="I3892" s="49" t="s">
        <v>600</v>
      </c>
      <c r="J3892" s="49">
        <v>135300</v>
      </c>
      <c r="K3892" s="49" t="s">
        <v>413</v>
      </c>
      <c r="L3892" s="49">
        <v>9974187</v>
      </c>
      <c r="M3892" s="49" t="s">
        <v>2443</v>
      </c>
      <c r="N3892" s="51">
        <v>28672</v>
      </c>
      <c r="O3892" s="51">
        <v>28672</v>
      </c>
      <c r="P3892" s="49" t="s">
        <v>1091</v>
      </c>
    </row>
    <row r="3893" spans="1:16">
      <c r="A3893" s="46">
        <v>20</v>
      </c>
      <c r="B3893" s="46">
        <v>10421.89</v>
      </c>
      <c r="C3893" s="46">
        <v>9669.6679948431993</v>
      </c>
      <c r="D3893" s="46">
        <f t="shared" si="60"/>
        <v>752.22200515680015</v>
      </c>
      <c r="E3893" s="51">
        <v>45261</v>
      </c>
      <c r="F3893" s="49" t="s">
        <v>80</v>
      </c>
      <c r="G3893" s="49" t="s">
        <v>81</v>
      </c>
      <c r="H3893" s="49" t="s">
        <v>600</v>
      </c>
      <c r="I3893" s="49" t="s">
        <v>600</v>
      </c>
      <c r="J3893" s="49">
        <v>135300</v>
      </c>
      <c r="K3893" s="49" t="s">
        <v>414</v>
      </c>
      <c r="L3893" s="49">
        <v>9822100</v>
      </c>
      <c r="M3893" s="49" t="s">
        <v>2361</v>
      </c>
      <c r="N3893" s="51">
        <v>28672</v>
      </c>
      <c r="O3893" s="51">
        <v>28672</v>
      </c>
      <c r="P3893" s="49" t="s">
        <v>1081</v>
      </c>
    </row>
    <row r="3894" spans="1:16">
      <c r="A3894" s="46">
        <v>0</v>
      </c>
      <c r="B3894" s="46">
        <v>0</v>
      </c>
      <c r="C3894" s="46">
        <v>0</v>
      </c>
      <c r="D3894" s="46">
        <f t="shared" si="60"/>
        <v>0</v>
      </c>
      <c r="E3894" s="51">
        <v>45261</v>
      </c>
      <c r="F3894" s="49" t="s">
        <v>80</v>
      </c>
      <c r="G3894" s="49" t="s">
        <v>81</v>
      </c>
      <c r="H3894" s="49" t="s">
        <v>600</v>
      </c>
      <c r="I3894" s="49" t="s">
        <v>600</v>
      </c>
      <c r="J3894" s="49">
        <v>135300</v>
      </c>
      <c r="K3894" s="49" t="s">
        <v>414</v>
      </c>
      <c r="L3894" s="49">
        <v>9974198</v>
      </c>
      <c r="M3894" s="49" t="s">
        <v>2361</v>
      </c>
      <c r="N3894" s="51">
        <v>28672</v>
      </c>
      <c r="O3894" s="51">
        <v>28672</v>
      </c>
      <c r="P3894" s="49" t="s">
        <v>1091</v>
      </c>
    </row>
    <row r="3895" spans="1:16">
      <c r="A3895" s="46">
        <v>0</v>
      </c>
      <c r="B3895" s="46">
        <v>0</v>
      </c>
      <c r="C3895" s="46">
        <v>0</v>
      </c>
      <c r="D3895" s="46">
        <f t="shared" si="60"/>
        <v>0</v>
      </c>
      <c r="E3895" s="51">
        <v>45261</v>
      </c>
      <c r="F3895" s="49" t="s">
        <v>80</v>
      </c>
      <c r="G3895" s="49" t="s">
        <v>81</v>
      </c>
      <c r="H3895" s="49" t="s">
        <v>600</v>
      </c>
      <c r="I3895" s="49" t="s">
        <v>600</v>
      </c>
      <c r="J3895" s="49">
        <v>135300</v>
      </c>
      <c r="K3895" s="49" t="s">
        <v>414</v>
      </c>
      <c r="L3895" s="49">
        <v>9974199</v>
      </c>
      <c r="M3895" s="49" t="s">
        <v>1951</v>
      </c>
      <c r="N3895" s="51">
        <v>30133</v>
      </c>
      <c r="O3895" s="51">
        <v>30133</v>
      </c>
      <c r="P3895" s="49" t="s">
        <v>1091</v>
      </c>
    </row>
    <row r="3896" spans="1:16">
      <c r="A3896" s="46">
        <v>2</v>
      </c>
      <c r="B3896" s="46">
        <v>13706.07</v>
      </c>
      <c r="C3896" s="46">
        <v>11598.8443851021</v>
      </c>
      <c r="D3896" s="46">
        <f t="shared" si="60"/>
        <v>2107.2256148978995</v>
      </c>
      <c r="E3896" s="51">
        <v>45261</v>
      </c>
      <c r="F3896" s="49" t="s">
        <v>80</v>
      </c>
      <c r="G3896" s="49" t="s">
        <v>81</v>
      </c>
      <c r="H3896" s="49" t="s">
        <v>600</v>
      </c>
      <c r="I3896" s="49" t="s">
        <v>600</v>
      </c>
      <c r="J3896" s="49">
        <v>135300</v>
      </c>
      <c r="K3896" s="49" t="s">
        <v>414</v>
      </c>
      <c r="L3896" s="49">
        <v>9822101</v>
      </c>
      <c r="M3896" s="49" t="s">
        <v>1951</v>
      </c>
      <c r="N3896" s="51">
        <v>30133</v>
      </c>
      <c r="O3896" s="51">
        <v>30133</v>
      </c>
      <c r="P3896" s="49" t="s">
        <v>1081</v>
      </c>
    </row>
    <row r="3897" spans="1:16">
      <c r="A3897" s="46">
        <v>1</v>
      </c>
      <c r="B3897" s="46">
        <v>17298.5</v>
      </c>
      <c r="C3897" s="46">
        <v>2645.5950522550002</v>
      </c>
      <c r="D3897" s="46">
        <f t="shared" si="60"/>
        <v>14652.904947744999</v>
      </c>
      <c r="E3897" s="51">
        <v>45261</v>
      </c>
      <c r="F3897" s="49" t="s">
        <v>80</v>
      </c>
      <c r="G3897" s="49" t="s">
        <v>81</v>
      </c>
      <c r="H3897" s="49" t="s">
        <v>600</v>
      </c>
      <c r="I3897" s="49" t="s">
        <v>600</v>
      </c>
      <c r="J3897" s="49">
        <v>135300</v>
      </c>
      <c r="K3897" s="49" t="s">
        <v>271</v>
      </c>
      <c r="L3897" s="49">
        <v>25466548</v>
      </c>
      <c r="M3897" s="49" t="s">
        <v>2632</v>
      </c>
      <c r="N3897" s="51">
        <v>42710</v>
      </c>
      <c r="O3897" s="51">
        <v>42705</v>
      </c>
      <c r="P3897" s="49" t="s">
        <v>2604</v>
      </c>
    </row>
    <row r="3898" spans="1:16">
      <c r="A3898" s="46">
        <v>2</v>
      </c>
      <c r="B3898" s="46">
        <v>24739.15</v>
      </c>
      <c r="C3898" s="46">
        <v>8323.8150586289994</v>
      </c>
      <c r="D3898" s="46">
        <f t="shared" si="60"/>
        <v>16415.334941371002</v>
      </c>
      <c r="E3898" s="51">
        <v>45261</v>
      </c>
      <c r="F3898" s="49" t="s">
        <v>80</v>
      </c>
      <c r="G3898" s="49" t="s">
        <v>81</v>
      </c>
      <c r="H3898" s="49" t="s">
        <v>600</v>
      </c>
      <c r="I3898" s="49" t="s">
        <v>600</v>
      </c>
      <c r="J3898" s="49">
        <v>135300</v>
      </c>
      <c r="K3898" s="49" t="s">
        <v>457</v>
      </c>
      <c r="L3898" s="49">
        <v>12818634</v>
      </c>
      <c r="M3898" s="49" t="s">
        <v>1555</v>
      </c>
      <c r="N3898" s="51">
        <v>39293</v>
      </c>
      <c r="O3898" s="51">
        <v>39387</v>
      </c>
      <c r="P3898" s="49" t="s">
        <v>909</v>
      </c>
    </row>
    <row r="3899" spans="1:16">
      <c r="A3899" s="46">
        <v>2</v>
      </c>
      <c r="B3899" s="46">
        <v>50555.57</v>
      </c>
      <c r="C3899" s="46">
        <v>17010.0918933582</v>
      </c>
      <c r="D3899" s="46">
        <f t="shared" si="60"/>
        <v>33545.4781066418</v>
      </c>
      <c r="E3899" s="51">
        <v>45261</v>
      </c>
      <c r="F3899" s="49" t="s">
        <v>80</v>
      </c>
      <c r="G3899" s="49" t="s">
        <v>81</v>
      </c>
      <c r="H3899" s="49" t="s">
        <v>600</v>
      </c>
      <c r="I3899" s="49" t="s">
        <v>600</v>
      </c>
      <c r="J3899" s="49">
        <v>135300</v>
      </c>
      <c r="K3899" s="49" t="s">
        <v>481</v>
      </c>
      <c r="L3899" s="49">
        <v>12818645</v>
      </c>
      <c r="M3899" s="49" t="s">
        <v>1556</v>
      </c>
      <c r="N3899" s="51">
        <v>39293</v>
      </c>
      <c r="O3899" s="51">
        <v>39387</v>
      </c>
      <c r="P3899" s="49" t="s">
        <v>909</v>
      </c>
    </row>
    <row r="3900" spans="1:16">
      <c r="A3900" s="46">
        <v>1</v>
      </c>
      <c r="B3900" s="46">
        <v>1275.73</v>
      </c>
      <c r="C3900" s="46">
        <v>559.30784291400005</v>
      </c>
      <c r="D3900" s="46">
        <f t="shared" si="60"/>
        <v>716.42215708599997</v>
      </c>
      <c r="E3900" s="51">
        <v>45261</v>
      </c>
      <c r="F3900" s="49" t="s">
        <v>80</v>
      </c>
      <c r="G3900" s="49" t="s">
        <v>81</v>
      </c>
      <c r="H3900" s="49" t="s">
        <v>600</v>
      </c>
      <c r="I3900" s="49" t="s">
        <v>600</v>
      </c>
      <c r="J3900" s="49">
        <v>135300</v>
      </c>
      <c r="K3900" s="49" t="s">
        <v>559</v>
      </c>
      <c r="L3900" s="49">
        <v>12818326</v>
      </c>
      <c r="M3900" s="49" t="s">
        <v>2633</v>
      </c>
      <c r="N3900" s="51">
        <v>37529</v>
      </c>
      <c r="O3900" s="51">
        <v>37591</v>
      </c>
      <c r="P3900" s="49" t="s">
        <v>909</v>
      </c>
    </row>
    <row r="3901" spans="1:16">
      <c r="A3901" s="46">
        <v>1</v>
      </c>
      <c r="B3901" s="46">
        <v>32440.080000000002</v>
      </c>
      <c r="C3901" s="46">
        <v>10914.8950714608</v>
      </c>
      <c r="D3901" s="46">
        <f t="shared" si="60"/>
        <v>21525.184928539202</v>
      </c>
      <c r="E3901" s="51">
        <v>45261</v>
      </c>
      <c r="F3901" s="49" t="s">
        <v>80</v>
      </c>
      <c r="G3901" s="49" t="s">
        <v>81</v>
      </c>
      <c r="H3901" s="49" t="s">
        <v>600</v>
      </c>
      <c r="I3901" s="49" t="s">
        <v>600</v>
      </c>
      <c r="J3901" s="49">
        <v>135300</v>
      </c>
      <c r="K3901" s="49" t="s">
        <v>482</v>
      </c>
      <c r="L3901" s="49">
        <v>12818656</v>
      </c>
      <c r="M3901" s="49" t="s">
        <v>1557</v>
      </c>
      <c r="N3901" s="51">
        <v>39293</v>
      </c>
      <c r="O3901" s="51">
        <v>39387</v>
      </c>
      <c r="P3901" s="49" t="s">
        <v>909</v>
      </c>
    </row>
    <row r="3902" spans="1:16">
      <c r="A3902" s="46">
        <v>0</v>
      </c>
      <c r="B3902" s="46">
        <v>0</v>
      </c>
      <c r="C3902" s="46">
        <v>0</v>
      </c>
      <c r="D3902" s="46">
        <f t="shared" si="60"/>
        <v>0</v>
      </c>
      <c r="E3902" s="51">
        <v>45261</v>
      </c>
      <c r="F3902" s="49" t="s">
        <v>80</v>
      </c>
      <c r="G3902" s="49" t="s">
        <v>81</v>
      </c>
      <c r="H3902" s="49" t="s">
        <v>600</v>
      </c>
      <c r="I3902" s="49" t="s">
        <v>600</v>
      </c>
      <c r="J3902" s="49">
        <v>135300</v>
      </c>
      <c r="K3902" s="49" t="s">
        <v>415</v>
      </c>
      <c r="L3902" s="49">
        <v>9974186</v>
      </c>
      <c r="M3902" s="49" t="s">
        <v>1953</v>
      </c>
      <c r="N3902" s="51">
        <v>28672</v>
      </c>
      <c r="O3902" s="51">
        <v>28672</v>
      </c>
      <c r="P3902" s="49" t="s">
        <v>1091</v>
      </c>
    </row>
    <row r="3903" spans="1:16">
      <c r="A3903" s="46">
        <v>2</v>
      </c>
      <c r="B3903" s="46">
        <v>542.82000000000005</v>
      </c>
      <c r="C3903" s="46">
        <v>503.64081572160001</v>
      </c>
      <c r="D3903" s="46">
        <f t="shared" si="60"/>
        <v>39.179184278400044</v>
      </c>
      <c r="E3903" s="51">
        <v>45261</v>
      </c>
      <c r="F3903" s="49" t="s">
        <v>80</v>
      </c>
      <c r="G3903" s="49" t="s">
        <v>81</v>
      </c>
      <c r="H3903" s="49" t="s">
        <v>600</v>
      </c>
      <c r="I3903" s="49" t="s">
        <v>600</v>
      </c>
      <c r="J3903" s="49">
        <v>135300</v>
      </c>
      <c r="K3903" s="49" t="s">
        <v>415</v>
      </c>
      <c r="L3903" s="49">
        <v>9822116</v>
      </c>
      <c r="M3903" s="49" t="s">
        <v>1953</v>
      </c>
      <c r="N3903" s="51">
        <v>28672</v>
      </c>
      <c r="O3903" s="51">
        <v>28672</v>
      </c>
      <c r="P3903" s="49" t="s">
        <v>1081</v>
      </c>
    </row>
    <row r="3904" spans="1:16">
      <c r="A3904" s="46">
        <v>0</v>
      </c>
      <c r="B3904" s="46">
        <v>0</v>
      </c>
      <c r="C3904" s="46">
        <v>0</v>
      </c>
      <c r="D3904" s="46">
        <f t="shared" si="60"/>
        <v>0</v>
      </c>
      <c r="E3904" s="51">
        <v>45261</v>
      </c>
      <c r="F3904" s="49" t="s">
        <v>80</v>
      </c>
      <c r="G3904" s="49" t="s">
        <v>81</v>
      </c>
      <c r="H3904" s="49" t="s">
        <v>600</v>
      </c>
      <c r="I3904" s="49" t="s">
        <v>600</v>
      </c>
      <c r="J3904" s="49">
        <v>135300</v>
      </c>
      <c r="K3904" s="49" t="s">
        <v>603</v>
      </c>
      <c r="L3904" s="49">
        <v>9974217</v>
      </c>
      <c r="M3904" s="49" t="s">
        <v>2634</v>
      </c>
      <c r="N3904" s="51">
        <v>28672</v>
      </c>
      <c r="O3904" s="51">
        <v>28672</v>
      </c>
      <c r="P3904" s="49" t="s">
        <v>1091</v>
      </c>
    </row>
    <row r="3905" spans="1:16">
      <c r="A3905" s="46">
        <v>1</v>
      </c>
      <c r="B3905" s="46">
        <v>2600</v>
      </c>
      <c r="C3905" s="46">
        <v>2412.3394880000001</v>
      </c>
      <c r="D3905" s="46">
        <f t="shared" si="60"/>
        <v>187.66051199999993</v>
      </c>
      <c r="E3905" s="51">
        <v>45261</v>
      </c>
      <c r="F3905" s="49" t="s">
        <v>80</v>
      </c>
      <c r="G3905" s="49" t="s">
        <v>81</v>
      </c>
      <c r="H3905" s="49" t="s">
        <v>600</v>
      </c>
      <c r="I3905" s="49" t="s">
        <v>600</v>
      </c>
      <c r="J3905" s="49">
        <v>135300</v>
      </c>
      <c r="K3905" s="49" t="s">
        <v>603</v>
      </c>
      <c r="L3905" s="49">
        <v>9822048</v>
      </c>
      <c r="M3905" s="49" t="s">
        <v>2634</v>
      </c>
      <c r="N3905" s="51">
        <v>28672</v>
      </c>
      <c r="O3905" s="51">
        <v>28672</v>
      </c>
      <c r="P3905" s="49" t="s">
        <v>1081</v>
      </c>
    </row>
    <row r="3906" spans="1:16">
      <c r="A3906" s="46">
        <v>0</v>
      </c>
      <c r="B3906" s="46">
        <v>0</v>
      </c>
      <c r="C3906" s="46">
        <v>0</v>
      </c>
      <c r="D3906" s="46">
        <f t="shared" si="60"/>
        <v>0</v>
      </c>
      <c r="E3906" s="51">
        <v>45261</v>
      </c>
      <c r="F3906" s="49" t="s">
        <v>80</v>
      </c>
      <c r="G3906" s="49" t="s">
        <v>81</v>
      </c>
      <c r="H3906" s="49" t="s">
        <v>600</v>
      </c>
      <c r="I3906" s="49" t="s">
        <v>600</v>
      </c>
      <c r="J3906" s="49">
        <v>135300</v>
      </c>
      <c r="K3906" s="49" t="s">
        <v>416</v>
      </c>
      <c r="L3906" s="49">
        <v>9974204</v>
      </c>
      <c r="M3906" s="49" t="s">
        <v>2450</v>
      </c>
      <c r="N3906" s="51">
        <v>30133</v>
      </c>
      <c r="O3906" s="51">
        <v>30133</v>
      </c>
      <c r="P3906" s="49" t="s">
        <v>1091</v>
      </c>
    </row>
    <row r="3907" spans="1:16">
      <c r="A3907" s="46">
        <v>0</v>
      </c>
      <c r="B3907" s="46">
        <v>0</v>
      </c>
      <c r="C3907" s="46">
        <v>0</v>
      </c>
      <c r="D3907" s="46">
        <f t="shared" ref="D3907:D3970" si="61">+B3907-C3907</f>
        <v>0</v>
      </c>
      <c r="E3907" s="51">
        <v>45261</v>
      </c>
      <c r="F3907" s="49" t="s">
        <v>80</v>
      </c>
      <c r="G3907" s="49" t="s">
        <v>81</v>
      </c>
      <c r="H3907" s="49" t="s">
        <v>600</v>
      </c>
      <c r="I3907" s="49" t="s">
        <v>600</v>
      </c>
      <c r="J3907" s="49">
        <v>135300</v>
      </c>
      <c r="K3907" s="49" t="s">
        <v>416</v>
      </c>
      <c r="L3907" s="49">
        <v>9822025</v>
      </c>
      <c r="M3907" s="49" t="s">
        <v>2450</v>
      </c>
      <c r="N3907" s="51">
        <v>30133</v>
      </c>
      <c r="O3907" s="51">
        <v>30133</v>
      </c>
      <c r="P3907" s="49" t="s">
        <v>1081</v>
      </c>
    </row>
    <row r="3908" spans="1:16">
      <c r="A3908" s="46">
        <v>1</v>
      </c>
      <c r="B3908" s="46">
        <v>33100</v>
      </c>
      <c r="C3908" s="46">
        <v>30710.937328</v>
      </c>
      <c r="D3908" s="46">
        <f t="shared" si="61"/>
        <v>2389.062672</v>
      </c>
      <c r="E3908" s="51">
        <v>45261</v>
      </c>
      <c r="F3908" s="49" t="s">
        <v>80</v>
      </c>
      <c r="G3908" s="49" t="s">
        <v>81</v>
      </c>
      <c r="H3908" s="49" t="s">
        <v>600</v>
      </c>
      <c r="I3908" s="49" t="s">
        <v>600</v>
      </c>
      <c r="J3908" s="49">
        <v>135300</v>
      </c>
      <c r="K3908" s="49" t="s">
        <v>416</v>
      </c>
      <c r="L3908" s="49">
        <v>9822026</v>
      </c>
      <c r="M3908" s="49" t="s">
        <v>1954</v>
      </c>
      <c r="N3908" s="51">
        <v>28672</v>
      </c>
      <c r="O3908" s="51">
        <v>28672</v>
      </c>
      <c r="P3908" s="49" t="s">
        <v>1081</v>
      </c>
    </row>
    <row r="3909" spans="1:16">
      <c r="A3909" s="46">
        <v>0</v>
      </c>
      <c r="B3909" s="46">
        <v>0</v>
      </c>
      <c r="C3909" s="46">
        <v>0</v>
      </c>
      <c r="D3909" s="46">
        <f t="shared" si="61"/>
        <v>0</v>
      </c>
      <c r="E3909" s="51">
        <v>45261</v>
      </c>
      <c r="F3909" s="49" t="s">
        <v>80</v>
      </c>
      <c r="G3909" s="49" t="s">
        <v>81</v>
      </c>
      <c r="H3909" s="49" t="s">
        <v>600</v>
      </c>
      <c r="I3909" s="49" t="s">
        <v>600</v>
      </c>
      <c r="J3909" s="49">
        <v>135300</v>
      </c>
      <c r="K3909" s="49" t="s">
        <v>416</v>
      </c>
      <c r="L3909" s="49">
        <v>9974205</v>
      </c>
      <c r="M3909" s="49" t="s">
        <v>1954</v>
      </c>
      <c r="N3909" s="51">
        <v>28672</v>
      </c>
      <c r="O3909" s="51">
        <v>28672</v>
      </c>
      <c r="P3909" s="49" t="s">
        <v>1091</v>
      </c>
    </row>
    <row r="3910" spans="1:16">
      <c r="A3910" s="46">
        <v>1</v>
      </c>
      <c r="B3910" s="46">
        <v>288308.21000000002</v>
      </c>
      <c r="C3910" s="46">
        <v>44093.232008584302</v>
      </c>
      <c r="D3910" s="46">
        <f t="shared" si="61"/>
        <v>244214.97799141571</v>
      </c>
      <c r="E3910" s="51">
        <v>45261</v>
      </c>
      <c r="F3910" s="49" t="s">
        <v>80</v>
      </c>
      <c r="G3910" s="49" t="s">
        <v>81</v>
      </c>
      <c r="H3910" s="49" t="s">
        <v>600</v>
      </c>
      <c r="I3910" s="49" t="s">
        <v>600</v>
      </c>
      <c r="J3910" s="49">
        <v>135300</v>
      </c>
      <c r="K3910" s="49" t="s">
        <v>417</v>
      </c>
      <c r="L3910" s="49">
        <v>25466545</v>
      </c>
      <c r="M3910" s="49" t="s">
        <v>2635</v>
      </c>
      <c r="N3910" s="51">
        <v>42710</v>
      </c>
      <c r="O3910" s="51">
        <v>42705</v>
      </c>
      <c r="P3910" s="49" t="s">
        <v>2604</v>
      </c>
    </row>
    <row r="3911" spans="1:16">
      <c r="A3911" s="46">
        <v>1</v>
      </c>
      <c r="B3911" s="46">
        <v>288308.21000000002</v>
      </c>
      <c r="C3911" s="46">
        <v>44093.232008584302</v>
      </c>
      <c r="D3911" s="46">
        <f t="shared" si="61"/>
        <v>244214.97799141571</v>
      </c>
      <c r="E3911" s="51">
        <v>45261</v>
      </c>
      <c r="F3911" s="49" t="s">
        <v>80</v>
      </c>
      <c r="G3911" s="49" t="s">
        <v>81</v>
      </c>
      <c r="H3911" s="49" t="s">
        <v>600</v>
      </c>
      <c r="I3911" s="49" t="s">
        <v>600</v>
      </c>
      <c r="J3911" s="49">
        <v>135300</v>
      </c>
      <c r="K3911" s="49" t="s">
        <v>488</v>
      </c>
      <c r="L3911" s="49">
        <v>25466551</v>
      </c>
      <c r="M3911" s="49" t="s">
        <v>2170</v>
      </c>
      <c r="N3911" s="51">
        <v>42710</v>
      </c>
      <c r="O3911" s="51">
        <v>42705</v>
      </c>
      <c r="P3911" s="49" t="s">
        <v>2604</v>
      </c>
    </row>
    <row r="3912" spans="1:16">
      <c r="A3912" s="46">
        <v>1</v>
      </c>
      <c r="B3912" s="46">
        <v>93118.430000000008</v>
      </c>
      <c r="C3912" s="46">
        <v>2848.2664959151002</v>
      </c>
      <c r="D3912" s="46">
        <f t="shared" si="61"/>
        <v>90270.163504084907</v>
      </c>
      <c r="E3912" s="51">
        <v>45261</v>
      </c>
      <c r="F3912" s="49" t="s">
        <v>80</v>
      </c>
      <c r="G3912" s="49" t="s">
        <v>81</v>
      </c>
      <c r="H3912" s="49" t="s">
        <v>600</v>
      </c>
      <c r="I3912" s="49" t="s">
        <v>600</v>
      </c>
      <c r="J3912" s="49">
        <v>135300</v>
      </c>
      <c r="K3912" s="49" t="s">
        <v>488</v>
      </c>
      <c r="L3912" s="49">
        <v>36238314</v>
      </c>
      <c r="M3912" s="49" t="s">
        <v>2170</v>
      </c>
      <c r="N3912" s="51">
        <v>44671</v>
      </c>
      <c r="O3912" s="51">
        <v>44652</v>
      </c>
      <c r="P3912" s="49" t="s">
        <v>2601</v>
      </c>
    </row>
    <row r="3913" spans="1:16">
      <c r="A3913" s="46">
        <v>3</v>
      </c>
      <c r="B3913" s="46">
        <v>104991.91</v>
      </c>
      <c r="C3913" s="46">
        <v>18198.200513940501</v>
      </c>
      <c r="D3913" s="46">
        <f t="shared" si="61"/>
        <v>86793.709486059495</v>
      </c>
      <c r="E3913" s="51">
        <v>45261</v>
      </c>
      <c r="F3913" s="49" t="s">
        <v>80</v>
      </c>
      <c r="G3913" s="49" t="s">
        <v>81</v>
      </c>
      <c r="H3913" s="49" t="s">
        <v>600</v>
      </c>
      <c r="I3913" s="49" t="s">
        <v>600</v>
      </c>
      <c r="J3913" s="49">
        <v>135300</v>
      </c>
      <c r="K3913" s="49" t="s">
        <v>460</v>
      </c>
      <c r="L3913" s="49">
        <v>13776662</v>
      </c>
      <c r="M3913" s="49" t="s">
        <v>2546</v>
      </c>
      <c r="N3913" s="51">
        <v>42124</v>
      </c>
      <c r="O3913" s="51">
        <v>42095</v>
      </c>
      <c r="P3913" s="49" t="s">
        <v>1612</v>
      </c>
    </row>
    <row r="3914" spans="1:16">
      <c r="A3914" s="46">
        <v>2</v>
      </c>
      <c r="B3914" s="46">
        <v>6582.84</v>
      </c>
      <c r="C3914" s="46">
        <v>6107.7095673792001</v>
      </c>
      <c r="D3914" s="46">
        <f t="shared" si="61"/>
        <v>475.13043262080009</v>
      </c>
      <c r="E3914" s="51">
        <v>45261</v>
      </c>
      <c r="F3914" s="49" t="s">
        <v>80</v>
      </c>
      <c r="G3914" s="49" t="s">
        <v>81</v>
      </c>
      <c r="H3914" s="49" t="s">
        <v>600</v>
      </c>
      <c r="I3914" s="49" t="s">
        <v>600</v>
      </c>
      <c r="J3914" s="49">
        <v>135300</v>
      </c>
      <c r="K3914" s="49" t="s">
        <v>604</v>
      </c>
      <c r="L3914" s="49">
        <v>9821951</v>
      </c>
      <c r="M3914" s="49" t="s">
        <v>2636</v>
      </c>
      <c r="N3914" s="51">
        <v>28672</v>
      </c>
      <c r="O3914" s="51">
        <v>28672</v>
      </c>
      <c r="P3914" s="49" t="s">
        <v>1081</v>
      </c>
    </row>
    <row r="3915" spans="1:16">
      <c r="A3915" s="46">
        <v>0</v>
      </c>
      <c r="B3915" s="46">
        <v>0</v>
      </c>
      <c r="C3915" s="46">
        <v>0</v>
      </c>
      <c r="D3915" s="46">
        <f t="shared" si="61"/>
        <v>0</v>
      </c>
      <c r="E3915" s="51">
        <v>45261</v>
      </c>
      <c r="F3915" s="49" t="s">
        <v>80</v>
      </c>
      <c r="G3915" s="49" t="s">
        <v>81</v>
      </c>
      <c r="H3915" s="49" t="s">
        <v>600</v>
      </c>
      <c r="I3915" s="49" t="s">
        <v>600</v>
      </c>
      <c r="J3915" s="49">
        <v>135300</v>
      </c>
      <c r="K3915" s="49" t="s">
        <v>604</v>
      </c>
      <c r="L3915" s="49">
        <v>9724136</v>
      </c>
      <c r="M3915" s="49" t="s">
        <v>2636</v>
      </c>
      <c r="N3915" s="51">
        <v>28672</v>
      </c>
      <c r="O3915" s="51">
        <v>28672</v>
      </c>
      <c r="P3915" s="49" t="s">
        <v>1091</v>
      </c>
    </row>
    <row r="3916" spans="1:16">
      <c r="A3916" s="46">
        <v>0</v>
      </c>
      <c r="B3916" s="46">
        <v>0</v>
      </c>
      <c r="C3916" s="46">
        <v>0</v>
      </c>
      <c r="D3916" s="46">
        <f t="shared" si="61"/>
        <v>0</v>
      </c>
      <c r="E3916" s="51">
        <v>45261</v>
      </c>
      <c r="F3916" s="49" t="s">
        <v>80</v>
      </c>
      <c r="G3916" s="49" t="s">
        <v>81</v>
      </c>
      <c r="H3916" s="49" t="s">
        <v>600</v>
      </c>
      <c r="I3916" s="49" t="s">
        <v>600</v>
      </c>
      <c r="J3916" s="49">
        <v>135300</v>
      </c>
      <c r="K3916" s="49" t="s">
        <v>605</v>
      </c>
      <c r="L3916" s="49">
        <v>9738228</v>
      </c>
      <c r="M3916" s="49" t="s">
        <v>2637</v>
      </c>
      <c r="N3916" s="51">
        <v>39062</v>
      </c>
      <c r="O3916" s="51">
        <v>39052</v>
      </c>
      <c r="P3916" s="49" t="s">
        <v>2624</v>
      </c>
    </row>
    <row r="3917" spans="1:16">
      <c r="A3917" s="46">
        <v>0</v>
      </c>
      <c r="B3917" s="46">
        <v>0</v>
      </c>
      <c r="C3917" s="46">
        <v>0</v>
      </c>
      <c r="D3917" s="46">
        <f t="shared" si="61"/>
        <v>0</v>
      </c>
      <c r="E3917" s="51">
        <v>45261</v>
      </c>
      <c r="F3917" s="49" t="s">
        <v>80</v>
      </c>
      <c r="G3917" s="49" t="s">
        <v>81</v>
      </c>
      <c r="H3917" s="49" t="s">
        <v>600</v>
      </c>
      <c r="I3917" s="49" t="s">
        <v>600</v>
      </c>
      <c r="J3917" s="49">
        <v>135300</v>
      </c>
      <c r="K3917" s="49" t="s">
        <v>356</v>
      </c>
      <c r="L3917" s="49">
        <v>9870196</v>
      </c>
      <c r="M3917" s="49" t="s">
        <v>1959</v>
      </c>
      <c r="N3917" s="51">
        <v>30133</v>
      </c>
      <c r="O3917" s="51">
        <v>30133</v>
      </c>
      <c r="P3917" s="49" t="s">
        <v>1091</v>
      </c>
    </row>
    <row r="3918" spans="1:16">
      <c r="A3918" s="46">
        <v>0</v>
      </c>
      <c r="B3918" s="46">
        <v>0</v>
      </c>
      <c r="C3918" s="46">
        <v>0</v>
      </c>
      <c r="D3918" s="46">
        <f t="shared" si="61"/>
        <v>0</v>
      </c>
      <c r="E3918" s="51">
        <v>45261</v>
      </c>
      <c r="F3918" s="49" t="s">
        <v>80</v>
      </c>
      <c r="G3918" s="49" t="s">
        <v>81</v>
      </c>
      <c r="H3918" s="49" t="s">
        <v>600</v>
      </c>
      <c r="I3918" s="49" t="s">
        <v>600</v>
      </c>
      <c r="J3918" s="49">
        <v>135300</v>
      </c>
      <c r="K3918" s="49" t="s">
        <v>356</v>
      </c>
      <c r="L3918" s="49">
        <v>9822182</v>
      </c>
      <c r="M3918" s="49" t="s">
        <v>1958</v>
      </c>
      <c r="N3918" s="51">
        <v>30133</v>
      </c>
      <c r="O3918" s="51">
        <v>30133</v>
      </c>
      <c r="P3918" s="49" t="s">
        <v>1081</v>
      </c>
    </row>
    <row r="3919" spans="1:16">
      <c r="A3919" s="46">
        <v>0</v>
      </c>
      <c r="B3919" s="46">
        <v>0</v>
      </c>
      <c r="C3919" s="46">
        <v>0</v>
      </c>
      <c r="D3919" s="46">
        <f t="shared" si="61"/>
        <v>0</v>
      </c>
      <c r="E3919" s="51">
        <v>45261</v>
      </c>
      <c r="F3919" s="49" t="s">
        <v>80</v>
      </c>
      <c r="G3919" s="49" t="s">
        <v>81</v>
      </c>
      <c r="H3919" s="49" t="s">
        <v>600</v>
      </c>
      <c r="I3919" s="49" t="s">
        <v>600</v>
      </c>
      <c r="J3919" s="49">
        <v>135300</v>
      </c>
      <c r="K3919" s="49" t="s">
        <v>272</v>
      </c>
      <c r="L3919" s="49">
        <v>9870195</v>
      </c>
      <c r="M3919" s="49" t="s">
        <v>1960</v>
      </c>
      <c r="N3919" s="51">
        <v>21367</v>
      </c>
      <c r="O3919" s="51">
        <v>21367</v>
      </c>
      <c r="P3919" s="49" t="s">
        <v>1091</v>
      </c>
    </row>
    <row r="3920" spans="1:16">
      <c r="A3920" s="46">
        <v>0</v>
      </c>
      <c r="B3920" s="46">
        <v>0</v>
      </c>
      <c r="C3920" s="46">
        <v>0</v>
      </c>
      <c r="D3920" s="46">
        <f t="shared" si="61"/>
        <v>0</v>
      </c>
      <c r="E3920" s="51">
        <v>45261</v>
      </c>
      <c r="F3920" s="49" t="s">
        <v>80</v>
      </c>
      <c r="G3920" s="49" t="s">
        <v>81</v>
      </c>
      <c r="H3920" s="49" t="s">
        <v>600</v>
      </c>
      <c r="I3920" s="49" t="s">
        <v>600</v>
      </c>
      <c r="J3920" s="49">
        <v>135300</v>
      </c>
      <c r="K3920" s="49" t="s">
        <v>272</v>
      </c>
      <c r="L3920" s="49">
        <v>9822178</v>
      </c>
      <c r="M3920" s="49" t="s">
        <v>2638</v>
      </c>
      <c r="N3920" s="51">
        <v>25750</v>
      </c>
      <c r="O3920" s="51">
        <v>25750</v>
      </c>
      <c r="P3920" s="49" t="s">
        <v>1081</v>
      </c>
    </row>
    <row r="3921" spans="1:16">
      <c r="A3921" s="46">
        <v>0</v>
      </c>
      <c r="B3921" s="46">
        <v>0</v>
      </c>
      <c r="C3921" s="46">
        <v>0</v>
      </c>
      <c r="D3921" s="46">
        <f t="shared" si="61"/>
        <v>0</v>
      </c>
      <c r="E3921" s="51">
        <v>45261</v>
      </c>
      <c r="F3921" s="49" t="s">
        <v>80</v>
      </c>
      <c r="G3921" s="49" t="s">
        <v>81</v>
      </c>
      <c r="H3921" s="49" t="s">
        <v>600</v>
      </c>
      <c r="I3921" s="49" t="s">
        <v>600</v>
      </c>
      <c r="J3921" s="49">
        <v>135300</v>
      </c>
      <c r="K3921" s="49" t="s">
        <v>272</v>
      </c>
      <c r="L3921" s="49">
        <v>9870194</v>
      </c>
      <c r="M3921" s="49" t="s">
        <v>1960</v>
      </c>
      <c r="N3921" s="51">
        <v>22463</v>
      </c>
      <c r="O3921" s="51">
        <v>22463</v>
      </c>
      <c r="P3921" s="49" t="s">
        <v>1091</v>
      </c>
    </row>
    <row r="3922" spans="1:16">
      <c r="A3922" s="46">
        <v>0</v>
      </c>
      <c r="B3922" s="46">
        <v>0</v>
      </c>
      <c r="C3922" s="46">
        <v>0</v>
      </c>
      <c r="D3922" s="46">
        <f t="shared" si="61"/>
        <v>0</v>
      </c>
      <c r="E3922" s="51">
        <v>45261</v>
      </c>
      <c r="F3922" s="49" t="s">
        <v>80</v>
      </c>
      <c r="G3922" s="49" t="s">
        <v>81</v>
      </c>
      <c r="H3922" s="49" t="s">
        <v>600</v>
      </c>
      <c r="I3922" s="49" t="s">
        <v>600</v>
      </c>
      <c r="J3922" s="49">
        <v>135300</v>
      </c>
      <c r="K3922" s="49" t="s">
        <v>272</v>
      </c>
      <c r="L3922" s="49">
        <v>9822176</v>
      </c>
      <c r="M3922" s="49" t="s">
        <v>2638</v>
      </c>
      <c r="N3922" s="51">
        <v>23559</v>
      </c>
      <c r="O3922" s="51">
        <v>23559</v>
      </c>
      <c r="P3922" s="49" t="s">
        <v>1081</v>
      </c>
    </row>
    <row r="3923" spans="1:16">
      <c r="A3923" s="46">
        <v>0</v>
      </c>
      <c r="B3923" s="46">
        <v>0</v>
      </c>
      <c r="C3923" s="46">
        <v>0</v>
      </c>
      <c r="D3923" s="46">
        <f t="shared" si="61"/>
        <v>0</v>
      </c>
      <c r="E3923" s="51">
        <v>45261</v>
      </c>
      <c r="F3923" s="49" t="s">
        <v>80</v>
      </c>
      <c r="G3923" s="49" t="s">
        <v>81</v>
      </c>
      <c r="H3923" s="49" t="s">
        <v>600</v>
      </c>
      <c r="I3923" s="49" t="s">
        <v>600</v>
      </c>
      <c r="J3923" s="49">
        <v>135300</v>
      </c>
      <c r="K3923" s="49" t="s">
        <v>272</v>
      </c>
      <c r="L3923" s="49">
        <v>9870191</v>
      </c>
      <c r="M3923" s="49" t="s">
        <v>1960</v>
      </c>
      <c r="N3923" s="51">
        <v>25750</v>
      </c>
      <c r="O3923" s="51">
        <v>25750</v>
      </c>
      <c r="P3923" s="49" t="s">
        <v>1091</v>
      </c>
    </row>
    <row r="3924" spans="1:16">
      <c r="A3924" s="46">
        <v>0</v>
      </c>
      <c r="B3924" s="46">
        <v>0</v>
      </c>
      <c r="C3924" s="46">
        <v>0</v>
      </c>
      <c r="D3924" s="46">
        <f t="shared" si="61"/>
        <v>0</v>
      </c>
      <c r="E3924" s="51">
        <v>45261</v>
      </c>
      <c r="F3924" s="49" t="s">
        <v>80</v>
      </c>
      <c r="G3924" s="49" t="s">
        <v>81</v>
      </c>
      <c r="H3924" s="49" t="s">
        <v>600</v>
      </c>
      <c r="I3924" s="49" t="s">
        <v>600</v>
      </c>
      <c r="J3924" s="49">
        <v>135300</v>
      </c>
      <c r="K3924" s="49" t="s">
        <v>272</v>
      </c>
      <c r="L3924" s="49">
        <v>9870192</v>
      </c>
      <c r="M3924" s="49" t="s">
        <v>1960</v>
      </c>
      <c r="N3924" s="51">
        <v>23924</v>
      </c>
      <c r="O3924" s="51">
        <v>23924</v>
      </c>
      <c r="P3924" s="49" t="s">
        <v>1091</v>
      </c>
    </row>
    <row r="3925" spans="1:16">
      <c r="A3925" s="46">
        <v>1</v>
      </c>
      <c r="B3925" s="46">
        <v>1099832.3500000001</v>
      </c>
      <c r="C3925" s="46">
        <v>168205.97297280049</v>
      </c>
      <c r="D3925" s="46">
        <f t="shared" si="61"/>
        <v>931626.3770271996</v>
      </c>
      <c r="E3925" s="51">
        <v>45261</v>
      </c>
      <c r="F3925" s="49" t="s">
        <v>80</v>
      </c>
      <c r="G3925" s="49" t="s">
        <v>81</v>
      </c>
      <c r="H3925" s="49" t="s">
        <v>600</v>
      </c>
      <c r="I3925" s="49" t="s">
        <v>600</v>
      </c>
      <c r="J3925" s="49">
        <v>135300</v>
      </c>
      <c r="K3925" s="49" t="s">
        <v>272</v>
      </c>
      <c r="L3925" s="49">
        <v>25466480</v>
      </c>
      <c r="M3925" s="49" t="s">
        <v>1471</v>
      </c>
      <c r="N3925" s="51">
        <v>42669</v>
      </c>
      <c r="O3925" s="51">
        <v>42675</v>
      </c>
      <c r="P3925" s="49" t="s">
        <v>2612</v>
      </c>
    </row>
    <row r="3926" spans="1:16">
      <c r="A3926" s="46">
        <v>0</v>
      </c>
      <c r="B3926" s="46">
        <v>0</v>
      </c>
      <c r="C3926" s="46">
        <v>0</v>
      </c>
      <c r="D3926" s="46">
        <f t="shared" si="61"/>
        <v>0</v>
      </c>
      <c r="E3926" s="51">
        <v>45261</v>
      </c>
      <c r="F3926" s="49" t="s">
        <v>80</v>
      </c>
      <c r="G3926" s="49" t="s">
        <v>81</v>
      </c>
      <c r="H3926" s="49" t="s">
        <v>600</v>
      </c>
      <c r="I3926" s="49" t="s">
        <v>600</v>
      </c>
      <c r="J3926" s="49">
        <v>135300</v>
      </c>
      <c r="K3926" s="49" t="s">
        <v>272</v>
      </c>
      <c r="L3926" s="49">
        <v>9822177</v>
      </c>
      <c r="M3926" s="49" t="s">
        <v>2638</v>
      </c>
      <c r="N3926" s="51">
        <v>23924</v>
      </c>
      <c r="O3926" s="51">
        <v>23924</v>
      </c>
      <c r="P3926" s="49" t="s">
        <v>1081</v>
      </c>
    </row>
    <row r="3927" spans="1:16">
      <c r="A3927" s="46">
        <v>0</v>
      </c>
      <c r="B3927" s="46">
        <v>0</v>
      </c>
      <c r="C3927" s="46">
        <v>0</v>
      </c>
      <c r="D3927" s="46">
        <f t="shared" si="61"/>
        <v>0</v>
      </c>
      <c r="E3927" s="51">
        <v>45261</v>
      </c>
      <c r="F3927" s="49" t="s">
        <v>80</v>
      </c>
      <c r="G3927" s="49" t="s">
        <v>81</v>
      </c>
      <c r="H3927" s="49" t="s">
        <v>600</v>
      </c>
      <c r="I3927" s="49" t="s">
        <v>600</v>
      </c>
      <c r="J3927" s="49">
        <v>135300</v>
      </c>
      <c r="K3927" s="49" t="s">
        <v>272</v>
      </c>
      <c r="L3927" s="49">
        <v>9870193</v>
      </c>
      <c r="M3927" s="49" t="s">
        <v>1960</v>
      </c>
      <c r="N3927" s="51">
        <v>23559</v>
      </c>
      <c r="O3927" s="51">
        <v>23559</v>
      </c>
      <c r="P3927" s="49" t="s">
        <v>1091</v>
      </c>
    </row>
    <row r="3928" spans="1:16">
      <c r="A3928" s="46">
        <v>0</v>
      </c>
      <c r="B3928" s="46">
        <v>0</v>
      </c>
      <c r="C3928" s="46">
        <v>0</v>
      </c>
      <c r="D3928" s="46">
        <f t="shared" si="61"/>
        <v>0</v>
      </c>
      <c r="E3928" s="51">
        <v>45261</v>
      </c>
      <c r="F3928" s="49" t="s">
        <v>80</v>
      </c>
      <c r="G3928" s="49" t="s">
        <v>81</v>
      </c>
      <c r="H3928" s="49" t="s">
        <v>600</v>
      </c>
      <c r="I3928" s="49" t="s">
        <v>600</v>
      </c>
      <c r="J3928" s="49">
        <v>135300</v>
      </c>
      <c r="K3928" s="49" t="s">
        <v>272</v>
      </c>
      <c r="L3928" s="49">
        <v>9822208</v>
      </c>
      <c r="M3928" s="49" t="s">
        <v>2638</v>
      </c>
      <c r="N3928" s="51">
        <v>21367</v>
      </c>
      <c r="O3928" s="51">
        <v>21367</v>
      </c>
      <c r="P3928" s="49" t="s">
        <v>1081</v>
      </c>
    </row>
    <row r="3929" spans="1:16">
      <c r="A3929" s="46">
        <v>0</v>
      </c>
      <c r="B3929" s="46">
        <v>0</v>
      </c>
      <c r="C3929" s="46">
        <v>0</v>
      </c>
      <c r="D3929" s="46">
        <f t="shared" si="61"/>
        <v>0</v>
      </c>
      <c r="E3929" s="51">
        <v>45261</v>
      </c>
      <c r="F3929" s="49" t="s">
        <v>80</v>
      </c>
      <c r="G3929" s="49" t="s">
        <v>81</v>
      </c>
      <c r="H3929" s="49" t="s">
        <v>600</v>
      </c>
      <c r="I3929" s="49" t="s">
        <v>600</v>
      </c>
      <c r="J3929" s="49">
        <v>135300</v>
      </c>
      <c r="K3929" s="49" t="s">
        <v>272</v>
      </c>
      <c r="L3929" s="49">
        <v>9699047</v>
      </c>
      <c r="M3929" s="49" t="s">
        <v>2638</v>
      </c>
      <c r="N3929" s="51">
        <v>22463</v>
      </c>
      <c r="O3929" s="51">
        <v>22463</v>
      </c>
      <c r="P3929" s="49" t="s">
        <v>1081</v>
      </c>
    </row>
    <row r="3930" spans="1:16">
      <c r="A3930" s="46">
        <v>1</v>
      </c>
      <c r="B3930" s="46">
        <v>81605.63</v>
      </c>
      <c r="C3930" s="46">
        <v>86866.921234260793</v>
      </c>
      <c r="D3930" s="46">
        <f t="shared" si="61"/>
        <v>-5261.2912342607888</v>
      </c>
      <c r="E3930" s="51">
        <v>45261</v>
      </c>
      <c r="F3930" s="49" t="s">
        <v>80</v>
      </c>
      <c r="G3930" s="49" t="s">
        <v>81</v>
      </c>
      <c r="H3930" s="49" t="s">
        <v>600</v>
      </c>
      <c r="I3930" s="49" t="s">
        <v>600</v>
      </c>
      <c r="J3930" s="49">
        <v>135300</v>
      </c>
      <c r="K3930" s="49" t="s">
        <v>524</v>
      </c>
      <c r="L3930" s="49">
        <v>9822073</v>
      </c>
      <c r="M3930" s="49" t="s">
        <v>1564</v>
      </c>
      <c r="N3930" s="51">
        <v>21367</v>
      </c>
      <c r="O3930" s="51">
        <v>21367</v>
      </c>
      <c r="P3930" s="49" t="s">
        <v>1081</v>
      </c>
    </row>
    <row r="3931" spans="1:16">
      <c r="A3931" s="46">
        <v>0</v>
      </c>
      <c r="B3931" s="46">
        <v>0</v>
      </c>
      <c r="C3931" s="46">
        <v>0</v>
      </c>
      <c r="D3931" s="46">
        <f t="shared" si="61"/>
        <v>0</v>
      </c>
      <c r="E3931" s="51">
        <v>45261</v>
      </c>
      <c r="F3931" s="49" t="s">
        <v>80</v>
      </c>
      <c r="G3931" s="49" t="s">
        <v>81</v>
      </c>
      <c r="H3931" s="49" t="s">
        <v>600</v>
      </c>
      <c r="I3931" s="49" t="s">
        <v>600</v>
      </c>
      <c r="J3931" s="49">
        <v>135300</v>
      </c>
      <c r="K3931" s="49" t="s">
        <v>524</v>
      </c>
      <c r="L3931" s="49">
        <v>9974195</v>
      </c>
      <c r="M3931" s="49" t="s">
        <v>1564</v>
      </c>
      <c r="N3931" s="51">
        <v>21367</v>
      </c>
      <c r="O3931" s="51">
        <v>21367</v>
      </c>
      <c r="P3931" s="49" t="s">
        <v>1091</v>
      </c>
    </row>
    <row r="3932" spans="1:16">
      <c r="A3932" s="46">
        <v>0</v>
      </c>
      <c r="B3932" s="46">
        <v>0</v>
      </c>
      <c r="C3932" s="46">
        <v>0</v>
      </c>
      <c r="D3932" s="46">
        <f t="shared" si="61"/>
        <v>0</v>
      </c>
      <c r="E3932" s="51">
        <v>45261</v>
      </c>
      <c r="F3932" s="49" t="s">
        <v>80</v>
      </c>
      <c r="G3932" s="49" t="s">
        <v>81</v>
      </c>
      <c r="H3932" s="49" t="s">
        <v>600</v>
      </c>
      <c r="I3932" s="49" t="s">
        <v>600</v>
      </c>
      <c r="J3932" s="49">
        <v>135300</v>
      </c>
      <c r="K3932" s="49" t="s">
        <v>586</v>
      </c>
      <c r="L3932" s="49">
        <v>9974200</v>
      </c>
      <c r="M3932" s="49" t="s">
        <v>2551</v>
      </c>
      <c r="N3932" s="51">
        <v>30133</v>
      </c>
      <c r="O3932" s="51">
        <v>30133</v>
      </c>
      <c r="P3932" s="49" t="s">
        <v>1091</v>
      </c>
    </row>
    <row r="3933" spans="1:16">
      <c r="A3933" s="46">
        <v>0</v>
      </c>
      <c r="B3933" s="46">
        <v>0</v>
      </c>
      <c r="C3933" s="46">
        <v>0</v>
      </c>
      <c r="D3933" s="46">
        <f t="shared" si="61"/>
        <v>0</v>
      </c>
      <c r="E3933" s="51">
        <v>45261</v>
      </c>
      <c r="F3933" s="49" t="s">
        <v>80</v>
      </c>
      <c r="G3933" s="49" t="s">
        <v>81</v>
      </c>
      <c r="H3933" s="49" t="s">
        <v>600</v>
      </c>
      <c r="I3933" s="49" t="s">
        <v>600</v>
      </c>
      <c r="J3933" s="49">
        <v>135300</v>
      </c>
      <c r="K3933" s="49" t="s">
        <v>586</v>
      </c>
      <c r="L3933" s="49">
        <v>9822077</v>
      </c>
      <c r="M3933" s="49" t="s">
        <v>2551</v>
      </c>
      <c r="N3933" s="51">
        <v>30133</v>
      </c>
      <c r="O3933" s="51">
        <v>30133</v>
      </c>
      <c r="P3933" s="49" t="s">
        <v>1081</v>
      </c>
    </row>
    <row r="3934" spans="1:16">
      <c r="A3934" s="46">
        <v>2</v>
      </c>
      <c r="B3934" s="46">
        <v>17653.37</v>
      </c>
      <c r="C3934" s="46">
        <v>3779.8156577425998</v>
      </c>
      <c r="D3934" s="46">
        <f t="shared" si="61"/>
        <v>13873.554342257399</v>
      </c>
      <c r="E3934" s="51">
        <v>45261</v>
      </c>
      <c r="F3934" s="49" t="s">
        <v>80</v>
      </c>
      <c r="G3934" s="49" t="s">
        <v>81</v>
      </c>
      <c r="H3934" s="49" t="s">
        <v>600</v>
      </c>
      <c r="I3934" s="49" t="s">
        <v>600</v>
      </c>
      <c r="J3934" s="49">
        <v>135300</v>
      </c>
      <c r="K3934" s="49" t="s">
        <v>425</v>
      </c>
      <c r="L3934" s="49">
        <v>12116061</v>
      </c>
      <c r="M3934" s="49" t="s">
        <v>2639</v>
      </c>
      <c r="N3934" s="51">
        <v>41576</v>
      </c>
      <c r="O3934" s="51">
        <v>41548</v>
      </c>
      <c r="P3934" s="49" t="s">
        <v>2630</v>
      </c>
    </row>
    <row r="3935" spans="1:16">
      <c r="A3935" s="46">
        <v>1</v>
      </c>
      <c r="B3935" s="46">
        <v>4755</v>
      </c>
      <c r="C3935" s="46">
        <v>1987.7330779500001</v>
      </c>
      <c r="D3935" s="46">
        <f t="shared" si="61"/>
        <v>2767.2669220500002</v>
      </c>
      <c r="E3935" s="51">
        <v>45261</v>
      </c>
      <c r="F3935" s="49" t="s">
        <v>80</v>
      </c>
      <c r="G3935" s="49" t="s">
        <v>81</v>
      </c>
      <c r="H3935" s="49" t="s">
        <v>600</v>
      </c>
      <c r="I3935" s="49" t="s">
        <v>600</v>
      </c>
      <c r="J3935" s="49">
        <v>135300</v>
      </c>
      <c r="K3935" s="49" t="s">
        <v>254</v>
      </c>
      <c r="L3935" s="49">
        <v>12818304</v>
      </c>
      <c r="M3935" s="49" t="s">
        <v>2189</v>
      </c>
      <c r="N3935" s="51">
        <v>37958</v>
      </c>
      <c r="O3935" s="51">
        <v>37622</v>
      </c>
      <c r="P3935" s="49" t="s">
        <v>909</v>
      </c>
    </row>
    <row r="3936" spans="1:16">
      <c r="A3936" s="46">
        <v>2</v>
      </c>
      <c r="B3936" s="46">
        <v>231223.85</v>
      </c>
      <c r="C3936" s="46">
        <v>35362.873863245506</v>
      </c>
      <c r="D3936" s="46">
        <f t="shared" si="61"/>
        <v>195860.9761367545</v>
      </c>
      <c r="E3936" s="51">
        <v>45261</v>
      </c>
      <c r="F3936" s="49" t="s">
        <v>80</v>
      </c>
      <c r="G3936" s="49" t="s">
        <v>81</v>
      </c>
      <c r="H3936" s="49" t="s">
        <v>600</v>
      </c>
      <c r="I3936" s="49" t="s">
        <v>600</v>
      </c>
      <c r="J3936" s="49">
        <v>135300</v>
      </c>
      <c r="K3936" s="49" t="s">
        <v>254</v>
      </c>
      <c r="L3936" s="49">
        <v>25466530</v>
      </c>
      <c r="M3936" s="49" t="s">
        <v>1203</v>
      </c>
      <c r="N3936" s="51">
        <v>42710</v>
      </c>
      <c r="O3936" s="51">
        <v>42370</v>
      </c>
      <c r="P3936" s="49" t="s">
        <v>2604</v>
      </c>
    </row>
    <row r="3937" spans="1:16">
      <c r="A3937" s="46">
        <v>0</v>
      </c>
      <c r="B3937" s="46">
        <v>0</v>
      </c>
      <c r="C3937" s="46">
        <v>0</v>
      </c>
      <c r="D3937" s="46">
        <f t="shared" si="61"/>
        <v>0</v>
      </c>
      <c r="E3937" s="51">
        <v>45261</v>
      </c>
      <c r="F3937" s="49" t="s">
        <v>80</v>
      </c>
      <c r="G3937" s="49" t="s">
        <v>81</v>
      </c>
      <c r="H3937" s="49" t="s">
        <v>600</v>
      </c>
      <c r="I3937" s="49" t="s">
        <v>600</v>
      </c>
      <c r="J3937" s="49">
        <v>135300</v>
      </c>
      <c r="K3937" s="49" t="s">
        <v>254</v>
      </c>
      <c r="L3937" s="49">
        <v>9822157</v>
      </c>
      <c r="M3937" s="49" t="s">
        <v>1980</v>
      </c>
      <c r="N3937" s="51">
        <v>35247</v>
      </c>
      <c r="O3937" s="51">
        <v>35247</v>
      </c>
      <c r="P3937" s="49" t="s">
        <v>1081</v>
      </c>
    </row>
    <row r="3938" spans="1:16">
      <c r="A3938" s="46">
        <v>1</v>
      </c>
      <c r="B3938" s="46">
        <v>2660.16</v>
      </c>
      <c r="C3938" s="46">
        <v>1491.7434031296</v>
      </c>
      <c r="D3938" s="46">
        <f t="shared" si="61"/>
        <v>1168.4165968703999</v>
      </c>
      <c r="E3938" s="51">
        <v>45261</v>
      </c>
      <c r="F3938" s="49" t="s">
        <v>80</v>
      </c>
      <c r="G3938" s="49" t="s">
        <v>81</v>
      </c>
      <c r="H3938" s="49" t="s">
        <v>600</v>
      </c>
      <c r="I3938" s="49" t="s">
        <v>600</v>
      </c>
      <c r="J3938" s="49">
        <v>135300</v>
      </c>
      <c r="K3938" s="49" t="s">
        <v>254</v>
      </c>
      <c r="L3938" s="49">
        <v>12818315</v>
      </c>
      <c r="M3938" s="49" t="s">
        <v>1980</v>
      </c>
      <c r="N3938" s="51">
        <v>35247</v>
      </c>
      <c r="O3938" s="51">
        <v>35247</v>
      </c>
      <c r="P3938" s="49" t="s">
        <v>909</v>
      </c>
    </row>
    <row r="3939" spans="1:16">
      <c r="A3939" s="46">
        <v>0</v>
      </c>
      <c r="B3939" s="46">
        <v>0</v>
      </c>
      <c r="C3939" s="46">
        <v>0</v>
      </c>
      <c r="D3939" s="46">
        <f t="shared" si="61"/>
        <v>0</v>
      </c>
      <c r="E3939" s="51">
        <v>45261</v>
      </c>
      <c r="F3939" s="49" t="s">
        <v>80</v>
      </c>
      <c r="G3939" s="49" t="s">
        <v>81</v>
      </c>
      <c r="H3939" s="49" t="s">
        <v>600</v>
      </c>
      <c r="I3939" s="49" t="s">
        <v>600</v>
      </c>
      <c r="J3939" s="49">
        <v>135300</v>
      </c>
      <c r="K3939" s="49" t="s">
        <v>254</v>
      </c>
      <c r="L3939" s="49">
        <v>9974287</v>
      </c>
      <c r="M3939" s="49" t="s">
        <v>2191</v>
      </c>
      <c r="N3939" s="51">
        <v>32325</v>
      </c>
      <c r="O3939" s="51">
        <v>32325</v>
      </c>
      <c r="P3939" s="49" t="s">
        <v>1091</v>
      </c>
    </row>
    <row r="3940" spans="1:16">
      <c r="A3940" s="46">
        <v>0</v>
      </c>
      <c r="B3940" s="46">
        <v>0</v>
      </c>
      <c r="C3940" s="46">
        <v>0</v>
      </c>
      <c r="D3940" s="46">
        <f t="shared" si="61"/>
        <v>0</v>
      </c>
      <c r="E3940" s="51">
        <v>45261</v>
      </c>
      <c r="F3940" s="49" t="s">
        <v>80</v>
      </c>
      <c r="G3940" s="49" t="s">
        <v>81</v>
      </c>
      <c r="H3940" s="49" t="s">
        <v>600</v>
      </c>
      <c r="I3940" s="49" t="s">
        <v>600</v>
      </c>
      <c r="J3940" s="49">
        <v>135300</v>
      </c>
      <c r="K3940" s="49" t="s">
        <v>254</v>
      </c>
      <c r="L3940" s="49">
        <v>9718340</v>
      </c>
      <c r="M3940" s="49" t="s">
        <v>1980</v>
      </c>
      <c r="N3940" s="51">
        <v>35247</v>
      </c>
      <c r="O3940" s="51">
        <v>35247</v>
      </c>
      <c r="P3940" s="49" t="s">
        <v>1091</v>
      </c>
    </row>
    <row r="3941" spans="1:16">
      <c r="A3941" s="46">
        <v>1</v>
      </c>
      <c r="B3941" s="46">
        <v>44942.07</v>
      </c>
      <c r="C3941" s="46">
        <v>34366.713756961202</v>
      </c>
      <c r="D3941" s="46">
        <f t="shared" si="61"/>
        <v>10575.356243038797</v>
      </c>
      <c r="E3941" s="51">
        <v>45261</v>
      </c>
      <c r="F3941" s="49" t="s">
        <v>80</v>
      </c>
      <c r="G3941" s="49" t="s">
        <v>81</v>
      </c>
      <c r="H3941" s="49" t="s">
        <v>600</v>
      </c>
      <c r="I3941" s="49" t="s">
        <v>600</v>
      </c>
      <c r="J3941" s="49">
        <v>135300</v>
      </c>
      <c r="K3941" s="49" t="s">
        <v>254</v>
      </c>
      <c r="L3941" s="49">
        <v>12818667</v>
      </c>
      <c r="M3941" s="49" t="s">
        <v>2640</v>
      </c>
      <c r="N3941" s="51">
        <v>31594</v>
      </c>
      <c r="O3941" s="51">
        <v>31594</v>
      </c>
      <c r="P3941" s="49" t="s">
        <v>909</v>
      </c>
    </row>
    <row r="3942" spans="1:16">
      <c r="A3942" s="46">
        <v>0</v>
      </c>
      <c r="B3942" s="46">
        <v>0</v>
      </c>
      <c r="C3942" s="46">
        <v>0</v>
      </c>
      <c r="D3942" s="46">
        <f t="shared" si="61"/>
        <v>0</v>
      </c>
      <c r="E3942" s="51">
        <v>45261</v>
      </c>
      <c r="F3942" s="49" t="s">
        <v>80</v>
      </c>
      <c r="G3942" s="49" t="s">
        <v>81</v>
      </c>
      <c r="H3942" s="49" t="s">
        <v>600</v>
      </c>
      <c r="I3942" s="49" t="s">
        <v>600</v>
      </c>
      <c r="J3942" s="49">
        <v>135300</v>
      </c>
      <c r="K3942" s="49" t="s">
        <v>254</v>
      </c>
      <c r="L3942" s="49">
        <v>9822155</v>
      </c>
      <c r="M3942" s="49" t="s">
        <v>2640</v>
      </c>
      <c r="N3942" s="51">
        <v>32325</v>
      </c>
      <c r="O3942" s="51">
        <v>32325</v>
      </c>
      <c r="P3942" s="49" t="s">
        <v>1081</v>
      </c>
    </row>
    <row r="3943" spans="1:16">
      <c r="A3943" s="46">
        <v>0</v>
      </c>
      <c r="B3943" s="46">
        <v>0</v>
      </c>
      <c r="C3943" s="46">
        <v>0</v>
      </c>
      <c r="D3943" s="46">
        <f t="shared" si="61"/>
        <v>0</v>
      </c>
      <c r="E3943" s="51">
        <v>45261</v>
      </c>
      <c r="F3943" s="49" t="s">
        <v>80</v>
      </c>
      <c r="G3943" s="49" t="s">
        <v>81</v>
      </c>
      <c r="H3943" s="49" t="s">
        <v>600</v>
      </c>
      <c r="I3943" s="49" t="s">
        <v>600</v>
      </c>
      <c r="J3943" s="49">
        <v>135300</v>
      </c>
      <c r="K3943" s="49" t="s">
        <v>254</v>
      </c>
      <c r="L3943" s="49">
        <v>9974288</v>
      </c>
      <c r="M3943" s="49" t="s">
        <v>1980</v>
      </c>
      <c r="N3943" s="51">
        <v>31594</v>
      </c>
      <c r="O3943" s="51">
        <v>31594</v>
      </c>
      <c r="P3943" s="49" t="s">
        <v>1091</v>
      </c>
    </row>
    <row r="3944" spans="1:16">
      <c r="A3944" s="46">
        <v>0</v>
      </c>
      <c r="B3944" s="46">
        <v>0</v>
      </c>
      <c r="C3944" s="46">
        <v>0</v>
      </c>
      <c r="D3944" s="46">
        <f t="shared" si="61"/>
        <v>0</v>
      </c>
      <c r="E3944" s="51">
        <v>45261</v>
      </c>
      <c r="F3944" s="49" t="s">
        <v>80</v>
      </c>
      <c r="G3944" s="49" t="s">
        <v>81</v>
      </c>
      <c r="H3944" s="49" t="s">
        <v>600</v>
      </c>
      <c r="I3944" s="49" t="s">
        <v>600</v>
      </c>
      <c r="J3944" s="49">
        <v>135300</v>
      </c>
      <c r="K3944" s="49" t="s">
        <v>254</v>
      </c>
      <c r="L3944" s="49">
        <v>9822156</v>
      </c>
      <c r="M3944" s="49" t="s">
        <v>2640</v>
      </c>
      <c r="N3944" s="51">
        <v>31594</v>
      </c>
      <c r="O3944" s="51">
        <v>31594</v>
      </c>
      <c r="P3944" s="49" t="s">
        <v>1081</v>
      </c>
    </row>
    <row r="3945" spans="1:16">
      <c r="A3945" s="46">
        <v>1</v>
      </c>
      <c r="B3945" s="46">
        <v>16562.14</v>
      </c>
      <c r="C3945" s="46">
        <v>3546.1691505772001</v>
      </c>
      <c r="D3945" s="46">
        <f t="shared" si="61"/>
        <v>13015.9708494228</v>
      </c>
      <c r="E3945" s="51">
        <v>45261</v>
      </c>
      <c r="F3945" s="49" t="s">
        <v>80</v>
      </c>
      <c r="G3945" s="49" t="s">
        <v>81</v>
      </c>
      <c r="H3945" s="49" t="s">
        <v>600</v>
      </c>
      <c r="I3945" s="49" t="s">
        <v>600</v>
      </c>
      <c r="J3945" s="49">
        <v>135300</v>
      </c>
      <c r="K3945" s="49" t="s">
        <v>184</v>
      </c>
      <c r="L3945" s="49">
        <v>12301519</v>
      </c>
      <c r="M3945" s="49" t="s">
        <v>1631</v>
      </c>
      <c r="N3945" s="51">
        <v>41456</v>
      </c>
      <c r="O3945" s="51">
        <v>41275</v>
      </c>
      <c r="P3945" s="49" t="s">
        <v>1621</v>
      </c>
    </row>
    <row r="3946" spans="1:16">
      <c r="A3946" s="46">
        <v>0</v>
      </c>
      <c r="B3946" s="46">
        <v>0</v>
      </c>
      <c r="C3946" s="46">
        <v>0</v>
      </c>
      <c r="D3946" s="46">
        <f t="shared" si="61"/>
        <v>0</v>
      </c>
      <c r="E3946" s="51">
        <v>45261</v>
      </c>
      <c r="F3946" s="49" t="s">
        <v>80</v>
      </c>
      <c r="G3946" s="49" t="s">
        <v>81</v>
      </c>
      <c r="H3946" s="49" t="s">
        <v>600</v>
      </c>
      <c r="I3946" s="49" t="s">
        <v>600</v>
      </c>
      <c r="J3946" s="49">
        <v>135300</v>
      </c>
      <c r="K3946" s="49" t="s">
        <v>606</v>
      </c>
      <c r="L3946" s="49">
        <v>9974191</v>
      </c>
      <c r="M3946" s="49" t="s">
        <v>2641</v>
      </c>
      <c r="N3946" s="51">
        <v>28672</v>
      </c>
      <c r="O3946" s="51">
        <v>28672</v>
      </c>
      <c r="P3946" s="49" t="s">
        <v>1091</v>
      </c>
    </row>
    <row r="3947" spans="1:16">
      <c r="A3947" s="46">
        <v>2</v>
      </c>
      <c r="B3947" s="46">
        <v>17942.310000000001</v>
      </c>
      <c r="C3947" s="46">
        <v>16647.2857380528</v>
      </c>
      <c r="D3947" s="46">
        <f t="shared" si="61"/>
        <v>1295.024261947201</v>
      </c>
      <c r="E3947" s="51">
        <v>45261</v>
      </c>
      <c r="F3947" s="49" t="s">
        <v>80</v>
      </c>
      <c r="G3947" s="49" t="s">
        <v>81</v>
      </c>
      <c r="H3947" s="49" t="s">
        <v>600</v>
      </c>
      <c r="I3947" s="49" t="s">
        <v>600</v>
      </c>
      <c r="J3947" s="49">
        <v>135300</v>
      </c>
      <c r="K3947" s="49" t="s">
        <v>606</v>
      </c>
      <c r="L3947" s="49">
        <v>9822113</v>
      </c>
      <c r="M3947" s="49" t="s">
        <v>2641</v>
      </c>
      <c r="N3947" s="51">
        <v>28672</v>
      </c>
      <c r="O3947" s="51">
        <v>28672</v>
      </c>
      <c r="P3947" s="49" t="s">
        <v>1081</v>
      </c>
    </row>
    <row r="3948" spans="1:16">
      <c r="A3948" s="46">
        <v>1</v>
      </c>
      <c r="B3948" s="46">
        <v>44132.99</v>
      </c>
      <c r="C3948" s="46">
        <v>1349.9209209343001</v>
      </c>
      <c r="D3948" s="46">
        <f t="shared" si="61"/>
        <v>42783.069079065695</v>
      </c>
      <c r="E3948" s="51">
        <v>45261</v>
      </c>
      <c r="F3948" s="49" t="s">
        <v>80</v>
      </c>
      <c r="G3948" s="49" t="s">
        <v>81</v>
      </c>
      <c r="H3948" s="49" t="s">
        <v>600</v>
      </c>
      <c r="I3948" s="49" t="s">
        <v>600</v>
      </c>
      <c r="J3948" s="49">
        <v>135300</v>
      </c>
      <c r="K3948" s="49" t="s">
        <v>187</v>
      </c>
      <c r="L3948" s="49">
        <v>36238308</v>
      </c>
      <c r="M3948" s="49" t="s">
        <v>2642</v>
      </c>
      <c r="N3948" s="51">
        <v>44671</v>
      </c>
      <c r="O3948" s="51">
        <v>44652</v>
      </c>
      <c r="P3948" s="49" t="s">
        <v>2601</v>
      </c>
    </row>
    <row r="3949" spans="1:16">
      <c r="A3949" s="46">
        <v>1</v>
      </c>
      <c r="B3949" s="46">
        <v>6020.49</v>
      </c>
      <c r="C3949" s="46">
        <v>184.1521593093</v>
      </c>
      <c r="D3949" s="46">
        <f t="shared" si="61"/>
        <v>5836.3378406906995</v>
      </c>
      <c r="E3949" s="51">
        <v>45261</v>
      </c>
      <c r="F3949" s="49" t="s">
        <v>80</v>
      </c>
      <c r="G3949" s="49" t="s">
        <v>81</v>
      </c>
      <c r="H3949" s="49" t="s">
        <v>600</v>
      </c>
      <c r="I3949" s="49" t="s">
        <v>600</v>
      </c>
      <c r="J3949" s="49">
        <v>135300</v>
      </c>
      <c r="K3949" s="49" t="s">
        <v>187</v>
      </c>
      <c r="L3949" s="49">
        <v>36238311</v>
      </c>
      <c r="M3949" s="49" t="s">
        <v>1491</v>
      </c>
      <c r="N3949" s="51">
        <v>44671</v>
      </c>
      <c r="O3949" s="51">
        <v>44652</v>
      </c>
      <c r="P3949" s="49" t="s">
        <v>2601</v>
      </c>
    </row>
    <row r="3950" spans="1:16">
      <c r="A3950" s="46">
        <v>1</v>
      </c>
      <c r="B3950" s="46">
        <v>32049.88</v>
      </c>
      <c r="C3950" s="46">
        <v>980.32794799160001</v>
      </c>
      <c r="D3950" s="46">
        <f t="shared" si="61"/>
        <v>31069.552052008403</v>
      </c>
      <c r="E3950" s="51">
        <v>45261</v>
      </c>
      <c r="F3950" s="49" t="s">
        <v>80</v>
      </c>
      <c r="G3950" s="49" t="s">
        <v>81</v>
      </c>
      <c r="H3950" s="49" t="s">
        <v>600</v>
      </c>
      <c r="I3950" s="49" t="s">
        <v>600</v>
      </c>
      <c r="J3950" s="49">
        <v>135300</v>
      </c>
      <c r="K3950" s="49" t="s">
        <v>133</v>
      </c>
      <c r="L3950" s="49">
        <v>36238290</v>
      </c>
      <c r="M3950" s="49" t="s">
        <v>1472</v>
      </c>
      <c r="N3950" s="51">
        <v>44671</v>
      </c>
      <c r="O3950" s="51">
        <v>44562</v>
      </c>
      <c r="P3950" s="49" t="s">
        <v>2601</v>
      </c>
    </row>
    <row r="3951" spans="1:16">
      <c r="A3951" s="46">
        <v>0</v>
      </c>
      <c r="B3951" s="46">
        <v>0</v>
      </c>
      <c r="C3951" s="46">
        <v>0</v>
      </c>
      <c r="D3951" s="46">
        <f t="shared" si="61"/>
        <v>0</v>
      </c>
      <c r="E3951" s="51">
        <v>45261</v>
      </c>
      <c r="F3951" s="49" t="s">
        <v>80</v>
      </c>
      <c r="G3951" s="49" t="s">
        <v>81</v>
      </c>
      <c r="H3951" s="49" t="s">
        <v>600</v>
      </c>
      <c r="I3951" s="49" t="s">
        <v>600</v>
      </c>
      <c r="J3951" s="49">
        <v>135300</v>
      </c>
      <c r="K3951" s="49" t="s">
        <v>428</v>
      </c>
      <c r="L3951" s="49">
        <v>9724134</v>
      </c>
      <c r="M3951" s="49" t="s">
        <v>1982</v>
      </c>
      <c r="N3951" s="51">
        <v>30133</v>
      </c>
      <c r="O3951" s="51">
        <v>30133</v>
      </c>
      <c r="P3951" s="49" t="s">
        <v>1091</v>
      </c>
    </row>
    <row r="3952" spans="1:16">
      <c r="A3952" s="46">
        <v>0</v>
      </c>
      <c r="B3952" s="46">
        <v>8171.04</v>
      </c>
      <c r="C3952" s="46">
        <v>5915.0629211904006</v>
      </c>
      <c r="D3952" s="46">
        <f t="shared" si="61"/>
        <v>2255.9770788095993</v>
      </c>
      <c r="E3952" s="51">
        <v>45261</v>
      </c>
      <c r="F3952" s="49" t="s">
        <v>80</v>
      </c>
      <c r="G3952" s="49" t="s">
        <v>81</v>
      </c>
      <c r="H3952" s="49" t="s">
        <v>600</v>
      </c>
      <c r="I3952" s="49" t="s">
        <v>600</v>
      </c>
      <c r="J3952" s="49">
        <v>135300</v>
      </c>
      <c r="K3952" s="49" t="s">
        <v>428</v>
      </c>
      <c r="L3952" s="49">
        <v>12818337</v>
      </c>
      <c r="M3952" s="49" t="s">
        <v>2643</v>
      </c>
      <c r="N3952" s="51">
        <v>32325</v>
      </c>
      <c r="O3952" s="51">
        <v>32325</v>
      </c>
      <c r="P3952" s="49" t="s">
        <v>909</v>
      </c>
    </row>
    <row r="3953" spans="1:16">
      <c r="A3953" s="46">
        <v>0</v>
      </c>
      <c r="B3953" s="46">
        <v>0</v>
      </c>
      <c r="C3953" s="46">
        <v>0</v>
      </c>
      <c r="D3953" s="46">
        <f t="shared" si="61"/>
        <v>0</v>
      </c>
      <c r="E3953" s="51">
        <v>45261</v>
      </c>
      <c r="F3953" s="49" t="s">
        <v>80</v>
      </c>
      <c r="G3953" s="49" t="s">
        <v>81</v>
      </c>
      <c r="H3953" s="49" t="s">
        <v>600</v>
      </c>
      <c r="I3953" s="49" t="s">
        <v>600</v>
      </c>
      <c r="J3953" s="49">
        <v>135300</v>
      </c>
      <c r="K3953" s="49" t="s">
        <v>428</v>
      </c>
      <c r="L3953" s="49">
        <v>9822168</v>
      </c>
      <c r="M3953" s="49" t="s">
        <v>2643</v>
      </c>
      <c r="N3953" s="51">
        <v>31594</v>
      </c>
      <c r="O3953" s="51">
        <v>31594</v>
      </c>
      <c r="P3953" s="49" t="s">
        <v>1081</v>
      </c>
    </row>
    <row r="3954" spans="1:16">
      <c r="A3954" s="46">
        <v>0</v>
      </c>
      <c r="B3954" s="46">
        <v>0</v>
      </c>
      <c r="C3954" s="46">
        <v>0</v>
      </c>
      <c r="D3954" s="46">
        <f t="shared" si="61"/>
        <v>0</v>
      </c>
      <c r="E3954" s="51">
        <v>45261</v>
      </c>
      <c r="F3954" s="49" t="s">
        <v>80</v>
      </c>
      <c r="G3954" s="49" t="s">
        <v>81</v>
      </c>
      <c r="H3954" s="49" t="s">
        <v>600</v>
      </c>
      <c r="I3954" s="49" t="s">
        <v>600</v>
      </c>
      <c r="J3954" s="49">
        <v>135300</v>
      </c>
      <c r="K3954" s="49" t="s">
        <v>428</v>
      </c>
      <c r="L3954" s="49">
        <v>9822170</v>
      </c>
      <c r="M3954" s="49" t="s">
        <v>1982</v>
      </c>
      <c r="N3954" s="51">
        <v>28672</v>
      </c>
      <c r="O3954" s="51">
        <v>28672</v>
      </c>
      <c r="P3954" s="49" t="s">
        <v>1081</v>
      </c>
    </row>
    <row r="3955" spans="1:16">
      <c r="A3955" s="46">
        <v>1</v>
      </c>
      <c r="B3955" s="46">
        <v>25925.96</v>
      </c>
      <c r="C3955" s="46">
        <v>19825.300574593599</v>
      </c>
      <c r="D3955" s="46">
        <f t="shared" si="61"/>
        <v>6100.6594254064003</v>
      </c>
      <c r="E3955" s="51">
        <v>45261</v>
      </c>
      <c r="F3955" s="49" t="s">
        <v>80</v>
      </c>
      <c r="G3955" s="49" t="s">
        <v>81</v>
      </c>
      <c r="H3955" s="49" t="s">
        <v>600</v>
      </c>
      <c r="I3955" s="49" t="s">
        <v>600</v>
      </c>
      <c r="J3955" s="49">
        <v>135300</v>
      </c>
      <c r="K3955" s="49" t="s">
        <v>428</v>
      </c>
      <c r="L3955" s="49">
        <v>12818348</v>
      </c>
      <c r="M3955" s="49" t="s">
        <v>2643</v>
      </c>
      <c r="N3955" s="51">
        <v>31594</v>
      </c>
      <c r="O3955" s="51">
        <v>31594</v>
      </c>
      <c r="P3955" s="49" t="s">
        <v>909</v>
      </c>
    </row>
    <row r="3956" spans="1:16">
      <c r="A3956" s="46">
        <v>0</v>
      </c>
      <c r="B3956" s="46">
        <v>0</v>
      </c>
      <c r="C3956" s="46">
        <v>0</v>
      </c>
      <c r="D3956" s="46">
        <f t="shared" si="61"/>
        <v>0</v>
      </c>
      <c r="E3956" s="51">
        <v>45261</v>
      </c>
      <c r="F3956" s="49" t="s">
        <v>80</v>
      </c>
      <c r="G3956" s="49" t="s">
        <v>81</v>
      </c>
      <c r="H3956" s="49" t="s">
        <v>600</v>
      </c>
      <c r="I3956" s="49" t="s">
        <v>600</v>
      </c>
      <c r="J3956" s="49">
        <v>135300</v>
      </c>
      <c r="K3956" s="49" t="s">
        <v>428</v>
      </c>
      <c r="L3956" s="49">
        <v>9822169</v>
      </c>
      <c r="M3956" s="49" t="s">
        <v>2643</v>
      </c>
      <c r="N3956" s="51">
        <v>32325</v>
      </c>
      <c r="O3956" s="51">
        <v>32325</v>
      </c>
      <c r="P3956" s="49" t="s">
        <v>1081</v>
      </c>
    </row>
    <row r="3957" spans="1:16">
      <c r="A3957" s="46">
        <v>0</v>
      </c>
      <c r="B3957" s="46">
        <v>0</v>
      </c>
      <c r="C3957" s="46">
        <v>0</v>
      </c>
      <c r="D3957" s="46">
        <f t="shared" si="61"/>
        <v>0</v>
      </c>
      <c r="E3957" s="51">
        <v>45261</v>
      </c>
      <c r="F3957" s="49" t="s">
        <v>80</v>
      </c>
      <c r="G3957" s="49" t="s">
        <v>81</v>
      </c>
      <c r="H3957" s="49" t="s">
        <v>600</v>
      </c>
      <c r="I3957" s="49" t="s">
        <v>600</v>
      </c>
      <c r="J3957" s="49">
        <v>135300</v>
      </c>
      <c r="K3957" s="49" t="s">
        <v>428</v>
      </c>
      <c r="L3957" s="49">
        <v>9974203</v>
      </c>
      <c r="M3957" s="49" t="s">
        <v>1982</v>
      </c>
      <c r="N3957" s="51">
        <v>28672</v>
      </c>
      <c r="O3957" s="51">
        <v>28672</v>
      </c>
      <c r="P3957" s="49" t="s">
        <v>1091</v>
      </c>
    </row>
    <row r="3958" spans="1:16">
      <c r="A3958" s="46">
        <v>0</v>
      </c>
      <c r="B3958" s="46">
        <v>0</v>
      </c>
      <c r="C3958" s="46">
        <v>0</v>
      </c>
      <c r="D3958" s="46">
        <f t="shared" si="61"/>
        <v>0</v>
      </c>
      <c r="E3958" s="51">
        <v>45261</v>
      </c>
      <c r="F3958" s="49" t="s">
        <v>80</v>
      </c>
      <c r="G3958" s="49" t="s">
        <v>81</v>
      </c>
      <c r="H3958" s="49" t="s">
        <v>600</v>
      </c>
      <c r="I3958" s="49" t="s">
        <v>600</v>
      </c>
      <c r="J3958" s="49">
        <v>135300</v>
      </c>
      <c r="K3958" s="49" t="s">
        <v>428</v>
      </c>
      <c r="L3958" s="49">
        <v>9974183</v>
      </c>
      <c r="M3958" s="49" t="s">
        <v>2399</v>
      </c>
      <c r="N3958" s="51">
        <v>32325</v>
      </c>
      <c r="O3958" s="51">
        <v>32325</v>
      </c>
      <c r="P3958" s="49" t="s">
        <v>1091</v>
      </c>
    </row>
    <row r="3959" spans="1:16">
      <c r="A3959" s="46">
        <v>0</v>
      </c>
      <c r="B3959" s="46">
        <v>0</v>
      </c>
      <c r="C3959" s="46">
        <v>0</v>
      </c>
      <c r="D3959" s="46">
        <f t="shared" si="61"/>
        <v>0</v>
      </c>
      <c r="E3959" s="51">
        <v>45261</v>
      </c>
      <c r="F3959" s="49" t="s">
        <v>80</v>
      </c>
      <c r="G3959" s="49" t="s">
        <v>81</v>
      </c>
      <c r="H3959" s="49" t="s">
        <v>600</v>
      </c>
      <c r="I3959" s="49" t="s">
        <v>600</v>
      </c>
      <c r="J3959" s="49">
        <v>135300</v>
      </c>
      <c r="K3959" s="49" t="s">
        <v>428</v>
      </c>
      <c r="L3959" s="49">
        <v>9974184</v>
      </c>
      <c r="M3959" s="49" t="s">
        <v>2399</v>
      </c>
      <c r="N3959" s="51">
        <v>31594</v>
      </c>
      <c r="O3959" s="51">
        <v>31594</v>
      </c>
      <c r="P3959" s="49" t="s">
        <v>1091</v>
      </c>
    </row>
    <row r="3960" spans="1:16">
      <c r="A3960" s="46">
        <v>0</v>
      </c>
      <c r="B3960" s="46">
        <v>0</v>
      </c>
      <c r="C3960" s="46">
        <v>0</v>
      </c>
      <c r="D3960" s="46">
        <f t="shared" si="61"/>
        <v>0</v>
      </c>
      <c r="E3960" s="51">
        <v>45261</v>
      </c>
      <c r="F3960" s="49" t="s">
        <v>80</v>
      </c>
      <c r="G3960" s="49" t="s">
        <v>81</v>
      </c>
      <c r="H3960" s="49" t="s">
        <v>600</v>
      </c>
      <c r="I3960" s="49" t="s">
        <v>600</v>
      </c>
      <c r="J3960" s="49">
        <v>135300</v>
      </c>
      <c r="K3960" s="49" t="s">
        <v>428</v>
      </c>
      <c r="L3960" s="49">
        <v>9822171</v>
      </c>
      <c r="M3960" s="49" t="s">
        <v>1982</v>
      </c>
      <c r="N3960" s="51">
        <v>30133</v>
      </c>
      <c r="O3960" s="51">
        <v>30133</v>
      </c>
      <c r="P3960" s="49" t="s">
        <v>1081</v>
      </c>
    </row>
    <row r="3961" spans="1:16">
      <c r="A3961" s="46">
        <v>0</v>
      </c>
      <c r="B3961" s="46">
        <v>0</v>
      </c>
      <c r="C3961" s="46">
        <v>0</v>
      </c>
      <c r="D3961" s="46">
        <f t="shared" si="61"/>
        <v>0</v>
      </c>
      <c r="E3961" s="51">
        <v>45261</v>
      </c>
      <c r="F3961" s="49" t="s">
        <v>80</v>
      </c>
      <c r="G3961" s="49" t="s">
        <v>81</v>
      </c>
      <c r="H3961" s="49" t="s">
        <v>600</v>
      </c>
      <c r="I3961" s="49" t="s">
        <v>600</v>
      </c>
      <c r="J3961" s="49">
        <v>135300</v>
      </c>
      <c r="K3961" s="49" t="s">
        <v>429</v>
      </c>
      <c r="L3961" s="49">
        <v>9974185</v>
      </c>
      <c r="M3961" s="49" t="s">
        <v>1983</v>
      </c>
      <c r="N3961" s="51">
        <v>28672</v>
      </c>
      <c r="O3961" s="51">
        <v>28672</v>
      </c>
      <c r="P3961" s="49" t="s">
        <v>1091</v>
      </c>
    </row>
    <row r="3962" spans="1:16">
      <c r="A3962" s="46">
        <v>0</v>
      </c>
      <c r="B3962" s="46">
        <v>0</v>
      </c>
      <c r="C3962" s="46">
        <v>0</v>
      </c>
      <c r="D3962" s="46">
        <f t="shared" si="61"/>
        <v>0</v>
      </c>
      <c r="E3962" s="51">
        <v>45261</v>
      </c>
      <c r="F3962" s="49" t="s">
        <v>80</v>
      </c>
      <c r="G3962" s="49" t="s">
        <v>81</v>
      </c>
      <c r="H3962" s="49" t="s">
        <v>600</v>
      </c>
      <c r="I3962" s="49" t="s">
        <v>600</v>
      </c>
      <c r="J3962" s="49">
        <v>135300</v>
      </c>
      <c r="K3962" s="49" t="s">
        <v>429</v>
      </c>
      <c r="L3962" s="49">
        <v>9822167</v>
      </c>
      <c r="M3962" s="49" t="s">
        <v>2644</v>
      </c>
      <c r="N3962" s="51">
        <v>28672</v>
      </c>
      <c r="O3962" s="51">
        <v>28672</v>
      </c>
      <c r="P3962" s="49" t="s">
        <v>1081</v>
      </c>
    </row>
    <row r="3963" spans="1:16">
      <c r="A3963" s="46">
        <v>3</v>
      </c>
      <c r="B3963" s="46">
        <v>36652.950000000004</v>
      </c>
      <c r="C3963" s="46">
        <v>1121.1246738315001</v>
      </c>
      <c r="D3963" s="46">
        <f t="shared" si="61"/>
        <v>35531.825326168502</v>
      </c>
      <c r="E3963" s="51">
        <v>45261</v>
      </c>
      <c r="F3963" s="49" t="s">
        <v>80</v>
      </c>
      <c r="G3963" s="49" t="s">
        <v>81</v>
      </c>
      <c r="H3963" s="49" t="s">
        <v>600</v>
      </c>
      <c r="I3963" s="49" t="s">
        <v>600</v>
      </c>
      <c r="J3963" s="49">
        <v>135300</v>
      </c>
      <c r="K3963" s="49" t="s">
        <v>188</v>
      </c>
      <c r="L3963" s="49">
        <v>36238293</v>
      </c>
      <c r="M3963" s="49" t="s">
        <v>1458</v>
      </c>
      <c r="N3963" s="51">
        <v>44671</v>
      </c>
      <c r="O3963" s="51">
        <v>44562</v>
      </c>
      <c r="P3963" s="49" t="s">
        <v>2601</v>
      </c>
    </row>
    <row r="3964" spans="1:16">
      <c r="A3964" s="46">
        <v>6</v>
      </c>
      <c r="B3964" s="46">
        <v>296957.48</v>
      </c>
      <c r="C3964" s="46">
        <v>45416.032593468401</v>
      </c>
      <c r="D3964" s="46">
        <f t="shared" si="61"/>
        <v>251541.44740653157</v>
      </c>
      <c r="E3964" s="51">
        <v>45261</v>
      </c>
      <c r="F3964" s="49" t="s">
        <v>80</v>
      </c>
      <c r="G3964" s="49" t="s">
        <v>81</v>
      </c>
      <c r="H3964" s="49" t="s">
        <v>600</v>
      </c>
      <c r="I3964" s="49" t="s">
        <v>600</v>
      </c>
      <c r="J3964" s="49">
        <v>135300</v>
      </c>
      <c r="K3964" s="49" t="s">
        <v>607</v>
      </c>
      <c r="L3964" s="49">
        <v>25466554</v>
      </c>
      <c r="M3964" s="49" t="s">
        <v>2645</v>
      </c>
      <c r="N3964" s="51">
        <v>42710</v>
      </c>
      <c r="O3964" s="51">
        <v>42705</v>
      </c>
      <c r="P3964" s="49" t="s">
        <v>2604</v>
      </c>
    </row>
    <row r="3965" spans="1:16">
      <c r="A3965" s="46">
        <v>3</v>
      </c>
      <c r="B3965" s="46">
        <v>16415.91</v>
      </c>
      <c r="C3965" s="46">
        <v>13892.062825437299</v>
      </c>
      <c r="D3965" s="46">
        <f t="shared" si="61"/>
        <v>2523.8471745627012</v>
      </c>
      <c r="E3965" s="51">
        <v>45261</v>
      </c>
      <c r="F3965" s="49" t="s">
        <v>80</v>
      </c>
      <c r="G3965" s="49" t="s">
        <v>81</v>
      </c>
      <c r="H3965" s="49" t="s">
        <v>600</v>
      </c>
      <c r="I3965" s="49" t="s">
        <v>600</v>
      </c>
      <c r="J3965" s="49">
        <v>135300</v>
      </c>
      <c r="K3965" s="49" t="s">
        <v>432</v>
      </c>
      <c r="L3965" s="49">
        <v>9822189</v>
      </c>
      <c r="M3965" s="49" t="s">
        <v>1580</v>
      </c>
      <c r="N3965" s="51">
        <v>30133</v>
      </c>
      <c r="O3965" s="51">
        <v>30133</v>
      </c>
      <c r="P3965" s="49" t="s">
        <v>1081</v>
      </c>
    </row>
    <row r="3966" spans="1:16">
      <c r="A3966" s="46">
        <v>0</v>
      </c>
      <c r="B3966" s="46">
        <v>0</v>
      </c>
      <c r="C3966" s="46">
        <v>0</v>
      </c>
      <c r="D3966" s="46">
        <f t="shared" si="61"/>
        <v>0</v>
      </c>
      <c r="E3966" s="51">
        <v>45261</v>
      </c>
      <c r="F3966" s="49" t="s">
        <v>80</v>
      </c>
      <c r="G3966" s="49" t="s">
        <v>81</v>
      </c>
      <c r="H3966" s="49" t="s">
        <v>600</v>
      </c>
      <c r="I3966" s="49" t="s">
        <v>600</v>
      </c>
      <c r="J3966" s="49">
        <v>135300</v>
      </c>
      <c r="K3966" s="49" t="s">
        <v>432</v>
      </c>
      <c r="L3966" s="49">
        <v>9974290</v>
      </c>
      <c r="M3966" s="49" t="s">
        <v>1580</v>
      </c>
      <c r="N3966" s="51">
        <v>30133</v>
      </c>
      <c r="O3966" s="51">
        <v>30133</v>
      </c>
      <c r="P3966" s="49" t="s">
        <v>1091</v>
      </c>
    </row>
    <row r="3967" spans="1:16">
      <c r="A3967" s="46">
        <v>3</v>
      </c>
      <c r="B3967" s="46">
        <v>22054.91</v>
      </c>
      <c r="C3967" s="46">
        <v>3373.0300762453003</v>
      </c>
      <c r="D3967" s="46">
        <f t="shared" si="61"/>
        <v>18681.879923754699</v>
      </c>
      <c r="E3967" s="51">
        <v>45261</v>
      </c>
      <c r="F3967" s="49" t="s">
        <v>80</v>
      </c>
      <c r="G3967" s="49" t="s">
        <v>81</v>
      </c>
      <c r="H3967" s="49" t="s">
        <v>600</v>
      </c>
      <c r="I3967" s="49" t="s">
        <v>600</v>
      </c>
      <c r="J3967" s="49">
        <v>135300</v>
      </c>
      <c r="K3967" s="49" t="s">
        <v>276</v>
      </c>
      <c r="L3967" s="49">
        <v>25466471</v>
      </c>
      <c r="M3967" s="49" t="s">
        <v>1987</v>
      </c>
      <c r="N3967" s="51">
        <v>42669</v>
      </c>
      <c r="O3967" s="51">
        <v>42370</v>
      </c>
      <c r="P3967" s="49" t="s">
        <v>2612</v>
      </c>
    </row>
    <row r="3968" spans="1:16">
      <c r="A3968" s="46">
        <v>0</v>
      </c>
      <c r="B3968" s="46">
        <v>0</v>
      </c>
      <c r="C3968" s="46">
        <v>0</v>
      </c>
      <c r="D3968" s="46">
        <f t="shared" si="61"/>
        <v>0</v>
      </c>
      <c r="E3968" s="51">
        <v>45261</v>
      </c>
      <c r="F3968" s="49" t="s">
        <v>80</v>
      </c>
      <c r="G3968" s="49" t="s">
        <v>81</v>
      </c>
      <c r="H3968" s="49" t="s">
        <v>600</v>
      </c>
      <c r="I3968" s="49" t="s">
        <v>600</v>
      </c>
      <c r="J3968" s="49">
        <v>135300</v>
      </c>
      <c r="K3968" s="49" t="s">
        <v>434</v>
      </c>
      <c r="L3968" s="49">
        <v>9821937</v>
      </c>
      <c r="M3968" s="49" t="s">
        <v>1988</v>
      </c>
      <c r="N3968" s="51">
        <v>35247</v>
      </c>
      <c r="O3968" s="51">
        <v>35247</v>
      </c>
      <c r="P3968" s="49" t="s">
        <v>1081</v>
      </c>
    </row>
    <row r="3969" spans="1:16">
      <c r="A3969" s="46">
        <v>0</v>
      </c>
      <c r="B3969" s="46">
        <v>0</v>
      </c>
      <c r="C3969" s="46">
        <v>0</v>
      </c>
      <c r="D3969" s="46">
        <f t="shared" si="61"/>
        <v>0</v>
      </c>
      <c r="E3969" s="51">
        <v>45261</v>
      </c>
      <c r="F3969" s="49" t="s">
        <v>80</v>
      </c>
      <c r="G3969" s="49" t="s">
        <v>81</v>
      </c>
      <c r="H3969" s="49" t="s">
        <v>600</v>
      </c>
      <c r="I3969" s="49" t="s">
        <v>600</v>
      </c>
      <c r="J3969" s="49">
        <v>135300</v>
      </c>
      <c r="K3969" s="49" t="s">
        <v>434</v>
      </c>
      <c r="L3969" s="49">
        <v>9861153</v>
      </c>
      <c r="M3969" s="49" t="s">
        <v>1988</v>
      </c>
      <c r="N3969" s="51">
        <v>35247</v>
      </c>
      <c r="O3969" s="51">
        <v>35247</v>
      </c>
      <c r="P3969" s="49" t="s">
        <v>1091</v>
      </c>
    </row>
    <row r="3970" spans="1:16">
      <c r="A3970" s="46">
        <v>1</v>
      </c>
      <c r="B3970" s="46">
        <v>9767.74</v>
      </c>
      <c r="C3970" s="46">
        <v>4282.3901527320004</v>
      </c>
      <c r="D3970" s="46">
        <f t="shared" si="61"/>
        <v>5485.3498472679994</v>
      </c>
      <c r="E3970" s="51">
        <v>45261</v>
      </c>
      <c r="F3970" s="49" t="s">
        <v>80</v>
      </c>
      <c r="G3970" s="49" t="s">
        <v>81</v>
      </c>
      <c r="H3970" s="49" t="s">
        <v>600</v>
      </c>
      <c r="I3970" s="49" t="s">
        <v>600</v>
      </c>
      <c r="J3970" s="49">
        <v>135300</v>
      </c>
      <c r="K3970" s="49" t="s">
        <v>434</v>
      </c>
      <c r="L3970" s="49">
        <v>9814130</v>
      </c>
      <c r="M3970" s="49" t="s">
        <v>1988</v>
      </c>
      <c r="N3970" s="51">
        <v>37561</v>
      </c>
      <c r="O3970" s="51">
        <v>37257</v>
      </c>
      <c r="P3970" s="49" t="s">
        <v>2615</v>
      </c>
    </row>
    <row r="3971" spans="1:16">
      <c r="A3971" s="46">
        <v>1</v>
      </c>
      <c r="B3971" s="46">
        <v>3800</v>
      </c>
      <c r="C3971" s="46">
        <v>3525.726944</v>
      </c>
      <c r="D3971" s="46">
        <f t="shared" ref="D3971:D4034" si="62">+B3971-C3971</f>
        <v>274.273056</v>
      </c>
      <c r="E3971" s="51">
        <v>45261</v>
      </c>
      <c r="F3971" s="49" t="s">
        <v>80</v>
      </c>
      <c r="G3971" s="49" t="s">
        <v>81</v>
      </c>
      <c r="H3971" s="49" t="s">
        <v>600</v>
      </c>
      <c r="I3971" s="49" t="s">
        <v>600</v>
      </c>
      <c r="J3971" s="49">
        <v>135300</v>
      </c>
      <c r="K3971" s="49" t="s">
        <v>442</v>
      </c>
      <c r="L3971" s="49">
        <v>9821949</v>
      </c>
      <c r="M3971" s="49" t="s">
        <v>1997</v>
      </c>
      <c r="N3971" s="51">
        <v>28672</v>
      </c>
      <c r="O3971" s="51">
        <v>28672</v>
      </c>
      <c r="P3971" s="49" t="s">
        <v>1081</v>
      </c>
    </row>
    <row r="3972" spans="1:16">
      <c r="A3972" s="46">
        <v>0</v>
      </c>
      <c r="B3972" s="46">
        <v>0</v>
      </c>
      <c r="C3972" s="46">
        <v>0</v>
      </c>
      <c r="D3972" s="46">
        <f t="shared" si="62"/>
        <v>0</v>
      </c>
      <c r="E3972" s="51">
        <v>45261</v>
      </c>
      <c r="F3972" s="49" t="s">
        <v>80</v>
      </c>
      <c r="G3972" s="49" t="s">
        <v>81</v>
      </c>
      <c r="H3972" s="49" t="s">
        <v>600</v>
      </c>
      <c r="I3972" s="49" t="s">
        <v>600</v>
      </c>
      <c r="J3972" s="49">
        <v>135300</v>
      </c>
      <c r="K3972" s="49" t="s">
        <v>442</v>
      </c>
      <c r="L3972" s="49">
        <v>9974216</v>
      </c>
      <c r="M3972" s="49" t="s">
        <v>1997</v>
      </c>
      <c r="N3972" s="51">
        <v>28672</v>
      </c>
      <c r="O3972" s="51">
        <v>28672</v>
      </c>
      <c r="P3972" s="49" t="s">
        <v>1091</v>
      </c>
    </row>
    <row r="3973" spans="1:16">
      <c r="A3973" s="46">
        <v>0</v>
      </c>
      <c r="B3973" s="46">
        <v>0</v>
      </c>
      <c r="C3973" s="46">
        <v>0</v>
      </c>
      <c r="D3973" s="46">
        <f t="shared" si="62"/>
        <v>0</v>
      </c>
      <c r="E3973" s="51">
        <v>45261</v>
      </c>
      <c r="F3973" s="49" t="s">
        <v>80</v>
      </c>
      <c r="G3973" s="49" t="s">
        <v>81</v>
      </c>
      <c r="H3973" s="49" t="s">
        <v>600</v>
      </c>
      <c r="I3973" s="49" t="s">
        <v>600</v>
      </c>
      <c r="J3973" s="49">
        <v>135359</v>
      </c>
      <c r="K3973" s="49" t="s">
        <v>167</v>
      </c>
      <c r="L3973" s="49">
        <v>25466542</v>
      </c>
      <c r="M3973" s="49" t="s">
        <v>1200</v>
      </c>
      <c r="N3973" s="51">
        <v>42710</v>
      </c>
      <c r="O3973" s="51">
        <v>42370</v>
      </c>
      <c r="P3973" s="49" t="s">
        <v>2604</v>
      </c>
    </row>
    <row r="3974" spans="1:16">
      <c r="A3974" s="46">
        <v>0</v>
      </c>
      <c r="B3974" s="46">
        <v>0</v>
      </c>
      <c r="C3974" s="46">
        <v>0</v>
      </c>
      <c r="D3974" s="46">
        <f t="shared" si="62"/>
        <v>0</v>
      </c>
      <c r="E3974" s="51">
        <v>45261</v>
      </c>
      <c r="F3974" s="49" t="s">
        <v>80</v>
      </c>
      <c r="G3974" s="49" t="s">
        <v>81</v>
      </c>
      <c r="H3974" s="49" t="s">
        <v>608</v>
      </c>
      <c r="I3974" s="49" t="s">
        <v>608</v>
      </c>
      <c r="J3974" s="49">
        <v>135300</v>
      </c>
      <c r="K3974" s="49" t="s">
        <v>386</v>
      </c>
      <c r="L3974" s="49">
        <v>9974284</v>
      </c>
      <c r="M3974" s="49" t="s">
        <v>1901</v>
      </c>
      <c r="N3974" s="51">
        <v>31959</v>
      </c>
      <c r="O3974" s="51">
        <v>31959</v>
      </c>
      <c r="P3974" s="49" t="s">
        <v>1091</v>
      </c>
    </row>
    <row r="3975" spans="1:16">
      <c r="A3975" s="46">
        <v>1</v>
      </c>
      <c r="B3975" s="46">
        <v>23603.46</v>
      </c>
      <c r="C3975" s="46">
        <v>17567.995797280801</v>
      </c>
      <c r="D3975" s="46">
        <f t="shared" si="62"/>
        <v>6035.4642027191985</v>
      </c>
      <c r="E3975" s="51">
        <v>45261</v>
      </c>
      <c r="F3975" s="49" t="s">
        <v>80</v>
      </c>
      <c r="G3975" s="49" t="s">
        <v>81</v>
      </c>
      <c r="H3975" s="49" t="s">
        <v>608</v>
      </c>
      <c r="I3975" s="49" t="s">
        <v>608</v>
      </c>
      <c r="J3975" s="49">
        <v>135300</v>
      </c>
      <c r="K3975" s="49" t="s">
        <v>386</v>
      </c>
      <c r="L3975" s="49">
        <v>9822139</v>
      </c>
      <c r="M3975" s="49" t="s">
        <v>1901</v>
      </c>
      <c r="N3975" s="51">
        <v>31959</v>
      </c>
      <c r="O3975" s="51">
        <v>31959</v>
      </c>
      <c r="P3975" s="49" t="s">
        <v>1081</v>
      </c>
    </row>
    <row r="3976" spans="1:16">
      <c r="A3976" s="46">
        <v>0</v>
      </c>
      <c r="B3976" s="46">
        <v>0</v>
      </c>
      <c r="C3976" s="46">
        <v>0</v>
      </c>
      <c r="D3976" s="46">
        <f t="shared" si="62"/>
        <v>0</v>
      </c>
      <c r="E3976" s="51">
        <v>45261</v>
      </c>
      <c r="F3976" s="49" t="s">
        <v>80</v>
      </c>
      <c r="G3976" s="49" t="s">
        <v>81</v>
      </c>
      <c r="H3976" s="49" t="s">
        <v>608</v>
      </c>
      <c r="I3976" s="49" t="s">
        <v>608</v>
      </c>
      <c r="J3976" s="49">
        <v>135300</v>
      </c>
      <c r="K3976" s="49" t="s">
        <v>393</v>
      </c>
      <c r="L3976" s="49">
        <v>9974285</v>
      </c>
      <c r="M3976" s="49" t="s">
        <v>1909</v>
      </c>
      <c r="N3976" s="51">
        <v>31959</v>
      </c>
      <c r="O3976" s="51">
        <v>31959</v>
      </c>
      <c r="P3976" s="49" t="s">
        <v>1091</v>
      </c>
    </row>
    <row r="3977" spans="1:16">
      <c r="A3977" s="46">
        <v>1</v>
      </c>
      <c r="B3977" s="46">
        <v>2607.5300000000002</v>
      </c>
      <c r="C3977" s="46">
        <v>1940.7780080243999</v>
      </c>
      <c r="D3977" s="46">
        <f t="shared" si="62"/>
        <v>666.75199197560028</v>
      </c>
      <c r="E3977" s="51">
        <v>45261</v>
      </c>
      <c r="F3977" s="49" t="s">
        <v>80</v>
      </c>
      <c r="G3977" s="49" t="s">
        <v>81</v>
      </c>
      <c r="H3977" s="49" t="s">
        <v>608</v>
      </c>
      <c r="I3977" s="49" t="s">
        <v>608</v>
      </c>
      <c r="J3977" s="49">
        <v>135300</v>
      </c>
      <c r="K3977" s="49" t="s">
        <v>393</v>
      </c>
      <c r="L3977" s="49">
        <v>9821918</v>
      </c>
      <c r="M3977" s="49" t="s">
        <v>1909</v>
      </c>
      <c r="N3977" s="51">
        <v>31959</v>
      </c>
      <c r="O3977" s="51">
        <v>31959</v>
      </c>
      <c r="P3977" s="49" t="s">
        <v>1081</v>
      </c>
    </row>
    <row r="3978" spans="1:16">
      <c r="A3978" s="46">
        <v>0</v>
      </c>
      <c r="B3978" s="46">
        <v>0</v>
      </c>
      <c r="C3978" s="46">
        <v>0</v>
      </c>
      <c r="D3978" s="46">
        <f t="shared" si="62"/>
        <v>0</v>
      </c>
      <c r="E3978" s="51">
        <v>45261</v>
      </c>
      <c r="F3978" s="49" t="s">
        <v>80</v>
      </c>
      <c r="G3978" s="49" t="s">
        <v>81</v>
      </c>
      <c r="H3978" s="49" t="s">
        <v>608</v>
      </c>
      <c r="I3978" s="49" t="s">
        <v>608</v>
      </c>
      <c r="J3978" s="49">
        <v>135300</v>
      </c>
      <c r="K3978" s="49" t="s">
        <v>180</v>
      </c>
      <c r="L3978" s="49">
        <v>9974286</v>
      </c>
      <c r="M3978" s="49" t="s">
        <v>1554</v>
      </c>
      <c r="N3978" s="51">
        <v>31959</v>
      </c>
      <c r="O3978" s="51">
        <v>31959</v>
      </c>
      <c r="P3978" s="49" t="s">
        <v>1091</v>
      </c>
    </row>
    <row r="3979" spans="1:16">
      <c r="A3979" s="46">
        <v>1</v>
      </c>
      <c r="B3979" s="46">
        <v>808.16</v>
      </c>
      <c r="C3979" s="46">
        <v>601.51145143680003</v>
      </c>
      <c r="D3979" s="46">
        <f t="shared" si="62"/>
        <v>206.64854856319994</v>
      </c>
      <c r="E3979" s="51">
        <v>45261</v>
      </c>
      <c r="F3979" s="49" t="s">
        <v>80</v>
      </c>
      <c r="G3979" s="49" t="s">
        <v>81</v>
      </c>
      <c r="H3979" s="49" t="s">
        <v>608</v>
      </c>
      <c r="I3979" s="49" t="s">
        <v>608</v>
      </c>
      <c r="J3979" s="49">
        <v>135300</v>
      </c>
      <c r="K3979" s="49" t="s">
        <v>180</v>
      </c>
      <c r="L3979" s="49">
        <v>9822003</v>
      </c>
      <c r="M3979" s="49" t="s">
        <v>1554</v>
      </c>
      <c r="N3979" s="51">
        <v>31959</v>
      </c>
      <c r="O3979" s="51">
        <v>31959</v>
      </c>
      <c r="P3979" s="49" t="s">
        <v>1081</v>
      </c>
    </row>
    <row r="3980" spans="1:16">
      <c r="A3980" s="46">
        <v>1</v>
      </c>
      <c r="B3980" s="46">
        <v>360.33</v>
      </c>
      <c r="C3980" s="46">
        <v>-10.2954712722</v>
      </c>
      <c r="D3980" s="46">
        <f t="shared" si="62"/>
        <v>370.6254712722</v>
      </c>
      <c r="E3980" s="51">
        <v>45261</v>
      </c>
      <c r="F3980" s="49" t="s">
        <v>80</v>
      </c>
      <c r="G3980" s="49" t="s">
        <v>81</v>
      </c>
      <c r="H3980" s="49" t="s">
        <v>609</v>
      </c>
      <c r="I3980" s="49" t="s">
        <v>609</v>
      </c>
      <c r="J3980" s="49">
        <v>135001</v>
      </c>
      <c r="K3980" s="49" t="s">
        <v>153</v>
      </c>
      <c r="L3980" s="49">
        <v>9691220</v>
      </c>
      <c r="M3980" s="49" t="s">
        <v>2646</v>
      </c>
      <c r="N3980" s="51">
        <v>26846</v>
      </c>
      <c r="O3980" s="51">
        <v>26846</v>
      </c>
      <c r="P3980" s="49" t="s">
        <v>1091</v>
      </c>
    </row>
    <row r="3981" spans="1:16">
      <c r="A3981" s="46">
        <v>1</v>
      </c>
      <c r="B3981" s="46">
        <v>265.45</v>
      </c>
      <c r="C3981" s="46">
        <v>-7.5845276530000003</v>
      </c>
      <c r="D3981" s="46">
        <f t="shared" si="62"/>
        <v>273.034527653</v>
      </c>
      <c r="E3981" s="51">
        <v>45261</v>
      </c>
      <c r="F3981" s="49" t="s">
        <v>80</v>
      </c>
      <c r="G3981" s="49" t="s">
        <v>81</v>
      </c>
      <c r="H3981" s="49" t="s">
        <v>609</v>
      </c>
      <c r="I3981" s="49" t="s">
        <v>609</v>
      </c>
      <c r="J3981" s="49">
        <v>135001</v>
      </c>
      <c r="K3981" s="49" t="s">
        <v>153</v>
      </c>
      <c r="L3981" s="49">
        <v>9868947</v>
      </c>
      <c r="M3981" s="49" t="s">
        <v>2647</v>
      </c>
      <c r="N3981" s="51">
        <v>26846</v>
      </c>
      <c r="O3981" s="51">
        <v>26846</v>
      </c>
      <c r="P3981" s="49" t="s">
        <v>1091</v>
      </c>
    </row>
    <row r="3982" spans="1:16">
      <c r="A3982" s="46">
        <v>2</v>
      </c>
      <c r="B3982" s="46">
        <v>1767.6200000000001</v>
      </c>
      <c r="C3982" s="46">
        <v>1417.3195378891999</v>
      </c>
      <c r="D3982" s="46">
        <f t="shared" si="62"/>
        <v>350.30046211080025</v>
      </c>
      <c r="E3982" s="51">
        <v>45261</v>
      </c>
      <c r="F3982" s="49" t="s">
        <v>80</v>
      </c>
      <c r="G3982" s="49" t="s">
        <v>81</v>
      </c>
      <c r="H3982" s="49" t="s">
        <v>609</v>
      </c>
      <c r="I3982" s="49" t="s">
        <v>609</v>
      </c>
      <c r="J3982" s="49">
        <v>135200</v>
      </c>
      <c r="K3982" s="49" t="s">
        <v>186</v>
      </c>
      <c r="L3982" s="49">
        <v>9974283</v>
      </c>
      <c r="M3982" s="49" t="s">
        <v>2007</v>
      </c>
      <c r="N3982" s="51">
        <v>26846</v>
      </c>
      <c r="O3982" s="51">
        <v>26846</v>
      </c>
      <c r="P3982" s="49" t="s">
        <v>1091</v>
      </c>
    </row>
    <row r="3983" spans="1:16">
      <c r="A3983" s="46">
        <v>6</v>
      </c>
      <c r="B3983" s="46">
        <v>17274.22</v>
      </c>
      <c r="C3983" s="46">
        <v>2994.1327792010002</v>
      </c>
      <c r="D3983" s="46">
        <f t="shared" si="62"/>
        <v>14280.087220799001</v>
      </c>
      <c r="E3983" s="51">
        <v>45261</v>
      </c>
      <c r="F3983" s="49" t="s">
        <v>80</v>
      </c>
      <c r="G3983" s="49" t="s">
        <v>81</v>
      </c>
      <c r="H3983" s="49" t="s">
        <v>609</v>
      </c>
      <c r="I3983" s="49" t="s">
        <v>609</v>
      </c>
      <c r="J3983" s="49">
        <v>135300</v>
      </c>
      <c r="K3983" s="49" t="s">
        <v>124</v>
      </c>
      <c r="L3983" s="49">
        <v>13350959</v>
      </c>
      <c r="M3983" s="49" t="s">
        <v>1131</v>
      </c>
      <c r="N3983" s="51">
        <v>42095</v>
      </c>
      <c r="O3983" s="51">
        <v>42005</v>
      </c>
      <c r="P3983" s="49" t="s">
        <v>2648</v>
      </c>
    </row>
    <row r="3984" spans="1:16">
      <c r="A3984" s="46">
        <v>0</v>
      </c>
      <c r="B3984" s="46">
        <v>0</v>
      </c>
      <c r="C3984" s="46">
        <v>0</v>
      </c>
      <c r="D3984" s="46">
        <f t="shared" si="62"/>
        <v>0</v>
      </c>
      <c r="E3984" s="51">
        <v>45261</v>
      </c>
      <c r="F3984" s="49" t="s">
        <v>80</v>
      </c>
      <c r="G3984" s="49" t="s">
        <v>81</v>
      </c>
      <c r="H3984" s="49" t="s">
        <v>609</v>
      </c>
      <c r="I3984" s="49" t="s">
        <v>609</v>
      </c>
      <c r="J3984" s="49">
        <v>135300</v>
      </c>
      <c r="K3984" s="49" t="s">
        <v>165</v>
      </c>
      <c r="L3984" s="49">
        <v>9821878</v>
      </c>
      <c r="M3984" s="49" t="s">
        <v>1867</v>
      </c>
      <c r="N3984" s="51">
        <v>26846</v>
      </c>
      <c r="O3984" s="51">
        <v>26846</v>
      </c>
      <c r="P3984" s="49" t="s">
        <v>1081</v>
      </c>
    </row>
    <row r="3985" spans="1:16">
      <c r="A3985" s="46">
        <v>0</v>
      </c>
      <c r="B3985" s="46">
        <v>0</v>
      </c>
      <c r="C3985" s="46">
        <v>0</v>
      </c>
      <c r="D3985" s="46">
        <f t="shared" si="62"/>
        <v>0</v>
      </c>
      <c r="E3985" s="51">
        <v>45261</v>
      </c>
      <c r="F3985" s="49" t="s">
        <v>80</v>
      </c>
      <c r="G3985" s="49" t="s">
        <v>81</v>
      </c>
      <c r="H3985" s="49" t="s">
        <v>609</v>
      </c>
      <c r="I3985" s="49" t="s">
        <v>609</v>
      </c>
      <c r="J3985" s="49">
        <v>135300</v>
      </c>
      <c r="K3985" s="49" t="s">
        <v>165</v>
      </c>
      <c r="L3985" s="49">
        <v>9974282</v>
      </c>
      <c r="M3985" s="49" t="s">
        <v>1867</v>
      </c>
      <c r="N3985" s="51">
        <v>26846</v>
      </c>
      <c r="O3985" s="51">
        <v>26846</v>
      </c>
      <c r="P3985" s="49" t="s">
        <v>1091</v>
      </c>
    </row>
    <row r="3986" spans="1:16">
      <c r="A3986" s="46">
        <v>0</v>
      </c>
      <c r="B3986" s="46">
        <v>0</v>
      </c>
      <c r="C3986" s="46">
        <v>0</v>
      </c>
      <c r="D3986" s="46">
        <f t="shared" si="62"/>
        <v>0</v>
      </c>
      <c r="E3986" s="51">
        <v>45261</v>
      </c>
      <c r="F3986" s="49" t="s">
        <v>80</v>
      </c>
      <c r="G3986" s="49" t="s">
        <v>81</v>
      </c>
      <c r="H3986" s="49" t="s">
        <v>609</v>
      </c>
      <c r="I3986" s="49" t="s">
        <v>609</v>
      </c>
      <c r="J3986" s="49">
        <v>135300</v>
      </c>
      <c r="K3986" s="49" t="s">
        <v>348</v>
      </c>
      <c r="L3986" s="49">
        <v>9974281</v>
      </c>
      <c r="M3986" s="49" t="s">
        <v>1869</v>
      </c>
      <c r="N3986" s="51">
        <v>33055</v>
      </c>
      <c r="O3986" s="51">
        <v>33055</v>
      </c>
      <c r="P3986" s="49" t="s">
        <v>1091</v>
      </c>
    </row>
    <row r="3987" spans="1:16">
      <c r="A3987" s="46">
        <v>2</v>
      </c>
      <c r="B3987" s="46">
        <v>4606.0200000000004</v>
      </c>
      <c r="C3987" s="46">
        <v>3146.4751144266002</v>
      </c>
      <c r="D3987" s="46">
        <f t="shared" si="62"/>
        <v>1459.5448855734003</v>
      </c>
      <c r="E3987" s="51">
        <v>45261</v>
      </c>
      <c r="F3987" s="49" t="s">
        <v>80</v>
      </c>
      <c r="G3987" s="49" t="s">
        <v>81</v>
      </c>
      <c r="H3987" s="49" t="s">
        <v>609</v>
      </c>
      <c r="I3987" s="49" t="s">
        <v>609</v>
      </c>
      <c r="J3987" s="49">
        <v>135300</v>
      </c>
      <c r="K3987" s="49" t="s">
        <v>348</v>
      </c>
      <c r="L3987" s="49">
        <v>9821902</v>
      </c>
      <c r="M3987" s="49" t="s">
        <v>1869</v>
      </c>
      <c r="N3987" s="51">
        <v>33055</v>
      </c>
      <c r="O3987" s="51">
        <v>33055</v>
      </c>
      <c r="P3987" s="49" t="s">
        <v>1081</v>
      </c>
    </row>
    <row r="3988" spans="1:16">
      <c r="A3988" s="46">
        <v>1</v>
      </c>
      <c r="B3988" s="46">
        <v>135.42000000000002</v>
      </c>
      <c r="C3988" s="46">
        <v>92.508425928600005</v>
      </c>
      <c r="D3988" s="46">
        <f t="shared" si="62"/>
        <v>42.911574071400011</v>
      </c>
      <c r="E3988" s="51">
        <v>45261</v>
      </c>
      <c r="F3988" s="49" t="s">
        <v>80</v>
      </c>
      <c r="G3988" s="49" t="s">
        <v>81</v>
      </c>
      <c r="H3988" s="49" t="s">
        <v>609</v>
      </c>
      <c r="I3988" s="49" t="s">
        <v>609</v>
      </c>
      <c r="J3988" s="49">
        <v>135300</v>
      </c>
      <c r="K3988" s="49" t="s">
        <v>349</v>
      </c>
      <c r="L3988" s="49">
        <v>9821873</v>
      </c>
      <c r="M3988" s="49" t="s">
        <v>1546</v>
      </c>
      <c r="N3988" s="51">
        <v>33055</v>
      </c>
      <c r="O3988" s="51">
        <v>33055</v>
      </c>
      <c r="P3988" s="49" t="s">
        <v>1081</v>
      </c>
    </row>
    <row r="3989" spans="1:16">
      <c r="A3989" s="46">
        <v>0</v>
      </c>
      <c r="B3989" s="46">
        <v>0</v>
      </c>
      <c r="C3989" s="46">
        <v>0</v>
      </c>
      <c r="D3989" s="46">
        <f t="shared" si="62"/>
        <v>0</v>
      </c>
      <c r="E3989" s="51">
        <v>45261</v>
      </c>
      <c r="F3989" s="49" t="s">
        <v>80</v>
      </c>
      <c r="G3989" s="49" t="s">
        <v>81</v>
      </c>
      <c r="H3989" s="49" t="s">
        <v>609</v>
      </c>
      <c r="I3989" s="49" t="s">
        <v>609</v>
      </c>
      <c r="J3989" s="49">
        <v>135300</v>
      </c>
      <c r="K3989" s="49" t="s">
        <v>349</v>
      </c>
      <c r="L3989" s="49">
        <v>9974275</v>
      </c>
      <c r="M3989" s="49" t="s">
        <v>1546</v>
      </c>
      <c r="N3989" s="51">
        <v>33055</v>
      </c>
      <c r="O3989" s="51">
        <v>33055</v>
      </c>
      <c r="P3989" s="49" t="s">
        <v>1091</v>
      </c>
    </row>
    <row r="3990" spans="1:16">
      <c r="A3990" s="46">
        <v>0</v>
      </c>
      <c r="B3990" s="46">
        <v>0</v>
      </c>
      <c r="C3990" s="46">
        <v>0</v>
      </c>
      <c r="D3990" s="46">
        <f t="shared" si="62"/>
        <v>0</v>
      </c>
      <c r="E3990" s="51">
        <v>45261</v>
      </c>
      <c r="F3990" s="49" t="s">
        <v>80</v>
      </c>
      <c r="G3990" s="49" t="s">
        <v>81</v>
      </c>
      <c r="H3990" s="49" t="s">
        <v>609</v>
      </c>
      <c r="I3990" s="49" t="s">
        <v>609</v>
      </c>
      <c r="J3990" s="49">
        <v>135300</v>
      </c>
      <c r="K3990" s="49" t="s">
        <v>388</v>
      </c>
      <c r="L3990" s="49">
        <v>9974278</v>
      </c>
      <c r="M3990" s="49" t="s">
        <v>1903</v>
      </c>
      <c r="N3990" s="51">
        <v>26846</v>
      </c>
      <c r="O3990" s="51">
        <v>26846</v>
      </c>
      <c r="P3990" s="49" t="s">
        <v>1091</v>
      </c>
    </row>
    <row r="3991" spans="1:16">
      <c r="A3991" s="46">
        <v>0</v>
      </c>
      <c r="B3991" s="46">
        <v>0</v>
      </c>
      <c r="C3991" s="46">
        <v>0</v>
      </c>
      <c r="D3991" s="46">
        <f t="shared" si="62"/>
        <v>0</v>
      </c>
      <c r="E3991" s="51">
        <v>45261</v>
      </c>
      <c r="F3991" s="49" t="s">
        <v>80</v>
      </c>
      <c r="G3991" s="49" t="s">
        <v>81</v>
      </c>
      <c r="H3991" s="49" t="s">
        <v>609</v>
      </c>
      <c r="I3991" s="49" t="s">
        <v>609</v>
      </c>
      <c r="J3991" s="49">
        <v>135300</v>
      </c>
      <c r="K3991" s="49" t="s">
        <v>388</v>
      </c>
      <c r="L3991" s="49">
        <v>9822132</v>
      </c>
      <c r="M3991" s="49" t="s">
        <v>1903</v>
      </c>
      <c r="N3991" s="51">
        <v>26846</v>
      </c>
      <c r="O3991" s="51">
        <v>26846</v>
      </c>
      <c r="P3991" s="49" t="s">
        <v>1081</v>
      </c>
    </row>
    <row r="3992" spans="1:16">
      <c r="A3992" s="46">
        <v>0</v>
      </c>
      <c r="B3992" s="46">
        <v>0</v>
      </c>
      <c r="C3992" s="46">
        <v>0</v>
      </c>
      <c r="D3992" s="46">
        <f t="shared" si="62"/>
        <v>0</v>
      </c>
      <c r="E3992" s="51">
        <v>45261</v>
      </c>
      <c r="F3992" s="49" t="s">
        <v>80</v>
      </c>
      <c r="G3992" s="49" t="s">
        <v>81</v>
      </c>
      <c r="H3992" s="49" t="s">
        <v>609</v>
      </c>
      <c r="I3992" s="49" t="s">
        <v>609</v>
      </c>
      <c r="J3992" s="49">
        <v>135300</v>
      </c>
      <c r="K3992" s="49" t="s">
        <v>388</v>
      </c>
      <c r="L3992" s="49">
        <v>9974270</v>
      </c>
      <c r="M3992" s="49" t="s">
        <v>1903</v>
      </c>
      <c r="N3992" s="51">
        <v>28307</v>
      </c>
      <c r="O3992" s="51">
        <v>28307</v>
      </c>
      <c r="P3992" s="49" t="s">
        <v>1091</v>
      </c>
    </row>
    <row r="3993" spans="1:16">
      <c r="A3993" s="46">
        <v>0</v>
      </c>
      <c r="B3993" s="46">
        <v>0</v>
      </c>
      <c r="C3993" s="46">
        <v>0</v>
      </c>
      <c r="D3993" s="46">
        <f t="shared" si="62"/>
        <v>0</v>
      </c>
      <c r="E3993" s="51">
        <v>45261</v>
      </c>
      <c r="F3993" s="49" t="s">
        <v>80</v>
      </c>
      <c r="G3993" s="49" t="s">
        <v>81</v>
      </c>
      <c r="H3993" s="49" t="s">
        <v>609</v>
      </c>
      <c r="I3993" s="49" t="s">
        <v>609</v>
      </c>
      <c r="J3993" s="49">
        <v>135300</v>
      </c>
      <c r="K3993" s="49" t="s">
        <v>388</v>
      </c>
      <c r="L3993" s="49">
        <v>9822133</v>
      </c>
      <c r="M3993" s="49" t="s">
        <v>1903</v>
      </c>
      <c r="N3993" s="51">
        <v>28307</v>
      </c>
      <c r="O3993" s="51">
        <v>28307</v>
      </c>
      <c r="P3993" s="49" t="s">
        <v>1081</v>
      </c>
    </row>
    <row r="3994" spans="1:16">
      <c r="A3994" s="46">
        <v>7</v>
      </c>
      <c r="B3994" s="46">
        <v>174956.31</v>
      </c>
      <c r="C3994" s="46">
        <v>30325.0984819605</v>
      </c>
      <c r="D3994" s="46">
        <f t="shared" si="62"/>
        <v>144631.21151803949</v>
      </c>
      <c r="E3994" s="51">
        <v>45261</v>
      </c>
      <c r="F3994" s="49" t="s">
        <v>80</v>
      </c>
      <c r="G3994" s="49" t="s">
        <v>81</v>
      </c>
      <c r="H3994" s="49" t="s">
        <v>609</v>
      </c>
      <c r="I3994" s="49" t="s">
        <v>609</v>
      </c>
      <c r="J3994" s="49">
        <v>135300</v>
      </c>
      <c r="K3994" s="49" t="s">
        <v>388</v>
      </c>
      <c r="L3994" s="49">
        <v>13350964</v>
      </c>
      <c r="M3994" s="49" t="s">
        <v>2649</v>
      </c>
      <c r="N3994" s="51">
        <v>42095</v>
      </c>
      <c r="O3994" s="51">
        <v>42005</v>
      </c>
      <c r="P3994" s="49" t="s">
        <v>2648</v>
      </c>
    </row>
    <row r="3995" spans="1:16">
      <c r="A3995" s="46">
        <v>0</v>
      </c>
      <c r="B3995" s="46">
        <v>0</v>
      </c>
      <c r="C3995" s="46">
        <v>0</v>
      </c>
      <c r="D3995" s="46">
        <f t="shared" si="62"/>
        <v>0</v>
      </c>
      <c r="E3995" s="51">
        <v>45261</v>
      </c>
      <c r="F3995" s="49" t="s">
        <v>80</v>
      </c>
      <c r="G3995" s="49" t="s">
        <v>81</v>
      </c>
      <c r="H3995" s="49" t="s">
        <v>609</v>
      </c>
      <c r="I3995" s="49" t="s">
        <v>609</v>
      </c>
      <c r="J3995" s="49">
        <v>135300</v>
      </c>
      <c r="K3995" s="49" t="s">
        <v>392</v>
      </c>
      <c r="L3995" s="49">
        <v>9974274</v>
      </c>
      <c r="M3995" s="49" t="s">
        <v>1908</v>
      </c>
      <c r="N3995" s="51">
        <v>26846</v>
      </c>
      <c r="O3995" s="51">
        <v>26846</v>
      </c>
      <c r="P3995" s="49" t="s">
        <v>1091</v>
      </c>
    </row>
    <row r="3996" spans="1:16">
      <c r="A3996" s="46">
        <v>1</v>
      </c>
      <c r="B3996" s="46">
        <v>2880.07</v>
      </c>
      <c r="C3996" s="46">
        <v>2965.8427759043002</v>
      </c>
      <c r="D3996" s="46">
        <f t="shared" si="62"/>
        <v>-85.772775904300033</v>
      </c>
      <c r="E3996" s="51">
        <v>45261</v>
      </c>
      <c r="F3996" s="49" t="s">
        <v>80</v>
      </c>
      <c r="G3996" s="49" t="s">
        <v>81</v>
      </c>
      <c r="H3996" s="49" t="s">
        <v>609</v>
      </c>
      <c r="I3996" s="49" t="s">
        <v>609</v>
      </c>
      <c r="J3996" s="49">
        <v>135300</v>
      </c>
      <c r="K3996" s="49" t="s">
        <v>392</v>
      </c>
      <c r="L3996" s="49">
        <v>9821907</v>
      </c>
      <c r="M3996" s="49" t="s">
        <v>1908</v>
      </c>
      <c r="N3996" s="51">
        <v>26846</v>
      </c>
      <c r="O3996" s="51">
        <v>26846</v>
      </c>
      <c r="P3996" s="49" t="s">
        <v>1081</v>
      </c>
    </row>
    <row r="3997" spans="1:16">
      <c r="A3997" s="46">
        <v>0</v>
      </c>
      <c r="B3997" s="46">
        <v>0</v>
      </c>
      <c r="C3997" s="46">
        <v>0</v>
      </c>
      <c r="D3997" s="46">
        <f t="shared" si="62"/>
        <v>0</v>
      </c>
      <c r="E3997" s="51">
        <v>45261</v>
      </c>
      <c r="F3997" s="49" t="s">
        <v>80</v>
      </c>
      <c r="G3997" s="49" t="s">
        <v>81</v>
      </c>
      <c r="H3997" s="49" t="s">
        <v>609</v>
      </c>
      <c r="I3997" s="49" t="s">
        <v>609</v>
      </c>
      <c r="J3997" s="49">
        <v>135300</v>
      </c>
      <c r="K3997" s="49" t="s">
        <v>396</v>
      </c>
      <c r="L3997" s="49">
        <v>9974279</v>
      </c>
      <c r="M3997" s="49" t="s">
        <v>1914</v>
      </c>
      <c r="N3997" s="51">
        <v>26846</v>
      </c>
      <c r="O3997" s="51">
        <v>26846</v>
      </c>
      <c r="P3997" s="49" t="s">
        <v>1091</v>
      </c>
    </row>
    <row r="3998" spans="1:16">
      <c r="A3998" s="46">
        <v>410</v>
      </c>
      <c r="B3998" s="46">
        <v>554.39</v>
      </c>
      <c r="C3998" s="46">
        <v>570.90056024109992</v>
      </c>
      <c r="D3998" s="46">
        <f t="shared" si="62"/>
        <v>-16.510560241099938</v>
      </c>
      <c r="E3998" s="51">
        <v>45261</v>
      </c>
      <c r="F3998" s="49" t="s">
        <v>80</v>
      </c>
      <c r="G3998" s="49" t="s">
        <v>81</v>
      </c>
      <c r="H3998" s="49" t="s">
        <v>609</v>
      </c>
      <c r="I3998" s="49" t="s">
        <v>609</v>
      </c>
      <c r="J3998" s="49">
        <v>135300</v>
      </c>
      <c r="K3998" s="49" t="s">
        <v>396</v>
      </c>
      <c r="L3998" s="49">
        <v>9821965</v>
      </c>
      <c r="M3998" s="49" t="s">
        <v>1914</v>
      </c>
      <c r="N3998" s="51">
        <v>26846</v>
      </c>
      <c r="O3998" s="51">
        <v>26846</v>
      </c>
      <c r="P3998" s="49" t="s">
        <v>1081</v>
      </c>
    </row>
    <row r="3999" spans="1:16">
      <c r="A3999" s="46">
        <v>2</v>
      </c>
      <c r="B3999" s="46">
        <v>3216.9</v>
      </c>
      <c r="C3999" s="46">
        <v>3312.7040751810005</v>
      </c>
      <c r="D3999" s="46">
        <f t="shared" si="62"/>
        <v>-95.804075181000371</v>
      </c>
      <c r="E3999" s="51">
        <v>45261</v>
      </c>
      <c r="F3999" s="49" t="s">
        <v>80</v>
      </c>
      <c r="G3999" s="49" t="s">
        <v>81</v>
      </c>
      <c r="H3999" s="49" t="s">
        <v>609</v>
      </c>
      <c r="I3999" s="49" t="s">
        <v>609</v>
      </c>
      <c r="J3999" s="49">
        <v>135300</v>
      </c>
      <c r="K3999" s="49" t="s">
        <v>400</v>
      </c>
      <c r="L3999" s="49">
        <v>9821925</v>
      </c>
      <c r="M3999" s="49" t="s">
        <v>1919</v>
      </c>
      <c r="N3999" s="51">
        <v>26846</v>
      </c>
      <c r="O3999" s="51">
        <v>26846</v>
      </c>
      <c r="P3999" s="49" t="s">
        <v>1081</v>
      </c>
    </row>
    <row r="4000" spans="1:16">
      <c r="A4000" s="46">
        <v>0</v>
      </c>
      <c r="B4000" s="46">
        <v>0</v>
      </c>
      <c r="C4000" s="46">
        <v>0</v>
      </c>
      <c r="D4000" s="46">
        <f t="shared" si="62"/>
        <v>0</v>
      </c>
      <c r="E4000" s="51">
        <v>45261</v>
      </c>
      <c r="F4000" s="49" t="s">
        <v>80</v>
      </c>
      <c r="G4000" s="49" t="s">
        <v>81</v>
      </c>
      <c r="H4000" s="49" t="s">
        <v>609</v>
      </c>
      <c r="I4000" s="49" t="s">
        <v>609</v>
      </c>
      <c r="J4000" s="49">
        <v>135300</v>
      </c>
      <c r="K4000" s="49" t="s">
        <v>400</v>
      </c>
      <c r="L4000" s="49">
        <v>9728055</v>
      </c>
      <c r="M4000" s="49" t="s">
        <v>1919</v>
      </c>
      <c r="N4000" s="51">
        <v>26846</v>
      </c>
      <c r="O4000" s="51">
        <v>26846</v>
      </c>
      <c r="P4000" s="49" t="s">
        <v>1091</v>
      </c>
    </row>
    <row r="4001" spans="1:16">
      <c r="A4001" s="46">
        <v>0</v>
      </c>
      <c r="B4001" s="46">
        <v>0</v>
      </c>
      <c r="C4001" s="46">
        <v>0</v>
      </c>
      <c r="D4001" s="46">
        <f t="shared" si="62"/>
        <v>0</v>
      </c>
      <c r="E4001" s="51">
        <v>45261</v>
      </c>
      <c r="F4001" s="49" t="s">
        <v>80</v>
      </c>
      <c r="G4001" s="49" t="s">
        <v>81</v>
      </c>
      <c r="H4001" s="49" t="s">
        <v>609</v>
      </c>
      <c r="I4001" s="49" t="s">
        <v>609</v>
      </c>
      <c r="J4001" s="49">
        <v>135300</v>
      </c>
      <c r="K4001" s="49" t="s">
        <v>107</v>
      </c>
      <c r="L4001" s="49">
        <v>13207826</v>
      </c>
      <c r="M4001" s="49" t="s">
        <v>2650</v>
      </c>
      <c r="N4001" s="51">
        <v>42095</v>
      </c>
      <c r="O4001" s="51">
        <v>42095</v>
      </c>
      <c r="P4001" s="49" t="s">
        <v>2648</v>
      </c>
    </row>
    <row r="4002" spans="1:16">
      <c r="A4002" s="46">
        <v>0</v>
      </c>
      <c r="B4002" s="46">
        <v>0</v>
      </c>
      <c r="C4002" s="46">
        <v>0</v>
      </c>
      <c r="D4002" s="46">
        <f t="shared" si="62"/>
        <v>0</v>
      </c>
      <c r="E4002" s="51">
        <v>45261</v>
      </c>
      <c r="F4002" s="49" t="s">
        <v>80</v>
      </c>
      <c r="G4002" s="49" t="s">
        <v>81</v>
      </c>
      <c r="H4002" s="49" t="s">
        <v>609</v>
      </c>
      <c r="I4002" s="49" t="s">
        <v>609</v>
      </c>
      <c r="J4002" s="49">
        <v>135300</v>
      </c>
      <c r="K4002" s="49" t="s">
        <v>177</v>
      </c>
      <c r="L4002" s="49">
        <v>9974277</v>
      </c>
      <c r="M4002" s="49" t="s">
        <v>1538</v>
      </c>
      <c r="N4002" s="51">
        <v>26846</v>
      </c>
      <c r="O4002" s="51">
        <v>26846</v>
      </c>
      <c r="P4002" s="49" t="s">
        <v>1091</v>
      </c>
    </row>
    <row r="4003" spans="1:16">
      <c r="A4003" s="46">
        <v>232</v>
      </c>
      <c r="B4003" s="46">
        <v>1712.74</v>
      </c>
      <c r="C4003" s="46">
        <v>1763.7479491826</v>
      </c>
      <c r="D4003" s="46">
        <f t="shared" si="62"/>
        <v>-51.007949182599987</v>
      </c>
      <c r="E4003" s="51">
        <v>45261</v>
      </c>
      <c r="F4003" s="49" t="s">
        <v>80</v>
      </c>
      <c r="G4003" s="49" t="s">
        <v>81</v>
      </c>
      <c r="H4003" s="49" t="s">
        <v>609</v>
      </c>
      <c r="I4003" s="49" t="s">
        <v>609</v>
      </c>
      <c r="J4003" s="49">
        <v>135300</v>
      </c>
      <c r="K4003" s="49" t="s">
        <v>177</v>
      </c>
      <c r="L4003" s="49">
        <v>9821979</v>
      </c>
      <c r="M4003" s="49" t="s">
        <v>1538</v>
      </c>
      <c r="N4003" s="51">
        <v>26846</v>
      </c>
      <c r="O4003" s="51">
        <v>26846</v>
      </c>
      <c r="P4003" s="49" t="s">
        <v>1081</v>
      </c>
    </row>
    <row r="4004" spans="1:16">
      <c r="A4004" s="46">
        <v>1</v>
      </c>
      <c r="B4004" s="46">
        <v>1318.55</v>
      </c>
      <c r="C4004" s="46">
        <v>1357.8183836394999</v>
      </c>
      <c r="D4004" s="46">
        <f t="shared" si="62"/>
        <v>-39.268383639499916</v>
      </c>
      <c r="E4004" s="51">
        <v>45261</v>
      </c>
      <c r="F4004" s="49" t="s">
        <v>80</v>
      </c>
      <c r="G4004" s="49" t="s">
        <v>81</v>
      </c>
      <c r="H4004" s="49" t="s">
        <v>609</v>
      </c>
      <c r="I4004" s="49" t="s">
        <v>609</v>
      </c>
      <c r="J4004" s="49">
        <v>135300</v>
      </c>
      <c r="K4004" s="49" t="s">
        <v>180</v>
      </c>
      <c r="L4004" s="49">
        <v>9822002</v>
      </c>
      <c r="M4004" s="49" t="s">
        <v>1554</v>
      </c>
      <c r="N4004" s="51">
        <v>26846</v>
      </c>
      <c r="O4004" s="51">
        <v>26846</v>
      </c>
      <c r="P4004" s="49" t="s">
        <v>1081</v>
      </c>
    </row>
    <row r="4005" spans="1:16">
      <c r="A4005" s="46">
        <v>0</v>
      </c>
      <c r="B4005" s="46">
        <v>0</v>
      </c>
      <c r="C4005" s="46">
        <v>0</v>
      </c>
      <c r="D4005" s="46">
        <f t="shared" si="62"/>
        <v>0</v>
      </c>
      <c r="E4005" s="51">
        <v>45261</v>
      </c>
      <c r="F4005" s="49" t="s">
        <v>80</v>
      </c>
      <c r="G4005" s="49" t="s">
        <v>81</v>
      </c>
      <c r="H4005" s="49" t="s">
        <v>609</v>
      </c>
      <c r="I4005" s="49" t="s">
        <v>609</v>
      </c>
      <c r="J4005" s="49">
        <v>135300</v>
      </c>
      <c r="K4005" s="49" t="s">
        <v>180</v>
      </c>
      <c r="L4005" s="49">
        <v>9697421</v>
      </c>
      <c r="M4005" s="49" t="s">
        <v>1554</v>
      </c>
      <c r="N4005" s="51">
        <v>26846</v>
      </c>
      <c r="O4005" s="51">
        <v>26846</v>
      </c>
      <c r="P4005" s="49" t="s">
        <v>1091</v>
      </c>
    </row>
    <row r="4006" spans="1:16">
      <c r="A4006" s="46">
        <v>27</v>
      </c>
      <c r="B4006" s="46">
        <v>14639.89</v>
      </c>
      <c r="C4006" s="46">
        <v>2537.5255457495</v>
      </c>
      <c r="D4006" s="46">
        <f t="shared" si="62"/>
        <v>12102.364454250499</v>
      </c>
      <c r="E4006" s="51">
        <v>45261</v>
      </c>
      <c r="F4006" s="49" t="s">
        <v>80</v>
      </c>
      <c r="G4006" s="49" t="s">
        <v>81</v>
      </c>
      <c r="H4006" s="49" t="s">
        <v>609</v>
      </c>
      <c r="I4006" s="49" t="s">
        <v>609</v>
      </c>
      <c r="J4006" s="49">
        <v>135300</v>
      </c>
      <c r="K4006" s="49" t="s">
        <v>216</v>
      </c>
      <c r="L4006" s="49">
        <v>13350967</v>
      </c>
      <c r="M4006" s="49" t="s">
        <v>1257</v>
      </c>
      <c r="N4006" s="51">
        <v>42095</v>
      </c>
      <c r="O4006" s="51">
        <v>42005</v>
      </c>
      <c r="P4006" s="49" t="s">
        <v>2648</v>
      </c>
    </row>
    <row r="4007" spans="1:16">
      <c r="A4007" s="46">
        <v>2</v>
      </c>
      <c r="B4007" s="46">
        <v>1723.5</v>
      </c>
      <c r="C4007" s="46">
        <v>1774.8283980149999</v>
      </c>
      <c r="D4007" s="46">
        <f t="shared" si="62"/>
        <v>-51.328398014999948</v>
      </c>
      <c r="E4007" s="51">
        <v>45261</v>
      </c>
      <c r="F4007" s="49" t="s">
        <v>80</v>
      </c>
      <c r="G4007" s="49" t="s">
        <v>81</v>
      </c>
      <c r="H4007" s="49" t="s">
        <v>609</v>
      </c>
      <c r="I4007" s="49" t="s">
        <v>609</v>
      </c>
      <c r="J4007" s="49">
        <v>135300</v>
      </c>
      <c r="K4007" s="49" t="s">
        <v>410</v>
      </c>
      <c r="L4007" s="49">
        <v>9821975</v>
      </c>
      <c r="M4007" s="49" t="s">
        <v>1946</v>
      </c>
      <c r="N4007" s="51">
        <v>26846</v>
      </c>
      <c r="O4007" s="51">
        <v>26846</v>
      </c>
      <c r="P4007" s="49" t="s">
        <v>1081</v>
      </c>
    </row>
    <row r="4008" spans="1:16">
      <c r="A4008" s="46">
        <v>0</v>
      </c>
      <c r="B4008" s="46">
        <v>0</v>
      </c>
      <c r="C4008" s="46">
        <v>0</v>
      </c>
      <c r="D4008" s="46">
        <f t="shared" si="62"/>
        <v>0</v>
      </c>
      <c r="E4008" s="51">
        <v>45261</v>
      </c>
      <c r="F4008" s="49" t="s">
        <v>80</v>
      </c>
      <c r="G4008" s="49" t="s">
        <v>81</v>
      </c>
      <c r="H4008" s="49" t="s">
        <v>609</v>
      </c>
      <c r="I4008" s="49" t="s">
        <v>609</v>
      </c>
      <c r="J4008" s="49">
        <v>135300</v>
      </c>
      <c r="K4008" s="49" t="s">
        <v>410</v>
      </c>
      <c r="L4008" s="49">
        <v>9974280</v>
      </c>
      <c r="M4008" s="49" t="s">
        <v>1946</v>
      </c>
      <c r="N4008" s="51">
        <v>26846</v>
      </c>
      <c r="O4008" s="51">
        <v>26846</v>
      </c>
      <c r="P4008" s="49" t="s">
        <v>1091</v>
      </c>
    </row>
    <row r="4009" spans="1:16">
      <c r="A4009" s="46">
        <v>0</v>
      </c>
      <c r="B4009" s="46">
        <v>0</v>
      </c>
      <c r="C4009" s="46">
        <v>0</v>
      </c>
      <c r="D4009" s="46">
        <f t="shared" si="62"/>
        <v>0</v>
      </c>
      <c r="E4009" s="51">
        <v>45261</v>
      </c>
      <c r="F4009" s="49" t="s">
        <v>80</v>
      </c>
      <c r="G4009" s="49" t="s">
        <v>81</v>
      </c>
      <c r="H4009" s="49" t="s">
        <v>609</v>
      </c>
      <c r="I4009" s="49" t="s">
        <v>609</v>
      </c>
      <c r="J4009" s="49">
        <v>135300</v>
      </c>
      <c r="K4009" s="49" t="s">
        <v>413</v>
      </c>
      <c r="L4009" s="49">
        <v>9822093</v>
      </c>
      <c r="M4009" s="49" t="s">
        <v>1950</v>
      </c>
      <c r="N4009" s="51">
        <v>26846</v>
      </c>
      <c r="O4009" s="51">
        <v>26846</v>
      </c>
      <c r="P4009" s="49" t="s">
        <v>1081</v>
      </c>
    </row>
    <row r="4010" spans="1:16">
      <c r="A4010" s="46">
        <v>0</v>
      </c>
      <c r="B4010" s="46">
        <v>0</v>
      </c>
      <c r="C4010" s="46">
        <v>0</v>
      </c>
      <c r="D4010" s="46">
        <f t="shared" si="62"/>
        <v>0</v>
      </c>
      <c r="E4010" s="51">
        <v>45261</v>
      </c>
      <c r="F4010" s="49" t="s">
        <v>80</v>
      </c>
      <c r="G4010" s="49" t="s">
        <v>81</v>
      </c>
      <c r="H4010" s="49" t="s">
        <v>609</v>
      </c>
      <c r="I4010" s="49" t="s">
        <v>609</v>
      </c>
      <c r="J4010" s="49">
        <v>135300</v>
      </c>
      <c r="K4010" s="49" t="s">
        <v>413</v>
      </c>
      <c r="L4010" s="49">
        <v>9974273</v>
      </c>
      <c r="M4010" s="49" t="s">
        <v>1950</v>
      </c>
      <c r="N4010" s="51">
        <v>26846</v>
      </c>
      <c r="O4010" s="51">
        <v>26846</v>
      </c>
      <c r="P4010" s="49" t="s">
        <v>1091</v>
      </c>
    </row>
    <row r="4011" spans="1:16">
      <c r="A4011" s="46">
        <v>1</v>
      </c>
      <c r="B4011" s="46">
        <v>3944.7400000000002</v>
      </c>
      <c r="C4011" s="46">
        <v>4062.2202348626001</v>
      </c>
      <c r="D4011" s="46">
        <f t="shared" si="62"/>
        <v>-117.4802348625999</v>
      </c>
      <c r="E4011" s="51">
        <v>45261</v>
      </c>
      <c r="F4011" s="49" t="s">
        <v>80</v>
      </c>
      <c r="G4011" s="49" t="s">
        <v>81</v>
      </c>
      <c r="H4011" s="49" t="s">
        <v>609</v>
      </c>
      <c r="I4011" s="49" t="s">
        <v>609</v>
      </c>
      <c r="J4011" s="49">
        <v>135300</v>
      </c>
      <c r="K4011" s="49" t="s">
        <v>414</v>
      </c>
      <c r="L4011" s="49">
        <v>9822099</v>
      </c>
      <c r="M4011" s="49" t="s">
        <v>1951</v>
      </c>
      <c r="N4011" s="51">
        <v>26846</v>
      </c>
      <c r="O4011" s="51">
        <v>26846</v>
      </c>
      <c r="P4011" s="49" t="s">
        <v>1081</v>
      </c>
    </row>
    <row r="4012" spans="1:16">
      <c r="A4012" s="46">
        <v>0</v>
      </c>
      <c r="B4012" s="46">
        <v>0</v>
      </c>
      <c r="C4012" s="46">
        <v>0</v>
      </c>
      <c r="D4012" s="46">
        <f t="shared" si="62"/>
        <v>0</v>
      </c>
      <c r="E4012" s="51">
        <v>45261</v>
      </c>
      <c r="F4012" s="49" t="s">
        <v>80</v>
      </c>
      <c r="G4012" s="49" t="s">
        <v>81</v>
      </c>
      <c r="H4012" s="49" t="s">
        <v>609</v>
      </c>
      <c r="I4012" s="49" t="s">
        <v>609</v>
      </c>
      <c r="J4012" s="49">
        <v>135300</v>
      </c>
      <c r="K4012" s="49" t="s">
        <v>414</v>
      </c>
      <c r="L4012" s="49">
        <v>9974276</v>
      </c>
      <c r="M4012" s="49" t="s">
        <v>1951</v>
      </c>
      <c r="N4012" s="51">
        <v>26846</v>
      </c>
      <c r="O4012" s="51">
        <v>26846</v>
      </c>
      <c r="P4012" s="49" t="s">
        <v>1091</v>
      </c>
    </row>
    <row r="4013" spans="1:16">
      <c r="A4013" s="46">
        <v>1</v>
      </c>
      <c r="B4013" s="46">
        <v>1275.73</v>
      </c>
      <c r="C4013" s="46">
        <v>559.30784291400005</v>
      </c>
      <c r="D4013" s="46">
        <f t="shared" si="62"/>
        <v>716.42215708599997</v>
      </c>
      <c r="E4013" s="51">
        <v>45261</v>
      </c>
      <c r="F4013" s="49" t="s">
        <v>80</v>
      </c>
      <c r="G4013" s="49" t="s">
        <v>81</v>
      </c>
      <c r="H4013" s="49" t="s">
        <v>609</v>
      </c>
      <c r="I4013" s="49" t="s">
        <v>609</v>
      </c>
      <c r="J4013" s="49">
        <v>135300</v>
      </c>
      <c r="K4013" s="49" t="s">
        <v>559</v>
      </c>
      <c r="L4013" s="49">
        <v>12818359</v>
      </c>
      <c r="M4013" s="49" t="s">
        <v>2633</v>
      </c>
      <c r="N4013" s="51">
        <v>37529</v>
      </c>
      <c r="O4013" s="51">
        <v>37591</v>
      </c>
      <c r="P4013" s="49" t="s">
        <v>909</v>
      </c>
    </row>
    <row r="4014" spans="1:16">
      <c r="A4014" s="46">
        <v>1</v>
      </c>
      <c r="B4014" s="46">
        <v>1372.17</v>
      </c>
      <c r="C4014" s="46">
        <v>853.41735803249992</v>
      </c>
      <c r="D4014" s="46">
        <f t="shared" si="62"/>
        <v>518.75264196750015</v>
      </c>
      <c r="E4014" s="51">
        <v>45261</v>
      </c>
      <c r="F4014" s="49" t="s">
        <v>80</v>
      </c>
      <c r="G4014" s="49" t="s">
        <v>81</v>
      </c>
      <c r="H4014" s="49" t="s">
        <v>609</v>
      </c>
      <c r="I4014" s="49" t="s">
        <v>609</v>
      </c>
      <c r="J4014" s="49">
        <v>135300</v>
      </c>
      <c r="K4014" s="49" t="s">
        <v>254</v>
      </c>
      <c r="L4014" s="49">
        <v>9822153</v>
      </c>
      <c r="M4014" s="49" t="s">
        <v>2191</v>
      </c>
      <c r="N4014" s="51">
        <v>34151</v>
      </c>
      <c r="O4014" s="51">
        <v>34151</v>
      </c>
      <c r="P4014" s="49" t="s">
        <v>1081</v>
      </c>
    </row>
    <row r="4015" spans="1:16">
      <c r="A4015" s="46">
        <v>0</v>
      </c>
      <c r="B4015" s="46">
        <v>0</v>
      </c>
      <c r="C4015" s="46">
        <v>0</v>
      </c>
      <c r="D4015" s="46">
        <f t="shared" si="62"/>
        <v>0</v>
      </c>
      <c r="E4015" s="51">
        <v>45261</v>
      </c>
      <c r="F4015" s="49" t="s">
        <v>80</v>
      </c>
      <c r="G4015" s="49" t="s">
        <v>81</v>
      </c>
      <c r="H4015" s="49" t="s">
        <v>609</v>
      </c>
      <c r="I4015" s="49" t="s">
        <v>609</v>
      </c>
      <c r="J4015" s="49">
        <v>135300</v>
      </c>
      <c r="K4015" s="49" t="s">
        <v>254</v>
      </c>
      <c r="L4015" s="49">
        <v>9974268</v>
      </c>
      <c r="M4015" s="49" t="s">
        <v>2191</v>
      </c>
      <c r="N4015" s="51">
        <v>34151</v>
      </c>
      <c r="O4015" s="51">
        <v>34151</v>
      </c>
      <c r="P4015" s="49" t="s">
        <v>1091</v>
      </c>
    </row>
    <row r="4016" spans="1:16">
      <c r="A4016" s="46">
        <v>1</v>
      </c>
      <c r="B4016" s="46">
        <v>2759.59</v>
      </c>
      <c r="C4016" s="46">
        <v>1941.4103096436002</v>
      </c>
      <c r="D4016" s="46">
        <f t="shared" si="62"/>
        <v>818.17969035639999</v>
      </c>
      <c r="E4016" s="51">
        <v>45261</v>
      </c>
      <c r="F4016" s="49" t="s">
        <v>80</v>
      </c>
      <c r="G4016" s="49" t="s">
        <v>81</v>
      </c>
      <c r="H4016" s="49" t="s">
        <v>609</v>
      </c>
      <c r="I4016" s="49" t="s">
        <v>609</v>
      </c>
      <c r="J4016" s="49">
        <v>135300</v>
      </c>
      <c r="K4016" s="49" t="s">
        <v>254</v>
      </c>
      <c r="L4016" s="49">
        <v>9822154</v>
      </c>
      <c r="M4016" s="49" t="s">
        <v>1980</v>
      </c>
      <c r="N4016" s="51">
        <v>32690</v>
      </c>
      <c r="O4016" s="51">
        <v>32690</v>
      </c>
      <c r="P4016" s="49" t="s">
        <v>1081</v>
      </c>
    </row>
    <row r="4017" spans="1:16">
      <c r="A4017" s="46">
        <v>0</v>
      </c>
      <c r="B4017" s="46">
        <v>0</v>
      </c>
      <c r="C4017" s="46">
        <v>0</v>
      </c>
      <c r="D4017" s="46">
        <f t="shared" si="62"/>
        <v>0</v>
      </c>
      <c r="E4017" s="51">
        <v>45261</v>
      </c>
      <c r="F4017" s="49" t="s">
        <v>80</v>
      </c>
      <c r="G4017" s="49" t="s">
        <v>81</v>
      </c>
      <c r="H4017" s="49" t="s">
        <v>609</v>
      </c>
      <c r="I4017" s="49" t="s">
        <v>609</v>
      </c>
      <c r="J4017" s="49">
        <v>135300</v>
      </c>
      <c r="K4017" s="49" t="s">
        <v>254</v>
      </c>
      <c r="L4017" s="49">
        <v>9974269</v>
      </c>
      <c r="M4017" s="49" t="s">
        <v>1980</v>
      </c>
      <c r="N4017" s="51">
        <v>32690</v>
      </c>
      <c r="O4017" s="51">
        <v>32690</v>
      </c>
      <c r="P4017" s="49" t="s">
        <v>1091</v>
      </c>
    </row>
    <row r="4018" spans="1:16">
      <c r="A4018" s="46">
        <v>1</v>
      </c>
      <c r="B4018" s="46">
        <v>16707.990000000002</v>
      </c>
      <c r="C4018" s="46">
        <v>2895.9883881045002</v>
      </c>
      <c r="D4018" s="46">
        <f t="shared" si="62"/>
        <v>13812.001611895501</v>
      </c>
      <c r="E4018" s="51">
        <v>45261</v>
      </c>
      <c r="F4018" s="49" t="s">
        <v>80</v>
      </c>
      <c r="G4018" s="49" t="s">
        <v>81</v>
      </c>
      <c r="H4018" s="49" t="s">
        <v>609</v>
      </c>
      <c r="I4018" s="49" t="s">
        <v>609</v>
      </c>
      <c r="J4018" s="49">
        <v>135300</v>
      </c>
      <c r="K4018" s="49" t="s">
        <v>610</v>
      </c>
      <c r="L4018" s="49">
        <v>13350970</v>
      </c>
      <c r="M4018" s="49" t="s">
        <v>2651</v>
      </c>
      <c r="N4018" s="51">
        <v>42095</v>
      </c>
      <c r="O4018" s="51">
        <v>42095</v>
      </c>
      <c r="P4018" s="49" t="s">
        <v>2648</v>
      </c>
    </row>
    <row r="4019" spans="1:16">
      <c r="A4019" s="46">
        <v>0</v>
      </c>
      <c r="B4019" s="46">
        <v>0</v>
      </c>
      <c r="C4019" s="46">
        <v>0</v>
      </c>
      <c r="D4019" s="46">
        <f t="shared" si="62"/>
        <v>0</v>
      </c>
      <c r="E4019" s="51">
        <v>45261</v>
      </c>
      <c r="F4019" s="49" t="s">
        <v>80</v>
      </c>
      <c r="G4019" s="49" t="s">
        <v>81</v>
      </c>
      <c r="H4019" s="49" t="s">
        <v>609</v>
      </c>
      <c r="I4019" s="49" t="s">
        <v>609</v>
      </c>
      <c r="J4019" s="49">
        <v>135300</v>
      </c>
      <c r="K4019" s="49" t="s">
        <v>580</v>
      </c>
      <c r="L4019" s="49">
        <v>9974271</v>
      </c>
      <c r="M4019" s="49" t="s">
        <v>2467</v>
      </c>
      <c r="N4019" s="51">
        <v>29768</v>
      </c>
      <c r="O4019" s="51">
        <v>29768</v>
      </c>
      <c r="P4019" s="49" t="s">
        <v>1091</v>
      </c>
    </row>
    <row r="4020" spans="1:16">
      <c r="A4020" s="46">
        <v>1</v>
      </c>
      <c r="B4020" s="46">
        <v>1037.04</v>
      </c>
      <c r="C4020" s="46">
        <v>898.74835154879997</v>
      </c>
      <c r="D4020" s="46">
        <f t="shared" si="62"/>
        <v>138.29164845119999</v>
      </c>
      <c r="E4020" s="51">
        <v>45261</v>
      </c>
      <c r="F4020" s="49" t="s">
        <v>80</v>
      </c>
      <c r="G4020" s="49" t="s">
        <v>81</v>
      </c>
      <c r="H4020" s="49" t="s">
        <v>609</v>
      </c>
      <c r="I4020" s="49" t="s">
        <v>609</v>
      </c>
      <c r="J4020" s="49">
        <v>135300</v>
      </c>
      <c r="K4020" s="49" t="s">
        <v>580</v>
      </c>
      <c r="L4020" s="49">
        <v>9822142</v>
      </c>
      <c r="M4020" s="49" t="s">
        <v>2467</v>
      </c>
      <c r="N4020" s="51">
        <v>29768</v>
      </c>
      <c r="O4020" s="51">
        <v>29768</v>
      </c>
      <c r="P4020" s="49" t="s">
        <v>1081</v>
      </c>
    </row>
    <row r="4021" spans="1:16">
      <c r="A4021" s="46">
        <v>0</v>
      </c>
      <c r="B4021" s="46">
        <v>421.89</v>
      </c>
      <c r="C4021" s="46">
        <v>434.45451281609996</v>
      </c>
      <c r="D4021" s="46">
        <f t="shared" si="62"/>
        <v>-12.564512816099977</v>
      </c>
      <c r="E4021" s="51">
        <v>45261</v>
      </c>
      <c r="F4021" s="49" t="s">
        <v>80</v>
      </c>
      <c r="G4021" s="49" t="s">
        <v>81</v>
      </c>
      <c r="H4021" s="49" t="s">
        <v>609</v>
      </c>
      <c r="I4021" s="49" t="s">
        <v>609</v>
      </c>
      <c r="J4021" s="49">
        <v>135300</v>
      </c>
      <c r="K4021" s="49" t="s">
        <v>429</v>
      </c>
      <c r="L4021" s="49">
        <v>9822166</v>
      </c>
      <c r="M4021" s="49" t="s">
        <v>1983</v>
      </c>
      <c r="N4021" s="51">
        <v>26846</v>
      </c>
      <c r="O4021" s="51">
        <v>26846</v>
      </c>
      <c r="P4021" s="49" t="s">
        <v>1081</v>
      </c>
    </row>
    <row r="4022" spans="1:16">
      <c r="A4022" s="46">
        <v>0</v>
      </c>
      <c r="B4022" s="46">
        <v>0</v>
      </c>
      <c r="C4022" s="46">
        <v>0</v>
      </c>
      <c r="D4022" s="46">
        <f t="shared" si="62"/>
        <v>0</v>
      </c>
      <c r="E4022" s="51">
        <v>45261</v>
      </c>
      <c r="F4022" s="49" t="s">
        <v>80</v>
      </c>
      <c r="G4022" s="49" t="s">
        <v>81</v>
      </c>
      <c r="H4022" s="49" t="s">
        <v>609</v>
      </c>
      <c r="I4022" s="49" t="s">
        <v>609</v>
      </c>
      <c r="J4022" s="49">
        <v>135300</v>
      </c>
      <c r="K4022" s="49" t="s">
        <v>429</v>
      </c>
      <c r="L4022" s="49">
        <v>9974272</v>
      </c>
      <c r="M4022" s="49" t="s">
        <v>1983</v>
      </c>
      <c r="N4022" s="51">
        <v>26846</v>
      </c>
      <c r="O4022" s="51">
        <v>26846</v>
      </c>
      <c r="P4022" s="49" t="s">
        <v>1091</v>
      </c>
    </row>
    <row r="4023" spans="1:16">
      <c r="A4023" s="46">
        <v>1</v>
      </c>
      <c r="B4023" s="46">
        <v>5647.96</v>
      </c>
      <c r="C4023" s="46">
        <v>2466.1083669996001</v>
      </c>
      <c r="D4023" s="46">
        <f t="shared" si="62"/>
        <v>3181.8516330003999</v>
      </c>
      <c r="E4023" s="51">
        <v>45261</v>
      </c>
      <c r="F4023" s="49" t="s">
        <v>80</v>
      </c>
      <c r="G4023" s="49" t="s">
        <v>81</v>
      </c>
      <c r="H4023" s="49" t="s">
        <v>611</v>
      </c>
      <c r="I4023" s="49" t="s">
        <v>611</v>
      </c>
      <c r="J4023" s="49">
        <v>135200</v>
      </c>
      <c r="K4023" s="49" t="s">
        <v>190</v>
      </c>
      <c r="L4023" s="49">
        <v>9861026</v>
      </c>
      <c r="M4023" s="49" t="s">
        <v>2116</v>
      </c>
      <c r="N4023" s="51">
        <v>35247</v>
      </c>
      <c r="O4023" s="51">
        <v>35247</v>
      </c>
      <c r="P4023" s="49" t="s">
        <v>1091</v>
      </c>
    </row>
    <row r="4024" spans="1:16">
      <c r="A4024" s="46">
        <v>2</v>
      </c>
      <c r="B4024" s="46">
        <v>64.77</v>
      </c>
      <c r="C4024" s="46">
        <v>68.594040231000008</v>
      </c>
      <c r="D4024" s="46">
        <f t="shared" si="62"/>
        <v>-3.8240402310000121</v>
      </c>
      <c r="E4024" s="51">
        <v>45261</v>
      </c>
      <c r="F4024" s="49" t="s">
        <v>80</v>
      </c>
      <c r="G4024" s="49" t="s">
        <v>81</v>
      </c>
      <c r="H4024" s="49" t="s">
        <v>611</v>
      </c>
      <c r="I4024" s="49" t="s">
        <v>611</v>
      </c>
      <c r="J4024" s="49">
        <v>135300</v>
      </c>
      <c r="K4024" s="49" t="s">
        <v>531</v>
      </c>
      <c r="L4024" s="49">
        <v>9822112</v>
      </c>
      <c r="M4024" s="49" t="s">
        <v>2258</v>
      </c>
      <c r="N4024" s="51">
        <v>24289</v>
      </c>
      <c r="O4024" s="51">
        <v>24289</v>
      </c>
      <c r="P4024" s="49" t="s">
        <v>1081</v>
      </c>
    </row>
    <row r="4025" spans="1:16">
      <c r="A4025" s="46">
        <v>0</v>
      </c>
      <c r="B4025" s="46">
        <v>0</v>
      </c>
      <c r="C4025" s="46">
        <v>0</v>
      </c>
      <c r="D4025" s="46">
        <f t="shared" si="62"/>
        <v>0</v>
      </c>
      <c r="E4025" s="51">
        <v>45261</v>
      </c>
      <c r="F4025" s="49" t="s">
        <v>80</v>
      </c>
      <c r="G4025" s="49" t="s">
        <v>81</v>
      </c>
      <c r="H4025" s="49" t="s">
        <v>611</v>
      </c>
      <c r="I4025" s="49" t="s">
        <v>611</v>
      </c>
      <c r="J4025" s="49">
        <v>135300</v>
      </c>
      <c r="K4025" s="49" t="s">
        <v>531</v>
      </c>
      <c r="L4025" s="49">
        <v>9974331</v>
      </c>
      <c r="M4025" s="49" t="s">
        <v>2258</v>
      </c>
      <c r="N4025" s="51">
        <v>24289</v>
      </c>
      <c r="O4025" s="51">
        <v>24289</v>
      </c>
      <c r="P4025" s="49" t="s">
        <v>1091</v>
      </c>
    </row>
    <row r="4026" spans="1:16">
      <c r="A4026" s="46">
        <v>0</v>
      </c>
      <c r="B4026" s="46">
        <v>0</v>
      </c>
      <c r="C4026" s="46">
        <v>0</v>
      </c>
      <c r="D4026" s="46">
        <f t="shared" si="62"/>
        <v>0</v>
      </c>
      <c r="E4026" s="51">
        <v>45261</v>
      </c>
      <c r="F4026" s="49" t="s">
        <v>80</v>
      </c>
      <c r="G4026" s="49" t="s">
        <v>81</v>
      </c>
      <c r="H4026" s="49" t="s">
        <v>611</v>
      </c>
      <c r="I4026" s="49" t="s">
        <v>611</v>
      </c>
      <c r="J4026" s="49">
        <v>135300</v>
      </c>
      <c r="K4026" s="49" t="s">
        <v>165</v>
      </c>
      <c r="L4026" s="49">
        <v>9861015</v>
      </c>
      <c r="M4026" s="49" t="s">
        <v>1867</v>
      </c>
      <c r="N4026" s="51">
        <v>35247</v>
      </c>
      <c r="O4026" s="51">
        <v>35247</v>
      </c>
      <c r="P4026" s="49" t="s">
        <v>1091</v>
      </c>
    </row>
    <row r="4027" spans="1:16">
      <c r="A4027" s="46">
        <v>3</v>
      </c>
      <c r="B4027" s="46">
        <v>8921.85</v>
      </c>
      <c r="C4027" s="46">
        <v>5003.1242035109999</v>
      </c>
      <c r="D4027" s="46">
        <f t="shared" si="62"/>
        <v>3918.7257964890005</v>
      </c>
      <c r="E4027" s="51">
        <v>45261</v>
      </c>
      <c r="F4027" s="49" t="s">
        <v>80</v>
      </c>
      <c r="G4027" s="49" t="s">
        <v>81</v>
      </c>
      <c r="H4027" s="49" t="s">
        <v>611</v>
      </c>
      <c r="I4027" s="49" t="s">
        <v>611</v>
      </c>
      <c r="J4027" s="49">
        <v>135300</v>
      </c>
      <c r="K4027" s="49" t="s">
        <v>165</v>
      </c>
      <c r="L4027" s="49">
        <v>9821877</v>
      </c>
      <c r="M4027" s="49" t="s">
        <v>1867</v>
      </c>
      <c r="N4027" s="51">
        <v>35247</v>
      </c>
      <c r="O4027" s="51">
        <v>35247</v>
      </c>
      <c r="P4027" s="49" t="s">
        <v>1081</v>
      </c>
    </row>
    <row r="4028" spans="1:16">
      <c r="A4028" s="46">
        <v>0</v>
      </c>
      <c r="B4028" s="46">
        <v>0</v>
      </c>
      <c r="C4028" s="46">
        <v>0</v>
      </c>
      <c r="D4028" s="46">
        <f t="shared" si="62"/>
        <v>0</v>
      </c>
      <c r="E4028" s="51">
        <v>45261</v>
      </c>
      <c r="F4028" s="49" t="s">
        <v>80</v>
      </c>
      <c r="G4028" s="49" t="s">
        <v>81</v>
      </c>
      <c r="H4028" s="49" t="s">
        <v>611</v>
      </c>
      <c r="I4028" s="49" t="s">
        <v>611</v>
      </c>
      <c r="J4028" s="49">
        <v>135300</v>
      </c>
      <c r="K4028" s="49" t="s">
        <v>348</v>
      </c>
      <c r="L4028" s="49">
        <v>9974267</v>
      </c>
      <c r="M4028" s="49" t="s">
        <v>1869</v>
      </c>
      <c r="N4028" s="51">
        <v>23924</v>
      </c>
      <c r="O4028" s="51">
        <v>23924</v>
      </c>
      <c r="P4028" s="49" t="s">
        <v>1091</v>
      </c>
    </row>
    <row r="4029" spans="1:16">
      <c r="A4029" s="46">
        <v>1</v>
      </c>
      <c r="B4029" s="46">
        <v>621.81000000000006</v>
      </c>
      <c r="C4029" s="46">
        <v>658.94416364070003</v>
      </c>
      <c r="D4029" s="46">
        <f t="shared" si="62"/>
        <v>-37.134163640699967</v>
      </c>
      <c r="E4029" s="51">
        <v>45261</v>
      </c>
      <c r="F4029" s="49" t="s">
        <v>80</v>
      </c>
      <c r="G4029" s="49" t="s">
        <v>81</v>
      </c>
      <c r="H4029" s="49" t="s">
        <v>611</v>
      </c>
      <c r="I4029" s="49" t="s">
        <v>611</v>
      </c>
      <c r="J4029" s="49">
        <v>135300</v>
      </c>
      <c r="K4029" s="49" t="s">
        <v>348</v>
      </c>
      <c r="L4029" s="49">
        <v>9821901</v>
      </c>
      <c r="M4029" s="49" t="s">
        <v>1869</v>
      </c>
      <c r="N4029" s="51">
        <v>23924</v>
      </c>
      <c r="O4029" s="51">
        <v>23924</v>
      </c>
      <c r="P4029" s="49" t="s">
        <v>1081</v>
      </c>
    </row>
    <row r="4030" spans="1:16">
      <c r="A4030" s="46">
        <v>0</v>
      </c>
      <c r="B4030" s="46">
        <v>0</v>
      </c>
      <c r="C4030" s="46">
        <v>0</v>
      </c>
      <c r="D4030" s="46">
        <f t="shared" si="62"/>
        <v>0</v>
      </c>
      <c r="E4030" s="51">
        <v>45261</v>
      </c>
      <c r="F4030" s="49" t="s">
        <v>80</v>
      </c>
      <c r="G4030" s="49" t="s">
        <v>81</v>
      </c>
      <c r="H4030" s="49" t="s">
        <v>611</v>
      </c>
      <c r="I4030" s="49" t="s">
        <v>611</v>
      </c>
      <c r="J4030" s="49">
        <v>135300</v>
      </c>
      <c r="K4030" s="49" t="s">
        <v>349</v>
      </c>
      <c r="L4030" s="49">
        <v>9974266</v>
      </c>
      <c r="M4030" s="49" t="s">
        <v>1546</v>
      </c>
      <c r="N4030" s="51">
        <v>23924</v>
      </c>
      <c r="O4030" s="51">
        <v>23924</v>
      </c>
      <c r="P4030" s="49" t="s">
        <v>1091</v>
      </c>
    </row>
    <row r="4031" spans="1:16">
      <c r="A4031" s="46">
        <v>1</v>
      </c>
      <c r="B4031" s="46">
        <v>839.46</v>
      </c>
      <c r="C4031" s="46">
        <v>889.59210628620008</v>
      </c>
      <c r="D4031" s="46">
        <f t="shared" si="62"/>
        <v>-50.132106286200042</v>
      </c>
      <c r="E4031" s="51">
        <v>45261</v>
      </c>
      <c r="F4031" s="49" t="s">
        <v>80</v>
      </c>
      <c r="G4031" s="49" t="s">
        <v>81</v>
      </c>
      <c r="H4031" s="49" t="s">
        <v>611</v>
      </c>
      <c r="I4031" s="49" t="s">
        <v>611</v>
      </c>
      <c r="J4031" s="49">
        <v>135300</v>
      </c>
      <c r="K4031" s="49" t="s">
        <v>349</v>
      </c>
      <c r="L4031" s="49">
        <v>9821872</v>
      </c>
      <c r="M4031" s="49" t="s">
        <v>1546</v>
      </c>
      <c r="N4031" s="51">
        <v>23924</v>
      </c>
      <c r="O4031" s="51">
        <v>23924</v>
      </c>
      <c r="P4031" s="49" t="s">
        <v>1081</v>
      </c>
    </row>
    <row r="4032" spans="1:16">
      <c r="A4032" s="46">
        <v>1</v>
      </c>
      <c r="B4032" s="46">
        <v>47321.63</v>
      </c>
      <c r="C4032" s="46">
        <v>50019.131848219105</v>
      </c>
      <c r="D4032" s="46">
        <f t="shared" si="62"/>
        <v>-2697.5018482191081</v>
      </c>
      <c r="E4032" s="51">
        <v>45261</v>
      </c>
      <c r="F4032" s="49" t="s">
        <v>80</v>
      </c>
      <c r="G4032" s="49" t="s">
        <v>81</v>
      </c>
      <c r="H4032" s="49" t="s">
        <v>611</v>
      </c>
      <c r="I4032" s="49" t="s">
        <v>611</v>
      </c>
      <c r="J4032" s="49">
        <v>135300</v>
      </c>
      <c r="K4032" s="49" t="s">
        <v>379</v>
      </c>
      <c r="L4032" s="49">
        <v>9822079</v>
      </c>
      <c r="M4032" s="49" t="s">
        <v>1879</v>
      </c>
      <c r="N4032" s="51">
        <v>25385</v>
      </c>
      <c r="O4032" s="51">
        <v>25385</v>
      </c>
      <c r="P4032" s="49" t="s">
        <v>1081</v>
      </c>
    </row>
    <row r="4033" spans="1:16">
      <c r="A4033" s="46">
        <v>0</v>
      </c>
      <c r="B4033" s="46">
        <v>0</v>
      </c>
      <c r="C4033" s="46">
        <v>0</v>
      </c>
      <c r="D4033" s="46">
        <f t="shared" si="62"/>
        <v>0</v>
      </c>
      <c r="E4033" s="51">
        <v>45261</v>
      </c>
      <c r="F4033" s="49" t="s">
        <v>80</v>
      </c>
      <c r="G4033" s="49" t="s">
        <v>81</v>
      </c>
      <c r="H4033" s="49" t="s">
        <v>611</v>
      </c>
      <c r="I4033" s="49" t="s">
        <v>611</v>
      </c>
      <c r="J4033" s="49">
        <v>135300</v>
      </c>
      <c r="K4033" s="49" t="s">
        <v>379</v>
      </c>
      <c r="L4033" s="49">
        <v>9724138</v>
      </c>
      <c r="M4033" s="49" t="s">
        <v>1879</v>
      </c>
      <c r="N4033" s="51">
        <v>25385</v>
      </c>
      <c r="O4033" s="51">
        <v>25385</v>
      </c>
      <c r="P4033" s="49" t="s">
        <v>1091</v>
      </c>
    </row>
    <row r="4034" spans="1:16">
      <c r="A4034" s="46">
        <v>1</v>
      </c>
      <c r="B4034" s="46">
        <v>46626.92</v>
      </c>
      <c r="C4034" s="46">
        <v>11885.033584818801</v>
      </c>
      <c r="D4034" s="46">
        <f t="shared" si="62"/>
        <v>34741.886415181201</v>
      </c>
      <c r="E4034" s="51">
        <v>45261</v>
      </c>
      <c r="F4034" s="49" t="s">
        <v>80</v>
      </c>
      <c r="G4034" s="49" t="s">
        <v>81</v>
      </c>
      <c r="H4034" s="49" t="s">
        <v>611</v>
      </c>
      <c r="I4034" s="49" t="s">
        <v>611</v>
      </c>
      <c r="J4034" s="49">
        <v>135300</v>
      </c>
      <c r="K4034" s="49" t="s">
        <v>384</v>
      </c>
      <c r="L4034" s="49">
        <v>11545529</v>
      </c>
      <c r="M4034" s="49" t="s">
        <v>2652</v>
      </c>
      <c r="N4034" s="51">
        <v>40809</v>
      </c>
      <c r="O4034" s="51">
        <v>40909</v>
      </c>
      <c r="P4034" s="49" t="s">
        <v>2653</v>
      </c>
    </row>
    <row r="4035" spans="1:16">
      <c r="A4035" s="46">
        <v>1</v>
      </c>
      <c r="B4035" s="46">
        <v>5399.37</v>
      </c>
      <c r="C4035" s="46">
        <v>5718.1504246110007</v>
      </c>
      <c r="D4035" s="46">
        <f t="shared" ref="D4035:D4098" si="63">+B4035-C4035</f>
        <v>-318.78042461100085</v>
      </c>
      <c r="E4035" s="51">
        <v>45261</v>
      </c>
      <c r="F4035" s="49" t="s">
        <v>80</v>
      </c>
      <c r="G4035" s="49" t="s">
        <v>81</v>
      </c>
      <c r="H4035" s="49" t="s">
        <v>611</v>
      </c>
      <c r="I4035" s="49" t="s">
        <v>611</v>
      </c>
      <c r="J4035" s="49">
        <v>135300</v>
      </c>
      <c r="K4035" s="49" t="s">
        <v>388</v>
      </c>
      <c r="L4035" s="49">
        <v>9822131</v>
      </c>
      <c r="M4035" s="49" t="s">
        <v>1903</v>
      </c>
      <c r="N4035" s="51">
        <v>24289</v>
      </c>
      <c r="O4035" s="51">
        <v>24289</v>
      </c>
      <c r="P4035" s="49" t="s">
        <v>1081</v>
      </c>
    </row>
    <row r="4036" spans="1:16">
      <c r="A4036" s="46">
        <v>2</v>
      </c>
      <c r="B4036" s="46">
        <v>7976.8</v>
      </c>
      <c r="C4036" s="46">
        <v>8431.506077176</v>
      </c>
      <c r="D4036" s="46">
        <f t="shared" si="63"/>
        <v>-454.70607717599978</v>
      </c>
      <c r="E4036" s="51">
        <v>45261</v>
      </c>
      <c r="F4036" s="49" t="s">
        <v>80</v>
      </c>
      <c r="G4036" s="49" t="s">
        <v>81</v>
      </c>
      <c r="H4036" s="49" t="s">
        <v>611</v>
      </c>
      <c r="I4036" s="49" t="s">
        <v>611</v>
      </c>
      <c r="J4036" s="49">
        <v>135300</v>
      </c>
      <c r="K4036" s="49" t="s">
        <v>388</v>
      </c>
      <c r="L4036" s="49">
        <v>9822130</v>
      </c>
      <c r="M4036" s="49" t="s">
        <v>2327</v>
      </c>
      <c r="N4036" s="51">
        <v>25385</v>
      </c>
      <c r="O4036" s="51">
        <v>25385</v>
      </c>
      <c r="P4036" s="49" t="s">
        <v>1081</v>
      </c>
    </row>
    <row r="4037" spans="1:16">
      <c r="A4037" s="46">
        <v>0</v>
      </c>
      <c r="B4037" s="46">
        <v>0</v>
      </c>
      <c r="C4037" s="46">
        <v>0</v>
      </c>
      <c r="D4037" s="46">
        <f t="shared" si="63"/>
        <v>0</v>
      </c>
      <c r="E4037" s="51">
        <v>45261</v>
      </c>
      <c r="F4037" s="49" t="s">
        <v>80</v>
      </c>
      <c r="G4037" s="49" t="s">
        <v>81</v>
      </c>
      <c r="H4037" s="49" t="s">
        <v>611</v>
      </c>
      <c r="I4037" s="49" t="s">
        <v>611</v>
      </c>
      <c r="J4037" s="49">
        <v>135300</v>
      </c>
      <c r="K4037" s="49" t="s">
        <v>388</v>
      </c>
      <c r="L4037" s="49">
        <v>9974330</v>
      </c>
      <c r="M4037" s="49" t="s">
        <v>1903</v>
      </c>
      <c r="N4037" s="51">
        <v>24289</v>
      </c>
      <c r="O4037" s="51">
        <v>24289</v>
      </c>
      <c r="P4037" s="49" t="s">
        <v>1091</v>
      </c>
    </row>
    <row r="4038" spans="1:16">
      <c r="A4038" s="46">
        <v>0</v>
      </c>
      <c r="B4038" s="46">
        <v>0</v>
      </c>
      <c r="C4038" s="46">
        <v>0</v>
      </c>
      <c r="D4038" s="46">
        <f t="shared" si="63"/>
        <v>0</v>
      </c>
      <c r="E4038" s="51">
        <v>45261</v>
      </c>
      <c r="F4038" s="49" t="s">
        <v>80</v>
      </c>
      <c r="G4038" s="49" t="s">
        <v>81</v>
      </c>
      <c r="H4038" s="49" t="s">
        <v>611</v>
      </c>
      <c r="I4038" s="49" t="s">
        <v>611</v>
      </c>
      <c r="J4038" s="49">
        <v>135300</v>
      </c>
      <c r="K4038" s="49" t="s">
        <v>388</v>
      </c>
      <c r="L4038" s="49">
        <v>9974329</v>
      </c>
      <c r="M4038" s="49" t="s">
        <v>2327</v>
      </c>
      <c r="N4038" s="51">
        <v>25385</v>
      </c>
      <c r="O4038" s="51">
        <v>25385</v>
      </c>
      <c r="P4038" s="49" t="s">
        <v>1091</v>
      </c>
    </row>
    <row r="4039" spans="1:16">
      <c r="A4039" s="46">
        <v>500</v>
      </c>
      <c r="B4039" s="46">
        <v>4637.8100000000004</v>
      </c>
      <c r="C4039" s="46">
        <v>236.43226095490002</v>
      </c>
      <c r="D4039" s="46">
        <f t="shared" si="63"/>
        <v>4401.3777390451005</v>
      </c>
      <c r="E4039" s="51">
        <v>45261</v>
      </c>
      <c r="F4039" s="49" t="s">
        <v>80</v>
      </c>
      <c r="G4039" s="49" t="s">
        <v>81</v>
      </c>
      <c r="H4039" s="49" t="s">
        <v>611</v>
      </c>
      <c r="I4039" s="49" t="s">
        <v>611</v>
      </c>
      <c r="J4039" s="49">
        <v>135300</v>
      </c>
      <c r="K4039" s="49" t="s">
        <v>612</v>
      </c>
      <c r="L4039" s="49">
        <v>35766440</v>
      </c>
      <c r="M4039" s="49" t="s">
        <v>2654</v>
      </c>
      <c r="N4039" s="51">
        <v>44546</v>
      </c>
      <c r="O4039" s="51">
        <v>44562</v>
      </c>
      <c r="P4039" s="49" t="s">
        <v>2655</v>
      </c>
    </row>
    <row r="4040" spans="1:16">
      <c r="A4040" s="46">
        <v>1</v>
      </c>
      <c r="B4040" s="46">
        <v>33651.32</v>
      </c>
      <c r="C4040" s="46">
        <v>8577.5999867348</v>
      </c>
      <c r="D4040" s="46">
        <f t="shared" si="63"/>
        <v>25073.7200132652</v>
      </c>
      <c r="E4040" s="51">
        <v>45261</v>
      </c>
      <c r="F4040" s="49" t="s">
        <v>80</v>
      </c>
      <c r="G4040" s="49" t="s">
        <v>81</v>
      </c>
      <c r="H4040" s="49" t="s">
        <v>611</v>
      </c>
      <c r="I4040" s="49" t="s">
        <v>611</v>
      </c>
      <c r="J4040" s="49">
        <v>135300</v>
      </c>
      <c r="K4040" s="49" t="s">
        <v>173</v>
      </c>
      <c r="L4040" s="49">
        <v>11545521</v>
      </c>
      <c r="M4040" s="49" t="s">
        <v>1424</v>
      </c>
      <c r="N4040" s="51">
        <v>40809</v>
      </c>
      <c r="O4040" s="51">
        <v>40909</v>
      </c>
      <c r="P4040" s="49" t="s">
        <v>2653</v>
      </c>
    </row>
    <row r="4041" spans="1:16">
      <c r="A4041" s="46">
        <v>1299</v>
      </c>
      <c r="B4041" s="46">
        <v>22709.16</v>
      </c>
      <c r="C4041" s="46">
        <v>12734.6624340696</v>
      </c>
      <c r="D4041" s="46">
        <f t="shared" si="63"/>
        <v>9974.4975659304</v>
      </c>
      <c r="E4041" s="51">
        <v>45261</v>
      </c>
      <c r="F4041" s="49" t="s">
        <v>80</v>
      </c>
      <c r="G4041" s="49" t="s">
        <v>81</v>
      </c>
      <c r="H4041" s="49" t="s">
        <v>611</v>
      </c>
      <c r="I4041" s="49" t="s">
        <v>611</v>
      </c>
      <c r="J4041" s="49">
        <v>135300</v>
      </c>
      <c r="K4041" s="49" t="s">
        <v>174</v>
      </c>
      <c r="L4041" s="49">
        <v>9821888</v>
      </c>
      <c r="M4041" s="49" t="s">
        <v>1905</v>
      </c>
      <c r="N4041" s="51">
        <v>35247</v>
      </c>
      <c r="O4041" s="51">
        <v>35247</v>
      </c>
      <c r="P4041" s="49" t="s">
        <v>1081</v>
      </c>
    </row>
    <row r="4042" spans="1:16">
      <c r="A4042" s="46">
        <v>0</v>
      </c>
      <c r="B4042" s="46">
        <v>0</v>
      </c>
      <c r="C4042" s="46">
        <v>0</v>
      </c>
      <c r="D4042" s="46">
        <f t="shared" si="63"/>
        <v>0</v>
      </c>
      <c r="E4042" s="51">
        <v>45261</v>
      </c>
      <c r="F4042" s="49" t="s">
        <v>80</v>
      </c>
      <c r="G4042" s="49" t="s">
        <v>81</v>
      </c>
      <c r="H4042" s="49" t="s">
        <v>611</v>
      </c>
      <c r="I4042" s="49" t="s">
        <v>611</v>
      </c>
      <c r="J4042" s="49">
        <v>135300</v>
      </c>
      <c r="K4042" s="49" t="s">
        <v>174</v>
      </c>
      <c r="L4042" s="49">
        <v>9861016</v>
      </c>
      <c r="M4042" s="49" t="s">
        <v>1905</v>
      </c>
      <c r="N4042" s="51">
        <v>35247</v>
      </c>
      <c r="O4042" s="51">
        <v>35247</v>
      </c>
      <c r="P4042" s="49" t="s">
        <v>1091</v>
      </c>
    </row>
    <row r="4043" spans="1:16">
      <c r="A4043" s="46">
        <v>0</v>
      </c>
      <c r="B4043" s="46">
        <v>0</v>
      </c>
      <c r="C4043" s="46">
        <v>0</v>
      </c>
      <c r="D4043" s="46">
        <f t="shared" si="63"/>
        <v>0</v>
      </c>
      <c r="E4043" s="51">
        <v>45261</v>
      </c>
      <c r="F4043" s="49" t="s">
        <v>80</v>
      </c>
      <c r="G4043" s="49" t="s">
        <v>81</v>
      </c>
      <c r="H4043" s="49" t="s">
        <v>611</v>
      </c>
      <c r="I4043" s="49" t="s">
        <v>611</v>
      </c>
      <c r="J4043" s="49">
        <v>135300</v>
      </c>
      <c r="K4043" s="49" t="s">
        <v>393</v>
      </c>
      <c r="L4043" s="49">
        <v>9708792</v>
      </c>
      <c r="M4043" s="49" t="s">
        <v>1909</v>
      </c>
      <c r="N4043" s="51">
        <v>35247</v>
      </c>
      <c r="O4043" s="51">
        <v>35247</v>
      </c>
      <c r="P4043" s="49" t="s">
        <v>1091</v>
      </c>
    </row>
    <row r="4044" spans="1:16">
      <c r="A4044" s="46">
        <v>1</v>
      </c>
      <c r="B4044" s="46">
        <v>7434.88</v>
      </c>
      <c r="C4044" s="46">
        <v>4169.2729734528002</v>
      </c>
      <c r="D4044" s="46">
        <f t="shared" si="63"/>
        <v>3265.6070265471999</v>
      </c>
      <c r="E4044" s="51">
        <v>45261</v>
      </c>
      <c r="F4044" s="49" t="s">
        <v>80</v>
      </c>
      <c r="G4044" s="49" t="s">
        <v>81</v>
      </c>
      <c r="H4044" s="49" t="s">
        <v>611</v>
      </c>
      <c r="I4044" s="49" t="s">
        <v>611</v>
      </c>
      <c r="J4044" s="49">
        <v>135300</v>
      </c>
      <c r="K4044" s="49" t="s">
        <v>393</v>
      </c>
      <c r="L4044" s="49">
        <v>9821917</v>
      </c>
      <c r="M4044" s="49" t="s">
        <v>1909</v>
      </c>
      <c r="N4044" s="51">
        <v>35247</v>
      </c>
      <c r="O4044" s="51">
        <v>35247</v>
      </c>
      <c r="P4044" s="49" t="s">
        <v>1081</v>
      </c>
    </row>
    <row r="4045" spans="1:16">
      <c r="A4045" s="46">
        <v>0</v>
      </c>
      <c r="B4045" s="46">
        <v>0</v>
      </c>
      <c r="C4045" s="46">
        <v>0</v>
      </c>
      <c r="D4045" s="46">
        <f t="shared" si="63"/>
        <v>0</v>
      </c>
      <c r="E4045" s="51">
        <v>45261</v>
      </c>
      <c r="F4045" s="49" t="s">
        <v>80</v>
      </c>
      <c r="G4045" s="49" t="s">
        <v>81</v>
      </c>
      <c r="H4045" s="49" t="s">
        <v>611</v>
      </c>
      <c r="I4045" s="49" t="s">
        <v>611</v>
      </c>
      <c r="J4045" s="49">
        <v>135300</v>
      </c>
      <c r="K4045" s="49" t="s">
        <v>394</v>
      </c>
      <c r="L4045" s="49">
        <v>9861029</v>
      </c>
      <c r="M4045" s="49" t="s">
        <v>1912</v>
      </c>
      <c r="N4045" s="51">
        <v>35247</v>
      </c>
      <c r="O4045" s="51">
        <v>35247</v>
      </c>
      <c r="P4045" s="49" t="s">
        <v>1091</v>
      </c>
    </row>
    <row r="4046" spans="1:16">
      <c r="A4046" s="46">
        <v>60</v>
      </c>
      <c r="B4046" s="46">
        <v>855.15</v>
      </c>
      <c r="C4046" s="46">
        <v>479.54422710900002</v>
      </c>
      <c r="D4046" s="46">
        <f t="shared" si="63"/>
        <v>375.60577289099996</v>
      </c>
      <c r="E4046" s="51">
        <v>45261</v>
      </c>
      <c r="F4046" s="49" t="s">
        <v>80</v>
      </c>
      <c r="G4046" s="49" t="s">
        <v>81</v>
      </c>
      <c r="H4046" s="49" t="s">
        <v>611</v>
      </c>
      <c r="I4046" s="49" t="s">
        <v>611</v>
      </c>
      <c r="J4046" s="49">
        <v>135300</v>
      </c>
      <c r="K4046" s="49" t="s">
        <v>394</v>
      </c>
      <c r="L4046" s="49">
        <v>9821961</v>
      </c>
      <c r="M4046" s="49" t="s">
        <v>1912</v>
      </c>
      <c r="N4046" s="51">
        <v>35247</v>
      </c>
      <c r="O4046" s="51">
        <v>35247</v>
      </c>
      <c r="P4046" s="49" t="s">
        <v>1081</v>
      </c>
    </row>
    <row r="4047" spans="1:16">
      <c r="A4047" s="46">
        <v>0</v>
      </c>
      <c r="B4047" s="46">
        <v>0</v>
      </c>
      <c r="C4047" s="46">
        <v>0</v>
      </c>
      <c r="D4047" s="46">
        <f t="shared" si="63"/>
        <v>0</v>
      </c>
      <c r="E4047" s="51">
        <v>45261</v>
      </c>
      <c r="F4047" s="49" t="s">
        <v>80</v>
      </c>
      <c r="G4047" s="49" t="s">
        <v>81</v>
      </c>
      <c r="H4047" s="49" t="s">
        <v>611</v>
      </c>
      <c r="I4047" s="49" t="s">
        <v>611</v>
      </c>
      <c r="J4047" s="49">
        <v>135300</v>
      </c>
      <c r="K4047" s="49" t="s">
        <v>396</v>
      </c>
      <c r="L4047" s="49">
        <v>9718338</v>
      </c>
      <c r="M4047" s="49" t="s">
        <v>1914</v>
      </c>
      <c r="N4047" s="51">
        <v>35247</v>
      </c>
      <c r="O4047" s="51">
        <v>35247</v>
      </c>
      <c r="P4047" s="49" t="s">
        <v>1091</v>
      </c>
    </row>
    <row r="4048" spans="1:16">
      <c r="A4048" s="46">
        <v>80</v>
      </c>
      <c r="B4048" s="46">
        <v>106.69</v>
      </c>
      <c r="C4048" s="46">
        <v>59.828771081399999</v>
      </c>
      <c r="D4048" s="46">
        <f t="shared" si="63"/>
        <v>46.861228918599998</v>
      </c>
      <c r="E4048" s="51">
        <v>45261</v>
      </c>
      <c r="F4048" s="49" t="s">
        <v>80</v>
      </c>
      <c r="G4048" s="49" t="s">
        <v>81</v>
      </c>
      <c r="H4048" s="49" t="s">
        <v>611</v>
      </c>
      <c r="I4048" s="49" t="s">
        <v>611</v>
      </c>
      <c r="J4048" s="49">
        <v>135300</v>
      </c>
      <c r="K4048" s="49" t="s">
        <v>396</v>
      </c>
      <c r="L4048" s="49">
        <v>9821964</v>
      </c>
      <c r="M4048" s="49" t="s">
        <v>1914</v>
      </c>
      <c r="N4048" s="51">
        <v>35247</v>
      </c>
      <c r="O4048" s="51">
        <v>35247</v>
      </c>
      <c r="P4048" s="49" t="s">
        <v>1081</v>
      </c>
    </row>
    <row r="4049" spans="1:16">
      <c r="A4049" s="46">
        <v>20</v>
      </c>
      <c r="B4049" s="46">
        <v>298.24</v>
      </c>
      <c r="C4049" s="46">
        <v>167.2446591744</v>
      </c>
      <c r="D4049" s="46">
        <f t="shared" si="63"/>
        <v>130.99534082560001</v>
      </c>
      <c r="E4049" s="51">
        <v>45261</v>
      </c>
      <c r="F4049" s="49" t="s">
        <v>80</v>
      </c>
      <c r="G4049" s="49" t="s">
        <v>81</v>
      </c>
      <c r="H4049" s="49" t="s">
        <v>611</v>
      </c>
      <c r="I4049" s="49" t="s">
        <v>611</v>
      </c>
      <c r="J4049" s="49">
        <v>135300</v>
      </c>
      <c r="K4049" s="49" t="s">
        <v>397</v>
      </c>
      <c r="L4049" s="49">
        <v>9821989</v>
      </c>
      <c r="M4049" s="49" t="s">
        <v>1915</v>
      </c>
      <c r="N4049" s="51">
        <v>35247</v>
      </c>
      <c r="O4049" s="51">
        <v>35247</v>
      </c>
      <c r="P4049" s="49" t="s">
        <v>1081</v>
      </c>
    </row>
    <row r="4050" spans="1:16">
      <c r="A4050" s="46">
        <v>0</v>
      </c>
      <c r="B4050" s="46">
        <v>0</v>
      </c>
      <c r="C4050" s="46">
        <v>0</v>
      </c>
      <c r="D4050" s="46">
        <f t="shared" si="63"/>
        <v>0</v>
      </c>
      <c r="E4050" s="51">
        <v>45261</v>
      </c>
      <c r="F4050" s="49" t="s">
        <v>80</v>
      </c>
      <c r="G4050" s="49" t="s">
        <v>81</v>
      </c>
      <c r="H4050" s="49" t="s">
        <v>611</v>
      </c>
      <c r="I4050" s="49" t="s">
        <v>611</v>
      </c>
      <c r="J4050" s="49">
        <v>135300</v>
      </c>
      <c r="K4050" s="49" t="s">
        <v>397</v>
      </c>
      <c r="L4050" s="49">
        <v>9691016</v>
      </c>
      <c r="M4050" s="49" t="s">
        <v>1915</v>
      </c>
      <c r="N4050" s="51">
        <v>35247</v>
      </c>
      <c r="O4050" s="51">
        <v>35247</v>
      </c>
      <c r="P4050" s="49" t="s">
        <v>1091</v>
      </c>
    </row>
    <row r="4051" spans="1:16">
      <c r="A4051" s="46">
        <v>0</v>
      </c>
      <c r="B4051" s="46">
        <v>0</v>
      </c>
      <c r="C4051" s="46">
        <v>0</v>
      </c>
      <c r="D4051" s="46">
        <f t="shared" si="63"/>
        <v>0</v>
      </c>
      <c r="E4051" s="51">
        <v>45261</v>
      </c>
      <c r="F4051" s="49" t="s">
        <v>80</v>
      </c>
      <c r="G4051" s="49" t="s">
        <v>81</v>
      </c>
      <c r="H4051" s="49" t="s">
        <v>611</v>
      </c>
      <c r="I4051" s="49" t="s">
        <v>611</v>
      </c>
      <c r="J4051" s="49">
        <v>135300</v>
      </c>
      <c r="K4051" s="49" t="s">
        <v>398</v>
      </c>
      <c r="L4051" s="49">
        <v>9861028</v>
      </c>
      <c r="M4051" s="49" t="s">
        <v>1550</v>
      </c>
      <c r="N4051" s="51">
        <v>35247</v>
      </c>
      <c r="O4051" s="51">
        <v>35247</v>
      </c>
      <c r="P4051" s="49" t="s">
        <v>1091</v>
      </c>
    </row>
    <row r="4052" spans="1:16">
      <c r="A4052" s="46">
        <v>150</v>
      </c>
      <c r="B4052" s="46">
        <v>441.16</v>
      </c>
      <c r="C4052" s="46">
        <v>247.3902019896</v>
      </c>
      <c r="D4052" s="46">
        <f t="shared" si="63"/>
        <v>193.76979801040002</v>
      </c>
      <c r="E4052" s="51">
        <v>45261</v>
      </c>
      <c r="F4052" s="49" t="s">
        <v>80</v>
      </c>
      <c r="G4052" s="49" t="s">
        <v>81</v>
      </c>
      <c r="H4052" s="49" t="s">
        <v>611</v>
      </c>
      <c r="I4052" s="49" t="s">
        <v>611</v>
      </c>
      <c r="J4052" s="49">
        <v>135300</v>
      </c>
      <c r="K4052" s="49" t="s">
        <v>398</v>
      </c>
      <c r="L4052" s="49">
        <v>9821993</v>
      </c>
      <c r="M4052" s="49" t="s">
        <v>1550</v>
      </c>
      <c r="N4052" s="51">
        <v>35247</v>
      </c>
      <c r="O4052" s="51">
        <v>35247</v>
      </c>
      <c r="P4052" s="49" t="s">
        <v>1081</v>
      </c>
    </row>
    <row r="4053" spans="1:16">
      <c r="A4053" s="46">
        <v>0</v>
      </c>
      <c r="B4053" s="46">
        <v>0</v>
      </c>
      <c r="C4053" s="46">
        <v>0</v>
      </c>
      <c r="D4053" s="46">
        <f t="shared" si="63"/>
        <v>0</v>
      </c>
      <c r="E4053" s="51">
        <v>45261</v>
      </c>
      <c r="F4053" s="49" t="s">
        <v>80</v>
      </c>
      <c r="G4053" s="49" t="s">
        <v>81</v>
      </c>
      <c r="H4053" s="49" t="s">
        <v>611</v>
      </c>
      <c r="I4053" s="49" t="s">
        <v>611</v>
      </c>
      <c r="J4053" s="49">
        <v>135300</v>
      </c>
      <c r="K4053" s="49" t="s">
        <v>402</v>
      </c>
      <c r="L4053" s="49">
        <v>9974258</v>
      </c>
      <c r="M4053" s="49" t="s">
        <v>1921</v>
      </c>
      <c r="N4053" s="51">
        <v>25750</v>
      </c>
      <c r="O4053" s="51">
        <v>25750</v>
      </c>
      <c r="P4053" s="49" t="s">
        <v>1091</v>
      </c>
    </row>
    <row r="4054" spans="1:16">
      <c r="A4054" s="46">
        <v>0</v>
      </c>
      <c r="B4054" s="46">
        <v>0</v>
      </c>
      <c r="C4054" s="46">
        <v>0</v>
      </c>
      <c r="D4054" s="46">
        <f t="shared" si="63"/>
        <v>0</v>
      </c>
      <c r="E4054" s="51">
        <v>45261</v>
      </c>
      <c r="F4054" s="49" t="s">
        <v>80</v>
      </c>
      <c r="G4054" s="49" t="s">
        <v>81</v>
      </c>
      <c r="H4054" s="49" t="s">
        <v>611</v>
      </c>
      <c r="I4054" s="49" t="s">
        <v>611</v>
      </c>
      <c r="J4054" s="49">
        <v>135300</v>
      </c>
      <c r="K4054" s="49" t="s">
        <v>402</v>
      </c>
      <c r="L4054" s="49">
        <v>9974264</v>
      </c>
      <c r="M4054" s="49" t="s">
        <v>2656</v>
      </c>
      <c r="N4054" s="51">
        <v>28672</v>
      </c>
      <c r="O4054" s="51">
        <v>28672</v>
      </c>
      <c r="P4054" s="49" t="s">
        <v>1091</v>
      </c>
    </row>
    <row r="4055" spans="1:16">
      <c r="A4055" s="46">
        <v>1</v>
      </c>
      <c r="B4055" s="46">
        <v>3000</v>
      </c>
      <c r="C4055" s="46">
        <v>2783.4686400000001</v>
      </c>
      <c r="D4055" s="46">
        <f t="shared" si="63"/>
        <v>216.53135999999995</v>
      </c>
      <c r="E4055" s="51">
        <v>45261</v>
      </c>
      <c r="F4055" s="49" t="s">
        <v>80</v>
      </c>
      <c r="G4055" s="49" t="s">
        <v>81</v>
      </c>
      <c r="H4055" s="49" t="s">
        <v>611</v>
      </c>
      <c r="I4055" s="49" t="s">
        <v>611</v>
      </c>
      <c r="J4055" s="49">
        <v>135300</v>
      </c>
      <c r="K4055" s="49" t="s">
        <v>402</v>
      </c>
      <c r="L4055" s="49">
        <v>9821954</v>
      </c>
      <c r="M4055" s="49" t="s">
        <v>2656</v>
      </c>
      <c r="N4055" s="51">
        <v>28672</v>
      </c>
      <c r="O4055" s="51">
        <v>28672</v>
      </c>
      <c r="P4055" s="49" t="s">
        <v>1081</v>
      </c>
    </row>
    <row r="4056" spans="1:16">
      <c r="A4056" s="46">
        <v>1</v>
      </c>
      <c r="B4056" s="46">
        <v>4872.3500000000004</v>
      </c>
      <c r="C4056" s="46">
        <v>5146.78316481</v>
      </c>
      <c r="D4056" s="46">
        <f t="shared" si="63"/>
        <v>-274.43316480999965</v>
      </c>
      <c r="E4056" s="51">
        <v>45261</v>
      </c>
      <c r="F4056" s="49" t="s">
        <v>80</v>
      </c>
      <c r="G4056" s="49" t="s">
        <v>81</v>
      </c>
      <c r="H4056" s="49" t="s">
        <v>611</v>
      </c>
      <c r="I4056" s="49" t="s">
        <v>611</v>
      </c>
      <c r="J4056" s="49">
        <v>135300</v>
      </c>
      <c r="K4056" s="49" t="s">
        <v>402</v>
      </c>
      <c r="L4056" s="49">
        <v>9821956</v>
      </c>
      <c r="M4056" s="49" t="s">
        <v>1921</v>
      </c>
      <c r="N4056" s="51">
        <v>25750</v>
      </c>
      <c r="O4056" s="51">
        <v>25750</v>
      </c>
      <c r="P4056" s="49" t="s">
        <v>1081</v>
      </c>
    </row>
    <row r="4057" spans="1:16">
      <c r="A4057" s="46">
        <v>0</v>
      </c>
      <c r="B4057" s="46">
        <v>0</v>
      </c>
      <c r="C4057" s="46">
        <v>0</v>
      </c>
      <c r="D4057" s="46">
        <f t="shared" si="63"/>
        <v>0</v>
      </c>
      <c r="E4057" s="51">
        <v>45261</v>
      </c>
      <c r="F4057" s="49" t="s">
        <v>80</v>
      </c>
      <c r="G4057" s="49" t="s">
        <v>81</v>
      </c>
      <c r="H4057" s="49" t="s">
        <v>611</v>
      </c>
      <c r="I4057" s="49" t="s">
        <v>611</v>
      </c>
      <c r="J4057" s="49">
        <v>135300</v>
      </c>
      <c r="K4057" s="49" t="s">
        <v>402</v>
      </c>
      <c r="L4057" s="49">
        <v>9974265</v>
      </c>
      <c r="M4057" s="49" t="s">
        <v>1921</v>
      </c>
      <c r="N4057" s="51">
        <v>23924</v>
      </c>
      <c r="O4057" s="51">
        <v>23924</v>
      </c>
      <c r="P4057" s="49" t="s">
        <v>1091</v>
      </c>
    </row>
    <row r="4058" spans="1:16">
      <c r="A4058" s="46">
        <v>1</v>
      </c>
      <c r="B4058" s="46">
        <v>1465.6200000000001</v>
      </c>
      <c r="C4058" s="46">
        <v>1553.1460496214002</v>
      </c>
      <c r="D4058" s="46">
        <f t="shared" si="63"/>
        <v>-87.526049621400034</v>
      </c>
      <c r="E4058" s="51">
        <v>45261</v>
      </c>
      <c r="F4058" s="49" t="s">
        <v>80</v>
      </c>
      <c r="G4058" s="49" t="s">
        <v>81</v>
      </c>
      <c r="H4058" s="49" t="s">
        <v>611</v>
      </c>
      <c r="I4058" s="49" t="s">
        <v>611</v>
      </c>
      <c r="J4058" s="49">
        <v>135300</v>
      </c>
      <c r="K4058" s="49" t="s">
        <v>402</v>
      </c>
      <c r="L4058" s="49">
        <v>9821955</v>
      </c>
      <c r="M4058" s="49" t="s">
        <v>1921</v>
      </c>
      <c r="N4058" s="51">
        <v>23924</v>
      </c>
      <c r="O4058" s="51">
        <v>23924</v>
      </c>
      <c r="P4058" s="49" t="s">
        <v>1081</v>
      </c>
    </row>
    <row r="4059" spans="1:16">
      <c r="A4059" s="46">
        <v>0</v>
      </c>
      <c r="B4059" s="46">
        <v>0</v>
      </c>
      <c r="C4059" s="46">
        <v>0</v>
      </c>
      <c r="D4059" s="46">
        <f t="shared" si="63"/>
        <v>0</v>
      </c>
      <c r="E4059" s="51">
        <v>45261</v>
      </c>
      <c r="F4059" s="49" t="s">
        <v>80</v>
      </c>
      <c r="G4059" s="49" t="s">
        <v>81</v>
      </c>
      <c r="H4059" s="49" t="s">
        <v>611</v>
      </c>
      <c r="I4059" s="49" t="s">
        <v>611</v>
      </c>
      <c r="J4059" s="49">
        <v>135300</v>
      </c>
      <c r="K4059" s="49" t="s">
        <v>107</v>
      </c>
      <c r="L4059" s="49">
        <v>34823026</v>
      </c>
      <c r="M4059" s="49" t="s">
        <v>2657</v>
      </c>
      <c r="N4059" s="51">
        <v>44546</v>
      </c>
      <c r="O4059" s="51">
        <v>44562</v>
      </c>
      <c r="P4059" s="49" t="s">
        <v>2655</v>
      </c>
    </row>
    <row r="4060" spans="1:16">
      <c r="A4060" s="46">
        <v>0</v>
      </c>
      <c r="B4060" s="46">
        <v>0</v>
      </c>
      <c r="C4060" s="46">
        <v>0</v>
      </c>
      <c r="D4060" s="46">
        <f t="shared" si="63"/>
        <v>0</v>
      </c>
      <c r="E4060" s="51">
        <v>45261</v>
      </c>
      <c r="F4060" s="49" t="s">
        <v>80</v>
      </c>
      <c r="G4060" s="49" t="s">
        <v>81</v>
      </c>
      <c r="H4060" s="49" t="s">
        <v>611</v>
      </c>
      <c r="I4060" s="49" t="s">
        <v>611</v>
      </c>
      <c r="J4060" s="49">
        <v>135300</v>
      </c>
      <c r="K4060" s="49" t="s">
        <v>107</v>
      </c>
      <c r="L4060" s="49">
        <v>11248400</v>
      </c>
      <c r="M4060" s="49" t="s">
        <v>2658</v>
      </c>
      <c r="N4060" s="51">
        <v>40809</v>
      </c>
      <c r="O4060" s="51">
        <v>40909</v>
      </c>
      <c r="P4060" s="49" t="s">
        <v>2653</v>
      </c>
    </row>
    <row r="4061" spans="1:16">
      <c r="A4061" s="46">
        <v>1</v>
      </c>
      <c r="B4061" s="46">
        <v>91.17</v>
      </c>
      <c r="C4061" s="46">
        <v>96.367015476899994</v>
      </c>
      <c r="D4061" s="46">
        <f t="shared" si="63"/>
        <v>-5.1970154768999919</v>
      </c>
      <c r="E4061" s="51">
        <v>45261</v>
      </c>
      <c r="F4061" s="49" t="s">
        <v>80</v>
      </c>
      <c r="G4061" s="49" t="s">
        <v>81</v>
      </c>
      <c r="H4061" s="49" t="s">
        <v>611</v>
      </c>
      <c r="I4061" s="49" t="s">
        <v>611</v>
      </c>
      <c r="J4061" s="49">
        <v>135300</v>
      </c>
      <c r="K4061" s="49" t="s">
        <v>408</v>
      </c>
      <c r="L4061" s="49">
        <v>9822059</v>
      </c>
      <c r="M4061" s="49" t="s">
        <v>1944</v>
      </c>
      <c r="N4061" s="51">
        <v>25385</v>
      </c>
      <c r="O4061" s="51">
        <v>25385</v>
      </c>
      <c r="P4061" s="49" t="s">
        <v>1081</v>
      </c>
    </row>
    <row r="4062" spans="1:16">
      <c r="A4062" s="46">
        <v>0</v>
      </c>
      <c r="B4062" s="46">
        <v>0</v>
      </c>
      <c r="C4062" s="46">
        <v>0</v>
      </c>
      <c r="D4062" s="46">
        <f t="shared" si="63"/>
        <v>0</v>
      </c>
      <c r="E4062" s="51">
        <v>45261</v>
      </c>
      <c r="F4062" s="49" t="s">
        <v>80</v>
      </c>
      <c r="G4062" s="49" t="s">
        <v>81</v>
      </c>
      <c r="H4062" s="49" t="s">
        <v>611</v>
      </c>
      <c r="I4062" s="49" t="s">
        <v>611</v>
      </c>
      <c r="J4062" s="49">
        <v>135300</v>
      </c>
      <c r="K4062" s="49" t="s">
        <v>408</v>
      </c>
      <c r="L4062" s="49">
        <v>9974252</v>
      </c>
      <c r="M4062" s="49" t="s">
        <v>1944</v>
      </c>
      <c r="N4062" s="51">
        <v>25385</v>
      </c>
      <c r="O4062" s="51">
        <v>25385</v>
      </c>
      <c r="P4062" s="49" t="s">
        <v>1091</v>
      </c>
    </row>
    <row r="4063" spans="1:16">
      <c r="A4063" s="46">
        <v>1</v>
      </c>
      <c r="B4063" s="46">
        <v>89.47</v>
      </c>
      <c r="C4063" s="46">
        <v>94.752335641000002</v>
      </c>
      <c r="D4063" s="46">
        <f t="shared" si="63"/>
        <v>-5.2823356410000031</v>
      </c>
      <c r="E4063" s="51">
        <v>45261</v>
      </c>
      <c r="F4063" s="49" t="s">
        <v>80</v>
      </c>
      <c r="G4063" s="49" t="s">
        <v>81</v>
      </c>
      <c r="H4063" s="49" t="s">
        <v>611</v>
      </c>
      <c r="I4063" s="49" t="s">
        <v>611</v>
      </c>
      <c r="J4063" s="49">
        <v>135300</v>
      </c>
      <c r="K4063" s="49" t="s">
        <v>180</v>
      </c>
      <c r="L4063" s="49">
        <v>9822001</v>
      </c>
      <c r="M4063" s="49" t="s">
        <v>1554</v>
      </c>
      <c r="N4063" s="51">
        <v>24289</v>
      </c>
      <c r="O4063" s="51">
        <v>24289</v>
      </c>
      <c r="P4063" s="49" t="s">
        <v>1081</v>
      </c>
    </row>
    <row r="4064" spans="1:16">
      <c r="A4064" s="46">
        <v>0</v>
      </c>
      <c r="B4064" s="46">
        <v>0</v>
      </c>
      <c r="C4064" s="46">
        <v>0</v>
      </c>
      <c r="D4064" s="46">
        <f t="shared" si="63"/>
        <v>0</v>
      </c>
      <c r="E4064" s="51">
        <v>45261</v>
      </c>
      <c r="F4064" s="49" t="s">
        <v>80</v>
      </c>
      <c r="G4064" s="49" t="s">
        <v>81</v>
      </c>
      <c r="H4064" s="49" t="s">
        <v>611</v>
      </c>
      <c r="I4064" s="49" t="s">
        <v>611</v>
      </c>
      <c r="J4064" s="49">
        <v>135300</v>
      </c>
      <c r="K4064" s="49" t="s">
        <v>180</v>
      </c>
      <c r="L4064" s="49">
        <v>9974250</v>
      </c>
      <c r="M4064" s="49" t="s">
        <v>2158</v>
      </c>
      <c r="N4064" s="51">
        <v>25750</v>
      </c>
      <c r="O4064" s="51">
        <v>25750</v>
      </c>
      <c r="P4064" s="49" t="s">
        <v>1091</v>
      </c>
    </row>
    <row r="4065" spans="1:16">
      <c r="A4065" s="46">
        <v>0</v>
      </c>
      <c r="B4065" s="46">
        <v>0</v>
      </c>
      <c r="C4065" s="46">
        <v>0</v>
      </c>
      <c r="D4065" s="46">
        <f t="shared" si="63"/>
        <v>0</v>
      </c>
      <c r="E4065" s="51">
        <v>45261</v>
      </c>
      <c r="F4065" s="49" t="s">
        <v>80</v>
      </c>
      <c r="G4065" s="49" t="s">
        <v>81</v>
      </c>
      <c r="H4065" s="49" t="s">
        <v>611</v>
      </c>
      <c r="I4065" s="49" t="s">
        <v>611</v>
      </c>
      <c r="J4065" s="49">
        <v>135300</v>
      </c>
      <c r="K4065" s="49" t="s">
        <v>180</v>
      </c>
      <c r="L4065" s="49">
        <v>9974251</v>
      </c>
      <c r="M4065" s="49" t="s">
        <v>1554</v>
      </c>
      <c r="N4065" s="51">
        <v>24289</v>
      </c>
      <c r="O4065" s="51">
        <v>24289</v>
      </c>
      <c r="P4065" s="49" t="s">
        <v>1091</v>
      </c>
    </row>
    <row r="4066" spans="1:16">
      <c r="A4066" s="46">
        <v>0</v>
      </c>
      <c r="B4066" s="46">
        <v>39.74</v>
      </c>
      <c r="C4066" s="46">
        <v>41.978339603999999</v>
      </c>
      <c r="D4066" s="46">
        <f t="shared" si="63"/>
        <v>-2.2383396039999965</v>
      </c>
      <c r="E4066" s="51">
        <v>45261</v>
      </c>
      <c r="F4066" s="49" t="s">
        <v>80</v>
      </c>
      <c r="G4066" s="49" t="s">
        <v>81</v>
      </c>
      <c r="H4066" s="49" t="s">
        <v>611</v>
      </c>
      <c r="I4066" s="49" t="s">
        <v>611</v>
      </c>
      <c r="J4066" s="49">
        <v>135300</v>
      </c>
      <c r="K4066" s="49" t="s">
        <v>180</v>
      </c>
      <c r="L4066" s="49">
        <v>9822000</v>
      </c>
      <c r="M4066" s="49" t="s">
        <v>2158</v>
      </c>
      <c r="N4066" s="51">
        <v>25750</v>
      </c>
      <c r="O4066" s="51">
        <v>25750</v>
      </c>
      <c r="P4066" s="49" t="s">
        <v>1081</v>
      </c>
    </row>
    <row r="4067" spans="1:16">
      <c r="A4067" s="46">
        <v>0</v>
      </c>
      <c r="B4067" s="46">
        <v>0</v>
      </c>
      <c r="C4067" s="46">
        <v>0</v>
      </c>
      <c r="D4067" s="46">
        <f t="shared" si="63"/>
        <v>0</v>
      </c>
      <c r="E4067" s="51">
        <v>45261</v>
      </c>
      <c r="F4067" s="49" t="s">
        <v>80</v>
      </c>
      <c r="G4067" s="49" t="s">
        <v>81</v>
      </c>
      <c r="H4067" s="49" t="s">
        <v>611</v>
      </c>
      <c r="I4067" s="49" t="s">
        <v>611</v>
      </c>
      <c r="J4067" s="49">
        <v>135300</v>
      </c>
      <c r="K4067" s="49" t="s">
        <v>263</v>
      </c>
      <c r="L4067" s="49">
        <v>9861027</v>
      </c>
      <c r="M4067" s="49" t="s">
        <v>1834</v>
      </c>
      <c r="N4067" s="51">
        <v>35247</v>
      </c>
      <c r="O4067" s="51">
        <v>35247</v>
      </c>
      <c r="P4067" s="49" t="s">
        <v>1091</v>
      </c>
    </row>
    <row r="4068" spans="1:16">
      <c r="A4068" s="46">
        <v>3</v>
      </c>
      <c r="B4068" s="46">
        <v>22.41</v>
      </c>
      <c r="C4068" s="46">
        <v>12.5669018646</v>
      </c>
      <c r="D4068" s="46">
        <f t="shared" si="63"/>
        <v>9.8430981354</v>
      </c>
      <c r="E4068" s="51">
        <v>45261</v>
      </c>
      <c r="F4068" s="49" t="s">
        <v>80</v>
      </c>
      <c r="G4068" s="49" t="s">
        <v>81</v>
      </c>
      <c r="H4068" s="49" t="s">
        <v>611</v>
      </c>
      <c r="I4068" s="49" t="s">
        <v>611</v>
      </c>
      <c r="J4068" s="49">
        <v>135300</v>
      </c>
      <c r="K4068" s="49" t="s">
        <v>263</v>
      </c>
      <c r="L4068" s="49">
        <v>9822031</v>
      </c>
      <c r="M4068" s="49" t="s">
        <v>1834</v>
      </c>
      <c r="N4068" s="51">
        <v>35247</v>
      </c>
      <c r="O4068" s="51">
        <v>35247</v>
      </c>
      <c r="P4068" s="49" t="s">
        <v>1081</v>
      </c>
    </row>
    <row r="4069" spans="1:16">
      <c r="A4069" s="46">
        <v>0</v>
      </c>
      <c r="B4069" s="46">
        <v>0</v>
      </c>
      <c r="C4069" s="46">
        <v>0</v>
      </c>
      <c r="D4069" s="46">
        <f t="shared" si="63"/>
        <v>0</v>
      </c>
      <c r="E4069" s="51">
        <v>45261</v>
      </c>
      <c r="F4069" s="49" t="s">
        <v>80</v>
      </c>
      <c r="G4069" s="49" t="s">
        <v>81</v>
      </c>
      <c r="H4069" s="49" t="s">
        <v>611</v>
      </c>
      <c r="I4069" s="49" t="s">
        <v>611</v>
      </c>
      <c r="J4069" s="49">
        <v>135300</v>
      </c>
      <c r="K4069" s="49" t="s">
        <v>613</v>
      </c>
      <c r="L4069" s="49">
        <v>9974328</v>
      </c>
      <c r="M4069" s="49" t="s">
        <v>2659</v>
      </c>
      <c r="N4069" s="51">
        <v>23924</v>
      </c>
      <c r="O4069" s="51">
        <v>23924</v>
      </c>
      <c r="P4069" s="49" t="s">
        <v>1091</v>
      </c>
    </row>
    <row r="4070" spans="1:16">
      <c r="A4070" s="46">
        <v>0</v>
      </c>
      <c r="B4070" s="46">
        <v>0</v>
      </c>
      <c r="C4070" s="46">
        <v>0</v>
      </c>
      <c r="D4070" s="46">
        <f t="shared" si="63"/>
        <v>0</v>
      </c>
      <c r="E4070" s="51">
        <v>45261</v>
      </c>
      <c r="F4070" s="49" t="s">
        <v>80</v>
      </c>
      <c r="G4070" s="49" t="s">
        <v>81</v>
      </c>
      <c r="H4070" s="49" t="s">
        <v>611</v>
      </c>
      <c r="I4070" s="49" t="s">
        <v>611</v>
      </c>
      <c r="J4070" s="49">
        <v>135300</v>
      </c>
      <c r="K4070" s="49" t="s">
        <v>613</v>
      </c>
      <c r="L4070" s="49">
        <v>9822027</v>
      </c>
      <c r="M4070" s="49" t="s">
        <v>2659</v>
      </c>
      <c r="N4070" s="51">
        <v>23924</v>
      </c>
      <c r="O4070" s="51">
        <v>23924</v>
      </c>
      <c r="P4070" s="49" t="s">
        <v>1081</v>
      </c>
    </row>
    <row r="4071" spans="1:16">
      <c r="A4071" s="46">
        <v>1</v>
      </c>
      <c r="B4071" s="46">
        <v>1839.01</v>
      </c>
      <c r="C4071" s="46">
        <v>1931.2786671201</v>
      </c>
      <c r="D4071" s="46">
        <f t="shared" si="63"/>
        <v>-92.268667120099963</v>
      </c>
      <c r="E4071" s="51">
        <v>45261</v>
      </c>
      <c r="F4071" s="49" t="s">
        <v>80</v>
      </c>
      <c r="G4071" s="49" t="s">
        <v>81</v>
      </c>
      <c r="H4071" s="49" t="s">
        <v>611</v>
      </c>
      <c r="I4071" s="49" t="s">
        <v>611</v>
      </c>
      <c r="J4071" s="49">
        <v>135300</v>
      </c>
      <c r="K4071" s="49" t="s">
        <v>410</v>
      </c>
      <c r="L4071" s="49">
        <v>9821973</v>
      </c>
      <c r="M4071" s="49" t="s">
        <v>1946</v>
      </c>
      <c r="N4071" s="51">
        <v>26481</v>
      </c>
      <c r="O4071" s="51">
        <v>26481</v>
      </c>
      <c r="P4071" s="49" t="s">
        <v>1081</v>
      </c>
    </row>
    <row r="4072" spans="1:16">
      <c r="A4072" s="46">
        <v>1</v>
      </c>
      <c r="B4072" s="46">
        <v>7434.88</v>
      </c>
      <c r="C4072" s="46">
        <v>4169.2729734528002</v>
      </c>
      <c r="D4072" s="46">
        <f t="shared" si="63"/>
        <v>3265.6070265471999</v>
      </c>
      <c r="E4072" s="51">
        <v>45261</v>
      </c>
      <c r="F4072" s="49" t="s">
        <v>80</v>
      </c>
      <c r="G4072" s="49" t="s">
        <v>81</v>
      </c>
      <c r="H4072" s="49" t="s">
        <v>611</v>
      </c>
      <c r="I4072" s="49" t="s">
        <v>611</v>
      </c>
      <c r="J4072" s="49">
        <v>135300</v>
      </c>
      <c r="K4072" s="49" t="s">
        <v>410</v>
      </c>
      <c r="L4072" s="49">
        <v>9821974</v>
      </c>
      <c r="M4072" s="49" t="s">
        <v>1946</v>
      </c>
      <c r="N4072" s="51">
        <v>35247</v>
      </c>
      <c r="O4072" s="51">
        <v>35247</v>
      </c>
      <c r="P4072" s="49" t="s">
        <v>1081</v>
      </c>
    </row>
    <row r="4073" spans="1:16">
      <c r="A4073" s="46">
        <v>1</v>
      </c>
      <c r="B4073" s="46">
        <v>654.13</v>
      </c>
      <c r="C4073" s="46">
        <v>692.75003143900005</v>
      </c>
      <c r="D4073" s="46">
        <f t="shared" si="63"/>
        <v>-38.620031439000059</v>
      </c>
      <c r="E4073" s="51">
        <v>45261</v>
      </c>
      <c r="F4073" s="49" t="s">
        <v>80</v>
      </c>
      <c r="G4073" s="49" t="s">
        <v>81</v>
      </c>
      <c r="H4073" s="49" t="s">
        <v>611</v>
      </c>
      <c r="I4073" s="49" t="s">
        <v>611</v>
      </c>
      <c r="J4073" s="49">
        <v>135300</v>
      </c>
      <c r="K4073" s="49" t="s">
        <v>410</v>
      </c>
      <c r="L4073" s="49">
        <v>9821972</v>
      </c>
      <c r="M4073" s="49" t="s">
        <v>1946</v>
      </c>
      <c r="N4073" s="51">
        <v>24289</v>
      </c>
      <c r="O4073" s="51">
        <v>24289</v>
      </c>
      <c r="P4073" s="49" t="s">
        <v>1081</v>
      </c>
    </row>
    <row r="4074" spans="1:16">
      <c r="A4074" s="46">
        <v>0</v>
      </c>
      <c r="B4074" s="46">
        <v>0</v>
      </c>
      <c r="C4074" s="46">
        <v>0</v>
      </c>
      <c r="D4074" s="46">
        <f t="shared" si="63"/>
        <v>0</v>
      </c>
      <c r="E4074" s="51">
        <v>45261</v>
      </c>
      <c r="F4074" s="49" t="s">
        <v>80</v>
      </c>
      <c r="G4074" s="49" t="s">
        <v>81</v>
      </c>
      <c r="H4074" s="49" t="s">
        <v>611</v>
      </c>
      <c r="I4074" s="49" t="s">
        <v>611</v>
      </c>
      <c r="J4074" s="49">
        <v>135300</v>
      </c>
      <c r="K4074" s="49" t="s">
        <v>410</v>
      </c>
      <c r="L4074" s="49">
        <v>9695991</v>
      </c>
      <c r="M4074" s="49" t="s">
        <v>1946</v>
      </c>
      <c r="N4074" s="51">
        <v>35247</v>
      </c>
      <c r="O4074" s="51">
        <v>35247</v>
      </c>
      <c r="P4074" s="49" t="s">
        <v>1091</v>
      </c>
    </row>
    <row r="4075" spans="1:16">
      <c r="A4075" s="46">
        <v>0</v>
      </c>
      <c r="B4075" s="46">
        <v>0</v>
      </c>
      <c r="C4075" s="46">
        <v>0</v>
      </c>
      <c r="D4075" s="46">
        <f t="shared" si="63"/>
        <v>0</v>
      </c>
      <c r="E4075" s="51">
        <v>45261</v>
      </c>
      <c r="F4075" s="49" t="s">
        <v>80</v>
      </c>
      <c r="G4075" s="49" t="s">
        <v>81</v>
      </c>
      <c r="H4075" s="49" t="s">
        <v>611</v>
      </c>
      <c r="I4075" s="49" t="s">
        <v>611</v>
      </c>
      <c r="J4075" s="49">
        <v>135300</v>
      </c>
      <c r="K4075" s="49" t="s">
        <v>410</v>
      </c>
      <c r="L4075" s="49">
        <v>9974261</v>
      </c>
      <c r="M4075" s="49" t="s">
        <v>1946</v>
      </c>
      <c r="N4075" s="51">
        <v>24289</v>
      </c>
      <c r="O4075" s="51">
        <v>24289</v>
      </c>
      <c r="P4075" s="49" t="s">
        <v>1091</v>
      </c>
    </row>
    <row r="4076" spans="1:16">
      <c r="A4076" s="46">
        <v>0</v>
      </c>
      <c r="B4076" s="46">
        <v>0</v>
      </c>
      <c r="C4076" s="46">
        <v>0</v>
      </c>
      <c r="D4076" s="46">
        <f t="shared" si="63"/>
        <v>0</v>
      </c>
      <c r="E4076" s="51">
        <v>45261</v>
      </c>
      <c r="F4076" s="49" t="s">
        <v>80</v>
      </c>
      <c r="G4076" s="49" t="s">
        <v>81</v>
      </c>
      <c r="H4076" s="49" t="s">
        <v>611</v>
      </c>
      <c r="I4076" s="49" t="s">
        <v>611</v>
      </c>
      <c r="J4076" s="49">
        <v>135300</v>
      </c>
      <c r="K4076" s="49" t="s">
        <v>410</v>
      </c>
      <c r="L4076" s="49">
        <v>9974256</v>
      </c>
      <c r="M4076" s="49" t="s">
        <v>1946</v>
      </c>
      <c r="N4076" s="51">
        <v>26481</v>
      </c>
      <c r="O4076" s="51">
        <v>26481</v>
      </c>
      <c r="P4076" s="49" t="s">
        <v>1091</v>
      </c>
    </row>
    <row r="4077" spans="1:16">
      <c r="A4077" s="46">
        <v>1</v>
      </c>
      <c r="B4077" s="46">
        <v>925.6</v>
      </c>
      <c r="C4077" s="46">
        <v>980.24770167999998</v>
      </c>
      <c r="D4077" s="46">
        <f t="shared" si="63"/>
        <v>-54.647701679999955</v>
      </c>
      <c r="E4077" s="51">
        <v>45261</v>
      </c>
      <c r="F4077" s="49" t="s">
        <v>80</v>
      </c>
      <c r="G4077" s="49" t="s">
        <v>81</v>
      </c>
      <c r="H4077" s="49" t="s">
        <v>611</v>
      </c>
      <c r="I4077" s="49" t="s">
        <v>611</v>
      </c>
      <c r="J4077" s="49">
        <v>135300</v>
      </c>
      <c r="K4077" s="49" t="s">
        <v>411</v>
      </c>
      <c r="L4077" s="49">
        <v>9822118</v>
      </c>
      <c r="M4077" s="49" t="s">
        <v>1947</v>
      </c>
      <c r="N4077" s="51">
        <v>24289</v>
      </c>
      <c r="O4077" s="51">
        <v>24289</v>
      </c>
      <c r="P4077" s="49" t="s">
        <v>1081</v>
      </c>
    </row>
    <row r="4078" spans="1:16">
      <c r="A4078" s="46">
        <v>0</v>
      </c>
      <c r="B4078" s="46">
        <v>0</v>
      </c>
      <c r="C4078" s="46">
        <v>0</v>
      </c>
      <c r="D4078" s="46">
        <f t="shared" si="63"/>
        <v>0</v>
      </c>
      <c r="E4078" s="51">
        <v>45261</v>
      </c>
      <c r="F4078" s="49" t="s">
        <v>80</v>
      </c>
      <c r="G4078" s="49" t="s">
        <v>81</v>
      </c>
      <c r="H4078" s="49" t="s">
        <v>611</v>
      </c>
      <c r="I4078" s="49" t="s">
        <v>611</v>
      </c>
      <c r="J4078" s="49">
        <v>135300</v>
      </c>
      <c r="K4078" s="49" t="s">
        <v>411</v>
      </c>
      <c r="L4078" s="49">
        <v>9974334</v>
      </c>
      <c r="M4078" s="49" t="s">
        <v>1947</v>
      </c>
      <c r="N4078" s="51">
        <v>24289</v>
      </c>
      <c r="O4078" s="51">
        <v>24289</v>
      </c>
      <c r="P4078" s="49" t="s">
        <v>1091</v>
      </c>
    </row>
    <row r="4079" spans="1:16">
      <c r="A4079" s="46">
        <v>0</v>
      </c>
      <c r="B4079" s="46">
        <v>0</v>
      </c>
      <c r="C4079" s="46">
        <v>0</v>
      </c>
      <c r="D4079" s="46">
        <f t="shared" si="63"/>
        <v>0</v>
      </c>
      <c r="E4079" s="51">
        <v>45261</v>
      </c>
      <c r="F4079" s="49" t="s">
        <v>80</v>
      </c>
      <c r="G4079" s="49" t="s">
        <v>81</v>
      </c>
      <c r="H4079" s="49" t="s">
        <v>611</v>
      </c>
      <c r="I4079" s="49" t="s">
        <v>611</v>
      </c>
      <c r="J4079" s="49">
        <v>135300</v>
      </c>
      <c r="K4079" s="49" t="s">
        <v>413</v>
      </c>
      <c r="L4079" s="49">
        <v>9974336</v>
      </c>
      <c r="M4079" s="49" t="s">
        <v>1950</v>
      </c>
      <c r="N4079" s="51">
        <v>24289</v>
      </c>
      <c r="O4079" s="51">
        <v>24289</v>
      </c>
      <c r="P4079" s="49" t="s">
        <v>1091</v>
      </c>
    </row>
    <row r="4080" spans="1:16">
      <c r="A4080" s="46">
        <v>1</v>
      </c>
      <c r="B4080" s="46">
        <v>4310.5200000000004</v>
      </c>
      <c r="C4080" s="46">
        <v>4565.0143939560003</v>
      </c>
      <c r="D4080" s="46">
        <f t="shared" si="63"/>
        <v>-254.49439395599984</v>
      </c>
      <c r="E4080" s="51">
        <v>45261</v>
      </c>
      <c r="F4080" s="49" t="s">
        <v>80</v>
      </c>
      <c r="G4080" s="49" t="s">
        <v>81</v>
      </c>
      <c r="H4080" s="49" t="s">
        <v>611</v>
      </c>
      <c r="I4080" s="49" t="s">
        <v>611</v>
      </c>
      <c r="J4080" s="49">
        <v>135300</v>
      </c>
      <c r="K4080" s="49" t="s">
        <v>413</v>
      </c>
      <c r="L4080" s="49">
        <v>9822092</v>
      </c>
      <c r="M4080" s="49" t="s">
        <v>1950</v>
      </c>
      <c r="N4080" s="51">
        <v>24289</v>
      </c>
      <c r="O4080" s="51">
        <v>24289</v>
      </c>
      <c r="P4080" s="49" t="s">
        <v>1081</v>
      </c>
    </row>
    <row r="4081" spans="1:16">
      <c r="A4081" s="46">
        <v>1</v>
      </c>
      <c r="B4081" s="46">
        <v>3908.19</v>
      </c>
      <c r="C4081" s="46">
        <v>1474.3516241454001</v>
      </c>
      <c r="D4081" s="46">
        <f t="shared" si="63"/>
        <v>2433.8383758545997</v>
      </c>
      <c r="E4081" s="51">
        <v>45261</v>
      </c>
      <c r="F4081" s="49" t="s">
        <v>80</v>
      </c>
      <c r="G4081" s="49" t="s">
        <v>81</v>
      </c>
      <c r="H4081" s="49" t="s">
        <v>611</v>
      </c>
      <c r="I4081" s="49" t="s">
        <v>611</v>
      </c>
      <c r="J4081" s="49">
        <v>135300</v>
      </c>
      <c r="K4081" s="49" t="s">
        <v>559</v>
      </c>
      <c r="L4081" s="49">
        <v>12818183</v>
      </c>
      <c r="M4081" s="49" t="s">
        <v>2363</v>
      </c>
      <c r="N4081" s="51">
        <v>38483</v>
      </c>
      <c r="O4081" s="51">
        <v>38473</v>
      </c>
      <c r="P4081" s="49" t="s">
        <v>909</v>
      </c>
    </row>
    <row r="4082" spans="1:16">
      <c r="A4082" s="46">
        <v>1</v>
      </c>
      <c r="B4082" s="46">
        <v>29040.27</v>
      </c>
      <c r="C4082" s="46">
        <v>7402.2599876252998</v>
      </c>
      <c r="D4082" s="46">
        <f t="shared" si="63"/>
        <v>21638.0100123747</v>
      </c>
      <c r="E4082" s="51">
        <v>45261</v>
      </c>
      <c r="F4082" s="49" t="s">
        <v>80</v>
      </c>
      <c r="G4082" s="49" t="s">
        <v>81</v>
      </c>
      <c r="H4082" s="49" t="s">
        <v>611</v>
      </c>
      <c r="I4082" s="49" t="s">
        <v>611</v>
      </c>
      <c r="J4082" s="49">
        <v>135300</v>
      </c>
      <c r="K4082" s="49" t="s">
        <v>225</v>
      </c>
      <c r="L4082" s="49">
        <v>11545526</v>
      </c>
      <c r="M4082" s="49" t="s">
        <v>1095</v>
      </c>
      <c r="N4082" s="51">
        <v>40809</v>
      </c>
      <c r="O4082" s="51">
        <v>40909</v>
      </c>
      <c r="P4082" s="49" t="s">
        <v>2653</v>
      </c>
    </row>
    <row r="4083" spans="1:16">
      <c r="A4083" s="46">
        <v>3</v>
      </c>
      <c r="B4083" s="46">
        <v>1645.92</v>
      </c>
      <c r="C4083" s="46">
        <v>1738.6257856320001</v>
      </c>
      <c r="D4083" s="46">
        <f t="shared" si="63"/>
        <v>-92.705785632000016</v>
      </c>
      <c r="E4083" s="51">
        <v>45261</v>
      </c>
      <c r="F4083" s="49" t="s">
        <v>80</v>
      </c>
      <c r="G4083" s="49" t="s">
        <v>81</v>
      </c>
      <c r="H4083" s="49" t="s">
        <v>611</v>
      </c>
      <c r="I4083" s="49" t="s">
        <v>611</v>
      </c>
      <c r="J4083" s="49">
        <v>135300</v>
      </c>
      <c r="K4083" s="49" t="s">
        <v>415</v>
      </c>
      <c r="L4083" s="49">
        <v>9822115</v>
      </c>
      <c r="M4083" s="49" t="s">
        <v>1953</v>
      </c>
      <c r="N4083" s="51">
        <v>25750</v>
      </c>
      <c r="O4083" s="51">
        <v>25750</v>
      </c>
      <c r="P4083" s="49" t="s">
        <v>1081</v>
      </c>
    </row>
    <row r="4084" spans="1:16">
      <c r="A4084" s="46">
        <v>0</v>
      </c>
      <c r="B4084" s="46">
        <v>0</v>
      </c>
      <c r="C4084" s="46">
        <v>0</v>
      </c>
      <c r="D4084" s="46">
        <f t="shared" si="63"/>
        <v>0</v>
      </c>
      <c r="E4084" s="51">
        <v>45261</v>
      </c>
      <c r="F4084" s="49" t="s">
        <v>80</v>
      </c>
      <c r="G4084" s="49" t="s">
        <v>81</v>
      </c>
      <c r="H4084" s="49" t="s">
        <v>611</v>
      </c>
      <c r="I4084" s="49" t="s">
        <v>611</v>
      </c>
      <c r="J4084" s="49">
        <v>135300</v>
      </c>
      <c r="K4084" s="49" t="s">
        <v>415</v>
      </c>
      <c r="L4084" s="49">
        <v>9974335</v>
      </c>
      <c r="M4084" s="49" t="s">
        <v>1953</v>
      </c>
      <c r="N4084" s="51">
        <v>25750</v>
      </c>
      <c r="O4084" s="51">
        <v>25750</v>
      </c>
      <c r="P4084" s="49" t="s">
        <v>1091</v>
      </c>
    </row>
    <row r="4085" spans="1:16">
      <c r="A4085" s="46">
        <v>0</v>
      </c>
      <c r="B4085" s="46">
        <v>0</v>
      </c>
      <c r="C4085" s="46">
        <v>0</v>
      </c>
      <c r="D4085" s="46">
        <f t="shared" si="63"/>
        <v>0</v>
      </c>
      <c r="E4085" s="51">
        <v>45261</v>
      </c>
      <c r="F4085" s="49" t="s">
        <v>80</v>
      </c>
      <c r="G4085" s="49" t="s">
        <v>81</v>
      </c>
      <c r="H4085" s="49" t="s">
        <v>611</v>
      </c>
      <c r="I4085" s="49" t="s">
        <v>611</v>
      </c>
      <c r="J4085" s="49">
        <v>135300</v>
      </c>
      <c r="K4085" s="49" t="s">
        <v>603</v>
      </c>
      <c r="L4085" s="49">
        <v>9822047</v>
      </c>
      <c r="M4085" s="49" t="s">
        <v>2634</v>
      </c>
      <c r="N4085" s="51">
        <v>35247</v>
      </c>
      <c r="O4085" s="51">
        <v>35247</v>
      </c>
      <c r="P4085" s="49" t="s">
        <v>1081</v>
      </c>
    </row>
    <row r="4086" spans="1:16">
      <c r="A4086" s="46">
        <v>0</v>
      </c>
      <c r="B4086" s="46">
        <v>0</v>
      </c>
      <c r="C4086" s="46">
        <v>0</v>
      </c>
      <c r="D4086" s="46">
        <f t="shared" si="63"/>
        <v>0</v>
      </c>
      <c r="E4086" s="51">
        <v>45261</v>
      </c>
      <c r="F4086" s="49" t="s">
        <v>80</v>
      </c>
      <c r="G4086" s="49" t="s">
        <v>81</v>
      </c>
      <c r="H4086" s="49" t="s">
        <v>611</v>
      </c>
      <c r="I4086" s="49" t="s">
        <v>611</v>
      </c>
      <c r="J4086" s="49">
        <v>135300</v>
      </c>
      <c r="K4086" s="49" t="s">
        <v>603</v>
      </c>
      <c r="L4086" s="49">
        <v>9861022</v>
      </c>
      <c r="M4086" s="49" t="s">
        <v>2634</v>
      </c>
      <c r="N4086" s="51">
        <v>35247</v>
      </c>
      <c r="O4086" s="51">
        <v>35247</v>
      </c>
      <c r="P4086" s="49" t="s">
        <v>1091</v>
      </c>
    </row>
    <row r="4087" spans="1:16">
      <c r="A4087" s="46">
        <v>0</v>
      </c>
      <c r="B4087" s="46">
        <v>0</v>
      </c>
      <c r="C4087" s="46">
        <v>0</v>
      </c>
      <c r="D4087" s="46">
        <f t="shared" si="63"/>
        <v>0</v>
      </c>
      <c r="E4087" s="51">
        <v>45261</v>
      </c>
      <c r="F4087" s="49" t="s">
        <v>80</v>
      </c>
      <c r="G4087" s="49" t="s">
        <v>81</v>
      </c>
      <c r="H4087" s="49" t="s">
        <v>611</v>
      </c>
      <c r="I4087" s="49" t="s">
        <v>611</v>
      </c>
      <c r="J4087" s="49">
        <v>135300</v>
      </c>
      <c r="K4087" s="49" t="s">
        <v>416</v>
      </c>
      <c r="L4087" s="49">
        <v>9861024</v>
      </c>
      <c r="M4087" s="49" t="s">
        <v>1954</v>
      </c>
      <c r="N4087" s="51">
        <v>35247</v>
      </c>
      <c r="O4087" s="51">
        <v>35247</v>
      </c>
      <c r="P4087" s="49" t="s">
        <v>1091</v>
      </c>
    </row>
    <row r="4088" spans="1:16">
      <c r="A4088" s="46">
        <v>1</v>
      </c>
      <c r="B4088" s="46">
        <v>403807.7</v>
      </c>
      <c r="C4088" s="46">
        <v>226444.07577286201</v>
      </c>
      <c r="D4088" s="46">
        <f t="shared" si="63"/>
        <v>177363.624227138</v>
      </c>
      <c r="E4088" s="51">
        <v>45261</v>
      </c>
      <c r="F4088" s="49" t="s">
        <v>80</v>
      </c>
      <c r="G4088" s="49" t="s">
        <v>81</v>
      </c>
      <c r="H4088" s="49" t="s">
        <v>611</v>
      </c>
      <c r="I4088" s="49" t="s">
        <v>611</v>
      </c>
      <c r="J4088" s="49">
        <v>135300</v>
      </c>
      <c r="K4088" s="49" t="s">
        <v>416</v>
      </c>
      <c r="L4088" s="49">
        <v>9822024</v>
      </c>
      <c r="M4088" s="49" t="s">
        <v>1954</v>
      </c>
      <c r="N4088" s="51">
        <v>35247</v>
      </c>
      <c r="O4088" s="51">
        <v>35247</v>
      </c>
      <c r="P4088" s="49" t="s">
        <v>1081</v>
      </c>
    </row>
    <row r="4089" spans="1:16">
      <c r="A4089" s="46">
        <v>0</v>
      </c>
      <c r="B4089" s="46">
        <v>0</v>
      </c>
      <c r="C4089" s="46">
        <v>0</v>
      </c>
      <c r="D4089" s="46">
        <f t="shared" si="63"/>
        <v>0</v>
      </c>
      <c r="E4089" s="51">
        <v>45261</v>
      </c>
      <c r="F4089" s="49" t="s">
        <v>80</v>
      </c>
      <c r="G4089" s="49" t="s">
        <v>81</v>
      </c>
      <c r="H4089" s="49" t="s">
        <v>611</v>
      </c>
      <c r="I4089" s="49" t="s">
        <v>611</v>
      </c>
      <c r="J4089" s="49">
        <v>135300</v>
      </c>
      <c r="K4089" s="49" t="s">
        <v>614</v>
      </c>
      <c r="L4089" s="49">
        <v>9974254</v>
      </c>
      <c r="M4089" s="49" t="s">
        <v>2660</v>
      </c>
      <c r="N4089" s="51">
        <v>23924</v>
      </c>
      <c r="O4089" s="51">
        <v>23924</v>
      </c>
      <c r="P4089" s="49" t="s">
        <v>1091</v>
      </c>
    </row>
    <row r="4090" spans="1:16">
      <c r="A4090" s="46">
        <v>0</v>
      </c>
      <c r="B4090" s="46">
        <v>0</v>
      </c>
      <c r="C4090" s="46">
        <v>0</v>
      </c>
      <c r="D4090" s="46">
        <f t="shared" si="63"/>
        <v>0</v>
      </c>
      <c r="E4090" s="51">
        <v>45261</v>
      </c>
      <c r="F4090" s="49" t="s">
        <v>80</v>
      </c>
      <c r="G4090" s="49" t="s">
        <v>81</v>
      </c>
      <c r="H4090" s="49" t="s">
        <v>611</v>
      </c>
      <c r="I4090" s="49" t="s">
        <v>611</v>
      </c>
      <c r="J4090" s="49">
        <v>135300</v>
      </c>
      <c r="K4090" s="49" t="s">
        <v>614</v>
      </c>
      <c r="L4090" s="49">
        <v>9974253</v>
      </c>
      <c r="M4090" s="49" t="s">
        <v>2661</v>
      </c>
      <c r="N4090" s="51">
        <v>25385</v>
      </c>
      <c r="O4090" s="51">
        <v>25385</v>
      </c>
      <c r="P4090" s="49" t="s">
        <v>1091</v>
      </c>
    </row>
    <row r="4091" spans="1:16">
      <c r="A4091" s="46">
        <v>0</v>
      </c>
      <c r="B4091" s="46">
        <v>0</v>
      </c>
      <c r="C4091" s="46">
        <v>0</v>
      </c>
      <c r="D4091" s="46">
        <f t="shared" si="63"/>
        <v>0</v>
      </c>
      <c r="E4091" s="51">
        <v>45261</v>
      </c>
      <c r="F4091" s="49" t="s">
        <v>80</v>
      </c>
      <c r="G4091" s="49" t="s">
        <v>81</v>
      </c>
      <c r="H4091" s="49" t="s">
        <v>611</v>
      </c>
      <c r="I4091" s="49" t="s">
        <v>611</v>
      </c>
      <c r="J4091" s="49">
        <v>135300</v>
      </c>
      <c r="K4091" s="49" t="s">
        <v>614</v>
      </c>
      <c r="L4091" s="49">
        <v>9822046</v>
      </c>
      <c r="M4091" s="49" t="s">
        <v>2661</v>
      </c>
      <c r="N4091" s="51">
        <v>25385</v>
      </c>
      <c r="O4091" s="51">
        <v>25385</v>
      </c>
      <c r="P4091" s="49" t="s">
        <v>1081</v>
      </c>
    </row>
    <row r="4092" spans="1:16">
      <c r="A4092" s="46">
        <v>0</v>
      </c>
      <c r="B4092" s="46">
        <v>0</v>
      </c>
      <c r="C4092" s="46">
        <v>0</v>
      </c>
      <c r="D4092" s="46">
        <f t="shared" si="63"/>
        <v>0</v>
      </c>
      <c r="E4092" s="51">
        <v>45261</v>
      </c>
      <c r="F4092" s="49" t="s">
        <v>80</v>
      </c>
      <c r="G4092" s="49" t="s">
        <v>81</v>
      </c>
      <c r="H4092" s="49" t="s">
        <v>611</v>
      </c>
      <c r="I4092" s="49" t="s">
        <v>611</v>
      </c>
      <c r="J4092" s="49">
        <v>135300</v>
      </c>
      <c r="K4092" s="49" t="s">
        <v>614</v>
      </c>
      <c r="L4092" s="49">
        <v>9822045</v>
      </c>
      <c r="M4092" s="49" t="s">
        <v>2660</v>
      </c>
      <c r="N4092" s="51">
        <v>23924</v>
      </c>
      <c r="O4092" s="51">
        <v>23924</v>
      </c>
      <c r="P4092" s="49" t="s">
        <v>1081</v>
      </c>
    </row>
    <row r="4093" spans="1:16">
      <c r="A4093" s="46">
        <v>6</v>
      </c>
      <c r="B4093" s="46">
        <v>209983.81</v>
      </c>
      <c r="C4093" s="46">
        <v>36396.399294585499</v>
      </c>
      <c r="D4093" s="46">
        <f t="shared" si="63"/>
        <v>173587.41070541448</v>
      </c>
      <c r="E4093" s="51">
        <v>45261</v>
      </c>
      <c r="F4093" s="49" t="s">
        <v>80</v>
      </c>
      <c r="G4093" s="49" t="s">
        <v>81</v>
      </c>
      <c r="H4093" s="49" t="s">
        <v>611</v>
      </c>
      <c r="I4093" s="49" t="s">
        <v>611</v>
      </c>
      <c r="J4093" s="49">
        <v>135300</v>
      </c>
      <c r="K4093" s="49" t="s">
        <v>460</v>
      </c>
      <c r="L4093" s="49">
        <v>13776656</v>
      </c>
      <c r="M4093" s="49" t="s">
        <v>2662</v>
      </c>
      <c r="N4093" s="51">
        <v>42124</v>
      </c>
      <c r="O4093" s="51">
        <v>42095</v>
      </c>
      <c r="P4093" s="49" t="s">
        <v>1612</v>
      </c>
    </row>
    <row r="4094" spans="1:16">
      <c r="A4094" s="46">
        <v>1</v>
      </c>
      <c r="B4094" s="46">
        <v>31606.71</v>
      </c>
      <c r="C4094" s="46">
        <v>8056.4362787769005</v>
      </c>
      <c r="D4094" s="46">
        <f t="shared" si="63"/>
        <v>23550.2737212231</v>
      </c>
      <c r="E4094" s="51">
        <v>45261</v>
      </c>
      <c r="F4094" s="49" t="s">
        <v>80</v>
      </c>
      <c r="G4094" s="49" t="s">
        <v>81</v>
      </c>
      <c r="H4094" s="49" t="s">
        <v>611</v>
      </c>
      <c r="I4094" s="49" t="s">
        <v>611</v>
      </c>
      <c r="J4094" s="49">
        <v>135300</v>
      </c>
      <c r="K4094" s="49" t="s">
        <v>561</v>
      </c>
      <c r="L4094" s="49">
        <v>11545532</v>
      </c>
      <c r="M4094" s="49" t="s">
        <v>2663</v>
      </c>
      <c r="N4094" s="51">
        <v>40809</v>
      </c>
      <c r="O4094" s="51">
        <v>40909</v>
      </c>
      <c r="P4094" s="49" t="s">
        <v>2653</v>
      </c>
    </row>
    <row r="4095" spans="1:16">
      <c r="A4095" s="46">
        <v>0</v>
      </c>
      <c r="B4095" s="46">
        <v>0</v>
      </c>
      <c r="C4095" s="46">
        <v>0</v>
      </c>
      <c r="D4095" s="46">
        <f t="shared" si="63"/>
        <v>0</v>
      </c>
      <c r="E4095" s="51">
        <v>45261</v>
      </c>
      <c r="F4095" s="49" t="s">
        <v>80</v>
      </c>
      <c r="G4095" s="49" t="s">
        <v>81</v>
      </c>
      <c r="H4095" s="49" t="s">
        <v>611</v>
      </c>
      <c r="I4095" s="49" t="s">
        <v>611</v>
      </c>
      <c r="J4095" s="49">
        <v>135300</v>
      </c>
      <c r="K4095" s="49" t="s">
        <v>254</v>
      </c>
      <c r="L4095" s="49">
        <v>9724142</v>
      </c>
      <c r="M4095" s="49" t="s">
        <v>1980</v>
      </c>
      <c r="N4095" s="51">
        <v>31594</v>
      </c>
      <c r="O4095" s="51">
        <v>31594</v>
      </c>
      <c r="P4095" s="49" t="s">
        <v>1091</v>
      </c>
    </row>
    <row r="4096" spans="1:16">
      <c r="A4096" s="46">
        <v>0</v>
      </c>
      <c r="B4096" s="46">
        <v>0</v>
      </c>
      <c r="C4096" s="46">
        <v>0</v>
      </c>
      <c r="D4096" s="46">
        <f t="shared" si="63"/>
        <v>0</v>
      </c>
      <c r="E4096" s="51">
        <v>45261</v>
      </c>
      <c r="F4096" s="49" t="s">
        <v>80</v>
      </c>
      <c r="G4096" s="49" t="s">
        <v>81</v>
      </c>
      <c r="H4096" s="49" t="s">
        <v>611</v>
      </c>
      <c r="I4096" s="49" t="s">
        <v>611</v>
      </c>
      <c r="J4096" s="49">
        <v>135300</v>
      </c>
      <c r="K4096" s="49" t="s">
        <v>254</v>
      </c>
      <c r="L4096" s="49">
        <v>9974333</v>
      </c>
      <c r="M4096" s="49" t="s">
        <v>2191</v>
      </c>
      <c r="N4096" s="51">
        <v>32325</v>
      </c>
      <c r="O4096" s="51">
        <v>32325</v>
      </c>
      <c r="P4096" s="49" t="s">
        <v>1091</v>
      </c>
    </row>
    <row r="4097" spans="1:16">
      <c r="A4097" s="46">
        <v>0</v>
      </c>
      <c r="B4097" s="46">
        <v>7162.84</v>
      </c>
      <c r="C4097" s="46">
        <v>5185.2211339584001</v>
      </c>
      <c r="D4097" s="46">
        <f t="shared" si="63"/>
        <v>1977.6188660416001</v>
      </c>
      <c r="E4097" s="51">
        <v>45261</v>
      </c>
      <c r="F4097" s="49" t="s">
        <v>80</v>
      </c>
      <c r="G4097" s="49" t="s">
        <v>81</v>
      </c>
      <c r="H4097" s="49" t="s">
        <v>611</v>
      </c>
      <c r="I4097" s="49" t="s">
        <v>611</v>
      </c>
      <c r="J4097" s="49">
        <v>135300</v>
      </c>
      <c r="K4097" s="49" t="s">
        <v>254</v>
      </c>
      <c r="L4097" s="49">
        <v>9822150</v>
      </c>
      <c r="M4097" s="49" t="s">
        <v>2191</v>
      </c>
      <c r="N4097" s="51">
        <v>32325</v>
      </c>
      <c r="O4097" s="51">
        <v>32325</v>
      </c>
      <c r="P4097" s="49" t="s">
        <v>1081</v>
      </c>
    </row>
    <row r="4098" spans="1:16">
      <c r="A4098" s="46">
        <v>1</v>
      </c>
      <c r="B4098" s="46">
        <v>22836.350000000002</v>
      </c>
      <c r="C4098" s="46">
        <v>17462.709298966001</v>
      </c>
      <c r="D4098" s="46">
        <f t="shared" si="63"/>
        <v>5373.6407010340008</v>
      </c>
      <c r="E4098" s="51">
        <v>45261</v>
      </c>
      <c r="F4098" s="49" t="s">
        <v>80</v>
      </c>
      <c r="G4098" s="49" t="s">
        <v>81</v>
      </c>
      <c r="H4098" s="49" t="s">
        <v>611</v>
      </c>
      <c r="I4098" s="49" t="s">
        <v>611</v>
      </c>
      <c r="J4098" s="49">
        <v>135300</v>
      </c>
      <c r="K4098" s="49" t="s">
        <v>254</v>
      </c>
      <c r="L4098" s="49">
        <v>9822151</v>
      </c>
      <c r="M4098" s="49" t="s">
        <v>1980</v>
      </c>
      <c r="N4098" s="51">
        <v>31594</v>
      </c>
      <c r="O4098" s="51">
        <v>31594</v>
      </c>
      <c r="P4098" s="49" t="s">
        <v>1081</v>
      </c>
    </row>
    <row r="4099" spans="1:16">
      <c r="A4099" s="46">
        <v>0</v>
      </c>
      <c r="B4099" s="46">
        <v>0</v>
      </c>
      <c r="C4099" s="46">
        <v>0</v>
      </c>
      <c r="D4099" s="46">
        <f t="shared" ref="D4099:D4162" si="64">+B4099-C4099</f>
        <v>0</v>
      </c>
      <c r="E4099" s="51">
        <v>45261</v>
      </c>
      <c r="F4099" s="49" t="s">
        <v>80</v>
      </c>
      <c r="G4099" s="49" t="s">
        <v>81</v>
      </c>
      <c r="H4099" s="49" t="s">
        <v>611</v>
      </c>
      <c r="I4099" s="49" t="s">
        <v>611</v>
      </c>
      <c r="J4099" s="49">
        <v>135300</v>
      </c>
      <c r="K4099" s="49" t="s">
        <v>254</v>
      </c>
      <c r="L4099" s="49">
        <v>9861025</v>
      </c>
      <c r="M4099" s="49" t="s">
        <v>1980</v>
      </c>
      <c r="N4099" s="51">
        <v>35247</v>
      </c>
      <c r="O4099" s="51">
        <v>35247</v>
      </c>
      <c r="P4099" s="49" t="s">
        <v>1091</v>
      </c>
    </row>
    <row r="4100" spans="1:16">
      <c r="A4100" s="46">
        <v>1</v>
      </c>
      <c r="B4100" s="46">
        <v>17063.61</v>
      </c>
      <c r="C4100" s="46">
        <v>9568.7957307366014</v>
      </c>
      <c r="D4100" s="46">
        <f t="shared" si="64"/>
        <v>7494.8142692633992</v>
      </c>
      <c r="E4100" s="51">
        <v>45261</v>
      </c>
      <c r="F4100" s="49" t="s">
        <v>80</v>
      </c>
      <c r="G4100" s="49" t="s">
        <v>81</v>
      </c>
      <c r="H4100" s="49" t="s">
        <v>611</v>
      </c>
      <c r="I4100" s="49" t="s">
        <v>611</v>
      </c>
      <c r="J4100" s="49">
        <v>135300</v>
      </c>
      <c r="K4100" s="49" t="s">
        <v>254</v>
      </c>
      <c r="L4100" s="49">
        <v>9822152</v>
      </c>
      <c r="M4100" s="49" t="s">
        <v>1980</v>
      </c>
      <c r="N4100" s="51">
        <v>35247</v>
      </c>
      <c r="O4100" s="51">
        <v>35247</v>
      </c>
      <c r="P4100" s="49" t="s">
        <v>1081</v>
      </c>
    </row>
    <row r="4101" spans="1:16">
      <c r="A4101" s="46">
        <v>0</v>
      </c>
      <c r="B4101" s="46">
        <v>0</v>
      </c>
      <c r="C4101" s="46">
        <v>0</v>
      </c>
      <c r="D4101" s="46">
        <f t="shared" si="64"/>
        <v>0</v>
      </c>
      <c r="E4101" s="51">
        <v>45261</v>
      </c>
      <c r="F4101" s="49" t="s">
        <v>80</v>
      </c>
      <c r="G4101" s="49" t="s">
        <v>81</v>
      </c>
      <c r="H4101" s="49" t="s">
        <v>611</v>
      </c>
      <c r="I4101" s="49" t="s">
        <v>611</v>
      </c>
      <c r="J4101" s="49">
        <v>135300</v>
      </c>
      <c r="K4101" s="49" t="s">
        <v>615</v>
      </c>
      <c r="L4101" s="49">
        <v>9974332</v>
      </c>
      <c r="M4101" s="49" t="s">
        <v>2664</v>
      </c>
      <c r="N4101" s="51">
        <v>32325</v>
      </c>
      <c r="O4101" s="51">
        <v>32325</v>
      </c>
      <c r="P4101" s="49" t="s">
        <v>1091</v>
      </c>
    </row>
    <row r="4102" spans="1:16">
      <c r="A4102" s="46">
        <v>1</v>
      </c>
      <c r="B4102" s="46">
        <v>5750.03</v>
      </c>
      <c r="C4102" s="46">
        <v>4162.4798371728002</v>
      </c>
      <c r="D4102" s="46">
        <f t="shared" si="64"/>
        <v>1587.5501628271995</v>
      </c>
      <c r="E4102" s="51">
        <v>45261</v>
      </c>
      <c r="F4102" s="49" t="s">
        <v>80</v>
      </c>
      <c r="G4102" s="49" t="s">
        <v>81</v>
      </c>
      <c r="H4102" s="49" t="s">
        <v>611</v>
      </c>
      <c r="I4102" s="49" t="s">
        <v>611</v>
      </c>
      <c r="J4102" s="49">
        <v>135300</v>
      </c>
      <c r="K4102" s="49" t="s">
        <v>615</v>
      </c>
      <c r="L4102" s="49">
        <v>9822123</v>
      </c>
      <c r="M4102" s="49" t="s">
        <v>2664</v>
      </c>
      <c r="N4102" s="51">
        <v>32325</v>
      </c>
      <c r="O4102" s="51">
        <v>32325</v>
      </c>
      <c r="P4102" s="49" t="s">
        <v>1081</v>
      </c>
    </row>
    <row r="4103" spans="1:16">
      <c r="A4103" s="46">
        <v>30</v>
      </c>
      <c r="B4103" s="46">
        <v>1367.95</v>
      </c>
      <c r="C4103" s="46">
        <v>767.10813947700001</v>
      </c>
      <c r="D4103" s="46">
        <f t="shared" si="64"/>
        <v>600.84186052300004</v>
      </c>
      <c r="E4103" s="51">
        <v>45261</v>
      </c>
      <c r="F4103" s="49" t="s">
        <v>80</v>
      </c>
      <c r="G4103" s="49" t="s">
        <v>81</v>
      </c>
      <c r="H4103" s="49" t="s">
        <v>611</v>
      </c>
      <c r="I4103" s="49" t="s">
        <v>611</v>
      </c>
      <c r="J4103" s="49">
        <v>135300</v>
      </c>
      <c r="K4103" s="49" t="s">
        <v>115</v>
      </c>
      <c r="L4103" s="49">
        <v>9822028</v>
      </c>
      <c r="M4103" s="49" t="s">
        <v>977</v>
      </c>
      <c r="N4103" s="51">
        <v>35247</v>
      </c>
      <c r="O4103" s="51">
        <v>35247</v>
      </c>
      <c r="P4103" s="49" t="s">
        <v>1081</v>
      </c>
    </row>
    <row r="4104" spans="1:16">
      <c r="A4104" s="46">
        <v>0</v>
      </c>
      <c r="B4104" s="46">
        <v>0</v>
      </c>
      <c r="C4104" s="46">
        <v>0</v>
      </c>
      <c r="D4104" s="46">
        <f t="shared" si="64"/>
        <v>0</v>
      </c>
      <c r="E4104" s="51">
        <v>45261</v>
      </c>
      <c r="F4104" s="49" t="s">
        <v>80</v>
      </c>
      <c r="G4104" s="49" t="s">
        <v>81</v>
      </c>
      <c r="H4104" s="49" t="s">
        <v>611</v>
      </c>
      <c r="I4104" s="49" t="s">
        <v>611</v>
      </c>
      <c r="J4104" s="49">
        <v>135300</v>
      </c>
      <c r="K4104" s="49" t="s">
        <v>115</v>
      </c>
      <c r="L4104" s="49">
        <v>9699729</v>
      </c>
      <c r="M4104" s="49" t="s">
        <v>977</v>
      </c>
      <c r="N4104" s="51">
        <v>35247</v>
      </c>
      <c r="O4104" s="51">
        <v>35247</v>
      </c>
      <c r="P4104" s="49" t="s">
        <v>1091</v>
      </c>
    </row>
    <row r="4105" spans="1:16">
      <c r="A4105" s="46">
        <v>3</v>
      </c>
      <c r="B4105" s="46">
        <v>47508.85</v>
      </c>
      <c r="C4105" s="46">
        <v>26641.635682731001</v>
      </c>
      <c r="D4105" s="46">
        <f t="shared" si="64"/>
        <v>20867.214317268998</v>
      </c>
      <c r="E4105" s="51">
        <v>45261</v>
      </c>
      <c r="F4105" s="49" t="s">
        <v>80</v>
      </c>
      <c r="G4105" s="49" t="s">
        <v>81</v>
      </c>
      <c r="H4105" s="49" t="s">
        <v>611</v>
      </c>
      <c r="I4105" s="49" t="s">
        <v>611</v>
      </c>
      <c r="J4105" s="49">
        <v>135300</v>
      </c>
      <c r="K4105" s="49" t="s">
        <v>434</v>
      </c>
      <c r="L4105" s="49">
        <v>9821935</v>
      </c>
      <c r="M4105" s="49" t="s">
        <v>1988</v>
      </c>
      <c r="N4105" s="51">
        <v>35247</v>
      </c>
      <c r="O4105" s="51">
        <v>35247</v>
      </c>
      <c r="P4105" s="49" t="s">
        <v>1081</v>
      </c>
    </row>
    <row r="4106" spans="1:16">
      <c r="A4106" s="46">
        <v>1</v>
      </c>
      <c r="B4106" s="46">
        <v>635.85</v>
      </c>
      <c r="C4106" s="46">
        <v>672.09571998450008</v>
      </c>
      <c r="D4106" s="46">
        <f t="shared" si="64"/>
        <v>-36.245719984500056</v>
      </c>
      <c r="E4106" s="51">
        <v>45261</v>
      </c>
      <c r="F4106" s="49" t="s">
        <v>80</v>
      </c>
      <c r="G4106" s="49" t="s">
        <v>81</v>
      </c>
      <c r="H4106" s="49" t="s">
        <v>611</v>
      </c>
      <c r="I4106" s="49" t="s">
        <v>611</v>
      </c>
      <c r="J4106" s="49">
        <v>135300</v>
      </c>
      <c r="K4106" s="49" t="s">
        <v>434</v>
      </c>
      <c r="L4106" s="49">
        <v>9821933</v>
      </c>
      <c r="M4106" s="49" t="s">
        <v>1988</v>
      </c>
      <c r="N4106" s="51">
        <v>25385</v>
      </c>
      <c r="O4106" s="51">
        <v>25385</v>
      </c>
      <c r="P4106" s="49" t="s">
        <v>1081</v>
      </c>
    </row>
    <row r="4107" spans="1:16">
      <c r="A4107" s="46">
        <v>1</v>
      </c>
      <c r="B4107" s="46">
        <v>14945.87</v>
      </c>
      <c r="C4107" s="46">
        <v>15838.429435088899</v>
      </c>
      <c r="D4107" s="46">
        <f t="shared" si="64"/>
        <v>-892.55943508889868</v>
      </c>
      <c r="E4107" s="51">
        <v>45261</v>
      </c>
      <c r="F4107" s="49" t="s">
        <v>80</v>
      </c>
      <c r="G4107" s="49" t="s">
        <v>81</v>
      </c>
      <c r="H4107" s="49" t="s">
        <v>611</v>
      </c>
      <c r="I4107" s="49" t="s">
        <v>611</v>
      </c>
      <c r="J4107" s="49">
        <v>135300</v>
      </c>
      <c r="K4107" s="49" t="s">
        <v>434</v>
      </c>
      <c r="L4107" s="49">
        <v>9821932</v>
      </c>
      <c r="M4107" s="49" t="s">
        <v>1988</v>
      </c>
      <c r="N4107" s="51">
        <v>23924</v>
      </c>
      <c r="O4107" s="51">
        <v>23924</v>
      </c>
      <c r="P4107" s="49" t="s">
        <v>1081</v>
      </c>
    </row>
    <row r="4108" spans="1:16">
      <c r="A4108" s="46">
        <v>0</v>
      </c>
      <c r="B4108" s="46">
        <v>0</v>
      </c>
      <c r="C4108" s="46">
        <v>0</v>
      </c>
      <c r="D4108" s="46">
        <f t="shared" si="64"/>
        <v>0</v>
      </c>
      <c r="E4108" s="51">
        <v>45261</v>
      </c>
      <c r="F4108" s="49" t="s">
        <v>80</v>
      </c>
      <c r="G4108" s="49" t="s">
        <v>81</v>
      </c>
      <c r="H4108" s="49" t="s">
        <v>611</v>
      </c>
      <c r="I4108" s="49" t="s">
        <v>611</v>
      </c>
      <c r="J4108" s="49">
        <v>135300</v>
      </c>
      <c r="K4108" s="49" t="s">
        <v>434</v>
      </c>
      <c r="L4108" s="49">
        <v>9974257</v>
      </c>
      <c r="M4108" s="49" t="s">
        <v>1988</v>
      </c>
      <c r="N4108" s="51">
        <v>26481</v>
      </c>
      <c r="O4108" s="51">
        <v>26481</v>
      </c>
      <c r="P4108" s="49" t="s">
        <v>1091</v>
      </c>
    </row>
    <row r="4109" spans="1:16">
      <c r="A4109" s="46">
        <v>0</v>
      </c>
      <c r="B4109" s="46">
        <v>0</v>
      </c>
      <c r="C4109" s="46">
        <v>0</v>
      </c>
      <c r="D4109" s="46">
        <f t="shared" si="64"/>
        <v>0</v>
      </c>
      <c r="E4109" s="51">
        <v>45261</v>
      </c>
      <c r="F4109" s="49" t="s">
        <v>80</v>
      </c>
      <c r="G4109" s="49" t="s">
        <v>81</v>
      </c>
      <c r="H4109" s="49" t="s">
        <v>611</v>
      </c>
      <c r="I4109" s="49" t="s">
        <v>611</v>
      </c>
      <c r="J4109" s="49">
        <v>135300</v>
      </c>
      <c r="K4109" s="49" t="s">
        <v>434</v>
      </c>
      <c r="L4109" s="49">
        <v>9974263</v>
      </c>
      <c r="M4109" s="49" t="s">
        <v>1988</v>
      </c>
      <c r="N4109" s="51">
        <v>23924</v>
      </c>
      <c r="O4109" s="51">
        <v>23924</v>
      </c>
      <c r="P4109" s="49" t="s">
        <v>1091</v>
      </c>
    </row>
    <row r="4110" spans="1:16">
      <c r="A4110" s="46">
        <v>0</v>
      </c>
      <c r="B4110" s="46">
        <v>0</v>
      </c>
      <c r="C4110" s="46">
        <v>0</v>
      </c>
      <c r="D4110" s="46">
        <f t="shared" si="64"/>
        <v>0</v>
      </c>
      <c r="E4110" s="51">
        <v>45261</v>
      </c>
      <c r="F4110" s="49" t="s">
        <v>80</v>
      </c>
      <c r="G4110" s="49" t="s">
        <v>81</v>
      </c>
      <c r="H4110" s="49" t="s">
        <v>611</v>
      </c>
      <c r="I4110" s="49" t="s">
        <v>611</v>
      </c>
      <c r="J4110" s="49">
        <v>135300</v>
      </c>
      <c r="K4110" s="49" t="s">
        <v>434</v>
      </c>
      <c r="L4110" s="49">
        <v>9693314</v>
      </c>
      <c r="M4110" s="49" t="s">
        <v>2665</v>
      </c>
      <c r="N4110" s="51">
        <v>28672</v>
      </c>
      <c r="O4110" s="51">
        <v>28672</v>
      </c>
      <c r="P4110" s="49" t="s">
        <v>1091</v>
      </c>
    </row>
    <row r="4111" spans="1:16">
      <c r="A4111" s="46">
        <v>1</v>
      </c>
      <c r="B4111" s="46">
        <v>14449.43</v>
      </c>
      <c r="C4111" s="46">
        <v>15174.401395884299</v>
      </c>
      <c r="D4111" s="46">
        <f t="shared" si="64"/>
        <v>-724.97139588429854</v>
      </c>
      <c r="E4111" s="51">
        <v>45261</v>
      </c>
      <c r="F4111" s="49" t="s">
        <v>80</v>
      </c>
      <c r="G4111" s="49" t="s">
        <v>81</v>
      </c>
      <c r="H4111" s="49" t="s">
        <v>611</v>
      </c>
      <c r="I4111" s="49" t="s">
        <v>611</v>
      </c>
      <c r="J4111" s="49">
        <v>135300</v>
      </c>
      <c r="K4111" s="49" t="s">
        <v>434</v>
      </c>
      <c r="L4111" s="49">
        <v>9821934</v>
      </c>
      <c r="M4111" s="49" t="s">
        <v>1988</v>
      </c>
      <c r="N4111" s="51">
        <v>26481</v>
      </c>
      <c r="O4111" s="51">
        <v>26481</v>
      </c>
      <c r="P4111" s="49" t="s">
        <v>1081</v>
      </c>
    </row>
    <row r="4112" spans="1:16">
      <c r="A4112" s="46">
        <v>0</v>
      </c>
      <c r="B4112" s="46">
        <v>0</v>
      </c>
      <c r="C4112" s="46">
        <v>0</v>
      </c>
      <c r="D4112" s="46">
        <f t="shared" si="64"/>
        <v>0</v>
      </c>
      <c r="E4112" s="51">
        <v>45261</v>
      </c>
      <c r="F4112" s="49" t="s">
        <v>80</v>
      </c>
      <c r="G4112" s="49" t="s">
        <v>81</v>
      </c>
      <c r="H4112" s="49" t="s">
        <v>611</v>
      </c>
      <c r="I4112" s="49" t="s">
        <v>611</v>
      </c>
      <c r="J4112" s="49">
        <v>135300</v>
      </c>
      <c r="K4112" s="49" t="s">
        <v>434</v>
      </c>
      <c r="L4112" s="49">
        <v>9704641</v>
      </c>
      <c r="M4112" s="49" t="s">
        <v>1988</v>
      </c>
      <c r="N4112" s="51">
        <v>35247</v>
      </c>
      <c r="O4112" s="51">
        <v>35247</v>
      </c>
      <c r="P4112" s="49" t="s">
        <v>1091</v>
      </c>
    </row>
    <row r="4113" spans="1:16">
      <c r="A4113" s="46">
        <v>0</v>
      </c>
      <c r="B4113" s="46">
        <v>0</v>
      </c>
      <c r="C4113" s="46">
        <v>0</v>
      </c>
      <c r="D4113" s="46">
        <f t="shared" si="64"/>
        <v>0</v>
      </c>
      <c r="E4113" s="51">
        <v>45261</v>
      </c>
      <c r="F4113" s="49" t="s">
        <v>80</v>
      </c>
      <c r="G4113" s="49" t="s">
        <v>81</v>
      </c>
      <c r="H4113" s="49" t="s">
        <v>611</v>
      </c>
      <c r="I4113" s="49" t="s">
        <v>611</v>
      </c>
      <c r="J4113" s="49">
        <v>135300</v>
      </c>
      <c r="K4113" s="49" t="s">
        <v>434</v>
      </c>
      <c r="L4113" s="49">
        <v>9974260</v>
      </c>
      <c r="M4113" s="49" t="s">
        <v>1988</v>
      </c>
      <c r="N4113" s="51">
        <v>25385</v>
      </c>
      <c r="O4113" s="51">
        <v>25385</v>
      </c>
      <c r="P4113" s="49" t="s">
        <v>1091</v>
      </c>
    </row>
    <row r="4114" spans="1:16">
      <c r="A4114" s="46">
        <v>1</v>
      </c>
      <c r="B4114" s="46">
        <v>400</v>
      </c>
      <c r="C4114" s="46">
        <v>371.12915199999998</v>
      </c>
      <c r="D4114" s="46">
        <f t="shared" si="64"/>
        <v>28.870848000000024</v>
      </c>
      <c r="E4114" s="51">
        <v>45261</v>
      </c>
      <c r="F4114" s="49" t="s">
        <v>80</v>
      </c>
      <c r="G4114" s="49" t="s">
        <v>81</v>
      </c>
      <c r="H4114" s="49" t="s">
        <v>611</v>
      </c>
      <c r="I4114" s="49" t="s">
        <v>611</v>
      </c>
      <c r="J4114" s="49">
        <v>135300</v>
      </c>
      <c r="K4114" s="49" t="s">
        <v>434</v>
      </c>
      <c r="L4114" s="49">
        <v>9821936</v>
      </c>
      <c r="M4114" s="49" t="s">
        <v>2665</v>
      </c>
      <c r="N4114" s="51">
        <v>28672</v>
      </c>
      <c r="O4114" s="51">
        <v>28672</v>
      </c>
      <c r="P4114" s="49" t="s">
        <v>1081</v>
      </c>
    </row>
    <row r="4115" spans="1:16">
      <c r="A4115" s="46">
        <v>1</v>
      </c>
      <c r="B4115" s="46">
        <v>3414.33</v>
      </c>
      <c r="C4115" s="46">
        <v>3606.6407715179998</v>
      </c>
      <c r="D4115" s="46">
        <f t="shared" si="64"/>
        <v>-192.31077151799991</v>
      </c>
      <c r="E4115" s="51">
        <v>45261</v>
      </c>
      <c r="F4115" s="49" t="s">
        <v>80</v>
      </c>
      <c r="G4115" s="49" t="s">
        <v>81</v>
      </c>
      <c r="H4115" s="49" t="s">
        <v>611</v>
      </c>
      <c r="I4115" s="49" t="s">
        <v>611</v>
      </c>
      <c r="J4115" s="49">
        <v>135300</v>
      </c>
      <c r="K4115" s="49" t="s">
        <v>495</v>
      </c>
      <c r="L4115" s="49">
        <v>9821892</v>
      </c>
      <c r="M4115" s="49" t="s">
        <v>2666</v>
      </c>
      <c r="N4115" s="51">
        <v>25750</v>
      </c>
      <c r="O4115" s="51">
        <v>25750</v>
      </c>
      <c r="P4115" s="49" t="s">
        <v>1081</v>
      </c>
    </row>
    <row r="4116" spans="1:16">
      <c r="A4116" s="46">
        <v>1</v>
      </c>
      <c r="B4116" s="46">
        <v>1629.48</v>
      </c>
      <c r="C4116" s="46">
        <v>1722.3661772436001</v>
      </c>
      <c r="D4116" s="46">
        <f t="shared" si="64"/>
        <v>-92.886177243600059</v>
      </c>
      <c r="E4116" s="51">
        <v>45261</v>
      </c>
      <c r="F4116" s="49" t="s">
        <v>80</v>
      </c>
      <c r="G4116" s="49" t="s">
        <v>81</v>
      </c>
      <c r="H4116" s="49" t="s">
        <v>611</v>
      </c>
      <c r="I4116" s="49" t="s">
        <v>611</v>
      </c>
      <c r="J4116" s="49">
        <v>135300</v>
      </c>
      <c r="K4116" s="49" t="s">
        <v>495</v>
      </c>
      <c r="L4116" s="49">
        <v>9821891</v>
      </c>
      <c r="M4116" s="49" t="s">
        <v>2666</v>
      </c>
      <c r="N4116" s="51">
        <v>25385</v>
      </c>
      <c r="O4116" s="51">
        <v>25385</v>
      </c>
      <c r="P4116" s="49" t="s">
        <v>1081</v>
      </c>
    </row>
    <row r="4117" spans="1:16">
      <c r="A4117" s="46">
        <v>0</v>
      </c>
      <c r="B4117" s="46">
        <v>0</v>
      </c>
      <c r="C4117" s="46">
        <v>0</v>
      </c>
      <c r="D4117" s="46">
        <f t="shared" si="64"/>
        <v>0</v>
      </c>
      <c r="E4117" s="51">
        <v>45261</v>
      </c>
      <c r="F4117" s="49" t="s">
        <v>80</v>
      </c>
      <c r="G4117" s="49" t="s">
        <v>81</v>
      </c>
      <c r="H4117" s="49" t="s">
        <v>611</v>
      </c>
      <c r="I4117" s="49" t="s">
        <v>611</v>
      </c>
      <c r="J4117" s="49">
        <v>135300</v>
      </c>
      <c r="K4117" s="49" t="s">
        <v>495</v>
      </c>
      <c r="L4117" s="49">
        <v>9974247</v>
      </c>
      <c r="M4117" s="49" t="s">
        <v>2666</v>
      </c>
      <c r="N4117" s="51">
        <v>25750</v>
      </c>
      <c r="O4117" s="51">
        <v>25750</v>
      </c>
      <c r="P4117" s="49" t="s">
        <v>1091</v>
      </c>
    </row>
    <row r="4118" spans="1:16">
      <c r="A4118" s="46">
        <v>0</v>
      </c>
      <c r="B4118" s="46">
        <v>0</v>
      </c>
      <c r="C4118" s="46">
        <v>0</v>
      </c>
      <c r="D4118" s="46">
        <f t="shared" si="64"/>
        <v>0</v>
      </c>
      <c r="E4118" s="51">
        <v>45261</v>
      </c>
      <c r="F4118" s="49" t="s">
        <v>80</v>
      </c>
      <c r="G4118" s="49" t="s">
        <v>81</v>
      </c>
      <c r="H4118" s="49" t="s">
        <v>611</v>
      </c>
      <c r="I4118" s="49" t="s">
        <v>611</v>
      </c>
      <c r="J4118" s="49">
        <v>135300</v>
      </c>
      <c r="K4118" s="49" t="s">
        <v>495</v>
      </c>
      <c r="L4118" s="49">
        <v>9974248</v>
      </c>
      <c r="M4118" s="49" t="s">
        <v>2666</v>
      </c>
      <c r="N4118" s="51">
        <v>25385</v>
      </c>
      <c r="O4118" s="51">
        <v>25385</v>
      </c>
      <c r="P4118" s="49" t="s">
        <v>1091</v>
      </c>
    </row>
    <row r="4119" spans="1:16">
      <c r="A4119" s="46">
        <v>0</v>
      </c>
      <c r="B4119" s="46">
        <v>0</v>
      </c>
      <c r="C4119" s="46">
        <v>0</v>
      </c>
      <c r="D4119" s="46">
        <f t="shared" si="64"/>
        <v>0</v>
      </c>
      <c r="E4119" s="51">
        <v>45261</v>
      </c>
      <c r="F4119" s="49" t="s">
        <v>80</v>
      </c>
      <c r="G4119" s="49" t="s">
        <v>81</v>
      </c>
      <c r="H4119" s="49" t="s">
        <v>611</v>
      </c>
      <c r="I4119" s="49" t="s">
        <v>611</v>
      </c>
      <c r="J4119" s="49">
        <v>135300</v>
      </c>
      <c r="K4119" s="49" t="s">
        <v>495</v>
      </c>
      <c r="L4119" s="49">
        <v>9974249</v>
      </c>
      <c r="M4119" s="49" t="s">
        <v>2198</v>
      </c>
      <c r="N4119" s="51">
        <v>24289</v>
      </c>
      <c r="O4119" s="51">
        <v>24289</v>
      </c>
      <c r="P4119" s="49" t="s">
        <v>1091</v>
      </c>
    </row>
    <row r="4120" spans="1:16">
      <c r="A4120" s="46">
        <v>1</v>
      </c>
      <c r="B4120" s="46">
        <v>1323.38</v>
      </c>
      <c r="C4120" s="46">
        <v>1401.5127522140001</v>
      </c>
      <c r="D4120" s="46">
        <f t="shared" si="64"/>
        <v>-78.132752213999993</v>
      </c>
      <c r="E4120" s="51">
        <v>45261</v>
      </c>
      <c r="F4120" s="49" t="s">
        <v>80</v>
      </c>
      <c r="G4120" s="49" t="s">
        <v>81</v>
      </c>
      <c r="H4120" s="49" t="s">
        <v>611</v>
      </c>
      <c r="I4120" s="49" t="s">
        <v>611</v>
      </c>
      <c r="J4120" s="49">
        <v>135300</v>
      </c>
      <c r="K4120" s="49" t="s">
        <v>495</v>
      </c>
      <c r="L4120" s="49">
        <v>9821894</v>
      </c>
      <c r="M4120" s="49" t="s">
        <v>2198</v>
      </c>
      <c r="N4120" s="51">
        <v>24289</v>
      </c>
      <c r="O4120" s="51">
        <v>24289</v>
      </c>
      <c r="P4120" s="49" t="s">
        <v>1081</v>
      </c>
    </row>
    <row r="4121" spans="1:16">
      <c r="A4121" s="46">
        <v>0</v>
      </c>
      <c r="B4121" s="46">
        <v>570.08000000000004</v>
      </c>
      <c r="C4121" s="46">
        <v>528.93326743040006</v>
      </c>
      <c r="D4121" s="46">
        <f t="shared" si="64"/>
        <v>41.146732569599976</v>
      </c>
      <c r="E4121" s="51">
        <v>45261</v>
      </c>
      <c r="F4121" s="49" t="s">
        <v>80</v>
      </c>
      <c r="G4121" s="49" t="s">
        <v>81</v>
      </c>
      <c r="H4121" s="49" t="s">
        <v>611</v>
      </c>
      <c r="I4121" s="49" t="s">
        <v>611</v>
      </c>
      <c r="J4121" s="49">
        <v>135300</v>
      </c>
      <c r="K4121" s="49" t="s">
        <v>495</v>
      </c>
      <c r="L4121" s="49">
        <v>9821893</v>
      </c>
      <c r="M4121" s="49" t="s">
        <v>2666</v>
      </c>
      <c r="N4121" s="51">
        <v>28672</v>
      </c>
      <c r="O4121" s="51">
        <v>28672</v>
      </c>
      <c r="P4121" s="49" t="s">
        <v>1081</v>
      </c>
    </row>
    <row r="4122" spans="1:16">
      <c r="A4122" s="46">
        <v>0</v>
      </c>
      <c r="B4122" s="46">
        <v>0</v>
      </c>
      <c r="C4122" s="46">
        <v>0</v>
      </c>
      <c r="D4122" s="46">
        <f t="shared" si="64"/>
        <v>0</v>
      </c>
      <c r="E4122" s="51">
        <v>45261</v>
      </c>
      <c r="F4122" s="49" t="s">
        <v>80</v>
      </c>
      <c r="G4122" s="49" t="s">
        <v>81</v>
      </c>
      <c r="H4122" s="49" t="s">
        <v>611</v>
      </c>
      <c r="I4122" s="49" t="s">
        <v>611</v>
      </c>
      <c r="J4122" s="49">
        <v>135300</v>
      </c>
      <c r="K4122" s="49" t="s">
        <v>495</v>
      </c>
      <c r="L4122" s="49">
        <v>9974246</v>
      </c>
      <c r="M4122" s="49" t="s">
        <v>2666</v>
      </c>
      <c r="N4122" s="51">
        <v>28672</v>
      </c>
      <c r="O4122" s="51">
        <v>28672</v>
      </c>
      <c r="P4122" s="49" t="s">
        <v>1091</v>
      </c>
    </row>
    <row r="4123" spans="1:16">
      <c r="A4123" s="46">
        <v>0</v>
      </c>
      <c r="B4123" s="46">
        <v>0</v>
      </c>
      <c r="C4123" s="46">
        <v>0</v>
      </c>
      <c r="D4123" s="46">
        <f t="shared" si="64"/>
        <v>0</v>
      </c>
      <c r="E4123" s="51">
        <v>45261</v>
      </c>
      <c r="F4123" s="49" t="s">
        <v>80</v>
      </c>
      <c r="G4123" s="49" t="s">
        <v>81</v>
      </c>
      <c r="H4123" s="49" t="s">
        <v>611</v>
      </c>
      <c r="I4123" s="49" t="s">
        <v>611</v>
      </c>
      <c r="J4123" s="49">
        <v>135300</v>
      </c>
      <c r="K4123" s="49" t="s">
        <v>596</v>
      </c>
      <c r="L4123" s="49">
        <v>9974259</v>
      </c>
      <c r="M4123" s="49" t="s">
        <v>2593</v>
      </c>
      <c r="N4123" s="51">
        <v>25750</v>
      </c>
      <c r="O4123" s="51">
        <v>25750</v>
      </c>
      <c r="P4123" s="49" t="s">
        <v>1091</v>
      </c>
    </row>
    <row r="4124" spans="1:16">
      <c r="A4124" s="46">
        <v>0</v>
      </c>
      <c r="B4124" s="46">
        <v>0</v>
      </c>
      <c r="C4124" s="46">
        <v>0</v>
      </c>
      <c r="D4124" s="46">
        <f t="shared" si="64"/>
        <v>0</v>
      </c>
      <c r="E4124" s="51">
        <v>45261</v>
      </c>
      <c r="F4124" s="49" t="s">
        <v>80</v>
      </c>
      <c r="G4124" s="49" t="s">
        <v>81</v>
      </c>
      <c r="H4124" s="49" t="s">
        <v>611</v>
      </c>
      <c r="I4124" s="49" t="s">
        <v>611</v>
      </c>
      <c r="J4124" s="49">
        <v>135300</v>
      </c>
      <c r="K4124" s="49" t="s">
        <v>596</v>
      </c>
      <c r="L4124" s="49">
        <v>9861023</v>
      </c>
      <c r="M4124" s="49" t="s">
        <v>2593</v>
      </c>
      <c r="N4124" s="51">
        <v>35247</v>
      </c>
      <c r="O4124" s="51">
        <v>35247</v>
      </c>
      <c r="P4124" s="49" t="s">
        <v>1091</v>
      </c>
    </row>
    <row r="4125" spans="1:16">
      <c r="A4125" s="46">
        <v>2</v>
      </c>
      <c r="B4125" s="46">
        <v>3546.61</v>
      </c>
      <c r="C4125" s="46">
        <v>3746.3713896059999</v>
      </c>
      <c r="D4125" s="46">
        <f t="shared" si="64"/>
        <v>-199.76138960599974</v>
      </c>
      <c r="E4125" s="51">
        <v>45261</v>
      </c>
      <c r="F4125" s="49" t="s">
        <v>80</v>
      </c>
      <c r="G4125" s="49" t="s">
        <v>81</v>
      </c>
      <c r="H4125" s="49" t="s">
        <v>611</v>
      </c>
      <c r="I4125" s="49" t="s">
        <v>611</v>
      </c>
      <c r="J4125" s="49">
        <v>135300</v>
      </c>
      <c r="K4125" s="49" t="s">
        <v>596</v>
      </c>
      <c r="L4125" s="49">
        <v>9821977</v>
      </c>
      <c r="M4125" s="49" t="s">
        <v>2593</v>
      </c>
      <c r="N4125" s="51">
        <v>25750</v>
      </c>
      <c r="O4125" s="51">
        <v>25750</v>
      </c>
      <c r="P4125" s="49" t="s">
        <v>1081</v>
      </c>
    </row>
    <row r="4126" spans="1:16">
      <c r="A4126" s="46">
        <v>1</v>
      </c>
      <c r="B4126" s="46">
        <v>13630.61</v>
      </c>
      <c r="C4126" s="46">
        <v>7643.6652487565998</v>
      </c>
      <c r="D4126" s="46">
        <f t="shared" si="64"/>
        <v>5986.9447512434008</v>
      </c>
      <c r="E4126" s="51">
        <v>45261</v>
      </c>
      <c r="F4126" s="49" t="s">
        <v>80</v>
      </c>
      <c r="G4126" s="49" t="s">
        <v>81</v>
      </c>
      <c r="H4126" s="49" t="s">
        <v>611</v>
      </c>
      <c r="I4126" s="49" t="s">
        <v>611</v>
      </c>
      <c r="J4126" s="49">
        <v>135300</v>
      </c>
      <c r="K4126" s="49" t="s">
        <v>596</v>
      </c>
      <c r="L4126" s="49">
        <v>9821942</v>
      </c>
      <c r="M4126" s="49" t="s">
        <v>2593</v>
      </c>
      <c r="N4126" s="51">
        <v>35247</v>
      </c>
      <c r="O4126" s="51">
        <v>35247</v>
      </c>
      <c r="P4126" s="49" t="s">
        <v>1081</v>
      </c>
    </row>
    <row r="4127" spans="1:16">
      <c r="A4127" s="46">
        <v>0</v>
      </c>
      <c r="B4127" s="46">
        <v>0</v>
      </c>
      <c r="C4127" s="46">
        <v>0</v>
      </c>
      <c r="D4127" s="46">
        <f t="shared" si="64"/>
        <v>0</v>
      </c>
      <c r="E4127" s="51">
        <v>45261</v>
      </c>
      <c r="F4127" s="49" t="s">
        <v>80</v>
      </c>
      <c r="G4127" s="49" t="s">
        <v>81</v>
      </c>
      <c r="H4127" s="49" t="s">
        <v>611</v>
      </c>
      <c r="I4127" s="49" t="s">
        <v>611</v>
      </c>
      <c r="J4127" s="49">
        <v>135300</v>
      </c>
      <c r="K4127" s="49" t="s">
        <v>442</v>
      </c>
      <c r="L4127" s="49">
        <v>9974262</v>
      </c>
      <c r="M4127" s="49" t="s">
        <v>1997</v>
      </c>
      <c r="N4127" s="51">
        <v>24289</v>
      </c>
      <c r="O4127" s="51">
        <v>24289</v>
      </c>
      <c r="P4127" s="49" t="s">
        <v>1091</v>
      </c>
    </row>
    <row r="4128" spans="1:16">
      <c r="A4128" s="46">
        <v>0</v>
      </c>
      <c r="B4128" s="46">
        <v>0</v>
      </c>
      <c r="C4128" s="46">
        <v>0</v>
      </c>
      <c r="D4128" s="46">
        <f t="shared" si="64"/>
        <v>0</v>
      </c>
      <c r="E4128" s="51">
        <v>45261</v>
      </c>
      <c r="F4128" s="49" t="s">
        <v>80</v>
      </c>
      <c r="G4128" s="49" t="s">
        <v>81</v>
      </c>
      <c r="H4128" s="49" t="s">
        <v>611</v>
      </c>
      <c r="I4128" s="49" t="s">
        <v>611</v>
      </c>
      <c r="J4128" s="49">
        <v>135300</v>
      </c>
      <c r="K4128" s="49" t="s">
        <v>442</v>
      </c>
      <c r="L4128" s="49">
        <v>9974255</v>
      </c>
      <c r="M4128" s="49" t="s">
        <v>1997</v>
      </c>
      <c r="N4128" s="51">
        <v>28672</v>
      </c>
      <c r="O4128" s="51">
        <v>28672</v>
      </c>
      <c r="P4128" s="49" t="s">
        <v>1091</v>
      </c>
    </row>
    <row r="4129" spans="1:16">
      <c r="A4129" s="46">
        <v>1</v>
      </c>
      <c r="B4129" s="46">
        <v>1927.8500000000001</v>
      </c>
      <c r="C4129" s="46">
        <v>2041.6708423550001</v>
      </c>
      <c r="D4129" s="46">
        <f t="shared" si="64"/>
        <v>-113.82084235499997</v>
      </c>
      <c r="E4129" s="51">
        <v>45261</v>
      </c>
      <c r="F4129" s="49" t="s">
        <v>80</v>
      </c>
      <c r="G4129" s="49" t="s">
        <v>81</v>
      </c>
      <c r="H4129" s="49" t="s">
        <v>611</v>
      </c>
      <c r="I4129" s="49" t="s">
        <v>611</v>
      </c>
      <c r="J4129" s="49">
        <v>135300</v>
      </c>
      <c r="K4129" s="49" t="s">
        <v>442</v>
      </c>
      <c r="L4129" s="49">
        <v>9821947</v>
      </c>
      <c r="M4129" s="49" t="s">
        <v>1997</v>
      </c>
      <c r="N4129" s="51">
        <v>24289</v>
      </c>
      <c r="O4129" s="51">
        <v>24289</v>
      </c>
      <c r="P4129" s="49" t="s">
        <v>1081</v>
      </c>
    </row>
    <row r="4130" spans="1:16">
      <c r="A4130" s="46">
        <v>1</v>
      </c>
      <c r="B4130" s="46">
        <v>3800</v>
      </c>
      <c r="C4130" s="46">
        <v>3525.726944</v>
      </c>
      <c r="D4130" s="46">
        <f t="shared" si="64"/>
        <v>274.273056</v>
      </c>
      <c r="E4130" s="51">
        <v>45261</v>
      </c>
      <c r="F4130" s="49" t="s">
        <v>80</v>
      </c>
      <c r="G4130" s="49" t="s">
        <v>81</v>
      </c>
      <c r="H4130" s="49" t="s">
        <v>611</v>
      </c>
      <c r="I4130" s="49" t="s">
        <v>611</v>
      </c>
      <c r="J4130" s="49">
        <v>135300</v>
      </c>
      <c r="K4130" s="49" t="s">
        <v>442</v>
      </c>
      <c r="L4130" s="49">
        <v>9821948</v>
      </c>
      <c r="M4130" s="49" t="s">
        <v>1997</v>
      </c>
      <c r="N4130" s="51">
        <v>28672</v>
      </c>
      <c r="O4130" s="51">
        <v>28672</v>
      </c>
      <c r="P4130" s="49" t="s">
        <v>1081</v>
      </c>
    </row>
    <row r="4131" spans="1:16">
      <c r="A4131" s="46">
        <v>500</v>
      </c>
      <c r="B4131" s="46">
        <v>4637.83</v>
      </c>
      <c r="C4131" s="46">
        <v>236.4332805407</v>
      </c>
      <c r="D4131" s="46">
        <f t="shared" si="64"/>
        <v>4401.3967194592997</v>
      </c>
      <c r="E4131" s="51">
        <v>45261</v>
      </c>
      <c r="F4131" s="49" t="s">
        <v>80</v>
      </c>
      <c r="G4131" s="49" t="s">
        <v>81</v>
      </c>
      <c r="H4131" s="49" t="s">
        <v>616</v>
      </c>
      <c r="I4131" s="49" t="s">
        <v>616</v>
      </c>
      <c r="J4131" s="49">
        <v>135300</v>
      </c>
      <c r="K4131" s="49" t="s">
        <v>612</v>
      </c>
      <c r="L4131" s="49">
        <v>35766445</v>
      </c>
      <c r="M4131" s="49" t="s">
        <v>2654</v>
      </c>
      <c r="N4131" s="51">
        <v>44546</v>
      </c>
      <c r="O4131" s="51">
        <v>44562</v>
      </c>
      <c r="P4131" s="49" t="s">
        <v>2655</v>
      </c>
    </row>
    <row r="4132" spans="1:16">
      <c r="A4132" s="46">
        <v>0</v>
      </c>
      <c r="B4132" s="46">
        <v>0</v>
      </c>
      <c r="C4132" s="46">
        <v>0</v>
      </c>
      <c r="D4132" s="46">
        <f t="shared" si="64"/>
        <v>0</v>
      </c>
      <c r="E4132" s="51">
        <v>45261</v>
      </c>
      <c r="F4132" s="49" t="s">
        <v>80</v>
      </c>
      <c r="G4132" s="49" t="s">
        <v>81</v>
      </c>
      <c r="H4132" s="49" t="s">
        <v>616</v>
      </c>
      <c r="I4132" s="49" t="s">
        <v>616</v>
      </c>
      <c r="J4132" s="49">
        <v>135300</v>
      </c>
      <c r="K4132" s="49" t="s">
        <v>107</v>
      </c>
      <c r="L4132" s="49">
        <v>9813338</v>
      </c>
      <c r="M4132" s="49" t="s">
        <v>2667</v>
      </c>
      <c r="N4132" s="51">
        <v>37602</v>
      </c>
      <c r="O4132" s="51">
        <v>37591</v>
      </c>
      <c r="P4132" s="49" t="s">
        <v>2668</v>
      </c>
    </row>
    <row r="4133" spans="1:16">
      <c r="A4133" s="46">
        <v>0</v>
      </c>
      <c r="B4133" s="46">
        <v>0</v>
      </c>
      <c r="C4133" s="46">
        <v>0</v>
      </c>
      <c r="D4133" s="46">
        <f t="shared" si="64"/>
        <v>0</v>
      </c>
      <c r="E4133" s="51">
        <v>45261</v>
      </c>
      <c r="F4133" s="49" t="s">
        <v>80</v>
      </c>
      <c r="G4133" s="49" t="s">
        <v>81</v>
      </c>
      <c r="H4133" s="49" t="s">
        <v>616</v>
      </c>
      <c r="I4133" s="49" t="s">
        <v>616</v>
      </c>
      <c r="J4133" s="49">
        <v>135300</v>
      </c>
      <c r="K4133" s="49" t="s">
        <v>107</v>
      </c>
      <c r="L4133" s="49">
        <v>9736758</v>
      </c>
      <c r="M4133" s="49" t="s">
        <v>2667</v>
      </c>
      <c r="N4133" s="51">
        <v>37602</v>
      </c>
      <c r="O4133" s="51">
        <v>39569</v>
      </c>
      <c r="P4133" s="49" t="s">
        <v>2668</v>
      </c>
    </row>
    <row r="4134" spans="1:16">
      <c r="A4134" s="46">
        <v>0</v>
      </c>
      <c r="B4134" s="46">
        <v>0</v>
      </c>
      <c r="C4134" s="46">
        <v>0</v>
      </c>
      <c r="D4134" s="46">
        <f t="shared" si="64"/>
        <v>0</v>
      </c>
      <c r="E4134" s="51">
        <v>45261</v>
      </c>
      <c r="F4134" s="49" t="s">
        <v>80</v>
      </c>
      <c r="G4134" s="49" t="s">
        <v>81</v>
      </c>
      <c r="H4134" s="49" t="s">
        <v>616</v>
      </c>
      <c r="I4134" s="49" t="s">
        <v>616</v>
      </c>
      <c r="J4134" s="49">
        <v>135300</v>
      </c>
      <c r="K4134" s="49" t="s">
        <v>107</v>
      </c>
      <c r="L4134" s="49">
        <v>11212759</v>
      </c>
      <c r="M4134" s="49" t="s">
        <v>2669</v>
      </c>
      <c r="N4134" s="51">
        <v>40885</v>
      </c>
      <c r="O4134" s="51">
        <v>40878</v>
      </c>
      <c r="P4134" s="49" t="s">
        <v>2670</v>
      </c>
    </row>
    <row r="4135" spans="1:16">
      <c r="A4135" s="46">
        <v>0</v>
      </c>
      <c r="B4135" s="46">
        <v>0</v>
      </c>
      <c r="C4135" s="46">
        <v>0</v>
      </c>
      <c r="D4135" s="46">
        <f t="shared" si="64"/>
        <v>0</v>
      </c>
      <c r="E4135" s="51">
        <v>45261</v>
      </c>
      <c r="F4135" s="49" t="s">
        <v>80</v>
      </c>
      <c r="G4135" s="49" t="s">
        <v>81</v>
      </c>
      <c r="H4135" s="49" t="s">
        <v>616</v>
      </c>
      <c r="I4135" s="49" t="s">
        <v>616</v>
      </c>
      <c r="J4135" s="49">
        <v>135300</v>
      </c>
      <c r="K4135" s="49" t="s">
        <v>107</v>
      </c>
      <c r="L4135" s="49">
        <v>11796069</v>
      </c>
      <c r="M4135" s="49" t="s">
        <v>2669</v>
      </c>
      <c r="N4135" s="51">
        <v>40885</v>
      </c>
      <c r="O4135" s="51">
        <v>41306</v>
      </c>
      <c r="P4135" s="49" t="s">
        <v>2670</v>
      </c>
    </row>
    <row r="4136" spans="1:16">
      <c r="A4136" s="46">
        <v>1</v>
      </c>
      <c r="B4136" s="46">
        <v>1309.21</v>
      </c>
      <c r="C4136" s="46">
        <v>493.89509973859998</v>
      </c>
      <c r="D4136" s="46">
        <f t="shared" si="64"/>
        <v>815.3149002614</v>
      </c>
      <c r="E4136" s="51">
        <v>45261</v>
      </c>
      <c r="F4136" s="49" t="s">
        <v>80</v>
      </c>
      <c r="G4136" s="49" t="s">
        <v>81</v>
      </c>
      <c r="H4136" s="49" t="s">
        <v>616</v>
      </c>
      <c r="I4136" s="49" t="s">
        <v>616</v>
      </c>
      <c r="J4136" s="49">
        <v>135300</v>
      </c>
      <c r="K4136" s="49" t="s">
        <v>559</v>
      </c>
      <c r="L4136" s="49">
        <v>12818194</v>
      </c>
      <c r="M4136" s="49" t="s">
        <v>2363</v>
      </c>
      <c r="N4136" s="51">
        <v>38420</v>
      </c>
      <c r="O4136" s="51">
        <v>38473</v>
      </c>
      <c r="P4136" s="49" t="s">
        <v>909</v>
      </c>
    </row>
    <row r="4137" spans="1:16">
      <c r="A4137" s="46">
        <v>0</v>
      </c>
      <c r="B4137" s="46">
        <v>-0.02</v>
      </c>
      <c r="C4137" s="46">
        <v>-8.768436000000001E-3</v>
      </c>
      <c r="D4137" s="46">
        <f t="shared" si="64"/>
        <v>-1.1231563999999999E-2</v>
      </c>
      <c r="E4137" s="51">
        <v>45261</v>
      </c>
      <c r="F4137" s="49" t="s">
        <v>80</v>
      </c>
      <c r="G4137" s="49" t="s">
        <v>81</v>
      </c>
      <c r="H4137" s="49" t="s">
        <v>616</v>
      </c>
      <c r="I4137" s="49" t="s">
        <v>616</v>
      </c>
      <c r="J4137" s="49">
        <v>135300</v>
      </c>
      <c r="K4137" s="49" t="s">
        <v>508</v>
      </c>
      <c r="L4137" s="49">
        <v>9742100</v>
      </c>
      <c r="M4137" s="49" t="s">
        <v>2671</v>
      </c>
      <c r="N4137" s="51">
        <v>37602</v>
      </c>
      <c r="O4137" s="51">
        <v>37257</v>
      </c>
      <c r="P4137" s="49" t="s">
        <v>2668</v>
      </c>
    </row>
    <row r="4138" spans="1:16">
      <c r="A4138" s="46">
        <v>2</v>
      </c>
      <c r="B4138" s="46">
        <v>7680.18</v>
      </c>
      <c r="C4138" s="46">
        <v>4620.0555184134</v>
      </c>
      <c r="D4138" s="46">
        <f t="shared" si="64"/>
        <v>3060.1244815866003</v>
      </c>
      <c r="E4138" s="51">
        <v>45261</v>
      </c>
      <c r="F4138" s="49" t="s">
        <v>80</v>
      </c>
      <c r="G4138" s="49" t="s">
        <v>81</v>
      </c>
      <c r="H4138" s="49" t="s">
        <v>616</v>
      </c>
      <c r="I4138" s="49" t="s">
        <v>616</v>
      </c>
      <c r="J4138" s="49">
        <v>135300</v>
      </c>
      <c r="K4138" s="49" t="s">
        <v>254</v>
      </c>
      <c r="L4138" s="49">
        <v>9822149</v>
      </c>
      <c r="M4138" s="49" t="s">
        <v>1980</v>
      </c>
      <c r="N4138" s="51">
        <v>34516</v>
      </c>
      <c r="O4138" s="51">
        <v>34516</v>
      </c>
      <c r="P4138" s="49" t="s">
        <v>1081</v>
      </c>
    </row>
    <row r="4139" spans="1:16">
      <c r="A4139" s="46">
        <v>0</v>
      </c>
      <c r="B4139" s="46">
        <v>0</v>
      </c>
      <c r="C4139" s="46">
        <v>0</v>
      </c>
      <c r="D4139" s="46">
        <f t="shared" si="64"/>
        <v>0</v>
      </c>
      <c r="E4139" s="51">
        <v>45261</v>
      </c>
      <c r="F4139" s="49" t="s">
        <v>80</v>
      </c>
      <c r="G4139" s="49" t="s">
        <v>81</v>
      </c>
      <c r="H4139" s="49" t="s">
        <v>616</v>
      </c>
      <c r="I4139" s="49" t="s">
        <v>616</v>
      </c>
      <c r="J4139" s="49">
        <v>135300</v>
      </c>
      <c r="K4139" s="49" t="s">
        <v>254</v>
      </c>
      <c r="L4139" s="49">
        <v>9974327</v>
      </c>
      <c r="M4139" s="49" t="s">
        <v>1980</v>
      </c>
      <c r="N4139" s="51">
        <v>34516</v>
      </c>
      <c r="O4139" s="51">
        <v>34516</v>
      </c>
      <c r="P4139" s="49" t="s">
        <v>1091</v>
      </c>
    </row>
    <row r="4140" spans="1:16">
      <c r="A4140" s="46">
        <v>1</v>
      </c>
      <c r="B4140" s="46">
        <v>74382.53</v>
      </c>
      <c r="C4140" s="46">
        <v>18959.838376066702</v>
      </c>
      <c r="D4140" s="46">
        <f t="shared" si="64"/>
        <v>55422.691623933293</v>
      </c>
      <c r="E4140" s="51">
        <v>45261</v>
      </c>
      <c r="F4140" s="49" t="s">
        <v>80</v>
      </c>
      <c r="G4140" s="49" t="s">
        <v>81</v>
      </c>
      <c r="H4140" s="49" t="s">
        <v>616</v>
      </c>
      <c r="I4140" s="49" t="s">
        <v>616</v>
      </c>
      <c r="J4140" s="49">
        <v>135300</v>
      </c>
      <c r="K4140" s="49" t="s">
        <v>360</v>
      </c>
      <c r="L4140" s="49">
        <v>11276905</v>
      </c>
      <c r="M4140" s="49" t="s">
        <v>2672</v>
      </c>
      <c r="N4140" s="51">
        <v>40885</v>
      </c>
      <c r="O4140" s="51">
        <v>40878</v>
      </c>
      <c r="P4140" s="49" t="s">
        <v>2670</v>
      </c>
    </row>
    <row r="4141" spans="1:16">
      <c r="A4141" s="46">
        <v>0</v>
      </c>
      <c r="B4141" s="46">
        <v>0</v>
      </c>
      <c r="C4141" s="46">
        <v>0</v>
      </c>
      <c r="D4141" s="46">
        <f t="shared" si="64"/>
        <v>0</v>
      </c>
      <c r="E4141" s="51">
        <v>45261</v>
      </c>
      <c r="F4141" s="49" t="s">
        <v>80</v>
      </c>
      <c r="G4141" s="49" t="s">
        <v>81</v>
      </c>
      <c r="H4141" s="49" t="s">
        <v>617</v>
      </c>
      <c r="I4141" s="49" t="s">
        <v>617</v>
      </c>
      <c r="J4141" s="49">
        <v>135300</v>
      </c>
      <c r="K4141" s="49" t="s">
        <v>375</v>
      </c>
      <c r="L4141" s="49">
        <v>9822106</v>
      </c>
      <c r="M4141" s="49" t="s">
        <v>1862</v>
      </c>
      <c r="N4141" s="51">
        <v>29037</v>
      </c>
      <c r="O4141" s="51">
        <v>29037</v>
      </c>
      <c r="P4141" s="49" t="s">
        <v>1081</v>
      </c>
    </row>
    <row r="4142" spans="1:16">
      <c r="A4142" s="46">
        <v>0</v>
      </c>
      <c r="B4142" s="46">
        <v>0</v>
      </c>
      <c r="C4142" s="46">
        <v>0</v>
      </c>
      <c r="D4142" s="46">
        <f t="shared" si="64"/>
        <v>0</v>
      </c>
      <c r="E4142" s="51">
        <v>45261</v>
      </c>
      <c r="F4142" s="49" t="s">
        <v>80</v>
      </c>
      <c r="G4142" s="49" t="s">
        <v>81</v>
      </c>
      <c r="H4142" s="49" t="s">
        <v>617</v>
      </c>
      <c r="I4142" s="49" t="s">
        <v>617</v>
      </c>
      <c r="J4142" s="49">
        <v>135300</v>
      </c>
      <c r="K4142" s="49" t="s">
        <v>375</v>
      </c>
      <c r="L4142" s="49">
        <v>9724141</v>
      </c>
      <c r="M4142" s="49" t="s">
        <v>1862</v>
      </c>
      <c r="N4142" s="51">
        <v>29037</v>
      </c>
      <c r="O4142" s="51">
        <v>29037</v>
      </c>
      <c r="P4142" s="49" t="s">
        <v>1091</v>
      </c>
    </row>
    <row r="4143" spans="1:16">
      <c r="A4143" s="46">
        <v>0</v>
      </c>
      <c r="B4143" s="46">
        <v>0</v>
      </c>
      <c r="C4143" s="46">
        <v>0</v>
      </c>
      <c r="D4143" s="46">
        <f t="shared" si="64"/>
        <v>0</v>
      </c>
      <c r="E4143" s="51">
        <v>45261</v>
      </c>
      <c r="F4143" s="49" t="s">
        <v>80</v>
      </c>
      <c r="G4143" s="49" t="s">
        <v>81</v>
      </c>
      <c r="H4143" s="49" t="s">
        <v>617</v>
      </c>
      <c r="I4143" s="49" t="s">
        <v>617</v>
      </c>
      <c r="J4143" s="49">
        <v>135300</v>
      </c>
      <c r="K4143" s="49" t="s">
        <v>347</v>
      </c>
      <c r="L4143" s="49">
        <v>9974326</v>
      </c>
      <c r="M4143" s="49" t="s">
        <v>1865</v>
      </c>
      <c r="N4143" s="51">
        <v>15888</v>
      </c>
      <c r="O4143" s="51">
        <v>15888</v>
      </c>
      <c r="P4143" s="49" t="s">
        <v>1091</v>
      </c>
    </row>
    <row r="4144" spans="1:16">
      <c r="A4144" s="46">
        <v>0</v>
      </c>
      <c r="B4144" s="46">
        <v>0</v>
      </c>
      <c r="C4144" s="46">
        <v>0</v>
      </c>
      <c r="D4144" s="46">
        <f t="shared" si="64"/>
        <v>0</v>
      </c>
      <c r="E4144" s="51">
        <v>45261</v>
      </c>
      <c r="F4144" s="49" t="s">
        <v>80</v>
      </c>
      <c r="G4144" s="49" t="s">
        <v>81</v>
      </c>
      <c r="H4144" s="49" t="s">
        <v>617</v>
      </c>
      <c r="I4144" s="49" t="s">
        <v>617</v>
      </c>
      <c r="J4144" s="49">
        <v>135300</v>
      </c>
      <c r="K4144" s="49" t="s">
        <v>347</v>
      </c>
      <c r="L4144" s="49">
        <v>9821880</v>
      </c>
      <c r="M4144" s="49" t="s">
        <v>1865</v>
      </c>
      <c r="N4144" s="51">
        <v>15888</v>
      </c>
      <c r="O4144" s="51">
        <v>15888</v>
      </c>
      <c r="P4144" s="49" t="s">
        <v>1081</v>
      </c>
    </row>
    <row r="4145" spans="1:16">
      <c r="A4145" s="46">
        <v>0</v>
      </c>
      <c r="B4145" s="46">
        <v>0</v>
      </c>
      <c r="C4145" s="46">
        <v>0</v>
      </c>
      <c r="D4145" s="46">
        <f t="shared" si="64"/>
        <v>0</v>
      </c>
      <c r="E4145" s="51">
        <v>45261</v>
      </c>
      <c r="F4145" s="49" t="s">
        <v>80</v>
      </c>
      <c r="G4145" s="49" t="s">
        <v>81</v>
      </c>
      <c r="H4145" s="49" t="s">
        <v>617</v>
      </c>
      <c r="I4145" s="49" t="s">
        <v>617</v>
      </c>
      <c r="J4145" s="49">
        <v>135300</v>
      </c>
      <c r="K4145" s="49" t="s">
        <v>165</v>
      </c>
      <c r="L4145" s="49">
        <v>9974325</v>
      </c>
      <c r="M4145" s="49" t="s">
        <v>1867</v>
      </c>
      <c r="N4145" s="51">
        <v>27576</v>
      </c>
      <c r="O4145" s="51">
        <v>27576</v>
      </c>
      <c r="P4145" s="49" t="s">
        <v>1091</v>
      </c>
    </row>
    <row r="4146" spans="1:16">
      <c r="A4146" s="46">
        <v>0</v>
      </c>
      <c r="B4146" s="46">
        <v>0</v>
      </c>
      <c r="C4146" s="46">
        <v>0</v>
      </c>
      <c r="D4146" s="46">
        <f t="shared" si="64"/>
        <v>0</v>
      </c>
      <c r="E4146" s="51">
        <v>45261</v>
      </c>
      <c r="F4146" s="49" t="s">
        <v>80</v>
      </c>
      <c r="G4146" s="49" t="s">
        <v>81</v>
      </c>
      <c r="H4146" s="49" t="s">
        <v>617</v>
      </c>
      <c r="I4146" s="49" t="s">
        <v>617</v>
      </c>
      <c r="J4146" s="49">
        <v>135300</v>
      </c>
      <c r="K4146" s="49" t="s">
        <v>165</v>
      </c>
      <c r="L4146" s="49">
        <v>9821876</v>
      </c>
      <c r="M4146" s="49" t="s">
        <v>1867</v>
      </c>
      <c r="N4146" s="51">
        <v>27576</v>
      </c>
      <c r="O4146" s="51">
        <v>27576</v>
      </c>
      <c r="P4146" s="49" t="s">
        <v>1081</v>
      </c>
    </row>
    <row r="4147" spans="1:16">
      <c r="A4147" s="46">
        <v>0</v>
      </c>
      <c r="B4147" s="46">
        <v>0</v>
      </c>
      <c r="C4147" s="46">
        <v>0</v>
      </c>
      <c r="D4147" s="46">
        <f t="shared" si="64"/>
        <v>0</v>
      </c>
      <c r="E4147" s="51">
        <v>45261</v>
      </c>
      <c r="F4147" s="49" t="s">
        <v>80</v>
      </c>
      <c r="G4147" s="49" t="s">
        <v>81</v>
      </c>
      <c r="H4147" s="49" t="s">
        <v>617</v>
      </c>
      <c r="I4147" s="49" t="s">
        <v>617</v>
      </c>
      <c r="J4147" s="49">
        <v>135300</v>
      </c>
      <c r="K4147" s="49" t="s">
        <v>402</v>
      </c>
      <c r="L4147" s="49">
        <v>9974322</v>
      </c>
      <c r="M4147" s="49" t="s">
        <v>1921</v>
      </c>
      <c r="N4147" s="51">
        <v>22463</v>
      </c>
      <c r="O4147" s="51">
        <v>22463</v>
      </c>
      <c r="P4147" s="49" t="s">
        <v>1091</v>
      </c>
    </row>
    <row r="4148" spans="1:16">
      <c r="A4148" s="46">
        <v>0</v>
      </c>
      <c r="B4148" s="46">
        <v>0</v>
      </c>
      <c r="C4148" s="46">
        <v>0</v>
      </c>
      <c r="D4148" s="46">
        <f t="shared" si="64"/>
        <v>0</v>
      </c>
      <c r="E4148" s="51">
        <v>45261</v>
      </c>
      <c r="F4148" s="49" t="s">
        <v>80</v>
      </c>
      <c r="G4148" s="49" t="s">
        <v>81</v>
      </c>
      <c r="H4148" s="49" t="s">
        <v>617</v>
      </c>
      <c r="I4148" s="49" t="s">
        <v>617</v>
      </c>
      <c r="J4148" s="49">
        <v>135300</v>
      </c>
      <c r="K4148" s="49" t="s">
        <v>402</v>
      </c>
      <c r="L4148" s="49">
        <v>9821953</v>
      </c>
      <c r="M4148" s="49" t="s">
        <v>1921</v>
      </c>
      <c r="N4148" s="51">
        <v>22463</v>
      </c>
      <c r="O4148" s="51">
        <v>22463</v>
      </c>
      <c r="P4148" s="49" t="s">
        <v>1081</v>
      </c>
    </row>
    <row r="4149" spans="1:16">
      <c r="A4149" s="46">
        <v>0</v>
      </c>
      <c r="B4149" s="46">
        <v>0</v>
      </c>
      <c r="C4149" s="46">
        <v>0</v>
      </c>
      <c r="D4149" s="46">
        <f t="shared" si="64"/>
        <v>0</v>
      </c>
      <c r="E4149" s="51">
        <v>45261</v>
      </c>
      <c r="F4149" s="49" t="s">
        <v>80</v>
      </c>
      <c r="G4149" s="49" t="s">
        <v>81</v>
      </c>
      <c r="H4149" s="49" t="s">
        <v>617</v>
      </c>
      <c r="I4149" s="49" t="s">
        <v>617</v>
      </c>
      <c r="J4149" s="49">
        <v>135300</v>
      </c>
      <c r="K4149" s="49" t="s">
        <v>402</v>
      </c>
      <c r="L4149" s="49">
        <v>9701177</v>
      </c>
      <c r="M4149" s="49" t="s">
        <v>2656</v>
      </c>
      <c r="N4149" s="51">
        <v>27576</v>
      </c>
      <c r="O4149" s="51">
        <v>27576</v>
      </c>
      <c r="P4149" s="49" t="s">
        <v>1091</v>
      </c>
    </row>
    <row r="4150" spans="1:16">
      <c r="A4150" s="46">
        <v>0</v>
      </c>
      <c r="B4150" s="46">
        <v>0</v>
      </c>
      <c r="C4150" s="46">
        <v>0</v>
      </c>
      <c r="D4150" s="46">
        <f t="shared" si="64"/>
        <v>0</v>
      </c>
      <c r="E4150" s="51">
        <v>45261</v>
      </c>
      <c r="F4150" s="49" t="s">
        <v>80</v>
      </c>
      <c r="G4150" s="49" t="s">
        <v>81</v>
      </c>
      <c r="H4150" s="49" t="s">
        <v>617</v>
      </c>
      <c r="I4150" s="49" t="s">
        <v>617</v>
      </c>
      <c r="J4150" s="49">
        <v>135300</v>
      </c>
      <c r="K4150" s="49" t="s">
        <v>402</v>
      </c>
      <c r="L4150" s="49">
        <v>9821952</v>
      </c>
      <c r="M4150" s="49" t="s">
        <v>2656</v>
      </c>
      <c r="N4150" s="51">
        <v>27576</v>
      </c>
      <c r="O4150" s="51">
        <v>27576</v>
      </c>
      <c r="P4150" s="49" t="s">
        <v>1081</v>
      </c>
    </row>
    <row r="4151" spans="1:16">
      <c r="A4151" s="46">
        <v>0</v>
      </c>
      <c r="B4151" s="46">
        <v>0</v>
      </c>
      <c r="C4151" s="46">
        <v>0</v>
      </c>
      <c r="D4151" s="46">
        <f t="shared" si="64"/>
        <v>0</v>
      </c>
      <c r="E4151" s="51">
        <v>45261</v>
      </c>
      <c r="F4151" s="49" t="s">
        <v>80</v>
      </c>
      <c r="G4151" s="49" t="s">
        <v>81</v>
      </c>
      <c r="H4151" s="49" t="s">
        <v>617</v>
      </c>
      <c r="I4151" s="49" t="s">
        <v>617</v>
      </c>
      <c r="J4151" s="49">
        <v>135300</v>
      </c>
      <c r="K4151" s="49" t="s">
        <v>107</v>
      </c>
      <c r="L4151" s="49">
        <v>9767854</v>
      </c>
      <c r="M4151" s="49" t="s">
        <v>2673</v>
      </c>
      <c r="N4151" s="51">
        <v>36526</v>
      </c>
      <c r="O4151" s="51">
        <v>36526</v>
      </c>
      <c r="P4151" s="49" t="s">
        <v>2674</v>
      </c>
    </row>
    <row r="4152" spans="1:16">
      <c r="A4152" s="46">
        <v>0</v>
      </c>
      <c r="B4152" s="46">
        <v>0</v>
      </c>
      <c r="C4152" s="46">
        <v>0</v>
      </c>
      <c r="D4152" s="46">
        <f t="shared" si="64"/>
        <v>0</v>
      </c>
      <c r="E4152" s="51">
        <v>45261</v>
      </c>
      <c r="F4152" s="49" t="s">
        <v>80</v>
      </c>
      <c r="G4152" s="49" t="s">
        <v>81</v>
      </c>
      <c r="H4152" s="49" t="s">
        <v>617</v>
      </c>
      <c r="I4152" s="49" t="s">
        <v>617</v>
      </c>
      <c r="J4152" s="49">
        <v>135300</v>
      </c>
      <c r="K4152" s="49" t="s">
        <v>107</v>
      </c>
      <c r="L4152" s="49">
        <v>9829738</v>
      </c>
      <c r="M4152" s="49" t="s">
        <v>2673</v>
      </c>
      <c r="N4152" s="51">
        <v>36557</v>
      </c>
      <c r="O4152" s="51">
        <v>36557</v>
      </c>
      <c r="P4152" s="49" t="s">
        <v>2674</v>
      </c>
    </row>
    <row r="4153" spans="1:16">
      <c r="A4153" s="46">
        <v>0</v>
      </c>
      <c r="B4153" s="46">
        <v>0</v>
      </c>
      <c r="C4153" s="46">
        <v>0</v>
      </c>
      <c r="D4153" s="46">
        <f t="shared" si="64"/>
        <v>0</v>
      </c>
      <c r="E4153" s="51">
        <v>45261</v>
      </c>
      <c r="F4153" s="49" t="s">
        <v>80</v>
      </c>
      <c r="G4153" s="49" t="s">
        <v>81</v>
      </c>
      <c r="H4153" s="49" t="s">
        <v>617</v>
      </c>
      <c r="I4153" s="49" t="s">
        <v>617</v>
      </c>
      <c r="J4153" s="49">
        <v>135300</v>
      </c>
      <c r="K4153" s="49" t="s">
        <v>410</v>
      </c>
      <c r="L4153" s="49">
        <v>9974323</v>
      </c>
      <c r="M4153" s="49" t="s">
        <v>1946</v>
      </c>
      <c r="N4153" s="51">
        <v>22463</v>
      </c>
      <c r="O4153" s="51">
        <v>22463</v>
      </c>
      <c r="P4153" s="49" t="s">
        <v>1091</v>
      </c>
    </row>
    <row r="4154" spans="1:16">
      <c r="A4154" s="46">
        <v>0</v>
      </c>
      <c r="B4154" s="46">
        <v>0</v>
      </c>
      <c r="C4154" s="46">
        <v>0</v>
      </c>
      <c r="D4154" s="46">
        <f t="shared" si="64"/>
        <v>0</v>
      </c>
      <c r="E4154" s="51">
        <v>45261</v>
      </c>
      <c r="F4154" s="49" t="s">
        <v>80</v>
      </c>
      <c r="G4154" s="49" t="s">
        <v>81</v>
      </c>
      <c r="H4154" s="49" t="s">
        <v>617</v>
      </c>
      <c r="I4154" s="49" t="s">
        <v>617</v>
      </c>
      <c r="J4154" s="49">
        <v>135300</v>
      </c>
      <c r="K4154" s="49" t="s">
        <v>410</v>
      </c>
      <c r="L4154" s="49">
        <v>9821971</v>
      </c>
      <c r="M4154" s="49" t="s">
        <v>1946</v>
      </c>
      <c r="N4154" s="51">
        <v>22463</v>
      </c>
      <c r="O4154" s="51">
        <v>22463</v>
      </c>
      <c r="P4154" s="49" t="s">
        <v>1081</v>
      </c>
    </row>
    <row r="4155" spans="1:16">
      <c r="A4155" s="46">
        <v>0</v>
      </c>
      <c r="B4155" s="46">
        <v>0</v>
      </c>
      <c r="C4155" s="46">
        <v>0</v>
      </c>
      <c r="D4155" s="46">
        <f t="shared" si="64"/>
        <v>0</v>
      </c>
      <c r="E4155" s="51">
        <v>45261</v>
      </c>
      <c r="F4155" s="49" t="s">
        <v>80</v>
      </c>
      <c r="G4155" s="49" t="s">
        <v>81</v>
      </c>
      <c r="H4155" s="49" t="s">
        <v>617</v>
      </c>
      <c r="I4155" s="49" t="s">
        <v>617</v>
      </c>
      <c r="J4155" s="49">
        <v>135300</v>
      </c>
      <c r="K4155" s="49" t="s">
        <v>618</v>
      </c>
      <c r="L4155" s="49">
        <v>9761175</v>
      </c>
      <c r="M4155" s="49" t="s">
        <v>2675</v>
      </c>
      <c r="N4155" s="51">
        <v>36586</v>
      </c>
      <c r="O4155" s="51">
        <v>36526</v>
      </c>
      <c r="P4155" s="49" t="s">
        <v>2674</v>
      </c>
    </row>
    <row r="4156" spans="1:16">
      <c r="A4156" s="46">
        <v>0</v>
      </c>
      <c r="B4156" s="46">
        <v>0</v>
      </c>
      <c r="C4156" s="46">
        <v>0</v>
      </c>
      <c r="D4156" s="46">
        <f t="shared" si="64"/>
        <v>0</v>
      </c>
      <c r="E4156" s="51">
        <v>45261</v>
      </c>
      <c r="F4156" s="49" t="s">
        <v>80</v>
      </c>
      <c r="G4156" s="49" t="s">
        <v>81</v>
      </c>
      <c r="H4156" s="49" t="s">
        <v>617</v>
      </c>
      <c r="I4156" s="49" t="s">
        <v>617</v>
      </c>
      <c r="J4156" s="49">
        <v>135300</v>
      </c>
      <c r="K4156" s="49" t="s">
        <v>618</v>
      </c>
      <c r="L4156" s="49">
        <v>9833530</v>
      </c>
      <c r="M4156" s="49" t="s">
        <v>2675</v>
      </c>
      <c r="N4156" s="51">
        <v>36586</v>
      </c>
      <c r="O4156" s="51">
        <v>36526</v>
      </c>
      <c r="P4156" s="49" t="s">
        <v>2674</v>
      </c>
    </row>
    <row r="4157" spans="1:16">
      <c r="A4157" s="46">
        <v>0</v>
      </c>
      <c r="B4157" s="46">
        <v>0</v>
      </c>
      <c r="C4157" s="46">
        <v>0</v>
      </c>
      <c r="D4157" s="46">
        <f t="shared" si="64"/>
        <v>0</v>
      </c>
      <c r="E4157" s="51">
        <v>45261</v>
      </c>
      <c r="F4157" s="49" t="s">
        <v>80</v>
      </c>
      <c r="G4157" s="49" t="s">
        <v>81</v>
      </c>
      <c r="H4157" s="49" t="s">
        <v>617</v>
      </c>
      <c r="I4157" s="49" t="s">
        <v>617</v>
      </c>
      <c r="J4157" s="49">
        <v>135300</v>
      </c>
      <c r="K4157" s="49" t="s">
        <v>420</v>
      </c>
      <c r="L4157" s="49">
        <v>9709878</v>
      </c>
      <c r="M4157" s="49" t="s">
        <v>2676</v>
      </c>
      <c r="N4157" s="51">
        <v>22828</v>
      </c>
      <c r="O4157" s="51">
        <v>22828</v>
      </c>
      <c r="P4157" s="49" t="s">
        <v>1091</v>
      </c>
    </row>
    <row r="4158" spans="1:16">
      <c r="A4158" s="46">
        <v>0</v>
      </c>
      <c r="B4158" s="46">
        <v>0</v>
      </c>
      <c r="C4158" s="46">
        <v>0</v>
      </c>
      <c r="D4158" s="46">
        <f t="shared" si="64"/>
        <v>0</v>
      </c>
      <c r="E4158" s="51">
        <v>45261</v>
      </c>
      <c r="F4158" s="49" t="s">
        <v>80</v>
      </c>
      <c r="G4158" s="49" t="s">
        <v>81</v>
      </c>
      <c r="H4158" s="49" t="s">
        <v>617</v>
      </c>
      <c r="I4158" s="49" t="s">
        <v>617</v>
      </c>
      <c r="J4158" s="49">
        <v>135300</v>
      </c>
      <c r="K4158" s="49" t="s">
        <v>420</v>
      </c>
      <c r="L4158" s="49">
        <v>9822032</v>
      </c>
      <c r="M4158" s="49" t="s">
        <v>2676</v>
      </c>
      <c r="N4158" s="51">
        <v>22463</v>
      </c>
      <c r="O4158" s="51">
        <v>22463</v>
      </c>
      <c r="P4158" s="49" t="s">
        <v>1081</v>
      </c>
    </row>
    <row r="4159" spans="1:16">
      <c r="A4159" s="46">
        <v>0</v>
      </c>
      <c r="B4159" s="46">
        <v>0</v>
      </c>
      <c r="C4159" s="46">
        <v>0</v>
      </c>
      <c r="D4159" s="46">
        <f t="shared" si="64"/>
        <v>0</v>
      </c>
      <c r="E4159" s="51">
        <v>45261</v>
      </c>
      <c r="F4159" s="49" t="s">
        <v>80</v>
      </c>
      <c r="G4159" s="49" t="s">
        <v>81</v>
      </c>
      <c r="H4159" s="49" t="s">
        <v>617</v>
      </c>
      <c r="I4159" s="49" t="s">
        <v>617</v>
      </c>
      <c r="J4159" s="49">
        <v>135300</v>
      </c>
      <c r="K4159" s="49" t="s">
        <v>420</v>
      </c>
      <c r="L4159" s="49">
        <v>9822035</v>
      </c>
      <c r="M4159" s="49" t="s">
        <v>1970</v>
      </c>
      <c r="N4159" s="51">
        <v>21367</v>
      </c>
      <c r="O4159" s="51">
        <v>21367</v>
      </c>
      <c r="P4159" s="49" t="s">
        <v>1081</v>
      </c>
    </row>
    <row r="4160" spans="1:16">
      <c r="A4160" s="46">
        <v>0</v>
      </c>
      <c r="B4160" s="46">
        <v>0</v>
      </c>
      <c r="C4160" s="46">
        <v>0</v>
      </c>
      <c r="D4160" s="46">
        <f t="shared" si="64"/>
        <v>0</v>
      </c>
      <c r="E4160" s="51">
        <v>45261</v>
      </c>
      <c r="F4160" s="49" t="s">
        <v>80</v>
      </c>
      <c r="G4160" s="49" t="s">
        <v>81</v>
      </c>
      <c r="H4160" s="49" t="s">
        <v>617</v>
      </c>
      <c r="I4160" s="49" t="s">
        <v>617</v>
      </c>
      <c r="J4160" s="49">
        <v>135300</v>
      </c>
      <c r="K4160" s="49" t="s">
        <v>420</v>
      </c>
      <c r="L4160" s="49">
        <v>9974320</v>
      </c>
      <c r="M4160" s="49" t="s">
        <v>2676</v>
      </c>
      <c r="N4160" s="51">
        <v>22463</v>
      </c>
      <c r="O4160" s="51">
        <v>22463</v>
      </c>
      <c r="P4160" s="49" t="s">
        <v>1091</v>
      </c>
    </row>
    <row r="4161" spans="1:16">
      <c r="A4161" s="46">
        <v>0</v>
      </c>
      <c r="B4161" s="46">
        <v>0</v>
      </c>
      <c r="C4161" s="46">
        <v>0</v>
      </c>
      <c r="D4161" s="46">
        <f t="shared" si="64"/>
        <v>0</v>
      </c>
      <c r="E4161" s="51">
        <v>45261</v>
      </c>
      <c r="F4161" s="49" t="s">
        <v>80</v>
      </c>
      <c r="G4161" s="49" t="s">
        <v>81</v>
      </c>
      <c r="H4161" s="49" t="s">
        <v>617</v>
      </c>
      <c r="I4161" s="49" t="s">
        <v>617</v>
      </c>
      <c r="J4161" s="49">
        <v>135300</v>
      </c>
      <c r="K4161" s="49" t="s">
        <v>420</v>
      </c>
      <c r="L4161" s="49">
        <v>9974319</v>
      </c>
      <c r="M4161" s="49" t="s">
        <v>2676</v>
      </c>
      <c r="N4161" s="51">
        <v>24654</v>
      </c>
      <c r="O4161" s="51">
        <v>24654</v>
      </c>
      <c r="P4161" s="49" t="s">
        <v>1091</v>
      </c>
    </row>
    <row r="4162" spans="1:16">
      <c r="A4162" s="46">
        <v>0</v>
      </c>
      <c r="B4162" s="46">
        <v>0</v>
      </c>
      <c r="C4162" s="46">
        <v>0</v>
      </c>
      <c r="D4162" s="46">
        <f t="shared" si="64"/>
        <v>0</v>
      </c>
      <c r="E4162" s="51">
        <v>45261</v>
      </c>
      <c r="F4162" s="49" t="s">
        <v>80</v>
      </c>
      <c r="G4162" s="49" t="s">
        <v>81</v>
      </c>
      <c r="H4162" s="49" t="s">
        <v>617</v>
      </c>
      <c r="I4162" s="49" t="s">
        <v>617</v>
      </c>
      <c r="J4162" s="49">
        <v>135300</v>
      </c>
      <c r="K4162" s="49" t="s">
        <v>420</v>
      </c>
      <c r="L4162" s="49">
        <v>9822033</v>
      </c>
      <c r="M4162" s="49" t="s">
        <v>2676</v>
      </c>
      <c r="N4162" s="51">
        <v>22828</v>
      </c>
      <c r="O4162" s="51">
        <v>22828</v>
      </c>
      <c r="P4162" s="49" t="s">
        <v>1081</v>
      </c>
    </row>
    <row r="4163" spans="1:16">
      <c r="A4163" s="46">
        <v>0</v>
      </c>
      <c r="B4163" s="46">
        <v>0</v>
      </c>
      <c r="C4163" s="46">
        <v>0</v>
      </c>
      <c r="D4163" s="46">
        <f t="shared" ref="D4163:D4226" si="65">+B4163-C4163</f>
        <v>0</v>
      </c>
      <c r="E4163" s="51">
        <v>45261</v>
      </c>
      <c r="F4163" s="49" t="s">
        <v>80</v>
      </c>
      <c r="G4163" s="49" t="s">
        <v>81</v>
      </c>
      <c r="H4163" s="49" t="s">
        <v>617</v>
      </c>
      <c r="I4163" s="49" t="s">
        <v>617</v>
      </c>
      <c r="J4163" s="49">
        <v>135300</v>
      </c>
      <c r="K4163" s="49" t="s">
        <v>420</v>
      </c>
      <c r="L4163" s="49">
        <v>9974321</v>
      </c>
      <c r="M4163" s="49" t="s">
        <v>1970</v>
      </c>
      <c r="N4163" s="51">
        <v>21367</v>
      </c>
      <c r="O4163" s="51">
        <v>21367</v>
      </c>
      <c r="P4163" s="49" t="s">
        <v>1091</v>
      </c>
    </row>
    <row r="4164" spans="1:16">
      <c r="A4164" s="46">
        <v>0</v>
      </c>
      <c r="B4164" s="46">
        <v>0</v>
      </c>
      <c r="C4164" s="46">
        <v>0</v>
      </c>
      <c r="D4164" s="46">
        <f t="shared" si="65"/>
        <v>0</v>
      </c>
      <c r="E4164" s="51">
        <v>45261</v>
      </c>
      <c r="F4164" s="49" t="s">
        <v>80</v>
      </c>
      <c r="G4164" s="49" t="s">
        <v>81</v>
      </c>
      <c r="H4164" s="49" t="s">
        <v>617</v>
      </c>
      <c r="I4164" s="49" t="s">
        <v>617</v>
      </c>
      <c r="J4164" s="49">
        <v>135300</v>
      </c>
      <c r="K4164" s="49" t="s">
        <v>420</v>
      </c>
      <c r="L4164" s="49">
        <v>9822034</v>
      </c>
      <c r="M4164" s="49" t="s">
        <v>2676</v>
      </c>
      <c r="N4164" s="51">
        <v>24654</v>
      </c>
      <c r="O4164" s="51">
        <v>24654</v>
      </c>
      <c r="P4164" s="49" t="s">
        <v>1081</v>
      </c>
    </row>
    <row r="4165" spans="1:16">
      <c r="A4165" s="46">
        <v>0</v>
      </c>
      <c r="B4165" s="46">
        <v>0</v>
      </c>
      <c r="C4165" s="46">
        <v>0</v>
      </c>
      <c r="D4165" s="46">
        <f t="shared" si="65"/>
        <v>0</v>
      </c>
      <c r="E4165" s="51">
        <v>45261</v>
      </c>
      <c r="F4165" s="49" t="s">
        <v>80</v>
      </c>
      <c r="G4165" s="49" t="s">
        <v>81</v>
      </c>
      <c r="H4165" s="49" t="s">
        <v>617</v>
      </c>
      <c r="I4165" s="49" t="s">
        <v>617</v>
      </c>
      <c r="J4165" s="49">
        <v>135300</v>
      </c>
      <c r="K4165" s="49" t="s">
        <v>580</v>
      </c>
      <c r="L4165" s="49">
        <v>9974318</v>
      </c>
      <c r="M4165" s="49" t="s">
        <v>2467</v>
      </c>
      <c r="N4165" s="51">
        <v>23193</v>
      </c>
      <c r="O4165" s="51">
        <v>23193</v>
      </c>
      <c r="P4165" s="49" t="s">
        <v>1091</v>
      </c>
    </row>
    <row r="4166" spans="1:16">
      <c r="A4166" s="46">
        <v>0</v>
      </c>
      <c r="B4166" s="46">
        <v>0</v>
      </c>
      <c r="C4166" s="46">
        <v>0</v>
      </c>
      <c r="D4166" s="46">
        <f t="shared" si="65"/>
        <v>0</v>
      </c>
      <c r="E4166" s="51">
        <v>45261</v>
      </c>
      <c r="F4166" s="49" t="s">
        <v>80</v>
      </c>
      <c r="G4166" s="49" t="s">
        <v>81</v>
      </c>
      <c r="H4166" s="49" t="s">
        <v>617</v>
      </c>
      <c r="I4166" s="49" t="s">
        <v>617</v>
      </c>
      <c r="J4166" s="49">
        <v>135300</v>
      </c>
      <c r="K4166" s="49" t="s">
        <v>580</v>
      </c>
      <c r="L4166" s="49">
        <v>9822141</v>
      </c>
      <c r="M4166" s="49" t="s">
        <v>2467</v>
      </c>
      <c r="N4166" s="51">
        <v>23193</v>
      </c>
      <c r="O4166" s="51">
        <v>23193</v>
      </c>
      <c r="P4166" s="49" t="s">
        <v>1081</v>
      </c>
    </row>
    <row r="4167" spans="1:16">
      <c r="A4167" s="46">
        <v>0</v>
      </c>
      <c r="B4167" s="46">
        <v>0</v>
      </c>
      <c r="C4167" s="46">
        <v>0</v>
      </c>
      <c r="D4167" s="46">
        <f t="shared" si="65"/>
        <v>0</v>
      </c>
      <c r="E4167" s="51">
        <v>45261</v>
      </c>
      <c r="F4167" s="49" t="s">
        <v>80</v>
      </c>
      <c r="G4167" s="49" t="s">
        <v>81</v>
      </c>
      <c r="H4167" s="49" t="s">
        <v>617</v>
      </c>
      <c r="I4167" s="49" t="s">
        <v>617</v>
      </c>
      <c r="J4167" s="49">
        <v>135300</v>
      </c>
      <c r="K4167" s="49" t="s">
        <v>580</v>
      </c>
      <c r="L4167" s="49">
        <v>9974316</v>
      </c>
      <c r="M4167" s="49" t="s">
        <v>2677</v>
      </c>
      <c r="N4167" s="51">
        <v>29403</v>
      </c>
      <c r="O4167" s="51">
        <v>29403</v>
      </c>
      <c r="P4167" s="49" t="s">
        <v>1091</v>
      </c>
    </row>
    <row r="4168" spans="1:16">
      <c r="A4168" s="46">
        <v>0</v>
      </c>
      <c r="B4168" s="46">
        <v>0</v>
      </c>
      <c r="C4168" s="46">
        <v>0</v>
      </c>
      <c r="D4168" s="46">
        <f t="shared" si="65"/>
        <v>0</v>
      </c>
      <c r="E4168" s="51">
        <v>45261</v>
      </c>
      <c r="F4168" s="49" t="s">
        <v>80</v>
      </c>
      <c r="G4168" s="49" t="s">
        <v>81</v>
      </c>
      <c r="H4168" s="49" t="s">
        <v>617</v>
      </c>
      <c r="I4168" s="49" t="s">
        <v>617</v>
      </c>
      <c r="J4168" s="49">
        <v>135300</v>
      </c>
      <c r="K4168" s="49" t="s">
        <v>580</v>
      </c>
      <c r="L4168" s="49">
        <v>9822140</v>
      </c>
      <c r="M4168" s="49" t="s">
        <v>2677</v>
      </c>
      <c r="N4168" s="51">
        <v>29403</v>
      </c>
      <c r="O4168" s="51">
        <v>29403</v>
      </c>
      <c r="P4168" s="49" t="s">
        <v>1081</v>
      </c>
    </row>
    <row r="4169" spans="1:16">
      <c r="A4169" s="46">
        <v>0</v>
      </c>
      <c r="B4169" s="46">
        <v>0</v>
      </c>
      <c r="C4169" s="46">
        <v>0</v>
      </c>
      <c r="D4169" s="46">
        <f t="shared" si="65"/>
        <v>0</v>
      </c>
      <c r="E4169" s="51">
        <v>45261</v>
      </c>
      <c r="F4169" s="49" t="s">
        <v>80</v>
      </c>
      <c r="G4169" s="49" t="s">
        <v>81</v>
      </c>
      <c r="H4169" s="49" t="s">
        <v>617</v>
      </c>
      <c r="I4169" s="49" t="s">
        <v>617</v>
      </c>
      <c r="J4169" s="49">
        <v>135300</v>
      </c>
      <c r="K4169" s="49" t="s">
        <v>580</v>
      </c>
      <c r="L4169" s="49">
        <v>9822175</v>
      </c>
      <c r="M4169" s="49" t="s">
        <v>2677</v>
      </c>
      <c r="N4169" s="51">
        <v>23559</v>
      </c>
      <c r="O4169" s="51">
        <v>23559</v>
      </c>
      <c r="P4169" s="49" t="s">
        <v>1081</v>
      </c>
    </row>
    <row r="4170" spans="1:16">
      <c r="A4170" s="46">
        <v>0</v>
      </c>
      <c r="B4170" s="46">
        <v>0</v>
      </c>
      <c r="C4170" s="46">
        <v>0</v>
      </c>
      <c r="D4170" s="46">
        <f t="shared" si="65"/>
        <v>0</v>
      </c>
      <c r="E4170" s="51">
        <v>45261</v>
      </c>
      <c r="F4170" s="49" t="s">
        <v>80</v>
      </c>
      <c r="G4170" s="49" t="s">
        <v>81</v>
      </c>
      <c r="H4170" s="49" t="s">
        <v>617</v>
      </c>
      <c r="I4170" s="49" t="s">
        <v>617</v>
      </c>
      <c r="J4170" s="49">
        <v>135300</v>
      </c>
      <c r="K4170" s="49" t="s">
        <v>580</v>
      </c>
      <c r="L4170" s="49">
        <v>9697422</v>
      </c>
      <c r="M4170" s="49" t="s">
        <v>2677</v>
      </c>
      <c r="N4170" s="51">
        <v>23559</v>
      </c>
      <c r="O4170" s="51">
        <v>23559</v>
      </c>
      <c r="P4170" s="49" t="s">
        <v>1091</v>
      </c>
    </row>
    <row r="4171" spans="1:16">
      <c r="A4171" s="46">
        <v>0</v>
      </c>
      <c r="B4171" s="46">
        <v>0</v>
      </c>
      <c r="C4171" s="46">
        <v>0</v>
      </c>
      <c r="D4171" s="46">
        <f t="shared" si="65"/>
        <v>0</v>
      </c>
      <c r="E4171" s="51">
        <v>45261</v>
      </c>
      <c r="F4171" s="49" t="s">
        <v>80</v>
      </c>
      <c r="G4171" s="49" t="s">
        <v>81</v>
      </c>
      <c r="H4171" s="49" t="s">
        <v>617</v>
      </c>
      <c r="I4171" s="49" t="s">
        <v>617</v>
      </c>
      <c r="J4171" s="49">
        <v>135300</v>
      </c>
      <c r="K4171" s="49" t="s">
        <v>580</v>
      </c>
      <c r="L4171" s="49">
        <v>9822174</v>
      </c>
      <c r="M4171" s="49" t="s">
        <v>2677</v>
      </c>
      <c r="N4171" s="51">
        <v>21367</v>
      </c>
      <c r="O4171" s="51">
        <v>21367</v>
      </c>
      <c r="P4171" s="49" t="s">
        <v>1081</v>
      </c>
    </row>
    <row r="4172" spans="1:16">
      <c r="A4172" s="46">
        <v>0</v>
      </c>
      <c r="B4172" s="46">
        <v>0</v>
      </c>
      <c r="C4172" s="46">
        <v>0</v>
      </c>
      <c r="D4172" s="46">
        <f t="shared" si="65"/>
        <v>0</v>
      </c>
      <c r="E4172" s="51">
        <v>45261</v>
      </c>
      <c r="F4172" s="49" t="s">
        <v>80</v>
      </c>
      <c r="G4172" s="49" t="s">
        <v>81</v>
      </c>
      <c r="H4172" s="49" t="s">
        <v>617</v>
      </c>
      <c r="I4172" s="49" t="s">
        <v>617</v>
      </c>
      <c r="J4172" s="49">
        <v>135300</v>
      </c>
      <c r="K4172" s="49" t="s">
        <v>580</v>
      </c>
      <c r="L4172" s="49">
        <v>9974317</v>
      </c>
      <c r="M4172" s="49" t="s">
        <v>2677</v>
      </c>
      <c r="N4172" s="51">
        <v>21367</v>
      </c>
      <c r="O4172" s="51">
        <v>21367</v>
      </c>
      <c r="P4172" s="49" t="s">
        <v>1091</v>
      </c>
    </row>
    <row r="4173" spans="1:16">
      <c r="A4173" s="46">
        <v>0</v>
      </c>
      <c r="B4173" s="46">
        <v>0</v>
      </c>
      <c r="C4173" s="46">
        <v>0</v>
      </c>
      <c r="D4173" s="46">
        <f t="shared" si="65"/>
        <v>0</v>
      </c>
      <c r="E4173" s="51">
        <v>45261</v>
      </c>
      <c r="F4173" s="49" t="s">
        <v>80</v>
      </c>
      <c r="G4173" s="49" t="s">
        <v>81</v>
      </c>
      <c r="H4173" s="49" t="s">
        <v>617</v>
      </c>
      <c r="I4173" s="49" t="s">
        <v>617</v>
      </c>
      <c r="J4173" s="49">
        <v>135300</v>
      </c>
      <c r="K4173" s="49" t="s">
        <v>432</v>
      </c>
      <c r="L4173" s="49">
        <v>9822187</v>
      </c>
      <c r="M4173" s="49" t="s">
        <v>1580</v>
      </c>
      <c r="N4173" s="51">
        <v>28672</v>
      </c>
      <c r="O4173" s="51">
        <v>28672</v>
      </c>
      <c r="P4173" s="49" t="s">
        <v>1081</v>
      </c>
    </row>
    <row r="4174" spans="1:16">
      <c r="A4174" s="46">
        <v>0</v>
      </c>
      <c r="B4174" s="46">
        <v>0</v>
      </c>
      <c r="C4174" s="46">
        <v>0</v>
      </c>
      <c r="D4174" s="46">
        <f t="shared" si="65"/>
        <v>0</v>
      </c>
      <c r="E4174" s="51">
        <v>45261</v>
      </c>
      <c r="F4174" s="49" t="s">
        <v>80</v>
      </c>
      <c r="G4174" s="49" t="s">
        <v>81</v>
      </c>
      <c r="H4174" s="49" t="s">
        <v>617</v>
      </c>
      <c r="I4174" s="49" t="s">
        <v>617</v>
      </c>
      <c r="J4174" s="49">
        <v>135300</v>
      </c>
      <c r="K4174" s="49" t="s">
        <v>432</v>
      </c>
      <c r="L4174" s="49">
        <v>9974313</v>
      </c>
      <c r="M4174" s="49" t="s">
        <v>1580</v>
      </c>
      <c r="N4174" s="51">
        <v>28672</v>
      </c>
      <c r="O4174" s="51">
        <v>28672</v>
      </c>
      <c r="P4174" s="49" t="s">
        <v>1091</v>
      </c>
    </row>
    <row r="4175" spans="1:16">
      <c r="A4175" s="46">
        <v>0</v>
      </c>
      <c r="B4175" s="46">
        <v>0</v>
      </c>
      <c r="C4175" s="46">
        <v>0</v>
      </c>
      <c r="D4175" s="46">
        <f t="shared" si="65"/>
        <v>0</v>
      </c>
      <c r="E4175" s="51">
        <v>45261</v>
      </c>
      <c r="F4175" s="49" t="s">
        <v>80</v>
      </c>
      <c r="G4175" s="49" t="s">
        <v>81</v>
      </c>
      <c r="H4175" s="49" t="s">
        <v>617</v>
      </c>
      <c r="I4175" s="49" t="s">
        <v>617</v>
      </c>
      <c r="J4175" s="49">
        <v>135300</v>
      </c>
      <c r="K4175" s="49" t="s">
        <v>432</v>
      </c>
      <c r="L4175" s="49">
        <v>9974312</v>
      </c>
      <c r="M4175" s="49" t="s">
        <v>1579</v>
      </c>
      <c r="N4175" s="51">
        <v>29037</v>
      </c>
      <c r="O4175" s="51">
        <v>29037</v>
      </c>
      <c r="P4175" s="49" t="s">
        <v>1091</v>
      </c>
    </row>
    <row r="4176" spans="1:16">
      <c r="A4176" s="46">
        <v>0</v>
      </c>
      <c r="B4176" s="46">
        <v>0</v>
      </c>
      <c r="C4176" s="46">
        <v>0</v>
      </c>
      <c r="D4176" s="46">
        <f t="shared" si="65"/>
        <v>0</v>
      </c>
      <c r="E4176" s="51">
        <v>45261</v>
      </c>
      <c r="F4176" s="49" t="s">
        <v>80</v>
      </c>
      <c r="G4176" s="49" t="s">
        <v>81</v>
      </c>
      <c r="H4176" s="49" t="s">
        <v>617</v>
      </c>
      <c r="I4176" s="49" t="s">
        <v>617</v>
      </c>
      <c r="J4176" s="49">
        <v>135300</v>
      </c>
      <c r="K4176" s="49" t="s">
        <v>432</v>
      </c>
      <c r="L4176" s="49">
        <v>9822188</v>
      </c>
      <c r="M4176" s="49" t="s">
        <v>1579</v>
      </c>
      <c r="N4176" s="51">
        <v>29037</v>
      </c>
      <c r="O4176" s="51">
        <v>29037</v>
      </c>
      <c r="P4176" s="49" t="s">
        <v>1081</v>
      </c>
    </row>
    <row r="4177" spans="1:16">
      <c r="A4177" s="46">
        <v>0</v>
      </c>
      <c r="B4177" s="46">
        <v>0</v>
      </c>
      <c r="C4177" s="46">
        <v>0</v>
      </c>
      <c r="D4177" s="46">
        <f t="shared" si="65"/>
        <v>0</v>
      </c>
      <c r="E4177" s="51">
        <v>45261</v>
      </c>
      <c r="F4177" s="49" t="s">
        <v>80</v>
      </c>
      <c r="G4177" s="49" t="s">
        <v>81</v>
      </c>
      <c r="H4177" s="49" t="s">
        <v>617</v>
      </c>
      <c r="I4177" s="49" t="s">
        <v>617</v>
      </c>
      <c r="J4177" s="49">
        <v>135300</v>
      </c>
      <c r="K4177" s="49" t="s">
        <v>433</v>
      </c>
      <c r="L4177" s="49">
        <v>9689909</v>
      </c>
      <c r="M4177" s="49" t="s">
        <v>1985</v>
      </c>
      <c r="N4177" s="51">
        <v>21732</v>
      </c>
      <c r="O4177" s="51">
        <v>21732</v>
      </c>
      <c r="P4177" s="49" t="s">
        <v>1081</v>
      </c>
    </row>
    <row r="4178" spans="1:16">
      <c r="A4178" s="46">
        <v>0</v>
      </c>
      <c r="B4178" s="46">
        <v>0</v>
      </c>
      <c r="C4178" s="46">
        <v>0</v>
      </c>
      <c r="D4178" s="46">
        <f t="shared" si="65"/>
        <v>0</v>
      </c>
      <c r="E4178" s="51">
        <v>45261</v>
      </c>
      <c r="F4178" s="49" t="s">
        <v>80</v>
      </c>
      <c r="G4178" s="49" t="s">
        <v>81</v>
      </c>
      <c r="H4178" s="49" t="s">
        <v>617</v>
      </c>
      <c r="I4178" s="49" t="s">
        <v>617</v>
      </c>
      <c r="J4178" s="49">
        <v>135300</v>
      </c>
      <c r="K4178" s="49" t="s">
        <v>433</v>
      </c>
      <c r="L4178" s="49">
        <v>9706632</v>
      </c>
      <c r="M4178" s="49" t="s">
        <v>1985</v>
      </c>
      <c r="N4178" s="51">
        <v>21732</v>
      </c>
      <c r="O4178" s="51">
        <v>21732</v>
      </c>
      <c r="P4178" s="49" t="s">
        <v>1091</v>
      </c>
    </row>
    <row r="4179" spans="1:16">
      <c r="A4179" s="46">
        <v>0</v>
      </c>
      <c r="B4179" s="46">
        <v>0</v>
      </c>
      <c r="C4179" s="46">
        <v>0</v>
      </c>
      <c r="D4179" s="46">
        <f t="shared" si="65"/>
        <v>0</v>
      </c>
      <c r="E4179" s="51">
        <v>45261</v>
      </c>
      <c r="F4179" s="49" t="s">
        <v>80</v>
      </c>
      <c r="G4179" s="49" t="s">
        <v>81</v>
      </c>
      <c r="H4179" s="49" t="s">
        <v>617</v>
      </c>
      <c r="I4179" s="49" t="s">
        <v>617</v>
      </c>
      <c r="J4179" s="49">
        <v>135300</v>
      </c>
      <c r="K4179" s="49" t="s">
        <v>438</v>
      </c>
      <c r="L4179" s="49">
        <v>9822162</v>
      </c>
      <c r="M4179" s="49" t="s">
        <v>1994</v>
      </c>
      <c r="N4179" s="51">
        <v>24654</v>
      </c>
      <c r="O4179" s="51">
        <v>24654</v>
      </c>
      <c r="P4179" s="49" t="s">
        <v>1081</v>
      </c>
    </row>
    <row r="4180" spans="1:16">
      <c r="A4180" s="46">
        <v>0</v>
      </c>
      <c r="B4180" s="46">
        <v>0</v>
      </c>
      <c r="C4180" s="46">
        <v>0</v>
      </c>
      <c r="D4180" s="46">
        <f t="shared" si="65"/>
        <v>0</v>
      </c>
      <c r="E4180" s="51">
        <v>45261</v>
      </c>
      <c r="F4180" s="49" t="s">
        <v>80</v>
      </c>
      <c r="G4180" s="49" t="s">
        <v>81</v>
      </c>
      <c r="H4180" s="49" t="s">
        <v>617</v>
      </c>
      <c r="I4180" s="49" t="s">
        <v>617</v>
      </c>
      <c r="J4180" s="49">
        <v>135300</v>
      </c>
      <c r="K4180" s="49" t="s">
        <v>438</v>
      </c>
      <c r="L4180" s="49">
        <v>9974315</v>
      </c>
      <c r="M4180" s="49" t="s">
        <v>1994</v>
      </c>
      <c r="N4180" s="51">
        <v>24654</v>
      </c>
      <c r="O4180" s="51">
        <v>24654</v>
      </c>
      <c r="P4180" s="49" t="s">
        <v>1091</v>
      </c>
    </row>
    <row r="4181" spans="1:16">
      <c r="A4181" s="46">
        <v>0</v>
      </c>
      <c r="B4181" s="46">
        <v>0</v>
      </c>
      <c r="C4181" s="46">
        <v>0</v>
      </c>
      <c r="D4181" s="46">
        <f t="shared" si="65"/>
        <v>0</v>
      </c>
      <c r="E4181" s="51">
        <v>45261</v>
      </c>
      <c r="F4181" s="49" t="s">
        <v>80</v>
      </c>
      <c r="G4181" s="49" t="s">
        <v>81</v>
      </c>
      <c r="H4181" s="49" t="s">
        <v>617</v>
      </c>
      <c r="I4181" s="49" t="s">
        <v>617</v>
      </c>
      <c r="J4181" s="49">
        <v>135300</v>
      </c>
      <c r="K4181" s="49" t="s">
        <v>438</v>
      </c>
      <c r="L4181" s="49">
        <v>9693315</v>
      </c>
      <c r="M4181" s="49" t="s">
        <v>1995</v>
      </c>
      <c r="N4181" s="51">
        <v>18445</v>
      </c>
      <c r="O4181" s="51">
        <v>18445</v>
      </c>
      <c r="P4181" s="49" t="s">
        <v>1091</v>
      </c>
    </row>
    <row r="4182" spans="1:16">
      <c r="A4182" s="46">
        <v>0</v>
      </c>
      <c r="B4182" s="46">
        <v>0</v>
      </c>
      <c r="C4182" s="46">
        <v>0</v>
      </c>
      <c r="D4182" s="46">
        <f t="shared" si="65"/>
        <v>0</v>
      </c>
      <c r="E4182" s="51">
        <v>45261</v>
      </c>
      <c r="F4182" s="49" t="s">
        <v>80</v>
      </c>
      <c r="G4182" s="49" t="s">
        <v>81</v>
      </c>
      <c r="H4182" s="49" t="s">
        <v>617</v>
      </c>
      <c r="I4182" s="49" t="s">
        <v>617</v>
      </c>
      <c r="J4182" s="49">
        <v>135300</v>
      </c>
      <c r="K4182" s="49" t="s">
        <v>438</v>
      </c>
      <c r="L4182" s="49">
        <v>9822163</v>
      </c>
      <c r="M4182" s="49" t="s">
        <v>1995</v>
      </c>
      <c r="N4182" s="51">
        <v>18445</v>
      </c>
      <c r="O4182" s="51">
        <v>18445</v>
      </c>
      <c r="P4182" s="49" t="s">
        <v>1081</v>
      </c>
    </row>
    <row r="4183" spans="1:16">
      <c r="A4183" s="46">
        <v>0</v>
      </c>
      <c r="B4183" s="46">
        <v>0</v>
      </c>
      <c r="C4183" s="46">
        <v>0</v>
      </c>
      <c r="D4183" s="46">
        <f t="shared" si="65"/>
        <v>0</v>
      </c>
      <c r="E4183" s="51">
        <v>45261</v>
      </c>
      <c r="F4183" s="49" t="s">
        <v>80</v>
      </c>
      <c r="G4183" s="49" t="s">
        <v>81</v>
      </c>
      <c r="H4183" s="49" t="s">
        <v>617</v>
      </c>
      <c r="I4183" s="49" t="s">
        <v>617</v>
      </c>
      <c r="J4183" s="49">
        <v>135300</v>
      </c>
      <c r="K4183" s="49" t="s">
        <v>438</v>
      </c>
      <c r="L4183" s="49">
        <v>9822161</v>
      </c>
      <c r="M4183" s="49" t="s">
        <v>1994</v>
      </c>
      <c r="N4183" s="51">
        <v>21732</v>
      </c>
      <c r="O4183" s="51">
        <v>21732</v>
      </c>
      <c r="P4183" s="49" t="s">
        <v>1081</v>
      </c>
    </row>
    <row r="4184" spans="1:16">
      <c r="A4184" s="46">
        <v>0</v>
      </c>
      <c r="B4184" s="46">
        <v>0</v>
      </c>
      <c r="C4184" s="46">
        <v>0</v>
      </c>
      <c r="D4184" s="46">
        <f t="shared" si="65"/>
        <v>0</v>
      </c>
      <c r="E4184" s="51">
        <v>45261</v>
      </c>
      <c r="F4184" s="49" t="s">
        <v>80</v>
      </c>
      <c r="G4184" s="49" t="s">
        <v>81</v>
      </c>
      <c r="H4184" s="49" t="s">
        <v>617</v>
      </c>
      <c r="I4184" s="49" t="s">
        <v>617</v>
      </c>
      <c r="J4184" s="49">
        <v>135300</v>
      </c>
      <c r="K4184" s="49" t="s">
        <v>438</v>
      </c>
      <c r="L4184" s="49">
        <v>9974314</v>
      </c>
      <c r="M4184" s="49" t="s">
        <v>1994</v>
      </c>
      <c r="N4184" s="51">
        <v>21732</v>
      </c>
      <c r="O4184" s="51">
        <v>21732</v>
      </c>
      <c r="P4184" s="49" t="s">
        <v>1091</v>
      </c>
    </row>
    <row r="4185" spans="1:16">
      <c r="A4185" s="46">
        <v>0</v>
      </c>
      <c r="B4185" s="46">
        <v>0</v>
      </c>
      <c r="C4185" s="46">
        <v>0</v>
      </c>
      <c r="D4185" s="46">
        <f t="shared" si="65"/>
        <v>0</v>
      </c>
      <c r="E4185" s="51">
        <v>45261</v>
      </c>
      <c r="F4185" s="49" t="s">
        <v>80</v>
      </c>
      <c r="G4185" s="49" t="s">
        <v>81</v>
      </c>
      <c r="H4185" s="49" t="s">
        <v>617</v>
      </c>
      <c r="I4185" s="49" t="s">
        <v>617</v>
      </c>
      <c r="J4185" s="49">
        <v>135300</v>
      </c>
      <c r="K4185" s="49" t="s">
        <v>442</v>
      </c>
      <c r="L4185" s="49">
        <v>9821946</v>
      </c>
      <c r="M4185" s="49" t="s">
        <v>1997</v>
      </c>
      <c r="N4185" s="51">
        <v>22463</v>
      </c>
      <c r="O4185" s="51">
        <v>22463</v>
      </c>
      <c r="P4185" s="49" t="s">
        <v>1081</v>
      </c>
    </row>
    <row r="4186" spans="1:16">
      <c r="A4186" s="46">
        <v>0</v>
      </c>
      <c r="B4186" s="46">
        <v>0</v>
      </c>
      <c r="C4186" s="46">
        <v>0</v>
      </c>
      <c r="D4186" s="46">
        <f t="shared" si="65"/>
        <v>0</v>
      </c>
      <c r="E4186" s="51">
        <v>45261</v>
      </c>
      <c r="F4186" s="49" t="s">
        <v>80</v>
      </c>
      <c r="G4186" s="49" t="s">
        <v>81</v>
      </c>
      <c r="H4186" s="49" t="s">
        <v>617</v>
      </c>
      <c r="I4186" s="49" t="s">
        <v>617</v>
      </c>
      <c r="J4186" s="49">
        <v>135300</v>
      </c>
      <c r="K4186" s="49" t="s">
        <v>442</v>
      </c>
      <c r="L4186" s="49">
        <v>9974324</v>
      </c>
      <c r="M4186" s="49" t="s">
        <v>1997</v>
      </c>
      <c r="N4186" s="51">
        <v>22463</v>
      </c>
      <c r="O4186" s="51">
        <v>22463</v>
      </c>
      <c r="P4186" s="49" t="s">
        <v>1091</v>
      </c>
    </row>
    <row r="4187" spans="1:16">
      <c r="A4187" s="46">
        <v>5204</v>
      </c>
      <c r="B4187" s="46">
        <v>38551.050000000003</v>
      </c>
      <c r="C4187" s="46">
        <v>9040.4016439139996</v>
      </c>
      <c r="D4187" s="46">
        <f t="shared" si="65"/>
        <v>29510.648356086003</v>
      </c>
      <c r="E4187" s="51">
        <v>45261</v>
      </c>
      <c r="F4187" s="49" t="s">
        <v>80</v>
      </c>
      <c r="G4187" s="49" t="s">
        <v>81</v>
      </c>
      <c r="H4187" s="49" t="s">
        <v>619</v>
      </c>
      <c r="I4187" s="49" t="s">
        <v>619</v>
      </c>
      <c r="J4187" s="49">
        <v>135300</v>
      </c>
      <c r="K4187" s="49" t="s">
        <v>620</v>
      </c>
      <c r="L4187" s="49">
        <v>11582793</v>
      </c>
      <c r="M4187" s="49" t="s">
        <v>2678</v>
      </c>
      <c r="N4187" s="51">
        <v>40977</v>
      </c>
      <c r="O4187" s="51">
        <v>40909</v>
      </c>
      <c r="P4187" s="49" t="s">
        <v>2679</v>
      </c>
    </row>
    <row r="4188" spans="1:16">
      <c r="A4188" s="46">
        <v>0</v>
      </c>
      <c r="B4188" s="46">
        <v>0</v>
      </c>
      <c r="C4188" s="46">
        <v>0</v>
      </c>
      <c r="D4188" s="46">
        <f t="shared" si="65"/>
        <v>0</v>
      </c>
      <c r="E4188" s="51">
        <v>45261</v>
      </c>
      <c r="F4188" s="49" t="s">
        <v>80</v>
      </c>
      <c r="G4188" s="49" t="s">
        <v>81</v>
      </c>
      <c r="H4188" s="49" t="s">
        <v>619</v>
      </c>
      <c r="I4188" s="49" t="s">
        <v>619</v>
      </c>
      <c r="J4188" s="49">
        <v>135300</v>
      </c>
      <c r="K4188" s="49" t="s">
        <v>107</v>
      </c>
      <c r="L4188" s="49">
        <v>11313967</v>
      </c>
      <c r="M4188" s="49" t="s">
        <v>2680</v>
      </c>
      <c r="N4188" s="51">
        <v>40977</v>
      </c>
      <c r="O4188" s="51">
        <v>40969</v>
      </c>
      <c r="P4188" s="49" t="s">
        <v>2679</v>
      </c>
    </row>
    <row r="4189" spans="1:16">
      <c r="A4189" s="46">
        <v>3</v>
      </c>
      <c r="B4189" s="46">
        <v>54490.76</v>
      </c>
      <c r="C4189" s="46">
        <v>12778.338236756799</v>
      </c>
      <c r="D4189" s="46">
        <f t="shared" si="65"/>
        <v>41712.421763243205</v>
      </c>
      <c r="E4189" s="51">
        <v>45261</v>
      </c>
      <c r="F4189" s="49" t="s">
        <v>80</v>
      </c>
      <c r="G4189" s="49" t="s">
        <v>81</v>
      </c>
      <c r="H4189" s="49" t="s">
        <v>619</v>
      </c>
      <c r="I4189" s="49" t="s">
        <v>619</v>
      </c>
      <c r="J4189" s="49">
        <v>135300</v>
      </c>
      <c r="K4189" s="49" t="s">
        <v>621</v>
      </c>
      <c r="L4189" s="49">
        <v>11582799</v>
      </c>
      <c r="M4189" s="49" t="s">
        <v>2681</v>
      </c>
      <c r="N4189" s="51">
        <v>40977</v>
      </c>
      <c r="O4189" s="51">
        <v>40909</v>
      </c>
      <c r="P4189" s="49" t="s">
        <v>2679</v>
      </c>
    </row>
    <row r="4190" spans="1:16">
      <c r="A4190" s="46">
        <v>15</v>
      </c>
      <c r="B4190" s="46">
        <v>40041.74</v>
      </c>
      <c r="C4190" s="46">
        <v>9389.9754253432002</v>
      </c>
      <c r="D4190" s="46">
        <f t="shared" si="65"/>
        <v>30651.764574656798</v>
      </c>
      <c r="E4190" s="51">
        <v>45261</v>
      </c>
      <c r="F4190" s="49" t="s">
        <v>80</v>
      </c>
      <c r="G4190" s="49" t="s">
        <v>81</v>
      </c>
      <c r="H4190" s="49" t="s">
        <v>619</v>
      </c>
      <c r="I4190" s="49" t="s">
        <v>619</v>
      </c>
      <c r="J4190" s="49">
        <v>135300</v>
      </c>
      <c r="K4190" s="49" t="s">
        <v>194</v>
      </c>
      <c r="L4190" s="49">
        <v>11582796</v>
      </c>
      <c r="M4190" s="49" t="s">
        <v>2682</v>
      </c>
      <c r="N4190" s="51">
        <v>40977</v>
      </c>
      <c r="O4190" s="51">
        <v>40909</v>
      </c>
      <c r="P4190" s="49" t="s">
        <v>2679</v>
      </c>
    </row>
    <row r="4191" spans="1:16">
      <c r="A4191" s="46">
        <v>1750</v>
      </c>
      <c r="B4191" s="46">
        <v>3418.87</v>
      </c>
      <c r="C4191" s="46">
        <v>801.74101531159999</v>
      </c>
      <c r="D4191" s="46">
        <f t="shared" si="65"/>
        <v>2617.1289846884001</v>
      </c>
      <c r="E4191" s="51">
        <v>45261</v>
      </c>
      <c r="F4191" s="49" t="s">
        <v>80</v>
      </c>
      <c r="G4191" s="49" t="s">
        <v>81</v>
      </c>
      <c r="H4191" s="49" t="s">
        <v>619</v>
      </c>
      <c r="I4191" s="49" t="s">
        <v>619</v>
      </c>
      <c r="J4191" s="49">
        <v>135300</v>
      </c>
      <c r="K4191" s="49" t="s">
        <v>122</v>
      </c>
      <c r="L4191" s="49">
        <v>11582785</v>
      </c>
      <c r="M4191" s="49" t="s">
        <v>2683</v>
      </c>
      <c r="N4191" s="51">
        <v>40977</v>
      </c>
      <c r="O4191" s="51">
        <v>40909</v>
      </c>
      <c r="P4191" s="49" t="s">
        <v>2679</v>
      </c>
    </row>
    <row r="4192" spans="1:16">
      <c r="A4192" s="46">
        <v>3</v>
      </c>
      <c r="B4192" s="46">
        <v>214473.82</v>
      </c>
      <c r="C4192" s="46">
        <v>50295.114527477599</v>
      </c>
      <c r="D4192" s="46">
        <f t="shared" si="65"/>
        <v>164178.70547252242</v>
      </c>
      <c r="E4192" s="51">
        <v>45261</v>
      </c>
      <c r="F4192" s="49" t="s">
        <v>80</v>
      </c>
      <c r="G4192" s="49" t="s">
        <v>81</v>
      </c>
      <c r="H4192" s="49" t="s">
        <v>619</v>
      </c>
      <c r="I4192" s="49" t="s">
        <v>619</v>
      </c>
      <c r="J4192" s="49">
        <v>135300</v>
      </c>
      <c r="K4192" s="49" t="s">
        <v>622</v>
      </c>
      <c r="L4192" s="49">
        <v>11582802</v>
      </c>
      <c r="M4192" s="49" t="s">
        <v>2684</v>
      </c>
      <c r="N4192" s="51">
        <v>40977</v>
      </c>
      <c r="O4192" s="51">
        <v>40969</v>
      </c>
      <c r="P4192" s="49" t="s">
        <v>2679</v>
      </c>
    </row>
    <row r="4193" spans="1:16">
      <c r="A4193" s="46">
        <v>1</v>
      </c>
      <c r="B4193" s="46">
        <v>39867.74</v>
      </c>
      <c r="C4193" s="46">
        <v>9349.171611023201</v>
      </c>
      <c r="D4193" s="46">
        <f t="shared" si="65"/>
        <v>30518.568388976797</v>
      </c>
      <c r="E4193" s="51">
        <v>45261</v>
      </c>
      <c r="F4193" s="49" t="s">
        <v>80</v>
      </c>
      <c r="G4193" s="49" t="s">
        <v>81</v>
      </c>
      <c r="H4193" s="49" t="s">
        <v>619</v>
      </c>
      <c r="I4193" s="49" t="s">
        <v>619</v>
      </c>
      <c r="J4193" s="49">
        <v>135300</v>
      </c>
      <c r="K4193" s="49" t="s">
        <v>623</v>
      </c>
      <c r="L4193" s="49">
        <v>11582790</v>
      </c>
      <c r="M4193" s="49" t="s">
        <v>2685</v>
      </c>
      <c r="N4193" s="51">
        <v>40977</v>
      </c>
      <c r="O4193" s="51">
        <v>40909</v>
      </c>
      <c r="P4193" s="49" t="s">
        <v>2679</v>
      </c>
    </row>
    <row r="4194" spans="1:16">
      <c r="A4194" s="46">
        <v>1</v>
      </c>
      <c r="B4194" s="46">
        <v>13775.51</v>
      </c>
      <c r="C4194" s="46">
        <v>-167.55814037480002</v>
      </c>
      <c r="D4194" s="46">
        <f t="shared" si="65"/>
        <v>13943.0681403748</v>
      </c>
      <c r="E4194" s="51">
        <v>45261</v>
      </c>
      <c r="F4194" s="49" t="s">
        <v>80</v>
      </c>
      <c r="G4194" s="49" t="s">
        <v>81</v>
      </c>
      <c r="H4194" s="49" t="s">
        <v>624</v>
      </c>
      <c r="I4194" s="49" t="s">
        <v>624</v>
      </c>
      <c r="J4194" s="49">
        <v>135001</v>
      </c>
      <c r="K4194" s="49" t="s">
        <v>153</v>
      </c>
      <c r="L4194" s="49">
        <v>10562858</v>
      </c>
      <c r="M4194" s="49" t="s">
        <v>1096</v>
      </c>
      <c r="N4194" s="51">
        <v>37575</v>
      </c>
      <c r="O4194" s="51">
        <v>37591</v>
      </c>
      <c r="P4194" s="49" t="s">
        <v>2686</v>
      </c>
    </row>
    <row r="4195" spans="1:16">
      <c r="A4195" s="46">
        <v>1</v>
      </c>
      <c r="B4195" s="46">
        <v>26282.560000000001</v>
      </c>
      <c r="C4195" s="46">
        <v>8554.7895649056009</v>
      </c>
      <c r="D4195" s="46">
        <f t="shared" si="65"/>
        <v>17727.7704350944</v>
      </c>
      <c r="E4195" s="51">
        <v>45261</v>
      </c>
      <c r="F4195" s="49" t="s">
        <v>80</v>
      </c>
      <c r="G4195" s="49" t="s">
        <v>81</v>
      </c>
      <c r="H4195" s="49" t="s">
        <v>624</v>
      </c>
      <c r="I4195" s="49" t="s">
        <v>624</v>
      </c>
      <c r="J4195" s="49">
        <v>135200</v>
      </c>
      <c r="K4195" s="49" t="s">
        <v>170</v>
      </c>
      <c r="L4195" s="49">
        <v>10563065</v>
      </c>
      <c r="M4195" s="49" t="s">
        <v>1999</v>
      </c>
      <c r="N4195" s="51">
        <v>37788</v>
      </c>
      <c r="O4195" s="51">
        <v>37622</v>
      </c>
      <c r="P4195" s="49" t="s">
        <v>2687</v>
      </c>
    </row>
    <row r="4196" spans="1:16">
      <c r="A4196" s="46">
        <v>1</v>
      </c>
      <c r="B4196" s="46">
        <v>5341.58</v>
      </c>
      <c r="C4196" s="46">
        <v>1738.6469523558001</v>
      </c>
      <c r="D4196" s="46">
        <f t="shared" si="65"/>
        <v>3602.9330476442001</v>
      </c>
      <c r="E4196" s="51">
        <v>45261</v>
      </c>
      <c r="F4196" s="49" t="s">
        <v>80</v>
      </c>
      <c r="G4196" s="49" t="s">
        <v>81</v>
      </c>
      <c r="H4196" s="49" t="s">
        <v>624</v>
      </c>
      <c r="I4196" s="49" t="s">
        <v>624</v>
      </c>
      <c r="J4196" s="49">
        <v>135200</v>
      </c>
      <c r="K4196" s="49" t="s">
        <v>629</v>
      </c>
      <c r="L4196" s="49">
        <v>10563051</v>
      </c>
      <c r="M4196" s="49" t="s">
        <v>2688</v>
      </c>
      <c r="N4196" s="51">
        <v>37788</v>
      </c>
      <c r="O4196" s="51">
        <v>37622</v>
      </c>
      <c r="P4196" s="49" t="s">
        <v>2687</v>
      </c>
    </row>
    <row r="4197" spans="1:16">
      <c r="A4197" s="46">
        <v>1</v>
      </c>
      <c r="B4197" s="46">
        <v>32017.350000000002</v>
      </c>
      <c r="C4197" s="46">
        <v>10421.4236237235</v>
      </c>
      <c r="D4197" s="46">
        <f t="shared" si="65"/>
        <v>21595.926376276504</v>
      </c>
      <c r="E4197" s="51">
        <v>45261</v>
      </c>
      <c r="F4197" s="49" t="s">
        <v>80</v>
      </c>
      <c r="G4197" s="49" t="s">
        <v>81</v>
      </c>
      <c r="H4197" s="49" t="s">
        <v>624</v>
      </c>
      <c r="I4197" s="49" t="s">
        <v>624</v>
      </c>
      <c r="J4197" s="49">
        <v>135200</v>
      </c>
      <c r="K4197" s="49" t="s">
        <v>177</v>
      </c>
      <c r="L4197" s="49">
        <v>10563037</v>
      </c>
      <c r="M4197" s="49" t="s">
        <v>1538</v>
      </c>
      <c r="N4197" s="51">
        <v>37788</v>
      </c>
      <c r="O4197" s="51">
        <v>37622</v>
      </c>
      <c r="P4197" s="49" t="s">
        <v>2687</v>
      </c>
    </row>
    <row r="4198" spans="1:16">
      <c r="A4198" s="46">
        <v>1</v>
      </c>
      <c r="B4198" s="46">
        <v>26717.62</v>
      </c>
      <c r="C4198" s="46">
        <v>8696.3985538361994</v>
      </c>
      <c r="D4198" s="46">
        <f t="shared" si="65"/>
        <v>18021.2214461638</v>
      </c>
      <c r="E4198" s="51">
        <v>45261</v>
      </c>
      <c r="F4198" s="49" t="s">
        <v>80</v>
      </c>
      <c r="G4198" s="49" t="s">
        <v>81</v>
      </c>
      <c r="H4198" s="49" t="s">
        <v>624</v>
      </c>
      <c r="I4198" s="49" t="s">
        <v>624</v>
      </c>
      <c r="J4198" s="49">
        <v>135200</v>
      </c>
      <c r="K4198" s="49" t="s">
        <v>181</v>
      </c>
      <c r="L4198" s="49">
        <v>10563058</v>
      </c>
      <c r="M4198" s="49" t="s">
        <v>1855</v>
      </c>
      <c r="N4198" s="51">
        <v>37788</v>
      </c>
      <c r="O4198" s="51">
        <v>37622</v>
      </c>
      <c r="P4198" s="49" t="s">
        <v>2687</v>
      </c>
    </row>
    <row r="4199" spans="1:16">
      <c r="A4199" s="46">
        <v>1</v>
      </c>
      <c r="B4199" s="46">
        <v>8491.0499999999993</v>
      </c>
      <c r="C4199" s="46">
        <v>2089.6850203515</v>
      </c>
      <c r="D4199" s="46">
        <f t="shared" si="65"/>
        <v>6401.3649796484988</v>
      </c>
      <c r="E4199" s="51">
        <v>45261</v>
      </c>
      <c r="F4199" s="49" t="s">
        <v>80</v>
      </c>
      <c r="G4199" s="49" t="s">
        <v>81</v>
      </c>
      <c r="H4199" s="49" t="s">
        <v>624</v>
      </c>
      <c r="I4199" s="49" t="s">
        <v>624</v>
      </c>
      <c r="J4199" s="49">
        <v>135200</v>
      </c>
      <c r="K4199" s="49" t="s">
        <v>181</v>
      </c>
      <c r="L4199" s="49">
        <v>10563083</v>
      </c>
      <c r="M4199" s="49" t="s">
        <v>1855</v>
      </c>
      <c r="N4199" s="51">
        <v>39761</v>
      </c>
      <c r="O4199" s="51">
        <v>39448</v>
      </c>
      <c r="P4199" s="49" t="s">
        <v>2689</v>
      </c>
    </row>
    <row r="4200" spans="1:16">
      <c r="A4200" s="46">
        <v>1</v>
      </c>
      <c r="B4200" s="46">
        <v>4280.68</v>
      </c>
      <c r="C4200" s="46">
        <v>1053.4943114124001</v>
      </c>
      <c r="D4200" s="46">
        <f t="shared" si="65"/>
        <v>3227.1856885876005</v>
      </c>
      <c r="E4200" s="51">
        <v>45261</v>
      </c>
      <c r="F4200" s="49" t="s">
        <v>80</v>
      </c>
      <c r="G4200" s="49" t="s">
        <v>81</v>
      </c>
      <c r="H4200" s="49" t="s">
        <v>624</v>
      </c>
      <c r="I4200" s="49" t="s">
        <v>624</v>
      </c>
      <c r="J4200" s="49">
        <v>135200</v>
      </c>
      <c r="K4200" s="49" t="s">
        <v>328</v>
      </c>
      <c r="L4200" s="49">
        <v>10563076</v>
      </c>
      <c r="M4200" s="49" t="s">
        <v>2006</v>
      </c>
      <c r="N4200" s="51">
        <v>39761</v>
      </c>
      <c r="O4200" s="51">
        <v>39448</v>
      </c>
      <c r="P4200" s="49" t="s">
        <v>2689</v>
      </c>
    </row>
    <row r="4201" spans="1:16">
      <c r="A4201" s="46">
        <v>1</v>
      </c>
      <c r="B4201" s="46">
        <v>24829.34</v>
      </c>
      <c r="C4201" s="46">
        <v>8081.7766129134006</v>
      </c>
      <c r="D4201" s="46">
        <f t="shared" si="65"/>
        <v>16747.5633870866</v>
      </c>
      <c r="E4201" s="51">
        <v>45261</v>
      </c>
      <c r="F4201" s="49" t="s">
        <v>80</v>
      </c>
      <c r="G4201" s="49" t="s">
        <v>81</v>
      </c>
      <c r="H4201" s="49" t="s">
        <v>624</v>
      </c>
      <c r="I4201" s="49" t="s">
        <v>624</v>
      </c>
      <c r="J4201" s="49">
        <v>135200</v>
      </c>
      <c r="K4201" s="49" t="s">
        <v>186</v>
      </c>
      <c r="L4201" s="49">
        <v>10563044</v>
      </c>
      <c r="M4201" s="49" t="s">
        <v>2007</v>
      </c>
      <c r="N4201" s="51">
        <v>37788</v>
      </c>
      <c r="O4201" s="51">
        <v>37622</v>
      </c>
      <c r="P4201" s="49" t="s">
        <v>2687</v>
      </c>
    </row>
    <row r="4202" spans="1:16">
      <c r="A4202" s="46">
        <v>2</v>
      </c>
      <c r="B4202" s="46">
        <v>11379.14</v>
      </c>
      <c r="C4202" s="46">
        <v>4756.8229183225994</v>
      </c>
      <c r="D4202" s="46">
        <f t="shared" si="65"/>
        <v>6622.3170816774</v>
      </c>
      <c r="E4202" s="51">
        <v>45261</v>
      </c>
      <c r="F4202" s="49" t="s">
        <v>80</v>
      </c>
      <c r="G4202" s="49" t="s">
        <v>81</v>
      </c>
      <c r="H4202" s="49" t="s">
        <v>624</v>
      </c>
      <c r="I4202" s="49" t="s">
        <v>624</v>
      </c>
      <c r="J4202" s="49">
        <v>135300</v>
      </c>
      <c r="K4202" s="49" t="s">
        <v>518</v>
      </c>
      <c r="L4202" s="49">
        <v>10566323</v>
      </c>
      <c r="M4202" s="49" t="s">
        <v>1545</v>
      </c>
      <c r="N4202" s="51">
        <v>37788</v>
      </c>
      <c r="O4202" s="51">
        <v>37622</v>
      </c>
      <c r="P4202" s="49" t="s">
        <v>2687</v>
      </c>
    </row>
    <row r="4203" spans="1:16">
      <c r="A4203" s="46">
        <v>7</v>
      </c>
      <c r="B4203" s="46">
        <v>63494.6</v>
      </c>
      <c r="C4203" s="46">
        <v>26542.653352514</v>
      </c>
      <c r="D4203" s="46">
        <f t="shared" si="65"/>
        <v>36951.946647485995</v>
      </c>
      <c r="E4203" s="51">
        <v>45261</v>
      </c>
      <c r="F4203" s="49" t="s">
        <v>80</v>
      </c>
      <c r="G4203" s="49" t="s">
        <v>81</v>
      </c>
      <c r="H4203" s="49" t="s">
        <v>624</v>
      </c>
      <c r="I4203" s="49" t="s">
        <v>624</v>
      </c>
      <c r="J4203" s="49">
        <v>135300</v>
      </c>
      <c r="K4203" s="49" t="s">
        <v>445</v>
      </c>
      <c r="L4203" s="49">
        <v>10566232</v>
      </c>
      <c r="M4203" s="49" t="s">
        <v>2013</v>
      </c>
      <c r="N4203" s="51">
        <v>37788</v>
      </c>
      <c r="O4203" s="51">
        <v>37622</v>
      </c>
      <c r="P4203" s="49" t="s">
        <v>2687</v>
      </c>
    </row>
    <row r="4204" spans="1:16">
      <c r="A4204" s="46">
        <v>3</v>
      </c>
      <c r="B4204" s="46">
        <v>1959.08</v>
      </c>
      <c r="C4204" s="46">
        <v>779.00537789960003</v>
      </c>
      <c r="D4204" s="46">
        <f t="shared" si="65"/>
        <v>1180.0746221003999</v>
      </c>
      <c r="E4204" s="51">
        <v>45261</v>
      </c>
      <c r="F4204" s="49" t="s">
        <v>80</v>
      </c>
      <c r="G4204" s="49" t="s">
        <v>81</v>
      </c>
      <c r="H4204" s="49" t="s">
        <v>624</v>
      </c>
      <c r="I4204" s="49" t="s">
        <v>624</v>
      </c>
      <c r="J4204" s="49">
        <v>135300</v>
      </c>
      <c r="K4204" s="49" t="s">
        <v>124</v>
      </c>
      <c r="L4204" s="49">
        <v>10566406</v>
      </c>
      <c r="M4204" s="49" t="s">
        <v>2291</v>
      </c>
      <c r="N4204" s="51">
        <v>38285</v>
      </c>
      <c r="O4204" s="51">
        <v>37987</v>
      </c>
      <c r="P4204" s="49" t="s">
        <v>2690</v>
      </c>
    </row>
    <row r="4205" spans="1:16">
      <c r="A4205" s="46">
        <v>3</v>
      </c>
      <c r="B4205" s="46">
        <v>214.14000000000001</v>
      </c>
      <c r="C4205" s="46">
        <v>85.150280551800009</v>
      </c>
      <c r="D4205" s="46">
        <f t="shared" si="65"/>
        <v>128.98971944819999</v>
      </c>
      <c r="E4205" s="51">
        <v>45261</v>
      </c>
      <c r="F4205" s="49" t="s">
        <v>80</v>
      </c>
      <c r="G4205" s="49" t="s">
        <v>81</v>
      </c>
      <c r="H4205" s="49" t="s">
        <v>624</v>
      </c>
      <c r="I4205" s="49" t="s">
        <v>624</v>
      </c>
      <c r="J4205" s="49">
        <v>135300</v>
      </c>
      <c r="K4205" s="49" t="s">
        <v>124</v>
      </c>
      <c r="L4205" s="49">
        <v>10566420</v>
      </c>
      <c r="M4205" s="49" t="s">
        <v>2291</v>
      </c>
      <c r="N4205" s="51">
        <v>38341</v>
      </c>
      <c r="O4205" s="51">
        <v>38353</v>
      </c>
      <c r="P4205" s="49" t="s">
        <v>2691</v>
      </c>
    </row>
    <row r="4206" spans="1:16">
      <c r="A4206" s="46">
        <v>12</v>
      </c>
      <c r="B4206" s="46">
        <v>2650.36</v>
      </c>
      <c r="C4206" s="46">
        <v>837.70331374720001</v>
      </c>
      <c r="D4206" s="46">
        <f t="shared" si="65"/>
        <v>1812.6566862528002</v>
      </c>
      <c r="E4206" s="51">
        <v>45261</v>
      </c>
      <c r="F4206" s="49" t="s">
        <v>80</v>
      </c>
      <c r="G4206" s="49" t="s">
        <v>81</v>
      </c>
      <c r="H4206" s="49" t="s">
        <v>624</v>
      </c>
      <c r="I4206" s="49" t="s">
        <v>624</v>
      </c>
      <c r="J4206" s="49">
        <v>135300</v>
      </c>
      <c r="K4206" s="49" t="s">
        <v>124</v>
      </c>
      <c r="L4206" s="49">
        <v>10566579</v>
      </c>
      <c r="M4206" s="49" t="s">
        <v>2692</v>
      </c>
      <c r="N4206" s="51">
        <v>39761</v>
      </c>
      <c r="O4206" s="51">
        <v>39448</v>
      </c>
      <c r="P4206" s="49" t="s">
        <v>2689</v>
      </c>
    </row>
    <row r="4207" spans="1:16">
      <c r="A4207" s="46">
        <v>6</v>
      </c>
      <c r="B4207" s="46">
        <v>5781.05</v>
      </c>
      <c r="C4207" s="46">
        <v>2416.6528517945003</v>
      </c>
      <c r="D4207" s="46">
        <f t="shared" si="65"/>
        <v>3364.3971482054999</v>
      </c>
      <c r="E4207" s="51">
        <v>45261</v>
      </c>
      <c r="F4207" s="49" t="s">
        <v>80</v>
      </c>
      <c r="G4207" s="49" t="s">
        <v>81</v>
      </c>
      <c r="H4207" s="49" t="s">
        <v>624</v>
      </c>
      <c r="I4207" s="49" t="s">
        <v>624</v>
      </c>
      <c r="J4207" s="49">
        <v>135300</v>
      </c>
      <c r="K4207" s="49" t="s">
        <v>165</v>
      </c>
      <c r="L4207" s="49">
        <v>10566330</v>
      </c>
      <c r="M4207" s="49" t="s">
        <v>2693</v>
      </c>
      <c r="N4207" s="51">
        <v>37788</v>
      </c>
      <c r="O4207" s="51">
        <v>37622</v>
      </c>
      <c r="P4207" s="49" t="s">
        <v>2687</v>
      </c>
    </row>
    <row r="4208" spans="1:16">
      <c r="A4208" s="46">
        <v>0</v>
      </c>
      <c r="B4208" s="46">
        <v>53551.4</v>
      </c>
      <c r="C4208" s="46">
        <v>1638.0071960979999</v>
      </c>
      <c r="D4208" s="46">
        <f t="shared" si="65"/>
        <v>51913.392803902003</v>
      </c>
      <c r="E4208" s="51">
        <v>45261</v>
      </c>
      <c r="F4208" s="49" t="s">
        <v>80</v>
      </c>
      <c r="G4208" s="49" t="s">
        <v>81</v>
      </c>
      <c r="H4208" s="49" t="s">
        <v>624</v>
      </c>
      <c r="I4208" s="49" t="s">
        <v>624</v>
      </c>
      <c r="J4208" s="49">
        <v>135300</v>
      </c>
      <c r="K4208" s="49" t="s">
        <v>166</v>
      </c>
      <c r="L4208" s="49">
        <v>36314662</v>
      </c>
      <c r="M4208" s="49" t="s">
        <v>1418</v>
      </c>
      <c r="N4208" s="51">
        <v>44708</v>
      </c>
      <c r="O4208" s="51">
        <v>44682</v>
      </c>
      <c r="P4208" s="49" t="s">
        <v>2694</v>
      </c>
    </row>
    <row r="4209" spans="1:16">
      <c r="A4209" s="46">
        <v>2</v>
      </c>
      <c r="B4209" s="46">
        <v>180042.12</v>
      </c>
      <c r="C4209" s="46">
        <v>75263.023627390809</v>
      </c>
      <c r="D4209" s="46">
        <f t="shared" si="65"/>
        <v>104779.09637260919</v>
      </c>
      <c r="E4209" s="51">
        <v>45261</v>
      </c>
      <c r="F4209" s="49" t="s">
        <v>80</v>
      </c>
      <c r="G4209" s="49" t="s">
        <v>81</v>
      </c>
      <c r="H4209" s="49" t="s">
        <v>624</v>
      </c>
      <c r="I4209" s="49" t="s">
        <v>624</v>
      </c>
      <c r="J4209" s="49">
        <v>135300</v>
      </c>
      <c r="K4209" s="49" t="s">
        <v>269</v>
      </c>
      <c r="L4209" s="49">
        <v>10566378</v>
      </c>
      <c r="M4209" s="49" t="s">
        <v>2021</v>
      </c>
      <c r="N4209" s="51">
        <v>37788</v>
      </c>
      <c r="O4209" s="51">
        <v>37622</v>
      </c>
      <c r="P4209" s="49" t="s">
        <v>2687</v>
      </c>
    </row>
    <row r="4210" spans="1:16">
      <c r="A4210" s="46">
        <v>1</v>
      </c>
      <c r="B4210" s="46">
        <v>129471.63</v>
      </c>
      <c r="C4210" s="46">
        <v>22441.259365666501</v>
      </c>
      <c r="D4210" s="46">
        <f t="shared" si="65"/>
        <v>107030.37063433351</v>
      </c>
      <c r="E4210" s="51">
        <v>45261</v>
      </c>
      <c r="F4210" s="49" t="s">
        <v>80</v>
      </c>
      <c r="G4210" s="49" t="s">
        <v>81</v>
      </c>
      <c r="H4210" s="49" t="s">
        <v>624</v>
      </c>
      <c r="I4210" s="49" t="s">
        <v>624</v>
      </c>
      <c r="J4210" s="49">
        <v>135300</v>
      </c>
      <c r="K4210" s="49" t="s">
        <v>625</v>
      </c>
      <c r="L4210" s="49">
        <v>13776634</v>
      </c>
      <c r="M4210" s="49" t="s">
        <v>2695</v>
      </c>
      <c r="N4210" s="51">
        <v>42248</v>
      </c>
      <c r="O4210" s="51">
        <v>42005</v>
      </c>
      <c r="P4210" s="49" t="s">
        <v>2696</v>
      </c>
    </row>
    <row r="4211" spans="1:16">
      <c r="A4211" s="46">
        <v>1</v>
      </c>
      <c r="B4211" s="46">
        <v>2128.87</v>
      </c>
      <c r="C4211" s="46">
        <v>672.87517678239999</v>
      </c>
      <c r="D4211" s="46">
        <f t="shared" si="65"/>
        <v>1455.9948232175998</v>
      </c>
      <c r="E4211" s="51">
        <v>45261</v>
      </c>
      <c r="F4211" s="49" t="s">
        <v>80</v>
      </c>
      <c r="G4211" s="49" t="s">
        <v>81</v>
      </c>
      <c r="H4211" s="49" t="s">
        <v>624</v>
      </c>
      <c r="I4211" s="49" t="s">
        <v>624</v>
      </c>
      <c r="J4211" s="49">
        <v>135300</v>
      </c>
      <c r="K4211" s="49" t="s">
        <v>168</v>
      </c>
      <c r="L4211" s="49">
        <v>10566586</v>
      </c>
      <c r="M4211" s="49" t="s">
        <v>2325</v>
      </c>
      <c r="N4211" s="51">
        <v>39761</v>
      </c>
      <c r="O4211" s="51">
        <v>39448</v>
      </c>
      <c r="P4211" s="49" t="s">
        <v>2689</v>
      </c>
    </row>
    <row r="4212" spans="1:16">
      <c r="A4212" s="46">
        <v>539</v>
      </c>
      <c r="B4212" s="46">
        <v>3089.14</v>
      </c>
      <c r="C4212" s="46">
        <v>1228.3605943018001</v>
      </c>
      <c r="D4212" s="46">
        <f t="shared" si="65"/>
        <v>1860.7794056981998</v>
      </c>
      <c r="E4212" s="51">
        <v>45261</v>
      </c>
      <c r="F4212" s="49" t="s">
        <v>80</v>
      </c>
      <c r="G4212" s="49" t="s">
        <v>81</v>
      </c>
      <c r="H4212" s="49" t="s">
        <v>624</v>
      </c>
      <c r="I4212" s="49" t="s">
        <v>624</v>
      </c>
      <c r="J4212" s="49">
        <v>135300</v>
      </c>
      <c r="K4212" s="49" t="s">
        <v>447</v>
      </c>
      <c r="L4212" s="49">
        <v>10566441</v>
      </c>
      <c r="M4212" s="49" t="s">
        <v>2024</v>
      </c>
      <c r="N4212" s="51">
        <v>38341</v>
      </c>
      <c r="O4212" s="51">
        <v>38353</v>
      </c>
      <c r="P4212" s="49" t="s">
        <v>2691</v>
      </c>
    </row>
    <row r="4213" spans="1:16">
      <c r="A4213" s="46">
        <v>1570</v>
      </c>
      <c r="B4213" s="46">
        <v>39841.160000000003</v>
      </c>
      <c r="C4213" s="46">
        <v>16654.803700504399</v>
      </c>
      <c r="D4213" s="46">
        <f t="shared" si="65"/>
        <v>23186.356299495605</v>
      </c>
      <c r="E4213" s="51">
        <v>45261</v>
      </c>
      <c r="F4213" s="49" t="s">
        <v>80</v>
      </c>
      <c r="G4213" s="49" t="s">
        <v>81</v>
      </c>
      <c r="H4213" s="49" t="s">
        <v>624</v>
      </c>
      <c r="I4213" s="49" t="s">
        <v>624</v>
      </c>
      <c r="J4213" s="49">
        <v>135300</v>
      </c>
      <c r="K4213" s="49" t="s">
        <v>447</v>
      </c>
      <c r="L4213" s="49">
        <v>10566385</v>
      </c>
      <c r="M4213" s="49" t="s">
        <v>2024</v>
      </c>
      <c r="N4213" s="51">
        <v>37788</v>
      </c>
      <c r="O4213" s="51">
        <v>37622</v>
      </c>
      <c r="P4213" s="49" t="s">
        <v>2687</v>
      </c>
    </row>
    <row r="4214" spans="1:16">
      <c r="A4214" s="46">
        <v>9</v>
      </c>
      <c r="B4214" s="46">
        <v>14702.130000000001</v>
      </c>
      <c r="C4214" s="46">
        <v>6145.9327270917001</v>
      </c>
      <c r="D4214" s="46">
        <f t="shared" si="65"/>
        <v>8556.1972729083009</v>
      </c>
      <c r="E4214" s="51">
        <v>45261</v>
      </c>
      <c r="F4214" s="49" t="s">
        <v>80</v>
      </c>
      <c r="G4214" s="49" t="s">
        <v>81</v>
      </c>
      <c r="H4214" s="49" t="s">
        <v>624</v>
      </c>
      <c r="I4214" s="49" t="s">
        <v>624</v>
      </c>
      <c r="J4214" s="49">
        <v>135300</v>
      </c>
      <c r="K4214" s="49" t="s">
        <v>448</v>
      </c>
      <c r="L4214" s="49">
        <v>10566169</v>
      </c>
      <c r="M4214" s="49" t="s">
        <v>2026</v>
      </c>
      <c r="N4214" s="51">
        <v>37788</v>
      </c>
      <c r="O4214" s="51">
        <v>37622</v>
      </c>
      <c r="P4214" s="49" t="s">
        <v>2687</v>
      </c>
    </row>
    <row r="4215" spans="1:16">
      <c r="A4215" s="46">
        <v>120</v>
      </c>
      <c r="B4215" s="46">
        <v>6516.41</v>
      </c>
      <c r="C4215" s="46">
        <v>2724.0554587769002</v>
      </c>
      <c r="D4215" s="46">
        <f t="shared" si="65"/>
        <v>3792.3545412230997</v>
      </c>
      <c r="E4215" s="51">
        <v>45261</v>
      </c>
      <c r="F4215" s="49" t="s">
        <v>80</v>
      </c>
      <c r="G4215" s="49" t="s">
        <v>81</v>
      </c>
      <c r="H4215" s="49" t="s">
        <v>624</v>
      </c>
      <c r="I4215" s="49" t="s">
        <v>624</v>
      </c>
      <c r="J4215" s="49">
        <v>135300</v>
      </c>
      <c r="K4215" s="49" t="s">
        <v>169</v>
      </c>
      <c r="L4215" s="49">
        <v>37646139</v>
      </c>
      <c r="M4215" s="49" t="s">
        <v>1371</v>
      </c>
      <c r="N4215" s="51">
        <v>37788</v>
      </c>
      <c r="O4215" s="51">
        <v>37622</v>
      </c>
      <c r="P4215" s="49" t="s">
        <v>2687</v>
      </c>
    </row>
    <row r="4216" spans="1:16">
      <c r="A4216" s="46">
        <v>0</v>
      </c>
      <c r="B4216" s="46">
        <v>0</v>
      </c>
      <c r="C4216" s="46">
        <v>0</v>
      </c>
      <c r="D4216" s="46">
        <f t="shared" si="65"/>
        <v>0</v>
      </c>
      <c r="E4216" s="51">
        <v>45261</v>
      </c>
      <c r="F4216" s="49" t="s">
        <v>80</v>
      </c>
      <c r="G4216" s="49" t="s">
        <v>81</v>
      </c>
      <c r="H4216" s="49" t="s">
        <v>624</v>
      </c>
      <c r="I4216" s="49" t="s">
        <v>624</v>
      </c>
      <c r="J4216" s="49">
        <v>135300</v>
      </c>
      <c r="K4216" s="49" t="s">
        <v>626</v>
      </c>
      <c r="L4216" s="49">
        <v>10566364</v>
      </c>
      <c r="M4216" s="49" t="s">
        <v>1371</v>
      </c>
      <c r="N4216" s="51">
        <v>37788</v>
      </c>
      <c r="O4216" s="51">
        <v>37622</v>
      </c>
      <c r="P4216" s="49" t="s">
        <v>2687</v>
      </c>
    </row>
    <row r="4217" spans="1:16">
      <c r="A4217" s="46">
        <v>2</v>
      </c>
      <c r="B4217" s="46">
        <v>865166.51</v>
      </c>
      <c r="C4217" s="46">
        <v>361665.63404028589</v>
      </c>
      <c r="D4217" s="46">
        <f t="shared" si="65"/>
        <v>503500.87595971412</v>
      </c>
      <c r="E4217" s="51">
        <v>45261</v>
      </c>
      <c r="F4217" s="49" t="s">
        <v>80</v>
      </c>
      <c r="G4217" s="49" t="s">
        <v>81</v>
      </c>
      <c r="H4217" s="49" t="s">
        <v>624</v>
      </c>
      <c r="I4217" s="49" t="s">
        <v>624</v>
      </c>
      <c r="J4217" s="49">
        <v>135300</v>
      </c>
      <c r="K4217" s="49" t="s">
        <v>171</v>
      </c>
      <c r="L4217" s="49">
        <v>10566295</v>
      </c>
      <c r="M4217" s="49" t="s">
        <v>2697</v>
      </c>
      <c r="N4217" s="51">
        <v>37788</v>
      </c>
      <c r="O4217" s="51">
        <v>37622</v>
      </c>
      <c r="P4217" s="49" t="s">
        <v>2687</v>
      </c>
    </row>
    <row r="4218" spans="1:16">
      <c r="A4218" s="46">
        <v>1</v>
      </c>
      <c r="B4218" s="46">
        <v>878777.06</v>
      </c>
      <c r="C4218" s="46">
        <v>277756.40109533124</v>
      </c>
      <c r="D4218" s="46">
        <f t="shared" si="65"/>
        <v>601020.65890466888</v>
      </c>
      <c r="E4218" s="51">
        <v>45261</v>
      </c>
      <c r="F4218" s="49" t="s">
        <v>80</v>
      </c>
      <c r="G4218" s="49" t="s">
        <v>81</v>
      </c>
      <c r="H4218" s="49" t="s">
        <v>624</v>
      </c>
      <c r="I4218" s="49" t="s">
        <v>624</v>
      </c>
      <c r="J4218" s="49">
        <v>135300</v>
      </c>
      <c r="K4218" s="49" t="s">
        <v>171</v>
      </c>
      <c r="L4218" s="49">
        <v>10566669</v>
      </c>
      <c r="M4218" s="49" t="s">
        <v>2698</v>
      </c>
      <c r="N4218" s="51">
        <v>39761</v>
      </c>
      <c r="O4218" s="51">
        <v>39448</v>
      </c>
      <c r="P4218" s="49" t="s">
        <v>2689</v>
      </c>
    </row>
    <row r="4219" spans="1:16">
      <c r="A4219" s="46">
        <v>1</v>
      </c>
      <c r="B4219" s="46">
        <v>32292.47</v>
      </c>
      <c r="C4219" s="46">
        <v>7572.7353437596003</v>
      </c>
      <c r="D4219" s="46">
        <f t="shared" si="65"/>
        <v>24719.734656240402</v>
      </c>
      <c r="E4219" s="51">
        <v>45261</v>
      </c>
      <c r="F4219" s="49" t="s">
        <v>80</v>
      </c>
      <c r="G4219" s="49" t="s">
        <v>81</v>
      </c>
      <c r="H4219" s="49" t="s">
        <v>624</v>
      </c>
      <c r="I4219" s="49" t="s">
        <v>624</v>
      </c>
      <c r="J4219" s="49">
        <v>135300</v>
      </c>
      <c r="K4219" s="49" t="s">
        <v>173</v>
      </c>
      <c r="L4219" s="49">
        <v>11907836</v>
      </c>
      <c r="M4219" s="49" t="s">
        <v>2699</v>
      </c>
      <c r="N4219" s="51">
        <v>41193</v>
      </c>
      <c r="O4219" s="51">
        <v>40909</v>
      </c>
      <c r="P4219" s="49" t="s">
        <v>2329</v>
      </c>
    </row>
    <row r="4220" spans="1:16">
      <c r="A4220" s="46">
        <v>3190</v>
      </c>
      <c r="B4220" s="46">
        <v>2596.08</v>
      </c>
      <c r="C4220" s="46">
        <v>820.5469516416</v>
      </c>
      <c r="D4220" s="46">
        <f t="shared" si="65"/>
        <v>1775.5330483583998</v>
      </c>
      <c r="E4220" s="51">
        <v>45261</v>
      </c>
      <c r="F4220" s="49" t="s">
        <v>80</v>
      </c>
      <c r="G4220" s="49" t="s">
        <v>81</v>
      </c>
      <c r="H4220" s="49" t="s">
        <v>624</v>
      </c>
      <c r="I4220" s="49" t="s">
        <v>624</v>
      </c>
      <c r="J4220" s="49">
        <v>135300</v>
      </c>
      <c r="K4220" s="49" t="s">
        <v>627</v>
      </c>
      <c r="L4220" s="49">
        <v>10566600</v>
      </c>
      <c r="M4220" s="49" t="s">
        <v>2700</v>
      </c>
      <c r="N4220" s="51">
        <v>39761</v>
      </c>
      <c r="O4220" s="51">
        <v>39448</v>
      </c>
      <c r="P4220" s="49" t="s">
        <v>2689</v>
      </c>
    </row>
    <row r="4221" spans="1:16">
      <c r="A4221" s="46">
        <v>20596</v>
      </c>
      <c r="B4221" s="46">
        <v>16500.189999999999</v>
      </c>
      <c r="C4221" s="46">
        <v>6897.5759107170998</v>
      </c>
      <c r="D4221" s="46">
        <f t="shared" si="65"/>
        <v>9602.6140892828989</v>
      </c>
      <c r="E4221" s="51">
        <v>45261</v>
      </c>
      <c r="F4221" s="49" t="s">
        <v>80</v>
      </c>
      <c r="G4221" s="49" t="s">
        <v>81</v>
      </c>
      <c r="H4221" s="49" t="s">
        <v>624</v>
      </c>
      <c r="I4221" s="49" t="s">
        <v>624</v>
      </c>
      <c r="J4221" s="49">
        <v>135300</v>
      </c>
      <c r="K4221" s="49" t="s">
        <v>174</v>
      </c>
      <c r="L4221" s="49">
        <v>10566302</v>
      </c>
      <c r="M4221" s="49" t="s">
        <v>2029</v>
      </c>
      <c r="N4221" s="51">
        <v>37788</v>
      </c>
      <c r="O4221" s="51">
        <v>37622</v>
      </c>
      <c r="P4221" s="49" t="s">
        <v>2687</v>
      </c>
    </row>
    <row r="4222" spans="1:16">
      <c r="A4222" s="46">
        <v>4908</v>
      </c>
      <c r="B4222" s="46">
        <v>44116.17</v>
      </c>
      <c r="C4222" s="46">
        <v>18441.886515555299</v>
      </c>
      <c r="D4222" s="46">
        <f t="shared" si="65"/>
        <v>25674.283484444699</v>
      </c>
      <c r="E4222" s="51">
        <v>45261</v>
      </c>
      <c r="F4222" s="49" t="s">
        <v>80</v>
      </c>
      <c r="G4222" s="49" t="s">
        <v>81</v>
      </c>
      <c r="H4222" s="49" t="s">
        <v>624</v>
      </c>
      <c r="I4222" s="49" t="s">
        <v>624</v>
      </c>
      <c r="J4222" s="49">
        <v>135300</v>
      </c>
      <c r="K4222" s="49" t="s">
        <v>450</v>
      </c>
      <c r="L4222" s="49">
        <v>10566218</v>
      </c>
      <c r="M4222" s="49" t="s">
        <v>2131</v>
      </c>
      <c r="N4222" s="51">
        <v>37788</v>
      </c>
      <c r="O4222" s="51">
        <v>37622</v>
      </c>
      <c r="P4222" s="49" t="s">
        <v>2687</v>
      </c>
    </row>
    <row r="4223" spans="1:16">
      <c r="A4223" s="46">
        <v>1334</v>
      </c>
      <c r="B4223" s="46">
        <v>17359.830000000002</v>
      </c>
      <c r="C4223" s="46">
        <v>6902.9345046771004</v>
      </c>
      <c r="D4223" s="46">
        <f t="shared" si="65"/>
        <v>10456.8954953229</v>
      </c>
      <c r="E4223" s="51">
        <v>45261</v>
      </c>
      <c r="F4223" s="49" t="s">
        <v>80</v>
      </c>
      <c r="G4223" s="49" t="s">
        <v>81</v>
      </c>
      <c r="H4223" s="49" t="s">
        <v>624</v>
      </c>
      <c r="I4223" s="49" t="s">
        <v>624</v>
      </c>
      <c r="J4223" s="49">
        <v>135300</v>
      </c>
      <c r="K4223" s="49" t="s">
        <v>450</v>
      </c>
      <c r="L4223" s="49">
        <v>10566413</v>
      </c>
      <c r="M4223" s="49" t="s">
        <v>2131</v>
      </c>
      <c r="N4223" s="51">
        <v>38341</v>
      </c>
      <c r="O4223" s="51">
        <v>38353</v>
      </c>
      <c r="P4223" s="49" t="s">
        <v>2691</v>
      </c>
    </row>
    <row r="4224" spans="1:16">
      <c r="A4224" s="46">
        <v>5240</v>
      </c>
      <c r="B4224" s="46">
        <v>53025.21</v>
      </c>
      <c r="C4224" s="46">
        <v>16759.7587230192</v>
      </c>
      <c r="D4224" s="46">
        <f t="shared" si="65"/>
        <v>36265.451276980799</v>
      </c>
      <c r="E4224" s="51">
        <v>45261</v>
      </c>
      <c r="F4224" s="49" t="s">
        <v>80</v>
      </c>
      <c r="G4224" s="49" t="s">
        <v>81</v>
      </c>
      <c r="H4224" s="49" t="s">
        <v>624</v>
      </c>
      <c r="I4224" s="49" t="s">
        <v>624</v>
      </c>
      <c r="J4224" s="49">
        <v>135300</v>
      </c>
      <c r="K4224" s="49" t="s">
        <v>628</v>
      </c>
      <c r="L4224" s="49">
        <v>10566607</v>
      </c>
      <c r="M4224" s="49" t="s">
        <v>2701</v>
      </c>
      <c r="N4224" s="51">
        <v>39761</v>
      </c>
      <c r="O4224" s="51">
        <v>39448</v>
      </c>
      <c r="P4224" s="49" t="s">
        <v>2689</v>
      </c>
    </row>
    <row r="4225" spans="1:16">
      <c r="A4225" s="46">
        <v>5</v>
      </c>
      <c r="B4225" s="46">
        <v>8215.09</v>
      </c>
      <c r="C4225" s="46">
        <v>3434.1548120581001</v>
      </c>
      <c r="D4225" s="46">
        <f t="shared" si="65"/>
        <v>4780.9351879419</v>
      </c>
      <c r="E4225" s="51">
        <v>45261</v>
      </c>
      <c r="F4225" s="49" t="s">
        <v>80</v>
      </c>
      <c r="G4225" s="49" t="s">
        <v>81</v>
      </c>
      <c r="H4225" s="49" t="s">
        <v>624</v>
      </c>
      <c r="I4225" s="49" t="s">
        <v>624</v>
      </c>
      <c r="J4225" s="49">
        <v>135300</v>
      </c>
      <c r="K4225" s="49" t="s">
        <v>453</v>
      </c>
      <c r="L4225" s="49">
        <v>10566253</v>
      </c>
      <c r="M4225" s="49" t="s">
        <v>2033</v>
      </c>
      <c r="N4225" s="51">
        <v>37788</v>
      </c>
      <c r="O4225" s="51">
        <v>37622</v>
      </c>
      <c r="P4225" s="49" t="s">
        <v>2687</v>
      </c>
    </row>
    <row r="4226" spans="1:16">
      <c r="A4226" s="46">
        <v>2</v>
      </c>
      <c r="B4226" s="46">
        <v>103649.98</v>
      </c>
      <c r="C4226" s="46">
        <v>43328.810467898198</v>
      </c>
      <c r="D4226" s="46">
        <f t="shared" si="65"/>
        <v>60321.169532101798</v>
      </c>
      <c r="E4226" s="51">
        <v>45261</v>
      </c>
      <c r="F4226" s="49" t="s">
        <v>80</v>
      </c>
      <c r="G4226" s="49" t="s">
        <v>81</v>
      </c>
      <c r="H4226" s="49" t="s">
        <v>624</v>
      </c>
      <c r="I4226" s="49" t="s">
        <v>624</v>
      </c>
      <c r="J4226" s="49">
        <v>135300</v>
      </c>
      <c r="K4226" s="49" t="s">
        <v>353</v>
      </c>
      <c r="L4226" s="49">
        <v>10566260</v>
      </c>
      <c r="M4226" s="49" t="s">
        <v>2034</v>
      </c>
      <c r="N4226" s="51">
        <v>37788</v>
      </c>
      <c r="O4226" s="51">
        <v>37622</v>
      </c>
      <c r="P4226" s="49" t="s">
        <v>2687</v>
      </c>
    </row>
    <row r="4227" spans="1:16">
      <c r="A4227" s="46">
        <v>0</v>
      </c>
      <c r="B4227" s="46">
        <v>0</v>
      </c>
      <c r="C4227" s="46">
        <v>0</v>
      </c>
      <c r="D4227" s="46">
        <f t="shared" ref="D4227:D4290" si="66">+B4227-C4227</f>
        <v>0</v>
      </c>
      <c r="E4227" s="51">
        <v>45261</v>
      </c>
      <c r="F4227" s="49" t="s">
        <v>80</v>
      </c>
      <c r="G4227" s="49" t="s">
        <v>81</v>
      </c>
      <c r="H4227" s="49" t="s">
        <v>624</v>
      </c>
      <c r="I4227" s="49" t="s">
        <v>624</v>
      </c>
      <c r="J4227" s="49">
        <v>135300</v>
      </c>
      <c r="K4227" s="49" t="s">
        <v>107</v>
      </c>
      <c r="L4227" s="49">
        <v>28830343</v>
      </c>
      <c r="M4227" s="49" t="s">
        <v>2702</v>
      </c>
      <c r="N4227" s="51">
        <v>43815</v>
      </c>
      <c r="O4227" s="51">
        <v>43831</v>
      </c>
      <c r="P4227" s="49" t="s">
        <v>2703</v>
      </c>
    </row>
    <row r="4228" spans="1:16">
      <c r="A4228" s="46">
        <v>0</v>
      </c>
      <c r="B4228" s="46">
        <v>0</v>
      </c>
      <c r="C4228" s="46">
        <v>0</v>
      </c>
      <c r="D4228" s="46">
        <f t="shared" si="66"/>
        <v>0</v>
      </c>
      <c r="E4228" s="51">
        <v>45261</v>
      </c>
      <c r="F4228" s="49" t="s">
        <v>80</v>
      </c>
      <c r="G4228" s="49" t="s">
        <v>81</v>
      </c>
      <c r="H4228" s="49" t="s">
        <v>624</v>
      </c>
      <c r="I4228" s="49" t="s">
        <v>624</v>
      </c>
      <c r="J4228" s="49">
        <v>135300</v>
      </c>
      <c r="K4228" s="49" t="s">
        <v>107</v>
      </c>
      <c r="L4228" s="49">
        <v>13659168</v>
      </c>
      <c r="M4228" s="49" t="s">
        <v>2704</v>
      </c>
      <c r="N4228" s="51">
        <v>42248</v>
      </c>
      <c r="O4228" s="51">
        <v>42278</v>
      </c>
      <c r="P4228" s="49" t="s">
        <v>2696</v>
      </c>
    </row>
    <row r="4229" spans="1:16">
      <c r="A4229" s="46">
        <v>0</v>
      </c>
      <c r="B4229" s="46">
        <v>0</v>
      </c>
      <c r="C4229" s="46">
        <v>0</v>
      </c>
      <c r="D4229" s="46">
        <f t="shared" si="66"/>
        <v>0</v>
      </c>
      <c r="E4229" s="51">
        <v>45261</v>
      </c>
      <c r="F4229" s="49" t="s">
        <v>80</v>
      </c>
      <c r="G4229" s="49" t="s">
        <v>81</v>
      </c>
      <c r="H4229" s="49" t="s">
        <v>624</v>
      </c>
      <c r="I4229" s="49" t="s">
        <v>624</v>
      </c>
      <c r="J4229" s="49">
        <v>135300</v>
      </c>
      <c r="K4229" s="49" t="s">
        <v>107</v>
      </c>
      <c r="L4229" s="49">
        <v>29646514</v>
      </c>
      <c r="M4229" s="49" t="s">
        <v>2702</v>
      </c>
      <c r="N4229" s="51">
        <v>43815</v>
      </c>
      <c r="O4229" s="51">
        <v>44013</v>
      </c>
      <c r="P4229" s="49" t="s">
        <v>2703</v>
      </c>
    </row>
    <row r="4230" spans="1:16">
      <c r="A4230" s="46">
        <v>0</v>
      </c>
      <c r="B4230" s="46">
        <v>0</v>
      </c>
      <c r="C4230" s="46">
        <v>0</v>
      </c>
      <c r="D4230" s="46">
        <f t="shared" si="66"/>
        <v>0</v>
      </c>
      <c r="E4230" s="51">
        <v>45261</v>
      </c>
      <c r="F4230" s="49" t="s">
        <v>80</v>
      </c>
      <c r="G4230" s="49" t="s">
        <v>81</v>
      </c>
      <c r="H4230" s="49" t="s">
        <v>624</v>
      </c>
      <c r="I4230" s="49" t="s">
        <v>624</v>
      </c>
      <c r="J4230" s="49">
        <v>135300</v>
      </c>
      <c r="K4230" s="49" t="s">
        <v>107</v>
      </c>
      <c r="L4230" s="49">
        <v>33360410</v>
      </c>
      <c r="M4230" s="49" t="s">
        <v>2705</v>
      </c>
      <c r="N4230" s="51">
        <v>44377</v>
      </c>
      <c r="O4230" s="51">
        <v>44348</v>
      </c>
      <c r="P4230" s="49" t="s">
        <v>2706</v>
      </c>
    </row>
    <row r="4231" spans="1:16">
      <c r="A4231" s="46">
        <v>0</v>
      </c>
      <c r="B4231" s="46">
        <v>0</v>
      </c>
      <c r="C4231" s="46">
        <v>0</v>
      </c>
      <c r="D4231" s="46">
        <f t="shared" si="66"/>
        <v>0</v>
      </c>
      <c r="E4231" s="51">
        <v>45261</v>
      </c>
      <c r="F4231" s="49" t="s">
        <v>80</v>
      </c>
      <c r="G4231" s="49" t="s">
        <v>81</v>
      </c>
      <c r="H4231" s="49" t="s">
        <v>624</v>
      </c>
      <c r="I4231" s="49" t="s">
        <v>624</v>
      </c>
      <c r="J4231" s="49">
        <v>135300</v>
      </c>
      <c r="K4231" s="49" t="s">
        <v>107</v>
      </c>
      <c r="L4231" s="49">
        <v>11911011</v>
      </c>
      <c r="M4231" s="49" t="s">
        <v>2339</v>
      </c>
      <c r="N4231" s="51">
        <v>41193</v>
      </c>
      <c r="O4231" s="51">
        <v>41426</v>
      </c>
      <c r="P4231" s="49" t="s">
        <v>2329</v>
      </c>
    </row>
    <row r="4232" spans="1:16">
      <c r="A4232" s="46">
        <v>0</v>
      </c>
      <c r="B4232" s="46">
        <v>0</v>
      </c>
      <c r="C4232" s="46">
        <v>0</v>
      </c>
      <c r="D4232" s="46">
        <f t="shared" si="66"/>
        <v>0</v>
      </c>
      <c r="E4232" s="51">
        <v>45261</v>
      </c>
      <c r="F4232" s="49" t="s">
        <v>80</v>
      </c>
      <c r="G4232" s="49" t="s">
        <v>81</v>
      </c>
      <c r="H4232" s="49" t="s">
        <v>624</v>
      </c>
      <c r="I4232" s="49" t="s">
        <v>624</v>
      </c>
      <c r="J4232" s="49">
        <v>135300</v>
      </c>
      <c r="K4232" s="49" t="s">
        <v>107</v>
      </c>
      <c r="L4232" s="49">
        <v>28413180</v>
      </c>
      <c r="M4232" s="49" t="s">
        <v>2702</v>
      </c>
      <c r="N4232" s="51">
        <v>43815</v>
      </c>
      <c r="O4232" s="51">
        <v>43800</v>
      </c>
      <c r="P4232" s="49" t="s">
        <v>2703</v>
      </c>
    </row>
    <row r="4233" spans="1:16">
      <c r="A4233" s="46">
        <v>0</v>
      </c>
      <c r="B4233" s="46">
        <v>0</v>
      </c>
      <c r="C4233" s="46">
        <v>0</v>
      </c>
      <c r="D4233" s="46">
        <f t="shared" si="66"/>
        <v>0</v>
      </c>
      <c r="E4233" s="51">
        <v>45261</v>
      </c>
      <c r="F4233" s="49" t="s">
        <v>80</v>
      </c>
      <c r="G4233" s="49" t="s">
        <v>81</v>
      </c>
      <c r="H4233" s="49" t="s">
        <v>624</v>
      </c>
      <c r="I4233" s="49" t="s">
        <v>624</v>
      </c>
      <c r="J4233" s="49">
        <v>135300</v>
      </c>
      <c r="K4233" s="49" t="s">
        <v>107</v>
      </c>
      <c r="L4233" s="49">
        <v>35463132</v>
      </c>
      <c r="M4233" s="49" t="s">
        <v>2707</v>
      </c>
      <c r="N4233" s="51">
        <v>44708</v>
      </c>
      <c r="O4233" s="51">
        <v>44682</v>
      </c>
      <c r="P4233" s="49" t="s">
        <v>2694</v>
      </c>
    </row>
    <row r="4234" spans="1:16">
      <c r="A4234" s="46">
        <v>1</v>
      </c>
      <c r="B4234" s="46">
        <v>14935.98</v>
      </c>
      <c r="C4234" s="46">
        <v>3502.5572103864001</v>
      </c>
      <c r="D4234" s="46">
        <f t="shared" si="66"/>
        <v>11433.4227896136</v>
      </c>
      <c r="E4234" s="51">
        <v>45261</v>
      </c>
      <c r="F4234" s="49" t="s">
        <v>80</v>
      </c>
      <c r="G4234" s="49" t="s">
        <v>81</v>
      </c>
      <c r="H4234" s="49" t="s">
        <v>624</v>
      </c>
      <c r="I4234" s="49" t="s">
        <v>624</v>
      </c>
      <c r="J4234" s="49">
        <v>135300</v>
      </c>
      <c r="K4234" s="49" t="s">
        <v>557</v>
      </c>
      <c r="L4234" s="49">
        <v>11845608</v>
      </c>
      <c r="M4234" s="49" t="s">
        <v>2353</v>
      </c>
      <c r="N4234" s="51">
        <v>41193</v>
      </c>
      <c r="O4234" s="51">
        <v>41275</v>
      </c>
      <c r="P4234" s="49" t="s">
        <v>1623</v>
      </c>
    </row>
    <row r="4235" spans="1:16">
      <c r="A4235" s="46">
        <v>1</v>
      </c>
      <c r="B4235" s="46">
        <v>158279.49</v>
      </c>
      <c r="C4235" s="46">
        <v>50027.638989124804</v>
      </c>
      <c r="D4235" s="46">
        <f t="shared" si="66"/>
        <v>108251.85101087519</v>
      </c>
      <c r="E4235" s="51">
        <v>45261</v>
      </c>
      <c r="F4235" s="49" t="s">
        <v>80</v>
      </c>
      <c r="G4235" s="49" t="s">
        <v>81</v>
      </c>
      <c r="H4235" s="49" t="s">
        <v>624</v>
      </c>
      <c r="I4235" s="49" t="s">
        <v>624</v>
      </c>
      <c r="J4235" s="49">
        <v>135300</v>
      </c>
      <c r="K4235" s="49" t="s">
        <v>178</v>
      </c>
      <c r="L4235" s="49">
        <v>10566641</v>
      </c>
      <c r="M4235" s="49" t="s">
        <v>2708</v>
      </c>
      <c r="N4235" s="51">
        <v>39761</v>
      </c>
      <c r="O4235" s="51">
        <v>39448</v>
      </c>
      <c r="P4235" s="49" t="s">
        <v>2689</v>
      </c>
    </row>
    <row r="4236" spans="1:16">
      <c r="A4236" s="46">
        <v>2</v>
      </c>
      <c r="B4236" s="46">
        <v>3219.66</v>
      </c>
      <c r="C4236" s="46">
        <v>1345.9147595694001</v>
      </c>
      <c r="D4236" s="46">
        <f t="shared" si="66"/>
        <v>1873.7452404305998</v>
      </c>
      <c r="E4236" s="51">
        <v>45261</v>
      </c>
      <c r="F4236" s="49" t="s">
        <v>80</v>
      </c>
      <c r="G4236" s="49" t="s">
        <v>81</v>
      </c>
      <c r="H4236" s="49" t="s">
        <v>624</v>
      </c>
      <c r="I4236" s="49" t="s">
        <v>624</v>
      </c>
      <c r="J4236" s="49">
        <v>135300</v>
      </c>
      <c r="K4236" s="49" t="s">
        <v>408</v>
      </c>
      <c r="L4236" s="49">
        <v>10566211</v>
      </c>
      <c r="M4236" s="49" t="s">
        <v>2709</v>
      </c>
      <c r="N4236" s="51">
        <v>37788</v>
      </c>
      <c r="O4236" s="51">
        <v>37622</v>
      </c>
      <c r="P4236" s="49" t="s">
        <v>2687</v>
      </c>
    </row>
    <row r="4237" spans="1:16">
      <c r="A4237" s="46">
        <v>1</v>
      </c>
      <c r="B4237" s="46">
        <v>19348.189999999999</v>
      </c>
      <c r="C4237" s="46">
        <v>8088.1256070371001</v>
      </c>
      <c r="D4237" s="46">
        <f t="shared" si="66"/>
        <v>11260.064392962899</v>
      </c>
      <c r="E4237" s="51">
        <v>45261</v>
      </c>
      <c r="F4237" s="49" t="s">
        <v>80</v>
      </c>
      <c r="G4237" s="49" t="s">
        <v>81</v>
      </c>
      <c r="H4237" s="49" t="s">
        <v>624</v>
      </c>
      <c r="I4237" s="49" t="s">
        <v>624</v>
      </c>
      <c r="J4237" s="49">
        <v>135300</v>
      </c>
      <c r="K4237" s="49" t="s">
        <v>180</v>
      </c>
      <c r="L4237" s="49">
        <v>10566281</v>
      </c>
      <c r="M4237" s="49" t="s">
        <v>1554</v>
      </c>
      <c r="N4237" s="51">
        <v>37788</v>
      </c>
      <c r="O4237" s="51">
        <v>37622</v>
      </c>
      <c r="P4237" s="49" t="s">
        <v>2687</v>
      </c>
    </row>
    <row r="4238" spans="1:16">
      <c r="A4238" s="46">
        <v>4365</v>
      </c>
      <c r="B4238" s="46">
        <v>58171.41</v>
      </c>
      <c r="C4238" s="46">
        <v>18386.3259792432</v>
      </c>
      <c r="D4238" s="46">
        <f t="shared" si="66"/>
        <v>39785.084020756804</v>
      </c>
      <c r="E4238" s="51">
        <v>45261</v>
      </c>
      <c r="F4238" s="49" t="s">
        <v>80</v>
      </c>
      <c r="G4238" s="49" t="s">
        <v>81</v>
      </c>
      <c r="H4238" s="49" t="s">
        <v>624</v>
      </c>
      <c r="I4238" s="49" t="s">
        <v>624</v>
      </c>
      <c r="J4238" s="49">
        <v>135300</v>
      </c>
      <c r="K4238" s="49" t="s">
        <v>180</v>
      </c>
      <c r="L4238" s="49">
        <v>10566593</v>
      </c>
      <c r="M4238" s="49" t="s">
        <v>2710</v>
      </c>
      <c r="N4238" s="51">
        <v>39761</v>
      </c>
      <c r="O4238" s="51">
        <v>39448</v>
      </c>
      <c r="P4238" s="49" t="s">
        <v>2689</v>
      </c>
    </row>
    <row r="4239" spans="1:16">
      <c r="A4239" s="46">
        <v>2</v>
      </c>
      <c r="B4239" s="46">
        <v>6195.89</v>
      </c>
      <c r="C4239" s="46">
        <v>2590.0684543300999</v>
      </c>
      <c r="D4239" s="46">
        <f t="shared" si="66"/>
        <v>3605.8215456699004</v>
      </c>
      <c r="E4239" s="51">
        <v>45261</v>
      </c>
      <c r="F4239" s="49" t="s">
        <v>80</v>
      </c>
      <c r="G4239" s="49" t="s">
        <v>81</v>
      </c>
      <c r="H4239" s="49" t="s">
        <v>624</v>
      </c>
      <c r="I4239" s="49" t="s">
        <v>624</v>
      </c>
      <c r="J4239" s="49">
        <v>135300</v>
      </c>
      <c r="K4239" s="49" t="s">
        <v>410</v>
      </c>
      <c r="L4239" s="49">
        <v>10566288</v>
      </c>
      <c r="M4239" s="49" t="s">
        <v>2528</v>
      </c>
      <c r="N4239" s="51">
        <v>37788</v>
      </c>
      <c r="O4239" s="51">
        <v>37622</v>
      </c>
      <c r="P4239" s="49" t="s">
        <v>2687</v>
      </c>
    </row>
    <row r="4240" spans="1:16">
      <c r="A4240" s="46">
        <v>4</v>
      </c>
      <c r="B4240" s="46">
        <v>16.53</v>
      </c>
      <c r="C4240" s="46">
        <v>6.9100373877000001</v>
      </c>
      <c r="D4240" s="46">
        <f t="shared" si="66"/>
        <v>9.6199626123000002</v>
      </c>
      <c r="E4240" s="51">
        <v>45261</v>
      </c>
      <c r="F4240" s="49" t="s">
        <v>80</v>
      </c>
      <c r="G4240" s="49" t="s">
        <v>81</v>
      </c>
      <c r="H4240" s="49" t="s">
        <v>624</v>
      </c>
      <c r="I4240" s="49" t="s">
        <v>624</v>
      </c>
      <c r="J4240" s="49">
        <v>135300</v>
      </c>
      <c r="K4240" s="49" t="s">
        <v>120</v>
      </c>
      <c r="L4240" s="49">
        <v>10566309</v>
      </c>
      <c r="M4240" s="49" t="s">
        <v>1196</v>
      </c>
      <c r="N4240" s="51">
        <v>37788</v>
      </c>
      <c r="O4240" s="51">
        <v>37622</v>
      </c>
      <c r="P4240" s="49" t="s">
        <v>2687</v>
      </c>
    </row>
    <row r="4241" spans="1:16">
      <c r="A4241" s="46">
        <v>21</v>
      </c>
      <c r="B4241" s="46">
        <v>8530.7800000000007</v>
      </c>
      <c r="C4241" s="46">
        <v>3566.1227311702</v>
      </c>
      <c r="D4241" s="46">
        <f t="shared" si="66"/>
        <v>4964.6572688298002</v>
      </c>
      <c r="E4241" s="51">
        <v>45261</v>
      </c>
      <c r="F4241" s="49" t="s">
        <v>80</v>
      </c>
      <c r="G4241" s="49" t="s">
        <v>81</v>
      </c>
      <c r="H4241" s="49" t="s">
        <v>624</v>
      </c>
      <c r="I4241" s="49" t="s">
        <v>624</v>
      </c>
      <c r="J4241" s="49">
        <v>135300</v>
      </c>
      <c r="K4241" s="49" t="s">
        <v>121</v>
      </c>
      <c r="L4241" s="49">
        <v>10566316</v>
      </c>
      <c r="M4241" s="49" t="s">
        <v>938</v>
      </c>
      <c r="N4241" s="51">
        <v>37788</v>
      </c>
      <c r="O4241" s="51">
        <v>37622</v>
      </c>
      <c r="P4241" s="49" t="s">
        <v>2687</v>
      </c>
    </row>
    <row r="4242" spans="1:16">
      <c r="A4242" s="46">
        <v>5</v>
      </c>
      <c r="B4242" s="46">
        <v>27960.959999999999</v>
      </c>
      <c r="C4242" s="46">
        <v>11688.522625286401</v>
      </c>
      <c r="D4242" s="46">
        <f t="shared" si="66"/>
        <v>16272.437374713598</v>
      </c>
      <c r="E4242" s="51">
        <v>45261</v>
      </c>
      <c r="F4242" s="49" t="s">
        <v>80</v>
      </c>
      <c r="G4242" s="49" t="s">
        <v>81</v>
      </c>
      <c r="H4242" s="49" t="s">
        <v>624</v>
      </c>
      <c r="I4242" s="49" t="s">
        <v>624</v>
      </c>
      <c r="J4242" s="49">
        <v>135300</v>
      </c>
      <c r="K4242" s="49" t="s">
        <v>461</v>
      </c>
      <c r="L4242" s="49">
        <v>10566351</v>
      </c>
      <c r="M4242" s="49" t="s">
        <v>2711</v>
      </c>
      <c r="N4242" s="51">
        <v>37788</v>
      </c>
      <c r="O4242" s="51">
        <v>37622</v>
      </c>
      <c r="P4242" s="49" t="s">
        <v>2687</v>
      </c>
    </row>
    <row r="4243" spans="1:16">
      <c r="A4243" s="46">
        <v>6</v>
      </c>
      <c r="B4243" s="46">
        <v>1713.01</v>
      </c>
      <c r="C4243" s="46">
        <v>681.15850419369997</v>
      </c>
      <c r="D4243" s="46">
        <f t="shared" si="66"/>
        <v>1031.8514958063001</v>
      </c>
      <c r="E4243" s="51">
        <v>45261</v>
      </c>
      <c r="F4243" s="49" t="s">
        <v>80</v>
      </c>
      <c r="G4243" s="49" t="s">
        <v>81</v>
      </c>
      <c r="H4243" s="49" t="s">
        <v>624</v>
      </c>
      <c r="I4243" s="49" t="s">
        <v>624</v>
      </c>
      <c r="J4243" s="49">
        <v>135300</v>
      </c>
      <c r="K4243" s="49" t="s">
        <v>462</v>
      </c>
      <c r="L4243" s="49">
        <v>10566427</v>
      </c>
      <c r="M4243" s="49" t="s">
        <v>2063</v>
      </c>
      <c r="N4243" s="51">
        <v>38341</v>
      </c>
      <c r="O4243" s="51">
        <v>38353</v>
      </c>
      <c r="P4243" s="49" t="s">
        <v>2691</v>
      </c>
    </row>
    <row r="4244" spans="1:16">
      <c r="A4244" s="46">
        <v>29</v>
      </c>
      <c r="B4244" s="46">
        <v>3575.14</v>
      </c>
      <c r="C4244" s="46">
        <v>1129.9999340127999</v>
      </c>
      <c r="D4244" s="46">
        <f t="shared" si="66"/>
        <v>2445.1400659871997</v>
      </c>
      <c r="E4244" s="51">
        <v>45261</v>
      </c>
      <c r="F4244" s="49" t="s">
        <v>80</v>
      </c>
      <c r="G4244" s="49" t="s">
        <v>81</v>
      </c>
      <c r="H4244" s="49" t="s">
        <v>624</v>
      </c>
      <c r="I4244" s="49" t="s">
        <v>624</v>
      </c>
      <c r="J4244" s="49">
        <v>135300</v>
      </c>
      <c r="K4244" s="49" t="s">
        <v>462</v>
      </c>
      <c r="L4244" s="49">
        <v>10566648</v>
      </c>
      <c r="M4244" s="49" t="s">
        <v>2063</v>
      </c>
      <c r="N4244" s="51">
        <v>39761</v>
      </c>
      <c r="O4244" s="51">
        <v>39448</v>
      </c>
      <c r="P4244" s="49" t="s">
        <v>2689</v>
      </c>
    </row>
    <row r="4245" spans="1:16">
      <c r="A4245" s="46">
        <v>64</v>
      </c>
      <c r="B4245" s="46">
        <v>13134.7</v>
      </c>
      <c r="C4245" s="46">
        <v>5490.6998231230009</v>
      </c>
      <c r="D4245" s="46">
        <f t="shared" si="66"/>
        <v>7644.0001768769998</v>
      </c>
      <c r="E4245" s="51">
        <v>45261</v>
      </c>
      <c r="F4245" s="49" t="s">
        <v>80</v>
      </c>
      <c r="G4245" s="49" t="s">
        <v>81</v>
      </c>
      <c r="H4245" s="49" t="s">
        <v>624</v>
      </c>
      <c r="I4245" s="49" t="s">
        <v>624</v>
      </c>
      <c r="J4245" s="49">
        <v>135300</v>
      </c>
      <c r="K4245" s="49" t="s">
        <v>462</v>
      </c>
      <c r="L4245" s="49">
        <v>10566225</v>
      </c>
      <c r="M4245" s="49" t="s">
        <v>2063</v>
      </c>
      <c r="N4245" s="51">
        <v>37788</v>
      </c>
      <c r="O4245" s="51">
        <v>37622</v>
      </c>
      <c r="P4245" s="49" t="s">
        <v>2687</v>
      </c>
    </row>
    <row r="4246" spans="1:16">
      <c r="A4246" s="46">
        <v>4060</v>
      </c>
      <c r="B4246" s="46">
        <v>23353.87</v>
      </c>
      <c r="C4246" s="46">
        <v>7381.4931887823996</v>
      </c>
      <c r="D4246" s="46">
        <f t="shared" si="66"/>
        <v>15972.3768112176</v>
      </c>
      <c r="E4246" s="51">
        <v>45261</v>
      </c>
      <c r="F4246" s="49" t="s">
        <v>80</v>
      </c>
      <c r="G4246" s="49" t="s">
        <v>81</v>
      </c>
      <c r="H4246" s="49" t="s">
        <v>624</v>
      </c>
      <c r="I4246" s="49" t="s">
        <v>624</v>
      </c>
      <c r="J4246" s="49">
        <v>135300</v>
      </c>
      <c r="K4246" s="49" t="s">
        <v>463</v>
      </c>
      <c r="L4246" s="49">
        <v>10566628</v>
      </c>
      <c r="M4246" s="49" t="s">
        <v>2712</v>
      </c>
      <c r="N4246" s="51">
        <v>39761</v>
      </c>
      <c r="O4246" s="51">
        <v>39448</v>
      </c>
      <c r="P4246" s="49" t="s">
        <v>2689</v>
      </c>
    </row>
    <row r="4247" spans="1:16">
      <c r="A4247" s="46">
        <v>2690</v>
      </c>
      <c r="B4247" s="46">
        <v>10439.969999999999</v>
      </c>
      <c r="C4247" s="46">
        <v>4364.2215986973006</v>
      </c>
      <c r="D4247" s="46">
        <f t="shared" si="66"/>
        <v>6075.7484013026988</v>
      </c>
      <c r="E4247" s="51">
        <v>45261</v>
      </c>
      <c r="F4247" s="49" t="s">
        <v>80</v>
      </c>
      <c r="G4247" s="49" t="s">
        <v>81</v>
      </c>
      <c r="H4247" s="49" t="s">
        <v>624</v>
      </c>
      <c r="I4247" s="49" t="s">
        <v>624</v>
      </c>
      <c r="J4247" s="49">
        <v>135300</v>
      </c>
      <c r="K4247" s="49" t="s">
        <v>463</v>
      </c>
      <c r="L4247" s="49">
        <v>10566344</v>
      </c>
      <c r="M4247" s="49" t="s">
        <v>2065</v>
      </c>
      <c r="N4247" s="51">
        <v>37788</v>
      </c>
      <c r="O4247" s="51">
        <v>37622</v>
      </c>
      <c r="P4247" s="49" t="s">
        <v>2687</v>
      </c>
    </row>
    <row r="4248" spans="1:16">
      <c r="A4248" s="46">
        <v>20</v>
      </c>
      <c r="B4248" s="46">
        <v>22843.65</v>
      </c>
      <c r="C4248" s="46">
        <v>9083.5117508505009</v>
      </c>
      <c r="D4248" s="46">
        <f t="shared" si="66"/>
        <v>13760.138249149501</v>
      </c>
      <c r="E4248" s="51">
        <v>45261</v>
      </c>
      <c r="F4248" s="49" t="s">
        <v>80</v>
      </c>
      <c r="G4248" s="49" t="s">
        <v>81</v>
      </c>
      <c r="H4248" s="49" t="s">
        <v>624</v>
      </c>
      <c r="I4248" s="49" t="s">
        <v>624</v>
      </c>
      <c r="J4248" s="49">
        <v>135300</v>
      </c>
      <c r="K4248" s="49" t="s">
        <v>463</v>
      </c>
      <c r="L4248" s="49">
        <v>10566434</v>
      </c>
      <c r="M4248" s="49" t="s">
        <v>2065</v>
      </c>
      <c r="N4248" s="51">
        <v>38341</v>
      </c>
      <c r="O4248" s="51">
        <v>38353</v>
      </c>
      <c r="P4248" s="49" t="s">
        <v>2691</v>
      </c>
    </row>
    <row r="4249" spans="1:16">
      <c r="A4249" s="46">
        <v>1</v>
      </c>
      <c r="B4249" s="46">
        <v>72703.53</v>
      </c>
      <c r="C4249" s="46">
        <v>22979.515236465602</v>
      </c>
      <c r="D4249" s="46">
        <f t="shared" si="66"/>
        <v>49724.014763534396</v>
      </c>
      <c r="E4249" s="51">
        <v>45261</v>
      </c>
      <c r="F4249" s="49" t="s">
        <v>80</v>
      </c>
      <c r="G4249" s="49" t="s">
        <v>81</v>
      </c>
      <c r="H4249" s="49" t="s">
        <v>624</v>
      </c>
      <c r="I4249" s="49" t="s">
        <v>624</v>
      </c>
      <c r="J4249" s="49">
        <v>135300</v>
      </c>
      <c r="K4249" s="49" t="s">
        <v>630</v>
      </c>
      <c r="L4249" s="49">
        <v>10566614</v>
      </c>
      <c r="M4249" s="49" t="s">
        <v>2713</v>
      </c>
      <c r="N4249" s="51">
        <v>39761</v>
      </c>
      <c r="O4249" s="51">
        <v>39448</v>
      </c>
      <c r="P4249" s="49" t="s">
        <v>2689</v>
      </c>
    </row>
    <row r="4250" spans="1:16">
      <c r="A4250" s="46">
        <v>1</v>
      </c>
      <c r="B4250" s="46">
        <v>15059.87</v>
      </c>
      <c r="C4250" s="46">
        <v>6295.4788114883004</v>
      </c>
      <c r="D4250" s="46">
        <f t="shared" si="66"/>
        <v>8764.3911885117013</v>
      </c>
      <c r="E4250" s="51">
        <v>45261</v>
      </c>
      <c r="F4250" s="49" t="s">
        <v>80</v>
      </c>
      <c r="G4250" s="49" t="s">
        <v>81</v>
      </c>
      <c r="H4250" s="49" t="s">
        <v>624</v>
      </c>
      <c r="I4250" s="49" t="s">
        <v>624</v>
      </c>
      <c r="J4250" s="49">
        <v>135300</v>
      </c>
      <c r="K4250" s="49" t="s">
        <v>356</v>
      </c>
      <c r="L4250" s="49">
        <v>10566176</v>
      </c>
      <c r="M4250" s="49" t="s">
        <v>2714</v>
      </c>
      <c r="N4250" s="51">
        <v>37788</v>
      </c>
      <c r="O4250" s="51">
        <v>37773</v>
      </c>
      <c r="P4250" s="49" t="s">
        <v>2687</v>
      </c>
    </row>
    <row r="4251" spans="1:16">
      <c r="A4251" s="46">
        <v>1</v>
      </c>
      <c r="B4251" s="46">
        <v>8679.0499999999993</v>
      </c>
      <c r="C4251" s="46">
        <v>3628.1040526144998</v>
      </c>
      <c r="D4251" s="46">
        <f t="shared" si="66"/>
        <v>5050.9459473854995</v>
      </c>
      <c r="E4251" s="51">
        <v>45261</v>
      </c>
      <c r="F4251" s="49" t="s">
        <v>80</v>
      </c>
      <c r="G4251" s="49" t="s">
        <v>81</v>
      </c>
      <c r="H4251" s="49" t="s">
        <v>624</v>
      </c>
      <c r="I4251" s="49" t="s">
        <v>624</v>
      </c>
      <c r="J4251" s="49">
        <v>135300</v>
      </c>
      <c r="K4251" s="49" t="s">
        <v>631</v>
      </c>
      <c r="L4251" s="49">
        <v>10566183</v>
      </c>
      <c r="M4251" s="49" t="s">
        <v>2715</v>
      </c>
      <c r="N4251" s="51">
        <v>37788</v>
      </c>
      <c r="O4251" s="51">
        <v>37773</v>
      </c>
      <c r="P4251" s="49" t="s">
        <v>2687</v>
      </c>
    </row>
    <row r="4252" spans="1:16">
      <c r="A4252" s="46">
        <v>1</v>
      </c>
      <c r="B4252" s="46">
        <v>11233.29</v>
      </c>
      <c r="C4252" s="46">
        <v>3550.5230449008</v>
      </c>
      <c r="D4252" s="46">
        <f t="shared" si="66"/>
        <v>7682.7669550992014</v>
      </c>
      <c r="E4252" s="51">
        <v>45261</v>
      </c>
      <c r="F4252" s="49" t="s">
        <v>80</v>
      </c>
      <c r="G4252" s="49" t="s">
        <v>81</v>
      </c>
      <c r="H4252" s="49" t="s">
        <v>624</v>
      </c>
      <c r="I4252" s="49" t="s">
        <v>624</v>
      </c>
      <c r="J4252" s="49">
        <v>135300</v>
      </c>
      <c r="K4252" s="49" t="s">
        <v>272</v>
      </c>
      <c r="L4252" s="49">
        <v>10566662</v>
      </c>
      <c r="M4252" s="49" t="s">
        <v>2716</v>
      </c>
      <c r="N4252" s="51">
        <v>39761</v>
      </c>
      <c r="O4252" s="51">
        <v>39753</v>
      </c>
      <c r="P4252" s="49" t="s">
        <v>2689</v>
      </c>
    </row>
    <row r="4253" spans="1:16">
      <c r="A4253" s="46">
        <v>1</v>
      </c>
      <c r="B4253" s="46">
        <v>457343.03</v>
      </c>
      <c r="C4253" s="46">
        <v>191183.14799177271</v>
      </c>
      <c r="D4253" s="46">
        <f t="shared" si="66"/>
        <v>266159.88200822729</v>
      </c>
      <c r="E4253" s="51">
        <v>45261</v>
      </c>
      <c r="F4253" s="49" t="s">
        <v>80</v>
      </c>
      <c r="G4253" s="49" t="s">
        <v>81</v>
      </c>
      <c r="H4253" s="49" t="s">
        <v>624</v>
      </c>
      <c r="I4253" s="49" t="s">
        <v>624</v>
      </c>
      <c r="J4253" s="49">
        <v>135300</v>
      </c>
      <c r="K4253" s="49" t="s">
        <v>272</v>
      </c>
      <c r="L4253" s="49">
        <v>10566190</v>
      </c>
      <c r="M4253" s="49" t="s">
        <v>2717</v>
      </c>
      <c r="N4253" s="51">
        <v>37788</v>
      </c>
      <c r="O4253" s="51">
        <v>37773</v>
      </c>
      <c r="P4253" s="49" t="s">
        <v>2687</v>
      </c>
    </row>
    <row r="4254" spans="1:16">
      <c r="A4254" s="46">
        <v>1</v>
      </c>
      <c r="B4254" s="46">
        <v>1360454.31</v>
      </c>
      <c r="C4254" s="46">
        <v>430000.86165225116</v>
      </c>
      <c r="D4254" s="46">
        <f t="shared" si="66"/>
        <v>930453.44834774896</v>
      </c>
      <c r="E4254" s="51">
        <v>45261</v>
      </c>
      <c r="F4254" s="49" t="s">
        <v>80</v>
      </c>
      <c r="G4254" s="49" t="s">
        <v>81</v>
      </c>
      <c r="H4254" s="49" t="s">
        <v>624</v>
      </c>
      <c r="I4254" s="49" t="s">
        <v>624</v>
      </c>
      <c r="J4254" s="49">
        <v>135300</v>
      </c>
      <c r="K4254" s="49" t="s">
        <v>272</v>
      </c>
      <c r="L4254" s="49">
        <v>10566655</v>
      </c>
      <c r="M4254" s="49" t="s">
        <v>2718</v>
      </c>
      <c r="N4254" s="51">
        <v>39761</v>
      </c>
      <c r="O4254" s="51">
        <v>39753</v>
      </c>
      <c r="P4254" s="49" t="s">
        <v>2689</v>
      </c>
    </row>
    <row r="4255" spans="1:16">
      <c r="A4255" s="46">
        <v>0</v>
      </c>
      <c r="B4255" s="46">
        <v>0</v>
      </c>
      <c r="C4255" s="46">
        <v>0</v>
      </c>
      <c r="D4255" s="46">
        <f t="shared" si="66"/>
        <v>0</v>
      </c>
      <c r="E4255" s="51">
        <v>45261</v>
      </c>
      <c r="F4255" s="49" t="s">
        <v>80</v>
      </c>
      <c r="G4255" s="49" t="s">
        <v>81</v>
      </c>
      <c r="H4255" s="49" t="s">
        <v>624</v>
      </c>
      <c r="I4255" s="49" t="s">
        <v>624</v>
      </c>
      <c r="J4255" s="49">
        <v>135300</v>
      </c>
      <c r="K4255" s="49" t="s">
        <v>632</v>
      </c>
      <c r="L4255" s="49">
        <v>10588697</v>
      </c>
      <c r="M4255" s="49" t="s">
        <v>2719</v>
      </c>
      <c r="N4255" s="51">
        <v>39761</v>
      </c>
      <c r="O4255" s="51">
        <v>39448</v>
      </c>
      <c r="P4255" s="49" t="s">
        <v>2689</v>
      </c>
    </row>
    <row r="4256" spans="1:16">
      <c r="A4256" s="46">
        <v>0</v>
      </c>
      <c r="B4256" s="46">
        <v>13126.49</v>
      </c>
      <c r="C4256" s="46">
        <v>669.17914039209995</v>
      </c>
      <c r="D4256" s="46">
        <f t="shared" si="66"/>
        <v>12457.3108596079</v>
      </c>
      <c r="E4256" s="51">
        <v>45261</v>
      </c>
      <c r="F4256" s="49" t="s">
        <v>80</v>
      </c>
      <c r="G4256" s="49" t="s">
        <v>81</v>
      </c>
      <c r="H4256" s="49" t="s">
        <v>624</v>
      </c>
      <c r="I4256" s="49" t="s">
        <v>624</v>
      </c>
      <c r="J4256" s="49">
        <v>135300</v>
      </c>
      <c r="K4256" s="49" t="s">
        <v>358</v>
      </c>
      <c r="L4256" s="49">
        <v>34237257</v>
      </c>
      <c r="M4256" s="49" t="s">
        <v>2720</v>
      </c>
      <c r="N4256" s="51">
        <v>44377</v>
      </c>
      <c r="O4256" s="51">
        <v>44348</v>
      </c>
      <c r="P4256" s="49" t="s">
        <v>2706</v>
      </c>
    </row>
    <row r="4257" spans="1:16">
      <c r="A4257" s="46">
        <v>1</v>
      </c>
      <c r="B4257" s="46">
        <v>45918.87</v>
      </c>
      <c r="C4257" s="46">
        <v>19195.469358798298</v>
      </c>
      <c r="D4257" s="46">
        <f t="shared" si="66"/>
        <v>26723.400641201704</v>
      </c>
      <c r="E4257" s="51">
        <v>45261</v>
      </c>
      <c r="F4257" s="49" t="s">
        <v>80</v>
      </c>
      <c r="G4257" s="49" t="s">
        <v>81</v>
      </c>
      <c r="H4257" s="49" t="s">
        <v>624</v>
      </c>
      <c r="I4257" s="49" t="s">
        <v>624</v>
      </c>
      <c r="J4257" s="49">
        <v>135300</v>
      </c>
      <c r="K4257" s="49" t="s">
        <v>254</v>
      </c>
      <c r="L4257" s="49">
        <v>10566371</v>
      </c>
      <c r="M4257" s="49" t="s">
        <v>2591</v>
      </c>
      <c r="N4257" s="51">
        <v>37788</v>
      </c>
      <c r="O4257" s="51">
        <v>37622</v>
      </c>
      <c r="P4257" s="49" t="s">
        <v>2687</v>
      </c>
    </row>
    <row r="4258" spans="1:16">
      <c r="A4258" s="46">
        <v>0</v>
      </c>
      <c r="B4258" s="46">
        <v>11728.460000000001</v>
      </c>
      <c r="C4258" s="46">
        <v>1076.2351564420001</v>
      </c>
      <c r="D4258" s="46">
        <f t="shared" si="66"/>
        <v>10652.224843558</v>
      </c>
      <c r="E4258" s="51">
        <v>45261</v>
      </c>
      <c r="F4258" s="49" t="s">
        <v>80</v>
      </c>
      <c r="G4258" s="49" t="s">
        <v>81</v>
      </c>
      <c r="H4258" s="49" t="s">
        <v>624</v>
      </c>
      <c r="I4258" s="49" t="s">
        <v>624</v>
      </c>
      <c r="J4258" s="49">
        <v>135300</v>
      </c>
      <c r="K4258" s="49" t="s">
        <v>185</v>
      </c>
      <c r="L4258" s="49">
        <v>33375840</v>
      </c>
      <c r="M4258" s="49" t="s">
        <v>1446</v>
      </c>
      <c r="N4258" s="51">
        <v>43815</v>
      </c>
      <c r="O4258" s="51">
        <v>43800</v>
      </c>
      <c r="P4258" s="49" t="s">
        <v>2703</v>
      </c>
    </row>
    <row r="4259" spans="1:16">
      <c r="A4259" s="46">
        <v>423</v>
      </c>
      <c r="B4259" s="46">
        <v>33007.300000000003</v>
      </c>
      <c r="C4259" s="46">
        <v>13798.044589657002</v>
      </c>
      <c r="D4259" s="46">
        <f t="shared" si="66"/>
        <v>19209.255410343001</v>
      </c>
      <c r="E4259" s="51">
        <v>45261</v>
      </c>
      <c r="F4259" s="49" t="s">
        <v>80</v>
      </c>
      <c r="G4259" s="49" t="s">
        <v>81</v>
      </c>
      <c r="H4259" s="49" t="s">
        <v>624</v>
      </c>
      <c r="I4259" s="49" t="s">
        <v>624</v>
      </c>
      <c r="J4259" s="49">
        <v>135300</v>
      </c>
      <c r="K4259" s="49" t="s">
        <v>465</v>
      </c>
      <c r="L4259" s="49">
        <v>10566274</v>
      </c>
      <c r="M4259" s="49" t="s">
        <v>2071</v>
      </c>
      <c r="N4259" s="51">
        <v>37788</v>
      </c>
      <c r="O4259" s="51">
        <v>37622</v>
      </c>
      <c r="P4259" s="49" t="s">
        <v>2687</v>
      </c>
    </row>
    <row r="4260" spans="1:16">
      <c r="A4260" s="46">
        <v>20</v>
      </c>
      <c r="B4260" s="46">
        <v>10174.27</v>
      </c>
      <c r="C4260" s="46">
        <v>4045.6801387399005</v>
      </c>
      <c r="D4260" s="46">
        <f t="shared" si="66"/>
        <v>6128.5898612600995</v>
      </c>
      <c r="E4260" s="51">
        <v>45261</v>
      </c>
      <c r="F4260" s="49" t="s">
        <v>80</v>
      </c>
      <c r="G4260" s="49" t="s">
        <v>81</v>
      </c>
      <c r="H4260" s="49" t="s">
        <v>624</v>
      </c>
      <c r="I4260" s="49" t="s">
        <v>624</v>
      </c>
      <c r="J4260" s="49">
        <v>135300</v>
      </c>
      <c r="K4260" s="49" t="s">
        <v>465</v>
      </c>
      <c r="L4260" s="49">
        <v>10566448</v>
      </c>
      <c r="M4260" s="49" t="s">
        <v>2071</v>
      </c>
      <c r="N4260" s="51">
        <v>38341</v>
      </c>
      <c r="O4260" s="51">
        <v>38353</v>
      </c>
      <c r="P4260" s="49" t="s">
        <v>2691</v>
      </c>
    </row>
    <row r="4261" spans="1:16">
      <c r="A4261" s="46">
        <v>175</v>
      </c>
      <c r="B4261" s="46">
        <v>12821.630000000001</v>
      </c>
      <c r="C4261" s="46">
        <v>4052.5520829776001</v>
      </c>
      <c r="D4261" s="46">
        <f t="shared" si="66"/>
        <v>8769.0779170224014</v>
      </c>
      <c r="E4261" s="51">
        <v>45261</v>
      </c>
      <c r="F4261" s="49" t="s">
        <v>80</v>
      </c>
      <c r="G4261" s="49" t="s">
        <v>81</v>
      </c>
      <c r="H4261" s="49" t="s">
        <v>624</v>
      </c>
      <c r="I4261" s="49" t="s">
        <v>624</v>
      </c>
      <c r="J4261" s="49">
        <v>135300</v>
      </c>
      <c r="K4261" s="49" t="s">
        <v>465</v>
      </c>
      <c r="L4261" s="49">
        <v>10566621</v>
      </c>
      <c r="M4261" s="49" t="s">
        <v>2721</v>
      </c>
      <c r="N4261" s="51">
        <v>39761</v>
      </c>
      <c r="O4261" s="51">
        <v>39448</v>
      </c>
      <c r="P4261" s="49" t="s">
        <v>2689</v>
      </c>
    </row>
    <row r="4262" spans="1:16">
      <c r="A4262" s="46">
        <v>2</v>
      </c>
      <c r="B4262" s="46">
        <v>5711.9000000000005</v>
      </c>
      <c r="C4262" s="46">
        <v>2387.7460710710002</v>
      </c>
      <c r="D4262" s="46">
        <f t="shared" si="66"/>
        <v>3324.1539289290004</v>
      </c>
      <c r="E4262" s="51">
        <v>45261</v>
      </c>
      <c r="F4262" s="49" t="s">
        <v>80</v>
      </c>
      <c r="G4262" s="49" t="s">
        <v>81</v>
      </c>
      <c r="H4262" s="49" t="s">
        <v>624</v>
      </c>
      <c r="I4262" s="49" t="s">
        <v>624</v>
      </c>
      <c r="J4262" s="49">
        <v>135300</v>
      </c>
      <c r="K4262" s="49" t="s">
        <v>467</v>
      </c>
      <c r="L4262" s="49">
        <v>10566337</v>
      </c>
      <c r="M4262" s="49" t="s">
        <v>2262</v>
      </c>
      <c r="N4262" s="51">
        <v>37788</v>
      </c>
      <c r="O4262" s="51">
        <v>37622</v>
      </c>
      <c r="P4262" s="49" t="s">
        <v>2687</v>
      </c>
    </row>
    <row r="4263" spans="1:16">
      <c r="A4263" s="46">
        <v>12</v>
      </c>
      <c r="B4263" s="46">
        <v>3990.52</v>
      </c>
      <c r="C4263" s="46">
        <v>1668.1574347468002</v>
      </c>
      <c r="D4263" s="46">
        <f t="shared" si="66"/>
        <v>2322.3625652532</v>
      </c>
      <c r="E4263" s="51">
        <v>45261</v>
      </c>
      <c r="F4263" s="49" t="s">
        <v>80</v>
      </c>
      <c r="G4263" s="49" t="s">
        <v>81</v>
      </c>
      <c r="H4263" s="49" t="s">
        <v>624</v>
      </c>
      <c r="I4263" s="49" t="s">
        <v>624</v>
      </c>
      <c r="J4263" s="49">
        <v>135300</v>
      </c>
      <c r="K4263" s="49" t="s">
        <v>115</v>
      </c>
      <c r="L4263" s="49">
        <v>10566239</v>
      </c>
      <c r="M4263" s="49" t="s">
        <v>977</v>
      </c>
      <c r="N4263" s="51">
        <v>37788</v>
      </c>
      <c r="O4263" s="51">
        <v>37622</v>
      </c>
      <c r="P4263" s="49" t="s">
        <v>2687</v>
      </c>
    </row>
    <row r="4264" spans="1:16">
      <c r="A4264" s="46">
        <v>1</v>
      </c>
      <c r="B4264" s="46">
        <v>10050.86</v>
      </c>
      <c r="C4264" s="46">
        <v>4201.5619103774006</v>
      </c>
      <c r="D4264" s="46">
        <f t="shared" si="66"/>
        <v>5849.2980896225999</v>
      </c>
      <c r="E4264" s="51">
        <v>45261</v>
      </c>
      <c r="F4264" s="49" t="s">
        <v>80</v>
      </c>
      <c r="G4264" s="49" t="s">
        <v>81</v>
      </c>
      <c r="H4264" s="49" t="s">
        <v>624</v>
      </c>
      <c r="I4264" s="49" t="s">
        <v>624</v>
      </c>
      <c r="J4264" s="49">
        <v>135300</v>
      </c>
      <c r="K4264" s="49" t="s">
        <v>468</v>
      </c>
      <c r="L4264" s="49">
        <v>10566267</v>
      </c>
      <c r="M4264" s="49" t="s">
        <v>2722</v>
      </c>
      <c r="N4264" s="51">
        <v>37788</v>
      </c>
      <c r="O4264" s="51">
        <v>37622</v>
      </c>
      <c r="P4264" s="49" t="s">
        <v>2687</v>
      </c>
    </row>
    <row r="4265" spans="1:16">
      <c r="A4265" s="46">
        <v>7</v>
      </c>
      <c r="B4265" s="46">
        <v>42783.96</v>
      </c>
      <c r="C4265" s="46">
        <v>17884.9826493564</v>
      </c>
      <c r="D4265" s="46">
        <f t="shared" si="66"/>
        <v>24898.977350643599</v>
      </c>
      <c r="E4265" s="51">
        <v>45261</v>
      </c>
      <c r="F4265" s="49" t="s">
        <v>80</v>
      </c>
      <c r="G4265" s="49" t="s">
        <v>81</v>
      </c>
      <c r="H4265" s="49" t="s">
        <v>624</v>
      </c>
      <c r="I4265" s="49" t="s">
        <v>624</v>
      </c>
      <c r="J4265" s="49">
        <v>135300</v>
      </c>
      <c r="K4265" s="49" t="s">
        <v>468</v>
      </c>
      <c r="L4265" s="49">
        <v>10566246</v>
      </c>
      <c r="M4265" s="49" t="s">
        <v>2075</v>
      </c>
      <c r="N4265" s="51">
        <v>37788</v>
      </c>
      <c r="O4265" s="51">
        <v>37622</v>
      </c>
      <c r="P4265" s="49" t="s">
        <v>2687</v>
      </c>
    </row>
    <row r="4266" spans="1:16">
      <c r="A4266" s="46">
        <v>1</v>
      </c>
      <c r="B4266" s="46">
        <v>3731.2400000000002</v>
      </c>
      <c r="C4266" s="46">
        <v>1559.7705930115999</v>
      </c>
      <c r="D4266" s="46">
        <f t="shared" si="66"/>
        <v>2171.4694069884004</v>
      </c>
      <c r="E4266" s="51">
        <v>45261</v>
      </c>
      <c r="F4266" s="49" t="s">
        <v>80</v>
      </c>
      <c r="G4266" s="49" t="s">
        <v>81</v>
      </c>
      <c r="H4266" s="49" t="s">
        <v>624</v>
      </c>
      <c r="I4266" s="49" t="s">
        <v>624</v>
      </c>
      <c r="J4266" s="49">
        <v>135300</v>
      </c>
      <c r="K4266" s="49" t="s">
        <v>429</v>
      </c>
      <c r="L4266" s="49">
        <v>10566197</v>
      </c>
      <c r="M4266" s="49" t="s">
        <v>2723</v>
      </c>
      <c r="N4266" s="51">
        <v>37788</v>
      </c>
      <c r="O4266" s="51">
        <v>37622</v>
      </c>
      <c r="P4266" s="49" t="s">
        <v>2687</v>
      </c>
    </row>
    <row r="4267" spans="1:16">
      <c r="A4267" s="46">
        <v>2</v>
      </c>
      <c r="B4267" s="46">
        <v>1995.8300000000002</v>
      </c>
      <c r="C4267" s="46">
        <v>630.82502176160006</v>
      </c>
      <c r="D4267" s="46">
        <f t="shared" si="66"/>
        <v>1365.0049782384001</v>
      </c>
      <c r="E4267" s="51">
        <v>45261</v>
      </c>
      <c r="F4267" s="49" t="s">
        <v>80</v>
      </c>
      <c r="G4267" s="49" t="s">
        <v>81</v>
      </c>
      <c r="H4267" s="49" t="s">
        <v>624</v>
      </c>
      <c r="I4267" s="49" t="s">
        <v>624</v>
      </c>
      <c r="J4267" s="49">
        <v>135300</v>
      </c>
      <c r="K4267" s="49" t="s">
        <v>439</v>
      </c>
      <c r="L4267" s="49">
        <v>10566676</v>
      </c>
      <c r="M4267" s="49" t="s">
        <v>1996</v>
      </c>
      <c r="N4267" s="51">
        <v>39761</v>
      </c>
      <c r="O4267" s="51">
        <v>39448</v>
      </c>
      <c r="P4267" s="49" t="s">
        <v>2689</v>
      </c>
    </row>
    <row r="4268" spans="1:16">
      <c r="A4268" s="46">
        <v>2</v>
      </c>
      <c r="B4268" s="46">
        <v>19064.330000000002</v>
      </c>
      <c r="C4268" s="46">
        <v>7969.4635856897003</v>
      </c>
      <c r="D4268" s="46">
        <f t="shared" si="66"/>
        <v>11094.866414310301</v>
      </c>
      <c r="E4268" s="51">
        <v>45261</v>
      </c>
      <c r="F4268" s="49" t="s">
        <v>80</v>
      </c>
      <c r="G4268" s="49" t="s">
        <v>81</v>
      </c>
      <c r="H4268" s="49" t="s">
        <v>624</v>
      </c>
      <c r="I4268" s="49" t="s">
        <v>624</v>
      </c>
      <c r="J4268" s="49">
        <v>135300</v>
      </c>
      <c r="K4268" s="49" t="s">
        <v>633</v>
      </c>
      <c r="L4268" s="49">
        <v>10566204</v>
      </c>
      <c r="M4268" s="49" t="s">
        <v>2724</v>
      </c>
      <c r="N4268" s="51">
        <v>37788</v>
      </c>
      <c r="O4268" s="51">
        <v>37622</v>
      </c>
      <c r="P4268" s="49" t="s">
        <v>2687</v>
      </c>
    </row>
    <row r="4269" spans="1:16">
      <c r="A4269" s="46">
        <v>1</v>
      </c>
      <c r="B4269" s="46">
        <v>1532.52</v>
      </c>
      <c r="C4269" s="46">
        <v>-37.7200067112</v>
      </c>
      <c r="D4269" s="46">
        <f t="shared" si="66"/>
        <v>1570.2400067112001</v>
      </c>
      <c r="E4269" s="51">
        <v>45261</v>
      </c>
      <c r="F4269" s="49" t="s">
        <v>80</v>
      </c>
      <c r="G4269" s="49" t="s">
        <v>81</v>
      </c>
      <c r="H4269" s="49" t="s">
        <v>634</v>
      </c>
      <c r="I4269" s="49" t="s">
        <v>634</v>
      </c>
      <c r="J4269" s="49">
        <v>135001</v>
      </c>
      <c r="K4269" s="49" t="s">
        <v>153</v>
      </c>
      <c r="L4269" s="49">
        <v>10562863</v>
      </c>
      <c r="M4269" s="49" t="s">
        <v>2725</v>
      </c>
      <c r="N4269" s="51">
        <v>29403</v>
      </c>
      <c r="O4269" s="51">
        <v>29403</v>
      </c>
      <c r="P4269" s="49" t="s">
        <v>1081</v>
      </c>
    </row>
    <row r="4270" spans="1:16">
      <c r="A4270" s="46">
        <v>1</v>
      </c>
      <c r="B4270" s="46">
        <v>1906.52</v>
      </c>
      <c r="C4270" s="46">
        <v>620.55893342520005</v>
      </c>
      <c r="D4270" s="46">
        <f t="shared" si="66"/>
        <v>1285.9610665748</v>
      </c>
      <c r="E4270" s="51">
        <v>45261</v>
      </c>
      <c r="F4270" s="49" t="s">
        <v>80</v>
      </c>
      <c r="G4270" s="49" t="s">
        <v>81</v>
      </c>
      <c r="H4270" s="49" t="s">
        <v>634</v>
      </c>
      <c r="I4270" s="49" t="s">
        <v>634</v>
      </c>
      <c r="J4270" s="49">
        <v>135200</v>
      </c>
      <c r="K4270" s="49" t="s">
        <v>441</v>
      </c>
      <c r="L4270" s="49">
        <v>10563092</v>
      </c>
      <c r="M4270" s="49" t="s">
        <v>1858</v>
      </c>
      <c r="N4270" s="51">
        <v>37909</v>
      </c>
      <c r="O4270" s="51">
        <v>37622</v>
      </c>
      <c r="P4270" s="49" t="s">
        <v>2726</v>
      </c>
    </row>
    <row r="4271" spans="1:16">
      <c r="A4271" s="46">
        <v>2</v>
      </c>
      <c r="B4271" s="46">
        <v>15137.81</v>
      </c>
      <c r="C4271" s="46">
        <v>12810.4629934943</v>
      </c>
      <c r="D4271" s="46">
        <f t="shared" si="66"/>
        <v>2327.347006505699</v>
      </c>
      <c r="E4271" s="51">
        <v>45261</v>
      </c>
      <c r="F4271" s="49" t="s">
        <v>80</v>
      </c>
      <c r="G4271" s="49" t="s">
        <v>81</v>
      </c>
      <c r="H4271" s="49" t="s">
        <v>634</v>
      </c>
      <c r="I4271" s="49" t="s">
        <v>634</v>
      </c>
      <c r="J4271" s="49">
        <v>135300</v>
      </c>
      <c r="K4271" s="49" t="s">
        <v>635</v>
      </c>
      <c r="L4271" s="49">
        <v>10566737</v>
      </c>
      <c r="M4271" s="49" t="s">
        <v>2727</v>
      </c>
      <c r="N4271" s="51">
        <v>30133</v>
      </c>
      <c r="O4271" s="51">
        <v>30133</v>
      </c>
      <c r="P4271" s="49" t="s">
        <v>1081</v>
      </c>
    </row>
    <row r="4272" spans="1:16">
      <c r="A4272" s="46">
        <v>6</v>
      </c>
      <c r="B4272" s="46">
        <v>14585.06</v>
      </c>
      <c r="C4272" s="46">
        <v>12342.694972911801</v>
      </c>
      <c r="D4272" s="46">
        <f t="shared" si="66"/>
        <v>2242.365027088199</v>
      </c>
      <c r="E4272" s="51">
        <v>45261</v>
      </c>
      <c r="F4272" s="49" t="s">
        <v>80</v>
      </c>
      <c r="G4272" s="49" t="s">
        <v>81</v>
      </c>
      <c r="H4272" s="49" t="s">
        <v>634</v>
      </c>
      <c r="I4272" s="49" t="s">
        <v>634</v>
      </c>
      <c r="J4272" s="49">
        <v>135300</v>
      </c>
      <c r="K4272" s="49" t="s">
        <v>165</v>
      </c>
      <c r="L4272" s="49">
        <v>10566716</v>
      </c>
      <c r="M4272" s="49" t="s">
        <v>1867</v>
      </c>
      <c r="N4272" s="51">
        <v>30133</v>
      </c>
      <c r="O4272" s="51">
        <v>30133</v>
      </c>
      <c r="P4272" s="49" t="s">
        <v>1081</v>
      </c>
    </row>
    <row r="4273" spans="1:16">
      <c r="A4273" s="46">
        <v>1</v>
      </c>
      <c r="B4273" s="46">
        <v>932.9</v>
      </c>
      <c r="C4273" s="46">
        <v>789.47225038700003</v>
      </c>
      <c r="D4273" s="46">
        <f t="shared" si="66"/>
        <v>143.42774961299995</v>
      </c>
      <c r="E4273" s="51">
        <v>45261</v>
      </c>
      <c r="F4273" s="49" t="s">
        <v>80</v>
      </c>
      <c r="G4273" s="49" t="s">
        <v>81</v>
      </c>
      <c r="H4273" s="49" t="s">
        <v>634</v>
      </c>
      <c r="I4273" s="49" t="s">
        <v>634</v>
      </c>
      <c r="J4273" s="49">
        <v>135300</v>
      </c>
      <c r="K4273" s="49" t="s">
        <v>349</v>
      </c>
      <c r="L4273" s="49">
        <v>10566779</v>
      </c>
      <c r="M4273" s="49" t="s">
        <v>1546</v>
      </c>
      <c r="N4273" s="51">
        <v>30133</v>
      </c>
      <c r="O4273" s="51">
        <v>30133</v>
      </c>
      <c r="P4273" s="49" t="s">
        <v>1081</v>
      </c>
    </row>
    <row r="4274" spans="1:16">
      <c r="A4274" s="46">
        <v>0</v>
      </c>
      <c r="B4274" s="46">
        <v>19649.28</v>
      </c>
      <c r="C4274" s="46">
        <v>601.02372744959996</v>
      </c>
      <c r="D4274" s="46">
        <f t="shared" si="66"/>
        <v>19048.256272550399</v>
      </c>
      <c r="E4274" s="51">
        <v>45261</v>
      </c>
      <c r="F4274" s="49" t="s">
        <v>80</v>
      </c>
      <c r="G4274" s="49" t="s">
        <v>81</v>
      </c>
      <c r="H4274" s="49" t="s">
        <v>634</v>
      </c>
      <c r="I4274" s="49" t="s">
        <v>634</v>
      </c>
      <c r="J4274" s="49">
        <v>135300</v>
      </c>
      <c r="K4274" s="49" t="s">
        <v>168</v>
      </c>
      <c r="L4274" s="49">
        <v>37063528</v>
      </c>
      <c r="M4274" s="49" t="s">
        <v>1477</v>
      </c>
      <c r="N4274" s="51">
        <v>44903</v>
      </c>
      <c r="O4274" s="51">
        <v>44562</v>
      </c>
      <c r="P4274" s="49" t="s">
        <v>2728</v>
      </c>
    </row>
    <row r="4275" spans="1:16">
      <c r="A4275" s="46">
        <v>1</v>
      </c>
      <c r="B4275" s="46">
        <v>41930.410000000003</v>
      </c>
      <c r="C4275" s="46">
        <v>35483.862302872301</v>
      </c>
      <c r="D4275" s="46">
        <f t="shared" si="66"/>
        <v>6446.5476971277021</v>
      </c>
      <c r="E4275" s="51">
        <v>45261</v>
      </c>
      <c r="F4275" s="49" t="s">
        <v>80</v>
      </c>
      <c r="G4275" s="49" t="s">
        <v>81</v>
      </c>
      <c r="H4275" s="49" t="s">
        <v>634</v>
      </c>
      <c r="I4275" s="49" t="s">
        <v>634</v>
      </c>
      <c r="J4275" s="49">
        <v>135300</v>
      </c>
      <c r="K4275" s="49" t="s">
        <v>392</v>
      </c>
      <c r="L4275" s="49">
        <v>10566758</v>
      </c>
      <c r="M4275" s="49" t="s">
        <v>1908</v>
      </c>
      <c r="N4275" s="51">
        <v>30133</v>
      </c>
      <c r="O4275" s="51">
        <v>30133</v>
      </c>
      <c r="P4275" s="49" t="s">
        <v>1081</v>
      </c>
    </row>
    <row r="4276" spans="1:16">
      <c r="A4276" s="46">
        <v>0</v>
      </c>
      <c r="B4276" s="46">
        <v>0</v>
      </c>
      <c r="C4276" s="46">
        <v>0</v>
      </c>
      <c r="D4276" s="46">
        <f t="shared" si="66"/>
        <v>0</v>
      </c>
      <c r="E4276" s="51">
        <v>45261</v>
      </c>
      <c r="F4276" s="49" t="s">
        <v>80</v>
      </c>
      <c r="G4276" s="49" t="s">
        <v>81</v>
      </c>
      <c r="H4276" s="49" t="s">
        <v>634</v>
      </c>
      <c r="I4276" s="49" t="s">
        <v>634</v>
      </c>
      <c r="J4276" s="49">
        <v>135300</v>
      </c>
      <c r="K4276" s="49" t="s">
        <v>107</v>
      </c>
      <c r="L4276" s="49">
        <v>24489013</v>
      </c>
      <c r="M4276" s="49" t="s">
        <v>2729</v>
      </c>
      <c r="N4276" s="51">
        <v>43403</v>
      </c>
      <c r="O4276" s="51">
        <v>43405</v>
      </c>
      <c r="P4276" s="49" t="s">
        <v>2730</v>
      </c>
    </row>
    <row r="4277" spans="1:16">
      <c r="A4277" s="46">
        <v>0</v>
      </c>
      <c r="B4277" s="46">
        <v>0</v>
      </c>
      <c r="C4277" s="46">
        <v>0</v>
      </c>
      <c r="D4277" s="46">
        <f t="shared" si="66"/>
        <v>0</v>
      </c>
      <c r="E4277" s="51">
        <v>45261</v>
      </c>
      <c r="F4277" s="49" t="s">
        <v>80</v>
      </c>
      <c r="G4277" s="49" t="s">
        <v>81</v>
      </c>
      <c r="H4277" s="49" t="s">
        <v>634</v>
      </c>
      <c r="I4277" s="49" t="s">
        <v>634</v>
      </c>
      <c r="J4277" s="49">
        <v>135300</v>
      </c>
      <c r="K4277" s="49" t="s">
        <v>107</v>
      </c>
      <c r="L4277" s="49">
        <v>26641254</v>
      </c>
      <c r="M4277" s="49" t="s">
        <v>2729</v>
      </c>
      <c r="N4277" s="51">
        <v>43403</v>
      </c>
      <c r="O4277" s="51">
        <v>43525</v>
      </c>
      <c r="P4277" s="49" t="s">
        <v>2730</v>
      </c>
    </row>
    <row r="4278" spans="1:16">
      <c r="A4278" s="46">
        <v>1</v>
      </c>
      <c r="B4278" s="46">
        <v>217.28</v>
      </c>
      <c r="C4278" s="46">
        <v>135.13669848000001</v>
      </c>
      <c r="D4278" s="46">
        <f t="shared" si="66"/>
        <v>82.143301519999994</v>
      </c>
      <c r="E4278" s="51">
        <v>45261</v>
      </c>
      <c r="F4278" s="49" t="s">
        <v>80</v>
      </c>
      <c r="G4278" s="49" t="s">
        <v>81</v>
      </c>
      <c r="H4278" s="49" t="s">
        <v>634</v>
      </c>
      <c r="I4278" s="49" t="s">
        <v>634</v>
      </c>
      <c r="J4278" s="49">
        <v>135300</v>
      </c>
      <c r="K4278" s="49" t="s">
        <v>177</v>
      </c>
      <c r="L4278" s="49">
        <v>10566822</v>
      </c>
      <c r="M4278" s="49" t="s">
        <v>1943</v>
      </c>
      <c r="N4278" s="51">
        <v>34151</v>
      </c>
      <c r="O4278" s="51">
        <v>34151</v>
      </c>
      <c r="P4278" s="49" t="s">
        <v>1081</v>
      </c>
    </row>
    <row r="4279" spans="1:16">
      <c r="A4279" s="46">
        <v>300</v>
      </c>
      <c r="B4279" s="46">
        <v>5542.84</v>
      </c>
      <c r="C4279" s="46">
        <v>4690.6617733251996</v>
      </c>
      <c r="D4279" s="46">
        <f t="shared" si="66"/>
        <v>852.1782266748005</v>
      </c>
      <c r="E4279" s="51">
        <v>45261</v>
      </c>
      <c r="F4279" s="49" t="s">
        <v>80</v>
      </c>
      <c r="G4279" s="49" t="s">
        <v>81</v>
      </c>
      <c r="H4279" s="49" t="s">
        <v>634</v>
      </c>
      <c r="I4279" s="49" t="s">
        <v>634</v>
      </c>
      <c r="J4279" s="49">
        <v>135300</v>
      </c>
      <c r="K4279" s="49" t="s">
        <v>177</v>
      </c>
      <c r="L4279" s="49">
        <v>10566765</v>
      </c>
      <c r="M4279" s="49" t="s">
        <v>1538</v>
      </c>
      <c r="N4279" s="51">
        <v>30133</v>
      </c>
      <c r="O4279" s="51">
        <v>30133</v>
      </c>
      <c r="P4279" s="49" t="s">
        <v>1081</v>
      </c>
    </row>
    <row r="4280" spans="1:16">
      <c r="A4280" s="46">
        <v>1</v>
      </c>
      <c r="B4280" s="46">
        <v>9752.9</v>
      </c>
      <c r="C4280" s="46">
        <v>8253.4504349870003</v>
      </c>
      <c r="D4280" s="46">
        <f t="shared" si="66"/>
        <v>1499.4495650129993</v>
      </c>
      <c r="E4280" s="51">
        <v>45261</v>
      </c>
      <c r="F4280" s="49" t="s">
        <v>80</v>
      </c>
      <c r="G4280" s="49" t="s">
        <v>81</v>
      </c>
      <c r="H4280" s="49" t="s">
        <v>634</v>
      </c>
      <c r="I4280" s="49" t="s">
        <v>634</v>
      </c>
      <c r="J4280" s="49">
        <v>135300</v>
      </c>
      <c r="K4280" s="49" t="s">
        <v>180</v>
      </c>
      <c r="L4280" s="49">
        <v>10566744</v>
      </c>
      <c r="M4280" s="49" t="s">
        <v>1554</v>
      </c>
      <c r="N4280" s="51">
        <v>30133</v>
      </c>
      <c r="O4280" s="51">
        <v>30133</v>
      </c>
      <c r="P4280" s="49" t="s">
        <v>1081</v>
      </c>
    </row>
    <row r="4281" spans="1:16">
      <c r="A4281" s="46">
        <v>2</v>
      </c>
      <c r="B4281" s="46">
        <v>26013.850000000002</v>
      </c>
      <c r="C4281" s="46">
        <v>22014.377426015501</v>
      </c>
      <c r="D4281" s="46">
        <f t="shared" si="66"/>
        <v>3999.4725739845017</v>
      </c>
      <c r="E4281" s="51">
        <v>45261</v>
      </c>
      <c r="F4281" s="49" t="s">
        <v>80</v>
      </c>
      <c r="G4281" s="49" t="s">
        <v>81</v>
      </c>
      <c r="H4281" s="49" t="s">
        <v>634</v>
      </c>
      <c r="I4281" s="49" t="s">
        <v>634</v>
      </c>
      <c r="J4281" s="49">
        <v>135300</v>
      </c>
      <c r="K4281" s="49" t="s">
        <v>356</v>
      </c>
      <c r="L4281" s="49">
        <v>10566786</v>
      </c>
      <c r="M4281" s="49" t="s">
        <v>1958</v>
      </c>
      <c r="N4281" s="51">
        <v>30133</v>
      </c>
      <c r="O4281" s="51">
        <v>30133</v>
      </c>
      <c r="P4281" s="49" t="s">
        <v>1081</v>
      </c>
    </row>
    <row r="4282" spans="1:16">
      <c r="A4282" s="46">
        <v>1</v>
      </c>
      <c r="B4282" s="46">
        <v>198266.61000000002</v>
      </c>
      <c r="C4282" s="46">
        <v>167784.31426015831</v>
      </c>
      <c r="D4282" s="46">
        <f t="shared" si="66"/>
        <v>30482.295739841706</v>
      </c>
      <c r="E4282" s="51">
        <v>45261</v>
      </c>
      <c r="F4282" s="49" t="s">
        <v>80</v>
      </c>
      <c r="G4282" s="49" t="s">
        <v>81</v>
      </c>
      <c r="H4282" s="49" t="s">
        <v>634</v>
      </c>
      <c r="I4282" s="49" t="s">
        <v>634</v>
      </c>
      <c r="J4282" s="49">
        <v>135300</v>
      </c>
      <c r="K4282" s="49" t="s">
        <v>272</v>
      </c>
      <c r="L4282" s="49">
        <v>10566709</v>
      </c>
      <c r="M4282" s="49" t="s">
        <v>2731</v>
      </c>
      <c r="N4282" s="51">
        <v>30133</v>
      </c>
      <c r="O4282" s="51">
        <v>30133</v>
      </c>
      <c r="P4282" s="49" t="s">
        <v>1081</v>
      </c>
    </row>
    <row r="4283" spans="1:16">
      <c r="A4283" s="46">
        <v>1</v>
      </c>
      <c r="B4283" s="46">
        <v>64290.86</v>
      </c>
      <c r="C4283" s="46">
        <v>54406.527948885807</v>
      </c>
      <c r="D4283" s="46">
        <f t="shared" si="66"/>
        <v>9884.3320511141937</v>
      </c>
      <c r="E4283" s="51">
        <v>45261</v>
      </c>
      <c r="F4283" s="49" t="s">
        <v>80</v>
      </c>
      <c r="G4283" s="49" t="s">
        <v>81</v>
      </c>
      <c r="H4283" s="49" t="s">
        <v>634</v>
      </c>
      <c r="I4283" s="49" t="s">
        <v>634</v>
      </c>
      <c r="J4283" s="49">
        <v>135300</v>
      </c>
      <c r="K4283" s="49" t="s">
        <v>272</v>
      </c>
      <c r="L4283" s="49">
        <v>10566723</v>
      </c>
      <c r="M4283" s="49" t="s">
        <v>2732</v>
      </c>
      <c r="N4283" s="51">
        <v>30133</v>
      </c>
      <c r="O4283" s="51">
        <v>30133</v>
      </c>
      <c r="P4283" s="49" t="s">
        <v>1081</v>
      </c>
    </row>
    <row r="4284" spans="1:16">
      <c r="A4284" s="46">
        <v>1</v>
      </c>
      <c r="B4284" s="46">
        <v>40404.590000000004</v>
      </c>
      <c r="C4284" s="46">
        <v>34192.627927177702</v>
      </c>
      <c r="D4284" s="46">
        <f t="shared" si="66"/>
        <v>6211.9620728223017</v>
      </c>
      <c r="E4284" s="51">
        <v>45261</v>
      </c>
      <c r="F4284" s="49" t="s">
        <v>80</v>
      </c>
      <c r="G4284" s="49" t="s">
        <v>81</v>
      </c>
      <c r="H4284" s="49" t="s">
        <v>634</v>
      </c>
      <c r="I4284" s="49" t="s">
        <v>634</v>
      </c>
      <c r="J4284" s="49">
        <v>135300</v>
      </c>
      <c r="K4284" s="49" t="s">
        <v>537</v>
      </c>
      <c r="L4284" s="49">
        <v>10566751</v>
      </c>
      <c r="M4284" s="49" t="s">
        <v>2272</v>
      </c>
      <c r="N4284" s="51">
        <v>30133</v>
      </c>
      <c r="O4284" s="51">
        <v>30133</v>
      </c>
      <c r="P4284" s="49" t="s">
        <v>1081</v>
      </c>
    </row>
    <row r="4285" spans="1:16">
      <c r="A4285" s="46">
        <v>1</v>
      </c>
      <c r="B4285" s="46">
        <v>2709.9700000000003</v>
      </c>
      <c r="C4285" s="46">
        <v>1906.5019429787999</v>
      </c>
      <c r="D4285" s="46">
        <f t="shared" si="66"/>
        <v>803.46805702120037</v>
      </c>
      <c r="E4285" s="51">
        <v>45261</v>
      </c>
      <c r="F4285" s="49" t="s">
        <v>80</v>
      </c>
      <c r="G4285" s="49" t="s">
        <v>81</v>
      </c>
      <c r="H4285" s="49" t="s">
        <v>634</v>
      </c>
      <c r="I4285" s="49" t="s">
        <v>634</v>
      </c>
      <c r="J4285" s="49">
        <v>135300</v>
      </c>
      <c r="K4285" s="49" t="s">
        <v>254</v>
      </c>
      <c r="L4285" s="49">
        <v>10566813</v>
      </c>
      <c r="M4285" s="49" t="s">
        <v>1980</v>
      </c>
      <c r="N4285" s="51">
        <v>32690</v>
      </c>
      <c r="O4285" s="51">
        <v>32690</v>
      </c>
      <c r="P4285" s="49" t="s">
        <v>1081</v>
      </c>
    </row>
    <row r="4286" spans="1:16">
      <c r="A4286" s="46">
        <v>1</v>
      </c>
      <c r="B4286" s="46">
        <v>15387.83</v>
      </c>
      <c r="C4286" s="46">
        <v>11766.9067969228</v>
      </c>
      <c r="D4286" s="46">
        <f t="shared" si="66"/>
        <v>3620.9232030772</v>
      </c>
      <c r="E4286" s="51">
        <v>45261</v>
      </c>
      <c r="F4286" s="49" t="s">
        <v>80</v>
      </c>
      <c r="G4286" s="49" t="s">
        <v>81</v>
      </c>
      <c r="H4286" s="49" t="s">
        <v>634</v>
      </c>
      <c r="I4286" s="49" t="s">
        <v>634</v>
      </c>
      <c r="J4286" s="49">
        <v>135300</v>
      </c>
      <c r="K4286" s="49" t="s">
        <v>254</v>
      </c>
      <c r="L4286" s="49">
        <v>10566795</v>
      </c>
      <c r="M4286" s="49" t="s">
        <v>1980</v>
      </c>
      <c r="N4286" s="51">
        <v>31594</v>
      </c>
      <c r="O4286" s="51">
        <v>31594</v>
      </c>
      <c r="P4286" s="49" t="s">
        <v>1081</v>
      </c>
    </row>
    <row r="4287" spans="1:16">
      <c r="A4287" s="46">
        <v>0</v>
      </c>
      <c r="B4287" s="46">
        <v>4865.29</v>
      </c>
      <c r="C4287" s="46">
        <v>3522.0114550704002</v>
      </c>
      <c r="D4287" s="46">
        <f t="shared" si="66"/>
        <v>1343.2785449295998</v>
      </c>
      <c r="E4287" s="51">
        <v>45261</v>
      </c>
      <c r="F4287" s="49" t="s">
        <v>80</v>
      </c>
      <c r="G4287" s="49" t="s">
        <v>81</v>
      </c>
      <c r="H4287" s="49" t="s">
        <v>634</v>
      </c>
      <c r="I4287" s="49" t="s">
        <v>634</v>
      </c>
      <c r="J4287" s="49">
        <v>135300</v>
      </c>
      <c r="K4287" s="49" t="s">
        <v>254</v>
      </c>
      <c r="L4287" s="49">
        <v>10566804</v>
      </c>
      <c r="M4287" s="49" t="s">
        <v>2191</v>
      </c>
      <c r="N4287" s="51">
        <v>32325</v>
      </c>
      <c r="O4287" s="51">
        <v>32325</v>
      </c>
      <c r="P4287" s="49" t="s">
        <v>1081</v>
      </c>
    </row>
    <row r="4288" spans="1:16">
      <c r="A4288" s="46">
        <v>1</v>
      </c>
      <c r="B4288" s="46">
        <v>22911.54</v>
      </c>
      <c r="C4288" s="46">
        <v>19389.0288815862</v>
      </c>
      <c r="D4288" s="46">
        <f t="shared" si="66"/>
        <v>3522.5111184138004</v>
      </c>
      <c r="E4288" s="51">
        <v>45261</v>
      </c>
      <c r="F4288" s="49" t="s">
        <v>80</v>
      </c>
      <c r="G4288" s="49" t="s">
        <v>81</v>
      </c>
      <c r="H4288" s="49" t="s">
        <v>634</v>
      </c>
      <c r="I4288" s="49" t="s">
        <v>634</v>
      </c>
      <c r="J4288" s="49">
        <v>135300</v>
      </c>
      <c r="K4288" s="49" t="s">
        <v>606</v>
      </c>
      <c r="L4288" s="49">
        <v>10566772</v>
      </c>
      <c r="M4288" s="49" t="s">
        <v>2641</v>
      </c>
      <c r="N4288" s="51">
        <v>30133</v>
      </c>
      <c r="O4288" s="51">
        <v>30133</v>
      </c>
      <c r="P4288" s="49" t="s">
        <v>1081</v>
      </c>
    </row>
    <row r="4289" spans="1:16">
      <c r="A4289" s="46">
        <v>2</v>
      </c>
      <c r="B4289" s="46">
        <v>133972.07</v>
      </c>
      <c r="C4289" s="46">
        <v>4097.8800691698998</v>
      </c>
      <c r="D4289" s="46">
        <f t="shared" si="66"/>
        <v>129874.18993083011</v>
      </c>
      <c r="E4289" s="51">
        <v>45261</v>
      </c>
      <c r="F4289" s="49" t="s">
        <v>80</v>
      </c>
      <c r="G4289" s="49" t="s">
        <v>81</v>
      </c>
      <c r="H4289" s="49" t="s">
        <v>634</v>
      </c>
      <c r="I4289" s="49" t="s">
        <v>634</v>
      </c>
      <c r="J4289" s="49">
        <v>135300</v>
      </c>
      <c r="K4289" s="49" t="s">
        <v>133</v>
      </c>
      <c r="L4289" s="49">
        <v>37063536</v>
      </c>
      <c r="M4289" s="49" t="s">
        <v>1472</v>
      </c>
      <c r="N4289" s="51">
        <v>44903</v>
      </c>
      <c r="O4289" s="51">
        <v>44562</v>
      </c>
      <c r="P4289" s="49" t="s">
        <v>2728</v>
      </c>
    </row>
    <row r="4290" spans="1:16">
      <c r="A4290" s="46">
        <v>1</v>
      </c>
      <c r="B4290" s="46">
        <v>490.53000000000003</v>
      </c>
      <c r="C4290" s="46">
        <v>415.11397039590003</v>
      </c>
      <c r="D4290" s="46">
        <f t="shared" si="66"/>
        <v>75.416029604100004</v>
      </c>
      <c r="E4290" s="51">
        <v>45261</v>
      </c>
      <c r="F4290" s="49" t="s">
        <v>80</v>
      </c>
      <c r="G4290" s="49" t="s">
        <v>81</v>
      </c>
      <c r="H4290" s="49" t="s">
        <v>634</v>
      </c>
      <c r="I4290" s="49" t="s">
        <v>634</v>
      </c>
      <c r="J4290" s="49">
        <v>135300</v>
      </c>
      <c r="K4290" s="49" t="s">
        <v>190</v>
      </c>
      <c r="L4290" s="49">
        <v>10566730</v>
      </c>
      <c r="M4290" s="49" t="s">
        <v>2116</v>
      </c>
      <c r="N4290" s="51">
        <v>30133</v>
      </c>
      <c r="O4290" s="51">
        <v>30133</v>
      </c>
      <c r="P4290" s="49" t="s">
        <v>1081</v>
      </c>
    </row>
    <row r="4291" spans="1:16">
      <c r="A4291" s="46">
        <v>0</v>
      </c>
      <c r="B4291" s="46">
        <v>0</v>
      </c>
      <c r="C4291" s="46">
        <v>0</v>
      </c>
      <c r="D4291" s="46">
        <f t="shared" ref="D4291:D4354" si="67">+B4291-C4291</f>
        <v>0</v>
      </c>
      <c r="E4291" s="51">
        <v>45261</v>
      </c>
      <c r="F4291" s="49" t="s">
        <v>80</v>
      </c>
      <c r="G4291" s="49" t="s">
        <v>81</v>
      </c>
      <c r="H4291" s="49" t="s">
        <v>634</v>
      </c>
      <c r="I4291" s="49" t="s">
        <v>634</v>
      </c>
      <c r="J4291" s="49">
        <v>135301</v>
      </c>
      <c r="K4291" s="49" t="s">
        <v>107</v>
      </c>
      <c r="L4291" s="49">
        <v>36460830</v>
      </c>
      <c r="M4291" s="49" t="s">
        <v>2733</v>
      </c>
      <c r="N4291" s="51">
        <v>44903</v>
      </c>
      <c r="O4291" s="51">
        <v>44896</v>
      </c>
      <c r="P4291" s="49" t="s">
        <v>2728</v>
      </c>
    </row>
    <row r="4292" spans="1:16">
      <c r="A4292" s="46">
        <v>0</v>
      </c>
      <c r="B4292" s="46">
        <v>0</v>
      </c>
      <c r="C4292" s="46">
        <v>0</v>
      </c>
      <c r="D4292" s="46">
        <f t="shared" si="67"/>
        <v>0</v>
      </c>
      <c r="E4292" s="51">
        <v>45261</v>
      </c>
      <c r="F4292" s="49" t="s">
        <v>80</v>
      </c>
      <c r="G4292" s="49" t="s">
        <v>81</v>
      </c>
      <c r="H4292" s="49" t="s">
        <v>634</v>
      </c>
      <c r="I4292" s="49" t="s">
        <v>634</v>
      </c>
      <c r="J4292" s="49">
        <v>135301</v>
      </c>
      <c r="K4292" s="49" t="s">
        <v>107</v>
      </c>
      <c r="L4292" s="49">
        <v>36933426</v>
      </c>
      <c r="M4292" s="49" t="s">
        <v>2733</v>
      </c>
      <c r="N4292" s="51">
        <v>44903</v>
      </c>
      <c r="O4292" s="51">
        <v>44986</v>
      </c>
      <c r="P4292" s="49" t="s">
        <v>2728</v>
      </c>
    </row>
    <row r="4293" spans="1:16">
      <c r="A4293" s="46">
        <v>1</v>
      </c>
      <c r="B4293" s="46">
        <v>29814.45</v>
      </c>
      <c r="C4293" s="46">
        <v>-328.91986972350003</v>
      </c>
      <c r="D4293" s="46">
        <f t="shared" si="67"/>
        <v>30143.369869723501</v>
      </c>
      <c r="E4293" s="51">
        <v>45261</v>
      </c>
      <c r="F4293" s="49" t="s">
        <v>80</v>
      </c>
      <c r="G4293" s="49" t="s">
        <v>81</v>
      </c>
      <c r="H4293" s="49" t="s">
        <v>636</v>
      </c>
      <c r="I4293" s="49" t="s">
        <v>636</v>
      </c>
      <c r="J4293" s="49">
        <v>135001</v>
      </c>
      <c r="K4293" s="49" t="s">
        <v>153</v>
      </c>
      <c r="L4293" s="49">
        <v>10562868</v>
      </c>
      <c r="M4293" s="49" t="s">
        <v>1096</v>
      </c>
      <c r="N4293" s="51">
        <v>38139</v>
      </c>
      <c r="O4293" s="51">
        <v>38261</v>
      </c>
      <c r="P4293" s="49" t="s">
        <v>2734</v>
      </c>
    </row>
    <row r="4294" spans="1:16">
      <c r="A4294" s="46">
        <v>1</v>
      </c>
      <c r="B4294" s="46">
        <v>1129.3800000000001</v>
      </c>
      <c r="C4294" s="46">
        <v>1031.0799958241998</v>
      </c>
      <c r="D4294" s="46">
        <f t="shared" si="67"/>
        <v>98.300004175800268</v>
      </c>
      <c r="E4294" s="51">
        <v>45261</v>
      </c>
      <c r="F4294" s="49" t="s">
        <v>80</v>
      </c>
      <c r="G4294" s="49" t="s">
        <v>81</v>
      </c>
      <c r="H4294" s="49" t="s">
        <v>636</v>
      </c>
      <c r="I4294" s="49" t="s">
        <v>636</v>
      </c>
      <c r="J4294" s="49">
        <v>135200</v>
      </c>
      <c r="K4294" s="49" t="s">
        <v>170</v>
      </c>
      <c r="L4294" s="49">
        <v>10563101</v>
      </c>
      <c r="M4294" s="49" t="s">
        <v>1999</v>
      </c>
      <c r="N4294" s="51">
        <v>24289</v>
      </c>
      <c r="O4294" s="51">
        <v>24289</v>
      </c>
      <c r="P4294" s="49" t="s">
        <v>1081</v>
      </c>
    </row>
    <row r="4295" spans="1:16">
      <c r="A4295" s="46">
        <v>1</v>
      </c>
      <c r="B4295" s="46">
        <v>516.03</v>
      </c>
      <c r="C4295" s="46">
        <v>356.42000136839999</v>
      </c>
      <c r="D4295" s="46">
        <f t="shared" si="67"/>
        <v>159.60999863159998</v>
      </c>
      <c r="E4295" s="51">
        <v>45261</v>
      </c>
      <c r="F4295" s="49" t="s">
        <v>80</v>
      </c>
      <c r="G4295" s="49" t="s">
        <v>81</v>
      </c>
      <c r="H4295" s="49" t="s">
        <v>636</v>
      </c>
      <c r="I4295" s="49" t="s">
        <v>636</v>
      </c>
      <c r="J4295" s="49">
        <v>135200</v>
      </c>
      <c r="K4295" s="49" t="s">
        <v>441</v>
      </c>
      <c r="L4295" s="49">
        <v>10563132</v>
      </c>
      <c r="M4295" s="49" t="s">
        <v>1858</v>
      </c>
      <c r="N4295" s="51">
        <v>29403</v>
      </c>
      <c r="O4295" s="51">
        <v>29403</v>
      </c>
      <c r="P4295" s="49" t="s">
        <v>1081</v>
      </c>
    </row>
    <row r="4296" spans="1:16">
      <c r="A4296" s="46">
        <v>1</v>
      </c>
      <c r="B4296" s="46">
        <v>320</v>
      </c>
      <c r="C4296" s="46">
        <v>246.42200000000003</v>
      </c>
      <c r="D4296" s="46">
        <f t="shared" si="67"/>
        <v>73.577999999999975</v>
      </c>
      <c r="E4296" s="51">
        <v>45261</v>
      </c>
      <c r="F4296" s="49" t="s">
        <v>80</v>
      </c>
      <c r="G4296" s="49" t="s">
        <v>81</v>
      </c>
      <c r="H4296" s="49" t="s">
        <v>636</v>
      </c>
      <c r="I4296" s="49" t="s">
        <v>636</v>
      </c>
      <c r="J4296" s="49">
        <v>135200</v>
      </c>
      <c r="K4296" s="49" t="s">
        <v>190</v>
      </c>
      <c r="L4296" s="49">
        <v>10563110</v>
      </c>
      <c r="M4296" s="49" t="s">
        <v>2116</v>
      </c>
      <c r="N4296" s="51">
        <v>27576</v>
      </c>
      <c r="O4296" s="51">
        <v>27576</v>
      </c>
      <c r="P4296" s="49" t="s">
        <v>1081</v>
      </c>
    </row>
    <row r="4297" spans="1:16">
      <c r="A4297" s="46">
        <v>1</v>
      </c>
      <c r="B4297" s="46">
        <v>2713.48</v>
      </c>
      <c r="C4297" s="46">
        <v>2003.4000013720001</v>
      </c>
      <c r="D4297" s="46">
        <f t="shared" si="67"/>
        <v>710.07999862799988</v>
      </c>
      <c r="E4297" s="51">
        <v>45261</v>
      </c>
      <c r="F4297" s="49" t="s">
        <v>80</v>
      </c>
      <c r="G4297" s="49" t="s">
        <v>81</v>
      </c>
      <c r="H4297" s="49" t="s">
        <v>636</v>
      </c>
      <c r="I4297" s="49" t="s">
        <v>636</v>
      </c>
      <c r="J4297" s="49">
        <v>135205</v>
      </c>
      <c r="K4297" s="49" t="s">
        <v>186</v>
      </c>
      <c r="L4297" s="49">
        <v>37030801</v>
      </c>
      <c r="M4297" s="49" t="s">
        <v>2007</v>
      </c>
      <c r="N4297" s="51">
        <v>28307</v>
      </c>
      <c r="O4297" s="51">
        <v>28307</v>
      </c>
      <c r="P4297" s="49" t="s">
        <v>1081</v>
      </c>
    </row>
    <row r="4298" spans="1:16">
      <c r="A4298" s="46">
        <v>1</v>
      </c>
      <c r="B4298" s="46">
        <v>19447.57</v>
      </c>
      <c r="C4298" s="46">
        <v>18440.4694195706</v>
      </c>
      <c r="D4298" s="46">
        <f t="shared" si="67"/>
        <v>1007.1005804294</v>
      </c>
      <c r="E4298" s="51">
        <v>45261</v>
      </c>
      <c r="F4298" s="49" t="s">
        <v>80</v>
      </c>
      <c r="G4298" s="49" t="s">
        <v>81</v>
      </c>
      <c r="H4298" s="49" t="s">
        <v>636</v>
      </c>
      <c r="I4298" s="49" t="s">
        <v>636</v>
      </c>
      <c r="J4298" s="49">
        <v>135300</v>
      </c>
      <c r="K4298" s="49" t="s">
        <v>637</v>
      </c>
      <c r="L4298" s="49">
        <v>10566887</v>
      </c>
      <c r="M4298" s="49" t="s">
        <v>2735</v>
      </c>
      <c r="N4298" s="51">
        <v>28307</v>
      </c>
      <c r="O4298" s="51">
        <v>28307</v>
      </c>
      <c r="P4298" s="49" t="s">
        <v>1081</v>
      </c>
    </row>
    <row r="4299" spans="1:16">
      <c r="A4299" s="46">
        <v>1</v>
      </c>
      <c r="B4299" s="46">
        <v>43945.62</v>
      </c>
      <c r="C4299" s="46">
        <v>23747.349516566999</v>
      </c>
      <c r="D4299" s="46">
        <f t="shared" si="67"/>
        <v>20198.270483433003</v>
      </c>
      <c r="E4299" s="51">
        <v>45261</v>
      </c>
      <c r="F4299" s="49" t="s">
        <v>80</v>
      </c>
      <c r="G4299" s="49" t="s">
        <v>81</v>
      </c>
      <c r="H4299" s="49" t="s">
        <v>636</v>
      </c>
      <c r="I4299" s="49" t="s">
        <v>636</v>
      </c>
      <c r="J4299" s="49">
        <v>135300</v>
      </c>
      <c r="K4299" s="49" t="s">
        <v>638</v>
      </c>
      <c r="L4299" s="49">
        <v>10567061</v>
      </c>
      <c r="M4299" s="49" t="s">
        <v>2736</v>
      </c>
      <c r="N4299" s="51">
        <v>35795</v>
      </c>
      <c r="O4299" s="51">
        <v>36526</v>
      </c>
      <c r="P4299" s="49" t="s">
        <v>1081</v>
      </c>
    </row>
    <row r="4300" spans="1:16">
      <c r="A4300" s="46">
        <v>5</v>
      </c>
      <c r="B4300" s="46">
        <v>23034.98</v>
      </c>
      <c r="C4300" s="46">
        <v>21842.103886008401</v>
      </c>
      <c r="D4300" s="46">
        <f t="shared" si="67"/>
        <v>1192.8761139915987</v>
      </c>
      <c r="E4300" s="51">
        <v>45261</v>
      </c>
      <c r="F4300" s="49" t="s">
        <v>80</v>
      </c>
      <c r="G4300" s="49" t="s">
        <v>81</v>
      </c>
      <c r="H4300" s="49" t="s">
        <v>636</v>
      </c>
      <c r="I4300" s="49" t="s">
        <v>636</v>
      </c>
      <c r="J4300" s="49">
        <v>135300</v>
      </c>
      <c r="K4300" s="49" t="s">
        <v>539</v>
      </c>
      <c r="L4300" s="49">
        <v>10566922</v>
      </c>
      <c r="M4300" s="49" t="s">
        <v>2280</v>
      </c>
      <c r="N4300" s="51">
        <v>28307</v>
      </c>
      <c r="O4300" s="51">
        <v>28307</v>
      </c>
      <c r="P4300" s="49" t="s">
        <v>1081</v>
      </c>
    </row>
    <row r="4301" spans="1:16">
      <c r="A4301" s="46">
        <v>9</v>
      </c>
      <c r="B4301" s="46">
        <v>12313.34</v>
      </c>
      <c r="C4301" s="46">
        <v>11675.688516497201</v>
      </c>
      <c r="D4301" s="46">
        <f t="shared" si="67"/>
        <v>637.65148350279924</v>
      </c>
      <c r="E4301" s="51">
        <v>45261</v>
      </c>
      <c r="F4301" s="49" t="s">
        <v>80</v>
      </c>
      <c r="G4301" s="49" t="s">
        <v>81</v>
      </c>
      <c r="H4301" s="49" t="s">
        <v>636</v>
      </c>
      <c r="I4301" s="49" t="s">
        <v>636</v>
      </c>
      <c r="J4301" s="49">
        <v>135300</v>
      </c>
      <c r="K4301" s="49" t="s">
        <v>165</v>
      </c>
      <c r="L4301" s="49">
        <v>10566950</v>
      </c>
      <c r="M4301" s="49" t="s">
        <v>1867</v>
      </c>
      <c r="N4301" s="51">
        <v>28307</v>
      </c>
      <c r="O4301" s="51">
        <v>28307</v>
      </c>
      <c r="P4301" s="49" t="s">
        <v>1081</v>
      </c>
    </row>
    <row r="4302" spans="1:16">
      <c r="A4302" s="46">
        <v>0</v>
      </c>
      <c r="B4302" s="46">
        <v>11307.37</v>
      </c>
      <c r="C4302" s="46">
        <v>115.2882484145</v>
      </c>
      <c r="D4302" s="46">
        <f t="shared" si="67"/>
        <v>11192.081751585501</v>
      </c>
      <c r="E4302" s="51">
        <v>45261</v>
      </c>
      <c r="F4302" s="49" t="s">
        <v>80</v>
      </c>
      <c r="G4302" s="49" t="s">
        <v>81</v>
      </c>
      <c r="H4302" s="49" t="s">
        <v>636</v>
      </c>
      <c r="I4302" s="49" t="s">
        <v>636</v>
      </c>
      <c r="J4302" s="49">
        <v>135300</v>
      </c>
      <c r="K4302" s="49" t="s">
        <v>166</v>
      </c>
      <c r="L4302" s="49">
        <v>37599714</v>
      </c>
      <c r="M4302" s="49" t="s">
        <v>1418</v>
      </c>
      <c r="N4302" s="51">
        <v>45030</v>
      </c>
      <c r="O4302" s="51">
        <v>45017</v>
      </c>
      <c r="P4302" s="49" t="s">
        <v>2737</v>
      </c>
    </row>
    <row r="4303" spans="1:16">
      <c r="A4303" s="46">
        <v>0</v>
      </c>
      <c r="B4303" s="46">
        <v>0</v>
      </c>
      <c r="C4303" s="46">
        <v>0</v>
      </c>
      <c r="D4303" s="46">
        <f t="shared" si="67"/>
        <v>0</v>
      </c>
      <c r="E4303" s="51">
        <v>45261</v>
      </c>
      <c r="F4303" s="49" t="s">
        <v>80</v>
      </c>
      <c r="G4303" s="49" t="s">
        <v>81</v>
      </c>
      <c r="H4303" s="49" t="s">
        <v>636</v>
      </c>
      <c r="I4303" s="49" t="s">
        <v>636</v>
      </c>
      <c r="J4303" s="49">
        <v>135300</v>
      </c>
      <c r="K4303" s="49" t="s">
        <v>348</v>
      </c>
      <c r="L4303" s="49">
        <v>10567200</v>
      </c>
      <c r="M4303" s="49" t="s">
        <v>1869</v>
      </c>
      <c r="N4303" s="51">
        <v>39135</v>
      </c>
      <c r="O4303" s="51">
        <v>39083</v>
      </c>
      <c r="P4303" s="49" t="s">
        <v>2738</v>
      </c>
    </row>
    <row r="4304" spans="1:16">
      <c r="A4304" s="46">
        <v>0</v>
      </c>
      <c r="B4304" s="46">
        <v>9300.380000000001</v>
      </c>
      <c r="C4304" s="46">
        <v>94.825279423000012</v>
      </c>
      <c r="D4304" s="46">
        <f t="shared" si="67"/>
        <v>9205.5547205770017</v>
      </c>
      <c r="E4304" s="51">
        <v>45261</v>
      </c>
      <c r="F4304" s="49" t="s">
        <v>80</v>
      </c>
      <c r="G4304" s="49" t="s">
        <v>81</v>
      </c>
      <c r="H4304" s="49" t="s">
        <v>636</v>
      </c>
      <c r="I4304" s="49" t="s">
        <v>636</v>
      </c>
      <c r="J4304" s="49">
        <v>135300</v>
      </c>
      <c r="K4304" s="49" t="s">
        <v>349</v>
      </c>
      <c r="L4304" s="49">
        <v>37599669</v>
      </c>
      <c r="M4304" s="49" t="s">
        <v>1512</v>
      </c>
      <c r="N4304" s="51">
        <v>45030</v>
      </c>
      <c r="O4304" s="51">
        <v>45017</v>
      </c>
      <c r="P4304" s="49" t="s">
        <v>2737</v>
      </c>
    </row>
    <row r="4305" spans="1:16">
      <c r="A4305" s="46">
        <v>0</v>
      </c>
      <c r="B4305" s="46">
        <v>0</v>
      </c>
      <c r="C4305" s="46">
        <v>0</v>
      </c>
      <c r="D4305" s="46">
        <f t="shared" si="67"/>
        <v>0</v>
      </c>
      <c r="E4305" s="51">
        <v>45261</v>
      </c>
      <c r="F4305" s="49" t="s">
        <v>80</v>
      </c>
      <c r="G4305" s="49" t="s">
        <v>81</v>
      </c>
      <c r="H4305" s="49" t="s">
        <v>636</v>
      </c>
      <c r="I4305" s="49" t="s">
        <v>636</v>
      </c>
      <c r="J4305" s="49">
        <v>135300</v>
      </c>
      <c r="K4305" s="49" t="s">
        <v>349</v>
      </c>
      <c r="L4305" s="49">
        <v>10566993</v>
      </c>
      <c r="M4305" s="49" t="s">
        <v>1546</v>
      </c>
      <c r="N4305" s="51">
        <v>33420</v>
      </c>
      <c r="O4305" s="51">
        <v>33420</v>
      </c>
      <c r="P4305" s="49" t="s">
        <v>1081</v>
      </c>
    </row>
    <row r="4306" spans="1:16">
      <c r="A4306" s="46">
        <v>1439</v>
      </c>
      <c r="B4306" s="46">
        <v>8225.15</v>
      </c>
      <c r="C4306" s="46">
        <v>4444.7094358024997</v>
      </c>
      <c r="D4306" s="46">
        <f t="shared" si="67"/>
        <v>3780.4405641975</v>
      </c>
      <c r="E4306" s="51">
        <v>45261</v>
      </c>
      <c r="F4306" s="49" t="s">
        <v>80</v>
      </c>
      <c r="G4306" s="49" t="s">
        <v>81</v>
      </c>
      <c r="H4306" s="49" t="s">
        <v>636</v>
      </c>
      <c r="I4306" s="49" t="s">
        <v>636</v>
      </c>
      <c r="J4306" s="49">
        <v>135300</v>
      </c>
      <c r="K4306" s="49" t="s">
        <v>168</v>
      </c>
      <c r="L4306" s="49">
        <v>10567075</v>
      </c>
      <c r="M4306" s="49" t="s">
        <v>2325</v>
      </c>
      <c r="N4306" s="51">
        <v>35795</v>
      </c>
      <c r="O4306" s="51">
        <v>36526</v>
      </c>
      <c r="P4306" s="49" t="s">
        <v>1081</v>
      </c>
    </row>
    <row r="4307" spans="1:16">
      <c r="A4307" s="46">
        <v>1</v>
      </c>
      <c r="B4307" s="46">
        <v>20673.95</v>
      </c>
      <c r="C4307" s="46">
        <v>7799.1785865069996</v>
      </c>
      <c r="D4307" s="46">
        <f t="shared" si="67"/>
        <v>12874.771413493001</v>
      </c>
      <c r="E4307" s="51">
        <v>45261</v>
      </c>
      <c r="F4307" s="49" t="s">
        <v>80</v>
      </c>
      <c r="G4307" s="49" t="s">
        <v>81</v>
      </c>
      <c r="H4307" s="49" t="s">
        <v>636</v>
      </c>
      <c r="I4307" s="49" t="s">
        <v>636</v>
      </c>
      <c r="J4307" s="49">
        <v>135300</v>
      </c>
      <c r="K4307" s="49" t="s">
        <v>171</v>
      </c>
      <c r="L4307" s="49">
        <v>10567193</v>
      </c>
      <c r="M4307" s="49" t="s">
        <v>2739</v>
      </c>
      <c r="N4307" s="51">
        <v>38695</v>
      </c>
      <c r="O4307" s="51">
        <v>38353</v>
      </c>
      <c r="P4307" s="49" t="s">
        <v>2740</v>
      </c>
    </row>
    <row r="4308" spans="1:16">
      <c r="A4308" s="46">
        <v>1</v>
      </c>
      <c r="B4308" s="46">
        <v>368290.74</v>
      </c>
      <c r="C4308" s="46">
        <v>199017.07898295901</v>
      </c>
      <c r="D4308" s="46">
        <f t="shared" si="67"/>
        <v>169273.66101704098</v>
      </c>
      <c r="E4308" s="51">
        <v>45261</v>
      </c>
      <c r="F4308" s="49" t="s">
        <v>80</v>
      </c>
      <c r="G4308" s="49" t="s">
        <v>81</v>
      </c>
      <c r="H4308" s="49" t="s">
        <v>636</v>
      </c>
      <c r="I4308" s="49" t="s">
        <v>636</v>
      </c>
      <c r="J4308" s="49">
        <v>135300</v>
      </c>
      <c r="K4308" s="49" t="s">
        <v>171</v>
      </c>
      <c r="L4308" s="49">
        <v>10567096</v>
      </c>
      <c r="M4308" s="49" t="s">
        <v>2697</v>
      </c>
      <c r="N4308" s="51">
        <v>35795</v>
      </c>
      <c r="O4308" s="51">
        <v>36526</v>
      </c>
      <c r="P4308" s="49" t="s">
        <v>1081</v>
      </c>
    </row>
    <row r="4309" spans="1:16">
      <c r="A4309" s="46">
        <v>1</v>
      </c>
      <c r="B4309" s="46">
        <v>14755.67</v>
      </c>
      <c r="C4309" s="46">
        <v>13991.5414316686</v>
      </c>
      <c r="D4309" s="46">
        <f t="shared" si="67"/>
        <v>764.12856833139995</v>
      </c>
      <c r="E4309" s="51">
        <v>45261</v>
      </c>
      <c r="F4309" s="49" t="s">
        <v>80</v>
      </c>
      <c r="G4309" s="49" t="s">
        <v>81</v>
      </c>
      <c r="H4309" s="49" t="s">
        <v>636</v>
      </c>
      <c r="I4309" s="49" t="s">
        <v>636</v>
      </c>
      <c r="J4309" s="49">
        <v>135300</v>
      </c>
      <c r="K4309" s="49" t="s">
        <v>174</v>
      </c>
      <c r="L4309" s="49">
        <v>10566915</v>
      </c>
      <c r="M4309" s="49" t="s">
        <v>1905</v>
      </c>
      <c r="N4309" s="51">
        <v>28307</v>
      </c>
      <c r="O4309" s="51">
        <v>28307</v>
      </c>
      <c r="P4309" s="49" t="s">
        <v>1081</v>
      </c>
    </row>
    <row r="4310" spans="1:16">
      <c r="A4310" s="46">
        <v>60</v>
      </c>
      <c r="B4310" s="46">
        <v>155.45000000000002</v>
      </c>
      <c r="C4310" s="46">
        <v>58.642993297000004</v>
      </c>
      <c r="D4310" s="46">
        <f t="shared" si="67"/>
        <v>96.807006703000013</v>
      </c>
      <c r="E4310" s="51">
        <v>45261</v>
      </c>
      <c r="F4310" s="49" t="s">
        <v>80</v>
      </c>
      <c r="G4310" s="49" t="s">
        <v>81</v>
      </c>
      <c r="H4310" s="49" t="s">
        <v>636</v>
      </c>
      <c r="I4310" s="49" t="s">
        <v>636</v>
      </c>
      <c r="J4310" s="49">
        <v>135300</v>
      </c>
      <c r="K4310" s="49" t="s">
        <v>174</v>
      </c>
      <c r="L4310" s="49">
        <v>10567186</v>
      </c>
      <c r="M4310" s="49" t="s">
        <v>2029</v>
      </c>
      <c r="N4310" s="51">
        <v>38695</v>
      </c>
      <c r="O4310" s="51">
        <v>38353</v>
      </c>
      <c r="P4310" s="49" t="s">
        <v>2740</v>
      </c>
    </row>
    <row r="4311" spans="1:16">
      <c r="A4311" s="46">
        <v>20</v>
      </c>
      <c r="B4311" s="46">
        <v>31.04</v>
      </c>
      <c r="C4311" s="46">
        <v>16.773406064</v>
      </c>
      <c r="D4311" s="46">
        <f t="shared" si="67"/>
        <v>14.266593936</v>
      </c>
      <c r="E4311" s="51">
        <v>45261</v>
      </c>
      <c r="F4311" s="49" t="s">
        <v>80</v>
      </c>
      <c r="G4311" s="49" t="s">
        <v>81</v>
      </c>
      <c r="H4311" s="49" t="s">
        <v>636</v>
      </c>
      <c r="I4311" s="49" t="s">
        <v>636</v>
      </c>
      <c r="J4311" s="49">
        <v>135300</v>
      </c>
      <c r="K4311" s="49" t="s">
        <v>639</v>
      </c>
      <c r="L4311" s="49">
        <v>10567103</v>
      </c>
      <c r="M4311" s="49" t="s">
        <v>2741</v>
      </c>
      <c r="N4311" s="51">
        <v>35795</v>
      </c>
      <c r="O4311" s="51">
        <v>36526</v>
      </c>
      <c r="P4311" s="49" t="s">
        <v>1081</v>
      </c>
    </row>
    <row r="4312" spans="1:16">
      <c r="A4312" s="46">
        <v>400</v>
      </c>
      <c r="B4312" s="46">
        <v>1426.3600000000001</v>
      </c>
      <c r="C4312" s="46">
        <v>770.77691602599998</v>
      </c>
      <c r="D4312" s="46">
        <f t="shared" si="67"/>
        <v>655.58308397400015</v>
      </c>
      <c r="E4312" s="51">
        <v>45261</v>
      </c>
      <c r="F4312" s="49" t="s">
        <v>80</v>
      </c>
      <c r="G4312" s="49" t="s">
        <v>81</v>
      </c>
      <c r="H4312" s="49" t="s">
        <v>636</v>
      </c>
      <c r="I4312" s="49" t="s">
        <v>636</v>
      </c>
      <c r="J4312" s="49">
        <v>135300</v>
      </c>
      <c r="K4312" s="49" t="s">
        <v>640</v>
      </c>
      <c r="L4312" s="49">
        <v>10567054</v>
      </c>
      <c r="M4312" s="49" t="s">
        <v>2742</v>
      </c>
      <c r="N4312" s="51">
        <v>35795</v>
      </c>
      <c r="O4312" s="51">
        <v>36526</v>
      </c>
      <c r="P4312" s="49" t="s">
        <v>1081</v>
      </c>
    </row>
    <row r="4313" spans="1:16">
      <c r="A4313" s="46">
        <v>120</v>
      </c>
      <c r="B4313" s="46">
        <v>2704.58</v>
      </c>
      <c r="C4313" s="46">
        <v>2564.5221887764001</v>
      </c>
      <c r="D4313" s="46">
        <f t="shared" si="67"/>
        <v>140.05781122359986</v>
      </c>
      <c r="E4313" s="51">
        <v>45261</v>
      </c>
      <c r="F4313" s="49" t="s">
        <v>80</v>
      </c>
      <c r="G4313" s="49" t="s">
        <v>81</v>
      </c>
      <c r="H4313" s="49" t="s">
        <v>636</v>
      </c>
      <c r="I4313" s="49" t="s">
        <v>636</v>
      </c>
      <c r="J4313" s="49">
        <v>135300</v>
      </c>
      <c r="K4313" s="49" t="s">
        <v>571</v>
      </c>
      <c r="L4313" s="49">
        <v>10566901</v>
      </c>
      <c r="M4313" s="49" t="s">
        <v>2423</v>
      </c>
      <c r="N4313" s="51">
        <v>28307</v>
      </c>
      <c r="O4313" s="51">
        <v>28307</v>
      </c>
      <c r="P4313" s="49" t="s">
        <v>1081</v>
      </c>
    </row>
    <row r="4314" spans="1:16">
      <c r="A4314" s="46">
        <v>40</v>
      </c>
      <c r="B4314" s="46">
        <v>139.17000000000002</v>
      </c>
      <c r="C4314" s="46">
        <v>147.386638551</v>
      </c>
      <c r="D4314" s="46">
        <f t="shared" si="67"/>
        <v>-8.2166385509999884</v>
      </c>
      <c r="E4314" s="51">
        <v>45261</v>
      </c>
      <c r="F4314" s="49" t="s">
        <v>80</v>
      </c>
      <c r="G4314" s="49" t="s">
        <v>81</v>
      </c>
      <c r="H4314" s="49" t="s">
        <v>636</v>
      </c>
      <c r="I4314" s="49" t="s">
        <v>636</v>
      </c>
      <c r="J4314" s="49">
        <v>135300</v>
      </c>
      <c r="K4314" s="49" t="s">
        <v>397</v>
      </c>
      <c r="L4314" s="49">
        <v>10566849</v>
      </c>
      <c r="M4314" s="49" t="s">
        <v>1915</v>
      </c>
      <c r="N4314" s="51">
        <v>24289</v>
      </c>
      <c r="O4314" s="51">
        <v>24289</v>
      </c>
      <c r="P4314" s="49" t="s">
        <v>1081</v>
      </c>
    </row>
    <row r="4315" spans="1:16">
      <c r="A4315" s="46">
        <v>140</v>
      </c>
      <c r="B4315" s="46">
        <v>3138.31</v>
      </c>
      <c r="C4315" s="46">
        <v>2975.7912985598</v>
      </c>
      <c r="D4315" s="46">
        <f t="shared" si="67"/>
        <v>162.51870144019995</v>
      </c>
      <c r="E4315" s="51">
        <v>45261</v>
      </c>
      <c r="F4315" s="49" t="s">
        <v>80</v>
      </c>
      <c r="G4315" s="49" t="s">
        <v>81</v>
      </c>
      <c r="H4315" s="49" t="s">
        <v>636</v>
      </c>
      <c r="I4315" s="49" t="s">
        <v>636</v>
      </c>
      <c r="J4315" s="49">
        <v>135300</v>
      </c>
      <c r="K4315" s="49" t="s">
        <v>397</v>
      </c>
      <c r="L4315" s="49">
        <v>10566929</v>
      </c>
      <c r="M4315" s="49" t="s">
        <v>1915</v>
      </c>
      <c r="N4315" s="51">
        <v>28307</v>
      </c>
      <c r="O4315" s="51">
        <v>28307</v>
      </c>
      <c r="P4315" s="49" t="s">
        <v>1081</v>
      </c>
    </row>
    <row r="4316" spans="1:16">
      <c r="A4316" s="46">
        <v>10</v>
      </c>
      <c r="B4316" s="46">
        <v>32.71</v>
      </c>
      <c r="C4316" s="46">
        <v>17.675841248500003</v>
      </c>
      <c r="D4316" s="46">
        <f t="shared" si="67"/>
        <v>15.034158751499998</v>
      </c>
      <c r="E4316" s="51">
        <v>45261</v>
      </c>
      <c r="F4316" s="49" t="s">
        <v>80</v>
      </c>
      <c r="G4316" s="49" t="s">
        <v>81</v>
      </c>
      <c r="H4316" s="49" t="s">
        <v>636</v>
      </c>
      <c r="I4316" s="49" t="s">
        <v>636</v>
      </c>
      <c r="J4316" s="49">
        <v>135300</v>
      </c>
      <c r="K4316" s="49" t="s">
        <v>398</v>
      </c>
      <c r="L4316" s="49">
        <v>10567089</v>
      </c>
      <c r="M4316" s="49" t="s">
        <v>1550</v>
      </c>
      <c r="N4316" s="51">
        <v>35795</v>
      </c>
      <c r="O4316" s="51">
        <v>36526</v>
      </c>
      <c r="P4316" s="49" t="s">
        <v>1081</v>
      </c>
    </row>
    <row r="4317" spans="1:16">
      <c r="A4317" s="46">
        <v>0</v>
      </c>
      <c r="B4317" s="46">
        <v>0</v>
      </c>
      <c r="C4317" s="46">
        <v>0</v>
      </c>
      <c r="D4317" s="46">
        <f t="shared" si="67"/>
        <v>0</v>
      </c>
      <c r="E4317" s="51">
        <v>45261</v>
      </c>
      <c r="F4317" s="49" t="s">
        <v>80</v>
      </c>
      <c r="G4317" s="49" t="s">
        <v>81</v>
      </c>
      <c r="H4317" s="49" t="s">
        <v>636</v>
      </c>
      <c r="I4317" s="49" t="s">
        <v>636</v>
      </c>
      <c r="J4317" s="49">
        <v>135300</v>
      </c>
      <c r="K4317" s="49" t="s">
        <v>107</v>
      </c>
      <c r="L4317" s="49">
        <v>35113300</v>
      </c>
      <c r="M4317" s="49" t="s">
        <v>2743</v>
      </c>
      <c r="N4317" s="51">
        <v>44603</v>
      </c>
      <c r="O4317" s="51">
        <v>44621</v>
      </c>
      <c r="P4317" s="49" t="s">
        <v>1021</v>
      </c>
    </row>
    <row r="4318" spans="1:16">
      <c r="A4318" s="46">
        <v>0</v>
      </c>
      <c r="B4318" s="46">
        <v>0</v>
      </c>
      <c r="C4318" s="46">
        <v>0</v>
      </c>
      <c r="D4318" s="46">
        <f t="shared" si="67"/>
        <v>0</v>
      </c>
      <c r="E4318" s="51">
        <v>45261</v>
      </c>
      <c r="F4318" s="49" t="s">
        <v>80</v>
      </c>
      <c r="G4318" s="49" t="s">
        <v>81</v>
      </c>
      <c r="H4318" s="49" t="s">
        <v>636</v>
      </c>
      <c r="I4318" s="49" t="s">
        <v>636</v>
      </c>
      <c r="J4318" s="49">
        <v>135300</v>
      </c>
      <c r="K4318" s="49" t="s">
        <v>107</v>
      </c>
      <c r="L4318" s="49">
        <v>37079297</v>
      </c>
      <c r="M4318" s="49" t="s">
        <v>2744</v>
      </c>
      <c r="N4318" s="51">
        <v>45030</v>
      </c>
      <c r="O4318" s="51">
        <v>45017</v>
      </c>
      <c r="P4318" s="49" t="s">
        <v>2737</v>
      </c>
    </row>
    <row r="4319" spans="1:16">
      <c r="A4319" s="46">
        <v>0</v>
      </c>
      <c r="B4319" s="46">
        <v>0</v>
      </c>
      <c r="C4319" s="46">
        <v>0</v>
      </c>
      <c r="D4319" s="46">
        <f t="shared" si="67"/>
        <v>0</v>
      </c>
      <c r="E4319" s="51">
        <v>45261</v>
      </c>
      <c r="F4319" s="49" t="s">
        <v>80</v>
      </c>
      <c r="G4319" s="49" t="s">
        <v>81</v>
      </c>
      <c r="H4319" s="49" t="s">
        <v>636</v>
      </c>
      <c r="I4319" s="49" t="s">
        <v>636</v>
      </c>
      <c r="J4319" s="49">
        <v>135300</v>
      </c>
      <c r="K4319" s="49" t="s">
        <v>107</v>
      </c>
      <c r="L4319" s="49">
        <v>37229952</v>
      </c>
      <c r="M4319" s="49" t="s">
        <v>2745</v>
      </c>
      <c r="N4319" s="51">
        <v>45063</v>
      </c>
      <c r="O4319" s="51">
        <v>45047</v>
      </c>
      <c r="P4319" s="49" t="s">
        <v>2746</v>
      </c>
    </row>
    <row r="4320" spans="1:16">
      <c r="A4320" s="46">
        <v>500</v>
      </c>
      <c r="B4320" s="46">
        <v>1245.2</v>
      </c>
      <c r="C4320" s="46">
        <v>1318.71698156</v>
      </c>
      <c r="D4320" s="46">
        <f t="shared" si="67"/>
        <v>-73.516981559999977</v>
      </c>
      <c r="E4320" s="51">
        <v>45261</v>
      </c>
      <c r="F4320" s="49" t="s">
        <v>80</v>
      </c>
      <c r="G4320" s="49" t="s">
        <v>81</v>
      </c>
      <c r="H4320" s="49" t="s">
        <v>636</v>
      </c>
      <c r="I4320" s="49" t="s">
        <v>636</v>
      </c>
      <c r="J4320" s="49">
        <v>135300</v>
      </c>
      <c r="K4320" s="49" t="s">
        <v>177</v>
      </c>
      <c r="L4320" s="49">
        <v>10566835</v>
      </c>
      <c r="M4320" s="49" t="s">
        <v>1538</v>
      </c>
      <c r="N4320" s="51">
        <v>24289</v>
      </c>
      <c r="O4320" s="51">
        <v>24289</v>
      </c>
      <c r="P4320" s="49" t="s">
        <v>1081</v>
      </c>
    </row>
    <row r="4321" spans="1:16">
      <c r="A4321" s="46">
        <v>16</v>
      </c>
      <c r="B4321" s="46">
        <v>491.84000000000003</v>
      </c>
      <c r="C4321" s="46">
        <v>466.36985902719999</v>
      </c>
      <c r="D4321" s="46">
        <f t="shared" si="67"/>
        <v>25.470140972800039</v>
      </c>
      <c r="E4321" s="51">
        <v>45261</v>
      </c>
      <c r="F4321" s="49" t="s">
        <v>80</v>
      </c>
      <c r="G4321" s="49" t="s">
        <v>81</v>
      </c>
      <c r="H4321" s="49" t="s">
        <v>636</v>
      </c>
      <c r="I4321" s="49" t="s">
        <v>636</v>
      </c>
      <c r="J4321" s="49">
        <v>135300</v>
      </c>
      <c r="K4321" s="49" t="s">
        <v>177</v>
      </c>
      <c r="L4321" s="49">
        <v>10566908</v>
      </c>
      <c r="M4321" s="49" t="s">
        <v>1943</v>
      </c>
      <c r="N4321" s="51">
        <v>28307</v>
      </c>
      <c r="O4321" s="51">
        <v>28307</v>
      </c>
      <c r="P4321" s="49" t="s">
        <v>1081</v>
      </c>
    </row>
    <row r="4322" spans="1:16">
      <c r="A4322" s="46">
        <v>1</v>
      </c>
      <c r="B4322" s="46">
        <v>217.28</v>
      </c>
      <c r="C4322" s="46">
        <v>135.13669848000001</v>
      </c>
      <c r="D4322" s="46">
        <f t="shared" si="67"/>
        <v>82.143301519999994</v>
      </c>
      <c r="E4322" s="51">
        <v>45261</v>
      </c>
      <c r="F4322" s="49" t="s">
        <v>80</v>
      </c>
      <c r="G4322" s="49" t="s">
        <v>81</v>
      </c>
      <c r="H4322" s="49" t="s">
        <v>636</v>
      </c>
      <c r="I4322" s="49" t="s">
        <v>636</v>
      </c>
      <c r="J4322" s="49">
        <v>135300</v>
      </c>
      <c r="K4322" s="49" t="s">
        <v>177</v>
      </c>
      <c r="L4322" s="49">
        <v>10567002</v>
      </c>
      <c r="M4322" s="49" t="s">
        <v>1943</v>
      </c>
      <c r="N4322" s="51">
        <v>34151</v>
      </c>
      <c r="O4322" s="51">
        <v>34151</v>
      </c>
      <c r="P4322" s="49" t="s">
        <v>1081</v>
      </c>
    </row>
    <row r="4323" spans="1:16">
      <c r="A4323" s="46">
        <v>1</v>
      </c>
      <c r="B4323" s="46">
        <v>3238.98</v>
      </c>
      <c r="C4323" s="46">
        <v>1420.039441764</v>
      </c>
      <c r="D4323" s="46">
        <f t="shared" si="67"/>
        <v>1818.940558236</v>
      </c>
      <c r="E4323" s="51">
        <v>45261</v>
      </c>
      <c r="F4323" s="49" t="s">
        <v>80</v>
      </c>
      <c r="G4323" s="49" t="s">
        <v>81</v>
      </c>
      <c r="H4323" s="49" t="s">
        <v>636</v>
      </c>
      <c r="I4323" s="49" t="s">
        <v>636</v>
      </c>
      <c r="J4323" s="49">
        <v>135300</v>
      </c>
      <c r="K4323" s="49" t="s">
        <v>408</v>
      </c>
      <c r="L4323" s="49">
        <v>10567159</v>
      </c>
      <c r="M4323" s="49" t="s">
        <v>1944</v>
      </c>
      <c r="N4323" s="51">
        <v>37585</v>
      </c>
      <c r="O4323" s="51">
        <v>37257</v>
      </c>
      <c r="P4323" s="49" t="s">
        <v>2747</v>
      </c>
    </row>
    <row r="4324" spans="1:16">
      <c r="A4324" s="46">
        <v>1</v>
      </c>
      <c r="B4324" s="46">
        <v>408.41</v>
      </c>
      <c r="C4324" s="46">
        <v>220.69673874349999</v>
      </c>
      <c r="D4324" s="46">
        <f t="shared" si="67"/>
        <v>187.71326125650003</v>
      </c>
      <c r="E4324" s="51">
        <v>45261</v>
      </c>
      <c r="F4324" s="49" t="s">
        <v>80</v>
      </c>
      <c r="G4324" s="49" t="s">
        <v>81</v>
      </c>
      <c r="H4324" s="49" t="s">
        <v>636</v>
      </c>
      <c r="I4324" s="49" t="s">
        <v>636</v>
      </c>
      <c r="J4324" s="49">
        <v>135300</v>
      </c>
      <c r="K4324" s="49" t="s">
        <v>180</v>
      </c>
      <c r="L4324" s="49">
        <v>10567082</v>
      </c>
      <c r="M4324" s="49" t="s">
        <v>1554</v>
      </c>
      <c r="N4324" s="51">
        <v>35795</v>
      </c>
      <c r="O4324" s="51">
        <v>36526</v>
      </c>
      <c r="P4324" s="49" t="s">
        <v>1081</v>
      </c>
    </row>
    <row r="4325" spans="1:16">
      <c r="A4325" s="46">
        <v>1</v>
      </c>
      <c r="B4325" s="46">
        <v>3028.38</v>
      </c>
      <c r="C4325" s="46">
        <v>2871.5540697804004</v>
      </c>
      <c r="D4325" s="46">
        <f t="shared" si="67"/>
        <v>156.82593021959974</v>
      </c>
      <c r="E4325" s="51">
        <v>45261</v>
      </c>
      <c r="F4325" s="49" t="s">
        <v>80</v>
      </c>
      <c r="G4325" s="49" t="s">
        <v>81</v>
      </c>
      <c r="H4325" s="49" t="s">
        <v>636</v>
      </c>
      <c r="I4325" s="49" t="s">
        <v>636</v>
      </c>
      <c r="J4325" s="49">
        <v>135300</v>
      </c>
      <c r="K4325" s="49" t="s">
        <v>180</v>
      </c>
      <c r="L4325" s="49">
        <v>10566894</v>
      </c>
      <c r="M4325" s="49" t="s">
        <v>1554</v>
      </c>
      <c r="N4325" s="51">
        <v>28307</v>
      </c>
      <c r="O4325" s="51">
        <v>28307</v>
      </c>
      <c r="P4325" s="49" t="s">
        <v>1081</v>
      </c>
    </row>
    <row r="4326" spans="1:16">
      <c r="A4326" s="46">
        <v>0</v>
      </c>
      <c r="B4326" s="46">
        <v>243.14000000000001</v>
      </c>
      <c r="C4326" s="46">
        <v>111.5559168214</v>
      </c>
      <c r="D4326" s="46">
        <f t="shared" si="67"/>
        <v>131.5840831786</v>
      </c>
      <c r="E4326" s="51">
        <v>45261</v>
      </c>
      <c r="F4326" s="49" t="s">
        <v>80</v>
      </c>
      <c r="G4326" s="49" t="s">
        <v>81</v>
      </c>
      <c r="H4326" s="49" t="s">
        <v>636</v>
      </c>
      <c r="I4326" s="49" t="s">
        <v>636</v>
      </c>
      <c r="J4326" s="49">
        <v>135300</v>
      </c>
      <c r="K4326" s="49" t="s">
        <v>180</v>
      </c>
      <c r="L4326" s="49">
        <v>10567139</v>
      </c>
      <c r="M4326" s="49" t="s">
        <v>1554</v>
      </c>
      <c r="N4326" s="51">
        <v>37043</v>
      </c>
      <c r="O4326" s="51">
        <v>37257</v>
      </c>
      <c r="P4326" s="49" t="s">
        <v>2748</v>
      </c>
    </row>
    <row r="4327" spans="1:16">
      <c r="A4327" s="46">
        <v>2</v>
      </c>
      <c r="B4327" s="46">
        <v>2551.4700000000003</v>
      </c>
      <c r="C4327" s="46">
        <v>1118.6200700460001</v>
      </c>
      <c r="D4327" s="46">
        <f t="shared" si="67"/>
        <v>1432.8499299540001</v>
      </c>
      <c r="E4327" s="51">
        <v>45261</v>
      </c>
      <c r="F4327" s="49" t="s">
        <v>80</v>
      </c>
      <c r="G4327" s="49" t="s">
        <v>81</v>
      </c>
      <c r="H4327" s="49" t="s">
        <v>636</v>
      </c>
      <c r="I4327" s="49" t="s">
        <v>636</v>
      </c>
      <c r="J4327" s="49">
        <v>135300</v>
      </c>
      <c r="K4327" s="49" t="s">
        <v>559</v>
      </c>
      <c r="L4327" s="49">
        <v>12818249</v>
      </c>
      <c r="M4327" s="49" t="s">
        <v>2633</v>
      </c>
      <c r="N4327" s="51">
        <v>37529</v>
      </c>
      <c r="O4327" s="51">
        <v>37591</v>
      </c>
      <c r="P4327" s="49" t="s">
        <v>909</v>
      </c>
    </row>
    <row r="4328" spans="1:16">
      <c r="A4328" s="46">
        <v>1</v>
      </c>
      <c r="B4328" s="46">
        <v>8081.89</v>
      </c>
      <c r="C4328" s="46">
        <v>3543.2767612019998</v>
      </c>
      <c r="D4328" s="46">
        <f t="shared" si="67"/>
        <v>4538.6132387980006</v>
      </c>
      <c r="E4328" s="51">
        <v>45261</v>
      </c>
      <c r="F4328" s="49" t="s">
        <v>80</v>
      </c>
      <c r="G4328" s="49" t="s">
        <v>81</v>
      </c>
      <c r="H4328" s="49" t="s">
        <v>636</v>
      </c>
      <c r="I4328" s="49" t="s">
        <v>636</v>
      </c>
      <c r="J4328" s="49">
        <v>135300</v>
      </c>
      <c r="K4328" s="49" t="s">
        <v>253</v>
      </c>
      <c r="L4328" s="49">
        <v>10567166</v>
      </c>
      <c r="M4328" s="49" t="s">
        <v>2749</v>
      </c>
      <c r="N4328" s="51">
        <v>37585</v>
      </c>
      <c r="O4328" s="51">
        <v>37257</v>
      </c>
      <c r="P4328" s="49" t="s">
        <v>2747</v>
      </c>
    </row>
    <row r="4329" spans="1:16">
      <c r="A4329" s="46">
        <v>2</v>
      </c>
      <c r="B4329" s="46">
        <v>2146.35</v>
      </c>
      <c r="C4329" s="46">
        <v>1291.1489264505001</v>
      </c>
      <c r="D4329" s="46">
        <f t="shared" si="67"/>
        <v>855.20107354949982</v>
      </c>
      <c r="E4329" s="51">
        <v>45261</v>
      </c>
      <c r="F4329" s="49" t="s">
        <v>80</v>
      </c>
      <c r="G4329" s="49" t="s">
        <v>81</v>
      </c>
      <c r="H4329" s="49" t="s">
        <v>636</v>
      </c>
      <c r="I4329" s="49" t="s">
        <v>636</v>
      </c>
      <c r="J4329" s="49">
        <v>135300</v>
      </c>
      <c r="K4329" s="49" t="s">
        <v>486</v>
      </c>
      <c r="L4329" s="49">
        <v>10567013</v>
      </c>
      <c r="M4329" s="49" t="s">
        <v>2168</v>
      </c>
      <c r="N4329" s="51">
        <v>34516</v>
      </c>
      <c r="O4329" s="51">
        <v>34516</v>
      </c>
      <c r="P4329" s="49" t="s">
        <v>1081</v>
      </c>
    </row>
    <row r="4330" spans="1:16">
      <c r="A4330" s="46">
        <v>12</v>
      </c>
      <c r="B4330" s="46">
        <v>1777.15</v>
      </c>
      <c r="C4330" s="46">
        <v>960.3369390025</v>
      </c>
      <c r="D4330" s="46">
        <f t="shared" si="67"/>
        <v>816.81306099750009</v>
      </c>
      <c r="E4330" s="51">
        <v>45261</v>
      </c>
      <c r="F4330" s="49" t="s">
        <v>80</v>
      </c>
      <c r="G4330" s="49" t="s">
        <v>81</v>
      </c>
      <c r="H4330" s="49" t="s">
        <v>636</v>
      </c>
      <c r="I4330" s="49" t="s">
        <v>636</v>
      </c>
      <c r="J4330" s="49">
        <v>135300</v>
      </c>
      <c r="K4330" s="49" t="s">
        <v>462</v>
      </c>
      <c r="L4330" s="49">
        <v>10567068</v>
      </c>
      <c r="M4330" s="49" t="s">
        <v>2063</v>
      </c>
      <c r="N4330" s="51">
        <v>35795</v>
      </c>
      <c r="O4330" s="51">
        <v>36526</v>
      </c>
      <c r="P4330" s="49" t="s">
        <v>1081</v>
      </c>
    </row>
    <row r="4331" spans="1:16">
      <c r="A4331" s="46">
        <v>40</v>
      </c>
      <c r="B4331" s="46">
        <v>28.3</v>
      </c>
      <c r="C4331" s="46">
        <v>12.984422333000001</v>
      </c>
      <c r="D4331" s="46">
        <f t="shared" si="67"/>
        <v>15.315577666999999</v>
      </c>
      <c r="E4331" s="51">
        <v>45261</v>
      </c>
      <c r="F4331" s="49" t="s">
        <v>80</v>
      </c>
      <c r="G4331" s="49" t="s">
        <v>81</v>
      </c>
      <c r="H4331" s="49" t="s">
        <v>636</v>
      </c>
      <c r="I4331" s="49" t="s">
        <v>636</v>
      </c>
      <c r="J4331" s="49">
        <v>135300</v>
      </c>
      <c r="K4331" s="49" t="s">
        <v>463</v>
      </c>
      <c r="L4331" s="49">
        <v>10567146</v>
      </c>
      <c r="M4331" s="49" t="s">
        <v>2065</v>
      </c>
      <c r="N4331" s="51">
        <v>37043</v>
      </c>
      <c r="O4331" s="51">
        <v>37257</v>
      </c>
      <c r="P4331" s="49" t="s">
        <v>2748</v>
      </c>
    </row>
    <row r="4332" spans="1:16">
      <c r="A4332" s="46">
        <v>40</v>
      </c>
      <c r="B4332" s="46">
        <v>1966.99</v>
      </c>
      <c r="C4332" s="46">
        <v>862.37129638199997</v>
      </c>
      <c r="D4332" s="46">
        <f t="shared" si="67"/>
        <v>1104.6187036179999</v>
      </c>
      <c r="E4332" s="51">
        <v>45261</v>
      </c>
      <c r="F4332" s="49" t="s">
        <v>80</v>
      </c>
      <c r="G4332" s="49" t="s">
        <v>81</v>
      </c>
      <c r="H4332" s="49" t="s">
        <v>636</v>
      </c>
      <c r="I4332" s="49" t="s">
        <v>636</v>
      </c>
      <c r="J4332" s="49">
        <v>135300</v>
      </c>
      <c r="K4332" s="49" t="s">
        <v>463</v>
      </c>
      <c r="L4332" s="49">
        <v>10567173</v>
      </c>
      <c r="M4332" s="49" t="s">
        <v>2065</v>
      </c>
      <c r="N4332" s="51">
        <v>37585</v>
      </c>
      <c r="O4332" s="51">
        <v>37257</v>
      </c>
      <c r="P4332" s="49" t="s">
        <v>2747</v>
      </c>
    </row>
    <row r="4333" spans="1:16">
      <c r="A4333" s="46">
        <v>1</v>
      </c>
      <c r="B4333" s="46">
        <v>56192.630000000005</v>
      </c>
      <c r="C4333" s="46">
        <v>53282.671054545397</v>
      </c>
      <c r="D4333" s="46">
        <f t="shared" si="67"/>
        <v>2909.9589454546076</v>
      </c>
      <c r="E4333" s="51">
        <v>45261</v>
      </c>
      <c r="F4333" s="49" t="s">
        <v>80</v>
      </c>
      <c r="G4333" s="49" t="s">
        <v>81</v>
      </c>
      <c r="H4333" s="49" t="s">
        <v>636</v>
      </c>
      <c r="I4333" s="49" t="s">
        <v>636</v>
      </c>
      <c r="J4333" s="49">
        <v>135300</v>
      </c>
      <c r="K4333" s="49" t="s">
        <v>272</v>
      </c>
      <c r="L4333" s="49">
        <v>10566957</v>
      </c>
      <c r="M4333" s="49" t="s">
        <v>2750</v>
      </c>
      <c r="N4333" s="51">
        <v>28307</v>
      </c>
      <c r="O4333" s="51">
        <v>28307</v>
      </c>
      <c r="P4333" s="49" t="s">
        <v>1081</v>
      </c>
    </row>
    <row r="4334" spans="1:16">
      <c r="A4334" s="46">
        <v>1</v>
      </c>
      <c r="B4334" s="46">
        <v>153879.6</v>
      </c>
      <c r="C4334" s="46">
        <v>145910.880284568</v>
      </c>
      <c r="D4334" s="46">
        <f t="shared" si="67"/>
        <v>7968.719715432002</v>
      </c>
      <c r="E4334" s="51">
        <v>45261</v>
      </c>
      <c r="F4334" s="49" t="s">
        <v>80</v>
      </c>
      <c r="G4334" s="49" t="s">
        <v>81</v>
      </c>
      <c r="H4334" s="49" t="s">
        <v>636</v>
      </c>
      <c r="I4334" s="49" t="s">
        <v>636</v>
      </c>
      <c r="J4334" s="49">
        <v>135300</v>
      </c>
      <c r="K4334" s="49" t="s">
        <v>272</v>
      </c>
      <c r="L4334" s="49">
        <v>10566880</v>
      </c>
      <c r="M4334" s="49" t="s">
        <v>2751</v>
      </c>
      <c r="N4334" s="51">
        <v>28307</v>
      </c>
      <c r="O4334" s="51">
        <v>28307</v>
      </c>
      <c r="P4334" s="49" t="s">
        <v>1081</v>
      </c>
    </row>
    <row r="4335" spans="1:16">
      <c r="A4335" s="46">
        <v>1</v>
      </c>
      <c r="B4335" s="46">
        <v>404721.7</v>
      </c>
      <c r="C4335" s="46">
        <v>218703.65389859499</v>
      </c>
      <c r="D4335" s="46">
        <f t="shared" si="67"/>
        <v>186018.04610140502</v>
      </c>
      <c r="E4335" s="51">
        <v>45261</v>
      </c>
      <c r="F4335" s="49" t="s">
        <v>80</v>
      </c>
      <c r="G4335" s="49" t="s">
        <v>81</v>
      </c>
      <c r="H4335" s="49" t="s">
        <v>636</v>
      </c>
      <c r="I4335" s="49" t="s">
        <v>636</v>
      </c>
      <c r="J4335" s="49">
        <v>135300</v>
      </c>
      <c r="K4335" s="49" t="s">
        <v>272</v>
      </c>
      <c r="L4335" s="49">
        <v>10567047</v>
      </c>
      <c r="M4335" s="49" t="s">
        <v>2752</v>
      </c>
      <c r="N4335" s="51">
        <v>35795</v>
      </c>
      <c r="O4335" s="51">
        <v>36100</v>
      </c>
      <c r="P4335" s="49" t="s">
        <v>1081</v>
      </c>
    </row>
    <row r="4336" spans="1:16">
      <c r="A4336" s="46">
        <v>3</v>
      </c>
      <c r="B4336" s="46">
        <v>57819.950000000004</v>
      </c>
      <c r="C4336" s="46">
        <v>26528.5742075245</v>
      </c>
      <c r="D4336" s="46">
        <f t="shared" si="67"/>
        <v>31291.375792475505</v>
      </c>
      <c r="E4336" s="51">
        <v>45261</v>
      </c>
      <c r="F4336" s="49" t="s">
        <v>80</v>
      </c>
      <c r="G4336" s="49" t="s">
        <v>81</v>
      </c>
      <c r="H4336" s="49" t="s">
        <v>636</v>
      </c>
      <c r="I4336" s="49" t="s">
        <v>636</v>
      </c>
      <c r="J4336" s="49">
        <v>135300</v>
      </c>
      <c r="K4336" s="49" t="s">
        <v>524</v>
      </c>
      <c r="L4336" s="49">
        <v>10567132</v>
      </c>
      <c r="M4336" s="49" t="s">
        <v>1564</v>
      </c>
      <c r="N4336" s="51">
        <v>37043</v>
      </c>
      <c r="O4336" s="51">
        <v>37257</v>
      </c>
      <c r="P4336" s="49" t="s">
        <v>2748</v>
      </c>
    </row>
    <row r="4337" spans="1:16">
      <c r="A4337" s="46">
        <v>1</v>
      </c>
      <c r="B4337" s="46">
        <v>4581.4800000000005</v>
      </c>
      <c r="C4337" s="46">
        <v>2756.0150877324004</v>
      </c>
      <c r="D4337" s="46">
        <f t="shared" si="67"/>
        <v>1825.4649122676001</v>
      </c>
      <c r="E4337" s="51">
        <v>45261</v>
      </c>
      <c r="F4337" s="49" t="s">
        <v>80</v>
      </c>
      <c r="G4337" s="49" t="s">
        <v>81</v>
      </c>
      <c r="H4337" s="49" t="s">
        <v>636</v>
      </c>
      <c r="I4337" s="49" t="s">
        <v>636</v>
      </c>
      <c r="J4337" s="49">
        <v>135300</v>
      </c>
      <c r="K4337" s="49" t="s">
        <v>422</v>
      </c>
      <c r="L4337" s="49">
        <v>10567020</v>
      </c>
      <c r="M4337" s="49" t="s">
        <v>1971</v>
      </c>
      <c r="N4337" s="51">
        <v>34516</v>
      </c>
      <c r="O4337" s="51">
        <v>34516</v>
      </c>
      <c r="P4337" s="49" t="s">
        <v>1081</v>
      </c>
    </row>
    <row r="4338" spans="1:16">
      <c r="A4338" s="46">
        <v>0</v>
      </c>
      <c r="B4338" s="46">
        <v>4788.84</v>
      </c>
      <c r="C4338" s="46">
        <v>3466.6688597183997</v>
      </c>
      <c r="D4338" s="46">
        <f t="shared" si="67"/>
        <v>1322.1711402816004</v>
      </c>
      <c r="E4338" s="51">
        <v>45261</v>
      </c>
      <c r="F4338" s="49" t="s">
        <v>80</v>
      </c>
      <c r="G4338" s="49" t="s">
        <v>81</v>
      </c>
      <c r="H4338" s="49" t="s">
        <v>636</v>
      </c>
      <c r="I4338" s="49" t="s">
        <v>636</v>
      </c>
      <c r="J4338" s="49">
        <v>135300</v>
      </c>
      <c r="K4338" s="49" t="s">
        <v>254</v>
      </c>
      <c r="L4338" s="49">
        <v>10566975</v>
      </c>
      <c r="M4338" s="49" t="s">
        <v>2191</v>
      </c>
      <c r="N4338" s="51">
        <v>32325</v>
      </c>
      <c r="O4338" s="51">
        <v>32325</v>
      </c>
      <c r="P4338" s="49" t="s">
        <v>1081</v>
      </c>
    </row>
    <row r="4339" spans="1:16">
      <c r="A4339" s="46">
        <v>1</v>
      </c>
      <c r="B4339" s="46">
        <v>2972.7000000000003</v>
      </c>
      <c r="C4339" s="46">
        <v>2091.3361867079998</v>
      </c>
      <c r="D4339" s="46">
        <f t="shared" si="67"/>
        <v>881.36381329200049</v>
      </c>
      <c r="E4339" s="51">
        <v>45261</v>
      </c>
      <c r="F4339" s="49" t="s">
        <v>80</v>
      </c>
      <c r="G4339" s="49" t="s">
        <v>81</v>
      </c>
      <c r="H4339" s="49" t="s">
        <v>636</v>
      </c>
      <c r="I4339" s="49" t="s">
        <v>636</v>
      </c>
      <c r="J4339" s="49">
        <v>135300</v>
      </c>
      <c r="K4339" s="49" t="s">
        <v>254</v>
      </c>
      <c r="L4339" s="49">
        <v>10566984</v>
      </c>
      <c r="M4339" s="49" t="s">
        <v>1980</v>
      </c>
      <c r="N4339" s="51">
        <v>32690</v>
      </c>
      <c r="O4339" s="51">
        <v>32690</v>
      </c>
      <c r="P4339" s="49" t="s">
        <v>1081</v>
      </c>
    </row>
    <row r="4340" spans="1:16">
      <c r="A4340" s="46">
        <v>1</v>
      </c>
      <c r="B4340" s="46">
        <v>15153.550000000001</v>
      </c>
      <c r="C4340" s="46">
        <v>11587.755420518</v>
      </c>
      <c r="D4340" s="46">
        <f t="shared" si="67"/>
        <v>3565.7945794820007</v>
      </c>
      <c r="E4340" s="51">
        <v>45261</v>
      </c>
      <c r="F4340" s="49" t="s">
        <v>80</v>
      </c>
      <c r="G4340" s="49" t="s">
        <v>81</v>
      </c>
      <c r="H4340" s="49" t="s">
        <v>636</v>
      </c>
      <c r="I4340" s="49" t="s">
        <v>636</v>
      </c>
      <c r="J4340" s="49">
        <v>135300</v>
      </c>
      <c r="K4340" s="49" t="s">
        <v>254</v>
      </c>
      <c r="L4340" s="49">
        <v>10566966</v>
      </c>
      <c r="M4340" s="49" t="s">
        <v>1980</v>
      </c>
      <c r="N4340" s="51">
        <v>31594</v>
      </c>
      <c r="O4340" s="51">
        <v>31594</v>
      </c>
      <c r="P4340" s="49" t="s">
        <v>1081</v>
      </c>
    </row>
    <row r="4341" spans="1:16">
      <c r="A4341" s="46">
        <v>30</v>
      </c>
      <c r="B4341" s="46">
        <v>74.600000000000009</v>
      </c>
      <c r="C4341" s="46">
        <v>34.227487845999995</v>
      </c>
      <c r="D4341" s="46">
        <f t="shared" si="67"/>
        <v>40.372512154000013</v>
      </c>
      <c r="E4341" s="51">
        <v>45261</v>
      </c>
      <c r="F4341" s="49" t="s">
        <v>80</v>
      </c>
      <c r="G4341" s="49" t="s">
        <v>81</v>
      </c>
      <c r="H4341" s="49" t="s">
        <v>636</v>
      </c>
      <c r="I4341" s="49" t="s">
        <v>636</v>
      </c>
      <c r="J4341" s="49">
        <v>135300</v>
      </c>
      <c r="K4341" s="49" t="s">
        <v>465</v>
      </c>
      <c r="L4341" s="49">
        <v>10567125</v>
      </c>
      <c r="M4341" s="49" t="s">
        <v>2071</v>
      </c>
      <c r="N4341" s="51">
        <v>37043</v>
      </c>
      <c r="O4341" s="51">
        <v>37257</v>
      </c>
      <c r="P4341" s="49" t="s">
        <v>2748</v>
      </c>
    </row>
    <row r="4342" spans="1:16">
      <c r="A4342" s="46">
        <v>1</v>
      </c>
      <c r="B4342" s="46">
        <v>967.22</v>
      </c>
      <c r="C4342" s="46">
        <v>1030.8900034048002</v>
      </c>
      <c r="D4342" s="46">
        <f t="shared" si="67"/>
        <v>-63.670003404800127</v>
      </c>
      <c r="E4342" s="51">
        <v>45261</v>
      </c>
      <c r="F4342" s="49" t="s">
        <v>80</v>
      </c>
      <c r="G4342" s="49" t="s">
        <v>81</v>
      </c>
      <c r="H4342" s="49" t="s">
        <v>636</v>
      </c>
      <c r="I4342" s="49" t="s">
        <v>636</v>
      </c>
      <c r="J4342" s="49">
        <v>135300</v>
      </c>
      <c r="K4342" s="49" t="s">
        <v>525</v>
      </c>
      <c r="L4342" s="49">
        <v>10566842</v>
      </c>
      <c r="M4342" s="49" t="s">
        <v>1568</v>
      </c>
      <c r="N4342" s="51">
        <v>20637</v>
      </c>
      <c r="O4342" s="51">
        <v>20637</v>
      </c>
      <c r="P4342" s="49" t="s">
        <v>1081</v>
      </c>
    </row>
    <row r="4343" spans="1:16">
      <c r="A4343" s="46">
        <v>1</v>
      </c>
      <c r="B4343" s="46">
        <v>26524.45</v>
      </c>
      <c r="C4343" s="46">
        <v>25150.870216480998</v>
      </c>
      <c r="D4343" s="46">
        <f t="shared" si="67"/>
        <v>1373.5797835190024</v>
      </c>
      <c r="E4343" s="51">
        <v>45261</v>
      </c>
      <c r="F4343" s="49" t="s">
        <v>80</v>
      </c>
      <c r="G4343" s="49" t="s">
        <v>81</v>
      </c>
      <c r="H4343" s="49" t="s">
        <v>636</v>
      </c>
      <c r="I4343" s="49" t="s">
        <v>636</v>
      </c>
      <c r="J4343" s="49">
        <v>135300</v>
      </c>
      <c r="K4343" s="49" t="s">
        <v>525</v>
      </c>
      <c r="L4343" s="49">
        <v>10566943</v>
      </c>
      <c r="M4343" s="49" t="s">
        <v>1568</v>
      </c>
      <c r="N4343" s="51">
        <v>28307</v>
      </c>
      <c r="O4343" s="51">
        <v>28307</v>
      </c>
      <c r="P4343" s="49" t="s">
        <v>1081</v>
      </c>
    </row>
    <row r="4344" spans="1:16">
      <c r="A4344" s="46">
        <v>2</v>
      </c>
      <c r="B4344" s="46">
        <v>3969.6600000000003</v>
      </c>
      <c r="C4344" s="46">
        <v>3764.0894896427999</v>
      </c>
      <c r="D4344" s="46">
        <f t="shared" si="67"/>
        <v>205.57051035720042</v>
      </c>
      <c r="E4344" s="51">
        <v>45261</v>
      </c>
      <c r="F4344" s="49" t="s">
        <v>80</v>
      </c>
      <c r="G4344" s="49" t="s">
        <v>81</v>
      </c>
      <c r="H4344" s="49" t="s">
        <v>636</v>
      </c>
      <c r="I4344" s="49" t="s">
        <v>636</v>
      </c>
      <c r="J4344" s="49">
        <v>135300</v>
      </c>
      <c r="K4344" s="49" t="s">
        <v>641</v>
      </c>
      <c r="L4344" s="49">
        <v>10566936</v>
      </c>
      <c r="M4344" s="49" t="s">
        <v>2753</v>
      </c>
      <c r="N4344" s="51">
        <v>28307</v>
      </c>
      <c r="O4344" s="51">
        <v>28307</v>
      </c>
      <c r="P4344" s="49" t="s">
        <v>1081</v>
      </c>
    </row>
    <row r="4345" spans="1:16">
      <c r="A4345" s="46">
        <v>2</v>
      </c>
      <c r="B4345" s="46">
        <v>4821.99</v>
      </c>
      <c r="C4345" s="46">
        <v>2605.7086438965002</v>
      </c>
      <c r="D4345" s="46">
        <f t="shared" si="67"/>
        <v>2216.2813561034995</v>
      </c>
      <c r="E4345" s="51">
        <v>45261</v>
      </c>
      <c r="F4345" s="49" t="s">
        <v>80</v>
      </c>
      <c r="G4345" s="49" t="s">
        <v>81</v>
      </c>
      <c r="H4345" s="49" t="s">
        <v>636</v>
      </c>
      <c r="I4345" s="49" t="s">
        <v>636</v>
      </c>
      <c r="J4345" s="49">
        <v>135300</v>
      </c>
      <c r="K4345" s="49" t="s">
        <v>467</v>
      </c>
      <c r="L4345" s="49">
        <v>10567110</v>
      </c>
      <c r="M4345" s="49" t="s">
        <v>2754</v>
      </c>
      <c r="N4345" s="51">
        <v>35795</v>
      </c>
      <c r="O4345" s="51">
        <v>36526</v>
      </c>
      <c r="P4345" s="49" t="s">
        <v>1617</v>
      </c>
    </row>
    <row r="4346" spans="1:16">
      <c r="A4346" s="46">
        <v>0</v>
      </c>
      <c r="B4346" s="46">
        <v>0</v>
      </c>
      <c r="C4346" s="46">
        <v>0</v>
      </c>
      <c r="D4346" s="46">
        <f t="shared" si="67"/>
        <v>0</v>
      </c>
      <c r="E4346" s="51">
        <v>45261</v>
      </c>
      <c r="F4346" s="49" t="s">
        <v>80</v>
      </c>
      <c r="G4346" s="49" t="s">
        <v>81</v>
      </c>
      <c r="H4346" s="49" t="s">
        <v>642</v>
      </c>
      <c r="I4346" s="49" t="s">
        <v>642</v>
      </c>
      <c r="J4346" s="49">
        <v>135300</v>
      </c>
      <c r="K4346" s="49" t="s">
        <v>107</v>
      </c>
      <c r="L4346" s="49">
        <v>9808688</v>
      </c>
      <c r="M4346" s="49" t="s">
        <v>2755</v>
      </c>
      <c r="N4346" s="51">
        <v>37085</v>
      </c>
      <c r="O4346" s="51">
        <v>37165</v>
      </c>
      <c r="P4346" s="49" t="s">
        <v>2756</v>
      </c>
    </row>
    <row r="4347" spans="1:16">
      <c r="A4347" s="46">
        <v>0</v>
      </c>
      <c r="B4347" s="46">
        <v>0</v>
      </c>
      <c r="C4347" s="46">
        <v>0</v>
      </c>
      <c r="D4347" s="46">
        <f t="shared" si="67"/>
        <v>0</v>
      </c>
      <c r="E4347" s="51">
        <v>45261</v>
      </c>
      <c r="F4347" s="49" t="s">
        <v>80</v>
      </c>
      <c r="G4347" s="49" t="s">
        <v>81</v>
      </c>
      <c r="H4347" s="49" t="s">
        <v>642</v>
      </c>
      <c r="I4347" s="49" t="s">
        <v>642</v>
      </c>
      <c r="J4347" s="49">
        <v>135300</v>
      </c>
      <c r="K4347" s="49" t="s">
        <v>107</v>
      </c>
      <c r="L4347" s="49">
        <v>9808074</v>
      </c>
      <c r="M4347" s="49" t="s">
        <v>2755</v>
      </c>
      <c r="N4347" s="51">
        <v>36354</v>
      </c>
      <c r="O4347" s="51">
        <v>37104</v>
      </c>
      <c r="P4347" s="49" t="s">
        <v>2756</v>
      </c>
    </row>
    <row r="4348" spans="1:16">
      <c r="A4348" s="46">
        <v>0</v>
      </c>
      <c r="B4348" s="46">
        <v>0</v>
      </c>
      <c r="C4348" s="46">
        <v>0</v>
      </c>
      <c r="D4348" s="46">
        <f t="shared" si="67"/>
        <v>0</v>
      </c>
      <c r="E4348" s="51">
        <v>45261</v>
      </c>
      <c r="F4348" s="49" t="s">
        <v>80</v>
      </c>
      <c r="G4348" s="49" t="s">
        <v>81</v>
      </c>
      <c r="H4348" s="49" t="s">
        <v>642</v>
      </c>
      <c r="I4348" s="49" t="s">
        <v>642</v>
      </c>
      <c r="J4348" s="49">
        <v>135600</v>
      </c>
      <c r="K4348" s="49" t="s">
        <v>107</v>
      </c>
      <c r="L4348" s="49">
        <v>9808687</v>
      </c>
      <c r="M4348" s="49" t="s">
        <v>2755</v>
      </c>
      <c r="N4348" s="51">
        <v>37085</v>
      </c>
      <c r="O4348" s="51">
        <v>37165</v>
      </c>
      <c r="P4348" s="49" t="s">
        <v>2756</v>
      </c>
    </row>
    <row r="4349" spans="1:16">
      <c r="A4349" s="46">
        <v>0</v>
      </c>
      <c r="B4349" s="46">
        <v>0</v>
      </c>
      <c r="C4349" s="46">
        <v>0</v>
      </c>
      <c r="D4349" s="46">
        <f t="shared" si="67"/>
        <v>0</v>
      </c>
      <c r="E4349" s="51">
        <v>45261</v>
      </c>
      <c r="F4349" s="49" t="s">
        <v>80</v>
      </c>
      <c r="G4349" s="49" t="s">
        <v>81</v>
      </c>
      <c r="H4349" s="49" t="s">
        <v>642</v>
      </c>
      <c r="I4349" s="49" t="s">
        <v>642</v>
      </c>
      <c r="J4349" s="49">
        <v>135600</v>
      </c>
      <c r="K4349" s="49" t="s">
        <v>107</v>
      </c>
      <c r="L4349" s="49">
        <v>9808072</v>
      </c>
      <c r="M4349" s="49" t="s">
        <v>2755</v>
      </c>
      <c r="N4349" s="51">
        <v>36354</v>
      </c>
      <c r="O4349" s="51">
        <v>37104</v>
      </c>
      <c r="P4349" s="49" t="s">
        <v>2756</v>
      </c>
    </row>
    <row r="4350" spans="1:16">
      <c r="A4350" s="46">
        <v>0</v>
      </c>
      <c r="B4350" s="46">
        <v>0</v>
      </c>
      <c r="C4350" s="46">
        <v>0</v>
      </c>
      <c r="D4350" s="46">
        <f t="shared" si="67"/>
        <v>0</v>
      </c>
      <c r="E4350" s="51">
        <v>45261</v>
      </c>
      <c r="F4350" s="49" t="s">
        <v>80</v>
      </c>
      <c r="G4350" s="49" t="s">
        <v>81</v>
      </c>
      <c r="H4350" s="49" t="s">
        <v>643</v>
      </c>
      <c r="I4350" s="49" t="s">
        <v>643</v>
      </c>
      <c r="J4350" s="49">
        <v>135300</v>
      </c>
      <c r="K4350" s="49" t="s">
        <v>107</v>
      </c>
      <c r="L4350" s="49">
        <v>28830370</v>
      </c>
      <c r="M4350" s="49" t="s">
        <v>2757</v>
      </c>
      <c r="N4350" s="51">
        <v>43815</v>
      </c>
      <c r="O4350" s="51">
        <v>43831</v>
      </c>
      <c r="P4350" s="49" t="s">
        <v>2758</v>
      </c>
    </row>
    <row r="4351" spans="1:16">
      <c r="A4351" s="46">
        <v>0</v>
      </c>
      <c r="B4351" s="46">
        <v>0</v>
      </c>
      <c r="C4351" s="46">
        <v>0</v>
      </c>
      <c r="D4351" s="46">
        <f t="shared" si="67"/>
        <v>0</v>
      </c>
      <c r="E4351" s="51">
        <v>45261</v>
      </c>
      <c r="F4351" s="49" t="s">
        <v>80</v>
      </c>
      <c r="G4351" s="49" t="s">
        <v>81</v>
      </c>
      <c r="H4351" s="49" t="s">
        <v>643</v>
      </c>
      <c r="I4351" s="49" t="s">
        <v>643</v>
      </c>
      <c r="J4351" s="49">
        <v>135300</v>
      </c>
      <c r="K4351" s="49" t="s">
        <v>107</v>
      </c>
      <c r="L4351" s="49">
        <v>29646570</v>
      </c>
      <c r="M4351" s="49" t="s">
        <v>2757</v>
      </c>
      <c r="N4351" s="51">
        <v>43815</v>
      </c>
      <c r="O4351" s="51">
        <v>44013</v>
      </c>
      <c r="P4351" s="49" t="s">
        <v>2758</v>
      </c>
    </row>
    <row r="4352" spans="1:16">
      <c r="A4352" s="46">
        <v>0</v>
      </c>
      <c r="B4352" s="46">
        <v>0</v>
      </c>
      <c r="C4352" s="46">
        <v>0</v>
      </c>
      <c r="D4352" s="46">
        <f t="shared" si="67"/>
        <v>0</v>
      </c>
      <c r="E4352" s="51">
        <v>45261</v>
      </c>
      <c r="F4352" s="49" t="s">
        <v>80</v>
      </c>
      <c r="G4352" s="49" t="s">
        <v>81</v>
      </c>
      <c r="H4352" s="49" t="s">
        <v>643</v>
      </c>
      <c r="I4352" s="49" t="s">
        <v>643</v>
      </c>
      <c r="J4352" s="49">
        <v>135300</v>
      </c>
      <c r="K4352" s="49" t="s">
        <v>107</v>
      </c>
      <c r="L4352" s="49">
        <v>33333037</v>
      </c>
      <c r="M4352" s="49" t="s">
        <v>2759</v>
      </c>
      <c r="N4352" s="51">
        <v>44363</v>
      </c>
      <c r="O4352" s="51">
        <v>44348</v>
      </c>
      <c r="P4352" s="49" t="s">
        <v>2760</v>
      </c>
    </row>
    <row r="4353" spans="1:16">
      <c r="A4353" s="46">
        <v>0</v>
      </c>
      <c r="B4353" s="46">
        <v>0</v>
      </c>
      <c r="C4353" s="46">
        <v>0</v>
      </c>
      <c r="D4353" s="46">
        <f t="shared" si="67"/>
        <v>0</v>
      </c>
      <c r="E4353" s="51">
        <v>45261</v>
      </c>
      <c r="F4353" s="49" t="s">
        <v>80</v>
      </c>
      <c r="G4353" s="49" t="s">
        <v>81</v>
      </c>
      <c r="H4353" s="49" t="s">
        <v>643</v>
      </c>
      <c r="I4353" s="49" t="s">
        <v>643</v>
      </c>
      <c r="J4353" s="49">
        <v>135300</v>
      </c>
      <c r="K4353" s="49" t="s">
        <v>107</v>
      </c>
      <c r="L4353" s="49">
        <v>28413207</v>
      </c>
      <c r="M4353" s="49" t="s">
        <v>2757</v>
      </c>
      <c r="N4353" s="51">
        <v>43815</v>
      </c>
      <c r="O4353" s="51">
        <v>43800</v>
      </c>
      <c r="P4353" s="49" t="s">
        <v>2758</v>
      </c>
    </row>
    <row r="4354" spans="1:16">
      <c r="A4354" s="46">
        <v>0</v>
      </c>
      <c r="B4354" s="46">
        <v>0</v>
      </c>
      <c r="C4354" s="46">
        <v>0</v>
      </c>
      <c r="D4354" s="46">
        <f t="shared" si="67"/>
        <v>0</v>
      </c>
      <c r="E4354" s="51">
        <v>45261</v>
      </c>
      <c r="F4354" s="49" t="s">
        <v>80</v>
      </c>
      <c r="G4354" s="49" t="s">
        <v>81</v>
      </c>
      <c r="H4354" s="49" t="s">
        <v>643</v>
      </c>
      <c r="I4354" s="49" t="s">
        <v>643</v>
      </c>
      <c r="J4354" s="49">
        <v>135300</v>
      </c>
      <c r="K4354" s="49" t="s">
        <v>358</v>
      </c>
      <c r="L4354" s="49">
        <v>34237262</v>
      </c>
      <c r="M4354" s="49" t="s">
        <v>2068</v>
      </c>
      <c r="N4354" s="51">
        <v>44363</v>
      </c>
      <c r="O4354" s="51">
        <v>44348</v>
      </c>
      <c r="P4354" s="49" t="s">
        <v>2760</v>
      </c>
    </row>
    <row r="4355" spans="1:16">
      <c r="A4355" s="46">
        <v>0</v>
      </c>
      <c r="B4355" s="46">
        <v>0</v>
      </c>
      <c r="C4355" s="46">
        <v>0</v>
      </c>
      <c r="D4355" s="46">
        <f t="shared" ref="D4355:D4418" si="68">+B4355-C4355</f>
        <v>0</v>
      </c>
      <c r="E4355" s="51">
        <v>45261</v>
      </c>
      <c r="F4355" s="49" t="s">
        <v>80</v>
      </c>
      <c r="G4355" s="49" t="s">
        <v>81</v>
      </c>
      <c r="H4355" s="49" t="s">
        <v>643</v>
      </c>
      <c r="I4355" s="49" t="s">
        <v>643</v>
      </c>
      <c r="J4355" s="49">
        <v>135301</v>
      </c>
      <c r="K4355" s="49" t="s">
        <v>107</v>
      </c>
      <c r="L4355" s="49">
        <v>35434611</v>
      </c>
      <c r="M4355" s="49" t="s">
        <v>2761</v>
      </c>
      <c r="N4355" s="51">
        <v>44700</v>
      </c>
      <c r="O4355" s="51">
        <v>44682</v>
      </c>
      <c r="P4355" s="49" t="s">
        <v>2762</v>
      </c>
    </row>
    <row r="4356" spans="1:16">
      <c r="A4356" s="46">
        <v>1</v>
      </c>
      <c r="B4356" s="46">
        <v>12507.04</v>
      </c>
      <c r="C4356" s="46">
        <v>-251.19001558560001</v>
      </c>
      <c r="D4356" s="46">
        <f t="shared" si="68"/>
        <v>12758.230015585601</v>
      </c>
      <c r="E4356" s="51">
        <v>45261</v>
      </c>
      <c r="F4356" s="49" t="s">
        <v>80</v>
      </c>
      <c r="G4356" s="49" t="s">
        <v>81</v>
      </c>
      <c r="H4356" s="49" t="s">
        <v>2763</v>
      </c>
      <c r="I4356" s="49" t="s">
        <v>644</v>
      </c>
      <c r="J4356" s="49">
        <v>135001</v>
      </c>
      <c r="K4356" s="49" t="s">
        <v>153</v>
      </c>
      <c r="L4356" s="49">
        <v>10562873</v>
      </c>
      <c r="M4356" s="49" t="s">
        <v>2764</v>
      </c>
      <c r="N4356" s="51">
        <v>32325</v>
      </c>
      <c r="O4356" s="51">
        <v>32325</v>
      </c>
      <c r="P4356" s="49" t="s">
        <v>1081</v>
      </c>
    </row>
    <row r="4357" spans="1:16">
      <c r="A4357" s="46">
        <v>1</v>
      </c>
      <c r="B4357" s="46">
        <v>319906.17</v>
      </c>
      <c r="C4357" s="46">
        <v>99047.835199215901</v>
      </c>
      <c r="D4357" s="46">
        <f t="shared" si="68"/>
        <v>220858.33480078407</v>
      </c>
      <c r="E4357" s="51">
        <v>45261</v>
      </c>
      <c r="F4357" s="49" t="s">
        <v>80</v>
      </c>
      <c r="G4357" s="49" t="s">
        <v>81</v>
      </c>
      <c r="H4357" s="49" t="s">
        <v>2763</v>
      </c>
      <c r="I4357" s="49" t="s">
        <v>644</v>
      </c>
      <c r="J4357" s="49">
        <v>135200</v>
      </c>
      <c r="K4357" s="49" t="s">
        <v>381</v>
      </c>
      <c r="L4357" s="49">
        <v>10563177</v>
      </c>
      <c r="M4357" s="49" t="s">
        <v>2765</v>
      </c>
      <c r="N4357" s="51">
        <v>38103</v>
      </c>
      <c r="O4357" s="51">
        <v>38169</v>
      </c>
      <c r="P4357" s="49" t="s">
        <v>2766</v>
      </c>
    </row>
    <row r="4358" spans="1:16">
      <c r="A4358" s="46">
        <v>1</v>
      </c>
      <c r="B4358" s="46">
        <v>42804.66</v>
      </c>
      <c r="C4358" s="46">
        <v>13252.976363158201</v>
      </c>
      <c r="D4358" s="46">
        <f t="shared" si="68"/>
        <v>29551.683636841801</v>
      </c>
      <c r="E4358" s="51">
        <v>45261</v>
      </c>
      <c r="F4358" s="49" t="s">
        <v>80</v>
      </c>
      <c r="G4358" s="49" t="s">
        <v>81</v>
      </c>
      <c r="H4358" s="49" t="s">
        <v>2763</v>
      </c>
      <c r="I4358" s="49" t="s">
        <v>644</v>
      </c>
      <c r="J4358" s="49">
        <v>135200</v>
      </c>
      <c r="K4358" s="49" t="s">
        <v>170</v>
      </c>
      <c r="L4358" s="49">
        <v>10563170</v>
      </c>
      <c r="M4358" s="49" t="s">
        <v>1999</v>
      </c>
      <c r="N4358" s="51">
        <v>38103</v>
      </c>
      <c r="O4358" s="51">
        <v>37987</v>
      </c>
      <c r="P4358" s="49" t="s">
        <v>2766</v>
      </c>
    </row>
    <row r="4359" spans="1:16">
      <c r="A4359" s="46">
        <v>1</v>
      </c>
      <c r="B4359" s="46">
        <v>30145.7</v>
      </c>
      <c r="C4359" s="46">
        <v>9333.5690448389996</v>
      </c>
      <c r="D4359" s="46">
        <f t="shared" si="68"/>
        <v>20812.130955161003</v>
      </c>
      <c r="E4359" s="51">
        <v>45261</v>
      </c>
      <c r="F4359" s="49" t="s">
        <v>80</v>
      </c>
      <c r="G4359" s="49" t="s">
        <v>81</v>
      </c>
      <c r="H4359" s="49" t="s">
        <v>2763</v>
      </c>
      <c r="I4359" s="49" t="s">
        <v>644</v>
      </c>
      <c r="J4359" s="49">
        <v>135200</v>
      </c>
      <c r="K4359" s="49" t="s">
        <v>177</v>
      </c>
      <c r="L4359" s="49">
        <v>10563149</v>
      </c>
      <c r="M4359" s="49" t="s">
        <v>1538</v>
      </c>
      <c r="N4359" s="51">
        <v>38103</v>
      </c>
      <c r="O4359" s="51">
        <v>37987</v>
      </c>
      <c r="P4359" s="49" t="s">
        <v>2766</v>
      </c>
    </row>
    <row r="4360" spans="1:16">
      <c r="A4360" s="46">
        <v>1</v>
      </c>
      <c r="B4360" s="46">
        <v>8402.92</v>
      </c>
      <c r="C4360" s="46">
        <v>2601.6723445883999</v>
      </c>
      <c r="D4360" s="46">
        <f t="shared" si="68"/>
        <v>5801.2476554116001</v>
      </c>
      <c r="E4360" s="51">
        <v>45261</v>
      </c>
      <c r="F4360" s="49" t="s">
        <v>80</v>
      </c>
      <c r="G4360" s="49" t="s">
        <v>81</v>
      </c>
      <c r="H4360" s="49" t="s">
        <v>2763</v>
      </c>
      <c r="I4360" s="49" t="s">
        <v>644</v>
      </c>
      <c r="J4360" s="49">
        <v>135200</v>
      </c>
      <c r="K4360" s="49" t="s">
        <v>181</v>
      </c>
      <c r="L4360" s="49">
        <v>10563163</v>
      </c>
      <c r="M4360" s="49" t="s">
        <v>1855</v>
      </c>
      <c r="N4360" s="51">
        <v>38103</v>
      </c>
      <c r="O4360" s="51">
        <v>37987</v>
      </c>
      <c r="P4360" s="49" t="s">
        <v>2766</v>
      </c>
    </row>
    <row r="4361" spans="1:16">
      <c r="A4361" s="46">
        <v>0</v>
      </c>
      <c r="B4361" s="46">
        <v>5481.84</v>
      </c>
      <c r="C4361" s="46">
        <v>391.67565899280004</v>
      </c>
      <c r="D4361" s="46">
        <f t="shared" si="68"/>
        <v>5090.1643410072002</v>
      </c>
      <c r="E4361" s="51">
        <v>45261</v>
      </c>
      <c r="F4361" s="49" t="s">
        <v>80</v>
      </c>
      <c r="G4361" s="49" t="s">
        <v>81</v>
      </c>
      <c r="H4361" s="49" t="s">
        <v>2763</v>
      </c>
      <c r="I4361" s="49" t="s">
        <v>644</v>
      </c>
      <c r="J4361" s="49">
        <v>135200</v>
      </c>
      <c r="K4361" s="49" t="s">
        <v>185</v>
      </c>
      <c r="L4361" s="49">
        <v>33375712</v>
      </c>
      <c r="M4361" s="49" t="s">
        <v>1446</v>
      </c>
      <c r="N4361" s="51">
        <v>43815</v>
      </c>
      <c r="O4361" s="51">
        <v>43800</v>
      </c>
      <c r="P4361" s="49" t="s">
        <v>2758</v>
      </c>
    </row>
    <row r="4362" spans="1:16">
      <c r="A4362" s="46">
        <v>1</v>
      </c>
      <c r="B4362" s="46">
        <v>23554.75</v>
      </c>
      <c r="C4362" s="46">
        <v>7292.9102810325003</v>
      </c>
      <c r="D4362" s="46">
        <f t="shared" si="68"/>
        <v>16261.8397189675</v>
      </c>
      <c r="E4362" s="51">
        <v>45261</v>
      </c>
      <c r="F4362" s="49" t="s">
        <v>80</v>
      </c>
      <c r="G4362" s="49" t="s">
        <v>81</v>
      </c>
      <c r="H4362" s="49" t="s">
        <v>2763</v>
      </c>
      <c r="I4362" s="49" t="s">
        <v>644</v>
      </c>
      <c r="J4362" s="49">
        <v>135200</v>
      </c>
      <c r="K4362" s="49" t="s">
        <v>186</v>
      </c>
      <c r="L4362" s="49">
        <v>10563156</v>
      </c>
      <c r="M4362" s="49" t="s">
        <v>2007</v>
      </c>
      <c r="N4362" s="51">
        <v>38103</v>
      </c>
      <c r="O4362" s="51">
        <v>37987</v>
      </c>
      <c r="P4362" s="49" t="s">
        <v>2766</v>
      </c>
    </row>
    <row r="4363" spans="1:16">
      <c r="A4363" s="46">
        <v>2</v>
      </c>
      <c r="B4363" s="46">
        <v>9800.7900000000009</v>
      </c>
      <c r="C4363" s="46">
        <v>3897.1701603123001</v>
      </c>
      <c r="D4363" s="46">
        <f t="shared" si="68"/>
        <v>5903.6198396877007</v>
      </c>
      <c r="E4363" s="51">
        <v>45261</v>
      </c>
      <c r="F4363" s="49" t="s">
        <v>80</v>
      </c>
      <c r="G4363" s="49" t="s">
        <v>81</v>
      </c>
      <c r="H4363" s="49" t="s">
        <v>2763</v>
      </c>
      <c r="I4363" s="49" t="s">
        <v>644</v>
      </c>
      <c r="J4363" s="49">
        <v>135300</v>
      </c>
      <c r="K4363" s="49" t="s">
        <v>553</v>
      </c>
      <c r="L4363" s="49">
        <v>10567339</v>
      </c>
      <c r="M4363" s="49" t="s">
        <v>2767</v>
      </c>
      <c r="N4363" s="51">
        <v>38103</v>
      </c>
      <c r="O4363" s="51">
        <v>37987</v>
      </c>
      <c r="P4363" s="49" t="s">
        <v>2766</v>
      </c>
    </row>
    <row r="4364" spans="1:16">
      <c r="A4364" s="46">
        <v>7</v>
      </c>
      <c r="B4364" s="46">
        <v>46925.88</v>
      </c>
      <c r="C4364" s="46">
        <v>18659.5304340156</v>
      </c>
      <c r="D4364" s="46">
        <f t="shared" si="68"/>
        <v>28266.349565984397</v>
      </c>
      <c r="E4364" s="51">
        <v>45261</v>
      </c>
      <c r="F4364" s="49" t="s">
        <v>80</v>
      </c>
      <c r="G4364" s="49" t="s">
        <v>81</v>
      </c>
      <c r="H4364" s="49" t="s">
        <v>2763</v>
      </c>
      <c r="I4364" s="49" t="s">
        <v>644</v>
      </c>
      <c r="J4364" s="49">
        <v>135300</v>
      </c>
      <c r="K4364" s="49" t="s">
        <v>445</v>
      </c>
      <c r="L4364" s="49">
        <v>10567423</v>
      </c>
      <c r="M4364" s="49" t="s">
        <v>2013</v>
      </c>
      <c r="N4364" s="51">
        <v>38103</v>
      </c>
      <c r="O4364" s="51">
        <v>37987</v>
      </c>
      <c r="P4364" s="49" t="s">
        <v>2766</v>
      </c>
    </row>
    <row r="4365" spans="1:16">
      <c r="A4365" s="46">
        <v>25</v>
      </c>
      <c r="B4365" s="46">
        <v>2794.23</v>
      </c>
      <c r="C4365" s="46">
        <v>1111.0930626050999</v>
      </c>
      <c r="D4365" s="46">
        <f t="shared" si="68"/>
        <v>1683.1369373949001</v>
      </c>
      <c r="E4365" s="51">
        <v>45261</v>
      </c>
      <c r="F4365" s="49" t="s">
        <v>80</v>
      </c>
      <c r="G4365" s="49" t="s">
        <v>81</v>
      </c>
      <c r="H4365" s="49" t="s">
        <v>2763</v>
      </c>
      <c r="I4365" s="49" t="s">
        <v>644</v>
      </c>
      <c r="J4365" s="49">
        <v>135300</v>
      </c>
      <c r="K4365" s="49" t="s">
        <v>124</v>
      </c>
      <c r="L4365" s="49">
        <v>10567346</v>
      </c>
      <c r="M4365" s="49" t="s">
        <v>2291</v>
      </c>
      <c r="N4365" s="51">
        <v>38103</v>
      </c>
      <c r="O4365" s="51">
        <v>37987</v>
      </c>
      <c r="P4365" s="49" t="s">
        <v>2768</v>
      </c>
    </row>
    <row r="4366" spans="1:16">
      <c r="A4366" s="46">
        <v>6</v>
      </c>
      <c r="B4366" s="46">
        <v>11026.74</v>
      </c>
      <c r="C4366" s="46">
        <v>4384.6549200138006</v>
      </c>
      <c r="D4366" s="46">
        <f t="shared" si="68"/>
        <v>6642.0850799861992</v>
      </c>
      <c r="E4366" s="51">
        <v>45261</v>
      </c>
      <c r="F4366" s="49" t="s">
        <v>80</v>
      </c>
      <c r="G4366" s="49" t="s">
        <v>81</v>
      </c>
      <c r="H4366" s="49" t="s">
        <v>2763</v>
      </c>
      <c r="I4366" s="49" t="s">
        <v>644</v>
      </c>
      <c r="J4366" s="49">
        <v>135300</v>
      </c>
      <c r="K4366" s="49" t="s">
        <v>165</v>
      </c>
      <c r="L4366" s="49">
        <v>10567290</v>
      </c>
      <c r="M4366" s="49" t="s">
        <v>2693</v>
      </c>
      <c r="N4366" s="51">
        <v>38103</v>
      </c>
      <c r="O4366" s="51">
        <v>37987</v>
      </c>
      <c r="P4366" s="49" t="s">
        <v>2766</v>
      </c>
    </row>
    <row r="4367" spans="1:16">
      <c r="A4367" s="46">
        <v>1</v>
      </c>
      <c r="B4367" s="46">
        <v>17743.48</v>
      </c>
      <c r="C4367" s="46">
        <v>7055.4884653276004</v>
      </c>
      <c r="D4367" s="46">
        <f t="shared" si="68"/>
        <v>10687.991534672399</v>
      </c>
      <c r="E4367" s="51">
        <v>45261</v>
      </c>
      <c r="F4367" s="49" t="s">
        <v>80</v>
      </c>
      <c r="G4367" s="49" t="s">
        <v>81</v>
      </c>
      <c r="H4367" s="49" t="s">
        <v>2763</v>
      </c>
      <c r="I4367" s="49" t="s">
        <v>644</v>
      </c>
      <c r="J4367" s="49">
        <v>135300</v>
      </c>
      <c r="K4367" s="49" t="s">
        <v>348</v>
      </c>
      <c r="L4367" s="49">
        <v>10567332</v>
      </c>
      <c r="M4367" s="49" t="s">
        <v>1869</v>
      </c>
      <c r="N4367" s="51">
        <v>38103</v>
      </c>
      <c r="O4367" s="51">
        <v>37987</v>
      </c>
      <c r="P4367" s="49" t="s">
        <v>2766</v>
      </c>
    </row>
    <row r="4368" spans="1:16">
      <c r="A4368" s="46">
        <v>2</v>
      </c>
      <c r="B4368" s="46">
        <v>160434.76999999999</v>
      </c>
      <c r="C4368" s="46">
        <v>63795.020434124905</v>
      </c>
      <c r="D4368" s="46">
        <f t="shared" si="68"/>
        <v>96639.749565875085</v>
      </c>
      <c r="E4368" s="51">
        <v>45261</v>
      </c>
      <c r="F4368" s="49" t="s">
        <v>80</v>
      </c>
      <c r="G4368" s="49" t="s">
        <v>81</v>
      </c>
      <c r="H4368" s="49" t="s">
        <v>2763</v>
      </c>
      <c r="I4368" s="49" t="s">
        <v>644</v>
      </c>
      <c r="J4368" s="49">
        <v>135300</v>
      </c>
      <c r="K4368" s="49" t="s">
        <v>269</v>
      </c>
      <c r="L4368" s="49">
        <v>10567437</v>
      </c>
      <c r="M4368" s="49" t="s">
        <v>2021</v>
      </c>
      <c r="N4368" s="51">
        <v>38103</v>
      </c>
      <c r="O4368" s="51">
        <v>37987</v>
      </c>
      <c r="P4368" s="49" t="s">
        <v>2766</v>
      </c>
    </row>
    <row r="4369" spans="1:16">
      <c r="A4369" s="46">
        <v>0</v>
      </c>
      <c r="B4369" s="46">
        <v>34964.31</v>
      </c>
      <c r="C4369" s="46">
        <v>13903.1512365747</v>
      </c>
      <c r="D4369" s="46">
        <f t="shared" si="68"/>
        <v>21061.158763425297</v>
      </c>
      <c r="E4369" s="51">
        <v>45261</v>
      </c>
      <c r="F4369" s="49" t="s">
        <v>80</v>
      </c>
      <c r="G4369" s="49" t="s">
        <v>81</v>
      </c>
      <c r="H4369" s="49" t="s">
        <v>2763</v>
      </c>
      <c r="I4369" s="49" t="s">
        <v>644</v>
      </c>
      <c r="J4369" s="49">
        <v>135300</v>
      </c>
      <c r="K4369" s="49" t="s">
        <v>447</v>
      </c>
      <c r="L4369" s="49">
        <v>10567311</v>
      </c>
      <c r="M4369" s="49" t="s">
        <v>2024</v>
      </c>
      <c r="N4369" s="51">
        <v>38103</v>
      </c>
      <c r="O4369" s="51">
        <v>37987</v>
      </c>
      <c r="P4369" s="49" t="s">
        <v>2766</v>
      </c>
    </row>
    <row r="4370" spans="1:16">
      <c r="A4370" s="46">
        <v>27</v>
      </c>
      <c r="B4370" s="46">
        <v>30754.959999999999</v>
      </c>
      <c r="C4370" s="46">
        <v>12229.3521638152</v>
      </c>
      <c r="D4370" s="46">
        <f t="shared" si="68"/>
        <v>18525.607836184798</v>
      </c>
      <c r="E4370" s="51">
        <v>45261</v>
      </c>
      <c r="F4370" s="49" t="s">
        <v>80</v>
      </c>
      <c r="G4370" s="49" t="s">
        <v>81</v>
      </c>
      <c r="H4370" s="49" t="s">
        <v>2763</v>
      </c>
      <c r="I4370" s="49" t="s">
        <v>644</v>
      </c>
      <c r="J4370" s="49">
        <v>135300</v>
      </c>
      <c r="K4370" s="49" t="s">
        <v>448</v>
      </c>
      <c r="L4370" s="49">
        <v>10567318</v>
      </c>
      <c r="M4370" s="49" t="s">
        <v>2026</v>
      </c>
      <c r="N4370" s="51">
        <v>38103</v>
      </c>
      <c r="O4370" s="51">
        <v>37987</v>
      </c>
      <c r="P4370" s="49" t="s">
        <v>2766</v>
      </c>
    </row>
    <row r="4371" spans="1:16">
      <c r="A4371" s="46">
        <v>140</v>
      </c>
      <c r="B4371" s="46">
        <v>38806</v>
      </c>
      <c r="C4371" s="46">
        <v>15430.75458622</v>
      </c>
      <c r="D4371" s="46">
        <f t="shared" si="68"/>
        <v>23375.245413780001</v>
      </c>
      <c r="E4371" s="51">
        <v>45261</v>
      </c>
      <c r="F4371" s="49" t="s">
        <v>80</v>
      </c>
      <c r="G4371" s="49" t="s">
        <v>81</v>
      </c>
      <c r="H4371" s="49" t="s">
        <v>2763</v>
      </c>
      <c r="I4371" s="49" t="s">
        <v>644</v>
      </c>
      <c r="J4371" s="49">
        <v>135300</v>
      </c>
      <c r="K4371" s="49" t="s">
        <v>169</v>
      </c>
      <c r="L4371" s="49">
        <v>37646146</v>
      </c>
      <c r="M4371" s="49" t="s">
        <v>1371</v>
      </c>
      <c r="N4371" s="51">
        <v>38103</v>
      </c>
      <c r="O4371" s="51">
        <v>37987</v>
      </c>
      <c r="P4371" s="49" t="s">
        <v>2766</v>
      </c>
    </row>
    <row r="4372" spans="1:16">
      <c r="A4372" s="46">
        <v>0</v>
      </c>
      <c r="B4372" s="46">
        <v>0</v>
      </c>
      <c r="C4372" s="46">
        <v>0</v>
      </c>
      <c r="D4372" s="46">
        <f t="shared" si="68"/>
        <v>0</v>
      </c>
      <c r="E4372" s="51">
        <v>45261</v>
      </c>
      <c r="F4372" s="49" t="s">
        <v>80</v>
      </c>
      <c r="G4372" s="49" t="s">
        <v>81</v>
      </c>
      <c r="H4372" s="49" t="s">
        <v>2763</v>
      </c>
      <c r="I4372" s="49" t="s">
        <v>644</v>
      </c>
      <c r="J4372" s="49">
        <v>135300</v>
      </c>
      <c r="K4372" s="49" t="s">
        <v>626</v>
      </c>
      <c r="L4372" s="49">
        <v>10567325</v>
      </c>
      <c r="M4372" s="49" t="s">
        <v>1371</v>
      </c>
      <c r="N4372" s="51">
        <v>38103</v>
      </c>
      <c r="O4372" s="51">
        <v>37987</v>
      </c>
      <c r="P4372" s="49" t="s">
        <v>2766</v>
      </c>
    </row>
    <row r="4373" spans="1:16">
      <c r="A4373" s="46">
        <v>1</v>
      </c>
      <c r="B4373" s="46">
        <v>534466.02</v>
      </c>
      <c r="C4373" s="46">
        <v>212524.1970131874</v>
      </c>
      <c r="D4373" s="46">
        <f t="shared" si="68"/>
        <v>321941.82298681262</v>
      </c>
      <c r="E4373" s="51">
        <v>45261</v>
      </c>
      <c r="F4373" s="49" t="s">
        <v>80</v>
      </c>
      <c r="G4373" s="49" t="s">
        <v>81</v>
      </c>
      <c r="H4373" s="49" t="s">
        <v>2763</v>
      </c>
      <c r="I4373" s="49" t="s">
        <v>644</v>
      </c>
      <c r="J4373" s="49">
        <v>135300</v>
      </c>
      <c r="K4373" s="49" t="s">
        <v>171</v>
      </c>
      <c r="L4373" s="49">
        <v>10567416</v>
      </c>
      <c r="M4373" s="49" t="s">
        <v>2697</v>
      </c>
      <c r="N4373" s="51">
        <v>38103</v>
      </c>
      <c r="O4373" s="51">
        <v>37987</v>
      </c>
      <c r="P4373" s="49" t="s">
        <v>2766</v>
      </c>
    </row>
    <row r="4374" spans="1:16">
      <c r="A4374" s="46">
        <v>13500</v>
      </c>
      <c r="B4374" s="46">
        <v>19580.75</v>
      </c>
      <c r="C4374" s="46">
        <v>7786.0575133775001</v>
      </c>
      <c r="D4374" s="46">
        <f t="shared" si="68"/>
        <v>11794.6924866225</v>
      </c>
      <c r="E4374" s="51">
        <v>45261</v>
      </c>
      <c r="F4374" s="49" t="s">
        <v>80</v>
      </c>
      <c r="G4374" s="49" t="s">
        <v>81</v>
      </c>
      <c r="H4374" s="49" t="s">
        <v>2763</v>
      </c>
      <c r="I4374" s="49" t="s">
        <v>644</v>
      </c>
      <c r="J4374" s="49">
        <v>135300</v>
      </c>
      <c r="K4374" s="49" t="s">
        <v>174</v>
      </c>
      <c r="L4374" s="49">
        <v>10567430</v>
      </c>
      <c r="M4374" s="49" t="s">
        <v>2029</v>
      </c>
      <c r="N4374" s="51">
        <v>38103</v>
      </c>
      <c r="O4374" s="51">
        <v>37987</v>
      </c>
      <c r="P4374" s="49" t="s">
        <v>2766</v>
      </c>
    </row>
    <row r="4375" spans="1:16">
      <c r="A4375" s="46">
        <v>8104</v>
      </c>
      <c r="B4375" s="46">
        <v>72165.600000000006</v>
      </c>
      <c r="C4375" s="46">
        <v>28695.811554072003</v>
      </c>
      <c r="D4375" s="46">
        <f t="shared" si="68"/>
        <v>43469.788445928003</v>
      </c>
      <c r="E4375" s="51">
        <v>45261</v>
      </c>
      <c r="F4375" s="49" t="s">
        <v>80</v>
      </c>
      <c r="G4375" s="49" t="s">
        <v>81</v>
      </c>
      <c r="H4375" s="49" t="s">
        <v>2763</v>
      </c>
      <c r="I4375" s="49" t="s">
        <v>644</v>
      </c>
      <c r="J4375" s="49">
        <v>135300</v>
      </c>
      <c r="K4375" s="49" t="s">
        <v>450</v>
      </c>
      <c r="L4375" s="49">
        <v>10567353</v>
      </c>
      <c r="M4375" s="49" t="s">
        <v>2131</v>
      </c>
      <c r="N4375" s="51">
        <v>38103</v>
      </c>
      <c r="O4375" s="51">
        <v>37987</v>
      </c>
      <c r="P4375" s="49" t="s">
        <v>2766</v>
      </c>
    </row>
    <row r="4376" spans="1:16">
      <c r="A4376" s="46">
        <v>5</v>
      </c>
      <c r="B4376" s="46">
        <v>5893.7300000000005</v>
      </c>
      <c r="C4376" s="46">
        <v>2343.5731904201002</v>
      </c>
      <c r="D4376" s="46">
        <f t="shared" si="68"/>
        <v>3550.1568095799003</v>
      </c>
      <c r="E4376" s="51">
        <v>45261</v>
      </c>
      <c r="F4376" s="49" t="s">
        <v>80</v>
      </c>
      <c r="G4376" s="49" t="s">
        <v>81</v>
      </c>
      <c r="H4376" s="49" t="s">
        <v>2763</v>
      </c>
      <c r="I4376" s="49" t="s">
        <v>644</v>
      </c>
      <c r="J4376" s="49">
        <v>135300</v>
      </c>
      <c r="K4376" s="49" t="s">
        <v>453</v>
      </c>
      <c r="L4376" s="49">
        <v>10567360</v>
      </c>
      <c r="M4376" s="49" t="s">
        <v>2033</v>
      </c>
      <c r="N4376" s="51">
        <v>38103</v>
      </c>
      <c r="O4376" s="51">
        <v>37987</v>
      </c>
      <c r="P4376" s="49" t="s">
        <v>2766</v>
      </c>
    </row>
    <row r="4377" spans="1:16">
      <c r="A4377" s="46">
        <v>1</v>
      </c>
      <c r="B4377" s="46">
        <v>20851.09</v>
      </c>
      <c r="C4377" s="46">
        <v>8291.1934403233008</v>
      </c>
      <c r="D4377" s="46">
        <f t="shared" si="68"/>
        <v>12559.896559676699</v>
      </c>
      <c r="E4377" s="51">
        <v>45261</v>
      </c>
      <c r="F4377" s="49" t="s">
        <v>80</v>
      </c>
      <c r="G4377" s="49" t="s">
        <v>81</v>
      </c>
      <c r="H4377" s="49" t="s">
        <v>2763</v>
      </c>
      <c r="I4377" s="49" t="s">
        <v>644</v>
      </c>
      <c r="J4377" s="49">
        <v>135300</v>
      </c>
      <c r="K4377" s="49" t="s">
        <v>180</v>
      </c>
      <c r="L4377" s="49">
        <v>10567367</v>
      </c>
      <c r="M4377" s="49" t="s">
        <v>1554</v>
      </c>
      <c r="N4377" s="51">
        <v>38103</v>
      </c>
      <c r="O4377" s="51">
        <v>37987</v>
      </c>
      <c r="P4377" s="49" t="s">
        <v>2766</v>
      </c>
    </row>
    <row r="4378" spans="1:16">
      <c r="A4378" s="46">
        <v>3</v>
      </c>
      <c r="B4378" s="46">
        <v>6164.28</v>
      </c>
      <c r="C4378" s="46">
        <v>2451.1542514236003</v>
      </c>
      <c r="D4378" s="46">
        <f t="shared" si="68"/>
        <v>3713.1257485763995</v>
      </c>
      <c r="E4378" s="51">
        <v>45261</v>
      </c>
      <c r="F4378" s="49" t="s">
        <v>80</v>
      </c>
      <c r="G4378" s="49" t="s">
        <v>81</v>
      </c>
      <c r="H4378" s="49" t="s">
        <v>2763</v>
      </c>
      <c r="I4378" s="49" t="s">
        <v>644</v>
      </c>
      <c r="J4378" s="49">
        <v>135300</v>
      </c>
      <c r="K4378" s="49" t="s">
        <v>645</v>
      </c>
      <c r="L4378" s="49">
        <v>10567374</v>
      </c>
      <c r="M4378" s="49" t="s">
        <v>2769</v>
      </c>
      <c r="N4378" s="51">
        <v>38103</v>
      </c>
      <c r="O4378" s="51">
        <v>37987</v>
      </c>
      <c r="P4378" s="49" t="s">
        <v>2766</v>
      </c>
    </row>
    <row r="4379" spans="1:16">
      <c r="A4379" s="46">
        <v>1</v>
      </c>
      <c r="B4379" s="46">
        <v>56853.56</v>
      </c>
      <c r="C4379" s="46">
        <v>22607.156927097203</v>
      </c>
      <c r="D4379" s="46">
        <f t="shared" si="68"/>
        <v>34246.403072902795</v>
      </c>
      <c r="E4379" s="51">
        <v>45261</v>
      </c>
      <c r="F4379" s="49" t="s">
        <v>80</v>
      </c>
      <c r="G4379" s="49" t="s">
        <v>81</v>
      </c>
      <c r="H4379" s="49" t="s">
        <v>2763</v>
      </c>
      <c r="I4379" s="49" t="s">
        <v>644</v>
      </c>
      <c r="J4379" s="49">
        <v>135300</v>
      </c>
      <c r="K4379" s="49" t="s">
        <v>253</v>
      </c>
      <c r="L4379" s="49">
        <v>10567402</v>
      </c>
      <c r="M4379" s="49" t="s">
        <v>2770</v>
      </c>
      <c r="N4379" s="51">
        <v>38103</v>
      </c>
      <c r="O4379" s="51">
        <v>37987</v>
      </c>
      <c r="P4379" s="49" t="s">
        <v>2766</v>
      </c>
    </row>
    <row r="4380" spans="1:16">
      <c r="A4380" s="46">
        <v>1</v>
      </c>
      <c r="B4380" s="46">
        <v>61620.49</v>
      </c>
      <c r="C4380" s="46">
        <v>1884.8210513092999</v>
      </c>
      <c r="D4380" s="46">
        <f t="shared" si="68"/>
        <v>59735.668948690698</v>
      </c>
      <c r="E4380" s="51">
        <v>45261</v>
      </c>
      <c r="F4380" s="49" t="s">
        <v>80</v>
      </c>
      <c r="G4380" s="49" t="s">
        <v>81</v>
      </c>
      <c r="H4380" s="49" t="s">
        <v>2763</v>
      </c>
      <c r="I4380" s="49" t="s">
        <v>644</v>
      </c>
      <c r="J4380" s="49">
        <v>135300</v>
      </c>
      <c r="K4380" s="49" t="s">
        <v>417</v>
      </c>
      <c r="L4380" s="49">
        <v>36014237</v>
      </c>
      <c r="M4380" s="49" t="s">
        <v>2771</v>
      </c>
      <c r="N4380" s="51">
        <v>44700</v>
      </c>
      <c r="O4380" s="51">
        <v>44682</v>
      </c>
      <c r="P4380" s="49" t="s">
        <v>2762</v>
      </c>
    </row>
    <row r="4381" spans="1:16">
      <c r="A4381" s="46">
        <v>1</v>
      </c>
      <c r="B4381" s="46">
        <v>5564.31</v>
      </c>
      <c r="C4381" s="46">
        <v>1304.8567359708002</v>
      </c>
      <c r="D4381" s="46">
        <f t="shared" si="68"/>
        <v>4259.4532640292</v>
      </c>
      <c r="E4381" s="51">
        <v>45261</v>
      </c>
      <c r="F4381" s="49" t="s">
        <v>80</v>
      </c>
      <c r="G4381" s="49" t="s">
        <v>81</v>
      </c>
      <c r="H4381" s="49" t="s">
        <v>2763</v>
      </c>
      <c r="I4381" s="49" t="s">
        <v>644</v>
      </c>
      <c r="J4381" s="49">
        <v>135300</v>
      </c>
      <c r="K4381" s="49" t="s">
        <v>646</v>
      </c>
      <c r="L4381" s="49">
        <v>35443463</v>
      </c>
      <c r="M4381" s="49" t="s">
        <v>2772</v>
      </c>
      <c r="N4381" s="51">
        <v>41000</v>
      </c>
      <c r="O4381" s="51">
        <v>41214</v>
      </c>
      <c r="P4381" s="49" t="s">
        <v>2773</v>
      </c>
    </row>
    <row r="4382" spans="1:16">
      <c r="A4382" s="46">
        <v>1</v>
      </c>
      <c r="B4382" s="46">
        <v>5567.46</v>
      </c>
      <c r="C4382" s="46">
        <v>1305.5954257127999</v>
      </c>
      <c r="D4382" s="46">
        <f t="shared" si="68"/>
        <v>4261.8645742872004</v>
      </c>
      <c r="E4382" s="51">
        <v>45261</v>
      </c>
      <c r="F4382" s="49" t="s">
        <v>80</v>
      </c>
      <c r="G4382" s="49" t="s">
        <v>81</v>
      </c>
      <c r="H4382" s="49" t="s">
        <v>2763</v>
      </c>
      <c r="I4382" s="49" t="s">
        <v>644</v>
      </c>
      <c r="J4382" s="49">
        <v>135300</v>
      </c>
      <c r="K4382" s="49" t="s">
        <v>646</v>
      </c>
      <c r="L4382" s="49">
        <v>35443474</v>
      </c>
      <c r="M4382" s="49" t="s">
        <v>2774</v>
      </c>
      <c r="N4382" s="51">
        <v>41000</v>
      </c>
      <c r="O4382" s="51">
        <v>41214</v>
      </c>
      <c r="P4382" s="49" t="s">
        <v>2773</v>
      </c>
    </row>
    <row r="4383" spans="1:16">
      <c r="A4383" s="46">
        <v>27</v>
      </c>
      <c r="B4383" s="46">
        <v>9176.57</v>
      </c>
      <c r="C4383" s="46">
        <v>3648.9563369909001</v>
      </c>
      <c r="D4383" s="46">
        <f t="shared" si="68"/>
        <v>5527.6136630090996</v>
      </c>
      <c r="E4383" s="51">
        <v>45261</v>
      </c>
      <c r="F4383" s="49" t="s">
        <v>80</v>
      </c>
      <c r="G4383" s="49" t="s">
        <v>81</v>
      </c>
      <c r="H4383" s="49" t="s">
        <v>2763</v>
      </c>
      <c r="I4383" s="49" t="s">
        <v>644</v>
      </c>
      <c r="J4383" s="49">
        <v>135300</v>
      </c>
      <c r="K4383" s="49" t="s">
        <v>121</v>
      </c>
      <c r="L4383" s="49">
        <v>10567381</v>
      </c>
      <c r="M4383" s="49" t="s">
        <v>938</v>
      </c>
      <c r="N4383" s="51">
        <v>38103</v>
      </c>
      <c r="O4383" s="51">
        <v>37987</v>
      </c>
      <c r="P4383" s="49" t="s">
        <v>2766</v>
      </c>
    </row>
    <row r="4384" spans="1:16">
      <c r="A4384" s="46">
        <v>5</v>
      </c>
      <c r="B4384" s="46">
        <v>28397.690000000002</v>
      </c>
      <c r="C4384" s="46">
        <v>11292.0111633653</v>
      </c>
      <c r="D4384" s="46">
        <f t="shared" si="68"/>
        <v>17105.678836634703</v>
      </c>
      <c r="E4384" s="51">
        <v>45261</v>
      </c>
      <c r="F4384" s="49" t="s">
        <v>80</v>
      </c>
      <c r="G4384" s="49" t="s">
        <v>81</v>
      </c>
      <c r="H4384" s="49" t="s">
        <v>2763</v>
      </c>
      <c r="I4384" s="49" t="s">
        <v>644</v>
      </c>
      <c r="J4384" s="49">
        <v>135300</v>
      </c>
      <c r="K4384" s="49" t="s">
        <v>461</v>
      </c>
      <c r="L4384" s="49">
        <v>10567388</v>
      </c>
      <c r="M4384" s="49" t="s">
        <v>2451</v>
      </c>
      <c r="N4384" s="51">
        <v>38103</v>
      </c>
      <c r="O4384" s="51">
        <v>37987</v>
      </c>
      <c r="P4384" s="49" t="s">
        <v>2766</v>
      </c>
    </row>
    <row r="4385" spans="1:16">
      <c r="A4385" s="46">
        <v>62</v>
      </c>
      <c r="B4385" s="46">
        <v>12464.95</v>
      </c>
      <c r="C4385" s="46">
        <v>4956.5424001314996</v>
      </c>
      <c r="D4385" s="46">
        <f t="shared" si="68"/>
        <v>7508.4075998685012</v>
      </c>
      <c r="E4385" s="51">
        <v>45261</v>
      </c>
      <c r="F4385" s="49" t="s">
        <v>80</v>
      </c>
      <c r="G4385" s="49" t="s">
        <v>81</v>
      </c>
      <c r="H4385" s="49" t="s">
        <v>2763</v>
      </c>
      <c r="I4385" s="49" t="s">
        <v>644</v>
      </c>
      <c r="J4385" s="49">
        <v>135300</v>
      </c>
      <c r="K4385" s="49" t="s">
        <v>462</v>
      </c>
      <c r="L4385" s="49">
        <v>10567395</v>
      </c>
      <c r="M4385" s="49" t="s">
        <v>2063</v>
      </c>
      <c r="N4385" s="51">
        <v>38103</v>
      </c>
      <c r="O4385" s="51">
        <v>37987</v>
      </c>
      <c r="P4385" s="49" t="s">
        <v>2766</v>
      </c>
    </row>
    <row r="4386" spans="1:16">
      <c r="A4386" s="46">
        <v>2810</v>
      </c>
      <c r="B4386" s="46">
        <v>35989.620000000003</v>
      </c>
      <c r="C4386" s="46">
        <v>14310.8538337194</v>
      </c>
      <c r="D4386" s="46">
        <f t="shared" si="68"/>
        <v>21678.766166280602</v>
      </c>
      <c r="E4386" s="51">
        <v>45261</v>
      </c>
      <c r="F4386" s="49" t="s">
        <v>80</v>
      </c>
      <c r="G4386" s="49" t="s">
        <v>81</v>
      </c>
      <c r="H4386" s="49" t="s">
        <v>2763</v>
      </c>
      <c r="I4386" s="49" t="s">
        <v>644</v>
      </c>
      <c r="J4386" s="49">
        <v>135300</v>
      </c>
      <c r="K4386" s="49" t="s">
        <v>463</v>
      </c>
      <c r="L4386" s="49">
        <v>10567409</v>
      </c>
      <c r="M4386" s="49" t="s">
        <v>2065</v>
      </c>
      <c r="N4386" s="51">
        <v>38103</v>
      </c>
      <c r="O4386" s="51">
        <v>37987</v>
      </c>
      <c r="P4386" s="49" t="s">
        <v>2766</v>
      </c>
    </row>
    <row r="4387" spans="1:16">
      <c r="A4387" s="46">
        <v>1</v>
      </c>
      <c r="B4387" s="46">
        <v>3956.85</v>
      </c>
      <c r="C4387" s="46">
        <v>1573.3953843345</v>
      </c>
      <c r="D4387" s="46">
        <f t="shared" si="68"/>
        <v>2383.4546156654997</v>
      </c>
      <c r="E4387" s="51">
        <v>45261</v>
      </c>
      <c r="F4387" s="49" t="s">
        <v>80</v>
      </c>
      <c r="G4387" s="49" t="s">
        <v>81</v>
      </c>
      <c r="H4387" s="49" t="s">
        <v>2763</v>
      </c>
      <c r="I4387" s="49" t="s">
        <v>644</v>
      </c>
      <c r="J4387" s="49">
        <v>135300</v>
      </c>
      <c r="K4387" s="49" t="s">
        <v>605</v>
      </c>
      <c r="L4387" s="49">
        <v>10567479</v>
      </c>
      <c r="M4387" s="49" t="s">
        <v>2775</v>
      </c>
      <c r="N4387" s="51">
        <v>38103</v>
      </c>
      <c r="O4387" s="51">
        <v>38169</v>
      </c>
      <c r="P4387" s="49" t="s">
        <v>2766</v>
      </c>
    </row>
    <row r="4388" spans="1:16">
      <c r="A4388" s="46">
        <v>1</v>
      </c>
      <c r="B4388" s="46">
        <v>6299.42</v>
      </c>
      <c r="C4388" s="46">
        <v>2504.8911007453999</v>
      </c>
      <c r="D4388" s="46">
        <f t="shared" si="68"/>
        <v>3794.5288992546002</v>
      </c>
      <c r="E4388" s="51">
        <v>45261</v>
      </c>
      <c r="F4388" s="49" t="s">
        <v>80</v>
      </c>
      <c r="G4388" s="49" t="s">
        <v>81</v>
      </c>
      <c r="H4388" s="49" t="s">
        <v>2763</v>
      </c>
      <c r="I4388" s="49" t="s">
        <v>644</v>
      </c>
      <c r="J4388" s="49">
        <v>135300</v>
      </c>
      <c r="K4388" s="49" t="s">
        <v>605</v>
      </c>
      <c r="L4388" s="49">
        <v>10567472</v>
      </c>
      <c r="M4388" s="49" t="s">
        <v>2775</v>
      </c>
      <c r="N4388" s="51">
        <v>38103</v>
      </c>
      <c r="O4388" s="51">
        <v>38169</v>
      </c>
      <c r="P4388" s="49" t="s">
        <v>2766</v>
      </c>
    </row>
    <row r="4389" spans="1:16">
      <c r="A4389" s="46">
        <v>1</v>
      </c>
      <c r="B4389" s="46">
        <v>11433.2</v>
      </c>
      <c r="C4389" s="46">
        <v>4546.2790118840003</v>
      </c>
      <c r="D4389" s="46">
        <f t="shared" si="68"/>
        <v>6886.9209881160004</v>
      </c>
      <c r="E4389" s="51">
        <v>45261</v>
      </c>
      <c r="F4389" s="49" t="s">
        <v>80</v>
      </c>
      <c r="G4389" s="49" t="s">
        <v>81</v>
      </c>
      <c r="H4389" s="49" t="s">
        <v>2763</v>
      </c>
      <c r="I4389" s="49" t="s">
        <v>644</v>
      </c>
      <c r="J4389" s="49">
        <v>135300</v>
      </c>
      <c r="K4389" s="49" t="s">
        <v>356</v>
      </c>
      <c r="L4389" s="49">
        <v>10567465</v>
      </c>
      <c r="M4389" s="49" t="s">
        <v>2776</v>
      </c>
      <c r="N4389" s="51">
        <v>38103</v>
      </c>
      <c r="O4389" s="51">
        <v>38169</v>
      </c>
      <c r="P4389" s="49" t="s">
        <v>2766</v>
      </c>
    </row>
    <row r="4390" spans="1:16">
      <c r="A4390" s="46">
        <v>1</v>
      </c>
      <c r="B4390" s="46">
        <v>10619.960000000001</v>
      </c>
      <c r="C4390" s="46">
        <v>4222.9035838651998</v>
      </c>
      <c r="D4390" s="46">
        <f t="shared" si="68"/>
        <v>6397.0564161348011</v>
      </c>
      <c r="E4390" s="51">
        <v>45261</v>
      </c>
      <c r="F4390" s="49" t="s">
        <v>80</v>
      </c>
      <c r="G4390" s="49" t="s">
        <v>81</v>
      </c>
      <c r="H4390" s="49" t="s">
        <v>2763</v>
      </c>
      <c r="I4390" s="49" t="s">
        <v>644</v>
      </c>
      <c r="J4390" s="49">
        <v>135300</v>
      </c>
      <c r="K4390" s="49" t="s">
        <v>631</v>
      </c>
      <c r="L4390" s="49">
        <v>10567458</v>
      </c>
      <c r="M4390" s="49" t="s">
        <v>2777</v>
      </c>
      <c r="N4390" s="51">
        <v>38103</v>
      </c>
      <c r="O4390" s="51">
        <v>38169</v>
      </c>
      <c r="P4390" s="49" t="s">
        <v>2766</v>
      </c>
    </row>
    <row r="4391" spans="1:16">
      <c r="A4391" s="46">
        <v>1</v>
      </c>
      <c r="B4391" s="46">
        <v>534627.47</v>
      </c>
      <c r="C4391" s="46">
        <v>212588.39572802393</v>
      </c>
      <c r="D4391" s="46">
        <f t="shared" si="68"/>
        <v>322039.07427197602</v>
      </c>
      <c r="E4391" s="51">
        <v>45261</v>
      </c>
      <c r="F4391" s="49" t="s">
        <v>80</v>
      </c>
      <c r="G4391" s="49" t="s">
        <v>81</v>
      </c>
      <c r="H4391" s="49" t="s">
        <v>2763</v>
      </c>
      <c r="I4391" s="49" t="s">
        <v>644</v>
      </c>
      <c r="J4391" s="49">
        <v>135300</v>
      </c>
      <c r="K4391" s="49" t="s">
        <v>272</v>
      </c>
      <c r="L4391" s="49">
        <v>10567269</v>
      </c>
      <c r="M4391" s="49" t="s">
        <v>2778</v>
      </c>
      <c r="N4391" s="51">
        <v>38103</v>
      </c>
      <c r="O4391" s="51">
        <v>38169</v>
      </c>
      <c r="P4391" s="49" t="s">
        <v>2766</v>
      </c>
    </row>
    <row r="4392" spans="1:16">
      <c r="A4392" s="46">
        <v>0</v>
      </c>
      <c r="B4392" s="46">
        <v>11794.12</v>
      </c>
      <c r="C4392" s="46">
        <v>601.25586377479999</v>
      </c>
      <c r="D4392" s="46">
        <f t="shared" si="68"/>
        <v>11192.8641362252</v>
      </c>
      <c r="E4392" s="51">
        <v>45261</v>
      </c>
      <c r="F4392" s="49" t="s">
        <v>80</v>
      </c>
      <c r="G4392" s="49" t="s">
        <v>81</v>
      </c>
      <c r="H4392" s="49" t="s">
        <v>2763</v>
      </c>
      <c r="I4392" s="49" t="s">
        <v>644</v>
      </c>
      <c r="J4392" s="49">
        <v>135300</v>
      </c>
      <c r="K4392" s="49" t="s">
        <v>358</v>
      </c>
      <c r="L4392" s="49">
        <v>35443497</v>
      </c>
      <c r="M4392" s="49" t="s">
        <v>2068</v>
      </c>
      <c r="N4392" s="51">
        <v>44363</v>
      </c>
      <c r="O4392" s="51">
        <v>44348</v>
      </c>
      <c r="P4392" s="49" t="s">
        <v>2760</v>
      </c>
    </row>
    <row r="4393" spans="1:16">
      <c r="A4393" s="46">
        <v>1</v>
      </c>
      <c r="B4393" s="46">
        <v>34709.199999999997</v>
      </c>
      <c r="C4393" s="46">
        <v>13801.709712004002</v>
      </c>
      <c r="D4393" s="46">
        <f t="shared" si="68"/>
        <v>20907.490287995995</v>
      </c>
      <c r="E4393" s="51">
        <v>45261</v>
      </c>
      <c r="F4393" s="49" t="s">
        <v>80</v>
      </c>
      <c r="G4393" s="49" t="s">
        <v>81</v>
      </c>
      <c r="H4393" s="49" t="s">
        <v>2763</v>
      </c>
      <c r="I4393" s="49" t="s">
        <v>644</v>
      </c>
      <c r="J4393" s="49">
        <v>135300</v>
      </c>
      <c r="K4393" s="49" t="s">
        <v>254</v>
      </c>
      <c r="L4393" s="49">
        <v>10567444</v>
      </c>
      <c r="M4393" s="49" t="s">
        <v>2591</v>
      </c>
      <c r="N4393" s="51">
        <v>38103</v>
      </c>
      <c r="O4393" s="51">
        <v>37987</v>
      </c>
      <c r="P4393" s="49" t="s">
        <v>2766</v>
      </c>
    </row>
    <row r="4394" spans="1:16">
      <c r="A4394" s="46">
        <v>440</v>
      </c>
      <c r="B4394" s="46">
        <v>38163.14</v>
      </c>
      <c r="C4394" s="46">
        <v>15175.128783681801</v>
      </c>
      <c r="D4394" s="46">
        <f t="shared" si="68"/>
        <v>22988.011216318198</v>
      </c>
      <c r="E4394" s="51">
        <v>45261</v>
      </c>
      <c r="F4394" s="49" t="s">
        <v>80</v>
      </c>
      <c r="G4394" s="49" t="s">
        <v>81</v>
      </c>
      <c r="H4394" s="49" t="s">
        <v>2763</v>
      </c>
      <c r="I4394" s="49" t="s">
        <v>644</v>
      </c>
      <c r="J4394" s="49">
        <v>135300</v>
      </c>
      <c r="K4394" s="49" t="s">
        <v>465</v>
      </c>
      <c r="L4394" s="49">
        <v>10567283</v>
      </c>
      <c r="M4394" s="49" t="s">
        <v>2071</v>
      </c>
      <c r="N4394" s="51">
        <v>38103</v>
      </c>
      <c r="O4394" s="51">
        <v>37987</v>
      </c>
      <c r="P4394" s="49" t="s">
        <v>2766</v>
      </c>
    </row>
    <row r="4395" spans="1:16">
      <c r="A4395" s="46">
        <v>3</v>
      </c>
      <c r="B4395" s="46">
        <v>92281.77</v>
      </c>
      <c r="C4395" s="46">
        <v>36694.772603514903</v>
      </c>
      <c r="D4395" s="46">
        <f t="shared" si="68"/>
        <v>55586.997396485101</v>
      </c>
      <c r="E4395" s="51">
        <v>45261</v>
      </c>
      <c r="F4395" s="49" t="s">
        <v>80</v>
      </c>
      <c r="G4395" s="49" t="s">
        <v>81</v>
      </c>
      <c r="H4395" s="49" t="s">
        <v>2763</v>
      </c>
      <c r="I4395" s="49" t="s">
        <v>644</v>
      </c>
      <c r="J4395" s="49">
        <v>135300</v>
      </c>
      <c r="K4395" s="49" t="s">
        <v>467</v>
      </c>
      <c r="L4395" s="49">
        <v>10567451</v>
      </c>
      <c r="M4395" s="49" t="s">
        <v>2779</v>
      </c>
      <c r="N4395" s="51">
        <v>38103</v>
      </c>
      <c r="O4395" s="51">
        <v>37987</v>
      </c>
      <c r="P4395" s="49" t="s">
        <v>2766</v>
      </c>
    </row>
    <row r="4396" spans="1:16">
      <c r="A4396" s="46">
        <v>6</v>
      </c>
      <c r="B4396" s="46">
        <v>3110.7200000000003</v>
      </c>
      <c r="C4396" s="46">
        <v>1236.9416303263999</v>
      </c>
      <c r="D4396" s="46">
        <f t="shared" si="68"/>
        <v>1873.7783696736003</v>
      </c>
      <c r="E4396" s="51">
        <v>45261</v>
      </c>
      <c r="F4396" s="49" t="s">
        <v>80</v>
      </c>
      <c r="G4396" s="49" t="s">
        <v>81</v>
      </c>
      <c r="H4396" s="49" t="s">
        <v>2763</v>
      </c>
      <c r="I4396" s="49" t="s">
        <v>644</v>
      </c>
      <c r="J4396" s="49">
        <v>135300</v>
      </c>
      <c r="K4396" s="49" t="s">
        <v>115</v>
      </c>
      <c r="L4396" s="49">
        <v>10567304</v>
      </c>
      <c r="M4396" s="49" t="s">
        <v>977</v>
      </c>
      <c r="N4396" s="51">
        <v>38103</v>
      </c>
      <c r="O4396" s="51">
        <v>37987</v>
      </c>
      <c r="P4396" s="49" t="s">
        <v>2766</v>
      </c>
    </row>
    <row r="4397" spans="1:16">
      <c r="A4397" s="46">
        <v>7</v>
      </c>
      <c r="B4397" s="46">
        <v>19951.14</v>
      </c>
      <c r="C4397" s="46">
        <v>7933.3387892417995</v>
      </c>
      <c r="D4397" s="46">
        <f t="shared" si="68"/>
        <v>12017.8012107582</v>
      </c>
      <c r="E4397" s="51">
        <v>45261</v>
      </c>
      <c r="F4397" s="49" t="s">
        <v>80</v>
      </c>
      <c r="G4397" s="49" t="s">
        <v>81</v>
      </c>
      <c r="H4397" s="49" t="s">
        <v>2763</v>
      </c>
      <c r="I4397" s="49" t="s">
        <v>644</v>
      </c>
      <c r="J4397" s="49">
        <v>135300</v>
      </c>
      <c r="K4397" s="49" t="s">
        <v>468</v>
      </c>
      <c r="L4397" s="49">
        <v>10567276</v>
      </c>
      <c r="M4397" s="49" t="s">
        <v>2075</v>
      </c>
      <c r="N4397" s="51">
        <v>38103</v>
      </c>
      <c r="O4397" s="51">
        <v>37987</v>
      </c>
      <c r="P4397" s="49" t="s">
        <v>2766</v>
      </c>
    </row>
    <row r="4398" spans="1:16">
      <c r="A4398" s="46">
        <v>2</v>
      </c>
      <c r="B4398" s="46">
        <v>12269.17</v>
      </c>
      <c r="C4398" s="46">
        <v>4878.6927600529007</v>
      </c>
      <c r="D4398" s="46">
        <f t="shared" si="68"/>
        <v>7390.4772399470994</v>
      </c>
      <c r="E4398" s="51">
        <v>45261</v>
      </c>
      <c r="F4398" s="49" t="s">
        <v>80</v>
      </c>
      <c r="G4398" s="49" t="s">
        <v>81</v>
      </c>
      <c r="H4398" s="49" t="s">
        <v>2763</v>
      </c>
      <c r="I4398" s="49" t="s">
        <v>644</v>
      </c>
      <c r="J4398" s="49">
        <v>135300</v>
      </c>
      <c r="K4398" s="49" t="s">
        <v>468</v>
      </c>
      <c r="L4398" s="49">
        <v>10567297</v>
      </c>
      <c r="M4398" s="49" t="s">
        <v>2780</v>
      </c>
      <c r="N4398" s="51">
        <v>38103</v>
      </c>
      <c r="O4398" s="51">
        <v>37987</v>
      </c>
      <c r="P4398" s="49" t="s">
        <v>2766</v>
      </c>
    </row>
    <row r="4399" spans="1:16">
      <c r="A4399" s="46">
        <v>12</v>
      </c>
      <c r="B4399" s="46">
        <v>4365.6499999999996</v>
      </c>
      <c r="C4399" s="46">
        <v>1735.9499499905</v>
      </c>
      <c r="D4399" s="46">
        <f t="shared" si="68"/>
        <v>2629.7000500094996</v>
      </c>
      <c r="E4399" s="51">
        <v>45261</v>
      </c>
      <c r="F4399" s="49" t="s">
        <v>80</v>
      </c>
      <c r="G4399" s="49" t="s">
        <v>81</v>
      </c>
      <c r="H4399" s="49" t="s">
        <v>2763</v>
      </c>
      <c r="I4399" s="49" t="s">
        <v>644</v>
      </c>
      <c r="J4399" s="49">
        <v>135300</v>
      </c>
      <c r="K4399" s="49" t="s">
        <v>647</v>
      </c>
      <c r="L4399" s="49">
        <v>35443486</v>
      </c>
      <c r="M4399" s="49" t="s">
        <v>2781</v>
      </c>
      <c r="N4399" s="51">
        <v>38103</v>
      </c>
      <c r="O4399" s="51">
        <v>37987</v>
      </c>
      <c r="P4399" s="49" t="s">
        <v>2782</v>
      </c>
    </row>
    <row r="4400" spans="1:16">
      <c r="A4400" s="46">
        <v>1</v>
      </c>
      <c r="B4400" s="46">
        <v>11155.37</v>
      </c>
      <c r="C4400" s="46">
        <v>3630.9949589637004</v>
      </c>
      <c r="D4400" s="46">
        <f t="shared" si="68"/>
        <v>7524.3750410363009</v>
      </c>
      <c r="E4400" s="51">
        <v>45261</v>
      </c>
      <c r="F4400" s="49" t="s">
        <v>80</v>
      </c>
      <c r="G4400" s="49" t="s">
        <v>81</v>
      </c>
      <c r="H4400" s="49" t="s">
        <v>648</v>
      </c>
      <c r="I4400" s="49" t="s">
        <v>648</v>
      </c>
      <c r="J4400" s="49">
        <v>135200</v>
      </c>
      <c r="K4400" s="49" t="s">
        <v>441</v>
      </c>
      <c r="L4400" s="49">
        <v>10563186</v>
      </c>
      <c r="M4400" s="49" t="s">
        <v>1858</v>
      </c>
      <c r="N4400" s="51">
        <v>37902</v>
      </c>
      <c r="O4400" s="51">
        <v>37622</v>
      </c>
      <c r="P4400" s="49" t="s">
        <v>2783</v>
      </c>
    </row>
    <row r="4401" spans="1:16">
      <c r="A4401" s="46">
        <v>1</v>
      </c>
      <c r="B4401" s="46">
        <v>3963.37</v>
      </c>
      <c r="C4401" s="46">
        <v>1227.1198726599002</v>
      </c>
      <c r="D4401" s="46">
        <f t="shared" si="68"/>
        <v>2736.2501273400994</v>
      </c>
      <c r="E4401" s="51">
        <v>45261</v>
      </c>
      <c r="F4401" s="49" t="s">
        <v>80</v>
      </c>
      <c r="G4401" s="49" t="s">
        <v>81</v>
      </c>
      <c r="H4401" s="49" t="s">
        <v>648</v>
      </c>
      <c r="I4401" s="49" t="s">
        <v>648</v>
      </c>
      <c r="J4401" s="49">
        <v>135200</v>
      </c>
      <c r="K4401" s="49" t="s">
        <v>441</v>
      </c>
      <c r="L4401" s="49">
        <v>10563195</v>
      </c>
      <c r="M4401" s="49" t="s">
        <v>1858</v>
      </c>
      <c r="N4401" s="51">
        <v>38324</v>
      </c>
      <c r="O4401" s="51">
        <v>37987</v>
      </c>
      <c r="P4401" s="49" t="s">
        <v>2784</v>
      </c>
    </row>
    <row r="4402" spans="1:16">
      <c r="A4402" s="46">
        <v>0</v>
      </c>
      <c r="B4402" s="46">
        <v>0</v>
      </c>
      <c r="C4402" s="46">
        <v>0</v>
      </c>
      <c r="D4402" s="46">
        <f t="shared" si="68"/>
        <v>0</v>
      </c>
      <c r="E4402" s="51">
        <v>45261</v>
      </c>
      <c r="F4402" s="49" t="s">
        <v>80</v>
      </c>
      <c r="G4402" s="49" t="s">
        <v>81</v>
      </c>
      <c r="H4402" s="49" t="s">
        <v>648</v>
      </c>
      <c r="I4402" s="49" t="s">
        <v>648</v>
      </c>
      <c r="J4402" s="49">
        <v>135300</v>
      </c>
      <c r="K4402" s="49" t="s">
        <v>107</v>
      </c>
      <c r="L4402" s="49">
        <v>29646593</v>
      </c>
      <c r="M4402" s="49" t="s">
        <v>2785</v>
      </c>
      <c r="N4402" s="51">
        <v>43815</v>
      </c>
      <c r="O4402" s="51">
        <v>44013</v>
      </c>
      <c r="P4402" s="49" t="s">
        <v>2786</v>
      </c>
    </row>
    <row r="4403" spans="1:16">
      <c r="A4403" s="46">
        <v>0</v>
      </c>
      <c r="B4403" s="46">
        <v>0</v>
      </c>
      <c r="C4403" s="46">
        <v>0</v>
      </c>
      <c r="D4403" s="46">
        <f t="shared" si="68"/>
        <v>0</v>
      </c>
      <c r="E4403" s="51">
        <v>45261</v>
      </c>
      <c r="F4403" s="49" t="s">
        <v>80</v>
      </c>
      <c r="G4403" s="49" t="s">
        <v>81</v>
      </c>
      <c r="H4403" s="49" t="s">
        <v>648</v>
      </c>
      <c r="I4403" s="49" t="s">
        <v>648</v>
      </c>
      <c r="J4403" s="49">
        <v>135300</v>
      </c>
      <c r="K4403" s="49" t="s">
        <v>107</v>
      </c>
      <c r="L4403" s="49">
        <v>28413227</v>
      </c>
      <c r="M4403" s="49" t="s">
        <v>2785</v>
      </c>
      <c r="N4403" s="51">
        <v>43815</v>
      </c>
      <c r="O4403" s="51">
        <v>43800</v>
      </c>
      <c r="P4403" s="49" t="s">
        <v>2786</v>
      </c>
    </row>
    <row r="4404" spans="1:16">
      <c r="A4404" s="46">
        <v>6</v>
      </c>
      <c r="B4404" s="46">
        <v>3433.19</v>
      </c>
      <c r="C4404" s="46">
        <v>945.11638637090005</v>
      </c>
      <c r="D4404" s="46">
        <f t="shared" si="68"/>
        <v>2488.0736136290998</v>
      </c>
      <c r="E4404" s="51">
        <v>45261</v>
      </c>
      <c r="F4404" s="49" t="s">
        <v>80</v>
      </c>
      <c r="G4404" s="49" t="s">
        <v>81</v>
      </c>
      <c r="H4404" s="49" t="s">
        <v>649</v>
      </c>
      <c r="I4404" s="49" t="s">
        <v>649</v>
      </c>
      <c r="J4404" s="49">
        <v>135300</v>
      </c>
      <c r="K4404" s="49" t="s">
        <v>124</v>
      </c>
      <c r="L4404" s="49">
        <v>11874014</v>
      </c>
      <c r="M4404" s="49" t="s">
        <v>2787</v>
      </c>
      <c r="N4404" s="51">
        <v>40283</v>
      </c>
      <c r="O4404" s="51">
        <v>40179</v>
      </c>
      <c r="P4404" s="49" t="s">
        <v>1810</v>
      </c>
    </row>
    <row r="4405" spans="1:16">
      <c r="A4405" s="46">
        <v>1</v>
      </c>
      <c r="B4405" s="46">
        <v>9608.2199999999993</v>
      </c>
      <c r="C4405" s="46">
        <v>1665.3884489010002</v>
      </c>
      <c r="D4405" s="46">
        <f t="shared" si="68"/>
        <v>7942.8315510989996</v>
      </c>
      <c r="E4405" s="51">
        <v>45261</v>
      </c>
      <c r="F4405" s="49" t="s">
        <v>80</v>
      </c>
      <c r="G4405" s="49" t="s">
        <v>81</v>
      </c>
      <c r="H4405" s="49" t="s">
        <v>649</v>
      </c>
      <c r="I4405" s="49" t="s">
        <v>649</v>
      </c>
      <c r="J4405" s="49">
        <v>135300</v>
      </c>
      <c r="K4405" s="49" t="s">
        <v>349</v>
      </c>
      <c r="L4405" s="49">
        <v>13533101</v>
      </c>
      <c r="M4405" s="49" t="s">
        <v>1512</v>
      </c>
      <c r="N4405" s="51">
        <v>42212</v>
      </c>
      <c r="O4405" s="51">
        <v>42186</v>
      </c>
      <c r="P4405" s="49" t="s">
        <v>2788</v>
      </c>
    </row>
    <row r="4406" spans="1:16">
      <c r="A4406" s="46">
        <v>3</v>
      </c>
      <c r="B4406" s="46">
        <v>100617.06</v>
      </c>
      <c r="C4406" s="46">
        <v>27698.680281156601</v>
      </c>
      <c r="D4406" s="46">
        <f t="shared" si="68"/>
        <v>72918.379718843396</v>
      </c>
      <c r="E4406" s="51">
        <v>45261</v>
      </c>
      <c r="F4406" s="49" t="s">
        <v>80</v>
      </c>
      <c r="G4406" s="49" t="s">
        <v>81</v>
      </c>
      <c r="H4406" s="49" t="s">
        <v>649</v>
      </c>
      <c r="I4406" s="49" t="s">
        <v>649</v>
      </c>
      <c r="J4406" s="49">
        <v>135300</v>
      </c>
      <c r="K4406" s="49" t="s">
        <v>269</v>
      </c>
      <c r="L4406" s="49">
        <v>11874007</v>
      </c>
      <c r="M4406" s="49" t="s">
        <v>2789</v>
      </c>
      <c r="N4406" s="51">
        <v>40283</v>
      </c>
      <c r="O4406" s="51">
        <v>40179</v>
      </c>
      <c r="P4406" s="49" t="s">
        <v>1810</v>
      </c>
    </row>
    <row r="4407" spans="1:16">
      <c r="A4407" s="46">
        <v>0</v>
      </c>
      <c r="B4407" s="46">
        <v>4971.96</v>
      </c>
      <c r="C4407" s="46">
        <v>0</v>
      </c>
      <c r="D4407" s="46">
        <f t="shared" si="68"/>
        <v>4971.96</v>
      </c>
      <c r="E4407" s="51">
        <v>45261</v>
      </c>
      <c r="F4407" s="49" t="s">
        <v>80</v>
      </c>
      <c r="G4407" s="49" t="s">
        <v>81</v>
      </c>
      <c r="H4407" s="49" t="s">
        <v>649</v>
      </c>
      <c r="I4407" s="49" t="s">
        <v>649</v>
      </c>
      <c r="J4407" s="49">
        <v>135300</v>
      </c>
      <c r="K4407" s="49" t="s">
        <v>168</v>
      </c>
      <c r="L4407" s="49">
        <v>32803797</v>
      </c>
      <c r="M4407" s="49" t="s">
        <v>1477</v>
      </c>
      <c r="N4407" s="51">
        <v>44258</v>
      </c>
      <c r="O4407" s="51">
        <v>44197</v>
      </c>
      <c r="P4407" s="49" t="s">
        <v>2790</v>
      </c>
    </row>
    <row r="4408" spans="1:16">
      <c r="A4408" s="46">
        <v>71</v>
      </c>
      <c r="B4408" s="46">
        <v>6635.02</v>
      </c>
      <c r="C4408" s="46">
        <v>1826.5421156122</v>
      </c>
      <c r="D4408" s="46">
        <f t="shared" si="68"/>
        <v>4808.4778843878003</v>
      </c>
      <c r="E4408" s="51">
        <v>45261</v>
      </c>
      <c r="F4408" s="49" t="s">
        <v>80</v>
      </c>
      <c r="G4408" s="49" t="s">
        <v>81</v>
      </c>
      <c r="H4408" s="49" t="s">
        <v>649</v>
      </c>
      <c r="I4408" s="49" t="s">
        <v>649</v>
      </c>
      <c r="J4408" s="49">
        <v>135300</v>
      </c>
      <c r="K4408" s="49" t="s">
        <v>447</v>
      </c>
      <c r="L4408" s="49">
        <v>11874021</v>
      </c>
      <c r="M4408" s="49" t="s">
        <v>2024</v>
      </c>
      <c r="N4408" s="51">
        <v>40283</v>
      </c>
      <c r="O4408" s="51">
        <v>40179</v>
      </c>
      <c r="P4408" s="49" t="s">
        <v>1810</v>
      </c>
    </row>
    <row r="4409" spans="1:16">
      <c r="A4409" s="46">
        <v>0</v>
      </c>
      <c r="B4409" s="46">
        <v>22692.98</v>
      </c>
      <c r="C4409" s="46">
        <v>0</v>
      </c>
      <c r="D4409" s="46">
        <f t="shared" si="68"/>
        <v>22692.98</v>
      </c>
      <c r="E4409" s="51">
        <v>45261</v>
      </c>
      <c r="F4409" s="49" t="s">
        <v>80</v>
      </c>
      <c r="G4409" s="49" t="s">
        <v>81</v>
      </c>
      <c r="H4409" s="49" t="s">
        <v>649</v>
      </c>
      <c r="I4409" s="49" t="s">
        <v>649</v>
      </c>
      <c r="J4409" s="49">
        <v>135300</v>
      </c>
      <c r="K4409" s="49" t="s">
        <v>169</v>
      </c>
      <c r="L4409" s="49">
        <v>32803813</v>
      </c>
      <c r="M4409" s="49" t="s">
        <v>1421</v>
      </c>
      <c r="N4409" s="51">
        <v>44258</v>
      </c>
      <c r="O4409" s="51">
        <v>44197</v>
      </c>
      <c r="P4409" s="49" t="s">
        <v>2790</v>
      </c>
    </row>
    <row r="4410" spans="1:16">
      <c r="A4410" s="46">
        <v>0</v>
      </c>
      <c r="B4410" s="46">
        <v>111043.31</v>
      </c>
      <c r="C4410" s="46">
        <v>0</v>
      </c>
      <c r="D4410" s="46">
        <f t="shared" si="68"/>
        <v>111043.31</v>
      </c>
      <c r="E4410" s="51">
        <v>45261</v>
      </c>
      <c r="F4410" s="49" t="s">
        <v>80</v>
      </c>
      <c r="G4410" s="49" t="s">
        <v>81</v>
      </c>
      <c r="H4410" s="49" t="s">
        <v>649</v>
      </c>
      <c r="I4410" s="49" t="s">
        <v>649</v>
      </c>
      <c r="J4410" s="49">
        <v>135300</v>
      </c>
      <c r="K4410" s="49" t="s">
        <v>449</v>
      </c>
      <c r="L4410" s="49">
        <v>32803834</v>
      </c>
      <c r="M4410" s="49" t="s">
        <v>2028</v>
      </c>
      <c r="N4410" s="51">
        <v>44258</v>
      </c>
      <c r="O4410" s="51">
        <v>44197</v>
      </c>
      <c r="P4410" s="49" t="s">
        <v>2790</v>
      </c>
    </row>
    <row r="4411" spans="1:16">
      <c r="A4411" s="46">
        <v>1</v>
      </c>
      <c r="B4411" s="46">
        <v>8712</v>
      </c>
      <c r="C4411" s="46">
        <v>2043.0047721599999</v>
      </c>
      <c r="D4411" s="46">
        <f t="shared" si="68"/>
        <v>6668.9952278399996</v>
      </c>
      <c r="E4411" s="51">
        <v>45261</v>
      </c>
      <c r="F4411" s="49" t="s">
        <v>80</v>
      </c>
      <c r="G4411" s="49" t="s">
        <v>81</v>
      </c>
      <c r="H4411" s="49" t="s">
        <v>649</v>
      </c>
      <c r="I4411" s="49" t="s">
        <v>649</v>
      </c>
      <c r="J4411" s="49">
        <v>135300</v>
      </c>
      <c r="K4411" s="49" t="s">
        <v>173</v>
      </c>
      <c r="L4411" s="49">
        <v>11907833</v>
      </c>
      <c r="M4411" s="49" t="s">
        <v>2791</v>
      </c>
      <c r="N4411" s="51">
        <v>41193</v>
      </c>
      <c r="O4411" s="51">
        <v>40909</v>
      </c>
      <c r="P4411" s="49" t="s">
        <v>2329</v>
      </c>
    </row>
    <row r="4412" spans="1:16">
      <c r="A4412" s="46">
        <v>0</v>
      </c>
      <c r="B4412" s="46">
        <v>4686.07</v>
      </c>
      <c r="C4412" s="46">
        <v>0</v>
      </c>
      <c r="D4412" s="46">
        <f t="shared" si="68"/>
        <v>4686.07</v>
      </c>
      <c r="E4412" s="51">
        <v>45261</v>
      </c>
      <c r="F4412" s="49" t="s">
        <v>80</v>
      </c>
      <c r="G4412" s="49" t="s">
        <v>81</v>
      </c>
      <c r="H4412" s="49" t="s">
        <v>649</v>
      </c>
      <c r="I4412" s="49" t="s">
        <v>649</v>
      </c>
      <c r="J4412" s="49">
        <v>135300</v>
      </c>
      <c r="K4412" s="49" t="s">
        <v>174</v>
      </c>
      <c r="L4412" s="49">
        <v>32803807</v>
      </c>
      <c r="M4412" s="49" t="s">
        <v>2331</v>
      </c>
      <c r="N4412" s="51">
        <v>44258</v>
      </c>
      <c r="O4412" s="51">
        <v>44197</v>
      </c>
      <c r="P4412" s="49" t="s">
        <v>2790</v>
      </c>
    </row>
    <row r="4413" spans="1:16">
      <c r="A4413" s="46">
        <v>0</v>
      </c>
      <c r="B4413" s="46">
        <v>10353.52</v>
      </c>
      <c r="C4413" s="46">
        <v>0</v>
      </c>
      <c r="D4413" s="46">
        <f t="shared" si="68"/>
        <v>10353.52</v>
      </c>
      <c r="E4413" s="51">
        <v>45261</v>
      </c>
      <c r="F4413" s="49" t="s">
        <v>80</v>
      </c>
      <c r="G4413" s="49" t="s">
        <v>81</v>
      </c>
      <c r="H4413" s="49" t="s">
        <v>649</v>
      </c>
      <c r="I4413" s="49" t="s">
        <v>649</v>
      </c>
      <c r="J4413" s="49">
        <v>135300</v>
      </c>
      <c r="K4413" s="49" t="s">
        <v>175</v>
      </c>
      <c r="L4413" s="49">
        <v>32803828</v>
      </c>
      <c r="M4413" s="49" t="s">
        <v>2488</v>
      </c>
      <c r="N4413" s="51">
        <v>44258</v>
      </c>
      <c r="O4413" s="51">
        <v>44197</v>
      </c>
      <c r="P4413" s="49" t="s">
        <v>2790</v>
      </c>
    </row>
    <row r="4414" spans="1:16">
      <c r="A4414" s="46">
        <v>0</v>
      </c>
      <c r="B4414" s="46">
        <v>0</v>
      </c>
      <c r="C4414" s="46">
        <v>0</v>
      </c>
      <c r="D4414" s="46">
        <f t="shared" si="68"/>
        <v>0</v>
      </c>
      <c r="E4414" s="51">
        <v>45261</v>
      </c>
      <c r="F4414" s="49" t="s">
        <v>80</v>
      </c>
      <c r="G4414" s="49" t="s">
        <v>81</v>
      </c>
      <c r="H4414" s="49" t="s">
        <v>649</v>
      </c>
      <c r="I4414" s="49" t="s">
        <v>649</v>
      </c>
      <c r="J4414" s="49">
        <v>135300</v>
      </c>
      <c r="K4414" s="49" t="s">
        <v>107</v>
      </c>
      <c r="L4414" s="49">
        <v>28830352</v>
      </c>
      <c r="M4414" s="49" t="s">
        <v>2792</v>
      </c>
      <c r="N4414" s="51">
        <v>43815</v>
      </c>
      <c r="O4414" s="51">
        <v>43831</v>
      </c>
      <c r="P4414" s="49" t="s">
        <v>2793</v>
      </c>
    </row>
    <row r="4415" spans="1:16">
      <c r="A4415" s="46">
        <v>0</v>
      </c>
      <c r="B4415" s="46">
        <v>0</v>
      </c>
      <c r="C4415" s="46">
        <v>0</v>
      </c>
      <c r="D4415" s="46">
        <f t="shared" si="68"/>
        <v>0</v>
      </c>
      <c r="E4415" s="51">
        <v>45261</v>
      </c>
      <c r="F4415" s="49" t="s">
        <v>80</v>
      </c>
      <c r="G4415" s="49" t="s">
        <v>81</v>
      </c>
      <c r="H4415" s="49" t="s">
        <v>649</v>
      </c>
      <c r="I4415" s="49" t="s">
        <v>649</v>
      </c>
      <c r="J4415" s="49">
        <v>135300</v>
      </c>
      <c r="K4415" s="49" t="s">
        <v>107</v>
      </c>
      <c r="L4415" s="49">
        <v>28413189</v>
      </c>
      <c r="M4415" s="49" t="s">
        <v>2792</v>
      </c>
      <c r="N4415" s="51">
        <v>43815</v>
      </c>
      <c r="O4415" s="51">
        <v>43800</v>
      </c>
      <c r="P4415" s="49" t="s">
        <v>2793</v>
      </c>
    </row>
    <row r="4416" spans="1:16">
      <c r="A4416" s="46">
        <v>0</v>
      </c>
      <c r="B4416" s="46">
        <v>0</v>
      </c>
      <c r="C4416" s="46">
        <v>0</v>
      </c>
      <c r="D4416" s="46">
        <f t="shared" si="68"/>
        <v>0</v>
      </c>
      <c r="E4416" s="51">
        <v>45261</v>
      </c>
      <c r="F4416" s="49" t="s">
        <v>80</v>
      </c>
      <c r="G4416" s="49" t="s">
        <v>81</v>
      </c>
      <c r="H4416" s="49" t="s">
        <v>649</v>
      </c>
      <c r="I4416" s="49" t="s">
        <v>649</v>
      </c>
      <c r="J4416" s="49">
        <v>135300</v>
      </c>
      <c r="K4416" s="49" t="s">
        <v>107</v>
      </c>
      <c r="L4416" s="49">
        <v>11911003</v>
      </c>
      <c r="M4416" s="49" t="s">
        <v>2339</v>
      </c>
      <c r="N4416" s="51">
        <v>41193</v>
      </c>
      <c r="O4416" s="51">
        <v>41426</v>
      </c>
      <c r="P4416" s="49" t="s">
        <v>2329</v>
      </c>
    </row>
    <row r="4417" spans="1:16">
      <c r="A4417" s="46">
        <v>0</v>
      </c>
      <c r="B4417" s="46">
        <v>0</v>
      </c>
      <c r="C4417" s="46">
        <v>0</v>
      </c>
      <c r="D4417" s="46">
        <f t="shared" si="68"/>
        <v>0</v>
      </c>
      <c r="E4417" s="51">
        <v>45261</v>
      </c>
      <c r="F4417" s="49" t="s">
        <v>80</v>
      </c>
      <c r="G4417" s="49" t="s">
        <v>81</v>
      </c>
      <c r="H4417" s="49" t="s">
        <v>649</v>
      </c>
      <c r="I4417" s="49" t="s">
        <v>649</v>
      </c>
      <c r="J4417" s="49">
        <v>135300</v>
      </c>
      <c r="K4417" s="49" t="s">
        <v>107</v>
      </c>
      <c r="L4417" s="49">
        <v>29646543</v>
      </c>
      <c r="M4417" s="49" t="s">
        <v>2792</v>
      </c>
      <c r="N4417" s="51">
        <v>43815</v>
      </c>
      <c r="O4417" s="51">
        <v>44013</v>
      </c>
      <c r="P4417" s="49" t="s">
        <v>2793</v>
      </c>
    </row>
    <row r="4418" spans="1:16">
      <c r="A4418" s="46">
        <v>0</v>
      </c>
      <c r="B4418" s="46">
        <v>1081.97</v>
      </c>
      <c r="C4418" s="46">
        <v>0</v>
      </c>
      <c r="D4418" s="46">
        <f t="shared" si="68"/>
        <v>1081.97</v>
      </c>
      <c r="E4418" s="51">
        <v>45261</v>
      </c>
      <c r="F4418" s="49" t="s">
        <v>80</v>
      </c>
      <c r="G4418" s="49" t="s">
        <v>81</v>
      </c>
      <c r="H4418" s="49" t="s">
        <v>649</v>
      </c>
      <c r="I4418" s="49" t="s">
        <v>649</v>
      </c>
      <c r="J4418" s="49">
        <v>135300</v>
      </c>
      <c r="K4418" s="49" t="s">
        <v>177</v>
      </c>
      <c r="L4418" s="49">
        <v>32803840</v>
      </c>
      <c r="M4418" s="49" t="s">
        <v>1429</v>
      </c>
      <c r="N4418" s="51">
        <v>44258</v>
      </c>
      <c r="O4418" s="51">
        <v>44256</v>
      </c>
      <c r="P4418" s="49" t="s">
        <v>2790</v>
      </c>
    </row>
    <row r="4419" spans="1:16">
      <c r="A4419" s="46">
        <v>1</v>
      </c>
      <c r="B4419" s="46">
        <v>37153.770000000004</v>
      </c>
      <c r="C4419" s="46">
        <v>8712.7329446435997</v>
      </c>
      <c r="D4419" s="46">
        <f t="shared" ref="D4419:D4482" si="69">+B4419-C4419</f>
        <v>28441.037055356406</v>
      </c>
      <c r="E4419" s="51">
        <v>45261</v>
      </c>
      <c r="F4419" s="49" t="s">
        <v>80</v>
      </c>
      <c r="G4419" s="49" t="s">
        <v>81</v>
      </c>
      <c r="H4419" s="49" t="s">
        <v>649</v>
      </c>
      <c r="I4419" s="49" t="s">
        <v>649</v>
      </c>
      <c r="J4419" s="49">
        <v>135300</v>
      </c>
      <c r="K4419" s="49" t="s">
        <v>557</v>
      </c>
      <c r="L4419" s="49">
        <v>11845625</v>
      </c>
      <c r="M4419" s="49" t="s">
        <v>2353</v>
      </c>
      <c r="N4419" s="51">
        <v>41193</v>
      </c>
      <c r="O4419" s="51">
        <v>41275</v>
      </c>
      <c r="P4419" s="49" t="s">
        <v>1623</v>
      </c>
    </row>
    <row r="4420" spans="1:16">
      <c r="A4420" s="46">
        <v>0</v>
      </c>
      <c r="B4420" s="46">
        <v>160000</v>
      </c>
      <c r="C4420" s="46">
        <v>44046.097600000001</v>
      </c>
      <c r="D4420" s="46">
        <f t="shared" si="69"/>
        <v>115953.90239999999</v>
      </c>
      <c r="E4420" s="51">
        <v>45261</v>
      </c>
      <c r="F4420" s="49" t="s">
        <v>80</v>
      </c>
      <c r="G4420" s="49" t="s">
        <v>81</v>
      </c>
      <c r="H4420" s="49" t="s">
        <v>649</v>
      </c>
      <c r="I4420" s="49" t="s">
        <v>649</v>
      </c>
      <c r="J4420" s="49">
        <v>135300</v>
      </c>
      <c r="K4420" s="49" t="s">
        <v>270</v>
      </c>
      <c r="L4420" s="49">
        <v>11874028</v>
      </c>
      <c r="M4420" s="49" t="s">
        <v>2794</v>
      </c>
      <c r="N4420" s="51">
        <v>40283</v>
      </c>
      <c r="O4420" s="51">
        <v>40299</v>
      </c>
      <c r="P4420" s="49" t="s">
        <v>1810</v>
      </c>
    </row>
    <row r="4421" spans="1:16">
      <c r="A4421" s="46">
        <v>0</v>
      </c>
      <c r="B4421" s="46">
        <v>3506.8</v>
      </c>
      <c r="C4421" s="46">
        <v>0</v>
      </c>
      <c r="D4421" s="46">
        <f t="shared" si="69"/>
        <v>3506.8</v>
      </c>
      <c r="E4421" s="51">
        <v>45261</v>
      </c>
      <c r="F4421" s="49" t="s">
        <v>80</v>
      </c>
      <c r="G4421" s="49" t="s">
        <v>81</v>
      </c>
      <c r="H4421" s="49" t="s">
        <v>649</v>
      </c>
      <c r="I4421" s="49" t="s">
        <v>649</v>
      </c>
      <c r="J4421" s="49">
        <v>135300</v>
      </c>
      <c r="K4421" s="49" t="s">
        <v>180</v>
      </c>
      <c r="L4421" s="49">
        <v>32803819</v>
      </c>
      <c r="M4421" s="49" t="s">
        <v>1441</v>
      </c>
      <c r="N4421" s="51">
        <v>44258</v>
      </c>
      <c r="O4421" s="51">
        <v>44197</v>
      </c>
      <c r="P4421" s="49" t="s">
        <v>2790</v>
      </c>
    </row>
    <row r="4422" spans="1:16">
      <c r="A4422" s="46">
        <v>2</v>
      </c>
      <c r="B4422" s="46">
        <v>3889.53</v>
      </c>
      <c r="C4422" s="46">
        <v>1070.7413624883</v>
      </c>
      <c r="D4422" s="46">
        <f t="shared" si="69"/>
        <v>2818.7886375117005</v>
      </c>
      <c r="E4422" s="51">
        <v>45261</v>
      </c>
      <c r="F4422" s="49" t="s">
        <v>80</v>
      </c>
      <c r="G4422" s="49" t="s">
        <v>81</v>
      </c>
      <c r="H4422" s="49" t="s">
        <v>649</v>
      </c>
      <c r="I4422" s="49" t="s">
        <v>649</v>
      </c>
      <c r="J4422" s="49">
        <v>135300</v>
      </c>
      <c r="K4422" s="49" t="s">
        <v>410</v>
      </c>
      <c r="L4422" s="49">
        <v>11874035</v>
      </c>
      <c r="M4422" s="49" t="s">
        <v>2528</v>
      </c>
      <c r="N4422" s="51">
        <v>40283</v>
      </c>
      <c r="O4422" s="51">
        <v>40179</v>
      </c>
      <c r="P4422" s="49" t="s">
        <v>1810</v>
      </c>
    </row>
    <row r="4423" spans="1:16">
      <c r="A4423" s="46">
        <v>1</v>
      </c>
      <c r="B4423" s="46">
        <v>9993.44</v>
      </c>
      <c r="C4423" s="46">
        <v>1732.1584581520001</v>
      </c>
      <c r="D4423" s="46">
        <f t="shared" si="69"/>
        <v>8261.2815418480004</v>
      </c>
      <c r="E4423" s="51">
        <v>45261</v>
      </c>
      <c r="F4423" s="49" t="s">
        <v>80</v>
      </c>
      <c r="G4423" s="49" t="s">
        <v>81</v>
      </c>
      <c r="H4423" s="49" t="s">
        <v>649</v>
      </c>
      <c r="I4423" s="49" t="s">
        <v>649</v>
      </c>
      <c r="J4423" s="49">
        <v>135300</v>
      </c>
      <c r="K4423" s="49" t="s">
        <v>459</v>
      </c>
      <c r="L4423" s="49">
        <v>13533106</v>
      </c>
      <c r="M4423" s="49" t="s">
        <v>2795</v>
      </c>
      <c r="N4423" s="51">
        <v>42212</v>
      </c>
      <c r="O4423" s="51">
        <v>42186</v>
      </c>
      <c r="P4423" s="49" t="s">
        <v>2788</v>
      </c>
    </row>
    <row r="4424" spans="1:16">
      <c r="A4424" s="46">
        <v>0</v>
      </c>
      <c r="B4424" s="46">
        <v>9926.4500000000007</v>
      </c>
      <c r="C4424" s="46">
        <v>506.04337322050003</v>
      </c>
      <c r="D4424" s="46">
        <f t="shared" si="69"/>
        <v>9420.4066267795006</v>
      </c>
      <c r="E4424" s="51">
        <v>45261</v>
      </c>
      <c r="F4424" s="49" t="s">
        <v>80</v>
      </c>
      <c r="G4424" s="49" t="s">
        <v>81</v>
      </c>
      <c r="H4424" s="49" t="s">
        <v>649</v>
      </c>
      <c r="I4424" s="49" t="s">
        <v>649</v>
      </c>
      <c r="J4424" s="49">
        <v>135300</v>
      </c>
      <c r="K4424" s="49" t="s">
        <v>358</v>
      </c>
      <c r="L4424" s="49">
        <v>34237233</v>
      </c>
      <c r="M4424" s="49" t="s">
        <v>2068</v>
      </c>
      <c r="N4424" s="51">
        <v>44397</v>
      </c>
      <c r="O4424" s="51">
        <v>44378</v>
      </c>
      <c r="P4424" s="49" t="s">
        <v>2796</v>
      </c>
    </row>
    <row r="4425" spans="1:16">
      <c r="A4425" s="46">
        <v>0</v>
      </c>
      <c r="B4425" s="46">
        <v>140000</v>
      </c>
      <c r="C4425" s="46">
        <v>38540.335399999996</v>
      </c>
      <c r="D4425" s="46">
        <f t="shared" si="69"/>
        <v>101459.6646</v>
      </c>
      <c r="E4425" s="51">
        <v>45261</v>
      </c>
      <c r="F4425" s="49" t="s">
        <v>80</v>
      </c>
      <c r="G4425" s="49" t="s">
        <v>81</v>
      </c>
      <c r="H4425" s="49" t="s">
        <v>649</v>
      </c>
      <c r="I4425" s="49" t="s">
        <v>649</v>
      </c>
      <c r="J4425" s="49">
        <v>135300</v>
      </c>
      <c r="K4425" s="49" t="s">
        <v>187</v>
      </c>
      <c r="L4425" s="49">
        <v>11874042</v>
      </c>
      <c r="M4425" s="49" t="s">
        <v>2390</v>
      </c>
      <c r="N4425" s="51">
        <v>40283</v>
      </c>
      <c r="O4425" s="51">
        <v>40299</v>
      </c>
      <c r="P4425" s="49" t="s">
        <v>1810</v>
      </c>
    </row>
    <row r="4426" spans="1:16">
      <c r="A4426" s="46">
        <v>8</v>
      </c>
      <c r="B4426" s="46">
        <v>42431.25</v>
      </c>
      <c r="C4426" s="46">
        <v>11680.818617437499</v>
      </c>
      <c r="D4426" s="46">
        <f t="shared" si="69"/>
        <v>30750.431382562499</v>
      </c>
      <c r="E4426" s="51">
        <v>45261</v>
      </c>
      <c r="F4426" s="49" t="s">
        <v>80</v>
      </c>
      <c r="G4426" s="49" t="s">
        <v>81</v>
      </c>
      <c r="H4426" s="49" t="s">
        <v>649</v>
      </c>
      <c r="I4426" s="49" t="s">
        <v>649</v>
      </c>
      <c r="J4426" s="49">
        <v>135300</v>
      </c>
      <c r="K4426" s="49" t="s">
        <v>359</v>
      </c>
      <c r="L4426" s="49">
        <v>11874049</v>
      </c>
      <c r="M4426" s="49" t="s">
        <v>2797</v>
      </c>
      <c r="N4426" s="51">
        <v>40283</v>
      </c>
      <c r="O4426" s="51">
        <v>40179</v>
      </c>
      <c r="P4426" s="49" t="s">
        <v>1810</v>
      </c>
    </row>
    <row r="4427" spans="1:16">
      <c r="A4427" s="46">
        <v>2</v>
      </c>
      <c r="B4427" s="46">
        <v>11315.01</v>
      </c>
      <c r="C4427" s="46">
        <v>3114.8877175311</v>
      </c>
      <c r="D4427" s="46">
        <f t="shared" si="69"/>
        <v>8200.1222824688994</v>
      </c>
      <c r="E4427" s="51">
        <v>45261</v>
      </c>
      <c r="F4427" s="49" t="s">
        <v>80</v>
      </c>
      <c r="G4427" s="49" t="s">
        <v>81</v>
      </c>
      <c r="H4427" s="49" t="s">
        <v>649</v>
      </c>
      <c r="I4427" s="49" t="s">
        <v>649</v>
      </c>
      <c r="J4427" s="49">
        <v>135300</v>
      </c>
      <c r="K4427" s="49" t="s">
        <v>633</v>
      </c>
      <c r="L4427" s="49">
        <v>11874056</v>
      </c>
      <c r="M4427" s="49" t="s">
        <v>2724</v>
      </c>
      <c r="N4427" s="51">
        <v>40283</v>
      </c>
      <c r="O4427" s="51">
        <v>40179</v>
      </c>
      <c r="P4427" s="49" t="s">
        <v>1810</v>
      </c>
    </row>
    <row r="4428" spans="1:16">
      <c r="A4428" s="46">
        <v>1</v>
      </c>
      <c r="B4428" s="46">
        <v>1.1000000000000001</v>
      </c>
      <c r="C4428" s="46">
        <v>-1.7873988E-2</v>
      </c>
      <c r="D4428" s="46">
        <f t="shared" si="69"/>
        <v>1.1178739880000002</v>
      </c>
      <c r="E4428" s="51">
        <v>45261</v>
      </c>
      <c r="F4428" s="49" t="s">
        <v>80</v>
      </c>
      <c r="G4428" s="49" t="s">
        <v>81</v>
      </c>
      <c r="H4428" s="49" t="s">
        <v>650</v>
      </c>
      <c r="I4428" s="49" t="s">
        <v>650</v>
      </c>
      <c r="J4428" s="49">
        <v>135002</v>
      </c>
      <c r="K4428" s="49" t="s">
        <v>130</v>
      </c>
      <c r="L4428" s="49">
        <v>10562878</v>
      </c>
      <c r="M4428" s="49" t="s">
        <v>917</v>
      </c>
      <c r="N4428" s="51">
        <v>33055</v>
      </c>
      <c r="O4428" s="51">
        <v>33055</v>
      </c>
      <c r="P4428" s="49" t="s">
        <v>1081</v>
      </c>
    </row>
    <row r="4429" spans="1:16">
      <c r="A4429" s="46">
        <v>1</v>
      </c>
      <c r="B4429" s="46">
        <v>2427.83</v>
      </c>
      <c r="C4429" s="46">
        <v>1291.3699633768001</v>
      </c>
      <c r="D4429" s="46">
        <f t="shared" si="69"/>
        <v>1136.4600366231998</v>
      </c>
      <c r="E4429" s="51">
        <v>45261</v>
      </c>
      <c r="F4429" s="49" t="s">
        <v>80</v>
      </c>
      <c r="G4429" s="49" t="s">
        <v>81</v>
      </c>
      <c r="H4429" s="49" t="s">
        <v>650</v>
      </c>
      <c r="I4429" s="49" t="s">
        <v>650</v>
      </c>
      <c r="J4429" s="49">
        <v>135200</v>
      </c>
      <c r="K4429" s="49" t="s">
        <v>170</v>
      </c>
      <c r="L4429" s="49">
        <v>10563213</v>
      </c>
      <c r="M4429" s="49" t="s">
        <v>1999</v>
      </c>
      <c r="N4429" s="51">
        <v>33055</v>
      </c>
      <c r="O4429" s="51">
        <v>33055</v>
      </c>
      <c r="P4429" s="49" t="s">
        <v>1081</v>
      </c>
    </row>
    <row r="4430" spans="1:16">
      <c r="A4430" s="46">
        <v>1</v>
      </c>
      <c r="B4430" s="46">
        <v>3857.23</v>
      </c>
      <c r="C4430" s="46">
        <v>1316.7452280164</v>
      </c>
      <c r="D4430" s="46">
        <f t="shared" si="69"/>
        <v>2540.4847719835998</v>
      </c>
      <c r="E4430" s="51">
        <v>45261</v>
      </c>
      <c r="F4430" s="49" t="s">
        <v>80</v>
      </c>
      <c r="G4430" s="49" t="s">
        <v>81</v>
      </c>
      <c r="H4430" s="49" t="s">
        <v>650</v>
      </c>
      <c r="I4430" s="49" t="s">
        <v>650</v>
      </c>
      <c r="J4430" s="49">
        <v>135200</v>
      </c>
      <c r="K4430" s="49" t="s">
        <v>441</v>
      </c>
      <c r="L4430" s="49">
        <v>10563222</v>
      </c>
      <c r="M4430" s="49" t="s">
        <v>2798</v>
      </c>
      <c r="N4430" s="51">
        <v>37424</v>
      </c>
      <c r="O4430" s="51">
        <v>37257</v>
      </c>
      <c r="P4430" s="49" t="s">
        <v>2799</v>
      </c>
    </row>
    <row r="4431" spans="1:16">
      <c r="A4431" s="46">
        <v>1</v>
      </c>
      <c r="B4431" s="46">
        <v>7503.62</v>
      </c>
      <c r="C4431" s="46">
        <v>3991.1976887152</v>
      </c>
      <c r="D4431" s="46">
        <f t="shared" si="69"/>
        <v>3512.4223112847999</v>
      </c>
      <c r="E4431" s="51">
        <v>45261</v>
      </c>
      <c r="F4431" s="49" t="s">
        <v>80</v>
      </c>
      <c r="G4431" s="49" t="s">
        <v>81</v>
      </c>
      <c r="H4431" s="49" t="s">
        <v>650</v>
      </c>
      <c r="I4431" s="49" t="s">
        <v>650</v>
      </c>
      <c r="J4431" s="49">
        <v>135200</v>
      </c>
      <c r="K4431" s="49" t="s">
        <v>190</v>
      </c>
      <c r="L4431" s="49">
        <v>10563206</v>
      </c>
      <c r="M4431" s="49" t="s">
        <v>2116</v>
      </c>
      <c r="N4431" s="51">
        <v>33055</v>
      </c>
      <c r="O4431" s="51">
        <v>33055</v>
      </c>
      <c r="P4431" s="49" t="s">
        <v>1081</v>
      </c>
    </row>
    <row r="4432" spans="1:16">
      <c r="A4432" s="46">
        <v>1</v>
      </c>
      <c r="B4432" s="46">
        <v>23624.93</v>
      </c>
      <c r="C4432" s="46">
        <v>12766.4479421255</v>
      </c>
      <c r="D4432" s="46">
        <f t="shared" si="69"/>
        <v>10858.4820578745</v>
      </c>
      <c r="E4432" s="51">
        <v>45261</v>
      </c>
      <c r="F4432" s="49" t="s">
        <v>80</v>
      </c>
      <c r="G4432" s="49" t="s">
        <v>81</v>
      </c>
      <c r="H4432" s="49" t="s">
        <v>650</v>
      </c>
      <c r="I4432" s="49" t="s">
        <v>650</v>
      </c>
      <c r="J4432" s="49">
        <v>135300</v>
      </c>
      <c r="K4432" s="49" t="s">
        <v>651</v>
      </c>
      <c r="L4432" s="49">
        <v>10567778</v>
      </c>
      <c r="M4432" s="49" t="s">
        <v>2800</v>
      </c>
      <c r="N4432" s="51">
        <v>35612</v>
      </c>
      <c r="O4432" s="51">
        <v>35612</v>
      </c>
      <c r="P4432" s="49" t="s">
        <v>1081</v>
      </c>
    </row>
    <row r="4433" spans="1:16">
      <c r="A4433" s="46">
        <v>1</v>
      </c>
      <c r="B4433" s="46">
        <v>8571.61</v>
      </c>
      <c r="C4433" s="46">
        <v>5855.4581950513002</v>
      </c>
      <c r="D4433" s="46">
        <f t="shared" si="69"/>
        <v>2716.1518049487004</v>
      </c>
      <c r="E4433" s="51">
        <v>45261</v>
      </c>
      <c r="F4433" s="49" t="s">
        <v>80</v>
      </c>
      <c r="G4433" s="49" t="s">
        <v>81</v>
      </c>
      <c r="H4433" s="49" t="s">
        <v>650</v>
      </c>
      <c r="I4433" s="49" t="s">
        <v>650</v>
      </c>
      <c r="J4433" s="49">
        <v>135300</v>
      </c>
      <c r="K4433" s="49" t="s">
        <v>514</v>
      </c>
      <c r="L4433" s="49">
        <v>10567660</v>
      </c>
      <c r="M4433" s="49" t="s">
        <v>1541</v>
      </c>
      <c r="N4433" s="51">
        <v>33055</v>
      </c>
      <c r="O4433" s="51">
        <v>33055</v>
      </c>
      <c r="P4433" s="49" t="s">
        <v>1081</v>
      </c>
    </row>
    <row r="4434" spans="1:16">
      <c r="A4434" s="46">
        <v>3</v>
      </c>
      <c r="B4434" s="46">
        <v>2111.4700000000003</v>
      </c>
      <c r="C4434" s="46">
        <v>925.71447804600007</v>
      </c>
      <c r="D4434" s="46">
        <f t="shared" si="69"/>
        <v>1185.7555219540002</v>
      </c>
      <c r="E4434" s="51">
        <v>45261</v>
      </c>
      <c r="F4434" s="49" t="s">
        <v>80</v>
      </c>
      <c r="G4434" s="49" t="s">
        <v>81</v>
      </c>
      <c r="H4434" s="49" t="s">
        <v>650</v>
      </c>
      <c r="I4434" s="49" t="s">
        <v>650</v>
      </c>
      <c r="J4434" s="49">
        <v>135300</v>
      </c>
      <c r="K4434" s="49" t="s">
        <v>516</v>
      </c>
      <c r="L4434" s="49">
        <v>10567941</v>
      </c>
      <c r="M4434" s="49" t="s">
        <v>1543</v>
      </c>
      <c r="N4434" s="51">
        <v>37418</v>
      </c>
      <c r="O4434" s="51">
        <v>37257</v>
      </c>
      <c r="P4434" s="49" t="s">
        <v>2801</v>
      </c>
    </row>
    <row r="4435" spans="1:16">
      <c r="A4435" s="46">
        <v>3</v>
      </c>
      <c r="B4435" s="46">
        <v>14629.73</v>
      </c>
      <c r="C4435" s="46">
        <v>9993.8952448708988</v>
      </c>
      <c r="D4435" s="46">
        <f t="shared" si="69"/>
        <v>4635.8347551291008</v>
      </c>
      <c r="E4435" s="51">
        <v>45261</v>
      </c>
      <c r="F4435" s="49" t="s">
        <v>80</v>
      </c>
      <c r="G4435" s="49" t="s">
        <v>81</v>
      </c>
      <c r="H4435" s="49" t="s">
        <v>650</v>
      </c>
      <c r="I4435" s="49" t="s">
        <v>650</v>
      </c>
      <c r="J4435" s="49">
        <v>135300</v>
      </c>
      <c r="K4435" s="49" t="s">
        <v>637</v>
      </c>
      <c r="L4435" s="49">
        <v>10567618</v>
      </c>
      <c r="M4435" s="49" t="s">
        <v>2735</v>
      </c>
      <c r="N4435" s="51">
        <v>33055</v>
      </c>
      <c r="O4435" s="51">
        <v>33055</v>
      </c>
      <c r="P4435" s="49" t="s">
        <v>1081</v>
      </c>
    </row>
    <row r="4436" spans="1:16">
      <c r="A4436" s="46">
        <v>2</v>
      </c>
      <c r="B4436" s="46">
        <v>5613.1900000000005</v>
      </c>
      <c r="C4436" s="46">
        <v>5975.0844837903996</v>
      </c>
      <c r="D4436" s="46">
        <f t="shared" si="69"/>
        <v>-361.89448379039914</v>
      </c>
      <c r="E4436" s="51">
        <v>45261</v>
      </c>
      <c r="F4436" s="49" t="s">
        <v>80</v>
      </c>
      <c r="G4436" s="49" t="s">
        <v>81</v>
      </c>
      <c r="H4436" s="49" t="s">
        <v>650</v>
      </c>
      <c r="I4436" s="49" t="s">
        <v>650</v>
      </c>
      <c r="J4436" s="49">
        <v>135300</v>
      </c>
      <c r="K4436" s="49" t="s">
        <v>637</v>
      </c>
      <c r="L4436" s="49">
        <v>10567499</v>
      </c>
      <c r="M4436" s="49" t="s">
        <v>2802</v>
      </c>
      <c r="N4436" s="51">
        <v>21367</v>
      </c>
      <c r="O4436" s="51">
        <v>21367</v>
      </c>
      <c r="P4436" s="49" t="s">
        <v>1081</v>
      </c>
    </row>
    <row r="4437" spans="1:16">
      <c r="A4437" s="46">
        <v>4</v>
      </c>
      <c r="B4437" s="46">
        <v>41798.01</v>
      </c>
      <c r="C4437" s="46">
        <v>28553.1539805633</v>
      </c>
      <c r="D4437" s="46">
        <f t="shared" si="69"/>
        <v>13244.856019436702</v>
      </c>
      <c r="E4437" s="51">
        <v>45261</v>
      </c>
      <c r="F4437" s="49" t="s">
        <v>80</v>
      </c>
      <c r="G4437" s="49" t="s">
        <v>81</v>
      </c>
      <c r="H4437" s="49" t="s">
        <v>650</v>
      </c>
      <c r="I4437" s="49" t="s">
        <v>650</v>
      </c>
      <c r="J4437" s="49">
        <v>135300</v>
      </c>
      <c r="K4437" s="49" t="s">
        <v>652</v>
      </c>
      <c r="L4437" s="49">
        <v>10567632</v>
      </c>
      <c r="M4437" s="49" t="s">
        <v>2803</v>
      </c>
      <c r="N4437" s="51">
        <v>33055</v>
      </c>
      <c r="O4437" s="51">
        <v>33055</v>
      </c>
      <c r="P4437" s="49" t="s">
        <v>1081</v>
      </c>
    </row>
    <row r="4438" spans="1:16">
      <c r="A4438" s="46">
        <v>5</v>
      </c>
      <c r="B4438" s="46">
        <v>41390.58</v>
      </c>
      <c r="C4438" s="46">
        <v>11394.3345400038</v>
      </c>
      <c r="D4438" s="46">
        <f t="shared" si="69"/>
        <v>29996.2454599962</v>
      </c>
      <c r="E4438" s="51">
        <v>45261</v>
      </c>
      <c r="F4438" s="49" t="s">
        <v>80</v>
      </c>
      <c r="G4438" s="49" t="s">
        <v>81</v>
      </c>
      <c r="H4438" s="49" t="s">
        <v>650</v>
      </c>
      <c r="I4438" s="49" t="s">
        <v>650</v>
      </c>
      <c r="J4438" s="49">
        <v>135300</v>
      </c>
      <c r="K4438" s="49" t="s">
        <v>518</v>
      </c>
      <c r="L4438" s="49">
        <v>11100010</v>
      </c>
      <c r="M4438" s="49" t="s">
        <v>2804</v>
      </c>
      <c r="N4438" s="51">
        <v>40283</v>
      </c>
      <c r="O4438" s="51">
        <v>40179</v>
      </c>
      <c r="P4438" s="49" t="s">
        <v>2805</v>
      </c>
    </row>
    <row r="4439" spans="1:16">
      <c r="A4439" s="46">
        <v>2</v>
      </c>
      <c r="B4439" s="46">
        <v>66456.39</v>
      </c>
      <c r="C4439" s="46">
        <v>29135.930125301998</v>
      </c>
      <c r="D4439" s="46">
        <f t="shared" si="69"/>
        <v>37320.459874698005</v>
      </c>
      <c r="E4439" s="51">
        <v>45261</v>
      </c>
      <c r="F4439" s="49" t="s">
        <v>80</v>
      </c>
      <c r="G4439" s="49" t="s">
        <v>81</v>
      </c>
      <c r="H4439" s="49" t="s">
        <v>650</v>
      </c>
      <c r="I4439" s="49" t="s">
        <v>650</v>
      </c>
      <c r="J4439" s="49">
        <v>135300</v>
      </c>
      <c r="K4439" s="49" t="s">
        <v>445</v>
      </c>
      <c r="L4439" s="49">
        <v>10567976</v>
      </c>
      <c r="M4439" s="49" t="s">
        <v>2013</v>
      </c>
      <c r="N4439" s="51">
        <v>37438</v>
      </c>
      <c r="O4439" s="51">
        <v>37257</v>
      </c>
      <c r="P4439" s="49" t="s">
        <v>2806</v>
      </c>
    </row>
    <row r="4440" spans="1:16">
      <c r="A4440" s="46">
        <v>2</v>
      </c>
      <c r="B4440" s="46">
        <v>3768.61</v>
      </c>
      <c r="C4440" s="46">
        <v>3988.5516948289001</v>
      </c>
      <c r="D4440" s="46">
        <f t="shared" si="69"/>
        <v>-219.94169482889993</v>
      </c>
      <c r="E4440" s="51">
        <v>45261</v>
      </c>
      <c r="F4440" s="49" t="s">
        <v>80</v>
      </c>
      <c r="G4440" s="49" t="s">
        <v>81</v>
      </c>
      <c r="H4440" s="49" t="s">
        <v>650</v>
      </c>
      <c r="I4440" s="49" t="s">
        <v>650</v>
      </c>
      <c r="J4440" s="49">
        <v>135300</v>
      </c>
      <c r="K4440" s="49" t="s">
        <v>539</v>
      </c>
      <c r="L4440" s="49">
        <v>10567506</v>
      </c>
      <c r="M4440" s="49" t="s">
        <v>2280</v>
      </c>
      <c r="N4440" s="51">
        <v>24654</v>
      </c>
      <c r="O4440" s="51">
        <v>24654</v>
      </c>
      <c r="P4440" s="49" t="s">
        <v>1081</v>
      </c>
    </row>
    <row r="4441" spans="1:16">
      <c r="A4441" s="46">
        <v>0</v>
      </c>
      <c r="B4441" s="46">
        <v>0</v>
      </c>
      <c r="C4441" s="46">
        <v>0</v>
      </c>
      <c r="D4441" s="46">
        <f t="shared" si="69"/>
        <v>0</v>
      </c>
      <c r="E4441" s="51">
        <v>45261</v>
      </c>
      <c r="F4441" s="49" t="s">
        <v>80</v>
      </c>
      <c r="G4441" s="49" t="s">
        <v>81</v>
      </c>
      <c r="H4441" s="49" t="s">
        <v>650</v>
      </c>
      <c r="I4441" s="49" t="s">
        <v>650</v>
      </c>
      <c r="J4441" s="49">
        <v>135300</v>
      </c>
      <c r="K4441" s="49" t="s">
        <v>653</v>
      </c>
      <c r="L4441" s="49">
        <v>11100019</v>
      </c>
      <c r="M4441" s="49" t="s">
        <v>2309</v>
      </c>
      <c r="N4441" s="51">
        <v>40283</v>
      </c>
      <c r="O4441" s="51">
        <v>40179</v>
      </c>
      <c r="P4441" s="49" t="s">
        <v>2805</v>
      </c>
    </row>
    <row r="4442" spans="1:16">
      <c r="A4442" s="46">
        <v>3</v>
      </c>
      <c r="B4442" s="46">
        <v>427.99</v>
      </c>
      <c r="C4442" s="46">
        <v>231.27738599650002</v>
      </c>
      <c r="D4442" s="46">
        <f t="shared" si="69"/>
        <v>196.71261400349999</v>
      </c>
      <c r="E4442" s="51">
        <v>45261</v>
      </c>
      <c r="F4442" s="49" t="s">
        <v>80</v>
      </c>
      <c r="G4442" s="49" t="s">
        <v>81</v>
      </c>
      <c r="H4442" s="49" t="s">
        <v>650</v>
      </c>
      <c r="I4442" s="49" t="s">
        <v>650</v>
      </c>
      <c r="J4442" s="49">
        <v>135300</v>
      </c>
      <c r="K4442" s="49" t="s">
        <v>347</v>
      </c>
      <c r="L4442" s="49">
        <v>10567841</v>
      </c>
      <c r="M4442" s="49" t="s">
        <v>1865</v>
      </c>
      <c r="N4442" s="51">
        <v>35612</v>
      </c>
      <c r="O4442" s="51">
        <v>35612</v>
      </c>
      <c r="P4442" s="49" t="s">
        <v>1081</v>
      </c>
    </row>
    <row r="4443" spans="1:16">
      <c r="A4443" s="46">
        <v>3</v>
      </c>
      <c r="B4443" s="46">
        <v>27231.03</v>
      </c>
      <c r="C4443" s="46">
        <v>7496.3787820532998</v>
      </c>
      <c r="D4443" s="46">
        <f t="shared" si="69"/>
        <v>19734.651217946699</v>
      </c>
      <c r="E4443" s="51">
        <v>45261</v>
      </c>
      <c r="F4443" s="49" t="s">
        <v>80</v>
      </c>
      <c r="G4443" s="49" t="s">
        <v>81</v>
      </c>
      <c r="H4443" s="49" t="s">
        <v>650</v>
      </c>
      <c r="I4443" s="49" t="s">
        <v>650</v>
      </c>
      <c r="J4443" s="49">
        <v>135300</v>
      </c>
      <c r="K4443" s="49" t="s">
        <v>165</v>
      </c>
      <c r="L4443" s="49">
        <v>11457866</v>
      </c>
      <c r="M4443" s="49" t="s">
        <v>2309</v>
      </c>
      <c r="N4443" s="51">
        <v>40283</v>
      </c>
      <c r="O4443" s="51">
        <v>40179</v>
      </c>
      <c r="P4443" s="49" t="s">
        <v>2805</v>
      </c>
    </row>
    <row r="4444" spans="1:16">
      <c r="A4444" s="46">
        <v>9</v>
      </c>
      <c r="B4444" s="46">
        <v>14650.16</v>
      </c>
      <c r="C4444" s="46">
        <v>6422.9495174880003</v>
      </c>
      <c r="D4444" s="46">
        <f t="shared" si="69"/>
        <v>8227.2104825120005</v>
      </c>
      <c r="E4444" s="51">
        <v>45261</v>
      </c>
      <c r="F4444" s="49" t="s">
        <v>80</v>
      </c>
      <c r="G4444" s="49" t="s">
        <v>81</v>
      </c>
      <c r="H4444" s="49" t="s">
        <v>650</v>
      </c>
      <c r="I4444" s="49" t="s">
        <v>650</v>
      </c>
      <c r="J4444" s="49">
        <v>135300</v>
      </c>
      <c r="K4444" s="49" t="s">
        <v>165</v>
      </c>
      <c r="L4444" s="49">
        <v>10568102</v>
      </c>
      <c r="M4444" s="49" t="s">
        <v>1867</v>
      </c>
      <c r="N4444" s="51">
        <v>37438</v>
      </c>
      <c r="O4444" s="51">
        <v>37257</v>
      </c>
      <c r="P4444" s="49" t="s">
        <v>2806</v>
      </c>
    </row>
    <row r="4445" spans="1:16">
      <c r="A4445" s="46">
        <v>0</v>
      </c>
      <c r="B4445" s="46">
        <v>0</v>
      </c>
      <c r="C4445" s="46">
        <v>0</v>
      </c>
      <c r="D4445" s="46">
        <f t="shared" si="69"/>
        <v>0</v>
      </c>
      <c r="E4445" s="51">
        <v>45261</v>
      </c>
      <c r="F4445" s="49" t="s">
        <v>80</v>
      </c>
      <c r="G4445" s="49" t="s">
        <v>81</v>
      </c>
      <c r="H4445" s="49" t="s">
        <v>650</v>
      </c>
      <c r="I4445" s="49" t="s">
        <v>650</v>
      </c>
      <c r="J4445" s="49">
        <v>135300</v>
      </c>
      <c r="K4445" s="49" t="s">
        <v>348</v>
      </c>
      <c r="L4445" s="49">
        <v>10567646</v>
      </c>
      <c r="M4445" s="49" t="s">
        <v>1869</v>
      </c>
      <c r="N4445" s="51">
        <v>33055</v>
      </c>
      <c r="O4445" s="51">
        <v>33055</v>
      </c>
      <c r="P4445" s="49" t="s">
        <v>1081</v>
      </c>
    </row>
    <row r="4446" spans="1:16">
      <c r="A4446" s="46">
        <v>1</v>
      </c>
      <c r="B4446" s="46">
        <v>16777.41</v>
      </c>
      <c r="C4446" s="46">
        <v>3250.1410047365998</v>
      </c>
      <c r="D4446" s="46">
        <f t="shared" si="69"/>
        <v>13527.268995263399</v>
      </c>
      <c r="E4446" s="51">
        <v>45261</v>
      </c>
      <c r="F4446" s="49" t="s">
        <v>80</v>
      </c>
      <c r="G4446" s="49" t="s">
        <v>81</v>
      </c>
      <c r="H4446" s="49" t="s">
        <v>650</v>
      </c>
      <c r="I4446" s="49" t="s">
        <v>650</v>
      </c>
      <c r="J4446" s="49">
        <v>135300</v>
      </c>
      <c r="K4446" s="49" t="s">
        <v>348</v>
      </c>
      <c r="L4446" s="49">
        <v>12458881</v>
      </c>
      <c r="M4446" s="49" t="s">
        <v>2312</v>
      </c>
      <c r="N4446" s="51">
        <v>41677</v>
      </c>
      <c r="O4446" s="51">
        <v>41671</v>
      </c>
      <c r="P4446" s="49" t="s">
        <v>2807</v>
      </c>
    </row>
    <row r="4447" spans="1:16">
      <c r="A4447" s="46">
        <v>1</v>
      </c>
      <c r="B4447" s="46">
        <v>4085.67</v>
      </c>
      <c r="C4447" s="46">
        <v>2791.0124100111002</v>
      </c>
      <c r="D4447" s="46">
        <f t="shared" si="69"/>
        <v>1294.6575899888999</v>
      </c>
      <c r="E4447" s="51">
        <v>45261</v>
      </c>
      <c r="F4447" s="49" t="s">
        <v>80</v>
      </c>
      <c r="G4447" s="49" t="s">
        <v>81</v>
      </c>
      <c r="H4447" s="49" t="s">
        <v>650</v>
      </c>
      <c r="I4447" s="49" t="s">
        <v>650</v>
      </c>
      <c r="J4447" s="49">
        <v>135300</v>
      </c>
      <c r="K4447" s="49" t="s">
        <v>349</v>
      </c>
      <c r="L4447" s="49">
        <v>10567604</v>
      </c>
      <c r="M4447" s="49" t="s">
        <v>1546</v>
      </c>
      <c r="N4447" s="51">
        <v>33055</v>
      </c>
      <c r="O4447" s="51">
        <v>33055</v>
      </c>
      <c r="P4447" s="49" t="s">
        <v>1081</v>
      </c>
    </row>
    <row r="4448" spans="1:16">
      <c r="A4448" s="46">
        <v>1</v>
      </c>
      <c r="B4448" s="46">
        <v>514802.92</v>
      </c>
      <c r="C4448" s="46">
        <v>141719.12286928119</v>
      </c>
      <c r="D4448" s="46">
        <f t="shared" si="69"/>
        <v>373083.79713071883</v>
      </c>
      <c r="E4448" s="51">
        <v>45261</v>
      </c>
      <c r="F4448" s="49" t="s">
        <v>80</v>
      </c>
      <c r="G4448" s="49" t="s">
        <v>81</v>
      </c>
      <c r="H4448" s="49" t="s">
        <v>650</v>
      </c>
      <c r="I4448" s="49" t="s">
        <v>650</v>
      </c>
      <c r="J4448" s="49">
        <v>135300</v>
      </c>
      <c r="K4448" s="49" t="s">
        <v>269</v>
      </c>
      <c r="L4448" s="49">
        <v>11100016</v>
      </c>
      <c r="M4448" s="49" t="s">
        <v>2808</v>
      </c>
      <c r="N4448" s="51">
        <v>40283</v>
      </c>
      <c r="O4448" s="51">
        <v>40179</v>
      </c>
      <c r="P4448" s="49" t="s">
        <v>2805</v>
      </c>
    </row>
    <row r="4449" spans="1:16">
      <c r="A4449" s="46">
        <v>2</v>
      </c>
      <c r="B4449" s="46">
        <v>141235.28</v>
      </c>
      <c r="C4449" s="46">
        <v>61920.625681104</v>
      </c>
      <c r="D4449" s="46">
        <f t="shared" si="69"/>
        <v>79314.654318896006</v>
      </c>
      <c r="E4449" s="51">
        <v>45261</v>
      </c>
      <c r="F4449" s="49" t="s">
        <v>80</v>
      </c>
      <c r="G4449" s="49" t="s">
        <v>81</v>
      </c>
      <c r="H4449" s="49" t="s">
        <v>650</v>
      </c>
      <c r="I4449" s="49" t="s">
        <v>650</v>
      </c>
      <c r="J4449" s="49">
        <v>135300</v>
      </c>
      <c r="K4449" s="49" t="s">
        <v>269</v>
      </c>
      <c r="L4449" s="49">
        <v>10568053</v>
      </c>
      <c r="M4449" s="49" t="s">
        <v>2022</v>
      </c>
      <c r="N4449" s="51">
        <v>37438</v>
      </c>
      <c r="O4449" s="51">
        <v>37257</v>
      </c>
      <c r="P4449" s="49" t="s">
        <v>2806</v>
      </c>
    </row>
    <row r="4450" spans="1:16">
      <c r="A4450" s="46">
        <v>1</v>
      </c>
      <c r="B4450" s="46">
        <v>135094.33000000002</v>
      </c>
      <c r="C4450" s="46">
        <v>59228.299328394001</v>
      </c>
      <c r="D4450" s="46">
        <f t="shared" si="69"/>
        <v>75866.030671606015</v>
      </c>
      <c r="E4450" s="51">
        <v>45261</v>
      </c>
      <c r="F4450" s="49" t="s">
        <v>80</v>
      </c>
      <c r="G4450" s="49" t="s">
        <v>81</v>
      </c>
      <c r="H4450" s="49" t="s">
        <v>650</v>
      </c>
      <c r="I4450" s="49" t="s">
        <v>650</v>
      </c>
      <c r="J4450" s="49">
        <v>135300</v>
      </c>
      <c r="K4450" s="49" t="s">
        <v>381</v>
      </c>
      <c r="L4450" s="49">
        <v>10568109</v>
      </c>
      <c r="M4450" s="49" t="s">
        <v>2765</v>
      </c>
      <c r="N4450" s="51">
        <v>37438</v>
      </c>
      <c r="O4450" s="51">
        <v>37530</v>
      </c>
      <c r="P4450" s="49" t="s">
        <v>2806</v>
      </c>
    </row>
    <row r="4451" spans="1:16">
      <c r="A4451" s="46">
        <v>1</v>
      </c>
      <c r="B4451" s="46">
        <v>16550.16</v>
      </c>
      <c r="C4451" s="46">
        <v>8943.3812533560013</v>
      </c>
      <c r="D4451" s="46">
        <f t="shared" si="69"/>
        <v>7606.7787466439986</v>
      </c>
      <c r="E4451" s="51">
        <v>45261</v>
      </c>
      <c r="F4451" s="49" t="s">
        <v>80</v>
      </c>
      <c r="G4451" s="49" t="s">
        <v>81</v>
      </c>
      <c r="H4451" s="49" t="s">
        <v>650</v>
      </c>
      <c r="I4451" s="49" t="s">
        <v>650</v>
      </c>
      <c r="J4451" s="49">
        <v>135300</v>
      </c>
      <c r="K4451" s="49" t="s">
        <v>381</v>
      </c>
      <c r="L4451" s="49">
        <v>10567785</v>
      </c>
      <c r="M4451" s="49" t="s">
        <v>2809</v>
      </c>
      <c r="N4451" s="51">
        <v>35612</v>
      </c>
      <c r="O4451" s="51">
        <v>35612</v>
      </c>
      <c r="P4451" s="49" t="s">
        <v>1081</v>
      </c>
    </row>
    <row r="4452" spans="1:16">
      <c r="A4452" s="46">
        <v>1</v>
      </c>
      <c r="B4452" s="46">
        <v>14397.2</v>
      </c>
      <c r="C4452" s="46">
        <v>3963.3779772919997</v>
      </c>
      <c r="D4452" s="46">
        <f t="shared" si="69"/>
        <v>10433.822022708002</v>
      </c>
      <c r="E4452" s="51">
        <v>45261</v>
      </c>
      <c r="F4452" s="49" t="s">
        <v>80</v>
      </c>
      <c r="G4452" s="49" t="s">
        <v>81</v>
      </c>
      <c r="H4452" s="49" t="s">
        <v>650</v>
      </c>
      <c r="I4452" s="49" t="s">
        <v>650</v>
      </c>
      <c r="J4452" s="49">
        <v>135300</v>
      </c>
      <c r="K4452" s="49" t="s">
        <v>168</v>
      </c>
      <c r="L4452" s="49">
        <v>11099996</v>
      </c>
      <c r="M4452" s="49" t="s">
        <v>2325</v>
      </c>
      <c r="N4452" s="51">
        <v>40283</v>
      </c>
      <c r="O4452" s="51">
        <v>40179</v>
      </c>
      <c r="P4452" s="49" t="s">
        <v>2805</v>
      </c>
    </row>
    <row r="4453" spans="1:16">
      <c r="A4453" s="46">
        <v>1</v>
      </c>
      <c r="B4453" s="46">
        <v>7528.42</v>
      </c>
      <c r="C4453" s="46">
        <v>3300.623447556</v>
      </c>
      <c r="D4453" s="46">
        <f t="shared" si="69"/>
        <v>4227.7965524440006</v>
      </c>
      <c r="E4453" s="51">
        <v>45261</v>
      </c>
      <c r="F4453" s="49" t="s">
        <v>80</v>
      </c>
      <c r="G4453" s="49" t="s">
        <v>81</v>
      </c>
      <c r="H4453" s="49" t="s">
        <v>650</v>
      </c>
      <c r="I4453" s="49" t="s">
        <v>650</v>
      </c>
      <c r="J4453" s="49">
        <v>135300</v>
      </c>
      <c r="K4453" s="49" t="s">
        <v>448</v>
      </c>
      <c r="L4453" s="49">
        <v>10567948</v>
      </c>
      <c r="M4453" s="49" t="s">
        <v>2026</v>
      </c>
      <c r="N4453" s="51">
        <v>37438</v>
      </c>
      <c r="O4453" s="51">
        <v>37257</v>
      </c>
      <c r="P4453" s="49" t="s">
        <v>2806</v>
      </c>
    </row>
    <row r="4454" spans="1:16">
      <c r="A4454" s="46">
        <v>1</v>
      </c>
      <c r="B4454" s="46">
        <v>21381.39</v>
      </c>
      <c r="C4454" s="46">
        <v>8066.0579636574003</v>
      </c>
      <c r="D4454" s="46">
        <f t="shared" si="69"/>
        <v>13315.332036342599</v>
      </c>
      <c r="E4454" s="51">
        <v>45261</v>
      </c>
      <c r="F4454" s="49" t="s">
        <v>80</v>
      </c>
      <c r="G4454" s="49" t="s">
        <v>81</v>
      </c>
      <c r="H4454" s="49" t="s">
        <v>650</v>
      </c>
      <c r="I4454" s="49" t="s">
        <v>650</v>
      </c>
      <c r="J4454" s="49">
        <v>135300</v>
      </c>
      <c r="K4454" s="49" t="s">
        <v>171</v>
      </c>
      <c r="L4454" s="49">
        <v>10568147</v>
      </c>
      <c r="M4454" s="49" t="s">
        <v>2739</v>
      </c>
      <c r="N4454" s="51">
        <v>38698</v>
      </c>
      <c r="O4454" s="51">
        <v>38353</v>
      </c>
      <c r="P4454" s="49" t="s">
        <v>2810</v>
      </c>
    </row>
    <row r="4455" spans="1:16">
      <c r="A4455" s="46">
        <v>1</v>
      </c>
      <c r="B4455" s="46">
        <v>34497.61</v>
      </c>
      <c r="C4455" s="46">
        <v>8793.3162526278993</v>
      </c>
      <c r="D4455" s="46">
        <f t="shared" si="69"/>
        <v>25704.293747372103</v>
      </c>
      <c r="E4455" s="51">
        <v>45261</v>
      </c>
      <c r="F4455" s="49" t="s">
        <v>80</v>
      </c>
      <c r="G4455" s="49" t="s">
        <v>81</v>
      </c>
      <c r="H4455" s="49" t="s">
        <v>650</v>
      </c>
      <c r="I4455" s="49" t="s">
        <v>650</v>
      </c>
      <c r="J4455" s="49">
        <v>135300</v>
      </c>
      <c r="K4455" s="49" t="s">
        <v>173</v>
      </c>
      <c r="L4455" s="49">
        <v>11100051</v>
      </c>
      <c r="M4455" s="49" t="s">
        <v>2811</v>
      </c>
      <c r="N4455" s="51">
        <v>40604</v>
      </c>
      <c r="O4455" s="51">
        <v>40544</v>
      </c>
      <c r="P4455" s="49" t="s">
        <v>2812</v>
      </c>
    </row>
    <row r="4456" spans="1:16">
      <c r="A4456" s="46">
        <v>1000</v>
      </c>
      <c r="B4456" s="46">
        <v>24603.34</v>
      </c>
      <c r="C4456" s="46">
        <v>10786.640608812</v>
      </c>
      <c r="D4456" s="46">
        <f t="shared" si="69"/>
        <v>13816.699391188</v>
      </c>
      <c r="E4456" s="51">
        <v>45261</v>
      </c>
      <c r="F4456" s="49" t="s">
        <v>80</v>
      </c>
      <c r="G4456" s="49" t="s">
        <v>81</v>
      </c>
      <c r="H4456" s="49" t="s">
        <v>650</v>
      </c>
      <c r="I4456" s="49" t="s">
        <v>650</v>
      </c>
      <c r="J4456" s="49">
        <v>135300</v>
      </c>
      <c r="K4456" s="49" t="s">
        <v>174</v>
      </c>
      <c r="L4456" s="49">
        <v>10567990</v>
      </c>
      <c r="M4456" s="49" t="s">
        <v>2029</v>
      </c>
      <c r="N4456" s="51">
        <v>37438</v>
      </c>
      <c r="O4456" s="51">
        <v>37257</v>
      </c>
      <c r="P4456" s="49" t="s">
        <v>2806</v>
      </c>
    </row>
    <row r="4457" spans="1:16">
      <c r="A4457" s="46">
        <v>950</v>
      </c>
      <c r="B4457" s="46">
        <v>6263.9800000000005</v>
      </c>
      <c r="C4457" s="46">
        <v>3384.9317047930003</v>
      </c>
      <c r="D4457" s="46">
        <f t="shared" si="69"/>
        <v>2879.0482952070001</v>
      </c>
      <c r="E4457" s="51">
        <v>45261</v>
      </c>
      <c r="F4457" s="49" t="s">
        <v>80</v>
      </c>
      <c r="G4457" s="49" t="s">
        <v>81</v>
      </c>
      <c r="H4457" s="49" t="s">
        <v>650</v>
      </c>
      <c r="I4457" s="49" t="s">
        <v>650</v>
      </c>
      <c r="J4457" s="49">
        <v>135300</v>
      </c>
      <c r="K4457" s="49" t="s">
        <v>390</v>
      </c>
      <c r="L4457" s="49">
        <v>10567813</v>
      </c>
      <c r="M4457" s="49" t="s">
        <v>1906</v>
      </c>
      <c r="N4457" s="51">
        <v>35612</v>
      </c>
      <c r="O4457" s="51">
        <v>35612</v>
      </c>
      <c r="P4457" s="49" t="s">
        <v>1081</v>
      </c>
    </row>
    <row r="4458" spans="1:16">
      <c r="A4458" s="46">
        <v>950</v>
      </c>
      <c r="B4458" s="46">
        <v>6870.54</v>
      </c>
      <c r="C4458" s="46">
        <v>3712.7048098890004</v>
      </c>
      <c r="D4458" s="46">
        <f t="shared" si="69"/>
        <v>3157.8351901109995</v>
      </c>
      <c r="E4458" s="51">
        <v>45261</v>
      </c>
      <c r="F4458" s="49" t="s">
        <v>80</v>
      </c>
      <c r="G4458" s="49" t="s">
        <v>81</v>
      </c>
      <c r="H4458" s="49" t="s">
        <v>650</v>
      </c>
      <c r="I4458" s="49" t="s">
        <v>650</v>
      </c>
      <c r="J4458" s="49">
        <v>135300</v>
      </c>
      <c r="K4458" s="49" t="s">
        <v>391</v>
      </c>
      <c r="L4458" s="49">
        <v>10567834</v>
      </c>
      <c r="M4458" s="49" t="s">
        <v>1907</v>
      </c>
      <c r="N4458" s="51">
        <v>35612</v>
      </c>
      <c r="O4458" s="51">
        <v>35612</v>
      </c>
      <c r="P4458" s="49" t="s">
        <v>1081</v>
      </c>
    </row>
    <row r="4459" spans="1:16">
      <c r="A4459" s="46">
        <v>474</v>
      </c>
      <c r="B4459" s="46">
        <v>10016.300000000001</v>
      </c>
      <c r="C4459" s="46">
        <v>4391.3642753399999</v>
      </c>
      <c r="D4459" s="46">
        <f t="shared" si="69"/>
        <v>5624.9357246600011</v>
      </c>
      <c r="E4459" s="51">
        <v>45261</v>
      </c>
      <c r="F4459" s="49" t="s">
        <v>80</v>
      </c>
      <c r="G4459" s="49" t="s">
        <v>81</v>
      </c>
      <c r="H4459" s="49" t="s">
        <v>650</v>
      </c>
      <c r="I4459" s="49" t="s">
        <v>650</v>
      </c>
      <c r="J4459" s="49">
        <v>135300</v>
      </c>
      <c r="K4459" s="49" t="s">
        <v>556</v>
      </c>
      <c r="L4459" s="49">
        <v>10567997</v>
      </c>
      <c r="M4459" s="49" t="s">
        <v>2334</v>
      </c>
      <c r="N4459" s="51">
        <v>37418</v>
      </c>
      <c r="O4459" s="51">
        <v>37257</v>
      </c>
      <c r="P4459" s="49" t="s">
        <v>2801</v>
      </c>
    </row>
    <row r="4460" spans="1:16">
      <c r="A4460" s="46">
        <v>688</v>
      </c>
      <c r="B4460" s="46">
        <v>12650.67</v>
      </c>
      <c r="C4460" s="46">
        <v>5030.3917982079001</v>
      </c>
      <c r="D4460" s="46">
        <f t="shared" si="69"/>
        <v>7620.2782017920999</v>
      </c>
      <c r="E4460" s="51">
        <v>45261</v>
      </c>
      <c r="F4460" s="49" t="s">
        <v>80</v>
      </c>
      <c r="G4460" s="49" t="s">
        <v>81</v>
      </c>
      <c r="H4460" s="49" t="s">
        <v>650</v>
      </c>
      <c r="I4460" s="49" t="s">
        <v>650</v>
      </c>
      <c r="J4460" s="49">
        <v>135300</v>
      </c>
      <c r="K4460" s="49" t="s">
        <v>450</v>
      </c>
      <c r="L4460" s="49">
        <v>10568154</v>
      </c>
      <c r="M4460" s="49" t="s">
        <v>2131</v>
      </c>
      <c r="N4460" s="51">
        <v>38296</v>
      </c>
      <c r="O4460" s="51">
        <v>37987</v>
      </c>
      <c r="P4460" s="49" t="s">
        <v>2813</v>
      </c>
    </row>
    <row r="4461" spans="1:16">
      <c r="A4461" s="46">
        <v>140</v>
      </c>
      <c r="B4461" s="46">
        <v>2743.92</v>
      </c>
      <c r="C4461" s="46">
        <v>1482.7604499720001</v>
      </c>
      <c r="D4461" s="46">
        <f t="shared" si="69"/>
        <v>1261.159550028</v>
      </c>
      <c r="E4461" s="51">
        <v>45261</v>
      </c>
      <c r="F4461" s="49" t="s">
        <v>80</v>
      </c>
      <c r="G4461" s="49" t="s">
        <v>81</v>
      </c>
      <c r="H4461" s="49" t="s">
        <v>650</v>
      </c>
      <c r="I4461" s="49" t="s">
        <v>650</v>
      </c>
      <c r="J4461" s="49">
        <v>135300</v>
      </c>
      <c r="K4461" s="49" t="s">
        <v>639</v>
      </c>
      <c r="L4461" s="49">
        <v>10567792</v>
      </c>
      <c r="M4461" s="49" t="s">
        <v>2741</v>
      </c>
      <c r="N4461" s="51">
        <v>35612</v>
      </c>
      <c r="O4461" s="51">
        <v>35612</v>
      </c>
      <c r="P4461" s="49" t="s">
        <v>1081</v>
      </c>
    </row>
    <row r="4462" spans="1:16">
      <c r="A4462" s="46">
        <v>60</v>
      </c>
      <c r="B4462" s="46">
        <v>1106.55</v>
      </c>
      <c r="C4462" s="46">
        <v>597.95787629250003</v>
      </c>
      <c r="D4462" s="46">
        <f t="shared" si="69"/>
        <v>508.59212370749992</v>
      </c>
      <c r="E4462" s="51">
        <v>45261</v>
      </c>
      <c r="F4462" s="49" t="s">
        <v>80</v>
      </c>
      <c r="G4462" s="49" t="s">
        <v>81</v>
      </c>
      <c r="H4462" s="49" t="s">
        <v>650</v>
      </c>
      <c r="I4462" s="49" t="s">
        <v>650</v>
      </c>
      <c r="J4462" s="49">
        <v>135300</v>
      </c>
      <c r="K4462" s="49" t="s">
        <v>640</v>
      </c>
      <c r="L4462" s="49">
        <v>10567764</v>
      </c>
      <c r="M4462" s="49" t="s">
        <v>2742</v>
      </c>
      <c r="N4462" s="51">
        <v>35612</v>
      </c>
      <c r="O4462" s="51">
        <v>35612</v>
      </c>
      <c r="P4462" s="49" t="s">
        <v>1081</v>
      </c>
    </row>
    <row r="4463" spans="1:16">
      <c r="A4463" s="46">
        <v>10</v>
      </c>
      <c r="B4463" s="46">
        <v>192.67000000000002</v>
      </c>
      <c r="C4463" s="46">
        <v>104.11508203450001</v>
      </c>
      <c r="D4463" s="46">
        <f t="shared" si="69"/>
        <v>88.55491796550001</v>
      </c>
      <c r="E4463" s="51">
        <v>45261</v>
      </c>
      <c r="F4463" s="49" t="s">
        <v>80</v>
      </c>
      <c r="G4463" s="49" t="s">
        <v>81</v>
      </c>
      <c r="H4463" s="49" t="s">
        <v>650</v>
      </c>
      <c r="I4463" s="49" t="s">
        <v>650</v>
      </c>
      <c r="J4463" s="49">
        <v>135300</v>
      </c>
      <c r="K4463" s="49" t="s">
        <v>654</v>
      </c>
      <c r="L4463" s="49">
        <v>10567799</v>
      </c>
      <c r="M4463" s="49" t="s">
        <v>2814</v>
      </c>
      <c r="N4463" s="51">
        <v>35612</v>
      </c>
      <c r="O4463" s="51">
        <v>35612</v>
      </c>
      <c r="P4463" s="49" t="s">
        <v>1081</v>
      </c>
    </row>
    <row r="4464" spans="1:16">
      <c r="A4464" s="46">
        <v>230</v>
      </c>
      <c r="B4464" s="46">
        <v>1678.82</v>
      </c>
      <c r="C4464" s="46">
        <v>736.03128627599995</v>
      </c>
      <c r="D4464" s="46">
        <f t="shared" si="69"/>
        <v>942.78871372399999</v>
      </c>
      <c r="E4464" s="51">
        <v>45261</v>
      </c>
      <c r="F4464" s="49" t="s">
        <v>80</v>
      </c>
      <c r="G4464" s="49" t="s">
        <v>81</v>
      </c>
      <c r="H4464" s="49" t="s">
        <v>650</v>
      </c>
      <c r="I4464" s="49" t="s">
        <v>650</v>
      </c>
      <c r="J4464" s="49">
        <v>135300</v>
      </c>
      <c r="K4464" s="49" t="s">
        <v>395</v>
      </c>
      <c r="L4464" s="49">
        <v>10568011</v>
      </c>
      <c r="M4464" s="49" t="s">
        <v>2815</v>
      </c>
      <c r="N4464" s="51">
        <v>37418</v>
      </c>
      <c r="O4464" s="51">
        <v>37257</v>
      </c>
      <c r="P4464" s="49" t="s">
        <v>2801</v>
      </c>
    </row>
    <row r="4465" spans="1:16">
      <c r="A4465" s="46">
        <v>1100</v>
      </c>
      <c r="B4465" s="46">
        <v>12210.32</v>
      </c>
      <c r="C4465" s="46">
        <v>5353.2704729760007</v>
      </c>
      <c r="D4465" s="46">
        <f t="shared" si="69"/>
        <v>6857.049527023999</v>
      </c>
      <c r="E4465" s="51">
        <v>45261</v>
      </c>
      <c r="F4465" s="49" t="s">
        <v>80</v>
      </c>
      <c r="G4465" s="49" t="s">
        <v>81</v>
      </c>
      <c r="H4465" s="49" t="s">
        <v>650</v>
      </c>
      <c r="I4465" s="49" t="s">
        <v>650</v>
      </c>
      <c r="J4465" s="49">
        <v>135300</v>
      </c>
      <c r="K4465" s="49" t="s">
        <v>451</v>
      </c>
      <c r="L4465" s="49">
        <v>10567962</v>
      </c>
      <c r="M4465" s="49" t="s">
        <v>2031</v>
      </c>
      <c r="N4465" s="51">
        <v>37438</v>
      </c>
      <c r="O4465" s="51">
        <v>37257</v>
      </c>
      <c r="P4465" s="49" t="s">
        <v>2806</v>
      </c>
    </row>
    <row r="4466" spans="1:16">
      <c r="A4466" s="46">
        <v>1</v>
      </c>
      <c r="B4466" s="46">
        <v>17580.670000000002</v>
      </c>
      <c r="C4466" s="46">
        <v>12009.7482533611</v>
      </c>
      <c r="D4466" s="46">
        <f t="shared" si="69"/>
        <v>5570.9217466389018</v>
      </c>
      <c r="E4466" s="51">
        <v>45261</v>
      </c>
      <c r="F4466" s="49" t="s">
        <v>80</v>
      </c>
      <c r="G4466" s="49" t="s">
        <v>81</v>
      </c>
      <c r="H4466" s="49" t="s">
        <v>650</v>
      </c>
      <c r="I4466" s="49" t="s">
        <v>650</v>
      </c>
      <c r="J4466" s="49">
        <v>135300</v>
      </c>
      <c r="K4466" s="49" t="s">
        <v>396</v>
      </c>
      <c r="L4466" s="49">
        <v>10567625</v>
      </c>
      <c r="M4466" s="49" t="s">
        <v>1914</v>
      </c>
      <c r="N4466" s="51">
        <v>33055</v>
      </c>
      <c r="O4466" s="51">
        <v>33055</v>
      </c>
      <c r="P4466" s="49" t="s">
        <v>1081</v>
      </c>
    </row>
    <row r="4467" spans="1:16">
      <c r="A4467" s="46">
        <v>118</v>
      </c>
      <c r="B4467" s="46">
        <v>6232.5</v>
      </c>
      <c r="C4467" s="46">
        <v>2732.4638685</v>
      </c>
      <c r="D4467" s="46">
        <f t="shared" si="69"/>
        <v>3500.0361315</v>
      </c>
      <c r="E4467" s="51">
        <v>45261</v>
      </c>
      <c r="F4467" s="49" t="s">
        <v>80</v>
      </c>
      <c r="G4467" s="49" t="s">
        <v>81</v>
      </c>
      <c r="H4467" s="49" t="s">
        <v>650</v>
      </c>
      <c r="I4467" s="49" t="s">
        <v>650</v>
      </c>
      <c r="J4467" s="49">
        <v>135300</v>
      </c>
      <c r="K4467" s="49" t="s">
        <v>655</v>
      </c>
      <c r="L4467" s="49">
        <v>10568025</v>
      </c>
      <c r="M4467" s="49" t="s">
        <v>2816</v>
      </c>
      <c r="N4467" s="51">
        <v>37438</v>
      </c>
      <c r="O4467" s="51">
        <v>37257</v>
      </c>
      <c r="P4467" s="49" t="s">
        <v>2806</v>
      </c>
    </row>
    <row r="4468" spans="1:16">
      <c r="A4468" s="46">
        <v>1</v>
      </c>
      <c r="B4468" s="46">
        <v>9830.69</v>
      </c>
      <c r="C4468" s="46">
        <v>5312.3117029415007</v>
      </c>
      <c r="D4468" s="46">
        <f t="shared" si="69"/>
        <v>4518.3782970584998</v>
      </c>
      <c r="E4468" s="51">
        <v>45261</v>
      </c>
      <c r="F4468" s="49" t="s">
        <v>80</v>
      </c>
      <c r="G4468" s="49" t="s">
        <v>81</v>
      </c>
      <c r="H4468" s="49" t="s">
        <v>650</v>
      </c>
      <c r="I4468" s="49" t="s">
        <v>650</v>
      </c>
      <c r="J4468" s="49">
        <v>135300</v>
      </c>
      <c r="K4468" s="49" t="s">
        <v>656</v>
      </c>
      <c r="L4468" s="49">
        <v>10567848</v>
      </c>
      <c r="M4468" s="49" t="s">
        <v>2817</v>
      </c>
      <c r="N4468" s="51">
        <v>35612</v>
      </c>
      <c r="O4468" s="51">
        <v>35612</v>
      </c>
      <c r="P4468" s="49" t="s">
        <v>1081</v>
      </c>
    </row>
    <row r="4469" spans="1:16">
      <c r="A4469" s="46">
        <v>3</v>
      </c>
      <c r="B4469" s="46">
        <v>23018.41</v>
      </c>
      <c r="C4469" s="46">
        <v>12438.696452243501</v>
      </c>
      <c r="D4469" s="46">
        <f t="shared" si="69"/>
        <v>10579.713547756499</v>
      </c>
      <c r="E4469" s="51">
        <v>45261</v>
      </c>
      <c r="F4469" s="49" t="s">
        <v>80</v>
      </c>
      <c r="G4469" s="49" t="s">
        <v>81</v>
      </c>
      <c r="H4469" s="49" t="s">
        <v>650</v>
      </c>
      <c r="I4469" s="49" t="s">
        <v>650</v>
      </c>
      <c r="J4469" s="49">
        <v>135300</v>
      </c>
      <c r="K4469" s="49" t="s">
        <v>404</v>
      </c>
      <c r="L4469" s="49">
        <v>10567820</v>
      </c>
      <c r="M4469" s="49" t="s">
        <v>1551</v>
      </c>
      <c r="N4469" s="51">
        <v>35612</v>
      </c>
      <c r="O4469" s="51">
        <v>35612</v>
      </c>
      <c r="P4469" s="49" t="s">
        <v>1081</v>
      </c>
    </row>
    <row r="4470" spans="1:16">
      <c r="A4470" s="46">
        <v>3</v>
      </c>
      <c r="B4470" s="46">
        <v>10199.99</v>
      </c>
      <c r="C4470" s="46">
        <v>4471.8979757820007</v>
      </c>
      <c r="D4470" s="46">
        <f t="shared" si="69"/>
        <v>5728.0920242179991</v>
      </c>
      <c r="E4470" s="51">
        <v>45261</v>
      </c>
      <c r="F4470" s="49" t="s">
        <v>80</v>
      </c>
      <c r="G4470" s="49" t="s">
        <v>81</v>
      </c>
      <c r="H4470" s="49" t="s">
        <v>650</v>
      </c>
      <c r="I4470" s="49" t="s">
        <v>650</v>
      </c>
      <c r="J4470" s="49">
        <v>135300</v>
      </c>
      <c r="K4470" s="49" t="s">
        <v>453</v>
      </c>
      <c r="L4470" s="49">
        <v>10568032</v>
      </c>
      <c r="M4470" s="49" t="s">
        <v>2033</v>
      </c>
      <c r="N4470" s="51">
        <v>37438</v>
      </c>
      <c r="O4470" s="51">
        <v>37257</v>
      </c>
      <c r="P4470" s="49" t="s">
        <v>2806</v>
      </c>
    </row>
    <row r="4471" spans="1:16">
      <c r="A4471" s="46">
        <v>0</v>
      </c>
      <c r="B4471" s="46">
        <v>0</v>
      </c>
      <c r="C4471" s="46">
        <v>0</v>
      </c>
      <c r="D4471" s="46">
        <f t="shared" si="69"/>
        <v>0</v>
      </c>
      <c r="E4471" s="51">
        <v>45261</v>
      </c>
      <c r="F4471" s="49" t="s">
        <v>80</v>
      </c>
      <c r="G4471" s="49" t="s">
        <v>81</v>
      </c>
      <c r="H4471" s="49" t="s">
        <v>650</v>
      </c>
      <c r="I4471" s="49" t="s">
        <v>650</v>
      </c>
      <c r="J4471" s="49">
        <v>135300</v>
      </c>
      <c r="K4471" s="49" t="s">
        <v>107</v>
      </c>
      <c r="L4471" s="49">
        <v>9876606</v>
      </c>
      <c r="M4471" s="49" t="s">
        <v>2818</v>
      </c>
      <c r="N4471" s="51">
        <v>36159</v>
      </c>
      <c r="O4471" s="51">
        <v>36220</v>
      </c>
      <c r="P4471" s="49" t="s">
        <v>1974</v>
      </c>
    </row>
    <row r="4472" spans="1:16">
      <c r="A4472" s="46">
        <v>0</v>
      </c>
      <c r="B4472" s="46">
        <v>0</v>
      </c>
      <c r="C4472" s="46">
        <v>0</v>
      </c>
      <c r="D4472" s="46">
        <f t="shared" si="69"/>
        <v>0</v>
      </c>
      <c r="E4472" s="51">
        <v>45261</v>
      </c>
      <c r="F4472" s="49" t="s">
        <v>80</v>
      </c>
      <c r="G4472" s="49" t="s">
        <v>81</v>
      </c>
      <c r="H4472" s="49" t="s">
        <v>650</v>
      </c>
      <c r="I4472" s="49" t="s">
        <v>650</v>
      </c>
      <c r="J4472" s="49">
        <v>135300</v>
      </c>
      <c r="K4472" s="49" t="s">
        <v>107</v>
      </c>
      <c r="L4472" s="49">
        <v>29108639</v>
      </c>
      <c r="M4472" s="49" t="s">
        <v>2819</v>
      </c>
      <c r="N4472" s="51">
        <v>43815</v>
      </c>
      <c r="O4472" s="51">
        <v>43891</v>
      </c>
      <c r="P4472" s="49" t="s">
        <v>2820</v>
      </c>
    </row>
    <row r="4473" spans="1:16">
      <c r="A4473" s="46">
        <v>0</v>
      </c>
      <c r="B4473" s="46">
        <v>0</v>
      </c>
      <c r="C4473" s="46">
        <v>0</v>
      </c>
      <c r="D4473" s="46">
        <f t="shared" si="69"/>
        <v>0</v>
      </c>
      <c r="E4473" s="51">
        <v>45261</v>
      </c>
      <c r="F4473" s="49" t="s">
        <v>80</v>
      </c>
      <c r="G4473" s="49" t="s">
        <v>81</v>
      </c>
      <c r="H4473" s="49" t="s">
        <v>650</v>
      </c>
      <c r="I4473" s="49" t="s">
        <v>650</v>
      </c>
      <c r="J4473" s="49">
        <v>135300</v>
      </c>
      <c r="K4473" s="49" t="s">
        <v>107</v>
      </c>
      <c r="L4473" s="49">
        <v>36953991</v>
      </c>
      <c r="M4473" s="49" t="s">
        <v>2821</v>
      </c>
      <c r="N4473" s="51">
        <v>45014</v>
      </c>
      <c r="O4473" s="51">
        <v>44986</v>
      </c>
      <c r="P4473" s="49" t="s">
        <v>2822</v>
      </c>
    </row>
    <row r="4474" spans="1:16">
      <c r="A4474" s="46">
        <v>0</v>
      </c>
      <c r="B4474" s="46">
        <v>0</v>
      </c>
      <c r="C4474" s="46">
        <v>0</v>
      </c>
      <c r="D4474" s="46">
        <f t="shared" si="69"/>
        <v>0</v>
      </c>
      <c r="E4474" s="51">
        <v>45261</v>
      </c>
      <c r="F4474" s="49" t="s">
        <v>80</v>
      </c>
      <c r="G4474" s="49" t="s">
        <v>81</v>
      </c>
      <c r="H4474" s="49" t="s">
        <v>650</v>
      </c>
      <c r="I4474" s="49" t="s">
        <v>650</v>
      </c>
      <c r="J4474" s="49">
        <v>135300</v>
      </c>
      <c r="K4474" s="49" t="s">
        <v>107</v>
      </c>
      <c r="L4474" s="49">
        <v>9812959</v>
      </c>
      <c r="M4474" s="49" t="s">
        <v>2823</v>
      </c>
      <c r="N4474" s="51">
        <v>37438</v>
      </c>
      <c r="O4474" s="51">
        <v>37561</v>
      </c>
      <c r="P4474" s="49" t="s">
        <v>2806</v>
      </c>
    </row>
    <row r="4475" spans="1:16">
      <c r="A4475" s="46">
        <v>0</v>
      </c>
      <c r="B4475" s="46">
        <v>0</v>
      </c>
      <c r="C4475" s="46">
        <v>0</v>
      </c>
      <c r="D4475" s="46">
        <f t="shared" si="69"/>
        <v>0</v>
      </c>
      <c r="E4475" s="51">
        <v>45261</v>
      </c>
      <c r="F4475" s="49" t="s">
        <v>80</v>
      </c>
      <c r="G4475" s="49" t="s">
        <v>81</v>
      </c>
      <c r="H4475" s="49" t="s">
        <v>650</v>
      </c>
      <c r="I4475" s="49" t="s">
        <v>650</v>
      </c>
      <c r="J4475" s="49">
        <v>135300</v>
      </c>
      <c r="K4475" s="49" t="s">
        <v>107</v>
      </c>
      <c r="L4475" s="49">
        <v>12422974</v>
      </c>
      <c r="M4475" s="49" t="s">
        <v>2824</v>
      </c>
      <c r="N4475" s="51">
        <v>41677</v>
      </c>
      <c r="O4475" s="51">
        <v>41730</v>
      </c>
      <c r="P4475" s="49" t="s">
        <v>2807</v>
      </c>
    </row>
    <row r="4476" spans="1:16">
      <c r="A4476" s="46">
        <v>0</v>
      </c>
      <c r="B4476" s="46">
        <v>0</v>
      </c>
      <c r="C4476" s="46">
        <v>0</v>
      </c>
      <c r="D4476" s="46">
        <f t="shared" si="69"/>
        <v>0</v>
      </c>
      <c r="E4476" s="51">
        <v>45261</v>
      </c>
      <c r="F4476" s="49" t="s">
        <v>80</v>
      </c>
      <c r="G4476" s="49" t="s">
        <v>81</v>
      </c>
      <c r="H4476" s="49" t="s">
        <v>650</v>
      </c>
      <c r="I4476" s="49" t="s">
        <v>650</v>
      </c>
      <c r="J4476" s="49">
        <v>135300</v>
      </c>
      <c r="K4476" s="49" t="s">
        <v>107</v>
      </c>
      <c r="L4476" s="49">
        <v>12317835</v>
      </c>
      <c r="M4476" s="49" t="s">
        <v>2824</v>
      </c>
      <c r="N4476" s="51">
        <v>41677</v>
      </c>
      <c r="O4476" s="51">
        <v>41671</v>
      </c>
      <c r="P4476" s="49" t="s">
        <v>2807</v>
      </c>
    </row>
    <row r="4477" spans="1:16">
      <c r="A4477" s="46">
        <v>0</v>
      </c>
      <c r="B4477" s="46">
        <v>0</v>
      </c>
      <c r="C4477" s="46">
        <v>0</v>
      </c>
      <c r="D4477" s="46">
        <f t="shared" si="69"/>
        <v>0</v>
      </c>
      <c r="E4477" s="51">
        <v>45261</v>
      </c>
      <c r="F4477" s="49" t="s">
        <v>80</v>
      </c>
      <c r="G4477" s="49" t="s">
        <v>81</v>
      </c>
      <c r="H4477" s="49" t="s">
        <v>650</v>
      </c>
      <c r="I4477" s="49" t="s">
        <v>650</v>
      </c>
      <c r="J4477" s="49">
        <v>135300</v>
      </c>
      <c r="K4477" s="49" t="s">
        <v>107</v>
      </c>
      <c r="L4477" s="49">
        <v>9812491</v>
      </c>
      <c r="M4477" s="49" t="s">
        <v>2823</v>
      </c>
      <c r="N4477" s="51">
        <v>37438</v>
      </c>
      <c r="O4477" s="51">
        <v>37530</v>
      </c>
      <c r="P4477" s="49" t="s">
        <v>2806</v>
      </c>
    </row>
    <row r="4478" spans="1:16">
      <c r="A4478" s="46">
        <v>0</v>
      </c>
      <c r="B4478" s="46">
        <v>0</v>
      </c>
      <c r="C4478" s="46">
        <v>0</v>
      </c>
      <c r="D4478" s="46">
        <f t="shared" si="69"/>
        <v>0</v>
      </c>
      <c r="E4478" s="51">
        <v>45261</v>
      </c>
      <c r="F4478" s="49" t="s">
        <v>80</v>
      </c>
      <c r="G4478" s="49" t="s">
        <v>81</v>
      </c>
      <c r="H4478" s="49" t="s">
        <v>650</v>
      </c>
      <c r="I4478" s="49" t="s">
        <v>650</v>
      </c>
      <c r="J4478" s="49">
        <v>135300</v>
      </c>
      <c r="K4478" s="49" t="s">
        <v>107</v>
      </c>
      <c r="L4478" s="49">
        <v>10338063</v>
      </c>
      <c r="M4478" s="49" t="s">
        <v>2825</v>
      </c>
      <c r="N4478" s="51">
        <v>40283</v>
      </c>
      <c r="O4478" s="51">
        <v>40299</v>
      </c>
      <c r="P4478" s="49" t="s">
        <v>2805</v>
      </c>
    </row>
    <row r="4479" spans="1:16">
      <c r="A4479" s="46">
        <v>1</v>
      </c>
      <c r="B4479" s="46">
        <v>217.28</v>
      </c>
      <c r="C4479" s="46">
        <v>135.13669848000001</v>
      </c>
      <c r="D4479" s="46">
        <f t="shared" si="69"/>
        <v>82.143301519999994</v>
      </c>
      <c r="E4479" s="51">
        <v>45261</v>
      </c>
      <c r="F4479" s="49" t="s">
        <v>80</v>
      </c>
      <c r="G4479" s="49" t="s">
        <v>81</v>
      </c>
      <c r="H4479" s="49" t="s">
        <v>650</v>
      </c>
      <c r="I4479" s="49" t="s">
        <v>650</v>
      </c>
      <c r="J4479" s="49">
        <v>135300</v>
      </c>
      <c r="K4479" s="49" t="s">
        <v>177</v>
      </c>
      <c r="L4479" s="49">
        <v>10567704</v>
      </c>
      <c r="M4479" s="49" t="s">
        <v>1943</v>
      </c>
      <c r="N4479" s="51">
        <v>34151</v>
      </c>
      <c r="O4479" s="51">
        <v>34151</v>
      </c>
      <c r="P4479" s="49" t="s">
        <v>1081</v>
      </c>
    </row>
    <row r="4480" spans="1:16">
      <c r="A4480" s="46">
        <v>960</v>
      </c>
      <c r="B4480" s="46">
        <v>13607.27</v>
      </c>
      <c r="C4480" s="46">
        <v>9295.4299873390992</v>
      </c>
      <c r="D4480" s="46">
        <f t="shared" si="69"/>
        <v>4311.8400126609013</v>
      </c>
      <c r="E4480" s="51">
        <v>45261</v>
      </c>
      <c r="F4480" s="49" t="s">
        <v>80</v>
      </c>
      <c r="G4480" s="49" t="s">
        <v>81</v>
      </c>
      <c r="H4480" s="49" t="s">
        <v>650</v>
      </c>
      <c r="I4480" s="49" t="s">
        <v>650</v>
      </c>
      <c r="J4480" s="49">
        <v>135300</v>
      </c>
      <c r="K4480" s="49" t="s">
        <v>177</v>
      </c>
      <c r="L4480" s="49">
        <v>10567597</v>
      </c>
      <c r="M4480" s="49" t="s">
        <v>1538</v>
      </c>
      <c r="N4480" s="51">
        <v>33055</v>
      </c>
      <c r="O4480" s="51">
        <v>33055</v>
      </c>
      <c r="P4480" s="49" t="s">
        <v>1081</v>
      </c>
    </row>
    <row r="4481" spans="1:16">
      <c r="A4481" s="46">
        <v>1</v>
      </c>
      <c r="B4481" s="46">
        <v>18516.43</v>
      </c>
      <c r="C4481" s="46">
        <v>4342.1894918923999</v>
      </c>
      <c r="D4481" s="46">
        <f t="shared" si="69"/>
        <v>14174.240508107599</v>
      </c>
      <c r="E4481" s="51">
        <v>45261</v>
      </c>
      <c r="F4481" s="49" t="s">
        <v>80</v>
      </c>
      <c r="G4481" s="49" t="s">
        <v>81</v>
      </c>
      <c r="H4481" s="49" t="s">
        <v>650</v>
      </c>
      <c r="I4481" s="49" t="s">
        <v>650</v>
      </c>
      <c r="J4481" s="49">
        <v>135300</v>
      </c>
      <c r="K4481" s="49" t="s">
        <v>557</v>
      </c>
      <c r="L4481" s="49">
        <v>11845613</v>
      </c>
      <c r="M4481" s="49" t="s">
        <v>2353</v>
      </c>
      <c r="N4481" s="51">
        <v>41193</v>
      </c>
      <c r="O4481" s="51">
        <v>41275</v>
      </c>
      <c r="P4481" s="49" t="s">
        <v>1623</v>
      </c>
    </row>
    <row r="4482" spans="1:16">
      <c r="A4482" s="46">
        <v>1</v>
      </c>
      <c r="B4482" s="46">
        <v>66844.13</v>
      </c>
      <c r="C4482" s="46">
        <v>18401.394212294301</v>
      </c>
      <c r="D4482" s="46">
        <f t="shared" si="69"/>
        <v>48442.735787705707</v>
      </c>
      <c r="E4482" s="51">
        <v>45261</v>
      </c>
      <c r="F4482" s="49" t="s">
        <v>80</v>
      </c>
      <c r="G4482" s="49" t="s">
        <v>81</v>
      </c>
      <c r="H4482" s="49" t="s">
        <v>650</v>
      </c>
      <c r="I4482" s="49" t="s">
        <v>650</v>
      </c>
      <c r="J4482" s="49">
        <v>135300</v>
      </c>
      <c r="K4482" s="49" t="s">
        <v>178</v>
      </c>
      <c r="L4482" s="49">
        <v>11100022</v>
      </c>
      <c r="M4482" s="49" t="s">
        <v>1944</v>
      </c>
      <c r="N4482" s="51">
        <v>40283</v>
      </c>
      <c r="O4482" s="51">
        <v>40299</v>
      </c>
      <c r="P4482" s="49" t="s">
        <v>2805</v>
      </c>
    </row>
    <row r="4483" spans="1:16">
      <c r="A4483" s="46">
        <v>2</v>
      </c>
      <c r="B4483" s="46">
        <v>9704.8700000000008</v>
      </c>
      <c r="C4483" s="46">
        <v>4254.8265741659998</v>
      </c>
      <c r="D4483" s="46">
        <f t="shared" ref="D4483:D4546" si="70">+B4483-C4483</f>
        <v>5450.043425834001</v>
      </c>
      <c r="E4483" s="51">
        <v>45261</v>
      </c>
      <c r="F4483" s="49" t="s">
        <v>80</v>
      </c>
      <c r="G4483" s="49" t="s">
        <v>81</v>
      </c>
      <c r="H4483" s="49" t="s">
        <v>650</v>
      </c>
      <c r="I4483" s="49" t="s">
        <v>650</v>
      </c>
      <c r="J4483" s="49">
        <v>135300</v>
      </c>
      <c r="K4483" s="49" t="s">
        <v>408</v>
      </c>
      <c r="L4483" s="49">
        <v>10568046</v>
      </c>
      <c r="M4483" s="49" t="s">
        <v>1944</v>
      </c>
      <c r="N4483" s="51">
        <v>37438</v>
      </c>
      <c r="O4483" s="51">
        <v>37257</v>
      </c>
      <c r="P4483" s="49" t="s">
        <v>2806</v>
      </c>
    </row>
    <row r="4484" spans="1:16">
      <c r="A4484" s="46">
        <v>1</v>
      </c>
      <c r="B4484" s="46">
        <v>8990.130000000001</v>
      </c>
      <c r="C4484" s="46">
        <v>2474.8758963543</v>
      </c>
      <c r="D4484" s="46">
        <f t="shared" si="70"/>
        <v>6515.2541036457005</v>
      </c>
      <c r="E4484" s="51">
        <v>45261</v>
      </c>
      <c r="F4484" s="49" t="s">
        <v>80</v>
      </c>
      <c r="G4484" s="49" t="s">
        <v>81</v>
      </c>
      <c r="H4484" s="49" t="s">
        <v>650</v>
      </c>
      <c r="I4484" s="49" t="s">
        <v>650</v>
      </c>
      <c r="J4484" s="49">
        <v>135300</v>
      </c>
      <c r="K4484" s="49" t="s">
        <v>180</v>
      </c>
      <c r="L4484" s="49">
        <v>11100007</v>
      </c>
      <c r="M4484" s="49" t="s">
        <v>1554</v>
      </c>
      <c r="N4484" s="51">
        <v>40283</v>
      </c>
      <c r="O4484" s="51">
        <v>40179</v>
      </c>
      <c r="P4484" s="49" t="s">
        <v>2805</v>
      </c>
    </row>
    <row r="4485" spans="1:16">
      <c r="A4485" s="46">
        <v>1</v>
      </c>
      <c r="B4485" s="46">
        <v>15639.94</v>
      </c>
      <c r="C4485" s="46">
        <v>10683.9922538602</v>
      </c>
      <c r="D4485" s="46">
        <f t="shared" si="70"/>
        <v>4955.9477461398001</v>
      </c>
      <c r="E4485" s="51">
        <v>45261</v>
      </c>
      <c r="F4485" s="49" t="s">
        <v>80</v>
      </c>
      <c r="G4485" s="49" t="s">
        <v>81</v>
      </c>
      <c r="H4485" s="49" t="s">
        <v>650</v>
      </c>
      <c r="I4485" s="49" t="s">
        <v>650</v>
      </c>
      <c r="J4485" s="49">
        <v>135300</v>
      </c>
      <c r="K4485" s="49" t="s">
        <v>180</v>
      </c>
      <c r="L4485" s="49">
        <v>10567611</v>
      </c>
      <c r="M4485" s="49" t="s">
        <v>1554</v>
      </c>
      <c r="N4485" s="51">
        <v>33055</v>
      </c>
      <c r="O4485" s="51">
        <v>33055</v>
      </c>
      <c r="P4485" s="49" t="s">
        <v>1081</v>
      </c>
    </row>
    <row r="4486" spans="1:16">
      <c r="A4486" s="46">
        <v>35</v>
      </c>
      <c r="B4486" s="46">
        <v>21806.799999999999</v>
      </c>
      <c r="C4486" s="46">
        <v>14896.712025844001</v>
      </c>
      <c r="D4486" s="46">
        <f t="shared" si="70"/>
        <v>6910.0879741559984</v>
      </c>
      <c r="E4486" s="51">
        <v>45261</v>
      </c>
      <c r="F4486" s="49" t="s">
        <v>80</v>
      </c>
      <c r="G4486" s="49" t="s">
        <v>81</v>
      </c>
      <c r="H4486" s="49" t="s">
        <v>650</v>
      </c>
      <c r="I4486" s="49" t="s">
        <v>650</v>
      </c>
      <c r="J4486" s="49">
        <v>135300</v>
      </c>
      <c r="K4486" s="49" t="s">
        <v>278</v>
      </c>
      <c r="L4486" s="49">
        <v>10567653</v>
      </c>
      <c r="M4486" s="49" t="s">
        <v>2269</v>
      </c>
      <c r="N4486" s="51">
        <v>33055</v>
      </c>
      <c r="O4486" s="51">
        <v>33055</v>
      </c>
      <c r="P4486" s="49" t="s">
        <v>1081</v>
      </c>
    </row>
    <row r="4487" spans="1:16">
      <c r="A4487" s="46">
        <v>8</v>
      </c>
      <c r="B4487" s="46">
        <v>8141.88</v>
      </c>
      <c r="C4487" s="46">
        <v>3569.5776849840004</v>
      </c>
      <c r="D4487" s="46">
        <f t="shared" si="70"/>
        <v>4572.3023150159997</v>
      </c>
      <c r="E4487" s="51">
        <v>45261</v>
      </c>
      <c r="F4487" s="49" t="s">
        <v>80</v>
      </c>
      <c r="G4487" s="49" t="s">
        <v>81</v>
      </c>
      <c r="H4487" s="49" t="s">
        <v>650</v>
      </c>
      <c r="I4487" s="49" t="s">
        <v>650</v>
      </c>
      <c r="J4487" s="49">
        <v>135300</v>
      </c>
      <c r="K4487" s="49" t="s">
        <v>477</v>
      </c>
      <c r="L4487" s="49">
        <v>10568067</v>
      </c>
      <c r="M4487" s="49" t="s">
        <v>2826</v>
      </c>
      <c r="N4487" s="51">
        <v>37438</v>
      </c>
      <c r="O4487" s="51">
        <v>37257</v>
      </c>
      <c r="P4487" s="49" t="s">
        <v>2806</v>
      </c>
    </row>
    <row r="4488" spans="1:16">
      <c r="A4488" s="46">
        <v>1</v>
      </c>
      <c r="B4488" s="46">
        <v>14555.15</v>
      </c>
      <c r="C4488" s="46">
        <v>6381.29506227</v>
      </c>
      <c r="D4488" s="46">
        <f t="shared" si="70"/>
        <v>8173.8549377299996</v>
      </c>
      <c r="E4488" s="51">
        <v>45261</v>
      </c>
      <c r="F4488" s="49" t="s">
        <v>80</v>
      </c>
      <c r="G4488" s="49" t="s">
        <v>81</v>
      </c>
      <c r="H4488" s="49" t="s">
        <v>650</v>
      </c>
      <c r="I4488" s="49" t="s">
        <v>650</v>
      </c>
      <c r="J4488" s="49">
        <v>135300</v>
      </c>
      <c r="K4488" s="49" t="s">
        <v>410</v>
      </c>
      <c r="L4488" s="49">
        <v>10568095</v>
      </c>
      <c r="M4488" s="49" t="s">
        <v>1946</v>
      </c>
      <c r="N4488" s="51">
        <v>37438</v>
      </c>
      <c r="O4488" s="51">
        <v>37257</v>
      </c>
      <c r="P4488" s="49" t="s">
        <v>2806</v>
      </c>
    </row>
    <row r="4489" spans="1:16">
      <c r="A4489" s="46">
        <v>2</v>
      </c>
      <c r="B4489" s="46">
        <v>37304.300000000003</v>
      </c>
      <c r="C4489" s="46">
        <v>10269.430241873</v>
      </c>
      <c r="D4489" s="46">
        <f t="shared" si="70"/>
        <v>27034.869758127003</v>
      </c>
      <c r="E4489" s="51">
        <v>45261</v>
      </c>
      <c r="F4489" s="49" t="s">
        <v>80</v>
      </c>
      <c r="G4489" s="49" t="s">
        <v>81</v>
      </c>
      <c r="H4489" s="49" t="s">
        <v>650</v>
      </c>
      <c r="I4489" s="49" t="s">
        <v>650</v>
      </c>
      <c r="J4489" s="49">
        <v>135300</v>
      </c>
      <c r="K4489" s="49" t="s">
        <v>410</v>
      </c>
      <c r="L4489" s="49">
        <v>11100004</v>
      </c>
      <c r="M4489" s="49" t="s">
        <v>2827</v>
      </c>
      <c r="N4489" s="51">
        <v>40283</v>
      </c>
      <c r="O4489" s="51">
        <v>40179</v>
      </c>
      <c r="P4489" s="49" t="s">
        <v>2805</v>
      </c>
    </row>
    <row r="4490" spans="1:16">
      <c r="A4490" s="46">
        <v>4</v>
      </c>
      <c r="B4490" s="46">
        <v>19719.95</v>
      </c>
      <c r="C4490" s="46">
        <v>13471.1381914835</v>
      </c>
      <c r="D4490" s="46">
        <f t="shared" si="70"/>
        <v>6248.8118085165006</v>
      </c>
      <c r="E4490" s="51">
        <v>45261</v>
      </c>
      <c r="F4490" s="49" t="s">
        <v>80</v>
      </c>
      <c r="G4490" s="49" t="s">
        <v>81</v>
      </c>
      <c r="H4490" s="49" t="s">
        <v>650</v>
      </c>
      <c r="I4490" s="49" t="s">
        <v>650</v>
      </c>
      <c r="J4490" s="49">
        <v>135300</v>
      </c>
      <c r="K4490" s="49" t="s">
        <v>455</v>
      </c>
      <c r="L4490" s="49">
        <v>10567681</v>
      </c>
      <c r="M4490" s="49" t="s">
        <v>2162</v>
      </c>
      <c r="N4490" s="51">
        <v>33055</v>
      </c>
      <c r="O4490" s="51">
        <v>33055</v>
      </c>
      <c r="P4490" s="49" t="s">
        <v>1081</v>
      </c>
    </row>
    <row r="4491" spans="1:16">
      <c r="A4491" s="46">
        <v>2</v>
      </c>
      <c r="B4491" s="46">
        <v>12795.77</v>
      </c>
      <c r="C4491" s="46">
        <v>8741.0762165440992</v>
      </c>
      <c r="D4491" s="46">
        <f t="shared" si="70"/>
        <v>4054.6937834559012</v>
      </c>
      <c r="E4491" s="51">
        <v>45261</v>
      </c>
      <c r="F4491" s="49" t="s">
        <v>80</v>
      </c>
      <c r="G4491" s="49" t="s">
        <v>81</v>
      </c>
      <c r="H4491" s="49" t="s">
        <v>650</v>
      </c>
      <c r="I4491" s="49" t="s">
        <v>650</v>
      </c>
      <c r="J4491" s="49">
        <v>135300</v>
      </c>
      <c r="K4491" s="49" t="s">
        <v>480</v>
      </c>
      <c r="L4491" s="49">
        <v>10567639</v>
      </c>
      <c r="M4491" s="49" t="s">
        <v>2165</v>
      </c>
      <c r="N4491" s="51">
        <v>33055</v>
      </c>
      <c r="O4491" s="51">
        <v>33055</v>
      </c>
      <c r="P4491" s="49" t="s">
        <v>1081</v>
      </c>
    </row>
    <row r="4492" spans="1:16">
      <c r="A4492" s="46">
        <v>15</v>
      </c>
      <c r="B4492" s="46">
        <v>43137.41</v>
      </c>
      <c r="C4492" s="46">
        <v>29468.1280293653</v>
      </c>
      <c r="D4492" s="46">
        <f t="shared" si="70"/>
        <v>13669.281970634704</v>
      </c>
      <c r="E4492" s="51">
        <v>45261</v>
      </c>
      <c r="F4492" s="49" t="s">
        <v>80</v>
      </c>
      <c r="G4492" s="49" t="s">
        <v>81</v>
      </c>
      <c r="H4492" s="49" t="s">
        <v>650</v>
      </c>
      <c r="I4492" s="49" t="s">
        <v>650</v>
      </c>
      <c r="J4492" s="49">
        <v>135300</v>
      </c>
      <c r="K4492" s="49" t="s">
        <v>413</v>
      </c>
      <c r="L4492" s="49">
        <v>10567667</v>
      </c>
      <c r="M4492" s="49" t="s">
        <v>1950</v>
      </c>
      <c r="N4492" s="51">
        <v>33055</v>
      </c>
      <c r="O4492" s="51">
        <v>33055</v>
      </c>
      <c r="P4492" s="49" t="s">
        <v>1081</v>
      </c>
    </row>
    <row r="4493" spans="1:16">
      <c r="A4493" s="46">
        <v>1</v>
      </c>
      <c r="B4493" s="46">
        <v>1275.73</v>
      </c>
      <c r="C4493" s="46">
        <v>559.30784291400005</v>
      </c>
      <c r="D4493" s="46">
        <f t="shared" si="70"/>
        <v>716.42215708599997</v>
      </c>
      <c r="E4493" s="51">
        <v>45261</v>
      </c>
      <c r="F4493" s="49" t="s">
        <v>80</v>
      </c>
      <c r="G4493" s="49" t="s">
        <v>81</v>
      </c>
      <c r="H4493" s="49" t="s">
        <v>650</v>
      </c>
      <c r="I4493" s="49" t="s">
        <v>650</v>
      </c>
      <c r="J4493" s="49">
        <v>135300</v>
      </c>
      <c r="K4493" s="49" t="s">
        <v>559</v>
      </c>
      <c r="L4493" s="49">
        <v>12818392</v>
      </c>
      <c r="M4493" s="49" t="s">
        <v>2633</v>
      </c>
      <c r="N4493" s="51">
        <v>37529</v>
      </c>
      <c r="O4493" s="51">
        <v>37591</v>
      </c>
      <c r="P4493" s="49" t="s">
        <v>909</v>
      </c>
    </row>
    <row r="4494" spans="1:16">
      <c r="A4494" s="46">
        <v>48</v>
      </c>
      <c r="B4494" s="46">
        <v>20325.84</v>
      </c>
      <c r="C4494" s="46">
        <v>5180.9832397176006</v>
      </c>
      <c r="D4494" s="46">
        <f t="shared" si="70"/>
        <v>15144.856760282401</v>
      </c>
      <c r="E4494" s="51">
        <v>45261</v>
      </c>
      <c r="F4494" s="49" t="s">
        <v>80</v>
      </c>
      <c r="G4494" s="49" t="s">
        <v>81</v>
      </c>
      <c r="H4494" s="49" t="s">
        <v>650</v>
      </c>
      <c r="I4494" s="49" t="s">
        <v>650</v>
      </c>
      <c r="J4494" s="49">
        <v>135300</v>
      </c>
      <c r="K4494" s="49" t="s">
        <v>225</v>
      </c>
      <c r="L4494" s="49">
        <v>11100056</v>
      </c>
      <c r="M4494" s="49" t="s">
        <v>2828</v>
      </c>
      <c r="N4494" s="51">
        <v>40604</v>
      </c>
      <c r="O4494" s="51">
        <v>40544</v>
      </c>
      <c r="P4494" s="49" t="s">
        <v>2812</v>
      </c>
    </row>
    <row r="4495" spans="1:16">
      <c r="A4495" s="46">
        <v>2</v>
      </c>
      <c r="B4495" s="46">
        <v>7131.84</v>
      </c>
      <c r="C4495" s="46">
        <v>4871.9191579871995</v>
      </c>
      <c r="D4495" s="46">
        <f t="shared" si="70"/>
        <v>2259.9208420128007</v>
      </c>
      <c r="E4495" s="51">
        <v>45261</v>
      </c>
      <c r="F4495" s="49" t="s">
        <v>80</v>
      </c>
      <c r="G4495" s="49" t="s">
        <v>81</v>
      </c>
      <c r="H4495" s="49" t="s">
        <v>650</v>
      </c>
      <c r="I4495" s="49" t="s">
        <v>650</v>
      </c>
      <c r="J4495" s="49">
        <v>135300</v>
      </c>
      <c r="K4495" s="49" t="s">
        <v>415</v>
      </c>
      <c r="L4495" s="49">
        <v>10567674</v>
      </c>
      <c r="M4495" s="49" t="s">
        <v>1953</v>
      </c>
      <c r="N4495" s="51">
        <v>33055</v>
      </c>
      <c r="O4495" s="51">
        <v>33055</v>
      </c>
      <c r="P4495" s="49" t="s">
        <v>1081</v>
      </c>
    </row>
    <row r="4496" spans="1:16">
      <c r="A4496" s="46">
        <v>2</v>
      </c>
      <c r="B4496" s="46">
        <v>20260.95</v>
      </c>
      <c r="C4496" s="46">
        <v>8882.8421687099999</v>
      </c>
      <c r="D4496" s="46">
        <f t="shared" si="70"/>
        <v>11378.107831290001</v>
      </c>
      <c r="E4496" s="51">
        <v>45261</v>
      </c>
      <c r="F4496" s="49" t="s">
        <v>80</v>
      </c>
      <c r="G4496" s="49" t="s">
        <v>81</v>
      </c>
      <c r="H4496" s="49" t="s">
        <v>650</v>
      </c>
      <c r="I4496" s="49" t="s">
        <v>650</v>
      </c>
      <c r="J4496" s="49">
        <v>135300</v>
      </c>
      <c r="K4496" s="49" t="s">
        <v>486</v>
      </c>
      <c r="L4496" s="49">
        <v>10567983</v>
      </c>
      <c r="M4496" s="49" t="s">
        <v>2168</v>
      </c>
      <c r="N4496" s="51">
        <v>37438</v>
      </c>
      <c r="O4496" s="51">
        <v>37257</v>
      </c>
      <c r="P4496" s="49" t="s">
        <v>2806</v>
      </c>
    </row>
    <row r="4497" spans="1:16">
      <c r="A4497" s="46">
        <v>0</v>
      </c>
      <c r="B4497" s="46">
        <v>0</v>
      </c>
      <c r="C4497" s="46">
        <v>0</v>
      </c>
      <c r="D4497" s="46">
        <f t="shared" si="70"/>
        <v>0</v>
      </c>
      <c r="E4497" s="51">
        <v>45261</v>
      </c>
      <c r="F4497" s="49" t="s">
        <v>80</v>
      </c>
      <c r="G4497" s="49" t="s">
        <v>81</v>
      </c>
      <c r="H4497" s="49" t="s">
        <v>650</v>
      </c>
      <c r="I4497" s="49" t="s">
        <v>650</v>
      </c>
      <c r="J4497" s="49">
        <v>135300</v>
      </c>
      <c r="K4497" s="49" t="s">
        <v>486</v>
      </c>
      <c r="L4497" s="49">
        <v>10567715</v>
      </c>
      <c r="M4497" s="49" t="s">
        <v>2168</v>
      </c>
      <c r="N4497" s="51">
        <v>34516</v>
      </c>
      <c r="O4497" s="51">
        <v>34516</v>
      </c>
      <c r="P4497" s="49" t="s">
        <v>1081</v>
      </c>
    </row>
    <row r="4498" spans="1:16">
      <c r="A4498" s="46">
        <v>0</v>
      </c>
      <c r="B4498" s="46">
        <v>0</v>
      </c>
      <c r="C4498" s="46">
        <v>0</v>
      </c>
      <c r="D4498" s="46">
        <f t="shared" si="70"/>
        <v>0</v>
      </c>
      <c r="E4498" s="51">
        <v>45261</v>
      </c>
      <c r="F4498" s="49" t="s">
        <v>80</v>
      </c>
      <c r="G4498" s="49" t="s">
        <v>81</v>
      </c>
      <c r="H4498" s="49" t="s">
        <v>650</v>
      </c>
      <c r="I4498" s="49" t="s">
        <v>650</v>
      </c>
      <c r="J4498" s="49">
        <v>135300</v>
      </c>
      <c r="K4498" s="49" t="s">
        <v>416</v>
      </c>
      <c r="L4498" s="49">
        <v>10568074</v>
      </c>
      <c r="M4498" s="49" t="s">
        <v>1954</v>
      </c>
      <c r="N4498" s="51">
        <v>37438</v>
      </c>
      <c r="O4498" s="51">
        <v>37257</v>
      </c>
      <c r="P4498" s="49" t="s">
        <v>2806</v>
      </c>
    </row>
    <row r="4499" spans="1:16">
      <c r="A4499" s="46">
        <v>2</v>
      </c>
      <c r="B4499" s="46">
        <v>25707.72</v>
      </c>
      <c r="C4499" s="46">
        <v>11270.824876295999</v>
      </c>
      <c r="D4499" s="46">
        <f t="shared" si="70"/>
        <v>14436.895123704002</v>
      </c>
      <c r="E4499" s="51">
        <v>45261</v>
      </c>
      <c r="F4499" s="49" t="s">
        <v>80</v>
      </c>
      <c r="G4499" s="49" t="s">
        <v>81</v>
      </c>
      <c r="H4499" s="49" t="s">
        <v>650</v>
      </c>
      <c r="I4499" s="49" t="s">
        <v>650</v>
      </c>
      <c r="J4499" s="49">
        <v>135300</v>
      </c>
      <c r="K4499" s="49" t="s">
        <v>417</v>
      </c>
      <c r="L4499" s="49">
        <v>10568088</v>
      </c>
      <c r="M4499" s="49" t="s">
        <v>1955</v>
      </c>
      <c r="N4499" s="51">
        <v>37438</v>
      </c>
      <c r="O4499" s="51">
        <v>37257</v>
      </c>
      <c r="P4499" s="49" t="s">
        <v>2806</v>
      </c>
    </row>
    <row r="4500" spans="1:16">
      <c r="A4500" s="46">
        <v>3</v>
      </c>
      <c r="B4500" s="46">
        <v>47028.58</v>
      </c>
      <c r="C4500" s="46">
        <v>12946.4089041838</v>
      </c>
      <c r="D4500" s="46">
        <f t="shared" si="70"/>
        <v>34082.1710958162</v>
      </c>
      <c r="E4500" s="51">
        <v>45261</v>
      </c>
      <c r="F4500" s="49" t="s">
        <v>80</v>
      </c>
      <c r="G4500" s="49" t="s">
        <v>81</v>
      </c>
      <c r="H4500" s="49" t="s">
        <v>650</v>
      </c>
      <c r="I4500" s="49" t="s">
        <v>650</v>
      </c>
      <c r="J4500" s="49">
        <v>135300</v>
      </c>
      <c r="K4500" s="49" t="s">
        <v>488</v>
      </c>
      <c r="L4500" s="49">
        <v>11100031</v>
      </c>
      <c r="M4500" s="49" t="s">
        <v>2370</v>
      </c>
      <c r="N4500" s="51">
        <v>40283</v>
      </c>
      <c r="O4500" s="51">
        <v>40299</v>
      </c>
      <c r="P4500" s="49" t="s">
        <v>2805</v>
      </c>
    </row>
    <row r="4501" spans="1:16">
      <c r="A4501" s="46">
        <v>1</v>
      </c>
      <c r="B4501" s="46">
        <v>36414.99</v>
      </c>
      <c r="C4501" s="46">
        <v>9282.0494928861008</v>
      </c>
      <c r="D4501" s="46">
        <f t="shared" si="70"/>
        <v>27132.940507113897</v>
      </c>
      <c r="E4501" s="51">
        <v>45261</v>
      </c>
      <c r="F4501" s="49" t="s">
        <v>80</v>
      </c>
      <c r="G4501" s="49" t="s">
        <v>81</v>
      </c>
      <c r="H4501" s="49" t="s">
        <v>650</v>
      </c>
      <c r="I4501" s="49" t="s">
        <v>650</v>
      </c>
      <c r="J4501" s="49">
        <v>135300</v>
      </c>
      <c r="K4501" s="49" t="s">
        <v>488</v>
      </c>
      <c r="L4501" s="49">
        <v>11100059</v>
      </c>
      <c r="M4501" s="49" t="s">
        <v>2829</v>
      </c>
      <c r="N4501" s="51">
        <v>40604</v>
      </c>
      <c r="O4501" s="51">
        <v>40695</v>
      </c>
      <c r="P4501" s="49" t="s">
        <v>2812</v>
      </c>
    </row>
    <row r="4502" spans="1:16">
      <c r="A4502" s="46">
        <v>5</v>
      </c>
      <c r="B4502" s="46">
        <v>50938.020000000004</v>
      </c>
      <c r="C4502" s="46">
        <v>22332.338416836003</v>
      </c>
      <c r="D4502" s="46">
        <f t="shared" si="70"/>
        <v>28605.681583164001</v>
      </c>
      <c r="E4502" s="51">
        <v>45261</v>
      </c>
      <c r="F4502" s="49" t="s">
        <v>80</v>
      </c>
      <c r="G4502" s="49" t="s">
        <v>81</v>
      </c>
      <c r="H4502" s="49" t="s">
        <v>650</v>
      </c>
      <c r="I4502" s="49" t="s">
        <v>650</v>
      </c>
      <c r="J4502" s="49">
        <v>135300</v>
      </c>
      <c r="K4502" s="49" t="s">
        <v>461</v>
      </c>
      <c r="L4502" s="49">
        <v>10568018</v>
      </c>
      <c r="M4502" s="49" t="s">
        <v>2830</v>
      </c>
      <c r="N4502" s="51">
        <v>37438</v>
      </c>
      <c r="O4502" s="51">
        <v>37257</v>
      </c>
      <c r="P4502" s="49" t="s">
        <v>2806</v>
      </c>
    </row>
    <row r="4503" spans="1:16">
      <c r="A4503" s="46">
        <v>9</v>
      </c>
      <c r="B4503" s="46">
        <v>3494.39</v>
      </c>
      <c r="C4503" s="46">
        <v>1389.5035437443</v>
      </c>
      <c r="D4503" s="46">
        <f t="shared" si="70"/>
        <v>2104.8864562557001</v>
      </c>
      <c r="E4503" s="51">
        <v>45261</v>
      </c>
      <c r="F4503" s="49" t="s">
        <v>80</v>
      </c>
      <c r="G4503" s="49" t="s">
        <v>81</v>
      </c>
      <c r="H4503" s="49" t="s">
        <v>650</v>
      </c>
      <c r="I4503" s="49" t="s">
        <v>650</v>
      </c>
      <c r="J4503" s="49">
        <v>135300</v>
      </c>
      <c r="K4503" s="49" t="s">
        <v>462</v>
      </c>
      <c r="L4503" s="49">
        <v>10568126</v>
      </c>
      <c r="M4503" s="49" t="s">
        <v>2063</v>
      </c>
      <c r="N4503" s="51">
        <v>38296</v>
      </c>
      <c r="O4503" s="51">
        <v>37987</v>
      </c>
      <c r="P4503" s="49" t="s">
        <v>2813</v>
      </c>
    </row>
    <row r="4504" spans="1:16">
      <c r="A4504" s="46">
        <v>120</v>
      </c>
      <c r="B4504" s="46">
        <v>1540.67</v>
      </c>
      <c r="C4504" s="46">
        <v>612.62950750790003</v>
      </c>
      <c r="D4504" s="46">
        <f t="shared" si="70"/>
        <v>928.04049249210004</v>
      </c>
      <c r="E4504" s="51">
        <v>45261</v>
      </c>
      <c r="F4504" s="49" t="s">
        <v>80</v>
      </c>
      <c r="G4504" s="49" t="s">
        <v>81</v>
      </c>
      <c r="H4504" s="49" t="s">
        <v>650</v>
      </c>
      <c r="I4504" s="49" t="s">
        <v>650</v>
      </c>
      <c r="J4504" s="49">
        <v>135300</v>
      </c>
      <c r="K4504" s="49" t="s">
        <v>463</v>
      </c>
      <c r="L4504" s="49">
        <v>10568133</v>
      </c>
      <c r="M4504" s="49" t="s">
        <v>2065</v>
      </c>
      <c r="N4504" s="51">
        <v>38296</v>
      </c>
      <c r="O4504" s="51">
        <v>37987</v>
      </c>
      <c r="P4504" s="49" t="s">
        <v>2813</v>
      </c>
    </row>
    <row r="4505" spans="1:16">
      <c r="A4505" s="46">
        <v>1</v>
      </c>
      <c r="B4505" s="46">
        <v>2743.51</v>
      </c>
      <c r="C4505" s="46">
        <v>1874.1529435783</v>
      </c>
      <c r="D4505" s="46">
        <f t="shared" si="70"/>
        <v>869.35705642170024</v>
      </c>
      <c r="E4505" s="51">
        <v>45261</v>
      </c>
      <c r="F4505" s="49" t="s">
        <v>80</v>
      </c>
      <c r="G4505" s="49" t="s">
        <v>81</v>
      </c>
      <c r="H4505" s="49" t="s">
        <v>650</v>
      </c>
      <c r="I4505" s="49" t="s">
        <v>650</v>
      </c>
      <c r="J4505" s="49">
        <v>135300</v>
      </c>
      <c r="K4505" s="49" t="s">
        <v>356</v>
      </c>
      <c r="L4505" s="49">
        <v>10567688</v>
      </c>
      <c r="M4505" s="49" t="s">
        <v>1958</v>
      </c>
      <c r="N4505" s="51">
        <v>33055</v>
      </c>
      <c r="O4505" s="51">
        <v>33055</v>
      </c>
      <c r="P4505" s="49" t="s">
        <v>1081</v>
      </c>
    </row>
    <row r="4506" spans="1:16">
      <c r="A4506" s="46">
        <v>1</v>
      </c>
      <c r="B4506" s="46">
        <v>18.86</v>
      </c>
      <c r="C4506" s="46">
        <v>10.191573400999999</v>
      </c>
      <c r="D4506" s="46">
        <f t="shared" si="70"/>
        <v>8.668426599</v>
      </c>
      <c r="E4506" s="51">
        <v>45261</v>
      </c>
      <c r="F4506" s="49" t="s">
        <v>80</v>
      </c>
      <c r="G4506" s="49" t="s">
        <v>81</v>
      </c>
      <c r="H4506" s="49" t="s">
        <v>650</v>
      </c>
      <c r="I4506" s="49" t="s">
        <v>650</v>
      </c>
      <c r="J4506" s="49">
        <v>135300</v>
      </c>
      <c r="K4506" s="49" t="s">
        <v>272</v>
      </c>
      <c r="L4506" s="49">
        <v>10567757</v>
      </c>
      <c r="M4506" s="49" t="s">
        <v>2831</v>
      </c>
      <c r="N4506" s="51">
        <v>35612</v>
      </c>
      <c r="O4506" s="51">
        <v>35612</v>
      </c>
      <c r="P4506" s="49" t="s">
        <v>1081</v>
      </c>
    </row>
    <row r="4507" spans="1:16">
      <c r="A4507" s="46">
        <v>1</v>
      </c>
      <c r="B4507" s="46">
        <v>80213.83</v>
      </c>
      <c r="C4507" s="46">
        <v>79331.319046616598</v>
      </c>
      <c r="D4507" s="46">
        <f t="shared" si="70"/>
        <v>882.51095338340383</v>
      </c>
      <c r="E4507" s="51">
        <v>45261</v>
      </c>
      <c r="F4507" s="49" t="s">
        <v>80</v>
      </c>
      <c r="G4507" s="49" t="s">
        <v>81</v>
      </c>
      <c r="H4507" s="49" t="s">
        <v>650</v>
      </c>
      <c r="I4507" s="49" t="s">
        <v>650</v>
      </c>
      <c r="J4507" s="49">
        <v>135300</v>
      </c>
      <c r="K4507" s="49" t="s">
        <v>272</v>
      </c>
      <c r="L4507" s="49">
        <v>10567519</v>
      </c>
      <c r="M4507" s="49" t="s">
        <v>2832</v>
      </c>
      <c r="N4507" s="51">
        <v>27576</v>
      </c>
      <c r="O4507" s="51">
        <v>27576</v>
      </c>
      <c r="P4507" s="49" t="s">
        <v>1081</v>
      </c>
    </row>
    <row r="4508" spans="1:16">
      <c r="A4508" s="46">
        <v>1</v>
      </c>
      <c r="B4508" s="46">
        <v>533343.07000000007</v>
      </c>
      <c r="C4508" s="46">
        <v>288208.11483667447</v>
      </c>
      <c r="D4508" s="46">
        <f t="shared" si="70"/>
        <v>245134.95516332559</v>
      </c>
      <c r="E4508" s="51">
        <v>45261</v>
      </c>
      <c r="F4508" s="49" t="s">
        <v>80</v>
      </c>
      <c r="G4508" s="49" t="s">
        <v>81</v>
      </c>
      <c r="H4508" s="49" t="s">
        <v>650</v>
      </c>
      <c r="I4508" s="49" t="s">
        <v>650</v>
      </c>
      <c r="J4508" s="49">
        <v>135300</v>
      </c>
      <c r="K4508" s="49" t="s">
        <v>272</v>
      </c>
      <c r="L4508" s="49">
        <v>10567771</v>
      </c>
      <c r="M4508" s="49" t="s">
        <v>2831</v>
      </c>
      <c r="N4508" s="51">
        <v>35612</v>
      </c>
      <c r="O4508" s="51">
        <v>35612</v>
      </c>
      <c r="P4508" s="49" t="s">
        <v>1081</v>
      </c>
    </row>
    <row r="4509" spans="1:16">
      <c r="A4509" s="46">
        <v>1</v>
      </c>
      <c r="B4509" s="46">
        <v>60892.22</v>
      </c>
      <c r="C4509" s="46">
        <v>60222.285013404398</v>
      </c>
      <c r="D4509" s="46">
        <f t="shared" si="70"/>
        <v>669.93498659560282</v>
      </c>
      <c r="E4509" s="51">
        <v>45261</v>
      </c>
      <c r="F4509" s="49" t="s">
        <v>80</v>
      </c>
      <c r="G4509" s="49" t="s">
        <v>81</v>
      </c>
      <c r="H4509" s="49" t="s">
        <v>650</v>
      </c>
      <c r="I4509" s="49" t="s">
        <v>650</v>
      </c>
      <c r="J4509" s="49">
        <v>135300</v>
      </c>
      <c r="K4509" s="49" t="s">
        <v>272</v>
      </c>
      <c r="L4509" s="49">
        <v>10567526</v>
      </c>
      <c r="M4509" s="49" t="s">
        <v>2833</v>
      </c>
      <c r="N4509" s="51">
        <v>27576</v>
      </c>
      <c r="O4509" s="51">
        <v>27576</v>
      </c>
      <c r="P4509" s="49" t="s">
        <v>1081</v>
      </c>
    </row>
    <row r="4510" spans="1:16">
      <c r="A4510" s="46">
        <v>1</v>
      </c>
      <c r="B4510" s="46">
        <v>53446.58</v>
      </c>
      <c r="C4510" s="46">
        <v>36510.552260131401</v>
      </c>
      <c r="D4510" s="46">
        <f t="shared" si="70"/>
        <v>16936.027739868601</v>
      </c>
      <c r="E4510" s="51">
        <v>45261</v>
      </c>
      <c r="F4510" s="49" t="s">
        <v>80</v>
      </c>
      <c r="G4510" s="49" t="s">
        <v>81</v>
      </c>
      <c r="H4510" s="49" t="s">
        <v>650</v>
      </c>
      <c r="I4510" s="49" t="s">
        <v>650</v>
      </c>
      <c r="J4510" s="49">
        <v>135300</v>
      </c>
      <c r="K4510" s="49" t="s">
        <v>419</v>
      </c>
      <c r="L4510" s="49">
        <v>10567695</v>
      </c>
      <c r="M4510" s="49" t="s">
        <v>1969</v>
      </c>
      <c r="N4510" s="51">
        <v>33055</v>
      </c>
      <c r="O4510" s="51">
        <v>33055</v>
      </c>
      <c r="P4510" s="49" t="s">
        <v>1081</v>
      </c>
    </row>
    <row r="4511" spans="1:16">
      <c r="A4511" s="46">
        <v>2</v>
      </c>
      <c r="B4511" s="46">
        <v>31345.82</v>
      </c>
      <c r="C4511" s="46">
        <v>13742.690826876</v>
      </c>
      <c r="D4511" s="46">
        <f t="shared" si="70"/>
        <v>17603.129173123998</v>
      </c>
      <c r="E4511" s="51">
        <v>45261</v>
      </c>
      <c r="F4511" s="49" t="s">
        <v>80</v>
      </c>
      <c r="G4511" s="49" t="s">
        <v>81</v>
      </c>
      <c r="H4511" s="49" t="s">
        <v>650</v>
      </c>
      <c r="I4511" s="49" t="s">
        <v>650</v>
      </c>
      <c r="J4511" s="49">
        <v>135300</v>
      </c>
      <c r="K4511" s="49" t="s">
        <v>421</v>
      </c>
      <c r="L4511" s="49">
        <v>10568060</v>
      </c>
      <c r="M4511" s="49" t="s">
        <v>1566</v>
      </c>
      <c r="N4511" s="51">
        <v>37438</v>
      </c>
      <c r="O4511" s="51">
        <v>37257</v>
      </c>
      <c r="P4511" s="49" t="s">
        <v>2806</v>
      </c>
    </row>
    <row r="4512" spans="1:16">
      <c r="A4512" s="46">
        <v>2</v>
      </c>
      <c r="B4512" s="46">
        <v>3299.94</v>
      </c>
      <c r="C4512" s="46">
        <v>1783.2227321790001</v>
      </c>
      <c r="D4512" s="46">
        <f t="shared" si="70"/>
        <v>1516.717267821</v>
      </c>
      <c r="E4512" s="51">
        <v>45261</v>
      </c>
      <c r="F4512" s="49" t="s">
        <v>80</v>
      </c>
      <c r="G4512" s="49" t="s">
        <v>81</v>
      </c>
      <c r="H4512" s="49" t="s">
        <v>650</v>
      </c>
      <c r="I4512" s="49" t="s">
        <v>650</v>
      </c>
      <c r="J4512" s="49">
        <v>135300</v>
      </c>
      <c r="K4512" s="49" t="s">
        <v>422</v>
      </c>
      <c r="L4512" s="49">
        <v>10567806</v>
      </c>
      <c r="M4512" s="49" t="s">
        <v>1971</v>
      </c>
      <c r="N4512" s="51">
        <v>35612</v>
      </c>
      <c r="O4512" s="51">
        <v>35612</v>
      </c>
      <c r="P4512" s="49" t="s">
        <v>1081</v>
      </c>
    </row>
    <row r="4513" spans="1:16">
      <c r="A4513" s="46">
        <v>10</v>
      </c>
      <c r="B4513" s="46">
        <v>39846.57</v>
      </c>
      <c r="C4513" s="46">
        <v>17469.604943225997</v>
      </c>
      <c r="D4513" s="46">
        <f t="shared" si="70"/>
        <v>22376.965056774003</v>
      </c>
      <c r="E4513" s="51">
        <v>45261</v>
      </c>
      <c r="F4513" s="49" t="s">
        <v>80</v>
      </c>
      <c r="G4513" s="49" t="s">
        <v>81</v>
      </c>
      <c r="H4513" s="49" t="s">
        <v>650</v>
      </c>
      <c r="I4513" s="49" t="s">
        <v>650</v>
      </c>
      <c r="J4513" s="49">
        <v>135300</v>
      </c>
      <c r="K4513" s="49" t="s">
        <v>422</v>
      </c>
      <c r="L4513" s="49">
        <v>10568081</v>
      </c>
      <c r="M4513" s="49" t="s">
        <v>1971</v>
      </c>
      <c r="N4513" s="51">
        <v>37438</v>
      </c>
      <c r="O4513" s="51">
        <v>37257</v>
      </c>
      <c r="P4513" s="49" t="s">
        <v>2806</v>
      </c>
    </row>
    <row r="4514" spans="1:16">
      <c r="A4514" s="46">
        <v>1</v>
      </c>
      <c r="B4514" s="46">
        <v>4581.4800000000005</v>
      </c>
      <c r="C4514" s="46">
        <v>2756.0150877324004</v>
      </c>
      <c r="D4514" s="46">
        <f t="shared" si="70"/>
        <v>1825.4649122676001</v>
      </c>
      <c r="E4514" s="51">
        <v>45261</v>
      </c>
      <c r="F4514" s="49" t="s">
        <v>80</v>
      </c>
      <c r="G4514" s="49" t="s">
        <v>81</v>
      </c>
      <c r="H4514" s="49" t="s">
        <v>650</v>
      </c>
      <c r="I4514" s="49" t="s">
        <v>650</v>
      </c>
      <c r="J4514" s="49">
        <v>135300</v>
      </c>
      <c r="K4514" s="49" t="s">
        <v>422</v>
      </c>
      <c r="L4514" s="49">
        <v>10567722</v>
      </c>
      <c r="M4514" s="49" t="s">
        <v>1971</v>
      </c>
      <c r="N4514" s="51">
        <v>34516</v>
      </c>
      <c r="O4514" s="51">
        <v>34516</v>
      </c>
      <c r="P4514" s="49" t="s">
        <v>1081</v>
      </c>
    </row>
    <row r="4515" spans="1:16">
      <c r="A4515" s="46">
        <v>0</v>
      </c>
      <c r="B4515" s="46">
        <v>0</v>
      </c>
      <c r="C4515" s="46">
        <v>0</v>
      </c>
      <c r="D4515" s="46">
        <f t="shared" si="70"/>
        <v>0</v>
      </c>
      <c r="E4515" s="51">
        <v>45261</v>
      </c>
      <c r="F4515" s="49" t="s">
        <v>80</v>
      </c>
      <c r="G4515" s="49" t="s">
        <v>81</v>
      </c>
      <c r="H4515" s="49" t="s">
        <v>650</v>
      </c>
      <c r="I4515" s="49" t="s">
        <v>650</v>
      </c>
      <c r="J4515" s="49">
        <v>135300</v>
      </c>
      <c r="K4515" s="49" t="s">
        <v>422</v>
      </c>
      <c r="L4515" s="49">
        <v>10567857</v>
      </c>
      <c r="M4515" s="49" t="s">
        <v>1973</v>
      </c>
      <c r="N4515" s="51">
        <v>36159</v>
      </c>
      <c r="O4515" s="51">
        <v>36161</v>
      </c>
      <c r="P4515" s="49" t="s">
        <v>1974</v>
      </c>
    </row>
    <row r="4516" spans="1:16">
      <c r="A4516" s="46">
        <v>1</v>
      </c>
      <c r="B4516" s="46">
        <v>13008.91</v>
      </c>
      <c r="C4516" s="46">
        <v>7029.7593389185004</v>
      </c>
      <c r="D4516" s="46">
        <f t="shared" si="70"/>
        <v>5979.1506610814995</v>
      </c>
      <c r="E4516" s="51">
        <v>45261</v>
      </c>
      <c r="F4516" s="49" t="s">
        <v>80</v>
      </c>
      <c r="G4516" s="49" t="s">
        <v>81</v>
      </c>
      <c r="H4516" s="49" t="s">
        <v>650</v>
      </c>
      <c r="I4516" s="49" t="s">
        <v>650</v>
      </c>
      <c r="J4516" s="49">
        <v>135300</v>
      </c>
      <c r="K4516" s="49" t="s">
        <v>425</v>
      </c>
      <c r="L4516" s="49">
        <v>10567827</v>
      </c>
      <c r="M4516" s="49" t="s">
        <v>1567</v>
      </c>
      <c r="N4516" s="51">
        <v>35612</v>
      </c>
      <c r="O4516" s="51">
        <v>35612</v>
      </c>
      <c r="P4516" s="49" t="s">
        <v>1081</v>
      </c>
    </row>
    <row r="4517" spans="1:16">
      <c r="A4517" s="46">
        <v>1</v>
      </c>
      <c r="B4517" s="46">
        <v>15491.82</v>
      </c>
      <c r="C4517" s="46">
        <v>11846.426822671199</v>
      </c>
      <c r="D4517" s="46">
        <f t="shared" si="70"/>
        <v>3645.3931773288004</v>
      </c>
      <c r="E4517" s="51">
        <v>45261</v>
      </c>
      <c r="F4517" s="49" t="s">
        <v>80</v>
      </c>
      <c r="G4517" s="49" t="s">
        <v>81</v>
      </c>
      <c r="H4517" s="49" t="s">
        <v>650</v>
      </c>
      <c r="I4517" s="49" t="s">
        <v>650</v>
      </c>
      <c r="J4517" s="49">
        <v>135300</v>
      </c>
      <c r="K4517" s="49" t="s">
        <v>254</v>
      </c>
      <c r="L4517" s="49">
        <v>10567533</v>
      </c>
      <c r="M4517" s="49" t="s">
        <v>1980</v>
      </c>
      <c r="N4517" s="51">
        <v>31594</v>
      </c>
      <c r="O4517" s="51">
        <v>31594</v>
      </c>
      <c r="P4517" s="49" t="s">
        <v>1081</v>
      </c>
    </row>
    <row r="4518" spans="1:16">
      <c r="A4518" s="46">
        <v>1</v>
      </c>
      <c r="B4518" s="46">
        <v>2964.32</v>
      </c>
      <c r="C4518" s="46">
        <v>2085.4407390527999</v>
      </c>
      <c r="D4518" s="46">
        <f t="shared" si="70"/>
        <v>878.87926094720024</v>
      </c>
      <c r="E4518" s="51">
        <v>45261</v>
      </c>
      <c r="F4518" s="49" t="s">
        <v>80</v>
      </c>
      <c r="G4518" s="49" t="s">
        <v>81</v>
      </c>
      <c r="H4518" s="49" t="s">
        <v>650</v>
      </c>
      <c r="I4518" s="49" t="s">
        <v>650</v>
      </c>
      <c r="J4518" s="49">
        <v>135300</v>
      </c>
      <c r="K4518" s="49" t="s">
        <v>254</v>
      </c>
      <c r="L4518" s="49">
        <v>10567551</v>
      </c>
      <c r="M4518" s="49" t="s">
        <v>1980</v>
      </c>
      <c r="N4518" s="51">
        <v>32690</v>
      </c>
      <c r="O4518" s="51">
        <v>32690</v>
      </c>
      <c r="P4518" s="49" t="s">
        <v>1081</v>
      </c>
    </row>
    <row r="4519" spans="1:16">
      <c r="A4519" s="46">
        <v>1</v>
      </c>
      <c r="B4519" s="46">
        <v>44829.54</v>
      </c>
      <c r="C4519" s="46">
        <v>19654.247619972</v>
      </c>
      <c r="D4519" s="46">
        <f t="shared" si="70"/>
        <v>25175.292380028</v>
      </c>
      <c r="E4519" s="51">
        <v>45261</v>
      </c>
      <c r="F4519" s="49" t="s">
        <v>80</v>
      </c>
      <c r="G4519" s="49" t="s">
        <v>81</v>
      </c>
      <c r="H4519" s="49" t="s">
        <v>650</v>
      </c>
      <c r="I4519" s="49" t="s">
        <v>650</v>
      </c>
      <c r="J4519" s="49">
        <v>135300</v>
      </c>
      <c r="K4519" s="49" t="s">
        <v>254</v>
      </c>
      <c r="L4519" s="49">
        <v>10567934</v>
      </c>
      <c r="M4519" s="49" t="s">
        <v>1980</v>
      </c>
      <c r="N4519" s="51">
        <v>37438</v>
      </c>
      <c r="O4519" s="51">
        <v>37257</v>
      </c>
      <c r="P4519" s="49" t="s">
        <v>2806</v>
      </c>
    </row>
    <row r="4520" spans="1:16">
      <c r="A4520" s="46">
        <v>0</v>
      </c>
      <c r="B4520" s="46">
        <v>4899.22</v>
      </c>
      <c r="C4520" s="46">
        <v>3546.5735775072003</v>
      </c>
      <c r="D4520" s="46">
        <f t="shared" si="70"/>
        <v>1352.6464224928</v>
      </c>
      <c r="E4520" s="51">
        <v>45261</v>
      </c>
      <c r="F4520" s="49" t="s">
        <v>80</v>
      </c>
      <c r="G4520" s="49" t="s">
        <v>81</v>
      </c>
      <c r="H4520" s="49" t="s">
        <v>650</v>
      </c>
      <c r="I4520" s="49" t="s">
        <v>650</v>
      </c>
      <c r="J4520" s="49">
        <v>135300</v>
      </c>
      <c r="K4520" s="49" t="s">
        <v>254</v>
      </c>
      <c r="L4520" s="49">
        <v>10567542</v>
      </c>
      <c r="M4520" s="49" t="s">
        <v>2191</v>
      </c>
      <c r="N4520" s="51">
        <v>32325</v>
      </c>
      <c r="O4520" s="51">
        <v>32325</v>
      </c>
      <c r="P4520" s="49" t="s">
        <v>1081</v>
      </c>
    </row>
    <row r="4521" spans="1:16">
      <c r="A4521" s="46">
        <v>0</v>
      </c>
      <c r="B4521" s="46">
        <v>5268.24</v>
      </c>
      <c r="C4521" s="46">
        <v>483.42792664800004</v>
      </c>
      <c r="D4521" s="46">
        <f t="shared" si="70"/>
        <v>4784.812073352</v>
      </c>
      <c r="E4521" s="51">
        <v>45261</v>
      </c>
      <c r="F4521" s="49" t="s">
        <v>80</v>
      </c>
      <c r="G4521" s="49" t="s">
        <v>81</v>
      </c>
      <c r="H4521" s="49" t="s">
        <v>650</v>
      </c>
      <c r="I4521" s="49" t="s">
        <v>650</v>
      </c>
      <c r="J4521" s="49">
        <v>135300</v>
      </c>
      <c r="K4521" s="49" t="s">
        <v>185</v>
      </c>
      <c r="L4521" s="49">
        <v>33375814</v>
      </c>
      <c r="M4521" s="49" t="s">
        <v>1446</v>
      </c>
      <c r="N4521" s="51">
        <v>43815</v>
      </c>
      <c r="O4521" s="51">
        <v>43891</v>
      </c>
      <c r="P4521" s="49" t="s">
        <v>2820</v>
      </c>
    </row>
    <row r="4522" spans="1:16">
      <c r="A4522" s="46">
        <v>1</v>
      </c>
      <c r="B4522" s="46">
        <v>7675.92</v>
      </c>
      <c r="C4522" s="46">
        <v>3365.2906630560001</v>
      </c>
      <c r="D4522" s="46">
        <f t="shared" si="70"/>
        <v>4310.629336944</v>
      </c>
      <c r="E4522" s="51">
        <v>45261</v>
      </c>
      <c r="F4522" s="49" t="s">
        <v>80</v>
      </c>
      <c r="G4522" s="49" t="s">
        <v>81</v>
      </c>
      <c r="H4522" s="49" t="s">
        <v>650</v>
      </c>
      <c r="I4522" s="49" t="s">
        <v>650</v>
      </c>
      <c r="J4522" s="49">
        <v>135300</v>
      </c>
      <c r="K4522" s="49" t="s">
        <v>186</v>
      </c>
      <c r="L4522" s="49">
        <v>10567927</v>
      </c>
      <c r="M4522" s="49" t="s">
        <v>2007</v>
      </c>
      <c r="N4522" s="51">
        <v>37438</v>
      </c>
      <c r="O4522" s="51">
        <v>37257</v>
      </c>
      <c r="P4522" s="49" t="s">
        <v>2806</v>
      </c>
    </row>
    <row r="4523" spans="1:16">
      <c r="A4523" s="46">
        <v>20</v>
      </c>
      <c r="B4523" s="46">
        <v>5068.01</v>
      </c>
      <c r="C4523" s="46">
        <v>2015.2352355437001</v>
      </c>
      <c r="D4523" s="46">
        <f t="shared" si="70"/>
        <v>3052.7747644563001</v>
      </c>
      <c r="E4523" s="51">
        <v>45261</v>
      </c>
      <c r="F4523" s="49" t="s">
        <v>80</v>
      </c>
      <c r="G4523" s="49" t="s">
        <v>81</v>
      </c>
      <c r="H4523" s="49" t="s">
        <v>650</v>
      </c>
      <c r="I4523" s="49" t="s">
        <v>650</v>
      </c>
      <c r="J4523" s="49">
        <v>135300</v>
      </c>
      <c r="K4523" s="49" t="s">
        <v>465</v>
      </c>
      <c r="L4523" s="49">
        <v>10568140</v>
      </c>
      <c r="M4523" s="49" t="s">
        <v>2071</v>
      </c>
      <c r="N4523" s="51">
        <v>38296</v>
      </c>
      <c r="O4523" s="51">
        <v>37987</v>
      </c>
      <c r="P4523" s="49" t="s">
        <v>2813</v>
      </c>
    </row>
    <row r="4524" spans="1:16">
      <c r="A4524" s="46">
        <v>10</v>
      </c>
      <c r="B4524" s="46">
        <v>842.02</v>
      </c>
      <c r="C4524" s="46">
        <v>369.15992403600001</v>
      </c>
      <c r="D4524" s="46">
        <f t="shared" si="70"/>
        <v>472.86007596399998</v>
      </c>
      <c r="E4524" s="51">
        <v>45261</v>
      </c>
      <c r="F4524" s="49" t="s">
        <v>80</v>
      </c>
      <c r="G4524" s="49" t="s">
        <v>81</v>
      </c>
      <c r="H4524" s="49" t="s">
        <v>650</v>
      </c>
      <c r="I4524" s="49" t="s">
        <v>650</v>
      </c>
      <c r="J4524" s="49">
        <v>135300</v>
      </c>
      <c r="K4524" s="49" t="s">
        <v>465</v>
      </c>
      <c r="L4524" s="49">
        <v>10567955</v>
      </c>
      <c r="M4524" s="49" t="s">
        <v>2071</v>
      </c>
      <c r="N4524" s="51">
        <v>37418</v>
      </c>
      <c r="O4524" s="51">
        <v>37257</v>
      </c>
      <c r="P4524" s="49" t="s">
        <v>2801</v>
      </c>
    </row>
    <row r="4525" spans="1:16">
      <c r="A4525" s="46">
        <v>1</v>
      </c>
      <c r="B4525" s="46">
        <v>900</v>
      </c>
      <c r="C4525" s="46">
        <v>967.80247199999997</v>
      </c>
      <c r="D4525" s="46">
        <f t="shared" si="70"/>
        <v>-67.802471999999966</v>
      </c>
      <c r="E4525" s="51">
        <v>45261</v>
      </c>
      <c r="F4525" s="49" t="s">
        <v>80</v>
      </c>
      <c r="G4525" s="49" t="s">
        <v>81</v>
      </c>
      <c r="H4525" s="49" t="s">
        <v>650</v>
      </c>
      <c r="I4525" s="49" t="s">
        <v>650</v>
      </c>
      <c r="J4525" s="49">
        <v>135300</v>
      </c>
      <c r="K4525" s="49" t="s">
        <v>641</v>
      </c>
      <c r="L4525" s="49">
        <v>10567492</v>
      </c>
      <c r="M4525" s="49" t="s">
        <v>2753</v>
      </c>
      <c r="N4525" s="51">
        <v>15523</v>
      </c>
      <c r="O4525" s="51">
        <v>15523</v>
      </c>
      <c r="P4525" s="49" t="s">
        <v>1081</v>
      </c>
    </row>
    <row r="4526" spans="1:16">
      <c r="A4526" s="46">
        <v>2</v>
      </c>
      <c r="B4526" s="46">
        <v>51354.96</v>
      </c>
      <c r="C4526" s="46">
        <v>35081.719932256798</v>
      </c>
      <c r="D4526" s="46">
        <f t="shared" si="70"/>
        <v>16273.240067743202</v>
      </c>
      <c r="E4526" s="51">
        <v>45261</v>
      </c>
      <c r="F4526" s="49" t="s">
        <v>80</v>
      </c>
      <c r="G4526" s="49" t="s">
        <v>81</v>
      </c>
      <c r="H4526" s="49" t="s">
        <v>650</v>
      </c>
      <c r="I4526" s="49" t="s">
        <v>650</v>
      </c>
      <c r="J4526" s="49">
        <v>135300</v>
      </c>
      <c r="K4526" s="49" t="s">
        <v>641</v>
      </c>
      <c r="L4526" s="49">
        <v>10567590</v>
      </c>
      <c r="M4526" s="49" t="s">
        <v>2753</v>
      </c>
      <c r="N4526" s="51">
        <v>33055</v>
      </c>
      <c r="O4526" s="51">
        <v>33055</v>
      </c>
      <c r="P4526" s="49" t="s">
        <v>1081</v>
      </c>
    </row>
    <row r="4527" spans="1:16">
      <c r="A4527" s="46">
        <v>3</v>
      </c>
      <c r="B4527" s="46">
        <v>36930.79</v>
      </c>
      <c r="C4527" s="46">
        <v>10166.6073799069</v>
      </c>
      <c r="D4527" s="46">
        <f t="shared" si="70"/>
        <v>26764.182620093103</v>
      </c>
      <c r="E4527" s="51">
        <v>45261</v>
      </c>
      <c r="F4527" s="49" t="s">
        <v>80</v>
      </c>
      <c r="G4527" s="49" t="s">
        <v>81</v>
      </c>
      <c r="H4527" s="49" t="s">
        <v>650</v>
      </c>
      <c r="I4527" s="49" t="s">
        <v>650</v>
      </c>
      <c r="J4527" s="49">
        <v>135300</v>
      </c>
      <c r="K4527" s="49" t="s">
        <v>187</v>
      </c>
      <c r="L4527" s="49">
        <v>11100028</v>
      </c>
      <c r="M4527" s="49" t="s">
        <v>1082</v>
      </c>
      <c r="N4527" s="51">
        <v>40283</v>
      </c>
      <c r="O4527" s="51">
        <v>40299</v>
      </c>
      <c r="P4527" s="49" t="s">
        <v>2805</v>
      </c>
    </row>
    <row r="4528" spans="1:16">
      <c r="A4528" s="46">
        <v>1</v>
      </c>
      <c r="B4528" s="46">
        <v>1828.96</v>
      </c>
      <c r="C4528" s="46">
        <v>913.74000278400001</v>
      </c>
      <c r="D4528" s="46">
        <f t="shared" si="70"/>
        <v>915.21999721600002</v>
      </c>
      <c r="E4528" s="51">
        <v>45261</v>
      </c>
      <c r="F4528" s="49" t="s">
        <v>80</v>
      </c>
      <c r="G4528" s="49" t="s">
        <v>81</v>
      </c>
      <c r="H4528" s="49" t="s">
        <v>650</v>
      </c>
      <c r="I4528" s="49" t="s">
        <v>650</v>
      </c>
      <c r="J4528" s="49">
        <v>135300</v>
      </c>
      <c r="K4528" s="49" t="s">
        <v>237</v>
      </c>
      <c r="L4528" s="49">
        <v>10567866</v>
      </c>
      <c r="M4528" s="49" t="s">
        <v>1571</v>
      </c>
      <c r="N4528" s="51">
        <v>36525</v>
      </c>
      <c r="O4528" s="51">
        <v>36892</v>
      </c>
      <c r="P4528" s="49" t="s">
        <v>1603</v>
      </c>
    </row>
    <row r="4529" spans="1:16">
      <c r="A4529" s="46">
        <v>1</v>
      </c>
      <c r="B4529" s="46">
        <v>61056.6</v>
      </c>
      <c r="C4529" s="46">
        <v>16808.156017026002</v>
      </c>
      <c r="D4529" s="46">
        <f t="shared" si="70"/>
        <v>44248.443982974</v>
      </c>
      <c r="E4529" s="51">
        <v>45261</v>
      </c>
      <c r="F4529" s="49" t="s">
        <v>80</v>
      </c>
      <c r="G4529" s="49" t="s">
        <v>81</v>
      </c>
      <c r="H4529" s="49" t="s">
        <v>650</v>
      </c>
      <c r="I4529" s="49" t="s">
        <v>650</v>
      </c>
      <c r="J4529" s="49">
        <v>135300</v>
      </c>
      <c r="K4529" s="49" t="s">
        <v>359</v>
      </c>
      <c r="L4529" s="49">
        <v>11100013</v>
      </c>
      <c r="M4529" s="49" t="s">
        <v>2834</v>
      </c>
      <c r="N4529" s="51">
        <v>40283</v>
      </c>
      <c r="O4529" s="51">
        <v>40179</v>
      </c>
      <c r="P4529" s="49" t="s">
        <v>2805</v>
      </c>
    </row>
    <row r="4530" spans="1:16">
      <c r="A4530" s="46">
        <v>1</v>
      </c>
      <c r="B4530" s="46">
        <v>7573.35</v>
      </c>
      <c r="C4530" s="46">
        <v>2084.8532078684998</v>
      </c>
      <c r="D4530" s="46">
        <f t="shared" si="70"/>
        <v>5488.4967921315001</v>
      </c>
      <c r="E4530" s="51">
        <v>45261</v>
      </c>
      <c r="F4530" s="49" t="s">
        <v>80</v>
      </c>
      <c r="G4530" s="49" t="s">
        <v>81</v>
      </c>
      <c r="H4530" s="49" t="s">
        <v>650</v>
      </c>
      <c r="I4530" s="49" t="s">
        <v>650</v>
      </c>
      <c r="J4530" s="49">
        <v>135300</v>
      </c>
      <c r="K4530" s="49" t="s">
        <v>360</v>
      </c>
      <c r="L4530" s="49">
        <v>11100025</v>
      </c>
      <c r="M4530" s="49" t="s">
        <v>2835</v>
      </c>
      <c r="N4530" s="51">
        <v>40283</v>
      </c>
      <c r="O4530" s="51">
        <v>40299</v>
      </c>
      <c r="P4530" s="49" t="s">
        <v>2805</v>
      </c>
    </row>
    <row r="4531" spans="1:16">
      <c r="A4531" s="46">
        <v>2</v>
      </c>
      <c r="B4531" s="46">
        <v>29190.07</v>
      </c>
      <c r="C4531" s="46">
        <v>12797.563031525999</v>
      </c>
      <c r="D4531" s="46">
        <f t="shared" si="70"/>
        <v>16392.506968474001</v>
      </c>
      <c r="E4531" s="51">
        <v>45261</v>
      </c>
      <c r="F4531" s="49" t="s">
        <v>80</v>
      </c>
      <c r="G4531" s="49" t="s">
        <v>81</v>
      </c>
      <c r="H4531" s="49" t="s">
        <v>650</v>
      </c>
      <c r="I4531" s="49" t="s">
        <v>650</v>
      </c>
      <c r="J4531" s="49">
        <v>135300</v>
      </c>
      <c r="K4531" s="49" t="s">
        <v>434</v>
      </c>
      <c r="L4531" s="49">
        <v>10567969</v>
      </c>
      <c r="M4531" s="49" t="s">
        <v>1988</v>
      </c>
      <c r="N4531" s="51">
        <v>37438</v>
      </c>
      <c r="O4531" s="51">
        <v>37257</v>
      </c>
      <c r="P4531" s="49" t="s">
        <v>2806</v>
      </c>
    </row>
    <row r="4532" spans="1:16">
      <c r="A4532" s="46">
        <v>45</v>
      </c>
      <c r="B4532" s="46">
        <v>6419.32</v>
      </c>
      <c r="C4532" s="46">
        <v>2814.3698291760002</v>
      </c>
      <c r="D4532" s="46">
        <f t="shared" si="70"/>
        <v>3604.9501708239995</v>
      </c>
      <c r="E4532" s="51">
        <v>45261</v>
      </c>
      <c r="F4532" s="49" t="s">
        <v>80</v>
      </c>
      <c r="G4532" s="49" t="s">
        <v>81</v>
      </c>
      <c r="H4532" s="49" t="s">
        <v>650</v>
      </c>
      <c r="I4532" s="49" t="s">
        <v>650</v>
      </c>
      <c r="J4532" s="49">
        <v>135300</v>
      </c>
      <c r="K4532" s="49" t="s">
        <v>495</v>
      </c>
      <c r="L4532" s="49">
        <v>10568004</v>
      </c>
      <c r="M4532" s="49" t="s">
        <v>2198</v>
      </c>
      <c r="N4532" s="51">
        <v>37438</v>
      </c>
      <c r="O4532" s="51">
        <v>37257</v>
      </c>
      <c r="P4532" s="49" t="s">
        <v>2806</v>
      </c>
    </row>
    <row r="4533" spans="1:16">
      <c r="A4533" s="46">
        <v>2</v>
      </c>
      <c r="B4533" s="46">
        <v>104156.45</v>
      </c>
      <c r="C4533" s="46">
        <v>28673.032264809499</v>
      </c>
      <c r="D4533" s="46">
        <f t="shared" si="70"/>
        <v>75483.417735190495</v>
      </c>
      <c r="E4533" s="51">
        <v>45261</v>
      </c>
      <c r="F4533" s="49" t="s">
        <v>80</v>
      </c>
      <c r="G4533" s="49" t="s">
        <v>81</v>
      </c>
      <c r="H4533" s="49" t="s">
        <v>650</v>
      </c>
      <c r="I4533" s="49" t="s">
        <v>650</v>
      </c>
      <c r="J4533" s="49">
        <v>135300</v>
      </c>
      <c r="K4533" s="49" t="s">
        <v>633</v>
      </c>
      <c r="L4533" s="49">
        <v>11100001</v>
      </c>
      <c r="M4533" s="49" t="s">
        <v>2724</v>
      </c>
      <c r="N4533" s="51">
        <v>40283</v>
      </c>
      <c r="O4533" s="51">
        <v>40179</v>
      </c>
      <c r="P4533" s="49" t="s">
        <v>2805</v>
      </c>
    </row>
    <row r="4534" spans="1:16">
      <c r="A4534" s="46">
        <v>1</v>
      </c>
      <c r="B4534" s="46">
        <v>23577.82</v>
      </c>
      <c r="C4534" s="46">
        <v>10337.030284476001</v>
      </c>
      <c r="D4534" s="46">
        <f t="shared" si="70"/>
        <v>13240.789715523999</v>
      </c>
      <c r="E4534" s="51">
        <v>45261</v>
      </c>
      <c r="F4534" s="49" t="s">
        <v>80</v>
      </c>
      <c r="G4534" s="49" t="s">
        <v>81</v>
      </c>
      <c r="H4534" s="49" t="s">
        <v>650</v>
      </c>
      <c r="I4534" s="49" t="s">
        <v>650</v>
      </c>
      <c r="J4534" s="49">
        <v>135300</v>
      </c>
      <c r="K4534" s="49" t="s">
        <v>442</v>
      </c>
      <c r="L4534" s="49">
        <v>10568039</v>
      </c>
      <c r="M4534" s="49" t="s">
        <v>1997</v>
      </c>
      <c r="N4534" s="51">
        <v>37438</v>
      </c>
      <c r="O4534" s="51">
        <v>37257</v>
      </c>
      <c r="P4534" s="49" t="s">
        <v>2806</v>
      </c>
    </row>
    <row r="4535" spans="1:16">
      <c r="A4535" s="46">
        <v>0</v>
      </c>
      <c r="B4535" s="46">
        <v>0</v>
      </c>
      <c r="C4535" s="46">
        <v>0</v>
      </c>
      <c r="D4535" s="46">
        <f t="shared" si="70"/>
        <v>0</v>
      </c>
      <c r="E4535" s="51">
        <v>45261</v>
      </c>
      <c r="F4535" s="49" t="s">
        <v>80</v>
      </c>
      <c r="G4535" s="49" t="s">
        <v>81</v>
      </c>
      <c r="H4535" s="49" t="s">
        <v>650</v>
      </c>
      <c r="I4535" s="49" t="s">
        <v>650</v>
      </c>
      <c r="J4535" s="49">
        <v>135600</v>
      </c>
      <c r="K4535" s="49" t="s">
        <v>657</v>
      </c>
      <c r="L4535" s="49">
        <v>9878386</v>
      </c>
      <c r="M4535" s="49" t="s">
        <v>2836</v>
      </c>
      <c r="N4535" s="51">
        <v>35780</v>
      </c>
      <c r="O4535" s="51">
        <v>35796</v>
      </c>
      <c r="P4535" s="49" t="s">
        <v>1644</v>
      </c>
    </row>
    <row r="4536" spans="1:16">
      <c r="A4536" s="46">
        <v>0</v>
      </c>
      <c r="B4536" s="46">
        <v>0</v>
      </c>
      <c r="C4536" s="46">
        <v>0</v>
      </c>
      <c r="D4536" s="46">
        <f t="shared" si="70"/>
        <v>0</v>
      </c>
      <c r="E4536" s="51">
        <v>45261</v>
      </c>
      <c r="F4536" s="49" t="s">
        <v>80</v>
      </c>
      <c r="G4536" s="49" t="s">
        <v>81</v>
      </c>
      <c r="H4536" s="49" t="s">
        <v>650</v>
      </c>
      <c r="I4536" s="49" t="s">
        <v>650</v>
      </c>
      <c r="J4536" s="49">
        <v>135600</v>
      </c>
      <c r="K4536" s="49" t="s">
        <v>115</v>
      </c>
      <c r="L4536" s="49">
        <v>9878385</v>
      </c>
      <c r="M4536" s="49" t="s">
        <v>977</v>
      </c>
      <c r="N4536" s="51">
        <v>35780</v>
      </c>
      <c r="O4536" s="51">
        <v>35796</v>
      </c>
      <c r="P4536" s="49" t="s">
        <v>1644</v>
      </c>
    </row>
    <row r="4537" spans="1:16">
      <c r="A4537" s="46">
        <v>3</v>
      </c>
      <c r="B4537" s="46">
        <v>2124.67</v>
      </c>
      <c r="C4537" s="46">
        <v>844.85031558790001</v>
      </c>
      <c r="D4537" s="46">
        <f t="shared" si="70"/>
        <v>1279.8196844121001</v>
      </c>
      <c r="E4537" s="51">
        <v>45261</v>
      </c>
      <c r="F4537" s="49" t="s">
        <v>80</v>
      </c>
      <c r="G4537" s="49" t="s">
        <v>81</v>
      </c>
      <c r="H4537" s="49" t="s">
        <v>658</v>
      </c>
      <c r="I4537" s="49" t="s">
        <v>658</v>
      </c>
      <c r="J4537" s="49">
        <v>135300</v>
      </c>
      <c r="K4537" s="49" t="s">
        <v>124</v>
      </c>
      <c r="L4537" s="49">
        <v>10568299</v>
      </c>
      <c r="M4537" s="49" t="s">
        <v>2291</v>
      </c>
      <c r="N4537" s="51">
        <v>38287</v>
      </c>
      <c r="O4537" s="51">
        <v>37987</v>
      </c>
      <c r="P4537" s="49" t="s">
        <v>2837</v>
      </c>
    </row>
    <row r="4538" spans="1:16">
      <c r="A4538" s="46">
        <v>3</v>
      </c>
      <c r="B4538" s="46">
        <v>569.41999999999996</v>
      </c>
      <c r="C4538" s="46">
        <v>226.42324064540003</v>
      </c>
      <c r="D4538" s="46">
        <f t="shared" si="70"/>
        <v>342.99675935459993</v>
      </c>
      <c r="E4538" s="51">
        <v>45261</v>
      </c>
      <c r="F4538" s="49" t="s">
        <v>80</v>
      </c>
      <c r="G4538" s="49" t="s">
        <v>81</v>
      </c>
      <c r="H4538" s="49" t="s">
        <v>658</v>
      </c>
      <c r="I4538" s="49" t="s">
        <v>658</v>
      </c>
      <c r="J4538" s="49">
        <v>135300</v>
      </c>
      <c r="K4538" s="49" t="s">
        <v>165</v>
      </c>
      <c r="L4538" s="49">
        <v>10568306</v>
      </c>
      <c r="M4538" s="49" t="s">
        <v>2838</v>
      </c>
      <c r="N4538" s="51">
        <v>38200</v>
      </c>
      <c r="O4538" s="51">
        <v>37987</v>
      </c>
      <c r="P4538" s="49" t="s">
        <v>2839</v>
      </c>
    </row>
    <row r="4539" spans="1:16">
      <c r="A4539" s="46">
        <v>600</v>
      </c>
      <c r="B4539" s="46">
        <v>1138.8700000000001</v>
      </c>
      <c r="C4539" s="46">
        <v>452.85841044190005</v>
      </c>
      <c r="D4539" s="46">
        <f t="shared" si="70"/>
        <v>686.01158955810001</v>
      </c>
      <c r="E4539" s="51">
        <v>45261</v>
      </c>
      <c r="F4539" s="49" t="s">
        <v>80</v>
      </c>
      <c r="G4539" s="49" t="s">
        <v>81</v>
      </c>
      <c r="H4539" s="49" t="s">
        <v>658</v>
      </c>
      <c r="I4539" s="49" t="s">
        <v>658</v>
      </c>
      <c r="J4539" s="49">
        <v>135300</v>
      </c>
      <c r="K4539" s="49" t="s">
        <v>447</v>
      </c>
      <c r="L4539" s="49">
        <v>10568313</v>
      </c>
      <c r="M4539" s="49" t="s">
        <v>2840</v>
      </c>
      <c r="N4539" s="51">
        <v>38200</v>
      </c>
      <c r="O4539" s="51">
        <v>37987</v>
      </c>
      <c r="P4539" s="49" t="s">
        <v>2839</v>
      </c>
    </row>
    <row r="4540" spans="1:16">
      <c r="A4540" s="46">
        <v>9</v>
      </c>
      <c r="B4540" s="46">
        <v>1138.8700000000001</v>
      </c>
      <c r="C4540" s="46">
        <v>452.85841044190005</v>
      </c>
      <c r="D4540" s="46">
        <f t="shared" si="70"/>
        <v>686.01158955810001</v>
      </c>
      <c r="E4540" s="51">
        <v>45261</v>
      </c>
      <c r="F4540" s="49" t="s">
        <v>80</v>
      </c>
      <c r="G4540" s="49" t="s">
        <v>81</v>
      </c>
      <c r="H4540" s="49" t="s">
        <v>658</v>
      </c>
      <c r="I4540" s="49" t="s">
        <v>658</v>
      </c>
      <c r="J4540" s="49">
        <v>135300</v>
      </c>
      <c r="K4540" s="49" t="s">
        <v>448</v>
      </c>
      <c r="L4540" s="49">
        <v>10568201</v>
      </c>
      <c r="M4540" s="49" t="s">
        <v>2026</v>
      </c>
      <c r="N4540" s="51">
        <v>38200</v>
      </c>
      <c r="O4540" s="51">
        <v>37987</v>
      </c>
      <c r="P4540" s="49" t="s">
        <v>2839</v>
      </c>
    </row>
    <row r="4541" spans="1:16">
      <c r="A4541" s="46">
        <v>2</v>
      </c>
      <c r="B4541" s="46">
        <v>5694.32</v>
      </c>
      <c r="C4541" s="46">
        <v>2264.2801230584</v>
      </c>
      <c r="D4541" s="46">
        <f t="shared" si="70"/>
        <v>3430.0398769415997</v>
      </c>
      <c r="E4541" s="51">
        <v>45261</v>
      </c>
      <c r="F4541" s="49" t="s">
        <v>80</v>
      </c>
      <c r="G4541" s="49" t="s">
        <v>81</v>
      </c>
      <c r="H4541" s="49" t="s">
        <v>658</v>
      </c>
      <c r="I4541" s="49" t="s">
        <v>658</v>
      </c>
      <c r="J4541" s="49">
        <v>135300</v>
      </c>
      <c r="K4541" s="49" t="s">
        <v>382</v>
      </c>
      <c r="L4541" s="49">
        <v>10568278</v>
      </c>
      <c r="M4541" s="49" t="s">
        <v>2841</v>
      </c>
      <c r="N4541" s="51">
        <v>38200</v>
      </c>
      <c r="O4541" s="51">
        <v>37987</v>
      </c>
      <c r="P4541" s="49" t="s">
        <v>2839</v>
      </c>
    </row>
    <row r="4542" spans="1:16">
      <c r="A4542" s="46">
        <v>1</v>
      </c>
      <c r="B4542" s="46">
        <v>37582.410000000003</v>
      </c>
      <c r="C4542" s="46">
        <v>14944.208253071702</v>
      </c>
      <c r="D4542" s="46">
        <f t="shared" si="70"/>
        <v>22638.201746928302</v>
      </c>
      <c r="E4542" s="51">
        <v>45261</v>
      </c>
      <c r="F4542" s="49" t="s">
        <v>80</v>
      </c>
      <c r="G4542" s="49" t="s">
        <v>81</v>
      </c>
      <c r="H4542" s="49" t="s">
        <v>658</v>
      </c>
      <c r="I4542" s="49" t="s">
        <v>658</v>
      </c>
      <c r="J4542" s="49">
        <v>135300</v>
      </c>
      <c r="K4542" s="49" t="s">
        <v>384</v>
      </c>
      <c r="L4542" s="49">
        <v>10568292</v>
      </c>
      <c r="M4542" s="49" t="s">
        <v>2842</v>
      </c>
      <c r="N4542" s="51">
        <v>38200</v>
      </c>
      <c r="O4542" s="51">
        <v>37987</v>
      </c>
      <c r="P4542" s="49" t="s">
        <v>2839</v>
      </c>
    </row>
    <row r="4543" spans="1:16">
      <c r="A4543" s="46">
        <v>2500</v>
      </c>
      <c r="B4543" s="46">
        <v>5694.17</v>
      </c>
      <c r="C4543" s="46">
        <v>2264.2204773029002</v>
      </c>
      <c r="D4543" s="46">
        <f t="shared" si="70"/>
        <v>3429.9495226970998</v>
      </c>
      <c r="E4543" s="51">
        <v>45261</v>
      </c>
      <c r="F4543" s="49" t="s">
        <v>80</v>
      </c>
      <c r="G4543" s="49" t="s">
        <v>81</v>
      </c>
      <c r="H4543" s="49" t="s">
        <v>658</v>
      </c>
      <c r="I4543" s="49" t="s">
        <v>658</v>
      </c>
      <c r="J4543" s="49">
        <v>135300</v>
      </c>
      <c r="K4543" s="49" t="s">
        <v>174</v>
      </c>
      <c r="L4543" s="49">
        <v>10568208</v>
      </c>
      <c r="M4543" s="49" t="s">
        <v>2843</v>
      </c>
      <c r="N4543" s="51">
        <v>38200</v>
      </c>
      <c r="O4543" s="51">
        <v>37987</v>
      </c>
      <c r="P4543" s="49" t="s">
        <v>2839</v>
      </c>
    </row>
    <row r="4544" spans="1:16">
      <c r="A4544" s="46">
        <v>540</v>
      </c>
      <c r="B4544" s="46">
        <v>2220.7800000000002</v>
      </c>
      <c r="C4544" s="46">
        <v>883.06733932860004</v>
      </c>
      <c r="D4544" s="46">
        <f t="shared" si="70"/>
        <v>1337.7126606714</v>
      </c>
      <c r="E4544" s="51">
        <v>45261</v>
      </c>
      <c r="F4544" s="49" t="s">
        <v>80</v>
      </c>
      <c r="G4544" s="49" t="s">
        <v>81</v>
      </c>
      <c r="H4544" s="49" t="s">
        <v>658</v>
      </c>
      <c r="I4544" s="49" t="s">
        <v>658</v>
      </c>
      <c r="J4544" s="49">
        <v>135300</v>
      </c>
      <c r="K4544" s="49" t="s">
        <v>450</v>
      </c>
      <c r="L4544" s="49">
        <v>10568215</v>
      </c>
      <c r="M4544" s="49" t="s">
        <v>2844</v>
      </c>
      <c r="N4544" s="51">
        <v>38200</v>
      </c>
      <c r="O4544" s="51">
        <v>37987</v>
      </c>
      <c r="P4544" s="49" t="s">
        <v>2839</v>
      </c>
    </row>
    <row r="4545" spans="1:16">
      <c r="A4545" s="46">
        <v>1</v>
      </c>
      <c r="B4545" s="46">
        <v>3416.6</v>
      </c>
      <c r="C4545" s="46">
        <v>1358.571254942</v>
      </c>
      <c r="D4545" s="46">
        <f t="shared" si="70"/>
        <v>2058.0287450579999</v>
      </c>
      <c r="E4545" s="51">
        <v>45261</v>
      </c>
      <c r="F4545" s="49" t="s">
        <v>80</v>
      </c>
      <c r="G4545" s="49" t="s">
        <v>81</v>
      </c>
      <c r="H4545" s="49" t="s">
        <v>658</v>
      </c>
      <c r="I4545" s="49" t="s">
        <v>658</v>
      </c>
      <c r="J4545" s="49">
        <v>135300</v>
      </c>
      <c r="K4545" s="49" t="s">
        <v>353</v>
      </c>
      <c r="L4545" s="49">
        <v>10568222</v>
      </c>
      <c r="M4545" s="49" t="s">
        <v>2034</v>
      </c>
      <c r="N4545" s="51">
        <v>38200</v>
      </c>
      <c r="O4545" s="51">
        <v>37987</v>
      </c>
      <c r="P4545" s="49" t="s">
        <v>2839</v>
      </c>
    </row>
    <row r="4546" spans="1:16">
      <c r="A4546" s="46">
        <v>0</v>
      </c>
      <c r="B4546" s="46">
        <v>0</v>
      </c>
      <c r="C4546" s="46">
        <v>0</v>
      </c>
      <c r="D4546" s="46">
        <f t="shared" si="70"/>
        <v>0</v>
      </c>
      <c r="E4546" s="51">
        <v>45261</v>
      </c>
      <c r="F4546" s="49" t="s">
        <v>80</v>
      </c>
      <c r="G4546" s="49" t="s">
        <v>81</v>
      </c>
      <c r="H4546" s="49" t="s">
        <v>658</v>
      </c>
      <c r="I4546" s="49" t="s">
        <v>658</v>
      </c>
      <c r="J4546" s="49">
        <v>135300</v>
      </c>
      <c r="K4546" s="49" t="s">
        <v>107</v>
      </c>
      <c r="L4546" s="49">
        <v>10664186</v>
      </c>
      <c r="M4546" s="49" t="s">
        <v>2845</v>
      </c>
      <c r="N4546" s="51">
        <v>40299</v>
      </c>
      <c r="O4546" s="51">
        <v>40299</v>
      </c>
      <c r="P4546" s="49" t="s">
        <v>2846</v>
      </c>
    </row>
    <row r="4547" spans="1:16">
      <c r="A4547" s="46">
        <v>645</v>
      </c>
      <c r="B4547" s="46">
        <v>1708.27</v>
      </c>
      <c r="C4547" s="46">
        <v>679.27369831989995</v>
      </c>
      <c r="D4547" s="46">
        <f t="shared" ref="D4547:D4610" si="71">+B4547-C4547</f>
        <v>1028.9963016801</v>
      </c>
      <c r="E4547" s="51">
        <v>45261</v>
      </c>
      <c r="F4547" s="49" t="s">
        <v>80</v>
      </c>
      <c r="G4547" s="49" t="s">
        <v>81</v>
      </c>
      <c r="H4547" s="49" t="s">
        <v>658</v>
      </c>
      <c r="I4547" s="49" t="s">
        <v>658</v>
      </c>
      <c r="J4547" s="49">
        <v>135300</v>
      </c>
      <c r="K4547" s="49" t="s">
        <v>177</v>
      </c>
      <c r="L4547" s="49">
        <v>10568229</v>
      </c>
      <c r="M4547" s="49" t="s">
        <v>1538</v>
      </c>
      <c r="N4547" s="51">
        <v>38200</v>
      </c>
      <c r="O4547" s="51">
        <v>37987</v>
      </c>
      <c r="P4547" s="49" t="s">
        <v>2839</v>
      </c>
    </row>
    <row r="4548" spans="1:16">
      <c r="A4548" s="46">
        <v>1</v>
      </c>
      <c r="B4548" s="46">
        <v>1138.8700000000001</v>
      </c>
      <c r="C4548" s="46">
        <v>452.85841044190005</v>
      </c>
      <c r="D4548" s="46">
        <f t="shared" si="71"/>
        <v>686.01158955810001</v>
      </c>
      <c r="E4548" s="51">
        <v>45261</v>
      </c>
      <c r="F4548" s="49" t="s">
        <v>80</v>
      </c>
      <c r="G4548" s="49" t="s">
        <v>81</v>
      </c>
      <c r="H4548" s="49" t="s">
        <v>658</v>
      </c>
      <c r="I4548" s="49" t="s">
        <v>658</v>
      </c>
      <c r="J4548" s="49">
        <v>135300</v>
      </c>
      <c r="K4548" s="49" t="s">
        <v>180</v>
      </c>
      <c r="L4548" s="49">
        <v>10568236</v>
      </c>
      <c r="M4548" s="49" t="s">
        <v>1554</v>
      </c>
      <c r="N4548" s="51">
        <v>38200</v>
      </c>
      <c r="O4548" s="51">
        <v>37987</v>
      </c>
      <c r="P4548" s="49" t="s">
        <v>2839</v>
      </c>
    </row>
    <row r="4549" spans="1:16">
      <c r="A4549" s="46">
        <v>1</v>
      </c>
      <c r="B4549" s="46">
        <v>1138.8700000000001</v>
      </c>
      <c r="C4549" s="46">
        <v>452.85841044190005</v>
      </c>
      <c r="D4549" s="46">
        <f t="shared" si="71"/>
        <v>686.01158955810001</v>
      </c>
      <c r="E4549" s="51">
        <v>45261</v>
      </c>
      <c r="F4549" s="49" t="s">
        <v>80</v>
      </c>
      <c r="G4549" s="49" t="s">
        <v>81</v>
      </c>
      <c r="H4549" s="49" t="s">
        <v>658</v>
      </c>
      <c r="I4549" s="49" t="s">
        <v>658</v>
      </c>
      <c r="J4549" s="49">
        <v>135300</v>
      </c>
      <c r="K4549" s="49" t="s">
        <v>454</v>
      </c>
      <c r="L4549" s="49">
        <v>10568327</v>
      </c>
      <c r="M4549" s="49" t="s">
        <v>2779</v>
      </c>
      <c r="N4549" s="51">
        <v>38200</v>
      </c>
      <c r="O4549" s="51">
        <v>37987</v>
      </c>
      <c r="P4549" s="49" t="s">
        <v>2839</v>
      </c>
    </row>
    <row r="4550" spans="1:16">
      <c r="A4550" s="46">
        <v>1</v>
      </c>
      <c r="B4550" s="46">
        <v>5694.32</v>
      </c>
      <c r="C4550" s="46">
        <v>2264.2801230584</v>
      </c>
      <c r="D4550" s="46">
        <f t="shared" si="71"/>
        <v>3430.0398769415997</v>
      </c>
      <c r="E4550" s="51">
        <v>45261</v>
      </c>
      <c r="F4550" s="49" t="s">
        <v>80</v>
      </c>
      <c r="G4550" s="49" t="s">
        <v>81</v>
      </c>
      <c r="H4550" s="49" t="s">
        <v>658</v>
      </c>
      <c r="I4550" s="49" t="s">
        <v>658</v>
      </c>
      <c r="J4550" s="49">
        <v>135300</v>
      </c>
      <c r="K4550" s="49" t="s">
        <v>659</v>
      </c>
      <c r="L4550" s="49">
        <v>10568271</v>
      </c>
      <c r="M4550" s="49" t="s">
        <v>2847</v>
      </c>
      <c r="N4550" s="51">
        <v>38200</v>
      </c>
      <c r="O4550" s="51">
        <v>37987</v>
      </c>
      <c r="P4550" s="49" t="s">
        <v>2839</v>
      </c>
    </row>
    <row r="4551" spans="1:16">
      <c r="A4551" s="46">
        <v>9</v>
      </c>
      <c r="B4551" s="46">
        <v>56.95</v>
      </c>
      <c r="C4551" s="46">
        <v>22.645505171500002</v>
      </c>
      <c r="D4551" s="46">
        <f t="shared" si="71"/>
        <v>34.304494828499998</v>
      </c>
      <c r="E4551" s="51">
        <v>45261</v>
      </c>
      <c r="F4551" s="49" t="s">
        <v>80</v>
      </c>
      <c r="G4551" s="49" t="s">
        <v>81</v>
      </c>
      <c r="H4551" s="49" t="s">
        <v>658</v>
      </c>
      <c r="I4551" s="49" t="s">
        <v>658</v>
      </c>
      <c r="J4551" s="49">
        <v>135300</v>
      </c>
      <c r="K4551" s="49" t="s">
        <v>121</v>
      </c>
      <c r="L4551" s="49">
        <v>10568243</v>
      </c>
      <c r="M4551" s="49" t="s">
        <v>2848</v>
      </c>
      <c r="N4551" s="51">
        <v>38200</v>
      </c>
      <c r="O4551" s="51">
        <v>37987</v>
      </c>
      <c r="P4551" s="49" t="s">
        <v>2839</v>
      </c>
    </row>
    <row r="4552" spans="1:16">
      <c r="A4552" s="46">
        <v>12</v>
      </c>
      <c r="B4552" s="46">
        <v>1138.8700000000001</v>
      </c>
      <c r="C4552" s="46">
        <v>452.85841044190005</v>
      </c>
      <c r="D4552" s="46">
        <f t="shared" si="71"/>
        <v>686.01158955810001</v>
      </c>
      <c r="E4552" s="51">
        <v>45261</v>
      </c>
      <c r="F4552" s="49" t="s">
        <v>80</v>
      </c>
      <c r="G4552" s="49" t="s">
        <v>81</v>
      </c>
      <c r="H4552" s="49" t="s">
        <v>658</v>
      </c>
      <c r="I4552" s="49" t="s">
        <v>658</v>
      </c>
      <c r="J4552" s="49">
        <v>135300</v>
      </c>
      <c r="K4552" s="49" t="s">
        <v>462</v>
      </c>
      <c r="L4552" s="49">
        <v>10568250</v>
      </c>
      <c r="M4552" s="49" t="s">
        <v>2849</v>
      </c>
      <c r="N4552" s="51">
        <v>38200</v>
      </c>
      <c r="O4552" s="51">
        <v>37987</v>
      </c>
      <c r="P4552" s="49" t="s">
        <v>2839</v>
      </c>
    </row>
    <row r="4553" spans="1:16">
      <c r="A4553" s="46">
        <v>1500</v>
      </c>
      <c r="B4553" s="46">
        <v>1138.8700000000001</v>
      </c>
      <c r="C4553" s="46">
        <v>452.85841044190005</v>
      </c>
      <c r="D4553" s="46">
        <f t="shared" si="71"/>
        <v>686.01158955810001</v>
      </c>
      <c r="E4553" s="51">
        <v>45261</v>
      </c>
      <c r="F4553" s="49" t="s">
        <v>80</v>
      </c>
      <c r="G4553" s="49" t="s">
        <v>81</v>
      </c>
      <c r="H4553" s="49" t="s">
        <v>658</v>
      </c>
      <c r="I4553" s="49" t="s">
        <v>658</v>
      </c>
      <c r="J4553" s="49">
        <v>135300</v>
      </c>
      <c r="K4553" s="49" t="s">
        <v>463</v>
      </c>
      <c r="L4553" s="49">
        <v>10568257</v>
      </c>
      <c r="M4553" s="49" t="s">
        <v>2850</v>
      </c>
      <c r="N4553" s="51">
        <v>38200</v>
      </c>
      <c r="O4553" s="51">
        <v>37987</v>
      </c>
      <c r="P4553" s="49" t="s">
        <v>2839</v>
      </c>
    </row>
    <row r="4554" spans="1:16">
      <c r="A4554" s="46">
        <v>1</v>
      </c>
      <c r="B4554" s="46">
        <v>3416.6</v>
      </c>
      <c r="C4554" s="46">
        <v>1358.571254942</v>
      </c>
      <c r="D4554" s="46">
        <f t="shared" si="71"/>
        <v>2058.0287450579999</v>
      </c>
      <c r="E4554" s="51">
        <v>45261</v>
      </c>
      <c r="F4554" s="49" t="s">
        <v>80</v>
      </c>
      <c r="G4554" s="49" t="s">
        <v>81</v>
      </c>
      <c r="H4554" s="49" t="s">
        <v>658</v>
      </c>
      <c r="I4554" s="49" t="s">
        <v>658</v>
      </c>
      <c r="J4554" s="49">
        <v>135300</v>
      </c>
      <c r="K4554" s="49" t="s">
        <v>356</v>
      </c>
      <c r="L4554" s="49">
        <v>10568320</v>
      </c>
      <c r="M4554" s="49" t="s">
        <v>2851</v>
      </c>
      <c r="N4554" s="51">
        <v>38200</v>
      </c>
      <c r="O4554" s="51">
        <v>38322</v>
      </c>
      <c r="P4554" s="49" t="s">
        <v>2839</v>
      </c>
    </row>
    <row r="4555" spans="1:16">
      <c r="A4555" s="46">
        <v>1</v>
      </c>
      <c r="B4555" s="46">
        <v>38060.26</v>
      </c>
      <c r="C4555" s="46">
        <v>15134.219748176201</v>
      </c>
      <c r="D4555" s="46">
        <f t="shared" si="71"/>
        <v>22926.040251823801</v>
      </c>
      <c r="E4555" s="51">
        <v>45261</v>
      </c>
      <c r="F4555" s="49" t="s">
        <v>80</v>
      </c>
      <c r="G4555" s="49" t="s">
        <v>81</v>
      </c>
      <c r="H4555" s="49" t="s">
        <v>658</v>
      </c>
      <c r="I4555" s="49" t="s">
        <v>658</v>
      </c>
      <c r="J4555" s="49">
        <v>135300</v>
      </c>
      <c r="K4555" s="49" t="s">
        <v>272</v>
      </c>
      <c r="L4555" s="49">
        <v>10568285</v>
      </c>
      <c r="M4555" s="49" t="s">
        <v>2852</v>
      </c>
      <c r="N4555" s="51">
        <v>38200</v>
      </c>
      <c r="O4555" s="51">
        <v>38322</v>
      </c>
      <c r="P4555" s="49" t="s">
        <v>2839</v>
      </c>
    </row>
    <row r="4556" spans="1:16">
      <c r="A4556" s="46">
        <v>2</v>
      </c>
      <c r="B4556" s="46">
        <v>1138.8700000000001</v>
      </c>
      <c r="C4556" s="46">
        <v>452.85841044190005</v>
      </c>
      <c r="D4556" s="46">
        <f t="shared" si="71"/>
        <v>686.01158955810001</v>
      </c>
      <c r="E4556" s="51">
        <v>45261</v>
      </c>
      <c r="F4556" s="49" t="s">
        <v>80</v>
      </c>
      <c r="G4556" s="49" t="s">
        <v>81</v>
      </c>
      <c r="H4556" s="49" t="s">
        <v>658</v>
      </c>
      <c r="I4556" s="49" t="s">
        <v>658</v>
      </c>
      <c r="J4556" s="49">
        <v>135300</v>
      </c>
      <c r="K4556" s="49" t="s">
        <v>468</v>
      </c>
      <c r="L4556" s="49">
        <v>10568334</v>
      </c>
      <c r="M4556" s="49" t="s">
        <v>2075</v>
      </c>
      <c r="N4556" s="51">
        <v>38200</v>
      </c>
      <c r="O4556" s="51">
        <v>37987</v>
      </c>
      <c r="P4556" s="49" t="s">
        <v>2839</v>
      </c>
    </row>
    <row r="4557" spans="1:16">
      <c r="A4557" s="46">
        <v>2</v>
      </c>
      <c r="B4557" s="46">
        <v>1138.8700000000001</v>
      </c>
      <c r="C4557" s="46">
        <v>452.85841044190005</v>
      </c>
      <c r="D4557" s="46">
        <f t="shared" si="71"/>
        <v>686.01158955810001</v>
      </c>
      <c r="E4557" s="51">
        <v>45261</v>
      </c>
      <c r="F4557" s="49" t="s">
        <v>80</v>
      </c>
      <c r="G4557" s="49" t="s">
        <v>81</v>
      </c>
      <c r="H4557" s="49" t="s">
        <v>658</v>
      </c>
      <c r="I4557" s="49" t="s">
        <v>658</v>
      </c>
      <c r="J4557" s="49">
        <v>135300</v>
      </c>
      <c r="K4557" s="49" t="s">
        <v>237</v>
      </c>
      <c r="L4557" s="49">
        <v>10568264</v>
      </c>
      <c r="M4557" s="49" t="s">
        <v>2853</v>
      </c>
      <c r="N4557" s="51">
        <v>38200</v>
      </c>
      <c r="O4557" s="51">
        <v>37987</v>
      </c>
      <c r="P4557" s="49" t="s">
        <v>2839</v>
      </c>
    </row>
    <row r="4558" spans="1:16">
      <c r="A4558" s="46">
        <v>1</v>
      </c>
      <c r="B4558" s="46">
        <v>12420.66</v>
      </c>
      <c r="C4558" s="46">
        <v>-115.940029737</v>
      </c>
      <c r="D4558" s="46">
        <f t="shared" si="71"/>
        <v>12536.600029736999</v>
      </c>
      <c r="E4558" s="51">
        <v>45261</v>
      </c>
      <c r="F4558" s="49" t="s">
        <v>80</v>
      </c>
      <c r="G4558" s="49" t="s">
        <v>81</v>
      </c>
      <c r="H4558" s="49" t="s">
        <v>660</v>
      </c>
      <c r="I4558" s="49" t="s">
        <v>660</v>
      </c>
      <c r="J4558" s="49">
        <v>135001</v>
      </c>
      <c r="K4558" s="49" t="s">
        <v>153</v>
      </c>
      <c r="L4558" s="49">
        <v>10562888</v>
      </c>
      <c r="M4558" s="49" t="s">
        <v>1096</v>
      </c>
      <c r="N4558" s="51">
        <v>39413</v>
      </c>
      <c r="O4558" s="51">
        <v>39387</v>
      </c>
      <c r="P4558" s="49" t="s">
        <v>2854</v>
      </c>
    </row>
    <row r="4559" spans="1:16">
      <c r="A4559" s="46">
        <v>1</v>
      </c>
      <c r="B4559" s="46">
        <v>1769.71</v>
      </c>
      <c r="C4559" s="46">
        <v>-36.5399987395</v>
      </c>
      <c r="D4559" s="46">
        <f t="shared" si="71"/>
        <v>1806.2499987395001</v>
      </c>
      <c r="E4559" s="51">
        <v>45261</v>
      </c>
      <c r="F4559" s="49" t="s">
        <v>80</v>
      </c>
      <c r="G4559" s="49" t="s">
        <v>81</v>
      </c>
      <c r="H4559" s="49" t="s">
        <v>660</v>
      </c>
      <c r="I4559" s="49" t="s">
        <v>660</v>
      </c>
      <c r="J4559" s="49">
        <v>135001</v>
      </c>
      <c r="K4559" s="49" t="s">
        <v>153</v>
      </c>
      <c r="L4559" s="49">
        <v>10562885</v>
      </c>
      <c r="M4559" s="49" t="s">
        <v>2855</v>
      </c>
      <c r="N4559" s="51">
        <v>31959</v>
      </c>
      <c r="O4559" s="51">
        <v>31959</v>
      </c>
      <c r="P4559" s="49" t="s">
        <v>1081</v>
      </c>
    </row>
    <row r="4560" spans="1:16">
      <c r="A4560" s="46">
        <v>1</v>
      </c>
      <c r="B4560" s="46">
        <v>673.16</v>
      </c>
      <c r="C4560" s="46">
        <v>390.12058166039998</v>
      </c>
      <c r="D4560" s="46">
        <f t="shared" si="71"/>
        <v>283.03941833959999</v>
      </c>
      <c r="E4560" s="51">
        <v>45261</v>
      </c>
      <c r="F4560" s="49" t="s">
        <v>80</v>
      </c>
      <c r="G4560" s="49" t="s">
        <v>81</v>
      </c>
      <c r="H4560" s="49" t="s">
        <v>660</v>
      </c>
      <c r="I4560" s="49" t="s">
        <v>660</v>
      </c>
      <c r="J4560" s="49">
        <v>135200</v>
      </c>
      <c r="K4560" s="49" t="s">
        <v>170</v>
      </c>
      <c r="L4560" s="49">
        <v>10563240</v>
      </c>
      <c r="M4560" s="49" t="s">
        <v>1999</v>
      </c>
      <c r="N4560" s="51">
        <v>31959</v>
      </c>
      <c r="O4560" s="51">
        <v>31959</v>
      </c>
      <c r="P4560" s="49" t="s">
        <v>1081</v>
      </c>
    </row>
    <row r="4561" spans="1:16">
      <c r="A4561" s="46">
        <v>1</v>
      </c>
      <c r="B4561" s="46">
        <v>4561.5</v>
      </c>
      <c r="C4561" s="46">
        <v>2209.0000225949998</v>
      </c>
      <c r="D4561" s="46">
        <f t="shared" si="71"/>
        <v>2352.4999774050002</v>
      </c>
      <c r="E4561" s="51">
        <v>45261</v>
      </c>
      <c r="F4561" s="49" t="s">
        <v>80</v>
      </c>
      <c r="G4561" s="49" t="s">
        <v>81</v>
      </c>
      <c r="H4561" s="49" t="s">
        <v>660</v>
      </c>
      <c r="I4561" s="49" t="s">
        <v>660</v>
      </c>
      <c r="J4561" s="49">
        <v>135200</v>
      </c>
      <c r="K4561" s="49" t="s">
        <v>186</v>
      </c>
      <c r="L4561" s="49">
        <v>10563260</v>
      </c>
      <c r="M4561" s="49" t="s">
        <v>2007</v>
      </c>
      <c r="N4561" s="51">
        <v>34151</v>
      </c>
      <c r="O4561" s="51">
        <v>34151</v>
      </c>
      <c r="P4561" s="49" t="s">
        <v>1081</v>
      </c>
    </row>
    <row r="4562" spans="1:16">
      <c r="A4562" s="46">
        <v>1</v>
      </c>
      <c r="B4562" s="46">
        <v>18626.29</v>
      </c>
      <c r="C4562" s="46">
        <v>9315.8983381877988</v>
      </c>
      <c r="D4562" s="46">
        <f t="shared" si="71"/>
        <v>9310.3916618122021</v>
      </c>
      <c r="E4562" s="51">
        <v>45261</v>
      </c>
      <c r="F4562" s="49" t="s">
        <v>80</v>
      </c>
      <c r="G4562" s="49" t="s">
        <v>81</v>
      </c>
      <c r="H4562" s="49" t="s">
        <v>660</v>
      </c>
      <c r="I4562" s="49" t="s">
        <v>660</v>
      </c>
      <c r="J4562" s="49">
        <v>135200</v>
      </c>
      <c r="K4562" s="49" t="s">
        <v>440</v>
      </c>
      <c r="L4562" s="49">
        <v>10563249</v>
      </c>
      <c r="M4562" s="49" t="s">
        <v>1857</v>
      </c>
      <c r="N4562" s="51">
        <v>33786</v>
      </c>
      <c r="O4562" s="51">
        <v>33786</v>
      </c>
      <c r="P4562" s="49" t="s">
        <v>1081</v>
      </c>
    </row>
    <row r="4563" spans="1:16">
      <c r="A4563" s="46">
        <v>1</v>
      </c>
      <c r="B4563" s="46">
        <v>4206.9800000000005</v>
      </c>
      <c r="C4563" s="46">
        <v>1436.1396233464002</v>
      </c>
      <c r="D4563" s="46">
        <f t="shared" si="71"/>
        <v>2770.8403766536003</v>
      </c>
      <c r="E4563" s="51">
        <v>45261</v>
      </c>
      <c r="F4563" s="49" t="s">
        <v>80</v>
      </c>
      <c r="G4563" s="49" t="s">
        <v>81</v>
      </c>
      <c r="H4563" s="49" t="s">
        <v>660</v>
      </c>
      <c r="I4563" s="49" t="s">
        <v>660</v>
      </c>
      <c r="J4563" s="49">
        <v>135200</v>
      </c>
      <c r="K4563" s="49" t="s">
        <v>441</v>
      </c>
      <c r="L4563" s="49">
        <v>10563269</v>
      </c>
      <c r="M4563" s="49" t="s">
        <v>1539</v>
      </c>
      <c r="N4563" s="51">
        <v>37424</v>
      </c>
      <c r="O4563" s="51">
        <v>37257</v>
      </c>
      <c r="P4563" s="49" t="s">
        <v>2856</v>
      </c>
    </row>
    <row r="4564" spans="1:16">
      <c r="A4564" s="46">
        <v>1</v>
      </c>
      <c r="B4564" s="46">
        <v>1265.58</v>
      </c>
      <c r="C4564" s="46">
        <v>733.44941134020007</v>
      </c>
      <c r="D4564" s="46">
        <f t="shared" si="71"/>
        <v>532.13058865979986</v>
      </c>
      <c r="E4564" s="51">
        <v>45261</v>
      </c>
      <c r="F4564" s="49" t="s">
        <v>80</v>
      </c>
      <c r="G4564" s="49" t="s">
        <v>81</v>
      </c>
      <c r="H4564" s="49" t="s">
        <v>660</v>
      </c>
      <c r="I4564" s="49" t="s">
        <v>660</v>
      </c>
      <c r="J4564" s="49">
        <v>135200</v>
      </c>
      <c r="K4564" s="49" t="s">
        <v>190</v>
      </c>
      <c r="L4564" s="49">
        <v>10563233</v>
      </c>
      <c r="M4564" s="49" t="s">
        <v>2116</v>
      </c>
      <c r="N4564" s="51">
        <v>31959</v>
      </c>
      <c r="O4564" s="51">
        <v>31959</v>
      </c>
      <c r="P4564" s="49" t="s">
        <v>1081</v>
      </c>
    </row>
    <row r="4565" spans="1:16">
      <c r="A4565" s="46">
        <v>1</v>
      </c>
      <c r="B4565" s="46">
        <v>2612.88</v>
      </c>
      <c r="C4565" s="46">
        <v>1784.9166736104</v>
      </c>
      <c r="D4565" s="46">
        <f t="shared" si="71"/>
        <v>827.96332638960007</v>
      </c>
      <c r="E4565" s="51">
        <v>45261</v>
      </c>
      <c r="F4565" s="49" t="s">
        <v>80</v>
      </c>
      <c r="G4565" s="49" t="s">
        <v>81</v>
      </c>
      <c r="H4565" s="49" t="s">
        <v>660</v>
      </c>
      <c r="I4565" s="49" t="s">
        <v>660</v>
      </c>
      <c r="J4565" s="49">
        <v>135300</v>
      </c>
      <c r="K4565" s="49" t="s">
        <v>514</v>
      </c>
      <c r="L4565" s="49">
        <v>10568596</v>
      </c>
      <c r="M4565" s="49" t="s">
        <v>1541</v>
      </c>
      <c r="N4565" s="51">
        <v>33055</v>
      </c>
      <c r="O4565" s="51">
        <v>33055</v>
      </c>
      <c r="P4565" s="49" t="s">
        <v>1081</v>
      </c>
    </row>
    <row r="4566" spans="1:16">
      <c r="A4566" s="46">
        <v>7</v>
      </c>
      <c r="B4566" s="46">
        <v>1750.75</v>
      </c>
      <c r="C4566" s="46">
        <v>660.46458999499998</v>
      </c>
      <c r="D4566" s="46">
        <f t="shared" si="71"/>
        <v>1090.2854100049999</v>
      </c>
      <c r="E4566" s="51">
        <v>45261</v>
      </c>
      <c r="F4566" s="49" t="s">
        <v>80</v>
      </c>
      <c r="G4566" s="49" t="s">
        <v>81</v>
      </c>
      <c r="H4566" s="49" t="s">
        <v>660</v>
      </c>
      <c r="I4566" s="49" t="s">
        <v>660</v>
      </c>
      <c r="J4566" s="49">
        <v>135300</v>
      </c>
      <c r="K4566" s="49" t="s">
        <v>514</v>
      </c>
      <c r="L4566" s="49">
        <v>10569244</v>
      </c>
      <c r="M4566" s="49" t="s">
        <v>2288</v>
      </c>
      <c r="N4566" s="51">
        <v>38695</v>
      </c>
      <c r="O4566" s="51">
        <v>38718</v>
      </c>
      <c r="P4566" s="49" t="s">
        <v>2857</v>
      </c>
    </row>
    <row r="4567" spans="1:16">
      <c r="A4567" s="46">
        <v>3</v>
      </c>
      <c r="B4567" s="46">
        <v>23146.080000000002</v>
      </c>
      <c r="C4567" s="46">
        <v>17227.569015878402</v>
      </c>
      <c r="D4567" s="46">
        <f t="shared" si="71"/>
        <v>5918.5109841215999</v>
      </c>
      <c r="E4567" s="51">
        <v>45261</v>
      </c>
      <c r="F4567" s="49" t="s">
        <v>80</v>
      </c>
      <c r="G4567" s="49" t="s">
        <v>81</v>
      </c>
      <c r="H4567" s="49" t="s">
        <v>660</v>
      </c>
      <c r="I4567" s="49" t="s">
        <v>660</v>
      </c>
      <c r="J4567" s="49">
        <v>135300</v>
      </c>
      <c r="K4567" s="49" t="s">
        <v>652</v>
      </c>
      <c r="L4567" s="49">
        <v>10568430</v>
      </c>
      <c r="M4567" s="49" t="s">
        <v>2803</v>
      </c>
      <c r="N4567" s="51">
        <v>31959</v>
      </c>
      <c r="O4567" s="51">
        <v>31959</v>
      </c>
      <c r="P4567" s="49" t="s">
        <v>1081</v>
      </c>
    </row>
    <row r="4568" spans="1:16">
      <c r="A4568" s="46">
        <v>7</v>
      </c>
      <c r="B4568" s="46">
        <v>56633.15</v>
      </c>
      <c r="C4568" s="46">
        <v>35222.8319013375</v>
      </c>
      <c r="D4568" s="46">
        <f t="shared" si="71"/>
        <v>21410.318098662501</v>
      </c>
      <c r="E4568" s="51">
        <v>45261</v>
      </c>
      <c r="F4568" s="49" t="s">
        <v>80</v>
      </c>
      <c r="G4568" s="49" t="s">
        <v>81</v>
      </c>
      <c r="H4568" s="49" t="s">
        <v>660</v>
      </c>
      <c r="I4568" s="49" t="s">
        <v>660</v>
      </c>
      <c r="J4568" s="49">
        <v>135300</v>
      </c>
      <c r="K4568" s="49" t="s">
        <v>652</v>
      </c>
      <c r="L4568" s="49">
        <v>10568699</v>
      </c>
      <c r="M4568" s="49" t="s">
        <v>2858</v>
      </c>
      <c r="N4568" s="51">
        <v>34151</v>
      </c>
      <c r="O4568" s="51">
        <v>34151</v>
      </c>
      <c r="P4568" s="49" t="s">
        <v>1081</v>
      </c>
    </row>
    <row r="4569" spans="1:16">
      <c r="A4569" s="46">
        <v>1</v>
      </c>
      <c r="B4569" s="46">
        <v>12730.14</v>
      </c>
      <c r="C4569" s="46">
        <v>5581.1708930519999</v>
      </c>
      <c r="D4569" s="46">
        <f t="shared" si="71"/>
        <v>7148.9691069479995</v>
      </c>
      <c r="E4569" s="51">
        <v>45261</v>
      </c>
      <c r="F4569" s="49" t="s">
        <v>80</v>
      </c>
      <c r="G4569" s="49" t="s">
        <v>81</v>
      </c>
      <c r="H4569" s="49" t="s">
        <v>660</v>
      </c>
      <c r="I4569" s="49" t="s">
        <v>660</v>
      </c>
      <c r="J4569" s="49">
        <v>135300</v>
      </c>
      <c r="K4569" s="49" t="s">
        <v>445</v>
      </c>
      <c r="L4569" s="49">
        <v>10568994</v>
      </c>
      <c r="M4569" s="49" t="s">
        <v>2013</v>
      </c>
      <c r="N4569" s="51">
        <v>37438</v>
      </c>
      <c r="O4569" s="51">
        <v>37257</v>
      </c>
      <c r="P4569" s="49" t="s">
        <v>2859</v>
      </c>
    </row>
    <row r="4570" spans="1:16">
      <c r="A4570" s="46">
        <v>1</v>
      </c>
      <c r="B4570" s="46">
        <v>10380.460000000001</v>
      </c>
      <c r="C4570" s="46">
        <v>3915.9938642636002</v>
      </c>
      <c r="D4570" s="46">
        <f t="shared" si="71"/>
        <v>6464.4661357364002</v>
      </c>
      <c r="E4570" s="51">
        <v>45261</v>
      </c>
      <c r="F4570" s="49" t="s">
        <v>80</v>
      </c>
      <c r="G4570" s="49" t="s">
        <v>81</v>
      </c>
      <c r="H4570" s="49" t="s">
        <v>660</v>
      </c>
      <c r="I4570" s="49" t="s">
        <v>660</v>
      </c>
      <c r="J4570" s="49">
        <v>135300</v>
      </c>
      <c r="K4570" s="49" t="s">
        <v>445</v>
      </c>
      <c r="L4570" s="49">
        <v>10569251</v>
      </c>
      <c r="M4570" s="49" t="s">
        <v>2013</v>
      </c>
      <c r="N4570" s="51">
        <v>38695</v>
      </c>
      <c r="O4570" s="51">
        <v>38718</v>
      </c>
      <c r="P4570" s="49" t="s">
        <v>2857</v>
      </c>
    </row>
    <row r="4571" spans="1:16">
      <c r="A4571" s="46">
        <v>2</v>
      </c>
      <c r="B4571" s="46">
        <v>1163.8399999999999</v>
      </c>
      <c r="C4571" s="46">
        <v>866.24317912319998</v>
      </c>
      <c r="D4571" s="46">
        <f t="shared" si="71"/>
        <v>297.59682087679994</v>
      </c>
      <c r="E4571" s="51">
        <v>45261</v>
      </c>
      <c r="F4571" s="49" t="s">
        <v>80</v>
      </c>
      <c r="G4571" s="49" t="s">
        <v>81</v>
      </c>
      <c r="H4571" s="49" t="s">
        <v>660</v>
      </c>
      <c r="I4571" s="49" t="s">
        <v>660</v>
      </c>
      <c r="J4571" s="49">
        <v>135300</v>
      </c>
      <c r="K4571" s="49" t="s">
        <v>445</v>
      </c>
      <c r="L4571" s="49">
        <v>10568507</v>
      </c>
      <c r="M4571" s="49" t="s">
        <v>2013</v>
      </c>
      <c r="N4571" s="51">
        <v>31959</v>
      </c>
      <c r="O4571" s="51">
        <v>31959</v>
      </c>
      <c r="P4571" s="49" t="s">
        <v>1081</v>
      </c>
    </row>
    <row r="4572" spans="1:16">
      <c r="A4572" s="46">
        <v>9</v>
      </c>
      <c r="B4572" s="46">
        <v>606.28</v>
      </c>
      <c r="C4572" s="46">
        <v>228.71710502480002</v>
      </c>
      <c r="D4572" s="46">
        <f t="shared" si="71"/>
        <v>377.56289497519992</v>
      </c>
      <c r="E4572" s="51">
        <v>45261</v>
      </c>
      <c r="F4572" s="49" t="s">
        <v>80</v>
      </c>
      <c r="G4572" s="49" t="s">
        <v>81</v>
      </c>
      <c r="H4572" s="49" t="s">
        <v>660</v>
      </c>
      <c r="I4572" s="49" t="s">
        <v>660</v>
      </c>
      <c r="J4572" s="49">
        <v>135300</v>
      </c>
      <c r="K4572" s="49" t="s">
        <v>124</v>
      </c>
      <c r="L4572" s="49">
        <v>10569258</v>
      </c>
      <c r="M4572" s="49" t="s">
        <v>2291</v>
      </c>
      <c r="N4572" s="51">
        <v>38695</v>
      </c>
      <c r="O4572" s="51">
        <v>38718</v>
      </c>
      <c r="P4572" s="49" t="s">
        <v>2857</v>
      </c>
    </row>
    <row r="4573" spans="1:16">
      <c r="A4573" s="46">
        <v>6</v>
      </c>
      <c r="B4573" s="46">
        <v>9309.83</v>
      </c>
      <c r="C4573" s="46">
        <v>5790.2231664675001</v>
      </c>
      <c r="D4573" s="46">
        <f t="shared" si="71"/>
        <v>3519.6068335324999</v>
      </c>
      <c r="E4573" s="51">
        <v>45261</v>
      </c>
      <c r="F4573" s="49" t="s">
        <v>80</v>
      </c>
      <c r="G4573" s="49" t="s">
        <v>81</v>
      </c>
      <c r="H4573" s="49" t="s">
        <v>660</v>
      </c>
      <c r="I4573" s="49" t="s">
        <v>660</v>
      </c>
      <c r="J4573" s="49">
        <v>135300</v>
      </c>
      <c r="K4573" s="49" t="s">
        <v>165</v>
      </c>
      <c r="L4573" s="49">
        <v>10568650</v>
      </c>
      <c r="M4573" s="49" t="s">
        <v>1867</v>
      </c>
      <c r="N4573" s="51">
        <v>34151</v>
      </c>
      <c r="O4573" s="51">
        <v>34151</v>
      </c>
      <c r="P4573" s="49" t="s">
        <v>1081</v>
      </c>
    </row>
    <row r="4574" spans="1:16">
      <c r="A4574" s="46">
        <v>3</v>
      </c>
      <c r="B4574" s="46">
        <v>5537.32</v>
      </c>
      <c r="C4574" s="46">
        <v>4121.4133219535997</v>
      </c>
      <c r="D4574" s="46">
        <f t="shared" si="71"/>
        <v>1415.9066780464</v>
      </c>
      <c r="E4574" s="51">
        <v>45261</v>
      </c>
      <c r="F4574" s="49" t="s">
        <v>80</v>
      </c>
      <c r="G4574" s="49" t="s">
        <v>81</v>
      </c>
      <c r="H4574" s="49" t="s">
        <v>660</v>
      </c>
      <c r="I4574" s="49" t="s">
        <v>660</v>
      </c>
      <c r="J4574" s="49">
        <v>135300</v>
      </c>
      <c r="K4574" s="49" t="s">
        <v>165</v>
      </c>
      <c r="L4574" s="49">
        <v>10568500</v>
      </c>
      <c r="M4574" s="49" t="s">
        <v>2692</v>
      </c>
      <c r="N4574" s="51">
        <v>31959</v>
      </c>
      <c r="O4574" s="51">
        <v>31959</v>
      </c>
      <c r="P4574" s="49" t="s">
        <v>1081</v>
      </c>
    </row>
    <row r="4575" spans="1:16">
      <c r="A4575" s="46">
        <v>8</v>
      </c>
      <c r="B4575" s="46">
        <v>3436.6</v>
      </c>
      <c r="C4575" s="46">
        <v>1366.5240223420001</v>
      </c>
      <c r="D4575" s="46">
        <f t="shared" si="71"/>
        <v>2070.0759776579998</v>
      </c>
      <c r="E4575" s="51">
        <v>45261</v>
      </c>
      <c r="F4575" s="49" t="s">
        <v>80</v>
      </c>
      <c r="G4575" s="49" t="s">
        <v>81</v>
      </c>
      <c r="H4575" s="49" t="s">
        <v>660</v>
      </c>
      <c r="I4575" s="49" t="s">
        <v>660</v>
      </c>
      <c r="J4575" s="49">
        <v>135300</v>
      </c>
      <c r="K4575" s="49" t="s">
        <v>348</v>
      </c>
      <c r="L4575" s="49">
        <v>10569017</v>
      </c>
      <c r="M4575" s="49" t="s">
        <v>1869</v>
      </c>
      <c r="N4575" s="51">
        <v>38313</v>
      </c>
      <c r="O4575" s="51">
        <v>37987</v>
      </c>
      <c r="P4575" s="49" t="s">
        <v>2860</v>
      </c>
    </row>
    <row r="4576" spans="1:16">
      <c r="A4576" s="46">
        <v>1</v>
      </c>
      <c r="B4576" s="46">
        <v>1914.04</v>
      </c>
      <c r="C4576" s="46">
        <v>1424.6151486192002</v>
      </c>
      <c r="D4576" s="46">
        <f t="shared" si="71"/>
        <v>489.42485138079974</v>
      </c>
      <c r="E4576" s="51">
        <v>45261</v>
      </c>
      <c r="F4576" s="49" t="s">
        <v>80</v>
      </c>
      <c r="G4576" s="49" t="s">
        <v>81</v>
      </c>
      <c r="H4576" s="49" t="s">
        <v>660</v>
      </c>
      <c r="I4576" s="49" t="s">
        <v>660</v>
      </c>
      <c r="J4576" s="49">
        <v>135300</v>
      </c>
      <c r="K4576" s="49" t="s">
        <v>349</v>
      </c>
      <c r="L4576" s="49">
        <v>10568479</v>
      </c>
      <c r="M4576" s="49" t="s">
        <v>1546</v>
      </c>
      <c r="N4576" s="51">
        <v>31959</v>
      </c>
      <c r="O4576" s="51">
        <v>31959</v>
      </c>
      <c r="P4576" s="49" t="s">
        <v>1081</v>
      </c>
    </row>
    <row r="4577" spans="1:16">
      <c r="A4577" s="46">
        <v>2</v>
      </c>
      <c r="B4577" s="46">
        <v>215876.38</v>
      </c>
      <c r="C4577" s="46">
        <v>94644.911097083997</v>
      </c>
      <c r="D4577" s="46">
        <f t="shared" si="71"/>
        <v>121231.46890291601</v>
      </c>
      <c r="E4577" s="51">
        <v>45261</v>
      </c>
      <c r="F4577" s="49" t="s">
        <v>80</v>
      </c>
      <c r="G4577" s="49" t="s">
        <v>81</v>
      </c>
      <c r="H4577" s="49" t="s">
        <v>660</v>
      </c>
      <c r="I4577" s="49" t="s">
        <v>660</v>
      </c>
      <c r="J4577" s="49">
        <v>135300</v>
      </c>
      <c r="K4577" s="49" t="s">
        <v>269</v>
      </c>
      <c r="L4577" s="49">
        <v>10568889</v>
      </c>
      <c r="M4577" s="49" t="s">
        <v>2022</v>
      </c>
      <c r="N4577" s="51">
        <v>37438</v>
      </c>
      <c r="O4577" s="51">
        <v>37257</v>
      </c>
      <c r="P4577" s="49" t="s">
        <v>2859</v>
      </c>
    </row>
    <row r="4578" spans="1:16">
      <c r="A4578" s="46">
        <v>1</v>
      </c>
      <c r="B4578" s="46">
        <v>12821.65</v>
      </c>
      <c r="C4578" s="46">
        <v>6928.5677145775007</v>
      </c>
      <c r="D4578" s="46">
        <f t="shared" si="71"/>
        <v>5893.0822854224989</v>
      </c>
      <c r="E4578" s="51">
        <v>45261</v>
      </c>
      <c r="F4578" s="49" t="s">
        <v>80</v>
      </c>
      <c r="G4578" s="49" t="s">
        <v>81</v>
      </c>
      <c r="H4578" s="49" t="s">
        <v>660</v>
      </c>
      <c r="I4578" s="49" t="s">
        <v>660</v>
      </c>
      <c r="J4578" s="49">
        <v>135300</v>
      </c>
      <c r="K4578" s="49" t="s">
        <v>378</v>
      </c>
      <c r="L4578" s="49">
        <v>10568756</v>
      </c>
      <c r="M4578" s="49" t="s">
        <v>1547</v>
      </c>
      <c r="N4578" s="51">
        <v>35612</v>
      </c>
      <c r="O4578" s="51">
        <v>35612</v>
      </c>
      <c r="P4578" s="49" t="s">
        <v>1081</v>
      </c>
    </row>
    <row r="4579" spans="1:16">
      <c r="A4579" s="46">
        <v>1</v>
      </c>
      <c r="B4579" s="46">
        <v>206760.21</v>
      </c>
      <c r="C4579" s="46">
        <v>90648.183436578009</v>
      </c>
      <c r="D4579" s="46">
        <f t="shared" si="71"/>
        <v>116112.02656342198</v>
      </c>
      <c r="E4579" s="51">
        <v>45261</v>
      </c>
      <c r="F4579" s="49" t="s">
        <v>80</v>
      </c>
      <c r="G4579" s="49" t="s">
        <v>81</v>
      </c>
      <c r="H4579" s="49" t="s">
        <v>660</v>
      </c>
      <c r="I4579" s="49" t="s">
        <v>660</v>
      </c>
      <c r="J4579" s="49">
        <v>135300</v>
      </c>
      <c r="K4579" s="49" t="s">
        <v>381</v>
      </c>
      <c r="L4579" s="49">
        <v>10568910</v>
      </c>
      <c r="M4579" s="49" t="s">
        <v>1917</v>
      </c>
      <c r="N4579" s="51">
        <v>37438</v>
      </c>
      <c r="O4579" s="51">
        <v>37530</v>
      </c>
      <c r="P4579" s="49" t="s">
        <v>2859</v>
      </c>
    </row>
    <row r="4580" spans="1:16">
      <c r="A4580" s="46">
        <v>1</v>
      </c>
      <c r="B4580" s="46">
        <v>1407.78</v>
      </c>
      <c r="C4580" s="46">
        <v>617.20144160400002</v>
      </c>
      <c r="D4580" s="46">
        <f t="shared" si="71"/>
        <v>790.57855839599995</v>
      </c>
      <c r="E4580" s="51">
        <v>45261</v>
      </c>
      <c r="F4580" s="49" t="s">
        <v>80</v>
      </c>
      <c r="G4580" s="49" t="s">
        <v>81</v>
      </c>
      <c r="H4580" s="49" t="s">
        <v>660</v>
      </c>
      <c r="I4580" s="49" t="s">
        <v>660</v>
      </c>
      <c r="J4580" s="49">
        <v>135300</v>
      </c>
      <c r="K4580" s="49" t="s">
        <v>381</v>
      </c>
      <c r="L4580" s="49">
        <v>10568903</v>
      </c>
      <c r="M4580" s="49" t="s">
        <v>2861</v>
      </c>
      <c r="N4580" s="51">
        <v>37438</v>
      </c>
      <c r="O4580" s="51">
        <v>37530</v>
      </c>
      <c r="P4580" s="49" t="s">
        <v>2859</v>
      </c>
    </row>
    <row r="4581" spans="1:16">
      <c r="A4581" s="46">
        <v>200</v>
      </c>
      <c r="B4581" s="46">
        <v>12036.84</v>
      </c>
      <c r="C4581" s="46">
        <v>4540.8576869544004</v>
      </c>
      <c r="D4581" s="46">
        <f t="shared" si="71"/>
        <v>7495.9823130455998</v>
      </c>
      <c r="E4581" s="51">
        <v>45261</v>
      </c>
      <c r="F4581" s="49" t="s">
        <v>80</v>
      </c>
      <c r="G4581" s="49" t="s">
        <v>81</v>
      </c>
      <c r="H4581" s="49" t="s">
        <v>660</v>
      </c>
      <c r="I4581" s="49" t="s">
        <v>660</v>
      </c>
      <c r="J4581" s="49">
        <v>135300</v>
      </c>
      <c r="K4581" s="49" t="s">
        <v>447</v>
      </c>
      <c r="L4581" s="49">
        <v>10569265</v>
      </c>
      <c r="M4581" s="49" t="s">
        <v>2024</v>
      </c>
      <c r="N4581" s="51">
        <v>38695</v>
      </c>
      <c r="O4581" s="51">
        <v>38718</v>
      </c>
      <c r="P4581" s="49" t="s">
        <v>2857</v>
      </c>
    </row>
    <row r="4582" spans="1:16">
      <c r="A4582" s="46">
        <v>25</v>
      </c>
      <c r="B4582" s="46">
        <v>12897.39</v>
      </c>
      <c r="C4582" s="46">
        <v>4865.4973002174002</v>
      </c>
      <c r="D4582" s="46">
        <f t="shared" si="71"/>
        <v>8031.8926997825993</v>
      </c>
      <c r="E4582" s="51">
        <v>45261</v>
      </c>
      <c r="F4582" s="49" t="s">
        <v>80</v>
      </c>
      <c r="G4582" s="49" t="s">
        <v>81</v>
      </c>
      <c r="H4582" s="49" t="s">
        <v>660</v>
      </c>
      <c r="I4582" s="49" t="s">
        <v>660</v>
      </c>
      <c r="J4582" s="49">
        <v>135300</v>
      </c>
      <c r="K4582" s="49" t="s">
        <v>169</v>
      </c>
      <c r="L4582" s="49">
        <v>37646153</v>
      </c>
      <c r="M4582" s="49" t="s">
        <v>1371</v>
      </c>
      <c r="N4582" s="51">
        <v>38695</v>
      </c>
      <c r="O4582" s="51">
        <v>38718</v>
      </c>
      <c r="P4582" s="49" t="s">
        <v>2857</v>
      </c>
    </row>
    <row r="4583" spans="1:16">
      <c r="A4583" s="46">
        <v>0</v>
      </c>
      <c r="B4583" s="46">
        <v>0</v>
      </c>
      <c r="C4583" s="46">
        <v>0</v>
      </c>
      <c r="D4583" s="46">
        <f t="shared" si="71"/>
        <v>0</v>
      </c>
      <c r="E4583" s="51">
        <v>45261</v>
      </c>
      <c r="F4583" s="49" t="s">
        <v>80</v>
      </c>
      <c r="G4583" s="49" t="s">
        <v>81</v>
      </c>
      <c r="H4583" s="49" t="s">
        <v>660</v>
      </c>
      <c r="I4583" s="49" t="s">
        <v>660</v>
      </c>
      <c r="J4583" s="49">
        <v>135300</v>
      </c>
      <c r="K4583" s="49" t="s">
        <v>626</v>
      </c>
      <c r="L4583" s="49">
        <v>10569272</v>
      </c>
      <c r="M4583" s="49" t="s">
        <v>1371</v>
      </c>
      <c r="N4583" s="51">
        <v>38695</v>
      </c>
      <c r="O4583" s="51">
        <v>38718</v>
      </c>
      <c r="P4583" s="49" t="s">
        <v>2857</v>
      </c>
    </row>
    <row r="4584" spans="1:16">
      <c r="A4584" s="46">
        <v>0</v>
      </c>
      <c r="B4584" s="46">
        <v>26610.05</v>
      </c>
      <c r="C4584" s="46">
        <v>18720.543780102002</v>
      </c>
      <c r="D4584" s="46">
        <f t="shared" si="71"/>
        <v>7889.5062198979977</v>
      </c>
      <c r="E4584" s="51">
        <v>45261</v>
      </c>
      <c r="F4584" s="49" t="s">
        <v>80</v>
      </c>
      <c r="G4584" s="49" t="s">
        <v>81</v>
      </c>
      <c r="H4584" s="49" t="s">
        <v>660</v>
      </c>
      <c r="I4584" s="49" t="s">
        <v>660</v>
      </c>
      <c r="J4584" s="49">
        <v>135300</v>
      </c>
      <c r="K4584" s="49" t="s">
        <v>383</v>
      </c>
      <c r="L4584" s="49">
        <v>10568559</v>
      </c>
      <c r="M4584" s="49" t="s">
        <v>1885</v>
      </c>
      <c r="N4584" s="51">
        <v>32690</v>
      </c>
      <c r="O4584" s="51">
        <v>32690</v>
      </c>
      <c r="P4584" s="49" t="s">
        <v>1081</v>
      </c>
    </row>
    <row r="4585" spans="1:16">
      <c r="A4585" s="46">
        <v>1</v>
      </c>
      <c r="B4585" s="46">
        <v>984442.22</v>
      </c>
      <c r="C4585" s="46">
        <v>371377.5394579852</v>
      </c>
      <c r="D4585" s="46">
        <f t="shared" si="71"/>
        <v>613064.68054201477</v>
      </c>
      <c r="E4585" s="51">
        <v>45261</v>
      </c>
      <c r="F4585" s="49" t="s">
        <v>80</v>
      </c>
      <c r="G4585" s="49" t="s">
        <v>81</v>
      </c>
      <c r="H4585" s="49" t="s">
        <v>660</v>
      </c>
      <c r="I4585" s="49" t="s">
        <v>660</v>
      </c>
      <c r="J4585" s="49">
        <v>135300</v>
      </c>
      <c r="K4585" s="49" t="s">
        <v>171</v>
      </c>
      <c r="L4585" s="49">
        <v>10569286</v>
      </c>
      <c r="M4585" s="49" t="s">
        <v>2697</v>
      </c>
      <c r="N4585" s="51">
        <v>38695</v>
      </c>
      <c r="O4585" s="51">
        <v>38718</v>
      </c>
      <c r="P4585" s="49" t="s">
        <v>2857</v>
      </c>
    </row>
    <row r="4586" spans="1:16">
      <c r="A4586" s="46">
        <v>1</v>
      </c>
      <c r="B4586" s="46">
        <v>54325.91</v>
      </c>
      <c r="C4586" s="46">
        <v>13847.478342464901</v>
      </c>
      <c r="D4586" s="46">
        <f t="shared" si="71"/>
        <v>40478.431657535104</v>
      </c>
      <c r="E4586" s="51">
        <v>45261</v>
      </c>
      <c r="F4586" s="49" t="s">
        <v>80</v>
      </c>
      <c r="G4586" s="49" t="s">
        <v>81</v>
      </c>
      <c r="H4586" s="49" t="s">
        <v>660</v>
      </c>
      <c r="I4586" s="49" t="s">
        <v>660</v>
      </c>
      <c r="J4586" s="49">
        <v>135300</v>
      </c>
      <c r="K4586" s="49" t="s">
        <v>173</v>
      </c>
      <c r="L4586" s="49">
        <v>11100034</v>
      </c>
      <c r="M4586" s="49" t="s">
        <v>2862</v>
      </c>
      <c r="N4586" s="51">
        <v>40653</v>
      </c>
      <c r="O4586" s="51">
        <v>40544</v>
      </c>
      <c r="P4586" s="49" t="s">
        <v>2863</v>
      </c>
    </row>
    <row r="4587" spans="1:16">
      <c r="A4587" s="46">
        <v>14886</v>
      </c>
      <c r="B4587" s="46">
        <v>17170.670000000002</v>
      </c>
      <c r="C4587" s="46">
        <v>7527.9960486059999</v>
      </c>
      <c r="D4587" s="46">
        <f t="shared" si="71"/>
        <v>9642.6739513940011</v>
      </c>
      <c r="E4587" s="51">
        <v>45261</v>
      </c>
      <c r="F4587" s="49" t="s">
        <v>80</v>
      </c>
      <c r="G4587" s="49" t="s">
        <v>81</v>
      </c>
      <c r="H4587" s="49" t="s">
        <v>660</v>
      </c>
      <c r="I4587" s="49" t="s">
        <v>660</v>
      </c>
      <c r="J4587" s="49">
        <v>135300</v>
      </c>
      <c r="K4587" s="49" t="s">
        <v>174</v>
      </c>
      <c r="L4587" s="49">
        <v>10568987</v>
      </c>
      <c r="M4587" s="49" t="s">
        <v>2029</v>
      </c>
      <c r="N4587" s="51">
        <v>37438</v>
      </c>
      <c r="O4587" s="51">
        <v>37257</v>
      </c>
      <c r="P4587" s="49" t="s">
        <v>2859</v>
      </c>
    </row>
    <row r="4588" spans="1:16">
      <c r="A4588" s="46">
        <v>5882</v>
      </c>
      <c r="B4588" s="46">
        <v>5121.3900000000003</v>
      </c>
      <c r="C4588" s="46">
        <v>1932.0272720574001</v>
      </c>
      <c r="D4588" s="46">
        <f t="shared" si="71"/>
        <v>3189.3627279426</v>
      </c>
      <c r="E4588" s="51">
        <v>45261</v>
      </c>
      <c r="F4588" s="49" t="s">
        <v>80</v>
      </c>
      <c r="G4588" s="49" t="s">
        <v>81</v>
      </c>
      <c r="H4588" s="49" t="s">
        <v>660</v>
      </c>
      <c r="I4588" s="49" t="s">
        <v>660</v>
      </c>
      <c r="J4588" s="49">
        <v>135300</v>
      </c>
      <c r="K4588" s="49" t="s">
        <v>174</v>
      </c>
      <c r="L4588" s="49">
        <v>10569293</v>
      </c>
      <c r="M4588" s="49" t="s">
        <v>2029</v>
      </c>
      <c r="N4588" s="51">
        <v>38695</v>
      </c>
      <c r="O4588" s="51">
        <v>38718</v>
      </c>
      <c r="P4588" s="49" t="s">
        <v>2857</v>
      </c>
    </row>
    <row r="4589" spans="1:16">
      <c r="A4589" s="46">
        <v>148</v>
      </c>
      <c r="B4589" s="46">
        <v>125.06</v>
      </c>
      <c r="C4589" s="46">
        <v>54.829030308</v>
      </c>
      <c r="D4589" s="46">
        <f t="shared" si="71"/>
        <v>70.230969692000002</v>
      </c>
      <c r="E4589" s="51">
        <v>45261</v>
      </c>
      <c r="F4589" s="49" t="s">
        <v>80</v>
      </c>
      <c r="G4589" s="49" t="s">
        <v>81</v>
      </c>
      <c r="H4589" s="49" t="s">
        <v>660</v>
      </c>
      <c r="I4589" s="49" t="s">
        <v>660</v>
      </c>
      <c r="J4589" s="49">
        <v>135300</v>
      </c>
      <c r="K4589" s="49" t="s">
        <v>392</v>
      </c>
      <c r="L4589" s="49">
        <v>10568868</v>
      </c>
      <c r="M4589" s="49" t="s">
        <v>1908</v>
      </c>
      <c r="N4589" s="51">
        <v>37438</v>
      </c>
      <c r="O4589" s="51">
        <v>37257</v>
      </c>
      <c r="P4589" s="49" t="s">
        <v>2859</v>
      </c>
    </row>
    <row r="4590" spans="1:16">
      <c r="A4590" s="46">
        <v>374</v>
      </c>
      <c r="B4590" s="46">
        <v>2387.04</v>
      </c>
      <c r="C4590" s="46">
        <v>1679.3161540415999</v>
      </c>
      <c r="D4590" s="46">
        <f t="shared" si="71"/>
        <v>707.72384595840003</v>
      </c>
      <c r="E4590" s="51">
        <v>45261</v>
      </c>
      <c r="F4590" s="49" t="s">
        <v>80</v>
      </c>
      <c r="G4590" s="49" t="s">
        <v>81</v>
      </c>
      <c r="H4590" s="49" t="s">
        <v>660</v>
      </c>
      <c r="I4590" s="49" t="s">
        <v>660</v>
      </c>
      <c r="J4590" s="49">
        <v>135300</v>
      </c>
      <c r="K4590" s="49" t="s">
        <v>393</v>
      </c>
      <c r="L4590" s="49">
        <v>10568545</v>
      </c>
      <c r="M4590" s="49" t="s">
        <v>1909</v>
      </c>
      <c r="N4590" s="51">
        <v>32690</v>
      </c>
      <c r="O4590" s="51">
        <v>32690</v>
      </c>
      <c r="P4590" s="49" t="s">
        <v>1081</v>
      </c>
    </row>
    <row r="4591" spans="1:16">
      <c r="A4591" s="46">
        <v>21917</v>
      </c>
      <c r="B4591" s="46">
        <v>62535.01</v>
      </c>
      <c r="C4591" s="46">
        <v>23591.1236555666</v>
      </c>
      <c r="D4591" s="46">
        <f t="shared" si="71"/>
        <v>38943.886344433398</v>
      </c>
      <c r="E4591" s="51">
        <v>45261</v>
      </c>
      <c r="F4591" s="49" t="s">
        <v>80</v>
      </c>
      <c r="G4591" s="49" t="s">
        <v>81</v>
      </c>
      <c r="H4591" s="49" t="s">
        <v>660</v>
      </c>
      <c r="I4591" s="49" t="s">
        <v>660</v>
      </c>
      <c r="J4591" s="49">
        <v>135300</v>
      </c>
      <c r="K4591" s="49" t="s">
        <v>450</v>
      </c>
      <c r="L4591" s="49">
        <v>10569300</v>
      </c>
      <c r="M4591" s="49" t="s">
        <v>2131</v>
      </c>
      <c r="N4591" s="51">
        <v>38695</v>
      </c>
      <c r="O4591" s="51">
        <v>38718</v>
      </c>
      <c r="P4591" s="49" t="s">
        <v>2857</v>
      </c>
    </row>
    <row r="4592" spans="1:16">
      <c r="A4592" s="46">
        <v>790</v>
      </c>
      <c r="B4592" s="46">
        <v>4380.5</v>
      </c>
      <c r="C4592" s="46">
        <v>2992.4173665650001</v>
      </c>
      <c r="D4592" s="46">
        <f t="shared" si="71"/>
        <v>1388.0826334349999</v>
      </c>
      <c r="E4592" s="51">
        <v>45261</v>
      </c>
      <c r="F4592" s="49" t="s">
        <v>80</v>
      </c>
      <c r="G4592" s="49" t="s">
        <v>81</v>
      </c>
      <c r="H4592" s="49" t="s">
        <v>660</v>
      </c>
      <c r="I4592" s="49" t="s">
        <v>660</v>
      </c>
      <c r="J4592" s="49">
        <v>135300</v>
      </c>
      <c r="K4592" s="49" t="s">
        <v>395</v>
      </c>
      <c r="L4592" s="49">
        <v>10568603</v>
      </c>
      <c r="M4592" s="49" t="s">
        <v>1913</v>
      </c>
      <c r="N4592" s="51">
        <v>33055</v>
      </c>
      <c r="O4592" s="51">
        <v>33055</v>
      </c>
      <c r="P4592" s="49" t="s">
        <v>1081</v>
      </c>
    </row>
    <row r="4593" spans="1:16">
      <c r="A4593" s="46">
        <v>130</v>
      </c>
      <c r="B4593" s="46">
        <v>1073.58</v>
      </c>
      <c r="C4593" s="46">
        <v>470.680876044</v>
      </c>
      <c r="D4593" s="46">
        <f t="shared" si="71"/>
        <v>602.89912395599993</v>
      </c>
      <c r="E4593" s="51">
        <v>45261</v>
      </c>
      <c r="F4593" s="49" t="s">
        <v>80</v>
      </c>
      <c r="G4593" s="49" t="s">
        <v>81</v>
      </c>
      <c r="H4593" s="49" t="s">
        <v>660</v>
      </c>
      <c r="I4593" s="49" t="s">
        <v>660</v>
      </c>
      <c r="J4593" s="49">
        <v>135300</v>
      </c>
      <c r="K4593" s="49" t="s">
        <v>661</v>
      </c>
      <c r="L4593" s="49">
        <v>10568924</v>
      </c>
      <c r="M4593" s="49" t="s">
        <v>2864</v>
      </c>
      <c r="N4593" s="51">
        <v>37438</v>
      </c>
      <c r="O4593" s="51">
        <v>37257</v>
      </c>
      <c r="P4593" s="49" t="s">
        <v>2859</v>
      </c>
    </row>
    <row r="4594" spans="1:16">
      <c r="A4594" s="46">
        <v>50</v>
      </c>
      <c r="B4594" s="46">
        <v>800.88</v>
      </c>
      <c r="C4594" s="46">
        <v>351.12325118400003</v>
      </c>
      <c r="D4594" s="46">
        <f t="shared" si="71"/>
        <v>449.75674881599997</v>
      </c>
      <c r="E4594" s="51">
        <v>45261</v>
      </c>
      <c r="F4594" s="49" t="s">
        <v>80</v>
      </c>
      <c r="G4594" s="49" t="s">
        <v>81</v>
      </c>
      <c r="H4594" s="49" t="s">
        <v>660</v>
      </c>
      <c r="I4594" s="49" t="s">
        <v>660</v>
      </c>
      <c r="J4594" s="49">
        <v>135300</v>
      </c>
      <c r="K4594" s="49" t="s">
        <v>397</v>
      </c>
      <c r="L4594" s="49">
        <v>10568861</v>
      </c>
      <c r="M4594" s="49" t="s">
        <v>2865</v>
      </c>
      <c r="N4594" s="51">
        <v>37438</v>
      </c>
      <c r="O4594" s="51">
        <v>37257</v>
      </c>
      <c r="P4594" s="49" t="s">
        <v>2859</v>
      </c>
    </row>
    <row r="4595" spans="1:16">
      <c r="A4595" s="46">
        <v>1</v>
      </c>
      <c r="B4595" s="46">
        <v>726.24</v>
      </c>
      <c r="C4595" s="46">
        <v>540.53860187520002</v>
      </c>
      <c r="D4595" s="46">
        <f t="shared" si="71"/>
        <v>185.70139812479999</v>
      </c>
      <c r="E4595" s="51">
        <v>45261</v>
      </c>
      <c r="F4595" s="49" t="s">
        <v>80</v>
      </c>
      <c r="G4595" s="49" t="s">
        <v>81</v>
      </c>
      <c r="H4595" s="49" t="s">
        <v>660</v>
      </c>
      <c r="I4595" s="49" t="s">
        <v>660</v>
      </c>
      <c r="J4595" s="49">
        <v>135300</v>
      </c>
      <c r="K4595" s="49" t="s">
        <v>398</v>
      </c>
      <c r="L4595" s="49">
        <v>10568416</v>
      </c>
      <c r="M4595" s="49" t="s">
        <v>1550</v>
      </c>
      <c r="N4595" s="51">
        <v>31959</v>
      </c>
      <c r="O4595" s="51">
        <v>31959</v>
      </c>
      <c r="P4595" s="49" t="s">
        <v>1081</v>
      </c>
    </row>
    <row r="4596" spans="1:16">
      <c r="A4596" s="46">
        <v>9</v>
      </c>
      <c r="B4596" s="46">
        <v>265334.09999999998</v>
      </c>
      <c r="C4596" s="46">
        <v>197487.50198806799</v>
      </c>
      <c r="D4596" s="46">
        <f t="shared" si="71"/>
        <v>67846.598011931987</v>
      </c>
      <c r="E4596" s="51">
        <v>45261</v>
      </c>
      <c r="F4596" s="49" t="s">
        <v>80</v>
      </c>
      <c r="G4596" s="49" t="s">
        <v>81</v>
      </c>
      <c r="H4596" s="49" t="s">
        <v>660</v>
      </c>
      <c r="I4596" s="49" t="s">
        <v>660</v>
      </c>
      <c r="J4596" s="49">
        <v>135300</v>
      </c>
      <c r="K4596" s="49" t="s">
        <v>404</v>
      </c>
      <c r="L4596" s="49">
        <v>10568437</v>
      </c>
      <c r="M4596" s="49" t="s">
        <v>1551</v>
      </c>
      <c r="N4596" s="51">
        <v>31959</v>
      </c>
      <c r="O4596" s="51">
        <v>31959</v>
      </c>
      <c r="P4596" s="49" t="s">
        <v>1081</v>
      </c>
    </row>
    <row r="4597" spans="1:16">
      <c r="A4597" s="46">
        <v>2</v>
      </c>
      <c r="B4597" s="46">
        <v>2056.4900000000002</v>
      </c>
      <c r="C4597" s="46">
        <v>1446.7695881196</v>
      </c>
      <c r="D4597" s="46">
        <f t="shared" si="71"/>
        <v>609.72041188040021</v>
      </c>
      <c r="E4597" s="51">
        <v>45261</v>
      </c>
      <c r="F4597" s="49" t="s">
        <v>80</v>
      </c>
      <c r="G4597" s="49" t="s">
        <v>81</v>
      </c>
      <c r="H4597" s="49" t="s">
        <v>660</v>
      </c>
      <c r="I4597" s="49" t="s">
        <v>660</v>
      </c>
      <c r="J4597" s="49">
        <v>135300</v>
      </c>
      <c r="K4597" s="49" t="s">
        <v>404</v>
      </c>
      <c r="L4597" s="49">
        <v>10568552</v>
      </c>
      <c r="M4597" s="49" t="s">
        <v>1551</v>
      </c>
      <c r="N4597" s="51">
        <v>32690</v>
      </c>
      <c r="O4597" s="51">
        <v>32690</v>
      </c>
      <c r="P4597" s="49" t="s">
        <v>1081</v>
      </c>
    </row>
    <row r="4598" spans="1:16">
      <c r="A4598" s="46">
        <v>5</v>
      </c>
      <c r="B4598" s="46">
        <v>11899.87</v>
      </c>
      <c r="C4598" s="46">
        <v>5217.1624251659996</v>
      </c>
      <c r="D4598" s="46">
        <f t="shared" si="71"/>
        <v>6682.7075748340012</v>
      </c>
      <c r="E4598" s="51">
        <v>45261</v>
      </c>
      <c r="F4598" s="49" t="s">
        <v>80</v>
      </c>
      <c r="G4598" s="49" t="s">
        <v>81</v>
      </c>
      <c r="H4598" s="49" t="s">
        <v>660</v>
      </c>
      <c r="I4598" s="49" t="s">
        <v>660</v>
      </c>
      <c r="J4598" s="49">
        <v>135300</v>
      </c>
      <c r="K4598" s="49" t="s">
        <v>453</v>
      </c>
      <c r="L4598" s="49">
        <v>10568959</v>
      </c>
      <c r="M4598" s="49" t="s">
        <v>2033</v>
      </c>
      <c r="N4598" s="51">
        <v>37438</v>
      </c>
      <c r="O4598" s="51">
        <v>37257</v>
      </c>
      <c r="P4598" s="49" t="s">
        <v>2859</v>
      </c>
    </row>
    <row r="4599" spans="1:16">
      <c r="A4599" s="46">
        <v>0</v>
      </c>
      <c r="B4599" s="46">
        <v>0</v>
      </c>
      <c r="C4599" s="46">
        <v>0</v>
      </c>
      <c r="D4599" s="46">
        <f t="shared" si="71"/>
        <v>0</v>
      </c>
      <c r="E4599" s="51">
        <v>45261</v>
      </c>
      <c r="F4599" s="49" t="s">
        <v>80</v>
      </c>
      <c r="G4599" s="49" t="s">
        <v>81</v>
      </c>
      <c r="H4599" s="49" t="s">
        <v>660</v>
      </c>
      <c r="I4599" s="49" t="s">
        <v>660</v>
      </c>
      <c r="J4599" s="49">
        <v>135300</v>
      </c>
      <c r="K4599" s="49" t="s">
        <v>662</v>
      </c>
      <c r="L4599" s="49">
        <v>10569307</v>
      </c>
      <c r="M4599" s="49" t="s">
        <v>2866</v>
      </c>
      <c r="N4599" s="51">
        <v>38695</v>
      </c>
      <c r="O4599" s="51">
        <v>38718</v>
      </c>
      <c r="P4599" s="49" t="s">
        <v>2857</v>
      </c>
    </row>
    <row r="4600" spans="1:16">
      <c r="A4600" s="46">
        <v>1</v>
      </c>
      <c r="B4600" s="46">
        <v>67.08</v>
      </c>
      <c r="C4600" s="46">
        <v>25.3057059528</v>
      </c>
      <c r="D4600" s="46">
        <f t="shared" si="71"/>
        <v>41.774294047200002</v>
      </c>
      <c r="E4600" s="51">
        <v>45261</v>
      </c>
      <c r="F4600" s="49" t="s">
        <v>80</v>
      </c>
      <c r="G4600" s="49" t="s">
        <v>81</v>
      </c>
      <c r="H4600" s="49" t="s">
        <v>660</v>
      </c>
      <c r="I4600" s="49" t="s">
        <v>660</v>
      </c>
      <c r="J4600" s="49">
        <v>135300</v>
      </c>
      <c r="K4600" s="49" t="s">
        <v>228</v>
      </c>
      <c r="L4600" s="49">
        <v>10888557</v>
      </c>
      <c r="M4600" s="49" t="s">
        <v>1340</v>
      </c>
      <c r="N4600" s="51">
        <v>38695</v>
      </c>
      <c r="O4600" s="51">
        <v>38718</v>
      </c>
      <c r="P4600" s="49" t="s">
        <v>2857</v>
      </c>
    </row>
    <row r="4601" spans="1:16">
      <c r="A4601" s="46">
        <v>0</v>
      </c>
      <c r="B4601" s="46">
        <v>0</v>
      </c>
      <c r="C4601" s="46">
        <v>0</v>
      </c>
      <c r="D4601" s="46">
        <f t="shared" si="71"/>
        <v>0</v>
      </c>
      <c r="E4601" s="51">
        <v>45261</v>
      </c>
      <c r="F4601" s="49" t="s">
        <v>80</v>
      </c>
      <c r="G4601" s="49" t="s">
        <v>81</v>
      </c>
      <c r="H4601" s="49" t="s">
        <v>660</v>
      </c>
      <c r="I4601" s="49" t="s">
        <v>660</v>
      </c>
      <c r="J4601" s="49">
        <v>135300</v>
      </c>
      <c r="K4601" s="49" t="s">
        <v>107</v>
      </c>
      <c r="L4601" s="49">
        <v>9814033</v>
      </c>
      <c r="M4601" s="49" t="s">
        <v>2823</v>
      </c>
      <c r="N4601" s="51">
        <v>37438</v>
      </c>
      <c r="O4601" s="51">
        <v>37653</v>
      </c>
      <c r="P4601" s="49" t="s">
        <v>2859</v>
      </c>
    </row>
    <row r="4602" spans="1:16">
      <c r="A4602" s="46">
        <v>0</v>
      </c>
      <c r="B4602" s="46">
        <v>0</v>
      </c>
      <c r="C4602" s="46">
        <v>0</v>
      </c>
      <c r="D4602" s="46">
        <f t="shared" si="71"/>
        <v>0</v>
      </c>
      <c r="E4602" s="51">
        <v>45261</v>
      </c>
      <c r="F4602" s="49" t="s">
        <v>80</v>
      </c>
      <c r="G4602" s="49" t="s">
        <v>81</v>
      </c>
      <c r="H4602" s="49" t="s">
        <v>660</v>
      </c>
      <c r="I4602" s="49" t="s">
        <v>660</v>
      </c>
      <c r="J4602" s="49">
        <v>135300</v>
      </c>
      <c r="K4602" s="49" t="s">
        <v>107</v>
      </c>
      <c r="L4602" s="49">
        <v>9719216</v>
      </c>
      <c r="M4602" s="49" t="s">
        <v>2867</v>
      </c>
      <c r="N4602" s="51">
        <v>35521</v>
      </c>
      <c r="O4602" s="51">
        <v>36220</v>
      </c>
      <c r="P4602" s="49" t="s">
        <v>2868</v>
      </c>
    </row>
    <row r="4603" spans="1:16">
      <c r="A4603" s="46">
        <v>0</v>
      </c>
      <c r="B4603" s="46">
        <v>0</v>
      </c>
      <c r="C4603" s="46">
        <v>0</v>
      </c>
      <c r="D4603" s="46">
        <f t="shared" si="71"/>
        <v>0</v>
      </c>
      <c r="E4603" s="51">
        <v>45261</v>
      </c>
      <c r="F4603" s="49" t="s">
        <v>80</v>
      </c>
      <c r="G4603" s="49" t="s">
        <v>81</v>
      </c>
      <c r="H4603" s="49" t="s">
        <v>660</v>
      </c>
      <c r="I4603" s="49" t="s">
        <v>660</v>
      </c>
      <c r="J4603" s="49">
        <v>135300</v>
      </c>
      <c r="K4603" s="49" t="s">
        <v>107</v>
      </c>
      <c r="L4603" s="49">
        <v>9813530</v>
      </c>
      <c r="M4603" s="49" t="s">
        <v>2823</v>
      </c>
      <c r="N4603" s="51">
        <v>37438</v>
      </c>
      <c r="O4603" s="51">
        <v>37622</v>
      </c>
      <c r="P4603" s="49" t="s">
        <v>2859</v>
      </c>
    </row>
    <row r="4604" spans="1:16">
      <c r="A4604" s="46">
        <v>0</v>
      </c>
      <c r="B4604" s="46">
        <v>0</v>
      </c>
      <c r="C4604" s="46">
        <v>0</v>
      </c>
      <c r="D4604" s="46">
        <f t="shared" si="71"/>
        <v>0</v>
      </c>
      <c r="E4604" s="51">
        <v>45261</v>
      </c>
      <c r="F4604" s="49" t="s">
        <v>80</v>
      </c>
      <c r="G4604" s="49" t="s">
        <v>81</v>
      </c>
      <c r="H4604" s="49" t="s">
        <v>660</v>
      </c>
      <c r="I4604" s="49" t="s">
        <v>660</v>
      </c>
      <c r="J4604" s="49">
        <v>135300</v>
      </c>
      <c r="K4604" s="49" t="s">
        <v>107</v>
      </c>
      <c r="L4604" s="49">
        <v>9814376</v>
      </c>
      <c r="M4604" s="49" t="s">
        <v>2823</v>
      </c>
      <c r="N4604" s="51">
        <v>37438</v>
      </c>
      <c r="O4604" s="51">
        <v>37681</v>
      </c>
      <c r="P4604" s="49" t="s">
        <v>2859</v>
      </c>
    </row>
    <row r="4605" spans="1:16">
      <c r="A4605" s="46">
        <v>0</v>
      </c>
      <c r="B4605" s="46">
        <v>0</v>
      </c>
      <c r="C4605" s="46">
        <v>0</v>
      </c>
      <c r="D4605" s="46">
        <f t="shared" si="71"/>
        <v>0</v>
      </c>
      <c r="E4605" s="51">
        <v>45261</v>
      </c>
      <c r="F4605" s="49" t="s">
        <v>80</v>
      </c>
      <c r="G4605" s="49" t="s">
        <v>81</v>
      </c>
      <c r="H4605" s="49" t="s">
        <v>660</v>
      </c>
      <c r="I4605" s="49" t="s">
        <v>660</v>
      </c>
      <c r="J4605" s="49">
        <v>135300</v>
      </c>
      <c r="K4605" s="49" t="s">
        <v>107</v>
      </c>
      <c r="L4605" s="49">
        <v>9813340</v>
      </c>
      <c r="M4605" s="49" t="s">
        <v>2823</v>
      </c>
      <c r="N4605" s="51">
        <v>37438</v>
      </c>
      <c r="O4605" s="51">
        <v>37591</v>
      </c>
      <c r="P4605" s="49" t="s">
        <v>2859</v>
      </c>
    </row>
    <row r="4606" spans="1:16">
      <c r="A4606" s="46">
        <v>0</v>
      </c>
      <c r="B4606" s="46">
        <v>0</v>
      </c>
      <c r="C4606" s="46">
        <v>0</v>
      </c>
      <c r="D4606" s="46">
        <f t="shared" si="71"/>
        <v>0</v>
      </c>
      <c r="E4606" s="51">
        <v>45261</v>
      </c>
      <c r="F4606" s="49" t="s">
        <v>80</v>
      </c>
      <c r="G4606" s="49" t="s">
        <v>81</v>
      </c>
      <c r="H4606" s="49" t="s">
        <v>660</v>
      </c>
      <c r="I4606" s="49" t="s">
        <v>660</v>
      </c>
      <c r="J4606" s="49">
        <v>135300</v>
      </c>
      <c r="K4606" s="49" t="s">
        <v>107</v>
      </c>
      <c r="L4606" s="49">
        <v>9812958</v>
      </c>
      <c r="M4606" s="49" t="s">
        <v>2823</v>
      </c>
      <c r="N4606" s="51">
        <v>37438</v>
      </c>
      <c r="O4606" s="51">
        <v>37561</v>
      </c>
      <c r="P4606" s="49" t="s">
        <v>2859</v>
      </c>
    </row>
    <row r="4607" spans="1:16">
      <c r="A4607" s="46">
        <v>0</v>
      </c>
      <c r="B4607" s="46">
        <v>0</v>
      </c>
      <c r="C4607" s="46">
        <v>0</v>
      </c>
      <c r="D4607" s="46">
        <f t="shared" si="71"/>
        <v>0</v>
      </c>
      <c r="E4607" s="51">
        <v>45261</v>
      </c>
      <c r="F4607" s="49" t="s">
        <v>80</v>
      </c>
      <c r="G4607" s="49" t="s">
        <v>81</v>
      </c>
      <c r="H4607" s="49" t="s">
        <v>660</v>
      </c>
      <c r="I4607" s="49" t="s">
        <v>660</v>
      </c>
      <c r="J4607" s="49">
        <v>135300</v>
      </c>
      <c r="K4607" s="49" t="s">
        <v>107</v>
      </c>
      <c r="L4607" s="49">
        <v>28830331</v>
      </c>
      <c r="M4607" s="49" t="s">
        <v>2869</v>
      </c>
      <c r="N4607" s="51">
        <v>43815</v>
      </c>
      <c r="O4607" s="51">
        <v>43831</v>
      </c>
      <c r="P4607" s="49" t="s">
        <v>2870</v>
      </c>
    </row>
    <row r="4608" spans="1:16">
      <c r="A4608" s="46">
        <v>0</v>
      </c>
      <c r="B4608" s="46">
        <v>0</v>
      </c>
      <c r="C4608" s="46">
        <v>0</v>
      </c>
      <c r="D4608" s="46">
        <f t="shared" si="71"/>
        <v>0</v>
      </c>
      <c r="E4608" s="51">
        <v>45261</v>
      </c>
      <c r="F4608" s="49" t="s">
        <v>80</v>
      </c>
      <c r="G4608" s="49" t="s">
        <v>81</v>
      </c>
      <c r="H4608" s="49" t="s">
        <v>660</v>
      </c>
      <c r="I4608" s="49" t="s">
        <v>660</v>
      </c>
      <c r="J4608" s="49">
        <v>135300</v>
      </c>
      <c r="K4608" s="49" t="s">
        <v>107</v>
      </c>
      <c r="L4608" s="49">
        <v>9815498</v>
      </c>
      <c r="M4608" s="49" t="s">
        <v>2823</v>
      </c>
      <c r="N4608" s="51">
        <v>37438</v>
      </c>
      <c r="O4608" s="51">
        <v>37834</v>
      </c>
      <c r="P4608" s="49" t="s">
        <v>2859</v>
      </c>
    </row>
    <row r="4609" spans="1:16">
      <c r="A4609" s="46">
        <v>0</v>
      </c>
      <c r="B4609" s="46">
        <v>0</v>
      </c>
      <c r="C4609" s="46">
        <v>0</v>
      </c>
      <c r="D4609" s="46">
        <f t="shared" si="71"/>
        <v>0</v>
      </c>
      <c r="E4609" s="51">
        <v>45261</v>
      </c>
      <c r="F4609" s="49" t="s">
        <v>80</v>
      </c>
      <c r="G4609" s="49" t="s">
        <v>81</v>
      </c>
      <c r="H4609" s="49" t="s">
        <v>660</v>
      </c>
      <c r="I4609" s="49" t="s">
        <v>660</v>
      </c>
      <c r="J4609" s="49">
        <v>135300</v>
      </c>
      <c r="K4609" s="49" t="s">
        <v>107</v>
      </c>
      <c r="L4609" s="49">
        <v>28413171</v>
      </c>
      <c r="M4609" s="49" t="s">
        <v>2869</v>
      </c>
      <c r="N4609" s="51">
        <v>43815</v>
      </c>
      <c r="O4609" s="51">
        <v>43800</v>
      </c>
      <c r="P4609" s="49" t="s">
        <v>2870</v>
      </c>
    </row>
    <row r="4610" spans="1:16">
      <c r="A4610" s="46">
        <v>0</v>
      </c>
      <c r="B4610" s="46">
        <v>0</v>
      </c>
      <c r="C4610" s="46">
        <v>0</v>
      </c>
      <c r="D4610" s="46">
        <f t="shared" si="71"/>
        <v>0</v>
      </c>
      <c r="E4610" s="51">
        <v>45261</v>
      </c>
      <c r="F4610" s="49" t="s">
        <v>80</v>
      </c>
      <c r="G4610" s="49" t="s">
        <v>81</v>
      </c>
      <c r="H4610" s="49" t="s">
        <v>660</v>
      </c>
      <c r="I4610" s="49" t="s">
        <v>660</v>
      </c>
      <c r="J4610" s="49">
        <v>135300</v>
      </c>
      <c r="K4610" s="49" t="s">
        <v>107</v>
      </c>
      <c r="L4610" s="49">
        <v>9812490</v>
      </c>
      <c r="M4610" s="49" t="s">
        <v>2823</v>
      </c>
      <c r="N4610" s="51">
        <v>37438</v>
      </c>
      <c r="O4610" s="51">
        <v>37530</v>
      </c>
      <c r="P4610" s="49" t="s">
        <v>2859</v>
      </c>
    </row>
    <row r="4611" spans="1:16">
      <c r="A4611" s="46">
        <v>0</v>
      </c>
      <c r="B4611" s="46">
        <v>0</v>
      </c>
      <c r="C4611" s="46">
        <v>0</v>
      </c>
      <c r="D4611" s="46">
        <f t="shared" ref="D4611:D4674" si="72">+B4611-C4611</f>
        <v>0</v>
      </c>
      <c r="E4611" s="51">
        <v>45261</v>
      </c>
      <c r="F4611" s="49" t="s">
        <v>80</v>
      </c>
      <c r="G4611" s="49" t="s">
        <v>81</v>
      </c>
      <c r="H4611" s="49" t="s">
        <v>660</v>
      </c>
      <c r="I4611" s="49" t="s">
        <v>660</v>
      </c>
      <c r="J4611" s="49">
        <v>135300</v>
      </c>
      <c r="K4611" s="49" t="s">
        <v>107</v>
      </c>
      <c r="L4611" s="49">
        <v>29646496</v>
      </c>
      <c r="M4611" s="49" t="s">
        <v>2869</v>
      </c>
      <c r="N4611" s="51">
        <v>43815</v>
      </c>
      <c r="O4611" s="51">
        <v>44013</v>
      </c>
      <c r="P4611" s="49" t="s">
        <v>2870</v>
      </c>
    </row>
    <row r="4612" spans="1:16">
      <c r="A4612" s="46">
        <v>1160</v>
      </c>
      <c r="B4612" s="46">
        <v>12645.28</v>
      </c>
      <c r="C4612" s="46">
        <v>9411.8500378944009</v>
      </c>
      <c r="D4612" s="46">
        <f t="shared" si="72"/>
        <v>3233.4299621055998</v>
      </c>
      <c r="E4612" s="51">
        <v>45261</v>
      </c>
      <c r="F4612" s="49" t="s">
        <v>80</v>
      </c>
      <c r="G4612" s="49" t="s">
        <v>81</v>
      </c>
      <c r="H4612" s="49" t="s">
        <v>660</v>
      </c>
      <c r="I4612" s="49" t="s">
        <v>660</v>
      </c>
      <c r="J4612" s="49">
        <v>135300</v>
      </c>
      <c r="K4612" s="49" t="s">
        <v>177</v>
      </c>
      <c r="L4612" s="49">
        <v>10568451</v>
      </c>
      <c r="M4612" s="49" t="s">
        <v>1538</v>
      </c>
      <c r="N4612" s="51">
        <v>31959</v>
      </c>
      <c r="O4612" s="51">
        <v>31959</v>
      </c>
      <c r="P4612" s="49" t="s">
        <v>1081</v>
      </c>
    </row>
    <row r="4613" spans="1:16">
      <c r="A4613" s="46">
        <v>1</v>
      </c>
      <c r="B4613" s="46">
        <v>217.28</v>
      </c>
      <c r="C4613" s="46">
        <v>135.13669848000001</v>
      </c>
      <c r="D4613" s="46">
        <f t="shared" si="72"/>
        <v>82.143301519999994</v>
      </c>
      <c r="E4613" s="51">
        <v>45261</v>
      </c>
      <c r="F4613" s="49" t="s">
        <v>80</v>
      </c>
      <c r="G4613" s="49" t="s">
        <v>81</v>
      </c>
      <c r="H4613" s="49" t="s">
        <v>660</v>
      </c>
      <c r="I4613" s="49" t="s">
        <v>660</v>
      </c>
      <c r="J4613" s="49">
        <v>135300</v>
      </c>
      <c r="K4613" s="49" t="s">
        <v>177</v>
      </c>
      <c r="L4613" s="49">
        <v>10568636</v>
      </c>
      <c r="M4613" s="49" t="s">
        <v>1943</v>
      </c>
      <c r="N4613" s="51">
        <v>34151</v>
      </c>
      <c r="O4613" s="51">
        <v>34151</v>
      </c>
      <c r="P4613" s="49" t="s">
        <v>1081</v>
      </c>
    </row>
    <row r="4614" spans="1:16">
      <c r="A4614" s="46">
        <v>1</v>
      </c>
      <c r="B4614" s="46">
        <v>8278.86</v>
      </c>
      <c r="C4614" s="46">
        <v>5149.0142101350002</v>
      </c>
      <c r="D4614" s="46">
        <f t="shared" si="72"/>
        <v>3129.8457898650004</v>
      </c>
      <c r="E4614" s="51">
        <v>45261</v>
      </c>
      <c r="F4614" s="49" t="s">
        <v>80</v>
      </c>
      <c r="G4614" s="49" t="s">
        <v>81</v>
      </c>
      <c r="H4614" s="49" t="s">
        <v>660</v>
      </c>
      <c r="I4614" s="49" t="s">
        <v>660</v>
      </c>
      <c r="J4614" s="49">
        <v>135300</v>
      </c>
      <c r="K4614" s="49" t="s">
        <v>180</v>
      </c>
      <c r="L4614" s="49">
        <v>10568678</v>
      </c>
      <c r="M4614" s="49" t="s">
        <v>2158</v>
      </c>
      <c r="N4614" s="51">
        <v>34151</v>
      </c>
      <c r="O4614" s="51">
        <v>34151</v>
      </c>
      <c r="P4614" s="49" t="s">
        <v>1081</v>
      </c>
    </row>
    <row r="4615" spans="1:16">
      <c r="A4615" s="46">
        <v>1</v>
      </c>
      <c r="B4615" s="46">
        <v>912.19</v>
      </c>
      <c r="C4615" s="46">
        <v>399.92398174200002</v>
      </c>
      <c r="D4615" s="46">
        <f t="shared" si="72"/>
        <v>512.26601825800003</v>
      </c>
      <c r="E4615" s="51">
        <v>45261</v>
      </c>
      <c r="F4615" s="49" t="s">
        <v>80</v>
      </c>
      <c r="G4615" s="49" t="s">
        <v>81</v>
      </c>
      <c r="H4615" s="49" t="s">
        <v>660</v>
      </c>
      <c r="I4615" s="49" t="s">
        <v>660</v>
      </c>
      <c r="J4615" s="49">
        <v>135300</v>
      </c>
      <c r="K4615" s="49" t="s">
        <v>180</v>
      </c>
      <c r="L4615" s="49">
        <v>10568917</v>
      </c>
      <c r="M4615" s="49" t="s">
        <v>1554</v>
      </c>
      <c r="N4615" s="51">
        <v>37438</v>
      </c>
      <c r="O4615" s="51">
        <v>37257</v>
      </c>
      <c r="P4615" s="49" t="s">
        <v>2859</v>
      </c>
    </row>
    <row r="4616" spans="1:16">
      <c r="A4616" s="46">
        <v>1</v>
      </c>
      <c r="B4616" s="46">
        <v>11059.18</v>
      </c>
      <c r="C4616" s="46">
        <v>8231.3198048663999</v>
      </c>
      <c r="D4616" s="46">
        <f t="shared" si="72"/>
        <v>2827.8601951336004</v>
      </c>
      <c r="E4616" s="51">
        <v>45261</v>
      </c>
      <c r="F4616" s="49" t="s">
        <v>80</v>
      </c>
      <c r="G4616" s="49" t="s">
        <v>81</v>
      </c>
      <c r="H4616" s="49" t="s">
        <v>660</v>
      </c>
      <c r="I4616" s="49" t="s">
        <v>660</v>
      </c>
      <c r="J4616" s="49">
        <v>135300</v>
      </c>
      <c r="K4616" s="49" t="s">
        <v>180</v>
      </c>
      <c r="L4616" s="49">
        <v>10568402</v>
      </c>
      <c r="M4616" s="49" t="s">
        <v>1554</v>
      </c>
      <c r="N4616" s="51">
        <v>31959</v>
      </c>
      <c r="O4616" s="51">
        <v>31959</v>
      </c>
      <c r="P4616" s="49" t="s">
        <v>1081</v>
      </c>
    </row>
    <row r="4617" spans="1:16">
      <c r="A4617" s="46">
        <v>474</v>
      </c>
      <c r="B4617" s="46">
        <v>1386.1100000000001</v>
      </c>
      <c r="C4617" s="46">
        <v>946.88269283629995</v>
      </c>
      <c r="D4617" s="46">
        <f t="shared" si="72"/>
        <v>439.22730716370017</v>
      </c>
      <c r="E4617" s="51">
        <v>45261</v>
      </c>
      <c r="F4617" s="49" t="s">
        <v>80</v>
      </c>
      <c r="G4617" s="49" t="s">
        <v>81</v>
      </c>
      <c r="H4617" s="49" t="s">
        <v>660</v>
      </c>
      <c r="I4617" s="49" t="s">
        <v>660</v>
      </c>
      <c r="J4617" s="49">
        <v>135300</v>
      </c>
      <c r="K4617" s="49" t="s">
        <v>180</v>
      </c>
      <c r="L4617" s="49">
        <v>10568582</v>
      </c>
      <c r="M4617" s="49" t="s">
        <v>2158</v>
      </c>
      <c r="N4617" s="51">
        <v>33055</v>
      </c>
      <c r="O4617" s="51">
        <v>33055</v>
      </c>
      <c r="P4617" s="49" t="s">
        <v>1081</v>
      </c>
    </row>
    <row r="4618" spans="1:16">
      <c r="A4618" s="46">
        <v>1</v>
      </c>
      <c r="B4618" s="46">
        <v>8904.36</v>
      </c>
      <c r="C4618" s="46">
        <v>3359.1400694375998</v>
      </c>
      <c r="D4618" s="46">
        <f t="shared" si="72"/>
        <v>5545.2199305624008</v>
      </c>
      <c r="E4618" s="51">
        <v>45261</v>
      </c>
      <c r="F4618" s="49" t="s">
        <v>80</v>
      </c>
      <c r="G4618" s="49" t="s">
        <v>81</v>
      </c>
      <c r="H4618" s="49" t="s">
        <v>660</v>
      </c>
      <c r="I4618" s="49" t="s">
        <v>660</v>
      </c>
      <c r="J4618" s="49">
        <v>135300</v>
      </c>
      <c r="K4618" s="49" t="s">
        <v>180</v>
      </c>
      <c r="L4618" s="49">
        <v>10569314</v>
      </c>
      <c r="M4618" s="49" t="s">
        <v>1554</v>
      </c>
      <c r="N4618" s="51">
        <v>38695</v>
      </c>
      <c r="O4618" s="51">
        <v>38718</v>
      </c>
      <c r="P4618" s="49" t="s">
        <v>2857</v>
      </c>
    </row>
    <row r="4619" spans="1:16">
      <c r="A4619" s="46">
        <v>2674</v>
      </c>
      <c r="B4619" s="46">
        <v>14898.630000000001</v>
      </c>
      <c r="C4619" s="46">
        <v>10177.586839407901</v>
      </c>
      <c r="D4619" s="46">
        <f t="shared" si="72"/>
        <v>4721.0431605921003</v>
      </c>
      <c r="E4619" s="51">
        <v>45261</v>
      </c>
      <c r="F4619" s="49" t="s">
        <v>80</v>
      </c>
      <c r="G4619" s="49" t="s">
        <v>81</v>
      </c>
      <c r="H4619" s="49" t="s">
        <v>660</v>
      </c>
      <c r="I4619" s="49" t="s">
        <v>660</v>
      </c>
      <c r="J4619" s="49">
        <v>135300</v>
      </c>
      <c r="K4619" s="49" t="s">
        <v>657</v>
      </c>
      <c r="L4619" s="49">
        <v>10568589</v>
      </c>
      <c r="M4619" s="49" t="s">
        <v>2836</v>
      </c>
      <c r="N4619" s="51">
        <v>33055</v>
      </c>
      <c r="O4619" s="51">
        <v>33055</v>
      </c>
      <c r="P4619" s="49" t="s">
        <v>1081</v>
      </c>
    </row>
    <row r="4620" spans="1:16">
      <c r="A4620" s="46">
        <v>9</v>
      </c>
      <c r="B4620" s="46">
        <v>7982.89</v>
      </c>
      <c r="C4620" s="46">
        <v>4964.9364825524999</v>
      </c>
      <c r="D4620" s="46">
        <f t="shared" si="72"/>
        <v>3017.9535174475004</v>
      </c>
      <c r="E4620" s="51">
        <v>45261</v>
      </c>
      <c r="F4620" s="49" t="s">
        <v>80</v>
      </c>
      <c r="G4620" s="49" t="s">
        <v>81</v>
      </c>
      <c r="H4620" s="49" t="s">
        <v>660</v>
      </c>
      <c r="I4620" s="49" t="s">
        <v>660</v>
      </c>
      <c r="J4620" s="49">
        <v>135300</v>
      </c>
      <c r="K4620" s="49" t="s">
        <v>477</v>
      </c>
      <c r="L4620" s="49">
        <v>10568692</v>
      </c>
      <c r="M4620" s="49" t="s">
        <v>2160</v>
      </c>
      <c r="N4620" s="51">
        <v>34151</v>
      </c>
      <c r="O4620" s="51">
        <v>34151</v>
      </c>
      <c r="P4620" s="49" t="s">
        <v>1081</v>
      </c>
    </row>
    <row r="4621" spans="1:16">
      <c r="A4621" s="46">
        <v>1</v>
      </c>
      <c r="B4621" s="46">
        <v>30628.600000000002</v>
      </c>
      <c r="C4621" s="46">
        <v>22796.789795927998</v>
      </c>
      <c r="D4621" s="46">
        <f t="shared" si="72"/>
        <v>7831.8102040720041</v>
      </c>
      <c r="E4621" s="51">
        <v>45261</v>
      </c>
      <c r="F4621" s="49" t="s">
        <v>80</v>
      </c>
      <c r="G4621" s="49" t="s">
        <v>81</v>
      </c>
      <c r="H4621" s="49" t="s">
        <v>660</v>
      </c>
      <c r="I4621" s="49" t="s">
        <v>660</v>
      </c>
      <c r="J4621" s="49">
        <v>135300</v>
      </c>
      <c r="K4621" s="49" t="s">
        <v>477</v>
      </c>
      <c r="L4621" s="49">
        <v>10568472</v>
      </c>
      <c r="M4621" s="49" t="s">
        <v>2160</v>
      </c>
      <c r="N4621" s="51">
        <v>31959</v>
      </c>
      <c r="O4621" s="51">
        <v>31959</v>
      </c>
      <c r="P4621" s="49" t="s">
        <v>1081</v>
      </c>
    </row>
    <row r="4622" spans="1:16">
      <c r="A4622" s="46">
        <v>1</v>
      </c>
      <c r="B4622" s="46">
        <v>5132.7300000000005</v>
      </c>
      <c r="C4622" s="46">
        <v>2250.3007255140001</v>
      </c>
      <c r="D4622" s="46">
        <f t="shared" si="72"/>
        <v>2882.4292744860004</v>
      </c>
      <c r="E4622" s="51">
        <v>45261</v>
      </c>
      <c r="F4622" s="49" t="s">
        <v>80</v>
      </c>
      <c r="G4622" s="49" t="s">
        <v>81</v>
      </c>
      <c r="H4622" s="49" t="s">
        <v>660</v>
      </c>
      <c r="I4622" s="49" t="s">
        <v>660</v>
      </c>
      <c r="J4622" s="49">
        <v>135300</v>
      </c>
      <c r="K4622" s="49" t="s">
        <v>410</v>
      </c>
      <c r="L4622" s="49">
        <v>10568973</v>
      </c>
      <c r="M4622" s="49" t="s">
        <v>1946</v>
      </c>
      <c r="N4622" s="51">
        <v>37438</v>
      </c>
      <c r="O4622" s="51">
        <v>37257</v>
      </c>
      <c r="P4622" s="49" t="s">
        <v>2859</v>
      </c>
    </row>
    <row r="4623" spans="1:16">
      <c r="A4623" s="46">
        <v>1</v>
      </c>
      <c r="B4623" s="46">
        <v>1957.77</v>
      </c>
      <c r="C4623" s="46">
        <v>1457.1632774196</v>
      </c>
      <c r="D4623" s="46">
        <f t="shared" si="72"/>
        <v>500.60672258039995</v>
      </c>
      <c r="E4623" s="51">
        <v>45261</v>
      </c>
      <c r="F4623" s="49" t="s">
        <v>80</v>
      </c>
      <c r="G4623" s="49" t="s">
        <v>81</v>
      </c>
      <c r="H4623" s="49" t="s">
        <v>660</v>
      </c>
      <c r="I4623" s="49" t="s">
        <v>660</v>
      </c>
      <c r="J4623" s="49">
        <v>135300</v>
      </c>
      <c r="K4623" s="49" t="s">
        <v>411</v>
      </c>
      <c r="L4623" s="49">
        <v>10568486</v>
      </c>
      <c r="M4623" s="49" t="s">
        <v>1947</v>
      </c>
      <c r="N4623" s="51">
        <v>31959</v>
      </c>
      <c r="O4623" s="51">
        <v>31959</v>
      </c>
      <c r="P4623" s="49" t="s">
        <v>1081</v>
      </c>
    </row>
    <row r="4624" spans="1:16">
      <c r="A4624" s="46">
        <v>7</v>
      </c>
      <c r="B4624" s="46">
        <v>19296.62</v>
      </c>
      <c r="C4624" s="46">
        <v>12001.479743295</v>
      </c>
      <c r="D4624" s="46">
        <f t="shared" si="72"/>
        <v>7295.140256704999</v>
      </c>
      <c r="E4624" s="51">
        <v>45261</v>
      </c>
      <c r="F4624" s="49" t="s">
        <v>80</v>
      </c>
      <c r="G4624" s="49" t="s">
        <v>81</v>
      </c>
      <c r="H4624" s="49" t="s">
        <v>660</v>
      </c>
      <c r="I4624" s="49" t="s">
        <v>660</v>
      </c>
      <c r="J4624" s="49">
        <v>135300</v>
      </c>
      <c r="K4624" s="49" t="s">
        <v>411</v>
      </c>
      <c r="L4624" s="49">
        <v>10568720</v>
      </c>
      <c r="M4624" s="49" t="s">
        <v>1947</v>
      </c>
      <c r="N4624" s="51">
        <v>34151</v>
      </c>
      <c r="O4624" s="51">
        <v>34151</v>
      </c>
      <c r="P4624" s="49" t="s">
        <v>1081</v>
      </c>
    </row>
    <row r="4625" spans="1:16">
      <c r="A4625" s="46">
        <v>3</v>
      </c>
      <c r="B4625" s="46">
        <v>5111.4800000000005</v>
      </c>
      <c r="C4625" s="46">
        <v>3804.4616830703999</v>
      </c>
      <c r="D4625" s="46">
        <f t="shared" si="72"/>
        <v>1307.0183169296006</v>
      </c>
      <c r="E4625" s="51">
        <v>45261</v>
      </c>
      <c r="F4625" s="49" t="s">
        <v>80</v>
      </c>
      <c r="G4625" s="49" t="s">
        <v>81</v>
      </c>
      <c r="H4625" s="49" t="s">
        <v>660</v>
      </c>
      <c r="I4625" s="49" t="s">
        <v>660</v>
      </c>
      <c r="J4625" s="49">
        <v>135300</v>
      </c>
      <c r="K4625" s="49" t="s">
        <v>455</v>
      </c>
      <c r="L4625" s="49">
        <v>10568444</v>
      </c>
      <c r="M4625" s="49" t="s">
        <v>2162</v>
      </c>
      <c r="N4625" s="51">
        <v>31959</v>
      </c>
      <c r="O4625" s="51">
        <v>31959</v>
      </c>
      <c r="P4625" s="49" t="s">
        <v>1081</v>
      </c>
    </row>
    <row r="4626" spans="1:16">
      <c r="A4626" s="46">
        <v>1</v>
      </c>
      <c r="B4626" s="46">
        <v>4188.97</v>
      </c>
      <c r="C4626" s="46">
        <v>1836.535767546</v>
      </c>
      <c r="D4626" s="46">
        <f t="shared" si="72"/>
        <v>2352.4342324540003</v>
      </c>
      <c r="E4626" s="51">
        <v>45261</v>
      </c>
      <c r="F4626" s="49" t="s">
        <v>80</v>
      </c>
      <c r="G4626" s="49" t="s">
        <v>81</v>
      </c>
      <c r="H4626" s="49" t="s">
        <v>660</v>
      </c>
      <c r="I4626" s="49" t="s">
        <v>660</v>
      </c>
      <c r="J4626" s="49">
        <v>135300</v>
      </c>
      <c r="K4626" s="49" t="s">
        <v>455</v>
      </c>
      <c r="L4626" s="49">
        <v>10568945</v>
      </c>
      <c r="M4626" s="49" t="s">
        <v>2162</v>
      </c>
      <c r="N4626" s="51">
        <v>37438</v>
      </c>
      <c r="O4626" s="51">
        <v>37257</v>
      </c>
      <c r="P4626" s="49" t="s">
        <v>2859</v>
      </c>
    </row>
    <row r="4627" spans="1:16">
      <c r="A4627" s="46">
        <v>14</v>
      </c>
      <c r="B4627" s="46">
        <v>8696.4699999999993</v>
      </c>
      <c r="C4627" s="46">
        <v>5408.7456012074999</v>
      </c>
      <c r="D4627" s="46">
        <f t="shared" si="72"/>
        <v>3287.7243987924994</v>
      </c>
      <c r="E4627" s="51">
        <v>45261</v>
      </c>
      <c r="F4627" s="49" t="s">
        <v>80</v>
      </c>
      <c r="G4627" s="49" t="s">
        <v>81</v>
      </c>
      <c r="H4627" s="49" t="s">
        <v>660</v>
      </c>
      <c r="I4627" s="49" t="s">
        <v>660</v>
      </c>
      <c r="J4627" s="49">
        <v>135300</v>
      </c>
      <c r="K4627" s="49" t="s">
        <v>455</v>
      </c>
      <c r="L4627" s="49">
        <v>10568713</v>
      </c>
      <c r="M4627" s="49" t="s">
        <v>2162</v>
      </c>
      <c r="N4627" s="51">
        <v>34151</v>
      </c>
      <c r="O4627" s="51">
        <v>34151</v>
      </c>
      <c r="P4627" s="49" t="s">
        <v>1081</v>
      </c>
    </row>
    <row r="4628" spans="1:16">
      <c r="A4628" s="46">
        <v>2</v>
      </c>
      <c r="B4628" s="46">
        <v>5274.62</v>
      </c>
      <c r="C4628" s="46">
        <v>3280.5354037950001</v>
      </c>
      <c r="D4628" s="46">
        <f t="shared" si="72"/>
        <v>1994.0845962049998</v>
      </c>
      <c r="E4628" s="51">
        <v>45261</v>
      </c>
      <c r="F4628" s="49" t="s">
        <v>80</v>
      </c>
      <c r="G4628" s="49" t="s">
        <v>81</v>
      </c>
      <c r="H4628" s="49" t="s">
        <v>660</v>
      </c>
      <c r="I4628" s="49" t="s">
        <v>660</v>
      </c>
      <c r="J4628" s="49">
        <v>135300</v>
      </c>
      <c r="K4628" s="49" t="s">
        <v>412</v>
      </c>
      <c r="L4628" s="49">
        <v>10568671</v>
      </c>
      <c r="M4628" s="49" t="s">
        <v>1949</v>
      </c>
      <c r="N4628" s="51">
        <v>34151</v>
      </c>
      <c r="O4628" s="51">
        <v>34151</v>
      </c>
      <c r="P4628" s="49" t="s">
        <v>1081</v>
      </c>
    </row>
    <row r="4629" spans="1:16">
      <c r="A4629" s="46">
        <v>2</v>
      </c>
      <c r="B4629" s="46">
        <v>6817.5</v>
      </c>
      <c r="C4629" s="46">
        <v>5074.2480698999998</v>
      </c>
      <c r="D4629" s="46">
        <f t="shared" si="72"/>
        <v>1743.2519301000002</v>
      </c>
      <c r="E4629" s="51">
        <v>45261</v>
      </c>
      <c r="F4629" s="49" t="s">
        <v>80</v>
      </c>
      <c r="G4629" s="49" t="s">
        <v>81</v>
      </c>
      <c r="H4629" s="49" t="s">
        <v>660</v>
      </c>
      <c r="I4629" s="49" t="s">
        <v>660</v>
      </c>
      <c r="J4629" s="49">
        <v>135300</v>
      </c>
      <c r="K4629" s="49" t="s">
        <v>412</v>
      </c>
      <c r="L4629" s="49">
        <v>10568409</v>
      </c>
      <c r="M4629" s="49" t="s">
        <v>1949</v>
      </c>
      <c r="N4629" s="51">
        <v>31959</v>
      </c>
      <c r="O4629" s="51">
        <v>31959</v>
      </c>
      <c r="P4629" s="49" t="s">
        <v>1081</v>
      </c>
    </row>
    <row r="4630" spans="1:16">
      <c r="A4630" s="46">
        <v>2</v>
      </c>
      <c r="B4630" s="46">
        <v>17411.599999999999</v>
      </c>
      <c r="C4630" s="46">
        <v>12959.410002768</v>
      </c>
      <c r="D4630" s="46">
        <f t="shared" si="72"/>
        <v>4452.1899972319989</v>
      </c>
      <c r="E4630" s="51">
        <v>45261</v>
      </c>
      <c r="F4630" s="49" t="s">
        <v>80</v>
      </c>
      <c r="G4630" s="49" t="s">
        <v>81</v>
      </c>
      <c r="H4630" s="49" t="s">
        <v>660</v>
      </c>
      <c r="I4630" s="49" t="s">
        <v>660</v>
      </c>
      <c r="J4630" s="49">
        <v>135300</v>
      </c>
      <c r="K4630" s="49" t="s">
        <v>478</v>
      </c>
      <c r="L4630" s="49">
        <v>10568465</v>
      </c>
      <c r="M4630" s="49" t="s">
        <v>2163</v>
      </c>
      <c r="N4630" s="51">
        <v>31959</v>
      </c>
      <c r="O4630" s="51">
        <v>31959</v>
      </c>
      <c r="P4630" s="49" t="s">
        <v>1081</v>
      </c>
    </row>
    <row r="4631" spans="1:16">
      <c r="A4631" s="46">
        <v>2</v>
      </c>
      <c r="B4631" s="46">
        <v>24712.39</v>
      </c>
      <c r="C4631" s="46">
        <v>15369.803001427501</v>
      </c>
      <c r="D4631" s="46">
        <f t="shared" si="72"/>
        <v>9342.5869985724985</v>
      </c>
      <c r="E4631" s="51">
        <v>45261</v>
      </c>
      <c r="F4631" s="49" t="s">
        <v>80</v>
      </c>
      <c r="G4631" s="49" t="s">
        <v>81</v>
      </c>
      <c r="H4631" s="49" t="s">
        <v>660</v>
      </c>
      <c r="I4631" s="49" t="s">
        <v>660</v>
      </c>
      <c r="J4631" s="49">
        <v>135300</v>
      </c>
      <c r="K4631" s="49" t="s">
        <v>478</v>
      </c>
      <c r="L4631" s="49">
        <v>10568664</v>
      </c>
      <c r="M4631" s="49" t="s">
        <v>2360</v>
      </c>
      <c r="N4631" s="51">
        <v>34151</v>
      </c>
      <c r="O4631" s="51">
        <v>34151</v>
      </c>
      <c r="P4631" s="49" t="s">
        <v>1081</v>
      </c>
    </row>
    <row r="4632" spans="1:16">
      <c r="A4632" s="46">
        <v>3</v>
      </c>
      <c r="B4632" s="46">
        <v>4544.99</v>
      </c>
      <c r="C4632" s="46">
        <v>3382.8246036252003</v>
      </c>
      <c r="D4632" s="46">
        <f t="shared" si="72"/>
        <v>1162.1653963747995</v>
      </c>
      <c r="E4632" s="51">
        <v>45261</v>
      </c>
      <c r="F4632" s="49" t="s">
        <v>80</v>
      </c>
      <c r="G4632" s="49" t="s">
        <v>81</v>
      </c>
      <c r="H4632" s="49" t="s">
        <v>660</v>
      </c>
      <c r="I4632" s="49" t="s">
        <v>660</v>
      </c>
      <c r="J4632" s="49">
        <v>135300</v>
      </c>
      <c r="K4632" s="49" t="s">
        <v>413</v>
      </c>
      <c r="L4632" s="49">
        <v>10568458</v>
      </c>
      <c r="M4632" s="49" t="s">
        <v>1950</v>
      </c>
      <c r="N4632" s="51">
        <v>31959</v>
      </c>
      <c r="O4632" s="51">
        <v>31959</v>
      </c>
      <c r="P4632" s="49" t="s">
        <v>1081</v>
      </c>
    </row>
    <row r="4633" spans="1:16">
      <c r="A4633" s="46">
        <v>6</v>
      </c>
      <c r="B4633" s="46">
        <v>4669.67</v>
      </c>
      <c r="C4633" s="46">
        <v>2904.2884149075003</v>
      </c>
      <c r="D4633" s="46">
        <f t="shared" si="72"/>
        <v>1765.3815850924998</v>
      </c>
      <c r="E4633" s="51">
        <v>45261</v>
      </c>
      <c r="F4633" s="49" t="s">
        <v>80</v>
      </c>
      <c r="G4633" s="49" t="s">
        <v>81</v>
      </c>
      <c r="H4633" s="49" t="s">
        <v>660</v>
      </c>
      <c r="I4633" s="49" t="s">
        <v>660</v>
      </c>
      <c r="J4633" s="49">
        <v>135300</v>
      </c>
      <c r="K4633" s="49" t="s">
        <v>413</v>
      </c>
      <c r="L4633" s="49">
        <v>10568685</v>
      </c>
      <c r="M4633" s="49" t="s">
        <v>2443</v>
      </c>
      <c r="N4633" s="51">
        <v>34151</v>
      </c>
      <c r="O4633" s="51">
        <v>34151</v>
      </c>
      <c r="P4633" s="49" t="s">
        <v>1081</v>
      </c>
    </row>
    <row r="4634" spans="1:16">
      <c r="A4634" s="46">
        <v>10</v>
      </c>
      <c r="B4634" s="46">
        <v>7192.05</v>
      </c>
      <c r="C4634" s="46">
        <v>4473.0757193624995</v>
      </c>
      <c r="D4634" s="46">
        <f t="shared" si="72"/>
        <v>2718.9742806375007</v>
      </c>
      <c r="E4634" s="51">
        <v>45261</v>
      </c>
      <c r="F4634" s="49" t="s">
        <v>80</v>
      </c>
      <c r="G4634" s="49" t="s">
        <v>81</v>
      </c>
      <c r="H4634" s="49" t="s">
        <v>660</v>
      </c>
      <c r="I4634" s="49" t="s">
        <v>660</v>
      </c>
      <c r="J4634" s="49">
        <v>135300</v>
      </c>
      <c r="K4634" s="49" t="s">
        <v>414</v>
      </c>
      <c r="L4634" s="49">
        <v>10568657</v>
      </c>
      <c r="M4634" s="49" t="s">
        <v>1951</v>
      </c>
      <c r="N4634" s="51">
        <v>34151</v>
      </c>
      <c r="O4634" s="51">
        <v>34151</v>
      </c>
      <c r="P4634" s="49" t="s">
        <v>1081</v>
      </c>
    </row>
    <row r="4635" spans="1:16">
      <c r="A4635" s="46">
        <v>1</v>
      </c>
      <c r="B4635" s="46">
        <v>4185.53</v>
      </c>
      <c r="C4635" s="46">
        <v>1578.9772128298</v>
      </c>
      <c r="D4635" s="46">
        <f t="shared" si="72"/>
        <v>2606.5527871701997</v>
      </c>
      <c r="E4635" s="51">
        <v>45261</v>
      </c>
      <c r="F4635" s="49" t="s">
        <v>80</v>
      </c>
      <c r="G4635" s="49" t="s">
        <v>81</v>
      </c>
      <c r="H4635" s="49" t="s">
        <v>660</v>
      </c>
      <c r="I4635" s="49" t="s">
        <v>660</v>
      </c>
      <c r="J4635" s="49">
        <v>135300</v>
      </c>
      <c r="K4635" s="49" t="s">
        <v>584</v>
      </c>
      <c r="L4635" s="49">
        <v>12818403</v>
      </c>
      <c r="M4635" s="49" t="s">
        <v>2533</v>
      </c>
      <c r="N4635" s="51">
        <v>38695</v>
      </c>
      <c r="O4635" s="51">
        <v>38777</v>
      </c>
      <c r="P4635" s="49" t="s">
        <v>909</v>
      </c>
    </row>
    <row r="4636" spans="1:16">
      <c r="A4636" s="46">
        <v>1</v>
      </c>
      <c r="B4636" s="46">
        <v>1275.73</v>
      </c>
      <c r="C4636" s="46">
        <v>559.30784291400005</v>
      </c>
      <c r="D4636" s="46">
        <f t="shared" si="72"/>
        <v>716.42215708599997</v>
      </c>
      <c r="E4636" s="51">
        <v>45261</v>
      </c>
      <c r="F4636" s="49" t="s">
        <v>80</v>
      </c>
      <c r="G4636" s="49" t="s">
        <v>81</v>
      </c>
      <c r="H4636" s="49" t="s">
        <v>660</v>
      </c>
      <c r="I4636" s="49" t="s">
        <v>660</v>
      </c>
      <c r="J4636" s="49">
        <v>135300</v>
      </c>
      <c r="K4636" s="49" t="s">
        <v>559</v>
      </c>
      <c r="L4636" s="49">
        <v>12818414</v>
      </c>
      <c r="M4636" s="49" t="s">
        <v>2633</v>
      </c>
      <c r="N4636" s="51">
        <v>37529</v>
      </c>
      <c r="O4636" s="51">
        <v>37591</v>
      </c>
      <c r="P4636" s="49" t="s">
        <v>909</v>
      </c>
    </row>
    <row r="4637" spans="1:16">
      <c r="A4637" s="46">
        <v>1</v>
      </c>
      <c r="B4637" s="46">
        <v>63071.35</v>
      </c>
      <c r="C4637" s="46">
        <v>23793.456129190999</v>
      </c>
      <c r="D4637" s="46">
        <f t="shared" si="72"/>
        <v>39277.893870808999</v>
      </c>
      <c r="E4637" s="51">
        <v>45261</v>
      </c>
      <c r="F4637" s="49" t="s">
        <v>80</v>
      </c>
      <c r="G4637" s="49" t="s">
        <v>81</v>
      </c>
      <c r="H4637" s="49" t="s">
        <v>660</v>
      </c>
      <c r="I4637" s="49" t="s">
        <v>660</v>
      </c>
      <c r="J4637" s="49">
        <v>135300</v>
      </c>
      <c r="K4637" s="49" t="s">
        <v>253</v>
      </c>
      <c r="L4637" s="49">
        <v>10569279</v>
      </c>
      <c r="M4637" s="49" t="s">
        <v>2028</v>
      </c>
      <c r="N4637" s="51">
        <v>38695</v>
      </c>
      <c r="O4637" s="51">
        <v>38718</v>
      </c>
      <c r="P4637" s="49" t="s">
        <v>2857</v>
      </c>
    </row>
    <row r="4638" spans="1:16">
      <c r="A4638" s="46">
        <v>1</v>
      </c>
      <c r="B4638" s="46">
        <v>14925.4</v>
      </c>
      <c r="C4638" s="46">
        <v>8065.3928758900001</v>
      </c>
      <c r="D4638" s="46">
        <f t="shared" si="72"/>
        <v>6860.0071241099995</v>
      </c>
      <c r="E4638" s="51">
        <v>45261</v>
      </c>
      <c r="F4638" s="49" t="s">
        <v>80</v>
      </c>
      <c r="G4638" s="49" t="s">
        <v>81</v>
      </c>
      <c r="H4638" s="49" t="s">
        <v>660</v>
      </c>
      <c r="I4638" s="49" t="s">
        <v>660</v>
      </c>
      <c r="J4638" s="49">
        <v>135300</v>
      </c>
      <c r="K4638" s="49" t="s">
        <v>486</v>
      </c>
      <c r="L4638" s="49">
        <v>10568749</v>
      </c>
      <c r="M4638" s="49" t="s">
        <v>2168</v>
      </c>
      <c r="N4638" s="51">
        <v>35521</v>
      </c>
      <c r="O4638" s="51">
        <v>36161</v>
      </c>
      <c r="P4638" s="49" t="s">
        <v>2868</v>
      </c>
    </row>
    <row r="4639" spans="1:16">
      <c r="A4639" s="46">
        <v>2</v>
      </c>
      <c r="B4639" s="46">
        <v>23033.55</v>
      </c>
      <c r="C4639" s="46">
        <v>10098.41045139</v>
      </c>
      <c r="D4639" s="46">
        <f t="shared" si="72"/>
        <v>12935.139548609999</v>
      </c>
      <c r="E4639" s="51">
        <v>45261</v>
      </c>
      <c r="F4639" s="49" t="s">
        <v>80</v>
      </c>
      <c r="G4639" s="49" t="s">
        <v>81</v>
      </c>
      <c r="H4639" s="49" t="s">
        <v>660</v>
      </c>
      <c r="I4639" s="49" t="s">
        <v>660</v>
      </c>
      <c r="J4639" s="49">
        <v>135300</v>
      </c>
      <c r="K4639" s="49" t="s">
        <v>486</v>
      </c>
      <c r="L4639" s="49">
        <v>10568896</v>
      </c>
      <c r="M4639" s="49" t="s">
        <v>2168</v>
      </c>
      <c r="N4639" s="51">
        <v>37438</v>
      </c>
      <c r="O4639" s="51">
        <v>37257</v>
      </c>
      <c r="P4639" s="49" t="s">
        <v>2859</v>
      </c>
    </row>
    <row r="4640" spans="1:16">
      <c r="A4640" s="46">
        <v>1</v>
      </c>
      <c r="B4640" s="46">
        <v>21077.21</v>
      </c>
      <c r="C4640" s="46">
        <v>5372.5047402719001</v>
      </c>
      <c r="D4640" s="46">
        <f t="shared" si="72"/>
        <v>15704.7052597281</v>
      </c>
      <c r="E4640" s="51">
        <v>45261</v>
      </c>
      <c r="F4640" s="49" t="s">
        <v>80</v>
      </c>
      <c r="G4640" s="49" t="s">
        <v>81</v>
      </c>
      <c r="H4640" s="49" t="s">
        <v>660</v>
      </c>
      <c r="I4640" s="49" t="s">
        <v>660</v>
      </c>
      <c r="J4640" s="49">
        <v>135300</v>
      </c>
      <c r="K4640" s="49" t="s">
        <v>560</v>
      </c>
      <c r="L4640" s="49">
        <v>11100042</v>
      </c>
      <c r="M4640" s="49" t="s">
        <v>2365</v>
      </c>
      <c r="N4640" s="51">
        <v>40653</v>
      </c>
      <c r="O4640" s="51">
        <v>40695</v>
      </c>
      <c r="P4640" s="49" t="s">
        <v>2863</v>
      </c>
    </row>
    <row r="4641" spans="1:16">
      <c r="A4641" s="46">
        <v>2</v>
      </c>
      <c r="B4641" s="46">
        <v>23033.55</v>
      </c>
      <c r="C4641" s="46">
        <v>10098.41045139</v>
      </c>
      <c r="D4641" s="46">
        <f t="shared" si="72"/>
        <v>12935.139548609999</v>
      </c>
      <c r="E4641" s="51">
        <v>45261</v>
      </c>
      <c r="F4641" s="49" t="s">
        <v>80</v>
      </c>
      <c r="G4641" s="49" t="s">
        <v>81</v>
      </c>
      <c r="H4641" s="49" t="s">
        <v>660</v>
      </c>
      <c r="I4641" s="49" t="s">
        <v>660</v>
      </c>
      <c r="J4641" s="49">
        <v>135300</v>
      </c>
      <c r="K4641" s="49" t="s">
        <v>416</v>
      </c>
      <c r="L4641" s="49">
        <v>10568938</v>
      </c>
      <c r="M4641" s="49" t="s">
        <v>1954</v>
      </c>
      <c r="N4641" s="51">
        <v>37438</v>
      </c>
      <c r="O4641" s="51">
        <v>37257</v>
      </c>
      <c r="P4641" s="49" t="s">
        <v>2859</v>
      </c>
    </row>
    <row r="4642" spans="1:16">
      <c r="A4642" s="46">
        <v>2</v>
      </c>
      <c r="B4642" s="46">
        <v>20815.12</v>
      </c>
      <c r="C4642" s="46">
        <v>9125.8023776160007</v>
      </c>
      <c r="D4642" s="46">
        <f t="shared" si="72"/>
        <v>11689.317622383998</v>
      </c>
      <c r="E4642" s="51">
        <v>45261</v>
      </c>
      <c r="F4642" s="49" t="s">
        <v>80</v>
      </c>
      <c r="G4642" s="49" t="s">
        <v>81</v>
      </c>
      <c r="H4642" s="49" t="s">
        <v>660</v>
      </c>
      <c r="I4642" s="49" t="s">
        <v>660</v>
      </c>
      <c r="J4642" s="49">
        <v>135300</v>
      </c>
      <c r="K4642" s="49" t="s">
        <v>417</v>
      </c>
      <c r="L4642" s="49">
        <v>10569008</v>
      </c>
      <c r="M4642" s="49" t="s">
        <v>1955</v>
      </c>
      <c r="N4642" s="51">
        <v>37438</v>
      </c>
      <c r="O4642" s="51">
        <v>37257</v>
      </c>
      <c r="P4642" s="49" t="s">
        <v>2859</v>
      </c>
    </row>
    <row r="4643" spans="1:16">
      <c r="A4643" s="46">
        <v>1</v>
      </c>
      <c r="B4643" s="46">
        <v>25725.29</v>
      </c>
      <c r="C4643" s="46">
        <v>6557.2835527030993</v>
      </c>
      <c r="D4643" s="46">
        <f t="shared" si="72"/>
        <v>19168.006447296902</v>
      </c>
      <c r="E4643" s="51">
        <v>45261</v>
      </c>
      <c r="F4643" s="49" t="s">
        <v>80</v>
      </c>
      <c r="G4643" s="49" t="s">
        <v>81</v>
      </c>
      <c r="H4643" s="49" t="s">
        <v>660</v>
      </c>
      <c r="I4643" s="49" t="s">
        <v>660</v>
      </c>
      <c r="J4643" s="49">
        <v>135300</v>
      </c>
      <c r="K4643" s="49" t="s">
        <v>488</v>
      </c>
      <c r="L4643" s="49">
        <v>11100039</v>
      </c>
      <c r="M4643" s="49" t="s">
        <v>2871</v>
      </c>
      <c r="N4643" s="51">
        <v>40653</v>
      </c>
      <c r="O4643" s="51">
        <v>40695</v>
      </c>
      <c r="P4643" s="49" t="s">
        <v>2863</v>
      </c>
    </row>
    <row r="4644" spans="1:16">
      <c r="A4644" s="46">
        <v>1</v>
      </c>
      <c r="B4644" s="46">
        <v>2228.1799999999998</v>
      </c>
      <c r="C4644" s="46">
        <v>477.08225977640001</v>
      </c>
      <c r="D4644" s="46">
        <f t="shared" si="72"/>
        <v>1751.0977402235999</v>
      </c>
      <c r="E4644" s="51">
        <v>45261</v>
      </c>
      <c r="F4644" s="49" t="s">
        <v>80</v>
      </c>
      <c r="G4644" s="49" t="s">
        <v>81</v>
      </c>
      <c r="H4644" s="49" t="s">
        <v>660</v>
      </c>
      <c r="I4644" s="49" t="s">
        <v>660</v>
      </c>
      <c r="J4644" s="49">
        <v>135300</v>
      </c>
      <c r="K4644" s="49" t="s">
        <v>488</v>
      </c>
      <c r="L4644" s="49">
        <v>12116044</v>
      </c>
      <c r="M4644" s="49" t="s">
        <v>2872</v>
      </c>
      <c r="N4644" s="51">
        <v>41576</v>
      </c>
      <c r="O4644" s="51">
        <v>41548</v>
      </c>
      <c r="P4644" s="49" t="s">
        <v>2873</v>
      </c>
    </row>
    <row r="4645" spans="1:16">
      <c r="A4645" s="46">
        <v>3</v>
      </c>
      <c r="B4645" s="46">
        <v>409.53000000000003</v>
      </c>
      <c r="C4645" s="46">
        <v>179.546879754</v>
      </c>
      <c r="D4645" s="46">
        <f t="shared" si="72"/>
        <v>229.98312024600003</v>
      </c>
      <c r="E4645" s="51">
        <v>45261</v>
      </c>
      <c r="F4645" s="49" t="s">
        <v>80</v>
      </c>
      <c r="G4645" s="49" t="s">
        <v>81</v>
      </c>
      <c r="H4645" s="49" t="s">
        <v>660</v>
      </c>
      <c r="I4645" s="49" t="s">
        <v>660</v>
      </c>
      <c r="J4645" s="49">
        <v>135300</v>
      </c>
      <c r="K4645" s="49" t="s">
        <v>121</v>
      </c>
      <c r="L4645" s="49">
        <v>10569001</v>
      </c>
      <c r="M4645" s="49" t="s">
        <v>938</v>
      </c>
      <c r="N4645" s="51">
        <v>37438</v>
      </c>
      <c r="O4645" s="51">
        <v>37257</v>
      </c>
      <c r="P4645" s="49" t="s">
        <v>2859</v>
      </c>
    </row>
    <row r="4646" spans="1:16">
      <c r="A4646" s="46">
        <v>6</v>
      </c>
      <c r="B4646" s="46">
        <v>55307.76</v>
      </c>
      <c r="C4646" s="46">
        <v>24248.127693168</v>
      </c>
      <c r="D4646" s="46">
        <f t="shared" si="72"/>
        <v>31059.632306832002</v>
      </c>
      <c r="E4646" s="51">
        <v>45261</v>
      </c>
      <c r="F4646" s="49" t="s">
        <v>80</v>
      </c>
      <c r="G4646" s="49" t="s">
        <v>81</v>
      </c>
      <c r="H4646" s="49" t="s">
        <v>660</v>
      </c>
      <c r="I4646" s="49" t="s">
        <v>660</v>
      </c>
      <c r="J4646" s="49">
        <v>135300</v>
      </c>
      <c r="K4646" s="49" t="s">
        <v>663</v>
      </c>
      <c r="L4646" s="49">
        <v>10568854</v>
      </c>
      <c r="M4646" s="49" t="s">
        <v>2874</v>
      </c>
      <c r="N4646" s="51">
        <v>37438</v>
      </c>
      <c r="O4646" s="51">
        <v>37257</v>
      </c>
      <c r="P4646" s="49" t="s">
        <v>2859</v>
      </c>
    </row>
    <row r="4647" spans="1:16">
      <c r="A4647" s="46">
        <v>1</v>
      </c>
      <c r="B4647" s="46">
        <v>58.81</v>
      </c>
      <c r="C4647" s="46">
        <v>25.783586058000001</v>
      </c>
      <c r="D4647" s="46">
        <f t="shared" si="72"/>
        <v>33.026413942000005</v>
      </c>
      <c r="E4647" s="51">
        <v>45261</v>
      </c>
      <c r="F4647" s="49" t="s">
        <v>80</v>
      </c>
      <c r="G4647" s="49" t="s">
        <v>81</v>
      </c>
      <c r="H4647" s="49" t="s">
        <v>660</v>
      </c>
      <c r="I4647" s="49" t="s">
        <v>660</v>
      </c>
      <c r="J4647" s="49">
        <v>135300</v>
      </c>
      <c r="K4647" s="49" t="s">
        <v>462</v>
      </c>
      <c r="L4647" s="49">
        <v>10568980</v>
      </c>
      <c r="M4647" s="49" t="s">
        <v>2063</v>
      </c>
      <c r="N4647" s="51">
        <v>37438</v>
      </c>
      <c r="O4647" s="51">
        <v>37257</v>
      </c>
      <c r="P4647" s="49" t="s">
        <v>2859</v>
      </c>
    </row>
    <row r="4648" spans="1:16">
      <c r="A4648" s="46">
        <v>19</v>
      </c>
      <c r="B4648" s="46">
        <v>2828.81</v>
      </c>
      <c r="C4648" s="46">
        <v>1067.1591242746001</v>
      </c>
      <c r="D4648" s="46">
        <f t="shared" si="72"/>
        <v>1761.6508757253998</v>
      </c>
      <c r="E4648" s="51">
        <v>45261</v>
      </c>
      <c r="F4648" s="49" t="s">
        <v>80</v>
      </c>
      <c r="G4648" s="49" t="s">
        <v>81</v>
      </c>
      <c r="H4648" s="49" t="s">
        <v>660</v>
      </c>
      <c r="I4648" s="49" t="s">
        <v>660</v>
      </c>
      <c r="J4648" s="49">
        <v>135300</v>
      </c>
      <c r="K4648" s="49" t="s">
        <v>462</v>
      </c>
      <c r="L4648" s="49">
        <v>10569321</v>
      </c>
      <c r="M4648" s="49" t="s">
        <v>2063</v>
      </c>
      <c r="N4648" s="51">
        <v>38695</v>
      </c>
      <c r="O4648" s="51">
        <v>38718</v>
      </c>
      <c r="P4648" s="49" t="s">
        <v>2857</v>
      </c>
    </row>
    <row r="4649" spans="1:16">
      <c r="A4649" s="46">
        <v>8071</v>
      </c>
      <c r="B4649" s="46">
        <v>52883.16</v>
      </c>
      <c r="C4649" s="46">
        <v>19949.995480245601</v>
      </c>
      <c r="D4649" s="46">
        <f t="shared" si="72"/>
        <v>32933.164519754398</v>
      </c>
      <c r="E4649" s="51">
        <v>45261</v>
      </c>
      <c r="F4649" s="49" t="s">
        <v>80</v>
      </c>
      <c r="G4649" s="49" t="s">
        <v>81</v>
      </c>
      <c r="H4649" s="49" t="s">
        <v>660</v>
      </c>
      <c r="I4649" s="49" t="s">
        <v>660</v>
      </c>
      <c r="J4649" s="49">
        <v>135300</v>
      </c>
      <c r="K4649" s="49" t="s">
        <v>463</v>
      </c>
      <c r="L4649" s="49">
        <v>10569328</v>
      </c>
      <c r="M4649" s="49" t="s">
        <v>2065</v>
      </c>
      <c r="N4649" s="51">
        <v>38695</v>
      </c>
      <c r="O4649" s="51">
        <v>38718</v>
      </c>
      <c r="P4649" s="49" t="s">
        <v>2857</v>
      </c>
    </row>
    <row r="4650" spans="1:16">
      <c r="A4650" s="46">
        <v>1</v>
      </c>
      <c r="B4650" s="46">
        <v>3569.8</v>
      </c>
      <c r="C4650" s="46">
        <v>2656.9931441040003</v>
      </c>
      <c r="D4650" s="46">
        <f t="shared" si="72"/>
        <v>912.80685589599989</v>
      </c>
      <c r="E4650" s="51">
        <v>45261</v>
      </c>
      <c r="F4650" s="49" t="s">
        <v>80</v>
      </c>
      <c r="G4650" s="49" t="s">
        <v>81</v>
      </c>
      <c r="H4650" s="49" t="s">
        <v>660</v>
      </c>
      <c r="I4650" s="49" t="s">
        <v>660</v>
      </c>
      <c r="J4650" s="49">
        <v>135300</v>
      </c>
      <c r="K4650" s="49" t="s">
        <v>356</v>
      </c>
      <c r="L4650" s="49">
        <v>10568493</v>
      </c>
      <c r="M4650" s="49" t="s">
        <v>1958</v>
      </c>
      <c r="N4650" s="51">
        <v>31959</v>
      </c>
      <c r="O4650" s="51">
        <v>31959</v>
      </c>
      <c r="P4650" s="49" t="s">
        <v>1081</v>
      </c>
    </row>
    <row r="4651" spans="1:16">
      <c r="A4651" s="46">
        <v>1</v>
      </c>
      <c r="B4651" s="46">
        <v>34052.660000000003</v>
      </c>
      <c r="C4651" s="46">
        <v>12846.2522491156</v>
      </c>
      <c r="D4651" s="46">
        <f t="shared" si="72"/>
        <v>21206.407750884406</v>
      </c>
      <c r="E4651" s="51">
        <v>45261</v>
      </c>
      <c r="F4651" s="49" t="s">
        <v>80</v>
      </c>
      <c r="G4651" s="49" t="s">
        <v>81</v>
      </c>
      <c r="H4651" s="49" t="s">
        <v>660</v>
      </c>
      <c r="I4651" s="49" t="s">
        <v>660</v>
      </c>
      <c r="J4651" s="49">
        <v>135300</v>
      </c>
      <c r="K4651" s="49" t="s">
        <v>356</v>
      </c>
      <c r="L4651" s="49">
        <v>10569349</v>
      </c>
      <c r="M4651" s="49" t="s">
        <v>2851</v>
      </c>
      <c r="N4651" s="51">
        <v>38695</v>
      </c>
      <c r="O4651" s="51">
        <v>38777</v>
      </c>
      <c r="P4651" s="49" t="s">
        <v>2857</v>
      </c>
    </row>
    <row r="4652" spans="1:16">
      <c r="A4652" s="46">
        <v>1</v>
      </c>
      <c r="B4652" s="46">
        <v>1973.05</v>
      </c>
      <c r="C4652" s="46">
        <v>744.3265225130001</v>
      </c>
      <c r="D4652" s="46">
        <f t="shared" si="72"/>
        <v>1228.7234774869999</v>
      </c>
      <c r="E4652" s="51">
        <v>45261</v>
      </c>
      <c r="F4652" s="49" t="s">
        <v>80</v>
      </c>
      <c r="G4652" s="49" t="s">
        <v>81</v>
      </c>
      <c r="H4652" s="49" t="s">
        <v>660</v>
      </c>
      <c r="I4652" s="49" t="s">
        <v>660</v>
      </c>
      <c r="J4652" s="49">
        <v>135300</v>
      </c>
      <c r="K4652" s="49" t="s">
        <v>631</v>
      </c>
      <c r="L4652" s="49">
        <v>10569342</v>
      </c>
      <c r="M4652" s="49" t="s">
        <v>2875</v>
      </c>
      <c r="N4652" s="51">
        <v>38695</v>
      </c>
      <c r="O4652" s="51">
        <v>38777</v>
      </c>
      <c r="P4652" s="49" t="s">
        <v>2857</v>
      </c>
    </row>
    <row r="4653" spans="1:16">
      <c r="A4653" s="46">
        <v>1</v>
      </c>
      <c r="B4653" s="46">
        <v>11547.62</v>
      </c>
      <c r="C4653" s="46">
        <v>12347.0029552142</v>
      </c>
      <c r="D4653" s="46">
        <f t="shared" si="72"/>
        <v>-799.38295521419968</v>
      </c>
      <c r="E4653" s="51">
        <v>45261</v>
      </c>
      <c r="F4653" s="49" t="s">
        <v>80</v>
      </c>
      <c r="G4653" s="49" t="s">
        <v>81</v>
      </c>
      <c r="H4653" s="49" t="s">
        <v>660</v>
      </c>
      <c r="I4653" s="49" t="s">
        <v>660</v>
      </c>
      <c r="J4653" s="49">
        <v>135300</v>
      </c>
      <c r="K4653" s="49" t="s">
        <v>272</v>
      </c>
      <c r="L4653" s="49">
        <v>10568343</v>
      </c>
      <c r="M4653" s="49" t="s">
        <v>2876</v>
      </c>
      <c r="N4653" s="51">
        <v>18810</v>
      </c>
      <c r="O4653" s="51">
        <v>18810</v>
      </c>
      <c r="P4653" s="49" t="s">
        <v>1081</v>
      </c>
    </row>
    <row r="4654" spans="1:16">
      <c r="A4654" s="46">
        <v>1</v>
      </c>
      <c r="B4654" s="46">
        <v>316908.89</v>
      </c>
      <c r="C4654" s="46">
        <v>235874.48821659721</v>
      </c>
      <c r="D4654" s="46">
        <f t="shared" si="72"/>
        <v>81034.401783402805</v>
      </c>
      <c r="E4654" s="51">
        <v>45261</v>
      </c>
      <c r="F4654" s="49" t="s">
        <v>80</v>
      </c>
      <c r="G4654" s="49" t="s">
        <v>81</v>
      </c>
      <c r="H4654" s="49" t="s">
        <v>660</v>
      </c>
      <c r="I4654" s="49" t="s">
        <v>660</v>
      </c>
      <c r="J4654" s="49">
        <v>135300</v>
      </c>
      <c r="K4654" s="49" t="s">
        <v>272</v>
      </c>
      <c r="L4654" s="49">
        <v>10568514</v>
      </c>
      <c r="M4654" s="49" t="s">
        <v>2877</v>
      </c>
      <c r="N4654" s="51">
        <v>31959</v>
      </c>
      <c r="O4654" s="51">
        <v>31959</v>
      </c>
      <c r="P4654" s="49" t="s">
        <v>1081</v>
      </c>
    </row>
    <row r="4655" spans="1:16">
      <c r="A4655" s="46">
        <v>0</v>
      </c>
      <c r="B4655" s="46">
        <v>334.69</v>
      </c>
      <c r="C4655" s="46">
        <v>353.541280374</v>
      </c>
      <c r="D4655" s="46">
        <f t="shared" si="72"/>
        <v>-18.851280373999998</v>
      </c>
      <c r="E4655" s="51">
        <v>45261</v>
      </c>
      <c r="F4655" s="49" t="s">
        <v>80</v>
      </c>
      <c r="G4655" s="49" t="s">
        <v>81</v>
      </c>
      <c r="H4655" s="49" t="s">
        <v>660</v>
      </c>
      <c r="I4655" s="49" t="s">
        <v>660</v>
      </c>
      <c r="J4655" s="49">
        <v>135300</v>
      </c>
      <c r="K4655" s="49" t="s">
        <v>272</v>
      </c>
      <c r="L4655" s="49">
        <v>10568352</v>
      </c>
      <c r="M4655" s="49" t="s">
        <v>2876</v>
      </c>
      <c r="N4655" s="51">
        <v>25750</v>
      </c>
      <c r="O4655" s="51">
        <v>25750</v>
      </c>
      <c r="P4655" s="49" t="s">
        <v>1081</v>
      </c>
    </row>
    <row r="4656" spans="1:16">
      <c r="A4656" s="46">
        <v>1</v>
      </c>
      <c r="B4656" s="46">
        <v>735334.87</v>
      </c>
      <c r="C4656" s="46">
        <v>277402.6236890342</v>
      </c>
      <c r="D4656" s="46">
        <f t="shared" si="72"/>
        <v>457932.2463109658</v>
      </c>
      <c r="E4656" s="51">
        <v>45261</v>
      </c>
      <c r="F4656" s="49" t="s">
        <v>80</v>
      </c>
      <c r="G4656" s="49" t="s">
        <v>81</v>
      </c>
      <c r="H4656" s="49" t="s">
        <v>660</v>
      </c>
      <c r="I4656" s="49" t="s">
        <v>660</v>
      </c>
      <c r="J4656" s="49">
        <v>135300</v>
      </c>
      <c r="K4656" s="49" t="s">
        <v>272</v>
      </c>
      <c r="L4656" s="49">
        <v>10569335</v>
      </c>
      <c r="M4656" s="49" t="s">
        <v>2878</v>
      </c>
      <c r="N4656" s="51">
        <v>38695</v>
      </c>
      <c r="O4656" s="51">
        <v>38777</v>
      </c>
      <c r="P4656" s="49" t="s">
        <v>2857</v>
      </c>
    </row>
    <row r="4657" spans="1:16">
      <c r="A4657" s="46">
        <v>1</v>
      </c>
      <c r="B4657" s="46">
        <v>35412.32</v>
      </c>
      <c r="C4657" s="46">
        <v>26357.3005369536</v>
      </c>
      <c r="D4657" s="46">
        <f t="shared" si="72"/>
        <v>9055.0194630463993</v>
      </c>
      <c r="E4657" s="51">
        <v>45261</v>
      </c>
      <c r="F4657" s="49" t="s">
        <v>80</v>
      </c>
      <c r="G4657" s="49" t="s">
        <v>81</v>
      </c>
      <c r="H4657" s="49" t="s">
        <v>660</v>
      </c>
      <c r="I4657" s="49" t="s">
        <v>660</v>
      </c>
      <c r="J4657" s="49">
        <v>135300</v>
      </c>
      <c r="K4657" s="49" t="s">
        <v>537</v>
      </c>
      <c r="L4657" s="49">
        <v>10568423</v>
      </c>
      <c r="M4657" s="49" t="s">
        <v>2272</v>
      </c>
      <c r="N4657" s="51">
        <v>31959</v>
      </c>
      <c r="O4657" s="51">
        <v>31959</v>
      </c>
      <c r="P4657" s="49" t="s">
        <v>1081</v>
      </c>
    </row>
    <row r="4658" spans="1:16">
      <c r="A4658" s="46">
        <v>3</v>
      </c>
      <c r="B4658" s="46">
        <v>1947.7</v>
      </c>
      <c r="C4658" s="46">
        <v>734.76331968199997</v>
      </c>
      <c r="D4658" s="46">
        <f t="shared" si="72"/>
        <v>1212.9366803180001</v>
      </c>
      <c r="E4658" s="51">
        <v>45261</v>
      </c>
      <c r="F4658" s="49" t="s">
        <v>80</v>
      </c>
      <c r="G4658" s="49" t="s">
        <v>81</v>
      </c>
      <c r="H4658" s="49" t="s">
        <v>660</v>
      </c>
      <c r="I4658" s="49" t="s">
        <v>660</v>
      </c>
      <c r="J4658" s="49">
        <v>135300</v>
      </c>
      <c r="K4658" s="49" t="s">
        <v>367</v>
      </c>
      <c r="L4658" s="49">
        <v>10569356</v>
      </c>
      <c r="M4658" s="49" t="s">
        <v>2879</v>
      </c>
      <c r="N4658" s="51">
        <v>38695</v>
      </c>
      <c r="O4658" s="51">
        <v>38718</v>
      </c>
      <c r="P4658" s="49" t="s">
        <v>2857</v>
      </c>
    </row>
    <row r="4659" spans="1:16">
      <c r="A4659" s="46">
        <v>2</v>
      </c>
      <c r="B4659" s="46">
        <v>32788.520000000004</v>
      </c>
      <c r="C4659" s="46">
        <v>14375.201957736001</v>
      </c>
      <c r="D4659" s="46">
        <f t="shared" si="72"/>
        <v>18413.318042264003</v>
      </c>
      <c r="E4659" s="51">
        <v>45261</v>
      </c>
      <c r="F4659" s="49" t="s">
        <v>80</v>
      </c>
      <c r="G4659" s="49" t="s">
        <v>81</v>
      </c>
      <c r="H4659" s="49" t="s">
        <v>660</v>
      </c>
      <c r="I4659" s="49" t="s">
        <v>660</v>
      </c>
      <c r="J4659" s="49">
        <v>135300</v>
      </c>
      <c r="K4659" s="49" t="s">
        <v>421</v>
      </c>
      <c r="L4659" s="49">
        <v>10568931</v>
      </c>
      <c r="M4659" s="49" t="s">
        <v>1566</v>
      </c>
      <c r="N4659" s="51">
        <v>37438</v>
      </c>
      <c r="O4659" s="51">
        <v>37257</v>
      </c>
      <c r="P4659" s="49" t="s">
        <v>2859</v>
      </c>
    </row>
    <row r="4660" spans="1:16">
      <c r="A4660" s="46">
        <v>0</v>
      </c>
      <c r="B4660" s="46">
        <v>0</v>
      </c>
      <c r="C4660" s="46">
        <v>0</v>
      </c>
      <c r="D4660" s="46">
        <f t="shared" si="72"/>
        <v>0</v>
      </c>
      <c r="E4660" s="51">
        <v>45261</v>
      </c>
      <c r="F4660" s="49" t="s">
        <v>80</v>
      </c>
      <c r="G4660" s="49" t="s">
        <v>81</v>
      </c>
      <c r="H4660" s="49" t="s">
        <v>660</v>
      </c>
      <c r="I4660" s="49" t="s">
        <v>660</v>
      </c>
      <c r="J4660" s="49">
        <v>135300</v>
      </c>
      <c r="K4660" s="49" t="s">
        <v>422</v>
      </c>
      <c r="L4660" s="49">
        <v>10568729</v>
      </c>
      <c r="M4660" s="49" t="s">
        <v>1971</v>
      </c>
      <c r="N4660" s="51">
        <v>34516</v>
      </c>
      <c r="O4660" s="51">
        <v>34516</v>
      </c>
      <c r="P4660" s="49" t="s">
        <v>1081</v>
      </c>
    </row>
    <row r="4661" spans="1:16">
      <c r="A4661" s="46">
        <v>1</v>
      </c>
      <c r="B4661" s="46">
        <v>1225.8800000000001</v>
      </c>
      <c r="C4661" s="46">
        <v>637.4440662848001</v>
      </c>
      <c r="D4661" s="46">
        <f t="shared" si="72"/>
        <v>588.43593371520001</v>
      </c>
      <c r="E4661" s="51">
        <v>45261</v>
      </c>
      <c r="F4661" s="49" t="s">
        <v>80</v>
      </c>
      <c r="G4661" s="49" t="s">
        <v>81</v>
      </c>
      <c r="H4661" s="49" t="s">
        <v>660</v>
      </c>
      <c r="I4661" s="49" t="s">
        <v>660</v>
      </c>
      <c r="J4661" s="49">
        <v>135300</v>
      </c>
      <c r="K4661" s="49" t="s">
        <v>422</v>
      </c>
      <c r="L4661" s="49">
        <v>10568765</v>
      </c>
      <c r="M4661" s="49" t="s">
        <v>1973</v>
      </c>
      <c r="N4661" s="51">
        <v>36159</v>
      </c>
      <c r="O4661" s="51">
        <v>36161</v>
      </c>
      <c r="P4661" s="49" t="s">
        <v>1974</v>
      </c>
    </row>
    <row r="4662" spans="1:16">
      <c r="A4662" s="46">
        <v>11</v>
      </c>
      <c r="B4662" s="46">
        <v>32016.06</v>
      </c>
      <c r="C4662" s="46">
        <v>14036.538654108001</v>
      </c>
      <c r="D4662" s="46">
        <f t="shared" si="72"/>
        <v>17979.521345892001</v>
      </c>
      <c r="E4662" s="51">
        <v>45261</v>
      </c>
      <c r="F4662" s="49" t="s">
        <v>80</v>
      </c>
      <c r="G4662" s="49" t="s">
        <v>81</v>
      </c>
      <c r="H4662" s="49" t="s">
        <v>660</v>
      </c>
      <c r="I4662" s="49" t="s">
        <v>660</v>
      </c>
      <c r="J4662" s="49">
        <v>135300</v>
      </c>
      <c r="K4662" s="49" t="s">
        <v>422</v>
      </c>
      <c r="L4662" s="49">
        <v>10568952</v>
      </c>
      <c r="M4662" s="49" t="s">
        <v>1971</v>
      </c>
      <c r="N4662" s="51">
        <v>37438</v>
      </c>
      <c r="O4662" s="51">
        <v>37257</v>
      </c>
      <c r="P4662" s="49" t="s">
        <v>2859</v>
      </c>
    </row>
    <row r="4663" spans="1:16">
      <c r="A4663" s="46">
        <v>1</v>
      </c>
      <c r="B4663" s="46">
        <v>7982.33</v>
      </c>
      <c r="C4663" s="46">
        <v>4476.2676376998006</v>
      </c>
      <c r="D4663" s="46">
        <f t="shared" si="72"/>
        <v>3506.0623623001993</v>
      </c>
      <c r="E4663" s="51">
        <v>45261</v>
      </c>
      <c r="F4663" s="49" t="s">
        <v>80</v>
      </c>
      <c r="G4663" s="49" t="s">
        <v>81</v>
      </c>
      <c r="H4663" s="49" t="s">
        <v>660</v>
      </c>
      <c r="I4663" s="49" t="s">
        <v>660</v>
      </c>
      <c r="J4663" s="49">
        <v>135300</v>
      </c>
      <c r="K4663" s="49" t="s">
        <v>425</v>
      </c>
      <c r="L4663" s="49">
        <v>10568738</v>
      </c>
      <c r="M4663" s="49" t="s">
        <v>1567</v>
      </c>
      <c r="N4663" s="51">
        <v>35247</v>
      </c>
      <c r="O4663" s="51">
        <v>35247</v>
      </c>
      <c r="P4663" s="49" t="s">
        <v>1081</v>
      </c>
    </row>
    <row r="4664" spans="1:16">
      <c r="A4664" s="46">
        <v>0</v>
      </c>
      <c r="B4664" s="46">
        <v>37817.74</v>
      </c>
      <c r="C4664" s="46">
        <v>1927.9215346046001</v>
      </c>
      <c r="D4664" s="46">
        <f t="shared" si="72"/>
        <v>35889.818465395401</v>
      </c>
      <c r="E4664" s="51">
        <v>45261</v>
      </c>
      <c r="F4664" s="49" t="s">
        <v>80</v>
      </c>
      <c r="G4664" s="49" t="s">
        <v>81</v>
      </c>
      <c r="H4664" s="49" t="s">
        <v>660</v>
      </c>
      <c r="I4664" s="49" t="s">
        <v>660</v>
      </c>
      <c r="J4664" s="49">
        <v>135300</v>
      </c>
      <c r="K4664" s="49" t="s">
        <v>358</v>
      </c>
      <c r="L4664" s="49">
        <v>34237240</v>
      </c>
      <c r="M4664" s="49" t="s">
        <v>2068</v>
      </c>
      <c r="N4664" s="51">
        <v>44378</v>
      </c>
      <c r="O4664" s="51">
        <v>44378</v>
      </c>
      <c r="P4664" s="49" t="s">
        <v>2880</v>
      </c>
    </row>
    <row r="4665" spans="1:16">
      <c r="A4665" s="46">
        <v>1</v>
      </c>
      <c r="B4665" s="46">
        <v>2756.35</v>
      </c>
      <c r="C4665" s="46">
        <v>1939.130924154</v>
      </c>
      <c r="D4665" s="46">
        <f t="shared" si="72"/>
        <v>817.2190758459999</v>
      </c>
      <c r="E4665" s="51">
        <v>45261</v>
      </c>
      <c r="F4665" s="49" t="s">
        <v>80</v>
      </c>
      <c r="G4665" s="49" t="s">
        <v>81</v>
      </c>
      <c r="H4665" s="49" t="s">
        <v>660</v>
      </c>
      <c r="I4665" s="49" t="s">
        <v>660</v>
      </c>
      <c r="J4665" s="49">
        <v>135300</v>
      </c>
      <c r="K4665" s="49" t="s">
        <v>254</v>
      </c>
      <c r="L4665" s="49">
        <v>10568538</v>
      </c>
      <c r="M4665" s="49" t="s">
        <v>1980</v>
      </c>
      <c r="N4665" s="51">
        <v>32690</v>
      </c>
      <c r="O4665" s="51">
        <v>32690</v>
      </c>
      <c r="P4665" s="49" t="s">
        <v>1081</v>
      </c>
    </row>
    <row r="4666" spans="1:16">
      <c r="A4666" s="46">
        <v>1</v>
      </c>
      <c r="B4666" s="46">
        <v>49189.1</v>
      </c>
      <c r="C4666" s="46">
        <v>21565.573762380001</v>
      </c>
      <c r="D4666" s="46">
        <f t="shared" si="72"/>
        <v>27623.526237619997</v>
      </c>
      <c r="E4666" s="51">
        <v>45261</v>
      </c>
      <c r="F4666" s="49" t="s">
        <v>80</v>
      </c>
      <c r="G4666" s="49" t="s">
        <v>81</v>
      </c>
      <c r="H4666" s="49" t="s">
        <v>660</v>
      </c>
      <c r="I4666" s="49" t="s">
        <v>660</v>
      </c>
      <c r="J4666" s="49">
        <v>135300</v>
      </c>
      <c r="K4666" s="49" t="s">
        <v>254</v>
      </c>
      <c r="L4666" s="49">
        <v>10568966</v>
      </c>
      <c r="M4666" s="49" t="s">
        <v>1980</v>
      </c>
      <c r="N4666" s="51">
        <v>37438</v>
      </c>
      <c r="O4666" s="51">
        <v>37257</v>
      </c>
      <c r="P4666" s="49" t="s">
        <v>2859</v>
      </c>
    </row>
    <row r="4667" spans="1:16">
      <c r="A4667" s="46">
        <v>2</v>
      </c>
      <c r="B4667" s="46">
        <v>2140.46</v>
      </c>
      <c r="C4667" s="46">
        <v>938.42432602800011</v>
      </c>
      <c r="D4667" s="46">
        <f t="shared" si="72"/>
        <v>1202.035673972</v>
      </c>
      <c r="E4667" s="51">
        <v>45261</v>
      </c>
      <c r="F4667" s="49" t="s">
        <v>80</v>
      </c>
      <c r="G4667" s="49" t="s">
        <v>81</v>
      </c>
      <c r="H4667" s="49" t="s">
        <v>660</v>
      </c>
      <c r="I4667" s="49" t="s">
        <v>660</v>
      </c>
      <c r="J4667" s="49">
        <v>135300</v>
      </c>
      <c r="K4667" s="49" t="s">
        <v>615</v>
      </c>
      <c r="L4667" s="49">
        <v>10568847</v>
      </c>
      <c r="M4667" s="49" t="s">
        <v>2664</v>
      </c>
      <c r="N4667" s="51">
        <v>37438</v>
      </c>
      <c r="O4667" s="51">
        <v>37257</v>
      </c>
      <c r="P4667" s="49" t="s">
        <v>2859</v>
      </c>
    </row>
    <row r="4668" spans="1:16">
      <c r="A4668" s="46">
        <v>0</v>
      </c>
      <c r="B4668" s="46">
        <v>11294.25</v>
      </c>
      <c r="C4668" s="46">
        <v>1036.3908744750001</v>
      </c>
      <c r="D4668" s="46">
        <f t="shared" si="72"/>
        <v>10257.859125524999</v>
      </c>
      <c r="E4668" s="51">
        <v>45261</v>
      </c>
      <c r="F4668" s="49" t="s">
        <v>80</v>
      </c>
      <c r="G4668" s="49" t="s">
        <v>81</v>
      </c>
      <c r="H4668" s="49" t="s">
        <v>660</v>
      </c>
      <c r="I4668" s="49" t="s">
        <v>660</v>
      </c>
      <c r="J4668" s="49">
        <v>135300</v>
      </c>
      <c r="K4668" s="49" t="s">
        <v>185</v>
      </c>
      <c r="L4668" s="49">
        <v>33375768</v>
      </c>
      <c r="M4668" s="49" t="s">
        <v>1446</v>
      </c>
      <c r="N4668" s="51">
        <v>43815</v>
      </c>
      <c r="O4668" s="51">
        <v>43800</v>
      </c>
      <c r="P4668" s="49" t="s">
        <v>2870</v>
      </c>
    </row>
    <row r="4669" spans="1:16">
      <c r="A4669" s="46">
        <v>73</v>
      </c>
      <c r="B4669" s="46">
        <v>10434.23</v>
      </c>
      <c r="C4669" s="46">
        <v>3936.2784171717999</v>
      </c>
      <c r="D4669" s="46">
        <f t="shared" si="72"/>
        <v>6497.9515828282001</v>
      </c>
      <c r="E4669" s="51">
        <v>45261</v>
      </c>
      <c r="F4669" s="49" t="s">
        <v>80</v>
      </c>
      <c r="G4669" s="49" t="s">
        <v>81</v>
      </c>
      <c r="H4669" s="49" t="s">
        <v>660</v>
      </c>
      <c r="I4669" s="49" t="s">
        <v>660</v>
      </c>
      <c r="J4669" s="49">
        <v>135300</v>
      </c>
      <c r="K4669" s="49" t="s">
        <v>465</v>
      </c>
      <c r="L4669" s="49">
        <v>10569370</v>
      </c>
      <c r="M4669" s="49" t="s">
        <v>2071</v>
      </c>
      <c r="N4669" s="51">
        <v>38695</v>
      </c>
      <c r="O4669" s="51">
        <v>38718</v>
      </c>
      <c r="P4669" s="49" t="s">
        <v>2857</v>
      </c>
    </row>
    <row r="4670" spans="1:16">
      <c r="A4670" s="46">
        <v>1</v>
      </c>
      <c r="B4670" s="46">
        <v>12543.24</v>
      </c>
      <c r="C4670" s="46">
        <v>4731.8953955784</v>
      </c>
      <c r="D4670" s="46">
        <f t="shared" si="72"/>
        <v>7811.3446044215998</v>
      </c>
      <c r="E4670" s="51">
        <v>45261</v>
      </c>
      <c r="F4670" s="49" t="s">
        <v>80</v>
      </c>
      <c r="G4670" s="49" t="s">
        <v>81</v>
      </c>
      <c r="H4670" s="49" t="s">
        <v>660</v>
      </c>
      <c r="I4670" s="49" t="s">
        <v>660</v>
      </c>
      <c r="J4670" s="49">
        <v>135300</v>
      </c>
      <c r="K4670" s="49" t="s">
        <v>467</v>
      </c>
      <c r="L4670" s="49">
        <v>10569363</v>
      </c>
      <c r="M4670" s="49" t="s">
        <v>2881</v>
      </c>
      <c r="N4670" s="51">
        <v>38695</v>
      </c>
      <c r="O4670" s="51">
        <v>38718</v>
      </c>
      <c r="P4670" s="49" t="s">
        <v>2857</v>
      </c>
    </row>
    <row r="4671" spans="1:16">
      <c r="A4671" s="46">
        <v>2</v>
      </c>
      <c r="B4671" s="46">
        <v>20170.89</v>
      </c>
      <c r="C4671" s="46">
        <v>12545.229565552501</v>
      </c>
      <c r="D4671" s="46">
        <f t="shared" si="72"/>
        <v>7625.6604344474981</v>
      </c>
      <c r="E4671" s="51">
        <v>45261</v>
      </c>
      <c r="F4671" s="49" t="s">
        <v>80</v>
      </c>
      <c r="G4671" s="49" t="s">
        <v>81</v>
      </c>
      <c r="H4671" s="49" t="s">
        <v>660</v>
      </c>
      <c r="I4671" s="49" t="s">
        <v>660</v>
      </c>
      <c r="J4671" s="49">
        <v>135300</v>
      </c>
      <c r="K4671" s="49" t="s">
        <v>427</v>
      </c>
      <c r="L4671" s="49">
        <v>10568643</v>
      </c>
      <c r="M4671" s="49" t="s">
        <v>2882</v>
      </c>
      <c r="N4671" s="51">
        <v>34151</v>
      </c>
      <c r="O4671" s="51">
        <v>34151</v>
      </c>
      <c r="P4671" s="49" t="s">
        <v>1081</v>
      </c>
    </row>
    <row r="4672" spans="1:16">
      <c r="A4672" s="46">
        <v>17</v>
      </c>
      <c r="B4672" s="46">
        <v>10074.92</v>
      </c>
      <c r="C4672" s="46">
        <v>7498.7375672016005</v>
      </c>
      <c r="D4672" s="46">
        <f t="shared" si="72"/>
        <v>2576.1824327983995</v>
      </c>
      <c r="E4672" s="51">
        <v>45261</v>
      </c>
      <c r="F4672" s="49" t="s">
        <v>80</v>
      </c>
      <c r="G4672" s="49" t="s">
        <v>81</v>
      </c>
      <c r="H4672" s="49" t="s">
        <v>660</v>
      </c>
      <c r="I4672" s="49" t="s">
        <v>660</v>
      </c>
      <c r="J4672" s="49">
        <v>135300</v>
      </c>
      <c r="K4672" s="49" t="s">
        <v>427</v>
      </c>
      <c r="L4672" s="49">
        <v>10568395</v>
      </c>
      <c r="M4672" s="49" t="s">
        <v>2882</v>
      </c>
      <c r="N4672" s="51">
        <v>31959</v>
      </c>
      <c r="O4672" s="51">
        <v>31959</v>
      </c>
      <c r="P4672" s="49" t="s">
        <v>1081</v>
      </c>
    </row>
    <row r="4673" spans="1:16">
      <c r="A4673" s="46">
        <v>2</v>
      </c>
      <c r="B4673" s="46">
        <v>321.93</v>
      </c>
      <c r="C4673" s="46">
        <v>141.14113007400002</v>
      </c>
      <c r="D4673" s="46">
        <f t="shared" si="72"/>
        <v>180.78886992599999</v>
      </c>
      <c r="E4673" s="51">
        <v>45261</v>
      </c>
      <c r="F4673" s="49" t="s">
        <v>80</v>
      </c>
      <c r="G4673" s="49" t="s">
        <v>81</v>
      </c>
      <c r="H4673" s="49" t="s">
        <v>660</v>
      </c>
      <c r="I4673" s="49" t="s">
        <v>660</v>
      </c>
      <c r="J4673" s="49">
        <v>135300</v>
      </c>
      <c r="K4673" s="49" t="s">
        <v>115</v>
      </c>
      <c r="L4673" s="49">
        <v>10568840</v>
      </c>
      <c r="M4673" s="49" t="s">
        <v>977</v>
      </c>
      <c r="N4673" s="51">
        <v>37438</v>
      </c>
      <c r="O4673" s="51">
        <v>37257</v>
      </c>
      <c r="P4673" s="49" t="s">
        <v>2859</v>
      </c>
    </row>
    <row r="4674" spans="1:16">
      <c r="A4674" s="46">
        <v>1</v>
      </c>
      <c r="B4674" s="46">
        <v>13429.09</v>
      </c>
      <c r="C4674" s="46">
        <v>5066.0793493393994</v>
      </c>
      <c r="D4674" s="46">
        <f t="shared" si="72"/>
        <v>8363.0106506606007</v>
      </c>
      <c r="E4674" s="51">
        <v>45261</v>
      </c>
      <c r="F4674" s="49" t="s">
        <v>80</v>
      </c>
      <c r="G4674" s="49" t="s">
        <v>81</v>
      </c>
      <c r="H4674" s="49" t="s">
        <v>660</v>
      </c>
      <c r="I4674" s="49" t="s">
        <v>660</v>
      </c>
      <c r="J4674" s="49">
        <v>135300</v>
      </c>
      <c r="K4674" s="49" t="s">
        <v>468</v>
      </c>
      <c r="L4674" s="49">
        <v>10569377</v>
      </c>
      <c r="M4674" s="49" t="s">
        <v>2075</v>
      </c>
      <c r="N4674" s="51">
        <v>38695</v>
      </c>
      <c r="O4674" s="51">
        <v>38718</v>
      </c>
      <c r="P4674" s="49" t="s">
        <v>2857</v>
      </c>
    </row>
    <row r="4675" spans="1:16">
      <c r="A4675" s="46">
        <v>1</v>
      </c>
      <c r="B4675" s="46">
        <v>1799.43</v>
      </c>
      <c r="C4675" s="46">
        <v>788.909339574</v>
      </c>
      <c r="D4675" s="46">
        <f t="shared" ref="D4675:D4738" si="73">+B4675-C4675</f>
        <v>1010.5206604260001</v>
      </c>
      <c r="E4675" s="51">
        <v>45261</v>
      </c>
      <c r="F4675" s="49" t="s">
        <v>80</v>
      </c>
      <c r="G4675" s="49" t="s">
        <v>81</v>
      </c>
      <c r="H4675" s="49" t="s">
        <v>660</v>
      </c>
      <c r="I4675" s="49" t="s">
        <v>660</v>
      </c>
      <c r="J4675" s="49">
        <v>135300</v>
      </c>
      <c r="K4675" s="49" t="s">
        <v>431</v>
      </c>
      <c r="L4675" s="49">
        <v>10568833</v>
      </c>
      <c r="M4675" s="49" t="s">
        <v>1576</v>
      </c>
      <c r="N4675" s="51">
        <v>37438</v>
      </c>
      <c r="O4675" s="51">
        <v>37257</v>
      </c>
      <c r="P4675" s="49" t="s">
        <v>2859</v>
      </c>
    </row>
    <row r="4676" spans="1:16">
      <c r="A4676" s="46">
        <v>2</v>
      </c>
      <c r="B4676" s="46">
        <v>664.42</v>
      </c>
      <c r="C4676" s="46">
        <v>467.4287984568</v>
      </c>
      <c r="D4676" s="46">
        <f t="shared" si="73"/>
        <v>196.99120154319996</v>
      </c>
      <c r="E4676" s="51">
        <v>45261</v>
      </c>
      <c r="F4676" s="49" t="s">
        <v>80</v>
      </c>
      <c r="G4676" s="49" t="s">
        <v>81</v>
      </c>
      <c r="H4676" s="49" t="s">
        <v>660</v>
      </c>
      <c r="I4676" s="49" t="s">
        <v>660</v>
      </c>
      <c r="J4676" s="49">
        <v>135300</v>
      </c>
      <c r="K4676" s="49" t="s">
        <v>431</v>
      </c>
      <c r="L4676" s="49">
        <v>10568531</v>
      </c>
      <c r="M4676" s="49" t="s">
        <v>1576</v>
      </c>
      <c r="N4676" s="51">
        <v>32690</v>
      </c>
      <c r="O4676" s="51">
        <v>32690</v>
      </c>
      <c r="P4676" s="49" t="s">
        <v>1081</v>
      </c>
    </row>
    <row r="4677" spans="1:16">
      <c r="A4677" s="46">
        <v>2</v>
      </c>
      <c r="B4677" s="46">
        <v>18331.189999999999</v>
      </c>
      <c r="C4677" s="46">
        <v>8036.7933159419999</v>
      </c>
      <c r="D4677" s="46">
        <f t="shared" si="73"/>
        <v>10294.396684058</v>
      </c>
      <c r="E4677" s="51">
        <v>45261</v>
      </c>
      <c r="F4677" s="49" t="s">
        <v>80</v>
      </c>
      <c r="G4677" s="49" t="s">
        <v>81</v>
      </c>
      <c r="H4677" s="49" t="s">
        <v>660</v>
      </c>
      <c r="I4677" s="49" t="s">
        <v>660</v>
      </c>
      <c r="J4677" s="49">
        <v>135300</v>
      </c>
      <c r="K4677" s="49" t="s">
        <v>433</v>
      </c>
      <c r="L4677" s="49">
        <v>10568826</v>
      </c>
      <c r="M4677" s="49" t="s">
        <v>1985</v>
      </c>
      <c r="N4677" s="51">
        <v>37438</v>
      </c>
      <c r="O4677" s="51">
        <v>37257</v>
      </c>
      <c r="P4677" s="49" t="s">
        <v>2859</v>
      </c>
    </row>
    <row r="4678" spans="1:16">
      <c r="A4678" s="46">
        <v>1</v>
      </c>
      <c r="B4678" s="46">
        <v>10454.370000000001</v>
      </c>
      <c r="C4678" s="46">
        <v>4583.423713266</v>
      </c>
      <c r="D4678" s="46">
        <f t="shared" si="73"/>
        <v>5870.9462867340008</v>
      </c>
      <c r="E4678" s="51">
        <v>45261</v>
      </c>
      <c r="F4678" s="49" t="s">
        <v>80</v>
      </c>
      <c r="G4678" s="49" t="s">
        <v>81</v>
      </c>
      <c r="H4678" s="49" t="s">
        <v>660</v>
      </c>
      <c r="I4678" s="49" t="s">
        <v>660</v>
      </c>
      <c r="J4678" s="49">
        <v>135300</v>
      </c>
      <c r="K4678" s="49" t="s">
        <v>434</v>
      </c>
      <c r="L4678" s="49">
        <v>10568875</v>
      </c>
      <c r="M4678" s="49" t="s">
        <v>1988</v>
      </c>
      <c r="N4678" s="51">
        <v>37438</v>
      </c>
      <c r="O4678" s="51">
        <v>37257</v>
      </c>
      <c r="P4678" s="49" t="s">
        <v>2859</v>
      </c>
    </row>
    <row r="4679" spans="1:16">
      <c r="A4679" s="46">
        <v>1</v>
      </c>
      <c r="B4679" s="46">
        <v>14419.54</v>
      </c>
      <c r="C4679" s="46">
        <v>8968.1932492650012</v>
      </c>
      <c r="D4679" s="46">
        <f t="shared" si="73"/>
        <v>5451.3467507349997</v>
      </c>
      <c r="E4679" s="51">
        <v>45261</v>
      </c>
      <c r="F4679" s="49" t="s">
        <v>80</v>
      </c>
      <c r="G4679" s="49" t="s">
        <v>81</v>
      </c>
      <c r="H4679" s="49" t="s">
        <v>660</v>
      </c>
      <c r="I4679" s="49" t="s">
        <v>660</v>
      </c>
      <c r="J4679" s="49">
        <v>135300</v>
      </c>
      <c r="K4679" s="49" t="s">
        <v>495</v>
      </c>
      <c r="L4679" s="49">
        <v>10568706</v>
      </c>
      <c r="M4679" s="49" t="s">
        <v>2198</v>
      </c>
      <c r="N4679" s="51">
        <v>34151</v>
      </c>
      <c r="O4679" s="51">
        <v>34151</v>
      </c>
      <c r="P4679" s="49" t="s">
        <v>1081</v>
      </c>
    </row>
    <row r="4680" spans="1:16">
      <c r="A4680" s="46">
        <v>1</v>
      </c>
      <c r="B4680" s="46">
        <v>23577.82</v>
      </c>
      <c r="C4680" s="46">
        <v>10337.030284476001</v>
      </c>
      <c r="D4680" s="46">
        <f t="shared" si="73"/>
        <v>13240.789715523999</v>
      </c>
      <c r="E4680" s="51">
        <v>45261</v>
      </c>
      <c r="F4680" s="49" t="s">
        <v>80</v>
      </c>
      <c r="G4680" s="49" t="s">
        <v>81</v>
      </c>
      <c r="H4680" s="49" t="s">
        <v>660</v>
      </c>
      <c r="I4680" s="49" t="s">
        <v>660</v>
      </c>
      <c r="J4680" s="49">
        <v>135300</v>
      </c>
      <c r="K4680" s="49" t="s">
        <v>442</v>
      </c>
      <c r="L4680" s="49">
        <v>10568882</v>
      </c>
      <c r="M4680" s="49" t="s">
        <v>1997</v>
      </c>
      <c r="N4680" s="51">
        <v>37438</v>
      </c>
      <c r="O4680" s="51">
        <v>37257</v>
      </c>
      <c r="P4680" s="49" t="s">
        <v>2806</v>
      </c>
    </row>
    <row r="4681" spans="1:16">
      <c r="A4681" s="46">
        <v>0</v>
      </c>
      <c r="B4681" s="46">
        <v>0</v>
      </c>
      <c r="C4681" s="46">
        <v>0</v>
      </c>
      <c r="D4681" s="46">
        <f t="shared" si="73"/>
        <v>0</v>
      </c>
      <c r="E4681" s="51">
        <v>45261</v>
      </c>
      <c r="F4681" s="49" t="s">
        <v>80</v>
      </c>
      <c r="G4681" s="49" t="s">
        <v>81</v>
      </c>
      <c r="H4681" s="49" t="s">
        <v>660</v>
      </c>
      <c r="I4681" s="49" t="s">
        <v>660</v>
      </c>
      <c r="J4681" s="49">
        <v>135301</v>
      </c>
      <c r="K4681" s="49" t="s">
        <v>107</v>
      </c>
      <c r="L4681" s="49">
        <v>33478444</v>
      </c>
      <c r="M4681" s="49" t="s">
        <v>2883</v>
      </c>
      <c r="N4681" s="51">
        <v>44378</v>
      </c>
      <c r="O4681" s="51">
        <v>44378</v>
      </c>
      <c r="P4681" s="49" t="s">
        <v>2880</v>
      </c>
    </row>
    <row r="4682" spans="1:16">
      <c r="A4682" s="46">
        <v>0</v>
      </c>
      <c r="B4682" s="46">
        <v>0</v>
      </c>
      <c r="C4682" s="46">
        <v>0</v>
      </c>
      <c r="D4682" s="46">
        <f t="shared" si="73"/>
        <v>0</v>
      </c>
      <c r="E4682" s="51">
        <v>45261</v>
      </c>
      <c r="F4682" s="49" t="s">
        <v>80</v>
      </c>
      <c r="G4682" s="49" t="s">
        <v>81</v>
      </c>
      <c r="H4682" s="49" t="s">
        <v>660</v>
      </c>
      <c r="I4682" s="49" t="s">
        <v>660</v>
      </c>
      <c r="J4682" s="49">
        <v>135800</v>
      </c>
      <c r="K4682" s="49" t="s">
        <v>107</v>
      </c>
      <c r="L4682" s="49">
        <v>12088968</v>
      </c>
      <c r="M4682" s="49" t="s">
        <v>2884</v>
      </c>
      <c r="N4682" s="51">
        <v>41576</v>
      </c>
      <c r="O4682" s="51">
        <v>41548</v>
      </c>
      <c r="P4682" s="49" t="s">
        <v>2873</v>
      </c>
    </row>
    <row r="4683" spans="1:16">
      <c r="A4683" s="46">
        <v>1</v>
      </c>
      <c r="B4683" s="46">
        <v>1836</v>
      </c>
      <c r="C4683" s="46">
        <v>-61.806075839999998</v>
      </c>
      <c r="D4683" s="46">
        <f t="shared" si="73"/>
        <v>1897.8060758399999</v>
      </c>
      <c r="E4683" s="51">
        <v>45261</v>
      </c>
      <c r="F4683" s="49" t="s">
        <v>80</v>
      </c>
      <c r="G4683" s="49" t="s">
        <v>81</v>
      </c>
      <c r="H4683" s="49" t="s">
        <v>664</v>
      </c>
      <c r="I4683" s="49" t="s">
        <v>664</v>
      </c>
      <c r="J4683" s="49">
        <v>135001</v>
      </c>
      <c r="K4683" s="49" t="s">
        <v>153</v>
      </c>
      <c r="L4683" s="49">
        <v>10562893</v>
      </c>
      <c r="M4683" s="49" t="s">
        <v>2885</v>
      </c>
      <c r="N4683" s="51">
        <v>23559</v>
      </c>
      <c r="O4683" s="51">
        <v>23559</v>
      </c>
      <c r="P4683" s="49" t="s">
        <v>1091</v>
      </c>
    </row>
    <row r="4684" spans="1:16">
      <c r="A4684" s="46">
        <v>1</v>
      </c>
      <c r="B4684" s="46">
        <v>26476.33</v>
      </c>
      <c r="C4684" s="46">
        <v>7356.7093471137996</v>
      </c>
      <c r="D4684" s="46">
        <f t="shared" si="73"/>
        <v>19119.620652886202</v>
      </c>
      <c r="E4684" s="51">
        <v>45261</v>
      </c>
      <c r="F4684" s="49" t="s">
        <v>80</v>
      </c>
      <c r="G4684" s="49" t="s">
        <v>81</v>
      </c>
      <c r="H4684" s="49" t="s">
        <v>664</v>
      </c>
      <c r="I4684" s="49" t="s">
        <v>664</v>
      </c>
      <c r="J4684" s="49">
        <v>135200</v>
      </c>
      <c r="K4684" s="49" t="s">
        <v>177</v>
      </c>
      <c r="L4684" s="49">
        <v>10563287</v>
      </c>
      <c r="M4684" s="49" t="s">
        <v>1538</v>
      </c>
      <c r="N4684" s="51">
        <v>39065</v>
      </c>
      <c r="O4684" s="51">
        <v>38718</v>
      </c>
      <c r="P4684" s="49" t="s">
        <v>2886</v>
      </c>
    </row>
    <row r="4685" spans="1:16">
      <c r="A4685" s="46">
        <v>1</v>
      </c>
      <c r="B4685" s="46">
        <v>65507.41</v>
      </c>
      <c r="C4685" s="46">
        <v>18201.879771562599</v>
      </c>
      <c r="D4685" s="46">
        <f t="shared" si="73"/>
        <v>47305.530228437405</v>
      </c>
      <c r="E4685" s="51">
        <v>45261</v>
      </c>
      <c r="F4685" s="49" t="s">
        <v>80</v>
      </c>
      <c r="G4685" s="49" t="s">
        <v>81</v>
      </c>
      <c r="H4685" s="49" t="s">
        <v>664</v>
      </c>
      <c r="I4685" s="49" t="s">
        <v>664</v>
      </c>
      <c r="J4685" s="49">
        <v>135200</v>
      </c>
      <c r="K4685" s="49" t="s">
        <v>186</v>
      </c>
      <c r="L4685" s="49">
        <v>10563280</v>
      </c>
      <c r="M4685" s="49" t="s">
        <v>2007</v>
      </c>
      <c r="N4685" s="51">
        <v>39065</v>
      </c>
      <c r="O4685" s="51">
        <v>38718</v>
      </c>
      <c r="P4685" s="49" t="s">
        <v>2886</v>
      </c>
    </row>
    <row r="4686" spans="1:16">
      <c r="A4686" s="46">
        <v>2</v>
      </c>
      <c r="B4686" s="46">
        <v>15503.4</v>
      </c>
      <c r="C4686" s="46">
        <v>5532.46503183</v>
      </c>
      <c r="D4686" s="46">
        <f t="shared" si="73"/>
        <v>9970.9349681700005</v>
      </c>
      <c r="E4686" s="51">
        <v>45261</v>
      </c>
      <c r="F4686" s="49" t="s">
        <v>80</v>
      </c>
      <c r="G4686" s="49" t="s">
        <v>81</v>
      </c>
      <c r="H4686" s="49" t="s">
        <v>664</v>
      </c>
      <c r="I4686" s="49" t="s">
        <v>664</v>
      </c>
      <c r="J4686" s="49">
        <v>135300</v>
      </c>
      <c r="K4686" s="49" t="s">
        <v>553</v>
      </c>
      <c r="L4686" s="49">
        <v>10569463</v>
      </c>
      <c r="M4686" s="49" t="s">
        <v>2767</v>
      </c>
      <c r="N4686" s="51">
        <v>39065</v>
      </c>
      <c r="O4686" s="51">
        <v>38718</v>
      </c>
      <c r="P4686" s="49" t="s">
        <v>2886</v>
      </c>
    </row>
    <row r="4687" spans="1:16">
      <c r="A4687" s="46">
        <v>15</v>
      </c>
      <c r="B4687" s="46">
        <v>97746.790000000008</v>
      </c>
      <c r="C4687" s="46">
        <v>34881.425858110495</v>
      </c>
      <c r="D4687" s="46">
        <f t="shared" si="73"/>
        <v>62865.364141889513</v>
      </c>
      <c r="E4687" s="51">
        <v>45261</v>
      </c>
      <c r="F4687" s="49" t="s">
        <v>80</v>
      </c>
      <c r="G4687" s="49" t="s">
        <v>81</v>
      </c>
      <c r="H4687" s="49" t="s">
        <v>664</v>
      </c>
      <c r="I4687" s="49" t="s">
        <v>664</v>
      </c>
      <c r="J4687" s="49">
        <v>135300</v>
      </c>
      <c r="K4687" s="49" t="s">
        <v>445</v>
      </c>
      <c r="L4687" s="49">
        <v>10569505</v>
      </c>
      <c r="M4687" s="49" t="s">
        <v>2013</v>
      </c>
      <c r="N4687" s="51">
        <v>39065</v>
      </c>
      <c r="O4687" s="51">
        <v>38718</v>
      </c>
      <c r="P4687" s="49" t="s">
        <v>2886</v>
      </c>
    </row>
    <row r="4688" spans="1:16">
      <c r="A4688" s="46">
        <v>14</v>
      </c>
      <c r="B4688" s="46">
        <v>12708.89</v>
      </c>
      <c r="C4688" s="46">
        <v>4535.2303055055008</v>
      </c>
      <c r="D4688" s="46">
        <f t="shared" si="73"/>
        <v>8173.6596944944986</v>
      </c>
      <c r="E4688" s="51">
        <v>45261</v>
      </c>
      <c r="F4688" s="49" t="s">
        <v>80</v>
      </c>
      <c r="G4688" s="49" t="s">
        <v>81</v>
      </c>
      <c r="H4688" s="49" t="s">
        <v>664</v>
      </c>
      <c r="I4688" s="49" t="s">
        <v>664</v>
      </c>
      <c r="J4688" s="49">
        <v>135300</v>
      </c>
      <c r="K4688" s="49" t="s">
        <v>124</v>
      </c>
      <c r="L4688" s="49">
        <v>10569470</v>
      </c>
      <c r="M4688" s="49" t="s">
        <v>2291</v>
      </c>
      <c r="N4688" s="51">
        <v>39065</v>
      </c>
      <c r="O4688" s="51">
        <v>38718</v>
      </c>
      <c r="P4688" s="49" t="s">
        <v>2886</v>
      </c>
    </row>
    <row r="4689" spans="1:16">
      <c r="A4689" s="46">
        <v>6</v>
      </c>
      <c r="B4689" s="46">
        <v>8116.8</v>
      </c>
      <c r="C4689" s="46">
        <v>2896.5202581600001</v>
      </c>
      <c r="D4689" s="46">
        <f t="shared" si="73"/>
        <v>5220.2797418400005</v>
      </c>
      <c r="E4689" s="51">
        <v>45261</v>
      </c>
      <c r="F4689" s="49" t="s">
        <v>80</v>
      </c>
      <c r="G4689" s="49" t="s">
        <v>81</v>
      </c>
      <c r="H4689" s="49" t="s">
        <v>664</v>
      </c>
      <c r="I4689" s="49" t="s">
        <v>664</v>
      </c>
      <c r="J4689" s="49">
        <v>135300</v>
      </c>
      <c r="K4689" s="49" t="s">
        <v>165</v>
      </c>
      <c r="L4689" s="49">
        <v>10569456</v>
      </c>
      <c r="M4689" s="49" t="s">
        <v>2693</v>
      </c>
      <c r="N4689" s="51">
        <v>39065</v>
      </c>
      <c r="O4689" s="51">
        <v>38718</v>
      </c>
      <c r="P4689" s="49" t="s">
        <v>2886</v>
      </c>
    </row>
    <row r="4690" spans="1:16">
      <c r="A4690" s="46">
        <v>1</v>
      </c>
      <c r="B4690" s="46">
        <v>31273.62</v>
      </c>
      <c r="C4690" s="46">
        <v>2232.0292202838</v>
      </c>
      <c r="D4690" s="46">
        <f t="shared" si="73"/>
        <v>29041.5907797162</v>
      </c>
      <c r="E4690" s="51">
        <v>45261</v>
      </c>
      <c r="F4690" s="49" t="s">
        <v>80</v>
      </c>
      <c r="G4690" s="49" t="s">
        <v>81</v>
      </c>
      <c r="H4690" s="49" t="s">
        <v>664</v>
      </c>
      <c r="I4690" s="49" t="s">
        <v>664</v>
      </c>
      <c r="J4690" s="49">
        <v>135300</v>
      </c>
      <c r="K4690" s="49" t="s">
        <v>166</v>
      </c>
      <c r="L4690" s="49">
        <v>31725719</v>
      </c>
      <c r="M4690" s="49" t="s">
        <v>1418</v>
      </c>
      <c r="N4690" s="51">
        <v>44011</v>
      </c>
      <c r="O4690" s="51">
        <v>44013</v>
      </c>
      <c r="P4690" s="49" t="s">
        <v>2887</v>
      </c>
    </row>
    <row r="4691" spans="1:16">
      <c r="A4691" s="46">
        <v>2</v>
      </c>
      <c r="B4691" s="46">
        <v>210497.11000000002</v>
      </c>
      <c r="C4691" s="46">
        <v>75116.935664194505</v>
      </c>
      <c r="D4691" s="46">
        <f t="shared" si="73"/>
        <v>135380.17433580552</v>
      </c>
      <c r="E4691" s="51">
        <v>45261</v>
      </c>
      <c r="F4691" s="49" t="s">
        <v>80</v>
      </c>
      <c r="G4691" s="49" t="s">
        <v>81</v>
      </c>
      <c r="H4691" s="49" t="s">
        <v>664</v>
      </c>
      <c r="I4691" s="49" t="s">
        <v>664</v>
      </c>
      <c r="J4691" s="49">
        <v>135300</v>
      </c>
      <c r="K4691" s="49" t="s">
        <v>269</v>
      </c>
      <c r="L4691" s="49">
        <v>10569498</v>
      </c>
      <c r="M4691" s="49" t="s">
        <v>2021</v>
      </c>
      <c r="N4691" s="51">
        <v>39065</v>
      </c>
      <c r="O4691" s="51">
        <v>38718</v>
      </c>
      <c r="P4691" s="49" t="s">
        <v>2886</v>
      </c>
    </row>
    <row r="4692" spans="1:16">
      <c r="A4692" s="46">
        <v>5350</v>
      </c>
      <c r="B4692" s="46">
        <v>54659.98</v>
      </c>
      <c r="C4692" s="46">
        <v>19505.684429901001</v>
      </c>
      <c r="D4692" s="46">
        <f t="shared" si="73"/>
        <v>35154.295570098999</v>
      </c>
      <c r="E4692" s="51">
        <v>45261</v>
      </c>
      <c r="F4692" s="49" t="s">
        <v>80</v>
      </c>
      <c r="G4692" s="49" t="s">
        <v>81</v>
      </c>
      <c r="H4692" s="49" t="s">
        <v>664</v>
      </c>
      <c r="I4692" s="49" t="s">
        <v>664</v>
      </c>
      <c r="J4692" s="49">
        <v>135300</v>
      </c>
      <c r="K4692" s="49" t="s">
        <v>447</v>
      </c>
      <c r="L4692" s="49">
        <v>10569519</v>
      </c>
      <c r="M4692" s="49" t="s">
        <v>2024</v>
      </c>
      <c r="N4692" s="51">
        <v>39065</v>
      </c>
      <c r="O4692" s="51">
        <v>38718</v>
      </c>
      <c r="P4692" s="49" t="s">
        <v>2886</v>
      </c>
    </row>
    <row r="4693" spans="1:16">
      <c r="A4693" s="46">
        <v>12</v>
      </c>
      <c r="B4693" s="46">
        <v>110998.7</v>
      </c>
      <c r="C4693" s="46">
        <v>39610.435538564998</v>
      </c>
      <c r="D4693" s="46">
        <f t="shared" si="73"/>
        <v>71388.264461434999</v>
      </c>
      <c r="E4693" s="51">
        <v>45261</v>
      </c>
      <c r="F4693" s="49" t="s">
        <v>80</v>
      </c>
      <c r="G4693" s="49" t="s">
        <v>81</v>
      </c>
      <c r="H4693" s="49" t="s">
        <v>664</v>
      </c>
      <c r="I4693" s="49" t="s">
        <v>664</v>
      </c>
      <c r="J4693" s="49">
        <v>135300</v>
      </c>
      <c r="K4693" s="49" t="s">
        <v>448</v>
      </c>
      <c r="L4693" s="49">
        <v>10569477</v>
      </c>
      <c r="M4693" s="49" t="s">
        <v>2026</v>
      </c>
      <c r="N4693" s="51">
        <v>39065</v>
      </c>
      <c r="O4693" s="51">
        <v>38718</v>
      </c>
      <c r="P4693" s="49" t="s">
        <v>2886</v>
      </c>
    </row>
    <row r="4694" spans="1:16">
      <c r="A4694" s="46">
        <v>89</v>
      </c>
      <c r="B4694" s="46">
        <v>8027.24</v>
      </c>
      <c r="C4694" s="46">
        <v>2864.5603288379998</v>
      </c>
      <c r="D4694" s="46">
        <f t="shared" si="73"/>
        <v>5162.679671162</v>
      </c>
      <c r="E4694" s="51">
        <v>45261</v>
      </c>
      <c r="F4694" s="49" t="s">
        <v>80</v>
      </c>
      <c r="G4694" s="49" t="s">
        <v>81</v>
      </c>
      <c r="H4694" s="49" t="s">
        <v>664</v>
      </c>
      <c r="I4694" s="49" t="s">
        <v>664</v>
      </c>
      <c r="J4694" s="49">
        <v>135300</v>
      </c>
      <c r="K4694" s="49" t="s">
        <v>532</v>
      </c>
      <c r="L4694" s="49">
        <v>10569484</v>
      </c>
      <c r="M4694" s="49" t="s">
        <v>2259</v>
      </c>
      <c r="N4694" s="51">
        <v>39065</v>
      </c>
      <c r="O4694" s="51">
        <v>38718</v>
      </c>
      <c r="P4694" s="49" t="s">
        <v>2886</v>
      </c>
    </row>
    <row r="4695" spans="1:16">
      <c r="A4695" s="46">
        <v>1</v>
      </c>
      <c r="B4695" s="46">
        <v>1181686.25</v>
      </c>
      <c r="C4695" s="46">
        <v>421690.5876594375</v>
      </c>
      <c r="D4695" s="46">
        <f t="shared" si="73"/>
        <v>759995.66234056256</v>
      </c>
      <c r="E4695" s="51">
        <v>45261</v>
      </c>
      <c r="F4695" s="49" t="s">
        <v>80</v>
      </c>
      <c r="G4695" s="49" t="s">
        <v>81</v>
      </c>
      <c r="H4695" s="49" t="s">
        <v>664</v>
      </c>
      <c r="I4695" s="49" t="s">
        <v>664</v>
      </c>
      <c r="J4695" s="49">
        <v>135300</v>
      </c>
      <c r="K4695" s="49" t="s">
        <v>171</v>
      </c>
      <c r="L4695" s="49">
        <v>10569581</v>
      </c>
      <c r="M4695" s="49" t="s">
        <v>2697</v>
      </c>
      <c r="N4695" s="51">
        <v>39065</v>
      </c>
      <c r="O4695" s="51">
        <v>38718</v>
      </c>
      <c r="P4695" s="49" t="s">
        <v>2886</v>
      </c>
    </row>
    <row r="4696" spans="1:16">
      <c r="A4696" s="46">
        <v>1</v>
      </c>
      <c r="B4696" s="46">
        <v>7082.05</v>
      </c>
      <c r="C4696" s="46">
        <v>1660.7738689939999</v>
      </c>
      <c r="D4696" s="46">
        <f t="shared" si="73"/>
        <v>5421.2761310060005</v>
      </c>
      <c r="E4696" s="51">
        <v>45261</v>
      </c>
      <c r="F4696" s="49" t="s">
        <v>80</v>
      </c>
      <c r="G4696" s="49" t="s">
        <v>81</v>
      </c>
      <c r="H4696" s="49" t="s">
        <v>664</v>
      </c>
      <c r="I4696" s="49" t="s">
        <v>664</v>
      </c>
      <c r="J4696" s="49">
        <v>135300</v>
      </c>
      <c r="K4696" s="49" t="s">
        <v>173</v>
      </c>
      <c r="L4696" s="49">
        <v>11907839</v>
      </c>
      <c r="M4696" s="49" t="s">
        <v>2888</v>
      </c>
      <c r="N4696" s="51">
        <v>41193</v>
      </c>
      <c r="O4696" s="51">
        <v>40909</v>
      </c>
      <c r="P4696" s="49" t="s">
        <v>2329</v>
      </c>
    </row>
    <row r="4697" spans="1:16">
      <c r="A4697" s="46">
        <v>18740</v>
      </c>
      <c r="B4697" s="46">
        <v>72435.44</v>
      </c>
      <c r="C4697" s="46">
        <v>25848.945319428003</v>
      </c>
      <c r="D4697" s="46">
        <f t="shared" si="73"/>
        <v>46586.494680571996</v>
      </c>
      <c r="E4697" s="51">
        <v>45261</v>
      </c>
      <c r="F4697" s="49" t="s">
        <v>80</v>
      </c>
      <c r="G4697" s="49" t="s">
        <v>81</v>
      </c>
      <c r="H4697" s="49" t="s">
        <v>664</v>
      </c>
      <c r="I4697" s="49" t="s">
        <v>664</v>
      </c>
      <c r="J4697" s="49">
        <v>135300</v>
      </c>
      <c r="K4697" s="49" t="s">
        <v>174</v>
      </c>
      <c r="L4697" s="49">
        <v>10569595</v>
      </c>
      <c r="M4697" s="49" t="s">
        <v>2029</v>
      </c>
      <c r="N4697" s="51">
        <v>39065</v>
      </c>
      <c r="O4697" s="51">
        <v>38718</v>
      </c>
      <c r="P4697" s="49" t="s">
        <v>2886</v>
      </c>
    </row>
    <row r="4698" spans="1:16">
      <c r="A4698" s="46">
        <v>25808</v>
      </c>
      <c r="B4698" s="46">
        <v>243981.16</v>
      </c>
      <c r="C4698" s="46">
        <v>87065.88465274201</v>
      </c>
      <c r="D4698" s="46">
        <f t="shared" si="73"/>
        <v>156915.27534725799</v>
      </c>
      <c r="E4698" s="51">
        <v>45261</v>
      </c>
      <c r="F4698" s="49" t="s">
        <v>80</v>
      </c>
      <c r="G4698" s="49" t="s">
        <v>81</v>
      </c>
      <c r="H4698" s="49" t="s">
        <v>664</v>
      </c>
      <c r="I4698" s="49" t="s">
        <v>664</v>
      </c>
      <c r="J4698" s="49">
        <v>135300</v>
      </c>
      <c r="K4698" s="49" t="s">
        <v>450</v>
      </c>
      <c r="L4698" s="49">
        <v>10569602</v>
      </c>
      <c r="M4698" s="49" t="s">
        <v>2131</v>
      </c>
      <c r="N4698" s="51">
        <v>39065</v>
      </c>
      <c r="O4698" s="51">
        <v>38718</v>
      </c>
      <c r="P4698" s="49" t="s">
        <v>2886</v>
      </c>
    </row>
    <row r="4699" spans="1:16">
      <c r="A4699" s="46">
        <v>4</v>
      </c>
      <c r="B4699" s="46">
        <v>381289.26</v>
      </c>
      <c r="C4699" s="46">
        <v>136064.95981283701</v>
      </c>
      <c r="D4699" s="46">
        <f t="shared" si="73"/>
        <v>245224.300187163</v>
      </c>
      <c r="E4699" s="51">
        <v>45261</v>
      </c>
      <c r="F4699" s="49" t="s">
        <v>80</v>
      </c>
      <c r="G4699" s="49" t="s">
        <v>81</v>
      </c>
      <c r="H4699" s="49" t="s">
        <v>664</v>
      </c>
      <c r="I4699" s="49" t="s">
        <v>664</v>
      </c>
      <c r="J4699" s="49">
        <v>135300</v>
      </c>
      <c r="K4699" s="49" t="s">
        <v>353</v>
      </c>
      <c r="L4699" s="49">
        <v>10569526</v>
      </c>
      <c r="M4699" s="49" t="s">
        <v>2034</v>
      </c>
      <c r="N4699" s="51">
        <v>39065</v>
      </c>
      <c r="O4699" s="51">
        <v>38718</v>
      </c>
      <c r="P4699" s="49" t="s">
        <v>2886</v>
      </c>
    </row>
    <row r="4700" spans="1:16">
      <c r="A4700" s="46">
        <v>0</v>
      </c>
      <c r="B4700" s="46">
        <v>0</v>
      </c>
      <c r="C4700" s="46">
        <v>0</v>
      </c>
      <c r="D4700" s="46">
        <f t="shared" si="73"/>
        <v>0</v>
      </c>
      <c r="E4700" s="51">
        <v>45261</v>
      </c>
      <c r="F4700" s="49" t="s">
        <v>80</v>
      </c>
      <c r="G4700" s="49" t="s">
        <v>81</v>
      </c>
      <c r="H4700" s="49" t="s">
        <v>664</v>
      </c>
      <c r="I4700" s="49" t="s">
        <v>664</v>
      </c>
      <c r="J4700" s="49">
        <v>135300</v>
      </c>
      <c r="K4700" s="49" t="s">
        <v>107</v>
      </c>
      <c r="L4700" s="49">
        <v>11911014</v>
      </c>
      <c r="M4700" s="49" t="s">
        <v>2339</v>
      </c>
      <c r="N4700" s="51">
        <v>41193</v>
      </c>
      <c r="O4700" s="51">
        <v>41426</v>
      </c>
      <c r="P4700" s="49" t="s">
        <v>2329</v>
      </c>
    </row>
    <row r="4701" spans="1:16">
      <c r="A4701" s="46">
        <v>0</v>
      </c>
      <c r="B4701" s="46">
        <v>0</v>
      </c>
      <c r="C4701" s="46">
        <v>0</v>
      </c>
      <c r="D4701" s="46">
        <f t="shared" si="73"/>
        <v>0</v>
      </c>
      <c r="E4701" s="51">
        <v>45261</v>
      </c>
      <c r="F4701" s="49" t="s">
        <v>80</v>
      </c>
      <c r="G4701" s="49" t="s">
        <v>81</v>
      </c>
      <c r="H4701" s="49" t="s">
        <v>664</v>
      </c>
      <c r="I4701" s="49" t="s">
        <v>664</v>
      </c>
      <c r="J4701" s="49">
        <v>135300</v>
      </c>
      <c r="K4701" s="49" t="s">
        <v>107</v>
      </c>
      <c r="L4701" s="49">
        <v>28413177</v>
      </c>
      <c r="M4701" s="49" t="s">
        <v>2889</v>
      </c>
      <c r="N4701" s="51">
        <v>43815</v>
      </c>
      <c r="O4701" s="51">
        <v>43800</v>
      </c>
      <c r="P4701" s="49" t="s">
        <v>2890</v>
      </c>
    </row>
    <row r="4702" spans="1:16">
      <c r="A4702" s="46">
        <v>0</v>
      </c>
      <c r="B4702" s="46">
        <v>0</v>
      </c>
      <c r="C4702" s="46">
        <v>0</v>
      </c>
      <c r="D4702" s="46">
        <f t="shared" si="73"/>
        <v>0</v>
      </c>
      <c r="E4702" s="51">
        <v>45261</v>
      </c>
      <c r="F4702" s="49" t="s">
        <v>80</v>
      </c>
      <c r="G4702" s="49" t="s">
        <v>81</v>
      </c>
      <c r="H4702" s="49" t="s">
        <v>664</v>
      </c>
      <c r="I4702" s="49" t="s">
        <v>664</v>
      </c>
      <c r="J4702" s="49">
        <v>135300</v>
      </c>
      <c r="K4702" s="49" t="s">
        <v>107</v>
      </c>
      <c r="L4702" s="49">
        <v>29646681</v>
      </c>
      <c r="M4702" s="49" t="s">
        <v>2891</v>
      </c>
      <c r="N4702" s="51">
        <v>44011</v>
      </c>
      <c r="O4702" s="51">
        <v>44013</v>
      </c>
      <c r="P4702" s="49" t="s">
        <v>2887</v>
      </c>
    </row>
    <row r="4703" spans="1:16">
      <c r="A4703" s="46">
        <v>0</v>
      </c>
      <c r="B4703" s="46">
        <v>0</v>
      </c>
      <c r="C4703" s="46">
        <v>0</v>
      </c>
      <c r="D4703" s="46">
        <f t="shared" si="73"/>
        <v>0</v>
      </c>
      <c r="E4703" s="51">
        <v>45261</v>
      </c>
      <c r="F4703" s="49" t="s">
        <v>80</v>
      </c>
      <c r="G4703" s="49" t="s">
        <v>81</v>
      </c>
      <c r="H4703" s="49" t="s">
        <v>664</v>
      </c>
      <c r="I4703" s="49" t="s">
        <v>664</v>
      </c>
      <c r="J4703" s="49">
        <v>135300</v>
      </c>
      <c r="K4703" s="49" t="s">
        <v>107</v>
      </c>
      <c r="L4703" s="49">
        <v>29646510</v>
      </c>
      <c r="M4703" s="49" t="s">
        <v>2889</v>
      </c>
      <c r="N4703" s="51">
        <v>43815</v>
      </c>
      <c r="O4703" s="51">
        <v>44013</v>
      </c>
      <c r="P4703" s="49" t="s">
        <v>2890</v>
      </c>
    </row>
    <row r="4704" spans="1:16">
      <c r="A4704" s="46">
        <v>0</v>
      </c>
      <c r="B4704" s="46">
        <v>0</v>
      </c>
      <c r="C4704" s="46">
        <v>0</v>
      </c>
      <c r="D4704" s="46">
        <f t="shared" si="73"/>
        <v>0</v>
      </c>
      <c r="E4704" s="51">
        <v>45261</v>
      </c>
      <c r="F4704" s="49" t="s">
        <v>80</v>
      </c>
      <c r="G4704" s="49" t="s">
        <v>81</v>
      </c>
      <c r="H4704" s="49" t="s">
        <v>664</v>
      </c>
      <c r="I4704" s="49" t="s">
        <v>664</v>
      </c>
      <c r="J4704" s="49">
        <v>135300</v>
      </c>
      <c r="K4704" s="49" t="s">
        <v>107</v>
      </c>
      <c r="L4704" s="49">
        <v>28830340</v>
      </c>
      <c r="M4704" s="49" t="s">
        <v>2889</v>
      </c>
      <c r="N4704" s="51">
        <v>43815</v>
      </c>
      <c r="O4704" s="51">
        <v>43831</v>
      </c>
      <c r="P4704" s="49" t="s">
        <v>2890</v>
      </c>
    </row>
    <row r="4705" spans="1:16">
      <c r="A4705" s="46">
        <v>0</v>
      </c>
      <c r="B4705" s="46">
        <v>0</v>
      </c>
      <c r="C4705" s="46">
        <v>0</v>
      </c>
      <c r="D4705" s="46">
        <f t="shared" si="73"/>
        <v>0</v>
      </c>
      <c r="E4705" s="51">
        <v>45261</v>
      </c>
      <c r="F4705" s="49" t="s">
        <v>80</v>
      </c>
      <c r="G4705" s="49" t="s">
        <v>81</v>
      </c>
      <c r="H4705" s="49" t="s">
        <v>664</v>
      </c>
      <c r="I4705" s="49" t="s">
        <v>664</v>
      </c>
      <c r="J4705" s="49">
        <v>135300</v>
      </c>
      <c r="K4705" s="49" t="s">
        <v>107</v>
      </c>
      <c r="L4705" s="49">
        <v>30577515</v>
      </c>
      <c r="M4705" s="49" t="s">
        <v>2891</v>
      </c>
      <c r="N4705" s="51">
        <v>44011</v>
      </c>
      <c r="O4705" s="51">
        <v>44166</v>
      </c>
      <c r="P4705" s="49" t="s">
        <v>2887</v>
      </c>
    </row>
    <row r="4706" spans="1:16">
      <c r="A4706" s="46">
        <v>1</v>
      </c>
      <c r="B4706" s="46">
        <v>36140.1</v>
      </c>
      <c r="C4706" s="46">
        <v>8475.0225856680008</v>
      </c>
      <c r="D4706" s="46">
        <f t="shared" si="73"/>
        <v>27665.077414331998</v>
      </c>
      <c r="E4706" s="51">
        <v>45261</v>
      </c>
      <c r="F4706" s="49" t="s">
        <v>80</v>
      </c>
      <c r="G4706" s="49" t="s">
        <v>81</v>
      </c>
      <c r="H4706" s="49" t="s">
        <v>664</v>
      </c>
      <c r="I4706" s="49" t="s">
        <v>664</v>
      </c>
      <c r="J4706" s="49">
        <v>135300</v>
      </c>
      <c r="K4706" s="49" t="s">
        <v>557</v>
      </c>
      <c r="L4706" s="49">
        <v>11845622</v>
      </c>
      <c r="M4706" s="49" t="s">
        <v>2353</v>
      </c>
      <c r="N4706" s="51">
        <v>41193</v>
      </c>
      <c r="O4706" s="51">
        <v>41275</v>
      </c>
      <c r="P4706" s="49" t="s">
        <v>1623</v>
      </c>
    </row>
    <row r="4707" spans="1:16">
      <c r="A4707" s="46">
        <v>1</v>
      </c>
      <c r="B4707" s="46">
        <v>80434.36</v>
      </c>
      <c r="C4707" s="46">
        <v>28703.399516081998</v>
      </c>
      <c r="D4707" s="46">
        <f t="shared" si="73"/>
        <v>51730.960483918003</v>
      </c>
      <c r="E4707" s="51">
        <v>45261</v>
      </c>
      <c r="F4707" s="49" t="s">
        <v>80</v>
      </c>
      <c r="G4707" s="49" t="s">
        <v>81</v>
      </c>
      <c r="H4707" s="49" t="s">
        <v>664</v>
      </c>
      <c r="I4707" s="49" t="s">
        <v>664</v>
      </c>
      <c r="J4707" s="49">
        <v>135300</v>
      </c>
      <c r="K4707" s="49" t="s">
        <v>180</v>
      </c>
      <c r="L4707" s="49">
        <v>10569533</v>
      </c>
      <c r="M4707" s="49" t="s">
        <v>1554</v>
      </c>
      <c r="N4707" s="51">
        <v>39065</v>
      </c>
      <c r="O4707" s="51">
        <v>38718</v>
      </c>
      <c r="P4707" s="49" t="s">
        <v>2886</v>
      </c>
    </row>
    <row r="4708" spans="1:16">
      <c r="A4708" s="46">
        <v>2</v>
      </c>
      <c r="B4708" s="46">
        <v>26252.39</v>
      </c>
      <c r="C4708" s="46">
        <v>9368.2953208305007</v>
      </c>
      <c r="D4708" s="46">
        <f t="shared" si="73"/>
        <v>16884.094679169499</v>
      </c>
      <c r="E4708" s="51">
        <v>45261</v>
      </c>
      <c r="F4708" s="49" t="s">
        <v>80</v>
      </c>
      <c r="G4708" s="49" t="s">
        <v>81</v>
      </c>
      <c r="H4708" s="49" t="s">
        <v>664</v>
      </c>
      <c r="I4708" s="49" t="s">
        <v>664</v>
      </c>
      <c r="J4708" s="49">
        <v>135300</v>
      </c>
      <c r="K4708" s="49" t="s">
        <v>454</v>
      </c>
      <c r="L4708" s="49">
        <v>10569540</v>
      </c>
      <c r="M4708" s="49" t="s">
        <v>2892</v>
      </c>
      <c r="N4708" s="51">
        <v>39065</v>
      </c>
      <c r="O4708" s="51">
        <v>38718</v>
      </c>
      <c r="P4708" s="49" t="s">
        <v>2886</v>
      </c>
    </row>
    <row r="4709" spans="1:16">
      <c r="A4709" s="46">
        <v>2</v>
      </c>
      <c r="B4709" s="46">
        <v>9386.7800000000007</v>
      </c>
      <c r="C4709" s="46">
        <v>3349.7189075609999</v>
      </c>
      <c r="D4709" s="46">
        <f t="shared" si="73"/>
        <v>6037.0610924390003</v>
      </c>
      <c r="E4709" s="51">
        <v>45261</v>
      </c>
      <c r="F4709" s="49" t="s">
        <v>80</v>
      </c>
      <c r="G4709" s="49" t="s">
        <v>81</v>
      </c>
      <c r="H4709" s="49" t="s">
        <v>664</v>
      </c>
      <c r="I4709" s="49" t="s">
        <v>664</v>
      </c>
      <c r="J4709" s="49">
        <v>135300</v>
      </c>
      <c r="K4709" s="49" t="s">
        <v>410</v>
      </c>
      <c r="L4709" s="49">
        <v>10569547</v>
      </c>
      <c r="M4709" s="49" t="s">
        <v>2528</v>
      </c>
      <c r="N4709" s="51">
        <v>39065</v>
      </c>
      <c r="O4709" s="51">
        <v>38718</v>
      </c>
      <c r="P4709" s="49" t="s">
        <v>2886</v>
      </c>
    </row>
    <row r="4710" spans="1:16">
      <c r="A4710" s="46">
        <v>1</v>
      </c>
      <c r="B4710" s="46">
        <v>81285.84</v>
      </c>
      <c r="C4710" s="46">
        <v>29007.254368908001</v>
      </c>
      <c r="D4710" s="46">
        <f t="shared" si="73"/>
        <v>52278.585631091992</v>
      </c>
      <c r="E4710" s="51">
        <v>45261</v>
      </c>
      <c r="F4710" s="49" t="s">
        <v>80</v>
      </c>
      <c r="G4710" s="49" t="s">
        <v>81</v>
      </c>
      <c r="H4710" s="49" t="s">
        <v>664</v>
      </c>
      <c r="I4710" s="49" t="s">
        <v>664</v>
      </c>
      <c r="J4710" s="49">
        <v>135300</v>
      </c>
      <c r="K4710" s="49" t="s">
        <v>253</v>
      </c>
      <c r="L4710" s="49">
        <v>10569491</v>
      </c>
      <c r="M4710" s="49" t="s">
        <v>2028</v>
      </c>
      <c r="N4710" s="51">
        <v>39065</v>
      </c>
      <c r="O4710" s="51">
        <v>38718</v>
      </c>
      <c r="P4710" s="49" t="s">
        <v>2886</v>
      </c>
    </row>
    <row r="4711" spans="1:16">
      <c r="A4711" s="46">
        <v>2</v>
      </c>
      <c r="B4711" s="46">
        <v>69994.61</v>
      </c>
      <c r="C4711" s="46">
        <v>12132.1342537255</v>
      </c>
      <c r="D4711" s="46">
        <f t="shared" si="73"/>
        <v>57862.475746274504</v>
      </c>
      <c r="E4711" s="51">
        <v>45261</v>
      </c>
      <c r="F4711" s="49" t="s">
        <v>80</v>
      </c>
      <c r="G4711" s="49" t="s">
        <v>81</v>
      </c>
      <c r="H4711" s="49" t="s">
        <v>664</v>
      </c>
      <c r="I4711" s="49" t="s">
        <v>664</v>
      </c>
      <c r="J4711" s="49">
        <v>135300</v>
      </c>
      <c r="K4711" s="49" t="s">
        <v>460</v>
      </c>
      <c r="L4711" s="49">
        <v>13776651</v>
      </c>
      <c r="M4711" s="49" t="s">
        <v>2893</v>
      </c>
      <c r="N4711" s="51">
        <v>42124</v>
      </c>
      <c r="O4711" s="51">
        <v>42095</v>
      </c>
      <c r="P4711" s="49" t="s">
        <v>1612</v>
      </c>
    </row>
    <row r="4712" spans="1:16">
      <c r="A4712" s="46">
        <v>34</v>
      </c>
      <c r="B4712" s="46">
        <v>14560.76</v>
      </c>
      <c r="C4712" s="46">
        <v>5196.0792817619995</v>
      </c>
      <c r="D4712" s="46">
        <f t="shared" si="73"/>
        <v>9364.6807182379998</v>
      </c>
      <c r="E4712" s="51">
        <v>45261</v>
      </c>
      <c r="F4712" s="49" t="s">
        <v>80</v>
      </c>
      <c r="G4712" s="49" t="s">
        <v>81</v>
      </c>
      <c r="H4712" s="49" t="s">
        <v>664</v>
      </c>
      <c r="I4712" s="49" t="s">
        <v>664</v>
      </c>
      <c r="J4712" s="49">
        <v>135300</v>
      </c>
      <c r="K4712" s="49" t="s">
        <v>121</v>
      </c>
      <c r="L4712" s="49">
        <v>10569554</v>
      </c>
      <c r="M4712" s="49" t="s">
        <v>2894</v>
      </c>
      <c r="N4712" s="51">
        <v>39065</v>
      </c>
      <c r="O4712" s="51">
        <v>38718</v>
      </c>
      <c r="P4712" s="49" t="s">
        <v>2886</v>
      </c>
    </row>
    <row r="4713" spans="1:16">
      <c r="A4713" s="46">
        <v>5</v>
      </c>
      <c r="B4713" s="46">
        <v>43620.61</v>
      </c>
      <c r="C4713" s="46">
        <v>15566.230600519499</v>
      </c>
      <c r="D4713" s="46">
        <f t="shared" si="73"/>
        <v>28054.379399480502</v>
      </c>
      <c r="E4713" s="51">
        <v>45261</v>
      </c>
      <c r="F4713" s="49" t="s">
        <v>80</v>
      </c>
      <c r="G4713" s="49" t="s">
        <v>81</v>
      </c>
      <c r="H4713" s="49" t="s">
        <v>664</v>
      </c>
      <c r="I4713" s="49" t="s">
        <v>664</v>
      </c>
      <c r="J4713" s="49">
        <v>135300</v>
      </c>
      <c r="K4713" s="49" t="s">
        <v>461</v>
      </c>
      <c r="L4713" s="49">
        <v>10569567</v>
      </c>
      <c r="M4713" s="49" t="s">
        <v>2451</v>
      </c>
      <c r="N4713" s="51">
        <v>39065</v>
      </c>
      <c r="O4713" s="51">
        <v>38718</v>
      </c>
      <c r="P4713" s="49" t="s">
        <v>2886</v>
      </c>
    </row>
    <row r="4714" spans="1:16">
      <c r="A4714" s="46">
        <v>54</v>
      </c>
      <c r="B4714" s="46">
        <v>12013.39</v>
      </c>
      <c r="C4714" s="46">
        <v>4287.0376877805002</v>
      </c>
      <c r="D4714" s="46">
        <f t="shared" si="73"/>
        <v>7726.3523122194993</v>
      </c>
      <c r="E4714" s="51">
        <v>45261</v>
      </c>
      <c r="F4714" s="49" t="s">
        <v>80</v>
      </c>
      <c r="G4714" s="49" t="s">
        <v>81</v>
      </c>
      <c r="H4714" s="49" t="s">
        <v>664</v>
      </c>
      <c r="I4714" s="49" t="s">
        <v>664</v>
      </c>
      <c r="J4714" s="49">
        <v>135300</v>
      </c>
      <c r="K4714" s="49" t="s">
        <v>462</v>
      </c>
      <c r="L4714" s="49">
        <v>10569574</v>
      </c>
      <c r="M4714" s="49" t="s">
        <v>2063</v>
      </c>
      <c r="N4714" s="51">
        <v>39065</v>
      </c>
      <c r="O4714" s="51">
        <v>38718</v>
      </c>
      <c r="P4714" s="49" t="s">
        <v>2886</v>
      </c>
    </row>
    <row r="4715" spans="1:16">
      <c r="A4715" s="46">
        <v>5750</v>
      </c>
      <c r="B4715" s="46">
        <v>28012.06</v>
      </c>
      <c r="C4715" s="46">
        <v>9996.2422706969992</v>
      </c>
      <c r="D4715" s="46">
        <f t="shared" si="73"/>
        <v>18015.817729303002</v>
      </c>
      <c r="E4715" s="51">
        <v>45261</v>
      </c>
      <c r="F4715" s="49" t="s">
        <v>80</v>
      </c>
      <c r="G4715" s="49" t="s">
        <v>81</v>
      </c>
      <c r="H4715" s="49" t="s">
        <v>664</v>
      </c>
      <c r="I4715" s="49" t="s">
        <v>664</v>
      </c>
      <c r="J4715" s="49">
        <v>135300</v>
      </c>
      <c r="K4715" s="49" t="s">
        <v>463</v>
      </c>
      <c r="L4715" s="49">
        <v>10569588</v>
      </c>
      <c r="M4715" s="49" t="s">
        <v>2065</v>
      </c>
      <c r="N4715" s="51">
        <v>39065</v>
      </c>
      <c r="O4715" s="51">
        <v>38718</v>
      </c>
      <c r="P4715" s="49" t="s">
        <v>2886</v>
      </c>
    </row>
    <row r="4716" spans="1:16">
      <c r="A4716" s="46">
        <v>1</v>
      </c>
      <c r="B4716" s="46">
        <v>37055.43</v>
      </c>
      <c r="C4716" s="46">
        <v>13223.4136198785</v>
      </c>
      <c r="D4716" s="46">
        <f t="shared" si="73"/>
        <v>23832.016380121502</v>
      </c>
      <c r="E4716" s="51">
        <v>45261</v>
      </c>
      <c r="F4716" s="49" t="s">
        <v>80</v>
      </c>
      <c r="G4716" s="49" t="s">
        <v>81</v>
      </c>
      <c r="H4716" s="49" t="s">
        <v>664</v>
      </c>
      <c r="I4716" s="49" t="s">
        <v>664</v>
      </c>
      <c r="J4716" s="49">
        <v>135300</v>
      </c>
      <c r="K4716" s="49" t="s">
        <v>356</v>
      </c>
      <c r="L4716" s="49">
        <v>10569630</v>
      </c>
      <c r="M4716" s="49" t="s">
        <v>2851</v>
      </c>
      <c r="N4716" s="51">
        <v>39065</v>
      </c>
      <c r="O4716" s="51">
        <v>39052</v>
      </c>
      <c r="P4716" s="49" t="s">
        <v>2886</v>
      </c>
    </row>
    <row r="4717" spans="1:16">
      <c r="A4717" s="46">
        <v>1</v>
      </c>
      <c r="B4717" s="46">
        <v>3941.4900000000002</v>
      </c>
      <c r="C4717" s="46">
        <v>1406.5402168754999</v>
      </c>
      <c r="D4717" s="46">
        <f t="shared" si="73"/>
        <v>2534.9497831245003</v>
      </c>
      <c r="E4717" s="51">
        <v>45261</v>
      </c>
      <c r="F4717" s="49" t="s">
        <v>80</v>
      </c>
      <c r="G4717" s="49" t="s">
        <v>81</v>
      </c>
      <c r="H4717" s="49" t="s">
        <v>664</v>
      </c>
      <c r="I4717" s="49" t="s">
        <v>664</v>
      </c>
      <c r="J4717" s="49">
        <v>135300</v>
      </c>
      <c r="K4717" s="49" t="s">
        <v>631</v>
      </c>
      <c r="L4717" s="49">
        <v>10569637</v>
      </c>
      <c r="M4717" s="49" t="s">
        <v>2895</v>
      </c>
      <c r="N4717" s="51">
        <v>39065</v>
      </c>
      <c r="O4717" s="51">
        <v>39052</v>
      </c>
      <c r="P4717" s="49" t="s">
        <v>2886</v>
      </c>
    </row>
    <row r="4718" spans="1:16">
      <c r="A4718" s="46">
        <v>1</v>
      </c>
      <c r="B4718" s="46">
        <v>955537.74</v>
      </c>
      <c r="C4718" s="46">
        <v>340988.37243081297</v>
      </c>
      <c r="D4718" s="46">
        <f t="shared" si="73"/>
        <v>614549.36756918696</v>
      </c>
      <c r="E4718" s="51">
        <v>45261</v>
      </c>
      <c r="F4718" s="49" t="s">
        <v>80</v>
      </c>
      <c r="G4718" s="49" t="s">
        <v>81</v>
      </c>
      <c r="H4718" s="49" t="s">
        <v>664</v>
      </c>
      <c r="I4718" s="49" t="s">
        <v>664</v>
      </c>
      <c r="J4718" s="49">
        <v>135300</v>
      </c>
      <c r="K4718" s="49" t="s">
        <v>272</v>
      </c>
      <c r="L4718" s="49">
        <v>10569512</v>
      </c>
      <c r="M4718" s="49" t="s">
        <v>2896</v>
      </c>
      <c r="N4718" s="51">
        <v>39065</v>
      </c>
      <c r="O4718" s="51">
        <v>39052</v>
      </c>
      <c r="P4718" s="49" t="s">
        <v>2886</v>
      </c>
    </row>
    <row r="4719" spans="1:16">
      <c r="A4719" s="46">
        <v>0</v>
      </c>
      <c r="B4719" s="46">
        <v>10713.36</v>
      </c>
      <c r="C4719" s="46">
        <v>546.15948631439994</v>
      </c>
      <c r="D4719" s="46">
        <f t="shared" si="73"/>
        <v>10167.200513685601</v>
      </c>
      <c r="E4719" s="51">
        <v>45261</v>
      </c>
      <c r="F4719" s="49" t="s">
        <v>80</v>
      </c>
      <c r="G4719" s="49" t="s">
        <v>81</v>
      </c>
      <c r="H4719" s="49" t="s">
        <v>664</v>
      </c>
      <c r="I4719" s="49" t="s">
        <v>664</v>
      </c>
      <c r="J4719" s="49">
        <v>135300</v>
      </c>
      <c r="K4719" s="49" t="s">
        <v>358</v>
      </c>
      <c r="L4719" s="49">
        <v>34237252</v>
      </c>
      <c r="M4719" s="49" t="s">
        <v>2068</v>
      </c>
      <c r="N4719" s="51">
        <v>44397</v>
      </c>
      <c r="O4719" s="51">
        <v>44378</v>
      </c>
      <c r="P4719" s="49" t="s">
        <v>2897</v>
      </c>
    </row>
    <row r="4720" spans="1:16">
      <c r="A4720" s="46">
        <v>1</v>
      </c>
      <c r="B4720" s="46">
        <v>16562.2</v>
      </c>
      <c r="C4720" s="46">
        <v>3546.1819973560005</v>
      </c>
      <c r="D4720" s="46">
        <f t="shared" si="73"/>
        <v>13016.018002643999</v>
      </c>
      <c r="E4720" s="51">
        <v>45261</v>
      </c>
      <c r="F4720" s="49" t="s">
        <v>80</v>
      </c>
      <c r="G4720" s="49" t="s">
        <v>81</v>
      </c>
      <c r="H4720" s="49" t="s">
        <v>664</v>
      </c>
      <c r="I4720" s="49" t="s">
        <v>664</v>
      </c>
      <c r="J4720" s="49">
        <v>135300</v>
      </c>
      <c r="K4720" s="49" t="s">
        <v>184</v>
      </c>
      <c r="L4720" s="49">
        <v>12301525</v>
      </c>
      <c r="M4720" s="49" t="s">
        <v>1631</v>
      </c>
      <c r="N4720" s="51">
        <v>41456</v>
      </c>
      <c r="O4720" s="51">
        <v>41275</v>
      </c>
      <c r="P4720" s="49" t="s">
        <v>1621</v>
      </c>
    </row>
    <row r="4721" spans="1:16">
      <c r="A4721" s="46">
        <v>0</v>
      </c>
      <c r="B4721" s="46">
        <v>10796.73</v>
      </c>
      <c r="C4721" s="46">
        <v>990.73709597100003</v>
      </c>
      <c r="D4721" s="46">
        <f t="shared" si="73"/>
        <v>9805.992904028999</v>
      </c>
      <c r="E4721" s="51">
        <v>45261</v>
      </c>
      <c r="F4721" s="49" t="s">
        <v>80</v>
      </c>
      <c r="G4721" s="49" t="s">
        <v>81</v>
      </c>
      <c r="H4721" s="49" t="s">
        <v>664</v>
      </c>
      <c r="I4721" s="49" t="s">
        <v>664</v>
      </c>
      <c r="J4721" s="49">
        <v>135300</v>
      </c>
      <c r="K4721" s="49" t="s">
        <v>185</v>
      </c>
      <c r="L4721" s="49">
        <v>33375831</v>
      </c>
      <c r="M4721" s="49" t="s">
        <v>1446</v>
      </c>
      <c r="N4721" s="51">
        <v>43815</v>
      </c>
      <c r="O4721" s="51">
        <v>43800</v>
      </c>
      <c r="P4721" s="49" t="s">
        <v>2890</v>
      </c>
    </row>
    <row r="4722" spans="1:16">
      <c r="A4722" s="46">
        <v>457</v>
      </c>
      <c r="B4722" s="46">
        <v>20090.55</v>
      </c>
      <c r="C4722" s="46">
        <v>7169.4122157225002</v>
      </c>
      <c r="D4722" s="46">
        <f t="shared" si="73"/>
        <v>12921.1377842775</v>
      </c>
      <c r="E4722" s="51">
        <v>45261</v>
      </c>
      <c r="F4722" s="49" t="s">
        <v>80</v>
      </c>
      <c r="G4722" s="49" t="s">
        <v>81</v>
      </c>
      <c r="H4722" s="49" t="s">
        <v>664</v>
      </c>
      <c r="I4722" s="49" t="s">
        <v>664</v>
      </c>
      <c r="J4722" s="49">
        <v>135300</v>
      </c>
      <c r="K4722" s="49" t="s">
        <v>465</v>
      </c>
      <c r="L4722" s="49">
        <v>10569609</v>
      </c>
      <c r="M4722" s="49" t="s">
        <v>2071</v>
      </c>
      <c r="N4722" s="51">
        <v>39065</v>
      </c>
      <c r="O4722" s="51">
        <v>38718</v>
      </c>
      <c r="P4722" s="49" t="s">
        <v>2886</v>
      </c>
    </row>
    <row r="4723" spans="1:16">
      <c r="A4723" s="46">
        <v>12</v>
      </c>
      <c r="B4723" s="46">
        <v>1893.1100000000001</v>
      </c>
      <c r="C4723" s="46">
        <v>675.56567439450009</v>
      </c>
      <c r="D4723" s="46">
        <f t="shared" si="73"/>
        <v>1217.5443256055</v>
      </c>
      <c r="E4723" s="51">
        <v>45261</v>
      </c>
      <c r="F4723" s="49" t="s">
        <v>80</v>
      </c>
      <c r="G4723" s="49" t="s">
        <v>81</v>
      </c>
      <c r="H4723" s="49" t="s">
        <v>664</v>
      </c>
      <c r="I4723" s="49" t="s">
        <v>664</v>
      </c>
      <c r="J4723" s="49">
        <v>135300</v>
      </c>
      <c r="K4723" s="49" t="s">
        <v>115</v>
      </c>
      <c r="L4723" s="49">
        <v>10569616</v>
      </c>
      <c r="M4723" s="49" t="s">
        <v>977</v>
      </c>
      <c r="N4723" s="51">
        <v>39065</v>
      </c>
      <c r="O4723" s="51">
        <v>38718</v>
      </c>
      <c r="P4723" s="49" t="s">
        <v>2886</v>
      </c>
    </row>
    <row r="4724" spans="1:16">
      <c r="A4724" s="46">
        <v>3</v>
      </c>
      <c r="B4724" s="46">
        <v>76173.919999999998</v>
      </c>
      <c r="C4724" s="46">
        <v>27183.040412904</v>
      </c>
      <c r="D4724" s="46">
        <f t="shared" si="73"/>
        <v>48990.879587096002</v>
      </c>
      <c r="E4724" s="51">
        <v>45261</v>
      </c>
      <c r="F4724" s="49" t="s">
        <v>80</v>
      </c>
      <c r="G4724" s="49" t="s">
        <v>81</v>
      </c>
      <c r="H4724" s="49" t="s">
        <v>664</v>
      </c>
      <c r="I4724" s="49" t="s">
        <v>664</v>
      </c>
      <c r="J4724" s="49">
        <v>135300</v>
      </c>
      <c r="K4724" s="49" t="s">
        <v>468</v>
      </c>
      <c r="L4724" s="49">
        <v>10569623</v>
      </c>
      <c r="M4724" s="49" t="s">
        <v>2075</v>
      </c>
      <c r="N4724" s="51">
        <v>39065</v>
      </c>
      <c r="O4724" s="51">
        <v>38718</v>
      </c>
      <c r="P4724" s="49" t="s">
        <v>2886</v>
      </c>
    </row>
    <row r="4725" spans="1:16">
      <c r="A4725" s="46">
        <v>1</v>
      </c>
      <c r="B4725" s="46">
        <v>4761.79</v>
      </c>
      <c r="C4725" s="46">
        <v>1699.2683323604999</v>
      </c>
      <c r="D4725" s="46">
        <f t="shared" si="73"/>
        <v>3062.5216676395003</v>
      </c>
      <c r="E4725" s="51">
        <v>45261</v>
      </c>
      <c r="F4725" s="49" t="s">
        <v>80</v>
      </c>
      <c r="G4725" s="49" t="s">
        <v>81</v>
      </c>
      <c r="H4725" s="49" t="s">
        <v>664</v>
      </c>
      <c r="I4725" s="49" t="s">
        <v>664</v>
      </c>
      <c r="J4725" s="49">
        <v>135300</v>
      </c>
      <c r="K4725" s="49" t="s">
        <v>429</v>
      </c>
      <c r="L4725" s="49">
        <v>10569449</v>
      </c>
      <c r="M4725" s="49" t="s">
        <v>2723</v>
      </c>
      <c r="N4725" s="51">
        <v>39065</v>
      </c>
      <c r="O4725" s="51">
        <v>38718</v>
      </c>
      <c r="P4725" s="49" t="s">
        <v>2886</v>
      </c>
    </row>
    <row r="4726" spans="1:16">
      <c r="A4726" s="46">
        <v>2</v>
      </c>
      <c r="B4726" s="46">
        <v>30872.04</v>
      </c>
      <c r="C4726" s="46">
        <v>11016.840290598</v>
      </c>
      <c r="D4726" s="46">
        <f t="shared" si="73"/>
        <v>19855.199709402001</v>
      </c>
      <c r="E4726" s="51">
        <v>45261</v>
      </c>
      <c r="F4726" s="49" t="s">
        <v>80</v>
      </c>
      <c r="G4726" s="49" t="s">
        <v>81</v>
      </c>
      <c r="H4726" s="49" t="s">
        <v>664</v>
      </c>
      <c r="I4726" s="49" t="s">
        <v>664</v>
      </c>
      <c r="J4726" s="49">
        <v>135300</v>
      </c>
      <c r="K4726" s="49" t="s">
        <v>633</v>
      </c>
      <c r="L4726" s="49">
        <v>10569442</v>
      </c>
      <c r="M4726" s="49" t="s">
        <v>2724</v>
      </c>
      <c r="N4726" s="51">
        <v>39065</v>
      </c>
      <c r="O4726" s="51">
        <v>38718</v>
      </c>
      <c r="P4726" s="49" t="s">
        <v>2886</v>
      </c>
    </row>
    <row r="4727" spans="1:16">
      <c r="A4727" s="46">
        <v>0</v>
      </c>
      <c r="B4727" s="46">
        <v>0</v>
      </c>
      <c r="C4727" s="46">
        <v>0</v>
      </c>
      <c r="D4727" s="46">
        <f t="shared" si="73"/>
        <v>0</v>
      </c>
      <c r="E4727" s="51">
        <v>45261</v>
      </c>
      <c r="F4727" s="49" t="s">
        <v>80</v>
      </c>
      <c r="G4727" s="49" t="s">
        <v>81</v>
      </c>
      <c r="H4727" s="49" t="s">
        <v>665</v>
      </c>
      <c r="I4727" s="49" t="s">
        <v>665</v>
      </c>
      <c r="J4727" s="49">
        <v>135300</v>
      </c>
      <c r="K4727" s="49" t="s">
        <v>422</v>
      </c>
      <c r="L4727" s="49">
        <v>9969001</v>
      </c>
      <c r="M4727" s="49" t="s">
        <v>1971</v>
      </c>
      <c r="N4727" s="51">
        <v>35674</v>
      </c>
      <c r="O4727" s="51">
        <v>35796</v>
      </c>
      <c r="P4727" s="49" t="s">
        <v>1601</v>
      </c>
    </row>
    <row r="4728" spans="1:16">
      <c r="A4728" s="46">
        <v>0</v>
      </c>
      <c r="B4728" s="46">
        <v>0</v>
      </c>
      <c r="C4728" s="46">
        <v>0</v>
      </c>
      <c r="D4728" s="46">
        <f t="shared" si="73"/>
        <v>0</v>
      </c>
      <c r="E4728" s="51">
        <v>45261</v>
      </c>
      <c r="F4728" s="49" t="s">
        <v>80</v>
      </c>
      <c r="G4728" s="49" t="s">
        <v>81</v>
      </c>
      <c r="H4728" s="49" t="s">
        <v>665</v>
      </c>
      <c r="I4728" s="49" t="s">
        <v>665</v>
      </c>
      <c r="J4728" s="49">
        <v>135300</v>
      </c>
      <c r="K4728" s="49" t="s">
        <v>422</v>
      </c>
      <c r="L4728" s="49">
        <v>9761152</v>
      </c>
      <c r="M4728" s="49" t="s">
        <v>1971</v>
      </c>
      <c r="N4728" s="51">
        <v>35674</v>
      </c>
      <c r="O4728" s="51">
        <v>35796</v>
      </c>
      <c r="P4728" s="49" t="s">
        <v>1601</v>
      </c>
    </row>
    <row r="4729" spans="1:16">
      <c r="A4729" s="46">
        <v>0</v>
      </c>
      <c r="B4729" s="46">
        <v>0</v>
      </c>
      <c r="C4729" s="46">
        <v>0</v>
      </c>
      <c r="D4729" s="46">
        <f t="shared" si="73"/>
        <v>0</v>
      </c>
      <c r="E4729" s="51">
        <v>45261</v>
      </c>
      <c r="F4729" s="49" t="s">
        <v>80</v>
      </c>
      <c r="G4729" s="49" t="s">
        <v>81</v>
      </c>
      <c r="H4729" s="49" t="s">
        <v>665</v>
      </c>
      <c r="I4729" s="49" t="s">
        <v>665</v>
      </c>
      <c r="J4729" s="49">
        <v>135300</v>
      </c>
      <c r="K4729" s="49" t="s">
        <v>425</v>
      </c>
      <c r="L4729" s="49">
        <v>9761153</v>
      </c>
      <c r="M4729" s="49" t="s">
        <v>1567</v>
      </c>
      <c r="N4729" s="51">
        <v>35674</v>
      </c>
      <c r="O4729" s="51">
        <v>35796</v>
      </c>
      <c r="P4729" s="49" t="s">
        <v>1601</v>
      </c>
    </row>
    <row r="4730" spans="1:16">
      <c r="A4730" s="46">
        <v>0</v>
      </c>
      <c r="B4730" s="46">
        <v>0</v>
      </c>
      <c r="C4730" s="46">
        <v>0</v>
      </c>
      <c r="D4730" s="46">
        <f t="shared" si="73"/>
        <v>0</v>
      </c>
      <c r="E4730" s="51">
        <v>45261</v>
      </c>
      <c r="F4730" s="49" t="s">
        <v>80</v>
      </c>
      <c r="G4730" s="49" t="s">
        <v>81</v>
      </c>
      <c r="H4730" s="49" t="s">
        <v>665</v>
      </c>
      <c r="I4730" s="49" t="s">
        <v>665</v>
      </c>
      <c r="J4730" s="49">
        <v>135300</v>
      </c>
      <c r="K4730" s="49" t="s">
        <v>425</v>
      </c>
      <c r="L4730" s="49">
        <v>9969002</v>
      </c>
      <c r="M4730" s="49" t="s">
        <v>1567</v>
      </c>
      <c r="N4730" s="51">
        <v>35674</v>
      </c>
      <c r="O4730" s="51">
        <v>35796</v>
      </c>
      <c r="P4730" s="49" t="s">
        <v>1601</v>
      </c>
    </row>
    <row r="4731" spans="1:16">
      <c r="A4731" s="46">
        <v>0</v>
      </c>
      <c r="B4731" s="46">
        <v>0</v>
      </c>
      <c r="C4731" s="46">
        <v>0</v>
      </c>
      <c r="D4731" s="46">
        <f t="shared" si="73"/>
        <v>0</v>
      </c>
      <c r="E4731" s="51">
        <v>45261</v>
      </c>
      <c r="F4731" s="49" t="s">
        <v>80</v>
      </c>
      <c r="G4731" s="49" t="s">
        <v>81</v>
      </c>
      <c r="H4731" s="49" t="s">
        <v>666</v>
      </c>
      <c r="I4731" s="49" t="s">
        <v>666</v>
      </c>
      <c r="J4731" s="49">
        <v>135300</v>
      </c>
      <c r="K4731" s="49" t="s">
        <v>107</v>
      </c>
      <c r="L4731" s="49">
        <v>28830346</v>
      </c>
      <c r="M4731" s="49" t="s">
        <v>2898</v>
      </c>
      <c r="N4731" s="51">
        <v>43815</v>
      </c>
      <c r="O4731" s="51">
        <v>43831</v>
      </c>
      <c r="P4731" s="49" t="s">
        <v>2899</v>
      </c>
    </row>
    <row r="4732" spans="1:16">
      <c r="A4732" s="46">
        <v>0</v>
      </c>
      <c r="B4732" s="46">
        <v>0</v>
      </c>
      <c r="C4732" s="46">
        <v>0</v>
      </c>
      <c r="D4732" s="46">
        <f t="shared" si="73"/>
        <v>0</v>
      </c>
      <c r="E4732" s="51">
        <v>45261</v>
      </c>
      <c r="F4732" s="49" t="s">
        <v>80</v>
      </c>
      <c r="G4732" s="49" t="s">
        <v>81</v>
      </c>
      <c r="H4732" s="49" t="s">
        <v>666</v>
      </c>
      <c r="I4732" s="49" t="s">
        <v>666</v>
      </c>
      <c r="J4732" s="49">
        <v>135300</v>
      </c>
      <c r="K4732" s="49" t="s">
        <v>107</v>
      </c>
      <c r="L4732" s="49">
        <v>28413183</v>
      </c>
      <c r="M4732" s="49" t="s">
        <v>2898</v>
      </c>
      <c r="N4732" s="51">
        <v>43815</v>
      </c>
      <c r="O4732" s="51">
        <v>43800</v>
      </c>
      <c r="P4732" s="49" t="s">
        <v>2899</v>
      </c>
    </row>
    <row r="4733" spans="1:16">
      <c r="A4733" s="46">
        <v>0</v>
      </c>
      <c r="B4733" s="46">
        <v>0</v>
      </c>
      <c r="C4733" s="46">
        <v>0</v>
      </c>
      <c r="D4733" s="46">
        <f t="shared" si="73"/>
        <v>0</v>
      </c>
      <c r="E4733" s="51">
        <v>45261</v>
      </c>
      <c r="F4733" s="49" t="s">
        <v>80</v>
      </c>
      <c r="G4733" s="49" t="s">
        <v>81</v>
      </c>
      <c r="H4733" s="49" t="s">
        <v>666</v>
      </c>
      <c r="I4733" s="49" t="s">
        <v>666</v>
      </c>
      <c r="J4733" s="49">
        <v>135300</v>
      </c>
      <c r="K4733" s="49" t="s">
        <v>107</v>
      </c>
      <c r="L4733" s="49">
        <v>29646519</v>
      </c>
      <c r="M4733" s="49" t="s">
        <v>2898</v>
      </c>
      <c r="N4733" s="51">
        <v>43815</v>
      </c>
      <c r="O4733" s="51">
        <v>44013</v>
      </c>
      <c r="P4733" s="49" t="s">
        <v>2899</v>
      </c>
    </row>
    <row r="4734" spans="1:16">
      <c r="A4734" s="46">
        <v>0</v>
      </c>
      <c r="B4734" s="46">
        <v>0</v>
      </c>
      <c r="C4734" s="46">
        <v>0</v>
      </c>
      <c r="D4734" s="46">
        <f t="shared" si="73"/>
        <v>0</v>
      </c>
      <c r="E4734" s="51">
        <v>45261</v>
      </c>
      <c r="F4734" s="49" t="s">
        <v>80</v>
      </c>
      <c r="G4734" s="49" t="s">
        <v>81</v>
      </c>
      <c r="H4734" s="49" t="s">
        <v>667</v>
      </c>
      <c r="I4734" s="49" t="s">
        <v>667</v>
      </c>
      <c r="J4734" s="49">
        <v>135001</v>
      </c>
      <c r="K4734" s="49" t="s">
        <v>153</v>
      </c>
      <c r="L4734" s="49">
        <v>9868945</v>
      </c>
      <c r="M4734" s="49" t="s">
        <v>2900</v>
      </c>
      <c r="N4734" s="51">
        <v>20271</v>
      </c>
      <c r="O4734" s="51">
        <v>20271</v>
      </c>
      <c r="P4734" s="49" t="s">
        <v>1091</v>
      </c>
    </row>
    <row r="4735" spans="1:16">
      <c r="A4735" s="46">
        <v>0</v>
      </c>
      <c r="B4735" s="46">
        <v>0</v>
      </c>
      <c r="C4735" s="46">
        <v>0</v>
      </c>
      <c r="D4735" s="46">
        <f t="shared" si="73"/>
        <v>0</v>
      </c>
      <c r="E4735" s="51">
        <v>45261</v>
      </c>
      <c r="F4735" s="49" t="s">
        <v>80</v>
      </c>
      <c r="G4735" s="49" t="s">
        <v>81</v>
      </c>
      <c r="H4735" s="49" t="s">
        <v>667</v>
      </c>
      <c r="I4735" s="49" t="s">
        <v>667</v>
      </c>
      <c r="J4735" s="49">
        <v>135001</v>
      </c>
      <c r="K4735" s="49" t="s">
        <v>153</v>
      </c>
      <c r="L4735" s="49">
        <v>9868946</v>
      </c>
      <c r="M4735" s="49" t="s">
        <v>2901</v>
      </c>
      <c r="N4735" s="51">
        <v>19541</v>
      </c>
      <c r="O4735" s="51">
        <v>19541</v>
      </c>
      <c r="P4735" s="49" t="s">
        <v>1091</v>
      </c>
    </row>
    <row r="4736" spans="1:16">
      <c r="A4736" s="46">
        <v>0</v>
      </c>
      <c r="B4736" s="46">
        <v>0</v>
      </c>
      <c r="C4736" s="46">
        <v>0</v>
      </c>
      <c r="D4736" s="46">
        <f t="shared" si="73"/>
        <v>0</v>
      </c>
      <c r="E4736" s="51">
        <v>45261</v>
      </c>
      <c r="F4736" s="49" t="s">
        <v>80</v>
      </c>
      <c r="G4736" s="49" t="s">
        <v>81</v>
      </c>
      <c r="H4736" s="49" t="s">
        <v>667</v>
      </c>
      <c r="I4736" s="49" t="s">
        <v>667</v>
      </c>
      <c r="J4736" s="49">
        <v>135001</v>
      </c>
      <c r="K4736" s="49" t="s">
        <v>153</v>
      </c>
      <c r="L4736" s="49">
        <v>9868944</v>
      </c>
      <c r="M4736" s="49" t="s">
        <v>2902</v>
      </c>
      <c r="N4736" s="51">
        <v>21732</v>
      </c>
      <c r="O4736" s="51">
        <v>21732</v>
      </c>
      <c r="P4736" s="49" t="s">
        <v>1091</v>
      </c>
    </row>
    <row r="4737" spans="1:16">
      <c r="A4737" s="46">
        <v>0</v>
      </c>
      <c r="B4737" s="46">
        <v>0</v>
      </c>
      <c r="C4737" s="46">
        <v>0</v>
      </c>
      <c r="D4737" s="46">
        <f t="shared" si="73"/>
        <v>0</v>
      </c>
      <c r="E4737" s="51">
        <v>45261</v>
      </c>
      <c r="F4737" s="49" t="s">
        <v>80</v>
      </c>
      <c r="G4737" s="49" t="s">
        <v>81</v>
      </c>
      <c r="H4737" s="49" t="s">
        <v>667</v>
      </c>
      <c r="I4737" s="49" t="s">
        <v>667</v>
      </c>
      <c r="J4737" s="49">
        <v>135200</v>
      </c>
      <c r="K4737" s="49" t="s">
        <v>381</v>
      </c>
      <c r="L4737" s="49">
        <v>9974311</v>
      </c>
      <c r="M4737" s="49" t="s">
        <v>1854</v>
      </c>
      <c r="N4737" s="51">
        <v>21732</v>
      </c>
      <c r="O4737" s="51">
        <v>21732</v>
      </c>
      <c r="P4737" s="49" t="s">
        <v>1091</v>
      </c>
    </row>
    <row r="4738" spans="1:16">
      <c r="A4738" s="46">
        <v>0</v>
      </c>
      <c r="B4738" s="46">
        <v>0</v>
      </c>
      <c r="C4738" s="46">
        <v>0</v>
      </c>
      <c r="D4738" s="46">
        <f t="shared" si="73"/>
        <v>0</v>
      </c>
      <c r="E4738" s="51">
        <v>45261</v>
      </c>
      <c r="F4738" s="49" t="s">
        <v>80</v>
      </c>
      <c r="G4738" s="49" t="s">
        <v>81</v>
      </c>
      <c r="H4738" s="49" t="s">
        <v>667</v>
      </c>
      <c r="I4738" s="49" t="s">
        <v>667</v>
      </c>
      <c r="J4738" s="49">
        <v>135200</v>
      </c>
      <c r="K4738" s="49" t="s">
        <v>381</v>
      </c>
      <c r="L4738" s="49">
        <v>9974308</v>
      </c>
      <c r="M4738" s="49" t="s">
        <v>2108</v>
      </c>
      <c r="N4738" s="51">
        <v>27576</v>
      </c>
      <c r="O4738" s="51">
        <v>27576</v>
      </c>
      <c r="P4738" s="49" t="s">
        <v>1091</v>
      </c>
    </row>
    <row r="4739" spans="1:16">
      <c r="A4739" s="46">
        <v>0</v>
      </c>
      <c r="B4739" s="46">
        <v>0</v>
      </c>
      <c r="C4739" s="46">
        <v>0</v>
      </c>
      <c r="D4739" s="46">
        <f t="shared" ref="D4739:D4802" si="74">+B4739-C4739</f>
        <v>0</v>
      </c>
      <c r="E4739" s="51">
        <v>45261</v>
      </c>
      <c r="F4739" s="49" t="s">
        <v>80</v>
      </c>
      <c r="G4739" s="49" t="s">
        <v>81</v>
      </c>
      <c r="H4739" s="49" t="s">
        <v>667</v>
      </c>
      <c r="I4739" s="49" t="s">
        <v>667</v>
      </c>
      <c r="J4739" s="49">
        <v>135200</v>
      </c>
      <c r="K4739" s="49" t="s">
        <v>381</v>
      </c>
      <c r="L4739" s="49">
        <v>9974309</v>
      </c>
      <c r="M4739" s="49" t="s">
        <v>2108</v>
      </c>
      <c r="N4739" s="51">
        <v>26846</v>
      </c>
      <c r="O4739" s="51">
        <v>26846</v>
      </c>
      <c r="P4739" s="49" t="s">
        <v>1091</v>
      </c>
    </row>
    <row r="4740" spans="1:16">
      <c r="A4740" s="46">
        <v>0</v>
      </c>
      <c r="B4740" s="46">
        <v>0</v>
      </c>
      <c r="C4740" s="46">
        <v>0</v>
      </c>
      <c r="D4740" s="46">
        <f t="shared" si="74"/>
        <v>0</v>
      </c>
      <c r="E4740" s="51">
        <v>45261</v>
      </c>
      <c r="F4740" s="49" t="s">
        <v>80</v>
      </c>
      <c r="G4740" s="49" t="s">
        <v>81</v>
      </c>
      <c r="H4740" s="49" t="s">
        <v>667</v>
      </c>
      <c r="I4740" s="49" t="s">
        <v>667</v>
      </c>
      <c r="J4740" s="49">
        <v>135200</v>
      </c>
      <c r="K4740" s="49" t="s">
        <v>381</v>
      </c>
      <c r="L4740" s="49">
        <v>9974310</v>
      </c>
      <c r="M4740" s="49" t="s">
        <v>2105</v>
      </c>
      <c r="N4740" s="51">
        <v>21732</v>
      </c>
      <c r="O4740" s="51">
        <v>21732</v>
      </c>
      <c r="P4740" s="49" t="s">
        <v>1091</v>
      </c>
    </row>
    <row r="4741" spans="1:16">
      <c r="A4741" s="46">
        <v>0</v>
      </c>
      <c r="B4741" s="46">
        <v>0</v>
      </c>
      <c r="C4741" s="46">
        <v>0</v>
      </c>
      <c r="D4741" s="46">
        <f t="shared" si="74"/>
        <v>0</v>
      </c>
      <c r="E4741" s="51">
        <v>45261</v>
      </c>
      <c r="F4741" s="49" t="s">
        <v>80</v>
      </c>
      <c r="G4741" s="49" t="s">
        <v>81</v>
      </c>
      <c r="H4741" s="49" t="s">
        <v>667</v>
      </c>
      <c r="I4741" s="49" t="s">
        <v>667</v>
      </c>
      <c r="J4741" s="49">
        <v>135200</v>
      </c>
      <c r="K4741" s="49" t="s">
        <v>177</v>
      </c>
      <c r="L4741" s="49">
        <v>9861265</v>
      </c>
      <c r="M4741" s="49" t="s">
        <v>1538</v>
      </c>
      <c r="N4741" s="51">
        <v>35247</v>
      </c>
      <c r="O4741" s="51">
        <v>35247</v>
      </c>
      <c r="P4741" s="49" t="s">
        <v>1091</v>
      </c>
    </row>
    <row r="4742" spans="1:16">
      <c r="A4742" s="46">
        <v>0</v>
      </c>
      <c r="B4742" s="46">
        <v>0</v>
      </c>
      <c r="C4742" s="46">
        <v>0</v>
      </c>
      <c r="D4742" s="46">
        <f t="shared" si="74"/>
        <v>0</v>
      </c>
      <c r="E4742" s="51">
        <v>45261</v>
      </c>
      <c r="F4742" s="49" t="s">
        <v>80</v>
      </c>
      <c r="G4742" s="49" t="s">
        <v>81</v>
      </c>
      <c r="H4742" s="49" t="s">
        <v>667</v>
      </c>
      <c r="I4742" s="49" t="s">
        <v>667</v>
      </c>
      <c r="J4742" s="49">
        <v>135200</v>
      </c>
      <c r="K4742" s="49" t="s">
        <v>186</v>
      </c>
      <c r="L4742" s="49">
        <v>9974307</v>
      </c>
      <c r="M4742" s="49" t="s">
        <v>2007</v>
      </c>
      <c r="N4742" s="51">
        <v>25750</v>
      </c>
      <c r="O4742" s="51">
        <v>25750</v>
      </c>
      <c r="P4742" s="49" t="s">
        <v>1091</v>
      </c>
    </row>
    <row r="4743" spans="1:16">
      <c r="A4743" s="46">
        <v>0</v>
      </c>
      <c r="B4743" s="46">
        <v>0</v>
      </c>
      <c r="C4743" s="46">
        <v>0</v>
      </c>
      <c r="D4743" s="46">
        <f t="shared" si="74"/>
        <v>0</v>
      </c>
      <c r="E4743" s="51">
        <v>45261</v>
      </c>
      <c r="F4743" s="49" t="s">
        <v>80</v>
      </c>
      <c r="G4743" s="49" t="s">
        <v>81</v>
      </c>
      <c r="H4743" s="49" t="s">
        <v>667</v>
      </c>
      <c r="I4743" s="49" t="s">
        <v>667</v>
      </c>
      <c r="J4743" s="49">
        <v>135200</v>
      </c>
      <c r="K4743" s="49" t="s">
        <v>186</v>
      </c>
      <c r="L4743" s="49">
        <v>9974306</v>
      </c>
      <c r="M4743" s="49" t="s">
        <v>2903</v>
      </c>
      <c r="N4743" s="51">
        <v>27576</v>
      </c>
      <c r="O4743" s="51">
        <v>27576</v>
      </c>
      <c r="P4743" s="49" t="s">
        <v>1091</v>
      </c>
    </row>
    <row r="4744" spans="1:16">
      <c r="A4744" s="46">
        <v>0</v>
      </c>
      <c r="B4744" s="46">
        <v>0</v>
      </c>
      <c r="C4744" s="46">
        <v>0</v>
      </c>
      <c r="D4744" s="46">
        <f t="shared" si="74"/>
        <v>0</v>
      </c>
      <c r="E4744" s="51">
        <v>45261</v>
      </c>
      <c r="F4744" s="49" t="s">
        <v>80</v>
      </c>
      <c r="G4744" s="49" t="s">
        <v>81</v>
      </c>
      <c r="H4744" s="49" t="s">
        <v>667</v>
      </c>
      <c r="I4744" s="49" t="s">
        <v>667</v>
      </c>
      <c r="J4744" s="49">
        <v>135300</v>
      </c>
      <c r="K4744" s="49" t="s">
        <v>531</v>
      </c>
      <c r="L4744" s="49">
        <v>9974343</v>
      </c>
      <c r="M4744" s="49" t="s">
        <v>2258</v>
      </c>
      <c r="N4744" s="51">
        <v>25750</v>
      </c>
      <c r="O4744" s="51">
        <v>25750</v>
      </c>
      <c r="P4744" s="49" t="s">
        <v>1091</v>
      </c>
    </row>
    <row r="4745" spans="1:16">
      <c r="A4745" s="46">
        <v>0</v>
      </c>
      <c r="B4745" s="46">
        <v>0</v>
      </c>
      <c r="C4745" s="46">
        <v>0</v>
      </c>
      <c r="D4745" s="46">
        <f t="shared" si="74"/>
        <v>0</v>
      </c>
      <c r="E4745" s="51">
        <v>45261</v>
      </c>
      <c r="F4745" s="49" t="s">
        <v>80</v>
      </c>
      <c r="G4745" s="49" t="s">
        <v>81</v>
      </c>
      <c r="H4745" s="49" t="s">
        <v>667</v>
      </c>
      <c r="I4745" s="49" t="s">
        <v>667</v>
      </c>
      <c r="J4745" s="49">
        <v>135300</v>
      </c>
      <c r="K4745" s="49" t="s">
        <v>531</v>
      </c>
      <c r="L4745" s="49">
        <v>9822111</v>
      </c>
      <c r="M4745" s="49" t="s">
        <v>2258</v>
      </c>
      <c r="N4745" s="51">
        <v>25750</v>
      </c>
      <c r="O4745" s="51">
        <v>25750</v>
      </c>
      <c r="P4745" s="49" t="s">
        <v>1081</v>
      </c>
    </row>
    <row r="4746" spans="1:16">
      <c r="A4746" s="46">
        <v>0</v>
      </c>
      <c r="B4746" s="46">
        <v>0</v>
      </c>
      <c r="C4746" s="46">
        <v>0</v>
      </c>
      <c r="D4746" s="46">
        <f t="shared" si="74"/>
        <v>0</v>
      </c>
      <c r="E4746" s="51">
        <v>45261</v>
      </c>
      <c r="F4746" s="49" t="s">
        <v>80</v>
      </c>
      <c r="G4746" s="49" t="s">
        <v>81</v>
      </c>
      <c r="H4746" s="49" t="s">
        <v>667</v>
      </c>
      <c r="I4746" s="49" t="s">
        <v>667</v>
      </c>
      <c r="J4746" s="49">
        <v>135300</v>
      </c>
      <c r="K4746" s="49" t="s">
        <v>165</v>
      </c>
      <c r="L4746" s="49">
        <v>9821875</v>
      </c>
      <c r="M4746" s="49" t="s">
        <v>1867</v>
      </c>
      <c r="N4746" s="51">
        <v>21732</v>
      </c>
      <c r="O4746" s="51">
        <v>21732</v>
      </c>
      <c r="P4746" s="49" t="s">
        <v>1081</v>
      </c>
    </row>
    <row r="4747" spans="1:16">
      <c r="A4747" s="46">
        <v>0</v>
      </c>
      <c r="B4747" s="46">
        <v>0</v>
      </c>
      <c r="C4747" s="46">
        <v>0</v>
      </c>
      <c r="D4747" s="46">
        <f t="shared" si="74"/>
        <v>0</v>
      </c>
      <c r="E4747" s="51">
        <v>45261</v>
      </c>
      <c r="F4747" s="49" t="s">
        <v>80</v>
      </c>
      <c r="G4747" s="49" t="s">
        <v>81</v>
      </c>
      <c r="H4747" s="49" t="s">
        <v>667</v>
      </c>
      <c r="I4747" s="49" t="s">
        <v>667</v>
      </c>
      <c r="J4747" s="49">
        <v>135300</v>
      </c>
      <c r="K4747" s="49" t="s">
        <v>165</v>
      </c>
      <c r="L4747" s="49">
        <v>9974305</v>
      </c>
      <c r="M4747" s="49" t="s">
        <v>1867</v>
      </c>
      <c r="N4747" s="51">
        <v>21732</v>
      </c>
      <c r="O4747" s="51">
        <v>21732</v>
      </c>
      <c r="P4747" s="49" t="s">
        <v>1091</v>
      </c>
    </row>
    <row r="4748" spans="1:16">
      <c r="A4748" s="46">
        <v>0</v>
      </c>
      <c r="B4748" s="46">
        <v>0</v>
      </c>
      <c r="C4748" s="46">
        <v>0</v>
      </c>
      <c r="D4748" s="46">
        <f t="shared" si="74"/>
        <v>0</v>
      </c>
      <c r="E4748" s="51">
        <v>45261</v>
      </c>
      <c r="F4748" s="49" t="s">
        <v>80</v>
      </c>
      <c r="G4748" s="49" t="s">
        <v>81</v>
      </c>
      <c r="H4748" s="49" t="s">
        <v>667</v>
      </c>
      <c r="I4748" s="49" t="s">
        <v>667</v>
      </c>
      <c r="J4748" s="49">
        <v>135300</v>
      </c>
      <c r="K4748" s="49" t="s">
        <v>348</v>
      </c>
      <c r="L4748" s="49">
        <v>9974304</v>
      </c>
      <c r="M4748" s="49" t="s">
        <v>1869</v>
      </c>
      <c r="N4748" s="51">
        <v>32690</v>
      </c>
      <c r="O4748" s="51">
        <v>32690</v>
      </c>
      <c r="P4748" s="49" t="s">
        <v>1091</v>
      </c>
    </row>
    <row r="4749" spans="1:16">
      <c r="A4749" s="46">
        <v>0</v>
      </c>
      <c r="B4749" s="46">
        <v>0</v>
      </c>
      <c r="C4749" s="46">
        <v>0</v>
      </c>
      <c r="D4749" s="46">
        <f t="shared" si="74"/>
        <v>0</v>
      </c>
      <c r="E4749" s="51">
        <v>45261</v>
      </c>
      <c r="F4749" s="49" t="s">
        <v>80</v>
      </c>
      <c r="G4749" s="49" t="s">
        <v>81</v>
      </c>
      <c r="H4749" s="49" t="s">
        <v>667</v>
      </c>
      <c r="I4749" s="49" t="s">
        <v>667</v>
      </c>
      <c r="J4749" s="49">
        <v>135300</v>
      </c>
      <c r="K4749" s="49" t="s">
        <v>348</v>
      </c>
      <c r="L4749" s="49">
        <v>9821900</v>
      </c>
      <c r="M4749" s="49" t="s">
        <v>1869</v>
      </c>
      <c r="N4749" s="51">
        <v>35247</v>
      </c>
      <c r="O4749" s="51">
        <v>35247</v>
      </c>
      <c r="P4749" s="49" t="s">
        <v>1081</v>
      </c>
    </row>
    <row r="4750" spans="1:16">
      <c r="A4750" s="46">
        <v>0</v>
      </c>
      <c r="B4750" s="46">
        <v>0</v>
      </c>
      <c r="C4750" s="46">
        <v>0</v>
      </c>
      <c r="D4750" s="46">
        <f t="shared" si="74"/>
        <v>0</v>
      </c>
      <c r="E4750" s="51">
        <v>45261</v>
      </c>
      <c r="F4750" s="49" t="s">
        <v>80</v>
      </c>
      <c r="G4750" s="49" t="s">
        <v>81</v>
      </c>
      <c r="H4750" s="49" t="s">
        <v>667</v>
      </c>
      <c r="I4750" s="49" t="s">
        <v>667</v>
      </c>
      <c r="J4750" s="49">
        <v>135300</v>
      </c>
      <c r="K4750" s="49" t="s">
        <v>348</v>
      </c>
      <c r="L4750" s="49">
        <v>10564671</v>
      </c>
      <c r="M4750" s="49" t="s">
        <v>1869</v>
      </c>
      <c r="N4750" s="51">
        <v>35247</v>
      </c>
      <c r="O4750" s="51">
        <v>35247</v>
      </c>
      <c r="P4750" s="49" t="s">
        <v>1081</v>
      </c>
    </row>
    <row r="4751" spans="1:16">
      <c r="A4751" s="46">
        <v>0</v>
      </c>
      <c r="B4751" s="46">
        <v>0</v>
      </c>
      <c r="C4751" s="46">
        <v>0</v>
      </c>
      <c r="D4751" s="46">
        <f t="shared" si="74"/>
        <v>0</v>
      </c>
      <c r="E4751" s="51">
        <v>45261</v>
      </c>
      <c r="F4751" s="49" t="s">
        <v>80</v>
      </c>
      <c r="G4751" s="49" t="s">
        <v>81</v>
      </c>
      <c r="H4751" s="49" t="s">
        <v>667</v>
      </c>
      <c r="I4751" s="49" t="s">
        <v>667</v>
      </c>
      <c r="J4751" s="49">
        <v>135300</v>
      </c>
      <c r="K4751" s="49" t="s">
        <v>348</v>
      </c>
      <c r="L4751" s="49">
        <v>9749214</v>
      </c>
      <c r="M4751" s="49" t="s">
        <v>1869</v>
      </c>
      <c r="N4751" s="51">
        <v>38695</v>
      </c>
      <c r="O4751" s="51">
        <v>38718</v>
      </c>
      <c r="P4751" s="49" t="s">
        <v>2904</v>
      </c>
    </row>
    <row r="4752" spans="1:16">
      <c r="A4752" s="46">
        <v>0</v>
      </c>
      <c r="B4752" s="46">
        <v>0</v>
      </c>
      <c r="C4752" s="46">
        <v>0</v>
      </c>
      <c r="D4752" s="46">
        <f t="shared" si="74"/>
        <v>0</v>
      </c>
      <c r="E4752" s="51">
        <v>45261</v>
      </c>
      <c r="F4752" s="49" t="s">
        <v>80</v>
      </c>
      <c r="G4752" s="49" t="s">
        <v>81</v>
      </c>
      <c r="H4752" s="49" t="s">
        <v>667</v>
      </c>
      <c r="I4752" s="49" t="s">
        <v>667</v>
      </c>
      <c r="J4752" s="49">
        <v>135300</v>
      </c>
      <c r="K4752" s="49" t="s">
        <v>348</v>
      </c>
      <c r="L4752" s="49">
        <v>9861266</v>
      </c>
      <c r="M4752" s="49" t="s">
        <v>1869</v>
      </c>
      <c r="N4752" s="51">
        <v>35247</v>
      </c>
      <c r="O4752" s="51">
        <v>35247</v>
      </c>
      <c r="P4752" s="49" t="s">
        <v>1091</v>
      </c>
    </row>
    <row r="4753" spans="1:16">
      <c r="A4753" s="46">
        <v>0</v>
      </c>
      <c r="B4753" s="46">
        <v>0</v>
      </c>
      <c r="C4753" s="46">
        <v>0</v>
      </c>
      <c r="D4753" s="46">
        <f t="shared" si="74"/>
        <v>0</v>
      </c>
      <c r="E4753" s="51">
        <v>45261</v>
      </c>
      <c r="F4753" s="49" t="s">
        <v>80</v>
      </c>
      <c r="G4753" s="49" t="s">
        <v>81</v>
      </c>
      <c r="H4753" s="49" t="s">
        <v>667</v>
      </c>
      <c r="I4753" s="49" t="s">
        <v>667</v>
      </c>
      <c r="J4753" s="49">
        <v>135300</v>
      </c>
      <c r="K4753" s="49" t="s">
        <v>348</v>
      </c>
      <c r="L4753" s="49">
        <v>9821899</v>
      </c>
      <c r="M4753" s="49" t="s">
        <v>1869</v>
      </c>
      <c r="N4753" s="51">
        <v>32690</v>
      </c>
      <c r="O4753" s="51">
        <v>32690</v>
      </c>
      <c r="P4753" s="49" t="s">
        <v>1081</v>
      </c>
    </row>
    <row r="4754" spans="1:16">
      <c r="A4754" s="46">
        <v>0</v>
      </c>
      <c r="B4754" s="46">
        <v>0</v>
      </c>
      <c r="C4754" s="46">
        <v>0</v>
      </c>
      <c r="D4754" s="46">
        <f t="shared" si="74"/>
        <v>0</v>
      </c>
      <c r="E4754" s="51">
        <v>45261</v>
      </c>
      <c r="F4754" s="49" t="s">
        <v>80</v>
      </c>
      <c r="G4754" s="49" t="s">
        <v>81</v>
      </c>
      <c r="H4754" s="49" t="s">
        <v>667</v>
      </c>
      <c r="I4754" s="49" t="s">
        <v>667</v>
      </c>
      <c r="J4754" s="49">
        <v>135300</v>
      </c>
      <c r="K4754" s="49" t="s">
        <v>349</v>
      </c>
      <c r="L4754" s="49">
        <v>9688277</v>
      </c>
      <c r="M4754" s="49" t="s">
        <v>1546</v>
      </c>
      <c r="N4754" s="51">
        <v>38699</v>
      </c>
      <c r="O4754" s="51">
        <v>38718</v>
      </c>
      <c r="P4754" s="49" t="s">
        <v>2905</v>
      </c>
    </row>
    <row r="4755" spans="1:16">
      <c r="A4755" s="46">
        <v>0</v>
      </c>
      <c r="B4755" s="46">
        <v>0</v>
      </c>
      <c r="C4755" s="46">
        <v>0</v>
      </c>
      <c r="D4755" s="46">
        <f t="shared" si="74"/>
        <v>0</v>
      </c>
      <c r="E4755" s="51">
        <v>45261</v>
      </c>
      <c r="F4755" s="49" t="s">
        <v>80</v>
      </c>
      <c r="G4755" s="49" t="s">
        <v>81</v>
      </c>
      <c r="H4755" s="49" t="s">
        <v>667</v>
      </c>
      <c r="I4755" s="49" t="s">
        <v>667</v>
      </c>
      <c r="J4755" s="49">
        <v>135300</v>
      </c>
      <c r="K4755" s="49" t="s">
        <v>349</v>
      </c>
      <c r="L4755" s="49">
        <v>9821871</v>
      </c>
      <c r="M4755" s="49" t="s">
        <v>1546</v>
      </c>
      <c r="N4755" s="51">
        <v>32690</v>
      </c>
      <c r="O4755" s="51">
        <v>32690</v>
      </c>
      <c r="P4755" s="49" t="s">
        <v>1081</v>
      </c>
    </row>
    <row r="4756" spans="1:16">
      <c r="A4756" s="46">
        <v>0</v>
      </c>
      <c r="B4756" s="46">
        <v>0</v>
      </c>
      <c r="C4756" s="46">
        <v>0</v>
      </c>
      <c r="D4756" s="46">
        <f t="shared" si="74"/>
        <v>0</v>
      </c>
      <c r="E4756" s="51">
        <v>45261</v>
      </c>
      <c r="F4756" s="49" t="s">
        <v>80</v>
      </c>
      <c r="G4756" s="49" t="s">
        <v>81</v>
      </c>
      <c r="H4756" s="49" t="s">
        <v>667</v>
      </c>
      <c r="I4756" s="49" t="s">
        <v>667</v>
      </c>
      <c r="J4756" s="49">
        <v>135300</v>
      </c>
      <c r="K4756" s="49" t="s">
        <v>349</v>
      </c>
      <c r="L4756" s="49">
        <v>9974303</v>
      </c>
      <c r="M4756" s="49" t="s">
        <v>1546</v>
      </c>
      <c r="N4756" s="51">
        <v>32690</v>
      </c>
      <c r="O4756" s="51">
        <v>32690</v>
      </c>
      <c r="P4756" s="49" t="s">
        <v>1091</v>
      </c>
    </row>
    <row r="4757" spans="1:16">
      <c r="A4757" s="46">
        <v>0</v>
      </c>
      <c r="B4757" s="46">
        <v>0</v>
      </c>
      <c r="C4757" s="46">
        <v>0</v>
      </c>
      <c r="D4757" s="46">
        <f t="shared" si="74"/>
        <v>0</v>
      </c>
      <c r="E4757" s="51">
        <v>45261</v>
      </c>
      <c r="F4757" s="49" t="s">
        <v>80</v>
      </c>
      <c r="G4757" s="49" t="s">
        <v>81</v>
      </c>
      <c r="H4757" s="49" t="s">
        <v>667</v>
      </c>
      <c r="I4757" s="49" t="s">
        <v>667</v>
      </c>
      <c r="J4757" s="49">
        <v>135300</v>
      </c>
      <c r="K4757" s="49" t="s">
        <v>379</v>
      </c>
      <c r="L4757" s="49">
        <v>9822078</v>
      </c>
      <c r="M4757" s="49" t="s">
        <v>1879</v>
      </c>
      <c r="N4757" s="51">
        <v>21732</v>
      </c>
      <c r="O4757" s="51">
        <v>21732</v>
      </c>
      <c r="P4757" s="49" t="s">
        <v>1081</v>
      </c>
    </row>
    <row r="4758" spans="1:16">
      <c r="A4758" s="46">
        <v>0</v>
      </c>
      <c r="B4758" s="46">
        <v>0</v>
      </c>
      <c r="C4758" s="46">
        <v>0</v>
      </c>
      <c r="D4758" s="46">
        <f t="shared" si="74"/>
        <v>0</v>
      </c>
      <c r="E4758" s="51">
        <v>45261</v>
      </c>
      <c r="F4758" s="49" t="s">
        <v>80</v>
      </c>
      <c r="G4758" s="49" t="s">
        <v>81</v>
      </c>
      <c r="H4758" s="49" t="s">
        <v>667</v>
      </c>
      <c r="I4758" s="49" t="s">
        <v>667</v>
      </c>
      <c r="J4758" s="49">
        <v>135300</v>
      </c>
      <c r="K4758" s="49" t="s">
        <v>379</v>
      </c>
      <c r="L4758" s="49">
        <v>9724146</v>
      </c>
      <c r="M4758" s="49" t="s">
        <v>1879</v>
      </c>
      <c r="N4758" s="51">
        <v>21732</v>
      </c>
      <c r="O4758" s="51">
        <v>21732</v>
      </c>
      <c r="P4758" s="49" t="s">
        <v>1091</v>
      </c>
    </row>
    <row r="4759" spans="1:16">
      <c r="A4759" s="46">
        <v>0</v>
      </c>
      <c r="B4759" s="46">
        <v>0</v>
      </c>
      <c r="C4759" s="46">
        <v>0</v>
      </c>
      <c r="D4759" s="46">
        <f t="shared" si="74"/>
        <v>0</v>
      </c>
      <c r="E4759" s="51">
        <v>45261</v>
      </c>
      <c r="F4759" s="49" t="s">
        <v>80</v>
      </c>
      <c r="G4759" s="49" t="s">
        <v>81</v>
      </c>
      <c r="H4759" s="49" t="s">
        <v>667</v>
      </c>
      <c r="I4759" s="49" t="s">
        <v>667</v>
      </c>
      <c r="J4759" s="49">
        <v>135300</v>
      </c>
      <c r="K4759" s="49" t="s">
        <v>473</v>
      </c>
      <c r="L4759" s="49">
        <v>9822083</v>
      </c>
      <c r="M4759" s="49" t="s">
        <v>2126</v>
      </c>
      <c r="N4759" s="51">
        <v>21732</v>
      </c>
      <c r="O4759" s="51">
        <v>21732</v>
      </c>
      <c r="P4759" s="49" t="s">
        <v>1081</v>
      </c>
    </row>
    <row r="4760" spans="1:16">
      <c r="A4760" s="46">
        <v>0</v>
      </c>
      <c r="B4760" s="46">
        <v>0</v>
      </c>
      <c r="C4760" s="46">
        <v>0</v>
      </c>
      <c r="D4760" s="46">
        <f t="shared" si="74"/>
        <v>0</v>
      </c>
      <c r="E4760" s="51">
        <v>45261</v>
      </c>
      <c r="F4760" s="49" t="s">
        <v>80</v>
      </c>
      <c r="G4760" s="49" t="s">
        <v>81</v>
      </c>
      <c r="H4760" s="49" t="s">
        <v>667</v>
      </c>
      <c r="I4760" s="49" t="s">
        <v>667</v>
      </c>
      <c r="J4760" s="49">
        <v>135300</v>
      </c>
      <c r="K4760" s="49" t="s">
        <v>473</v>
      </c>
      <c r="L4760" s="49">
        <v>9974376</v>
      </c>
      <c r="M4760" s="49" t="s">
        <v>2126</v>
      </c>
      <c r="N4760" s="51">
        <v>21732</v>
      </c>
      <c r="O4760" s="51">
        <v>21732</v>
      </c>
      <c r="P4760" s="49" t="s">
        <v>1091</v>
      </c>
    </row>
    <row r="4761" spans="1:16">
      <c r="A4761" s="46">
        <v>0</v>
      </c>
      <c r="B4761" s="46">
        <v>0</v>
      </c>
      <c r="C4761" s="46">
        <v>0</v>
      </c>
      <c r="D4761" s="46">
        <f t="shared" si="74"/>
        <v>0</v>
      </c>
      <c r="E4761" s="51">
        <v>45261</v>
      </c>
      <c r="F4761" s="49" t="s">
        <v>80</v>
      </c>
      <c r="G4761" s="49" t="s">
        <v>81</v>
      </c>
      <c r="H4761" s="49" t="s">
        <v>667</v>
      </c>
      <c r="I4761" s="49" t="s">
        <v>667</v>
      </c>
      <c r="J4761" s="49">
        <v>135300</v>
      </c>
      <c r="K4761" s="49" t="s">
        <v>386</v>
      </c>
      <c r="L4761" s="49">
        <v>9822138</v>
      </c>
      <c r="M4761" s="49" t="s">
        <v>1901</v>
      </c>
      <c r="N4761" s="51">
        <v>21732</v>
      </c>
      <c r="O4761" s="51">
        <v>21732</v>
      </c>
      <c r="P4761" s="49" t="s">
        <v>1081</v>
      </c>
    </row>
    <row r="4762" spans="1:16">
      <c r="A4762" s="46">
        <v>0</v>
      </c>
      <c r="B4762" s="46">
        <v>0</v>
      </c>
      <c r="C4762" s="46">
        <v>0</v>
      </c>
      <c r="D4762" s="46">
        <f t="shared" si="74"/>
        <v>0</v>
      </c>
      <c r="E4762" s="51">
        <v>45261</v>
      </c>
      <c r="F4762" s="49" t="s">
        <v>80</v>
      </c>
      <c r="G4762" s="49" t="s">
        <v>81</v>
      </c>
      <c r="H4762" s="49" t="s">
        <v>667</v>
      </c>
      <c r="I4762" s="49" t="s">
        <v>667</v>
      </c>
      <c r="J4762" s="49">
        <v>135300</v>
      </c>
      <c r="K4762" s="49" t="s">
        <v>386</v>
      </c>
      <c r="L4762" s="49">
        <v>9974342</v>
      </c>
      <c r="M4762" s="49" t="s">
        <v>1901</v>
      </c>
      <c r="N4762" s="51">
        <v>21732</v>
      </c>
      <c r="O4762" s="51">
        <v>21732</v>
      </c>
      <c r="P4762" s="49" t="s">
        <v>1091</v>
      </c>
    </row>
    <row r="4763" spans="1:16">
      <c r="A4763" s="46">
        <v>0</v>
      </c>
      <c r="B4763" s="46">
        <v>0</v>
      </c>
      <c r="C4763" s="46">
        <v>0</v>
      </c>
      <c r="D4763" s="46">
        <f t="shared" si="74"/>
        <v>0</v>
      </c>
      <c r="E4763" s="51">
        <v>45261</v>
      </c>
      <c r="F4763" s="49" t="s">
        <v>80</v>
      </c>
      <c r="G4763" s="49" t="s">
        <v>81</v>
      </c>
      <c r="H4763" s="49" t="s">
        <v>667</v>
      </c>
      <c r="I4763" s="49" t="s">
        <v>667</v>
      </c>
      <c r="J4763" s="49">
        <v>135300</v>
      </c>
      <c r="K4763" s="49" t="s">
        <v>388</v>
      </c>
      <c r="L4763" s="49">
        <v>9822129</v>
      </c>
      <c r="M4763" s="49" t="s">
        <v>1903</v>
      </c>
      <c r="N4763" s="51">
        <v>21732</v>
      </c>
      <c r="O4763" s="51">
        <v>21732</v>
      </c>
      <c r="P4763" s="49" t="s">
        <v>1081</v>
      </c>
    </row>
    <row r="4764" spans="1:16">
      <c r="A4764" s="46">
        <v>0</v>
      </c>
      <c r="B4764" s="46">
        <v>0</v>
      </c>
      <c r="C4764" s="46">
        <v>0</v>
      </c>
      <c r="D4764" s="46">
        <f t="shared" si="74"/>
        <v>0</v>
      </c>
      <c r="E4764" s="51">
        <v>45261</v>
      </c>
      <c r="F4764" s="49" t="s">
        <v>80</v>
      </c>
      <c r="G4764" s="49" t="s">
        <v>81</v>
      </c>
      <c r="H4764" s="49" t="s">
        <v>667</v>
      </c>
      <c r="I4764" s="49" t="s">
        <v>667</v>
      </c>
      <c r="J4764" s="49">
        <v>135300</v>
      </c>
      <c r="K4764" s="49" t="s">
        <v>388</v>
      </c>
      <c r="L4764" s="49">
        <v>9974341</v>
      </c>
      <c r="M4764" s="49" t="s">
        <v>1903</v>
      </c>
      <c r="N4764" s="51">
        <v>21732</v>
      </c>
      <c r="O4764" s="51">
        <v>21732</v>
      </c>
      <c r="P4764" s="49" t="s">
        <v>1091</v>
      </c>
    </row>
    <row r="4765" spans="1:16">
      <c r="A4765" s="46">
        <v>0</v>
      </c>
      <c r="B4765" s="46">
        <v>0</v>
      </c>
      <c r="C4765" s="46">
        <v>0</v>
      </c>
      <c r="D4765" s="46">
        <f t="shared" si="74"/>
        <v>0</v>
      </c>
      <c r="E4765" s="51">
        <v>45261</v>
      </c>
      <c r="F4765" s="49" t="s">
        <v>80</v>
      </c>
      <c r="G4765" s="49" t="s">
        <v>81</v>
      </c>
      <c r="H4765" s="49" t="s">
        <v>667</v>
      </c>
      <c r="I4765" s="49" t="s">
        <v>667</v>
      </c>
      <c r="J4765" s="49">
        <v>135300</v>
      </c>
      <c r="K4765" s="49" t="s">
        <v>388</v>
      </c>
      <c r="L4765" s="49">
        <v>9822128</v>
      </c>
      <c r="M4765" s="49" t="s">
        <v>2327</v>
      </c>
      <c r="N4765" s="51">
        <v>25750</v>
      </c>
      <c r="O4765" s="51">
        <v>25750</v>
      </c>
      <c r="P4765" s="49" t="s">
        <v>1081</v>
      </c>
    </row>
    <row r="4766" spans="1:16">
      <c r="A4766" s="46">
        <v>0</v>
      </c>
      <c r="B4766" s="46">
        <v>0</v>
      </c>
      <c r="C4766" s="46">
        <v>0</v>
      </c>
      <c r="D4766" s="46">
        <f t="shared" si="74"/>
        <v>0</v>
      </c>
      <c r="E4766" s="51">
        <v>45261</v>
      </c>
      <c r="F4766" s="49" t="s">
        <v>80</v>
      </c>
      <c r="G4766" s="49" t="s">
        <v>81</v>
      </c>
      <c r="H4766" s="49" t="s">
        <v>667</v>
      </c>
      <c r="I4766" s="49" t="s">
        <v>667</v>
      </c>
      <c r="J4766" s="49">
        <v>135300</v>
      </c>
      <c r="K4766" s="49" t="s">
        <v>388</v>
      </c>
      <c r="L4766" s="49">
        <v>9974340</v>
      </c>
      <c r="M4766" s="49" t="s">
        <v>2327</v>
      </c>
      <c r="N4766" s="51">
        <v>25750</v>
      </c>
      <c r="O4766" s="51">
        <v>25750</v>
      </c>
      <c r="P4766" s="49" t="s">
        <v>1091</v>
      </c>
    </row>
    <row r="4767" spans="1:16">
      <c r="A4767" s="46">
        <v>0</v>
      </c>
      <c r="B4767" s="46">
        <v>0</v>
      </c>
      <c r="C4767" s="46">
        <v>0</v>
      </c>
      <c r="D4767" s="46">
        <f t="shared" si="74"/>
        <v>0</v>
      </c>
      <c r="E4767" s="51">
        <v>45261</v>
      </c>
      <c r="F4767" s="49" t="s">
        <v>80</v>
      </c>
      <c r="G4767" s="49" t="s">
        <v>81</v>
      </c>
      <c r="H4767" s="49" t="s">
        <v>667</v>
      </c>
      <c r="I4767" s="49" t="s">
        <v>667</v>
      </c>
      <c r="J4767" s="49">
        <v>135300</v>
      </c>
      <c r="K4767" s="49" t="s">
        <v>174</v>
      </c>
      <c r="L4767" s="49">
        <v>9711185</v>
      </c>
      <c r="M4767" s="49" t="s">
        <v>2029</v>
      </c>
      <c r="N4767" s="51">
        <v>38699</v>
      </c>
      <c r="O4767" s="51">
        <v>38718</v>
      </c>
      <c r="P4767" s="49" t="s">
        <v>2905</v>
      </c>
    </row>
    <row r="4768" spans="1:16">
      <c r="A4768" s="46">
        <v>0</v>
      </c>
      <c r="B4768" s="46">
        <v>0</v>
      </c>
      <c r="C4768" s="46">
        <v>0</v>
      </c>
      <c r="D4768" s="46">
        <f t="shared" si="74"/>
        <v>0</v>
      </c>
      <c r="E4768" s="51">
        <v>45261</v>
      </c>
      <c r="F4768" s="49" t="s">
        <v>80</v>
      </c>
      <c r="G4768" s="49" t="s">
        <v>81</v>
      </c>
      <c r="H4768" s="49" t="s">
        <v>667</v>
      </c>
      <c r="I4768" s="49" t="s">
        <v>667</v>
      </c>
      <c r="J4768" s="49">
        <v>135300</v>
      </c>
      <c r="K4768" s="49" t="s">
        <v>392</v>
      </c>
      <c r="L4768" s="49">
        <v>9821906</v>
      </c>
      <c r="M4768" s="49" t="s">
        <v>1908</v>
      </c>
      <c r="N4768" s="51">
        <v>25750</v>
      </c>
      <c r="O4768" s="51">
        <v>25750</v>
      </c>
      <c r="P4768" s="49" t="s">
        <v>1081</v>
      </c>
    </row>
    <row r="4769" spans="1:16">
      <c r="A4769" s="46">
        <v>0</v>
      </c>
      <c r="B4769" s="46">
        <v>0</v>
      </c>
      <c r="C4769" s="46">
        <v>0</v>
      </c>
      <c r="D4769" s="46">
        <f t="shared" si="74"/>
        <v>0</v>
      </c>
      <c r="E4769" s="51">
        <v>45261</v>
      </c>
      <c r="F4769" s="49" t="s">
        <v>80</v>
      </c>
      <c r="G4769" s="49" t="s">
        <v>81</v>
      </c>
      <c r="H4769" s="49" t="s">
        <v>667</v>
      </c>
      <c r="I4769" s="49" t="s">
        <v>667</v>
      </c>
      <c r="J4769" s="49">
        <v>135300</v>
      </c>
      <c r="K4769" s="49" t="s">
        <v>392</v>
      </c>
      <c r="L4769" s="49">
        <v>9706633</v>
      </c>
      <c r="M4769" s="49" t="s">
        <v>1908</v>
      </c>
      <c r="N4769" s="51">
        <v>25750</v>
      </c>
      <c r="O4769" s="51">
        <v>25750</v>
      </c>
      <c r="P4769" s="49" t="s">
        <v>1091</v>
      </c>
    </row>
    <row r="4770" spans="1:16">
      <c r="A4770" s="46">
        <v>0</v>
      </c>
      <c r="B4770" s="46">
        <v>0</v>
      </c>
      <c r="C4770" s="46">
        <v>0</v>
      </c>
      <c r="D4770" s="46">
        <f t="shared" si="74"/>
        <v>0</v>
      </c>
      <c r="E4770" s="51">
        <v>45261</v>
      </c>
      <c r="F4770" s="49" t="s">
        <v>80</v>
      </c>
      <c r="G4770" s="49" t="s">
        <v>81</v>
      </c>
      <c r="H4770" s="49" t="s">
        <v>667</v>
      </c>
      <c r="I4770" s="49" t="s">
        <v>667</v>
      </c>
      <c r="J4770" s="49">
        <v>135300</v>
      </c>
      <c r="K4770" s="49" t="s">
        <v>393</v>
      </c>
      <c r="L4770" s="49">
        <v>9974357</v>
      </c>
      <c r="M4770" s="49" t="s">
        <v>1909</v>
      </c>
      <c r="N4770" s="51">
        <v>25750</v>
      </c>
      <c r="O4770" s="51">
        <v>25750</v>
      </c>
      <c r="P4770" s="49" t="s">
        <v>1091</v>
      </c>
    </row>
    <row r="4771" spans="1:16">
      <c r="A4771" s="46">
        <v>0</v>
      </c>
      <c r="B4771" s="46">
        <v>0</v>
      </c>
      <c r="C4771" s="46">
        <v>0</v>
      </c>
      <c r="D4771" s="46">
        <f t="shared" si="74"/>
        <v>0</v>
      </c>
      <c r="E4771" s="51">
        <v>45261</v>
      </c>
      <c r="F4771" s="49" t="s">
        <v>80</v>
      </c>
      <c r="G4771" s="49" t="s">
        <v>81</v>
      </c>
      <c r="H4771" s="49" t="s">
        <v>667</v>
      </c>
      <c r="I4771" s="49" t="s">
        <v>667</v>
      </c>
      <c r="J4771" s="49">
        <v>135300</v>
      </c>
      <c r="K4771" s="49" t="s">
        <v>393</v>
      </c>
      <c r="L4771" s="49">
        <v>9821915</v>
      </c>
      <c r="M4771" s="49" t="s">
        <v>1909</v>
      </c>
      <c r="N4771" s="51">
        <v>25750</v>
      </c>
      <c r="O4771" s="51">
        <v>25750</v>
      </c>
      <c r="P4771" s="49" t="s">
        <v>1081</v>
      </c>
    </row>
    <row r="4772" spans="1:16">
      <c r="A4772" s="46">
        <v>0</v>
      </c>
      <c r="B4772" s="46">
        <v>0</v>
      </c>
      <c r="C4772" s="46">
        <v>0</v>
      </c>
      <c r="D4772" s="46">
        <f t="shared" si="74"/>
        <v>0</v>
      </c>
      <c r="E4772" s="51">
        <v>45261</v>
      </c>
      <c r="F4772" s="49" t="s">
        <v>80</v>
      </c>
      <c r="G4772" s="49" t="s">
        <v>81</v>
      </c>
      <c r="H4772" s="49" t="s">
        <v>667</v>
      </c>
      <c r="I4772" s="49" t="s">
        <v>667</v>
      </c>
      <c r="J4772" s="49">
        <v>135300</v>
      </c>
      <c r="K4772" s="49" t="s">
        <v>393</v>
      </c>
      <c r="L4772" s="49">
        <v>9974354</v>
      </c>
      <c r="M4772" s="49" t="s">
        <v>1909</v>
      </c>
      <c r="N4772" s="51">
        <v>30133</v>
      </c>
      <c r="O4772" s="51">
        <v>30133</v>
      </c>
      <c r="P4772" s="49" t="s">
        <v>1091</v>
      </c>
    </row>
    <row r="4773" spans="1:16">
      <c r="A4773" s="46">
        <v>0</v>
      </c>
      <c r="B4773" s="46">
        <v>0</v>
      </c>
      <c r="C4773" s="46">
        <v>0</v>
      </c>
      <c r="D4773" s="46">
        <f t="shared" si="74"/>
        <v>0</v>
      </c>
      <c r="E4773" s="51">
        <v>45261</v>
      </c>
      <c r="F4773" s="49" t="s">
        <v>80</v>
      </c>
      <c r="G4773" s="49" t="s">
        <v>81</v>
      </c>
      <c r="H4773" s="49" t="s">
        <v>667</v>
      </c>
      <c r="I4773" s="49" t="s">
        <v>667</v>
      </c>
      <c r="J4773" s="49">
        <v>135300</v>
      </c>
      <c r="K4773" s="49" t="s">
        <v>393</v>
      </c>
      <c r="L4773" s="49">
        <v>9821916</v>
      </c>
      <c r="M4773" s="49" t="s">
        <v>1909</v>
      </c>
      <c r="N4773" s="51">
        <v>30133</v>
      </c>
      <c r="O4773" s="51">
        <v>30133</v>
      </c>
      <c r="P4773" s="49" t="s">
        <v>1081</v>
      </c>
    </row>
    <row r="4774" spans="1:16">
      <c r="A4774" s="46">
        <v>0</v>
      </c>
      <c r="B4774" s="46">
        <v>0</v>
      </c>
      <c r="C4774" s="46">
        <v>0</v>
      </c>
      <c r="D4774" s="46">
        <f t="shared" si="74"/>
        <v>0</v>
      </c>
      <c r="E4774" s="51">
        <v>45261</v>
      </c>
      <c r="F4774" s="49" t="s">
        <v>80</v>
      </c>
      <c r="G4774" s="49" t="s">
        <v>81</v>
      </c>
      <c r="H4774" s="49" t="s">
        <v>667</v>
      </c>
      <c r="I4774" s="49" t="s">
        <v>667</v>
      </c>
      <c r="J4774" s="49">
        <v>135300</v>
      </c>
      <c r="K4774" s="49" t="s">
        <v>394</v>
      </c>
      <c r="L4774" s="49">
        <v>9974375</v>
      </c>
      <c r="M4774" s="49" t="s">
        <v>1912</v>
      </c>
      <c r="N4774" s="51">
        <v>25385</v>
      </c>
      <c r="O4774" s="51">
        <v>25385</v>
      </c>
      <c r="P4774" s="49" t="s">
        <v>1091</v>
      </c>
    </row>
    <row r="4775" spans="1:16">
      <c r="A4775" s="46">
        <v>0</v>
      </c>
      <c r="B4775" s="46">
        <v>0</v>
      </c>
      <c r="C4775" s="46">
        <v>0</v>
      </c>
      <c r="D4775" s="46">
        <f t="shared" si="74"/>
        <v>0</v>
      </c>
      <c r="E4775" s="51">
        <v>45261</v>
      </c>
      <c r="F4775" s="49" t="s">
        <v>80</v>
      </c>
      <c r="G4775" s="49" t="s">
        <v>81</v>
      </c>
      <c r="H4775" s="49" t="s">
        <v>667</v>
      </c>
      <c r="I4775" s="49" t="s">
        <v>667</v>
      </c>
      <c r="J4775" s="49">
        <v>135300</v>
      </c>
      <c r="K4775" s="49" t="s">
        <v>394</v>
      </c>
      <c r="L4775" s="49">
        <v>9821960</v>
      </c>
      <c r="M4775" s="49" t="s">
        <v>1912</v>
      </c>
      <c r="N4775" s="51">
        <v>25385</v>
      </c>
      <c r="O4775" s="51">
        <v>25385</v>
      </c>
      <c r="P4775" s="49" t="s">
        <v>1081</v>
      </c>
    </row>
    <row r="4776" spans="1:16">
      <c r="A4776" s="46">
        <v>0</v>
      </c>
      <c r="B4776" s="46">
        <v>0</v>
      </c>
      <c r="C4776" s="46">
        <v>0</v>
      </c>
      <c r="D4776" s="46">
        <f t="shared" si="74"/>
        <v>0</v>
      </c>
      <c r="E4776" s="51">
        <v>45261</v>
      </c>
      <c r="F4776" s="49" t="s">
        <v>80</v>
      </c>
      <c r="G4776" s="49" t="s">
        <v>81</v>
      </c>
      <c r="H4776" s="49" t="s">
        <v>667</v>
      </c>
      <c r="I4776" s="49" t="s">
        <v>667</v>
      </c>
      <c r="J4776" s="49">
        <v>135300</v>
      </c>
      <c r="K4776" s="49" t="s">
        <v>571</v>
      </c>
      <c r="L4776" s="49">
        <v>9974372</v>
      </c>
      <c r="M4776" s="49" t="s">
        <v>2423</v>
      </c>
      <c r="N4776" s="51">
        <v>21732</v>
      </c>
      <c r="O4776" s="51">
        <v>21732</v>
      </c>
      <c r="P4776" s="49" t="s">
        <v>1091</v>
      </c>
    </row>
    <row r="4777" spans="1:16">
      <c r="A4777" s="46">
        <v>0</v>
      </c>
      <c r="B4777" s="46">
        <v>0</v>
      </c>
      <c r="C4777" s="46">
        <v>0</v>
      </c>
      <c r="D4777" s="46">
        <f t="shared" si="74"/>
        <v>0</v>
      </c>
      <c r="E4777" s="51">
        <v>45261</v>
      </c>
      <c r="F4777" s="49" t="s">
        <v>80</v>
      </c>
      <c r="G4777" s="49" t="s">
        <v>81</v>
      </c>
      <c r="H4777" s="49" t="s">
        <v>667</v>
      </c>
      <c r="I4777" s="49" t="s">
        <v>667</v>
      </c>
      <c r="J4777" s="49">
        <v>135300</v>
      </c>
      <c r="K4777" s="49" t="s">
        <v>571</v>
      </c>
      <c r="L4777" s="49">
        <v>9821985</v>
      </c>
      <c r="M4777" s="49" t="s">
        <v>2423</v>
      </c>
      <c r="N4777" s="51">
        <v>21732</v>
      </c>
      <c r="O4777" s="51">
        <v>21732</v>
      </c>
      <c r="P4777" s="49" t="s">
        <v>1081</v>
      </c>
    </row>
    <row r="4778" spans="1:16">
      <c r="A4778" s="46">
        <v>0</v>
      </c>
      <c r="B4778" s="46">
        <v>0</v>
      </c>
      <c r="C4778" s="46">
        <v>0</v>
      </c>
      <c r="D4778" s="46">
        <f t="shared" si="74"/>
        <v>0</v>
      </c>
      <c r="E4778" s="51">
        <v>45261</v>
      </c>
      <c r="F4778" s="49" t="s">
        <v>80</v>
      </c>
      <c r="G4778" s="49" t="s">
        <v>81</v>
      </c>
      <c r="H4778" s="49" t="s">
        <v>667</v>
      </c>
      <c r="I4778" s="49" t="s">
        <v>667</v>
      </c>
      <c r="J4778" s="49">
        <v>135300</v>
      </c>
      <c r="K4778" s="49" t="s">
        <v>397</v>
      </c>
      <c r="L4778" s="49">
        <v>9821988</v>
      </c>
      <c r="M4778" s="49" t="s">
        <v>1915</v>
      </c>
      <c r="N4778" s="51">
        <v>25385</v>
      </c>
      <c r="O4778" s="51">
        <v>25385</v>
      </c>
      <c r="P4778" s="49" t="s">
        <v>1081</v>
      </c>
    </row>
    <row r="4779" spans="1:16">
      <c r="A4779" s="46">
        <v>0</v>
      </c>
      <c r="B4779" s="46">
        <v>0</v>
      </c>
      <c r="C4779" s="46">
        <v>0</v>
      </c>
      <c r="D4779" s="46">
        <f t="shared" si="74"/>
        <v>0</v>
      </c>
      <c r="E4779" s="51">
        <v>45261</v>
      </c>
      <c r="F4779" s="49" t="s">
        <v>80</v>
      </c>
      <c r="G4779" s="49" t="s">
        <v>81</v>
      </c>
      <c r="H4779" s="49" t="s">
        <v>667</v>
      </c>
      <c r="I4779" s="49" t="s">
        <v>667</v>
      </c>
      <c r="J4779" s="49">
        <v>135300</v>
      </c>
      <c r="K4779" s="49" t="s">
        <v>397</v>
      </c>
      <c r="L4779" s="49">
        <v>9974373</v>
      </c>
      <c r="M4779" s="49" t="s">
        <v>1915</v>
      </c>
      <c r="N4779" s="51">
        <v>21732</v>
      </c>
      <c r="O4779" s="51">
        <v>21732</v>
      </c>
      <c r="P4779" s="49" t="s">
        <v>1091</v>
      </c>
    </row>
    <row r="4780" spans="1:16">
      <c r="A4780" s="46">
        <v>0</v>
      </c>
      <c r="B4780" s="46">
        <v>0</v>
      </c>
      <c r="C4780" s="46">
        <v>0</v>
      </c>
      <c r="D4780" s="46">
        <f t="shared" si="74"/>
        <v>0</v>
      </c>
      <c r="E4780" s="51">
        <v>45261</v>
      </c>
      <c r="F4780" s="49" t="s">
        <v>80</v>
      </c>
      <c r="G4780" s="49" t="s">
        <v>81</v>
      </c>
      <c r="H4780" s="49" t="s">
        <v>667</v>
      </c>
      <c r="I4780" s="49" t="s">
        <v>667</v>
      </c>
      <c r="J4780" s="49">
        <v>135300</v>
      </c>
      <c r="K4780" s="49" t="s">
        <v>397</v>
      </c>
      <c r="L4780" s="49">
        <v>9974374</v>
      </c>
      <c r="M4780" s="49" t="s">
        <v>1915</v>
      </c>
      <c r="N4780" s="51">
        <v>25385</v>
      </c>
      <c r="O4780" s="51">
        <v>25385</v>
      </c>
      <c r="P4780" s="49" t="s">
        <v>1091</v>
      </c>
    </row>
    <row r="4781" spans="1:16">
      <c r="A4781" s="46">
        <v>0</v>
      </c>
      <c r="B4781" s="46">
        <v>0</v>
      </c>
      <c r="C4781" s="46">
        <v>0</v>
      </c>
      <c r="D4781" s="46">
        <f t="shared" si="74"/>
        <v>0</v>
      </c>
      <c r="E4781" s="51">
        <v>45261</v>
      </c>
      <c r="F4781" s="49" t="s">
        <v>80</v>
      </c>
      <c r="G4781" s="49" t="s">
        <v>81</v>
      </c>
      <c r="H4781" s="49" t="s">
        <v>667</v>
      </c>
      <c r="I4781" s="49" t="s">
        <v>667</v>
      </c>
      <c r="J4781" s="49">
        <v>135300</v>
      </c>
      <c r="K4781" s="49" t="s">
        <v>397</v>
      </c>
      <c r="L4781" s="49">
        <v>9821987</v>
      </c>
      <c r="M4781" s="49" t="s">
        <v>1915</v>
      </c>
      <c r="N4781" s="51">
        <v>21732</v>
      </c>
      <c r="O4781" s="51">
        <v>21732</v>
      </c>
      <c r="P4781" s="49" t="s">
        <v>1081</v>
      </c>
    </row>
    <row r="4782" spans="1:16">
      <c r="A4782" s="46">
        <v>0</v>
      </c>
      <c r="B4782" s="46">
        <v>0</v>
      </c>
      <c r="C4782" s="46">
        <v>0</v>
      </c>
      <c r="D4782" s="46">
        <f t="shared" si="74"/>
        <v>0</v>
      </c>
      <c r="E4782" s="51">
        <v>45261</v>
      </c>
      <c r="F4782" s="49" t="s">
        <v>80</v>
      </c>
      <c r="G4782" s="49" t="s">
        <v>81</v>
      </c>
      <c r="H4782" s="49" t="s">
        <v>667</v>
      </c>
      <c r="I4782" s="49" t="s">
        <v>667</v>
      </c>
      <c r="J4782" s="49">
        <v>135300</v>
      </c>
      <c r="K4782" s="49" t="s">
        <v>400</v>
      </c>
      <c r="L4782" s="49">
        <v>9821924</v>
      </c>
      <c r="M4782" s="49" t="s">
        <v>1919</v>
      </c>
      <c r="N4782" s="51">
        <v>19541</v>
      </c>
      <c r="O4782" s="51">
        <v>19541</v>
      </c>
      <c r="P4782" s="49" t="s">
        <v>1081</v>
      </c>
    </row>
    <row r="4783" spans="1:16">
      <c r="A4783" s="46">
        <v>0</v>
      </c>
      <c r="B4783" s="46">
        <v>0</v>
      </c>
      <c r="C4783" s="46">
        <v>0</v>
      </c>
      <c r="D4783" s="46">
        <f t="shared" si="74"/>
        <v>0</v>
      </c>
      <c r="E4783" s="51">
        <v>45261</v>
      </c>
      <c r="F4783" s="49" t="s">
        <v>80</v>
      </c>
      <c r="G4783" s="49" t="s">
        <v>81</v>
      </c>
      <c r="H4783" s="49" t="s">
        <v>667</v>
      </c>
      <c r="I4783" s="49" t="s">
        <v>667</v>
      </c>
      <c r="J4783" s="49">
        <v>135300</v>
      </c>
      <c r="K4783" s="49" t="s">
        <v>400</v>
      </c>
      <c r="L4783" s="49">
        <v>9821959</v>
      </c>
      <c r="M4783" s="49" t="s">
        <v>2906</v>
      </c>
      <c r="N4783" s="51">
        <v>22463</v>
      </c>
      <c r="O4783" s="51">
        <v>22463</v>
      </c>
      <c r="P4783" s="49" t="s">
        <v>1081</v>
      </c>
    </row>
    <row r="4784" spans="1:16">
      <c r="A4784" s="46">
        <v>0</v>
      </c>
      <c r="B4784" s="46">
        <v>0</v>
      </c>
      <c r="C4784" s="46">
        <v>0</v>
      </c>
      <c r="D4784" s="46">
        <f t="shared" si="74"/>
        <v>0</v>
      </c>
      <c r="E4784" s="51">
        <v>45261</v>
      </c>
      <c r="F4784" s="49" t="s">
        <v>80</v>
      </c>
      <c r="G4784" s="49" t="s">
        <v>81</v>
      </c>
      <c r="H4784" s="49" t="s">
        <v>667</v>
      </c>
      <c r="I4784" s="49" t="s">
        <v>667</v>
      </c>
      <c r="J4784" s="49">
        <v>135300</v>
      </c>
      <c r="K4784" s="49" t="s">
        <v>400</v>
      </c>
      <c r="L4784" s="49">
        <v>9974378</v>
      </c>
      <c r="M4784" s="49" t="s">
        <v>1919</v>
      </c>
      <c r="N4784" s="51">
        <v>19541</v>
      </c>
      <c r="O4784" s="51">
        <v>19541</v>
      </c>
      <c r="P4784" s="49" t="s">
        <v>1091</v>
      </c>
    </row>
    <row r="4785" spans="1:16">
      <c r="A4785" s="46">
        <v>0</v>
      </c>
      <c r="B4785" s="46">
        <v>0</v>
      </c>
      <c r="C4785" s="46">
        <v>0</v>
      </c>
      <c r="D4785" s="46">
        <f t="shared" si="74"/>
        <v>0</v>
      </c>
      <c r="E4785" s="51">
        <v>45261</v>
      </c>
      <c r="F4785" s="49" t="s">
        <v>80</v>
      </c>
      <c r="G4785" s="49" t="s">
        <v>81</v>
      </c>
      <c r="H4785" s="49" t="s">
        <v>667</v>
      </c>
      <c r="I4785" s="49" t="s">
        <v>667</v>
      </c>
      <c r="J4785" s="49">
        <v>135300</v>
      </c>
      <c r="K4785" s="49" t="s">
        <v>400</v>
      </c>
      <c r="L4785" s="49">
        <v>9728056</v>
      </c>
      <c r="M4785" s="49" t="s">
        <v>2906</v>
      </c>
      <c r="N4785" s="51">
        <v>22463</v>
      </c>
      <c r="O4785" s="51">
        <v>22463</v>
      </c>
      <c r="P4785" s="49" t="s">
        <v>1091</v>
      </c>
    </row>
    <row r="4786" spans="1:16">
      <c r="A4786" s="46">
        <v>0</v>
      </c>
      <c r="B4786" s="46">
        <v>0</v>
      </c>
      <c r="C4786" s="46">
        <v>0</v>
      </c>
      <c r="D4786" s="46">
        <f t="shared" si="74"/>
        <v>0</v>
      </c>
      <c r="E4786" s="51">
        <v>45261</v>
      </c>
      <c r="F4786" s="49" t="s">
        <v>80</v>
      </c>
      <c r="G4786" s="49" t="s">
        <v>81</v>
      </c>
      <c r="H4786" s="49" t="s">
        <v>667</v>
      </c>
      <c r="I4786" s="49" t="s">
        <v>667</v>
      </c>
      <c r="J4786" s="49">
        <v>135300</v>
      </c>
      <c r="K4786" s="49" t="s">
        <v>401</v>
      </c>
      <c r="L4786" s="49">
        <v>9821950</v>
      </c>
      <c r="M4786" s="49" t="s">
        <v>1920</v>
      </c>
      <c r="N4786" s="51">
        <v>21732</v>
      </c>
      <c r="O4786" s="51">
        <v>21732</v>
      </c>
      <c r="P4786" s="49" t="s">
        <v>1081</v>
      </c>
    </row>
    <row r="4787" spans="1:16">
      <c r="A4787" s="46">
        <v>0</v>
      </c>
      <c r="B4787" s="46">
        <v>0</v>
      </c>
      <c r="C4787" s="46">
        <v>0</v>
      </c>
      <c r="D4787" s="46">
        <f t="shared" si="74"/>
        <v>0</v>
      </c>
      <c r="E4787" s="51">
        <v>45261</v>
      </c>
      <c r="F4787" s="49" t="s">
        <v>80</v>
      </c>
      <c r="G4787" s="49" t="s">
        <v>81</v>
      </c>
      <c r="H4787" s="49" t="s">
        <v>667</v>
      </c>
      <c r="I4787" s="49" t="s">
        <v>667</v>
      </c>
      <c r="J4787" s="49">
        <v>135300</v>
      </c>
      <c r="K4787" s="49" t="s">
        <v>401</v>
      </c>
      <c r="L4787" s="49">
        <v>9974293</v>
      </c>
      <c r="M4787" s="49" t="s">
        <v>1920</v>
      </c>
      <c r="N4787" s="51">
        <v>21732</v>
      </c>
      <c r="O4787" s="51">
        <v>21732</v>
      </c>
      <c r="P4787" s="49" t="s">
        <v>1091</v>
      </c>
    </row>
    <row r="4788" spans="1:16">
      <c r="A4788" s="46">
        <v>0</v>
      </c>
      <c r="B4788" s="46">
        <v>0</v>
      </c>
      <c r="C4788" s="46">
        <v>0</v>
      </c>
      <c r="D4788" s="46">
        <f t="shared" si="74"/>
        <v>0</v>
      </c>
      <c r="E4788" s="51">
        <v>45261</v>
      </c>
      <c r="F4788" s="49" t="s">
        <v>80</v>
      </c>
      <c r="G4788" s="49" t="s">
        <v>81</v>
      </c>
      <c r="H4788" s="49" t="s">
        <v>667</v>
      </c>
      <c r="I4788" s="49" t="s">
        <v>667</v>
      </c>
      <c r="J4788" s="49">
        <v>135300</v>
      </c>
      <c r="K4788" s="49" t="s">
        <v>668</v>
      </c>
      <c r="L4788" s="49">
        <v>9974365</v>
      </c>
      <c r="M4788" s="49" t="s">
        <v>2907</v>
      </c>
      <c r="N4788" s="51">
        <v>24654</v>
      </c>
      <c r="O4788" s="51">
        <v>24654</v>
      </c>
      <c r="P4788" s="49" t="s">
        <v>1091</v>
      </c>
    </row>
    <row r="4789" spans="1:16">
      <c r="A4789" s="46">
        <v>0</v>
      </c>
      <c r="B4789" s="46">
        <v>0</v>
      </c>
      <c r="C4789" s="46">
        <v>0</v>
      </c>
      <c r="D4789" s="46">
        <f t="shared" si="74"/>
        <v>0</v>
      </c>
      <c r="E4789" s="51">
        <v>45261</v>
      </c>
      <c r="F4789" s="49" t="s">
        <v>80</v>
      </c>
      <c r="G4789" s="49" t="s">
        <v>81</v>
      </c>
      <c r="H4789" s="49" t="s">
        <v>667</v>
      </c>
      <c r="I4789" s="49" t="s">
        <v>667</v>
      </c>
      <c r="J4789" s="49">
        <v>135300</v>
      </c>
      <c r="K4789" s="49" t="s">
        <v>668</v>
      </c>
      <c r="L4789" s="49">
        <v>9821983</v>
      </c>
      <c r="M4789" s="49" t="s">
        <v>2907</v>
      </c>
      <c r="N4789" s="51">
        <v>24654</v>
      </c>
      <c r="O4789" s="51">
        <v>24654</v>
      </c>
      <c r="P4789" s="49" t="s">
        <v>1081</v>
      </c>
    </row>
    <row r="4790" spans="1:16">
      <c r="A4790" s="46">
        <v>0</v>
      </c>
      <c r="B4790" s="46">
        <v>0</v>
      </c>
      <c r="C4790" s="46">
        <v>0</v>
      </c>
      <c r="D4790" s="46">
        <f t="shared" si="74"/>
        <v>0</v>
      </c>
      <c r="E4790" s="51">
        <v>45261</v>
      </c>
      <c r="F4790" s="49" t="s">
        <v>80</v>
      </c>
      <c r="G4790" s="49" t="s">
        <v>81</v>
      </c>
      <c r="H4790" s="49" t="s">
        <v>667</v>
      </c>
      <c r="I4790" s="49" t="s">
        <v>667</v>
      </c>
      <c r="J4790" s="49">
        <v>135300</v>
      </c>
      <c r="K4790" s="49" t="s">
        <v>669</v>
      </c>
      <c r="L4790" s="49">
        <v>9974367</v>
      </c>
      <c r="M4790" s="49" t="s">
        <v>2908</v>
      </c>
      <c r="N4790" s="51">
        <v>34516</v>
      </c>
      <c r="O4790" s="51">
        <v>34516</v>
      </c>
      <c r="P4790" s="49" t="s">
        <v>1091</v>
      </c>
    </row>
    <row r="4791" spans="1:16">
      <c r="A4791" s="46">
        <v>0</v>
      </c>
      <c r="B4791" s="46">
        <v>0</v>
      </c>
      <c r="C4791" s="46">
        <v>0</v>
      </c>
      <c r="D4791" s="46">
        <f t="shared" si="74"/>
        <v>0</v>
      </c>
      <c r="E4791" s="51">
        <v>45261</v>
      </c>
      <c r="F4791" s="49" t="s">
        <v>80</v>
      </c>
      <c r="G4791" s="49" t="s">
        <v>81</v>
      </c>
      <c r="H4791" s="49" t="s">
        <v>667</v>
      </c>
      <c r="I4791" s="49" t="s">
        <v>667</v>
      </c>
      <c r="J4791" s="49">
        <v>135300</v>
      </c>
      <c r="K4791" s="49" t="s">
        <v>669</v>
      </c>
      <c r="L4791" s="49">
        <v>9821982</v>
      </c>
      <c r="M4791" s="49" t="s">
        <v>2908</v>
      </c>
      <c r="N4791" s="51">
        <v>34516</v>
      </c>
      <c r="O4791" s="51">
        <v>34516</v>
      </c>
      <c r="P4791" s="49" t="s">
        <v>1081</v>
      </c>
    </row>
    <row r="4792" spans="1:16">
      <c r="A4792" s="46">
        <v>0</v>
      </c>
      <c r="B4792" s="46">
        <v>0</v>
      </c>
      <c r="C4792" s="46">
        <v>0</v>
      </c>
      <c r="D4792" s="46">
        <f t="shared" si="74"/>
        <v>0</v>
      </c>
      <c r="E4792" s="51">
        <v>45261</v>
      </c>
      <c r="F4792" s="49" t="s">
        <v>80</v>
      </c>
      <c r="G4792" s="49" t="s">
        <v>81</v>
      </c>
      <c r="H4792" s="49" t="s">
        <v>667</v>
      </c>
      <c r="I4792" s="49" t="s">
        <v>667</v>
      </c>
      <c r="J4792" s="49">
        <v>135300</v>
      </c>
      <c r="K4792" s="49" t="s">
        <v>107</v>
      </c>
      <c r="L4792" s="49">
        <v>9748843</v>
      </c>
      <c r="M4792" s="49" t="s">
        <v>2909</v>
      </c>
      <c r="N4792" s="51">
        <v>38699</v>
      </c>
      <c r="O4792" s="51">
        <v>38991</v>
      </c>
      <c r="P4792" s="49" t="s">
        <v>2905</v>
      </c>
    </row>
    <row r="4793" spans="1:16">
      <c r="A4793" s="46">
        <v>0</v>
      </c>
      <c r="B4793" s="46">
        <v>0</v>
      </c>
      <c r="C4793" s="46">
        <v>0</v>
      </c>
      <c r="D4793" s="46">
        <f t="shared" si="74"/>
        <v>0</v>
      </c>
      <c r="E4793" s="51">
        <v>45261</v>
      </c>
      <c r="F4793" s="49" t="s">
        <v>80</v>
      </c>
      <c r="G4793" s="49" t="s">
        <v>81</v>
      </c>
      <c r="H4793" s="49" t="s">
        <v>667</v>
      </c>
      <c r="I4793" s="49" t="s">
        <v>667</v>
      </c>
      <c r="J4793" s="49">
        <v>135300</v>
      </c>
      <c r="K4793" s="49" t="s">
        <v>107</v>
      </c>
      <c r="L4793" s="49">
        <v>9760356</v>
      </c>
      <c r="M4793" s="49" t="s">
        <v>2910</v>
      </c>
      <c r="N4793" s="51">
        <v>36494</v>
      </c>
      <c r="O4793" s="51">
        <v>36495</v>
      </c>
      <c r="P4793" s="49" t="s">
        <v>2911</v>
      </c>
    </row>
    <row r="4794" spans="1:16">
      <c r="A4794" s="46">
        <v>0</v>
      </c>
      <c r="B4794" s="46">
        <v>0</v>
      </c>
      <c r="C4794" s="46">
        <v>0</v>
      </c>
      <c r="D4794" s="46">
        <f t="shared" si="74"/>
        <v>0</v>
      </c>
      <c r="E4794" s="51">
        <v>45261</v>
      </c>
      <c r="F4794" s="49" t="s">
        <v>80</v>
      </c>
      <c r="G4794" s="49" t="s">
        <v>81</v>
      </c>
      <c r="H4794" s="49" t="s">
        <v>667</v>
      </c>
      <c r="I4794" s="49" t="s">
        <v>667</v>
      </c>
      <c r="J4794" s="49">
        <v>135300</v>
      </c>
      <c r="K4794" s="49" t="s">
        <v>107</v>
      </c>
      <c r="L4794" s="49">
        <v>12422983</v>
      </c>
      <c r="M4794" s="49" t="s">
        <v>2912</v>
      </c>
      <c r="N4794" s="51">
        <v>41682</v>
      </c>
      <c r="O4794" s="51">
        <v>41730</v>
      </c>
      <c r="P4794" s="49" t="s">
        <v>2913</v>
      </c>
    </row>
    <row r="4795" spans="1:16">
      <c r="A4795" s="46">
        <v>0</v>
      </c>
      <c r="B4795" s="46">
        <v>0</v>
      </c>
      <c r="C4795" s="46">
        <v>0</v>
      </c>
      <c r="D4795" s="46">
        <f t="shared" si="74"/>
        <v>0</v>
      </c>
      <c r="E4795" s="51">
        <v>45261</v>
      </c>
      <c r="F4795" s="49" t="s">
        <v>80</v>
      </c>
      <c r="G4795" s="49" t="s">
        <v>81</v>
      </c>
      <c r="H4795" s="49" t="s">
        <v>667</v>
      </c>
      <c r="I4795" s="49" t="s">
        <v>667</v>
      </c>
      <c r="J4795" s="49">
        <v>135300</v>
      </c>
      <c r="K4795" s="49" t="s">
        <v>107</v>
      </c>
      <c r="L4795" s="49">
        <v>9754573</v>
      </c>
      <c r="M4795" s="49" t="s">
        <v>2914</v>
      </c>
      <c r="N4795" s="51">
        <v>38695</v>
      </c>
      <c r="O4795" s="51">
        <v>38749</v>
      </c>
      <c r="P4795" s="49" t="s">
        <v>2904</v>
      </c>
    </row>
    <row r="4796" spans="1:16">
      <c r="A4796" s="46">
        <v>0</v>
      </c>
      <c r="B4796" s="46">
        <v>0</v>
      </c>
      <c r="C4796" s="46">
        <v>0</v>
      </c>
      <c r="D4796" s="46">
        <f t="shared" si="74"/>
        <v>0</v>
      </c>
      <c r="E4796" s="51">
        <v>45261</v>
      </c>
      <c r="F4796" s="49" t="s">
        <v>80</v>
      </c>
      <c r="G4796" s="49" t="s">
        <v>81</v>
      </c>
      <c r="H4796" s="49" t="s">
        <v>667</v>
      </c>
      <c r="I4796" s="49" t="s">
        <v>667</v>
      </c>
      <c r="J4796" s="49">
        <v>135300</v>
      </c>
      <c r="K4796" s="49" t="s">
        <v>107</v>
      </c>
      <c r="L4796" s="49">
        <v>12317841</v>
      </c>
      <c r="M4796" s="49" t="s">
        <v>2912</v>
      </c>
      <c r="N4796" s="51">
        <v>41682</v>
      </c>
      <c r="O4796" s="51">
        <v>41671</v>
      </c>
      <c r="P4796" s="49" t="s">
        <v>2913</v>
      </c>
    </row>
    <row r="4797" spans="1:16">
      <c r="A4797" s="46">
        <v>0</v>
      </c>
      <c r="B4797" s="46">
        <v>0</v>
      </c>
      <c r="C4797" s="46">
        <v>0</v>
      </c>
      <c r="D4797" s="46">
        <f t="shared" si="74"/>
        <v>0</v>
      </c>
      <c r="E4797" s="51">
        <v>45261</v>
      </c>
      <c r="F4797" s="49" t="s">
        <v>80</v>
      </c>
      <c r="G4797" s="49" t="s">
        <v>81</v>
      </c>
      <c r="H4797" s="49" t="s">
        <v>667</v>
      </c>
      <c r="I4797" s="49" t="s">
        <v>667</v>
      </c>
      <c r="J4797" s="49">
        <v>135300</v>
      </c>
      <c r="K4797" s="49" t="s">
        <v>177</v>
      </c>
      <c r="L4797" s="49">
        <v>9822013</v>
      </c>
      <c r="M4797" s="49" t="s">
        <v>1943</v>
      </c>
      <c r="N4797" s="51">
        <v>34151</v>
      </c>
      <c r="O4797" s="51">
        <v>34151</v>
      </c>
      <c r="P4797" s="49" t="s">
        <v>1081</v>
      </c>
    </row>
    <row r="4798" spans="1:16">
      <c r="A4798" s="46">
        <v>0</v>
      </c>
      <c r="B4798" s="46">
        <v>0</v>
      </c>
      <c r="C4798" s="46">
        <v>0</v>
      </c>
      <c r="D4798" s="46">
        <f t="shared" si="74"/>
        <v>0</v>
      </c>
      <c r="E4798" s="51">
        <v>45261</v>
      </c>
      <c r="F4798" s="49" t="s">
        <v>80</v>
      </c>
      <c r="G4798" s="49" t="s">
        <v>81</v>
      </c>
      <c r="H4798" s="49" t="s">
        <v>667</v>
      </c>
      <c r="I4798" s="49" t="s">
        <v>667</v>
      </c>
      <c r="J4798" s="49">
        <v>135300</v>
      </c>
      <c r="K4798" s="49" t="s">
        <v>177</v>
      </c>
      <c r="L4798" s="49">
        <v>9974362</v>
      </c>
      <c r="M4798" s="49" t="s">
        <v>1943</v>
      </c>
      <c r="N4798" s="51">
        <v>34151</v>
      </c>
      <c r="O4798" s="51">
        <v>34151</v>
      </c>
      <c r="P4798" s="49" t="s">
        <v>1091</v>
      </c>
    </row>
    <row r="4799" spans="1:16">
      <c r="A4799" s="46">
        <v>0</v>
      </c>
      <c r="B4799" s="46">
        <v>0</v>
      </c>
      <c r="C4799" s="46">
        <v>0</v>
      </c>
      <c r="D4799" s="46">
        <f t="shared" si="74"/>
        <v>0</v>
      </c>
      <c r="E4799" s="51">
        <v>45261</v>
      </c>
      <c r="F4799" s="49" t="s">
        <v>80</v>
      </c>
      <c r="G4799" s="49" t="s">
        <v>81</v>
      </c>
      <c r="H4799" s="49" t="s">
        <v>667</v>
      </c>
      <c r="I4799" s="49" t="s">
        <v>667</v>
      </c>
      <c r="J4799" s="49">
        <v>135300</v>
      </c>
      <c r="K4799" s="49" t="s">
        <v>177</v>
      </c>
      <c r="L4799" s="49">
        <v>9821978</v>
      </c>
      <c r="M4799" s="49" t="s">
        <v>1538</v>
      </c>
      <c r="N4799" s="51">
        <v>21732</v>
      </c>
      <c r="O4799" s="51">
        <v>21732</v>
      </c>
      <c r="P4799" s="49" t="s">
        <v>1081</v>
      </c>
    </row>
    <row r="4800" spans="1:16">
      <c r="A4800" s="46">
        <v>0</v>
      </c>
      <c r="B4800" s="46">
        <v>0</v>
      </c>
      <c r="C4800" s="46">
        <v>0</v>
      </c>
      <c r="D4800" s="46">
        <f t="shared" si="74"/>
        <v>0</v>
      </c>
      <c r="E4800" s="51">
        <v>45261</v>
      </c>
      <c r="F4800" s="49" t="s">
        <v>80</v>
      </c>
      <c r="G4800" s="49" t="s">
        <v>81</v>
      </c>
      <c r="H4800" s="49" t="s">
        <v>667</v>
      </c>
      <c r="I4800" s="49" t="s">
        <v>667</v>
      </c>
      <c r="J4800" s="49">
        <v>135300</v>
      </c>
      <c r="K4800" s="49" t="s">
        <v>177</v>
      </c>
      <c r="L4800" s="49">
        <v>9974364</v>
      </c>
      <c r="M4800" s="49" t="s">
        <v>1538</v>
      </c>
      <c r="N4800" s="51">
        <v>21732</v>
      </c>
      <c r="O4800" s="51">
        <v>21732</v>
      </c>
      <c r="P4800" s="49" t="s">
        <v>1091</v>
      </c>
    </row>
    <row r="4801" spans="1:16">
      <c r="A4801" s="46">
        <v>0</v>
      </c>
      <c r="B4801" s="46">
        <v>0</v>
      </c>
      <c r="C4801" s="46">
        <v>0</v>
      </c>
      <c r="D4801" s="46">
        <f t="shared" si="74"/>
        <v>0</v>
      </c>
      <c r="E4801" s="51">
        <v>45261</v>
      </c>
      <c r="F4801" s="49" t="s">
        <v>80</v>
      </c>
      <c r="G4801" s="49" t="s">
        <v>81</v>
      </c>
      <c r="H4801" s="49" t="s">
        <v>667</v>
      </c>
      <c r="I4801" s="49" t="s">
        <v>667</v>
      </c>
      <c r="J4801" s="49">
        <v>135300</v>
      </c>
      <c r="K4801" s="49" t="s">
        <v>177</v>
      </c>
      <c r="L4801" s="49">
        <v>9822012</v>
      </c>
      <c r="M4801" s="49" t="s">
        <v>1943</v>
      </c>
      <c r="N4801" s="51">
        <v>25750</v>
      </c>
      <c r="O4801" s="51">
        <v>25750</v>
      </c>
      <c r="P4801" s="49" t="s">
        <v>1081</v>
      </c>
    </row>
    <row r="4802" spans="1:16">
      <c r="A4802" s="46">
        <v>0</v>
      </c>
      <c r="B4802" s="46">
        <v>0</v>
      </c>
      <c r="C4802" s="46">
        <v>0</v>
      </c>
      <c r="D4802" s="46">
        <f t="shared" si="74"/>
        <v>0</v>
      </c>
      <c r="E4802" s="51">
        <v>45261</v>
      </c>
      <c r="F4802" s="49" t="s">
        <v>80</v>
      </c>
      <c r="G4802" s="49" t="s">
        <v>81</v>
      </c>
      <c r="H4802" s="49" t="s">
        <v>667</v>
      </c>
      <c r="I4802" s="49" t="s">
        <v>667</v>
      </c>
      <c r="J4802" s="49">
        <v>135300</v>
      </c>
      <c r="K4802" s="49" t="s">
        <v>177</v>
      </c>
      <c r="L4802" s="49">
        <v>9974363</v>
      </c>
      <c r="M4802" s="49" t="s">
        <v>1943</v>
      </c>
      <c r="N4802" s="51">
        <v>25750</v>
      </c>
      <c r="O4802" s="51">
        <v>25750</v>
      </c>
      <c r="P4802" s="49" t="s">
        <v>1091</v>
      </c>
    </row>
    <row r="4803" spans="1:16">
      <c r="A4803" s="46">
        <v>0</v>
      </c>
      <c r="B4803" s="46">
        <v>0</v>
      </c>
      <c r="C4803" s="46">
        <v>0</v>
      </c>
      <c r="D4803" s="46">
        <f t="shared" ref="D4803:D4866" si="75">+B4803-C4803</f>
        <v>0</v>
      </c>
      <c r="E4803" s="51">
        <v>45261</v>
      </c>
      <c r="F4803" s="49" t="s">
        <v>80</v>
      </c>
      <c r="G4803" s="49" t="s">
        <v>81</v>
      </c>
      <c r="H4803" s="49" t="s">
        <v>667</v>
      </c>
      <c r="I4803" s="49" t="s">
        <v>667</v>
      </c>
      <c r="J4803" s="49">
        <v>135300</v>
      </c>
      <c r="K4803" s="49" t="s">
        <v>408</v>
      </c>
      <c r="L4803" s="49">
        <v>9974361</v>
      </c>
      <c r="M4803" s="49" t="s">
        <v>1944</v>
      </c>
      <c r="N4803" s="51">
        <v>21732</v>
      </c>
      <c r="O4803" s="51">
        <v>21732</v>
      </c>
      <c r="P4803" s="49" t="s">
        <v>1091</v>
      </c>
    </row>
    <row r="4804" spans="1:16">
      <c r="A4804" s="46">
        <v>0</v>
      </c>
      <c r="B4804" s="46">
        <v>0</v>
      </c>
      <c r="C4804" s="46">
        <v>0</v>
      </c>
      <c r="D4804" s="46">
        <f t="shared" si="75"/>
        <v>0</v>
      </c>
      <c r="E4804" s="51">
        <v>45261</v>
      </c>
      <c r="F4804" s="49" t="s">
        <v>80</v>
      </c>
      <c r="G4804" s="49" t="s">
        <v>81</v>
      </c>
      <c r="H4804" s="49" t="s">
        <v>667</v>
      </c>
      <c r="I4804" s="49" t="s">
        <v>667</v>
      </c>
      <c r="J4804" s="49">
        <v>135300</v>
      </c>
      <c r="K4804" s="49" t="s">
        <v>408</v>
      </c>
      <c r="L4804" s="49">
        <v>9822058</v>
      </c>
      <c r="M4804" s="49" t="s">
        <v>1944</v>
      </c>
      <c r="N4804" s="51">
        <v>21732</v>
      </c>
      <c r="O4804" s="51">
        <v>21732</v>
      </c>
      <c r="P4804" s="49" t="s">
        <v>1081</v>
      </c>
    </row>
    <row r="4805" spans="1:16">
      <c r="A4805" s="46">
        <v>0</v>
      </c>
      <c r="B4805" s="46">
        <v>0</v>
      </c>
      <c r="C4805" s="46">
        <v>0</v>
      </c>
      <c r="D4805" s="46">
        <f t="shared" si="75"/>
        <v>0</v>
      </c>
      <c r="E4805" s="51">
        <v>45261</v>
      </c>
      <c r="F4805" s="49" t="s">
        <v>80</v>
      </c>
      <c r="G4805" s="49" t="s">
        <v>81</v>
      </c>
      <c r="H4805" s="49" t="s">
        <v>667</v>
      </c>
      <c r="I4805" s="49" t="s">
        <v>667</v>
      </c>
      <c r="J4805" s="49">
        <v>135300</v>
      </c>
      <c r="K4805" s="49" t="s">
        <v>180</v>
      </c>
      <c r="L4805" s="49">
        <v>9821999</v>
      </c>
      <c r="M4805" s="49" t="s">
        <v>1554</v>
      </c>
      <c r="N4805" s="51">
        <v>25385</v>
      </c>
      <c r="O4805" s="51">
        <v>25385</v>
      </c>
      <c r="P4805" s="49" t="s">
        <v>1081</v>
      </c>
    </row>
    <row r="4806" spans="1:16">
      <c r="A4806" s="46">
        <v>0</v>
      </c>
      <c r="B4806" s="46">
        <v>0</v>
      </c>
      <c r="C4806" s="46">
        <v>0</v>
      </c>
      <c r="D4806" s="46">
        <f t="shared" si="75"/>
        <v>0</v>
      </c>
      <c r="E4806" s="51">
        <v>45261</v>
      </c>
      <c r="F4806" s="49" t="s">
        <v>80</v>
      </c>
      <c r="G4806" s="49" t="s">
        <v>81</v>
      </c>
      <c r="H4806" s="49" t="s">
        <v>667</v>
      </c>
      <c r="I4806" s="49" t="s">
        <v>667</v>
      </c>
      <c r="J4806" s="49">
        <v>135300</v>
      </c>
      <c r="K4806" s="49" t="s">
        <v>180</v>
      </c>
      <c r="L4806" s="49">
        <v>9974358</v>
      </c>
      <c r="M4806" s="49" t="s">
        <v>2158</v>
      </c>
      <c r="N4806" s="51">
        <v>25750</v>
      </c>
      <c r="O4806" s="51">
        <v>25750</v>
      </c>
      <c r="P4806" s="49" t="s">
        <v>1091</v>
      </c>
    </row>
    <row r="4807" spans="1:16">
      <c r="A4807" s="46">
        <v>0</v>
      </c>
      <c r="B4807" s="46">
        <v>0</v>
      </c>
      <c r="C4807" s="46">
        <v>0</v>
      </c>
      <c r="D4807" s="46">
        <f t="shared" si="75"/>
        <v>0</v>
      </c>
      <c r="E4807" s="51">
        <v>45261</v>
      </c>
      <c r="F4807" s="49" t="s">
        <v>80</v>
      </c>
      <c r="G4807" s="49" t="s">
        <v>81</v>
      </c>
      <c r="H4807" s="49" t="s">
        <v>667</v>
      </c>
      <c r="I4807" s="49" t="s">
        <v>667</v>
      </c>
      <c r="J4807" s="49">
        <v>135300</v>
      </c>
      <c r="K4807" s="49" t="s">
        <v>180</v>
      </c>
      <c r="L4807" s="49">
        <v>9821998</v>
      </c>
      <c r="M4807" s="49" t="s">
        <v>2158</v>
      </c>
      <c r="N4807" s="51">
        <v>25750</v>
      </c>
      <c r="O4807" s="51">
        <v>25750</v>
      </c>
      <c r="P4807" s="49" t="s">
        <v>1081</v>
      </c>
    </row>
    <row r="4808" spans="1:16">
      <c r="A4808" s="46">
        <v>0</v>
      </c>
      <c r="B4808" s="46">
        <v>0</v>
      </c>
      <c r="C4808" s="46">
        <v>0</v>
      </c>
      <c r="D4808" s="46">
        <f t="shared" si="75"/>
        <v>0</v>
      </c>
      <c r="E4808" s="51">
        <v>45261</v>
      </c>
      <c r="F4808" s="49" t="s">
        <v>80</v>
      </c>
      <c r="G4808" s="49" t="s">
        <v>81</v>
      </c>
      <c r="H4808" s="49" t="s">
        <v>667</v>
      </c>
      <c r="I4808" s="49" t="s">
        <v>667</v>
      </c>
      <c r="J4808" s="49">
        <v>135300</v>
      </c>
      <c r="K4808" s="49" t="s">
        <v>180</v>
      </c>
      <c r="L4808" s="49">
        <v>9974359</v>
      </c>
      <c r="M4808" s="49" t="s">
        <v>1554</v>
      </c>
      <c r="N4808" s="51">
        <v>25385</v>
      </c>
      <c r="O4808" s="51">
        <v>25385</v>
      </c>
      <c r="P4808" s="49" t="s">
        <v>1091</v>
      </c>
    </row>
    <row r="4809" spans="1:16">
      <c r="A4809" s="46">
        <v>0</v>
      </c>
      <c r="B4809" s="46">
        <v>0</v>
      </c>
      <c r="C4809" s="46">
        <v>0</v>
      </c>
      <c r="D4809" s="46">
        <f t="shared" si="75"/>
        <v>0</v>
      </c>
      <c r="E4809" s="51">
        <v>45261</v>
      </c>
      <c r="F4809" s="49" t="s">
        <v>80</v>
      </c>
      <c r="G4809" s="49" t="s">
        <v>81</v>
      </c>
      <c r="H4809" s="49" t="s">
        <v>667</v>
      </c>
      <c r="I4809" s="49" t="s">
        <v>667</v>
      </c>
      <c r="J4809" s="49">
        <v>135300</v>
      </c>
      <c r="K4809" s="49" t="s">
        <v>410</v>
      </c>
      <c r="L4809" s="49">
        <v>9821970</v>
      </c>
      <c r="M4809" s="49" t="s">
        <v>1946</v>
      </c>
      <c r="N4809" s="51">
        <v>22463</v>
      </c>
      <c r="O4809" s="51">
        <v>22463</v>
      </c>
      <c r="P4809" s="49" t="s">
        <v>1081</v>
      </c>
    </row>
    <row r="4810" spans="1:16">
      <c r="A4810" s="46">
        <v>0</v>
      </c>
      <c r="B4810" s="46">
        <v>0</v>
      </c>
      <c r="C4810" s="46">
        <v>0</v>
      </c>
      <c r="D4810" s="46">
        <f t="shared" si="75"/>
        <v>0</v>
      </c>
      <c r="E4810" s="51">
        <v>45261</v>
      </c>
      <c r="F4810" s="49" t="s">
        <v>80</v>
      </c>
      <c r="G4810" s="49" t="s">
        <v>81</v>
      </c>
      <c r="H4810" s="49" t="s">
        <v>667</v>
      </c>
      <c r="I4810" s="49" t="s">
        <v>667</v>
      </c>
      <c r="J4810" s="49">
        <v>135300</v>
      </c>
      <c r="K4810" s="49" t="s">
        <v>410</v>
      </c>
      <c r="L4810" s="49">
        <v>9821968</v>
      </c>
      <c r="M4810" s="49" t="s">
        <v>2528</v>
      </c>
      <c r="N4810" s="51">
        <v>26481</v>
      </c>
      <c r="O4810" s="51">
        <v>26481</v>
      </c>
      <c r="P4810" s="49" t="s">
        <v>1081</v>
      </c>
    </row>
    <row r="4811" spans="1:16">
      <c r="A4811" s="46">
        <v>0</v>
      </c>
      <c r="B4811" s="46">
        <v>0</v>
      </c>
      <c r="C4811" s="46">
        <v>0</v>
      </c>
      <c r="D4811" s="46">
        <f t="shared" si="75"/>
        <v>0</v>
      </c>
      <c r="E4811" s="51">
        <v>45261</v>
      </c>
      <c r="F4811" s="49" t="s">
        <v>80</v>
      </c>
      <c r="G4811" s="49" t="s">
        <v>81</v>
      </c>
      <c r="H4811" s="49" t="s">
        <v>667</v>
      </c>
      <c r="I4811" s="49" t="s">
        <v>667</v>
      </c>
      <c r="J4811" s="49">
        <v>135300</v>
      </c>
      <c r="K4811" s="49" t="s">
        <v>410</v>
      </c>
      <c r="L4811" s="49">
        <v>9974294</v>
      </c>
      <c r="M4811" s="49" t="s">
        <v>2528</v>
      </c>
      <c r="N4811" s="51">
        <v>26846</v>
      </c>
      <c r="O4811" s="51">
        <v>26846</v>
      </c>
      <c r="P4811" s="49" t="s">
        <v>1091</v>
      </c>
    </row>
    <row r="4812" spans="1:16">
      <c r="A4812" s="46">
        <v>0</v>
      </c>
      <c r="B4812" s="46">
        <v>0</v>
      </c>
      <c r="C4812" s="46">
        <v>0</v>
      </c>
      <c r="D4812" s="46">
        <f t="shared" si="75"/>
        <v>0</v>
      </c>
      <c r="E4812" s="51">
        <v>45261</v>
      </c>
      <c r="F4812" s="49" t="s">
        <v>80</v>
      </c>
      <c r="G4812" s="49" t="s">
        <v>81</v>
      </c>
      <c r="H4812" s="49" t="s">
        <v>667</v>
      </c>
      <c r="I4812" s="49" t="s">
        <v>667</v>
      </c>
      <c r="J4812" s="49">
        <v>135300</v>
      </c>
      <c r="K4812" s="49" t="s">
        <v>410</v>
      </c>
      <c r="L4812" s="49">
        <v>9821969</v>
      </c>
      <c r="M4812" s="49" t="s">
        <v>2528</v>
      </c>
      <c r="N4812" s="51">
        <v>26846</v>
      </c>
      <c r="O4812" s="51">
        <v>26846</v>
      </c>
      <c r="P4812" s="49" t="s">
        <v>1081</v>
      </c>
    </row>
    <row r="4813" spans="1:16">
      <c r="A4813" s="46">
        <v>0</v>
      </c>
      <c r="B4813" s="46">
        <v>0</v>
      </c>
      <c r="C4813" s="46">
        <v>0</v>
      </c>
      <c r="D4813" s="46">
        <f t="shared" si="75"/>
        <v>0</v>
      </c>
      <c r="E4813" s="51">
        <v>45261</v>
      </c>
      <c r="F4813" s="49" t="s">
        <v>80</v>
      </c>
      <c r="G4813" s="49" t="s">
        <v>81</v>
      </c>
      <c r="H4813" s="49" t="s">
        <v>667</v>
      </c>
      <c r="I4813" s="49" t="s">
        <v>667</v>
      </c>
      <c r="J4813" s="49">
        <v>135300</v>
      </c>
      <c r="K4813" s="49" t="s">
        <v>410</v>
      </c>
      <c r="L4813" s="49">
        <v>9974296</v>
      </c>
      <c r="M4813" s="49" t="s">
        <v>1946</v>
      </c>
      <c r="N4813" s="51">
        <v>22463</v>
      </c>
      <c r="O4813" s="51">
        <v>22463</v>
      </c>
      <c r="P4813" s="49" t="s">
        <v>1091</v>
      </c>
    </row>
    <row r="4814" spans="1:16">
      <c r="A4814" s="46">
        <v>0</v>
      </c>
      <c r="B4814" s="46">
        <v>0</v>
      </c>
      <c r="C4814" s="46">
        <v>0</v>
      </c>
      <c r="D4814" s="46">
        <f t="shared" si="75"/>
        <v>0</v>
      </c>
      <c r="E4814" s="51">
        <v>45261</v>
      </c>
      <c r="F4814" s="49" t="s">
        <v>80</v>
      </c>
      <c r="G4814" s="49" t="s">
        <v>81</v>
      </c>
      <c r="H4814" s="49" t="s">
        <v>667</v>
      </c>
      <c r="I4814" s="49" t="s">
        <v>667</v>
      </c>
      <c r="J4814" s="49">
        <v>135300</v>
      </c>
      <c r="K4814" s="49" t="s">
        <v>410</v>
      </c>
      <c r="L4814" s="49">
        <v>9974295</v>
      </c>
      <c r="M4814" s="49" t="s">
        <v>2528</v>
      </c>
      <c r="N4814" s="51">
        <v>26481</v>
      </c>
      <c r="O4814" s="51">
        <v>26481</v>
      </c>
      <c r="P4814" s="49" t="s">
        <v>1091</v>
      </c>
    </row>
    <row r="4815" spans="1:16">
      <c r="A4815" s="46">
        <v>0</v>
      </c>
      <c r="B4815" s="46">
        <v>0</v>
      </c>
      <c r="C4815" s="46">
        <v>0</v>
      </c>
      <c r="D4815" s="46">
        <f t="shared" si="75"/>
        <v>0</v>
      </c>
      <c r="E4815" s="51">
        <v>45261</v>
      </c>
      <c r="F4815" s="49" t="s">
        <v>80</v>
      </c>
      <c r="G4815" s="49" t="s">
        <v>81</v>
      </c>
      <c r="H4815" s="49" t="s">
        <v>667</v>
      </c>
      <c r="I4815" s="49" t="s">
        <v>667</v>
      </c>
      <c r="J4815" s="49">
        <v>135300</v>
      </c>
      <c r="K4815" s="49" t="s">
        <v>480</v>
      </c>
      <c r="L4815" s="49">
        <v>9822086</v>
      </c>
      <c r="M4815" s="49" t="s">
        <v>2165</v>
      </c>
      <c r="N4815" s="51">
        <v>21732</v>
      </c>
      <c r="O4815" s="51">
        <v>21732</v>
      </c>
      <c r="P4815" s="49" t="s">
        <v>1081</v>
      </c>
    </row>
    <row r="4816" spans="1:16">
      <c r="A4816" s="46">
        <v>0</v>
      </c>
      <c r="B4816" s="46">
        <v>0</v>
      </c>
      <c r="C4816" s="46">
        <v>0</v>
      </c>
      <c r="D4816" s="46">
        <f t="shared" si="75"/>
        <v>0</v>
      </c>
      <c r="E4816" s="51">
        <v>45261</v>
      </c>
      <c r="F4816" s="49" t="s">
        <v>80</v>
      </c>
      <c r="G4816" s="49" t="s">
        <v>81</v>
      </c>
      <c r="H4816" s="49" t="s">
        <v>667</v>
      </c>
      <c r="I4816" s="49" t="s">
        <v>667</v>
      </c>
      <c r="J4816" s="49">
        <v>135300</v>
      </c>
      <c r="K4816" s="49" t="s">
        <v>480</v>
      </c>
      <c r="L4816" s="49">
        <v>9974351</v>
      </c>
      <c r="M4816" s="49" t="s">
        <v>2915</v>
      </c>
      <c r="N4816" s="51">
        <v>25750</v>
      </c>
      <c r="O4816" s="51">
        <v>25750</v>
      </c>
      <c r="P4816" s="49" t="s">
        <v>1091</v>
      </c>
    </row>
    <row r="4817" spans="1:16">
      <c r="A4817" s="46">
        <v>0</v>
      </c>
      <c r="B4817" s="46">
        <v>0</v>
      </c>
      <c r="C4817" s="46">
        <v>0</v>
      </c>
      <c r="D4817" s="46">
        <f t="shared" si="75"/>
        <v>0</v>
      </c>
      <c r="E4817" s="51">
        <v>45261</v>
      </c>
      <c r="F4817" s="49" t="s">
        <v>80</v>
      </c>
      <c r="G4817" s="49" t="s">
        <v>81</v>
      </c>
      <c r="H4817" s="49" t="s">
        <v>667</v>
      </c>
      <c r="I4817" s="49" t="s">
        <v>667</v>
      </c>
      <c r="J4817" s="49">
        <v>135300</v>
      </c>
      <c r="K4817" s="49" t="s">
        <v>480</v>
      </c>
      <c r="L4817" s="49">
        <v>9822121</v>
      </c>
      <c r="M4817" s="49" t="s">
        <v>2915</v>
      </c>
      <c r="N4817" s="51">
        <v>25750</v>
      </c>
      <c r="O4817" s="51">
        <v>25750</v>
      </c>
      <c r="P4817" s="49" t="s">
        <v>1081</v>
      </c>
    </row>
    <row r="4818" spans="1:16">
      <c r="A4818" s="46">
        <v>0</v>
      </c>
      <c r="B4818" s="46">
        <v>0</v>
      </c>
      <c r="C4818" s="46">
        <v>0</v>
      </c>
      <c r="D4818" s="46">
        <f t="shared" si="75"/>
        <v>0</v>
      </c>
      <c r="E4818" s="51">
        <v>45261</v>
      </c>
      <c r="F4818" s="49" t="s">
        <v>80</v>
      </c>
      <c r="G4818" s="49" t="s">
        <v>81</v>
      </c>
      <c r="H4818" s="49" t="s">
        <v>667</v>
      </c>
      <c r="I4818" s="49" t="s">
        <v>667</v>
      </c>
      <c r="J4818" s="49">
        <v>135300</v>
      </c>
      <c r="K4818" s="49" t="s">
        <v>480</v>
      </c>
      <c r="L4818" s="49">
        <v>9974352</v>
      </c>
      <c r="M4818" s="49" t="s">
        <v>2165</v>
      </c>
      <c r="N4818" s="51">
        <v>21732</v>
      </c>
      <c r="O4818" s="51">
        <v>21732</v>
      </c>
      <c r="P4818" s="49" t="s">
        <v>1091</v>
      </c>
    </row>
    <row r="4819" spans="1:16">
      <c r="A4819" s="46">
        <v>0</v>
      </c>
      <c r="B4819" s="46">
        <v>0</v>
      </c>
      <c r="C4819" s="46">
        <v>0</v>
      </c>
      <c r="D4819" s="46">
        <f t="shared" si="75"/>
        <v>0</v>
      </c>
      <c r="E4819" s="51">
        <v>45261</v>
      </c>
      <c r="F4819" s="49" t="s">
        <v>80</v>
      </c>
      <c r="G4819" s="49" t="s">
        <v>81</v>
      </c>
      <c r="H4819" s="49" t="s">
        <v>667</v>
      </c>
      <c r="I4819" s="49" t="s">
        <v>667</v>
      </c>
      <c r="J4819" s="49">
        <v>135300</v>
      </c>
      <c r="K4819" s="49" t="s">
        <v>413</v>
      </c>
      <c r="L4819" s="49">
        <v>9822091</v>
      </c>
      <c r="M4819" s="49" t="s">
        <v>1950</v>
      </c>
      <c r="N4819" s="51">
        <v>30133</v>
      </c>
      <c r="O4819" s="51">
        <v>30133</v>
      </c>
      <c r="P4819" s="49" t="s">
        <v>1081</v>
      </c>
    </row>
    <row r="4820" spans="1:16">
      <c r="A4820" s="46">
        <v>0</v>
      </c>
      <c r="B4820" s="46">
        <v>0</v>
      </c>
      <c r="C4820" s="46">
        <v>0</v>
      </c>
      <c r="D4820" s="46">
        <f t="shared" si="75"/>
        <v>0</v>
      </c>
      <c r="E4820" s="51">
        <v>45261</v>
      </c>
      <c r="F4820" s="49" t="s">
        <v>80</v>
      </c>
      <c r="G4820" s="49" t="s">
        <v>81</v>
      </c>
      <c r="H4820" s="49" t="s">
        <v>667</v>
      </c>
      <c r="I4820" s="49" t="s">
        <v>667</v>
      </c>
      <c r="J4820" s="49">
        <v>135300</v>
      </c>
      <c r="K4820" s="49" t="s">
        <v>413</v>
      </c>
      <c r="L4820" s="49">
        <v>9974350</v>
      </c>
      <c r="M4820" s="49" t="s">
        <v>1950</v>
      </c>
      <c r="N4820" s="51">
        <v>30133</v>
      </c>
      <c r="O4820" s="51">
        <v>30133</v>
      </c>
      <c r="P4820" s="49" t="s">
        <v>1091</v>
      </c>
    </row>
    <row r="4821" spans="1:16">
      <c r="A4821" s="46">
        <v>0</v>
      </c>
      <c r="B4821" s="46">
        <v>0</v>
      </c>
      <c r="C4821" s="46">
        <v>0</v>
      </c>
      <c r="D4821" s="46">
        <f t="shared" si="75"/>
        <v>0</v>
      </c>
      <c r="E4821" s="51">
        <v>45261</v>
      </c>
      <c r="F4821" s="49" t="s">
        <v>80</v>
      </c>
      <c r="G4821" s="49" t="s">
        <v>81</v>
      </c>
      <c r="H4821" s="49" t="s">
        <v>667</v>
      </c>
      <c r="I4821" s="49" t="s">
        <v>667</v>
      </c>
      <c r="J4821" s="49">
        <v>135300</v>
      </c>
      <c r="K4821" s="49" t="s">
        <v>414</v>
      </c>
      <c r="L4821" s="49">
        <v>9822098</v>
      </c>
      <c r="M4821" s="49" t="s">
        <v>1951</v>
      </c>
      <c r="N4821" s="51">
        <v>25750</v>
      </c>
      <c r="O4821" s="51">
        <v>25750</v>
      </c>
      <c r="P4821" s="49" t="s">
        <v>1081</v>
      </c>
    </row>
    <row r="4822" spans="1:16">
      <c r="A4822" s="46">
        <v>0</v>
      </c>
      <c r="B4822" s="46">
        <v>0</v>
      </c>
      <c r="C4822" s="46">
        <v>0</v>
      </c>
      <c r="D4822" s="46">
        <f t="shared" si="75"/>
        <v>0</v>
      </c>
      <c r="E4822" s="51">
        <v>45261</v>
      </c>
      <c r="F4822" s="49" t="s">
        <v>80</v>
      </c>
      <c r="G4822" s="49" t="s">
        <v>81</v>
      </c>
      <c r="H4822" s="49" t="s">
        <v>667</v>
      </c>
      <c r="I4822" s="49" t="s">
        <v>667</v>
      </c>
      <c r="J4822" s="49">
        <v>135300</v>
      </c>
      <c r="K4822" s="49" t="s">
        <v>414</v>
      </c>
      <c r="L4822" s="49">
        <v>9701178</v>
      </c>
      <c r="M4822" s="49" t="s">
        <v>1951</v>
      </c>
      <c r="N4822" s="51">
        <v>25750</v>
      </c>
      <c r="O4822" s="51">
        <v>25750</v>
      </c>
      <c r="P4822" s="49" t="s">
        <v>1091</v>
      </c>
    </row>
    <row r="4823" spans="1:16">
      <c r="A4823" s="46">
        <v>0</v>
      </c>
      <c r="B4823" s="46">
        <v>0</v>
      </c>
      <c r="C4823" s="46">
        <v>0</v>
      </c>
      <c r="D4823" s="46">
        <f t="shared" si="75"/>
        <v>0</v>
      </c>
      <c r="E4823" s="51">
        <v>45261</v>
      </c>
      <c r="F4823" s="49" t="s">
        <v>80</v>
      </c>
      <c r="G4823" s="49" t="s">
        <v>81</v>
      </c>
      <c r="H4823" s="49" t="s">
        <v>667</v>
      </c>
      <c r="I4823" s="49" t="s">
        <v>667</v>
      </c>
      <c r="J4823" s="49">
        <v>135300</v>
      </c>
      <c r="K4823" s="49" t="s">
        <v>415</v>
      </c>
      <c r="L4823" s="49">
        <v>9822114</v>
      </c>
      <c r="M4823" s="49" t="s">
        <v>1953</v>
      </c>
      <c r="N4823" s="51">
        <v>22463</v>
      </c>
      <c r="O4823" s="51">
        <v>22463</v>
      </c>
      <c r="P4823" s="49" t="s">
        <v>1081</v>
      </c>
    </row>
    <row r="4824" spans="1:16">
      <c r="A4824" s="46">
        <v>0</v>
      </c>
      <c r="B4824" s="46">
        <v>0</v>
      </c>
      <c r="C4824" s="46">
        <v>0</v>
      </c>
      <c r="D4824" s="46">
        <f t="shared" si="75"/>
        <v>0</v>
      </c>
      <c r="E4824" s="51">
        <v>45261</v>
      </c>
      <c r="F4824" s="49" t="s">
        <v>80</v>
      </c>
      <c r="G4824" s="49" t="s">
        <v>81</v>
      </c>
      <c r="H4824" s="49" t="s">
        <v>667</v>
      </c>
      <c r="I4824" s="49" t="s">
        <v>667</v>
      </c>
      <c r="J4824" s="49">
        <v>135300</v>
      </c>
      <c r="K4824" s="49" t="s">
        <v>415</v>
      </c>
      <c r="L4824" s="49">
        <v>9974349</v>
      </c>
      <c r="M4824" s="49" t="s">
        <v>1953</v>
      </c>
      <c r="N4824" s="51">
        <v>22463</v>
      </c>
      <c r="O4824" s="51">
        <v>22463</v>
      </c>
      <c r="P4824" s="49" t="s">
        <v>1091</v>
      </c>
    </row>
    <row r="4825" spans="1:16">
      <c r="A4825" s="46">
        <v>0</v>
      </c>
      <c r="B4825" s="46">
        <v>0</v>
      </c>
      <c r="C4825" s="46">
        <v>0</v>
      </c>
      <c r="D4825" s="46">
        <f t="shared" si="75"/>
        <v>0</v>
      </c>
      <c r="E4825" s="51">
        <v>45261</v>
      </c>
      <c r="F4825" s="49" t="s">
        <v>80</v>
      </c>
      <c r="G4825" s="49" t="s">
        <v>81</v>
      </c>
      <c r="H4825" s="49" t="s">
        <v>667</v>
      </c>
      <c r="I4825" s="49" t="s">
        <v>667</v>
      </c>
      <c r="J4825" s="49">
        <v>135300</v>
      </c>
      <c r="K4825" s="49" t="s">
        <v>416</v>
      </c>
      <c r="L4825" s="49">
        <v>9822023</v>
      </c>
      <c r="M4825" s="49" t="s">
        <v>2450</v>
      </c>
      <c r="N4825" s="51">
        <v>25750</v>
      </c>
      <c r="O4825" s="51">
        <v>25750</v>
      </c>
      <c r="P4825" s="49" t="s">
        <v>1081</v>
      </c>
    </row>
    <row r="4826" spans="1:16">
      <c r="A4826" s="46">
        <v>0</v>
      </c>
      <c r="B4826" s="46">
        <v>0</v>
      </c>
      <c r="C4826" s="46">
        <v>0</v>
      </c>
      <c r="D4826" s="46">
        <f t="shared" si="75"/>
        <v>0</v>
      </c>
      <c r="E4826" s="51">
        <v>45261</v>
      </c>
      <c r="F4826" s="49" t="s">
        <v>80</v>
      </c>
      <c r="G4826" s="49" t="s">
        <v>81</v>
      </c>
      <c r="H4826" s="49" t="s">
        <v>667</v>
      </c>
      <c r="I4826" s="49" t="s">
        <v>667</v>
      </c>
      <c r="J4826" s="49">
        <v>135300</v>
      </c>
      <c r="K4826" s="49" t="s">
        <v>416</v>
      </c>
      <c r="L4826" s="49">
        <v>9974370</v>
      </c>
      <c r="M4826" s="49" t="s">
        <v>2450</v>
      </c>
      <c r="N4826" s="51">
        <v>22463</v>
      </c>
      <c r="O4826" s="51">
        <v>22463</v>
      </c>
      <c r="P4826" s="49" t="s">
        <v>1091</v>
      </c>
    </row>
    <row r="4827" spans="1:16">
      <c r="A4827" s="46">
        <v>0</v>
      </c>
      <c r="B4827" s="46">
        <v>0</v>
      </c>
      <c r="C4827" s="46">
        <v>0</v>
      </c>
      <c r="D4827" s="46">
        <f t="shared" si="75"/>
        <v>0</v>
      </c>
      <c r="E4827" s="51">
        <v>45261</v>
      </c>
      <c r="F4827" s="49" t="s">
        <v>80</v>
      </c>
      <c r="G4827" s="49" t="s">
        <v>81</v>
      </c>
      <c r="H4827" s="49" t="s">
        <v>667</v>
      </c>
      <c r="I4827" s="49" t="s">
        <v>667</v>
      </c>
      <c r="J4827" s="49">
        <v>135300</v>
      </c>
      <c r="K4827" s="49" t="s">
        <v>416</v>
      </c>
      <c r="L4827" s="49">
        <v>9822021</v>
      </c>
      <c r="M4827" s="49" t="s">
        <v>2450</v>
      </c>
      <c r="N4827" s="51">
        <v>22828</v>
      </c>
      <c r="O4827" s="51">
        <v>22828</v>
      </c>
      <c r="P4827" s="49" t="s">
        <v>1081</v>
      </c>
    </row>
    <row r="4828" spans="1:16">
      <c r="A4828" s="46">
        <v>0</v>
      </c>
      <c r="B4828" s="46">
        <v>0</v>
      </c>
      <c r="C4828" s="46">
        <v>0</v>
      </c>
      <c r="D4828" s="46">
        <f t="shared" si="75"/>
        <v>0</v>
      </c>
      <c r="E4828" s="51">
        <v>45261</v>
      </c>
      <c r="F4828" s="49" t="s">
        <v>80</v>
      </c>
      <c r="G4828" s="49" t="s">
        <v>81</v>
      </c>
      <c r="H4828" s="49" t="s">
        <v>667</v>
      </c>
      <c r="I4828" s="49" t="s">
        <v>667</v>
      </c>
      <c r="J4828" s="49">
        <v>135300</v>
      </c>
      <c r="K4828" s="49" t="s">
        <v>416</v>
      </c>
      <c r="L4828" s="49">
        <v>9724145</v>
      </c>
      <c r="M4828" s="49" t="s">
        <v>2450</v>
      </c>
      <c r="N4828" s="51">
        <v>25750</v>
      </c>
      <c r="O4828" s="51">
        <v>25750</v>
      </c>
      <c r="P4828" s="49" t="s">
        <v>1091</v>
      </c>
    </row>
    <row r="4829" spans="1:16">
      <c r="A4829" s="46">
        <v>0</v>
      </c>
      <c r="B4829" s="46">
        <v>0</v>
      </c>
      <c r="C4829" s="46">
        <v>0</v>
      </c>
      <c r="D4829" s="46">
        <f t="shared" si="75"/>
        <v>0</v>
      </c>
      <c r="E4829" s="51">
        <v>45261</v>
      </c>
      <c r="F4829" s="49" t="s">
        <v>80</v>
      </c>
      <c r="G4829" s="49" t="s">
        <v>81</v>
      </c>
      <c r="H4829" s="49" t="s">
        <v>667</v>
      </c>
      <c r="I4829" s="49" t="s">
        <v>667</v>
      </c>
      <c r="J4829" s="49">
        <v>135300</v>
      </c>
      <c r="K4829" s="49" t="s">
        <v>416</v>
      </c>
      <c r="L4829" s="49">
        <v>9974369</v>
      </c>
      <c r="M4829" s="49" t="s">
        <v>2450</v>
      </c>
      <c r="N4829" s="51">
        <v>22828</v>
      </c>
      <c r="O4829" s="51">
        <v>22828</v>
      </c>
      <c r="P4829" s="49" t="s">
        <v>1091</v>
      </c>
    </row>
    <row r="4830" spans="1:16">
      <c r="A4830" s="46">
        <v>0</v>
      </c>
      <c r="B4830" s="46">
        <v>0</v>
      </c>
      <c r="C4830" s="46">
        <v>0</v>
      </c>
      <c r="D4830" s="46">
        <f t="shared" si="75"/>
        <v>0</v>
      </c>
      <c r="E4830" s="51">
        <v>45261</v>
      </c>
      <c r="F4830" s="49" t="s">
        <v>80</v>
      </c>
      <c r="G4830" s="49" t="s">
        <v>81</v>
      </c>
      <c r="H4830" s="49" t="s">
        <v>667</v>
      </c>
      <c r="I4830" s="49" t="s">
        <v>667</v>
      </c>
      <c r="J4830" s="49">
        <v>135300</v>
      </c>
      <c r="K4830" s="49" t="s">
        <v>416</v>
      </c>
      <c r="L4830" s="49">
        <v>9822020</v>
      </c>
      <c r="M4830" s="49" t="s">
        <v>2450</v>
      </c>
      <c r="N4830" s="51">
        <v>22463</v>
      </c>
      <c r="O4830" s="51">
        <v>22463</v>
      </c>
      <c r="P4830" s="49" t="s">
        <v>1081</v>
      </c>
    </row>
    <row r="4831" spans="1:16">
      <c r="A4831" s="46">
        <v>0</v>
      </c>
      <c r="B4831" s="46">
        <v>0</v>
      </c>
      <c r="C4831" s="46">
        <v>0</v>
      </c>
      <c r="D4831" s="46">
        <f t="shared" si="75"/>
        <v>0</v>
      </c>
      <c r="E4831" s="51">
        <v>45261</v>
      </c>
      <c r="F4831" s="49" t="s">
        <v>80</v>
      </c>
      <c r="G4831" s="49" t="s">
        <v>81</v>
      </c>
      <c r="H4831" s="49" t="s">
        <v>667</v>
      </c>
      <c r="I4831" s="49" t="s">
        <v>667</v>
      </c>
      <c r="J4831" s="49">
        <v>135300</v>
      </c>
      <c r="K4831" s="49" t="s">
        <v>416</v>
      </c>
      <c r="L4831" s="49">
        <v>9822022</v>
      </c>
      <c r="M4831" s="49" t="s">
        <v>1954</v>
      </c>
      <c r="N4831" s="51">
        <v>21732</v>
      </c>
      <c r="O4831" s="51">
        <v>21732</v>
      </c>
      <c r="P4831" s="49" t="s">
        <v>1081</v>
      </c>
    </row>
    <row r="4832" spans="1:16">
      <c r="A4832" s="46">
        <v>0</v>
      </c>
      <c r="B4832" s="46">
        <v>0</v>
      </c>
      <c r="C4832" s="46">
        <v>0</v>
      </c>
      <c r="D4832" s="46">
        <f t="shared" si="75"/>
        <v>0</v>
      </c>
      <c r="E4832" s="51">
        <v>45261</v>
      </c>
      <c r="F4832" s="49" t="s">
        <v>80</v>
      </c>
      <c r="G4832" s="49" t="s">
        <v>81</v>
      </c>
      <c r="H4832" s="49" t="s">
        <v>667</v>
      </c>
      <c r="I4832" s="49" t="s">
        <v>667</v>
      </c>
      <c r="J4832" s="49">
        <v>135300</v>
      </c>
      <c r="K4832" s="49" t="s">
        <v>416</v>
      </c>
      <c r="L4832" s="49">
        <v>9974371</v>
      </c>
      <c r="M4832" s="49" t="s">
        <v>1954</v>
      </c>
      <c r="N4832" s="51">
        <v>21732</v>
      </c>
      <c r="O4832" s="51">
        <v>21732</v>
      </c>
      <c r="P4832" s="49" t="s">
        <v>1091</v>
      </c>
    </row>
    <row r="4833" spans="1:16">
      <c r="A4833" s="46">
        <v>0</v>
      </c>
      <c r="B4833" s="46">
        <v>0</v>
      </c>
      <c r="C4833" s="46">
        <v>0</v>
      </c>
      <c r="D4833" s="46">
        <f t="shared" si="75"/>
        <v>0</v>
      </c>
      <c r="E4833" s="51">
        <v>45261</v>
      </c>
      <c r="F4833" s="49" t="s">
        <v>80</v>
      </c>
      <c r="G4833" s="49" t="s">
        <v>81</v>
      </c>
      <c r="H4833" s="49" t="s">
        <v>667</v>
      </c>
      <c r="I4833" s="49" t="s">
        <v>667</v>
      </c>
      <c r="J4833" s="49">
        <v>135300</v>
      </c>
      <c r="K4833" s="49" t="s">
        <v>417</v>
      </c>
      <c r="L4833" s="49">
        <v>9724140</v>
      </c>
      <c r="M4833" s="49" t="s">
        <v>1955</v>
      </c>
      <c r="N4833" s="51">
        <v>28672</v>
      </c>
      <c r="O4833" s="51">
        <v>28672</v>
      </c>
      <c r="P4833" s="49" t="s">
        <v>1091</v>
      </c>
    </row>
    <row r="4834" spans="1:16">
      <c r="A4834" s="46">
        <v>0</v>
      </c>
      <c r="B4834" s="46">
        <v>0</v>
      </c>
      <c r="C4834" s="46">
        <v>0</v>
      </c>
      <c r="D4834" s="46">
        <f t="shared" si="75"/>
        <v>0</v>
      </c>
      <c r="E4834" s="51">
        <v>45261</v>
      </c>
      <c r="F4834" s="49" t="s">
        <v>80</v>
      </c>
      <c r="G4834" s="49" t="s">
        <v>81</v>
      </c>
      <c r="H4834" s="49" t="s">
        <v>667</v>
      </c>
      <c r="I4834" s="49" t="s">
        <v>667</v>
      </c>
      <c r="J4834" s="49">
        <v>135300</v>
      </c>
      <c r="K4834" s="49" t="s">
        <v>417</v>
      </c>
      <c r="L4834" s="49">
        <v>9822044</v>
      </c>
      <c r="M4834" s="49" t="s">
        <v>1955</v>
      </c>
      <c r="N4834" s="51">
        <v>34516</v>
      </c>
      <c r="O4834" s="51">
        <v>34516</v>
      </c>
      <c r="P4834" s="49" t="s">
        <v>1081</v>
      </c>
    </row>
    <row r="4835" spans="1:16">
      <c r="A4835" s="46">
        <v>0</v>
      </c>
      <c r="B4835" s="46">
        <v>0</v>
      </c>
      <c r="C4835" s="46">
        <v>0</v>
      </c>
      <c r="D4835" s="46">
        <f t="shared" si="75"/>
        <v>0</v>
      </c>
      <c r="E4835" s="51">
        <v>45261</v>
      </c>
      <c r="F4835" s="49" t="s">
        <v>80</v>
      </c>
      <c r="G4835" s="49" t="s">
        <v>81</v>
      </c>
      <c r="H4835" s="49" t="s">
        <v>667</v>
      </c>
      <c r="I4835" s="49" t="s">
        <v>667</v>
      </c>
      <c r="J4835" s="49">
        <v>135300</v>
      </c>
      <c r="K4835" s="49" t="s">
        <v>417</v>
      </c>
      <c r="L4835" s="49">
        <v>9974348</v>
      </c>
      <c r="M4835" s="49" t="s">
        <v>1955</v>
      </c>
      <c r="N4835" s="51">
        <v>21732</v>
      </c>
      <c r="O4835" s="51">
        <v>21732</v>
      </c>
      <c r="P4835" s="49" t="s">
        <v>1091</v>
      </c>
    </row>
    <row r="4836" spans="1:16">
      <c r="A4836" s="46">
        <v>0</v>
      </c>
      <c r="B4836" s="46">
        <v>0</v>
      </c>
      <c r="C4836" s="46">
        <v>0</v>
      </c>
      <c r="D4836" s="46">
        <f t="shared" si="75"/>
        <v>0</v>
      </c>
      <c r="E4836" s="51">
        <v>45261</v>
      </c>
      <c r="F4836" s="49" t="s">
        <v>80</v>
      </c>
      <c r="G4836" s="49" t="s">
        <v>81</v>
      </c>
      <c r="H4836" s="49" t="s">
        <v>667</v>
      </c>
      <c r="I4836" s="49" t="s">
        <v>667</v>
      </c>
      <c r="J4836" s="49">
        <v>135300</v>
      </c>
      <c r="K4836" s="49" t="s">
        <v>417</v>
      </c>
      <c r="L4836" s="49">
        <v>9974368</v>
      </c>
      <c r="M4836" s="49" t="s">
        <v>1955</v>
      </c>
      <c r="N4836" s="51">
        <v>34516</v>
      </c>
      <c r="O4836" s="51">
        <v>34516</v>
      </c>
      <c r="P4836" s="49" t="s">
        <v>1091</v>
      </c>
    </row>
    <row r="4837" spans="1:16">
      <c r="A4837" s="46">
        <v>0</v>
      </c>
      <c r="B4837" s="46">
        <v>0</v>
      </c>
      <c r="C4837" s="46">
        <v>0</v>
      </c>
      <c r="D4837" s="46">
        <f t="shared" si="75"/>
        <v>0</v>
      </c>
      <c r="E4837" s="51">
        <v>45261</v>
      </c>
      <c r="F4837" s="49" t="s">
        <v>80</v>
      </c>
      <c r="G4837" s="49" t="s">
        <v>81</v>
      </c>
      <c r="H4837" s="49" t="s">
        <v>667</v>
      </c>
      <c r="I4837" s="49" t="s">
        <v>667</v>
      </c>
      <c r="J4837" s="49">
        <v>135300</v>
      </c>
      <c r="K4837" s="49" t="s">
        <v>417</v>
      </c>
      <c r="L4837" s="49">
        <v>9822043</v>
      </c>
      <c r="M4837" s="49" t="s">
        <v>1955</v>
      </c>
      <c r="N4837" s="51">
        <v>28672</v>
      </c>
      <c r="O4837" s="51">
        <v>28672</v>
      </c>
      <c r="P4837" s="49" t="s">
        <v>1081</v>
      </c>
    </row>
    <row r="4838" spans="1:16">
      <c r="A4838" s="46">
        <v>0</v>
      </c>
      <c r="B4838" s="46">
        <v>0</v>
      </c>
      <c r="C4838" s="46">
        <v>0</v>
      </c>
      <c r="D4838" s="46">
        <f t="shared" si="75"/>
        <v>0</v>
      </c>
      <c r="E4838" s="51">
        <v>45261</v>
      </c>
      <c r="F4838" s="49" t="s">
        <v>80</v>
      </c>
      <c r="G4838" s="49" t="s">
        <v>81</v>
      </c>
      <c r="H4838" s="49" t="s">
        <v>667</v>
      </c>
      <c r="I4838" s="49" t="s">
        <v>667</v>
      </c>
      <c r="J4838" s="49">
        <v>135300</v>
      </c>
      <c r="K4838" s="49" t="s">
        <v>417</v>
      </c>
      <c r="L4838" s="49">
        <v>9822042</v>
      </c>
      <c r="M4838" s="49" t="s">
        <v>1955</v>
      </c>
      <c r="N4838" s="51">
        <v>21732</v>
      </c>
      <c r="O4838" s="51">
        <v>21732</v>
      </c>
      <c r="P4838" s="49" t="s">
        <v>1081</v>
      </c>
    </row>
    <row r="4839" spans="1:16">
      <c r="A4839" s="46">
        <v>0</v>
      </c>
      <c r="B4839" s="46">
        <v>0</v>
      </c>
      <c r="C4839" s="46">
        <v>0</v>
      </c>
      <c r="D4839" s="46">
        <f t="shared" si="75"/>
        <v>0</v>
      </c>
      <c r="E4839" s="51">
        <v>45261</v>
      </c>
      <c r="F4839" s="49" t="s">
        <v>80</v>
      </c>
      <c r="G4839" s="49" t="s">
        <v>81</v>
      </c>
      <c r="H4839" s="49" t="s">
        <v>667</v>
      </c>
      <c r="I4839" s="49" t="s">
        <v>667</v>
      </c>
      <c r="J4839" s="49">
        <v>135300</v>
      </c>
      <c r="K4839" s="49" t="s">
        <v>417</v>
      </c>
      <c r="L4839" s="49">
        <v>9822041</v>
      </c>
      <c r="M4839" s="49" t="s">
        <v>2916</v>
      </c>
      <c r="N4839" s="51">
        <v>26846</v>
      </c>
      <c r="O4839" s="51">
        <v>26846</v>
      </c>
      <c r="P4839" s="49" t="s">
        <v>1081</v>
      </c>
    </row>
    <row r="4840" spans="1:16">
      <c r="A4840" s="46">
        <v>0</v>
      </c>
      <c r="B4840" s="46">
        <v>0</v>
      </c>
      <c r="C4840" s="46">
        <v>0</v>
      </c>
      <c r="D4840" s="46">
        <f t="shared" si="75"/>
        <v>0</v>
      </c>
      <c r="E4840" s="51">
        <v>45261</v>
      </c>
      <c r="F4840" s="49" t="s">
        <v>80</v>
      </c>
      <c r="G4840" s="49" t="s">
        <v>81</v>
      </c>
      <c r="H4840" s="49" t="s">
        <v>667</v>
      </c>
      <c r="I4840" s="49" t="s">
        <v>667</v>
      </c>
      <c r="J4840" s="49">
        <v>135300</v>
      </c>
      <c r="K4840" s="49" t="s">
        <v>417</v>
      </c>
      <c r="L4840" s="49">
        <v>9822039</v>
      </c>
      <c r="M4840" s="49" t="s">
        <v>2916</v>
      </c>
      <c r="N4840" s="51">
        <v>25385</v>
      </c>
      <c r="O4840" s="51">
        <v>25385</v>
      </c>
      <c r="P4840" s="49" t="s">
        <v>1081</v>
      </c>
    </row>
    <row r="4841" spans="1:16">
      <c r="A4841" s="46">
        <v>0</v>
      </c>
      <c r="B4841" s="46">
        <v>0</v>
      </c>
      <c r="C4841" s="46">
        <v>0</v>
      </c>
      <c r="D4841" s="46">
        <f t="shared" si="75"/>
        <v>0</v>
      </c>
      <c r="E4841" s="51">
        <v>45261</v>
      </c>
      <c r="F4841" s="49" t="s">
        <v>80</v>
      </c>
      <c r="G4841" s="49" t="s">
        <v>81</v>
      </c>
      <c r="H4841" s="49" t="s">
        <v>667</v>
      </c>
      <c r="I4841" s="49" t="s">
        <v>667</v>
      </c>
      <c r="J4841" s="49">
        <v>135300</v>
      </c>
      <c r="K4841" s="49" t="s">
        <v>417</v>
      </c>
      <c r="L4841" s="49">
        <v>9974346</v>
      </c>
      <c r="M4841" s="49" t="s">
        <v>2916</v>
      </c>
      <c r="N4841" s="51">
        <v>26846</v>
      </c>
      <c r="O4841" s="51">
        <v>26846</v>
      </c>
      <c r="P4841" s="49" t="s">
        <v>1091</v>
      </c>
    </row>
    <row r="4842" spans="1:16">
      <c r="A4842" s="46">
        <v>0</v>
      </c>
      <c r="B4842" s="46">
        <v>0</v>
      </c>
      <c r="C4842" s="46">
        <v>0</v>
      </c>
      <c r="D4842" s="46">
        <f t="shared" si="75"/>
        <v>0</v>
      </c>
      <c r="E4842" s="51">
        <v>45261</v>
      </c>
      <c r="F4842" s="49" t="s">
        <v>80</v>
      </c>
      <c r="G4842" s="49" t="s">
        <v>81</v>
      </c>
      <c r="H4842" s="49" t="s">
        <v>667</v>
      </c>
      <c r="I4842" s="49" t="s">
        <v>667</v>
      </c>
      <c r="J4842" s="49">
        <v>135300</v>
      </c>
      <c r="K4842" s="49" t="s">
        <v>417</v>
      </c>
      <c r="L4842" s="49">
        <v>9724143</v>
      </c>
      <c r="M4842" s="49" t="s">
        <v>2916</v>
      </c>
      <c r="N4842" s="51">
        <v>25385</v>
      </c>
      <c r="O4842" s="51">
        <v>25385</v>
      </c>
      <c r="P4842" s="49" t="s">
        <v>1091</v>
      </c>
    </row>
    <row r="4843" spans="1:16">
      <c r="A4843" s="46">
        <v>0</v>
      </c>
      <c r="B4843" s="46">
        <v>0</v>
      </c>
      <c r="C4843" s="46">
        <v>0</v>
      </c>
      <c r="D4843" s="46">
        <f t="shared" si="75"/>
        <v>0</v>
      </c>
      <c r="E4843" s="51">
        <v>45261</v>
      </c>
      <c r="F4843" s="49" t="s">
        <v>80</v>
      </c>
      <c r="G4843" s="49" t="s">
        <v>81</v>
      </c>
      <c r="H4843" s="49" t="s">
        <v>667</v>
      </c>
      <c r="I4843" s="49" t="s">
        <v>667</v>
      </c>
      <c r="J4843" s="49">
        <v>135300</v>
      </c>
      <c r="K4843" s="49" t="s">
        <v>417</v>
      </c>
      <c r="L4843" s="49">
        <v>9822040</v>
      </c>
      <c r="M4843" s="49" t="s">
        <v>2916</v>
      </c>
      <c r="N4843" s="51">
        <v>25750</v>
      </c>
      <c r="O4843" s="51">
        <v>25750</v>
      </c>
      <c r="P4843" s="49" t="s">
        <v>1081</v>
      </c>
    </row>
    <row r="4844" spans="1:16">
      <c r="A4844" s="46">
        <v>0</v>
      </c>
      <c r="B4844" s="46">
        <v>0</v>
      </c>
      <c r="C4844" s="46">
        <v>0</v>
      </c>
      <c r="D4844" s="46">
        <f t="shared" si="75"/>
        <v>0</v>
      </c>
      <c r="E4844" s="51">
        <v>45261</v>
      </c>
      <c r="F4844" s="49" t="s">
        <v>80</v>
      </c>
      <c r="G4844" s="49" t="s">
        <v>81</v>
      </c>
      <c r="H4844" s="49" t="s">
        <v>667</v>
      </c>
      <c r="I4844" s="49" t="s">
        <v>667</v>
      </c>
      <c r="J4844" s="49">
        <v>135300</v>
      </c>
      <c r="K4844" s="49" t="s">
        <v>417</v>
      </c>
      <c r="L4844" s="49">
        <v>9974347</v>
      </c>
      <c r="M4844" s="49" t="s">
        <v>2916</v>
      </c>
      <c r="N4844" s="51">
        <v>25750</v>
      </c>
      <c r="O4844" s="51">
        <v>25750</v>
      </c>
      <c r="P4844" s="49" t="s">
        <v>1091</v>
      </c>
    </row>
    <row r="4845" spans="1:16">
      <c r="A4845" s="46">
        <v>0</v>
      </c>
      <c r="B4845" s="46">
        <v>0</v>
      </c>
      <c r="C4845" s="46">
        <v>0</v>
      </c>
      <c r="D4845" s="46">
        <f t="shared" si="75"/>
        <v>0</v>
      </c>
      <c r="E4845" s="51">
        <v>45261</v>
      </c>
      <c r="F4845" s="49" t="s">
        <v>80</v>
      </c>
      <c r="G4845" s="49" t="s">
        <v>81</v>
      </c>
      <c r="H4845" s="49" t="s">
        <v>667</v>
      </c>
      <c r="I4845" s="49" t="s">
        <v>667</v>
      </c>
      <c r="J4845" s="49">
        <v>135300</v>
      </c>
      <c r="K4845" s="49" t="s">
        <v>356</v>
      </c>
      <c r="L4845" s="49">
        <v>9870189</v>
      </c>
      <c r="M4845" s="49" t="s">
        <v>1959</v>
      </c>
      <c r="N4845" s="51">
        <v>25750</v>
      </c>
      <c r="O4845" s="51">
        <v>25750</v>
      </c>
      <c r="P4845" s="49" t="s">
        <v>1091</v>
      </c>
    </row>
    <row r="4846" spans="1:16">
      <c r="A4846" s="46">
        <v>0</v>
      </c>
      <c r="B4846" s="46">
        <v>0</v>
      </c>
      <c r="C4846" s="46">
        <v>0</v>
      </c>
      <c r="D4846" s="46">
        <f t="shared" si="75"/>
        <v>0</v>
      </c>
      <c r="E4846" s="51">
        <v>45261</v>
      </c>
      <c r="F4846" s="49" t="s">
        <v>80</v>
      </c>
      <c r="G4846" s="49" t="s">
        <v>81</v>
      </c>
      <c r="H4846" s="49" t="s">
        <v>667</v>
      </c>
      <c r="I4846" s="49" t="s">
        <v>667</v>
      </c>
      <c r="J4846" s="49">
        <v>135300</v>
      </c>
      <c r="K4846" s="49" t="s">
        <v>356</v>
      </c>
      <c r="L4846" s="49">
        <v>9870190</v>
      </c>
      <c r="M4846" s="49" t="s">
        <v>1959</v>
      </c>
      <c r="N4846" s="51">
        <v>21732</v>
      </c>
      <c r="O4846" s="51">
        <v>21732</v>
      </c>
      <c r="P4846" s="49" t="s">
        <v>1091</v>
      </c>
    </row>
    <row r="4847" spans="1:16">
      <c r="A4847" s="46">
        <v>0</v>
      </c>
      <c r="B4847" s="46">
        <v>0</v>
      </c>
      <c r="C4847" s="46">
        <v>0</v>
      </c>
      <c r="D4847" s="46">
        <f t="shared" si="75"/>
        <v>0</v>
      </c>
      <c r="E4847" s="51">
        <v>45261</v>
      </c>
      <c r="F4847" s="49" t="s">
        <v>80</v>
      </c>
      <c r="G4847" s="49" t="s">
        <v>81</v>
      </c>
      <c r="H4847" s="49" t="s">
        <v>667</v>
      </c>
      <c r="I4847" s="49" t="s">
        <v>667</v>
      </c>
      <c r="J4847" s="49">
        <v>135300</v>
      </c>
      <c r="K4847" s="49" t="s">
        <v>356</v>
      </c>
      <c r="L4847" s="49">
        <v>9822181</v>
      </c>
      <c r="M4847" s="49" t="s">
        <v>1958</v>
      </c>
      <c r="N4847" s="51">
        <v>25750</v>
      </c>
      <c r="O4847" s="51">
        <v>25750</v>
      </c>
      <c r="P4847" s="49" t="s">
        <v>1081</v>
      </c>
    </row>
    <row r="4848" spans="1:16">
      <c r="A4848" s="46">
        <v>0</v>
      </c>
      <c r="B4848" s="46">
        <v>0</v>
      </c>
      <c r="C4848" s="46">
        <v>0</v>
      </c>
      <c r="D4848" s="46">
        <f t="shared" si="75"/>
        <v>0</v>
      </c>
      <c r="E4848" s="51">
        <v>45261</v>
      </c>
      <c r="F4848" s="49" t="s">
        <v>80</v>
      </c>
      <c r="G4848" s="49" t="s">
        <v>81</v>
      </c>
      <c r="H4848" s="49" t="s">
        <v>667</v>
      </c>
      <c r="I4848" s="49" t="s">
        <v>667</v>
      </c>
      <c r="J4848" s="49">
        <v>135300</v>
      </c>
      <c r="K4848" s="49" t="s">
        <v>356</v>
      </c>
      <c r="L4848" s="49">
        <v>9822180</v>
      </c>
      <c r="M4848" s="49" t="s">
        <v>1958</v>
      </c>
      <c r="N4848" s="51">
        <v>21732</v>
      </c>
      <c r="O4848" s="51">
        <v>21732</v>
      </c>
      <c r="P4848" s="49" t="s">
        <v>1081</v>
      </c>
    </row>
    <row r="4849" spans="1:16">
      <c r="A4849" s="46">
        <v>0</v>
      </c>
      <c r="B4849" s="46">
        <v>0</v>
      </c>
      <c r="C4849" s="46">
        <v>0</v>
      </c>
      <c r="D4849" s="46">
        <f t="shared" si="75"/>
        <v>0</v>
      </c>
      <c r="E4849" s="51">
        <v>45261</v>
      </c>
      <c r="F4849" s="49" t="s">
        <v>80</v>
      </c>
      <c r="G4849" s="49" t="s">
        <v>81</v>
      </c>
      <c r="H4849" s="49" t="s">
        <v>667</v>
      </c>
      <c r="I4849" s="49" t="s">
        <v>667</v>
      </c>
      <c r="J4849" s="49">
        <v>135300</v>
      </c>
      <c r="K4849" s="49" t="s">
        <v>272</v>
      </c>
      <c r="L4849" s="49">
        <v>9822199</v>
      </c>
      <c r="M4849" s="49" t="s">
        <v>2917</v>
      </c>
      <c r="N4849" s="51">
        <v>21732</v>
      </c>
      <c r="O4849" s="51">
        <v>21732</v>
      </c>
      <c r="P4849" s="49" t="s">
        <v>1081</v>
      </c>
    </row>
    <row r="4850" spans="1:16">
      <c r="A4850" s="46">
        <v>0</v>
      </c>
      <c r="B4850" s="46">
        <v>0</v>
      </c>
      <c r="C4850" s="46">
        <v>0</v>
      </c>
      <c r="D4850" s="46">
        <f t="shared" si="75"/>
        <v>0</v>
      </c>
      <c r="E4850" s="51">
        <v>45261</v>
      </c>
      <c r="F4850" s="49" t="s">
        <v>80</v>
      </c>
      <c r="G4850" s="49" t="s">
        <v>81</v>
      </c>
      <c r="H4850" s="49" t="s">
        <v>667</v>
      </c>
      <c r="I4850" s="49" t="s">
        <v>667</v>
      </c>
      <c r="J4850" s="49">
        <v>135300</v>
      </c>
      <c r="K4850" s="49" t="s">
        <v>272</v>
      </c>
      <c r="L4850" s="49">
        <v>9870187</v>
      </c>
      <c r="M4850" s="49" t="s">
        <v>1960</v>
      </c>
      <c r="N4850" s="51">
        <v>21732</v>
      </c>
      <c r="O4850" s="51">
        <v>21732</v>
      </c>
      <c r="P4850" s="49" t="s">
        <v>1091</v>
      </c>
    </row>
    <row r="4851" spans="1:16">
      <c r="A4851" s="46">
        <v>0</v>
      </c>
      <c r="B4851" s="46">
        <v>0</v>
      </c>
      <c r="C4851" s="46">
        <v>0</v>
      </c>
      <c r="D4851" s="46">
        <f t="shared" si="75"/>
        <v>0</v>
      </c>
      <c r="E4851" s="51">
        <v>45261</v>
      </c>
      <c r="F4851" s="49" t="s">
        <v>80</v>
      </c>
      <c r="G4851" s="49" t="s">
        <v>81</v>
      </c>
      <c r="H4851" s="49" t="s">
        <v>667</v>
      </c>
      <c r="I4851" s="49" t="s">
        <v>667</v>
      </c>
      <c r="J4851" s="49">
        <v>135300</v>
      </c>
      <c r="K4851" s="49" t="s">
        <v>272</v>
      </c>
      <c r="L4851" s="49">
        <v>9822200</v>
      </c>
      <c r="M4851" s="49" t="s">
        <v>2917</v>
      </c>
      <c r="N4851" s="51">
        <v>25385</v>
      </c>
      <c r="O4851" s="51">
        <v>25385</v>
      </c>
      <c r="P4851" s="49" t="s">
        <v>1081</v>
      </c>
    </row>
    <row r="4852" spans="1:16">
      <c r="A4852" s="46">
        <v>0</v>
      </c>
      <c r="B4852" s="46">
        <v>0</v>
      </c>
      <c r="C4852" s="46">
        <v>0</v>
      </c>
      <c r="D4852" s="46">
        <f t="shared" si="75"/>
        <v>0</v>
      </c>
      <c r="E4852" s="51">
        <v>45261</v>
      </c>
      <c r="F4852" s="49" t="s">
        <v>80</v>
      </c>
      <c r="G4852" s="49" t="s">
        <v>81</v>
      </c>
      <c r="H4852" s="49" t="s">
        <v>667</v>
      </c>
      <c r="I4852" s="49" t="s">
        <v>667</v>
      </c>
      <c r="J4852" s="49">
        <v>135300</v>
      </c>
      <c r="K4852" s="49" t="s">
        <v>272</v>
      </c>
      <c r="L4852" s="49">
        <v>9822205</v>
      </c>
      <c r="M4852" s="49" t="s">
        <v>2918</v>
      </c>
      <c r="N4852" s="51">
        <v>26846</v>
      </c>
      <c r="O4852" s="51">
        <v>26846</v>
      </c>
      <c r="P4852" s="49" t="s">
        <v>1081</v>
      </c>
    </row>
    <row r="4853" spans="1:16">
      <c r="A4853" s="46">
        <v>0</v>
      </c>
      <c r="B4853" s="46">
        <v>0</v>
      </c>
      <c r="C4853" s="46">
        <v>0</v>
      </c>
      <c r="D4853" s="46">
        <f t="shared" si="75"/>
        <v>0</v>
      </c>
      <c r="E4853" s="51">
        <v>45261</v>
      </c>
      <c r="F4853" s="49" t="s">
        <v>80</v>
      </c>
      <c r="G4853" s="49" t="s">
        <v>81</v>
      </c>
      <c r="H4853" s="49" t="s">
        <v>667</v>
      </c>
      <c r="I4853" s="49" t="s">
        <v>667</v>
      </c>
      <c r="J4853" s="49">
        <v>135300</v>
      </c>
      <c r="K4853" s="49" t="s">
        <v>272</v>
      </c>
      <c r="L4853" s="49">
        <v>9870182</v>
      </c>
      <c r="M4853" s="49" t="s">
        <v>1960</v>
      </c>
      <c r="N4853" s="51">
        <v>25385</v>
      </c>
      <c r="O4853" s="51">
        <v>25385</v>
      </c>
      <c r="P4853" s="49" t="s">
        <v>1091</v>
      </c>
    </row>
    <row r="4854" spans="1:16">
      <c r="A4854" s="46">
        <v>0</v>
      </c>
      <c r="B4854" s="46">
        <v>0</v>
      </c>
      <c r="C4854" s="46">
        <v>0</v>
      </c>
      <c r="D4854" s="46">
        <f t="shared" si="75"/>
        <v>0</v>
      </c>
      <c r="E4854" s="51">
        <v>45261</v>
      </c>
      <c r="F4854" s="49" t="s">
        <v>80</v>
      </c>
      <c r="G4854" s="49" t="s">
        <v>81</v>
      </c>
      <c r="H4854" s="49" t="s">
        <v>667</v>
      </c>
      <c r="I4854" s="49" t="s">
        <v>667</v>
      </c>
      <c r="J4854" s="49">
        <v>135300</v>
      </c>
      <c r="K4854" s="49" t="s">
        <v>272</v>
      </c>
      <c r="L4854" s="49">
        <v>9689910</v>
      </c>
      <c r="M4854" s="49" t="s">
        <v>2919</v>
      </c>
      <c r="N4854" s="51">
        <v>25750</v>
      </c>
      <c r="O4854" s="51">
        <v>25750</v>
      </c>
      <c r="P4854" s="49" t="s">
        <v>1081</v>
      </c>
    </row>
    <row r="4855" spans="1:16">
      <c r="A4855" s="46">
        <v>0</v>
      </c>
      <c r="B4855" s="46">
        <v>0</v>
      </c>
      <c r="C4855" s="46">
        <v>0</v>
      </c>
      <c r="D4855" s="46">
        <f t="shared" si="75"/>
        <v>0</v>
      </c>
      <c r="E4855" s="51">
        <v>45261</v>
      </c>
      <c r="F4855" s="49" t="s">
        <v>80</v>
      </c>
      <c r="G4855" s="49" t="s">
        <v>81</v>
      </c>
      <c r="H4855" s="49" t="s">
        <v>667</v>
      </c>
      <c r="I4855" s="49" t="s">
        <v>667</v>
      </c>
      <c r="J4855" s="49">
        <v>135300</v>
      </c>
      <c r="K4855" s="49" t="s">
        <v>272</v>
      </c>
      <c r="L4855" s="49">
        <v>9822206</v>
      </c>
      <c r="M4855" s="49" t="s">
        <v>2919</v>
      </c>
      <c r="N4855" s="51">
        <v>29768</v>
      </c>
      <c r="O4855" s="51">
        <v>29768</v>
      </c>
      <c r="P4855" s="49" t="s">
        <v>1081</v>
      </c>
    </row>
    <row r="4856" spans="1:16">
      <c r="A4856" s="46">
        <v>0</v>
      </c>
      <c r="B4856" s="46">
        <v>0</v>
      </c>
      <c r="C4856" s="46">
        <v>0</v>
      </c>
      <c r="D4856" s="46">
        <f t="shared" si="75"/>
        <v>0</v>
      </c>
      <c r="E4856" s="51">
        <v>45261</v>
      </c>
      <c r="F4856" s="49" t="s">
        <v>80</v>
      </c>
      <c r="G4856" s="49" t="s">
        <v>81</v>
      </c>
      <c r="H4856" s="49" t="s">
        <v>667</v>
      </c>
      <c r="I4856" s="49" t="s">
        <v>667</v>
      </c>
      <c r="J4856" s="49">
        <v>135300</v>
      </c>
      <c r="K4856" s="49" t="s">
        <v>272</v>
      </c>
      <c r="L4856" s="49">
        <v>9870181</v>
      </c>
      <c r="M4856" s="49" t="s">
        <v>1960</v>
      </c>
      <c r="N4856" s="51">
        <v>25750</v>
      </c>
      <c r="O4856" s="51">
        <v>25750</v>
      </c>
      <c r="P4856" s="49" t="s">
        <v>1091</v>
      </c>
    </row>
    <row r="4857" spans="1:16">
      <c r="A4857" s="46">
        <v>0</v>
      </c>
      <c r="B4857" s="46">
        <v>0</v>
      </c>
      <c r="C4857" s="46">
        <v>0</v>
      </c>
      <c r="D4857" s="46">
        <f t="shared" si="75"/>
        <v>0</v>
      </c>
      <c r="E4857" s="51">
        <v>45261</v>
      </c>
      <c r="F4857" s="49" t="s">
        <v>80</v>
      </c>
      <c r="G4857" s="49" t="s">
        <v>81</v>
      </c>
      <c r="H4857" s="49" t="s">
        <v>667</v>
      </c>
      <c r="I4857" s="49" t="s">
        <v>667</v>
      </c>
      <c r="J4857" s="49">
        <v>135300</v>
      </c>
      <c r="K4857" s="49" t="s">
        <v>272</v>
      </c>
      <c r="L4857" s="49">
        <v>9870183</v>
      </c>
      <c r="M4857" s="49" t="s">
        <v>1960</v>
      </c>
      <c r="N4857" s="51">
        <v>21732</v>
      </c>
      <c r="O4857" s="51">
        <v>21732</v>
      </c>
      <c r="P4857" s="49" t="s">
        <v>1091</v>
      </c>
    </row>
    <row r="4858" spans="1:16">
      <c r="A4858" s="46">
        <v>0</v>
      </c>
      <c r="B4858" s="46">
        <v>0</v>
      </c>
      <c r="C4858" s="46">
        <v>0</v>
      </c>
      <c r="D4858" s="46">
        <f t="shared" si="75"/>
        <v>0</v>
      </c>
      <c r="E4858" s="51">
        <v>45261</v>
      </c>
      <c r="F4858" s="49" t="s">
        <v>80</v>
      </c>
      <c r="G4858" s="49" t="s">
        <v>81</v>
      </c>
      <c r="H4858" s="49" t="s">
        <v>667</v>
      </c>
      <c r="I4858" s="49" t="s">
        <v>667</v>
      </c>
      <c r="J4858" s="49">
        <v>135300</v>
      </c>
      <c r="K4858" s="49" t="s">
        <v>272</v>
      </c>
      <c r="L4858" s="49">
        <v>9870186</v>
      </c>
      <c r="M4858" s="49" t="s">
        <v>1960</v>
      </c>
      <c r="N4858" s="51">
        <v>25750</v>
      </c>
      <c r="O4858" s="51">
        <v>25750</v>
      </c>
      <c r="P4858" s="49" t="s">
        <v>1091</v>
      </c>
    </row>
    <row r="4859" spans="1:16">
      <c r="A4859" s="46">
        <v>0</v>
      </c>
      <c r="B4859" s="46">
        <v>0</v>
      </c>
      <c r="C4859" s="46">
        <v>0</v>
      </c>
      <c r="D4859" s="46">
        <f t="shared" si="75"/>
        <v>0</v>
      </c>
      <c r="E4859" s="51">
        <v>45261</v>
      </c>
      <c r="F4859" s="49" t="s">
        <v>80</v>
      </c>
      <c r="G4859" s="49" t="s">
        <v>81</v>
      </c>
      <c r="H4859" s="49" t="s">
        <v>667</v>
      </c>
      <c r="I4859" s="49" t="s">
        <v>667</v>
      </c>
      <c r="J4859" s="49">
        <v>135300</v>
      </c>
      <c r="K4859" s="49" t="s">
        <v>272</v>
      </c>
      <c r="L4859" s="49">
        <v>9870188</v>
      </c>
      <c r="M4859" s="49" t="s">
        <v>1960</v>
      </c>
      <c r="N4859" s="51">
        <v>21732</v>
      </c>
      <c r="O4859" s="51">
        <v>21732</v>
      </c>
      <c r="P4859" s="49" t="s">
        <v>1091</v>
      </c>
    </row>
    <row r="4860" spans="1:16">
      <c r="A4860" s="46">
        <v>0</v>
      </c>
      <c r="B4860" s="46">
        <v>0</v>
      </c>
      <c r="C4860" s="46">
        <v>0</v>
      </c>
      <c r="D4860" s="46">
        <f t="shared" si="75"/>
        <v>0</v>
      </c>
      <c r="E4860" s="51">
        <v>45261</v>
      </c>
      <c r="F4860" s="49" t="s">
        <v>80</v>
      </c>
      <c r="G4860" s="49" t="s">
        <v>81</v>
      </c>
      <c r="H4860" s="49" t="s">
        <v>667</v>
      </c>
      <c r="I4860" s="49" t="s">
        <v>667</v>
      </c>
      <c r="J4860" s="49">
        <v>135300</v>
      </c>
      <c r="K4860" s="49" t="s">
        <v>272</v>
      </c>
      <c r="L4860" s="49">
        <v>9704831</v>
      </c>
      <c r="M4860" s="49" t="s">
        <v>1960</v>
      </c>
      <c r="N4860" s="51">
        <v>25385</v>
      </c>
      <c r="O4860" s="51">
        <v>25385</v>
      </c>
      <c r="P4860" s="49" t="s">
        <v>1091</v>
      </c>
    </row>
    <row r="4861" spans="1:16">
      <c r="A4861" s="46">
        <v>0</v>
      </c>
      <c r="B4861" s="46">
        <v>0</v>
      </c>
      <c r="C4861" s="46">
        <v>0</v>
      </c>
      <c r="D4861" s="46">
        <f t="shared" si="75"/>
        <v>0</v>
      </c>
      <c r="E4861" s="51">
        <v>45261</v>
      </c>
      <c r="F4861" s="49" t="s">
        <v>80</v>
      </c>
      <c r="G4861" s="49" t="s">
        <v>81</v>
      </c>
      <c r="H4861" s="49" t="s">
        <v>667</v>
      </c>
      <c r="I4861" s="49" t="s">
        <v>667</v>
      </c>
      <c r="J4861" s="49">
        <v>135300</v>
      </c>
      <c r="K4861" s="49" t="s">
        <v>272</v>
      </c>
      <c r="L4861" s="49">
        <v>9822204</v>
      </c>
      <c r="M4861" s="49" t="s">
        <v>2918</v>
      </c>
      <c r="N4861" s="51">
        <v>25385</v>
      </c>
      <c r="O4861" s="51">
        <v>25385</v>
      </c>
      <c r="P4861" s="49" t="s">
        <v>1081</v>
      </c>
    </row>
    <row r="4862" spans="1:16">
      <c r="A4862" s="46">
        <v>0</v>
      </c>
      <c r="B4862" s="46">
        <v>0</v>
      </c>
      <c r="C4862" s="46">
        <v>0</v>
      </c>
      <c r="D4862" s="46">
        <f t="shared" si="75"/>
        <v>0</v>
      </c>
      <c r="E4862" s="51">
        <v>45261</v>
      </c>
      <c r="F4862" s="49" t="s">
        <v>80</v>
      </c>
      <c r="G4862" s="49" t="s">
        <v>81</v>
      </c>
      <c r="H4862" s="49" t="s">
        <v>667</v>
      </c>
      <c r="I4862" s="49" t="s">
        <v>667</v>
      </c>
      <c r="J4862" s="49">
        <v>135300</v>
      </c>
      <c r="K4862" s="49" t="s">
        <v>272</v>
      </c>
      <c r="L4862" s="49">
        <v>9822207</v>
      </c>
      <c r="M4862" s="49" t="s">
        <v>2179</v>
      </c>
      <c r="N4862" s="51">
        <v>21732</v>
      </c>
      <c r="O4862" s="51">
        <v>21732</v>
      </c>
      <c r="P4862" s="49" t="s">
        <v>1081</v>
      </c>
    </row>
    <row r="4863" spans="1:16">
      <c r="A4863" s="46">
        <v>0</v>
      </c>
      <c r="B4863" s="46">
        <v>0</v>
      </c>
      <c r="C4863" s="46">
        <v>0</v>
      </c>
      <c r="D4863" s="46">
        <f t="shared" si="75"/>
        <v>0</v>
      </c>
      <c r="E4863" s="51">
        <v>45261</v>
      </c>
      <c r="F4863" s="49" t="s">
        <v>80</v>
      </c>
      <c r="G4863" s="49" t="s">
        <v>81</v>
      </c>
      <c r="H4863" s="49" t="s">
        <v>667</v>
      </c>
      <c r="I4863" s="49" t="s">
        <v>667</v>
      </c>
      <c r="J4863" s="49">
        <v>135300</v>
      </c>
      <c r="K4863" s="49" t="s">
        <v>272</v>
      </c>
      <c r="L4863" s="49">
        <v>9718859</v>
      </c>
      <c r="M4863" s="49" t="s">
        <v>1960</v>
      </c>
      <c r="N4863" s="51">
        <v>29768</v>
      </c>
      <c r="O4863" s="51">
        <v>29768</v>
      </c>
      <c r="P4863" s="49" t="s">
        <v>1091</v>
      </c>
    </row>
    <row r="4864" spans="1:16">
      <c r="A4864" s="46">
        <v>0</v>
      </c>
      <c r="B4864" s="46">
        <v>0</v>
      </c>
      <c r="C4864" s="46">
        <v>0</v>
      </c>
      <c r="D4864" s="46">
        <f t="shared" si="75"/>
        <v>0</v>
      </c>
      <c r="E4864" s="51">
        <v>45261</v>
      </c>
      <c r="F4864" s="49" t="s">
        <v>80</v>
      </c>
      <c r="G4864" s="49" t="s">
        <v>81</v>
      </c>
      <c r="H4864" s="49" t="s">
        <v>667</v>
      </c>
      <c r="I4864" s="49" t="s">
        <v>667</v>
      </c>
      <c r="J4864" s="49">
        <v>135300</v>
      </c>
      <c r="K4864" s="49" t="s">
        <v>272</v>
      </c>
      <c r="L4864" s="49">
        <v>9870184</v>
      </c>
      <c r="M4864" s="49" t="s">
        <v>1960</v>
      </c>
      <c r="N4864" s="51">
        <v>26846</v>
      </c>
      <c r="O4864" s="51">
        <v>26846</v>
      </c>
      <c r="P4864" s="49" t="s">
        <v>1091</v>
      </c>
    </row>
    <row r="4865" spans="1:16">
      <c r="A4865" s="46">
        <v>0</v>
      </c>
      <c r="B4865" s="46">
        <v>0</v>
      </c>
      <c r="C4865" s="46">
        <v>0</v>
      </c>
      <c r="D4865" s="46">
        <f t="shared" si="75"/>
        <v>0</v>
      </c>
      <c r="E4865" s="51">
        <v>45261</v>
      </c>
      <c r="F4865" s="49" t="s">
        <v>80</v>
      </c>
      <c r="G4865" s="49" t="s">
        <v>81</v>
      </c>
      <c r="H4865" s="49" t="s">
        <v>667</v>
      </c>
      <c r="I4865" s="49" t="s">
        <v>667</v>
      </c>
      <c r="J4865" s="49">
        <v>135300</v>
      </c>
      <c r="K4865" s="49" t="s">
        <v>272</v>
      </c>
      <c r="L4865" s="49">
        <v>9822201</v>
      </c>
      <c r="M4865" s="49" t="s">
        <v>2917</v>
      </c>
      <c r="N4865" s="51">
        <v>25750</v>
      </c>
      <c r="O4865" s="51">
        <v>25750</v>
      </c>
      <c r="P4865" s="49" t="s">
        <v>1081</v>
      </c>
    </row>
    <row r="4866" spans="1:16">
      <c r="A4866" s="46">
        <v>0</v>
      </c>
      <c r="B4866" s="46">
        <v>0</v>
      </c>
      <c r="C4866" s="46">
        <v>0</v>
      </c>
      <c r="D4866" s="46">
        <f t="shared" si="75"/>
        <v>0</v>
      </c>
      <c r="E4866" s="51">
        <v>45261</v>
      </c>
      <c r="F4866" s="49" t="s">
        <v>80</v>
      </c>
      <c r="G4866" s="49" t="s">
        <v>81</v>
      </c>
      <c r="H4866" s="49" t="s">
        <v>667</v>
      </c>
      <c r="I4866" s="49" t="s">
        <v>667</v>
      </c>
      <c r="J4866" s="49">
        <v>135300</v>
      </c>
      <c r="K4866" s="49" t="s">
        <v>272</v>
      </c>
      <c r="L4866" s="49">
        <v>9822202</v>
      </c>
      <c r="M4866" s="49" t="s">
        <v>2918</v>
      </c>
      <c r="N4866" s="51">
        <v>15523</v>
      </c>
      <c r="O4866" s="51">
        <v>15523</v>
      </c>
      <c r="P4866" s="49" t="s">
        <v>1081</v>
      </c>
    </row>
    <row r="4867" spans="1:16">
      <c r="A4867" s="46">
        <v>0</v>
      </c>
      <c r="B4867" s="46">
        <v>0</v>
      </c>
      <c r="C4867" s="46">
        <v>0</v>
      </c>
      <c r="D4867" s="46">
        <f t="shared" ref="D4867:D4930" si="76">+B4867-C4867</f>
        <v>0</v>
      </c>
      <c r="E4867" s="51">
        <v>45261</v>
      </c>
      <c r="F4867" s="49" t="s">
        <v>80</v>
      </c>
      <c r="G4867" s="49" t="s">
        <v>81</v>
      </c>
      <c r="H4867" s="49" t="s">
        <v>667</v>
      </c>
      <c r="I4867" s="49" t="s">
        <v>667</v>
      </c>
      <c r="J4867" s="49">
        <v>135300</v>
      </c>
      <c r="K4867" s="49" t="s">
        <v>272</v>
      </c>
      <c r="L4867" s="49">
        <v>9822203</v>
      </c>
      <c r="M4867" s="49" t="s">
        <v>2919</v>
      </c>
      <c r="N4867" s="51">
        <v>21732</v>
      </c>
      <c r="O4867" s="51">
        <v>21732</v>
      </c>
      <c r="P4867" s="49" t="s">
        <v>1081</v>
      </c>
    </row>
    <row r="4868" spans="1:16">
      <c r="A4868" s="46">
        <v>0</v>
      </c>
      <c r="B4868" s="46">
        <v>0</v>
      </c>
      <c r="C4868" s="46">
        <v>0</v>
      </c>
      <c r="D4868" s="46">
        <f t="shared" si="76"/>
        <v>0</v>
      </c>
      <c r="E4868" s="51">
        <v>45261</v>
      </c>
      <c r="F4868" s="49" t="s">
        <v>80</v>
      </c>
      <c r="G4868" s="49" t="s">
        <v>81</v>
      </c>
      <c r="H4868" s="49" t="s">
        <v>667</v>
      </c>
      <c r="I4868" s="49" t="s">
        <v>667</v>
      </c>
      <c r="J4868" s="49">
        <v>135300</v>
      </c>
      <c r="K4868" s="49" t="s">
        <v>272</v>
      </c>
      <c r="L4868" s="49">
        <v>9870185</v>
      </c>
      <c r="M4868" s="49" t="s">
        <v>1960</v>
      </c>
      <c r="N4868" s="51">
        <v>15523</v>
      </c>
      <c r="O4868" s="51">
        <v>15523</v>
      </c>
      <c r="P4868" s="49" t="s">
        <v>1091</v>
      </c>
    </row>
    <row r="4869" spans="1:16">
      <c r="A4869" s="46">
        <v>0</v>
      </c>
      <c r="B4869" s="46">
        <v>0</v>
      </c>
      <c r="C4869" s="46">
        <v>0</v>
      </c>
      <c r="D4869" s="46">
        <f t="shared" si="76"/>
        <v>0</v>
      </c>
      <c r="E4869" s="51">
        <v>45261</v>
      </c>
      <c r="F4869" s="49" t="s">
        <v>80</v>
      </c>
      <c r="G4869" s="49" t="s">
        <v>81</v>
      </c>
      <c r="H4869" s="49" t="s">
        <v>667</v>
      </c>
      <c r="I4869" s="49" t="s">
        <v>667</v>
      </c>
      <c r="J4869" s="49">
        <v>135300</v>
      </c>
      <c r="K4869" s="49" t="s">
        <v>523</v>
      </c>
      <c r="L4869" s="49">
        <v>9974355</v>
      </c>
      <c r="M4869" s="49" t="s">
        <v>1563</v>
      </c>
      <c r="N4869" s="51">
        <v>25750</v>
      </c>
      <c r="O4869" s="51">
        <v>25750</v>
      </c>
      <c r="P4869" s="49" t="s">
        <v>1091</v>
      </c>
    </row>
    <row r="4870" spans="1:16">
      <c r="A4870" s="46">
        <v>0</v>
      </c>
      <c r="B4870" s="46">
        <v>0</v>
      </c>
      <c r="C4870" s="46">
        <v>0</v>
      </c>
      <c r="D4870" s="46">
        <f t="shared" si="76"/>
        <v>0</v>
      </c>
      <c r="E4870" s="51">
        <v>45261</v>
      </c>
      <c r="F4870" s="49" t="s">
        <v>80</v>
      </c>
      <c r="G4870" s="49" t="s">
        <v>81</v>
      </c>
      <c r="H4870" s="49" t="s">
        <v>667</v>
      </c>
      <c r="I4870" s="49" t="s">
        <v>667</v>
      </c>
      <c r="J4870" s="49">
        <v>135300</v>
      </c>
      <c r="K4870" s="49" t="s">
        <v>523</v>
      </c>
      <c r="L4870" s="49">
        <v>9821895</v>
      </c>
      <c r="M4870" s="49" t="s">
        <v>1563</v>
      </c>
      <c r="N4870" s="51">
        <v>25750</v>
      </c>
      <c r="O4870" s="51">
        <v>25750</v>
      </c>
      <c r="P4870" s="49" t="s">
        <v>1081</v>
      </c>
    </row>
    <row r="4871" spans="1:16">
      <c r="A4871" s="46">
        <v>0</v>
      </c>
      <c r="B4871" s="46">
        <v>0</v>
      </c>
      <c r="C4871" s="46">
        <v>0</v>
      </c>
      <c r="D4871" s="46">
        <f t="shared" si="76"/>
        <v>0</v>
      </c>
      <c r="E4871" s="51">
        <v>45261</v>
      </c>
      <c r="F4871" s="49" t="s">
        <v>80</v>
      </c>
      <c r="G4871" s="49" t="s">
        <v>81</v>
      </c>
      <c r="H4871" s="49" t="s">
        <v>667</v>
      </c>
      <c r="I4871" s="49" t="s">
        <v>667</v>
      </c>
      <c r="J4871" s="49">
        <v>135300</v>
      </c>
      <c r="K4871" s="49" t="s">
        <v>524</v>
      </c>
      <c r="L4871" s="49">
        <v>9697423</v>
      </c>
      <c r="M4871" s="49" t="s">
        <v>2462</v>
      </c>
      <c r="N4871" s="51">
        <v>25750</v>
      </c>
      <c r="O4871" s="51">
        <v>25750</v>
      </c>
      <c r="P4871" s="49" t="s">
        <v>1091</v>
      </c>
    </row>
    <row r="4872" spans="1:16">
      <c r="A4872" s="46">
        <v>0</v>
      </c>
      <c r="B4872" s="46">
        <v>0</v>
      </c>
      <c r="C4872" s="46">
        <v>0</v>
      </c>
      <c r="D4872" s="46">
        <f t="shared" si="76"/>
        <v>0</v>
      </c>
      <c r="E4872" s="51">
        <v>45261</v>
      </c>
      <c r="F4872" s="49" t="s">
        <v>80</v>
      </c>
      <c r="G4872" s="49" t="s">
        <v>81</v>
      </c>
      <c r="H4872" s="49" t="s">
        <v>667</v>
      </c>
      <c r="I4872" s="49" t="s">
        <v>667</v>
      </c>
      <c r="J4872" s="49">
        <v>135300</v>
      </c>
      <c r="K4872" s="49" t="s">
        <v>524</v>
      </c>
      <c r="L4872" s="49">
        <v>9822071</v>
      </c>
      <c r="M4872" s="49" t="s">
        <v>1564</v>
      </c>
      <c r="N4872" s="51">
        <v>21732</v>
      </c>
      <c r="O4872" s="51">
        <v>21732</v>
      </c>
      <c r="P4872" s="49" t="s">
        <v>1081</v>
      </c>
    </row>
    <row r="4873" spans="1:16">
      <c r="A4873" s="46">
        <v>0</v>
      </c>
      <c r="B4873" s="46">
        <v>0</v>
      </c>
      <c r="C4873" s="46">
        <v>0</v>
      </c>
      <c r="D4873" s="46">
        <f t="shared" si="76"/>
        <v>0</v>
      </c>
      <c r="E4873" s="51">
        <v>45261</v>
      </c>
      <c r="F4873" s="49" t="s">
        <v>80</v>
      </c>
      <c r="G4873" s="49" t="s">
        <v>81</v>
      </c>
      <c r="H4873" s="49" t="s">
        <v>667</v>
      </c>
      <c r="I4873" s="49" t="s">
        <v>667</v>
      </c>
      <c r="J4873" s="49">
        <v>135300</v>
      </c>
      <c r="K4873" s="49" t="s">
        <v>524</v>
      </c>
      <c r="L4873" s="49">
        <v>9724144</v>
      </c>
      <c r="M4873" s="49" t="s">
        <v>1564</v>
      </c>
      <c r="N4873" s="51">
        <v>21732</v>
      </c>
      <c r="O4873" s="51">
        <v>21732</v>
      </c>
      <c r="P4873" s="49" t="s">
        <v>1091</v>
      </c>
    </row>
    <row r="4874" spans="1:16">
      <c r="A4874" s="46">
        <v>0</v>
      </c>
      <c r="B4874" s="46">
        <v>0</v>
      </c>
      <c r="C4874" s="46">
        <v>0</v>
      </c>
      <c r="D4874" s="46">
        <f t="shared" si="76"/>
        <v>0</v>
      </c>
      <c r="E4874" s="51">
        <v>45261</v>
      </c>
      <c r="F4874" s="49" t="s">
        <v>80</v>
      </c>
      <c r="G4874" s="49" t="s">
        <v>81</v>
      </c>
      <c r="H4874" s="49" t="s">
        <v>667</v>
      </c>
      <c r="I4874" s="49" t="s">
        <v>667</v>
      </c>
      <c r="J4874" s="49">
        <v>135300</v>
      </c>
      <c r="K4874" s="49" t="s">
        <v>524</v>
      </c>
      <c r="L4874" s="49">
        <v>9822072</v>
      </c>
      <c r="M4874" s="49" t="s">
        <v>2462</v>
      </c>
      <c r="N4874" s="51">
        <v>25750</v>
      </c>
      <c r="O4874" s="51">
        <v>25750</v>
      </c>
      <c r="P4874" s="49" t="s">
        <v>1081</v>
      </c>
    </row>
    <row r="4875" spans="1:16">
      <c r="A4875" s="46">
        <v>0</v>
      </c>
      <c r="B4875" s="46">
        <v>0</v>
      </c>
      <c r="C4875" s="46">
        <v>0</v>
      </c>
      <c r="D4875" s="46">
        <f t="shared" si="76"/>
        <v>0</v>
      </c>
      <c r="E4875" s="51">
        <v>45261</v>
      </c>
      <c r="F4875" s="49" t="s">
        <v>80</v>
      </c>
      <c r="G4875" s="49" t="s">
        <v>81</v>
      </c>
      <c r="H4875" s="49" t="s">
        <v>667</v>
      </c>
      <c r="I4875" s="49" t="s">
        <v>667</v>
      </c>
      <c r="J4875" s="49">
        <v>135300</v>
      </c>
      <c r="K4875" s="49" t="s">
        <v>586</v>
      </c>
      <c r="L4875" s="49">
        <v>9693316</v>
      </c>
      <c r="M4875" s="49" t="s">
        <v>2551</v>
      </c>
      <c r="N4875" s="51">
        <v>21732</v>
      </c>
      <c r="O4875" s="51">
        <v>21732</v>
      </c>
      <c r="P4875" s="49" t="s">
        <v>1091</v>
      </c>
    </row>
    <row r="4876" spans="1:16">
      <c r="A4876" s="46">
        <v>0</v>
      </c>
      <c r="B4876" s="46">
        <v>0</v>
      </c>
      <c r="C4876" s="46">
        <v>0</v>
      </c>
      <c r="D4876" s="46">
        <f t="shared" si="76"/>
        <v>0</v>
      </c>
      <c r="E4876" s="51">
        <v>45261</v>
      </c>
      <c r="F4876" s="49" t="s">
        <v>80</v>
      </c>
      <c r="G4876" s="49" t="s">
        <v>81</v>
      </c>
      <c r="H4876" s="49" t="s">
        <v>667</v>
      </c>
      <c r="I4876" s="49" t="s">
        <v>667</v>
      </c>
      <c r="J4876" s="49">
        <v>135300</v>
      </c>
      <c r="K4876" s="49" t="s">
        <v>586</v>
      </c>
      <c r="L4876" s="49">
        <v>9822076</v>
      </c>
      <c r="M4876" s="49" t="s">
        <v>2551</v>
      </c>
      <c r="N4876" s="51">
        <v>25750</v>
      </c>
      <c r="O4876" s="51">
        <v>25750</v>
      </c>
      <c r="P4876" s="49" t="s">
        <v>1081</v>
      </c>
    </row>
    <row r="4877" spans="1:16">
      <c r="A4877" s="46">
        <v>0</v>
      </c>
      <c r="B4877" s="46">
        <v>0</v>
      </c>
      <c r="C4877" s="46">
        <v>0</v>
      </c>
      <c r="D4877" s="46">
        <f t="shared" si="76"/>
        <v>0</v>
      </c>
      <c r="E4877" s="51">
        <v>45261</v>
      </c>
      <c r="F4877" s="49" t="s">
        <v>80</v>
      </c>
      <c r="G4877" s="49" t="s">
        <v>81</v>
      </c>
      <c r="H4877" s="49" t="s">
        <v>667</v>
      </c>
      <c r="I4877" s="49" t="s">
        <v>667</v>
      </c>
      <c r="J4877" s="49">
        <v>135300</v>
      </c>
      <c r="K4877" s="49" t="s">
        <v>586</v>
      </c>
      <c r="L4877" s="49">
        <v>9974360</v>
      </c>
      <c r="M4877" s="49" t="s">
        <v>2551</v>
      </c>
      <c r="N4877" s="51">
        <v>25750</v>
      </c>
      <c r="O4877" s="51">
        <v>25750</v>
      </c>
      <c r="P4877" s="49" t="s">
        <v>1091</v>
      </c>
    </row>
    <row r="4878" spans="1:16">
      <c r="A4878" s="46">
        <v>0</v>
      </c>
      <c r="B4878" s="46">
        <v>0</v>
      </c>
      <c r="C4878" s="46">
        <v>0</v>
      </c>
      <c r="D4878" s="46">
        <f t="shared" si="76"/>
        <v>0</v>
      </c>
      <c r="E4878" s="51">
        <v>45261</v>
      </c>
      <c r="F4878" s="49" t="s">
        <v>80</v>
      </c>
      <c r="G4878" s="49" t="s">
        <v>81</v>
      </c>
      <c r="H4878" s="49" t="s">
        <v>667</v>
      </c>
      <c r="I4878" s="49" t="s">
        <v>667</v>
      </c>
      <c r="J4878" s="49">
        <v>135300</v>
      </c>
      <c r="K4878" s="49" t="s">
        <v>586</v>
      </c>
      <c r="L4878" s="49">
        <v>9822075</v>
      </c>
      <c r="M4878" s="49" t="s">
        <v>2551</v>
      </c>
      <c r="N4878" s="51">
        <v>21732</v>
      </c>
      <c r="O4878" s="51">
        <v>21732</v>
      </c>
      <c r="P4878" s="49" t="s">
        <v>1081</v>
      </c>
    </row>
    <row r="4879" spans="1:16">
      <c r="A4879" s="46">
        <v>0</v>
      </c>
      <c r="B4879" s="46">
        <v>0</v>
      </c>
      <c r="C4879" s="46">
        <v>0</v>
      </c>
      <c r="D4879" s="46">
        <f t="shared" si="76"/>
        <v>0</v>
      </c>
      <c r="E4879" s="51">
        <v>45261</v>
      </c>
      <c r="F4879" s="49" t="s">
        <v>80</v>
      </c>
      <c r="G4879" s="49" t="s">
        <v>81</v>
      </c>
      <c r="H4879" s="49" t="s">
        <v>667</v>
      </c>
      <c r="I4879" s="49" t="s">
        <v>667</v>
      </c>
      <c r="J4879" s="49">
        <v>135300</v>
      </c>
      <c r="K4879" s="49" t="s">
        <v>421</v>
      </c>
      <c r="L4879" s="49">
        <v>9806554</v>
      </c>
      <c r="M4879" s="49" t="s">
        <v>1566</v>
      </c>
      <c r="N4879" s="51">
        <v>731</v>
      </c>
      <c r="O4879" s="51">
        <v>36892</v>
      </c>
      <c r="P4879" s="49" t="s">
        <v>1603</v>
      </c>
    </row>
    <row r="4880" spans="1:16">
      <c r="A4880" s="46">
        <v>0</v>
      </c>
      <c r="B4880" s="46">
        <v>0</v>
      </c>
      <c r="C4880" s="46">
        <v>0</v>
      </c>
      <c r="D4880" s="46">
        <f t="shared" si="76"/>
        <v>0</v>
      </c>
      <c r="E4880" s="51">
        <v>45261</v>
      </c>
      <c r="F4880" s="49" t="s">
        <v>80</v>
      </c>
      <c r="G4880" s="49" t="s">
        <v>81</v>
      </c>
      <c r="H4880" s="49" t="s">
        <v>667</v>
      </c>
      <c r="I4880" s="49" t="s">
        <v>667</v>
      </c>
      <c r="J4880" s="49">
        <v>135300</v>
      </c>
      <c r="K4880" s="49" t="s">
        <v>421</v>
      </c>
      <c r="L4880" s="49">
        <v>9969007</v>
      </c>
      <c r="M4880" s="49" t="s">
        <v>1566</v>
      </c>
      <c r="N4880" s="51">
        <v>36494</v>
      </c>
      <c r="O4880" s="51">
        <v>36161</v>
      </c>
      <c r="P4880" s="49" t="s">
        <v>2911</v>
      </c>
    </row>
    <row r="4881" spans="1:16">
      <c r="A4881" s="46">
        <v>0</v>
      </c>
      <c r="B4881" s="46">
        <v>0</v>
      </c>
      <c r="C4881" s="46">
        <v>0</v>
      </c>
      <c r="D4881" s="46">
        <f t="shared" si="76"/>
        <v>0</v>
      </c>
      <c r="E4881" s="51">
        <v>45261</v>
      </c>
      <c r="F4881" s="49" t="s">
        <v>80</v>
      </c>
      <c r="G4881" s="49" t="s">
        <v>81</v>
      </c>
      <c r="H4881" s="49" t="s">
        <v>667</v>
      </c>
      <c r="I4881" s="49" t="s">
        <v>667</v>
      </c>
      <c r="J4881" s="49">
        <v>135300</v>
      </c>
      <c r="K4881" s="49" t="s">
        <v>421</v>
      </c>
      <c r="L4881" s="49">
        <v>9718337</v>
      </c>
      <c r="M4881" s="49" t="s">
        <v>1566</v>
      </c>
      <c r="N4881" s="51">
        <v>35247</v>
      </c>
      <c r="O4881" s="51">
        <v>35247</v>
      </c>
      <c r="P4881" s="49" t="s">
        <v>1091</v>
      </c>
    </row>
    <row r="4882" spans="1:16">
      <c r="A4882" s="46">
        <v>0</v>
      </c>
      <c r="B4882" s="46">
        <v>0</v>
      </c>
      <c r="C4882" s="46">
        <v>0</v>
      </c>
      <c r="D4882" s="46">
        <f t="shared" si="76"/>
        <v>0</v>
      </c>
      <c r="E4882" s="51">
        <v>45261</v>
      </c>
      <c r="F4882" s="49" t="s">
        <v>80</v>
      </c>
      <c r="G4882" s="49" t="s">
        <v>81</v>
      </c>
      <c r="H4882" s="49" t="s">
        <v>667</v>
      </c>
      <c r="I4882" s="49" t="s">
        <v>667</v>
      </c>
      <c r="J4882" s="49">
        <v>135300</v>
      </c>
      <c r="K4882" s="49" t="s">
        <v>421</v>
      </c>
      <c r="L4882" s="49">
        <v>9806967</v>
      </c>
      <c r="M4882" s="49" t="s">
        <v>1566</v>
      </c>
      <c r="N4882" s="51">
        <v>36525</v>
      </c>
      <c r="O4882" s="51">
        <v>36892</v>
      </c>
      <c r="P4882" s="49" t="s">
        <v>1603</v>
      </c>
    </row>
    <row r="4883" spans="1:16">
      <c r="A4883" s="46">
        <v>0</v>
      </c>
      <c r="B4883" s="46">
        <v>0</v>
      </c>
      <c r="C4883" s="46">
        <v>0</v>
      </c>
      <c r="D4883" s="46">
        <f t="shared" si="76"/>
        <v>0</v>
      </c>
      <c r="E4883" s="51">
        <v>45261</v>
      </c>
      <c r="F4883" s="49" t="s">
        <v>80</v>
      </c>
      <c r="G4883" s="49" t="s">
        <v>81</v>
      </c>
      <c r="H4883" s="49" t="s">
        <v>667</v>
      </c>
      <c r="I4883" s="49" t="s">
        <v>667</v>
      </c>
      <c r="J4883" s="49">
        <v>135300</v>
      </c>
      <c r="K4883" s="49" t="s">
        <v>421</v>
      </c>
      <c r="L4883" s="49">
        <v>9761157</v>
      </c>
      <c r="M4883" s="49" t="s">
        <v>1566</v>
      </c>
      <c r="N4883" s="51">
        <v>36494</v>
      </c>
      <c r="O4883" s="51">
        <v>36161</v>
      </c>
      <c r="P4883" s="49" t="s">
        <v>2911</v>
      </c>
    </row>
    <row r="4884" spans="1:16">
      <c r="A4884" s="46">
        <v>0</v>
      </c>
      <c r="B4884" s="46">
        <v>0</v>
      </c>
      <c r="C4884" s="46">
        <v>0</v>
      </c>
      <c r="D4884" s="46">
        <f t="shared" si="76"/>
        <v>0</v>
      </c>
      <c r="E4884" s="51">
        <v>45261</v>
      </c>
      <c r="F4884" s="49" t="s">
        <v>80</v>
      </c>
      <c r="G4884" s="49" t="s">
        <v>81</v>
      </c>
      <c r="H4884" s="49" t="s">
        <v>667</v>
      </c>
      <c r="I4884" s="49" t="s">
        <v>667</v>
      </c>
      <c r="J4884" s="49">
        <v>135300</v>
      </c>
      <c r="K4884" s="49" t="s">
        <v>421</v>
      </c>
      <c r="L4884" s="49">
        <v>10564678</v>
      </c>
      <c r="M4884" s="49" t="s">
        <v>1566</v>
      </c>
      <c r="N4884" s="51">
        <v>35405</v>
      </c>
      <c r="O4884" s="51">
        <v>35247</v>
      </c>
      <c r="P4884" s="49" t="s">
        <v>1081</v>
      </c>
    </row>
    <row r="4885" spans="1:16">
      <c r="A4885" s="46">
        <v>0</v>
      </c>
      <c r="B4885" s="46">
        <v>0</v>
      </c>
      <c r="C4885" s="46">
        <v>0</v>
      </c>
      <c r="D4885" s="46">
        <f t="shared" si="76"/>
        <v>0</v>
      </c>
      <c r="E4885" s="51">
        <v>45261</v>
      </c>
      <c r="F4885" s="49" t="s">
        <v>80</v>
      </c>
      <c r="G4885" s="49" t="s">
        <v>81</v>
      </c>
      <c r="H4885" s="49" t="s">
        <v>667</v>
      </c>
      <c r="I4885" s="49" t="s">
        <v>667</v>
      </c>
      <c r="J4885" s="49">
        <v>135300</v>
      </c>
      <c r="K4885" s="49" t="s">
        <v>421</v>
      </c>
      <c r="L4885" s="49">
        <v>9822067</v>
      </c>
      <c r="M4885" s="49" t="s">
        <v>1566</v>
      </c>
      <c r="N4885" s="51">
        <v>35405</v>
      </c>
      <c r="O4885" s="51">
        <v>35247</v>
      </c>
      <c r="P4885" s="49" t="s">
        <v>1081</v>
      </c>
    </row>
    <row r="4886" spans="1:16">
      <c r="A4886" s="46">
        <v>0</v>
      </c>
      <c r="B4886" s="46">
        <v>0</v>
      </c>
      <c r="C4886" s="46">
        <v>0</v>
      </c>
      <c r="D4886" s="46">
        <f t="shared" si="76"/>
        <v>0</v>
      </c>
      <c r="E4886" s="51">
        <v>45261</v>
      </c>
      <c r="F4886" s="49" t="s">
        <v>80</v>
      </c>
      <c r="G4886" s="49" t="s">
        <v>81</v>
      </c>
      <c r="H4886" s="49" t="s">
        <v>667</v>
      </c>
      <c r="I4886" s="49" t="s">
        <v>667</v>
      </c>
      <c r="J4886" s="49">
        <v>135300</v>
      </c>
      <c r="K4886" s="49" t="s">
        <v>422</v>
      </c>
      <c r="L4886" s="49">
        <v>9969006</v>
      </c>
      <c r="M4886" s="49" t="s">
        <v>1971</v>
      </c>
      <c r="N4886" s="51">
        <v>36494</v>
      </c>
      <c r="O4886" s="51">
        <v>36161</v>
      </c>
      <c r="P4886" s="49" t="s">
        <v>2911</v>
      </c>
    </row>
    <row r="4887" spans="1:16">
      <c r="A4887" s="46">
        <v>0</v>
      </c>
      <c r="B4887" s="46">
        <v>0</v>
      </c>
      <c r="C4887" s="46">
        <v>0</v>
      </c>
      <c r="D4887" s="46">
        <f t="shared" si="76"/>
        <v>0</v>
      </c>
      <c r="E4887" s="51">
        <v>45261</v>
      </c>
      <c r="F4887" s="49" t="s">
        <v>80</v>
      </c>
      <c r="G4887" s="49" t="s">
        <v>81</v>
      </c>
      <c r="H4887" s="49" t="s">
        <v>667</v>
      </c>
      <c r="I4887" s="49" t="s">
        <v>667</v>
      </c>
      <c r="J4887" s="49">
        <v>135300</v>
      </c>
      <c r="K4887" s="49" t="s">
        <v>422</v>
      </c>
      <c r="L4887" s="49">
        <v>9974366</v>
      </c>
      <c r="M4887" s="49" t="s">
        <v>1971</v>
      </c>
      <c r="N4887" s="51">
        <v>29037</v>
      </c>
      <c r="O4887" s="51">
        <v>29037</v>
      </c>
      <c r="P4887" s="49" t="s">
        <v>1091</v>
      </c>
    </row>
    <row r="4888" spans="1:16">
      <c r="A4888" s="46">
        <v>0</v>
      </c>
      <c r="B4888" s="46">
        <v>0</v>
      </c>
      <c r="C4888" s="46">
        <v>0</v>
      </c>
      <c r="D4888" s="46">
        <f t="shared" si="76"/>
        <v>0</v>
      </c>
      <c r="E4888" s="51">
        <v>45261</v>
      </c>
      <c r="F4888" s="49" t="s">
        <v>80</v>
      </c>
      <c r="G4888" s="49" t="s">
        <v>81</v>
      </c>
      <c r="H4888" s="49" t="s">
        <v>667</v>
      </c>
      <c r="I4888" s="49" t="s">
        <v>667</v>
      </c>
      <c r="J4888" s="49">
        <v>135300</v>
      </c>
      <c r="K4888" s="49" t="s">
        <v>422</v>
      </c>
      <c r="L4888" s="49">
        <v>9974353</v>
      </c>
      <c r="M4888" s="49" t="s">
        <v>1971</v>
      </c>
      <c r="N4888" s="51">
        <v>26846</v>
      </c>
      <c r="O4888" s="51">
        <v>26846</v>
      </c>
      <c r="P4888" s="49" t="s">
        <v>1091</v>
      </c>
    </row>
    <row r="4889" spans="1:16">
      <c r="A4889" s="46">
        <v>0</v>
      </c>
      <c r="B4889" s="46">
        <v>0</v>
      </c>
      <c r="C4889" s="46">
        <v>0</v>
      </c>
      <c r="D4889" s="46">
        <f t="shared" si="76"/>
        <v>0</v>
      </c>
      <c r="E4889" s="51">
        <v>45261</v>
      </c>
      <c r="F4889" s="49" t="s">
        <v>80</v>
      </c>
      <c r="G4889" s="49" t="s">
        <v>81</v>
      </c>
      <c r="H4889" s="49" t="s">
        <v>667</v>
      </c>
      <c r="I4889" s="49" t="s">
        <v>667</v>
      </c>
      <c r="J4889" s="49">
        <v>135300</v>
      </c>
      <c r="K4889" s="49" t="s">
        <v>422</v>
      </c>
      <c r="L4889" s="49">
        <v>9801040</v>
      </c>
      <c r="M4889" s="49" t="s">
        <v>1971</v>
      </c>
      <c r="N4889" s="51">
        <v>36494</v>
      </c>
      <c r="O4889" s="51">
        <v>36161</v>
      </c>
      <c r="P4889" s="49" t="s">
        <v>1081</v>
      </c>
    </row>
    <row r="4890" spans="1:16">
      <c r="A4890" s="46">
        <v>0</v>
      </c>
      <c r="B4890" s="46">
        <v>0</v>
      </c>
      <c r="C4890" s="46">
        <v>0</v>
      </c>
      <c r="D4890" s="46">
        <f t="shared" si="76"/>
        <v>0</v>
      </c>
      <c r="E4890" s="51">
        <v>45261</v>
      </c>
      <c r="F4890" s="49" t="s">
        <v>80</v>
      </c>
      <c r="G4890" s="49" t="s">
        <v>81</v>
      </c>
      <c r="H4890" s="49" t="s">
        <v>667</v>
      </c>
      <c r="I4890" s="49" t="s">
        <v>667</v>
      </c>
      <c r="J4890" s="49">
        <v>135300</v>
      </c>
      <c r="K4890" s="49" t="s">
        <v>254</v>
      </c>
      <c r="L4890" s="49">
        <v>9822147</v>
      </c>
      <c r="M4890" s="49" t="s">
        <v>1980</v>
      </c>
      <c r="N4890" s="51">
        <v>32325</v>
      </c>
      <c r="O4890" s="51">
        <v>32325</v>
      </c>
      <c r="P4890" s="49" t="s">
        <v>1081</v>
      </c>
    </row>
    <row r="4891" spans="1:16">
      <c r="A4891" s="46">
        <v>0</v>
      </c>
      <c r="B4891" s="46">
        <v>0</v>
      </c>
      <c r="C4891" s="46">
        <v>0</v>
      </c>
      <c r="D4891" s="46">
        <f t="shared" si="76"/>
        <v>0</v>
      </c>
      <c r="E4891" s="51">
        <v>45261</v>
      </c>
      <c r="F4891" s="49" t="s">
        <v>80</v>
      </c>
      <c r="G4891" s="49" t="s">
        <v>81</v>
      </c>
      <c r="H4891" s="49" t="s">
        <v>667</v>
      </c>
      <c r="I4891" s="49" t="s">
        <v>667</v>
      </c>
      <c r="J4891" s="49">
        <v>135300</v>
      </c>
      <c r="K4891" s="49" t="s">
        <v>254</v>
      </c>
      <c r="L4891" s="49">
        <v>9861264</v>
      </c>
      <c r="M4891" s="49" t="s">
        <v>1980</v>
      </c>
      <c r="N4891" s="51">
        <v>35247</v>
      </c>
      <c r="O4891" s="51">
        <v>35247</v>
      </c>
      <c r="P4891" s="49" t="s">
        <v>1091</v>
      </c>
    </row>
    <row r="4892" spans="1:16">
      <c r="A4892" s="46">
        <v>0</v>
      </c>
      <c r="B4892" s="46">
        <v>0</v>
      </c>
      <c r="C4892" s="46">
        <v>0</v>
      </c>
      <c r="D4892" s="46">
        <f t="shared" si="76"/>
        <v>0</v>
      </c>
      <c r="E4892" s="51">
        <v>45261</v>
      </c>
      <c r="F4892" s="49" t="s">
        <v>80</v>
      </c>
      <c r="G4892" s="49" t="s">
        <v>81</v>
      </c>
      <c r="H4892" s="49" t="s">
        <v>667</v>
      </c>
      <c r="I4892" s="49" t="s">
        <v>667</v>
      </c>
      <c r="J4892" s="49">
        <v>135300</v>
      </c>
      <c r="K4892" s="49" t="s">
        <v>254</v>
      </c>
      <c r="L4892" s="49">
        <v>9974344</v>
      </c>
      <c r="M4892" s="49" t="s">
        <v>1980</v>
      </c>
      <c r="N4892" s="51">
        <v>32325</v>
      </c>
      <c r="O4892" s="51">
        <v>32325</v>
      </c>
      <c r="P4892" s="49" t="s">
        <v>1091</v>
      </c>
    </row>
    <row r="4893" spans="1:16">
      <c r="A4893" s="46">
        <v>0</v>
      </c>
      <c r="B4893" s="46">
        <v>0</v>
      </c>
      <c r="C4893" s="46">
        <v>0</v>
      </c>
      <c r="D4893" s="46">
        <f t="shared" si="76"/>
        <v>0</v>
      </c>
      <c r="E4893" s="51">
        <v>45261</v>
      </c>
      <c r="F4893" s="49" t="s">
        <v>80</v>
      </c>
      <c r="G4893" s="49" t="s">
        <v>81</v>
      </c>
      <c r="H4893" s="49" t="s">
        <v>667</v>
      </c>
      <c r="I4893" s="49" t="s">
        <v>667</v>
      </c>
      <c r="J4893" s="49">
        <v>135300</v>
      </c>
      <c r="K4893" s="49" t="s">
        <v>254</v>
      </c>
      <c r="L4893" s="49">
        <v>9974421</v>
      </c>
      <c r="M4893" s="49" t="s">
        <v>1980</v>
      </c>
      <c r="N4893" s="51">
        <v>31959</v>
      </c>
      <c r="O4893" s="51">
        <v>31959</v>
      </c>
      <c r="P4893" s="49" t="s">
        <v>1091</v>
      </c>
    </row>
    <row r="4894" spans="1:16">
      <c r="A4894" s="46">
        <v>0</v>
      </c>
      <c r="B4894" s="46">
        <v>0</v>
      </c>
      <c r="C4894" s="46">
        <v>0</v>
      </c>
      <c r="D4894" s="46">
        <f t="shared" si="76"/>
        <v>0</v>
      </c>
      <c r="E4894" s="51">
        <v>45261</v>
      </c>
      <c r="F4894" s="49" t="s">
        <v>80</v>
      </c>
      <c r="G4894" s="49" t="s">
        <v>81</v>
      </c>
      <c r="H4894" s="49" t="s">
        <v>667</v>
      </c>
      <c r="I4894" s="49" t="s">
        <v>667</v>
      </c>
      <c r="J4894" s="49">
        <v>135300</v>
      </c>
      <c r="K4894" s="49" t="s">
        <v>254</v>
      </c>
      <c r="L4894" s="49">
        <v>9822146</v>
      </c>
      <c r="M4894" s="49" t="s">
        <v>1980</v>
      </c>
      <c r="N4894" s="51">
        <v>31959</v>
      </c>
      <c r="O4894" s="51">
        <v>31959</v>
      </c>
      <c r="P4894" s="49" t="s">
        <v>1081</v>
      </c>
    </row>
    <row r="4895" spans="1:16">
      <c r="A4895" s="46">
        <v>0</v>
      </c>
      <c r="B4895" s="46">
        <v>0</v>
      </c>
      <c r="C4895" s="46">
        <v>0</v>
      </c>
      <c r="D4895" s="46">
        <f t="shared" si="76"/>
        <v>0</v>
      </c>
      <c r="E4895" s="51">
        <v>45261</v>
      </c>
      <c r="F4895" s="49" t="s">
        <v>80</v>
      </c>
      <c r="G4895" s="49" t="s">
        <v>81</v>
      </c>
      <c r="H4895" s="49" t="s">
        <v>667</v>
      </c>
      <c r="I4895" s="49" t="s">
        <v>667</v>
      </c>
      <c r="J4895" s="49">
        <v>135300</v>
      </c>
      <c r="K4895" s="49" t="s">
        <v>254</v>
      </c>
      <c r="L4895" s="49">
        <v>9822148</v>
      </c>
      <c r="M4895" s="49" t="s">
        <v>1980</v>
      </c>
      <c r="N4895" s="51">
        <v>35247</v>
      </c>
      <c r="O4895" s="51">
        <v>35247</v>
      </c>
      <c r="P4895" s="49" t="s">
        <v>1081</v>
      </c>
    </row>
    <row r="4896" spans="1:16">
      <c r="A4896" s="46">
        <v>0</v>
      </c>
      <c r="B4896" s="46">
        <v>0</v>
      </c>
      <c r="C4896" s="46">
        <v>0</v>
      </c>
      <c r="D4896" s="46">
        <f t="shared" si="76"/>
        <v>0</v>
      </c>
      <c r="E4896" s="51">
        <v>45261</v>
      </c>
      <c r="F4896" s="49" t="s">
        <v>80</v>
      </c>
      <c r="G4896" s="49" t="s">
        <v>81</v>
      </c>
      <c r="H4896" s="49" t="s">
        <v>667</v>
      </c>
      <c r="I4896" s="49" t="s">
        <v>667</v>
      </c>
      <c r="J4896" s="49">
        <v>135300</v>
      </c>
      <c r="K4896" s="49" t="s">
        <v>254</v>
      </c>
      <c r="L4896" s="49">
        <v>10564699</v>
      </c>
      <c r="M4896" s="49" t="s">
        <v>1980</v>
      </c>
      <c r="N4896" s="51">
        <v>35247</v>
      </c>
      <c r="O4896" s="51">
        <v>35247</v>
      </c>
      <c r="P4896" s="49" t="s">
        <v>1081</v>
      </c>
    </row>
    <row r="4897" spans="1:16">
      <c r="A4897" s="46">
        <v>0</v>
      </c>
      <c r="B4897" s="46">
        <v>0</v>
      </c>
      <c r="C4897" s="46">
        <v>0</v>
      </c>
      <c r="D4897" s="46">
        <f t="shared" si="76"/>
        <v>0</v>
      </c>
      <c r="E4897" s="51">
        <v>45261</v>
      </c>
      <c r="F4897" s="49" t="s">
        <v>80</v>
      </c>
      <c r="G4897" s="49" t="s">
        <v>81</v>
      </c>
      <c r="H4897" s="49" t="s">
        <v>667</v>
      </c>
      <c r="I4897" s="49" t="s">
        <v>667</v>
      </c>
      <c r="J4897" s="49">
        <v>135300</v>
      </c>
      <c r="K4897" s="49" t="s">
        <v>615</v>
      </c>
      <c r="L4897" s="49">
        <v>9861020</v>
      </c>
      <c r="M4897" s="49" t="s">
        <v>2664</v>
      </c>
      <c r="N4897" s="51">
        <v>35247</v>
      </c>
      <c r="O4897" s="51">
        <v>35247</v>
      </c>
      <c r="P4897" s="49" t="s">
        <v>1091</v>
      </c>
    </row>
    <row r="4898" spans="1:16">
      <c r="A4898" s="46">
        <v>0</v>
      </c>
      <c r="B4898" s="46">
        <v>0</v>
      </c>
      <c r="C4898" s="46">
        <v>0</v>
      </c>
      <c r="D4898" s="46">
        <f t="shared" si="76"/>
        <v>0</v>
      </c>
      <c r="E4898" s="51">
        <v>45261</v>
      </c>
      <c r="F4898" s="49" t="s">
        <v>80</v>
      </c>
      <c r="G4898" s="49" t="s">
        <v>81</v>
      </c>
      <c r="H4898" s="49" t="s">
        <v>667</v>
      </c>
      <c r="I4898" s="49" t="s">
        <v>667</v>
      </c>
      <c r="J4898" s="49">
        <v>135300</v>
      </c>
      <c r="K4898" s="49" t="s">
        <v>615</v>
      </c>
      <c r="L4898" s="49">
        <v>9822122</v>
      </c>
      <c r="M4898" s="49" t="s">
        <v>2664</v>
      </c>
      <c r="N4898" s="51">
        <v>35247</v>
      </c>
      <c r="O4898" s="51">
        <v>35247</v>
      </c>
      <c r="P4898" s="49" t="s">
        <v>1081</v>
      </c>
    </row>
    <row r="4899" spans="1:16">
      <c r="A4899" s="46">
        <v>0</v>
      </c>
      <c r="B4899" s="46">
        <v>0</v>
      </c>
      <c r="C4899" s="46">
        <v>0</v>
      </c>
      <c r="D4899" s="46">
        <f t="shared" si="76"/>
        <v>0</v>
      </c>
      <c r="E4899" s="51">
        <v>45261</v>
      </c>
      <c r="F4899" s="49" t="s">
        <v>80</v>
      </c>
      <c r="G4899" s="49" t="s">
        <v>81</v>
      </c>
      <c r="H4899" s="49" t="s">
        <v>667</v>
      </c>
      <c r="I4899" s="49" t="s">
        <v>667</v>
      </c>
      <c r="J4899" s="49">
        <v>135300</v>
      </c>
      <c r="K4899" s="49" t="s">
        <v>615</v>
      </c>
      <c r="L4899" s="49">
        <v>10564685</v>
      </c>
      <c r="M4899" s="49" t="s">
        <v>2664</v>
      </c>
      <c r="N4899" s="51">
        <v>35247</v>
      </c>
      <c r="O4899" s="51">
        <v>35247</v>
      </c>
      <c r="P4899" s="49" t="s">
        <v>1081</v>
      </c>
    </row>
    <row r="4900" spans="1:16">
      <c r="A4900" s="46">
        <v>0</v>
      </c>
      <c r="B4900" s="46">
        <v>0</v>
      </c>
      <c r="C4900" s="46">
        <v>0</v>
      </c>
      <c r="D4900" s="46">
        <f t="shared" si="76"/>
        <v>0</v>
      </c>
      <c r="E4900" s="51">
        <v>45261</v>
      </c>
      <c r="F4900" s="49" t="s">
        <v>80</v>
      </c>
      <c r="G4900" s="49" t="s">
        <v>81</v>
      </c>
      <c r="H4900" s="49" t="s">
        <v>667</v>
      </c>
      <c r="I4900" s="49" t="s">
        <v>667</v>
      </c>
      <c r="J4900" s="49">
        <v>135300</v>
      </c>
      <c r="K4900" s="49" t="s">
        <v>467</v>
      </c>
      <c r="L4900" s="49">
        <v>9808767</v>
      </c>
      <c r="M4900" s="49" t="s">
        <v>2920</v>
      </c>
      <c r="N4900" s="51">
        <v>37196</v>
      </c>
      <c r="O4900" s="51">
        <v>36892</v>
      </c>
      <c r="P4900" s="49" t="s">
        <v>2921</v>
      </c>
    </row>
    <row r="4901" spans="1:16">
      <c r="A4901" s="46">
        <v>0</v>
      </c>
      <c r="B4901" s="46">
        <v>0</v>
      </c>
      <c r="C4901" s="46">
        <v>0</v>
      </c>
      <c r="D4901" s="46">
        <f t="shared" si="76"/>
        <v>0</v>
      </c>
      <c r="E4901" s="51">
        <v>45261</v>
      </c>
      <c r="F4901" s="49" t="s">
        <v>80</v>
      </c>
      <c r="G4901" s="49" t="s">
        <v>81</v>
      </c>
      <c r="H4901" s="49" t="s">
        <v>667</v>
      </c>
      <c r="I4901" s="49" t="s">
        <v>667</v>
      </c>
      <c r="J4901" s="49">
        <v>135300</v>
      </c>
      <c r="K4901" s="49" t="s">
        <v>647</v>
      </c>
      <c r="L4901" s="49">
        <v>9806969</v>
      </c>
      <c r="M4901" s="49" t="s">
        <v>2922</v>
      </c>
      <c r="N4901" s="51">
        <v>36713</v>
      </c>
      <c r="O4901" s="51">
        <v>36892</v>
      </c>
      <c r="P4901" s="49" t="s">
        <v>2923</v>
      </c>
    </row>
    <row r="4902" spans="1:16">
      <c r="A4902" s="46">
        <v>0</v>
      </c>
      <c r="B4902" s="46">
        <v>0</v>
      </c>
      <c r="C4902" s="46">
        <v>0</v>
      </c>
      <c r="D4902" s="46">
        <f t="shared" si="76"/>
        <v>0</v>
      </c>
      <c r="E4902" s="51">
        <v>45261</v>
      </c>
      <c r="F4902" s="49" t="s">
        <v>80</v>
      </c>
      <c r="G4902" s="49" t="s">
        <v>81</v>
      </c>
      <c r="H4902" s="49" t="s">
        <v>667</v>
      </c>
      <c r="I4902" s="49" t="s">
        <v>667</v>
      </c>
      <c r="J4902" s="49">
        <v>135300</v>
      </c>
      <c r="K4902" s="49" t="s">
        <v>647</v>
      </c>
      <c r="L4902" s="49">
        <v>9801814</v>
      </c>
      <c r="M4902" s="49" t="s">
        <v>2922</v>
      </c>
      <c r="N4902" s="51">
        <v>36713</v>
      </c>
      <c r="O4902" s="51">
        <v>36892</v>
      </c>
      <c r="P4902" s="49" t="s">
        <v>2923</v>
      </c>
    </row>
    <row r="4903" spans="1:16">
      <c r="A4903" s="46">
        <v>0</v>
      </c>
      <c r="B4903" s="46">
        <v>0</v>
      </c>
      <c r="C4903" s="46">
        <v>0</v>
      </c>
      <c r="D4903" s="46">
        <f t="shared" si="76"/>
        <v>0</v>
      </c>
      <c r="E4903" s="51">
        <v>45261</v>
      </c>
      <c r="F4903" s="49" t="s">
        <v>80</v>
      </c>
      <c r="G4903" s="49" t="s">
        <v>81</v>
      </c>
      <c r="H4903" s="49" t="s">
        <v>667</v>
      </c>
      <c r="I4903" s="49" t="s">
        <v>667</v>
      </c>
      <c r="J4903" s="49">
        <v>135300</v>
      </c>
      <c r="K4903" s="49" t="s">
        <v>670</v>
      </c>
      <c r="L4903" s="49">
        <v>9822143</v>
      </c>
      <c r="M4903" s="49" t="s">
        <v>2924</v>
      </c>
      <c r="N4903" s="51">
        <v>29403</v>
      </c>
      <c r="O4903" s="51">
        <v>29403</v>
      </c>
      <c r="P4903" s="49" t="s">
        <v>1081</v>
      </c>
    </row>
    <row r="4904" spans="1:16">
      <c r="A4904" s="46">
        <v>0</v>
      </c>
      <c r="B4904" s="46">
        <v>0</v>
      </c>
      <c r="C4904" s="46">
        <v>0</v>
      </c>
      <c r="D4904" s="46">
        <f t="shared" si="76"/>
        <v>0</v>
      </c>
      <c r="E4904" s="51">
        <v>45261</v>
      </c>
      <c r="F4904" s="49" t="s">
        <v>80</v>
      </c>
      <c r="G4904" s="49" t="s">
        <v>81</v>
      </c>
      <c r="H4904" s="49" t="s">
        <v>667</v>
      </c>
      <c r="I4904" s="49" t="s">
        <v>667</v>
      </c>
      <c r="J4904" s="49">
        <v>135300</v>
      </c>
      <c r="K4904" s="49" t="s">
        <v>670</v>
      </c>
      <c r="L4904" s="49">
        <v>9974345</v>
      </c>
      <c r="M4904" s="49" t="s">
        <v>2924</v>
      </c>
      <c r="N4904" s="51">
        <v>29403</v>
      </c>
      <c r="O4904" s="51">
        <v>29403</v>
      </c>
      <c r="P4904" s="49" t="s">
        <v>1091</v>
      </c>
    </row>
    <row r="4905" spans="1:16">
      <c r="A4905" s="46">
        <v>0</v>
      </c>
      <c r="B4905" s="46">
        <v>0</v>
      </c>
      <c r="C4905" s="46">
        <v>0</v>
      </c>
      <c r="D4905" s="46">
        <f t="shared" si="76"/>
        <v>0</v>
      </c>
      <c r="E4905" s="51">
        <v>45261</v>
      </c>
      <c r="F4905" s="49" t="s">
        <v>80</v>
      </c>
      <c r="G4905" s="49" t="s">
        <v>81</v>
      </c>
      <c r="H4905" s="49" t="s">
        <v>667</v>
      </c>
      <c r="I4905" s="49" t="s">
        <v>667</v>
      </c>
      <c r="J4905" s="49">
        <v>135300</v>
      </c>
      <c r="K4905" s="49" t="s">
        <v>432</v>
      </c>
      <c r="L4905" s="49">
        <v>9822186</v>
      </c>
      <c r="M4905" s="49" t="s">
        <v>1580</v>
      </c>
      <c r="N4905" s="51">
        <v>33420</v>
      </c>
      <c r="O4905" s="51">
        <v>33420</v>
      </c>
      <c r="P4905" s="49" t="s">
        <v>1081</v>
      </c>
    </row>
    <row r="4906" spans="1:16">
      <c r="A4906" s="46">
        <v>0</v>
      </c>
      <c r="B4906" s="46">
        <v>0</v>
      </c>
      <c r="C4906" s="46">
        <v>0</v>
      </c>
      <c r="D4906" s="46">
        <f t="shared" si="76"/>
        <v>0</v>
      </c>
      <c r="E4906" s="51">
        <v>45261</v>
      </c>
      <c r="F4906" s="49" t="s">
        <v>80</v>
      </c>
      <c r="G4906" s="49" t="s">
        <v>81</v>
      </c>
      <c r="H4906" s="49" t="s">
        <v>667</v>
      </c>
      <c r="I4906" s="49" t="s">
        <v>667</v>
      </c>
      <c r="J4906" s="49">
        <v>135300</v>
      </c>
      <c r="K4906" s="49" t="s">
        <v>432</v>
      </c>
      <c r="L4906" s="49">
        <v>9974339</v>
      </c>
      <c r="M4906" s="49" t="s">
        <v>1580</v>
      </c>
      <c r="N4906" s="51">
        <v>33420</v>
      </c>
      <c r="O4906" s="51">
        <v>33420</v>
      </c>
      <c r="P4906" s="49" t="s">
        <v>1091</v>
      </c>
    </row>
    <row r="4907" spans="1:16">
      <c r="A4907" s="46">
        <v>0</v>
      </c>
      <c r="B4907" s="46">
        <v>0</v>
      </c>
      <c r="C4907" s="46">
        <v>0</v>
      </c>
      <c r="D4907" s="46">
        <f t="shared" si="76"/>
        <v>0</v>
      </c>
      <c r="E4907" s="51">
        <v>45261</v>
      </c>
      <c r="F4907" s="49" t="s">
        <v>80</v>
      </c>
      <c r="G4907" s="49" t="s">
        <v>81</v>
      </c>
      <c r="H4907" s="49" t="s">
        <v>667</v>
      </c>
      <c r="I4907" s="49" t="s">
        <v>667</v>
      </c>
      <c r="J4907" s="49">
        <v>135300</v>
      </c>
      <c r="K4907" s="49" t="s">
        <v>433</v>
      </c>
      <c r="L4907" s="49">
        <v>9974337</v>
      </c>
      <c r="M4907" s="49" t="s">
        <v>1985</v>
      </c>
      <c r="N4907" s="51">
        <v>21732</v>
      </c>
      <c r="O4907" s="51">
        <v>21732</v>
      </c>
      <c r="P4907" s="49" t="s">
        <v>1091</v>
      </c>
    </row>
    <row r="4908" spans="1:16">
      <c r="A4908" s="46">
        <v>0</v>
      </c>
      <c r="B4908" s="46">
        <v>0</v>
      </c>
      <c r="C4908" s="46">
        <v>0</v>
      </c>
      <c r="D4908" s="46">
        <f t="shared" si="76"/>
        <v>0</v>
      </c>
      <c r="E4908" s="51">
        <v>45261</v>
      </c>
      <c r="F4908" s="49" t="s">
        <v>80</v>
      </c>
      <c r="G4908" s="49" t="s">
        <v>81</v>
      </c>
      <c r="H4908" s="49" t="s">
        <v>667</v>
      </c>
      <c r="I4908" s="49" t="s">
        <v>667</v>
      </c>
      <c r="J4908" s="49">
        <v>135300</v>
      </c>
      <c r="K4908" s="49" t="s">
        <v>433</v>
      </c>
      <c r="L4908" s="49">
        <v>9822183</v>
      </c>
      <c r="M4908" s="49" t="s">
        <v>1985</v>
      </c>
      <c r="N4908" s="51">
        <v>21732</v>
      </c>
      <c r="O4908" s="51">
        <v>21732</v>
      </c>
      <c r="P4908" s="49" t="s">
        <v>1081</v>
      </c>
    </row>
    <row r="4909" spans="1:16">
      <c r="A4909" s="46">
        <v>0</v>
      </c>
      <c r="B4909" s="46">
        <v>0</v>
      </c>
      <c r="C4909" s="46">
        <v>0</v>
      </c>
      <c r="D4909" s="46">
        <f t="shared" si="76"/>
        <v>0</v>
      </c>
      <c r="E4909" s="51">
        <v>45261</v>
      </c>
      <c r="F4909" s="49" t="s">
        <v>80</v>
      </c>
      <c r="G4909" s="49" t="s">
        <v>81</v>
      </c>
      <c r="H4909" s="49" t="s">
        <v>667</v>
      </c>
      <c r="I4909" s="49" t="s">
        <v>667</v>
      </c>
      <c r="J4909" s="49">
        <v>135300</v>
      </c>
      <c r="K4909" s="49" t="s">
        <v>433</v>
      </c>
      <c r="L4909" s="49">
        <v>9822184</v>
      </c>
      <c r="M4909" s="49" t="s">
        <v>1986</v>
      </c>
      <c r="N4909" s="51">
        <v>30133</v>
      </c>
      <c r="O4909" s="51">
        <v>30133</v>
      </c>
      <c r="P4909" s="49" t="s">
        <v>1081</v>
      </c>
    </row>
    <row r="4910" spans="1:16">
      <c r="A4910" s="46">
        <v>0</v>
      </c>
      <c r="B4910" s="46">
        <v>0</v>
      </c>
      <c r="C4910" s="46">
        <v>0</v>
      </c>
      <c r="D4910" s="46">
        <f t="shared" si="76"/>
        <v>0</v>
      </c>
      <c r="E4910" s="51">
        <v>45261</v>
      </c>
      <c r="F4910" s="49" t="s">
        <v>80</v>
      </c>
      <c r="G4910" s="49" t="s">
        <v>81</v>
      </c>
      <c r="H4910" s="49" t="s">
        <v>667</v>
      </c>
      <c r="I4910" s="49" t="s">
        <v>667</v>
      </c>
      <c r="J4910" s="49">
        <v>135300</v>
      </c>
      <c r="K4910" s="49" t="s">
        <v>433</v>
      </c>
      <c r="L4910" s="49">
        <v>9974423</v>
      </c>
      <c r="M4910" s="49" t="s">
        <v>1986</v>
      </c>
      <c r="N4910" s="51">
        <v>30133</v>
      </c>
      <c r="O4910" s="51">
        <v>30133</v>
      </c>
      <c r="P4910" s="49" t="s">
        <v>1091</v>
      </c>
    </row>
    <row r="4911" spans="1:16">
      <c r="A4911" s="46">
        <v>0</v>
      </c>
      <c r="B4911" s="46">
        <v>0</v>
      </c>
      <c r="C4911" s="46">
        <v>0</v>
      </c>
      <c r="D4911" s="46">
        <f t="shared" si="76"/>
        <v>0</v>
      </c>
      <c r="E4911" s="51">
        <v>45261</v>
      </c>
      <c r="F4911" s="49" t="s">
        <v>80</v>
      </c>
      <c r="G4911" s="49" t="s">
        <v>81</v>
      </c>
      <c r="H4911" s="49" t="s">
        <v>667</v>
      </c>
      <c r="I4911" s="49" t="s">
        <v>667</v>
      </c>
      <c r="J4911" s="49">
        <v>135300</v>
      </c>
      <c r="K4911" s="49" t="s">
        <v>434</v>
      </c>
      <c r="L4911" s="49">
        <v>9968972</v>
      </c>
      <c r="M4911" s="49" t="s">
        <v>1988</v>
      </c>
      <c r="N4911" s="51">
        <v>36494</v>
      </c>
      <c r="O4911" s="51">
        <v>36161</v>
      </c>
      <c r="P4911" s="49" t="s">
        <v>2911</v>
      </c>
    </row>
    <row r="4912" spans="1:16">
      <c r="A4912" s="46">
        <v>0</v>
      </c>
      <c r="B4912" s="46">
        <v>0</v>
      </c>
      <c r="C4912" s="46">
        <v>0</v>
      </c>
      <c r="D4912" s="46">
        <f t="shared" si="76"/>
        <v>0</v>
      </c>
      <c r="E4912" s="51">
        <v>45261</v>
      </c>
      <c r="F4912" s="49" t="s">
        <v>80</v>
      </c>
      <c r="G4912" s="49" t="s">
        <v>81</v>
      </c>
      <c r="H4912" s="49" t="s">
        <v>667</v>
      </c>
      <c r="I4912" s="49" t="s">
        <v>667</v>
      </c>
      <c r="J4912" s="49">
        <v>135300</v>
      </c>
      <c r="K4912" s="49" t="s">
        <v>434</v>
      </c>
      <c r="L4912" s="49">
        <v>9974301</v>
      </c>
      <c r="M4912" s="49" t="s">
        <v>2665</v>
      </c>
      <c r="N4912" s="51">
        <v>26481</v>
      </c>
      <c r="O4912" s="51">
        <v>26481</v>
      </c>
      <c r="P4912" s="49" t="s">
        <v>1091</v>
      </c>
    </row>
    <row r="4913" spans="1:16">
      <c r="A4913" s="46">
        <v>0</v>
      </c>
      <c r="B4913" s="46">
        <v>0</v>
      </c>
      <c r="C4913" s="46">
        <v>0</v>
      </c>
      <c r="D4913" s="46">
        <f t="shared" si="76"/>
        <v>0</v>
      </c>
      <c r="E4913" s="51">
        <v>45261</v>
      </c>
      <c r="F4913" s="49" t="s">
        <v>80</v>
      </c>
      <c r="G4913" s="49" t="s">
        <v>81</v>
      </c>
      <c r="H4913" s="49" t="s">
        <v>667</v>
      </c>
      <c r="I4913" s="49" t="s">
        <v>667</v>
      </c>
      <c r="J4913" s="49">
        <v>135300</v>
      </c>
      <c r="K4913" s="49" t="s">
        <v>434</v>
      </c>
      <c r="L4913" s="49">
        <v>9821928</v>
      </c>
      <c r="M4913" s="49" t="s">
        <v>1988</v>
      </c>
      <c r="N4913" s="51">
        <v>35247</v>
      </c>
      <c r="O4913" s="51">
        <v>35247</v>
      </c>
      <c r="P4913" s="49" t="s">
        <v>1081</v>
      </c>
    </row>
    <row r="4914" spans="1:16">
      <c r="A4914" s="46">
        <v>0</v>
      </c>
      <c r="B4914" s="46">
        <v>0</v>
      </c>
      <c r="C4914" s="46">
        <v>0</v>
      </c>
      <c r="D4914" s="46">
        <f t="shared" si="76"/>
        <v>0</v>
      </c>
      <c r="E4914" s="51">
        <v>45261</v>
      </c>
      <c r="F4914" s="49" t="s">
        <v>80</v>
      </c>
      <c r="G4914" s="49" t="s">
        <v>81</v>
      </c>
      <c r="H4914" s="49" t="s">
        <v>667</v>
      </c>
      <c r="I4914" s="49" t="s">
        <v>667</v>
      </c>
      <c r="J4914" s="49">
        <v>135300</v>
      </c>
      <c r="K4914" s="49" t="s">
        <v>434</v>
      </c>
      <c r="L4914" s="49">
        <v>9821929</v>
      </c>
      <c r="M4914" s="49" t="s">
        <v>2665</v>
      </c>
      <c r="N4914" s="51">
        <v>26481</v>
      </c>
      <c r="O4914" s="51">
        <v>26481</v>
      </c>
      <c r="P4914" s="49" t="s">
        <v>1081</v>
      </c>
    </row>
    <row r="4915" spans="1:16">
      <c r="A4915" s="46">
        <v>0</v>
      </c>
      <c r="B4915" s="46">
        <v>0</v>
      </c>
      <c r="C4915" s="46">
        <v>0</v>
      </c>
      <c r="D4915" s="46">
        <f t="shared" si="76"/>
        <v>0</v>
      </c>
      <c r="E4915" s="51">
        <v>45261</v>
      </c>
      <c r="F4915" s="49" t="s">
        <v>80</v>
      </c>
      <c r="G4915" s="49" t="s">
        <v>81</v>
      </c>
      <c r="H4915" s="49" t="s">
        <v>667</v>
      </c>
      <c r="I4915" s="49" t="s">
        <v>667</v>
      </c>
      <c r="J4915" s="49">
        <v>135300</v>
      </c>
      <c r="K4915" s="49" t="s">
        <v>434</v>
      </c>
      <c r="L4915" s="49">
        <v>9761158</v>
      </c>
      <c r="M4915" s="49" t="s">
        <v>1988</v>
      </c>
      <c r="N4915" s="51">
        <v>36494</v>
      </c>
      <c r="O4915" s="51">
        <v>36161</v>
      </c>
      <c r="P4915" s="49" t="s">
        <v>2911</v>
      </c>
    </row>
    <row r="4916" spans="1:16">
      <c r="A4916" s="46">
        <v>0</v>
      </c>
      <c r="B4916" s="46">
        <v>0</v>
      </c>
      <c r="C4916" s="46">
        <v>0</v>
      </c>
      <c r="D4916" s="46">
        <f t="shared" si="76"/>
        <v>0</v>
      </c>
      <c r="E4916" s="51">
        <v>45261</v>
      </c>
      <c r="F4916" s="49" t="s">
        <v>80</v>
      </c>
      <c r="G4916" s="49" t="s">
        <v>81</v>
      </c>
      <c r="H4916" s="49" t="s">
        <v>667</v>
      </c>
      <c r="I4916" s="49" t="s">
        <v>667</v>
      </c>
      <c r="J4916" s="49">
        <v>135300</v>
      </c>
      <c r="K4916" s="49" t="s">
        <v>434</v>
      </c>
      <c r="L4916" s="49">
        <v>9821930</v>
      </c>
      <c r="M4916" s="49" t="s">
        <v>2665</v>
      </c>
      <c r="N4916" s="51">
        <v>26846</v>
      </c>
      <c r="O4916" s="51">
        <v>26846</v>
      </c>
      <c r="P4916" s="49" t="s">
        <v>1081</v>
      </c>
    </row>
    <row r="4917" spans="1:16">
      <c r="A4917" s="46">
        <v>0</v>
      </c>
      <c r="B4917" s="46">
        <v>0</v>
      </c>
      <c r="C4917" s="46">
        <v>0</v>
      </c>
      <c r="D4917" s="46">
        <f t="shared" si="76"/>
        <v>0</v>
      </c>
      <c r="E4917" s="51">
        <v>45261</v>
      </c>
      <c r="F4917" s="49" t="s">
        <v>80</v>
      </c>
      <c r="G4917" s="49" t="s">
        <v>81</v>
      </c>
      <c r="H4917" s="49" t="s">
        <v>667</v>
      </c>
      <c r="I4917" s="49" t="s">
        <v>667</v>
      </c>
      <c r="J4917" s="49">
        <v>135300</v>
      </c>
      <c r="K4917" s="49" t="s">
        <v>434</v>
      </c>
      <c r="L4917" s="49">
        <v>9974299</v>
      </c>
      <c r="M4917" s="49" t="s">
        <v>2665</v>
      </c>
      <c r="N4917" s="51">
        <v>28672</v>
      </c>
      <c r="O4917" s="51">
        <v>28672</v>
      </c>
      <c r="P4917" s="49" t="s">
        <v>1091</v>
      </c>
    </row>
    <row r="4918" spans="1:16">
      <c r="A4918" s="46">
        <v>0</v>
      </c>
      <c r="B4918" s="46">
        <v>0</v>
      </c>
      <c r="C4918" s="46">
        <v>0</v>
      </c>
      <c r="D4918" s="46">
        <f t="shared" si="76"/>
        <v>0</v>
      </c>
      <c r="E4918" s="51">
        <v>45261</v>
      </c>
      <c r="F4918" s="49" t="s">
        <v>80</v>
      </c>
      <c r="G4918" s="49" t="s">
        <v>81</v>
      </c>
      <c r="H4918" s="49" t="s">
        <v>667</v>
      </c>
      <c r="I4918" s="49" t="s">
        <v>667</v>
      </c>
      <c r="J4918" s="49">
        <v>135300</v>
      </c>
      <c r="K4918" s="49" t="s">
        <v>434</v>
      </c>
      <c r="L4918" s="49">
        <v>10564692</v>
      </c>
      <c r="M4918" s="49" t="s">
        <v>1988</v>
      </c>
      <c r="N4918" s="51">
        <v>35247</v>
      </c>
      <c r="O4918" s="51">
        <v>35247</v>
      </c>
      <c r="P4918" s="49" t="s">
        <v>1081</v>
      </c>
    </row>
    <row r="4919" spans="1:16">
      <c r="A4919" s="46">
        <v>0</v>
      </c>
      <c r="B4919" s="46">
        <v>0</v>
      </c>
      <c r="C4919" s="46">
        <v>0</v>
      </c>
      <c r="D4919" s="46">
        <f t="shared" si="76"/>
        <v>0</v>
      </c>
      <c r="E4919" s="51">
        <v>45261</v>
      </c>
      <c r="F4919" s="49" t="s">
        <v>80</v>
      </c>
      <c r="G4919" s="49" t="s">
        <v>81</v>
      </c>
      <c r="H4919" s="49" t="s">
        <v>667</v>
      </c>
      <c r="I4919" s="49" t="s">
        <v>667</v>
      </c>
      <c r="J4919" s="49">
        <v>135300</v>
      </c>
      <c r="K4919" s="49" t="s">
        <v>434</v>
      </c>
      <c r="L4919" s="49">
        <v>9974300</v>
      </c>
      <c r="M4919" s="49" t="s">
        <v>2665</v>
      </c>
      <c r="N4919" s="51">
        <v>26846</v>
      </c>
      <c r="O4919" s="51">
        <v>26846</v>
      </c>
      <c r="P4919" s="49" t="s">
        <v>1091</v>
      </c>
    </row>
    <row r="4920" spans="1:16">
      <c r="A4920" s="46">
        <v>0</v>
      </c>
      <c r="B4920" s="46">
        <v>0</v>
      </c>
      <c r="C4920" s="46">
        <v>0</v>
      </c>
      <c r="D4920" s="46">
        <f t="shared" si="76"/>
        <v>0</v>
      </c>
      <c r="E4920" s="51">
        <v>45261</v>
      </c>
      <c r="F4920" s="49" t="s">
        <v>80</v>
      </c>
      <c r="G4920" s="49" t="s">
        <v>81</v>
      </c>
      <c r="H4920" s="49" t="s">
        <v>667</v>
      </c>
      <c r="I4920" s="49" t="s">
        <v>667</v>
      </c>
      <c r="J4920" s="49">
        <v>135300</v>
      </c>
      <c r="K4920" s="49" t="s">
        <v>434</v>
      </c>
      <c r="L4920" s="49">
        <v>9821927</v>
      </c>
      <c r="M4920" s="49" t="s">
        <v>1988</v>
      </c>
      <c r="N4920" s="51">
        <v>22463</v>
      </c>
      <c r="O4920" s="51">
        <v>22463</v>
      </c>
      <c r="P4920" s="49" t="s">
        <v>1081</v>
      </c>
    </row>
    <row r="4921" spans="1:16">
      <c r="A4921" s="46">
        <v>0</v>
      </c>
      <c r="B4921" s="46">
        <v>0</v>
      </c>
      <c r="C4921" s="46">
        <v>0</v>
      </c>
      <c r="D4921" s="46">
        <f t="shared" si="76"/>
        <v>0</v>
      </c>
      <c r="E4921" s="51">
        <v>45261</v>
      </c>
      <c r="F4921" s="49" t="s">
        <v>80</v>
      </c>
      <c r="G4921" s="49" t="s">
        <v>81</v>
      </c>
      <c r="H4921" s="49" t="s">
        <v>667</v>
      </c>
      <c r="I4921" s="49" t="s">
        <v>667</v>
      </c>
      <c r="J4921" s="49">
        <v>135300</v>
      </c>
      <c r="K4921" s="49" t="s">
        <v>434</v>
      </c>
      <c r="L4921" s="49">
        <v>9821931</v>
      </c>
      <c r="M4921" s="49" t="s">
        <v>2665</v>
      </c>
      <c r="N4921" s="51">
        <v>28672</v>
      </c>
      <c r="O4921" s="51">
        <v>28672</v>
      </c>
      <c r="P4921" s="49" t="s">
        <v>1081</v>
      </c>
    </row>
    <row r="4922" spans="1:16">
      <c r="A4922" s="46">
        <v>0</v>
      </c>
      <c r="B4922" s="46">
        <v>0</v>
      </c>
      <c r="C4922" s="46">
        <v>0</v>
      </c>
      <c r="D4922" s="46">
        <f t="shared" si="76"/>
        <v>0</v>
      </c>
      <c r="E4922" s="51">
        <v>45261</v>
      </c>
      <c r="F4922" s="49" t="s">
        <v>80</v>
      </c>
      <c r="G4922" s="49" t="s">
        <v>81</v>
      </c>
      <c r="H4922" s="49" t="s">
        <v>667</v>
      </c>
      <c r="I4922" s="49" t="s">
        <v>667</v>
      </c>
      <c r="J4922" s="49">
        <v>135300</v>
      </c>
      <c r="K4922" s="49" t="s">
        <v>434</v>
      </c>
      <c r="L4922" s="49">
        <v>9861019</v>
      </c>
      <c r="M4922" s="49" t="s">
        <v>1988</v>
      </c>
      <c r="N4922" s="51">
        <v>35247</v>
      </c>
      <c r="O4922" s="51">
        <v>35247</v>
      </c>
      <c r="P4922" s="49" t="s">
        <v>1091</v>
      </c>
    </row>
    <row r="4923" spans="1:16">
      <c r="A4923" s="46">
        <v>0</v>
      </c>
      <c r="B4923" s="46">
        <v>0</v>
      </c>
      <c r="C4923" s="46">
        <v>0</v>
      </c>
      <c r="D4923" s="46">
        <f t="shared" si="76"/>
        <v>0</v>
      </c>
      <c r="E4923" s="51">
        <v>45261</v>
      </c>
      <c r="F4923" s="49" t="s">
        <v>80</v>
      </c>
      <c r="G4923" s="49" t="s">
        <v>81</v>
      </c>
      <c r="H4923" s="49" t="s">
        <v>667</v>
      </c>
      <c r="I4923" s="49" t="s">
        <v>667</v>
      </c>
      <c r="J4923" s="49">
        <v>135300</v>
      </c>
      <c r="K4923" s="49" t="s">
        <v>434</v>
      </c>
      <c r="L4923" s="49">
        <v>9974302</v>
      </c>
      <c r="M4923" s="49" t="s">
        <v>1988</v>
      </c>
      <c r="N4923" s="51">
        <v>22463</v>
      </c>
      <c r="O4923" s="51">
        <v>22463</v>
      </c>
      <c r="P4923" s="49" t="s">
        <v>1091</v>
      </c>
    </row>
    <row r="4924" spans="1:16">
      <c r="A4924" s="46">
        <v>0</v>
      </c>
      <c r="B4924" s="46">
        <v>0</v>
      </c>
      <c r="C4924" s="46">
        <v>0</v>
      </c>
      <c r="D4924" s="46">
        <f t="shared" si="76"/>
        <v>0</v>
      </c>
      <c r="E4924" s="51">
        <v>45261</v>
      </c>
      <c r="F4924" s="49" t="s">
        <v>80</v>
      </c>
      <c r="G4924" s="49" t="s">
        <v>81</v>
      </c>
      <c r="H4924" s="49" t="s">
        <v>667</v>
      </c>
      <c r="I4924" s="49" t="s">
        <v>667</v>
      </c>
      <c r="J4924" s="49">
        <v>135300</v>
      </c>
      <c r="K4924" s="49" t="s">
        <v>495</v>
      </c>
      <c r="L4924" s="49">
        <v>9821890</v>
      </c>
      <c r="M4924" s="49" t="s">
        <v>2198</v>
      </c>
      <c r="N4924" s="51">
        <v>21732</v>
      </c>
      <c r="O4924" s="51">
        <v>21732</v>
      </c>
      <c r="P4924" s="49" t="s">
        <v>1081</v>
      </c>
    </row>
    <row r="4925" spans="1:16">
      <c r="A4925" s="46">
        <v>0</v>
      </c>
      <c r="B4925" s="46">
        <v>0</v>
      </c>
      <c r="C4925" s="46">
        <v>0</v>
      </c>
      <c r="D4925" s="46">
        <f t="shared" si="76"/>
        <v>0</v>
      </c>
      <c r="E4925" s="51">
        <v>45261</v>
      </c>
      <c r="F4925" s="49" t="s">
        <v>80</v>
      </c>
      <c r="G4925" s="49" t="s">
        <v>81</v>
      </c>
      <c r="H4925" s="49" t="s">
        <v>667</v>
      </c>
      <c r="I4925" s="49" t="s">
        <v>667</v>
      </c>
      <c r="J4925" s="49">
        <v>135300</v>
      </c>
      <c r="K4925" s="49" t="s">
        <v>495</v>
      </c>
      <c r="L4925" s="49">
        <v>9709879</v>
      </c>
      <c r="M4925" s="49" t="s">
        <v>2198</v>
      </c>
      <c r="N4925" s="51">
        <v>21732</v>
      </c>
      <c r="O4925" s="51">
        <v>21732</v>
      </c>
      <c r="P4925" s="49" t="s">
        <v>1091</v>
      </c>
    </row>
    <row r="4926" spans="1:16">
      <c r="A4926" s="46">
        <v>0</v>
      </c>
      <c r="B4926" s="46">
        <v>0</v>
      </c>
      <c r="C4926" s="46">
        <v>0</v>
      </c>
      <c r="D4926" s="46">
        <f t="shared" si="76"/>
        <v>0</v>
      </c>
      <c r="E4926" s="51">
        <v>45261</v>
      </c>
      <c r="F4926" s="49" t="s">
        <v>80</v>
      </c>
      <c r="G4926" s="49" t="s">
        <v>81</v>
      </c>
      <c r="H4926" s="49" t="s">
        <v>667</v>
      </c>
      <c r="I4926" s="49" t="s">
        <v>667</v>
      </c>
      <c r="J4926" s="49">
        <v>135300</v>
      </c>
      <c r="K4926" s="49" t="s">
        <v>496</v>
      </c>
      <c r="L4926" s="49">
        <v>9974356</v>
      </c>
      <c r="M4926" s="49" t="s">
        <v>2199</v>
      </c>
      <c r="N4926" s="51">
        <v>21732</v>
      </c>
      <c r="O4926" s="51">
        <v>21732</v>
      </c>
      <c r="P4926" s="49" t="s">
        <v>1091</v>
      </c>
    </row>
    <row r="4927" spans="1:16">
      <c r="A4927" s="46">
        <v>0</v>
      </c>
      <c r="B4927" s="46">
        <v>0</v>
      </c>
      <c r="C4927" s="46">
        <v>0</v>
      </c>
      <c r="D4927" s="46">
        <f t="shared" si="76"/>
        <v>0</v>
      </c>
      <c r="E4927" s="51">
        <v>45261</v>
      </c>
      <c r="F4927" s="49" t="s">
        <v>80</v>
      </c>
      <c r="G4927" s="49" t="s">
        <v>81</v>
      </c>
      <c r="H4927" s="49" t="s">
        <v>667</v>
      </c>
      <c r="I4927" s="49" t="s">
        <v>667</v>
      </c>
      <c r="J4927" s="49">
        <v>135300</v>
      </c>
      <c r="K4927" s="49" t="s">
        <v>496</v>
      </c>
      <c r="L4927" s="49">
        <v>9821889</v>
      </c>
      <c r="M4927" s="49" t="s">
        <v>2199</v>
      </c>
      <c r="N4927" s="51">
        <v>21732</v>
      </c>
      <c r="O4927" s="51">
        <v>21732</v>
      </c>
      <c r="P4927" s="49" t="s">
        <v>1081</v>
      </c>
    </row>
    <row r="4928" spans="1:16">
      <c r="A4928" s="46">
        <v>0</v>
      </c>
      <c r="B4928" s="46">
        <v>0</v>
      </c>
      <c r="C4928" s="46">
        <v>0</v>
      </c>
      <c r="D4928" s="46">
        <f t="shared" si="76"/>
        <v>0</v>
      </c>
      <c r="E4928" s="51">
        <v>45261</v>
      </c>
      <c r="F4928" s="49" t="s">
        <v>80</v>
      </c>
      <c r="G4928" s="49" t="s">
        <v>81</v>
      </c>
      <c r="H4928" s="49" t="s">
        <v>667</v>
      </c>
      <c r="I4928" s="49" t="s">
        <v>667</v>
      </c>
      <c r="J4928" s="49">
        <v>135300</v>
      </c>
      <c r="K4928" s="49" t="s">
        <v>438</v>
      </c>
      <c r="L4928" s="49">
        <v>9974338</v>
      </c>
      <c r="M4928" s="49" t="s">
        <v>1995</v>
      </c>
      <c r="N4928" s="51">
        <v>22098</v>
      </c>
      <c r="O4928" s="51">
        <v>22098</v>
      </c>
      <c r="P4928" s="49" t="s">
        <v>1091</v>
      </c>
    </row>
    <row r="4929" spans="1:16">
      <c r="A4929" s="46">
        <v>0</v>
      </c>
      <c r="B4929" s="46">
        <v>0</v>
      </c>
      <c r="C4929" s="46">
        <v>0</v>
      </c>
      <c r="D4929" s="46">
        <f t="shared" si="76"/>
        <v>0</v>
      </c>
      <c r="E4929" s="51">
        <v>45261</v>
      </c>
      <c r="F4929" s="49" t="s">
        <v>80</v>
      </c>
      <c r="G4929" s="49" t="s">
        <v>81</v>
      </c>
      <c r="H4929" s="49" t="s">
        <v>667</v>
      </c>
      <c r="I4929" s="49" t="s">
        <v>667</v>
      </c>
      <c r="J4929" s="49">
        <v>135300</v>
      </c>
      <c r="K4929" s="49" t="s">
        <v>438</v>
      </c>
      <c r="L4929" s="49">
        <v>9822160</v>
      </c>
      <c r="M4929" s="49" t="s">
        <v>1995</v>
      </c>
      <c r="N4929" s="51">
        <v>22098</v>
      </c>
      <c r="O4929" s="51">
        <v>22098</v>
      </c>
      <c r="P4929" s="49" t="s">
        <v>1081</v>
      </c>
    </row>
    <row r="4930" spans="1:16">
      <c r="A4930" s="46">
        <v>0</v>
      </c>
      <c r="B4930" s="46">
        <v>0</v>
      </c>
      <c r="C4930" s="46">
        <v>0</v>
      </c>
      <c r="D4930" s="46">
        <f t="shared" si="76"/>
        <v>0</v>
      </c>
      <c r="E4930" s="51">
        <v>45261</v>
      </c>
      <c r="F4930" s="49" t="s">
        <v>80</v>
      </c>
      <c r="G4930" s="49" t="s">
        <v>81</v>
      </c>
      <c r="H4930" s="49" t="s">
        <v>667</v>
      </c>
      <c r="I4930" s="49" t="s">
        <v>667</v>
      </c>
      <c r="J4930" s="49">
        <v>135300</v>
      </c>
      <c r="K4930" s="49" t="s">
        <v>442</v>
      </c>
      <c r="L4930" s="49">
        <v>9821945</v>
      </c>
      <c r="M4930" s="49" t="s">
        <v>1997</v>
      </c>
      <c r="N4930" s="51">
        <v>26846</v>
      </c>
      <c r="O4930" s="51">
        <v>26846</v>
      </c>
      <c r="P4930" s="49" t="s">
        <v>1081</v>
      </c>
    </row>
    <row r="4931" spans="1:16">
      <c r="A4931" s="46">
        <v>0</v>
      </c>
      <c r="B4931" s="46">
        <v>0</v>
      </c>
      <c r="C4931" s="46">
        <v>0</v>
      </c>
      <c r="D4931" s="46">
        <f t="shared" ref="D4931:D4994" si="77">+B4931-C4931</f>
        <v>0</v>
      </c>
      <c r="E4931" s="51">
        <v>45261</v>
      </c>
      <c r="F4931" s="49" t="s">
        <v>80</v>
      </c>
      <c r="G4931" s="49" t="s">
        <v>81</v>
      </c>
      <c r="H4931" s="49" t="s">
        <v>667</v>
      </c>
      <c r="I4931" s="49" t="s">
        <v>667</v>
      </c>
      <c r="J4931" s="49">
        <v>135300</v>
      </c>
      <c r="K4931" s="49" t="s">
        <v>442</v>
      </c>
      <c r="L4931" s="49">
        <v>9974298</v>
      </c>
      <c r="M4931" s="49" t="s">
        <v>1997</v>
      </c>
      <c r="N4931" s="51">
        <v>21732</v>
      </c>
      <c r="O4931" s="51">
        <v>21732</v>
      </c>
      <c r="P4931" s="49" t="s">
        <v>1091</v>
      </c>
    </row>
    <row r="4932" spans="1:16">
      <c r="A4932" s="46">
        <v>0</v>
      </c>
      <c r="B4932" s="46">
        <v>0</v>
      </c>
      <c r="C4932" s="46">
        <v>0</v>
      </c>
      <c r="D4932" s="46">
        <f t="shared" si="77"/>
        <v>0</v>
      </c>
      <c r="E4932" s="51">
        <v>45261</v>
      </c>
      <c r="F4932" s="49" t="s">
        <v>80</v>
      </c>
      <c r="G4932" s="49" t="s">
        <v>81</v>
      </c>
      <c r="H4932" s="49" t="s">
        <v>667</v>
      </c>
      <c r="I4932" s="49" t="s">
        <v>667</v>
      </c>
      <c r="J4932" s="49">
        <v>135300</v>
      </c>
      <c r="K4932" s="49" t="s">
        <v>442</v>
      </c>
      <c r="L4932" s="49">
        <v>9974377</v>
      </c>
      <c r="M4932" s="49" t="s">
        <v>1997</v>
      </c>
      <c r="N4932" s="51">
        <v>22463</v>
      </c>
      <c r="O4932" s="51">
        <v>22463</v>
      </c>
      <c r="P4932" s="49" t="s">
        <v>1091</v>
      </c>
    </row>
    <row r="4933" spans="1:16">
      <c r="A4933" s="46">
        <v>0</v>
      </c>
      <c r="B4933" s="46">
        <v>0</v>
      </c>
      <c r="C4933" s="46">
        <v>0</v>
      </c>
      <c r="D4933" s="46">
        <f t="shared" si="77"/>
        <v>0</v>
      </c>
      <c r="E4933" s="51">
        <v>45261</v>
      </c>
      <c r="F4933" s="49" t="s">
        <v>80</v>
      </c>
      <c r="G4933" s="49" t="s">
        <v>81</v>
      </c>
      <c r="H4933" s="49" t="s">
        <v>667</v>
      </c>
      <c r="I4933" s="49" t="s">
        <v>667</v>
      </c>
      <c r="J4933" s="49">
        <v>135300</v>
      </c>
      <c r="K4933" s="49" t="s">
        <v>442</v>
      </c>
      <c r="L4933" s="49">
        <v>9821944</v>
      </c>
      <c r="M4933" s="49" t="s">
        <v>1997</v>
      </c>
      <c r="N4933" s="51">
        <v>22463</v>
      </c>
      <c r="O4933" s="51">
        <v>22463</v>
      </c>
      <c r="P4933" s="49" t="s">
        <v>1081</v>
      </c>
    </row>
    <row r="4934" spans="1:16">
      <c r="A4934" s="46">
        <v>0</v>
      </c>
      <c r="B4934" s="46">
        <v>0</v>
      </c>
      <c r="C4934" s="46">
        <v>0</v>
      </c>
      <c r="D4934" s="46">
        <f t="shared" si="77"/>
        <v>0</v>
      </c>
      <c r="E4934" s="51">
        <v>45261</v>
      </c>
      <c r="F4934" s="49" t="s">
        <v>80</v>
      </c>
      <c r="G4934" s="49" t="s">
        <v>81</v>
      </c>
      <c r="H4934" s="49" t="s">
        <v>667</v>
      </c>
      <c r="I4934" s="49" t="s">
        <v>667</v>
      </c>
      <c r="J4934" s="49">
        <v>135300</v>
      </c>
      <c r="K4934" s="49" t="s">
        <v>442</v>
      </c>
      <c r="L4934" s="49">
        <v>9821943</v>
      </c>
      <c r="M4934" s="49" t="s">
        <v>1997</v>
      </c>
      <c r="N4934" s="51">
        <v>21732</v>
      </c>
      <c r="O4934" s="51">
        <v>21732</v>
      </c>
      <c r="P4934" s="49" t="s">
        <v>1081</v>
      </c>
    </row>
    <row r="4935" spans="1:16">
      <c r="A4935" s="46">
        <v>0</v>
      </c>
      <c r="B4935" s="46">
        <v>0</v>
      </c>
      <c r="C4935" s="46">
        <v>0</v>
      </c>
      <c r="D4935" s="46">
        <f t="shared" si="77"/>
        <v>0</v>
      </c>
      <c r="E4935" s="51">
        <v>45261</v>
      </c>
      <c r="F4935" s="49" t="s">
        <v>80</v>
      </c>
      <c r="G4935" s="49" t="s">
        <v>81</v>
      </c>
      <c r="H4935" s="49" t="s">
        <v>667</v>
      </c>
      <c r="I4935" s="49" t="s">
        <v>667</v>
      </c>
      <c r="J4935" s="49">
        <v>135300</v>
      </c>
      <c r="K4935" s="49" t="s">
        <v>442</v>
      </c>
      <c r="L4935" s="49">
        <v>9974297</v>
      </c>
      <c r="M4935" s="49" t="s">
        <v>1997</v>
      </c>
      <c r="N4935" s="51">
        <v>26846</v>
      </c>
      <c r="O4935" s="51">
        <v>26846</v>
      </c>
      <c r="P4935" s="49" t="s">
        <v>1091</v>
      </c>
    </row>
    <row r="4936" spans="1:16">
      <c r="A4936" s="46">
        <v>0</v>
      </c>
      <c r="B4936" s="46">
        <v>0</v>
      </c>
      <c r="C4936" s="46">
        <v>0</v>
      </c>
      <c r="D4936" s="46">
        <f t="shared" si="77"/>
        <v>0</v>
      </c>
      <c r="E4936" s="51">
        <v>45261</v>
      </c>
      <c r="F4936" s="49" t="s">
        <v>80</v>
      </c>
      <c r="G4936" s="49" t="s">
        <v>81</v>
      </c>
      <c r="H4936" s="49" t="s">
        <v>667</v>
      </c>
      <c r="I4936" s="49" t="s">
        <v>667</v>
      </c>
      <c r="J4936" s="49">
        <v>135300</v>
      </c>
      <c r="K4936" s="49" t="s">
        <v>190</v>
      </c>
      <c r="L4936" s="49">
        <v>9974422</v>
      </c>
      <c r="M4936" s="49" t="s">
        <v>2116</v>
      </c>
      <c r="N4936" s="51">
        <v>25750</v>
      </c>
      <c r="O4936" s="51">
        <v>25750</v>
      </c>
      <c r="P4936" s="49" t="s">
        <v>1091</v>
      </c>
    </row>
    <row r="4937" spans="1:16">
      <c r="A4937" s="46">
        <v>0</v>
      </c>
      <c r="B4937" s="46">
        <v>0</v>
      </c>
      <c r="C4937" s="46">
        <v>0</v>
      </c>
      <c r="D4937" s="46">
        <f t="shared" si="77"/>
        <v>0</v>
      </c>
      <c r="E4937" s="51">
        <v>45261</v>
      </c>
      <c r="F4937" s="49" t="s">
        <v>80</v>
      </c>
      <c r="G4937" s="49" t="s">
        <v>81</v>
      </c>
      <c r="H4937" s="49" t="s">
        <v>667</v>
      </c>
      <c r="I4937" s="49" t="s">
        <v>667</v>
      </c>
      <c r="J4937" s="49">
        <v>135300</v>
      </c>
      <c r="K4937" s="49" t="s">
        <v>190</v>
      </c>
      <c r="L4937" s="49">
        <v>9822069</v>
      </c>
      <c r="M4937" s="49" t="s">
        <v>2116</v>
      </c>
      <c r="N4937" s="51">
        <v>25750</v>
      </c>
      <c r="O4937" s="51">
        <v>25750</v>
      </c>
      <c r="P4937" s="49" t="s">
        <v>1081</v>
      </c>
    </row>
    <row r="4938" spans="1:16">
      <c r="A4938" s="46">
        <v>0</v>
      </c>
      <c r="B4938" s="46">
        <v>0</v>
      </c>
      <c r="C4938" s="46">
        <v>0</v>
      </c>
      <c r="D4938" s="46">
        <f t="shared" si="77"/>
        <v>0</v>
      </c>
      <c r="E4938" s="51">
        <v>45261</v>
      </c>
      <c r="F4938" s="49" t="s">
        <v>80</v>
      </c>
      <c r="G4938" s="49" t="s">
        <v>81</v>
      </c>
      <c r="H4938" s="49" t="s">
        <v>671</v>
      </c>
      <c r="I4938" s="49" t="s">
        <v>671</v>
      </c>
      <c r="J4938" s="49">
        <v>135200</v>
      </c>
      <c r="K4938" s="49" t="s">
        <v>381</v>
      </c>
      <c r="L4938" s="49">
        <v>9769106</v>
      </c>
      <c r="M4938" s="49" t="s">
        <v>1944</v>
      </c>
      <c r="N4938" s="51">
        <v>34516</v>
      </c>
      <c r="O4938" s="51">
        <v>34516</v>
      </c>
      <c r="P4938" s="49" t="s">
        <v>1091</v>
      </c>
    </row>
    <row r="4939" spans="1:16">
      <c r="A4939" s="46">
        <v>0</v>
      </c>
      <c r="B4939" s="46">
        <v>0</v>
      </c>
      <c r="C4939" s="46">
        <v>0</v>
      </c>
      <c r="D4939" s="46">
        <f t="shared" si="77"/>
        <v>0</v>
      </c>
      <c r="E4939" s="51">
        <v>45261</v>
      </c>
      <c r="F4939" s="49" t="s">
        <v>80</v>
      </c>
      <c r="G4939" s="49" t="s">
        <v>81</v>
      </c>
      <c r="H4939" s="49" t="s">
        <v>671</v>
      </c>
      <c r="I4939" s="49" t="s">
        <v>671</v>
      </c>
      <c r="J4939" s="49">
        <v>135300</v>
      </c>
      <c r="K4939" s="49" t="s">
        <v>531</v>
      </c>
      <c r="L4939" s="49">
        <v>9724153</v>
      </c>
      <c r="M4939" s="49" t="s">
        <v>2258</v>
      </c>
      <c r="N4939" s="51">
        <v>23924</v>
      </c>
      <c r="O4939" s="51">
        <v>23924</v>
      </c>
      <c r="P4939" s="49" t="s">
        <v>1091</v>
      </c>
    </row>
    <row r="4940" spans="1:16">
      <c r="A4940" s="46">
        <v>0</v>
      </c>
      <c r="B4940" s="46">
        <v>0</v>
      </c>
      <c r="C4940" s="46">
        <v>0</v>
      </c>
      <c r="D4940" s="46">
        <f t="shared" si="77"/>
        <v>0</v>
      </c>
      <c r="E4940" s="51">
        <v>45261</v>
      </c>
      <c r="F4940" s="49" t="s">
        <v>80</v>
      </c>
      <c r="G4940" s="49" t="s">
        <v>81</v>
      </c>
      <c r="H4940" s="49" t="s">
        <v>671</v>
      </c>
      <c r="I4940" s="49" t="s">
        <v>671</v>
      </c>
      <c r="J4940" s="49">
        <v>135300</v>
      </c>
      <c r="K4940" s="49" t="s">
        <v>531</v>
      </c>
      <c r="L4940" s="49">
        <v>9822108</v>
      </c>
      <c r="M4940" s="49" t="s">
        <v>2475</v>
      </c>
      <c r="N4940" s="51">
        <v>22828</v>
      </c>
      <c r="O4940" s="51">
        <v>22828</v>
      </c>
      <c r="P4940" s="49" t="s">
        <v>1081</v>
      </c>
    </row>
    <row r="4941" spans="1:16">
      <c r="A4941" s="46">
        <v>0</v>
      </c>
      <c r="B4941" s="46">
        <v>0</v>
      </c>
      <c r="C4941" s="46">
        <v>0</v>
      </c>
      <c r="D4941" s="46">
        <f t="shared" si="77"/>
        <v>0</v>
      </c>
      <c r="E4941" s="51">
        <v>45261</v>
      </c>
      <c r="F4941" s="49" t="s">
        <v>80</v>
      </c>
      <c r="G4941" s="49" t="s">
        <v>81</v>
      </c>
      <c r="H4941" s="49" t="s">
        <v>671</v>
      </c>
      <c r="I4941" s="49" t="s">
        <v>671</v>
      </c>
      <c r="J4941" s="49">
        <v>135300</v>
      </c>
      <c r="K4941" s="49" t="s">
        <v>531</v>
      </c>
      <c r="L4941" s="49">
        <v>9974460</v>
      </c>
      <c r="M4941" s="49" t="s">
        <v>2258</v>
      </c>
      <c r="N4941" s="51">
        <v>18810</v>
      </c>
      <c r="O4941" s="51">
        <v>18810</v>
      </c>
      <c r="P4941" s="49" t="s">
        <v>1091</v>
      </c>
    </row>
    <row r="4942" spans="1:16">
      <c r="A4942" s="46">
        <v>0</v>
      </c>
      <c r="B4942" s="46">
        <v>0</v>
      </c>
      <c r="C4942" s="46">
        <v>0</v>
      </c>
      <c r="D4942" s="46">
        <f t="shared" si="77"/>
        <v>0</v>
      </c>
      <c r="E4942" s="51">
        <v>45261</v>
      </c>
      <c r="F4942" s="49" t="s">
        <v>80</v>
      </c>
      <c r="G4942" s="49" t="s">
        <v>81</v>
      </c>
      <c r="H4942" s="49" t="s">
        <v>671</v>
      </c>
      <c r="I4942" s="49" t="s">
        <v>671</v>
      </c>
      <c r="J4942" s="49">
        <v>135300</v>
      </c>
      <c r="K4942" s="49" t="s">
        <v>531</v>
      </c>
      <c r="L4942" s="49">
        <v>9822110</v>
      </c>
      <c r="M4942" s="49" t="s">
        <v>2258</v>
      </c>
      <c r="N4942" s="51">
        <v>23924</v>
      </c>
      <c r="O4942" s="51">
        <v>23924</v>
      </c>
      <c r="P4942" s="49" t="s">
        <v>1081</v>
      </c>
    </row>
    <row r="4943" spans="1:16">
      <c r="A4943" s="46">
        <v>0</v>
      </c>
      <c r="B4943" s="46">
        <v>0</v>
      </c>
      <c r="C4943" s="46">
        <v>0</v>
      </c>
      <c r="D4943" s="46">
        <f t="shared" si="77"/>
        <v>0</v>
      </c>
      <c r="E4943" s="51">
        <v>45261</v>
      </c>
      <c r="F4943" s="49" t="s">
        <v>80</v>
      </c>
      <c r="G4943" s="49" t="s">
        <v>81</v>
      </c>
      <c r="H4943" s="49" t="s">
        <v>671</v>
      </c>
      <c r="I4943" s="49" t="s">
        <v>671</v>
      </c>
      <c r="J4943" s="49">
        <v>135300</v>
      </c>
      <c r="K4943" s="49" t="s">
        <v>531</v>
      </c>
      <c r="L4943" s="49">
        <v>9822109</v>
      </c>
      <c r="M4943" s="49" t="s">
        <v>2258</v>
      </c>
      <c r="N4943" s="51">
        <v>18810</v>
      </c>
      <c r="O4943" s="51">
        <v>18810</v>
      </c>
      <c r="P4943" s="49" t="s">
        <v>1081</v>
      </c>
    </row>
    <row r="4944" spans="1:16">
      <c r="A4944" s="46">
        <v>0</v>
      </c>
      <c r="B4944" s="46">
        <v>0</v>
      </c>
      <c r="C4944" s="46">
        <v>0</v>
      </c>
      <c r="D4944" s="46">
        <f t="shared" si="77"/>
        <v>0</v>
      </c>
      <c r="E4944" s="51">
        <v>45261</v>
      </c>
      <c r="F4944" s="49" t="s">
        <v>80</v>
      </c>
      <c r="G4944" s="49" t="s">
        <v>81</v>
      </c>
      <c r="H4944" s="49" t="s">
        <v>671</v>
      </c>
      <c r="I4944" s="49" t="s">
        <v>671</v>
      </c>
      <c r="J4944" s="49">
        <v>135300</v>
      </c>
      <c r="K4944" s="49" t="s">
        <v>531</v>
      </c>
      <c r="L4944" s="49">
        <v>9974459</v>
      </c>
      <c r="M4944" s="49" t="s">
        <v>2475</v>
      </c>
      <c r="N4944" s="51">
        <v>22828</v>
      </c>
      <c r="O4944" s="51">
        <v>22828</v>
      </c>
      <c r="P4944" s="49" t="s">
        <v>1091</v>
      </c>
    </row>
    <row r="4945" spans="1:16">
      <c r="A4945" s="46">
        <v>0</v>
      </c>
      <c r="B4945" s="46">
        <v>0</v>
      </c>
      <c r="C4945" s="46">
        <v>0</v>
      </c>
      <c r="D4945" s="46">
        <f t="shared" si="77"/>
        <v>0</v>
      </c>
      <c r="E4945" s="51">
        <v>45261</v>
      </c>
      <c r="F4945" s="49" t="s">
        <v>80</v>
      </c>
      <c r="G4945" s="49" t="s">
        <v>81</v>
      </c>
      <c r="H4945" s="49" t="s">
        <v>671</v>
      </c>
      <c r="I4945" s="49" t="s">
        <v>671</v>
      </c>
      <c r="J4945" s="49">
        <v>135300</v>
      </c>
      <c r="K4945" s="49" t="s">
        <v>566</v>
      </c>
      <c r="L4945" s="49">
        <v>9822107</v>
      </c>
      <c r="M4945" s="49" t="s">
        <v>2414</v>
      </c>
      <c r="N4945" s="51">
        <v>23559</v>
      </c>
      <c r="O4945" s="51">
        <v>23559</v>
      </c>
      <c r="P4945" s="49" t="s">
        <v>1081</v>
      </c>
    </row>
    <row r="4946" spans="1:16">
      <c r="A4946" s="46">
        <v>0</v>
      </c>
      <c r="B4946" s="46">
        <v>0</v>
      </c>
      <c r="C4946" s="46">
        <v>0</v>
      </c>
      <c r="D4946" s="46">
        <f t="shared" si="77"/>
        <v>0</v>
      </c>
      <c r="E4946" s="51">
        <v>45261</v>
      </c>
      <c r="F4946" s="49" t="s">
        <v>80</v>
      </c>
      <c r="G4946" s="49" t="s">
        <v>81</v>
      </c>
      <c r="H4946" s="49" t="s">
        <v>671</v>
      </c>
      <c r="I4946" s="49" t="s">
        <v>671</v>
      </c>
      <c r="J4946" s="49">
        <v>135300</v>
      </c>
      <c r="K4946" s="49" t="s">
        <v>566</v>
      </c>
      <c r="L4946" s="49">
        <v>9974458</v>
      </c>
      <c r="M4946" s="49" t="s">
        <v>2414</v>
      </c>
      <c r="N4946" s="51">
        <v>23559</v>
      </c>
      <c r="O4946" s="51">
        <v>23559</v>
      </c>
      <c r="P4946" s="49" t="s">
        <v>1091</v>
      </c>
    </row>
    <row r="4947" spans="1:16">
      <c r="A4947" s="46">
        <v>0</v>
      </c>
      <c r="B4947" s="46">
        <v>0</v>
      </c>
      <c r="C4947" s="46">
        <v>0</v>
      </c>
      <c r="D4947" s="46">
        <f t="shared" si="77"/>
        <v>0</v>
      </c>
      <c r="E4947" s="51">
        <v>45261</v>
      </c>
      <c r="F4947" s="49" t="s">
        <v>80</v>
      </c>
      <c r="G4947" s="49" t="s">
        <v>81</v>
      </c>
      <c r="H4947" s="49" t="s">
        <v>671</v>
      </c>
      <c r="I4947" s="49" t="s">
        <v>671</v>
      </c>
      <c r="J4947" s="49">
        <v>135300</v>
      </c>
      <c r="K4947" s="49" t="s">
        <v>347</v>
      </c>
      <c r="L4947" s="49">
        <v>9821879</v>
      </c>
      <c r="M4947" s="49" t="s">
        <v>1865</v>
      </c>
      <c r="N4947" s="51">
        <v>18810</v>
      </c>
      <c r="O4947" s="51">
        <v>18810</v>
      </c>
      <c r="P4947" s="49" t="s">
        <v>1081</v>
      </c>
    </row>
    <row r="4948" spans="1:16">
      <c r="A4948" s="46">
        <v>0</v>
      </c>
      <c r="B4948" s="46">
        <v>0</v>
      </c>
      <c r="C4948" s="46">
        <v>0</v>
      </c>
      <c r="D4948" s="46">
        <f t="shared" si="77"/>
        <v>0</v>
      </c>
      <c r="E4948" s="51">
        <v>45261</v>
      </c>
      <c r="F4948" s="49" t="s">
        <v>80</v>
      </c>
      <c r="G4948" s="49" t="s">
        <v>81</v>
      </c>
      <c r="H4948" s="49" t="s">
        <v>671</v>
      </c>
      <c r="I4948" s="49" t="s">
        <v>671</v>
      </c>
      <c r="J4948" s="49">
        <v>135300</v>
      </c>
      <c r="K4948" s="49" t="s">
        <v>347</v>
      </c>
      <c r="L4948" s="49">
        <v>9974420</v>
      </c>
      <c r="M4948" s="49" t="s">
        <v>1865</v>
      </c>
      <c r="N4948" s="51">
        <v>18810</v>
      </c>
      <c r="O4948" s="51">
        <v>18810</v>
      </c>
      <c r="P4948" s="49" t="s">
        <v>1091</v>
      </c>
    </row>
    <row r="4949" spans="1:16">
      <c r="A4949" s="46">
        <v>0</v>
      </c>
      <c r="B4949" s="46">
        <v>0</v>
      </c>
      <c r="C4949" s="46">
        <v>0</v>
      </c>
      <c r="D4949" s="46">
        <f t="shared" si="77"/>
        <v>0</v>
      </c>
      <c r="E4949" s="51">
        <v>45261</v>
      </c>
      <c r="F4949" s="49" t="s">
        <v>80</v>
      </c>
      <c r="G4949" s="49" t="s">
        <v>81</v>
      </c>
      <c r="H4949" s="49" t="s">
        <v>671</v>
      </c>
      <c r="I4949" s="49" t="s">
        <v>671</v>
      </c>
      <c r="J4949" s="49">
        <v>135300</v>
      </c>
      <c r="K4949" s="49" t="s">
        <v>348</v>
      </c>
      <c r="L4949" s="49">
        <v>9821898</v>
      </c>
      <c r="M4949" s="49" t="s">
        <v>1869</v>
      </c>
      <c r="N4949" s="51">
        <v>34516</v>
      </c>
      <c r="O4949" s="51">
        <v>34516</v>
      </c>
      <c r="P4949" s="49" t="s">
        <v>1081</v>
      </c>
    </row>
    <row r="4950" spans="1:16">
      <c r="A4950" s="46">
        <v>0</v>
      </c>
      <c r="B4950" s="46">
        <v>0</v>
      </c>
      <c r="C4950" s="46">
        <v>0</v>
      </c>
      <c r="D4950" s="46">
        <f t="shared" si="77"/>
        <v>0</v>
      </c>
      <c r="E4950" s="51">
        <v>45261</v>
      </c>
      <c r="F4950" s="49" t="s">
        <v>80</v>
      </c>
      <c r="G4950" s="49" t="s">
        <v>81</v>
      </c>
      <c r="H4950" s="49" t="s">
        <v>671</v>
      </c>
      <c r="I4950" s="49" t="s">
        <v>671</v>
      </c>
      <c r="J4950" s="49">
        <v>135300</v>
      </c>
      <c r="K4950" s="49" t="s">
        <v>348</v>
      </c>
      <c r="L4950" s="49">
        <v>9769110</v>
      </c>
      <c r="M4950" s="49" t="s">
        <v>1869</v>
      </c>
      <c r="N4950" s="51">
        <v>34516</v>
      </c>
      <c r="O4950" s="51">
        <v>34516</v>
      </c>
      <c r="P4950" s="49" t="s">
        <v>1091</v>
      </c>
    </row>
    <row r="4951" spans="1:16">
      <c r="A4951" s="46">
        <v>0</v>
      </c>
      <c r="B4951" s="46">
        <v>0</v>
      </c>
      <c r="C4951" s="46">
        <v>0</v>
      </c>
      <c r="D4951" s="46">
        <f t="shared" si="77"/>
        <v>0</v>
      </c>
      <c r="E4951" s="51">
        <v>45261</v>
      </c>
      <c r="F4951" s="49" t="s">
        <v>80</v>
      </c>
      <c r="G4951" s="49" t="s">
        <v>81</v>
      </c>
      <c r="H4951" s="49" t="s">
        <v>671</v>
      </c>
      <c r="I4951" s="49" t="s">
        <v>671</v>
      </c>
      <c r="J4951" s="49">
        <v>135300</v>
      </c>
      <c r="K4951" s="49" t="s">
        <v>349</v>
      </c>
      <c r="L4951" s="49">
        <v>9821870</v>
      </c>
      <c r="M4951" s="49" t="s">
        <v>1546</v>
      </c>
      <c r="N4951" s="51">
        <v>34516</v>
      </c>
      <c r="O4951" s="51">
        <v>34516</v>
      </c>
      <c r="P4951" s="49" t="s">
        <v>1081</v>
      </c>
    </row>
    <row r="4952" spans="1:16">
      <c r="A4952" s="46">
        <v>0</v>
      </c>
      <c r="B4952" s="46">
        <v>0</v>
      </c>
      <c r="C4952" s="46">
        <v>0</v>
      </c>
      <c r="D4952" s="46">
        <f t="shared" si="77"/>
        <v>0</v>
      </c>
      <c r="E4952" s="51">
        <v>45261</v>
      </c>
      <c r="F4952" s="49" t="s">
        <v>80</v>
      </c>
      <c r="G4952" s="49" t="s">
        <v>81</v>
      </c>
      <c r="H4952" s="49" t="s">
        <v>671</v>
      </c>
      <c r="I4952" s="49" t="s">
        <v>671</v>
      </c>
      <c r="J4952" s="49">
        <v>135300</v>
      </c>
      <c r="K4952" s="49" t="s">
        <v>349</v>
      </c>
      <c r="L4952" s="49">
        <v>9769111</v>
      </c>
      <c r="M4952" s="49" t="s">
        <v>1546</v>
      </c>
      <c r="N4952" s="51">
        <v>34516</v>
      </c>
      <c r="O4952" s="51">
        <v>34516</v>
      </c>
      <c r="P4952" s="49" t="s">
        <v>1091</v>
      </c>
    </row>
    <row r="4953" spans="1:16">
      <c r="A4953" s="46">
        <v>0</v>
      </c>
      <c r="B4953" s="46">
        <v>0</v>
      </c>
      <c r="C4953" s="46">
        <v>0</v>
      </c>
      <c r="D4953" s="46">
        <f t="shared" si="77"/>
        <v>0</v>
      </c>
      <c r="E4953" s="51">
        <v>45261</v>
      </c>
      <c r="F4953" s="49" t="s">
        <v>80</v>
      </c>
      <c r="G4953" s="49" t="s">
        <v>81</v>
      </c>
      <c r="H4953" s="49" t="s">
        <v>671</v>
      </c>
      <c r="I4953" s="49" t="s">
        <v>671</v>
      </c>
      <c r="J4953" s="49">
        <v>135300</v>
      </c>
      <c r="K4953" s="49" t="s">
        <v>378</v>
      </c>
      <c r="L4953" s="49">
        <v>9974411</v>
      </c>
      <c r="M4953" s="49" t="s">
        <v>1547</v>
      </c>
      <c r="N4953" s="51">
        <v>23559</v>
      </c>
      <c r="O4953" s="51">
        <v>23559</v>
      </c>
      <c r="P4953" s="49" t="s">
        <v>1091</v>
      </c>
    </row>
    <row r="4954" spans="1:16">
      <c r="A4954" s="46">
        <v>0</v>
      </c>
      <c r="B4954" s="46">
        <v>0</v>
      </c>
      <c r="C4954" s="46">
        <v>0</v>
      </c>
      <c r="D4954" s="46">
        <f t="shared" si="77"/>
        <v>0</v>
      </c>
      <c r="E4954" s="51">
        <v>45261</v>
      </c>
      <c r="F4954" s="49" t="s">
        <v>80</v>
      </c>
      <c r="G4954" s="49" t="s">
        <v>81</v>
      </c>
      <c r="H4954" s="49" t="s">
        <v>671</v>
      </c>
      <c r="I4954" s="49" t="s">
        <v>671</v>
      </c>
      <c r="J4954" s="49">
        <v>135300</v>
      </c>
      <c r="K4954" s="49" t="s">
        <v>378</v>
      </c>
      <c r="L4954" s="49">
        <v>9822053</v>
      </c>
      <c r="M4954" s="49" t="s">
        <v>1547</v>
      </c>
      <c r="N4954" s="51">
        <v>23559</v>
      </c>
      <c r="O4954" s="51">
        <v>23559</v>
      </c>
      <c r="P4954" s="49" t="s">
        <v>1081</v>
      </c>
    </row>
    <row r="4955" spans="1:16">
      <c r="A4955" s="46">
        <v>0</v>
      </c>
      <c r="B4955" s="46">
        <v>0</v>
      </c>
      <c r="C4955" s="46">
        <v>0</v>
      </c>
      <c r="D4955" s="46">
        <f t="shared" si="77"/>
        <v>0</v>
      </c>
      <c r="E4955" s="51">
        <v>45261</v>
      </c>
      <c r="F4955" s="49" t="s">
        <v>80</v>
      </c>
      <c r="G4955" s="49" t="s">
        <v>81</v>
      </c>
      <c r="H4955" s="49" t="s">
        <v>671</v>
      </c>
      <c r="I4955" s="49" t="s">
        <v>671</v>
      </c>
      <c r="J4955" s="49">
        <v>135300</v>
      </c>
      <c r="K4955" s="49" t="s">
        <v>378</v>
      </c>
      <c r="L4955" s="49">
        <v>9974414</v>
      </c>
      <c r="M4955" s="49" t="s">
        <v>1547</v>
      </c>
      <c r="N4955" s="51">
        <v>18810</v>
      </c>
      <c r="O4955" s="51">
        <v>18810</v>
      </c>
      <c r="P4955" s="49" t="s">
        <v>1091</v>
      </c>
    </row>
    <row r="4956" spans="1:16">
      <c r="A4956" s="46">
        <v>0</v>
      </c>
      <c r="B4956" s="46">
        <v>0</v>
      </c>
      <c r="C4956" s="46">
        <v>0</v>
      </c>
      <c r="D4956" s="46">
        <f t="shared" si="77"/>
        <v>0</v>
      </c>
      <c r="E4956" s="51">
        <v>45261</v>
      </c>
      <c r="F4956" s="49" t="s">
        <v>80</v>
      </c>
      <c r="G4956" s="49" t="s">
        <v>81</v>
      </c>
      <c r="H4956" s="49" t="s">
        <v>671</v>
      </c>
      <c r="I4956" s="49" t="s">
        <v>671</v>
      </c>
      <c r="J4956" s="49">
        <v>135300</v>
      </c>
      <c r="K4956" s="49" t="s">
        <v>378</v>
      </c>
      <c r="L4956" s="49">
        <v>9822051</v>
      </c>
      <c r="M4956" s="49" t="s">
        <v>2417</v>
      </c>
      <c r="N4956" s="51">
        <v>25750</v>
      </c>
      <c r="O4956" s="51">
        <v>25750</v>
      </c>
      <c r="P4956" s="49" t="s">
        <v>1081</v>
      </c>
    </row>
    <row r="4957" spans="1:16">
      <c r="A4957" s="46">
        <v>0</v>
      </c>
      <c r="B4957" s="46">
        <v>0</v>
      </c>
      <c r="C4957" s="46">
        <v>0</v>
      </c>
      <c r="D4957" s="46">
        <f t="shared" si="77"/>
        <v>0</v>
      </c>
      <c r="E4957" s="51">
        <v>45261</v>
      </c>
      <c r="F4957" s="49" t="s">
        <v>80</v>
      </c>
      <c r="G4957" s="49" t="s">
        <v>81</v>
      </c>
      <c r="H4957" s="49" t="s">
        <v>671</v>
      </c>
      <c r="I4957" s="49" t="s">
        <v>671</v>
      </c>
      <c r="J4957" s="49">
        <v>135300</v>
      </c>
      <c r="K4957" s="49" t="s">
        <v>378</v>
      </c>
      <c r="L4957" s="49">
        <v>9822052</v>
      </c>
      <c r="M4957" s="49" t="s">
        <v>1547</v>
      </c>
      <c r="N4957" s="51">
        <v>18810</v>
      </c>
      <c r="O4957" s="51">
        <v>18810</v>
      </c>
      <c r="P4957" s="49" t="s">
        <v>1081</v>
      </c>
    </row>
    <row r="4958" spans="1:16">
      <c r="A4958" s="46">
        <v>0</v>
      </c>
      <c r="B4958" s="46">
        <v>0</v>
      </c>
      <c r="C4958" s="46">
        <v>0</v>
      </c>
      <c r="D4958" s="46">
        <f t="shared" si="77"/>
        <v>0</v>
      </c>
      <c r="E4958" s="51">
        <v>45261</v>
      </c>
      <c r="F4958" s="49" t="s">
        <v>80</v>
      </c>
      <c r="G4958" s="49" t="s">
        <v>81</v>
      </c>
      <c r="H4958" s="49" t="s">
        <v>671</v>
      </c>
      <c r="I4958" s="49" t="s">
        <v>671</v>
      </c>
      <c r="J4958" s="49">
        <v>135300</v>
      </c>
      <c r="K4958" s="49" t="s">
        <v>378</v>
      </c>
      <c r="L4958" s="49">
        <v>9974413</v>
      </c>
      <c r="M4958" s="49" t="s">
        <v>2417</v>
      </c>
      <c r="N4958" s="51">
        <v>25750</v>
      </c>
      <c r="O4958" s="51">
        <v>25750</v>
      </c>
      <c r="P4958" s="49" t="s">
        <v>1091</v>
      </c>
    </row>
    <row r="4959" spans="1:16">
      <c r="A4959" s="46">
        <v>0</v>
      </c>
      <c r="B4959" s="46">
        <v>0</v>
      </c>
      <c r="C4959" s="46">
        <v>0</v>
      </c>
      <c r="D4959" s="46">
        <f t="shared" si="77"/>
        <v>0</v>
      </c>
      <c r="E4959" s="51">
        <v>45261</v>
      </c>
      <c r="F4959" s="49" t="s">
        <v>80</v>
      </c>
      <c r="G4959" s="49" t="s">
        <v>81</v>
      </c>
      <c r="H4959" s="49" t="s">
        <v>671</v>
      </c>
      <c r="I4959" s="49" t="s">
        <v>671</v>
      </c>
      <c r="J4959" s="49">
        <v>135300</v>
      </c>
      <c r="K4959" s="49" t="s">
        <v>473</v>
      </c>
      <c r="L4959" s="49">
        <v>9724149</v>
      </c>
      <c r="M4959" s="49" t="s">
        <v>2126</v>
      </c>
      <c r="N4959" s="51">
        <v>18445</v>
      </c>
      <c r="O4959" s="51">
        <v>18445</v>
      </c>
      <c r="P4959" s="49" t="s">
        <v>1091</v>
      </c>
    </row>
    <row r="4960" spans="1:16">
      <c r="A4960" s="46">
        <v>0</v>
      </c>
      <c r="B4960" s="46">
        <v>0</v>
      </c>
      <c r="C4960" s="46">
        <v>0</v>
      </c>
      <c r="D4960" s="46">
        <f t="shared" si="77"/>
        <v>0</v>
      </c>
      <c r="E4960" s="51">
        <v>45261</v>
      </c>
      <c r="F4960" s="49" t="s">
        <v>80</v>
      </c>
      <c r="G4960" s="49" t="s">
        <v>81</v>
      </c>
      <c r="H4960" s="49" t="s">
        <v>671</v>
      </c>
      <c r="I4960" s="49" t="s">
        <v>671</v>
      </c>
      <c r="J4960" s="49">
        <v>135300</v>
      </c>
      <c r="K4960" s="49" t="s">
        <v>473</v>
      </c>
      <c r="L4960" s="49">
        <v>9822082</v>
      </c>
      <c r="M4960" s="49" t="s">
        <v>2126</v>
      </c>
      <c r="N4960" s="51">
        <v>29037</v>
      </c>
      <c r="O4960" s="51">
        <v>29037</v>
      </c>
      <c r="P4960" s="49" t="s">
        <v>1081</v>
      </c>
    </row>
    <row r="4961" spans="1:16">
      <c r="A4961" s="46">
        <v>0</v>
      </c>
      <c r="B4961" s="46">
        <v>0</v>
      </c>
      <c r="C4961" s="46">
        <v>0</v>
      </c>
      <c r="D4961" s="46">
        <f t="shared" si="77"/>
        <v>0</v>
      </c>
      <c r="E4961" s="51">
        <v>45261</v>
      </c>
      <c r="F4961" s="49" t="s">
        <v>80</v>
      </c>
      <c r="G4961" s="49" t="s">
        <v>81</v>
      </c>
      <c r="H4961" s="49" t="s">
        <v>671</v>
      </c>
      <c r="I4961" s="49" t="s">
        <v>671</v>
      </c>
      <c r="J4961" s="49">
        <v>135300</v>
      </c>
      <c r="K4961" s="49" t="s">
        <v>473</v>
      </c>
      <c r="L4961" s="49">
        <v>9822081</v>
      </c>
      <c r="M4961" s="49" t="s">
        <v>2126</v>
      </c>
      <c r="N4961" s="51">
        <v>18445</v>
      </c>
      <c r="O4961" s="51">
        <v>18445</v>
      </c>
      <c r="P4961" s="49" t="s">
        <v>1081</v>
      </c>
    </row>
    <row r="4962" spans="1:16">
      <c r="A4962" s="46">
        <v>0</v>
      </c>
      <c r="B4962" s="46">
        <v>0</v>
      </c>
      <c r="C4962" s="46">
        <v>0</v>
      </c>
      <c r="D4962" s="46">
        <f t="shared" si="77"/>
        <v>0</v>
      </c>
      <c r="E4962" s="51">
        <v>45261</v>
      </c>
      <c r="F4962" s="49" t="s">
        <v>80</v>
      </c>
      <c r="G4962" s="49" t="s">
        <v>81</v>
      </c>
      <c r="H4962" s="49" t="s">
        <v>671</v>
      </c>
      <c r="I4962" s="49" t="s">
        <v>671</v>
      </c>
      <c r="J4962" s="49">
        <v>135300</v>
      </c>
      <c r="K4962" s="49" t="s">
        <v>473</v>
      </c>
      <c r="L4962" s="49">
        <v>9974410</v>
      </c>
      <c r="M4962" s="49" t="s">
        <v>2125</v>
      </c>
      <c r="N4962" s="51">
        <v>18810</v>
      </c>
      <c r="O4962" s="51">
        <v>18810</v>
      </c>
      <c r="P4962" s="49" t="s">
        <v>1091</v>
      </c>
    </row>
    <row r="4963" spans="1:16">
      <c r="A4963" s="46">
        <v>0</v>
      </c>
      <c r="B4963" s="46">
        <v>0</v>
      </c>
      <c r="C4963" s="46">
        <v>0</v>
      </c>
      <c r="D4963" s="46">
        <f t="shared" si="77"/>
        <v>0</v>
      </c>
      <c r="E4963" s="51">
        <v>45261</v>
      </c>
      <c r="F4963" s="49" t="s">
        <v>80</v>
      </c>
      <c r="G4963" s="49" t="s">
        <v>81</v>
      </c>
      <c r="H4963" s="49" t="s">
        <v>671</v>
      </c>
      <c r="I4963" s="49" t="s">
        <v>671</v>
      </c>
      <c r="J4963" s="49">
        <v>135300</v>
      </c>
      <c r="K4963" s="49" t="s">
        <v>473</v>
      </c>
      <c r="L4963" s="49">
        <v>9822080</v>
      </c>
      <c r="M4963" s="49" t="s">
        <v>2125</v>
      </c>
      <c r="N4963" s="51">
        <v>18810</v>
      </c>
      <c r="O4963" s="51">
        <v>18810</v>
      </c>
      <c r="P4963" s="49" t="s">
        <v>1081</v>
      </c>
    </row>
    <row r="4964" spans="1:16">
      <c r="A4964" s="46">
        <v>0</v>
      </c>
      <c r="B4964" s="46">
        <v>0</v>
      </c>
      <c r="C4964" s="46">
        <v>0</v>
      </c>
      <c r="D4964" s="46">
        <f t="shared" si="77"/>
        <v>0</v>
      </c>
      <c r="E4964" s="51">
        <v>45261</v>
      </c>
      <c r="F4964" s="49" t="s">
        <v>80</v>
      </c>
      <c r="G4964" s="49" t="s">
        <v>81</v>
      </c>
      <c r="H4964" s="49" t="s">
        <v>671</v>
      </c>
      <c r="I4964" s="49" t="s">
        <v>671</v>
      </c>
      <c r="J4964" s="49">
        <v>135300</v>
      </c>
      <c r="K4964" s="49" t="s">
        <v>473</v>
      </c>
      <c r="L4964" s="49">
        <v>9974412</v>
      </c>
      <c r="M4964" s="49" t="s">
        <v>2126</v>
      </c>
      <c r="N4964" s="51">
        <v>29037</v>
      </c>
      <c r="O4964" s="51">
        <v>29037</v>
      </c>
      <c r="P4964" s="49" t="s">
        <v>1091</v>
      </c>
    </row>
    <row r="4965" spans="1:16">
      <c r="A4965" s="46">
        <v>0</v>
      </c>
      <c r="B4965" s="46">
        <v>0</v>
      </c>
      <c r="C4965" s="46">
        <v>0</v>
      </c>
      <c r="D4965" s="46">
        <f t="shared" si="77"/>
        <v>0</v>
      </c>
      <c r="E4965" s="51">
        <v>45261</v>
      </c>
      <c r="F4965" s="49" t="s">
        <v>80</v>
      </c>
      <c r="G4965" s="49" t="s">
        <v>81</v>
      </c>
      <c r="H4965" s="49" t="s">
        <v>671</v>
      </c>
      <c r="I4965" s="49" t="s">
        <v>671</v>
      </c>
      <c r="J4965" s="49">
        <v>135300</v>
      </c>
      <c r="K4965" s="49" t="s">
        <v>385</v>
      </c>
      <c r="L4965" s="49">
        <v>9822105</v>
      </c>
      <c r="M4965" s="49" t="s">
        <v>1899</v>
      </c>
      <c r="N4965" s="51">
        <v>18810</v>
      </c>
      <c r="O4965" s="51">
        <v>18810</v>
      </c>
      <c r="P4965" s="49" t="s">
        <v>1081</v>
      </c>
    </row>
    <row r="4966" spans="1:16">
      <c r="A4966" s="46">
        <v>0</v>
      </c>
      <c r="B4966" s="46">
        <v>0</v>
      </c>
      <c r="C4966" s="46">
        <v>0</v>
      </c>
      <c r="D4966" s="46">
        <f t="shared" si="77"/>
        <v>0</v>
      </c>
      <c r="E4966" s="51">
        <v>45261</v>
      </c>
      <c r="F4966" s="49" t="s">
        <v>80</v>
      </c>
      <c r="G4966" s="49" t="s">
        <v>81</v>
      </c>
      <c r="H4966" s="49" t="s">
        <v>671</v>
      </c>
      <c r="I4966" s="49" t="s">
        <v>671</v>
      </c>
      <c r="J4966" s="49">
        <v>135300</v>
      </c>
      <c r="K4966" s="49" t="s">
        <v>385</v>
      </c>
      <c r="L4966" s="49">
        <v>9974461</v>
      </c>
      <c r="M4966" s="49" t="s">
        <v>1899</v>
      </c>
      <c r="N4966" s="51">
        <v>18810</v>
      </c>
      <c r="O4966" s="51">
        <v>18810</v>
      </c>
      <c r="P4966" s="49" t="s">
        <v>1091</v>
      </c>
    </row>
    <row r="4967" spans="1:16">
      <c r="A4967" s="46">
        <v>0</v>
      </c>
      <c r="B4967" s="46">
        <v>0</v>
      </c>
      <c r="C4967" s="46">
        <v>0</v>
      </c>
      <c r="D4967" s="46">
        <f t="shared" si="77"/>
        <v>0</v>
      </c>
      <c r="E4967" s="51">
        <v>45261</v>
      </c>
      <c r="F4967" s="49" t="s">
        <v>80</v>
      </c>
      <c r="G4967" s="49" t="s">
        <v>81</v>
      </c>
      <c r="H4967" s="49" t="s">
        <v>671</v>
      </c>
      <c r="I4967" s="49" t="s">
        <v>671</v>
      </c>
      <c r="J4967" s="49">
        <v>135300</v>
      </c>
      <c r="K4967" s="49" t="s">
        <v>569</v>
      </c>
      <c r="L4967" s="49">
        <v>9822104</v>
      </c>
      <c r="M4967" s="49" t="s">
        <v>2421</v>
      </c>
      <c r="N4967" s="51">
        <v>18810</v>
      </c>
      <c r="O4967" s="51">
        <v>18810</v>
      </c>
      <c r="P4967" s="49" t="s">
        <v>1081</v>
      </c>
    </row>
    <row r="4968" spans="1:16">
      <c r="A4968" s="46">
        <v>0</v>
      </c>
      <c r="B4968" s="46">
        <v>0</v>
      </c>
      <c r="C4968" s="46">
        <v>0</v>
      </c>
      <c r="D4968" s="46">
        <f t="shared" si="77"/>
        <v>0</v>
      </c>
      <c r="E4968" s="51">
        <v>45261</v>
      </c>
      <c r="F4968" s="49" t="s">
        <v>80</v>
      </c>
      <c r="G4968" s="49" t="s">
        <v>81</v>
      </c>
      <c r="H4968" s="49" t="s">
        <v>671</v>
      </c>
      <c r="I4968" s="49" t="s">
        <v>671</v>
      </c>
      <c r="J4968" s="49">
        <v>135300</v>
      </c>
      <c r="K4968" s="49" t="s">
        <v>569</v>
      </c>
      <c r="L4968" s="49">
        <v>9974457</v>
      </c>
      <c r="M4968" s="49" t="s">
        <v>2421</v>
      </c>
      <c r="N4968" s="51">
        <v>18810</v>
      </c>
      <c r="O4968" s="51">
        <v>18810</v>
      </c>
      <c r="P4968" s="49" t="s">
        <v>1091</v>
      </c>
    </row>
    <row r="4969" spans="1:16">
      <c r="A4969" s="46">
        <v>0</v>
      </c>
      <c r="B4969" s="46">
        <v>0</v>
      </c>
      <c r="C4969" s="46">
        <v>0</v>
      </c>
      <c r="D4969" s="46">
        <f t="shared" si="77"/>
        <v>0</v>
      </c>
      <c r="E4969" s="51">
        <v>45261</v>
      </c>
      <c r="F4969" s="49" t="s">
        <v>80</v>
      </c>
      <c r="G4969" s="49" t="s">
        <v>81</v>
      </c>
      <c r="H4969" s="49" t="s">
        <v>671</v>
      </c>
      <c r="I4969" s="49" t="s">
        <v>671</v>
      </c>
      <c r="J4969" s="49">
        <v>135300</v>
      </c>
      <c r="K4969" s="49" t="s">
        <v>388</v>
      </c>
      <c r="L4969" s="49">
        <v>9822127</v>
      </c>
      <c r="M4969" s="49" t="s">
        <v>1903</v>
      </c>
      <c r="N4969" s="51">
        <v>18445</v>
      </c>
      <c r="O4969" s="51">
        <v>18445</v>
      </c>
      <c r="P4969" s="49" t="s">
        <v>1081</v>
      </c>
    </row>
    <row r="4970" spans="1:16">
      <c r="A4970" s="46">
        <v>0</v>
      </c>
      <c r="B4970" s="46">
        <v>0</v>
      </c>
      <c r="C4970" s="46">
        <v>0</v>
      </c>
      <c r="D4970" s="46">
        <f t="shared" si="77"/>
        <v>0</v>
      </c>
      <c r="E4970" s="51">
        <v>45261</v>
      </c>
      <c r="F4970" s="49" t="s">
        <v>80</v>
      </c>
      <c r="G4970" s="49" t="s">
        <v>81</v>
      </c>
      <c r="H4970" s="49" t="s">
        <v>671</v>
      </c>
      <c r="I4970" s="49" t="s">
        <v>671</v>
      </c>
      <c r="J4970" s="49">
        <v>135300</v>
      </c>
      <c r="K4970" s="49" t="s">
        <v>388</v>
      </c>
      <c r="L4970" s="49">
        <v>9822126</v>
      </c>
      <c r="M4970" s="49" t="s">
        <v>2327</v>
      </c>
      <c r="N4970" s="51">
        <v>18810</v>
      </c>
      <c r="O4970" s="51">
        <v>18810</v>
      </c>
      <c r="P4970" s="49" t="s">
        <v>1081</v>
      </c>
    </row>
    <row r="4971" spans="1:16">
      <c r="A4971" s="46">
        <v>0</v>
      </c>
      <c r="B4971" s="46">
        <v>0</v>
      </c>
      <c r="C4971" s="46">
        <v>0</v>
      </c>
      <c r="D4971" s="46">
        <f t="shared" si="77"/>
        <v>0</v>
      </c>
      <c r="E4971" s="51">
        <v>45261</v>
      </c>
      <c r="F4971" s="49" t="s">
        <v>80</v>
      </c>
      <c r="G4971" s="49" t="s">
        <v>81</v>
      </c>
      <c r="H4971" s="49" t="s">
        <v>671</v>
      </c>
      <c r="I4971" s="49" t="s">
        <v>671</v>
      </c>
      <c r="J4971" s="49">
        <v>135300</v>
      </c>
      <c r="K4971" s="49" t="s">
        <v>388</v>
      </c>
      <c r="L4971" s="49">
        <v>9974455</v>
      </c>
      <c r="M4971" s="49" t="s">
        <v>2327</v>
      </c>
      <c r="N4971" s="51">
        <v>18810</v>
      </c>
      <c r="O4971" s="51">
        <v>18810</v>
      </c>
      <c r="P4971" s="49" t="s">
        <v>1091</v>
      </c>
    </row>
    <row r="4972" spans="1:16">
      <c r="A4972" s="46">
        <v>0</v>
      </c>
      <c r="B4972" s="46">
        <v>0</v>
      </c>
      <c r="C4972" s="46">
        <v>0</v>
      </c>
      <c r="D4972" s="46">
        <f t="shared" si="77"/>
        <v>0</v>
      </c>
      <c r="E4972" s="51">
        <v>45261</v>
      </c>
      <c r="F4972" s="49" t="s">
        <v>80</v>
      </c>
      <c r="G4972" s="49" t="s">
        <v>81</v>
      </c>
      <c r="H4972" s="49" t="s">
        <v>671</v>
      </c>
      <c r="I4972" s="49" t="s">
        <v>671</v>
      </c>
      <c r="J4972" s="49">
        <v>135300</v>
      </c>
      <c r="K4972" s="49" t="s">
        <v>388</v>
      </c>
      <c r="L4972" s="49">
        <v>9974456</v>
      </c>
      <c r="M4972" s="49" t="s">
        <v>1903</v>
      </c>
      <c r="N4972" s="51">
        <v>18445</v>
      </c>
      <c r="O4972" s="51">
        <v>18445</v>
      </c>
      <c r="P4972" s="49" t="s">
        <v>1091</v>
      </c>
    </row>
    <row r="4973" spans="1:16">
      <c r="A4973" s="46">
        <v>0</v>
      </c>
      <c r="B4973" s="46">
        <v>0</v>
      </c>
      <c r="C4973" s="46">
        <v>0</v>
      </c>
      <c r="D4973" s="46">
        <f t="shared" si="77"/>
        <v>0</v>
      </c>
      <c r="E4973" s="51">
        <v>45261</v>
      </c>
      <c r="F4973" s="49" t="s">
        <v>80</v>
      </c>
      <c r="G4973" s="49" t="s">
        <v>81</v>
      </c>
      <c r="H4973" s="49" t="s">
        <v>671</v>
      </c>
      <c r="I4973" s="49" t="s">
        <v>671</v>
      </c>
      <c r="J4973" s="49">
        <v>135300</v>
      </c>
      <c r="K4973" s="49" t="s">
        <v>174</v>
      </c>
      <c r="L4973" s="49">
        <v>9709880</v>
      </c>
      <c r="M4973" s="49" t="s">
        <v>1905</v>
      </c>
      <c r="N4973" s="51">
        <v>23924</v>
      </c>
      <c r="O4973" s="51">
        <v>23924</v>
      </c>
      <c r="P4973" s="49" t="s">
        <v>1091</v>
      </c>
    </row>
    <row r="4974" spans="1:16">
      <c r="A4974" s="46">
        <v>0</v>
      </c>
      <c r="B4974" s="46">
        <v>0</v>
      </c>
      <c r="C4974" s="46">
        <v>0</v>
      </c>
      <c r="D4974" s="46">
        <f t="shared" si="77"/>
        <v>0</v>
      </c>
      <c r="E4974" s="51">
        <v>45261</v>
      </c>
      <c r="F4974" s="49" t="s">
        <v>80</v>
      </c>
      <c r="G4974" s="49" t="s">
        <v>81</v>
      </c>
      <c r="H4974" s="49" t="s">
        <v>671</v>
      </c>
      <c r="I4974" s="49" t="s">
        <v>671</v>
      </c>
      <c r="J4974" s="49">
        <v>135300</v>
      </c>
      <c r="K4974" s="49" t="s">
        <v>174</v>
      </c>
      <c r="L4974" s="49">
        <v>9821887</v>
      </c>
      <c r="M4974" s="49" t="s">
        <v>1905</v>
      </c>
      <c r="N4974" s="51">
        <v>34516</v>
      </c>
      <c r="O4974" s="51">
        <v>34516</v>
      </c>
      <c r="P4974" s="49" t="s">
        <v>1081</v>
      </c>
    </row>
    <row r="4975" spans="1:16">
      <c r="A4975" s="46">
        <v>0</v>
      </c>
      <c r="B4975" s="46">
        <v>0</v>
      </c>
      <c r="C4975" s="46">
        <v>0</v>
      </c>
      <c r="D4975" s="46">
        <f t="shared" si="77"/>
        <v>0</v>
      </c>
      <c r="E4975" s="51">
        <v>45261</v>
      </c>
      <c r="F4975" s="49" t="s">
        <v>80</v>
      </c>
      <c r="G4975" s="49" t="s">
        <v>81</v>
      </c>
      <c r="H4975" s="49" t="s">
        <v>671</v>
      </c>
      <c r="I4975" s="49" t="s">
        <v>671</v>
      </c>
      <c r="J4975" s="49">
        <v>135300</v>
      </c>
      <c r="K4975" s="49" t="s">
        <v>174</v>
      </c>
      <c r="L4975" s="49">
        <v>9821919</v>
      </c>
      <c r="M4975" s="49" t="s">
        <v>2487</v>
      </c>
      <c r="N4975" s="51">
        <v>26115</v>
      </c>
      <c r="O4975" s="51">
        <v>26115</v>
      </c>
      <c r="P4975" s="49" t="s">
        <v>1081</v>
      </c>
    </row>
    <row r="4976" spans="1:16">
      <c r="A4976" s="46">
        <v>0</v>
      </c>
      <c r="B4976" s="46">
        <v>0</v>
      </c>
      <c r="C4976" s="46">
        <v>0</v>
      </c>
      <c r="D4976" s="46">
        <f t="shared" si="77"/>
        <v>0</v>
      </c>
      <c r="E4976" s="51">
        <v>45261</v>
      </c>
      <c r="F4976" s="49" t="s">
        <v>80</v>
      </c>
      <c r="G4976" s="49" t="s">
        <v>81</v>
      </c>
      <c r="H4976" s="49" t="s">
        <v>671</v>
      </c>
      <c r="I4976" s="49" t="s">
        <v>671</v>
      </c>
      <c r="J4976" s="49">
        <v>135300</v>
      </c>
      <c r="K4976" s="49" t="s">
        <v>174</v>
      </c>
      <c r="L4976" s="49">
        <v>9821920</v>
      </c>
      <c r="M4976" s="49" t="s">
        <v>1905</v>
      </c>
      <c r="N4976" s="51">
        <v>13332</v>
      </c>
      <c r="O4976" s="51">
        <v>13332</v>
      </c>
      <c r="P4976" s="49" t="s">
        <v>1081</v>
      </c>
    </row>
    <row r="4977" spans="1:16">
      <c r="A4977" s="46">
        <v>0</v>
      </c>
      <c r="B4977" s="46">
        <v>0</v>
      </c>
      <c r="C4977" s="46">
        <v>0</v>
      </c>
      <c r="D4977" s="46">
        <f t="shared" si="77"/>
        <v>0</v>
      </c>
      <c r="E4977" s="51">
        <v>45261</v>
      </c>
      <c r="F4977" s="49" t="s">
        <v>80</v>
      </c>
      <c r="G4977" s="49" t="s">
        <v>81</v>
      </c>
      <c r="H4977" s="49" t="s">
        <v>671</v>
      </c>
      <c r="I4977" s="49" t="s">
        <v>671</v>
      </c>
      <c r="J4977" s="49">
        <v>135300</v>
      </c>
      <c r="K4977" s="49" t="s">
        <v>174</v>
      </c>
      <c r="L4977" s="49">
        <v>9724147</v>
      </c>
      <c r="M4977" s="49" t="s">
        <v>1905</v>
      </c>
      <c r="N4977" s="51">
        <v>18810</v>
      </c>
      <c r="O4977" s="51">
        <v>18810</v>
      </c>
      <c r="P4977" s="49" t="s">
        <v>1091</v>
      </c>
    </row>
    <row r="4978" spans="1:16">
      <c r="A4978" s="46">
        <v>0</v>
      </c>
      <c r="B4978" s="46">
        <v>0</v>
      </c>
      <c r="C4978" s="46">
        <v>0</v>
      </c>
      <c r="D4978" s="46">
        <f t="shared" si="77"/>
        <v>0</v>
      </c>
      <c r="E4978" s="51">
        <v>45261</v>
      </c>
      <c r="F4978" s="49" t="s">
        <v>80</v>
      </c>
      <c r="G4978" s="49" t="s">
        <v>81</v>
      </c>
      <c r="H4978" s="49" t="s">
        <v>671</v>
      </c>
      <c r="I4978" s="49" t="s">
        <v>671</v>
      </c>
      <c r="J4978" s="49">
        <v>135300</v>
      </c>
      <c r="K4978" s="49" t="s">
        <v>174</v>
      </c>
      <c r="L4978" s="49">
        <v>9769105</v>
      </c>
      <c r="M4978" s="49" t="s">
        <v>1905</v>
      </c>
      <c r="N4978" s="51">
        <v>34516</v>
      </c>
      <c r="O4978" s="51">
        <v>34516</v>
      </c>
      <c r="P4978" s="49" t="s">
        <v>1091</v>
      </c>
    </row>
    <row r="4979" spans="1:16">
      <c r="A4979" s="46">
        <v>0</v>
      </c>
      <c r="B4979" s="46">
        <v>0</v>
      </c>
      <c r="C4979" s="46">
        <v>0</v>
      </c>
      <c r="D4979" s="46">
        <f t="shared" si="77"/>
        <v>0</v>
      </c>
      <c r="E4979" s="51">
        <v>45261</v>
      </c>
      <c r="F4979" s="49" t="s">
        <v>80</v>
      </c>
      <c r="G4979" s="49" t="s">
        <v>81</v>
      </c>
      <c r="H4979" s="49" t="s">
        <v>671</v>
      </c>
      <c r="I4979" s="49" t="s">
        <v>671</v>
      </c>
      <c r="J4979" s="49">
        <v>135300</v>
      </c>
      <c r="K4979" s="49" t="s">
        <v>174</v>
      </c>
      <c r="L4979" s="49">
        <v>9821922</v>
      </c>
      <c r="M4979" s="49" t="s">
        <v>1905</v>
      </c>
      <c r="N4979" s="51">
        <v>23924</v>
      </c>
      <c r="O4979" s="51">
        <v>23924</v>
      </c>
      <c r="P4979" s="49" t="s">
        <v>1081</v>
      </c>
    </row>
    <row r="4980" spans="1:16">
      <c r="A4980" s="46">
        <v>0</v>
      </c>
      <c r="B4980" s="46">
        <v>0</v>
      </c>
      <c r="C4980" s="46">
        <v>0</v>
      </c>
      <c r="D4980" s="46">
        <f t="shared" si="77"/>
        <v>0</v>
      </c>
      <c r="E4980" s="51">
        <v>45261</v>
      </c>
      <c r="F4980" s="49" t="s">
        <v>80</v>
      </c>
      <c r="G4980" s="49" t="s">
        <v>81</v>
      </c>
      <c r="H4980" s="49" t="s">
        <v>671</v>
      </c>
      <c r="I4980" s="49" t="s">
        <v>671</v>
      </c>
      <c r="J4980" s="49">
        <v>135300</v>
      </c>
      <c r="K4980" s="49" t="s">
        <v>174</v>
      </c>
      <c r="L4980" s="49">
        <v>9974389</v>
      </c>
      <c r="M4980" s="49" t="s">
        <v>1905</v>
      </c>
      <c r="N4980" s="51">
        <v>13332</v>
      </c>
      <c r="O4980" s="51">
        <v>13332</v>
      </c>
      <c r="P4980" s="49" t="s">
        <v>1091</v>
      </c>
    </row>
    <row r="4981" spans="1:16">
      <c r="A4981" s="46">
        <v>0</v>
      </c>
      <c r="B4981" s="46">
        <v>0</v>
      </c>
      <c r="C4981" s="46">
        <v>0</v>
      </c>
      <c r="D4981" s="46">
        <f t="shared" si="77"/>
        <v>0</v>
      </c>
      <c r="E4981" s="51">
        <v>45261</v>
      </c>
      <c r="F4981" s="49" t="s">
        <v>80</v>
      </c>
      <c r="G4981" s="49" t="s">
        <v>81</v>
      </c>
      <c r="H4981" s="49" t="s">
        <v>671</v>
      </c>
      <c r="I4981" s="49" t="s">
        <v>671</v>
      </c>
      <c r="J4981" s="49">
        <v>135300</v>
      </c>
      <c r="K4981" s="49" t="s">
        <v>174</v>
      </c>
      <c r="L4981" s="49">
        <v>9974380</v>
      </c>
      <c r="M4981" s="49" t="s">
        <v>2487</v>
      </c>
      <c r="N4981" s="51">
        <v>26115</v>
      </c>
      <c r="O4981" s="51">
        <v>26115</v>
      </c>
      <c r="P4981" s="49" t="s">
        <v>1091</v>
      </c>
    </row>
    <row r="4982" spans="1:16">
      <c r="A4982" s="46">
        <v>0</v>
      </c>
      <c r="B4982" s="46">
        <v>0</v>
      </c>
      <c r="C4982" s="46">
        <v>0</v>
      </c>
      <c r="D4982" s="46">
        <f t="shared" si="77"/>
        <v>0</v>
      </c>
      <c r="E4982" s="51">
        <v>45261</v>
      </c>
      <c r="F4982" s="49" t="s">
        <v>80</v>
      </c>
      <c r="G4982" s="49" t="s">
        <v>81</v>
      </c>
      <c r="H4982" s="49" t="s">
        <v>671</v>
      </c>
      <c r="I4982" s="49" t="s">
        <v>671</v>
      </c>
      <c r="J4982" s="49">
        <v>135300</v>
      </c>
      <c r="K4982" s="49" t="s">
        <v>174</v>
      </c>
      <c r="L4982" s="49">
        <v>9821921</v>
      </c>
      <c r="M4982" s="49" t="s">
        <v>1905</v>
      </c>
      <c r="N4982" s="51">
        <v>18810</v>
      </c>
      <c r="O4982" s="51">
        <v>18810</v>
      </c>
      <c r="P4982" s="49" t="s">
        <v>1081</v>
      </c>
    </row>
    <row r="4983" spans="1:16">
      <c r="A4983" s="46">
        <v>0</v>
      </c>
      <c r="B4983" s="46">
        <v>0</v>
      </c>
      <c r="C4983" s="46">
        <v>0</v>
      </c>
      <c r="D4983" s="46">
        <f t="shared" si="77"/>
        <v>0</v>
      </c>
      <c r="E4983" s="51">
        <v>45261</v>
      </c>
      <c r="F4983" s="49" t="s">
        <v>80</v>
      </c>
      <c r="G4983" s="49" t="s">
        <v>81</v>
      </c>
      <c r="H4983" s="49" t="s">
        <v>671</v>
      </c>
      <c r="I4983" s="49" t="s">
        <v>671</v>
      </c>
      <c r="J4983" s="49">
        <v>135300</v>
      </c>
      <c r="K4983" s="49" t="s">
        <v>520</v>
      </c>
      <c r="L4983" s="49">
        <v>9974388</v>
      </c>
      <c r="M4983" s="49" t="s">
        <v>1549</v>
      </c>
      <c r="N4983" s="51">
        <v>18810</v>
      </c>
      <c r="O4983" s="51">
        <v>18810</v>
      </c>
      <c r="P4983" s="49" t="s">
        <v>1091</v>
      </c>
    </row>
    <row r="4984" spans="1:16">
      <c r="A4984" s="46">
        <v>0</v>
      </c>
      <c r="B4984" s="46">
        <v>0</v>
      </c>
      <c r="C4984" s="46">
        <v>0</v>
      </c>
      <c r="D4984" s="46">
        <f t="shared" si="77"/>
        <v>0</v>
      </c>
      <c r="E4984" s="51">
        <v>45261</v>
      </c>
      <c r="F4984" s="49" t="s">
        <v>80</v>
      </c>
      <c r="G4984" s="49" t="s">
        <v>81</v>
      </c>
      <c r="H4984" s="49" t="s">
        <v>671</v>
      </c>
      <c r="I4984" s="49" t="s">
        <v>671</v>
      </c>
      <c r="J4984" s="49">
        <v>135300</v>
      </c>
      <c r="K4984" s="49" t="s">
        <v>520</v>
      </c>
      <c r="L4984" s="49">
        <v>9821908</v>
      </c>
      <c r="M4984" s="49" t="s">
        <v>1549</v>
      </c>
      <c r="N4984" s="51">
        <v>18810</v>
      </c>
      <c r="O4984" s="51">
        <v>18810</v>
      </c>
      <c r="P4984" s="49" t="s">
        <v>1081</v>
      </c>
    </row>
    <row r="4985" spans="1:16">
      <c r="A4985" s="46">
        <v>0</v>
      </c>
      <c r="B4985" s="46">
        <v>0</v>
      </c>
      <c r="C4985" s="46">
        <v>0</v>
      </c>
      <c r="D4985" s="46">
        <f t="shared" si="77"/>
        <v>0</v>
      </c>
      <c r="E4985" s="51">
        <v>45261</v>
      </c>
      <c r="F4985" s="49" t="s">
        <v>80</v>
      </c>
      <c r="G4985" s="49" t="s">
        <v>81</v>
      </c>
      <c r="H4985" s="49" t="s">
        <v>671</v>
      </c>
      <c r="I4985" s="49" t="s">
        <v>671</v>
      </c>
      <c r="J4985" s="49">
        <v>135300</v>
      </c>
      <c r="K4985" s="49" t="s">
        <v>520</v>
      </c>
      <c r="L4985" s="49">
        <v>9821909</v>
      </c>
      <c r="M4985" s="49" t="s">
        <v>1549</v>
      </c>
      <c r="N4985" s="51">
        <v>22828</v>
      </c>
      <c r="O4985" s="51">
        <v>22828</v>
      </c>
      <c r="P4985" s="49" t="s">
        <v>1081</v>
      </c>
    </row>
    <row r="4986" spans="1:16">
      <c r="A4986" s="46">
        <v>0</v>
      </c>
      <c r="B4986" s="46">
        <v>0</v>
      </c>
      <c r="C4986" s="46">
        <v>0</v>
      </c>
      <c r="D4986" s="46">
        <f t="shared" si="77"/>
        <v>0</v>
      </c>
      <c r="E4986" s="51">
        <v>45261</v>
      </c>
      <c r="F4986" s="49" t="s">
        <v>80</v>
      </c>
      <c r="G4986" s="49" t="s">
        <v>81</v>
      </c>
      <c r="H4986" s="49" t="s">
        <v>671</v>
      </c>
      <c r="I4986" s="49" t="s">
        <v>671</v>
      </c>
      <c r="J4986" s="49">
        <v>135300</v>
      </c>
      <c r="K4986" s="49" t="s">
        <v>520</v>
      </c>
      <c r="L4986" s="49">
        <v>9974385</v>
      </c>
      <c r="M4986" s="49" t="s">
        <v>1549</v>
      </c>
      <c r="N4986" s="51">
        <v>22828</v>
      </c>
      <c r="O4986" s="51">
        <v>22828</v>
      </c>
      <c r="P4986" s="49" t="s">
        <v>1091</v>
      </c>
    </row>
    <row r="4987" spans="1:16">
      <c r="A4987" s="46">
        <v>0</v>
      </c>
      <c r="B4987" s="46">
        <v>0</v>
      </c>
      <c r="C4987" s="46">
        <v>0</v>
      </c>
      <c r="D4987" s="46">
        <f t="shared" si="77"/>
        <v>0</v>
      </c>
      <c r="E4987" s="51">
        <v>45261</v>
      </c>
      <c r="F4987" s="49" t="s">
        <v>80</v>
      </c>
      <c r="G4987" s="49" t="s">
        <v>81</v>
      </c>
      <c r="H4987" s="49" t="s">
        <v>671</v>
      </c>
      <c r="I4987" s="49" t="s">
        <v>671</v>
      </c>
      <c r="J4987" s="49">
        <v>135300</v>
      </c>
      <c r="K4987" s="49" t="s">
        <v>392</v>
      </c>
      <c r="L4987" s="49">
        <v>9821905</v>
      </c>
      <c r="M4987" s="49" t="s">
        <v>1908</v>
      </c>
      <c r="N4987" s="51">
        <v>23559</v>
      </c>
      <c r="O4987" s="51">
        <v>23559</v>
      </c>
      <c r="P4987" s="49" t="s">
        <v>1081</v>
      </c>
    </row>
    <row r="4988" spans="1:16">
      <c r="A4988" s="46">
        <v>0</v>
      </c>
      <c r="B4988" s="46">
        <v>0</v>
      </c>
      <c r="C4988" s="46">
        <v>0</v>
      </c>
      <c r="D4988" s="46">
        <f t="shared" si="77"/>
        <v>0</v>
      </c>
      <c r="E4988" s="51">
        <v>45261</v>
      </c>
      <c r="F4988" s="49" t="s">
        <v>80</v>
      </c>
      <c r="G4988" s="49" t="s">
        <v>81</v>
      </c>
      <c r="H4988" s="49" t="s">
        <v>671</v>
      </c>
      <c r="I4988" s="49" t="s">
        <v>671</v>
      </c>
      <c r="J4988" s="49">
        <v>135300</v>
      </c>
      <c r="K4988" s="49" t="s">
        <v>392</v>
      </c>
      <c r="L4988" s="49">
        <v>9706634</v>
      </c>
      <c r="M4988" s="49" t="s">
        <v>1908</v>
      </c>
      <c r="N4988" s="51">
        <v>18810</v>
      </c>
      <c r="O4988" s="51">
        <v>18810</v>
      </c>
      <c r="P4988" s="49" t="s">
        <v>1091</v>
      </c>
    </row>
    <row r="4989" spans="1:16">
      <c r="A4989" s="46">
        <v>0</v>
      </c>
      <c r="B4989" s="46">
        <v>0</v>
      </c>
      <c r="C4989" s="46">
        <v>0</v>
      </c>
      <c r="D4989" s="46">
        <f t="shared" si="77"/>
        <v>0</v>
      </c>
      <c r="E4989" s="51">
        <v>45261</v>
      </c>
      <c r="F4989" s="49" t="s">
        <v>80</v>
      </c>
      <c r="G4989" s="49" t="s">
        <v>81</v>
      </c>
      <c r="H4989" s="49" t="s">
        <v>671</v>
      </c>
      <c r="I4989" s="49" t="s">
        <v>671</v>
      </c>
      <c r="J4989" s="49">
        <v>135300</v>
      </c>
      <c r="K4989" s="49" t="s">
        <v>392</v>
      </c>
      <c r="L4989" s="49">
        <v>9974382</v>
      </c>
      <c r="M4989" s="49" t="s">
        <v>1908</v>
      </c>
      <c r="N4989" s="51">
        <v>23559</v>
      </c>
      <c r="O4989" s="51">
        <v>23559</v>
      </c>
      <c r="P4989" s="49" t="s">
        <v>1091</v>
      </c>
    </row>
    <row r="4990" spans="1:16">
      <c r="A4990" s="46">
        <v>0</v>
      </c>
      <c r="B4990" s="46">
        <v>0</v>
      </c>
      <c r="C4990" s="46">
        <v>0</v>
      </c>
      <c r="D4990" s="46">
        <f t="shared" si="77"/>
        <v>0</v>
      </c>
      <c r="E4990" s="51">
        <v>45261</v>
      </c>
      <c r="F4990" s="49" t="s">
        <v>80</v>
      </c>
      <c r="G4990" s="49" t="s">
        <v>81</v>
      </c>
      <c r="H4990" s="49" t="s">
        <v>671</v>
      </c>
      <c r="I4990" s="49" t="s">
        <v>671</v>
      </c>
      <c r="J4990" s="49">
        <v>135300</v>
      </c>
      <c r="K4990" s="49" t="s">
        <v>392</v>
      </c>
      <c r="L4990" s="49">
        <v>9821941</v>
      </c>
      <c r="M4990" s="49" t="s">
        <v>1908</v>
      </c>
      <c r="N4990" s="51">
        <v>18810</v>
      </c>
      <c r="O4990" s="51">
        <v>18810</v>
      </c>
      <c r="P4990" s="49" t="s">
        <v>1081</v>
      </c>
    </row>
    <row r="4991" spans="1:16">
      <c r="A4991" s="46">
        <v>0</v>
      </c>
      <c r="B4991" s="46">
        <v>0</v>
      </c>
      <c r="C4991" s="46">
        <v>0</v>
      </c>
      <c r="D4991" s="46">
        <f t="shared" si="77"/>
        <v>0</v>
      </c>
      <c r="E4991" s="51">
        <v>45261</v>
      </c>
      <c r="F4991" s="49" t="s">
        <v>80</v>
      </c>
      <c r="G4991" s="49" t="s">
        <v>81</v>
      </c>
      <c r="H4991" s="49" t="s">
        <v>671</v>
      </c>
      <c r="I4991" s="49" t="s">
        <v>671</v>
      </c>
      <c r="J4991" s="49">
        <v>135300</v>
      </c>
      <c r="K4991" s="49" t="s">
        <v>393</v>
      </c>
      <c r="L4991" s="49">
        <v>9821910</v>
      </c>
      <c r="M4991" s="49" t="s">
        <v>1909</v>
      </c>
      <c r="N4991" s="51">
        <v>18810</v>
      </c>
      <c r="O4991" s="51">
        <v>18810</v>
      </c>
      <c r="P4991" s="49" t="s">
        <v>1081</v>
      </c>
    </row>
    <row r="4992" spans="1:16">
      <c r="A4992" s="46">
        <v>0</v>
      </c>
      <c r="B4992" s="46">
        <v>0</v>
      </c>
      <c r="C4992" s="46">
        <v>0</v>
      </c>
      <c r="D4992" s="46">
        <f t="shared" si="77"/>
        <v>0</v>
      </c>
      <c r="E4992" s="51">
        <v>45261</v>
      </c>
      <c r="F4992" s="49" t="s">
        <v>80</v>
      </c>
      <c r="G4992" s="49" t="s">
        <v>81</v>
      </c>
      <c r="H4992" s="49" t="s">
        <v>671</v>
      </c>
      <c r="I4992" s="49" t="s">
        <v>671</v>
      </c>
      <c r="J4992" s="49">
        <v>135300</v>
      </c>
      <c r="K4992" s="49" t="s">
        <v>393</v>
      </c>
      <c r="L4992" s="49">
        <v>9821913</v>
      </c>
      <c r="M4992" s="49" t="s">
        <v>1910</v>
      </c>
      <c r="N4992" s="51">
        <v>19906</v>
      </c>
      <c r="O4992" s="51">
        <v>19906</v>
      </c>
      <c r="P4992" s="49" t="s">
        <v>1081</v>
      </c>
    </row>
    <row r="4993" spans="1:16">
      <c r="A4993" s="46">
        <v>0</v>
      </c>
      <c r="B4993" s="46">
        <v>0</v>
      </c>
      <c r="C4993" s="46">
        <v>0</v>
      </c>
      <c r="D4993" s="46">
        <f t="shared" si="77"/>
        <v>0</v>
      </c>
      <c r="E4993" s="51">
        <v>45261</v>
      </c>
      <c r="F4993" s="49" t="s">
        <v>80</v>
      </c>
      <c r="G4993" s="49" t="s">
        <v>81</v>
      </c>
      <c r="H4993" s="49" t="s">
        <v>671</v>
      </c>
      <c r="I4993" s="49" t="s">
        <v>671</v>
      </c>
      <c r="J4993" s="49">
        <v>135300</v>
      </c>
      <c r="K4993" s="49" t="s">
        <v>393</v>
      </c>
      <c r="L4993" s="49">
        <v>9821912</v>
      </c>
      <c r="M4993" s="49" t="s">
        <v>1909</v>
      </c>
      <c r="N4993" s="51">
        <v>23924</v>
      </c>
      <c r="O4993" s="51">
        <v>23924</v>
      </c>
      <c r="P4993" s="49" t="s">
        <v>1081</v>
      </c>
    </row>
    <row r="4994" spans="1:16">
      <c r="A4994" s="46">
        <v>0</v>
      </c>
      <c r="B4994" s="46">
        <v>0</v>
      </c>
      <c r="C4994" s="46">
        <v>0</v>
      </c>
      <c r="D4994" s="46">
        <f t="shared" si="77"/>
        <v>0</v>
      </c>
      <c r="E4994" s="51">
        <v>45261</v>
      </c>
      <c r="F4994" s="49" t="s">
        <v>80</v>
      </c>
      <c r="G4994" s="49" t="s">
        <v>81</v>
      </c>
      <c r="H4994" s="49" t="s">
        <v>671</v>
      </c>
      <c r="I4994" s="49" t="s">
        <v>671</v>
      </c>
      <c r="J4994" s="49">
        <v>135300</v>
      </c>
      <c r="K4994" s="49" t="s">
        <v>393</v>
      </c>
      <c r="L4994" s="49">
        <v>9974381</v>
      </c>
      <c r="M4994" s="49" t="s">
        <v>1909</v>
      </c>
      <c r="N4994" s="51">
        <v>23924</v>
      </c>
      <c r="O4994" s="51">
        <v>23924</v>
      </c>
      <c r="P4994" s="49" t="s">
        <v>1091</v>
      </c>
    </row>
    <row r="4995" spans="1:16">
      <c r="A4995" s="46">
        <v>0</v>
      </c>
      <c r="B4995" s="46">
        <v>0</v>
      </c>
      <c r="C4995" s="46">
        <v>0</v>
      </c>
      <c r="D4995" s="46">
        <f t="shared" ref="D4995:D5058" si="78">+B4995-C4995</f>
        <v>0</v>
      </c>
      <c r="E4995" s="51">
        <v>45261</v>
      </c>
      <c r="F4995" s="49" t="s">
        <v>80</v>
      </c>
      <c r="G4995" s="49" t="s">
        <v>81</v>
      </c>
      <c r="H4995" s="49" t="s">
        <v>671</v>
      </c>
      <c r="I4995" s="49" t="s">
        <v>671</v>
      </c>
      <c r="J4995" s="49">
        <v>135300</v>
      </c>
      <c r="K4995" s="49" t="s">
        <v>393</v>
      </c>
      <c r="L4995" s="49">
        <v>9974387</v>
      </c>
      <c r="M4995" s="49" t="s">
        <v>1909</v>
      </c>
      <c r="N4995" s="51">
        <v>18810</v>
      </c>
      <c r="O4995" s="51">
        <v>18810</v>
      </c>
      <c r="P4995" s="49" t="s">
        <v>1091</v>
      </c>
    </row>
    <row r="4996" spans="1:16">
      <c r="A4996" s="46">
        <v>0</v>
      </c>
      <c r="B4996" s="46">
        <v>0</v>
      </c>
      <c r="C4996" s="46">
        <v>0</v>
      </c>
      <c r="D4996" s="46">
        <f t="shared" si="78"/>
        <v>0</v>
      </c>
      <c r="E4996" s="51">
        <v>45261</v>
      </c>
      <c r="F4996" s="49" t="s">
        <v>80</v>
      </c>
      <c r="G4996" s="49" t="s">
        <v>81</v>
      </c>
      <c r="H4996" s="49" t="s">
        <v>671</v>
      </c>
      <c r="I4996" s="49" t="s">
        <v>671</v>
      </c>
      <c r="J4996" s="49">
        <v>135300</v>
      </c>
      <c r="K4996" s="49" t="s">
        <v>393</v>
      </c>
      <c r="L4996" s="49">
        <v>9821914</v>
      </c>
      <c r="M4996" s="49" t="s">
        <v>1910</v>
      </c>
      <c r="N4996" s="51">
        <v>23193</v>
      </c>
      <c r="O4996" s="51">
        <v>23193</v>
      </c>
      <c r="P4996" s="49" t="s">
        <v>1081</v>
      </c>
    </row>
    <row r="4997" spans="1:16">
      <c r="A4997" s="46">
        <v>0</v>
      </c>
      <c r="B4997" s="46">
        <v>0</v>
      </c>
      <c r="C4997" s="46">
        <v>0</v>
      </c>
      <c r="D4997" s="46">
        <f t="shared" si="78"/>
        <v>0</v>
      </c>
      <c r="E4997" s="51">
        <v>45261</v>
      </c>
      <c r="F4997" s="49" t="s">
        <v>80</v>
      </c>
      <c r="G4997" s="49" t="s">
        <v>81</v>
      </c>
      <c r="H4997" s="49" t="s">
        <v>671</v>
      </c>
      <c r="I4997" s="49" t="s">
        <v>671</v>
      </c>
      <c r="J4997" s="49">
        <v>135300</v>
      </c>
      <c r="K4997" s="49" t="s">
        <v>393</v>
      </c>
      <c r="L4997" s="49">
        <v>9974384</v>
      </c>
      <c r="M4997" s="49" t="s">
        <v>1909</v>
      </c>
      <c r="N4997" s="51">
        <v>22828</v>
      </c>
      <c r="O4997" s="51">
        <v>22828</v>
      </c>
      <c r="P4997" s="49" t="s">
        <v>1091</v>
      </c>
    </row>
    <row r="4998" spans="1:16">
      <c r="A4998" s="46">
        <v>0</v>
      </c>
      <c r="B4998" s="46">
        <v>0</v>
      </c>
      <c r="C4998" s="46">
        <v>0</v>
      </c>
      <c r="D4998" s="46">
        <f t="shared" si="78"/>
        <v>0</v>
      </c>
      <c r="E4998" s="51">
        <v>45261</v>
      </c>
      <c r="F4998" s="49" t="s">
        <v>80</v>
      </c>
      <c r="G4998" s="49" t="s">
        <v>81</v>
      </c>
      <c r="H4998" s="49" t="s">
        <v>671</v>
      </c>
      <c r="I4998" s="49" t="s">
        <v>671</v>
      </c>
      <c r="J4998" s="49">
        <v>135300</v>
      </c>
      <c r="K4998" s="49" t="s">
        <v>393</v>
      </c>
      <c r="L4998" s="49">
        <v>9974383</v>
      </c>
      <c r="M4998" s="49" t="s">
        <v>1910</v>
      </c>
      <c r="N4998" s="51">
        <v>23193</v>
      </c>
      <c r="O4998" s="51">
        <v>23193</v>
      </c>
      <c r="P4998" s="49" t="s">
        <v>1091</v>
      </c>
    </row>
    <row r="4999" spans="1:16">
      <c r="A4999" s="46">
        <v>0</v>
      </c>
      <c r="B4999" s="46">
        <v>0</v>
      </c>
      <c r="C4999" s="46">
        <v>0</v>
      </c>
      <c r="D4999" s="46">
        <f t="shared" si="78"/>
        <v>0</v>
      </c>
      <c r="E4999" s="51">
        <v>45261</v>
      </c>
      <c r="F4999" s="49" t="s">
        <v>80</v>
      </c>
      <c r="G4999" s="49" t="s">
        <v>81</v>
      </c>
      <c r="H4999" s="49" t="s">
        <v>671</v>
      </c>
      <c r="I4999" s="49" t="s">
        <v>671</v>
      </c>
      <c r="J4999" s="49">
        <v>135300</v>
      </c>
      <c r="K4999" s="49" t="s">
        <v>393</v>
      </c>
      <c r="L4999" s="49">
        <v>9821911</v>
      </c>
      <c r="M4999" s="49" t="s">
        <v>1909</v>
      </c>
      <c r="N4999" s="51">
        <v>22828</v>
      </c>
      <c r="O4999" s="51">
        <v>22828</v>
      </c>
      <c r="P4999" s="49" t="s">
        <v>1081</v>
      </c>
    </row>
    <row r="5000" spans="1:16">
      <c r="A5000" s="46">
        <v>0</v>
      </c>
      <c r="B5000" s="46">
        <v>0</v>
      </c>
      <c r="C5000" s="46">
        <v>0</v>
      </c>
      <c r="D5000" s="46">
        <f t="shared" si="78"/>
        <v>0</v>
      </c>
      <c r="E5000" s="51">
        <v>45261</v>
      </c>
      <c r="F5000" s="49" t="s">
        <v>80</v>
      </c>
      <c r="G5000" s="49" t="s">
        <v>81</v>
      </c>
      <c r="H5000" s="49" t="s">
        <v>671</v>
      </c>
      <c r="I5000" s="49" t="s">
        <v>671</v>
      </c>
      <c r="J5000" s="49">
        <v>135300</v>
      </c>
      <c r="K5000" s="49" t="s">
        <v>393</v>
      </c>
      <c r="L5000" s="49">
        <v>9974386</v>
      </c>
      <c r="M5000" s="49" t="s">
        <v>1910</v>
      </c>
      <c r="N5000" s="51">
        <v>19906</v>
      </c>
      <c r="O5000" s="51">
        <v>19906</v>
      </c>
      <c r="P5000" s="49" t="s">
        <v>1091</v>
      </c>
    </row>
    <row r="5001" spans="1:16">
      <c r="A5001" s="46">
        <v>0</v>
      </c>
      <c r="B5001" s="46">
        <v>0</v>
      </c>
      <c r="C5001" s="46">
        <v>0</v>
      </c>
      <c r="D5001" s="46">
        <f t="shared" si="78"/>
        <v>0</v>
      </c>
      <c r="E5001" s="51">
        <v>45261</v>
      </c>
      <c r="F5001" s="49" t="s">
        <v>80</v>
      </c>
      <c r="G5001" s="49" t="s">
        <v>81</v>
      </c>
      <c r="H5001" s="49" t="s">
        <v>671</v>
      </c>
      <c r="I5001" s="49" t="s">
        <v>671</v>
      </c>
      <c r="J5001" s="49">
        <v>135300</v>
      </c>
      <c r="K5001" s="49" t="s">
        <v>394</v>
      </c>
      <c r="L5001" s="49">
        <v>9974409</v>
      </c>
      <c r="M5001" s="49" t="s">
        <v>1912</v>
      </c>
      <c r="N5001" s="51">
        <v>26115</v>
      </c>
      <c r="O5001" s="51">
        <v>26115</v>
      </c>
      <c r="P5001" s="49" t="s">
        <v>1091</v>
      </c>
    </row>
    <row r="5002" spans="1:16">
      <c r="A5002" s="46">
        <v>0</v>
      </c>
      <c r="B5002" s="46">
        <v>0</v>
      </c>
      <c r="C5002" s="46">
        <v>0</v>
      </c>
      <c r="D5002" s="46">
        <f t="shared" si="78"/>
        <v>0</v>
      </c>
      <c r="E5002" s="51">
        <v>45261</v>
      </c>
      <c r="F5002" s="49" t="s">
        <v>80</v>
      </c>
      <c r="G5002" s="49" t="s">
        <v>81</v>
      </c>
      <c r="H5002" s="49" t="s">
        <v>671</v>
      </c>
      <c r="I5002" s="49" t="s">
        <v>671</v>
      </c>
      <c r="J5002" s="49">
        <v>135300</v>
      </c>
      <c r="K5002" s="49" t="s">
        <v>394</v>
      </c>
      <c r="L5002" s="49">
        <v>9821995</v>
      </c>
      <c r="M5002" s="49" t="s">
        <v>1912</v>
      </c>
      <c r="N5002" s="51">
        <v>26115</v>
      </c>
      <c r="O5002" s="51">
        <v>26115</v>
      </c>
      <c r="P5002" s="49" t="s">
        <v>1081</v>
      </c>
    </row>
    <row r="5003" spans="1:16">
      <c r="A5003" s="46">
        <v>0</v>
      </c>
      <c r="B5003" s="46">
        <v>0</v>
      </c>
      <c r="C5003" s="46">
        <v>0</v>
      </c>
      <c r="D5003" s="46">
        <f t="shared" si="78"/>
        <v>0</v>
      </c>
      <c r="E5003" s="51">
        <v>45261</v>
      </c>
      <c r="F5003" s="49" t="s">
        <v>80</v>
      </c>
      <c r="G5003" s="49" t="s">
        <v>81</v>
      </c>
      <c r="H5003" s="49" t="s">
        <v>671</v>
      </c>
      <c r="I5003" s="49" t="s">
        <v>671</v>
      </c>
      <c r="J5003" s="49">
        <v>135300</v>
      </c>
      <c r="K5003" s="49" t="s">
        <v>396</v>
      </c>
      <c r="L5003" s="49">
        <v>9974408</v>
      </c>
      <c r="M5003" s="49" t="s">
        <v>1914</v>
      </c>
      <c r="N5003" s="51">
        <v>18810</v>
      </c>
      <c r="O5003" s="51">
        <v>18810</v>
      </c>
      <c r="P5003" s="49" t="s">
        <v>1091</v>
      </c>
    </row>
    <row r="5004" spans="1:16">
      <c r="A5004" s="46">
        <v>0</v>
      </c>
      <c r="B5004" s="46">
        <v>0</v>
      </c>
      <c r="C5004" s="46">
        <v>0</v>
      </c>
      <c r="D5004" s="46">
        <f t="shared" si="78"/>
        <v>0</v>
      </c>
      <c r="E5004" s="51">
        <v>45261</v>
      </c>
      <c r="F5004" s="49" t="s">
        <v>80</v>
      </c>
      <c r="G5004" s="49" t="s">
        <v>81</v>
      </c>
      <c r="H5004" s="49" t="s">
        <v>671</v>
      </c>
      <c r="I5004" s="49" t="s">
        <v>671</v>
      </c>
      <c r="J5004" s="49">
        <v>135300</v>
      </c>
      <c r="K5004" s="49" t="s">
        <v>396</v>
      </c>
      <c r="L5004" s="49">
        <v>9821963</v>
      </c>
      <c r="M5004" s="49" t="s">
        <v>1914</v>
      </c>
      <c r="N5004" s="51">
        <v>18810</v>
      </c>
      <c r="O5004" s="51">
        <v>18810</v>
      </c>
      <c r="P5004" s="49" t="s">
        <v>1081</v>
      </c>
    </row>
    <row r="5005" spans="1:16">
      <c r="A5005" s="46">
        <v>0</v>
      </c>
      <c r="B5005" s="46">
        <v>0</v>
      </c>
      <c r="C5005" s="46">
        <v>0</v>
      </c>
      <c r="D5005" s="46">
        <f t="shared" si="78"/>
        <v>0</v>
      </c>
      <c r="E5005" s="51">
        <v>45261</v>
      </c>
      <c r="F5005" s="49" t="s">
        <v>80</v>
      </c>
      <c r="G5005" s="49" t="s">
        <v>81</v>
      </c>
      <c r="H5005" s="49" t="s">
        <v>671</v>
      </c>
      <c r="I5005" s="49" t="s">
        <v>671</v>
      </c>
      <c r="J5005" s="49">
        <v>135300</v>
      </c>
      <c r="K5005" s="49" t="s">
        <v>397</v>
      </c>
      <c r="L5005" s="49">
        <v>9821986</v>
      </c>
      <c r="M5005" s="49" t="s">
        <v>1915</v>
      </c>
      <c r="N5005" s="51">
        <v>18810</v>
      </c>
      <c r="O5005" s="51">
        <v>18810</v>
      </c>
      <c r="P5005" s="49" t="s">
        <v>1081</v>
      </c>
    </row>
    <row r="5006" spans="1:16">
      <c r="A5006" s="46">
        <v>0</v>
      </c>
      <c r="B5006" s="46">
        <v>0</v>
      </c>
      <c r="C5006" s="46">
        <v>0</v>
      </c>
      <c r="D5006" s="46">
        <f t="shared" si="78"/>
        <v>0</v>
      </c>
      <c r="E5006" s="51">
        <v>45261</v>
      </c>
      <c r="F5006" s="49" t="s">
        <v>80</v>
      </c>
      <c r="G5006" s="49" t="s">
        <v>81</v>
      </c>
      <c r="H5006" s="49" t="s">
        <v>671</v>
      </c>
      <c r="I5006" s="49" t="s">
        <v>671</v>
      </c>
      <c r="J5006" s="49">
        <v>135300</v>
      </c>
      <c r="K5006" s="49" t="s">
        <v>397</v>
      </c>
      <c r="L5006" s="49">
        <v>9974405</v>
      </c>
      <c r="M5006" s="49" t="s">
        <v>1915</v>
      </c>
      <c r="N5006" s="51">
        <v>18810</v>
      </c>
      <c r="O5006" s="51">
        <v>18810</v>
      </c>
      <c r="P5006" s="49" t="s">
        <v>1091</v>
      </c>
    </row>
    <row r="5007" spans="1:16">
      <c r="A5007" s="46">
        <v>0</v>
      </c>
      <c r="B5007" s="46">
        <v>0</v>
      </c>
      <c r="C5007" s="46">
        <v>0</v>
      </c>
      <c r="D5007" s="46">
        <f t="shared" si="78"/>
        <v>0</v>
      </c>
      <c r="E5007" s="51">
        <v>45261</v>
      </c>
      <c r="F5007" s="49" t="s">
        <v>80</v>
      </c>
      <c r="G5007" s="49" t="s">
        <v>81</v>
      </c>
      <c r="H5007" s="49" t="s">
        <v>671</v>
      </c>
      <c r="I5007" s="49" t="s">
        <v>671</v>
      </c>
      <c r="J5007" s="49">
        <v>135300</v>
      </c>
      <c r="K5007" s="49" t="s">
        <v>398</v>
      </c>
      <c r="L5007" s="49">
        <v>9974407</v>
      </c>
      <c r="M5007" s="49" t="s">
        <v>1550</v>
      </c>
      <c r="N5007" s="51">
        <v>18810</v>
      </c>
      <c r="O5007" s="51">
        <v>18810</v>
      </c>
      <c r="P5007" s="49" t="s">
        <v>1091</v>
      </c>
    </row>
    <row r="5008" spans="1:16">
      <c r="A5008" s="46">
        <v>0</v>
      </c>
      <c r="B5008" s="46">
        <v>0</v>
      </c>
      <c r="C5008" s="46">
        <v>0</v>
      </c>
      <c r="D5008" s="46">
        <f t="shared" si="78"/>
        <v>0</v>
      </c>
      <c r="E5008" s="51">
        <v>45261</v>
      </c>
      <c r="F5008" s="49" t="s">
        <v>80</v>
      </c>
      <c r="G5008" s="49" t="s">
        <v>81</v>
      </c>
      <c r="H5008" s="49" t="s">
        <v>671</v>
      </c>
      <c r="I5008" s="49" t="s">
        <v>671</v>
      </c>
      <c r="J5008" s="49">
        <v>135300</v>
      </c>
      <c r="K5008" s="49" t="s">
        <v>398</v>
      </c>
      <c r="L5008" s="49">
        <v>9821991</v>
      </c>
      <c r="M5008" s="49" t="s">
        <v>1550</v>
      </c>
      <c r="N5008" s="51">
        <v>18810</v>
      </c>
      <c r="O5008" s="51">
        <v>18810</v>
      </c>
      <c r="P5008" s="49" t="s">
        <v>1081</v>
      </c>
    </row>
    <row r="5009" spans="1:16">
      <c r="A5009" s="46">
        <v>0</v>
      </c>
      <c r="B5009" s="46">
        <v>0</v>
      </c>
      <c r="C5009" s="46">
        <v>0</v>
      </c>
      <c r="D5009" s="46">
        <f t="shared" si="78"/>
        <v>0</v>
      </c>
      <c r="E5009" s="51">
        <v>45261</v>
      </c>
      <c r="F5009" s="49" t="s">
        <v>80</v>
      </c>
      <c r="G5009" s="49" t="s">
        <v>81</v>
      </c>
      <c r="H5009" s="49" t="s">
        <v>671</v>
      </c>
      <c r="I5009" s="49" t="s">
        <v>671</v>
      </c>
      <c r="J5009" s="49">
        <v>135300</v>
      </c>
      <c r="K5009" s="49" t="s">
        <v>398</v>
      </c>
      <c r="L5009" s="49">
        <v>9974406</v>
      </c>
      <c r="M5009" s="49" t="s">
        <v>1550</v>
      </c>
      <c r="N5009" s="51">
        <v>22828</v>
      </c>
      <c r="O5009" s="51">
        <v>22828</v>
      </c>
      <c r="P5009" s="49" t="s">
        <v>1091</v>
      </c>
    </row>
    <row r="5010" spans="1:16">
      <c r="A5010" s="46">
        <v>0</v>
      </c>
      <c r="B5010" s="46">
        <v>0</v>
      </c>
      <c r="C5010" s="46">
        <v>0</v>
      </c>
      <c r="D5010" s="46">
        <f t="shared" si="78"/>
        <v>0</v>
      </c>
      <c r="E5010" s="51">
        <v>45261</v>
      </c>
      <c r="F5010" s="49" t="s">
        <v>80</v>
      </c>
      <c r="G5010" s="49" t="s">
        <v>81</v>
      </c>
      <c r="H5010" s="49" t="s">
        <v>671</v>
      </c>
      <c r="I5010" s="49" t="s">
        <v>671</v>
      </c>
      <c r="J5010" s="49">
        <v>135300</v>
      </c>
      <c r="K5010" s="49" t="s">
        <v>398</v>
      </c>
      <c r="L5010" s="49">
        <v>9821992</v>
      </c>
      <c r="M5010" s="49" t="s">
        <v>1550</v>
      </c>
      <c r="N5010" s="51">
        <v>22828</v>
      </c>
      <c r="O5010" s="51">
        <v>22828</v>
      </c>
      <c r="P5010" s="49" t="s">
        <v>1081</v>
      </c>
    </row>
    <row r="5011" spans="1:16">
      <c r="A5011" s="46">
        <v>0</v>
      </c>
      <c r="B5011" s="46">
        <v>0</v>
      </c>
      <c r="C5011" s="46">
        <v>0</v>
      </c>
      <c r="D5011" s="46">
        <f t="shared" si="78"/>
        <v>0</v>
      </c>
      <c r="E5011" s="51">
        <v>45261</v>
      </c>
      <c r="F5011" s="49" t="s">
        <v>80</v>
      </c>
      <c r="G5011" s="49" t="s">
        <v>81</v>
      </c>
      <c r="H5011" s="49" t="s">
        <v>671</v>
      </c>
      <c r="I5011" s="49" t="s">
        <v>671</v>
      </c>
      <c r="J5011" s="49">
        <v>135300</v>
      </c>
      <c r="K5011" s="49" t="s">
        <v>400</v>
      </c>
      <c r="L5011" s="49">
        <v>9821957</v>
      </c>
      <c r="M5011" s="49" t="s">
        <v>2906</v>
      </c>
      <c r="N5011" s="51">
        <v>26846</v>
      </c>
      <c r="O5011" s="51">
        <v>26846</v>
      </c>
      <c r="P5011" s="49" t="s">
        <v>1081</v>
      </c>
    </row>
    <row r="5012" spans="1:16">
      <c r="A5012" s="46">
        <v>0</v>
      </c>
      <c r="B5012" s="46">
        <v>0</v>
      </c>
      <c r="C5012" s="46">
        <v>0</v>
      </c>
      <c r="D5012" s="46">
        <f t="shared" si="78"/>
        <v>0</v>
      </c>
      <c r="E5012" s="51">
        <v>45261</v>
      </c>
      <c r="F5012" s="49" t="s">
        <v>80</v>
      </c>
      <c r="G5012" s="49" t="s">
        <v>81</v>
      </c>
      <c r="H5012" s="49" t="s">
        <v>671</v>
      </c>
      <c r="I5012" s="49" t="s">
        <v>671</v>
      </c>
      <c r="J5012" s="49">
        <v>135300</v>
      </c>
      <c r="K5012" s="49" t="s">
        <v>400</v>
      </c>
      <c r="L5012" s="49">
        <v>9821958</v>
      </c>
      <c r="M5012" s="49" t="s">
        <v>1919</v>
      </c>
      <c r="N5012" s="51">
        <v>19541</v>
      </c>
      <c r="O5012" s="51">
        <v>19541</v>
      </c>
      <c r="P5012" s="49" t="s">
        <v>1081</v>
      </c>
    </row>
    <row r="5013" spans="1:16">
      <c r="A5013" s="46">
        <v>0</v>
      </c>
      <c r="B5013" s="46">
        <v>0</v>
      </c>
      <c r="C5013" s="46">
        <v>0</v>
      </c>
      <c r="D5013" s="46">
        <f t="shared" si="78"/>
        <v>0</v>
      </c>
      <c r="E5013" s="51">
        <v>45261</v>
      </c>
      <c r="F5013" s="49" t="s">
        <v>80</v>
      </c>
      <c r="G5013" s="49" t="s">
        <v>81</v>
      </c>
      <c r="H5013" s="49" t="s">
        <v>671</v>
      </c>
      <c r="I5013" s="49" t="s">
        <v>671</v>
      </c>
      <c r="J5013" s="49">
        <v>135300</v>
      </c>
      <c r="K5013" s="49" t="s">
        <v>400</v>
      </c>
      <c r="L5013" s="49">
        <v>9974417</v>
      </c>
      <c r="M5013" s="49" t="s">
        <v>1919</v>
      </c>
      <c r="N5013" s="51">
        <v>19541</v>
      </c>
      <c r="O5013" s="51">
        <v>19541</v>
      </c>
      <c r="P5013" s="49" t="s">
        <v>1091</v>
      </c>
    </row>
    <row r="5014" spans="1:16">
      <c r="A5014" s="46">
        <v>0</v>
      </c>
      <c r="B5014" s="46">
        <v>0</v>
      </c>
      <c r="C5014" s="46">
        <v>0</v>
      </c>
      <c r="D5014" s="46">
        <f t="shared" si="78"/>
        <v>0</v>
      </c>
      <c r="E5014" s="51">
        <v>45261</v>
      </c>
      <c r="F5014" s="49" t="s">
        <v>80</v>
      </c>
      <c r="G5014" s="49" t="s">
        <v>81</v>
      </c>
      <c r="H5014" s="49" t="s">
        <v>671</v>
      </c>
      <c r="I5014" s="49" t="s">
        <v>671</v>
      </c>
      <c r="J5014" s="49">
        <v>135300</v>
      </c>
      <c r="K5014" s="49" t="s">
        <v>400</v>
      </c>
      <c r="L5014" s="49">
        <v>9974416</v>
      </c>
      <c r="M5014" s="49" t="s">
        <v>2906</v>
      </c>
      <c r="N5014" s="51">
        <v>26846</v>
      </c>
      <c r="O5014" s="51">
        <v>26846</v>
      </c>
      <c r="P5014" s="49" t="s">
        <v>1091</v>
      </c>
    </row>
    <row r="5015" spans="1:16">
      <c r="A5015" s="46">
        <v>0</v>
      </c>
      <c r="B5015" s="46">
        <v>0</v>
      </c>
      <c r="C5015" s="46">
        <v>0</v>
      </c>
      <c r="D5015" s="46">
        <f t="shared" si="78"/>
        <v>0</v>
      </c>
      <c r="E5015" s="51">
        <v>45261</v>
      </c>
      <c r="F5015" s="49" t="s">
        <v>80</v>
      </c>
      <c r="G5015" s="49" t="s">
        <v>81</v>
      </c>
      <c r="H5015" s="49" t="s">
        <v>671</v>
      </c>
      <c r="I5015" s="49" t="s">
        <v>671</v>
      </c>
      <c r="J5015" s="49">
        <v>135300</v>
      </c>
      <c r="K5015" s="49" t="s">
        <v>107</v>
      </c>
      <c r="L5015" s="49">
        <v>11313952</v>
      </c>
      <c r="M5015" s="49" t="s">
        <v>2925</v>
      </c>
      <c r="N5015" s="51">
        <v>40963</v>
      </c>
      <c r="O5015" s="51">
        <v>40969</v>
      </c>
      <c r="P5015" s="49" t="s">
        <v>2926</v>
      </c>
    </row>
    <row r="5016" spans="1:16">
      <c r="A5016" s="46">
        <v>0</v>
      </c>
      <c r="B5016" s="46">
        <v>0</v>
      </c>
      <c r="C5016" s="46">
        <v>0</v>
      </c>
      <c r="D5016" s="46">
        <f t="shared" si="78"/>
        <v>0</v>
      </c>
      <c r="E5016" s="51">
        <v>45261</v>
      </c>
      <c r="F5016" s="49" t="s">
        <v>80</v>
      </c>
      <c r="G5016" s="49" t="s">
        <v>81</v>
      </c>
      <c r="H5016" s="49" t="s">
        <v>671</v>
      </c>
      <c r="I5016" s="49" t="s">
        <v>671</v>
      </c>
      <c r="J5016" s="49">
        <v>135300</v>
      </c>
      <c r="K5016" s="49" t="s">
        <v>107</v>
      </c>
      <c r="L5016" s="49">
        <v>11941506</v>
      </c>
      <c r="M5016" s="49" t="s">
        <v>2925</v>
      </c>
      <c r="N5016" s="51">
        <v>40963</v>
      </c>
      <c r="O5016" s="51">
        <v>41456</v>
      </c>
      <c r="P5016" s="49" t="s">
        <v>2926</v>
      </c>
    </row>
    <row r="5017" spans="1:16">
      <c r="A5017" s="46">
        <v>0</v>
      </c>
      <c r="B5017" s="46">
        <v>0</v>
      </c>
      <c r="C5017" s="46">
        <v>0</v>
      </c>
      <c r="D5017" s="46">
        <f t="shared" si="78"/>
        <v>0</v>
      </c>
      <c r="E5017" s="51">
        <v>45261</v>
      </c>
      <c r="F5017" s="49" t="s">
        <v>80</v>
      </c>
      <c r="G5017" s="49" t="s">
        <v>81</v>
      </c>
      <c r="H5017" s="49" t="s">
        <v>671</v>
      </c>
      <c r="I5017" s="49" t="s">
        <v>671</v>
      </c>
      <c r="J5017" s="49">
        <v>135300</v>
      </c>
      <c r="K5017" s="49" t="s">
        <v>177</v>
      </c>
      <c r="L5017" s="49">
        <v>9974393</v>
      </c>
      <c r="M5017" s="49" t="s">
        <v>1943</v>
      </c>
      <c r="N5017" s="51">
        <v>18810</v>
      </c>
      <c r="O5017" s="51">
        <v>18810</v>
      </c>
      <c r="P5017" s="49" t="s">
        <v>1091</v>
      </c>
    </row>
    <row r="5018" spans="1:16">
      <c r="A5018" s="46">
        <v>0</v>
      </c>
      <c r="B5018" s="46">
        <v>0</v>
      </c>
      <c r="C5018" s="46">
        <v>0</v>
      </c>
      <c r="D5018" s="46">
        <f t="shared" si="78"/>
        <v>0</v>
      </c>
      <c r="E5018" s="51">
        <v>45261</v>
      </c>
      <c r="F5018" s="49" t="s">
        <v>80</v>
      </c>
      <c r="G5018" s="49" t="s">
        <v>81</v>
      </c>
      <c r="H5018" s="49" t="s">
        <v>671</v>
      </c>
      <c r="I5018" s="49" t="s">
        <v>671</v>
      </c>
      <c r="J5018" s="49">
        <v>135300</v>
      </c>
      <c r="K5018" s="49" t="s">
        <v>177</v>
      </c>
      <c r="L5018" s="49">
        <v>9974395</v>
      </c>
      <c r="M5018" s="49" t="s">
        <v>1538</v>
      </c>
      <c r="N5018" s="51">
        <v>27942</v>
      </c>
      <c r="O5018" s="51">
        <v>27942</v>
      </c>
      <c r="P5018" s="49" t="s">
        <v>1091</v>
      </c>
    </row>
    <row r="5019" spans="1:16">
      <c r="A5019" s="46">
        <v>0</v>
      </c>
      <c r="B5019" s="46">
        <v>0</v>
      </c>
      <c r="C5019" s="46">
        <v>0</v>
      </c>
      <c r="D5019" s="46">
        <f t="shared" si="78"/>
        <v>0</v>
      </c>
      <c r="E5019" s="51">
        <v>45261</v>
      </c>
      <c r="F5019" s="49" t="s">
        <v>80</v>
      </c>
      <c r="G5019" s="49" t="s">
        <v>81</v>
      </c>
      <c r="H5019" s="49" t="s">
        <v>671</v>
      </c>
      <c r="I5019" s="49" t="s">
        <v>671</v>
      </c>
      <c r="J5019" s="49">
        <v>135300</v>
      </c>
      <c r="K5019" s="49" t="s">
        <v>177</v>
      </c>
      <c r="L5019" s="49">
        <v>9822008</v>
      </c>
      <c r="M5019" s="49" t="s">
        <v>1943</v>
      </c>
      <c r="N5019" s="51">
        <v>18810</v>
      </c>
      <c r="O5019" s="51">
        <v>18810</v>
      </c>
      <c r="P5019" s="49" t="s">
        <v>1081</v>
      </c>
    </row>
    <row r="5020" spans="1:16">
      <c r="A5020" s="46">
        <v>0</v>
      </c>
      <c r="B5020" s="46">
        <v>0</v>
      </c>
      <c r="C5020" s="46">
        <v>0</v>
      </c>
      <c r="D5020" s="46">
        <f t="shared" si="78"/>
        <v>0</v>
      </c>
      <c r="E5020" s="51">
        <v>45261</v>
      </c>
      <c r="F5020" s="49" t="s">
        <v>80</v>
      </c>
      <c r="G5020" s="49" t="s">
        <v>81</v>
      </c>
      <c r="H5020" s="49" t="s">
        <v>671</v>
      </c>
      <c r="I5020" s="49" t="s">
        <v>671</v>
      </c>
      <c r="J5020" s="49">
        <v>135300</v>
      </c>
      <c r="K5020" s="49" t="s">
        <v>177</v>
      </c>
      <c r="L5020" s="49">
        <v>9974392</v>
      </c>
      <c r="M5020" s="49" t="s">
        <v>1943</v>
      </c>
      <c r="N5020" s="51">
        <v>34151</v>
      </c>
      <c r="O5020" s="51">
        <v>34151</v>
      </c>
      <c r="P5020" s="49" t="s">
        <v>1091</v>
      </c>
    </row>
    <row r="5021" spans="1:16">
      <c r="A5021" s="46">
        <v>0</v>
      </c>
      <c r="B5021" s="46">
        <v>0</v>
      </c>
      <c r="C5021" s="46">
        <v>0</v>
      </c>
      <c r="D5021" s="46">
        <f t="shared" si="78"/>
        <v>0</v>
      </c>
      <c r="E5021" s="51">
        <v>45261</v>
      </c>
      <c r="F5021" s="49" t="s">
        <v>80</v>
      </c>
      <c r="G5021" s="49" t="s">
        <v>81</v>
      </c>
      <c r="H5021" s="49" t="s">
        <v>671</v>
      </c>
      <c r="I5021" s="49" t="s">
        <v>671</v>
      </c>
      <c r="J5021" s="49">
        <v>135300</v>
      </c>
      <c r="K5021" s="49" t="s">
        <v>177</v>
      </c>
      <c r="L5021" s="49">
        <v>9822011</v>
      </c>
      <c r="M5021" s="49" t="s">
        <v>1538</v>
      </c>
      <c r="N5021" s="51">
        <v>27942</v>
      </c>
      <c r="O5021" s="51">
        <v>27942</v>
      </c>
      <c r="P5021" s="49" t="s">
        <v>1081</v>
      </c>
    </row>
    <row r="5022" spans="1:16">
      <c r="A5022" s="46">
        <v>0</v>
      </c>
      <c r="B5022" s="46">
        <v>0</v>
      </c>
      <c r="C5022" s="46">
        <v>0</v>
      </c>
      <c r="D5022" s="46">
        <f t="shared" si="78"/>
        <v>0</v>
      </c>
      <c r="E5022" s="51">
        <v>45261</v>
      </c>
      <c r="F5022" s="49" t="s">
        <v>80</v>
      </c>
      <c r="G5022" s="49" t="s">
        <v>81</v>
      </c>
      <c r="H5022" s="49" t="s">
        <v>671</v>
      </c>
      <c r="I5022" s="49" t="s">
        <v>671</v>
      </c>
      <c r="J5022" s="49">
        <v>135300</v>
      </c>
      <c r="K5022" s="49" t="s">
        <v>177</v>
      </c>
      <c r="L5022" s="49">
        <v>9974394</v>
      </c>
      <c r="M5022" s="49" t="s">
        <v>1943</v>
      </c>
      <c r="N5022" s="51">
        <v>32690</v>
      </c>
      <c r="O5022" s="51">
        <v>32690</v>
      </c>
      <c r="P5022" s="49" t="s">
        <v>1091</v>
      </c>
    </row>
    <row r="5023" spans="1:16">
      <c r="A5023" s="46">
        <v>0</v>
      </c>
      <c r="B5023" s="46">
        <v>0</v>
      </c>
      <c r="C5023" s="46">
        <v>0</v>
      </c>
      <c r="D5023" s="46">
        <f t="shared" si="78"/>
        <v>0</v>
      </c>
      <c r="E5023" s="51">
        <v>45261</v>
      </c>
      <c r="F5023" s="49" t="s">
        <v>80</v>
      </c>
      <c r="G5023" s="49" t="s">
        <v>81</v>
      </c>
      <c r="H5023" s="49" t="s">
        <v>671</v>
      </c>
      <c r="I5023" s="49" t="s">
        <v>671</v>
      </c>
      <c r="J5023" s="49">
        <v>135300</v>
      </c>
      <c r="K5023" s="49" t="s">
        <v>177</v>
      </c>
      <c r="L5023" s="49">
        <v>9822010</v>
      </c>
      <c r="M5023" s="49" t="s">
        <v>1943</v>
      </c>
      <c r="N5023" s="51">
        <v>34151</v>
      </c>
      <c r="O5023" s="51">
        <v>34151</v>
      </c>
      <c r="P5023" s="49" t="s">
        <v>1081</v>
      </c>
    </row>
    <row r="5024" spans="1:16">
      <c r="A5024" s="46">
        <v>0</v>
      </c>
      <c r="B5024" s="46">
        <v>0</v>
      </c>
      <c r="C5024" s="46">
        <v>0</v>
      </c>
      <c r="D5024" s="46">
        <f t="shared" si="78"/>
        <v>0</v>
      </c>
      <c r="E5024" s="51">
        <v>45261</v>
      </c>
      <c r="F5024" s="49" t="s">
        <v>80</v>
      </c>
      <c r="G5024" s="49" t="s">
        <v>81</v>
      </c>
      <c r="H5024" s="49" t="s">
        <v>671</v>
      </c>
      <c r="I5024" s="49" t="s">
        <v>671</v>
      </c>
      <c r="J5024" s="49">
        <v>135300</v>
      </c>
      <c r="K5024" s="49" t="s">
        <v>177</v>
      </c>
      <c r="L5024" s="49">
        <v>9822009</v>
      </c>
      <c r="M5024" s="49" t="s">
        <v>1943</v>
      </c>
      <c r="N5024" s="51">
        <v>32690</v>
      </c>
      <c r="O5024" s="51">
        <v>32690</v>
      </c>
      <c r="P5024" s="49" t="s">
        <v>1081</v>
      </c>
    </row>
    <row r="5025" spans="1:16">
      <c r="A5025" s="46">
        <v>0</v>
      </c>
      <c r="B5025" s="46">
        <v>0</v>
      </c>
      <c r="C5025" s="46">
        <v>0</v>
      </c>
      <c r="D5025" s="46">
        <f t="shared" si="78"/>
        <v>0</v>
      </c>
      <c r="E5025" s="51">
        <v>45261</v>
      </c>
      <c r="F5025" s="49" t="s">
        <v>80</v>
      </c>
      <c r="G5025" s="49" t="s">
        <v>81</v>
      </c>
      <c r="H5025" s="49" t="s">
        <v>671</v>
      </c>
      <c r="I5025" s="49" t="s">
        <v>671</v>
      </c>
      <c r="J5025" s="49">
        <v>135300</v>
      </c>
      <c r="K5025" s="49" t="s">
        <v>408</v>
      </c>
      <c r="L5025" s="49">
        <v>9701179</v>
      </c>
      <c r="M5025" s="49" t="s">
        <v>2157</v>
      </c>
      <c r="N5025" s="51">
        <v>29037</v>
      </c>
      <c r="O5025" s="51">
        <v>29037</v>
      </c>
      <c r="P5025" s="49" t="s">
        <v>1091</v>
      </c>
    </row>
    <row r="5026" spans="1:16">
      <c r="A5026" s="46">
        <v>0</v>
      </c>
      <c r="B5026" s="46">
        <v>0</v>
      </c>
      <c r="C5026" s="46">
        <v>0</v>
      </c>
      <c r="D5026" s="46">
        <f t="shared" si="78"/>
        <v>0</v>
      </c>
      <c r="E5026" s="51">
        <v>45261</v>
      </c>
      <c r="F5026" s="49" t="s">
        <v>80</v>
      </c>
      <c r="G5026" s="49" t="s">
        <v>81</v>
      </c>
      <c r="H5026" s="49" t="s">
        <v>671</v>
      </c>
      <c r="I5026" s="49" t="s">
        <v>671</v>
      </c>
      <c r="J5026" s="49">
        <v>135300</v>
      </c>
      <c r="K5026" s="49" t="s">
        <v>408</v>
      </c>
      <c r="L5026" s="49">
        <v>9822057</v>
      </c>
      <c r="M5026" s="49" t="s">
        <v>1944</v>
      </c>
      <c r="N5026" s="51">
        <v>23559</v>
      </c>
      <c r="O5026" s="51">
        <v>23559</v>
      </c>
      <c r="P5026" s="49" t="s">
        <v>1081</v>
      </c>
    </row>
    <row r="5027" spans="1:16">
      <c r="A5027" s="46">
        <v>0</v>
      </c>
      <c r="B5027" s="46">
        <v>0</v>
      </c>
      <c r="C5027" s="46">
        <v>0</v>
      </c>
      <c r="D5027" s="46">
        <f t="shared" si="78"/>
        <v>0</v>
      </c>
      <c r="E5027" s="51">
        <v>45261</v>
      </c>
      <c r="F5027" s="49" t="s">
        <v>80</v>
      </c>
      <c r="G5027" s="49" t="s">
        <v>81</v>
      </c>
      <c r="H5027" s="49" t="s">
        <v>671</v>
      </c>
      <c r="I5027" s="49" t="s">
        <v>671</v>
      </c>
      <c r="J5027" s="49">
        <v>135300</v>
      </c>
      <c r="K5027" s="49" t="s">
        <v>408</v>
      </c>
      <c r="L5027" s="49">
        <v>9693317</v>
      </c>
      <c r="M5027" s="49" t="s">
        <v>1944</v>
      </c>
      <c r="N5027" s="51">
        <v>23559</v>
      </c>
      <c r="O5027" s="51">
        <v>23559</v>
      </c>
      <c r="P5027" s="49" t="s">
        <v>1091</v>
      </c>
    </row>
    <row r="5028" spans="1:16">
      <c r="A5028" s="46">
        <v>0</v>
      </c>
      <c r="B5028" s="46">
        <v>0</v>
      </c>
      <c r="C5028" s="46">
        <v>0</v>
      </c>
      <c r="D5028" s="46">
        <f t="shared" si="78"/>
        <v>0</v>
      </c>
      <c r="E5028" s="51">
        <v>45261</v>
      </c>
      <c r="F5028" s="49" t="s">
        <v>80</v>
      </c>
      <c r="G5028" s="49" t="s">
        <v>81</v>
      </c>
      <c r="H5028" s="49" t="s">
        <v>671</v>
      </c>
      <c r="I5028" s="49" t="s">
        <v>671</v>
      </c>
      <c r="J5028" s="49">
        <v>135300</v>
      </c>
      <c r="K5028" s="49" t="s">
        <v>408</v>
      </c>
      <c r="L5028" s="49">
        <v>9822056</v>
      </c>
      <c r="M5028" s="49" t="s">
        <v>2157</v>
      </c>
      <c r="N5028" s="51">
        <v>29037</v>
      </c>
      <c r="O5028" s="51">
        <v>29037</v>
      </c>
      <c r="P5028" s="49" t="s">
        <v>1081</v>
      </c>
    </row>
    <row r="5029" spans="1:16">
      <c r="A5029" s="46">
        <v>0</v>
      </c>
      <c r="B5029" s="46">
        <v>0</v>
      </c>
      <c r="C5029" s="46">
        <v>0</v>
      </c>
      <c r="D5029" s="46">
        <f t="shared" si="78"/>
        <v>0</v>
      </c>
      <c r="E5029" s="51">
        <v>45261</v>
      </c>
      <c r="F5029" s="49" t="s">
        <v>80</v>
      </c>
      <c r="G5029" s="49" t="s">
        <v>81</v>
      </c>
      <c r="H5029" s="49" t="s">
        <v>671</v>
      </c>
      <c r="I5029" s="49" t="s">
        <v>671</v>
      </c>
      <c r="J5029" s="49">
        <v>135300</v>
      </c>
      <c r="K5029" s="49" t="s">
        <v>180</v>
      </c>
      <c r="L5029" s="49">
        <v>9821997</v>
      </c>
      <c r="M5029" s="49" t="s">
        <v>1554</v>
      </c>
      <c r="N5029" s="51">
        <v>18810</v>
      </c>
      <c r="O5029" s="51">
        <v>18810</v>
      </c>
      <c r="P5029" s="49" t="s">
        <v>1081</v>
      </c>
    </row>
    <row r="5030" spans="1:16">
      <c r="A5030" s="46">
        <v>0</v>
      </c>
      <c r="B5030" s="46">
        <v>0</v>
      </c>
      <c r="C5030" s="46">
        <v>0</v>
      </c>
      <c r="D5030" s="46">
        <f t="shared" si="78"/>
        <v>0</v>
      </c>
      <c r="E5030" s="51">
        <v>45261</v>
      </c>
      <c r="F5030" s="49" t="s">
        <v>80</v>
      </c>
      <c r="G5030" s="49" t="s">
        <v>81</v>
      </c>
      <c r="H5030" s="49" t="s">
        <v>671</v>
      </c>
      <c r="I5030" s="49" t="s">
        <v>671</v>
      </c>
      <c r="J5030" s="49">
        <v>135300</v>
      </c>
      <c r="K5030" s="49" t="s">
        <v>180</v>
      </c>
      <c r="L5030" s="49">
        <v>9974390</v>
      </c>
      <c r="M5030" s="49" t="s">
        <v>1554</v>
      </c>
      <c r="N5030" s="51">
        <v>18810</v>
      </c>
      <c r="O5030" s="51">
        <v>18810</v>
      </c>
      <c r="P5030" s="49" t="s">
        <v>1091</v>
      </c>
    </row>
    <row r="5031" spans="1:16">
      <c r="A5031" s="46">
        <v>0</v>
      </c>
      <c r="B5031" s="46">
        <v>0</v>
      </c>
      <c r="C5031" s="46">
        <v>0</v>
      </c>
      <c r="D5031" s="46">
        <f t="shared" si="78"/>
        <v>0</v>
      </c>
      <c r="E5031" s="51">
        <v>45261</v>
      </c>
      <c r="F5031" s="49" t="s">
        <v>80</v>
      </c>
      <c r="G5031" s="49" t="s">
        <v>81</v>
      </c>
      <c r="H5031" s="49" t="s">
        <v>671</v>
      </c>
      <c r="I5031" s="49" t="s">
        <v>671</v>
      </c>
      <c r="J5031" s="49">
        <v>135300</v>
      </c>
      <c r="K5031" s="49" t="s">
        <v>410</v>
      </c>
      <c r="L5031" s="49">
        <v>9821967</v>
      </c>
      <c r="M5031" s="49" t="s">
        <v>1946</v>
      </c>
      <c r="N5031" s="51">
        <v>26846</v>
      </c>
      <c r="O5031" s="51">
        <v>26846</v>
      </c>
      <c r="P5031" s="49" t="s">
        <v>1081</v>
      </c>
    </row>
    <row r="5032" spans="1:16">
      <c r="A5032" s="46">
        <v>0</v>
      </c>
      <c r="B5032" s="46">
        <v>0</v>
      </c>
      <c r="C5032" s="46">
        <v>0</v>
      </c>
      <c r="D5032" s="46">
        <f t="shared" si="78"/>
        <v>0</v>
      </c>
      <c r="E5032" s="51">
        <v>45261</v>
      </c>
      <c r="F5032" s="49" t="s">
        <v>80</v>
      </c>
      <c r="G5032" s="49" t="s">
        <v>81</v>
      </c>
      <c r="H5032" s="49" t="s">
        <v>671</v>
      </c>
      <c r="I5032" s="49" t="s">
        <v>671</v>
      </c>
      <c r="J5032" s="49">
        <v>135300</v>
      </c>
      <c r="K5032" s="49" t="s">
        <v>410</v>
      </c>
      <c r="L5032" s="49">
        <v>9974415</v>
      </c>
      <c r="M5032" s="49" t="s">
        <v>1946</v>
      </c>
      <c r="N5032" s="51">
        <v>26846</v>
      </c>
      <c r="O5032" s="51">
        <v>26846</v>
      </c>
      <c r="P5032" s="49" t="s">
        <v>1091</v>
      </c>
    </row>
    <row r="5033" spans="1:16">
      <c r="A5033" s="46">
        <v>0</v>
      </c>
      <c r="B5033" s="46">
        <v>0</v>
      </c>
      <c r="C5033" s="46">
        <v>0</v>
      </c>
      <c r="D5033" s="46">
        <f t="shared" si="78"/>
        <v>0</v>
      </c>
      <c r="E5033" s="51">
        <v>45261</v>
      </c>
      <c r="F5033" s="49" t="s">
        <v>80</v>
      </c>
      <c r="G5033" s="49" t="s">
        <v>81</v>
      </c>
      <c r="H5033" s="49" t="s">
        <v>671</v>
      </c>
      <c r="I5033" s="49" t="s">
        <v>671</v>
      </c>
      <c r="J5033" s="49">
        <v>135300</v>
      </c>
      <c r="K5033" s="49" t="s">
        <v>413</v>
      </c>
      <c r="L5033" s="49">
        <v>9822090</v>
      </c>
      <c r="M5033" s="49" t="s">
        <v>1950</v>
      </c>
      <c r="N5033" s="51">
        <v>9314</v>
      </c>
      <c r="O5033" s="51">
        <v>9314</v>
      </c>
      <c r="P5033" s="49" t="s">
        <v>1081</v>
      </c>
    </row>
    <row r="5034" spans="1:16">
      <c r="A5034" s="46">
        <v>0</v>
      </c>
      <c r="B5034" s="46">
        <v>0</v>
      </c>
      <c r="C5034" s="46">
        <v>0</v>
      </c>
      <c r="D5034" s="46">
        <f t="shared" si="78"/>
        <v>0</v>
      </c>
      <c r="E5034" s="51">
        <v>45261</v>
      </c>
      <c r="F5034" s="49" t="s">
        <v>80</v>
      </c>
      <c r="G5034" s="49" t="s">
        <v>81</v>
      </c>
      <c r="H5034" s="49" t="s">
        <v>671</v>
      </c>
      <c r="I5034" s="49" t="s">
        <v>671</v>
      </c>
      <c r="J5034" s="49">
        <v>135300</v>
      </c>
      <c r="K5034" s="49" t="s">
        <v>413</v>
      </c>
      <c r="L5034" s="49">
        <v>9822089</v>
      </c>
      <c r="M5034" s="49" t="s">
        <v>2443</v>
      </c>
      <c r="N5034" s="51">
        <v>19906</v>
      </c>
      <c r="O5034" s="51">
        <v>19906</v>
      </c>
      <c r="P5034" s="49" t="s">
        <v>1081</v>
      </c>
    </row>
    <row r="5035" spans="1:16">
      <c r="A5035" s="46">
        <v>0</v>
      </c>
      <c r="B5035" s="46">
        <v>0</v>
      </c>
      <c r="C5035" s="46">
        <v>0</v>
      </c>
      <c r="D5035" s="46">
        <f t="shared" si="78"/>
        <v>0</v>
      </c>
      <c r="E5035" s="51">
        <v>45261</v>
      </c>
      <c r="F5035" s="49" t="s">
        <v>80</v>
      </c>
      <c r="G5035" s="49" t="s">
        <v>81</v>
      </c>
      <c r="H5035" s="49" t="s">
        <v>671</v>
      </c>
      <c r="I5035" s="49" t="s">
        <v>671</v>
      </c>
      <c r="J5035" s="49">
        <v>135300</v>
      </c>
      <c r="K5035" s="49" t="s">
        <v>413</v>
      </c>
      <c r="L5035" s="49">
        <v>9822088</v>
      </c>
      <c r="M5035" s="49" t="s">
        <v>2443</v>
      </c>
      <c r="N5035" s="51">
        <v>18810</v>
      </c>
      <c r="O5035" s="51">
        <v>18810</v>
      </c>
      <c r="P5035" s="49" t="s">
        <v>1081</v>
      </c>
    </row>
    <row r="5036" spans="1:16">
      <c r="A5036" s="46">
        <v>0</v>
      </c>
      <c r="B5036" s="46">
        <v>0</v>
      </c>
      <c r="C5036" s="46">
        <v>0</v>
      </c>
      <c r="D5036" s="46">
        <f t="shared" si="78"/>
        <v>0</v>
      </c>
      <c r="E5036" s="51">
        <v>45261</v>
      </c>
      <c r="F5036" s="49" t="s">
        <v>80</v>
      </c>
      <c r="G5036" s="49" t="s">
        <v>81</v>
      </c>
      <c r="H5036" s="49" t="s">
        <v>671</v>
      </c>
      <c r="I5036" s="49" t="s">
        <v>671</v>
      </c>
      <c r="J5036" s="49">
        <v>135300</v>
      </c>
      <c r="K5036" s="49" t="s">
        <v>413</v>
      </c>
      <c r="L5036" s="49">
        <v>9974379</v>
      </c>
      <c r="M5036" s="49" t="s">
        <v>1950</v>
      </c>
      <c r="N5036" s="51">
        <v>9314</v>
      </c>
      <c r="O5036" s="51">
        <v>9314</v>
      </c>
      <c r="P5036" s="49" t="s">
        <v>1091</v>
      </c>
    </row>
    <row r="5037" spans="1:16">
      <c r="A5037" s="46">
        <v>0</v>
      </c>
      <c r="B5037" s="46">
        <v>0</v>
      </c>
      <c r="C5037" s="46">
        <v>0</v>
      </c>
      <c r="D5037" s="46">
        <f t="shared" si="78"/>
        <v>0</v>
      </c>
      <c r="E5037" s="51">
        <v>45261</v>
      </c>
      <c r="F5037" s="49" t="s">
        <v>80</v>
      </c>
      <c r="G5037" s="49" t="s">
        <v>81</v>
      </c>
      <c r="H5037" s="49" t="s">
        <v>671</v>
      </c>
      <c r="I5037" s="49" t="s">
        <v>671</v>
      </c>
      <c r="J5037" s="49">
        <v>135300</v>
      </c>
      <c r="K5037" s="49" t="s">
        <v>413</v>
      </c>
      <c r="L5037" s="49">
        <v>9974465</v>
      </c>
      <c r="M5037" s="49" t="s">
        <v>2443</v>
      </c>
      <c r="N5037" s="51">
        <v>19906</v>
      </c>
      <c r="O5037" s="51">
        <v>19906</v>
      </c>
      <c r="P5037" s="49" t="s">
        <v>1091</v>
      </c>
    </row>
    <row r="5038" spans="1:16">
      <c r="A5038" s="46">
        <v>0</v>
      </c>
      <c r="B5038" s="46">
        <v>0</v>
      </c>
      <c r="C5038" s="46">
        <v>0</v>
      </c>
      <c r="D5038" s="46">
        <f t="shared" si="78"/>
        <v>0</v>
      </c>
      <c r="E5038" s="51">
        <v>45261</v>
      </c>
      <c r="F5038" s="49" t="s">
        <v>80</v>
      </c>
      <c r="G5038" s="49" t="s">
        <v>81</v>
      </c>
      <c r="H5038" s="49" t="s">
        <v>671</v>
      </c>
      <c r="I5038" s="49" t="s">
        <v>671</v>
      </c>
      <c r="J5038" s="49">
        <v>135300</v>
      </c>
      <c r="K5038" s="49" t="s">
        <v>413</v>
      </c>
      <c r="L5038" s="49">
        <v>9974466</v>
      </c>
      <c r="M5038" s="49" t="s">
        <v>2443</v>
      </c>
      <c r="N5038" s="51">
        <v>18810</v>
      </c>
      <c r="O5038" s="51">
        <v>18810</v>
      </c>
      <c r="P5038" s="49" t="s">
        <v>1091</v>
      </c>
    </row>
    <row r="5039" spans="1:16">
      <c r="A5039" s="46">
        <v>0</v>
      </c>
      <c r="B5039" s="46">
        <v>0</v>
      </c>
      <c r="C5039" s="46">
        <v>0</v>
      </c>
      <c r="D5039" s="46">
        <f t="shared" si="78"/>
        <v>0</v>
      </c>
      <c r="E5039" s="51">
        <v>45261</v>
      </c>
      <c r="F5039" s="49" t="s">
        <v>80</v>
      </c>
      <c r="G5039" s="49" t="s">
        <v>81</v>
      </c>
      <c r="H5039" s="49" t="s">
        <v>671</v>
      </c>
      <c r="I5039" s="49" t="s">
        <v>671</v>
      </c>
      <c r="J5039" s="49">
        <v>135300</v>
      </c>
      <c r="K5039" s="49" t="s">
        <v>486</v>
      </c>
      <c r="L5039" s="49">
        <v>9974399</v>
      </c>
      <c r="M5039" s="49" t="s">
        <v>2168</v>
      </c>
      <c r="N5039" s="51">
        <v>13697</v>
      </c>
      <c r="O5039" s="51">
        <v>13697</v>
      </c>
      <c r="P5039" s="49" t="s">
        <v>1091</v>
      </c>
    </row>
    <row r="5040" spans="1:16">
      <c r="A5040" s="46">
        <v>0</v>
      </c>
      <c r="B5040" s="46">
        <v>0</v>
      </c>
      <c r="C5040" s="46">
        <v>0</v>
      </c>
      <c r="D5040" s="46">
        <f t="shared" si="78"/>
        <v>0</v>
      </c>
      <c r="E5040" s="51">
        <v>45261</v>
      </c>
      <c r="F5040" s="49" t="s">
        <v>80</v>
      </c>
      <c r="G5040" s="49" t="s">
        <v>81</v>
      </c>
      <c r="H5040" s="49" t="s">
        <v>671</v>
      </c>
      <c r="I5040" s="49" t="s">
        <v>671</v>
      </c>
      <c r="J5040" s="49">
        <v>135300</v>
      </c>
      <c r="K5040" s="49" t="s">
        <v>486</v>
      </c>
      <c r="L5040" s="49">
        <v>9724148</v>
      </c>
      <c r="M5040" s="49" t="s">
        <v>2927</v>
      </c>
      <c r="N5040" s="51">
        <v>18445</v>
      </c>
      <c r="O5040" s="51">
        <v>18445</v>
      </c>
      <c r="P5040" s="49" t="s">
        <v>1091</v>
      </c>
    </row>
    <row r="5041" spans="1:16">
      <c r="A5041" s="46">
        <v>0</v>
      </c>
      <c r="B5041" s="46">
        <v>0</v>
      </c>
      <c r="C5041" s="46">
        <v>0</v>
      </c>
      <c r="D5041" s="46">
        <f t="shared" si="78"/>
        <v>0</v>
      </c>
      <c r="E5041" s="51">
        <v>45261</v>
      </c>
      <c r="F5041" s="49" t="s">
        <v>80</v>
      </c>
      <c r="G5041" s="49" t="s">
        <v>81</v>
      </c>
      <c r="H5041" s="49" t="s">
        <v>671</v>
      </c>
      <c r="I5041" s="49" t="s">
        <v>671</v>
      </c>
      <c r="J5041" s="49">
        <v>135300</v>
      </c>
      <c r="K5041" s="49" t="s">
        <v>486</v>
      </c>
      <c r="L5041" s="49">
        <v>9822017</v>
      </c>
      <c r="M5041" s="49" t="s">
        <v>2168</v>
      </c>
      <c r="N5041" s="51">
        <v>34516</v>
      </c>
      <c r="O5041" s="51">
        <v>34516</v>
      </c>
      <c r="P5041" s="49" t="s">
        <v>1081</v>
      </c>
    </row>
    <row r="5042" spans="1:16">
      <c r="A5042" s="46">
        <v>0</v>
      </c>
      <c r="B5042" s="46">
        <v>0</v>
      </c>
      <c r="C5042" s="46">
        <v>0</v>
      </c>
      <c r="D5042" s="46">
        <f t="shared" si="78"/>
        <v>0</v>
      </c>
      <c r="E5042" s="51">
        <v>45261</v>
      </c>
      <c r="F5042" s="49" t="s">
        <v>80</v>
      </c>
      <c r="G5042" s="49" t="s">
        <v>81</v>
      </c>
      <c r="H5042" s="49" t="s">
        <v>671</v>
      </c>
      <c r="I5042" s="49" t="s">
        <v>671</v>
      </c>
      <c r="J5042" s="49">
        <v>135300</v>
      </c>
      <c r="K5042" s="49" t="s">
        <v>486</v>
      </c>
      <c r="L5042" s="49">
        <v>9822015</v>
      </c>
      <c r="M5042" s="49" t="s">
        <v>2927</v>
      </c>
      <c r="N5042" s="51">
        <v>23559</v>
      </c>
      <c r="O5042" s="51">
        <v>23559</v>
      </c>
      <c r="P5042" s="49" t="s">
        <v>1081</v>
      </c>
    </row>
    <row r="5043" spans="1:16">
      <c r="A5043" s="46">
        <v>0</v>
      </c>
      <c r="B5043" s="46">
        <v>0</v>
      </c>
      <c r="C5043" s="46">
        <v>0</v>
      </c>
      <c r="D5043" s="46">
        <f t="shared" si="78"/>
        <v>0</v>
      </c>
      <c r="E5043" s="51">
        <v>45261</v>
      </c>
      <c r="F5043" s="49" t="s">
        <v>80</v>
      </c>
      <c r="G5043" s="49" t="s">
        <v>81</v>
      </c>
      <c r="H5043" s="49" t="s">
        <v>671</v>
      </c>
      <c r="I5043" s="49" t="s">
        <v>671</v>
      </c>
      <c r="J5043" s="49">
        <v>135300</v>
      </c>
      <c r="K5043" s="49" t="s">
        <v>486</v>
      </c>
      <c r="L5043" s="49">
        <v>9974398</v>
      </c>
      <c r="M5043" s="49" t="s">
        <v>2927</v>
      </c>
      <c r="N5043" s="51">
        <v>18810</v>
      </c>
      <c r="O5043" s="51">
        <v>18810</v>
      </c>
      <c r="P5043" s="49" t="s">
        <v>1091</v>
      </c>
    </row>
    <row r="5044" spans="1:16">
      <c r="A5044" s="46">
        <v>0</v>
      </c>
      <c r="B5044" s="46">
        <v>0</v>
      </c>
      <c r="C5044" s="46">
        <v>0</v>
      </c>
      <c r="D5044" s="46">
        <f t="shared" si="78"/>
        <v>0</v>
      </c>
      <c r="E5044" s="51">
        <v>45261</v>
      </c>
      <c r="F5044" s="49" t="s">
        <v>80</v>
      </c>
      <c r="G5044" s="49" t="s">
        <v>81</v>
      </c>
      <c r="H5044" s="49" t="s">
        <v>671</v>
      </c>
      <c r="I5044" s="49" t="s">
        <v>671</v>
      </c>
      <c r="J5044" s="49">
        <v>135300</v>
      </c>
      <c r="K5044" s="49" t="s">
        <v>486</v>
      </c>
      <c r="L5044" s="49">
        <v>9769109</v>
      </c>
      <c r="M5044" s="49" t="s">
        <v>2168</v>
      </c>
      <c r="N5044" s="51">
        <v>34516</v>
      </c>
      <c r="O5044" s="51">
        <v>34516</v>
      </c>
      <c r="P5044" s="49" t="s">
        <v>1091</v>
      </c>
    </row>
    <row r="5045" spans="1:16">
      <c r="A5045" s="46">
        <v>0</v>
      </c>
      <c r="B5045" s="46">
        <v>0</v>
      </c>
      <c r="C5045" s="46">
        <v>0</v>
      </c>
      <c r="D5045" s="46">
        <f t="shared" si="78"/>
        <v>0</v>
      </c>
      <c r="E5045" s="51">
        <v>45261</v>
      </c>
      <c r="F5045" s="49" t="s">
        <v>80</v>
      </c>
      <c r="G5045" s="49" t="s">
        <v>81</v>
      </c>
      <c r="H5045" s="49" t="s">
        <v>671</v>
      </c>
      <c r="I5045" s="49" t="s">
        <v>671</v>
      </c>
      <c r="J5045" s="49">
        <v>135300</v>
      </c>
      <c r="K5045" s="49" t="s">
        <v>486</v>
      </c>
      <c r="L5045" s="49">
        <v>9822016</v>
      </c>
      <c r="M5045" s="49" t="s">
        <v>2168</v>
      </c>
      <c r="N5045" s="51">
        <v>13697</v>
      </c>
      <c r="O5045" s="51">
        <v>13697</v>
      </c>
      <c r="P5045" s="49" t="s">
        <v>1081</v>
      </c>
    </row>
    <row r="5046" spans="1:16">
      <c r="A5046" s="46">
        <v>0</v>
      </c>
      <c r="B5046" s="46">
        <v>0</v>
      </c>
      <c r="C5046" s="46">
        <v>0</v>
      </c>
      <c r="D5046" s="46">
        <f t="shared" si="78"/>
        <v>0</v>
      </c>
      <c r="E5046" s="51">
        <v>45261</v>
      </c>
      <c r="F5046" s="49" t="s">
        <v>80</v>
      </c>
      <c r="G5046" s="49" t="s">
        <v>81</v>
      </c>
      <c r="H5046" s="49" t="s">
        <v>671</v>
      </c>
      <c r="I5046" s="49" t="s">
        <v>671</v>
      </c>
      <c r="J5046" s="49">
        <v>135300</v>
      </c>
      <c r="K5046" s="49" t="s">
        <v>486</v>
      </c>
      <c r="L5046" s="49">
        <v>9974397</v>
      </c>
      <c r="M5046" s="49" t="s">
        <v>2927</v>
      </c>
      <c r="N5046" s="51">
        <v>23559</v>
      </c>
      <c r="O5046" s="51">
        <v>23559</v>
      </c>
      <c r="P5046" s="49" t="s">
        <v>1091</v>
      </c>
    </row>
    <row r="5047" spans="1:16">
      <c r="A5047" s="46">
        <v>0</v>
      </c>
      <c r="B5047" s="46">
        <v>0</v>
      </c>
      <c r="C5047" s="46">
        <v>0</v>
      </c>
      <c r="D5047" s="46">
        <f t="shared" si="78"/>
        <v>0</v>
      </c>
      <c r="E5047" s="51">
        <v>45261</v>
      </c>
      <c r="F5047" s="49" t="s">
        <v>80</v>
      </c>
      <c r="G5047" s="49" t="s">
        <v>81</v>
      </c>
      <c r="H5047" s="49" t="s">
        <v>671</v>
      </c>
      <c r="I5047" s="49" t="s">
        <v>671</v>
      </c>
      <c r="J5047" s="49">
        <v>135300</v>
      </c>
      <c r="K5047" s="49" t="s">
        <v>486</v>
      </c>
      <c r="L5047" s="49">
        <v>9822014</v>
      </c>
      <c r="M5047" s="49" t="s">
        <v>2927</v>
      </c>
      <c r="N5047" s="51">
        <v>18810</v>
      </c>
      <c r="O5047" s="51">
        <v>18810</v>
      </c>
      <c r="P5047" s="49" t="s">
        <v>1081</v>
      </c>
    </row>
    <row r="5048" spans="1:16">
      <c r="A5048" s="46">
        <v>0</v>
      </c>
      <c r="B5048" s="46">
        <v>0</v>
      </c>
      <c r="C5048" s="46">
        <v>0</v>
      </c>
      <c r="D5048" s="46">
        <f t="shared" si="78"/>
        <v>0</v>
      </c>
      <c r="E5048" s="51">
        <v>45261</v>
      </c>
      <c r="F5048" s="49" t="s">
        <v>80</v>
      </c>
      <c r="G5048" s="49" t="s">
        <v>81</v>
      </c>
      <c r="H5048" s="49" t="s">
        <v>671</v>
      </c>
      <c r="I5048" s="49" t="s">
        <v>671</v>
      </c>
      <c r="J5048" s="49">
        <v>135300</v>
      </c>
      <c r="K5048" s="49" t="s">
        <v>486</v>
      </c>
      <c r="L5048" s="49">
        <v>9822049</v>
      </c>
      <c r="M5048" s="49" t="s">
        <v>2927</v>
      </c>
      <c r="N5048" s="51">
        <v>18445</v>
      </c>
      <c r="O5048" s="51">
        <v>18445</v>
      </c>
      <c r="P5048" s="49" t="s">
        <v>1081</v>
      </c>
    </row>
    <row r="5049" spans="1:16">
      <c r="A5049" s="46">
        <v>0</v>
      </c>
      <c r="B5049" s="46">
        <v>0</v>
      </c>
      <c r="C5049" s="46">
        <v>0</v>
      </c>
      <c r="D5049" s="46">
        <f t="shared" si="78"/>
        <v>0</v>
      </c>
      <c r="E5049" s="51">
        <v>45261</v>
      </c>
      <c r="F5049" s="49" t="s">
        <v>80</v>
      </c>
      <c r="G5049" s="49" t="s">
        <v>81</v>
      </c>
      <c r="H5049" s="49" t="s">
        <v>671</v>
      </c>
      <c r="I5049" s="49" t="s">
        <v>671</v>
      </c>
      <c r="J5049" s="49">
        <v>135300</v>
      </c>
      <c r="K5049" s="49" t="s">
        <v>416</v>
      </c>
      <c r="L5049" s="49">
        <v>9822019</v>
      </c>
      <c r="M5049" s="49" t="s">
        <v>1954</v>
      </c>
      <c r="N5049" s="51">
        <v>34516</v>
      </c>
      <c r="O5049" s="51">
        <v>34516</v>
      </c>
      <c r="P5049" s="49" t="s">
        <v>1081</v>
      </c>
    </row>
    <row r="5050" spans="1:16">
      <c r="A5050" s="46">
        <v>0</v>
      </c>
      <c r="B5050" s="46">
        <v>0</v>
      </c>
      <c r="C5050" s="46">
        <v>0</v>
      </c>
      <c r="D5050" s="46">
        <f t="shared" si="78"/>
        <v>0</v>
      </c>
      <c r="E5050" s="51">
        <v>45261</v>
      </c>
      <c r="F5050" s="49" t="s">
        <v>80</v>
      </c>
      <c r="G5050" s="49" t="s">
        <v>81</v>
      </c>
      <c r="H5050" s="49" t="s">
        <v>671</v>
      </c>
      <c r="I5050" s="49" t="s">
        <v>671</v>
      </c>
      <c r="J5050" s="49">
        <v>135300</v>
      </c>
      <c r="K5050" s="49" t="s">
        <v>416</v>
      </c>
      <c r="L5050" s="49">
        <v>9974404</v>
      </c>
      <c r="M5050" s="49" t="s">
        <v>1954</v>
      </c>
      <c r="N5050" s="51">
        <v>18810</v>
      </c>
      <c r="O5050" s="51">
        <v>18810</v>
      </c>
      <c r="P5050" s="49" t="s">
        <v>1091</v>
      </c>
    </row>
    <row r="5051" spans="1:16">
      <c r="A5051" s="46">
        <v>0</v>
      </c>
      <c r="B5051" s="46">
        <v>0</v>
      </c>
      <c r="C5051" s="46">
        <v>0</v>
      </c>
      <c r="D5051" s="46">
        <f t="shared" si="78"/>
        <v>0</v>
      </c>
      <c r="E5051" s="51">
        <v>45261</v>
      </c>
      <c r="F5051" s="49" t="s">
        <v>80</v>
      </c>
      <c r="G5051" s="49" t="s">
        <v>81</v>
      </c>
      <c r="H5051" s="49" t="s">
        <v>671</v>
      </c>
      <c r="I5051" s="49" t="s">
        <v>671</v>
      </c>
      <c r="J5051" s="49">
        <v>135300</v>
      </c>
      <c r="K5051" s="49" t="s">
        <v>416</v>
      </c>
      <c r="L5051" s="49">
        <v>9822018</v>
      </c>
      <c r="M5051" s="49" t="s">
        <v>1954</v>
      </c>
      <c r="N5051" s="51">
        <v>18810</v>
      </c>
      <c r="O5051" s="51">
        <v>18810</v>
      </c>
      <c r="P5051" s="49" t="s">
        <v>1081</v>
      </c>
    </row>
    <row r="5052" spans="1:16">
      <c r="A5052" s="46">
        <v>0</v>
      </c>
      <c r="B5052" s="46">
        <v>0</v>
      </c>
      <c r="C5052" s="46">
        <v>0</v>
      </c>
      <c r="D5052" s="46">
        <f t="shared" si="78"/>
        <v>0</v>
      </c>
      <c r="E5052" s="51">
        <v>45261</v>
      </c>
      <c r="F5052" s="49" t="s">
        <v>80</v>
      </c>
      <c r="G5052" s="49" t="s">
        <v>81</v>
      </c>
      <c r="H5052" s="49" t="s">
        <v>671</v>
      </c>
      <c r="I5052" s="49" t="s">
        <v>671</v>
      </c>
      <c r="J5052" s="49">
        <v>135300</v>
      </c>
      <c r="K5052" s="49" t="s">
        <v>416</v>
      </c>
      <c r="L5052" s="49">
        <v>9974400</v>
      </c>
      <c r="M5052" s="49" t="s">
        <v>1954</v>
      </c>
      <c r="N5052" s="51">
        <v>34516</v>
      </c>
      <c r="O5052" s="51">
        <v>34516</v>
      </c>
      <c r="P5052" s="49" t="s">
        <v>1091</v>
      </c>
    </row>
    <row r="5053" spans="1:16">
      <c r="A5053" s="46">
        <v>0</v>
      </c>
      <c r="B5053" s="46">
        <v>0</v>
      </c>
      <c r="C5053" s="46">
        <v>0</v>
      </c>
      <c r="D5053" s="46">
        <f t="shared" si="78"/>
        <v>0</v>
      </c>
      <c r="E5053" s="51">
        <v>45261</v>
      </c>
      <c r="F5053" s="49" t="s">
        <v>80</v>
      </c>
      <c r="G5053" s="49" t="s">
        <v>81</v>
      </c>
      <c r="H5053" s="49" t="s">
        <v>671</v>
      </c>
      <c r="I5053" s="49" t="s">
        <v>671</v>
      </c>
      <c r="J5053" s="49">
        <v>135300</v>
      </c>
      <c r="K5053" s="49" t="s">
        <v>417</v>
      </c>
      <c r="L5053" s="49">
        <v>9822038</v>
      </c>
      <c r="M5053" s="49" t="s">
        <v>1955</v>
      </c>
      <c r="N5053" s="51">
        <v>34516</v>
      </c>
      <c r="O5053" s="51">
        <v>34516</v>
      </c>
      <c r="P5053" s="49" t="s">
        <v>1081</v>
      </c>
    </row>
    <row r="5054" spans="1:16">
      <c r="A5054" s="46">
        <v>0</v>
      </c>
      <c r="B5054" s="46">
        <v>0</v>
      </c>
      <c r="C5054" s="46">
        <v>0</v>
      </c>
      <c r="D5054" s="46">
        <f t="shared" si="78"/>
        <v>0</v>
      </c>
      <c r="E5054" s="51">
        <v>45261</v>
      </c>
      <c r="F5054" s="49" t="s">
        <v>80</v>
      </c>
      <c r="G5054" s="49" t="s">
        <v>81</v>
      </c>
      <c r="H5054" s="49" t="s">
        <v>671</v>
      </c>
      <c r="I5054" s="49" t="s">
        <v>671</v>
      </c>
      <c r="J5054" s="49">
        <v>135300</v>
      </c>
      <c r="K5054" s="49" t="s">
        <v>417</v>
      </c>
      <c r="L5054" s="49">
        <v>9822037</v>
      </c>
      <c r="M5054" s="49" t="s">
        <v>1955</v>
      </c>
      <c r="N5054" s="51">
        <v>24654</v>
      </c>
      <c r="O5054" s="51">
        <v>24654</v>
      </c>
      <c r="P5054" s="49" t="s">
        <v>1081</v>
      </c>
    </row>
    <row r="5055" spans="1:16">
      <c r="A5055" s="46">
        <v>0</v>
      </c>
      <c r="B5055" s="46">
        <v>0</v>
      </c>
      <c r="C5055" s="46">
        <v>0</v>
      </c>
      <c r="D5055" s="46">
        <f t="shared" si="78"/>
        <v>0</v>
      </c>
      <c r="E5055" s="51">
        <v>45261</v>
      </c>
      <c r="F5055" s="49" t="s">
        <v>80</v>
      </c>
      <c r="G5055" s="49" t="s">
        <v>81</v>
      </c>
      <c r="H5055" s="49" t="s">
        <v>671</v>
      </c>
      <c r="I5055" s="49" t="s">
        <v>671</v>
      </c>
      <c r="J5055" s="49">
        <v>135300</v>
      </c>
      <c r="K5055" s="49" t="s">
        <v>417</v>
      </c>
      <c r="L5055" s="49">
        <v>9974464</v>
      </c>
      <c r="M5055" s="49" t="s">
        <v>1955</v>
      </c>
      <c r="N5055" s="51">
        <v>24654</v>
      </c>
      <c r="O5055" s="51">
        <v>24654</v>
      </c>
      <c r="P5055" s="49" t="s">
        <v>1091</v>
      </c>
    </row>
    <row r="5056" spans="1:16">
      <c r="A5056" s="46">
        <v>0</v>
      </c>
      <c r="B5056" s="46">
        <v>0</v>
      </c>
      <c r="C5056" s="46">
        <v>0</v>
      </c>
      <c r="D5056" s="46">
        <f t="shared" si="78"/>
        <v>0</v>
      </c>
      <c r="E5056" s="51">
        <v>45261</v>
      </c>
      <c r="F5056" s="49" t="s">
        <v>80</v>
      </c>
      <c r="G5056" s="49" t="s">
        <v>81</v>
      </c>
      <c r="H5056" s="49" t="s">
        <v>671</v>
      </c>
      <c r="I5056" s="49" t="s">
        <v>671</v>
      </c>
      <c r="J5056" s="49">
        <v>135300</v>
      </c>
      <c r="K5056" s="49" t="s">
        <v>417</v>
      </c>
      <c r="L5056" s="49">
        <v>9974401</v>
      </c>
      <c r="M5056" s="49" t="s">
        <v>1955</v>
      </c>
      <c r="N5056" s="51">
        <v>34516</v>
      </c>
      <c r="O5056" s="51">
        <v>34516</v>
      </c>
      <c r="P5056" s="49" t="s">
        <v>1091</v>
      </c>
    </row>
    <row r="5057" spans="1:16">
      <c r="A5057" s="46">
        <v>0</v>
      </c>
      <c r="B5057" s="46">
        <v>0</v>
      </c>
      <c r="C5057" s="46">
        <v>0</v>
      </c>
      <c r="D5057" s="46">
        <f t="shared" si="78"/>
        <v>0</v>
      </c>
      <c r="E5057" s="51">
        <v>45261</v>
      </c>
      <c r="F5057" s="49" t="s">
        <v>80</v>
      </c>
      <c r="G5057" s="49" t="s">
        <v>81</v>
      </c>
      <c r="H5057" s="49" t="s">
        <v>671</v>
      </c>
      <c r="I5057" s="49" t="s">
        <v>671</v>
      </c>
      <c r="J5057" s="49">
        <v>135300</v>
      </c>
      <c r="K5057" s="49" t="s">
        <v>630</v>
      </c>
      <c r="L5057" s="49">
        <v>9878113</v>
      </c>
      <c r="M5057" s="49" t="s">
        <v>2928</v>
      </c>
      <c r="N5057" s="51">
        <v>35758</v>
      </c>
      <c r="O5057" s="51">
        <v>35796</v>
      </c>
      <c r="P5057" s="49" t="s">
        <v>1606</v>
      </c>
    </row>
    <row r="5058" spans="1:16">
      <c r="A5058" s="46">
        <v>0</v>
      </c>
      <c r="B5058" s="46">
        <v>0</v>
      </c>
      <c r="C5058" s="46">
        <v>0</v>
      </c>
      <c r="D5058" s="46">
        <f t="shared" si="78"/>
        <v>0</v>
      </c>
      <c r="E5058" s="51">
        <v>45261</v>
      </c>
      <c r="F5058" s="49" t="s">
        <v>80</v>
      </c>
      <c r="G5058" s="49" t="s">
        <v>81</v>
      </c>
      <c r="H5058" s="49" t="s">
        <v>671</v>
      </c>
      <c r="I5058" s="49" t="s">
        <v>671</v>
      </c>
      <c r="J5058" s="49">
        <v>135300</v>
      </c>
      <c r="K5058" s="49" t="s">
        <v>630</v>
      </c>
      <c r="L5058" s="49">
        <v>9821885</v>
      </c>
      <c r="M5058" s="49" t="s">
        <v>2928</v>
      </c>
      <c r="N5058" s="51">
        <v>35758</v>
      </c>
      <c r="O5058" s="51">
        <v>35796</v>
      </c>
      <c r="P5058" s="49" t="s">
        <v>1606</v>
      </c>
    </row>
    <row r="5059" spans="1:16">
      <c r="A5059" s="46">
        <v>0</v>
      </c>
      <c r="B5059" s="46">
        <v>0</v>
      </c>
      <c r="C5059" s="46">
        <v>0</v>
      </c>
      <c r="D5059" s="46">
        <f t="shared" ref="D5059:D5122" si="79">+B5059-C5059</f>
        <v>0</v>
      </c>
      <c r="E5059" s="51">
        <v>45261</v>
      </c>
      <c r="F5059" s="49" t="s">
        <v>80</v>
      </c>
      <c r="G5059" s="49" t="s">
        <v>81</v>
      </c>
      <c r="H5059" s="49" t="s">
        <v>671</v>
      </c>
      <c r="I5059" s="49" t="s">
        <v>671</v>
      </c>
      <c r="J5059" s="49">
        <v>135300</v>
      </c>
      <c r="K5059" s="49" t="s">
        <v>356</v>
      </c>
      <c r="L5059" s="49">
        <v>9822179</v>
      </c>
      <c r="M5059" s="49" t="s">
        <v>1958</v>
      </c>
      <c r="N5059" s="51">
        <v>23559</v>
      </c>
      <c r="O5059" s="51">
        <v>23559</v>
      </c>
      <c r="P5059" s="49" t="s">
        <v>1081</v>
      </c>
    </row>
    <row r="5060" spans="1:16">
      <c r="A5060" s="46">
        <v>0</v>
      </c>
      <c r="B5060" s="46">
        <v>0</v>
      </c>
      <c r="C5060" s="46">
        <v>0</v>
      </c>
      <c r="D5060" s="46">
        <f t="shared" si="79"/>
        <v>0</v>
      </c>
      <c r="E5060" s="51">
        <v>45261</v>
      </c>
      <c r="F5060" s="49" t="s">
        <v>80</v>
      </c>
      <c r="G5060" s="49" t="s">
        <v>81</v>
      </c>
      <c r="H5060" s="49" t="s">
        <v>671</v>
      </c>
      <c r="I5060" s="49" t="s">
        <v>671</v>
      </c>
      <c r="J5060" s="49">
        <v>135300</v>
      </c>
      <c r="K5060" s="49" t="s">
        <v>356</v>
      </c>
      <c r="L5060" s="49">
        <v>9870180</v>
      </c>
      <c r="M5060" s="49" t="s">
        <v>1959</v>
      </c>
      <c r="N5060" s="51">
        <v>23559</v>
      </c>
      <c r="O5060" s="51">
        <v>23559</v>
      </c>
      <c r="P5060" s="49" t="s">
        <v>1091</v>
      </c>
    </row>
    <row r="5061" spans="1:16">
      <c r="A5061" s="46">
        <v>0</v>
      </c>
      <c r="B5061" s="46">
        <v>0</v>
      </c>
      <c r="C5061" s="46">
        <v>0</v>
      </c>
      <c r="D5061" s="46">
        <f t="shared" si="79"/>
        <v>0</v>
      </c>
      <c r="E5061" s="51">
        <v>45261</v>
      </c>
      <c r="F5061" s="49" t="s">
        <v>80</v>
      </c>
      <c r="G5061" s="49" t="s">
        <v>81</v>
      </c>
      <c r="H5061" s="49" t="s">
        <v>671</v>
      </c>
      <c r="I5061" s="49" t="s">
        <v>671</v>
      </c>
      <c r="J5061" s="49">
        <v>135300</v>
      </c>
      <c r="K5061" s="49" t="s">
        <v>272</v>
      </c>
      <c r="L5061" s="49">
        <v>9822225</v>
      </c>
      <c r="M5061" s="49" t="s">
        <v>2929</v>
      </c>
      <c r="N5061" s="51">
        <v>18810</v>
      </c>
      <c r="O5061" s="51">
        <v>18810</v>
      </c>
      <c r="P5061" s="49" t="s">
        <v>1081</v>
      </c>
    </row>
    <row r="5062" spans="1:16">
      <c r="A5062" s="46">
        <v>0</v>
      </c>
      <c r="B5062" s="46">
        <v>0</v>
      </c>
      <c r="C5062" s="46">
        <v>0</v>
      </c>
      <c r="D5062" s="46">
        <f t="shared" si="79"/>
        <v>0</v>
      </c>
      <c r="E5062" s="51">
        <v>45261</v>
      </c>
      <c r="F5062" s="49" t="s">
        <v>80</v>
      </c>
      <c r="G5062" s="49" t="s">
        <v>81</v>
      </c>
      <c r="H5062" s="49" t="s">
        <v>671</v>
      </c>
      <c r="I5062" s="49" t="s">
        <v>671</v>
      </c>
      <c r="J5062" s="49">
        <v>135300</v>
      </c>
      <c r="K5062" s="49" t="s">
        <v>272</v>
      </c>
      <c r="L5062" s="49">
        <v>9822226</v>
      </c>
      <c r="M5062" s="49" t="s">
        <v>2930</v>
      </c>
      <c r="N5062" s="51">
        <v>18810</v>
      </c>
      <c r="O5062" s="51">
        <v>18810</v>
      </c>
      <c r="P5062" s="49" t="s">
        <v>1081</v>
      </c>
    </row>
    <row r="5063" spans="1:16">
      <c r="A5063" s="46">
        <v>0</v>
      </c>
      <c r="B5063" s="46">
        <v>0</v>
      </c>
      <c r="C5063" s="46">
        <v>0</v>
      </c>
      <c r="D5063" s="46">
        <f t="shared" si="79"/>
        <v>0</v>
      </c>
      <c r="E5063" s="51">
        <v>45261</v>
      </c>
      <c r="F5063" s="49" t="s">
        <v>80</v>
      </c>
      <c r="G5063" s="49" t="s">
        <v>81</v>
      </c>
      <c r="H5063" s="49" t="s">
        <v>671</v>
      </c>
      <c r="I5063" s="49" t="s">
        <v>671</v>
      </c>
      <c r="J5063" s="49">
        <v>135300</v>
      </c>
      <c r="K5063" s="49" t="s">
        <v>272</v>
      </c>
      <c r="L5063" s="49">
        <v>9708896</v>
      </c>
      <c r="M5063" s="49" t="s">
        <v>1960</v>
      </c>
      <c r="N5063" s="51">
        <v>25750</v>
      </c>
      <c r="O5063" s="51">
        <v>25750</v>
      </c>
      <c r="P5063" s="49" t="s">
        <v>1091</v>
      </c>
    </row>
    <row r="5064" spans="1:16">
      <c r="A5064" s="46">
        <v>0</v>
      </c>
      <c r="B5064" s="46">
        <v>0</v>
      </c>
      <c r="C5064" s="46">
        <v>0</v>
      </c>
      <c r="D5064" s="46">
        <f t="shared" si="79"/>
        <v>0</v>
      </c>
      <c r="E5064" s="51">
        <v>45261</v>
      </c>
      <c r="F5064" s="49" t="s">
        <v>80</v>
      </c>
      <c r="G5064" s="49" t="s">
        <v>81</v>
      </c>
      <c r="H5064" s="49" t="s">
        <v>671</v>
      </c>
      <c r="I5064" s="49" t="s">
        <v>671</v>
      </c>
      <c r="J5064" s="49">
        <v>135300</v>
      </c>
      <c r="K5064" s="49" t="s">
        <v>272</v>
      </c>
      <c r="L5064" s="49">
        <v>9822197</v>
      </c>
      <c r="M5064" s="49" t="s">
        <v>2929</v>
      </c>
      <c r="N5064" s="51">
        <v>25750</v>
      </c>
      <c r="O5064" s="51">
        <v>25750</v>
      </c>
      <c r="P5064" s="49" t="s">
        <v>1081</v>
      </c>
    </row>
    <row r="5065" spans="1:16">
      <c r="A5065" s="46">
        <v>0</v>
      </c>
      <c r="B5065" s="46">
        <v>0</v>
      </c>
      <c r="C5065" s="46">
        <v>0</v>
      </c>
      <c r="D5065" s="46">
        <f t="shared" si="79"/>
        <v>0</v>
      </c>
      <c r="E5065" s="51">
        <v>45261</v>
      </c>
      <c r="F5065" s="49" t="s">
        <v>80</v>
      </c>
      <c r="G5065" s="49" t="s">
        <v>81</v>
      </c>
      <c r="H5065" s="49" t="s">
        <v>671</v>
      </c>
      <c r="I5065" s="49" t="s">
        <v>671</v>
      </c>
      <c r="J5065" s="49">
        <v>135300</v>
      </c>
      <c r="K5065" s="49" t="s">
        <v>272</v>
      </c>
      <c r="L5065" s="49">
        <v>9822224</v>
      </c>
      <c r="M5065" s="49" t="s">
        <v>2931</v>
      </c>
      <c r="N5065" s="51">
        <v>23924</v>
      </c>
      <c r="O5065" s="51">
        <v>23924</v>
      </c>
      <c r="P5065" s="49" t="s">
        <v>1081</v>
      </c>
    </row>
    <row r="5066" spans="1:16">
      <c r="A5066" s="46">
        <v>0</v>
      </c>
      <c r="B5066" s="46">
        <v>0</v>
      </c>
      <c r="C5066" s="46">
        <v>0</v>
      </c>
      <c r="D5066" s="46">
        <f t="shared" si="79"/>
        <v>0</v>
      </c>
      <c r="E5066" s="51">
        <v>45261</v>
      </c>
      <c r="F5066" s="49" t="s">
        <v>80</v>
      </c>
      <c r="G5066" s="49" t="s">
        <v>81</v>
      </c>
      <c r="H5066" s="49" t="s">
        <v>671</v>
      </c>
      <c r="I5066" s="49" t="s">
        <v>671</v>
      </c>
      <c r="J5066" s="49">
        <v>135300</v>
      </c>
      <c r="K5066" s="49" t="s">
        <v>272</v>
      </c>
      <c r="L5066" s="49">
        <v>9870175</v>
      </c>
      <c r="M5066" s="49" t="s">
        <v>1960</v>
      </c>
      <c r="N5066" s="51">
        <v>18810</v>
      </c>
      <c r="O5066" s="51">
        <v>18810</v>
      </c>
      <c r="P5066" s="49" t="s">
        <v>1091</v>
      </c>
    </row>
    <row r="5067" spans="1:16">
      <c r="A5067" s="46">
        <v>0</v>
      </c>
      <c r="B5067" s="46">
        <v>0</v>
      </c>
      <c r="C5067" s="46">
        <v>0</v>
      </c>
      <c r="D5067" s="46">
        <f t="shared" si="79"/>
        <v>0</v>
      </c>
      <c r="E5067" s="51">
        <v>45261</v>
      </c>
      <c r="F5067" s="49" t="s">
        <v>80</v>
      </c>
      <c r="G5067" s="49" t="s">
        <v>81</v>
      </c>
      <c r="H5067" s="49" t="s">
        <v>671</v>
      </c>
      <c r="I5067" s="49" t="s">
        <v>671</v>
      </c>
      <c r="J5067" s="49">
        <v>135300</v>
      </c>
      <c r="K5067" s="49" t="s">
        <v>272</v>
      </c>
      <c r="L5067" s="49">
        <v>9822193</v>
      </c>
      <c r="M5067" s="49" t="s">
        <v>2932</v>
      </c>
      <c r="N5067" s="51">
        <v>19906</v>
      </c>
      <c r="O5067" s="51">
        <v>19906</v>
      </c>
      <c r="P5067" s="49" t="s">
        <v>1081</v>
      </c>
    </row>
    <row r="5068" spans="1:16">
      <c r="A5068" s="46">
        <v>0</v>
      </c>
      <c r="B5068" s="46">
        <v>0</v>
      </c>
      <c r="C5068" s="46">
        <v>0</v>
      </c>
      <c r="D5068" s="46">
        <f t="shared" si="79"/>
        <v>0</v>
      </c>
      <c r="E5068" s="51">
        <v>45261</v>
      </c>
      <c r="F5068" s="49" t="s">
        <v>80</v>
      </c>
      <c r="G5068" s="49" t="s">
        <v>81</v>
      </c>
      <c r="H5068" s="49" t="s">
        <v>671</v>
      </c>
      <c r="I5068" s="49" t="s">
        <v>671</v>
      </c>
      <c r="J5068" s="49">
        <v>135300</v>
      </c>
      <c r="K5068" s="49" t="s">
        <v>272</v>
      </c>
      <c r="L5068" s="49">
        <v>9822194</v>
      </c>
      <c r="M5068" s="49" t="s">
        <v>2932</v>
      </c>
      <c r="N5068" s="51">
        <v>22828</v>
      </c>
      <c r="O5068" s="51">
        <v>22828</v>
      </c>
      <c r="P5068" s="49" t="s">
        <v>1081</v>
      </c>
    </row>
    <row r="5069" spans="1:16">
      <c r="A5069" s="46">
        <v>0</v>
      </c>
      <c r="B5069" s="46">
        <v>0</v>
      </c>
      <c r="C5069" s="46">
        <v>0</v>
      </c>
      <c r="D5069" s="46">
        <f t="shared" si="79"/>
        <v>0</v>
      </c>
      <c r="E5069" s="51">
        <v>45261</v>
      </c>
      <c r="F5069" s="49" t="s">
        <v>80</v>
      </c>
      <c r="G5069" s="49" t="s">
        <v>81</v>
      </c>
      <c r="H5069" s="49" t="s">
        <v>671</v>
      </c>
      <c r="I5069" s="49" t="s">
        <v>671</v>
      </c>
      <c r="J5069" s="49">
        <v>135300</v>
      </c>
      <c r="K5069" s="49" t="s">
        <v>272</v>
      </c>
      <c r="L5069" s="49">
        <v>9870176</v>
      </c>
      <c r="M5069" s="49" t="s">
        <v>1960</v>
      </c>
      <c r="N5069" s="51">
        <v>23559</v>
      </c>
      <c r="O5069" s="51">
        <v>23559</v>
      </c>
      <c r="P5069" s="49" t="s">
        <v>1091</v>
      </c>
    </row>
    <row r="5070" spans="1:16">
      <c r="A5070" s="46">
        <v>0</v>
      </c>
      <c r="B5070" s="46">
        <v>0</v>
      </c>
      <c r="C5070" s="46">
        <v>0</v>
      </c>
      <c r="D5070" s="46">
        <f t="shared" si="79"/>
        <v>0</v>
      </c>
      <c r="E5070" s="51">
        <v>45261</v>
      </c>
      <c r="F5070" s="49" t="s">
        <v>80</v>
      </c>
      <c r="G5070" s="49" t="s">
        <v>81</v>
      </c>
      <c r="H5070" s="49" t="s">
        <v>671</v>
      </c>
      <c r="I5070" s="49" t="s">
        <v>671</v>
      </c>
      <c r="J5070" s="49">
        <v>135300</v>
      </c>
      <c r="K5070" s="49" t="s">
        <v>272</v>
      </c>
      <c r="L5070" s="49">
        <v>9870178</v>
      </c>
      <c r="M5070" s="49" t="s">
        <v>1960</v>
      </c>
      <c r="N5070" s="51">
        <v>22828</v>
      </c>
      <c r="O5070" s="51">
        <v>22828</v>
      </c>
      <c r="P5070" s="49" t="s">
        <v>1091</v>
      </c>
    </row>
    <row r="5071" spans="1:16">
      <c r="A5071" s="46">
        <v>0</v>
      </c>
      <c r="B5071" s="46">
        <v>0</v>
      </c>
      <c r="C5071" s="46">
        <v>0</v>
      </c>
      <c r="D5071" s="46">
        <f t="shared" si="79"/>
        <v>0</v>
      </c>
      <c r="E5071" s="51">
        <v>45261</v>
      </c>
      <c r="F5071" s="49" t="s">
        <v>80</v>
      </c>
      <c r="G5071" s="49" t="s">
        <v>81</v>
      </c>
      <c r="H5071" s="49" t="s">
        <v>671</v>
      </c>
      <c r="I5071" s="49" t="s">
        <v>671</v>
      </c>
      <c r="J5071" s="49">
        <v>135300</v>
      </c>
      <c r="K5071" s="49" t="s">
        <v>272</v>
      </c>
      <c r="L5071" s="49">
        <v>9822196</v>
      </c>
      <c r="M5071" s="49" t="s">
        <v>2932</v>
      </c>
      <c r="N5071" s="51">
        <v>25750</v>
      </c>
      <c r="O5071" s="51">
        <v>25750</v>
      </c>
      <c r="P5071" s="49" t="s">
        <v>1081</v>
      </c>
    </row>
    <row r="5072" spans="1:16">
      <c r="A5072" s="46">
        <v>0</v>
      </c>
      <c r="B5072" s="46">
        <v>0</v>
      </c>
      <c r="C5072" s="46">
        <v>0</v>
      </c>
      <c r="D5072" s="46">
        <f t="shared" si="79"/>
        <v>0</v>
      </c>
      <c r="E5072" s="51">
        <v>45261</v>
      </c>
      <c r="F5072" s="49" t="s">
        <v>80</v>
      </c>
      <c r="G5072" s="49" t="s">
        <v>81</v>
      </c>
      <c r="H5072" s="49" t="s">
        <v>671</v>
      </c>
      <c r="I5072" s="49" t="s">
        <v>671</v>
      </c>
      <c r="J5072" s="49">
        <v>135300</v>
      </c>
      <c r="K5072" s="49" t="s">
        <v>272</v>
      </c>
      <c r="L5072" s="49">
        <v>9822195</v>
      </c>
      <c r="M5072" s="49" t="s">
        <v>2933</v>
      </c>
      <c r="N5072" s="51">
        <v>23559</v>
      </c>
      <c r="O5072" s="51">
        <v>23559</v>
      </c>
      <c r="P5072" s="49" t="s">
        <v>1081</v>
      </c>
    </row>
    <row r="5073" spans="1:16">
      <c r="A5073" s="46">
        <v>0</v>
      </c>
      <c r="B5073" s="46">
        <v>0</v>
      </c>
      <c r="C5073" s="46">
        <v>0</v>
      </c>
      <c r="D5073" s="46">
        <f t="shared" si="79"/>
        <v>0</v>
      </c>
      <c r="E5073" s="51">
        <v>45261</v>
      </c>
      <c r="F5073" s="49" t="s">
        <v>80</v>
      </c>
      <c r="G5073" s="49" t="s">
        <v>81</v>
      </c>
      <c r="H5073" s="49" t="s">
        <v>671</v>
      </c>
      <c r="I5073" s="49" t="s">
        <v>671</v>
      </c>
      <c r="J5073" s="49">
        <v>135300</v>
      </c>
      <c r="K5073" s="49" t="s">
        <v>272</v>
      </c>
      <c r="L5073" s="49">
        <v>9822198</v>
      </c>
      <c r="M5073" s="49" t="s">
        <v>2930</v>
      </c>
      <c r="N5073" s="51">
        <v>25750</v>
      </c>
      <c r="O5073" s="51">
        <v>25750</v>
      </c>
      <c r="P5073" s="49" t="s">
        <v>1081</v>
      </c>
    </row>
    <row r="5074" spans="1:16">
      <c r="A5074" s="46">
        <v>0</v>
      </c>
      <c r="B5074" s="46">
        <v>0</v>
      </c>
      <c r="C5074" s="46">
        <v>0</v>
      </c>
      <c r="D5074" s="46">
        <f t="shared" si="79"/>
        <v>0</v>
      </c>
      <c r="E5074" s="51">
        <v>45261</v>
      </c>
      <c r="F5074" s="49" t="s">
        <v>80</v>
      </c>
      <c r="G5074" s="49" t="s">
        <v>81</v>
      </c>
      <c r="H5074" s="49" t="s">
        <v>671</v>
      </c>
      <c r="I5074" s="49" t="s">
        <v>671</v>
      </c>
      <c r="J5074" s="49">
        <v>135300</v>
      </c>
      <c r="K5074" s="49" t="s">
        <v>272</v>
      </c>
      <c r="L5074" s="49">
        <v>9870172</v>
      </c>
      <c r="M5074" s="49" t="s">
        <v>1960</v>
      </c>
      <c r="N5074" s="51">
        <v>23924</v>
      </c>
      <c r="O5074" s="51">
        <v>23924</v>
      </c>
      <c r="P5074" s="49" t="s">
        <v>1091</v>
      </c>
    </row>
    <row r="5075" spans="1:16">
      <c r="A5075" s="46">
        <v>0</v>
      </c>
      <c r="B5075" s="46">
        <v>0</v>
      </c>
      <c r="C5075" s="46">
        <v>0</v>
      </c>
      <c r="D5075" s="46">
        <f t="shared" si="79"/>
        <v>0</v>
      </c>
      <c r="E5075" s="51">
        <v>45261</v>
      </c>
      <c r="F5075" s="49" t="s">
        <v>80</v>
      </c>
      <c r="G5075" s="49" t="s">
        <v>81</v>
      </c>
      <c r="H5075" s="49" t="s">
        <v>671</v>
      </c>
      <c r="I5075" s="49" t="s">
        <v>671</v>
      </c>
      <c r="J5075" s="49">
        <v>135300</v>
      </c>
      <c r="K5075" s="49" t="s">
        <v>272</v>
      </c>
      <c r="L5075" s="49">
        <v>9870173</v>
      </c>
      <c r="M5075" s="49" t="s">
        <v>1960</v>
      </c>
      <c r="N5075" s="51">
        <v>23559</v>
      </c>
      <c r="O5075" s="51">
        <v>23559</v>
      </c>
      <c r="P5075" s="49" t="s">
        <v>1091</v>
      </c>
    </row>
    <row r="5076" spans="1:16">
      <c r="A5076" s="46">
        <v>0</v>
      </c>
      <c r="B5076" s="46">
        <v>0</v>
      </c>
      <c r="C5076" s="46">
        <v>0</v>
      </c>
      <c r="D5076" s="46">
        <f t="shared" si="79"/>
        <v>0</v>
      </c>
      <c r="E5076" s="51">
        <v>45261</v>
      </c>
      <c r="F5076" s="49" t="s">
        <v>80</v>
      </c>
      <c r="G5076" s="49" t="s">
        <v>81</v>
      </c>
      <c r="H5076" s="49" t="s">
        <v>671</v>
      </c>
      <c r="I5076" s="49" t="s">
        <v>671</v>
      </c>
      <c r="J5076" s="49">
        <v>135300</v>
      </c>
      <c r="K5076" s="49" t="s">
        <v>272</v>
      </c>
      <c r="L5076" s="49">
        <v>9870177</v>
      </c>
      <c r="M5076" s="49" t="s">
        <v>1960</v>
      </c>
      <c r="N5076" s="51">
        <v>25750</v>
      </c>
      <c r="O5076" s="51">
        <v>25750</v>
      </c>
      <c r="P5076" s="49" t="s">
        <v>1091</v>
      </c>
    </row>
    <row r="5077" spans="1:16">
      <c r="A5077" s="46">
        <v>0</v>
      </c>
      <c r="B5077" s="46">
        <v>0</v>
      </c>
      <c r="C5077" s="46">
        <v>0</v>
      </c>
      <c r="D5077" s="46">
        <f t="shared" si="79"/>
        <v>0</v>
      </c>
      <c r="E5077" s="51">
        <v>45261</v>
      </c>
      <c r="F5077" s="49" t="s">
        <v>80</v>
      </c>
      <c r="G5077" s="49" t="s">
        <v>81</v>
      </c>
      <c r="H5077" s="49" t="s">
        <v>671</v>
      </c>
      <c r="I5077" s="49" t="s">
        <v>671</v>
      </c>
      <c r="J5077" s="49">
        <v>135300</v>
      </c>
      <c r="K5077" s="49" t="s">
        <v>272</v>
      </c>
      <c r="L5077" s="49">
        <v>9718858</v>
      </c>
      <c r="M5077" s="49" t="s">
        <v>1960</v>
      </c>
      <c r="N5077" s="51">
        <v>18810</v>
      </c>
      <c r="O5077" s="51">
        <v>18810</v>
      </c>
      <c r="P5077" s="49" t="s">
        <v>1091</v>
      </c>
    </row>
    <row r="5078" spans="1:16">
      <c r="A5078" s="46">
        <v>0</v>
      </c>
      <c r="B5078" s="46">
        <v>0</v>
      </c>
      <c r="C5078" s="46">
        <v>0</v>
      </c>
      <c r="D5078" s="46">
        <f t="shared" si="79"/>
        <v>0</v>
      </c>
      <c r="E5078" s="51">
        <v>45261</v>
      </c>
      <c r="F5078" s="49" t="s">
        <v>80</v>
      </c>
      <c r="G5078" s="49" t="s">
        <v>81</v>
      </c>
      <c r="H5078" s="49" t="s">
        <v>671</v>
      </c>
      <c r="I5078" s="49" t="s">
        <v>671</v>
      </c>
      <c r="J5078" s="49">
        <v>135300</v>
      </c>
      <c r="K5078" s="49" t="s">
        <v>272</v>
      </c>
      <c r="L5078" s="49">
        <v>9822223</v>
      </c>
      <c r="M5078" s="49" t="s">
        <v>2934</v>
      </c>
      <c r="N5078" s="51">
        <v>23559</v>
      </c>
      <c r="O5078" s="51">
        <v>23559</v>
      </c>
      <c r="P5078" s="49" t="s">
        <v>1081</v>
      </c>
    </row>
    <row r="5079" spans="1:16">
      <c r="A5079" s="46">
        <v>0</v>
      </c>
      <c r="B5079" s="46">
        <v>0</v>
      </c>
      <c r="C5079" s="46">
        <v>0</v>
      </c>
      <c r="D5079" s="46">
        <f t="shared" si="79"/>
        <v>0</v>
      </c>
      <c r="E5079" s="51">
        <v>45261</v>
      </c>
      <c r="F5079" s="49" t="s">
        <v>80</v>
      </c>
      <c r="G5079" s="49" t="s">
        <v>81</v>
      </c>
      <c r="H5079" s="49" t="s">
        <v>671</v>
      </c>
      <c r="I5079" s="49" t="s">
        <v>671</v>
      </c>
      <c r="J5079" s="49">
        <v>135300</v>
      </c>
      <c r="K5079" s="49" t="s">
        <v>272</v>
      </c>
      <c r="L5079" s="49">
        <v>9870174</v>
      </c>
      <c r="M5079" s="49" t="s">
        <v>1960</v>
      </c>
      <c r="N5079" s="51">
        <v>25750</v>
      </c>
      <c r="O5079" s="51">
        <v>25750</v>
      </c>
      <c r="P5079" s="49" t="s">
        <v>1091</v>
      </c>
    </row>
    <row r="5080" spans="1:16">
      <c r="A5080" s="46">
        <v>0</v>
      </c>
      <c r="B5080" s="46">
        <v>0</v>
      </c>
      <c r="C5080" s="46">
        <v>0</v>
      </c>
      <c r="D5080" s="46">
        <f t="shared" si="79"/>
        <v>0</v>
      </c>
      <c r="E5080" s="51">
        <v>45261</v>
      </c>
      <c r="F5080" s="49" t="s">
        <v>80</v>
      </c>
      <c r="G5080" s="49" t="s">
        <v>81</v>
      </c>
      <c r="H5080" s="49" t="s">
        <v>671</v>
      </c>
      <c r="I5080" s="49" t="s">
        <v>671</v>
      </c>
      <c r="J5080" s="49">
        <v>135300</v>
      </c>
      <c r="K5080" s="49" t="s">
        <v>272</v>
      </c>
      <c r="L5080" s="49">
        <v>9870179</v>
      </c>
      <c r="M5080" s="49" t="s">
        <v>1960</v>
      </c>
      <c r="N5080" s="51">
        <v>19906</v>
      </c>
      <c r="O5080" s="51">
        <v>19906</v>
      </c>
      <c r="P5080" s="49" t="s">
        <v>1091</v>
      </c>
    </row>
    <row r="5081" spans="1:16">
      <c r="A5081" s="46">
        <v>0</v>
      </c>
      <c r="B5081" s="46">
        <v>0</v>
      </c>
      <c r="C5081" s="46">
        <v>0</v>
      </c>
      <c r="D5081" s="46">
        <f t="shared" si="79"/>
        <v>0</v>
      </c>
      <c r="E5081" s="51">
        <v>45261</v>
      </c>
      <c r="F5081" s="49" t="s">
        <v>80</v>
      </c>
      <c r="G5081" s="49" t="s">
        <v>81</v>
      </c>
      <c r="H5081" s="49" t="s">
        <v>671</v>
      </c>
      <c r="I5081" s="49" t="s">
        <v>671</v>
      </c>
      <c r="J5081" s="49">
        <v>135300</v>
      </c>
      <c r="K5081" s="49" t="s">
        <v>492</v>
      </c>
      <c r="L5081" s="49">
        <v>9821938</v>
      </c>
      <c r="M5081" s="49" t="s">
        <v>2182</v>
      </c>
      <c r="N5081" s="51">
        <v>19541</v>
      </c>
      <c r="O5081" s="51">
        <v>19541</v>
      </c>
      <c r="P5081" s="49" t="s">
        <v>1081</v>
      </c>
    </row>
    <row r="5082" spans="1:16">
      <c r="A5082" s="46">
        <v>0</v>
      </c>
      <c r="B5082" s="46">
        <v>0</v>
      </c>
      <c r="C5082" s="46">
        <v>0</v>
      </c>
      <c r="D5082" s="46">
        <f t="shared" si="79"/>
        <v>0</v>
      </c>
      <c r="E5082" s="51">
        <v>45261</v>
      </c>
      <c r="F5082" s="49" t="s">
        <v>80</v>
      </c>
      <c r="G5082" s="49" t="s">
        <v>81</v>
      </c>
      <c r="H5082" s="49" t="s">
        <v>671</v>
      </c>
      <c r="I5082" s="49" t="s">
        <v>671</v>
      </c>
      <c r="J5082" s="49">
        <v>135300</v>
      </c>
      <c r="K5082" s="49" t="s">
        <v>492</v>
      </c>
      <c r="L5082" s="49">
        <v>9974419</v>
      </c>
      <c r="M5082" s="49" t="s">
        <v>2182</v>
      </c>
      <c r="N5082" s="51">
        <v>19541</v>
      </c>
      <c r="O5082" s="51">
        <v>19541</v>
      </c>
      <c r="P5082" s="49" t="s">
        <v>1091</v>
      </c>
    </row>
    <row r="5083" spans="1:16">
      <c r="A5083" s="46">
        <v>0</v>
      </c>
      <c r="B5083" s="46">
        <v>0</v>
      </c>
      <c r="C5083" s="46">
        <v>0</v>
      </c>
      <c r="D5083" s="46">
        <f t="shared" si="79"/>
        <v>0</v>
      </c>
      <c r="E5083" s="51">
        <v>45261</v>
      </c>
      <c r="F5083" s="49" t="s">
        <v>80</v>
      </c>
      <c r="G5083" s="49" t="s">
        <v>81</v>
      </c>
      <c r="H5083" s="49" t="s">
        <v>671</v>
      </c>
      <c r="I5083" s="49" t="s">
        <v>671</v>
      </c>
      <c r="J5083" s="49">
        <v>135300</v>
      </c>
      <c r="K5083" s="49" t="s">
        <v>492</v>
      </c>
      <c r="L5083" s="49">
        <v>9974418</v>
      </c>
      <c r="M5083" s="49" t="s">
        <v>2935</v>
      </c>
      <c r="N5083" s="51">
        <v>26846</v>
      </c>
      <c r="O5083" s="51">
        <v>26846</v>
      </c>
      <c r="P5083" s="49" t="s">
        <v>1091</v>
      </c>
    </row>
    <row r="5084" spans="1:16">
      <c r="A5084" s="46">
        <v>0</v>
      </c>
      <c r="B5084" s="46">
        <v>0</v>
      </c>
      <c r="C5084" s="46">
        <v>0</v>
      </c>
      <c r="D5084" s="46">
        <f t="shared" si="79"/>
        <v>0</v>
      </c>
      <c r="E5084" s="51">
        <v>45261</v>
      </c>
      <c r="F5084" s="49" t="s">
        <v>80</v>
      </c>
      <c r="G5084" s="49" t="s">
        <v>81</v>
      </c>
      <c r="H5084" s="49" t="s">
        <v>671</v>
      </c>
      <c r="I5084" s="49" t="s">
        <v>671</v>
      </c>
      <c r="J5084" s="49">
        <v>135300</v>
      </c>
      <c r="K5084" s="49" t="s">
        <v>492</v>
      </c>
      <c r="L5084" s="49">
        <v>9821939</v>
      </c>
      <c r="M5084" s="49" t="s">
        <v>2935</v>
      </c>
      <c r="N5084" s="51">
        <v>26846</v>
      </c>
      <c r="O5084" s="51">
        <v>26846</v>
      </c>
      <c r="P5084" s="49" t="s">
        <v>1081</v>
      </c>
    </row>
    <row r="5085" spans="1:16">
      <c r="A5085" s="46">
        <v>0</v>
      </c>
      <c r="B5085" s="46">
        <v>0</v>
      </c>
      <c r="C5085" s="46">
        <v>0</v>
      </c>
      <c r="D5085" s="46">
        <f t="shared" si="79"/>
        <v>0</v>
      </c>
      <c r="E5085" s="51">
        <v>45261</v>
      </c>
      <c r="F5085" s="49" t="s">
        <v>80</v>
      </c>
      <c r="G5085" s="49" t="s">
        <v>81</v>
      </c>
      <c r="H5085" s="49" t="s">
        <v>671</v>
      </c>
      <c r="I5085" s="49" t="s">
        <v>671</v>
      </c>
      <c r="J5085" s="49">
        <v>135300</v>
      </c>
      <c r="K5085" s="49" t="s">
        <v>524</v>
      </c>
      <c r="L5085" s="49">
        <v>9822070</v>
      </c>
      <c r="M5085" s="49" t="s">
        <v>1564</v>
      </c>
      <c r="N5085" s="51">
        <v>23924</v>
      </c>
      <c r="O5085" s="51">
        <v>23924</v>
      </c>
      <c r="P5085" s="49" t="s">
        <v>1081</v>
      </c>
    </row>
    <row r="5086" spans="1:16">
      <c r="A5086" s="46">
        <v>0</v>
      </c>
      <c r="B5086" s="46">
        <v>0</v>
      </c>
      <c r="C5086" s="46">
        <v>0</v>
      </c>
      <c r="D5086" s="46">
        <f t="shared" si="79"/>
        <v>0</v>
      </c>
      <c r="E5086" s="51">
        <v>45261</v>
      </c>
      <c r="F5086" s="49" t="s">
        <v>80</v>
      </c>
      <c r="G5086" s="49" t="s">
        <v>81</v>
      </c>
      <c r="H5086" s="49" t="s">
        <v>671</v>
      </c>
      <c r="I5086" s="49" t="s">
        <v>671</v>
      </c>
      <c r="J5086" s="49">
        <v>135300</v>
      </c>
      <c r="K5086" s="49" t="s">
        <v>524</v>
      </c>
      <c r="L5086" s="49">
        <v>9697424</v>
      </c>
      <c r="M5086" s="49" t="s">
        <v>1564</v>
      </c>
      <c r="N5086" s="51">
        <v>23924</v>
      </c>
      <c r="O5086" s="51">
        <v>23924</v>
      </c>
      <c r="P5086" s="49" t="s">
        <v>1091</v>
      </c>
    </row>
    <row r="5087" spans="1:16">
      <c r="A5087" s="46">
        <v>0</v>
      </c>
      <c r="B5087" s="46">
        <v>0</v>
      </c>
      <c r="C5087" s="46">
        <v>0</v>
      </c>
      <c r="D5087" s="46">
        <f t="shared" si="79"/>
        <v>0</v>
      </c>
      <c r="E5087" s="51">
        <v>45261</v>
      </c>
      <c r="F5087" s="49" t="s">
        <v>80</v>
      </c>
      <c r="G5087" s="49" t="s">
        <v>81</v>
      </c>
      <c r="H5087" s="49" t="s">
        <v>671</v>
      </c>
      <c r="I5087" s="49" t="s">
        <v>671</v>
      </c>
      <c r="J5087" s="49">
        <v>135300</v>
      </c>
      <c r="K5087" s="49" t="s">
        <v>586</v>
      </c>
      <c r="L5087" s="49">
        <v>9974391</v>
      </c>
      <c r="M5087" s="49" t="s">
        <v>2551</v>
      </c>
      <c r="N5087" s="51">
        <v>23924</v>
      </c>
      <c r="O5087" s="51">
        <v>23924</v>
      </c>
      <c r="P5087" s="49" t="s">
        <v>1091</v>
      </c>
    </row>
    <row r="5088" spans="1:16">
      <c r="A5088" s="46">
        <v>0</v>
      </c>
      <c r="B5088" s="46">
        <v>0</v>
      </c>
      <c r="C5088" s="46">
        <v>0</v>
      </c>
      <c r="D5088" s="46">
        <f t="shared" si="79"/>
        <v>0</v>
      </c>
      <c r="E5088" s="51">
        <v>45261</v>
      </c>
      <c r="F5088" s="49" t="s">
        <v>80</v>
      </c>
      <c r="G5088" s="49" t="s">
        <v>81</v>
      </c>
      <c r="H5088" s="49" t="s">
        <v>671</v>
      </c>
      <c r="I5088" s="49" t="s">
        <v>671</v>
      </c>
      <c r="J5088" s="49">
        <v>135300</v>
      </c>
      <c r="K5088" s="49" t="s">
        <v>586</v>
      </c>
      <c r="L5088" s="49">
        <v>9822074</v>
      </c>
      <c r="M5088" s="49" t="s">
        <v>2551</v>
      </c>
      <c r="N5088" s="51">
        <v>23924</v>
      </c>
      <c r="O5088" s="51">
        <v>23924</v>
      </c>
      <c r="P5088" s="49" t="s">
        <v>1081</v>
      </c>
    </row>
    <row r="5089" spans="1:16">
      <c r="A5089" s="46">
        <v>0</v>
      </c>
      <c r="B5089" s="46">
        <v>0</v>
      </c>
      <c r="C5089" s="46">
        <v>0</v>
      </c>
      <c r="D5089" s="46">
        <f t="shared" si="79"/>
        <v>0</v>
      </c>
      <c r="E5089" s="51">
        <v>45261</v>
      </c>
      <c r="F5089" s="49" t="s">
        <v>80</v>
      </c>
      <c r="G5089" s="49" t="s">
        <v>81</v>
      </c>
      <c r="H5089" s="49" t="s">
        <v>671</v>
      </c>
      <c r="I5089" s="49" t="s">
        <v>671</v>
      </c>
      <c r="J5089" s="49">
        <v>135300</v>
      </c>
      <c r="K5089" s="49" t="s">
        <v>367</v>
      </c>
      <c r="L5089" s="49">
        <v>9698338</v>
      </c>
      <c r="M5089" s="49" t="s">
        <v>2183</v>
      </c>
      <c r="N5089" s="51">
        <v>34516</v>
      </c>
      <c r="O5089" s="51">
        <v>34516</v>
      </c>
      <c r="P5089" s="49" t="s">
        <v>1091</v>
      </c>
    </row>
    <row r="5090" spans="1:16">
      <c r="A5090" s="46">
        <v>0</v>
      </c>
      <c r="B5090" s="46">
        <v>0</v>
      </c>
      <c r="C5090" s="46">
        <v>0</v>
      </c>
      <c r="D5090" s="46">
        <f t="shared" si="79"/>
        <v>0</v>
      </c>
      <c r="E5090" s="51">
        <v>45261</v>
      </c>
      <c r="F5090" s="49" t="s">
        <v>80</v>
      </c>
      <c r="G5090" s="49" t="s">
        <v>81</v>
      </c>
      <c r="H5090" s="49" t="s">
        <v>671</v>
      </c>
      <c r="I5090" s="49" t="s">
        <v>671</v>
      </c>
      <c r="J5090" s="49">
        <v>135300</v>
      </c>
      <c r="K5090" s="49" t="s">
        <v>367</v>
      </c>
      <c r="L5090" s="49">
        <v>9822036</v>
      </c>
      <c r="M5090" s="49" t="s">
        <v>2183</v>
      </c>
      <c r="N5090" s="51">
        <v>34516</v>
      </c>
      <c r="O5090" s="51">
        <v>34516</v>
      </c>
      <c r="P5090" s="49" t="s">
        <v>1081</v>
      </c>
    </row>
    <row r="5091" spans="1:16">
      <c r="A5091" s="46">
        <v>0</v>
      </c>
      <c r="B5091" s="46">
        <v>0</v>
      </c>
      <c r="C5091" s="46">
        <v>0</v>
      </c>
      <c r="D5091" s="46">
        <f t="shared" si="79"/>
        <v>0</v>
      </c>
      <c r="E5091" s="51">
        <v>45261</v>
      </c>
      <c r="F5091" s="49" t="s">
        <v>80</v>
      </c>
      <c r="G5091" s="49" t="s">
        <v>81</v>
      </c>
      <c r="H5091" s="49" t="s">
        <v>671</v>
      </c>
      <c r="I5091" s="49" t="s">
        <v>671</v>
      </c>
      <c r="J5091" s="49">
        <v>135300</v>
      </c>
      <c r="K5091" s="49" t="s">
        <v>421</v>
      </c>
      <c r="L5091" s="49">
        <v>9822066</v>
      </c>
      <c r="M5091" s="49" t="s">
        <v>1566</v>
      </c>
      <c r="N5091" s="51">
        <v>29037</v>
      </c>
      <c r="O5091" s="51">
        <v>29037</v>
      </c>
      <c r="P5091" s="49" t="s">
        <v>1081</v>
      </c>
    </row>
    <row r="5092" spans="1:16">
      <c r="A5092" s="46">
        <v>0</v>
      </c>
      <c r="B5092" s="46">
        <v>0</v>
      </c>
      <c r="C5092" s="46">
        <v>0</v>
      </c>
      <c r="D5092" s="46">
        <f t="shared" si="79"/>
        <v>0</v>
      </c>
      <c r="E5092" s="51">
        <v>45261</v>
      </c>
      <c r="F5092" s="49" t="s">
        <v>80</v>
      </c>
      <c r="G5092" s="49" t="s">
        <v>81</v>
      </c>
      <c r="H5092" s="49" t="s">
        <v>671</v>
      </c>
      <c r="I5092" s="49" t="s">
        <v>671</v>
      </c>
      <c r="J5092" s="49">
        <v>135300</v>
      </c>
      <c r="K5092" s="49" t="s">
        <v>421</v>
      </c>
      <c r="L5092" s="49">
        <v>9974396</v>
      </c>
      <c r="M5092" s="49" t="s">
        <v>1566</v>
      </c>
      <c r="N5092" s="51">
        <v>29037</v>
      </c>
      <c r="O5092" s="51">
        <v>29037</v>
      </c>
      <c r="P5092" s="49" t="s">
        <v>1091</v>
      </c>
    </row>
    <row r="5093" spans="1:16">
      <c r="A5093" s="46">
        <v>0</v>
      </c>
      <c r="B5093" s="46">
        <v>0</v>
      </c>
      <c r="C5093" s="46">
        <v>0</v>
      </c>
      <c r="D5093" s="46">
        <f t="shared" si="79"/>
        <v>0</v>
      </c>
      <c r="E5093" s="51">
        <v>45261</v>
      </c>
      <c r="F5093" s="49" t="s">
        <v>80</v>
      </c>
      <c r="G5093" s="49" t="s">
        <v>81</v>
      </c>
      <c r="H5093" s="49" t="s">
        <v>671</v>
      </c>
      <c r="I5093" s="49" t="s">
        <v>671</v>
      </c>
      <c r="J5093" s="49">
        <v>135300</v>
      </c>
      <c r="K5093" s="49" t="s">
        <v>422</v>
      </c>
      <c r="L5093" s="49">
        <v>9769107</v>
      </c>
      <c r="M5093" s="49" t="s">
        <v>1971</v>
      </c>
      <c r="N5093" s="51">
        <v>34516</v>
      </c>
      <c r="O5093" s="51">
        <v>34516</v>
      </c>
      <c r="P5093" s="49" t="s">
        <v>1091</v>
      </c>
    </row>
    <row r="5094" spans="1:16">
      <c r="A5094" s="46">
        <v>0</v>
      </c>
      <c r="B5094" s="46">
        <v>0</v>
      </c>
      <c r="C5094" s="46">
        <v>0</v>
      </c>
      <c r="D5094" s="46">
        <f t="shared" si="79"/>
        <v>0</v>
      </c>
      <c r="E5094" s="51">
        <v>45261</v>
      </c>
      <c r="F5094" s="49" t="s">
        <v>80</v>
      </c>
      <c r="G5094" s="49" t="s">
        <v>81</v>
      </c>
      <c r="H5094" s="49" t="s">
        <v>671</v>
      </c>
      <c r="I5094" s="49" t="s">
        <v>671</v>
      </c>
      <c r="J5094" s="49">
        <v>135300</v>
      </c>
      <c r="K5094" s="49" t="s">
        <v>422</v>
      </c>
      <c r="L5094" s="49">
        <v>9822062</v>
      </c>
      <c r="M5094" s="49" t="s">
        <v>1971</v>
      </c>
      <c r="N5094" s="51">
        <v>34516</v>
      </c>
      <c r="O5094" s="51">
        <v>34516</v>
      </c>
      <c r="P5094" s="49" t="s">
        <v>1081</v>
      </c>
    </row>
    <row r="5095" spans="1:16">
      <c r="A5095" s="46">
        <v>0</v>
      </c>
      <c r="B5095" s="46">
        <v>0</v>
      </c>
      <c r="C5095" s="46">
        <v>0</v>
      </c>
      <c r="D5095" s="46">
        <f t="shared" si="79"/>
        <v>0</v>
      </c>
      <c r="E5095" s="51">
        <v>45261</v>
      </c>
      <c r="F5095" s="49" t="s">
        <v>80</v>
      </c>
      <c r="G5095" s="49" t="s">
        <v>81</v>
      </c>
      <c r="H5095" s="49" t="s">
        <v>671</v>
      </c>
      <c r="I5095" s="49" t="s">
        <v>671</v>
      </c>
      <c r="J5095" s="49">
        <v>135300</v>
      </c>
      <c r="K5095" s="49" t="s">
        <v>424</v>
      </c>
      <c r="L5095" s="49">
        <v>9822065</v>
      </c>
      <c r="M5095" s="49" t="s">
        <v>1977</v>
      </c>
      <c r="N5095" s="51">
        <v>30864</v>
      </c>
      <c r="O5095" s="51">
        <v>30864</v>
      </c>
      <c r="P5095" s="49" t="s">
        <v>1081</v>
      </c>
    </row>
    <row r="5096" spans="1:16">
      <c r="A5096" s="46">
        <v>0</v>
      </c>
      <c r="B5096" s="46">
        <v>0</v>
      </c>
      <c r="C5096" s="46">
        <v>0</v>
      </c>
      <c r="D5096" s="46">
        <f t="shared" si="79"/>
        <v>0</v>
      </c>
      <c r="E5096" s="51">
        <v>45261</v>
      </c>
      <c r="F5096" s="49" t="s">
        <v>80</v>
      </c>
      <c r="G5096" s="49" t="s">
        <v>81</v>
      </c>
      <c r="H5096" s="49" t="s">
        <v>671</v>
      </c>
      <c r="I5096" s="49" t="s">
        <v>671</v>
      </c>
      <c r="J5096" s="49">
        <v>135300</v>
      </c>
      <c r="K5096" s="49" t="s">
        <v>424</v>
      </c>
      <c r="L5096" s="49">
        <v>9974403</v>
      </c>
      <c r="M5096" s="49" t="s">
        <v>1977</v>
      </c>
      <c r="N5096" s="51">
        <v>30864</v>
      </c>
      <c r="O5096" s="51">
        <v>30864</v>
      </c>
      <c r="P5096" s="49" t="s">
        <v>1091</v>
      </c>
    </row>
    <row r="5097" spans="1:16">
      <c r="A5097" s="46">
        <v>0</v>
      </c>
      <c r="B5097" s="46">
        <v>0</v>
      </c>
      <c r="C5097" s="46">
        <v>0</v>
      </c>
      <c r="D5097" s="46">
        <f t="shared" si="79"/>
        <v>0</v>
      </c>
      <c r="E5097" s="51">
        <v>45261</v>
      </c>
      <c r="F5097" s="49" t="s">
        <v>80</v>
      </c>
      <c r="G5097" s="49" t="s">
        <v>81</v>
      </c>
      <c r="H5097" s="49" t="s">
        <v>671</v>
      </c>
      <c r="I5097" s="49" t="s">
        <v>671</v>
      </c>
      <c r="J5097" s="49">
        <v>135300</v>
      </c>
      <c r="K5097" s="49" t="s">
        <v>673</v>
      </c>
      <c r="L5097" s="49">
        <v>9822064</v>
      </c>
      <c r="M5097" s="49" t="s">
        <v>2936</v>
      </c>
      <c r="N5097" s="51">
        <v>30864</v>
      </c>
      <c r="O5097" s="51">
        <v>30864</v>
      </c>
      <c r="P5097" s="49" t="s">
        <v>1081</v>
      </c>
    </row>
    <row r="5098" spans="1:16">
      <c r="A5098" s="46">
        <v>0</v>
      </c>
      <c r="B5098" s="46">
        <v>0</v>
      </c>
      <c r="C5098" s="46">
        <v>0</v>
      </c>
      <c r="D5098" s="46">
        <f t="shared" si="79"/>
        <v>0</v>
      </c>
      <c r="E5098" s="51">
        <v>45261</v>
      </c>
      <c r="F5098" s="49" t="s">
        <v>80</v>
      </c>
      <c r="G5098" s="49" t="s">
        <v>81</v>
      </c>
      <c r="H5098" s="49" t="s">
        <v>671</v>
      </c>
      <c r="I5098" s="49" t="s">
        <v>671</v>
      </c>
      <c r="J5098" s="49">
        <v>135300</v>
      </c>
      <c r="K5098" s="49" t="s">
        <v>673</v>
      </c>
      <c r="L5098" s="49">
        <v>9974402</v>
      </c>
      <c r="M5098" s="49" t="s">
        <v>2936</v>
      </c>
      <c r="N5098" s="51">
        <v>30864</v>
      </c>
      <c r="O5098" s="51">
        <v>30864</v>
      </c>
      <c r="P5098" s="49" t="s">
        <v>1091</v>
      </c>
    </row>
    <row r="5099" spans="1:16">
      <c r="A5099" s="46">
        <v>0</v>
      </c>
      <c r="B5099" s="46">
        <v>0</v>
      </c>
      <c r="C5099" s="46">
        <v>0</v>
      </c>
      <c r="D5099" s="46">
        <f t="shared" si="79"/>
        <v>0</v>
      </c>
      <c r="E5099" s="51">
        <v>45261</v>
      </c>
      <c r="F5099" s="49" t="s">
        <v>80</v>
      </c>
      <c r="G5099" s="49" t="s">
        <v>81</v>
      </c>
      <c r="H5099" s="49" t="s">
        <v>671</v>
      </c>
      <c r="I5099" s="49" t="s">
        <v>671</v>
      </c>
      <c r="J5099" s="49">
        <v>135300</v>
      </c>
      <c r="K5099" s="49" t="s">
        <v>425</v>
      </c>
      <c r="L5099" s="49">
        <v>9822063</v>
      </c>
      <c r="M5099" s="49" t="s">
        <v>1567</v>
      </c>
      <c r="N5099" s="51">
        <v>34516</v>
      </c>
      <c r="O5099" s="51">
        <v>34516</v>
      </c>
      <c r="P5099" s="49" t="s">
        <v>1081</v>
      </c>
    </row>
    <row r="5100" spans="1:16">
      <c r="A5100" s="46">
        <v>0</v>
      </c>
      <c r="B5100" s="46">
        <v>0</v>
      </c>
      <c r="C5100" s="46">
        <v>0</v>
      </c>
      <c r="D5100" s="46">
        <f t="shared" si="79"/>
        <v>0</v>
      </c>
      <c r="E5100" s="51">
        <v>45261</v>
      </c>
      <c r="F5100" s="49" t="s">
        <v>80</v>
      </c>
      <c r="G5100" s="49" t="s">
        <v>81</v>
      </c>
      <c r="H5100" s="49" t="s">
        <v>671</v>
      </c>
      <c r="I5100" s="49" t="s">
        <v>671</v>
      </c>
      <c r="J5100" s="49">
        <v>135300</v>
      </c>
      <c r="K5100" s="49" t="s">
        <v>425</v>
      </c>
      <c r="L5100" s="49">
        <v>9769108</v>
      </c>
      <c r="M5100" s="49" t="s">
        <v>1567</v>
      </c>
      <c r="N5100" s="51">
        <v>34516</v>
      </c>
      <c r="O5100" s="51">
        <v>34516</v>
      </c>
      <c r="P5100" s="49" t="s">
        <v>1091</v>
      </c>
    </row>
    <row r="5101" spans="1:16">
      <c r="A5101" s="46">
        <v>0</v>
      </c>
      <c r="B5101" s="46">
        <v>0</v>
      </c>
      <c r="C5101" s="46">
        <v>0</v>
      </c>
      <c r="D5101" s="46">
        <f t="shared" si="79"/>
        <v>0</v>
      </c>
      <c r="E5101" s="51">
        <v>45261</v>
      </c>
      <c r="F5101" s="49" t="s">
        <v>80</v>
      </c>
      <c r="G5101" s="49" t="s">
        <v>81</v>
      </c>
      <c r="H5101" s="49" t="s">
        <v>671</v>
      </c>
      <c r="I5101" s="49" t="s">
        <v>671</v>
      </c>
      <c r="J5101" s="49">
        <v>135300</v>
      </c>
      <c r="K5101" s="49" t="s">
        <v>254</v>
      </c>
      <c r="L5101" s="49">
        <v>9974463</v>
      </c>
      <c r="M5101" s="49" t="s">
        <v>1980</v>
      </c>
      <c r="N5101" s="51">
        <v>31959</v>
      </c>
      <c r="O5101" s="51">
        <v>31959</v>
      </c>
      <c r="P5101" s="49" t="s">
        <v>1091</v>
      </c>
    </row>
    <row r="5102" spans="1:16">
      <c r="A5102" s="46">
        <v>0</v>
      </c>
      <c r="B5102" s="46">
        <v>0</v>
      </c>
      <c r="C5102" s="46">
        <v>0</v>
      </c>
      <c r="D5102" s="46">
        <f t="shared" si="79"/>
        <v>0</v>
      </c>
      <c r="E5102" s="51">
        <v>45261</v>
      </c>
      <c r="F5102" s="49" t="s">
        <v>80</v>
      </c>
      <c r="G5102" s="49" t="s">
        <v>81</v>
      </c>
      <c r="H5102" s="49" t="s">
        <v>671</v>
      </c>
      <c r="I5102" s="49" t="s">
        <v>671</v>
      </c>
      <c r="J5102" s="49">
        <v>135300</v>
      </c>
      <c r="K5102" s="49" t="s">
        <v>254</v>
      </c>
      <c r="L5102" s="49">
        <v>9822144</v>
      </c>
      <c r="M5102" s="49" t="s">
        <v>2191</v>
      </c>
      <c r="N5102" s="51">
        <v>32325</v>
      </c>
      <c r="O5102" s="51">
        <v>32325</v>
      </c>
      <c r="P5102" s="49" t="s">
        <v>1081</v>
      </c>
    </row>
    <row r="5103" spans="1:16">
      <c r="A5103" s="46">
        <v>0</v>
      </c>
      <c r="B5103" s="46">
        <v>0</v>
      </c>
      <c r="C5103" s="46">
        <v>0</v>
      </c>
      <c r="D5103" s="46">
        <f t="shared" si="79"/>
        <v>0</v>
      </c>
      <c r="E5103" s="51">
        <v>45261</v>
      </c>
      <c r="F5103" s="49" t="s">
        <v>80</v>
      </c>
      <c r="G5103" s="49" t="s">
        <v>81</v>
      </c>
      <c r="H5103" s="49" t="s">
        <v>671</v>
      </c>
      <c r="I5103" s="49" t="s">
        <v>671</v>
      </c>
      <c r="J5103" s="49">
        <v>135300</v>
      </c>
      <c r="K5103" s="49" t="s">
        <v>254</v>
      </c>
      <c r="L5103" s="49">
        <v>9974462</v>
      </c>
      <c r="M5103" s="49" t="s">
        <v>2191</v>
      </c>
      <c r="N5103" s="51">
        <v>32325</v>
      </c>
      <c r="O5103" s="51">
        <v>32325</v>
      </c>
      <c r="P5103" s="49" t="s">
        <v>1091</v>
      </c>
    </row>
    <row r="5104" spans="1:16">
      <c r="A5104" s="46">
        <v>0</v>
      </c>
      <c r="B5104" s="46">
        <v>0</v>
      </c>
      <c r="C5104" s="46">
        <v>0</v>
      </c>
      <c r="D5104" s="46">
        <f t="shared" si="79"/>
        <v>0</v>
      </c>
      <c r="E5104" s="51">
        <v>45261</v>
      </c>
      <c r="F5104" s="49" t="s">
        <v>80</v>
      </c>
      <c r="G5104" s="49" t="s">
        <v>81</v>
      </c>
      <c r="H5104" s="49" t="s">
        <v>671</v>
      </c>
      <c r="I5104" s="49" t="s">
        <v>671</v>
      </c>
      <c r="J5104" s="49">
        <v>135300</v>
      </c>
      <c r="K5104" s="49" t="s">
        <v>254</v>
      </c>
      <c r="L5104" s="49">
        <v>9822145</v>
      </c>
      <c r="M5104" s="49" t="s">
        <v>1980</v>
      </c>
      <c r="N5104" s="51">
        <v>31959</v>
      </c>
      <c r="O5104" s="51">
        <v>31959</v>
      </c>
      <c r="P5104" s="49" t="s">
        <v>1081</v>
      </c>
    </row>
    <row r="5105" spans="1:16">
      <c r="A5105" s="46">
        <v>0</v>
      </c>
      <c r="B5105" s="46">
        <v>0</v>
      </c>
      <c r="C5105" s="46">
        <v>0</v>
      </c>
      <c r="D5105" s="46">
        <f t="shared" si="79"/>
        <v>0</v>
      </c>
      <c r="E5105" s="51">
        <v>45261</v>
      </c>
      <c r="F5105" s="49" t="s">
        <v>80</v>
      </c>
      <c r="G5105" s="49" t="s">
        <v>81</v>
      </c>
      <c r="H5105" s="49" t="s">
        <v>671</v>
      </c>
      <c r="I5105" s="49" t="s">
        <v>671</v>
      </c>
      <c r="J5105" s="49">
        <v>135300</v>
      </c>
      <c r="K5105" s="49" t="s">
        <v>647</v>
      </c>
      <c r="L5105" s="49">
        <v>9801815</v>
      </c>
      <c r="M5105" s="49" t="s">
        <v>2922</v>
      </c>
      <c r="N5105" s="51">
        <v>36713</v>
      </c>
      <c r="O5105" s="51">
        <v>36892</v>
      </c>
      <c r="P5105" s="49" t="s">
        <v>2923</v>
      </c>
    </row>
    <row r="5106" spans="1:16">
      <c r="A5106" s="46">
        <v>0</v>
      </c>
      <c r="B5106" s="46">
        <v>0</v>
      </c>
      <c r="C5106" s="46">
        <v>0</v>
      </c>
      <c r="D5106" s="46">
        <f t="shared" si="79"/>
        <v>0</v>
      </c>
      <c r="E5106" s="51">
        <v>45261</v>
      </c>
      <c r="F5106" s="49" t="s">
        <v>80</v>
      </c>
      <c r="G5106" s="49" t="s">
        <v>81</v>
      </c>
      <c r="H5106" s="49" t="s">
        <v>671</v>
      </c>
      <c r="I5106" s="49" t="s">
        <v>671</v>
      </c>
      <c r="J5106" s="49">
        <v>135300</v>
      </c>
      <c r="K5106" s="49" t="s">
        <v>647</v>
      </c>
      <c r="L5106" s="49">
        <v>9806970</v>
      </c>
      <c r="M5106" s="49" t="s">
        <v>2922</v>
      </c>
      <c r="N5106" s="51">
        <v>36713</v>
      </c>
      <c r="O5106" s="51">
        <v>36892</v>
      </c>
      <c r="P5106" s="49" t="s">
        <v>2923</v>
      </c>
    </row>
    <row r="5107" spans="1:16">
      <c r="A5107" s="46">
        <v>0</v>
      </c>
      <c r="B5107" s="46">
        <v>0</v>
      </c>
      <c r="C5107" s="46">
        <v>0</v>
      </c>
      <c r="D5107" s="46">
        <f t="shared" si="79"/>
        <v>0</v>
      </c>
      <c r="E5107" s="51">
        <v>45261</v>
      </c>
      <c r="F5107" s="49" t="s">
        <v>80</v>
      </c>
      <c r="G5107" s="49" t="s">
        <v>81</v>
      </c>
      <c r="H5107" s="49" t="s">
        <v>671</v>
      </c>
      <c r="I5107" s="49" t="s">
        <v>671</v>
      </c>
      <c r="J5107" s="49">
        <v>135300</v>
      </c>
      <c r="K5107" s="49" t="s">
        <v>527</v>
      </c>
      <c r="L5107" s="49">
        <v>9701180</v>
      </c>
      <c r="M5107" s="49" t="s">
        <v>1575</v>
      </c>
      <c r="N5107" s="51">
        <v>23924</v>
      </c>
      <c r="O5107" s="51">
        <v>23924</v>
      </c>
      <c r="P5107" s="49" t="s">
        <v>1091</v>
      </c>
    </row>
    <row r="5108" spans="1:16">
      <c r="A5108" s="46">
        <v>0</v>
      </c>
      <c r="B5108" s="46">
        <v>0</v>
      </c>
      <c r="C5108" s="46">
        <v>0</v>
      </c>
      <c r="D5108" s="46">
        <f t="shared" si="79"/>
        <v>0</v>
      </c>
      <c r="E5108" s="51">
        <v>45261</v>
      </c>
      <c r="F5108" s="49" t="s">
        <v>80</v>
      </c>
      <c r="G5108" s="49" t="s">
        <v>81</v>
      </c>
      <c r="H5108" s="49" t="s">
        <v>671</v>
      </c>
      <c r="I5108" s="49" t="s">
        <v>671</v>
      </c>
      <c r="J5108" s="49">
        <v>135300</v>
      </c>
      <c r="K5108" s="49" t="s">
        <v>527</v>
      </c>
      <c r="L5108" s="49">
        <v>9822190</v>
      </c>
      <c r="M5108" s="49" t="s">
        <v>1575</v>
      </c>
      <c r="N5108" s="51">
        <v>23924</v>
      </c>
      <c r="O5108" s="51">
        <v>23924</v>
      </c>
      <c r="P5108" s="49" t="s">
        <v>1081</v>
      </c>
    </row>
    <row r="5109" spans="1:16">
      <c r="A5109" s="46">
        <v>0</v>
      </c>
      <c r="B5109" s="46">
        <v>0</v>
      </c>
      <c r="C5109" s="46">
        <v>0</v>
      </c>
      <c r="D5109" s="46">
        <f t="shared" si="79"/>
        <v>0</v>
      </c>
      <c r="E5109" s="51">
        <v>45261</v>
      </c>
      <c r="F5109" s="49" t="s">
        <v>80</v>
      </c>
      <c r="G5109" s="49" t="s">
        <v>81</v>
      </c>
      <c r="H5109" s="49" t="s">
        <v>671</v>
      </c>
      <c r="I5109" s="49" t="s">
        <v>671</v>
      </c>
      <c r="J5109" s="49">
        <v>135300</v>
      </c>
      <c r="K5109" s="49" t="s">
        <v>432</v>
      </c>
      <c r="L5109" s="49">
        <v>9822185</v>
      </c>
      <c r="M5109" s="49" t="s">
        <v>1580</v>
      </c>
      <c r="N5109" s="51">
        <v>18810</v>
      </c>
      <c r="O5109" s="51">
        <v>18810</v>
      </c>
      <c r="P5109" s="49" t="s">
        <v>1081</v>
      </c>
    </row>
    <row r="5110" spans="1:16">
      <c r="A5110" s="46">
        <v>0</v>
      </c>
      <c r="B5110" s="46">
        <v>0</v>
      </c>
      <c r="C5110" s="46">
        <v>0</v>
      </c>
      <c r="D5110" s="46">
        <f t="shared" si="79"/>
        <v>0</v>
      </c>
      <c r="E5110" s="51">
        <v>45261</v>
      </c>
      <c r="F5110" s="49" t="s">
        <v>80</v>
      </c>
      <c r="G5110" s="49" t="s">
        <v>81</v>
      </c>
      <c r="H5110" s="49" t="s">
        <v>671</v>
      </c>
      <c r="I5110" s="49" t="s">
        <v>671</v>
      </c>
      <c r="J5110" s="49">
        <v>135300</v>
      </c>
      <c r="K5110" s="49" t="s">
        <v>432</v>
      </c>
      <c r="L5110" s="49">
        <v>9974449</v>
      </c>
      <c r="M5110" s="49" t="s">
        <v>1580</v>
      </c>
      <c r="N5110" s="51">
        <v>18810</v>
      </c>
      <c r="O5110" s="51">
        <v>18810</v>
      </c>
      <c r="P5110" s="49" t="s">
        <v>1091</v>
      </c>
    </row>
    <row r="5111" spans="1:16">
      <c r="A5111" s="46">
        <v>0</v>
      </c>
      <c r="B5111" s="46">
        <v>0</v>
      </c>
      <c r="C5111" s="46">
        <v>0</v>
      </c>
      <c r="D5111" s="46">
        <f t="shared" si="79"/>
        <v>0</v>
      </c>
      <c r="E5111" s="51">
        <v>45261</v>
      </c>
      <c r="F5111" s="49" t="s">
        <v>80</v>
      </c>
      <c r="G5111" s="49" t="s">
        <v>81</v>
      </c>
      <c r="H5111" s="49" t="s">
        <v>671</v>
      </c>
      <c r="I5111" s="49" t="s">
        <v>671</v>
      </c>
      <c r="J5111" s="49">
        <v>135300</v>
      </c>
      <c r="K5111" s="49" t="s">
        <v>437</v>
      </c>
      <c r="L5111" s="49">
        <v>9822164</v>
      </c>
      <c r="M5111" s="49" t="s">
        <v>1993</v>
      </c>
      <c r="N5111" s="51">
        <v>23924</v>
      </c>
      <c r="O5111" s="51">
        <v>23924</v>
      </c>
      <c r="P5111" s="49" t="s">
        <v>1081</v>
      </c>
    </row>
    <row r="5112" spans="1:16">
      <c r="A5112" s="46">
        <v>0</v>
      </c>
      <c r="B5112" s="46">
        <v>0</v>
      </c>
      <c r="C5112" s="46">
        <v>0</v>
      </c>
      <c r="D5112" s="46">
        <f t="shared" si="79"/>
        <v>0</v>
      </c>
      <c r="E5112" s="51">
        <v>45261</v>
      </c>
      <c r="F5112" s="49" t="s">
        <v>80</v>
      </c>
      <c r="G5112" s="49" t="s">
        <v>81</v>
      </c>
      <c r="H5112" s="49" t="s">
        <v>671</v>
      </c>
      <c r="I5112" s="49" t="s">
        <v>671</v>
      </c>
      <c r="J5112" s="49">
        <v>135300</v>
      </c>
      <c r="K5112" s="49" t="s">
        <v>437</v>
      </c>
      <c r="L5112" s="49">
        <v>9974453</v>
      </c>
      <c r="M5112" s="49" t="s">
        <v>1993</v>
      </c>
      <c r="N5112" s="51">
        <v>23924</v>
      </c>
      <c r="O5112" s="51">
        <v>23924</v>
      </c>
      <c r="P5112" s="49" t="s">
        <v>1091</v>
      </c>
    </row>
    <row r="5113" spans="1:16">
      <c r="A5113" s="46">
        <v>0</v>
      </c>
      <c r="B5113" s="46">
        <v>0</v>
      </c>
      <c r="C5113" s="46">
        <v>0</v>
      </c>
      <c r="D5113" s="46">
        <f t="shared" si="79"/>
        <v>0</v>
      </c>
      <c r="E5113" s="51">
        <v>45261</v>
      </c>
      <c r="F5113" s="49" t="s">
        <v>80</v>
      </c>
      <c r="G5113" s="49" t="s">
        <v>81</v>
      </c>
      <c r="H5113" s="49" t="s">
        <v>671</v>
      </c>
      <c r="I5113" s="49" t="s">
        <v>671</v>
      </c>
      <c r="J5113" s="49">
        <v>135300</v>
      </c>
      <c r="K5113" s="49" t="s">
        <v>437</v>
      </c>
      <c r="L5113" s="49">
        <v>9822165</v>
      </c>
      <c r="M5113" s="49" t="s">
        <v>1992</v>
      </c>
      <c r="N5113" s="51">
        <v>21732</v>
      </c>
      <c r="O5113" s="51">
        <v>21732</v>
      </c>
      <c r="P5113" s="49" t="s">
        <v>1081</v>
      </c>
    </row>
    <row r="5114" spans="1:16">
      <c r="A5114" s="46">
        <v>0</v>
      </c>
      <c r="B5114" s="46">
        <v>0</v>
      </c>
      <c r="C5114" s="46">
        <v>0</v>
      </c>
      <c r="D5114" s="46">
        <f t="shared" si="79"/>
        <v>0</v>
      </c>
      <c r="E5114" s="51">
        <v>45261</v>
      </c>
      <c r="F5114" s="49" t="s">
        <v>80</v>
      </c>
      <c r="G5114" s="49" t="s">
        <v>81</v>
      </c>
      <c r="H5114" s="49" t="s">
        <v>671</v>
      </c>
      <c r="I5114" s="49" t="s">
        <v>671</v>
      </c>
      <c r="J5114" s="49">
        <v>135300</v>
      </c>
      <c r="K5114" s="49" t="s">
        <v>437</v>
      </c>
      <c r="L5114" s="49">
        <v>9974454</v>
      </c>
      <c r="M5114" s="49" t="s">
        <v>1992</v>
      </c>
      <c r="N5114" s="51">
        <v>21732</v>
      </c>
      <c r="O5114" s="51">
        <v>21732</v>
      </c>
      <c r="P5114" s="49" t="s">
        <v>1091</v>
      </c>
    </row>
    <row r="5115" spans="1:16">
      <c r="A5115" s="46">
        <v>0</v>
      </c>
      <c r="B5115" s="46">
        <v>0</v>
      </c>
      <c r="C5115" s="46">
        <v>0</v>
      </c>
      <c r="D5115" s="46">
        <f t="shared" si="79"/>
        <v>0</v>
      </c>
      <c r="E5115" s="51">
        <v>45261</v>
      </c>
      <c r="F5115" s="49" t="s">
        <v>80</v>
      </c>
      <c r="G5115" s="49" t="s">
        <v>81</v>
      </c>
      <c r="H5115" s="49" t="s">
        <v>671</v>
      </c>
      <c r="I5115" s="49" t="s">
        <v>671</v>
      </c>
      <c r="J5115" s="49">
        <v>135300</v>
      </c>
      <c r="K5115" s="49" t="s">
        <v>438</v>
      </c>
      <c r="L5115" s="49">
        <v>9693318</v>
      </c>
      <c r="M5115" s="49" t="s">
        <v>1994</v>
      </c>
      <c r="N5115" s="51">
        <v>18810</v>
      </c>
      <c r="O5115" s="51">
        <v>18810</v>
      </c>
      <c r="P5115" s="49" t="s">
        <v>1091</v>
      </c>
    </row>
    <row r="5116" spans="1:16">
      <c r="A5116" s="46">
        <v>0</v>
      </c>
      <c r="B5116" s="46">
        <v>0</v>
      </c>
      <c r="C5116" s="46">
        <v>0</v>
      </c>
      <c r="D5116" s="46">
        <f t="shared" si="79"/>
        <v>0</v>
      </c>
      <c r="E5116" s="51">
        <v>45261</v>
      </c>
      <c r="F5116" s="49" t="s">
        <v>80</v>
      </c>
      <c r="G5116" s="49" t="s">
        <v>81</v>
      </c>
      <c r="H5116" s="49" t="s">
        <v>671</v>
      </c>
      <c r="I5116" s="49" t="s">
        <v>671</v>
      </c>
      <c r="J5116" s="49">
        <v>135300</v>
      </c>
      <c r="K5116" s="49" t="s">
        <v>438</v>
      </c>
      <c r="L5116" s="49">
        <v>9822192</v>
      </c>
      <c r="M5116" s="49" t="s">
        <v>1994</v>
      </c>
      <c r="N5116" s="51">
        <v>23193</v>
      </c>
      <c r="O5116" s="51">
        <v>23193</v>
      </c>
      <c r="P5116" s="49" t="s">
        <v>1081</v>
      </c>
    </row>
    <row r="5117" spans="1:16">
      <c r="A5117" s="46">
        <v>0</v>
      </c>
      <c r="B5117" s="46">
        <v>0</v>
      </c>
      <c r="C5117" s="46">
        <v>0</v>
      </c>
      <c r="D5117" s="46">
        <f t="shared" si="79"/>
        <v>0</v>
      </c>
      <c r="E5117" s="51">
        <v>45261</v>
      </c>
      <c r="F5117" s="49" t="s">
        <v>80</v>
      </c>
      <c r="G5117" s="49" t="s">
        <v>81</v>
      </c>
      <c r="H5117" s="49" t="s">
        <v>671</v>
      </c>
      <c r="I5117" s="49" t="s">
        <v>671</v>
      </c>
      <c r="J5117" s="49">
        <v>135300</v>
      </c>
      <c r="K5117" s="49" t="s">
        <v>438</v>
      </c>
      <c r="L5117" s="49">
        <v>9822191</v>
      </c>
      <c r="M5117" s="49" t="s">
        <v>1994</v>
      </c>
      <c r="N5117" s="51">
        <v>18810</v>
      </c>
      <c r="O5117" s="51">
        <v>18810</v>
      </c>
      <c r="P5117" s="49" t="s">
        <v>1081</v>
      </c>
    </row>
    <row r="5118" spans="1:16">
      <c r="A5118" s="46">
        <v>0</v>
      </c>
      <c r="B5118" s="46">
        <v>0</v>
      </c>
      <c r="C5118" s="46">
        <v>0</v>
      </c>
      <c r="D5118" s="46">
        <f t="shared" si="79"/>
        <v>0</v>
      </c>
      <c r="E5118" s="51">
        <v>45261</v>
      </c>
      <c r="F5118" s="49" t="s">
        <v>80</v>
      </c>
      <c r="G5118" s="49" t="s">
        <v>81</v>
      </c>
      <c r="H5118" s="49" t="s">
        <v>671</v>
      </c>
      <c r="I5118" s="49" t="s">
        <v>671</v>
      </c>
      <c r="J5118" s="49">
        <v>135300</v>
      </c>
      <c r="K5118" s="49" t="s">
        <v>438</v>
      </c>
      <c r="L5118" s="49">
        <v>9974451</v>
      </c>
      <c r="M5118" s="49" t="s">
        <v>1994</v>
      </c>
      <c r="N5118" s="51">
        <v>23193</v>
      </c>
      <c r="O5118" s="51">
        <v>23193</v>
      </c>
      <c r="P5118" s="49" t="s">
        <v>1091</v>
      </c>
    </row>
    <row r="5119" spans="1:16">
      <c r="A5119" s="46">
        <v>0</v>
      </c>
      <c r="B5119" s="46">
        <v>0</v>
      </c>
      <c r="C5119" s="46">
        <v>0</v>
      </c>
      <c r="D5119" s="46">
        <f t="shared" si="79"/>
        <v>0</v>
      </c>
      <c r="E5119" s="51">
        <v>45261</v>
      </c>
      <c r="F5119" s="49" t="s">
        <v>80</v>
      </c>
      <c r="G5119" s="49" t="s">
        <v>81</v>
      </c>
      <c r="H5119" s="49" t="s">
        <v>671</v>
      </c>
      <c r="I5119" s="49" t="s">
        <v>671</v>
      </c>
      <c r="J5119" s="49">
        <v>135300</v>
      </c>
      <c r="K5119" s="49" t="s">
        <v>438</v>
      </c>
      <c r="L5119" s="49">
        <v>9974452</v>
      </c>
      <c r="M5119" s="49" t="s">
        <v>1995</v>
      </c>
      <c r="N5119" s="51">
        <v>33420</v>
      </c>
      <c r="O5119" s="51">
        <v>33420</v>
      </c>
      <c r="P5119" s="49" t="s">
        <v>1091</v>
      </c>
    </row>
    <row r="5120" spans="1:16">
      <c r="A5120" s="46">
        <v>0</v>
      </c>
      <c r="B5120" s="46">
        <v>0</v>
      </c>
      <c r="C5120" s="46">
        <v>0</v>
      </c>
      <c r="D5120" s="46">
        <f t="shared" si="79"/>
        <v>0</v>
      </c>
      <c r="E5120" s="51">
        <v>45261</v>
      </c>
      <c r="F5120" s="49" t="s">
        <v>80</v>
      </c>
      <c r="G5120" s="49" t="s">
        <v>81</v>
      </c>
      <c r="H5120" s="49" t="s">
        <v>671</v>
      </c>
      <c r="I5120" s="49" t="s">
        <v>671</v>
      </c>
      <c r="J5120" s="49">
        <v>135300</v>
      </c>
      <c r="K5120" s="49" t="s">
        <v>438</v>
      </c>
      <c r="L5120" s="49">
        <v>9822159</v>
      </c>
      <c r="M5120" s="49" t="s">
        <v>1995</v>
      </c>
      <c r="N5120" s="51">
        <v>33420</v>
      </c>
      <c r="O5120" s="51">
        <v>33420</v>
      </c>
      <c r="P5120" s="49" t="s">
        <v>1081</v>
      </c>
    </row>
    <row r="5121" spans="1:16">
      <c r="A5121" s="46">
        <v>0</v>
      </c>
      <c r="B5121" s="46">
        <v>0</v>
      </c>
      <c r="C5121" s="46">
        <v>0</v>
      </c>
      <c r="D5121" s="46">
        <f t="shared" si="79"/>
        <v>0</v>
      </c>
      <c r="E5121" s="51">
        <v>45261</v>
      </c>
      <c r="F5121" s="49" t="s">
        <v>80</v>
      </c>
      <c r="G5121" s="49" t="s">
        <v>81</v>
      </c>
      <c r="H5121" s="49" t="s">
        <v>671</v>
      </c>
      <c r="I5121" s="49" t="s">
        <v>671</v>
      </c>
      <c r="J5121" s="49">
        <v>135300</v>
      </c>
      <c r="K5121" s="49" t="s">
        <v>438</v>
      </c>
      <c r="L5121" s="49">
        <v>9974450</v>
      </c>
      <c r="M5121" s="49" t="s">
        <v>1994</v>
      </c>
      <c r="N5121" s="51">
        <v>23924</v>
      </c>
      <c r="O5121" s="51">
        <v>23924</v>
      </c>
      <c r="P5121" s="49" t="s">
        <v>1091</v>
      </c>
    </row>
    <row r="5122" spans="1:16">
      <c r="A5122" s="46">
        <v>0</v>
      </c>
      <c r="B5122" s="46">
        <v>0</v>
      </c>
      <c r="C5122" s="46">
        <v>0</v>
      </c>
      <c r="D5122" s="46">
        <f t="shared" si="79"/>
        <v>0</v>
      </c>
      <c r="E5122" s="51">
        <v>45261</v>
      </c>
      <c r="F5122" s="49" t="s">
        <v>80</v>
      </c>
      <c r="G5122" s="49" t="s">
        <v>81</v>
      </c>
      <c r="H5122" s="49" t="s">
        <v>671</v>
      </c>
      <c r="I5122" s="49" t="s">
        <v>671</v>
      </c>
      <c r="J5122" s="49">
        <v>135300</v>
      </c>
      <c r="K5122" s="49" t="s">
        <v>438</v>
      </c>
      <c r="L5122" s="49">
        <v>9822158</v>
      </c>
      <c r="M5122" s="49" t="s">
        <v>1994</v>
      </c>
      <c r="N5122" s="51">
        <v>23924</v>
      </c>
      <c r="O5122" s="51">
        <v>23924</v>
      </c>
      <c r="P5122" s="49" t="s">
        <v>1081</v>
      </c>
    </row>
    <row r="5123" spans="1:16">
      <c r="A5123" s="46">
        <v>0</v>
      </c>
      <c r="B5123" s="46">
        <v>0</v>
      </c>
      <c r="C5123" s="46">
        <v>0</v>
      </c>
      <c r="D5123" s="46">
        <f t="shared" ref="D5123:D5186" si="80">+B5123-C5123</f>
        <v>0</v>
      </c>
      <c r="E5123" s="51">
        <v>45261</v>
      </c>
      <c r="F5123" s="49" t="s">
        <v>80</v>
      </c>
      <c r="G5123" s="49" t="s">
        <v>81</v>
      </c>
      <c r="H5123" s="49" t="s">
        <v>671</v>
      </c>
      <c r="I5123" s="49" t="s">
        <v>671</v>
      </c>
      <c r="J5123" s="49">
        <v>135300</v>
      </c>
      <c r="K5123" s="49" t="s">
        <v>190</v>
      </c>
      <c r="L5123" s="49">
        <v>9822103</v>
      </c>
      <c r="M5123" s="49" t="s">
        <v>2937</v>
      </c>
      <c r="N5123" s="51">
        <v>18810</v>
      </c>
      <c r="O5123" s="51">
        <v>18810</v>
      </c>
      <c r="P5123" s="49" t="s">
        <v>1081</v>
      </c>
    </row>
    <row r="5124" spans="1:16">
      <c r="A5124" s="46">
        <v>0</v>
      </c>
      <c r="B5124" s="46">
        <v>0</v>
      </c>
      <c r="C5124" s="46">
        <v>0</v>
      </c>
      <c r="D5124" s="46">
        <f t="shared" si="80"/>
        <v>0</v>
      </c>
      <c r="E5124" s="51">
        <v>45261</v>
      </c>
      <c r="F5124" s="49" t="s">
        <v>80</v>
      </c>
      <c r="G5124" s="49" t="s">
        <v>81</v>
      </c>
      <c r="H5124" s="49" t="s">
        <v>671</v>
      </c>
      <c r="I5124" s="49" t="s">
        <v>671</v>
      </c>
      <c r="J5124" s="49">
        <v>135300</v>
      </c>
      <c r="K5124" s="49" t="s">
        <v>190</v>
      </c>
      <c r="L5124" s="49">
        <v>9974447</v>
      </c>
      <c r="M5124" s="49" t="s">
        <v>2937</v>
      </c>
      <c r="N5124" s="51">
        <v>18810</v>
      </c>
      <c r="O5124" s="51">
        <v>18810</v>
      </c>
      <c r="P5124" s="49" t="s">
        <v>1091</v>
      </c>
    </row>
    <row r="5125" spans="1:16">
      <c r="A5125" s="46">
        <v>0</v>
      </c>
      <c r="B5125" s="46">
        <v>0</v>
      </c>
      <c r="C5125" s="46">
        <v>0</v>
      </c>
      <c r="D5125" s="46">
        <f t="shared" si="80"/>
        <v>0</v>
      </c>
      <c r="E5125" s="51">
        <v>45261</v>
      </c>
      <c r="F5125" s="49" t="s">
        <v>80</v>
      </c>
      <c r="G5125" s="49" t="s">
        <v>81</v>
      </c>
      <c r="H5125" s="49" t="s">
        <v>671</v>
      </c>
      <c r="I5125" s="49" t="s">
        <v>671</v>
      </c>
      <c r="J5125" s="49">
        <v>135300</v>
      </c>
      <c r="K5125" s="49" t="s">
        <v>190</v>
      </c>
      <c r="L5125" s="49">
        <v>9822068</v>
      </c>
      <c r="M5125" s="49" t="s">
        <v>2116</v>
      </c>
      <c r="N5125" s="51">
        <v>19541</v>
      </c>
      <c r="O5125" s="51">
        <v>19541</v>
      </c>
      <c r="P5125" s="49" t="s">
        <v>1081</v>
      </c>
    </row>
    <row r="5126" spans="1:16">
      <c r="A5126" s="46">
        <v>0</v>
      </c>
      <c r="B5126" s="46">
        <v>0</v>
      </c>
      <c r="C5126" s="46">
        <v>0</v>
      </c>
      <c r="D5126" s="46">
        <f t="shared" si="80"/>
        <v>0</v>
      </c>
      <c r="E5126" s="51">
        <v>45261</v>
      </c>
      <c r="F5126" s="49" t="s">
        <v>80</v>
      </c>
      <c r="G5126" s="49" t="s">
        <v>81</v>
      </c>
      <c r="H5126" s="49" t="s">
        <v>671</v>
      </c>
      <c r="I5126" s="49" t="s">
        <v>671</v>
      </c>
      <c r="J5126" s="49">
        <v>135300</v>
      </c>
      <c r="K5126" s="49" t="s">
        <v>190</v>
      </c>
      <c r="L5126" s="49">
        <v>9974448</v>
      </c>
      <c r="M5126" s="49" t="s">
        <v>2116</v>
      </c>
      <c r="N5126" s="51">
        <v>19541</v>
      </c>
      <c r="O5126" s="51">
        <v>19541</v>
      </c>
      <c r="P5126" s="49" t="s">
        <v>1091</v>
      </c>
    </row>
    <row r="5127" spans="1:16">
      <c r="A5127" s="46">
        <v>0</v>
      </c>
      <c r="B5127" s="46">
        <v>0</v>
      </c>
      <c r="C5127" s="46">
        <v>0</v>
      </c>
      <c r="D5127" s="46">
        <f t="shared" si="80"/>
        <v>0</v>
      </c>
      <c r="E5127" s="51">
        <v>45261</v>
      </c>
      <c r="F5127" s="49" t="s">
        <v>80</v>
      </c>
      <c r="G5127" s="49" t="s">
        <v>81</v>
      </c>
      <c r="H5127" s="49" t="s">
        <v>671</v>
      </c>
      <c r="I5127" s="49" t="s">
        <v>671</v>
      </c>
      <c r="J5127" s="49">
        <v>135800</v>
      </c>
      <c r="K5127" s="49" t="s">
        <v>672</v>
      </c>
      <c r="L5127" s="49">
        <v>9736260</v>
      </c>
      <c r="M5127" s="49" t="s">
        <v>2938</v>
      </c>
      <c r="N5127" s="51">
        <v>39765</v>
      </c>
      <c r="O5127" s="51">
        <v>39448</v>
      </c>
      <c r="P5127" s="49" t="s">
        <v>2939</v>
      </c>
    </row>
    <row r="5128" spans="1:16">
      <c r="A5128" s="46">
        <v>0</v>
      </c>
      <c r="B5128" s="46">
        <v>29995.920000000002</v>
      </c>
      <c r="C5128" s="46">
        <v>-25.455137630399999</v>
      </c>
      <c r="D5128" s="46">
        <f t="shared" si="80"/>
        <v>30021.375137630403</v>
      </c>
      <c r="E5128" s="51">
        <v>45261</v>
      </c>
      <c r="F5128" s="49" t="s">
        <v>80</v>
      </c>
      <c r="G5128" s="49" t="s">
        <v>81</v>
      </c>
      <c r="H5128" s="49" t="s">
        <v>2940</v>
      </c>
      <c r="I5128" s="49" t="s">
        <v>674</v>
      </c>
      <c r="J5128" s="49">
        <v>135001</v>
      </c>
      <c r="K5128" s="49" t="s">
        <v>153</v>
      </c>
      <c r="L5128" s="49">
        <v>36490572</v>
      </c>
      <c r="M5128" s="49" t="s">
        <v>2941</v>
      </c>
      <c r="N5128" s="51">
        <v>44671</v>
      </c>
      <c r="O5128" s="51">
        <v>44652</v>
      </c>
      <c r="P5128" s="49" t="s">
        <v>2942</v>
      </c>
    </row>
    <row r="5129" spans="1:16">
      <c r="A5129" s="46">
        <v>0</v>
      </c>
      <c r="B5129" s="46">
        <v>57154.85</v>
      </c>
      <c r="C5129" s="46">
        <v>-12.115685102999999</v>
      </c>
      <c r="D5129" s="46">
        <f t="shared" si="80"/>
        <v>57166.965685103001</v>
      </c>
      <c r="E5129" s="51">
        <v>45261</v>
      </c>
      <c r="F5129" s="49" t="s">
        <v>80</v>
      </c>
      <c r="G5129" s="49" t="s">
        <v>81</v>
      </c>
      <c r="H5129" s="49" t="s">
        <v>2940</v>
      </c>
      <c r="I5129" s="49" t="s">
        <v>674</v>
      </c>
      <c r="J5129" s="49">
        <v>135003</v>
      </c>
      <c r="K5129" s="49" t="s">
        <v>289</v>
      </c>
      <c r="L5129" s="49">
        <v>36493327</v>
      </c>
      <c r="M5129" s="49" t="s">
        <v>1334</v>
      </c>
      <c r="N5129" s="51">
        <v>44671</v>
      </c>
      <c r="O5129" s="51">
        <v>44652</v>
      </c>
      <c r="P5129" s="49" t="s">
        <v>2942</v>
      </c>
    </row>
    <row r="5130" spans="1:16">
      <c r="A5130" s="46">
        <v>0</v>
      </c>
      <c r="B5130" s="46">
        <v>14948.11</v>
      </c>
      <c r="C5130" s="46">
        <v>-3.1687003578000001</v>
      </c>
      <c r="D5130" s="46">
        <f t="shared" si="80"/>
        <v>14951.278700357801</v>
      </c>
      <c r="E5130" s="51">
        <v>45261</v>
      </c>
      <c r="F5130" s="49" t="s">
        <v>80</v>
      </c>
      <c r="G5130" s="49" t="s">
        <v>81</v>
      </c>
      <c r="H5130" s="49" t="s">
        <v>2940</v>
      </c>
      <c r="I5130" s="49" t="s">
        <v>674</v>
      </c>
      <c r="J5130" s="49">
        <v>135003</v>
      </c>
      <c r="K5130" s="49" t="s">
        <v>289</v>
      </c>
      <c r="L5130" s="49">
        <v>36490585</v>
      </c>
      <c r="M5130" s="49" t="s">
        <v>1334</v>
      </c>
      <c r="N5130" s="51">
        <v>44671</v>
      </c>
      <c r="O5130" s="51">
        <v>44652</v>
      </c>
      <c r="P5130" s="49" t="s">
        <v>2942</v>
      </c>
    </row>
    <row r="5131" spans="1:16">
      <c r="A5131" s="46">
        <v>0</v>
      </c>
      <c r="B5131" s="46">
        <v>302334.5</v>
      </c>
      <c r="C5131" s="46">
        <v>7200.5677593199998</v>
      </c>
      <c r="D5131" s="46">
        <f t="shared" si="80"/>
        <v>295133.93224067998</v>
      </c>
      <c r="E5131" s="51">
        <v>45261</v>
      </c>
      <c r="F5131" s="49" t="s">
        <v>80</v>
      </c>
      <c r="G5131" s="49" t="s">
        <v>81</v>
      </c>
      <c r="H5131" s="49" t="s">
        <v>2940</v>
      </c>
      <c r="I5131" s="49" t="s">
        <v>674</v>
      </c>
      <c r="J5131" s="49">
        <v>135205</v>
      </c>
      <c r="K5131" s="49" t="s">
        <v>170</v>
      </c>
      <c r="L5131" s="49">
        <v>36490538</v>
      </c>
      <c r="M5131" s="49" t="s">
        <v>1422</v>
      </c>
      <c r="N5131" s="51">
        <v>44671</v>
      </c>
      <c r="O5131" s="51">
        <v>44652</v>
      </c>
      <c r="P5131" s="49" t="s">
        <v>2942</v>
      </c>
    </row>
    <row r="5132" spans="1:16">
      <c r="A5132" s="46">
        <v>0</v>
      </c>
      <c r="B5132" s="46">
        <v>12628.1</v>
      </c>
      <c r="C5132" s="46">
        <v>300.75790133599997</v>
      </c>
      <c r="D5132" s="46">
        <f t="shared" si="80"/>
        <v>12327.342098664001</v>
      </c>
      <c r="E5132" s="51">
        <v>45261</v>
      </c>
      <c r="F5132" s="49" t="s">
        <v>80</v>
      </c>
      <c r="G5132" s="49" t="s">
        <v>81</v>
      </c>
      <c r="H5132" s="49" t="s">
        <v>2940</v>
      </c>
      <c r="I5132" s="49" t="s">
        <v>674</v>
      </c>
      <c r="J5132" s="49">
        <v>135205</v>
      </c>
      <c r="K5132" s="49" t="s">
        <v>181</v>
      </c>
      <c r="L5132" s="49">
        <v>36490578</v>
      </c>
      <c r="M5132" s="49" t="s">
        <v>1442</v>
      </c>
      <c r="N5132" s="51">
        <v>44671</v>
      </c>
      <c r="O5132" s="51">
        <v>44652</v>
      </c>
      <c r="P5132" s="49" t="s">
        <v>2942</v>
      </c>
    </row>
    <row r="5133" spans="1:16">
      <c r="A5133" s="46">
        <v>0</v>
      </c>
      <c r="B5133" s="46">
        <v>41704.239999999998</v>
      </c>
      <c r="C5133" s="46">
        <v>993.25153421439995</v>
      </c>
      <c r="D5133" s="46">
        <f t="shared" si="80"/>
        <v>40710.988465785595</v>
      </c>
      <c r="E5133" s="51">
        <v>45261</v>
      </c>
      <c r="F5133" s="49" t="s">
        <v>80</v>
      </c>
      <c r="G5133" s="49" t="s">
        <v>81</v>
      </c>
      <c r="H5133" s="49" t="s">
        <v>2940</v>
      </c>
      <c r="I5133" s="49" t="s">
        <v>674</v>
      </c>
      <c r="J5133" s="49">
        <v>135205</v>
      </c>
      <c r="K5133" s="49" t="s">
        <v>186</v>
      </c>
      <c r="L5133" s="49">
        <v>36490582</v>
      </c>
      <c r="M5133" s="49" t="s">
        <v>1447</v>
      </c>
      <c r="N5133" s="51">
        <v>44671</v>
      </c>
      <c r="O5133" s="51">
        <v>44652</v>
      </c>
      <c r="P5133" s="49" t="s">
        <v>2942</v>
      </c>
    </row>
    <row r="5134" spans="1:16">
      <c r="A5134" s="46">
        <v>1</v>
      </c>
      <c r="B5134" s="46">
        <v>5533.81</v>
      </c>
      <c r="C5134" s="46">
        <v>169.26580074169999</v>
      </c>
      <c r="D5134" s="46">
        <f t="shared" si="80"/>
        <v>5364.5441992583001</v>
      </c>
      <c r="E5134" s="51">
        <v>45261</v>
      </c>
      <c r="F5134" s="49" t="s">
        <v>80</v>
      </c>
      <c r="G5134" s="49" t="s">
        <v>81</v>
      </c>
      <c r="H5134" s="49" t="s">
        <v>2940</v>
      </c>
      <c r="I5134" s="49" t="s">
        <v>674</v>
      </c>
      <c r="J5134" s="49">
        <v>135300</v>
      </c>
      <c r="K5134" s="49" t="s">
        <v>165</v>
      </c>
      <c r="L5134" s="49">
        <v>36490496</v>
      </c>
      <c r="M5134" s="49" t="s">
        <v>1463</v>
      </c>
      <c r="N5134" s="51">
        <v>44671</v>
      </c>
      <c r="O5134" s="51">
        <v>44562</v>
      </c>
      <c r="P5134" s="49" t="s">
        <v>2942</v>
      </c>
    </row>
    <row r="5135" spans="1:16">
      <c r="A5135" s="46">
        <v>0</v>
      </c>
      <c r="B5135" s="46">
        <v>16345.57</v>
      </c>
      <c r="C5135" s="46">
        <v>499.97126656490002</v>
      </c>
      <c r="D5135" s="46">
        <f t="shared" si="80"/>
        <v>15845.598733435099</v>
      </c>
      <c r="E5135" s="51">
        <v>45261</v>
      </c>
      <c r="F5135" s="49" t="s">
        <v>80</v>
      </c>
      <c r="G5135" s="49" t="s">
        <v>81</v>
      </c>
      <c r="H5135" s="49" t="s">
        <v>2940</v>
      </c>
      <c r="I5135" s="49" t="s">
        <v>674</v>
      </c>
      <c r="J5135" s="49">
        <v>135300</v>
      </c>
      <c r="K5135" s="49" t="s">
        <v>166</v>
      </c>
      <c r="L5135" s="49">
        <v>36490535</v>
      </c>
      <c r="M5135" s="49" t="s">
        <v>1418</v>
      </c>
      <c r="N5135" s="51">
        <v>44671</v>
      </c>
      <c r="O5135" s="51">
        <v>44652</v>
      </c>
      <c r="P5135" s="49" t="s">
        <v>2942</v>
      </c>
    </row>
    <row r="5136" spans="1:16">
      <c r="A5136" s="46">
        <v>0</v>
      </c>
      <c r="B5136" s="46">
        <v>0</v>
      </c>
      <c r="C5136" s="46">
        <v>0</v>
      </c>
      <c r="D5136" s="46">
        <f t="shared" si="80"/>
        <v>0</v>
      </c>
      <c r="E5136" s="51">
        <v>45261</v>
      </c>
      <c r="F5136" s="49" t="s">
        <v>80</v>
      </c>
      <c r="G5136" s="49" t="s">
        <v>81</v>
      </c>
      <c r="H5136" s="49" t="s">
        <v>2940</v>
      </c>
      <c r="I5136" s="49" t="s">
        <v>674</v>
      </c>
      <c r="J5136" s="49">
        <v>135300</v>
      </c>
      <c r="K5136" s="49" t="s">
        <v>348</v>
      </c>
      <c r="L5136" s="49">
        <v>9974446</v>
      </c>
      <c r="M5136" s="49" t="s">
        <v>1869</v>
      </c>
      <c r="N5136" s="51">
        <v>33055</v>
      </c>
      <c r="O5136" s="51">
        <v>33055</v>
      </c>
      <c r="P5136" s="49" t="s">
        <v>1091</v>
      </c>
    </row>
    <row r="5137" spans="1:16">
      <c r="A5137" s="46">
        <v>0</v>
      </c>
      <c r="B5137" s="46">
        <v>0</v>
      </c>
      <c r="C5137" s="46">
        <v>0</v>
      </c>
      <c r="D5137" s="46">
        <f t="shared" si="80"/>
        <v>0</v>
      </c>
      <c r="E5137" s="51">
        <v>45261</v>
      </c>
      <c r="F5137" s="49" t="s">
        <v>80</v>
      </c>
      <c r="G5137" s="49" t="s">
        <v>81</v>
      </c>
      <c r="H5137" s="49" t="s">
        <v>2940</v>
      </c>
      <c r="I5137" s="49" t="s">
        <v>674</v>
      </c>
      <c r="J5137" s="49">
        <v>135300</v>
      </c>
      <c r="K5137" s="49" t="s">
        <v>348</v>
      </c>
      <c r="L5137" s="49">
        <v>9821897</v>
      </c>
      <c r="M5137" s="49" t="s">
        <v>1869</v>
      </c>
      <c r="N5137" s="51">
        <v>33055</v>
      </c>
      <c r="O5137" s="51">
        <v>33055</v>
      </c>
      <c r="P5137" s="49" t="s">
        <v>1081</v>
      </c>
    </row>
    <row r="5138" spans="1:16">
      <c r="A5138" s="46">
        <v>0</v>
      </c>
      <c r="B5138" s="46">
        <v>0</v>
      </c>
      <c r="C5138" s="46">
        <v>0</v>
      </c>
      <c r="D5138" s="46">
        <f t="shared" si="80"/>
        <v>0</v>
      </c>
      <c r="E5138" s="51">
        <v>45261</v>
      </c>
      <c r="F5138" s="49" t="s">
        <v>80</v>
      </c>
      <c r="G5138" s="49" t="s">
        <v>81</v>
      </c>
      <c r="H5138" s="49" t="s">
        <v>2940</v>
      </c>
      <c r="I5138" s="49" t="s">
        <v>674</v>
      </c>
      <c r="J5138" s="49">
        <v>135300</v>
      </c>
      <c r="K5138" s="49" t="s">
        <v>349</v>
      </c>
      <c r="L5138" s="49">
        <v>9821869</v>
      </c>
      <c r="M5138" s="49" t="s">
        <v>1546</v>
      </c>
      <c r="N5138" s="51">
        <v>30498</v>
      </c>
      <c r="O5138" s="51">
        <v>30498</v>
      </c>
      <c r="P5138" s="49" t="s">
        <v>1081</v>
      </c>
    </row>
    <row r="5139" spans="1:16">
      <c r="A5139" s="46">
        <v>0</v>
      </c>
      <c r="B5139" s="46">
        <v>0</v>
      </c>
      <c r="C5139" s="46">
        <v>0</v>
      </c>
      <c r="D5139" s="46">
        <f t="shared" si="80"/>
        <v>0</v>
      </c>
      <c r="E5139" s="51">
        <v>45261</v>
      </c>
      <c r="F5139" s="49" t="s">
        <v>80</v>
      </c>
      <c r="G5139" s="49" t="s">
        <v>81</v>
      </c>
      <c r="H5139" s="49" t="s">
        <v>2940</v>
      </c>
      <c r="I5139" s="49" t="s">
        <v>674</v>
      </c>
      <c r="J5139" s="49">
        <v>135300</v>
      </c>
      <c r="K5139" s="49" t="s">
        <v>349</v>
      </c>
      <c r="L5139" s="49">
        <v>9821904</v>
      </c>
      <c r="M5139" s="49" t="s">
        <v>2204</v>
      </c>
      <c r="N5139" s="51">
        <v>33055</v>
      </c>
      <c r="O5139" s="51">
        <v>33055</v>
      </c>
      <c r="P5139" s="49" t="s">
        <v>1081</v>
      </c>
    </row>
    <row r="5140" spans="1:16">
      <c r="A5140" s="46">
        <v>0</v>
      </c>
      <c r="B5140" s="46">
        <v>0</v>
      </c>
      <c r="C5140" s="46">
        <v>0</v>
      </c>
      <c r="D5140" s="46">
        <f t="shared" si="80"/>
        <v>0</v>
      </c>
      <c r="E5140" s="51">
        <v>45261</v>
      </c>
      <c r="F5140" s="49" t="s">
        <v>80</v>
      </c>
      <c r="G5140" s="49" t="s">
        <v>81</v>
      </c>
      <c r="H5140" s="49" t="s">
        <v>2940</v>
      </c>
      <c r="I5140" s="49" t="s">
        <v>674</v>
      </c>
      <c r="J5140" s="49">
        <v>135300</v>
      </c>
      <c r="K5140" s="49" t="s">
        <v>349</v>
      </c>
      <c r="L5140" s="49">
        <v>9724152</v>
      </c>
      <c r="M5140" s="49" t="s">
        <v>1546</v>
      </c>
      <c r="N5140" s="51">
        <v>30498</v>
      </c>
      <c r="O5140" s="51">
        <v>30498</v>
      </c>
      <c r="P5140" s="49" t="s">
        <v>1091</v>
      </c>
    </row>
    <row r="5141" spans="1:16">
      <c r="A5141" s="46">
        <v>0</v>
      </c>
      <c r="B5141" s="46">
        <v>0</v>
      </c>
      <c r="C5141" s="46">
        <v>0</v>
      </c>
      <c r="D5141" s="46">
        <f t="shared" si="80"/>
        <v>0</v>
      </c>
      <c r="E5141" s="51">
        <v>45261</v>
      </c>
      <c r="F5141" s="49" t="s">
        <v>80</v>
      </c>
      <c r="G5141" s="49" t="s">
        <v>81</v>
      </c>
      <c r="H5141" s="49" t="s">
        <v>2940</v>
      </c>
      <c r="I5141" s="49" t="s">
        <v>674</v>
      </c>
      <c r="J5141" s="49">
        <v>135300</v>
      </c>
      <c r="K5141" s="49" t="s">
        <v>349</v>
      </c>
      <c r="L5141" s="49">
        <v>9697425</v>
      </c>
      <c r="M5141" s="49" t="s">
        <v>2204</v>
      </c>
      <c r="N5141" s="51">
        <v>33055</v>
      </c>
      <c r="O5141" s="51">
        <v>33055</v>
      </c>
      <c r="P5141" s="49" t="s">
        <v>1091</v>
      </c>
    </row>
    <row r="5142" spans="1:16">
      <c r="A5142" s="46">
        <v>1</v>
      </c>
      <c r="B5142" s="46">
        <v>105929.17</v>
      </c>
      <c r="C5142" s="46">
        <v>3240.1159024169001</v>
      </c>
      <c r="D5142" s="46">
        <f t="shared" si="80"/>
        <v>102689.0540975831</v>
      </c>
      <c r="E5142" s="51">
        <v>45261</v>
      </c>
      <c r="F5142" s="49" t="s">
        <v>80</v>
      </c>
      <c r="G5142" s="49" t="s">
        <v>81</v>
      </c>
      <c r="H5142" s="49" t="s">
        <v>2940</v>
      </c>
      <c r="I5142" s="49" t="s">
        <v>674</v>
      </c>
      <c r="J5142" s="49">
        <v>135300</v>
      </c>
      <c r="K5142" s="49" t="s">
        <v>167</v>
      </c>
      <c r="L5142" s="49">
        <v>36490529</v>
      </c>
      <c r="M5142" s="49" t="s">
        <v>1200</v>
      </c>
      <c r="N5142" s="51">
        <v>44671</v>
      </c>
      <c r="O5142" s="51">
        <v>44562</v>
      </c>
      <c r="P5142" s="49" t="s">
        <v>2942</v>
      </c>
    </row>
    <row r="5143" spans="1:16">
      <c r="A5143" s="46">
        <v>0</v>
      </c>
      <c r="B5143" s="46">
        <v>66983.92</v>
      </c>
      <c r="C5143" s="46">
        <v>2048.8753418744</v>
      </c>
      <c r="D5143" s="46">
        <f t="shared" si="80"/>
        <v>64935.044658125596</v>
      </c>
      <c r="E5143" s="51">
        <v>45261</v>
      </c>
      <c r="F5143" s="49" t="s">
        <v>80</v>
      </c>
      <c r="G5143" s="49" t="s">
        <v>81</v>
      </c>
      <c r="H5143" s="49" t="s">
        <v>2940</v>
      </c>
      <c r="I5143" s="49" t="s">
        <v>674</v>
      </c>
      <c r="J5143" s="49">
        <v>135300</v>
      </c>
      <c r="K5143" s="49" t="s">
        <v>168</v>
      </c>
      <c r="L5143" s="49">
        <v>36490503</v>
      </c>
      <c r="M5143" s="49" t="s">
        <v>1420</v>
      </c>
      <c r="N5143" s="51">
        <v>44671</v>
      </c>
      <c r="O5143" s="51">
        <v>44562</v>
      </c>
      <c r="P5143" s="49" t="s">
        <v>2942</v>
      </c>
    </row>
    <row r="5144" spans="1:16">
      <c r="A5144" s="46">
        <v>0</v>
      </c>
      <c r="B5144" s="46">
        <v>22392.32</v>
      </c>
      <c r="C5144" s="46">
        <v>684.92665546239994</v>
      </c>
      <c r="D5144" s="46">
        <f t="shared" si="80"/>
        <v>21707.393344537599</v>
      </c>
      <c r="E5144" s="51">
        <v>45261</v>
      </c>
      <c r="F5144" s="49" t="s">
        <v>80</v>
      </c>
      <c r="G5144" s="49" t="s">
        <v>81</v>
      </c>
      <c r="H5144" s="49" t="s">
        <v>2940</v>
      </c>
      <c r="I5144" s="49" t="s">
        <v>674</v>
      </c>
      <c r="J5144" s="49">
        <v>135300</v>
      </c>
      <c r="K5144" s="49" t="s">
        <v>169</v>
      </c>
      <c r="L5144" s="49">
        <v>36490510</v>
      </c>
      <c r="M5144" s="49" t="s">
        <v>1421</v>
      </c>
      <c r="N5144" s="51">
        <v>44671</v>
      </c>
      <c r="O5144" s="51">
        <v>44562</v>
      </c>
      <c r="P5144" s="49" t="s">
        <v>2942</v>
      </c>
    </row>
    <row r="5145" spans="1:16">
      <c r="A5145" s="46">
        <v>0</v>
      </c>
      <c r="B5145" s="46">
        <v>0</v>
      </c>
      <c r="C5145" s="46">
        <v>0</v>
      </c>
      <c r="D5145" s="46">
        <f t="shared" si="80"/>
        <v>0</v>
      </c>
      <c r="E5145" s="51">
        <v>45261</v>
      </c>
      <c r="F5145" s="49" t="s">
        <v>80</v>
      </c>
      <c r="G5145" s="49" t="s">
        <v>81</v>
      </c>
      <c r="H5145" s="49" t="s">
        <v>2940</v>
      </c>
      <c r="I5145" s="49" t="s">
        <v>674</v>
      </c>
      <c r="J5145" s="49">
        <v>135300</v>
      </c>
      <c r="K5145" s="49" t="s">
        <v>386</v>
      </c>
      <c r="L5145" s="49">
        <v>9974437</v>
      </c>
      <c r="M5145" s="49" t="s">
        <v>1900</v>
      </c>
      <c r="N5145" s="51">
        <v>30498</v>
      </c>
      <c r="O5145" s="51">
        <v>30498</v>
      </c>
      <c r="P5145" s="49" t="s">
        <v>1091</v>
      </c>
    </row>
    <row r="5146" spans="1:16">
      <c r="A5146" s="46">
        <v>0</v>
      </c>
      <c r="B5146" s="46">
        <v>0</v>
      </c>
      <c r="C5146" s="46">
        <v>0</v>
      </c>
      <c r="D5146" s="46">
        <f t="shared" si="80"/>
        <v>0</v>
      </c>
      <c r="E5146" s="51">
        <v>45261</v>
      </c>
      <c r="F5146" s="49" t="s">
        <v>80</v>
      </c>
      <c r="G5146" s="49" t="s">
        <v>81</v>
      </c>
      <c r="H5146" s="49" t="s">
        <v>2940</v>
      </c>
      <c r="I5146" s="49" t="s">
        <v>674</v>
      </c>
      <c r="J5146" s="49">
        <v>135300</v>
      </c>
      <c r="K5146" s="49" t="s">
        <v>386</v>
      </c>
      <c r="L5146" s="49">
        <v>9822137</v>
      </c>
      <c r="M5146" s="49" t="s">
        <v>1901</v>
      </c>
      <c r="N5146" s="51">
        <v>13332</v>
      </c>
      <c r="O5146" s="51">
        <v>13332</v>
      </c>
      <c r="P5146" s="49" t="s">
        <v>1081</v>
      </c>
    </row>
    <row r="5147" spans="1:16">
      <c r="A5147" s="46">
        <v>0</v>
      </c>
      <c r="B5147" s="46">
        <v>0</v>
      </c>
      <c r="C5147" s="46">
        <v>0</v>
      </c>
      <c r="D5147" s="46">
        <f t="shared" si="80"/>
        <v>0</v>
      </c>
      <c r="E5147" s="51">
        <v>45261</v>
      </c>
      <c r="F5147" s="49" t="s">
        <v>80</v>
      </c>
      <c r="G5147" s="49" t="s">
        <v>81</v>
      </c>
      <c r="H5147" s="49" t="s">
        <v>2940</v>
      </c>
      <c r="I5147" s="49" t="s">
        <v>674</v>
      </c>
      <c r="J5147" s="49">
        <v>135300</v>
      </c>
      <c r="K5147" s="49" t="s">
        <v>386</v>
      </c>
      <c r="L5147" s="49">
        <v>9822136</v>
      </c>
      <c r="M5147" s="49" t="s">
        <v>1900</v>
      </c>
      <c r="N5147" s="51">
        <v>30498</v>
      </c>
      <c r="O5147" s="51">
        <v>30498</v>
      </c>
      <c r="P5147" s="49" t="s">
        <v>1081</v>
      </c>
    </row>
    <row r="5148" spans="1:16">
      <c r="A5148" s="46">
        <v>0</v>
      </c>
      <c r="B5148" s="46">
        <v>0</v>
      </c>
      <c r="C5148" s="46">
        <v>0</v>
      </c>
      <c r="D5148" s="46">
        <f t="shared" si="80"/>
        <v>0</v>
      </c>
      <c r="E5148" s="51">
        <v>45261</v>
      </c>
      <c r="F5148" s="49" t="s">
        <v>80</v>
      </c>
      <c r="G5148" s="49" t="s">
        <v>81</v>
      </c>
      <c r="H5148" s="49" t="s">
        <v>2940</v>
      </c>
      <c r="I5148" s="49" t="s">
        <v>674</v>
      </c>
      <c r="J5148" s="49">
        <v>135300</v>
      </c>
      <c r="K5148" s="49" t="s">
        <v>386</v>
      </c>
      <c r="L5148" s="49">
        <v>9974438</v>
      </c>
      <c r="M5148" s="49" t="s">
        <v>1901</v>
      </c>
      <c r="N5148" s="51">
        <v>13332</v>
      </c>
      <c r="O5148" s="51">
        <v>13332</v>
      </c>
      <c r="P5148" s="49" t="s">
        <v>1091</v>
      </c>
    </row>
    <row r="5149" spans="1:16">
      <c r="A5149" s="46">
        <v>0</v>
      </c>
      <c r="B5149" s="46">
        <v>7475.08</v>
      </c>
      <c r="C5149" s="46">
        <v>228.64453275560001</v>
      </c>
      <c r="D5149" s="46">
        <f t="shared" si="80"/>
        <v>7246.4354672443997</v>
      </c>
      <c r="E5149" s="51">
        <v>45261</v>
      </c>
      <c r="F5149" s="49" t="s">
        <v>80</v>
      </c>
      <c r="G5149" s="49" t="s">
        <v>81</v>
      </c>
      <c r="H5149" s="49" t="s">
        <v>2940</v>
      </c>
      <c r="I5149" s="49" t="s">
        <v>674</v>
      </c>
      <c r="J5149" s="49">
        <v>135300</v>
      </c>
      <c r="K5149" s="49" t="s">
        <v>174</v>
      </c>
      <c r="L5149" s="49">
        <v>36490507</v>
      </c>
      <c r="M5149" s="49" t="s">
        <v>2943</v>
      </c>
      <c r="N5149" s="51">
        <v>44671</v>
      </c>
      <c r="O5149" s="51">
        <v>44562</v>
      </c>
      <c r="P5149" s="49" t="s">
        <v>2942</v>
      </c>
    </row>
    <row r="5150" spans="1:16">
      <c r="A5150" s="46">
        <v>0</v>
      </c>
      <c r="B5150" s="46">
        <v>36141.590000000004</v>
      </c>
      <c r="C5150" s="46">
        <v>1105.4834140363</v>
      </c>
      <c r="D5150" s="46">
        <f t="shared" si="80"/>
        <v>35036.106585963702</v>
      </c>
      <c r="E5150" s="51">
        <v>45261</v>
      </c>
      <c r="F5150" s="49" t="s">
        <v>80</v>
      </c>
      <c r="G5150" s="49" t="s">
        <v>81</v>
      </c>
      <c r="H5150" s="49" t="s">
        <v>2940</v>
      </c>
      <c r="I5150" s="49" t="s">
        <v>674</v>
      </c>
      <c r="J5150" s="49">
        <v>135300</v>
      </c>
      <c r="K5150" s="49" t="s">
        <v>175</v>
      </c>
      <c r="L5150" s="49">
        <v>36490532</v>
      </c>
      <c r="M5150" s="49" t="s">
        <v>1426</v>
      </c>
      <c r="N5150" s="51">
        <v>44671</v>
      </c>
      <c r="O5150" s="51">
        <v>44562</v>
      </c>
      <c r="P5150" s="49" t="s">
        <v>2942</v>
      </c>
    </row>
    <row r="5151" spans="1:16">
      <c r="A5151" s="46">
        <v>0</v>
      </c>
      <c r="B5151" s="46">
        <v>219485.57</v>
      </c>
      <c r="C5151" s="46">
        <v>6713.5302363648998</v>
      </c>
      <c r="D5151" s="46">
        <f t="shared" si="80"/>
        <v>212772.03976363511</v>
      </c>
      <c r="E5151" s="51">
        <v>45261</v>
      </c>
      <c r="F5151" s="49" t="s">
        <v>80</v>
      </c>
      <c r="G5151" s="49" t="s">
        <v>81</v>
      </c>
      <c r="H5151" s="49" t="s">
        <v>2940</v>
      </c>
      <c r="I5151" s="49" t="s">
        <v>674</v>
      </c>
      <c r="J5151" s="49">
        <v>135300</v>
      </c>
      <c r="K5151" s="49" t="s">
        <v>176</v>
      </c>
      <c r="L5151" s="49">
        <v>36490615</v>
      </c>
      <c r="M5151" s="49" t="s">
        <v>1479</v>
      </c>
      <c r="N5151" s="51">
        <v>44671</v>
      </c>
      <c r="O5151" s="51">
        <v>44652</v>
      </c>
      <c r="P5151" s="49" t="s">
        <v>2942</v>
      </c>
    </row>
    <row r="5152" spans="1:16">
      <c r="A5152" s="46">
        <v>0</v>
      </c>
      <c r="B5152" s="46">
        <v>6125.24</v>
      </c>
      <c r="C5152" s="46">
        <v>187.3562072668</v>
      </c>
      <c r="D5152" s="46">
        <f t="shared" si="80"/>
        <v>5937.8837927331997</v>
      </c>
      <c r="E5152" s="51">
        <v>45261</v>
      </c>
      <c r="F5152" s="49" t="s">
        <v>80</v>
      </c>
      <c r="G5152" s="49" t="s">
        <v>81</v>
      </c>
      <c r="H5152" s="49" t="s">
        <v>2940</v>
      </c>
      <c r="I5152" s="49" t="s">
        <v>674</v>
      </c>
      <c r="J5152" s="49">
        <v>135300</v>
      </c>
      <c r="K5152" s="49" t="s">
        <v>176</v>
      </c>
      <c r="L5152" s="49">
        <v>36490612</v>
      </c>
      <c r="M5152" s="49" t="s">
        <v>2944</v>
      </c>
      <c r="N5152" s="51">
        <v>44671</v>
      </c>
      <c r="O5152" s="51">
        <v>44652</v>
      </c>
      <c r="P5152" s="49" t="s">
        <v>2942</v>
      </c>
    </row>
    <row r="5153" spans="1:16">
      <c r="A5153" s="46">
        <v>0</v>
      </c>
      <c r="B5153" s="46">
        <v>0</v>
      </c>
      <c r="C5153" s="46">
        <v>0</v>
      </c>
      <c r="D5153" s="46">
        <f t="shared" si="80"/>
        <v>0</v>
      </c>
      <c r="E5153" s="51">
        <v>45261</v>
      </c>
      <c r="F5153" s="49" t="s">
        <v>80</v>
      </c>
      <c r="G5153" s="49" t="s">
        <v>81</v>
      </c>
      <c r="H5153" s="49" t="s">
        <v>2940</v>
      </c>
      <c r="I5153" s="49" t="s">
        <v>674</v>
      </c>
      <c r="J5153" s="49">
        <v>135300</v>
      </c>
      <c r="K5153" s="49" t="s">
        <v>107</v>
      </c>
      <c r="L5153" s="49">
        <v>35285346</v>
      </c>
      <c r="M5153" s="49" t="s">
        <v>2945</v>
      </c>
      <c r="N5153" s="51">
        <v>44671</v>
      </c>
      <c r="O5153" s="51">
        <v>44652</v>
      </c>
      <c r="P5153" s="49" t="s">
        <v>2942</v>
      </c>
    </row>
    <row r="5154" spans="1:16">
      <c r="A5154" s="46">
        <v>0</v>
      </c>
      <c r="B5154" s="46">
        <v>28159.89</v>
      </c>
      <c r="C5154" s="46">
        <v>861.34260656729998</v>
      </c>
      <c r="D5154" s="46">
        <f t="shared" si="80"/>
        <v>27298.547393432698</v>
      </c>
      <c r="E5154" s="51">
        <v>45261</v>
      </c>
      <c r="F5154" s="49" t="s">
        <v>80</v>
      </c>
      <c r="G5154" s="49" t="s">
        <v>81</v>
      </c>
      <c r="H5154" s="49" t="s">
        <v>2940</v>
      </c>
      <c r="I5154" s="49" t="s">
        <v>674</v>
      </c>
      <c r="J5154" s="49">
        <v>135300</v>
      </c>
      <c r="K5154" s="49" t="s">
        <v>177</v>
      </c>
      <c r="L5154" s="49">
        <v>36490543</v>
      </c>
      <c r="M5154" s="49" t="s">
        <v>1429</v>
      </c>
      <c r="N5154" s="51">
        <v>44671</v>
      </c>
      <c r="O5154" s="51">
        <v>44652</v>
      </c>
      <c r="P5154" s="49" t="s">
        <v>2942</v>
      </c>
    </row>
    <row r="5155" spans="1:16">
      <c r="A5155" s="46">
        <v>0</v>
      </c>
      <c r="B5155" s="46">
        <v>0</v>
      </c>
      <c r="C5155" s="46">
        <v>0</v>
      </c>
      <c r="D5155" s="46">
        <f t="shared" si="80"/>
        <v>0</v>
      </c>
      <c r="E5155" s="51">
        <v>45261</v>
      </c>
      <c r="F5155" s="49" t="s">
        <v>80</v>
      </c>
      <c r="G5155" s="49" t="s">
        <v>81</v>
      </c>
      <c r="H5155" s="49" t="s">
        <v>2940</v>
      </c>
      <c r="I5155" s="49" t="s">
        <v>674</v>
      </c>
      <c r="J5155" s="49">
        <v>135300</v>
      </c>
      <c r="K5155" s="49" t="s">
        <v>177</v>
      </c>
      <c r="L5155" s="49">
        <v>9822007</v>
      </c>
      <c r="M5155" s="49" t="s">
        <v>1538</v>
      </c>
      <c r="N5155" s="51">
        <v>30498</v>
      </c>
      <c r="O5155" s="51">
        <v>30498</v>
      </c>
      <c r="P5155" s="49" t="s">
        <v>1081</v>
      </c>
    </row>
    <row r="5156" spans="1:16">
      <c r="A5156" s="46">
        <v>0</v>
      </c>
      <c r="B5156" s="46">
        <v>0</v>
      </c>
      <c r="C5156" s="46">
        <v>0</v>
      </c>
      <c r="D5156" s="46">
        <f t="shared" si="80"/>
        <v>0</v>
      </c>
      <c r="E5156" s="51">
        <v>45261</v>
      </c>
      <c r="F5156" s="49" t="s">
        <v>80</v>
      </c>
      <c r="G5156" s="49" t="s">
        <v>81</v>
      </c>
      <c r="H5156" s="49" t="s">
        <v>2940</v>
      </c>
      <c r="I5156" s="49" t="s">
        <v>674</v>
      </c>
      <c r="J5156" s="49">
        <v>135300</v>
      </c>
      <c r="K5156" s="49" t="s">
        <v>177</v>
      </c>
      <c r="L5156" s="49">
        <v>9974445</v>
      </c>
      <c r="M5156" s="49" t="s">
        <v>1538</v>
      </c>
      <c r="N5156" s="51">
        <v>30498</v>
      </c>
      <c r="O5156" s="51">
        <v>30498</v>
      </c>
      <c r="P5156" s="49" t="s">
        <v>1091</v>
      </c>
    </row>
    <row r="5157" spans="1:16">
      <c r="A5157" s="46">
        <v>0</v>
      </c>
      <c r="B5157" s="46">
        <v>5677.53</v>
      </c>
      <c r="C5157" s="46">
        <v>173.6618463021</v>
      </c>
      <c r="D5157" s="46">
        <f t="shared" si="80"/>
        <v>5503.8681536979002</v>
      </c>
      <c r="E5157" s="51">
        <v>45261</v>
      </c>
      <c r="F5157" s="49" t="s">
        <v>80</v>
      </c>
      <c r="G5157" s="49" t="s">
        <v>81</v>
      </c>
      <c r="H5157" s="49" t="s">
        <v>2940</v>
      </c>
      <c r="I5157" s="49" t="s">
        <v>674</v>
      </c>
      <c r="J5157" s="49">
        <v>135300</v>
      </c>
      <c r="K5157" s="49" t="s">
        <v>178</v>
      </c>
      <c r="L5157" s="49">
        <v>36490559</v>
      </c>
      <c r="M5157" s="49" t="s">
        <v>2946</v>
      </c>
      <c r="N5157" s="51">
        <v>44671</v>
      </c>
      <c r="O5157" s="51">
        <v>44652</v>
      </c>
      <c r="P5157" s="49" t="s">
        <v>2942</v>
      </c>
    </row>
    <row r="5158" spans="1:16">
      <c r="A5158" s="46">
        <v>0</v>
      </c>
      <c r="B5158" s="46">
        <v>22710.13</v>
      </c>
      <c r="C5158" s="46">
        <v>694.64769108409996</v>
      </c>
      <c r="D5158" s="46">
        <f t="shared" si="80"/>
        <v>22015.4823089159</v>
      </c>
      <c r="E5158" s="51">
        <v>45261</v>
      </c>
      <c r="F5158" s="49" t="s">
        <v>80</v>
      </c>
      <c r="G5158" s="49" t="s">
        <v>81</v>
      </c>
      <c r="H5158" s="49" t="s">
        <v>2940</v>
      </c>
      <c r="I5158" s="49" t="s">
        <v>674</v>
      </c>
      <c r="J5158" s="49">
        <v>135300</v>
      </c>
      <c r="K5158" s="49" t="s">
        <v>178</v>
      </c>
      <c r="L5158" s="49">
        <v>36490565</v>
      </c>
      <c r="M5158" s="49" t="s">
        <v>1482</v>
      </c>
      <c r="N5158" s="51">
        <v>44671</v>
      </c>
      <c r="O5158" s="51">
        <v>44652</v>
      </c>
      <c r="P5158" s="49" t="s">
        <v>2942</v>
      </c>
    </row>
    <row r="5159" spans="1:16">
      <c r="A5159" s="46">
        <v>0</v>
      </c>
      <c r="B5159" s="46">
        <v>5556.37</v>
      </c>
      <c r="C5159" s="46">
        <v>169.95585632090001</v>
      </c>
      <c r="D5159" s="46">
        <f t="shared" si="80"/>
        <v>5386.4141436790997</v>
      </c>
      <c r="E5159" s="51">
        <v>45261</v>
      </c>
      <c r="F5159" s="49" t="s">
        <v>80</v>
      </c>
      <c r="G5159" s="49" t="s">
        <v>81</v>
      </c>
      <c r="H5159" s="49" t="s">
        <v>2940</v>
      </c>
      <c r="I5159" s="49" t="s">
        <v>674</v>
      </c>
      <c r="J5159" s="49">
        <v>135300</v>
      </c>
      <c r="K5159" s="49" t="s">
        <v>178</v>
      </c>
      <c r="L5159" s="49">
        <v>36490552</v>
      </c>
      <c r="M5159" s="49" t="s">
        <v>1488</v>
      </c>
      <c r="N5159" s="51">
        <v>44671</v>
      </c>
      <c r="O5159" s="51">
        <v>44652</v>
      </c>
      <c r="P5159" s="49" t="s">
        <v>2942</v>
      </c>
    </row>
    <row r="5160" spans="1:16">
      <c r="A5160" s="46">
        <v>0</v>
      </c>
      <c r="B5160" s="46">
        <v>25485.99</v>
      </c>
      <c r="C5160" s="46">
        <v>779.55450314430004</v>
      </c>
      <c r="D5160" s="46">
        <f t="shared" si="80"/>
        <v>24706.435496855702</v>
      </c>
      <c r="E5160" s="51">
        <v>45261</v>
      </c>
      <c r="F5160" s="49" t="s">
        <v>80</v>
      </c>
      <c r="G5160" s="49" t="s">
        <v>81</v>
      </c>
      <c r="H5160" s="49" t="s">
        <v>2940</v>
      </c>
      <c r="I5160" s="49" t="s">
        <v>674</v>
      </c>
      <c r="J5160" s="49">
        <v>135300</v>
      </c>
      <c r="K5160" s="49" t="s">
        <v>178</v>
      </c>
      <c r="L5160" s="49">
        <v>36490549</v>
      </c>
      <c r="M5160" s="49" t="s">
        <v>1486</v>
      </c>
      <c r="N5160" s="51">
        <v>44671</v>
      </c>
      <c r="O5160" s="51">
        <v>44652</v>
      </c>
      <c r="P5160" s="49" t="s">
        <v>2942</v>
      </c>
    </row>
    <row r="5161" spans="1:16">
      <c r="A5161" s="46">
        <v>0</v>
      </c>
      <c r="B5161" s="46">
        <v>25267.25</v>
      </c>
      <c r="C5161" s="46">
        <v>772.86377808250006</v>
      </c>
      <c r="D5161" s="46">
        <f t="shared" si="80"/>
        <v>24494.386221917499</v>
      </c>
      <c r="E5161" s="51">
        <v>45261</v>
      </c>
      <c r="F5161" s="49" t="s">
        <v>80</v>
      </c>
      <c r="G5161" s="49" t="s">
        <v>81</v>
      </c>
      <c r="H5161" s="49" t="s">
        <v>2940</v>
      </c>
      <c r="I5161" s="49" t="s">
        <v>674</v>
      </c>
      <c r="J5161" s="49">
        <v>135300</v>
      </c>
      <c r="K5161" s="49" t="s">
        <v>178</v>
      </c>
      <c r="L5161" s="49">
        <v>36490555</v>
      </c>
      <c r="M5161" s="49" t="s">
        <v>1484</v>
      </c>
      <c r="N5161" s="51">
        <v>44671</v>
      </c>
      <c r="O5161" s="51">
        <v>44652</v>
      </c>
      <c r="P5161" s="49" t="s">
        <v>2942</v>
      </c>
    </row>
    <row r="5162" spans="1:16">
      <c r="A5162" s="46">
        <v>0</v>
      </c>
      <c r="B5162" s="46">
        <v>17032.59</v>
      </c>
      <c r="C5162" s="46">
        <v>520.98553890630001</v>
      </c>
      <c r="D5162" s="46">
        <f t="shared" si="80"/>
        <v>16511.604461093699</v>
      </c>
      <c r="E5162" s="51">
        <v>45261</v>
      </c>
      <c r="F5162" s="49" t="s">
        <v>80</v>
      </c>
      <c r="G5162" s="49" t="s">
        <v>81</v>
      </c>
      <c r="H5162" s="49" t="s">
        <v>2940</v>
      </c>
      <c r="I5162" s="49" t="s">
        <v>674</v>
      </c>
      <c r="J5162" s="49">
        <v>135300</v>
      </c>
      <c r="K5162" s="49" t="s">
        <v>178</v>
      </c>
      <c r="L5162" s="49">
        <v>36490562</v>
      </c>
      <c r="M5162" s="49" t="s">
        <v>1481</v>
      </c>
      <c r="N5162" s="51">
        <v>44671</v>
      </c>
      <c r="O5162" s="51">
        <v>44652</v>
      </c>
      <c r="P5162" s="49" t="s">
        <v>2942</v>
      </c>
    </row>
    <row r="5163" spans="1:16">
      <c r="A5163" s="46">
        <v>0</v>
      </c>
      <c r="B5163" s="46">
        <v>7876.25</v>
      </c>
      <c r="C5163" s="46">
        <v>240.91534821249999</v>
      </c>
      <c r="D5163" s="46">
        <f t="shared" si="80"/>
        <v>7635.3346517874998</v>
      </c>
      <c r="E5163" s="51">
        <v>45261</v>
      </c>
      <c r="F5163" s="49" t="s">
        <v>80</v>
      </c>
      <c r="G5163" s="49" t="s">
        <v>81</v>
      </c>
      <c r="H5163" s="49" t="s">
        <v>2940</v>
      </c>
      <c r="I5163" s="49" t="s">
        <v>674</v>
      </c>
      <c r="J5163" s="49">
        <v>135300</v>
      </c>
      <c r="K5163" s="49" t="s">
        <v>178</v>
      </c>
      <c r="L5163" s="49">
        <v>36490568</v>
      </c>
      <c r="M5163" s="49" t="s">
        <v>1487</v>
      </c>
      <c r="N5163" s="51">
        <v>44671</v>
      </c>
      <c r="O5163" s="51">
        <v>44652</v>
      </c>
      <c r="P5163" s="49" t="s">
        <v>2942</v>
      </c>
    </row>
    <row r="5164" spans="1:16">
      <c r="A5164" s="46">
        <v>0</v>
      </c>
      <c r="B5164" s="46">
        <v>20321.82</v>
      </c>
      <c r="C5164" s="46">
        <v>621.59509177740006</v>
      </c>
      <c r="D5164" s="46">
        <f t="shared" si="80"/>
        <v>19700.224908222601</v>
      </c>
      <c r="E5164" s="51">
        <v>45261</v>
      </c>
      <c r="F5164" s="49" t="s">
        <v>80</v>
      </c>
      <c r="G5164" s="49" t="s">
        <v>81</v>
      </c>
      <c r="H5164" s="49" t="s">
        <v>2940</v>
      </c>
      <c r="I5164" s="49" t="s">
        <v>674</v>
      </c>
      <c r="J5164" s="49">
        <v>135300</v>
      </c>
      <c r="K5164" s="49" t="s">
        <v>179</v>
      </c>
      <c r="L5164" s="49">
        <v>36490546</v>
      </c>
      <c r="M5164" s="49" t="s">
        <v>1489</v>
      </c>
      <c r="N5164" s="51">
        <v>44671</v>
      </c>
      <c r="O5164" s="51">
        <v>44652</v>
      </c>
      <c r="P5164" s="49" t="s">
        <v>2942</v>
      </c>
    </row>
    <row r="5165" spans="1:16">
      <c r="A5165" s="46">
        <v>0</v>
      </c>
      <c r="B5165" s="46">
        <v>0</v>
      </c>
      <c r="C5165" s="46">
        <v>0</v>
      </c>
      <c r="D5165" s="46">
        <f t="shared" si="80"/>
        <v>0</v>
      </c>
      <c r="E5165" s="51">
        <v>45261</v>
      </c>
      <c r="F5165" s="49" t="s">
        <v>80</v>
      </c>
      <c r="G5165" s="49" t="s">
        <v>81</v>
      </c>
      <c r="H5165" s="49" t="s">
        <v>2940</v>
      </c>
      <c r="I5165" s="49" t="s">
        <v>674</v>
      </c>
      <c r="J5165" s="49">
        <v>135300</v>
      </c>
      <c r="K5165" s="49" t="s">
        <v>180</v>
      </c>
      <c r="L5165" s="49">
        <v>9821996</v>
      </c>
      <c r="M5165" s="49" t="s">
        <v>1554</v>
      </c>
      <c r="N5165" s="51">
        <v>30498</v>
      </c>
      <c r="O5165" s="51">
        <v>30498</v>
      </c>
      <c r="P5165" s="49" t="s">
        <v>1081</v>
      </c>
    </row>
    <row r="5166" spans="1:16">
      <c r="A5166" s="46">
        <v>0</v>
      </c>
      <c r="B5166" s="46">
        <v>0</v>
      </c>
      <c r="C5166" s="46">
        <v>0</v>
      </c>
      <c r="D5166" s="46">
        <f t="shared" si="80"/>
        <v>0</v>
      </c>
      <c r="E5166" s="51">
        <v>45261</v>
      </c>
      <c r="F5166" s="49" t="s">
        <v>80</v>
      </c>
      <c r="G5166" s="49" t="s">
        <v>81</v>
      </c>
      <c r="H5166" s="49" t="s">
        <v>2940</v>
      </c>
      <c r="I5166" s="49" t="s">
        <v>674</v>
      </c>
      <c r="J5166" s="49">
        <v>135300</v>
      </c>
      <c r="K5166" s="49" t="s">
        <v>180</v>
      </c>
      <c r="L5166" s="49">
        <v>9974443</v>
      </c>
      <c r="M5166" s="49" t="s">
        <v>1554</v>
      </c>
      <c r="N5166" s="51">
        <v>30498</v>
      </c>
      <c r="O5166" s="51">
        <v>30498</v>
      </c>
      <c r="P5166" s="49" t="s">
        <v>1091</v>
      </c>
    </row>
    <row r="5167" spans="1:16">
      <c r="A5167" s="46">
        <v>0</v>
      </c>
      <c r="B5167" s="46">
        <v>91304.81</v>
      </c>
      <c r="C5167" s="46">
        <v>2792.7922672117002</v>
      </c>
      <c r="D5167" s="46">
        <f t="shared" si="80"/>
        <v>88512.017732788299</v>
      </c>
      <c r="E5167" s="51">
        <v>45261</v>
      </c>
      <c r="F5167" s="49" t="s">
        <v>80</v>
      </c>
      <c r="G5167" s="49" t="s">
        <v>81</v>
      </c>
      <c r="H5167" s="49" t="s">
        <v>2940</v>
      </c>
      <c r="I5167" s="49" t="s">
        <v>674</v>
      </c>
      <c r="J5167" s="49">
        <v>135300</v>
      </c>
      <c r="K5167" s="49" t="s">
        <v>180</v>
      </c>
      <c r="L5167" s="49">
        <v>36490513</v>
      </c>
      <c r="M5167" s="49" t="s">
        <v>1441</v>
      </c>
      <c r="N5167" s="51">
        <v>44671</v>
      </c>
      <c r="O5167" s="51">
        <v>44562</v>
      </c>
      <c r="P5167" s="49" t="s">
        <v>2942</v>
      </c>
    </row>
    <row r="5168" spans="1:16">
      <c r="A5168" s="46">
        <v>0</v>
      </c>
      <c r="B5168" s="46">
        <v>0</v>
      </c>
      <c r="C5168" s="46">
        <v>0</v>
      </c>
      <c r="D5168" s="46">
        <f t="shared" si="80"/>
        <v>0</v>
      </c>
      <c r="E5168" s="51">
        <v>45261</v>
      </c>
      <c r="F5168" s="49" t="s">
        <v>80</v>
      </c>
      <c r="G5168" s="49" t="s">
        <v>81</v>
      </c>
      <c r="H5168" s="49" t="s">
        <v>2940</v>
      </c>
      <c r="I5168" s="49" t="s">
        <v>674</v>
      </c>
      <c r="J5168" s="49">
        <v>135300</v>
      </c>
      <c r="K5168" s="49" t="s">
        <v>411</v>
      </c>
      <c r="L5168" s="49">
        <v>9822117</v>
      </c>
      <c r="M5168" s="49" t="s">
        <v>1947</v>
      </c>
      <c r="N5168" s="51">
        <v>30498</v>
      </c>
      <c r="O5168" s="51">
        <v>30498</v>
      </c>
      <c r="P5168" s="49" t="s">
        <v>1081</v>
      </c>
    </row>
    <row r="5169" spans="1:16">
      <c r="A5169" s="46">
        <v>0</v>
      </c>
      <c r="B5169" s="46">
        <v>0</v>
      </c>
      <c r="C5169" s="46">
        <v>0</v>
      </c>
      <c r="D5169" s="46">
        <f t="shared" si="80"/>
        <v>0</v>
      </c>
      <c r="E5169" s="51">
        <v>45261</v>
      </c>
      <c r="F5169" s="49" t="s">
        <v>80</v>
      </c>
      <c r="G5169" s="49" t="s">
        <v>81</v>
      </c>
      <c r="H5169" s="49" t="s">
        <v>2940</v>
      </c>
      <c r="I5169" s="49" t="s">
        <v>674</v>
      </c>
      <c r="J5169" s="49">
        <v>135300</v>
      </c>
      <c r="K5169" s="49" t="s">
        <v>411</v>
      </c>
      <c r="L5169" s="49">
        <v>9974441</v>
      </c>
      <c r="M5169" s="49" t="s">
        <v>1947</v>
      </c>
      <c r="N5169" s="51">
        <v>30498</v>
      </c>
      <c r="O5169" s="51">
        <v>30498</v>
      </c>
      <c r="P5169" s="49" t="s">
        <v>1091</v>
      </c>
    </row>
    <row r="5170" spans="1:16">
      <c r="A5170" s="46">
        <v>0</v>
      </c>
      <c r="B5170" s="46">
        <v>0</v>
      </c>
      <c r="C5170" s="46">
        <v>0</v>
      </c>
      <c r="D5170" s="46">
        <f t="shared" si="80"/>
        <v>0</v>
      </c>
      <c r="E5170" s="51">
        <v>45261</v>
      </c>
      <c r="F5170" s="49" t="s">
        <v>80</v>
      </c>
      <c r="G5170" s="49" t="s">
        <v>81</v>
      </c>
      <c r="H5170" s="49" t="s">
        <v>2940</v>
      </c>
      <c r="I5170" s="49" t="s">
        <v>674</v>
      </c>
      <c r="J5170" s="49">
        <v>135300</v>
      </c>
      <c r="K5170" s="49" t="s">
        <v>414</v>
      </c>
      <c r="L5170" s="49">
        <v>9974444</v>
      </c>
      <c r="M5170" s="49" t="s">
        <v>1951</v>
      </c>
      <c r="N5170" s="51">
        <v>30498</v>
      </c>
      <c r="O5170" s="51">
        <v>30498</v>
      </c>
      <c r="P5170" s="49" t="s">
        <v>1091</v>
      </c>
    </row>
    <row r="5171" spans="1:16">
      <c r="A5171" s="46">
        <v>0</v>
      </c>
      <c r="B5171" s="46">
        <v>0</v>
      </c>
      <c r="C5171" s="46">
        <v>0</v>
      </c>
      <c r="D5171" s="46">
        <f t="shared" si="80"/>
        <v>0</v>
      </c>
      <c r="E5171" s="51">
        <v>45261</v>
      </c>
      <c r="F5171" s="49" t="s">
        <v>80</v>
      </c>
      <c r="G5171" s="49" t="s">
        <v>81</v>
      </c>
      <c r="H5171" s="49" t="s">
        <v>2940</v>
      </c>
      <c r="I5171" s="49" t="s">
        <v>674</v>
      </c>
      <c r="J5171" s="49">
        <v>135300</v>
      </c>
      <c r="K5171" s="49" t="s">
        <v>414</v>
      </c>
      <c r="L5171" s="49">
        <v>9822097</v>
      </c>
      <c r="M5171" s="49" t="s">
        <v>1951</v>
      </c>
      <c r="N5171" s="51">
        <v>30498</v>
      </c>
      <c r="O5171" s="51">
        <v>30498</v>
      </c>
      <c r="P5171" s="49" t="s">
        <v>1081</v>
      </c>
    </row>
    <row r="5172" spans="1:16">
      <c r="A5172" s="46">
        <v>0</v>
      </c>
      <c r="B5172" s="46">
        <v>0</v>
      </c>
      <c r="C5172" s="46">
        <v>0</v>
      </c>
      <c r="D5172" s="46">
        <f t="shared" si="80"/>
        <v>0</v>
      </c>
      <c r="E5172" s="51">
        <v>45261</v>
      </c>
      <c r="F5172" s="49" t="s">
        <v>80</v>
      </c>
      <c r="G5172" s="49" t="s">
        <v>81</v>
      </c>
      <c r="H5172" s="49" t="s">
        <v>2940</v>
      </c>
      <c r="I5172" s="49" t="s">
        <v>674</v>
      </c>
      <c r="J5172" s="49">
        <v>135300</v>
      </c>
      <c r="K5172" s="49" t="s">
        <v>241</v>
      </c>
      <c r="L5172" s="49">
        <v>9974442</v>
      </c>
      <c r="M5172" s="49" t="s">
        <v>2947</v>
      </c>
      <c r="N5172" s="51">
        <v>24654</v>
      </c>
      <c r="O5172" s="51">
        <v>24654</v>
      </c>
      <c r="P5172" s="49" t="s">
        <v>1091</v>
      </c>
    </row>
    <row r="5173" spans="1:16">
      <c r="A5173" s="46">
        <v>0</v>
      </c>
      <c r="B5173" s="46">
        <v>0</v>
      </c>
      <c r="C5173" s="46">
        <v>0</v>
      </c>
      <c r="D5173" s="46">
        <f t="shared" si="80"/>
        <v>0</v>
      </c>
      <c r="E5173" s="51">
        <v>45261</v>
      </c>
      <c r="F5173" s="49" t="s">
        <v>80</v>
      </c>
      <c r="G5173" s="49" t="s">
        <v>81</v>
      </c>
      <c r="H5173" s="49" t="s">
        <v>2940</v>
      </c>
      <c r="I5173" s="49" t="s">
        <v>674</v>
      </c>
      <c r="J5173" s="49">
        <v>135300</v>
      </c>
      <c r="K5173" s="49" t="s">
        <v>241</v>
      </c>
      <c r="L5173" s="49">
        <v>9822386</v>
      </c>
      <c r="M5173" s="49" t="s">
        <v>2947</v>
      </c>
      <c r="N5173" s="51">
        <v>24654</v>
      </c>
      <c r="O5173" s="51">
        <v>24654</v>
      </c>
      <c r="P5173" s="49" t="s">
        <v>1081</v>
      </c>
    </row>
    <row r="5174" spans="1:16">
      <c r="A5174" s="46">
        <v>0</v>
      </c>
      <c r="B5174" s="46">
        <v>0</v>
      </c>
      <c r="C5174" s="46">
        <v>0</v>
      </c>
      <c r="D5174" s="46">
        <f t="shared" si="80"/>
        <v>0</v>
      </c>
      <c r="E5174" s="51">
        <v>45261</v>
      </c>
      <c r="F5174" s="49" t="s">
        <v>80</v>
      </c>
      <c r="G5174" s="49" t="s">
        <v>81</v>
      </c>
      <c r="H5174" s="49" t="s">
        <v>2940</v>
      </c>
      <c r="I5174" s="49" t="s">
        <v>674</v>
      </c>
      <c r="J5174" s="49">
        <v>135300</v>
      </c>
      <c r="K5174" s="49" t="s">
        <v>419</v>
      </c>
      <c r="L5174" s="49">
        <v>9706635</v>
      </c>
      <c r="M5174" s="49" t="s">
        <v>1969</v>
      </c>
      <c r="N5174" s="51">
        <v>30498</v>
      </c>
      <c r="O5174" s="51">
        <v>30498</v>
      </c>
      <c r="P5174" s="49" t="s">
        <v>1091</v>
      </c>
    </row>
    <row r="5175" spans="1:16">
      <c r="A5175" s="46">
        <v>0</v>
      </c>
      <c r="B5175" s="46">
        <v>0</v>
      </c>
      <c r="C5175" s="46">
        <v>0</v>
      </c>
      <c r="D5175" s="46">
        <f t="shared" si="80"/>
        <v>0</v>
      </c>
      <c r="E5175" s="51">
        <v>45261</v>
      </c>
      <c r="F5175" s="49" t="s">
        <v>80</v>
      </c>
      <c r="G5175" s="49" t="s">
        <v>81</v>
      </c>
      <c r="H5175" s="49" t="s">
        <v>2940</v>
      </c>
      <c r="I5175" s="49" t="s">
        <v>674</v>
      </c>
      <c r="J5175" s="49">
        <v>135300</v>
      </c>
      <c r="K5175" s="49" t="s">
        <v>419</v>
      </c>
      <c r="L5175" s="49">
        <v>9821896</v>
      </c>
      <c r="M5175" s="49" t="s">
        <v>1969</v>
      </c>
      <c r="N5175" s="51">
        <v>30498</v>
      </c>
      <c r="O5175" s="51">
        <v>30498</v>
      </c>
      <c r="P5175" s="49" t="s">
        <v>1081</v>
      </c>
    </row>
    <row r="5176" spans="1:16">
      <c r="A5176" s="46">
        <v>0</v>
      </c>
      <c r="B5176" s="46">
        <v>4163.71</v>
      </c>
      <c r="C5176" s="46">
        <v>127.3577710847</v>
      </c>
      <c r="D5176" s="46">
        <f t="shared" si="80"/>
        <v>4036.3522289153002</v>
      </c>
      <c r="E5176" s="51">
        <v>45261</v>
      </c>
      <c r="F5176" s="49" t="s">
        <v>80</v>
      </c>
      <c r="G5176" s="49" t="s">
        <v>81</v>
      </c>
      <c r="H5176" s="49" t="s">
        <v>2940</v>
      </c>
      <c r="I5176" s="49" t="s">
        <v>674</v>
      </c>
      <c r="J5176" s="49">
        <v>135300</v>
      </c>
      <c r="K5176" s="49" t="s">
        <v>183</v>
      </c>
      <c r="L5176" s="49">
        <v>36490521</v>
      </c>
      <c r="M5176" s="49" t="s">
        <v>2948</v>
      </c>
      <c r="N5176" s="51">
        <v>44671</v>
      </c>
      <c r="O5176" s="51">
        <v>44562</v>
      </c>
      <c r="P5176" s="49" t="s">
        <v>2942</v>
      </c>
    </row>
    <row r="5177" spans="1:16">
      <c r="A5177" s="46">
        <v>0</v>
      </c>
      <c r="B5177" s="46">
        <v>1381.55</v>
      </c>
      <c r="C5177" s="46">
        <v>42.258257333499998</v>
      </c>
      <c r="D5177" s="46">
        <f t="shared" si="80"/>
        <v>1339.2917426664999</v>
      </c>
      <c r="E5177" s="51">
        <v>45261</v>
      </c>
      <c r="F5177" s="49" t="s">
        <v>80</v>
      </c>
      <c r="G5177" s="49" t="s">
        <v>81</v>
      </c>
      <c r="H5177" s="49" t="s">
        <v>2940</v>
      </c>
      <c r="I5177" s="49" t="s">
        <v>674</v>
      </c>
      <c r="J5177" s="49">
        <v>135300</v>
      </c>
      <c r="K5177" s="49" t="s">
        <v>185</v>
      </c>
      <c r="L5177" s="49">
        <v>36490609</v>
      </c>
      <c r="M5177" s="49" t="s">
        <v>2949</v>
      </c>
      <c r="N5177" s="51">
        <v>44671</v>
      </c>
      <c r="O5177" s="51">
        <v>44652</v>
      </c>
      <c r="P5177" s="49" t="s">
        <v>2942</v>
      </c>
    </row>
    <row r="5178" spans="1:16">
      <c r="A5178" s="46">
        <v>0</v>
      </c>
      <c r="B5178" s="46">
        <v>18232.54</v>
      </c>
      <c r="C5178" s="46">
        <v>557.68909352780008</v>
      </c>
      <c r="D5178" s="46">
        <f t="shared" si="80"/>
        <v>17674.850906472202</v>
      </c>
      <c r="E5178" s="51">
        <v>45261</v>
      </c>
      <c r="F5178" s="49" t="s">
        <v>80</v>
      </c>
      <c r="G5178" s="49" t="s">
        <v>81</v>
      </c>
      <c r="H5178" s="49" t="s">
        <v>2940</v>
      </c>
      <c r="I5178" s="49" t="s">
        <v>674</v>
      </c>
      <c r="J5178" s="49">
        <v>135300</v>
      </c>
      <c r="K5178" s="49" t="s">
        <v>201</v>
      </c>
      <c r="L5178" s="49">
        <v>36490592</v>
      </c>
      <c r="M5178" s="49" t="s">
        <v>2950</v>
      </c>
      <c r="N5178" s="51">
        <v>44671</v>
      </c>
      <c r="O5178" s="51">
        <v>44652</v>
      </c>
      <c r="P5178" s="49" t="s">
        <v>2942</v>
      </c>
    </row>
    <row r="5179" spans="1:16">
      <c r="A5179" s="46">
        <v>0</v>
      </c>
      <c r="B5179" s="46">
        <v>23934.41</v>
      </c>
      <c r="C5179" s="46">
        <v>732.09544128369998</v>
      </c>
      <c r="D5179" s="46">
        <f t="shared" si="80"/>
        <v>23202.314558716302</v>
      </c>
      <c r="E5179" s="51">
        <v>45261</v>
      </c>
      <c r="F5179" s="49" t="s">
        <v>80</v>
      </c>
      <c r="G5179" s="49" t="s">
        <v>81</v>
      </c>
      <c r="H5179" s="49" t="s">
        <v>2940</v>
      </c>
      <c r="I5179" s="49" t="s">
        <v>674</v>
      </c>
      <c r="J5179" s="49">
        <v>135300</v>
      </c>
      <c r="K5179" s="49" t="s">
        <v>201</v>
      </c>
      <c r="L5179" s="49">
        <v>36490602</v>
      </c>
      <c r="M5179" s="49" t="s">
        <v>2951</v>
      </c>
      <c r="N5179" s="51">
        <v>44671</v>
      </c>
      <c r="O5179" s="51">
        <v>44652</v>
      </c>
      <c r="P5179" s="49" t="s">
        <v>2942</v>
      </c>
    </row>
    <row r="5180" spans="1:16">
      <c r="A5180" s="46">
        <v>0</v>
      </c>
      <c r="B5180" s="46">
        <v>82258.58</v>
      </c>
      <c r="C5180" s="46">
        <v>2516.0900738506002</v>
      </c>
      <c r="D5180" s="46">
        <f t="shared" si="80"/>
        <v>79742.489926149399</v>
      </c>
      <c r="E5180" s="51">
        <v>45261</v>
      </c>
      <c r="F5180" s="49" t="s">
        <v>80</v>
      </c>
      <c r="G5180" s="49" t="s">
        <v>81</v>
      </c>
      <c r="H5180" s="49" t="s">
        <v>2940</v>
      </c>
      <c r="I5180" s="49" t="s">
        <v>674</v>
      </c>
      <c r="J5180" s="49">
        <v>135300</v>
      </c>
      <c r="K5180" s="49" t="s">
        <v>201</v>
      </c>
      <c r="L5180" s="49">
        <v>36490588</v>
      </c>
      <c r="M5180" s="49" t="s">
        <v>2952</v>
      </c>
      <c r="N5180" s="51">
        <v>44671</v>
      </c>
      <c r="O5180" s="51">
        <v>44652</v>
      </c>
      <c r="P5180" s="49" t="s">
        <v>2942</v>
      </c>
    </row>
    <row r="5181" spans="1:16">
      <c r="A5181" s="46">
        <v>0</v>
      </c>
      <c r="B5181" s="46">
        <v>7002.5</v>
      </c>
      <c r="C5181" s="46">
        <v>214.189458925</v>
      </c>
      <c r="D5181" s="46">
        <f t="shared" si="80"/>
        <v>6788.3105410750004</v>
      </c>
      <c r="E5181" s="51">
        <v>45261</v>
      </c>
      <c r="F5181" s="49" t="s">
        <v>80</v>
      </c>
      <c r="G5181" s="49" t="s">
        <v>81</v>
      </c>
      <c r="H5181" s="49" t="s">
        <v>2940</v>
      </c>
      <c r="I5181" s="49" t="s">
        <v>674</v>
      </c>
      <c r="J5181" s="49">
        <v>135300</v>
      </c>
      <c r="K5181" s="49" t="s">
        <v>201</v>
      </c>
      <c r="L5181" s="49">
        <v>36490595</v>
      </c>
      <c r="M5181" s="49" t="s">
        <v>2953</v>
      </c>
      <c r="N5181" s="51">
        <v>44671</v>
      </c>
      <c r="O5181" s="51">
        <v>44652</v>
      </c>
      <c r="P5181" s="49" t="s">
        <v>2942</v>
      </c>
    </row>
    <row r="5182" spans="1:16">
      <c r="A5182" s="46">
        <v>0</v>
      </c>
      <c r="B5182" s="46">
        <v>7888.46</v>
      </c>
      <c r="C5182" s="46">
        <v>241.2888224422</v>
      </c>
      <c r="D5182" s="46">
        <f t="shared" si="80"/>
        <v>7647.1711775577996</v>
      </c>
      <c r="E5182" s="51">
        <v>45261</v>
      </c>
      <c r="F5182" s="49" t="s">
        <v>80</v>
      </c>
      <c r="G5182" s="49" t="s">
        <v>81</v>
      </c>
      <c r="H5182" s="49" t="s">
        <v>2940</v>
      </c>
      <c r="I5182" s="49" t="s">
        <v>674</v>
      </c>
      <c r="J5182" s="49">
        <v>135300</v>
      </c>
      <c r="K5182" s="49" t="s">
        <v>201</v>
      </c>
      <c r="L5182" s="49">
        <v>36490598</v>
      </c>
      <c r="M5182" s="49" t="s">
        <v>2954</v>
      </c>
      <c r="N5182" s="51">
        <v>44671</v>
      </c>
      <c r="O5182" s="51">
        <v>44652</v>
      </c>
      <c r="P5182" s="49" t="s">
        <v>2942</v>
      </c>
    </row>
    <row r="5183" spans="1:16">
      <c r="A5183" s="46">
        <v>0</v>
      </c>
      <c r="B5183" s="46">
        <v>14905.300000000001</v>
      </c>
      <c r="C5183" s="46">
        <v>455.91690712100001</v>
      </c>
      <c r="D5183" s="46">
        <f t="shared" si="80"/>
        <v>14449.383092879001</v>
      </c>
      <c r="E5183" s="51">
        <v>45261</v>
      </c>
      <c r="F5183" s="49" t="s">
        <v>80</v>
      </c>
      <c r="G5183" s="49" t="s">
        <v>81</v>
      </c>
      <c r="H5183" s="49" t="s">
        <v>2940</v>
      </c>
      <c r="I5183" s="49" t="s">
        <v>674</v>
      </c>
      <c r="J5183" s="49">
        <v>135300</v>
      </c>
      <c r="K5183" s="49" t="s">
        <v>201</v>
      </c>
      <c r="L5183" s="49">
        <v>36490606</v>
      </c>
      <c r="M5183" s="49" t="s">
        <v>2955</v>
      </c>
      <c r="N5183" s="51">
        <v>44671</v>
      </c>
      <c r="O5183" s="51">
        <v>44652</v>
      </c>
      <c r="P5183" s="49" t="s">
        <v>2942</v>
      </c>
    </row>
    <row r="5184" spans="1:16">
      <c r="A5184" s="46">
        <v>6</v>
      </c>
      <c r="B5184" s="46">
        <v>148786.95000000001</v>
      </c>
      <c r="C5184" s="46">
        <v>4551.0312482114996</v>
      </c>
      <c r="D5184" s="46">
        <f t="shared" si="80"/>
        <v>144235.9187517885</v>
      </c>
      <c r="E5184" s="51">
        <v>45261</v>
      </c>
      <c r="F5184" s="49" t="s">
        <v>80</v>
      </c>
      <c r="G5184" s="49" t="s">
        <v>81</v>
      </c>
      <c r="H5184" s="49" t="s">
        <v>2940</v>
      </c>
      <c r="I5184" s="49" t="s">
        <v>674</v>
      </c>
      <c r="J5184" s="49">
        <v>135300</v>
      </c>
      <c r="K5184" s="49" t="s">
        <v>133</v>
      </c>
      <c r="L5184" s="49">
        <v>36490517</v>
      </c>
      <c r="M5184" s="49" t="s">
        <v>1472</v>
      </c>
      <c r="N5184" s="51">
        <v>44671</v>
      </c>
      <c r="O5184" s="51">
        <v>44562</v>
      </c>
      <c r="P5184" s="49" t="s">
        <v>2942</v>
      </c>
    </row>
    <row r="5185" spans="1:16">
      <c r="A5185" s="46">
        <v>0</v>
      </c>
      <c r="B5185" s="46">
        <v>0</v>
      </c>
      <c r="C5185" s="46">
        <v>0</v>
      </c>
      <c r="D5185" s="46">
        <f t="shared" si="80"/>
        <v>0</v>
      </c>
      <c r="E5185" s="51">
        <v>45261</v>
      </c>
      <c r="F5185" s="49" t="s">
        <v>80</v>
      </c>
      <c r="G5185" s="49" t="s">
        <v>81</v>
      </c>
      <c r="H5185" s="49" t="s">
        <v>2940</v>
      </c>
      <c r="I5185" s="49" t="s">
        <v>674</v>
      </c>
      <c r="J5185" s="49">
        <v>135300</v>
      </c>
      <c r="K5185" s="49" t="s">
        <v>580</v>
      </c>
      <c r="L5185" s="49">
        <v>9822172</v>
      </c>
      <c r="M5185" s="49" t="s">
        <v>2677</v>
      </c>
      <c r="N5185" s="51">
        <v>29037</v>
      </c>
      <c r="O5185" s="51">
        <v>29037</v>
      </c>
      <c r="P5185" s="49" t="s">
        <v>1081</v>
      </c>
    </row>
    <row r="5186" spans="1:16">
      <c r="A5186" s="46">
        <v>0</v>
      </c>
      <c r="B5186" s="46">
        <v>0</v>
      </c>
      <c r="C5186" s="46">
        <v>0</v>
      </c>
      <c r="D5186" s="46">
        <f t="shared" si="80"/>
        <v>0</v>
      </c>
      <c r="E5186" s="51">
        <v>45261</v>
      </c>
      <c r="F5186" s="49" t="s">
        <v>80</v>
      </c>
      <c r="G5186" s="49" t="s">
        <v>81</v>
      </c>
      <c r="H5186" s="49" t="s">
        <v>2940</v>
      </c>
      <c r="I5186" s="49" t="s">
        <v>674</v>
      </c>
      <c r="J5186" s="49">
        <v>135300</v>
      </c>
      <c r="K5186" s="49" t="s">
        <v>580</v>
      </c>
      <c r="L5186" s="49">
        <v>9974439</v>
      </c>
      <c r="M5186" s="49" t="s">
        <v>2677</v>
      </c>
      <c r="N5186" s="51">
        <v>29037</v>
      </c>
      <c r="O5186" s="51">
        <v>29037</v>
      </c>
      <c r="P5186" s="49" t="s">
        <v>1091</v>
      </c>
    </row>
    <row r="5187" spans="1:16">
      <c r="A5187" s="46">
        <v>0</v>
      </c>
      <c r="B5187" s="46">
        <v>0</v>
      </c>
      <c r="C5187" s="46">
        <v>0</v>
      </c>
      <c r="D5187" s="46">
        <f t="shared" ref="D5187:D5250" si="81">+B5187-C5187</f>
        <v>0</v>
      </c>
      <c r="E5187" s="51">
        <v>45261</v>
      </c>
      <c r="F5187" s="49" t="s">
        <v>80</v>
      </c>
      <c r="G5187" s="49" t="s">
        <v>81</v>
      </c>
      <c r="H5187" s="49" t="s">
        <v>2940</v>
      </c>
      <c r="I5187" s="49" t="s">
        <v>674</v>
      </c>
      <c r="J5187" s="49">
        <v>135300</v>
      </c>
      <c r="K5187" s="49" t="s">
        <v>580</v>
      </c>
      <c r="L5187" s="49">
        <v>9822173</v>
      </c>
      <c r="M5187" s="49" t="s">
        <v>2467</v>
      </c>
      <c r="N5187" s="51">
        <v>24654</v>
      </c>
      <c r="O5187" s="51">
        <v>24654</v>
      </c>
      <c r="P5187" s="49" t="s">
        <v>1081</v>
      </c>
    </row>
    <row r="5188" spans="1:16">
      <c r="A5188" s="46">
        <v>0</v>
      </c>
      <c r="B5188" s="46">
        <v>0</v>
      </c>
      <c r="C5188" s="46">
        <v>0</v>
      </c>
      <c r="D5188" s="46">
        <f t="shared" si="81"/>
        <v>0</v>
      </c>
      <c r="E5188" s="51">
        <v>45261</v>
      </c>
      <c r="F5188" s="49" t="s">
        <v>80</v>
      </c>
      <c r="G5188" s="49" t="s">
        <v>81</v>
      </c>
      <c r="H5188" s="49" t="s">
        <v>2940</v>
      </c>
      <c r="I5188" s="49" t="s">
        <v>674</v>
      </c>
      <c r="J5188" s="49">
        <v>135300</v>
      </c>
      <c r="K5188" s="49" t="s">
        <v>580</v>
      </c>
      <c r="L5188" s="49">
        <v>9974440</v>
      </c>
      <c r="M5188" s="49" t="s">
        <v>2467</v>
      </c>
      <c r="N5188" s="51">
        <v>24654</v>
      </c>
      <c r="O5188" s="51">
        <v>24654</v>
      </c>
      <c r="P5188" s="49" t="s">
        <v>1091</v>
      </c>
    </row>
    <row r="5189" spans="1:16">
      <c r="A5189" s="46">
        <v>1</v>
      </c>
      <c r="B5189" s="46">
        <v>43161.13</v>
      </c>
      <c r="C5189" s="46">
        <v>1320.1940851541001</v>
      </c>
      <c r="D5189" s="46">
        <f t="shared" si="81"/>
        <v>41840.935914845897</v>
      </c>
      <c r="E5189" s="51">
        <v>45261</v>
      </c>
      <c r="F5189" s="49" t="s">
        <v>80</v>
      </c>
      <c r="G5189" s="49" t="s">
        <v>81</v>
      </c>
      <c r="H5189" s="49" t="s">
        <v>2940</v>
      </c>
      <c r="I5189" s="49" t="s">
        <v>674</v>
      </c>
      <c r="J5189" s="49">
        <v>135300</v>
      </c>
      <c r="K5189" s="49" t="s">
        <v>188</v>
      </c>
      <c r="L5189" s="49">
        <v>36490525</v>
      </c>
      <c r="M5189" s="49" t="s">
        <v>1458</v>
      </c>
      <c r="N5189" s="51">
        <v>44671</v>
      </c>
      <c r="O5189" s="51">
        <v>44562</v>
      </c>
      <c r="P5189" s="49" t="s">
        <v>2942</v>
      </c>
    </row>
    <row r="5190" spans="1:16">
      <c r="A5190" s="46">
        <v>1</v>
      </c>
      <c r="B5190" s="46">
        <v>16057.36</v>
      </c>
      <c r="C5190" s="46">
        <v>491.15562301520004</v>
      </c>
      <c r="D5190" s="46">
        <f t="shared" si="81"/>
        <v>15566.204376984801</v>
      </c>
      <c r="E5190" s="51">
        <v>45261</v>
      </c>
      <c r="F5190" s="49" t="s">
        <v>80</v>
      </c>
      <c r="G5190" s="49" t="s">
        <v>81</v>
      </c>
      <c r="H5190" s="49" t="s">
        <v>2940</v>
      </c>
      <c r="I5190" s="49" t="s">
        <v>674</v>
      </c>
      <c r="J5190" s="49">
        <v>135300</v>
      </c>
      <c r="K5190" s="49" t="s">
        <v>189</v>
      </c>
      <c r="L5190" s="49">
        <v>36490620</v>
      </c>
      <c r="M5190" s="49" t="s">
        <v>1459</v>
      </c>
      <c r="N5190" s="51">
        <v>44671</v>
      </c>
      <c r="O5190" s="51">
        <v>44652</v>
      </c>
      <c r="P5190" s="49" t="s">
        <v>2942</v>
      </c>
    </row>
    <row r="5191" spans="1:16">
      <c r="A5191" s="46">
        <v>0</v>
      </c>
      <c r="B5191" s="46">
        <v>10030.73</v>
      </c>
      <c r="C5191" s="46">
        <v>306.81565602609999</v>
      </c>
      <c r="D5191" s="46">
        <f t="shared" si="81"/>
        <v>9723.9143439739</v>
      </c>
      <c r="E5191" s="51">
        <v>45261</v>
      </c>
      <c r="F5191" s="49" t="s">
        <v>80</v>
      </c>
      <c r="G5191" s="49" t="s">
        <v>81</v>
      </c>
      <c r="H5191" s="49" t="s">
        <v>2940</v>
      </c>
      <c r="I5191" s="49" t="s">
        <v>674</v>
      </c>
      <c r="J5191" s="49">
        <v>135300</v>
      </c>
      <c r="K5191" s="49" t="s">
        <v>190</v>
      </c>
      <c r="L5191" s="49">
        <v>36490575</v>
      </c>
      <c r="M5191" s="49" t="s">
        <v>1460</v>
      </c>
      <c r="N5191" s="51">
        <v>44671</v>
      </c>
      <c r="O5191" s="51">
        <v>44652</v>
      </c>
      <c r="P5191" s="49" t="s">
        <v>2942</v>
      </c>
    </row>
    <row r="5192" spans="1:16">
      <c r="A5192" s="46">
        <v>0</v>
      </c>
      <c r="B5192" s="46">
        <v>0</v>
      </c>
      <c r="C5192" s="46">
        <v>0</v>
      </c>
      <c r="D5192" s="46">
        <f t="shared" si="81"/>
        <v>0</v>
      </c>
      <c r="E5192" s="51">
        <v>45261</v>
      </c>
      <c r="F5192" s="49" t="s">
        <v>80</v>
      </c>
      <c r="G5192" s="49" t="s">
        <v>81</v>
      </c>
      <c r="H5192" s="49" t="s">
        <v>675</v>
      </c>
      <c r="I5192" s="49" t="s">
        <v>675</v>
      </c>
      <c r="J5192" s="49">
        <v>135300</v>
      </c>
      <c r="K5192" s="49" t="s">
        <v>618</v>
      </c>
      <c r="L5192" s="49">
        <v>9761176</v>
      </c>
      <c r="M5192" s="49" t="s">
        <v>2675</v>
      </c>
      <c r="N5192" s="51">
        <v>36586</v>
      </c>
      <c r="O5192" s="51">
        <v>36526</v>
      </c>
      <c r="P5192" s="49" t="s">
        <v>2674</v>
      </c>
    </row>
    <row r="5193" spans="1:16">
      <c r="A5193" s="46">
        <v>0</v>
      </c>
      <c r="B5193" s="46">
        <v>0</v>
      </c>
      <c r="C5193" s="46">
        <v>0</v>
      </c>
      <c r="D5193" s="46">
        <f t="shared" si="81"/>
        <v>0</v>
      </c>
      <c r="E5193" s="51">
        <v>45261</v>
      </c>
      <c r="F5193" s="49" t="s">
        <v>80</v>
      </c>
      <c r="G5193" s="49" t="s">
        <v>81</v>
      </c>
      <c r="H5193" s="49" t="s">
        <v>675</v>
      </c>
      <c r="I5193" s="49" t="s">
        <v>675</v>
      </c>
      <c r="J5193" s="49">
        <v>135300</v>
      </c>
      <c r="K5193" s="49" t="s">
        <v>618</v>
      </c>
      <c r="L5193" s="49">
        <v>9765697</v>
      </c>
      <c r="M5193" s="49" t="s">
        <v>2675</v>
      </c>
      <c r="N5193" s="51">
        <v>36586</v>
      </c>
      <c r="O5193" s="51">
        <v>36526</v>
      </c>
      <c r="P5193" s="49" t="s">
        <v>2674</v>
      </c>
    </row>
    <row r="5194" spans="1:16">
      <c r="A5194" s="46">
        <v>0</v>
      </c>
      <c r="B5194" s="46">
        <v>0</v>
      </c>
      <c r="C5194" s="46">
        <v>0</v>
      </c>
      <c r="D5194" s="46">
        <f t="shared" si="81"/>
        <v>0</v>
      </c>
      <c r="E5194" s="51">
        <v>45261</v>
      </c>
      <c r="F5194" s="49" t="s">
        <v>80</v>
      </c>
      <c r="G5194" s="49" t="s">
        <v>81</v>
      </c>
      <c r="H5194" s="49" t="s">
        <v>675</v>
      </c>
      <c r="I5194" s="49" t="s">
        <v>675</v>
      </c>
      <c r="J5194" s="49">
        <v>135600</v>
      </c>
      <c r="K5194" s="49" t="s">
        <v>107</v>
      </c>
      <c r="L5194" s="49">
        <v>9747509</v>
      </c>
      <c r="M5194" s="49" t="s">
        <v>2956</v>
      </c>
      <c r="N5194" s="51">
        <v>39071</v>
      </c>
      <c r="O5194" s="51">
        <v>39052</v>
      </c>
      <c r="P5194" s="49" t="s">
        <v>2957</v>
      </c>
    </row>
    <row r="5195" spans="1:16">
      <c r="A5195" s="46">
        <v>0</v>
      </c>
      <c r="B5195" s="46">
        <v>0</v>
      </c>
      <c r="C5195" s="46">
        <v>0</v>
      </c>
      <c r="D5195" s="46">
        <f t="shared" si="81"/>
        <v>0</v>
      </c>
      <c r="E5195" s="51">
        <v>45261</v>
      </c>
      <c r="F5195" s="49" t="s">
        <v>80</v>
      </c>
      <c r="G5195" s="49" t="s">
        <v>81</v>
      </c>
      <c r="H5195" s="49" t="s">
        <v>676</v>
      </c>
      <c r="I5195" s="49" t="s">
        <v>676</v>
      </c>
      <c r="J5195" s="49">
        <v>135300</v>
      </c>
      <c r="K5195" s="49" t="s">
        <v>677</v>
      </c>
      <c r="L5195" s="49">
        <v>9761156</v>
      </c>
      <c r="M5195" s="49" t="s">
        <v>2958</v>
      </c>
      <c r="N5195" s="51">
        <v>35642</v>
      </c>
      <c r="O5195" s="51">
        <v>36526</v>
      </c>
      <c r="P5195" s="49" t="s">
        <v>1587</v>
      </c>
    </row>
    <row r="5196" spans="1:16">
      <c r="A5196" s="46">
        <v>0</v>
      </c>
      <c r="B5196" s="46">
        <v>0</v>
      </c>
      <c r="C5196" s="46">
        <v>0</v>
      </c>
      <c r="D5196" s="46">
        <f t="shared" si="81"/>
        <v>0</v>
      </c>
      <c r="E5196" s="51">
        <v>45261</v>
      </c>
      <c r="F5196" s="49" t="s">
        <v>80</v>
      </c>
      <c r="G5196" s="49" t="s">
        <v>81</v>
      </c>
      <c r="H5196" s="49" t="s">
        <v>676</v>
      </c>
      <c r="I5196" s="49" t="s">
        <v>676</v>
      </c>
      <c r="J5196" s="49">
        <v>135300</v>
      </c>
      <c r="K5196" s="49" t="s">
        <v>677</v>
      </c>
      <c r="L5196" s="49">
        <v>9973785</v>
      </c>
      <c r="M5196" s="49" t="s">
        <v>2958</v>
      </c>
      <c r="N5196" s="51">
        <v>35642</v>
      </c>
      <c r="O5196" s="51">
        <v>36526</v>
      </c>
      <c r="P5196" s="49" t="s">
        <v>1587</v>
      </c>
    </row>
    <row r="5197" spans="1:16">
      <c r="A5197" s="46">
        <v>0</v>
      </c>
      <c r="B5197" s="46">
        <v>0</v>
      </c>
      <c r="C5197" s="46">
        <v>0</v>
      </c>
      <c r="D5197" s="46">
        <f t="shared" si="81"/>
        <v>0</v>
      </c>
      <c r="E5197" s="51">
        <v>45261</v>
      </c>
      <c r="F5197" s="49" t="s">
        <v>80</v>
      </c>
      <c r="G5197" s="49" t="s">
        <v>81</v>
      </c>
      <c r="H5197" s="49" t="s">
        <v>676</v>
      </c>
      <c r="I5197" s="49" t="s">
        <v>676</v>
      </c>
      <c r="J5197" s="49">
        <v>135300</v>
      </c>
      <c r="K5197" s="49" t="s">
        <v>618</v>
      </c>
      <c r="L5197" s="49">
        <v>9761177</v>
      </c>
      <c r="M5197" s="49" t="s">
        <v>2675</v>
      </c>
      <c r="N5197" s="51">
        <v>36586</v>
      </c>
      <c r="O5197" s="51">
        <v>36526</v>
      </c>
      <c r="P5197" s="49" t="s">
        <v>2674</v>
      </c>
    </row>
    <row r="5198" spans="1:16">
      <c r="A5198" s="46">
        <v>0</v>
      </c>
      <c r="B5198" s="46">
        <v>0</v>
      </c>
      <c r="C5198" s="46">
        <v>0</v>
      </c>
      <c r="D5198" s="46">
        <f t="shared" si="81"/>
        <v>0</v>
      </c>
      <c r="E5198" s="51">
        <v>45261</v>
      </c>
      <c r="F5198" s="49" t="s">
        <v>80</v>
      </c>
      <c r="G5198" s="49" t="s">
        <v>81</v>
      </c>
      <c r="H5198" s="49" t="s">
        <v>676</v>
      </c>
      <c r="I5198" s="49" t="s">
        <v>676</v>
      </c>
      <c r="J5198" s="49">
        <v>135300</v>
      </c>
      <c r="K5198" s="49" t="s">
        <v>618</v>
      </c>
      <c r="L5198" s="49">
        <v>9765696</v>
      </c>
      <c r="M5198" s="49" t="s">
        <v>2675</v>
      </c>
      <c r="N5198" s="51">
        <v>36586</v>
      </c>
      <c r="O5198" s="51">
        <v>36526</v>
      </c>
      <c r="P5198" s="49" t="s">
        <v>2674</v>
      </c>
    </row>
    <row r="5199" spans="1:16">
      <c r="A5199" s="46">
        <v>0</v>
      </c>
      <c r="B5199" s="46">
        <v>0</v>
      </c>
      <c r="C5199" s="46">
        <v>0</v>
      </c>
      <c r="D5199" s="46">
        <f t="shared" si="81"/>
        <v>0</v>
      </c>
      <c r="E5199" s="51">
        <v>45261</v>
      </c>
      <c r="F5199" s="49" t="s">
        <v>80</v>
      </c>
      <c r="G5199" s="49" t="s">
        <v>81</v>
      </c>
      <c r="H5199" s="49" t="s">
        <v>678</v>
      </c>
      <c r="I5199" s="49" t="s">
        <v>678</v>
      </c>
      <c r="J5199" s="49">
        <v>135300</v>
      </c>
      <c r="K5199" s="49" t="s">
        <v>107</v>
      </c>
      <c r="L5199" s="49">
        <v>24489010</v>
      </c>
      <c r="M5199" s="49" t="s">
        <v>2959</v>
      </c>
      <c r="N5199" s="51">
        <v>43263</v>
      </c>
      <c r="O5199" s="51">
        <v>43405</v>
      </c>
      <c r="P5199" s="49" t="s">
        <v>2960</v>
      </c>
    </row>
    <row r="5200" spans="1:16">
      <c r="A5200" s="46">
        <v>1</v>
      </c>
      <c r="B5200" s="46">
        <v>1632535.02</v>
      </c>
      <c r="C5200" s="46">
        <v>324011.39669097663</v>
      </c>
      <c r="D5200" s="46">
        <f t="shared" si="81"/>
        <v>1308523.6233090234</v>
      </c>
      <c r="E5200" s="51">
        <v>45261</v>
      </c>
      <c r="F5200" s="49" t="s">
        <v>80</v>
      </c>
      <c r="G5200" s="49" t="s">
        <v>81</v>
      </c>
      <c r="H5200" s="49" t="s">
        <v>679</v>
      </c>
      <c r="I5200" s="49" t="s">
        <v>679</v>
      </c>
      <c r="J5200" s="49">
        <v>135200</v>
      </c>
      <c r="K5200" s="49" t="s">
        <v>328</v>
      </c>
      <c r="L5200" s="49">
        <v>20534542</v>
      </c>
      <c r="M5200" s="49" t="s">
        <v>835</v>
      </c>
      <c r="N5200" s="51">
        <v>40653</v>
      </c>
      <c r="O5200" s="51">
        <v>40634</v>
      </c>
      <c r="P5200" s="49" t="s">
        <v>909</v>
      </c>
    </row>
    <row r="5201" spans="1:16">
      <c r="A5201" s="46">
        <v>1</v>
      </c>
      <c r="B5201" s="46">
        <v>3398854.22</v>
      </c>
      <c r="C5201" s="46">
        <v>620609.09588207642</v>
      </c>
      <c r="D5201" s="46">
        <f t="shared" si="81"/>
        <v>2778245.1241179239</v>
      </c>
      <c r="E5201" s="51">
        <v>45261</v>
      </c>
      <c r="F5201" s="49" t="s">
        <v>80</v>
      </c>
      <c r="G5201" s="49" t="s">
        <v>81</v>
      </c>
      <c r="H5201" s="49" t="s">
        <v>679</v>
      </c>
      <c r="I5201" s="49" t="s">
        <v>679</v>
      </c>
      <c r="J5201" s="49">
        <v>135200</v>
      </c>
      <c r="K5201" s="49" t="s">
        <v>328</v>
      </c>
      <c r="L5201" s="49">
        <v>20534549</v>
      </c>
      <c r="M5201" s="49" t="s">
        <v>834</v>
      </c>
      <c r="N5201" s="51">
        <v>40909</v>
      </c>
      <c r="O5201" s="51">
        <v>40909</v>
      </c>
      <c r="P5201" s="49" t="s">
        <v>909</v>
      </c>
    </row>
    <row r="5202" spans="1:16">
      <c r="A5202" s="46">
        <v>0</v>
      </c>
      <c r="B5202" s="46">
        <v>0</v>
      </c>
      <c r="C5202" s="46">
        <v>0</v>
      </c>
      <c r="D5202" s="46">
        <f t="shared" si="81"/>
        <v>0</v>
      </c>
      <c r="E5202" s="51">
        <v>45261</v>
      </c>
      <c r="F5202" s="49" t="s">
        <v>80</v>
      </c>
      <c r="G5202" s="49" t="s">
        <v>81</v>
      </c>
      <c r="H5202" s="49" t="s">
        <v>679</v>
      </c>
      <c r="I5202" s="49" t="s">
        <v>679</v>
      </c>
      <c r="J5202" s="49">
        <v>135300</v>
      </c>
      <c r="K5202" s="49" t="s">
        <v>161</v>
      </c>
      <c r="L5202" s="49">
        <v>20726314</v>
      </c>
      <c r="M5202" s="49" t="s">
        <v>827</v>
      </c>
      <c r="N5202" s="51">
        <v>42733</v>
      </c>
      <c r="O5202" s="51">
        <v>42705</v>
      </c>
      <c r="P5202" s="49" t="s">
        <v>1378</v>
      </c>
    </row>
    <row r="5203" spans="1:16">
      <c r="A5203" s="46">
        <v>0</v>
      </c>
      <c r="B5203" s="46">
        <v>0</v>
      </c>
      <c r="C5203" s="46">
        <v>0</v>
      </c>
      <c r="D5203" s="46">
        <f t="shared" si="81"/>
        <v>0</v>
      </c>
      <c r="E5203" s="51">
        <v>45261</v>
      </c>
      <c r="F5203" s="49" t="s">
        <v>80</v>
      </c>
      <c r="G5203" s="49" t="s">
        <v>81</v>
      </c>
      <c r="H5203" s="49" t="s">
        <v>679</v>
      </c>
      <c r="I5203" s="49" t="s">
        <v>679</v>
      </c>
      <c r="J5203" s="49">
        <v>135300</v>
      </c>
      <c r="K5203" s="49" t="s">
        <v>161</v>
      </c>
      <c r="L5203" s="49">
        <v>20726227</v>
      </c>
      <c r="M5203" s="49" t="s">
        <v>827</v>
      </c>
      <c r="N5203" s="51">
        <v>42733</v>
      </c>
      <c r="O5203" s="51">
        <v>42705</v>
      </c>
      <c r="P5203" s="49" t="s">
        <v>1393</v>
      </c>
    </row>
    <row r="5204" spans="1:16">
      <c r="A5204" s="46">
        <v>0</v>
      </c>
      <c r="B5204" s="46">
        <v>0</v>
      </c>
      <c r="C5204" s="46">
        <v>0</v>
      </c>
      <c r="D5204" s="46">
        <f t="shared" si="81"/>
        <v>0</v>
      </c>
      <c r="E5204" s="51">
        <v>45261</v>
      </c>
      <c r="F5204" s="49" t="s">
        <v>80</v>
      </c>
      <c r="G5204" s="49" t="s">
        <v>81</v>
      </c>
      <c r="H5204" s="49" t="s">
        <v>679</v>
      </c>
      <c r="I5204" s="49" t="s">
        <v>679</v>
      </c>
      <c r="J5204" s="49">
        <v>135300</v>
      </c>
      <c r="K5204" s="49" t="s">
        <v>161</v>
      </c>
      <c r="L5204" s="49">
        <v>20726213</v>
      </c>
      <c r="M5204" s="49" t="s">
        <v>827</v>
      </c>
      <c r="N5204" s="51">
        <v>42733</v>
      </c>
      <c r="O5204" s="51">
        <v>42705</v>
      </c>
      <c r="P5204" s="49" t="s">
        <v>1382</v>
      </c>
    </row>
    <row r="5205" spans="1:16">
      <c r="A5205" s="46">
        <v>0</v>
      </c>
      <c r="B5205" s="46">
        <v>0</v>
      </c>
      <c r="C5205" s="46">
        <v>0</v>
      </c>
      <c r="D5205" s="46">
        <f t="shared" si="81"/>
        <v>0</v>
      </c>
      <c r="E5205" s="51">
        <v>45261</v>
      </c>
      <c r="F5205" s="49" t="s">
        <v>80</v>
      </c>
      <c r="G5205" s="49" t="s">
        <v>81</v>
      </c>
      <c r="H5205" s="49" t="s">
        <v>679</v>
      </c>
      <c r="I5205" s="49" t="s">
        <v>679</v>
      </c>
      <c r="J5205" s="49">
        <v>135300</v>
      </c>
      <c r="K5205" s="49" t="s">
        <v>161</v>
      </c>
      <c r="L5205" s="49">
        <v>11499636</v>
      </c>
      <c r="M5205" s="49" t="s">
        <v>827</v>
      </c>
      <c r="N5205" s="51">
        <v>40653</v>
      </c>
      <c r="O5205" s="51">
        <v>40653</v>
      </c>
      <c r="P5205" s="49" t="s">
        <v>2961</v>
      </c>
    </row>
    <row r="5206" spans="1:16">
      <c r="A5206" s="46">
        <v>0</v>
      </c>
      <c r="B5206" s="46">
        <v>0</v>
      </c>
      <c r="C5206" s="46">
        <v>0</v>
      </c>
      <c r="D5206" s="46">
        <f t="shared" si="81"/>
        <v>0</v>
      </c>
      <c r="E5206" s="51">
        <v>45261</v>
      </c>
      <c r="F5206" s="49" t="s">
        <v>80</v>
      </c>
      <c r="G5206" s="49" t="s">
        <v>81</v>
      </c>
      <c r="H5206" s="49" t="s">
        <v>679</v>
      </c>
      <c r="I5206" s="49" t="s">
        <v>679</v>
      </c>
      <c r="J5206" s="49">
        <v>135300</v>
      </c>
      <c r="K5206" s="49" t="s">
        <v>161</v>
      </c>
      <c r="L5206" s="49">
        <v>20726335</v>
      </c>
      <c r="M5206" s="49" t="s">
        <v>827</v>
      </c>
      <c r="N5206" s="51">
        <v>42733</v>
      </c>
      <c r="O5206" s="51">
        <v>42705</v>
      </c>
      <c r="P5206" s="49" t="s">
        <v>1384</v>
      </c>
    </row>
    <row r="5207" spans="1:16">
      <c r="A5207" s="46">
        <v>15</v>
      </c>
      <c r="B5207" s="46">
        <v>41818.959999999999</v>
      </c>
      <c r="C5207" s="46">
        <v>10659.5019375544</v>
      </c>
      <c r="D5207" s="46">
        <f t="shared" si="81"/>
        <v>31159.458062445599</v>
      </c>
      <c r="E5207" s="51">
        <v>45261</v>
      </c>
      <c r="F5207" s="49" t="s">
        <v>80</v>
      </c>
      <c r="G5207" s="49" t="s">
        <v>81</v>
      </c>
      <c r="H5207" s="49" t="s">
        <v>679</v>
      </c>
      <c r="I5207" s="49" t="s">
        <v>679</v>
      </c>
      <c r="J5207" s="49">
        <v>135300</v>
      </c>
      <c r="K5207" s="49" t="s">
        <v>324</v>
      </c>
      <c r="L5207" s="49">
        <v>20534528</v>
      </c>
      <c r="M5207" s="49" t="s">
        <v>842</v>
      </c>
      <c r="N5207" s="51">
        <v>40653</v>
      </c>
      <c r="O5207" s="51">
        <v>40544</v>
      </c>
      <c r="P5207" s="49" t="s">
        <v>909</v>
      </c>
    </row>
    <row r="5208" spans="1:16">
      <c r="A5208" s="46">
        <v>0</v>
      </c>
      <c r="B5208" s="46">
        <v>56735.97</v>
      </c>
      <c r="C5208" s="46">
        <v>4049.3023475103</v>
      </c>
      <c r="D5208" s="46">
        <f t="shared" si="81"/>
        <v>52686.667652489705</v>
      </c>
      <c r="E5208" s="51">
        <v>45261</v>
      </c>
      <c r="F5208" s="49" t="s">
        <v>80</v>
      </c>
      <c r="G5208" s="49" t="s">
        <v>81</v>
      </c>
      <c r="H5208" s="49" t="s">
        <v>679</v>
      </c>
      <c r="I5208" s="49" t="s">
        <v>679</v>
      </c>
      <c r="J5208" s="49">
        <v>135300</v>
      </c>
      <c r="K5208" s="49" t="s">
        <v>348</v>
      </c>
      <c r="L5208" s="49">
        <v>31725708</v>
      </c>
      <c r="M5208" s="49" t="s">
        <v>1511</v>
      </c>
      <c r="N5208" s="51">
        <v>43882</v>
      </c>
      <c r="O5208" s="51">
        <v>43862</v>
      </c>
      <c r="P5208" s="49" t="s">
        <v>2962</v>
      </c>
    </row>
    <row r="5209" spans="1:16">
      <c r="A5209" s="46">
        <v>14</v>
      </c>
      <c r="B5209" s="46">
        <v>2154880.25</v>
      </c>
      <c r="C5209" s="46">
        <v>549271.19660729752</v>
      </c>
      <c r="D5209" s="46">
        <f t="shared" si="81"/>
        <v>1605609.0533927025</v>
      </c>
      <c r="E5209" s="51">
        <v>45261</v>
      </c>
      <c r="F5209" s="49" t="s">
        <v>80</v>
      </c>
      <c r="G5209" s="49" t="s">
        <v>81</v>
      </c>
      <c r="H5209" s="49" t="s">
        <v>679</v>
      </c>
      <c r="I5209" s="49" t="s">
        <v>679</v>
      </c>
      <c r="J5209" s="49">
        <v>135300</v>
      </c>
      <c r="K5209" s="49" t="s">
        <v>167</v>
      </c>
      <c r="L5209" s="49">
        <v>20534493</v>
      </c>
      <c r="M5209" s="49" t="s">
        <v>844</v>
      </c>
      <c r="N5209" s="51">
        <v>40653</v>
      </c>
      <c r="O5209" s="51">
        <v>40544</v>
      </c>
      <c r="P5209" s="49" t="s">
        <v>909</v>
      </c>
    </row>
    <row r="5210" spans="1:16">
      <c r="A5210" s="46">
        <v>1</v>
      </c>
      <c r="B5210" s="46">
        <v>286590.96000000002</v>
      </c>
      <c r="C5210" s="46">
        <v>43830.599520016804</v>
      </c>
      <c r="D5210" s="46">
        <f t="shared" si="81"/>
        <v>242760.36047998321</v>
      </c>
      <c r="E5210" s="51">
        <v>45261</v>
      </c>
      <c r="F5210" s="49" t="s">
        <v>80</v>
      </c>
      <c r="G5210" s="49" t="s">
        <v>81</v>
      </c>
      <c r="H5210" s="49" t="s">
        <v>679</v>
      </c>
      <c r="I5210" s="49" t="s">
        <v>679</v>
      </c>
      <c r="J5210" s="49">
        <v>135300</v>
      </c>
      <c r="K5210" s="49" t="s">
        <v>167</v>
      </c>
      <c r="L5210" s="49">
        <v>20725526</v>
      </c>
      <c r="M5210" s="49" t="s">
        <v>2963</v>
      </c>
      <c r="N5210" s="51">
        <v>42733</v>
      </c>
      <c r="O5210" s="51">
        <v>42370</v>
      </c>
      <c r="P5210" s="49" t="s">
        <v>1386</v>
      </c>
    </row>
    <row r="5211" spans="1:16">
      <c r="A5211" s="46">
        <v>1</v>
      </c>
      <c r="B5211" s="46">
        <v>1986224.06</v>
      </c>
      <c r="C5211" s="46">
        <v>506281.34262514341</v>
      </c>
      <c r="D5211" s="46">
        <f t="shared" si="81"/>
        <v>1479942.7173748566</v>
      </c>
      <c r="E5211" s="51">
        <v>45261</v>
      </c>
      <c r="F5211" s="49" t="s">
        <v>80</v>
      </c>
      <c r="G5211" s="49" t="s">
        <v>81</v>
      </c>
      <c r="H5211" s="49" t="s">
        <v>679</v>
      </c>
      <c r="I5211" s="49" t="s">
        <v>679</v>
      </c>
      <c r="J5211" s="49">
        <v>135300</v>
      </c>
      <c r="K5211" s="49" t="s">
        <v>326</v>
      </c>
      <c r="L5211" s="49">
        <v>20534577</v>
      </c>
      <c r="M5211" s="49" t="s">
        <v>848</v>
      </c>
      <c r="N5211" s="51">
        <v>40653</v>
      </c>
      <c r="O5211" s="51">
        <v>40634</v>
      </c>
      <c r="P5211" s="49" t="s">
        <v>909</v>
      </c>
    </row>
    <row r="5212" spans="1:16">
      <c r="A5212" s="46">
        <v>1</v>
      </c>
      <c r="B5212" s="46">
        <v>1951771.06</v>
      </c>
      <c r="C5212" s="46">
        <v>497499.39730047341</v>
      </c>
      <c r="D5212" s="46">
        <f t="shared" si="81"/>
        <v>1454271.6626995266</v>
      </c>
      <c r="E5212" s="51">
        <v>45261</v>
      </c>
      <c r="F5212" s="49" t="s">
        <v>80</v>
      </c>
      <c r="G5212" s="49" t="s">
        <v>81</v>
      </c>
      <c r="H5212" s="49" t="s">
        <v>679</v>
      </c>
      <c r="I5212" s="49" t="s">
        <v>679</v>
      </c>
      <c r="J5212" s="49">
        <v>135300</v>
      </c>
      <c r="K5212" s="49" t="s">
        <v>327</v>
      </c>
      <c r="L5212" s="49">
        <v>20534584</v>
      </c>
      <c r="M5212" s="49" t="s">
        <v>850</v>
      </c>
      <c r="N5212" s="51">
        <v>40653</v>
      </c>
      <c r="O5212" s="51">
        <v>40634</v>
      </c>
      <c r="P5212" s="49" t="s">
        <v>909</v>
      </c>
    </row>
    <row r="5213" spans="1:16">
      <c r="A5213" s="46">
        <v>1</v>
      </c>
      <c r="B5213" s="46">
        <v>394634.97000000003</v>
      </c>
      <c r="C5213" s="46">
        <v>100591.0292207583</v>
      </c>
      <c r="D5213" s="46">
        <f t="shared" si="81"/>
        <v>294043.94077924173</v>
      </c>
      <c r="E5213" s="51">
        <v>45261</v>
      </c>
      <c r="F5213" s="49" t="s">
        <v>80</v>
      </c>
      <c r="G5213" s="49" t="s">
        <v>81</v>
      </c>
      <c r="H5213" s="49" t="s">
        <v>679</v>
      </c>
      <c r="I5213" s="49" t="s">
        <v>679</v>
      </c>
      <c r="J5213" s="49">
        <v>135300</v>
      </c>
      <c r="K5213" s="49" t="s">
        <v>168</v>
      </c>
      <c r="L5213" s="49">
        <v>20534500</v>
      </c>
      <c r="M5213" s="49" t="s">
        <v>852</v>
      </c>
      <c r="N5213" s="51">
        <v>40653</v>
      </c>
      <c r="O5213" s="51">
        <v>40544</v>
      </c>
      <c r="P5213" s="49" t="s">
        <v>909</v>
      </c>
    </row>
    <row r="5214" spans="1:16">
      <c r="A5214" s="46">
        <v>0</v>
      </c>
      <c r="B5214" s="46">
        <v>124180.92</v>
      </c>
      <c r="C5214" s="46">
        <v>18991.960432203599</v>
      </c>
      <c r="D5214" s="46">
        <f t="shared" si="81"/>
        <v>105188.9595677964</v>
      </c>
      <c r="E5214" s="51">
        <v>45261</v>
      </c>
      <c r="F5214" s="49" t="s">
        <v>80</v>
      </c>
      <c r="G5214" s="49" t="s">
        <v>81</v>
      </c>
      <c r="H5214" s="49" t="s">
        <v>679</v>
      </c>
      <c r="I5214" s="49" t="s">
        <v>679</v>
      </c>
      <c r="J5214" s="49">
        <v>135300</v>
      </c>
      <c r="K5214" s="49" t="s">
        <v>352</v>
      </c>
      <c r="L5214" s="49">
        <v>20725521</v>
      </c>
      <c r="M5214" s="49" t="s">
        <v>2964</v>
      </c>
      <c r="N5214" s="51">
        <v>42733</v>
      </c>
      <c r="O5214" s="51">
        <v>42705</v>
      </c>
      <c r="P5214" s="49" t="s">
        <v>1380</v>
      </c>
    </row>
    <row r="5215" spans="1:16">
      <c r="A5215" s="46">
        <v>0</v>
      </c>
      <c r="B5215" s="46">
        <v>0</v>
      </c>
      <c r="C5215" s="46">
        <v>0</v>
      </c>
      <c r="D5215" s="46">
        <f t="shared" si="81"/>
        <v>0</v>
      </c>
      <c r="E5215" s="51">
        <v>45261</v>
      </c>
      <c r="F5215" s="49" t="s">
        <v>80</v>
      </c>
      <c r="G5215" s="49" t="s">
        <v>81</v>
      </c>
      <c r="H5215" s="49" t="s">
        <v>679</v>
      </c>
      <c r="I5215" s="49" t="s">
        <v>679</v>
      </c>
      <c r="J5215" s="49">
        <v>135300</v>
      </c>
      <c r="K5215" s="49" t="s">
        <v>107</v>
      </c>
      <c r="L5215" s="49">
        <v>11249546</v>
      </c>
      <c r="M5215" s="49" t="s">
        <v>2965</v>
      </c>
      <c r="N5215" s="51">
        <v>40653</v>
      </c>
      <c r="O5215" s="51">
        <v>40909</v>
      </c>
      <c r="P5215" s="49" t="s">
        <v>2961</v>
      </c>
    </row>
    <row r="5216" spans="1:16">
      <c r="A5216" s="46">
        <v>0</v>
      </c>
      <c r="B5216" s="46">
        <v>0</v>
      </c>
      <c r="C5216" s="46">
        <v>0</v>
      </c>
      <c r="D5216" s="46">
        <f t="shared" si="81"/>
        <v>0</v>
      </c>
      <c r="E5216" s="51">
        <v>45261</v>
      </c>
      <c r="F5216" s="49" t="s">
        <v>80</v>
      </c>
      <c r="G5216" s="49" t="s">
        <v>81</v>
      </c>
      <c r="H5216" s="49" t="s">
        <v>679</v>
      </c>
      <c r="I5216" s="49" t="s">
        <v>679</v>
      </c>
      <c r="J5216" s="49">
        <v>135300</v>
      </c>
      <c r="K5216" s="49" t="s">
        <v>107</v>
      </c>
      <c r="L5216" s="49">
        <v>28979792</v>
      </c>
      <c r="M5216" s="49" t="s">
        <v>2966</v>
      </c>
      <c r="N5216" s="51">
        <v>43882</v>
      </c>
      <c r="O5216" s="51">
        <v>43862</v>
      </c>
      <c r="P5216" s="49" t="s">
        <v>2962</v>
      </c>
    </row>
    <row r="5217" spans="1:16">
      <c r="A5217" s="46">
        <v>0</v>
      </c>
      <c r="B5217" s="46">
        <v>0</v>
      </c>
      <c r="C5217" s="46">
        <v>0</v>
      </c>
      <c r="D5217" s="46">
        <f t="shared" si="81"/>
        <v>0</v>
      </c>
      <c r="E5217" s="51">
        <v>45261</v>
      </c>
      <c r="F5217" s="49" t="s">
        <v>80</v>
      </c>
      <c r="G5217" s="49" t="s">
        <v>81</v>
      </c>
      <c r="H5217" s="49" t="s">
        <v>679</v>
      </c>
      <c r="I5217" s="49" t="s">
        <v>679</v>
      </c>
      <c r="J5217" s="49">
        <v>135300</v>
      </c>
      <c r="K5217" s="49" t="s">
        <v>107</v>
      </c>
      <c r="L5217" s="49">
        <v>29083402</v>
      </c>
      <c r="M5217" s="49" t="s">
        <v>2966</v>
      </c>
      <c r="N5217" s="51">
        <v>43882</v>
      </c>
      <c r="O5217" s="51">
        <v>43891</v>
      </c>
      <c r="P5217" s="49" t="s">
        <v>2962</v>
      </c>
    </row>
    <row r="5218" spans="1:16">
      <c r="A5218" s="46">
        <v>0</v>
      </c>
      <c r="B5218" s="46">
        <v>0</v>
      </c>
      <c r="C5218" s="46">
        <v>0</v>
      </c>
      <c r="D5218" s="46">
        <f t="shared" si="81"/>
        <v>0</v>
      </c>
      <c r="E5218" s="51">
        <v>45261</v>
      </c>
      <c r="F5218" s="49" t="s">
        <v>80</v>
      </c>
      <c r="G5218" s="49" t="s">
        <v>81</v>
      </c>
      <c r="H5218" s="49" t="s">
        <v>679</v>
      </c>
      <c r="I5218" s="49" t="s">
        <v>679</v>
      </c>
      <c r="J5218" s="49">
        <v>135300</v>
      </c>
      <c r="K5218" s="49" t="s">
        <v>107</v>
      </c>
      <c r="L5218" s="49">
        <v>29101039</v>
      </c>
      <c r="M5218" s="49" t="s">
        <v>2966</v>
      </c>
      <c r="N5218" s="51">
        <v>43882</v>
      </c>
      <c r="O5218" s="51">
        <v>43891</v>
      </c>
      <c r="P5218" s="49" t="s">
        <v>2962</v>
      </c>
    </row>
    <row r="5219" spans="1:16">
      <c r="A5219" s="46">
        <v>0</v>
      </c>
      <c r="B5219" s="46">
        <v>0</v>
      </c>
      <c r="C5219" s="46">
        <v>0</v>
      </c>
      <c r="D5219" s="46">
        <f t="shared" si="81"/>
        <v>0</v>
      </c>
      <c r="E5219" s="51">
        <v>45261</v>
      </c>
      <c r="F5219" s="49" t="s">
        <v>80</v>
      </c>
      <c r="G5219" s="49" t="s">
        <v>81</v>
      </c>
      <c r="H5219" s="49" t="s">
        <v>679</v>
      </c>
      <c r="I5219" s="49" t="s">
        <v>679</v>
      </c>
      <c r="J5219" s="49">
        <v>135300</v>
      </c>
      <c r="K5219" s="49" t="s">
        <v>107</v>
      </c>
      <c r="L5219" s="49">
        <v>28979789</v>
      </c>
      <c r="M5219" s="49" t="s">
        <v>2967</v>
      </c>
      <c r="N5219" s="51">
        <v>43815</v>
      </c>
      <c r="O5219" s="51">
        <v>43862</v>
      </c>
      <c r="P5219" s="49" t="s">
        <v>2968</v>
      </c>
    </row>
    <row r="5220" spans="1:16">
      <c r="A5220" s="46">
        <v>0</v>
      </c>
      <c r="B5220" s="46">
        <v>0</v>
      </c>
      <c r="C5220" s="46">
        <v>0</v>
      </c>
      <c r="D5220" s="46">
        <f t="shared" si="81"/>
        <v>0</v>
      </c>
      <c r="E5220" s="51">
        <v>45261</v>
      </c>
      <c r="F5220" s="49" t="s">
        <v>80</v>
      </c>
      <c r="G5220" s="49" t="s">
        <v>81</v>
      </c>
      <c r="H5220" s="49" t="s">
        <v>679</v>
      </c>
      <c r="I5220" s="49" t="s">
        <v>679</v>
      </c>
      <c r="J5220" s="49">
        <v>135300</v>
      </c>
      <c r="K5220" s="49" t="s">
        <v>107</v>
      </c>
      <c r="L5220" s="49">
        <v>28830337</v>
      </c>
      <c r="M5220" s="49" t="s">
        <v>2967</v>
      </c>
      <c r="N5220" s="51">
        <v>43815</v>
      </c>
      <c r="O5220" s="51">
        <v>43831</v>
      </c>
      <c r="P5220" s="49" t="s">
        <v>2968</v>
      </c>
    </row>
    <row r="5221" spans="1:16">
      <c r="A5221" s="46">
        <v>0</v>
      </c>
      <c r="B5221" s="46">
        <v>0</v>
      </c>
      <c r="C5221" s="46">
        <v>0</v>
      </c>
      <c r="D5221" s="46">
        <f t="shared" si="81"/>
        <v>0</v>
      </c>
      <c r="E5221" s="51">
        <v>45261</v>
      </c>
      <c r="F5221" s="49" t="s">
        <v>80</v>
      </c>
      <c r="G5221" s="49" t="s">
        <v>81</v>
      </c>
      <c r="H5221" s="49" t="s">
        <v>679</v>
      </c>
      <c r="I5221" s="49" t="s">
        <v>679</v>
      </c>
      <c r="J5221" s="49">
        <v>135300</v>
      </c>
      <c r="K5221" s="49" t="s">
        <v>107</v>
      </c>
      <c r="L5221" s="49">
        <v>28425986</v>
      </c>
      <c r="M5221" s="49" t="s">
        <v>2967</v>
      </c>
      <c r="N5221" s="51">
        <v>43815</v>
      </c>
      <c r="O5221" s="51">
        <v>43800</v>
      </c>
      <c r="P5221" s="49" t="s">
        <v>2968</v>
      </c>
    </row>
    <row r="5222" spans="1:16">
      <c r="A5222" s="46">
        <v>0</v>
      </c>
      <c r="B5222" s="46">
        <v>0</v>
      </c>
      <c r="C5222" s="46">
        <v>0</v>
      </c>
      <c r="D5222" s="46">
        <f t="shared" si="81"/>
        <v>0</v>
      </c>
      <c r="E5222" s="51">
        <v>45261</v>
      </c>
      <c r="F5222" s="49" t="s">
        <v>80</v>
      </c>
      <c r="G5222" s="49" t="s">
        <v>81</v>
      </c>
      <c r="H5222" s="49" t="s">
        <v>679</v>
      </c>
      <c r="I5222" s="49" t="s">
        <v>679</v>
      </c>
      <c r="J5222" s="49">
        <v>135300</v>
      </c>
      <c r="K5222" s="49" t="s">
        <v>107</v>
      </c>
      <c r="L5222" s="49">
        <v>30577496</v>
      </c>
      <c r="M5222" s="49" t="s">
        <v>2966</v>
      </c>
      <c r="N5222" s="51">
        <v>43882</v>
      </c>
      <c r="O5222" s="51">
        <v>44166</v>
      </c>
      <c r="P5222" s="49" t="s">
        <v>2962</v>
      </c>
    </row>
    <row r="5223" spans="1:16">
      <c r="A5223" s="46">
        <v>0</v>
      </c>
      <c r="B5223" s="46">
        <v>0</v>
      </c>
      <c r="C5223" s="46">
        <v>0</v>
      </c>
      <c r="D5223" s="46">
        <f t="shared" si="81"/>
        <v>0</v>
      </c>
      <c r="E5223" s="51">
        <v>45261</v>
      </c>
      <c r="F5223" s="49" t="s">
        <v>80</v>
      </c>
      <c r="G5223" s="49" t="s">
        <v>81</v>
      </c>
      <c r="H5223" s="49" t="s">
        <v>679</v>
      </c>
      <c r="I5223" s="49" t="s">
        <v>679</v>
      </c>
      <c r="J5223" s="49">
        <v>135300</v>
      </c>
      <c r="K5223" s="49" t="s">
        <v>107</v>
      </c>
      <c r="L5223" s="49">
        <v>29646505</v>
      </c>
      <c r="M5223" s="49" t="s">
        <v>2967</v>
      </c>
      <c r="N5223" s="51">
        <v>43815</v>
      </c>
      <c r="O5223" s="51">
        <v>44013</v>
      </c>
      <c r="P5223" s="49" t="s">
        <v>2968</v>
      </c>
    </row>
    <row r="5224" spans="1:16">
      <c r="A5224" s="46">
        <v>65</v>
      </c>
      <c r="B5224" s="46">
        <v>65046.25</v>
      </c>
      <c r="C5224" s="46">
        <v>16580.054308037499</v>
      </c>
      <c r="D5224" s="46">
        <f t="shared" si="81"/>
        <v>48466.195691962501</v>
      </c>
      <c r="E5224" s="51">
        <v>45261</v>
      </c>
      <c r="F5224" s="49" t="s">
        <v>80</v>
      </c>
      <c r="G5224" s="49" t="s">
        <v>81</v>
      </c>
      <c r="H5224" s="49" t="s">
        <v>679</v>
      </c>
      <c r="I5224" s="49" t="s">
        <v>679</v>
      </c>
      <c r="J5224" s="49">
        <v>135300</v>
      </c>
      <c r="K5224" s="49" t="s">
        <v>194</v>
      </c>
      <c r="L5224" s="49">
        <v>20534535</v>
      </c>
      <c r="M5224" s="49" t="s">
        <v>876</v>
      </c>
      <c r="N5224" s="51">
        <v>40653</v>
      </c>
      <c r="O5224" s="51">
        <v>40544</v>
      </c>
      <c r="P5224" s="49" t="s">
        <v>909</v>
      </c>
    </row>
    <row r="5225" spans="1:16">
      <c r="A5225" s="46">
        <v>1</v>
      </c>
      <c r="B5225" s="46">
        <v>113162.47</v>
      </c>
      <c r="C5225" s="46">
        <v>3461.3649724979</v>
      </c>
      <c r="D5225" s="46">
        <f t="shared" si="81"/>
        <v>109701.1050275021</v>
      </c>
      <c r="E5225" s="51">
        <v>45261</v>
      </c>
      <c r="F5225" s="49" t="s">
        <v>80</v>
      </c>
      <c r="G5225" s="49" t="s">
        <v>81</v>
      </c>
      <c r="H5225" s="49" t="s">
        <v>679</v>
      </c>
      <c r="I5225" s="49" t="s">
        <v>679</v>
      </c>
      <c r="J5225" s="49">
        <v>135300</v>
      </c>
      <c r="K5225" s="49" t="s">
        <v>417</v>
      </c>
      <c r="L5225" s="49">
        <v>35944596</v>
      </c>
      <c r="M5225" s="49" t="s">
        <v>2366</v>
      </c>
      <c r="N5225" s="51">
        <v>44698</v>
      </c>
      <c r="O5225" s="51">
        <v>44682</v>
      </c>
      <c r="P5225" s="49" t="s">
        <v>2598</v>
      </c>
    </row>
    <row r="5226" spans="1:16">
      <c r="A5226" s="46">
        <v>0</v>
      </c>
      <c r="B5226" s="46">
        <v>7078.57</v>
      </c>
      <c r="C5226" s="46">
        <v>649.54869533900001</v>
      </c>
      <c r="D5226" s="46">
        <f t="shared" si="81"/>
        <v>6429.0213046609997</v>
      </c>
      <c r="E5226" s="51">
        <v>45261</v>
      </c>
      <c r="F5226" s="49" t="s">
        <v>80</v>
      </c>
      <c r="G5226" s="49" t="s">
        <v>81</v>
      </c>
      <c r="H5226" s="49" t="s">
        <v>679</v>
      </c>
      <c r="I5226" s="49" t="s">
        <v>679</v>
      </c>
      <c r="J5226" s="49">
        <v>135300</v>
      </c>
      <c r="K5226" s="49" t="s">
        <v>185</v>
      </c>
      <c r="L5226" s="49">
        <v>33375819</v>
      </c>
      <c r="M5226" s="49" t="s">
        <v>1446</v>
      </c>
      <c r="N5226" s="51">
        <v>43815</v>
      </c>
      <c r="O5226" s="51">
        <v>43800</v>
      </c>
      <c r="P5226" s="49" t="s">
        <v>2968</v>
      </c>
    </row>
    <row r="5227" spans="1:16">
      <c r="A5227" s="46">
        <v>1</v>
      </c>
      <c r="B5227" s="46">
        <v>193299.46</v>
      </c>
      <c r="C5227" s="46">
        <v>49271.3345429494</v>
      </c>
      <c r="D5227" s="46">
        <f t="shared" si="81"/>
        <v>144028.1254570506</v>
      </c>
      <c r="E5227" s="51">
        <v>45261</v>
      </c>
      <c r="F5227" s="49" t="s">
        <v>80</v>
      </c>
      <c r="G5227" s="49" t="s">
        <v>81</v>
      </c>
      <c r="H5227" s="49" t="s">
        <v>679</v>
      </c>
      <c r="I5227" s="49" t="s">
        <v>679</v>
      </c>
      <c r="J5227" s="49">
        <v>135300</v>
      </c>
      <c r="K5227" s="49" t="s">
        <v>329</v>
      </c>
      <c r="L5227" s="49">
        <v>20534591</v>
      </c>
      <c r="M5227" s="49" t="s">
        <v>877</v>
      </c>
      <c r="N5227" s="51">
        <v>40653</v>
      </c>
      <c r="O5227" s="51">
        <v>40634</v>
      </c>
      <c r="P5227" s="49" t="s">
        <v>909</v>
      </c>
    </row>
    <row r="5228" spans="1:16">
      <c r="A5228" s="46">
        <v>1</v>
      </c>
      <c r="B5228" s="46">
        <v>88088.95</v>
      </c>
      <c r="C5228" s="46">
        <v>13472.132859978501</v>
      </c>
      <c r="D5228" s="46">
        <f t="shared" si="81"/>
        <v>74616.817140021492</v>
      </c>
      <c r="E5228" s="51">
        <v>45261</v>
      </c>
      <c r="F5228" s="49" t="s">
        <v>80</v>
      </c>
      <c r="G5228" s="49" t="s">
        <v>81</v>
      </c>
      <c r="H5228" s="49" t="s">
        <v>679</v>
      </c>
      <c r="I5228" s="49" t="s">
        <v>679</v>
      </c>
      <c r="J5228" s="49">
        <v>135300</v>
      </c>
      <c r="K5228" s="49" t="s">
        <v>187</v>
      </c>
      <c r="L5228" s="49">
        <v>20726079</v>
      </c>
      <c r="M5228" s="49" t="s">
        <v>2969</v>
      </c>
      <c r="N5228" s="51">
        <v>42733</v>
      </c>
      <c r="O5228" s="51">
        <v>42705</v>
      </c>
      <c r="P5228" s="49" t="s">
        <v>1390</v>
      </c>
    </row>
    <row r="5229" spans="1:16">
      <c r="A5229" s="46">
        <v>2</v>
      </c>
      <c r="B5229" s="46">
        <v>211759.81</v>
      </c>
      <c r="C5229" s="46">
        <v>53976.811116085897</v>
      </c>
      <c r="D5229" s="46">
        <f t="shared" si="81"/>
        <v>157782.99888391409</v>
      </c>
      <c r="E5229" s="51">
        <v>45261</v>
      </c>
      <c r="F5229" s="49" t="s">
        <v>80</v>
      </c>
      <c r="G5229" s="49" t="s">
        <v>81</v>
      </c>
      <c r="H5229" s="49" t="s">
        <v>679</v>
      </c>
      <c r="I5229" s="49" t="s">
        <v>679</v>
      </c>
      <c r="J5229" s="49">
        <v>135300</v>
      </c>
      <c r="K5229" s="49" t="s">
        <v>201</v>
      </c>
      <c r="L5229" s="49">
        <v>20534507</v>
      </c>
      <c r="M5229" s="49" t="s">
        <v>878</v>
      </c>
      <c r="N5229" s="51">
        <v>40653</v>
      </c>
      <c r="O5229" s="51">
        <v>40634</v>
      </c>
      <c r="P5229" s="49" t="s">
        <v>909</v>
      </c>
    </row>
    <row r="5230" spans="1:16">
      <c r="A5230" s="46">
        <v>1</v>
      </c>
      <c r="B5230" s="46">
        <v>96672.960000000006</v>
      </c>
      <c r="C5230" s="46">
        <v>24641.588514614403</v>
      </c>
      <c r="D5230" s="46">
        <f t="shared" si="81"/>
        <v>72031.371485385607</v>
      </c>
      <c r="E5230" s="51">
        <v>45261</v>
      </c>
      <c r="F5230" s="49" t="s">
        <v>80</v>
      </c>
      <c r="G5230" s="49" t="s">
        <v>81</v>
      </c>
      <c r="H5230" s="49" t="s">
        <v>679</v>
      </c>
      <c r="I5230" s="49" t="s">
        <v>679</v>
      </c>
      <c r="J5230" s="49">
        <v>135300</v>
      </c>
      <c r="K5230" s="49" t="s">
        <v>201</v>
      </c>
      <c r="L5230" s="49">
        <v>20534563</v>
      </c>
      <c r="M5230" s="49" t="s">
        <v>879</v>
      </c>
      <c r="N5230" s="51">
        <v>40653</v>
      </c>
      <c r="O5230" s="51">
        <v>40634</v>
      </c>
      <c r="P5230" s="49" t="s">
        <v>909</v>
      </c>
    </row>
    <row r="5231" spans="1:16">
      <c r="A5231" s="46">
        <v>1</v>
      </c>
      <c r="B5231" s="46">
        <v>46034.74</v>
      </c>
      <c r="C5231" s="46">
        <v>11734.0890405886</v>
      </c>
      <c r="D5231" s="46">
        <f t="shared" si="81"/>
        <v>34300.650959411396</v>
      </c>
      <c r="E5231" s="51">
        <v>45261</v>
      </c>
      <c r="F5231" s="49" t="s">
        <v>80</v>
      </c>
      <c r="G5231" s="49" t="s">
        <v>81</v>
      </c>
      <c r="H5231" s="49" t="s">
        <v>679</v>
      </c>
      <c r="I5231" s="49" t="s">
        <v>679</v>
      </c>
      <c r="J5231" s="49">
        <v>135300</v>
      </c>
      <c r="K5231" s="49" t="s">
        <v>201</v>
      </c>
      <c r="L5231" s="49">
        <v>20534556</v>
      </c>
      <c r="M5231" s="49" t="s">
        <v>881</v>
      </c>
      <c r="N5231" s="51">
        <v>40653</v>
      </c>
      <c r="O5231" s="51">
        <v>40634</v>
      </c>
      <c r="P5231" s="49" t="s">
        <v>909</v>
      </c>
    </row>
    <row r="5232" spans="1:16">
      <c r="A5232" s="46">
        <v>2</v>
      </c>
      <c r="B5232" s="46">
        <v>105879.91</v>
      </c>
      <c r="C5232" s="46">
        <v>26988.406832524903</v>
      </c>
      <c r="D5232" s="46">
        <f t="shared" si="81"/>
        <v>78891.503167475108</v>
      </c>
      <c r="E5232" s="51">
        <v>45261</v>
      </c>
      <c r="F5232" s="49" t="s">
        <v>80</v>
      </c>
      <c r="G5232" s="49" t="s">
        <v>81</v>
      </c>
      <c r="H5232" s="49" t="s">
        <v>679</v>
      </c>
      <c r="I5232" s="49" t="s">
        <v>679</v>
      </c>
      <c r="J5232" s="49">
        <v>135300</v>
      </c>
      <c r="K5232" s="49" t="s">
        <v>201</v>
      </c>
      <c r="L5232" s="49">
        <v>20534570</v>
      </c>
      <c r="M5232" s="49" t="s">
        <v>880</v>
      </c>
      <c r="N5232" s="51">
        <v>40653</v>
      </c>
      <c r="O5232" s="51">
        <v>40634</v>
      </c>
      <c r="P5232" s="49" t="s">
        <v>909</v>
      </c>
    </row>
    <row r="5233" spans="1:16">
      <c r="A5233" s="46">
        <v>410</v>
      </c>
      <c r="B5233" s="46">
        <v>904262.82000000007</v>
      </c>
      <c r="C5233" s="46">
        <v>230493.32842921981</v>
      </c>
      <c r="D5233" s="46">
        <f t="shared" si="81"/>
        <v>673769.49157078029</v>
      </c>
      <c r="E5233" s="51">
        <v>45261</v>
      </c>
      <c r="F5233" s="49" t="s">
        <v>80</v>
      </c>
      <c r="G5233" s="49" t="s">
        <v>81</v>
      </c>
      <c r="H5233" s="49" t="s">
        <v>679</v>
      </c>
      <c r="I5233" s="49" t="s">
        <v>679</v>
      </c>
      <c r="J5233" s="49">
        <v>135300</v>
      </c>
      <c r="K5233" s="49" t="s">
        <v>330</v>
      </c>
      <c r="L5233" s="49">
        <v>20534521</v>
      </c>
      <c r="M5233" s="49" t="s">
        <v>882</v>
      </c>
      <c r="N5233" s="51">
        <v>40653</v>
      </c>
      <c r="O5233" s="51">
        <v>40544</v>
      </c>
      <c r="P5233" s="49" t="s">
        <v>909</v>
      </c>
    </row>
    <row r="5234" spans="1:16">
      <c r="A5234" s="46">
        <v>28</v>
      </c>
      <c r="B5234" s="46">
        <v>549353.77</v>
      </c>
      <c r="C5234" s="46">
        <v>140028.29280589032</v>
      </c>
      <c r="D5234" s="46">
        <f t="shared" si="81"/>
        <v>409325.4771941097</v>
      </c>
      <c r="E5234" s="51">
        <v>45261</v>
      </c>
      <c r="F5234" s="49" t="s">
        <v>80</v>
      </c>
      <c r="G5234" s="49" t="s">
        <v>81</v>
      </c>
      <c r="H5234" s="49" t="s">
        <v>679</v>
      </c>
      <c r="I5234" s="49" t="s">
        <v>679</v>
      </c>
      <c r="J5234" s="49">
        <v>135300</v>
      </c>
      <c r="K5234" s="49" t="s">
        <v>331</v>
      </c>
      <c r="L5234" s="49">
        <v>20534514</v>
      </c>
      <c r="M5234" s="49" t="s">
        <v>883</v>
      </c>
      <c r="N5234" s="51">
        <v>40653</v>
      </c>
      <c r="O5234" s="51">
        <v>40544</v>
      </c>
      <c r="P5234" s="49" t="s">
        <v>909</v>
      </c>
    </row>
    <row r="5235" spans="1:16">
      <c r="A5235" s="46">
        <v>1</v>
      </c>
      <c r="B5235" s="46">
        <v>35258.42</v>
      </c>
      <c r="C5235" s="46">
        <v>5392.3462440286003</v>
      </c>
      <c r="D5235" s="46">
        <f t="shared" si="81"/>
        <v>29866.073755971396</v>
      </c>
      <c r="E5235" s="51">
        <v>45261</v>
      </c>
      <c r="F5235" s="49" t="s">
        <v>80</v>
      </c>
      <c r="G5235" s="49" t="s">
        <v>81</v>
      </c>
      <c r="H5235" s="49" t="s">
        <v>679</v>
      </c>
      <c r="I5235" s="49" t="s">
        <v>679</v>
      </c>
      <c r="J5235" s="49">
        <v>135300</v>
      </c>
      <c r="K5235" s="49" t="s">
        <v>331</v>
      </c>
      <c r="L5235" s="49">
        <v>20725508</v>
      </c>
      <c r="M5235" s="49" t="s">
        <v>2970</v>
      </c>
      <c r="N5235" s="51">
        <v>42733</v>
      </c>
      <c r="O5235" s="51">
        <v>42705</v>
      </c>
      <c r="P5235" s="49" t="s">
        <v>1388</v>
      </c>
    </row>
    <row r="5236" spans="1:16">
      <c r="A5236" s="46">
        <v>1</v>
      </c>
      <c r="B5236" s="46">
        <v>35258.42</v>
      </c>
      <c r="C5236" s="46">
        <v>5392.3462440286003</v>
      </c>
      <c r="D5236" s="46">
        <f t="shared" si="81"/>
        <v>29866.073755971396</v>
      </c>
      <c r="E5236" s="51">
        <v>45261</v>
      </c>
      <c r="F5236" s="49" t="s">
        <v>80</v>
      </c>
      <c r="G5236" s="49" t="s">
        <v>81</v>
      </c>
      <c r="H5236" s="49" t="s">
        <v>679</v>
      </c>
      <c r="I5236" s="49" t="s">
        <v>679</v>
      </c>
      <c r="J5236" s="49">
        <v>135300</v>
      </c>
      <c r="K5236" s="49" t="s">
        <v>331</v>
      </c>
      <c r="L5236" s="49">
        <v>20725513</v>
      </c>
      <c r="M5236" s="49" t="s">
        <v>2971</v>
      </c>
      <c r="N5236" s="51">
        <v>42733</v>
      </c>
      <c r="O5236" s="51">
        <v>42705</v>
      </c>
      <c r="P5236" s="49" t="s">
        <v>1388</v>
      </c>
    </row>
    <row r="5237" spans="1:16">
      <c r="A5237" s="46">
        <v>1</v>
      </c>
      <c r="B5237" s="46">
        <v>35258.43</v>
      </c>
      <c r="C5237" s="46">
        <v>5392.3477734069002</v>
      </c>
      <c r="D5237" s="46">
        <f t="shared" si="81"/>
        <v>29866.082226593098</v>
      </c>
      <c r="E5237" s="51">
        <v>45261</v>
      </c>
      <c r="F5237" s="49" t="s">
        <v>80</v>
      </c>
      <c r="G5237" s="49" t="s">
        <v>81</v>
      </c>
      <c r="H5237" s="49" t="s">
        <v>679</v>
      </c>
      <c r="I5237" s="49" t="s">
        <v>679</v>
      </c>
      <c r="J5237" s="49">
        <v>135300</v>
      </c>
      <c r="K5237" s="49" t="s">
        <v>331</v>
      </c>
      <c r="L5237" s="49">
        <v>20725516</v>
      </c>
      <c r="M5237" s="49" t="s">
        <v>2972</v>
      </c>
      <c r="N5237" s="51">
        <v>42733</v>
      </c>
      <c r="O5237" s="51">
        <v>42705</v>
      </c>
      <c r="P5237" s="49" t="s">
        <v>1388</v>
      </c>
    </row>
    <row r="5238" spans="1:16">
      <c r="A5238" s="46">
        <v>1</v>
      </c>
      <c r="B5238" s="46">
        <v>1045531.06</v>
      </c>
      <c r="C5238" s="46">
        <v>207507.94003450981</v>
      </c>
      <c r="D5238" s="46">
        <f t="shared" si="81"/>
        <v>838023.11996549019</v>
      </c>
      <c r="E5238" s="51">
        <v>45261</v>
      </c>
      <c r="F5238" s="49" t="s">
        <v>80</v>
      </c>
      <c r="G5238" s="49" t="s">
        <v>81</v>
      </c>
      <c r="H5238" s="49" t="s">
        <v>680</v>
      </c>
      <c r="I5238" s="49" t="s">
        <v>680</v>
      </c>
      <c r="J5238" s="49">
        <v>135200</v>
      </c>
      <c r="K5238" s="49" t="s">
        <v>326</v>
      </c>
      <c r="L5238" s="49">
        <v>11545262</v>
      </c>
      <c r="M5238" s="49" t="s">
        <v>2973</v>
      </c>
      <c r="N5238" s="51">
        <v>40606</v>
      </c>
      <c r="O5238" s="51">
        <v>40725</v>
      </c>
      <c r="P5238" s="49" t="s">
        <v>2974</v>
      </c>
    </row>
    <row r="5239" spans="1:16">
      <c r="A5239" s="46">
        <v>1</v>
      </c>
      <c r="B5239" s="46">
        <v>10678.2</v>
      </c>
      <c r="C5239" s="46">
        <v>2119.3165560060002</v>
      </c>
      <c r="D5239" s="46">
        <f t="shared" si="81"/>
        <v>8558.8834439940001</v>
      </c>
      <c r="E5239" s="51">
        <v>45261</v>
      </c>
      <c r="F5239" s="49" t="s">
        <v>80</v>
      </c>
      <c r="G5239" s="49" t="s">
        <v>81</v>
      </c>
      <c r="H5239" s="49" t="s">
        <v>680</v>
      </c>
      <c r="I5239" s="49" t="s">
        <v>680</v>
      </c>
      <c r="J5239" s="49">
        <v>135200</v>
      </c>
      <c r="K5239" s="49" t="s">
        <v>177</v>
      </c>
      <c r="L5239" s="49">
        <v>11545256</v>
      </c>
      <c r="M5239" s="49" t="s">
        <v>1538</v>
      </c>
      <c r="N5239" s="51">
        <v>40606</v>
      </c>
      <c r="O5239" s="51">
        <v>40725</v>
      </c>
      <c r="P5239" s="49" t="s">
        <v>2974</v>
      </c>
    </row>
    <row r="5240" spans="1:16">
      <c r="A5240" s="46">
        <v>9</v>
      </c>
      <c r="B5240" s="46">
        <v>6006.47</v>
      </c>
      <c r="C5240" s="46">
        <v>1531.0275196432999</v>
      </c>
      <c r="D5240" s="46">
        <f t="shared" si="81"/>
        <v>4475.4424803566999</v>
      </c>
      <c r="E5240" s="51">
        <v>45261</v>
      </c>
      <c r="F5240" s="49" t="s">
        <v>80</v>
      </c>
      <c r="G5240" s="49" t="s">
        <v>81</v>
      </c>
      <c r="H5240" s="49" t="s">
        <v>680</v>
      </c>
      <c r="I5240" s="49" t="s">
        <v>680</v>
      </c>
      <c r="J5240" s="49">
        <v>135300</v>
      </c>
      <c r="K5240" s="49" t="s">
        <v>124</v>
      </c>
      <c r="L5240" s="49">
        <v>11545219</v>
      </c>
      <c r="M5240" s="49" t="s">
        <v>2975</v>
      </c>
      <c r="N5240" s="51">
        <v>40606</v>
      </c>
      <c r="O5240" s="51">
        <v>40544</v>
      </c>
      <c r="P5240" s="49" t="s">
        <v>2974</v>
      </c>
    </row>
    <row r="5241" spans="1:16">
      <c r="A5241" s="46">
        <v>3</v>
      </c>
      <c r="B5241" s="46">
        <v>2638.63</v>
      </c>
      <c r="C5241" s="46">
        <v>403.54634637290002</v>
      </c>
      <c r="D5241" s="46">
        <f t="shared" si="81"/>
        <v>2235.0836536270999</v>
      </c>
      <c r="E5241" s="51">
        <v>45261</v>
      </c>
      <c r="F5241" s="49" t="s">
        <v>80</v>
      </c>
      <c r="G5241" s="49" t="s">
        <v>81</v>
      </c>
      <c r="H5241" s="49" t="s">
        <v>680</v>
      </c>
      <c r="I5241" s="49" t="s">
        <v>680</v>
      </c>
      <c r="J5241" s="49">
        <v>135300</v>
      </c>
      <c r="K5241" s="49" t="s">
        <v>165</v>
      </c>
      <c r="L5241" s="49">
        <v>25466436</v>
      </c>
      <c r="M5241" s="49" t="s">
        <v>1463</v>
      </c>
      <c r="N5241" s="51">
        <v>42383</v>
      </c>
      <c r="O5241" s="51">
        <v>42370</v>
      </c>
      <c r="P5241" s="49" t="s">
        <v>2976</v>
      </c>
    </row>
    <row r="5242" spans="1:16">
      <c r="A5242" s="46">
        <v>1</v>
      </c>
      <c r="B5242" s="46">
        <v>98983.7</v>
      </c>
      <c r="C5242" s="46">
        <v>15138.352283371001</v>
      </c>
      <c r="D5242" s="46">
        <f t="shared" si="81"/>
        <v>83845.347716628996</v>
      </c>
      <c r="E5242" s="51">
        <v>45261</v>
      </c>
      <c r="F5242" s="49" t="s">
        <v>80</v>
      </c>
      <c r="G5242" s="49" t="s">
        <v>81</v>
      </c>
      <c r="H5242" s="49" t="s">
        <v>680</v>
      </c>
      <c r="I5242" s="49" t="s">
        <v>680</v>
      </c>
      <c r="J5242" s="49">
        <v>135300</v>
      </c>
      <c r="K5242" s="49" t="s">
        <v>167</v>
      </c>
      <c r="L5242" s="49">
        <v>25466453</v>
      </c>
      <c r="M5242" s="49" t="s">
        <v>1200</v>
      </c>
      <c r="N5242" s="51">
        <v>42383</v>
      </c>
      <c r="O5242" s="51">
        <v>42370</v>
      </c>
      <c r="P5242" s="49" t="s">
        <v>2976</v>
      </c>
    </row>
    <row r="5243" spans="1:16">
      <c r="A5243" s="46">
        <v>3</v>
      </c>
      <c r="B5243" s="46">
        <v>385539.56</v>
      </c>
      <c r="C5243" s="46">
        <v>98272.642046188397</v>
      </c>
      <c r="D5243" s="46">
        <f t="shared" si="81"/>
        <v>287266.91795381159</v>
      </c>
      <c r="E5243" s="51">
        <v>45261</v>
      </c>
      <c r="F5243" s="49" t="s">
        <v>80</v>
      </c>
      <c r="G5243" s="49" t="s">
        <v>81</v>
      </c>
      <c r="H5243" s="49" t="s">
        <v>680</v>
      </c>
      <c r="I5243" s="49" t="s">
        <v>680</v>
      </c>
      <c r="J5243" s="49">
        <v>135300</v>
      </c>
      <c r="K5243" s="49" t="s">
        <v>167</v>
      </c>
      <c r="L5243" s="49">
        <v>11545238</v>
      </c>
      <c r="M5243" s="49" t="s">
        <v>2977</v>
      </c>
      <c r="N5243" s="51">
        <v>40606</v>
      </c>
      <c r="O5243" s="51">
        <v>40544</v>
      </c>
      <c r="P5243" s="49" t="s">
        <v>2974</v>
      </c>
    </row>
    <row r="5244" spans="1:16">
      <c r="A5244" s="46">
        <v>3950</v>
      </c>
      <c r="B5244" s="46">
        <v>60632.1</v>
      </c>
      <c r="C5244" s="46">
        <v>15454.903408119</v>
      </c>
      <c r="D5244" s="46">
        <f t="shared" si="81"/>
        <v>45177.196591881002</v>
      </c>
      <c r="E5244" s="51">
        <v>45261</v>
      </c>
      <c r="F5244" s="49" t="s">
        <v>80</v>
      </c>
      <c r="G5244" s="49" t="s">
        <v>81</v>
      </c>
      <c r="H5244" s="49" t="s">
        <v>680</v>
      </c>
      <c r="I5244" s="49" t="s">
        <v>680</v>
      </c>
      <c r="J5244" s="49">
        <v>135300</v>
      </c>
      <c r="K5244" s="49" t="s">
        <v>168</v>
      </c>
      <c r="L5244" s="49">
        <v>11545226</v>
      </c>
      <c r="M5244" s="49" t="s">
        <v>2325</v>
      </c>
      <c r="N5244" s="51">
        <v>40606</v>
      </c>
      <c r="O5244" s="51">
        <v>40544</v>
      </c>
      <c r="P5244" s="49" t="s">
        <v>2974</v>
      </c>
    </row>
    <row r="5245" spans="1:16">
      <c r="A5245" s="46">
        <v>1</v>
      </c>
      <c r="B5245" s="46">
        <v>74438.23</v>
      </c>
      <c r="C5245" s="46">
        <v>11384.4213652409</v>
      </c>
      <c r="D5245" s="46">
        <f t="shared" si="81"/>
        <v>63053.808634759094</v>
      </c>
      <c r="E5245" s="51">
        <v>45261</v>
      </c>
      <c r="F5245" s="49" t="s">
        <v>80</v>
      </c>
      <c r="G5245" s="49" t="s">
        <v>81</v>
      </c>
      <c r="H5245" s="49" t="s">
        <v>680</v>
      </c>
      <c r="I5245" s="49" t="s">
        <v>680</v>
      </c>
      <c r="J5245" s="49">
        <v>135300</v>
      </c>
      <c r="K5245" s="49" t="s">
        <v>169</v>
      </c>
      <c r="L5245" s="49">
        <v>25466441</v>
      </c>
      <c r="M5245" s="49" t="s">
        <v>1421</v>
      </c>
      <c r="N5245" s="51">
        <v>42383</v>
      </c>
      <c r="O5245" s="51">
        <v>42370</v>
      </c>
      <c r="P5245" s="49" t="s">
        <v>2976</v>
      </c>
    </row>
    <row r="5246" spans="1:16">
      <c r="A5246" s="46">
        <v>1</v>
      </c>
      <c r="B5246" s="46">
        <v>56941.440000000002</v>
      </c>
      <c r="C5246" s="46">
        <v>14514.1674974016</v>
      </c>
      <c r="D5246" s="46">
        <f t="shared" si="81"/>
        <v>42427.272502598404</v>
      </c>
      <c r="E5246" s="51">
        <v>45261</v>
      </c>
      <c r="F5246" s="49" t="s">
        <v>80</v>
      </c>
      <c r="G5246" s="49" t="s">
        <v>81</v>
      </c>
      <c r="H5246" s="49" t="s">
        <v>680</v>
      </c>
      <c r="I5246" s="49" t="s">
        <v>680</v>
      </c>
      <c r="J5246" s="49">
        <v>135300</v>
      </c>
      <c r="K5246" s="49" t="s">
        <v>170</v>
      </c>
      <c r="L5246" s="49">
        <v>11545253</v>
      </c>
      <c r="M5246" s="49" t="s">
        <v>2978</v>
      </c>
      <c r="N5246" s="51">
        <v>40606</v>
      </c>
      <c r="O5246" s="51">
        <v>40725</v>
      </c>
      <c r="P5246" s="49" t="s">
        <v>2974</v>
      </c>
    </row>
    <row r="5247" spans="1:16">
      <c r="A5247" s="46">
        <v>1</v>
      </c>
      <c r="B5247" s="46">
        <v>214746.54</v>
      </c>
      <c r="C5247" s="46">
        <v>32842.8698276082</v>
      </c>
      <c r="D5247" s="46">
        <f t="shared" si="81"/>
        <v>181903.67017239181</v>
      </c>
      <c r="E5247" s="51">
        <v>45261</v>
      </c>
      <c r="F5247" s="49" t="s">
        <v>80</v>
      </c>
      <c r="G5247" s="49" t="s">
        <v>81</v>
      </c>
      <c r="H5247" s="49" t="s">
        <v>680</v>
      </c>
      <c r="I5247" s="49" t="s">
        <v>680</v>
      </c>
      <c r="J5247" s="49">
        <v>135300</v>
      </c>
      <c r="K5247" s="49" t="s">
        <v>173</v>
      </c>
      <c r="L5247" s="49">
        <v>25466450</v>
      </c>
      <c r="M5247" s="49" t="s">
        <v>1424</v>
      </c>
      <c r="N5247" s="51">
        <v>42383</v>
      </c>
      <c r="O5247" s="51">
        <v>42370</v>
      </c>
      <c r="P5247" s="49" t="s">
        <v>2976</v>
      </c>
    </row>
    <row r="5248" spans="1:16">
      <c r="A5248" s="46">
        <v>9375</v>
      </c>
      <c r="B5248" s="46">
        <v>89077.74</v>
      </c>
      <c r="C5248" s="46">
        <v>22705.5943553586</v>
      </c>
      <c r="D5248" s="46">
        <f t="shared" si="81"/>
        <v>66372.145644641409</v>
      </c>
      <c r="E5248" s="51">
        <v>45261</v>
      </c>
      <c r="F5248" s="49" t="s">
        <v>80</v>
      </c>
      <c r="G5248" s="49" t="s">
        <v>81</v>
      </c>
      <c r="H5248" s="49" t="s">
        <v>680</v>
      </c>
      <c r="I5248" s="49" t="s">
        <v>680</v>
      </c>
      <c r="J5248" s="49">
        <v>135300</v>
      </c>
      <c r="K5248" s="49" t="s">
        <v>175</v>
      </c>
      <c r="L5248" s="49">
        <v>11545241</v>
      </c>
      <c r="M5248" s="49" t="s">
        <v>2979</v>
      </c>
      <c r="N5248" s="51">
        <v>40606</v>
      </c>
      <c r="O5248" s="51">
        <v>40544</v>
      </c>
      <c r="P5248" s="49" t="s">
        <v>2974</v>
      </c>
    </row>
    <row r="5249" spans="1:16">
      <c r="A5249" s="46">
        <v>0</v>
      </c>
      <c r="B5249" s="46">
        <v>0</v>
      </c>
      <c r="C5249" s="46">
        <v>0</v>
      </c>
      <c r="D5249" s="46">
        <f t="shared" si="81"/>
        <v>0</v>
      </c>
      <c r="E5249" s="51">
        <v>45261</v>
      </c>
      <c r="F5249" s="49" t="s">
        <v>80</v>
      </c>
      <c r="G5249" s="49" t="s">
        <v>81</v>
      </c>
      <c r="H5249" s="49" t="s">
        <v>680</v>
      </c>
      <c r="I5249" s="49" t="s">
        <v>680</v>
      </c>
      <c r="J5249" s="49">
        <v>135300</v>
      </c>
      <c r="K5249" s="49" t="s">
        <v>107</v>
      </c>
      <c r="L5249" s="49">
        <v>29646547</v>
      </c>
      <c r="M5249" s="49" t="s">
        <v>2980</v>
      </c>
      <c r="N5249" s="51">
        <v>43815</v>
      </c>
      <c r="O5249" s="51">
        <v>44013</v>
      </c>
      <c r="P5249" s="49" t="s">
        <v>2981</v>
      </c>
    </row>
    <row r="5250" spans="1:16">
      <c r="A5250" s="46">
        <v>0</v>
      </c>
      <c r="B5250" s="46">
        <v>0</v>
      </c>
      <c r="C5250" s="46">
        <v>0</v>
      </c>
      <c r="D5250" s="46">
        <f t="shared" si="81"/>
        <v>0</v>
      </c>
      <c r="E5250" s="51">
        <v>45261</v>
      </c>
      <c r="F5250" s="49" t="s">
        <v>80</v>
      </c>
      <c r="G5250" s="49" t="s">
        <v>81</v>
      </c>
      <c r="H5250" s="49" t="s">
        <v>680</v>
      </c>
      <c r="I5250" s="49" t="s">
        <v>680</v>
      </c>
      <c r="J5250" s="49">
        <v>135300</v>
      </c>
      <c r="K5250" s="49" t="s">
        <v>107</v>
      </c>
      <c r="L5250" s="49">
        <v>28830355</v>
      </c>
      <c r="M5250" s="49" t="s">
        <v>2980</v>
      </c>
      <c r="N5250" s="51">
        <v>43815</v>
      </c>
      <c r="O5250" s="51">
        <v>43831</v>
      </c>
      <c r="P5250" s="49" t="s">
        <v>2981</v>
      </c>
    </row>
    <row r="5251" spans="1:16">
      <c r="A5251" s="46">
        <v>0</v>
      </c>
      <c r="B5251" s="46">
        <v>0</v>
      </c>
      <c r="C5251" s="46">
        <v>0</v>
      </c>
      <c r="D5251" s="46">
        <f t="shared" ref="D5251:D5314" si="82">+B5251-C5251</f>
        <v>0</v>
      </c>
      <c r="E5251" s="51">
        <v>45261</v>
      </c>
      <c r="F5251" s="49" t="s">
        <v>80</v>
      </c>
      <c r="G5251" s="49" t="s">
        <v>81</v>
      </c>
      <c r="H5251" s="49" t="s">
        <v>680</v>
      </c>
      <c r="I5251" s="49" t="s">
        <v>680</v>
      </c>
      <c r="J5251" s="49">
        <v>135300</v>
      </c>
      <c r="K5251" s="49" t="s">
        <v>107</v>
      </c>
      <c r="L5251" s="49">
        <v>10950968</v>
      </c>
      <c r="M5251" s="49" t="s">
        <v>2982</v>
      </c>
      <c r="N5251" s="51">
        <v>40606</v>
      </c>
      <c r="O5251" s="51">
        <v>40725</v>
      </c>
      <c r="P5251" s="49" t="s">
        <v>2974</v>
      </c>
    </row>
    <row r="5252" spans="1:16">
      <c r="A5252" s="46">
        <v>0</v>
      </c>
      <c r="B5252" s="46">
        <v>0</v>
      </c>
      <c r="C5252" s="46">
        <v>0</v>
      </c>
      <c r="D5252" s="46">
        <f t="shared" si="82"/>
        <v>0</v>
      </c>
      <c r="E5252" s="51">
        <v>45261</v>
      </c>
      <c r="F5252" s="49" t="s">
        <v>80</v>
      </c>
      <c r="G5252" s="49" t="s">
        <v>81</v>
      </c>
      <c r="H5252" s="49" t="s">
        <v>680</v>
      </c>
      <c r="I5252" s="49" t="s">
        <v>680</v>
      </c>
      <c r="J5252" s="49">
        <v>135300</v>
      </c>
      <c r="K5252" s="49" t="s">
        <v>107</v>
      </c>
      <c r="L5252" s="49">
        <v>28413192</v>
      </c>
      <c r="M5252" s="49" t="s">
        <v>2980</v>
      </c>
      <c r="N5252" s="51">
        <v>43815</v>
      </c>
      <c r="O5252" s="51">
        <v>43800</v>
      </c>
      <c r="P5252" s="49" t="s">
        <v>2981</v>
      </c>
    </row>
    <row r="5253" spans="1:16">
      <c r="A5253" s="46">
        <v>0</v>
      </c>
      <c r="B5253" s="46">
        <v>0</v>
      </c>
      <c r="C5253" s="46">
        <v>0</v>
      </c>
      <c r="D5253" s="46">
        <f t="shared" si="82"/>
        <v>0</v>
      </c>
      <c r="E5253" s="51">
        <v>45261</v>
      </c>
      <c r="F5253" s="49" t="s">
        <v>80</v>
      </c>
      <c r="G5253" s="49" t="s">
        <v>81</v>
      </c>
      <c r="H5253" s="49" t="s">
        <v>680</v>
      </c>
      <c r="I5253" s="49" t="s">
        <v>680</v>
      </c>
      <c r="J5253" s="49">
        <v>135300</v>
      </c>
      <c r="K5253" s="49" t="s">
        <v>107</v>
      </c>
      <c r="L5253" s="49">
        <v>11315054</v>
      </c>
      <c r="M5253" s="49" t="s">
        <v>2982</v>
      </c>
      <c r="N5253" s="51">
        <v>40606</v>
      </c>
      <c r="O5253" s="51">
        <v>40969</v>
      </c>
      <c r="P5253" s="49" t="s">
        <v>2974</v>
      </c>
    </row>
    <row r="5254" spans="1:16">
      <c r="A5254" s="46">
        <v>0</v>
      </c>
      <c r="B5254" s="46">
        <v>0</v>
      </c>
      <c r="C5254" s="46">
        <v>0</v>
      </c>
      <c r="D5254" s="46">
        <f t="shared" si="82"/>
        <v>0</v>
      </c>
      <c r="E5254" s="51">
        <v>45261</v>
      </c>
      <c r="F5254" s="49" t="s">
        <v>80</v>
      </c>
      <c r="G5254" s="49" t="s">
        <v>81</v>
      </c>
      <c r="H5254" s="49" t="s">
        <v>680</v>
      </c>
      <c r="I5254" s="49" t="s">
        <v>680</v>
      </c>
      <c r="J5254" s="49">
        <v>135300</v>
      </c>
      <c r="K5254" s="49" t="s">
        <v>107</v>
      </c>
      <c r="L5254" s="49">
        <v>14696728</v>
      </c>
      <c r="M5254" s="49" t="s">
        <v>2983</v>
      </c>
      <c r="N5254" s="51">
        <v>42383</v>
      </c>
      <c r="O5254" s="51">
        <v>42461</v>
      </c>
      <c r="P5254" s="49" t="s">
        <v>2976</v>
      </c>
    </row>
    <row r="5255" spans="1:16">
      <c r="A5255" s="46">
        <v>6</v>
      </c>
      <c r="B5255" s="46">
        <v>66516.759999999995</v>
      </c>
      <c r="C5255" s="46">
        <v>10172.9289330308</v>
      </c>
      <c r="D5255" s="46">
        <f t="shared" si="82"/>
        <v>56343.831066969193</v>
      </c>
      <c r="E5255" s="51">
        <v>45261</v>
      </c>
      <c r="F5255" s="49" t="s">
        <v>80</v>
      </c>
      <c r="G5255" s="49" t="s">
        <v>81</v>
      </c>
      <c r="H5255" s="49" t="s">
        <v>680</v>
      </c>
      <c r="I5255" s="49" t="s">
        <v>680</v>
      </c>
      <c r="J5255" s="49">
        <v>135300</v>
      </c>
      <c r="K5255" s="49" t="s">
        <v>178</v>
      </c>
      <c r="L5255" s="49">
        <v>25466456</v>
      </c>
      <c r="M5255" s="49" t="s">
        <v>2155</v>
      </c>
      <c r="N5255" s="51">
        <v>42383</v>
      </c>
      <c r="O5255" s="51">
        <v>42461</v>
      </c>
      <c r="P5255" s="49" t="s">
        <v>2976</v>
      </c>
    </row>
    <row r="5256" spans="1:16">
      <c r="A5256" s="46">
        <v>50</v>
      </c>
      <c r="B5256" s="46">
        <v>249288.98</v>
      </c>
      <c r="C5256" s="46">
        <v>63542.8610687822</v>
      </c>
      <c r="D5256" s="46">
        <f t="shared" si="82"/>
        <v>185746.11893121782</v>
      </c>
      <c r="E5256" s="51">
        <v>45261</v>
      </c>
      <c r="F5256" s="49" t="s">
        <v>80</v>
      </c>
      <c r="G5256" s="49" t="s">
        <v>81</v>
      </c>
      <c r="H5256" s="49" t="s">
        <v>680</v>
      </c>
      <c r="I5256" s="49" t="s">
        <v>680</v>
      </c>
      <c r="J5256" s="49">
        <v>135300</v>
      </c>
      <c r="K5256" s="49" t="s">
        <v>178</v>
      </c>
      <c r="L5256" s="49">
        <v>11545259</v>
      </c>
      <c r="M5256" s="49" t="s">
        <v>2355</v>
      </c>
      <c r="N5256" s="51">
        <v>40606</v>
      </c>
      <c r="O5256" s="51">
        <v>40725</v>
      </c>
      <c r="P5256" s="49" t="s">
        <v>2974</v>
      </c>
    </row>
    <row r="5257" spans="1:16">
      <c r="A5257" s="46">
        <v>1</v>
      </c>
      <c r="B5257" s="46">
        <v>80306.66</v>
      </c>
      <c r="C5257" s="46">
        <v>20469.877726957398</v>
      </c>
      <c r="D5257" s="46">
        <f t="shared" si="82"/>
        <v>59836.782273042605</v>
      </c>
      <c r="E5257" s="51">
        <v>45261</v>
      </c>
      <c r="F5257" s="49" t="s">
        <v>80</v>
      </c>
      <c r="G5257" s="49" t="s">
        <v>81</v>
      </c>
      <c r="H5257" s="49" t="s">
        <v>680</v>
      </c>
      <c r="I5257" s="49" t="s">
        <v>680</v>
      </c>
      <c r="J5257" s="49">
        <v>135300</v>
      </c>
      <c r="K5257" s="49" t="s">
        <v>180</v>
      </c>
      <c r="L5257" s="49">
        <v>11545232</v>
      </c>
      <c r="M5257" s="49" t="s">
        <v>2984</v>
      </c>
      <c r="N5257" s="51">
        <v>40606</v>
      </c>
      <c r="O5257" s="51">
        <v>40544</v>
      </c>
      <c r="P5257" s="49" t="s">
        <v>2974</v>
      </c>
    </row>
    <row r="5258" spans="1:16">
      <c r="A5258" s="46">
        <v>1</v>
      </c>
      <c r="B5258" s="46">
        <v>22392.03</v>
      </c>
      <c r="C5258" s="46">
        <v>3424.5884774949</v>
      </c>
      <c r="D5258" s="46">
        <f t="shared" si="82"/>
        <v>18967.441522505098</v>
      </c>
      <c r="E5258" s="51">
        <v>45261</v>
      </c>
      <c r="F5258" s="49" t="s">
        <v>80</v>
      </c>
      <c r="G5258" s="49" t="s">
        <v>81</v>
      </c>
      <c r="H5258" s="49" t="s">
        <v>680</v>
      </c>
      <c r="I5258" s="49" t="s">
        <v>680</v>
      </c>
      <c r="J5258" s="49">
        <v>135300</v>
      </c>
      <c r="K5258" s="49" t="s">
        <v>180</v>
      </c>
      <c r="L5258" s="49">
        <v>25466444</v>
      </c>
      <c r="M5258" s="49" t="s">
        <v>1441</v>
      </c>
      <c r="N5258" s="51">
        <v>42383</v>
      </c>
      <c r="O5258" s="51">
        <v>42370</v>
      </c>
      <c r="P5258" s="49" t="s">
        <v>2976</v>
      </c>
    </row>
    <row r="5259" spans="1:16">
      <c r="A5259" s="46">
        <v>48</v>
      </c>
      <c r="B5259" s="46">
        <v>22424.18</v>
      </c>
      <c r="C5259" s="46">
        <v>5715.8425307101998</v>
      </c>
      <c r="D5259" s="46">
        <f t="shared" si="82"/>
        <v>16708.3374692898</v>
      </c>
      <c r="E5259" s="51">
        <v>45261</v>
      </c>
      <c r="F5259" s="49" t="s">
        <v>80</v>
      </c>
      <c r="G5259" s="49" t="s">
        <v>81</v>
      </c>
      <c r="H5259" s="49" t="s">
        <v>680</v>
      </c>
      <c r="I5259" s="49" t="s">
        <v>680</v>
      </c>
      <c r="J5259" s="49">
        <v>135300</v>
      </c>
      <c r="K5259" s="49" t="s">
        <v>194</v>
      </c>
      <c r="L5259" s="49">
        <v>11545247</v>
      </c>
      <c r="M5259" s="49" t="s">
        <v>1072</v>
      </c>
      <c r="N5259" s="51">
        <v>40606</v>
      </c>
      <c r="O5259" s="51">
        <v>40544</v>
      </c>
      <c r="P5259" s="49" t="s">
        <v>2974</v>
      </c>
    </row>
    <row r="5260" spans="1:16">
      <c r="A5260" s="46">
        <v>1</v>
      </c>
      <c r="B5260" s="46">
        <v>9897.33</v>
      </c>
      <c r="C5260" s="46">
        <v>2522.7936876386998</v>
      </c>
      <c r="D5260" s="46">
        <f t="shared" si="82"/>
        <v>7374.5363123613006</v>
      </c>
      <c r="E5260" s="51">
        <v>45261</v>
      </c>
      <c r="F5260" s="49" t="s">
        <v>80</v>
      </c>
      <c r="G5260" s="49" t="s">
        <v>81</v>
      </c>
      <c r="H5260" s="49" t="s">
        <v>680</v>
      </c>
      <c r="I5260" s="49" t="s">
        <v>680</v>
      </c>
      <c r="J5260" s="49">
        <v>135300</v>
      </c>
      <c r="K5260" s="49" t="s">
        <v>681</v>
      </c>
      <c r="L5260" s="49">
        <v>11545244</v>
      </c>
      <c r="M5260" s="49" t="s">
        <v>2358</v>
      </c>
      <c r="N5260" s="51">
        <v>40606</v>
      </c>
      <c r="O5260" s="51">
        <v>40544</v>
      </c>
      <c r="P5260" s="49" t="s">
        <v>2974</v>
      </c>
    </row>
    <row r="5261" spans="1:16">
      <c r="A5261" s="46">
        <v>1</v>
      </c>
      <c r="B5261" s="46">
        <v>3926.09</v>
      </c>
      <c r="C5261" s="46">
        <v>1000.7461678151</v>
      </c>
      <c r="D5261" s="46">
        <f t="shared" si="82"/>
        <v>2925.3438321849003</v>
      </c>
      <c r="E5261" s="51">
        <v>45261</v>
      </c>
      <c r="F5261" s="49" t="s">
        <v>80</v>
      </c>
      <c r="G5261" s="49" t="s">
        <v>81</v>
      </c>
      <c r="H5261" s="49" t="s">
        <v>680</v>
      </c>
      <c r="I5261" s="49" t="s">
        <v>680</v>
      </c>
      <c r="J5261" s="49">
        <v>135300</v>
      </c>
      <c r="K5261" s="49" t="s">
        <v>410</v>
      </c>
      <c r="L5261" s="49">
        <v>11545229</v>
      </c>
      <c r="M5261" s="49" t="s">
        <v>2985</v>
      </c>
      <c r="N5261" s="51">
        <v>40606</v>
      </c>
      <c r="O5261" s="51">
        <v>40544</v>
      </c>
      <c r="P5261" s="49" t="s">
        <v>2974</v>
      </c>
    </row>
    <row r="5262" spans="1:16">
      <c r="A5262" s="46">
        <v>1</v>
      </c>
      <c r="B5262" s="46">
        <v>76152.540000000008</v>
      </c>
      <c r="C5262" s="46">
        <v>19411.007535330598</v>
      </c>
      <c r="D5262" s="46">
        <f t="shared" si="82"/>
        <v>56741.532464669406</v>
      </c>
      <c r="E5262" s="51">
        <v>45261</v>
      </c>
      <c r="F5262" s="49" t="s">
        <v>80</v>
      </c>
      <c r="G5262" s="49" t="s">
        <v>81</v>
      </c>
      <c r="H5262" s="49" t="s">
        <v>680</v>
      </c>
      <c r="I5262" s="49" t="s">
        <v>680</v>
      </c>
      <c r="J5262" s="49">
        <v>135300</v>
      </c>
      <c r="K5262" s="49" t="s">
        <v>488</v>
      </c>
      <c r="L5262" s="49">
        <v>11545277</v>
      </c>
      <c r="M5262" s="49" t="s">
        <v>2986</v>
      </c>
      <c r="N5262" s="51">
        <v>40606</v>
      </c>
      <c r="O5262" s="51">
        <v>40725</v>
      </c>
      <c r="P5262" s="49" t="s">
        <v>2974</v>
      </c>
    </row>
    <row r="5263" spans="1:16">
      <c r="A5263" s="46">
        <v>1</v>
      </c>
      <c r="B5263" s="46">
        <v>76152.570000000007</v>
      </c>
      <c r="C5263" s="46">
        <v>19411.015182222302</v>
      </c>
      <c r="D5263" s="46">
        <f t="shared" si="82"/>
        <v>56741.554817777709</v>
      </c>
      <c r="E5263" s="51">
        <v>45261</v>
      </c>
      <c r="F5263" s="49" t="s">
        <v>80</v>
      </c>
      <c r="G5263" s="49" t="s">
        <v>81</v>
      </c>
      <c r="H5263" s="49" t="s">
        <v>680</v>
      </c>
      <c r="I5263" s="49" t="s">
        <v>680</v>
      </c>
      <c r="J5263" s="49">
        <v>135300</v>
      </c>
      <c r="K5263" s="49" t="s">
        <v>488</v>
      </c>
      <c r="L5263" s="49">
        <v>11545271</v>
      </c>
      <c r="M5263" s="49" t="s">
        <v>2987</v>
      </c>
      <c r="N5263" s="51">
        <v>40606</v>
      </c>
      <c r="O5263" s="51">
        <v>40725</v>
      </c>
      <c r="P5263" s="49" t="s">
        <v>2974</v>
      </c>
    </row>
    <row r="5264" spans="1:16">
      <c r="A5264" s="46">
        <v>1</v>
      </c>
      <c r="B5264" s="46">
        <v>50768.35</v>
      </c>
      <c r="C5264" s="46">
        <v>12940.6691412565</v>
      </c>
      <c r="D5264" s="46">
        <f t="shared" si="82"/>
        <v>37827.680858743501</v>
      </c>
      <c r="E5264" s="51">
        <v>45261</v>
      </c>
      <c r="F5264" s="49" t="s">
        <v>80</v>
      </c>
      <c r="G5264" s="49" t="s">
        <v>81</v>
      </c>
      <c r="H5264" s="49" t="s">
        <v>680</v>
      </c>
      <c r="I5264" s="49" t="s">
        <v>680</v>
      </c>
      <c r="J5264" s="49">
        <v>135300</v>
      </c>
      <c r="K5264" s="49" t="s">
        <v>488</v>
      </c>
      <c r="L5264" s="49">
        <v>11545274</v>
      </c>
      <c r="M5264" s="49" t="s">
        <v>2988</v>
      </c>
      <c r="N5264" s="51">
        <v>40606</v>
      </c>
      <c r="O5264" s="51">
        <v>40725</v>
      </c>
      <c r="P5264" s="49" t="s">
        <v>2974</v>
      </c>
    </row>
    <row r="5265" spans="1:16">
      <c r="A5265" s="46">
        <v>1</v>
      </c>
      <c r="B5265" s="46">
        <v>76152.570000000007</v>
      </c>
      <c r="C5265" s="46">
        <v>19411.015182222302</v>
      </c>
      <c r="D5265" s="46">
        <f t="shared" si="82"/>
        <v>56741.554817777709</v>
      </c>
      <c r="E5265" s="51">
        <v>45261</v>
      </c>
      <c r="F5265" s="49" t="s">
        <v>80</v>
      </c>
      <c r="G5265" s="49" t="s">
        <v>81</v>
      </c>
      <c r="H5265" s="49" t="s">
        <v>680</v>
      </c>
      <c r="I5265" s="49" t="s">
        <v>680</v>
      </c>
      <c r="J5265" s="49">
        <v>135300</v>
      </c>
      <c r="K5265" s="49" t="s">
        <v>488</v>
      </c>
      <c r="L5265" s="49">
        <v>11545280</v>
      </c>
      <c r="M5265" s="49" t="s">
        <v>2989</v>
      </c>
      <c r="N5265" s="51">
        <v>40606</v>
      </c>
      <c r="O5265" s="51">
        <v>40725</v>
      </c>
      <c r="P5265" s="49" t="s">
        <v>2974</v>
      </c>
    </row>
    <row r="5266" spans="1:16">
      <c r="A5266" s="46">
        <v>1</v>
      </c>
      <c r="B5266" s="46">
        <v>52895.770000000004</v>
      </c>
      <c r="C5266" s="46">
        <v>8089.7642799791001</v>
      </c>
      <c r="D5266" s="46">
        <f t="shared" si="82"/>
        <v>44806.005720020905</v>
      </c>
      <c r="E5266" s="51">
        <v>45261</v>
      </c>
      <c r="F5266" s="49" t="s">
        <v>80</v>
      </c>
      <c r="G5266" s="49" t="s">
        <v>81</v>
      </c>
      <c r="H5266" s="49" t="s">
        <v>680</v>
      </c>
      <c r="I5266" s="49" t="s">
        <v>680</v>
      </c>
      <c r="J5266" s="49">
        <v>135300</v>
      </c>
      <c r="K5266" s="49" t="s">
        <v>358</v>
      </c>
      <c r="L5266" s="49">
        <v>25466465</v>
      </c>
      <c r="M5266" s="49" t="s">
        <v>1526</v>
      </c>
      <c r="N5266" s="51">
        <v>42383</v>
      </c>
      <c r="O5266" s="51">
        <v>42461</v>
      </c>
      <c r="P5266" s="49" t="s">
        <v>2976</v>
      </c>
    </row>
    <row r="5267" spans="1:16">
      <c r="A5267" s="46">
        <v>1</v>
      </c>
      <c r="B5267" s="46">
        <v>16562.2</v>
      </c>
      <c r="C5267" s="46">
        <v>3546.1819973560005</v>
      </c>
      <c r="D5267" s="46">
        <f t="shared" si="82"/>
        <v>13016.018002643999</v>
      </c>
      <c r="E5267" s="51">
        <v>45261</v>
      </c>
      <c r="F5267" s="49" t="s">
        <v>80</v>
      </c>
      <c r="G5267" s="49" t="s">
        <v>81</v>
      </c>
      <c r="H5267" s="49" t="s">
        <v>680</v>
      </c>
      <c r="I5267" s="49" t="s">
        <v>680</v>
      </c>
      <c r="J5267" s="49">
        <v>135300</v>
      </c>
      <c r="K5267" s="49" t="s">
        <v>184</v>
      </c>
      <c r="L5267" s="49">
        <v>12301510</v>
      </c>
      <c r="M5267" s="49" t="s">
        <v>1631</v>
      </c>
      <c r="N5267" s="51">
        <v>41456</v>
      </c>
      <c r="O5267" s="51">
        <v>41275</v>
      </c>
      <c r="P5267" s="49" t="s">
        <v>1621</v>
      </c>
    </row>
    <row r="5268" spans="1:16">
      <c r="A5268" s="46">
        <v>0</v>
      </c>
      <c r="B5268" s="46">
        <v>7028.4800000000005</v>
      </c>
      <c r="C5268" s="46">
        <v>644.95230169600006</v>
      </c>
      <c r="D5268" s="46">
        <f t="shared" si="82"/>
        <v>6383.5276983040003</v>
      </c>
      <c r="E5268" s="51">
        <v>45261</v>
      </c>
      <c r="F5268" s="49" t="s">
        <v>80</v>
      </c>
      <c r="G5268" s="49" t="s">
        <v>81</v>
      </c>
      <c r="H5268" s="49" t="s">
        <v>680</v>
      </c>
      <c r="I5268" s="49" t="s">
        <v>680</v>
      </c>
      <c r="J5268" s="49">
        <v>135300</v>
      </c>
      <c r="K5268" s="49" t="s">
        <v>185</v>
      </c>
      <c r="L5268" s="49">
        <v>33375674</v>
      </c>
      <c r="M5268" s="49" t="s">
        <v>1446</v>
      </c>
      <c r="N5268" s="51">
        <v>43815</v>
      </c>
      <c r="O5268" s="51">
        <v>43800</v>
      </c>
      <c r="P5268" s="49" t="s">
        <v>2981</v>
      </c>
    </row>
    <row r="5269" spans="1:16">
      <c r="A5269" s="46">
        <v>1</v>
      </c>
      <c r="B5269" s="46">
        <v>9477.7100000000009</v>
      </c>
      <c r="C5269" s="46">
        <v>1449.5004007693001</v>
      </c>
      <c r="D5269" s="46">
        <f t="shared" si="82"/>
        <v>8028.2095992307004</v>
      </c>
      <c r="E5269" s="51">
        <v>45261</v>
      </c>
      <c r="F5269" s="49" t="s">
        <v>80</v>
      </c>
      <c r="G5269" s="49" t="s">
        <v>81</v>
      </c>
      <c r="H5269" s="49" t="s">
        <v>680</v>
      </c>
      <c r="I5269" s="49" t="s">
        <v>680</v>
      </c>
      <c r="J5269" s="49">
        <v>135300</v>
      </c>
      <c r="K5269" s="49" t="s">
        <v>186</v>
      </c>
      <c r="L5269" s="49">
        <v>25466459</v>
      </c>
      <c r="M5269" s="49" t="s">
        <v>1447</v>
      </c>
      <c r="N5269" s="51">
        <v>42383</v>
      </c>
      <c r="O5269" s="51">
        <v>42461</v>
      </c>
      <c r="P5269" s="49" t="s">
        <v>2976</v>
      </c>
    </row>
    <row r="5270" spans="1:16">
      <c r="A5270" s="46">
        <v>29</v>
      </c>
      <c r="B5270" s="46">
        <v>341857.60000000003</v>
      </c>
      <c r="C5270" s="46">
        <v>87138.268134063997</v>
      </c>
      <c r="D5270" s="46">
        <f t="shared" si="82"/>
        <v>254719.33186593605</v>
      </c>
      <c r="E5270" s="51">
        <v>45261</v>
      </c>
      <c r="F5270" s="49" t="s">
        <v>80</v>
      </c>
      <c r="G5270" s="49" t="s">
        <v>81</v>
      </c>
      <c r="H5270" s="49" t="s">
        <v>680</v>
      </c>
      <c r="I5270" s="49" t="s">
        <v>680</v>
      </c>
      <c r="J5270" s="49">
        <v>135300</v>
      </c>
      <c r="K5270" s="49" t="s">
        <v>187</v>
      </c>
      <c r="L5270" s="49">
        <v>11545268</v>
      </c>
      <c r="M5270" s="49" t="s">
        <v>2990</v>
      </c>
      <c r="N5270" s="51">
        <v>40606</v>
      </c>
      <c r="O5270" s="51">
        <v>40725</v>
      </c>
      <c r="P5270" s="49" t="s">
        <v>2974</v>
      </c>
    </row>
    <row r="5271" spans="1:16">
      <c r="A5271" s="46">
        <v>1</v>
      </c>
      <c r="B5271" s="46">
        <v>194614.17</v>
      </c>
      <c r="C5271" s="46">
        <v>29763.868847051101</v>
      </c>
      <c r="D5271" s="46">
        <f t="shared" si="82"/>
        <v>164850.3011529489</v>
      </c>
      <c r="E5271" s="51">
        <v>45261</v>
      </c>
      <c r="F5271" s="49" t="s">
        <v>80</v>
      </c>
      <c r="G5271" s="49" t="s">
        <v>81</v>
      </c>
      <c r="H5271" s="49" t="s">
        <v>680</v>
      </c>
      <c r="I5271" s="49" t="s">
        <v>680</v>
      </c>
      <c r="J5271" s="49">
        <v>135300</v>
      </c>
      <c r="K5271" s="49" t="s">
        <v>187</v>
      </c>
      <c r="L5271" s="49">
        <v>25466462</v>
      </c>
      <c r="M5271" s="49" t="s">
        <v>2991</v>
      </c>
      <c r="N5271" s="51">
        <v>42383</v>
      </c>
      <c r="O5271" s="51">
        <v>42461</v>
      </c>
      <c r="P5271" s="49" t="s">
        <v>2976</v>
      </c>
    </row>
    <row r="5272" spans="1:16">
      <c r="A5272" s="46">
        <v>3</v>
      </c>
      <c r="B5272" s="46">
        <v>84843.16</v>
      </c>
      <c r="C5272" s="46">
        <v>12975.728780742802</v>
      </c>
      <c r="D5272" s="46">
        <f t="shared" si="82"/>
        <v>71867.431219257196</v>
      </c>
      <c r="E5272" s="51">
        <v>45261</v>
      </c>
      <c r="F5272" s="49" t="s">
        <v>80</v>
      </c>
      <c r="G5272" s="49" t="s">
        <v>81</v>
      </c>
      <c r="H5272" s="49" t="s">
        <v>680</v>
      </c>
      <c r="I5272" s="49" t="s">
        <v>680</v>
      </c>
      <c r="J5272" s="49">
        <v>135300</v>
      </c>
      <c r="K5272" s="49" t="s">
        <v>682</v>
      </c>
      <c r="L5272" s="49">
        <v>25466447</v>
      </c>
      <c r="M5272" s="49" t="s">
        <v>2992</v>
      </c>
      <c r="N5272" s="51">
        <v>42383</v>
      </c>
      <c r="O5272" s="51">
        <v>42370</v>
      </c>
      <c r="P5272" s="49" t="s">
        <v>2976</v>
      </c>
    </row>
    <row r="5273" spans="1:16">
      <c r="A5273" s="46">
        <v>11</v>
      </c>
      <c r="B5273" s="46">
        <v>163916.24</v>
      </c>
      <c r="C5273" s="46">
        <v>41781.657838373605</v>
      </c>
      <c r="D5273" s="46">
        <f t="shared" si="82"/>
        <v>122134.58216162639</v>
      </c>
      <c r="E5273" s="51">
        <v>45261</v>
      </c>
      <c r="F5273" s="49" t="s">
        <v>80</v>
      </c>
      <c r="G5273" s="49" t="s">
        <v>81</v>
      </c>
      <c r="H5273" s="49" t="s">
        <v>680</v>
      </c>
      <c r="I5273" s="49" t="s">
        <v>680</v>
      </c>
      <c r="J5273" s="49">
        <v>135300</v>
      </c>
      <c r="K5273" s="49" t="s">
        <v>330</v>
      </c>
      <c r="L5273" s="49">
        <v>11545235</v>
      </c>
      <c r="M5273" s="49" t="s">
        <v>2993</v>
      </c>
      <c r="N5273" s="51">
        <v>40606</v>
      </c>
      <c r="O5273" s="51">
        <v>40544</v>
      </c>
      <c r="P5273" s="49" t="s">
        <v>2974</v>
      </c>
    </row>
    <row r="5274" spans="1:16">
      <c r="A5274" s="46">
        <v>3</v>
      </c>
      <c r="B5274" s="46">
        <v>28281.06</v>
      </c>
      <c r="C5274" s="46">
        <v>4325.2439464997997</v>
      </c>
      <c r="D5274" s="46">
        <f t="shared" si="82"/>
        <v>23955.816053500203</v>
      </c>
      <c r="E5274" s="51">
        <v>45261</v>
      </c>
      <c r="F5274" s="49" t="s">
        <v>80</v>
      </c>
      <c r="G5274" s="49" t="s">
        <v>81</v>
      </c>
      <c r="H5274" s="49" t="s">
        <v>680</v>
      </c>
      <c r="I5274" s="49" t="s">
        <v>680</v>
      </c>
      <c r="J5274" s="49">
        <v>135300</v>
      </c>
      <c r="K5274" s="49" t="s">
        <v>607</v>
      </c>
      <c r="L5274" s="49">
        <v>25466468</v>
      </c>
      <c r="M5274" s="49" t="s">
        <v>2645</v>
      </c>
      <c r="N5274" s="51">
        <v>42383</v>
      </c>
      <c r="O5274" s="51">
        <v>42461</v>
      </c>
      <c r="P5274" s="49" t="s">
        <v>2976</v>
      </c>
    </row>
    <row r="5275" spans="1:16">
      <c r="A5275" s="46">
        <v>2</v>
      </c>
      <c r="B5275" s="46">
        <v>227517.49</v>
      </c>
      <c r="C5275" s="46">
        <v>57993.386862861102</v>
      </c>
      <c r="D5275" s="46">
        <f t="shared" si="82"/>
        <v>169524.10313713888</v>
      </c>
      <c r="E5275" s="51">
        <v>45261</v>
      </c>
      <c r="F5275" s="49" t="s">
        <v>80</v>
      </c>
      <c r="G5275" s="49" t="s">
        <v>81</v>
      </c>
      <c r="H5275" s="49" t="s">
        <v>680</v>
      </c>
      <c r="I5275" s="49" t="s">
        <v>680</v>
      </c>
      <c r="J5275" s="49">
        <v>135300</v>
      </c>
      <c r="K5275" s="49" t="s">
        <v>683</v>
      </c>
      <c r="L5275" s="49">
        <v>11545265</v>
      </c>
      <c r="M5275" s="49" t="s">
        <v>2994</v>
      </c>
      <c r="N5275" s="51">
        <v>40606</v>
      </c>
      <c r="O5275" s="51">
        <v>40725</v>
      </c>
      <c r="P5275" s="49" t="s">
        <v>2974</v>
      </c>
    </row>
    <row r="5276" spans="1:16">
      <c r="A5276" s="46">
        <v>9</v>
      </c>
      <c r="B5276" s="46">
        <v>103639.73</v>
      </c>
      <c r="C5276" s="46">
        <v>26417.3930375747</v>
      </c>
      <c r="D5276" s="46">
        <f t="shared" si="82"/>
        <v>77222.336962425295</v>
      </c>
      <c r="E5276" s="51">
        <v>45261</v>
      </c>
      <c r="F5276" s="49" t="s">
        <v>80</v>
      </c>
      <c r="G5276" s="49" t="s">
        <v>81</v>
      </c>
      <c r="H5276" s="49" t="s">
        <v>680</v>
      </c>
      <c r="I5276" s="49" t="s">
        <v>680</v>
      </c>
      <c r="J5276" s="49">
        <v>135300</v>
      </c>
      <c r="K5276" s="49" t="s">
        <v>331</v>
      </c>
      <c r="L5276" s="49">
        <v>11545250</v>
      </c>
      <c r="M5276" s="49" t="s">
        <v>2995</v>
      </c>
      <c r="N5276" s="51">
        <v>40606</v>
      </c>
      <c r="O5276" s="51">
        <v>40544</v>
      </c>
      <c r="P5276" s="49" t="s">
        <v>2974</v>
      </c>
    </row>
    <row r="5277" spans="1:16">
      <c r="A5277" s="46">
        <v>1</v>
      </c>
      <c r="B5277" s="46">
        <v>32449.18</v>
      </c>
      <c r="C5277" s="46">
        <v>8271.1788404601994</v>
      </c>
      <c r="D5277" s="46">
        <f t="shared" si="82"/>
        <v>24178.001159539803</v>
      </c>
      <c r="E5277" s="51">
        <v>45261</v>
      </c>
      <c r="F5277" s="49" t="s">
        <v>80</v>
      </c>
      <c r="G5277" s="49" t="s">
        <v>81</v>
      </c>
      <c r="H5277" s="49" t="s">
        <v>680</v>
      </c>
      <c r="I5277" s="49" t="s">
        <v>680</v>
      </c>
      <c r="J5277" s="49">
        <v>135300</v>
      </c>
      <c r="K5277" s="49" t="s">
        <v>591</v>
      </c>
      <c r="L5277" s="49">
        <v>11545283</v>
      </c>
      <c r="M5277" s="49" t="s">
        <v>2581</v>
      </c>
      <c r="N5277" s="51">
        <v>40606</v>
      </c>
      <c r="O5277" s="51">
        <v>40725</v>
      </c>
      <c r="P5277" s="49" t="s">
        <v>2974</v>
      </c>
    </row>
    <row r="5278" spans="1:16">
      <c r="A5278" s="46">
        <v>1</v>
      </c>
      <c r="B5278" s="46">
        <v>438986.63</v>
      </c>
      <c r="C5278" s="46">
        <v>80156.157903300613</v>
      </c>
      <c r="D5278" s="46">
        <f t="shared" si="82"/>
        <v>358830.47209669941</v>
      </c>
      <c r="E5278" s="51">
        <v>45261</v>
      </c>
      <c r="F5278" s="49" t="s">
        <v>80</v>
      </c>
      <c r="G5278" s="49" t="s">
        <v>81</v>
      </c>
      <c r="H5278" s="49" t="s">
        <v>684</v>
      </c>
      <c r="I5278" s="49" t="s">
        <v>684</v>
      </c>
      <c r="J5278" s="49">
        <v>135200</v>
      </c>
      <c r="K5278" s="49" t="s">
        <v>326</v>
      </c>
      <c r="L5278" s="49">
        <v>18890383</v>
      </c>
      <c r="M5278" s="49" t="s">
        <v>1917</v>
      </c>
      <c r="N5278" s="51">
        <v>41193</v>
      </c>
      <c r="O5278" s="51">
        <v>41275</v>
      </c>
      <c r="P5278" s="49" t="s">
        <v>909</v>
      </c>
    </row>
    <row r="5279" spans="1:16">
      <c r="A5279" s="46">
        <v>1</v>
      </c>
      <c r="B5279" s="46">
        <v>56410.15</v>
      </c>
      <c r="C5279" s="46">
        <v>10300.133493243002</v>
      </c>
      <c r="D5279" s="46">
        <f t="shared" si="82"/>
        <v>46110.016506756998</v>
      </c>
      <c r="E5279" s="51">
        <v>45261</v>
      </c>
      <c r="F5279" s="49" t="s">
        <v>80</v>
      </c>
      <c r="G5279" s="49" t="s">
        <v>81</v>
      </c>
      <c r="H5279" s="49" t="s">
        <v>684</v>
      </c>
      <c r="I5279" s="49" t="s">
        <v>684</v>
      </c>
      <c r="J5279" s="49">
        <v>135200</v>
      </c>
      <c r="K5279" s="49" t="s">
        <v>177</v>
      </c>
      <c r="L5279" s="49">
        <v>18890394</v>
      </c>
      <c r="M5279" s="49" t="s">
        <v>2996</v>
      </c>
      <c r="N5279" s="51">
        <v>41193</v>
      </c>
      <c r="O5279" s="51">
        <v>41275</v>
      </c>
      <c r="P5279" s="49" t="s">
        <v>909</v>
      </c>
    </row>
    <row r="5280" spans="1:16">
      <c r="A5280" s="46">
        <v>0</v>
      </c>
      <c r="B5280" s="46">
        <v>6378.16</v>
      </c>
      <c r="C5280" s="46">
        <v>455.71742720720005</v>
      </c>
      <c r="D5280" s="46">
        <f t="shared" si="82"/>
        <v>5922.4425727928001</v>
      </c>
      <c r="E5280" s="51">
        <v>45261</v>
      </c>
      <c r="F5280" s="49" t="s">
        <v>80</v>
      </c>
      <c r="G5280" s="49" t="s">
        <v>81</v>
      </c>
      <c r="H5280" s="49" t="s">
        <v>684</v>
      </c>
      <c r="I5280" s="49" t="s">
        <v>684</v>
      </c>
      <c r="J5280" s="49">
        <v>135200</v>
      </c>
      <c r="K5280" s="49" t="s">
        <v>185</v>
      </c>
      <c r="L5280" s="49">
        <v>33375748</v>
      </c>
      <c r="M5280" s="49" t="s">
        <v>1446</v>
      </c>
      <c r="N5280" s="51">
        <v>43815</v>
      </c>
      <c r="O5280" s="51">
        <v>43800</v>
      </c>
      <c r="P5280" s="49" t="s">
        <v>2997</v>
      </c>
    </row>
    <row r="5281" spans="1:16">
      <c r="A5281" s="46">
        <v>9</v>
      </c>
      <c r="B5281" s="46">
        <v>2695.44</v>
      </c>
      <c r="C5281" s="46">
        <v>632.09329465920007</v>
      </c>
      <c r="D5281" s="46">
        <f t="shared" si="82"/>
        <v>2063.3467053407999</v>
      </c>
      <c r="E5281" s="51">
        <v>45261</v>
      </c>
      <c r="F5281" s="49" t="s">
        <v>80</v>
      </c>
      <c r="G5281" s="49" t="s">
        <v>81</v>
      </c>
      <c r="H5281" s="49" t="s">
        <v>684</v>
      </c>
      <c r="I5281" s="49" t="s">
        <v>684</v>
      </c>
      <c r="J5281" s="49">
        <v>135300</v>
      </c>
      <c r="K5281" s="49" t="s">
        <v>124</v>
      </c>
      <c r="L5281" s="49">
        <v>12010323</v>
      </c>
      <c r="M5281" s="49" t="s">
        <v>2998</v>
      </c>
      <c r="N5281" s="51">
        <v>41193</v>
      </c>
      <c r="O5281" s="51">
        <v>41275</v>
      </c>
      <c r="P5281" s="49" t="s">
        <v>2999</v>
      </c>
    </row>
    <row r="5282" spans="1:16">
      <c r="A5282" s="46">
        <v>3</v>
      </c>
      <c r="B5282" s="46">
        <v>5151.24</v>
      </c>
      <c r="C5282" s="46">
        <v>472.69169074799998</v>
      </c>
      <c r="D5282" s="46">
        <f t="shared" si="82"/>
        <v>4678.5483092519999</v>
      </c>
      <c r="E5282" s="51">
        <v>45261</v>
      </c>
      <c r="F5282" s="49" t="s">
        <v>80</v>
      </c>
      <c r="G5282" s="49" t="s">
        <v>81</v>
      </c>
      <c r="H5282" s="49" t="s">
        <v>684</v>
      </c>
      <c r="I5282" s="49" t="s">
        <v>684</v>
      </c>
      <c r="J5282" s="49">
        <v>135300</v>
      </c>
      <c r="K5282" s="49" t="s">
        <v>165</v>
      </c>
      <c r="L5282" s="49">
        <v>30235209</v>
      </c>
      <c r="M5282" s="49" t="s">
        <v>3000</v>
      </c>
      <c r="N5282" s="51">
        <v>43643</v>
      </c>
      <c r="O5282" s="51">
        <v>43466</v>
      </c>
      <c r="P5282" s="49" t="s">
        <v>3001</v>
      </c>
    </row>
    <row r="5283" spans="1:16">
      <c r="A5283" s="46">
        <v>3</v>
      </c>
      <c r="B5283" s="46">
        <v>15873.880000000001</v>
      </c>
      <c r="C5283" s="46">
        <v>2427.7167608804002</v>
      </c>
      <c r="D5283" s="46">
        <f t="shared" si="82"/>
        <v>13446.1632391196</v>
      </c>
      <c r="E5283" s="51">
        <v>45261</v>
      </c>
      <c r="F5283" s="49" t="s">
        <v>80</v>
      </c>
      <c r="G5283" s="49" t="s">
        <v>81</v>
      </c>
      <c r="H5283" s="49" t="s">
        <v>684</v>
      </c>
      <c r="I5283" s="49" t="s">
        <v>684</v>
      </c>
      <c r="J5283" s="49">
        <v>135300</v>
      </c>
      <c r="K5283" s="49" t="s">
        <v>165</v>
      </c>
      <c r="L5283" s="49">
        <v>20845292</v>
      </c>
      <c r="M5283" s="49" t="s">
        <v>1463</v>
      </c>
      <c r="N5283" s="51">
        <v>42614</v>
      </c>
      <c r="O5283" s="51">
        <v>42370</v>
      </c>
      <c r="P5283" s="49" t="s">
        <v>3002</v>
      </c>
    </row>
    <row r="5284" spans="1:16">
      <c r="A5284" s="46">
        <v>2</v>
      </c>
      <c r="B5284" s="46">
        <v>389260.28</v>
      </c>
      <c r="C5284" s="46">
        <v>59532.6225283924</v>
      </c>
      <c r="D5284" s="46">
        <f t="shared" si="82"/>
        <v>329727.65747160761</v>
      </c>
      <c r="E5284" s="51">
        <v>45261</v>
      </c>
      <c r="F5284" s="49" t="s">
        <v>80</v>
      </c>
      <c r="G5284" s="49" t="s">
        <v>81</v>
      </c>
      <c r="H5284" s="49" t="s">
        <v>684</v>
      </c>
      <c r="I5284" s="49" t="s">
        <v>684</v>
      </c>
      <c r="J5284" s="49">
        <v>135300</v>
      </c>
      <c r="K5284" s="49" t="s">
        <v>167</v>
      </c>
      <c r="L5284" s="49">
        <v>20845308</v>
      </c>
      <c r="M5284" s="49" t="s">
        <v>1200</v>
      </c>
      <c r="N5284" s="51">
        <v>42614</v>
      </c>
      <c r="O5284" s="51">
        <v>42370</v>
      </c>
      <c r="P5284" s="49" t="s">
        <v>3002</v>
      </c>
    </row>
    <row r="5285" spans="1:16">
      <c r="A5285" s="46">
        <v>1</v>
      </c>
      <c r="B5285" s="46">
        <v>68054.22</v>
      </c>
      <c r="C5285" s="46">
        <v>6244.838973594</v>
      </c>
      <c r="D5285" s="46">
        <f t="shared" si="82"/>
        <v>61809.381026406001</v>
      </c>
      <c r="E5285" s="51">
        <v>45261</v>
      </c>
      <c r="F5285" s="49" t="s">
        <v>80</v>
      </c>
      <c r="G5285" s="49" t="s">
        <v>81</v>
      </c>
      <c r="H5285" s="49" t="s">
        <v>684</v>
      </c>
      <c r="I5285" s="49" t="s">
        <v>684</v>
      </c>
      <c r="J5285" s="49">
        <v>135300</v>
      </c>
      <c r="K5285" s="49" t="s">
        <v>167</v>
      </c>
      <c r="L5285" s="49">
        <v>30235243</v>
      </c>
      <c r="M5285" s="49" t="s">
        <v>3003</v>
      </c>
      <c r="N5285" s="51">
        <v>43643</v>
      </c>
      <c r="O5285" s="51">
        <v>43466</v>
      </c>
      <c r="P5285" s="49" t="s">
        <v>3001</v>
      </c>
    </row>
    <row r="5286" spans="1:16">
      <c r="A5286" s="46">
        <v>1</v>
      </c>
      <c r="B5286" s="46">
        <v>24155.15</v>
      </c>
      <c r="C5286" s="46">
        <v>5664.4957211020001</v>
      </c>
      <c r="D5286" s="46">
        <f t="shared" si="82"/>
        <v>18490.654278898</v>
      </c>
      <c r="E5286" s="51">
        <v>45261</v>
      </c>
      <c r="F5286" s="49" t="s">
        <v>80</v>
      </c>
      <c r="G5286" s="49" t="s">
        <v>81</v>
      </c>
      <c r="H5286" s="49" t="s">
        <v>684</v>
      </c>
      <c r="I5286" s="49" t="s">
        <v>684</v>
      </c>
      <c r="J5286" s="49">
        <v>135300</v>
      </c>
      <c r="K5286" s="49" t="s">
        <v>167</v>
      </c>
      <c r="L5286" s="49">
        <v>12010348</v>
      </c>
      <c r="M5286" s="49" t="s">
        <v>3004</v>
      </c>
      <c r="N5286" s="51">
        <v>41193</v>
      </c>
      <c r="O5286" s="51">
        <v>41275</v>
      </c>
      <c r="P5286" s="49" t="s">
        <v>2999</v>
      </c>
    </row>
    <row r="5287" spans="1:16">
      <c r="A5287" s="46">
        <v>1</v>
      </c>
      <c r="B5287" s="46">
        <v>24158.78</v>
      </c>
      <c r="C5287" s="46">
        <v>5665.3469730903998</v>
      </c>
      <c r="D5287" s="46">
        <f t="shared" si="82"/>
        <v>18493.433026909599</v>
      </c>
      <c r="E5287" s="51">
        <v>45261</v>
      </c>
      <c r="F5287" s="49" t="s">
        <v>80</v>
      </c>
      <c r="G5287" s="49" t="s">
        <v>81</v>
      </c>
      <c r="H5287" s="49" t="s">
        <v>684</v>
      </c>
      <c r="I5287" s="49" t="s">
        <v>684</v>
      </c>
      <c r="J5287" s="49">
        <v>135300</v>
      </c>
      <c r="K5287" s="49" t="s">
        <v>685</v>
      </c>
      <c r="L5287" s="49">
        <v>12010354</v>
      </c>
      <c r="M5287" s="49" t="s">
        <v>3005</v>
      </c>
      <c r="N5287" s="51">
        <v>41193</v>
      </c>
      <c r="O5287" s="51">
        <v>41275</v>
      </c>
      <c r="P5287" s="49" t="s">
        <v>2999</v>
      </c>
    </row>
    <row r="5288" spans="1:16">
      <c r="A5288" s="46">
        <v>2</v>
      </c>
      <c r="B5288" s="46">
        <v>48310.23</v>
      </c>
      <c r="C5288" s="46">
        <v>11328.9750268764</v>
      </c>
      <c r="D5288" s="46">
        <f t="shared" si="82"/>
        <v>36981.254973123607</v>
      </c>
      <c r="E5288" s="51">
        <v>45261</v>
      </c>
      <c r="F5288" s="49" t="s">
        <v>80</v>
      </c>
      <c r="G5288" s="49" t="s">
        <v>81</v>
      </c>
      <c r="H5288" s="49" t="s">
        <v>684</v>
      </c>
      <c r="I5288" s="49" t="s">
        <v>684</v>
      </c>
      <c r="J5288" s="49">
        <v>135300</v>
      </c>
      <c r="K5288" s="49" t="s">
        <v>351</v>
      </c>
      <c r="L5288" s="49">
        <v>12010351</v>
      </c>
      <c r="M5288" s="49" t="s">
        <v>3006</v>
      </c>
      <c r="N5288" s="51">
        <v>41193</v>
      </c>
      <c r="O5288" s="51">
        <v>41275</v>
      </c>
      <c r="P5288" s="49" t="s">
        <v>2999</v>
      </c>
    </row>
    <row r="5289" spans="1:16">
      <c r="A5289" s="46">
        <v>0</v>
      </c>
      <c r="B5289" s="46">
        <v>0</v>
      </c>
      <c r="C5289" s="46">
        <v>0</v>
      </c>
      <c r="D5289" s="46">
        <f t="shared" si="82"/>
        <v>0</v>
      </c>
      <c r="E5289" s="51">
        <v>45261</v>
      </c>
      <c r="F5289" s="49" t="s">
        <v>80</v>
      </c>
      <c r="G5289" s="49" t="s">
        <v>81</v>
      </c>
      <c r="H5289" s="49" t="s">
        <v>684</v>
      </c>
      <c r="I5289" s="49" t="s">
        <v>684</v>
      </c>
      <c r="J5289" s="49">
        <v>135300</v>
      </c>
      <c r="K5289" s="49" t="s">
        <v>326</v>
      </c>
      <c r="L5289" s="49">
        <v>12010369</v>
      </c>
      <c r="M5289" s="49" t="s">
        <v>1917</v>
      </c>
      <c r="N5289" s="51">
        <v>41193</v>
      </c>
      <c r="O5289" s="51">
        <v>41275</v>
      </c>
      <c r="P5289" s="49" t="s">
        <v>2999</v>
      </c>
    </row>
    <row r="5290" spans="1:16">
      <c r="A5290" s="46">
        <v>800</v>
      </c>
      <c r="B5290" s="46">
        <v>11703.01</v>
      </c>
      <c r="C5290" s="46">
        <v>2744.4106150867997</v>
      </c>
      <c r="D5290" s="46">
        <f t="shared" si="82"/>
        <v>8958.599384913201</v>
      </c>
      <c r="E5290" s="51">
        <v>45261</v>
      </c>
      <c r="F5290" s="49" t="s">
        <v>80</v>
      </c>
      <c r="G5290" s="49" t="s">
        <v>81</v>
      </c>
      <c r="H5290" s="49" t="s">
        <v>684</v>
      </c>
      <c r="I5290" s="49" t="s">
        <v>684</v>
      </c>
      <c r="J5290" s="49">
        <v>135300</v>
      </c>
      <c r="K5290" s="49" t="s">
        <v>168</v>
      </c>
      <c r="L5290" s="49">
        <v>12010332</v>
      </c>
      <c r="M5290" s="49" t="s">
        <v>3007</v>
      </c>
      <c r="N5290" s="51">
        <v>41193</v>
      </c>
      <c r="O5290" s="51">
        <v>41275</v>
      </c>
      <c r="P5290" s="49" t="s">
        <v>2999</v>
      </c>
    </row>
    <row r="5291" spans="1:16">
      <c r="A5291" s="46">
        <v>1</v>
      </c>
      <c r="B5291" s="46">
        <v>31069.65</v>
      </c>
      <c r="C5291" s="46">
        <v>2851.0349720550003</v>
      </c>
      <c r="D5291" s="46">
        <f t="shared" si="82"/>
        <v>28218.615027945001</v>
      </c>
      <c r="E5291" s="51">
        <v>45261</v>
      </c>
      <c r="F5291" s="49" t="s">
        <v>80</v>
      </c>
      <c r="G5291" s="49" t="s">
        <v>81</v>
      </c>
      <c r="H5291" s="49" t="s">
        <v>684</v>
      </c>
      <c r="I5291" s="49" t="s">
        <v>684</v>
      </c>
      <c r="J5291" s="49">
        <v>135300</v>
      </c>
      <c r="K5291" s="49" t="s">
        <v>168</v>
      </c>
      <c r="L5291" s="49">
        <v>30235214</v>
      </c>
      <c r="M5291" s="49" t="s">
        <v>1477</v>
      </c>
      <c r="N5291" s="51">
        <v>43643</v>
      </c>
      <c r="O5291" s="51">
        <v>43466</v>
      </c>
      <c r="P5291" s="49" t="s">
        <v>3001</v>
      </c>
    </row>
    <row r="5292" spans="1:16">
      <c r="A5292" s="46">
        <v>680</v>
      </c>
      <c r="B5292" s="46">
        <v>181771.39</v>
      </c>
      <c r="C5292" s="46">
        <v>27799.7219426837</v>
      </c>
      <c r="D5292" s="46">
        <f t="shared" si="82"/>
        <v>153971.6680573163</v>
      </c>
      <c r="E5292" s="51">
        <v>45261</v>
      </c>
      <c r="F5292" s="49" t="s">
        <v>80</v>
      </c>
      <c r="G5292" s="49" t="s">
        <v>81</v>
      </c>
      <c r="H5292" s="49" t="s">
        <v>684</v>
      </c>
      <c r="I5292" s="49" t="s">
        <v>684</v>
      </c>
      <c r="J5292" s="49">
        <v>135300</v>
      </c>
      <c r="K5292" s="49" t="s">
        <v>448</v>
      </c>
      <c r="L5292" s="49">
        <v>20845320</v>
      </c>
      <c r="M5292" s="49" t="s">
        <v>2025</v>
      </c>
      <c r="N5292" s="51">
        <v>42614</v>
      </c>
      <c r="O5292" s="51">
        <v>42614</v>
      </c>
      <c r="P5292" s="49" t="s">
        <v>3002</v>
      </c>
    </row>
    <row r="5293" spans="1:16">
      <c r="A5293" s="46">
        <v>1</v>
      </c>
      <c r="B5293" s="46">
        <v>81327.23</v>
      </c>
      <c r="C5293" s="46">
        <v>7462.8062083209998</v>
      </c>
      <c r="D5293" s="46">
        <f t="shared" si="82"/>
        <v>73864.423791679001</v>
      </c>
      <c r="E5293" s="51">
        <v>45261</v>
      </c>
      <c r="F5293" s="49" t="s">
        <v>80</v>
      </c>
      <c r="G5293" s="49" t="s">
        <v>81</v>
      </c>
      <c r="H5293" s="49" t="s">
        <v>684</v>
      </c>
      <c r="I5293" s="49" t="s">
        <v>684</v>
      </c>
      <c r="J5293" s="49">
        <v>135300</v>
      </c>
      <c r="K5293" s="49" t="s">
        <v>169</v>
      </c>
      <c r="L5293" s="49">
        <v>30235217</v>
      </c>
      <c r="M5293" s="49" t="s">
        <v>1421</v>
      </c>
      <c r="N5293" s="51">
        <v>43643</v>
      </c>
      <c r="O5293" s="51">
        <v>43466</v>
      </c>
      <c r="P5293" s="49" t="s">
        <v>3001</v>
      </c>
    </row>
    <row r="5294" spans="1:16">
      <c r="A5294" s="46">
        <v>1</v>
      </c>
      <c r="B5294" s="46">
        <v>40871.79</v>
      </c>
      <c r="C5294" s="46">
        <v>3750.5058042330002</v>
      </c>
      <c r="D5294" s="46">
        <f t="shared" si="82"/>
        <v>37121.284195767003</v>
      </c>
      <c r="E5294" s="51">
        <v>45261</v>
      </c>
      <c r="F5294" s="49" t="s">
        <v>80</v>
      </c>
      <c r="G5294" s="49" t="s">
        <v>81</v>
      </c>
      <c r="H5294" s="49" t="s">
        <v>684</v>
      </c>
      <c r="I5294" s="49" t="s">
        <v>684</v>
      </c>
      <c r="J5294" s="49">
        <v>135300</v>
      </c>
      <c r="K5294" s="49" t="s">
        <v>173</v>
      </c>
      <c r="L5294" s="49">
        <v>30235235</v>
      </c>
      <c r="M5294" s="49" t="s">
        <v>1424</v>
      </c>
      <c r="N5294" s="51">
        <v>43643</v>
      </c>
      <c r="O5294" s="51">
        <v>43466</v>
      </c>
      <c r="P5294" s="49" t="s">
        <v>3001</v>
      </c>
    </row>
    <row r="5295" spans="1:16">
      <c r="A5295" s="46">
        <v>2</v>
      </c>
      <c r="B5295" s="46">
        <v>13886.77</v>
      </c>
      <c r="C5295" s="46">
        <v>2123.8124695091001</v>
      </c>
      <c r="D5295" s="46">
        <f t="shared" si="82"/>
        <v>11762.957530490901</v>
      </c>
      <c r="E5295" s="51">
        <v>45261</v>
      </c>
      <c r="F5295" s="49" t="s">
        <v>80</v>
      </c>
      <c r="G5295" s="49" t="s">
        <v>81</v>
      </c>
      <c r="H5295" s="49" t="s">
        <v>684</v>
      </c>
      <c r="I5295" s="49" t="s">
        <v>684</v>
      </c>
      <c r="J5295" s="49">
        <v>135300</v>
      </c>
      <c r="K5295" s="49" t="s">
        <v>173</v>
      </c>
      <c r="L5295" s="49">
        <v>20845947</v>
      </c>
      <c r="M5295" s="49" t="s">
        <v>1424</v>
      </c>
      <c r="N5295" s="51">
        <v>42681</v>
      </c>
      <c r="O5295" s="51">
        <v>42370</v>
      </c>
      <c r="P5295" s="49" t="s">
        <v>2330</v>
      </c>
    </row>
    <row r="5296" spans="1:16">
      <c r="A5296" s="46">
        <v>1</v>
      </c>
      <c r="B5296" s="46">
        <v>8922.65</v>
      </c>
      <c r="C5296" s="46">
        <v>818.76645515500002</v>
      </c>
      <c r="D5296" s="46">
        <f t="shared" si="82"/>
        <v>8103.883544845</v>
      </c>
      <c r="E5296" s="51">
        <v>45261</v>
      </c>
      <c r="F5296" s="49" t="s">
        <v>80</v>
      </c>
      <c r="G5296" s="49" t="s">
        <v>81</v>
      </c>
      <c r="H5296" s="49" t="s">
        <v>684</v>
      </c>
      <c r="I5296" s="49" t="s">
        <v>684</v>
      </c>
      <c r="J5296" s="49">
        <v>135300</v>
      </c>
      <c r="K5296" s="49" t="s">
        <v>474</v>
      </c>
      <c r="L5296" s="49">
        <v>30235249</v>
      </c>
      <c r="M5296" s="49" t="s">
        <v>3008</v>
      </c>
      <c r="N5296" s="51">
        <v>43643</v>
      </c>
      <c r="O5296" s="51">
        <v>43466</v>
      </c>
      <c r="P5296" s="49" t="s">
        <v>3001</v>
      </c>
    </row>
    <row r="5297" spans="1:16">
      <c r="A5297" s="46">
        <v>0</v>
      </c>
      <c r="B5297" s="46">
        <v>66790.570000000007</v>
      </c>
      <c r="C5297" s="46">
        <v>6128.8830377390004</v>
      </c>
      <c r="D5297" s="46">
        <f t="shared" si="82"/>
        <v>60661.68696226101</v>
      </c>
      <c r="E5297" s="51">
        <v>45261</v>
      </c>
      <c r="F5297" s="49" t="s">
        <v>80</v>
      </c>
      <c r="G5297" s="49" t="s">
        <v>81</v>
      </c>
      <c r="H5297" s="49" t="s">
        <v>684</v>
      </c>
      <c r="I5297" s="49" t="s">
        <v>684</v>
      </c>
      <c r="J5297" s="49">
        <v>135300</v>
      </c>
      <c r="K5297" s="49" t="s">
        <v>450</v>
      </c>
      <c r="L5297" s="49">
        <v>30235238</v>
      </c>
      <c r="M5297" s="49" t="s">
        <v>3009</v>
      </c>
      <c r="N5297" s="51">
        <v>43643</v>
      </c>
      <c r="O5297" s="51">
        <v>43466</v>
      </c>
      <c r="P5297" s="49" t="s">
        <v>3001</v>
      </c>
    </row>
    <row r="5298" spans="1:16">
      <c r="A5298" s="46">
        <v>0</v>
      </c>
      <c r="B5298" s="46">
        <v>6258.07</v>
      </c>
      <c r="C5298" s="46">
        <v>574.25739998899996</v>
      </c>
      <c r="D5298" s="46">
        <f t="shared" si="82"/>
        <v>5683.8126000109996</v>
      </c>
      <c r="E5298" s="51">
        <v>45261</v>
      </c>
      <c r="F5298" s="49" t="s">
        <v>80</v>
      </c>
      <c r="G5298" s="49" t="s">
        <v>81</v>
      </c>
      <c r="H5298" s="49" t="s">
        <v>684</v>
      </c>
      <c r="I5298" s="49" t="s">
        <v>684</v>
      </c>
      <c r="J5298" s="49">
        <v>135300</v>
      </c>
      <c r="K5298" s="49" t="s">
        <v>175</v>
      </c>
      <c r="L5298" s="49">
        <v>30235246</v>
      </c>
      <c r="M5298" s="49" t="s">
        <v>2488</v>
      </c>
      <c r="N5298" s="51">
        <v>43643</v>
      </c>
      <c r="O5298" s="51">
        <v>43466</v>
      </c>
      <c r="P5298" s="49" t="s">
        <v>3001</v>
      </c>
    </row>
    <row r="5299" spans="1:16">
      <c r="A5299" s="46">
        <v>9</v>
      </c>
      <c r="B5299" s="46">
        <v>188324.39</v>
      </c>
      <c r="C5299" s="46">
        <v>44162.950813145202</v>
      </c>
      <c r="D5299" s="46">
        <f t="shared" si="82"/>
        <v>144161.43918685481</v>
      </c>
      <c r="E5299" s="51">
        <v>45261</v>
      </c>
      <c r="F5299" s="49" t="s">
        <v>80</v>
      </c>
      <c r="G5299" s="49" t="s">
        <v>81</v>
      </c>
      <c r="H5299" s="49" t="s">
        <v>684</v>
      </c>
      <c r="I5299" s="49" t="s">
        <v>684</v>
      </c>
      <c r="J5299" s="49">
        <v>135300</v>
      </c>
      <c r="K5299" s="49" t="s">
        <v>686</v>
      </c>
      <c r="L5299" s="49">
        <v>12010366</v>
      </c>
      <c r="M5299" s="49" t="s">
        <v>3010</v>
      </c>
      <c r="N5299" s="51">
        <v>41193</v>
      </c>
      <c r="O5299" s="51">
        <v>41275</v>
      </c>
      <c r="P5299" s="49" t="s">
        <v>2999</v>
      </c>
    </row>
    <row r="5300" spans="1:16">
      <c r="A5300" s="46">
        <v>1</v>
      </c>
      <c r="B5300" s="46">
        <v>93375.73</v>
      </c>
      <c r="C5300" s="46">
        <v>14280.681520865901</v>
      </c>
      <c r="D5300" s="46">
        <f t="shared" si="82"/>
        <v>79095.0484791341</v>
      </c>
      <c r="E5300" s="51">
        <v>45261</v>
      </c>
      <c r="F5300" s="49" t="s">
        <v>80</v>
      </c>
      <c r="G5300" s="49" t="s">
        <v>81</v>
      </c>
      <c r="H5300" s="49" t="s">
        <v>684</v>
      </c>
      <c r="I5300" s="49" t="s">
        <v>684</v>
      </c>
      <c r="J5300" s="49">
        <v>135300</v>
      </c>
      <c r="K5300" s="49" t="s">
        <v>353</v>
      </c>
      <c r="L5300" s="49">
        <v>20845323</v>
      </c>
      <c r="M5300" s="49" t="s">
        <v>1517</v>
      </c>
      <c r="N5300" s="51">
        <v>42614</v>
      </c>
      <c r="O5300" s="51">
        <v>42614</v>
      </c>
      <c r="P5300" s="49" t="s">
        <v>3002</v>
      </c>
    </row>
    <row r="5301" spans="1:16">
      <c r="A5301" s="46">
        <v>0</v>
      </c>
      <c r="B5301" s="46">
        <v>0</v>
      </c>
      <c r="C5301" s="46">
        <v>0</v>
      </c>
      <c r="D5301" s="46">
        <f t="shared" si="82"/>
        <v>0</v>
      </c>
      <c r="E5301" s="51">
        <v>45261</v>
      </c>
      <c r="F5301" s="49" t="s">
        <v>80</v>
      </c>
      <c r="G5301" s="49" t="s">
        <v>81</v>
      </c>
      <c r="H5301" s="49" t="s">
        <v>684</v>
      </c>
      <c r="I5301" s="49" t="s">
        <v>684</v>
      </c>
      <c r="J5301" s="49">
        <v>135300</v>
      </c>
      <c r="K5301" s="49" t="s">
        <v>107</v>
      </c>
      <c r="L5301" s="49">
        <v>29778359</v>
      </c>
      <c r="M5301" s="49" t="s">
        <v>3011</v>
      </c>
      <c r="N5301" s="51">
        <v>43815</v>
      </c>
      <c r="O5301" s="51">
        <v>44044</v>
      </c>
      <c r="P5301" s="49" t="s">
        <v>3012</v>
      </c>
    </row>
    <row r="5302" spans="1:16">
      <c r="A5302" s="46">
        <v>0</v>
      </c>
      <c r="B5302" s="46">
        <v>0</v>
      </c>
      <c r="C5302" s="46">
        <v>0</v>
      </c>
      <c r="D5302" s="46">
        <f t="shared" si="82"/>
        <v>0</v>
      </c>
      <c r="E5302" s="51">
        <v>45261</v>
      </c>
      <c r="F5302" s="49" t="s">
        <v>80</v>
      </c>
      <c r="G5302" s="49" t="s">
        <v>81</v>
      </c>
      <c r="H5302" s="49" t="s">
        <v>684</v>
      </c>
      <c r="I5302" s="49" t="s">
        <v>684</v>
      </c>
      <c r="J5302" s="49">
        <v>135300</v>
      </c>
      <c r="K5302" s="49" t="s">
        <v>107</v>
      </c>
      <c r="L5302" s="49">
        <v>28413153</v>
      </c>
      <c r="M5302" s="49" t="s">
        <v>3011</v>
      </c>
      <c r="N5302" s="51">
        <v>43815</v>
      </c>
      <c r="O5302" s="51">
        <v>43800</v>
      </c>
      <c r="P5302" s="49" t="s">
        <v>3012</v>
      </c>
    </row>
    <row r="5303" spans="1:16">
      <c r="A5303" s="46">
        <v>0</v>
      </c>
      <c r="B5303" s="46">
        <v>0</v>
      </c>
      <c r="C5303" s="46">
        <v>0</v>
      </c>
      <c r="D5303" s="46">
        <f t="shared" si="82"/>
        <v>0</v>
      </c>
      <c r="E5303" s="51">
        <v>45261</v>
      </c>
      <c r="F5303" s="49" t="s">
        <v>80</v>
      </c>
      <c r="G5303" s="49" t="s">
        <v>81</v>
      </c>
      <c r="H5303" s="49" t="s">
        <v>684</v>
      </c>
      <c r="I5303" s="49" t="s">
        <v>684</v>
      </c>
      <c r="J5303" s="49">
        <v>135300</v>
      </c>
      <c r="K5303" s="49" t="s">
        <v>107</v>
      </c>
      <c r="L5303" s="49">
        <v>27329643</v>
      </c>
      <c r="M5303" s="49" t="s">
        <v>3013</v>
      </c>
      <c r="N5303" s="51">
        <v>43643</v>
      </c>
      <c r="O5303" s="51">
        <v>43617</v>
      </c>
      <c r="P5303" s="49" t="s">
        <v>3001</v>
      </c>
    </row>
    <row r="5304" spans="1:16">
      <c r="A5304" s="46">
        <v>0</v>
      </c>
      <c r="B5304" s="46">
        <v>0</v>
      </c>
      <c r="C5304" s="46">
        <v>0</v>
      </c>
      <c r="D5304" s="46">
        <f t="shared" si="82"/>
        <v>0</v>
      </c>
      <c r="E5304" s="51">
        <v>45261</v>
      </c>
      <c r="F5304" s="49" t="s">
        <v>80</v>
      </c>
      <c r="G5304" s="49" t="s">
        <v>81</v>
      </c>
      <c r="H5304" s="49" t="s">
        <v>684</v>
      </c>
      <c r="I5304" s="49" t="s">
        <v>684</v>
      </c>
      <c r="J5304" s="49">
        <v>135300</v>
      </c>
      <c r="K5304" s="49" t="s">
        <v>107</v>
      </c>
      <c r="L5304" s="49">
        <v>28413224</v>
      </c>
      <c r="M5304" s="49" t="s">
        <v>3014</v>
      </c>
      <c r="N5304" s="51">
        <v>43815</v>
      </c>
      <c r="O5304" s="51">
        <v>43800</v>
      </c>
      <c r="P5304" s="49" t="s">
        <v>2997</v>
      </c>
    </row>
    <row r="5305" spans="1:16">
      <c r="A5305" s="46">
        <v>0</v>
      </c>
      <c r="B5305" s="46">
        <v>0</v>
      </c>
      <c r="C5305" s="46">
        <v>0</v>
      </c>
      <c r="D5305" s="46">
        <f t="shared" si="82"/>
        <v>0</v>
      </c>
      <c r="E5305" s="51">
        <v>45261</v>
      </c>
      <c r="F5305" s="49" t="s">
        <v>80</v>
      </c>
      <c r="G5305" s="49" t="s">
        <v>81</v>
      </c>
      <c r="H5305" s="49" t="s">
        <v>684</v>
      </c>
      <c r="I5305" s="49" t="s">
        <v>684</v>
      </c>
      <c r="J5305" s="49">
        <v>135300</v>
      </c>
      <c r="K5305" s="49" t="s">
        <v>107</v>
      </c>
      <c r="L5305" s="49">
        <v>28830388</v>
      </c>
      <c r="M5305" s="49" t="s">
        <v>3014</v>
      </c>
      <c r="N5305" s="51">
        <v>43815</v>
      </c>
      <c r="O5305" s="51">
        <v>43831</v>
      </c>
      <c r="P5305" s="49" t="s">
        <v>2997</v>
      </c>
    </row>
    <row r="5306" spans="1:16">
      <c r="A5306" s="46">
        <v>0</v>
      </c>
      <c r="B5306" s="46">
        <v>0</v>
      </c>
      <c r="C5306" s="46">
        <v>0</v>
      </c>
      <c r="D5306" s="46">
        <f t="shared" si="82"/>
        <v>0</v>
      </c>
      <c r="E5306" s="51">
        <v>45261</v>
      </c>
      <c r="F5306" s="49" t="s">
        <v>80</v>
      </c>
      <c r="G5306" s="49" t="s">
        <v>81</v>
      </c>
      <c r="H5306" s="49" t="s">
        <v>684</v>
      </c>
      <c r="I5306" s="49" t="s">
        <v>684</v>
      </c>
      <c r="J5306" s="49">
        <v>135300</v>
      </c>
      <c r="K5306" s="49" t="s">
        <v>107</v>
      </c>
      <c r="L5306" s="49">
        <v>11766944</v>
      </c>
      <c r="M5306" s="49" t="s">
        <v>3015</v>
      </c>
      <c r="N5306" s="51">
        <v>41193</v>
      </c>
      <c r="O5306" s="51">
        <v>41275</v>
      </c>
      <c r="P5306" s="49" t="s">
        <v>2999</v>
      </c>
    </row>
    <row r="5307" spans="1:16">
      <c r="A5307" s="46">
        <v>0</v>
      </c>
      <c r="B5307" s="46">
        <v>0</v>
      </c>
      <c r="C5307" s="46">
        <v>0</v>
      </c>
      <c r="D5307" s="46">
        <f t="shared" si="82"/>
        <v>0</v>
      </c>
      <c r="E5307" s="51">
        <v>45261</v>
      </c>
      <c r="F5307" s="49" t="s">
        <v>80</v>
      </c>
      <c r="G5307" s="49" t="s">
        <v>81</v>
      </c>
      <c r="H5307" s="49" t="s">
        <v>684</v>
      </c>
      <c r="I5307" s="49" t="s">
        <v>684</v>
      </c>
      <c r="J5307" s="49">
        <v>135300</v>
      </c>
      <c r="K5307" s="49" t="s">
        <v>107</v>
      </c>
      <c r="L5307" s="49">
        <v>11849106</v>
      </c>
      <c r="M5307" s="49" t="s">
        <v>3015</v>
      </c>
      <c r="N5307" s="51">
        <v>41193</v>
      </c>
      <c r="O5307" s="51">
        <v>41365</v>
      </c>
      <c r="P5307" s="49" t="s">
        <v>2999</v>
      </c>
    </row>
    <row r="5308" spans="1:16">
      <c r="A5308" s="46">
        <v>0</v>
      </c>
      <c r="B5308" s="46">
        <v>0</v>
      </c>
      <c r="C5308" s="46">
        <v>0</v>
      </c>
      <c r="D5308" s="46">
        <f t="shared" si="82"/>
        <v>0</v>
      </c>
      <c r="E5308" s="51">
        <v>45261</v>
      </c>
      <c r="F5308" s="49" t="s">
        <v>80</v>
      </c>
      <c r="G5308" s="49" t="s">
        <v>81</v>
      </c>
      <c r="H5308" s="49" t="s">
        <v>684</v>
      </c>
      <c r="I5308" s="49" t="s">
        <v>684</v>
      </c>
      <c r="J5308" s="49">
        <v>135300</v>
      </c>
      <c r="K5308" s="49" t="s">
        <v>107</v>
      </c>
      <c r="L5308" s="49">
        <v>17941213</v>
      </c>
      <c r="M5308" s="49" t="s">
        <v>3016</v>
      </c>
      <c r="N5308" s="51">
        <v>42614</v>
      </c>
      <c r="O5308" s="51">
        <v>42614</v>
      </c>
      <c r="P5308" s="49" t="s">
        <v>3002</v>
      </c>
    </row>
    <row r="5309" spans="1:16">
      <c r="A5309" s="46">
        <v>0</v>
      </c>
      <c r="B5309" s="46">
        <v>0</v>
      </c>
      <c r="C5309" s="46">
        <v>0</v>
      </c>
      <c r="D5309" s="46">
        <f t="shared" si="82"/>
        <v>0</v>
      </c>
      <c r="E5309" s="51">
        <v>45261</v>
      </c>
      <c r="F5309" s="49" t="s">
        <v>80</v>
      </c>
      <c r="G5309" s="49" t="s">
        <v>81</v>
      </c>
      <c r="H5309" s="49" t="s">
        <v>684</v>
      </c>
      <c r="I5309" s="49" t="s">
        <v>684</v>
      </c>
      <c r="J5309" s="49">
        <v>135300</v>
      </c>
      <c r="K5309" s="49" t="s">
        <v>107</v>
      </c>
      <c r="L5309" s="49">
        <v>20295017</v>
      </c>
      <c r="M5309" s="49" t="s">
        <v>3016</v>
      </c>
      <c r="N5309" s="51">
        <v>42614</v>
      </c>
      <c r="O5309" s="51">
        <v>42948</v>
      </c>
      <c r="P5309" s="49" t="s">
        <v>3002</v>
      </c>
    </row>
    <row r="5310" spans="1:16">
      <c r="A5310" s="46">
        <v>0</v>
      </c>
      <c r="B5310" s="46">
        <v>0</v>
      </c>
      <c r="C5310" s="46">
        <v>0</v>
      </c>
      <c r="D5310" s="46">
        <f t="shared" si="82"/>
        <v>0</v>
      </c>
      <c r="E5310" s="51">
        <v>45261</v>
      </c>
      <c r="F5310" s="49" t="s">
        <v>80</v>
      </c>
      <c r="G5310" s="49" t="s">
        <v>81</v>
      </c>
      <c r="H5310" s="49" t="s">
        <v>684</v>
      </c>
      <c r="I5310" s="49" t="s">
        <v>684</v>
      </c>
      <c r="J5310" s="49">
        <v>135300</v>
      </c>
      <c r="K5310" s="49" t="s">
        <v>107</v>
      </c>
      <c r="L5310" s="49">
        <v>29532765</v>
      </c>
      <c r="M5310" s="49" t="s">
        <v>3014</v>
      </c>
      <c r="N5310" s="51">
        <v>43815</v>
      </c>
      <c r="O5310" s="51">
        <v>43983</v>
      </c>
      <c r="P5310" s="49" t="s">
        <v>2997</v>
      </c>
    </row>
    <row r="5311" spans="1:16">
      <c r="A5311" s="46">
        <v>0</v>
      </c>
      <c r="B5311" s="46">
        <v>0</v>
      </c>
      <c r="C5311" s="46">
        <v>0</v>
      </c>
      <c r="D5311" s="46">
        <f t="shared" si="82"/>
        <v>0</v>
      </c>
      <c r="E5311" s="51">
        <v>45261</v>
      </c>
      <c r="F5311" s="49" t="s">
        <v>80</v>
      </c>
      <c r="G5311" s="49" t="s">
        <v>81</v>
      </c>
      <c r="H5311" s="49" t="s">
        <v>684</v>
      </c>
      <c r="I5311" s="49" t="s">
        <v>684</v>
      </c>
      <c r="J5311" s="49">
        <v>135300</v>
      </c>
      <c r="K5311" s="49" t="s">
        <v>107</v>
      </c>
      <c r="L5311" s="49">
        <v>27213826</v>
      </c>
      <c r="M5311" s="49" t="s">
        <v>3017</v>
      </c>
      <c r="N5311" s="51">
        <v>43588</v>
      </c>
      <c r="O5311" s="51">
        <v>43586</v>
      </c>
      <c r="P5311" s="49" t="s">
        <v>3018</v>
      </c>
    </row>
    <row r="5312" spans="1:16">
      <c r="A5312" s="46">
        <v>0</v>
      </c>
      <c r="B5312" s="46">
        <v>0</v>
      </c>
      <c r="C5312" s="46">
        <v>0</v>
      </c>
      <c r="D5312" s="46">
        <f t="shared" si="82"/>
        <v>0</v>
      </c>
      <c r="E5312" s="51">
        <v>45261</v>
      </c>
      <c r="F5312" s="49" t="s">
        <v>80</v>
      </c>
      <c r="G5312" s="49" t="s">
        <v>81</v>
      </c>
      <c r="H5312" s="49" t="s">
        <v>684</v>
      </c>
      <c r="I5312" s="49" t="s">
        <v>684</v>
      </c>
      <c r="J5312" s="49">
        <v>135300</v>
      </c>
      <c r="K5312" s="49" t="s">
        <v>177</v>
      </c>
      <c r="L5312" s="49">
        <v>12010360</v>
      </c>
      <c r="M5312" s="49" t="s">
        <v>2996</v>
      </c>
      <c r="N5312" s="51">
        <v>41193</v>
      </c>
      <c r="O5312" s="51">
        <v>41275</v>
      </c>
      <c r="P5312" s="49" t="s">
        <v>2999</v>
      </c>
    </row>
    <row r="5313" spans="1:16">
      <c r="A5313" s="46">
        <v>2</v>
      </c>
      <c r="B5313" s="46">
        <v>8429.5300000000007</v>
      </c>
      <c r="C5313" s="46">
        <v>773.51643253099996</v>
      </c>
      <c r="D5313" s="46">
        <f t="shared" si="82"/>
        <v>7656.0135674690009</v>
      </c>
      <c r="E5313" s="51">
        <v>45261</v>
      </c>
      <c r="F5313" s="49" t="s">
        <v>80</v>
      </c>
      <c r="G5313" s="49" t="s">
        <v>81</v>
      </c>
      <c r="H5313" s="49" t="s">
        <v>684</v>
      </c>
      <c r="I5313" s="49" t="s">
        <v>684</v>
      </c>
      <c r="J5313" s="49">
        <v>135300</v>
      </c>
      <c r="K5313" s="49" t="s">
        <v>270</v>
      </c>
      <c r="L5313" s="49">
        <v>30235261</v>
      </c>
      <c r="M5313" s="49" t="s">
        <v>3019</v>
      </c>
      <c r="N5313" s="51">
        <v>43643</v>
      </c>
      <c r="O5313" s="51">
        <v>43617</v>
      </c>
      <c r="P5313" s="49" t="s">
        <v>3001</v>
      </c>
    </row>
    <row r="5314" spans="1:16">
      <c r="A5314" s="46">
        <v>3</v>
      </c>
      <c r="B5314" s="46">
        <v>12644.300000000001</v>
      </c>
      <c r="C5314" s="46">
        <v>1160.2751076100001</v>
      </c>
      <c r="D5314" s="46">
        <f t="shared" si="82"/>
        <v>11484.024892390002</v>
      </c>
      <c r="E5314" s="51">
        <v>45261</v>
      </c>
      <c r="F5314" s="49" t="s">
        <v>80</v>
      </c>
      <c r="G5314" s="49" t="s">
        <v>81</v>
      </c>
      <c r="H5314" s="49" t="s">
        <v>684</v>
      </c>
      <c r="I5314" s="49" t="s">
        <v>684</v>
      </c>
      <c r="J5314" s="49">
        <v>135300</v>
      </c>
      <c r="K5314" s="49" t="s">
        <v>270</v>
      </c>
      <c r="L5314" s="49">
        <v>30235264</v>
      </c>
      <c r="M5314" s="49" t="s">
        <v>1483</v>
      </c>
      <c r="N5314" s="51">
        <v>43643</v>
      </c>
      <c r="O5314" s="51">
        <v>43617</v>
      </c>
      <c r="P5314" s="49" t="s">
        <v>3001</v>
      </c>
    </row>
    <row r="5315" spans="1:16">
      <c r="A5315" s="46">
        <v>32</v>
      </c>
      <c r="B5315" s="46">
        <v>358562.79</v>
      </c>
      <c r="C5315" s="46">
        <v>54837.815021345697</v>
      </c>
      <c r="D5315" s="46">
        <f t="shared" ref="D5315:D5378" si="83">+B5315-C5315</f>
        <v>303724.9749786543</v>
      </c>
      <c r="E5315" s="51">
        <v>45261</v>
      </c>
      <c r="F5315" s="49" t="s">
        <v>80</v>
      </c>
      <c r="G5315" s="49" t="s">
        <v>81</v>
      </c>
      <c r="H5315" s="49" t="s">
        <v>684</v>
      </c>
      <c r="I5315" s="49" t="s">
        <v>684</v>
      </c>
      <c r="J5315" s="49">
        <v>135300</v>
      </c>
      <c r="K5315" s="49" t="s">
        <v>270</v>
      </c>
      <c r="L5315" s="49">
        <v>20845314</v>
      </c>
      <c r="M5315" s="49" t="s">
        <v>1469</v>
      </c>
      <c r="N5315" s="51">
        <v>42614</v>
      </c>
      <c r="O5315" s="51">
        <v>42614</v>
      </c>
      <c r="P5315" s="49" t="s">
        <v>3002</v>
      </c>
    </row>
    <row r="5316" spans="1:16">
      <c r="A5316" s="46">
        <v>1</v>
      </c>
      <c r="B5316" s="46">
        <v>7005.62</v>
      </c>
      <c r="C5316" s="46">
        <v>642.85460637400001</v>
      </c>
      <c r="D5316" s="46">
        <f t="shared" si="83"/>
        <v>6362.7653936259994</v>
      </c>
      <c r="E5316" s="51">
        <v>45261</v>
      </c>
      <c r="F5316" s="49" t="s">
        <v>80</v>
      </c>
      <c r="G5316" s="49" t="s">
        <v>81</v>
      </c>
      <c r="H5316" s="49" t="s">
        <v>684</v>
      </c>
      <c r="I5316" s="49" t="s">
        <v>684</v>
      </c>
      <c r="J5316" s="49">
        <v>135300</v>
      </c>
      <c r="K5316" s="49" t="s">
        <v>270</v>
      </c>
      <c r="L5316" s="49">
        <v>30235258</v>
      </c>
      <c r="M5316" s="49" t="s">
        <v>2236</v>
      </c>
      <c r="N5316" s="51">
        <v>43643</v>
      </c>
      <c r="O5316" s="51">
        <v>43617</v>
      </c>
      <c r="P5316" s="49" t="s">
        <v>3001</v>
      </c>
    </row>
    <row r="5317" spans="1:16">
      <c r="A5317" s="46">
        <v>1</v>
      </c>
      <c r="B5317" s="46">
        <v>4214.76</v>
      </c>
      <c r="C5317" s="46">
        <v>386.75775745200002</v>
      </c>
      <c r="D5317" s="46">
        <f t="shared" si="83"/>
        <v>3828.0022425480001</v>
      </c>
      <c r="E5317" s="51">
        <v>45261</v>
      </c>
      <c r="F5317" s="49" t="s">
        <v>80</v>
      </c>
      <c r="G5317" s="49" t="s">
        <v>81</v>
      </c>
      <c r="H5317" s="49" t="s">
        <v>684</v>
      </c>
      <c r="I5317" s="49" t="s">
        <v>684</v>
      </c>
      <c r="J5317" s="49">
        <v>135300</v>
      </c>
      <c r="K5317" s="49" t="s">
        <v>270</v>
      </c>
      <c r="L5317" s="49">
        <v>30235255</v>
      </c>
      <c r="M5317" s="49" t="s">
        <v>3020</v>
      </c>
      <c r="N5317" s="51">
        <v>43643</v>
      </c>
      <c r="O5317" s="51">
        <v>43617</v>
      </c>
      <c r="P5317" s="49" t="s">
        <v>3001</v>
      </c>
    </row>
    <row r="5318" spans="1:16">
      <c r="A5318" s="46">
        <v>2</v>
      </c>
      <c r="B5318" s="46">
        <v>19046.189999999999</v>
      </c>
      <c r="C5318" s="46">
        <v>1747.7298191130001</v>
      </c>
      <c r="D5318" s="46">
        <f t="shared" si="83"/>
        <v>17298.460180886999</v>
      </c>
      <c r="E5318" s="51">
        <v>45261</v>
      </c>
      <c r="F5318" s="49" t="s">
        <v>80</v>
      </c>
      <c r="G5318" s="49" t="s">
        <v>81</v>
      </c>
      <c r="H5318" s="49" t="s">
        <v>684</v>
      </c>
      <c r="I5318" s="49" t="s">
        <v>684</v>
      </c>
      <c r="J5318" s="49">
        <v>135300</v>
      </c>
      <c r="K5318" s="49" t="s">
        <v>270</v>
      </c>
      <c r="L5318" s="49">
        <v>30235267</v>
      </c>
      <c r="M5318" s="49" t="s">
        <v>3021</v>
      </c>
      <c r="N5318" s="51">
        <v>43643</v>
      </c>
      <c r="O5318" s="51">
        <v>43617</v>
      </c>
      <c r="P5318" s="49" t="s">
        <v>3001</v>
      </c>
    </row>
    <row r="5319" spans="1:16">
      <c r="A5319" s="46">
        <v>1</v>
      </c>
      <c r="B5319" s="46">
        <v>163614.01999999999</v>
      </c>
      <c r="C5319" s="46">
        <v>38368.253403613598</v>
      </c>
      <c r="D5319" s="46">
        <f t="shared" si="83"/>
        <v>125245.76659638638</v>
      </c>
      <c r="E5319" s="51">
        <v>45261</v>
      </c>
      <c r="F5319" s="49" t="s">
        <v>80</v>
      </c>
      <c r="G5319" s="49" t="s">
        <v>81</v>
      </c>
      <c r="H5319" s="49" t="s">
        <v>684</v>
      </c>
      <c r="I5319" s="49" t="s">
        <v>684</v>
      </c>
      <c r="J5319" s="49">
        <v>135300</v>
      </c>
      <c r="K5319" s="49" t="s">
        <v>180</v>
      </c>
      <c r="L5319" s="49">
        <v>12010335</v>
      </c>
      <c r="M5319" s="49" t="s">
        <v>3022</v>
      </c>
      <c r="N5319" s="51">
        <v>41193</v>
      </c>
      <c r="O5319" s="51">
        <v>41275</v>
      </c>
      <c r="P5319" s="49" t="s">
        <v>2999</v>
      </c>
    </row>
    <row r="5320" spans="1:16">
      <c r="A5320" s="46">
        <v>1</v>
      </c>
      <c r="B5320" s="46">
        <v>22896.43</v>
      </c>
      <c r="C5320" s="46">
        <v>2101.0382371610003</v>
      </c>
      <c r="D5320" s="46">
        <f t="shared" si="83"/>
        <v>20795.391762839001</v>
      </c>
      <c r="E5320" s="51">
        <v>45261</v>
      </c>
      <c r="F5320" s="49" t="s">
        <v>80</v>
      </c>
      <c r="G5320" s="49" t="s">
        <v>81</v>
      </c>
      <c r="H5320" s="49" t="s">
        <v>684</v>
      </c>
      <c r="I5320" s="49" t="s">
        <v>684</v>
      </c>
      <c r="J5320" s="49">
        <v>135300</v>
      </c>
      <c r="K5320" s="49" t="s">
        <v>180</v>
      </c>
      <c r="L5320" s="49">
        <v>30235220</v>
      </c>
      <c r="M5320" s="49" t="s">
        <v>3023</v>
      </c>
      <c r="N5320" s="51">
        <v>43643</v>
      </c>
      <c r="O5320" s="51">
        <v>43466</v>
      </c>
      <c r="P5320" s="49" t="s">
        <v>3001</v>
      </c>
    </row>
    <row r="5321" spans="1:16">
      <c r="A5321" s="46">
        <v>30</v>
      </c>
      <c r="B5321" s="46">
        <v>33615.25</v>
      </c>
      <c r="C5321" s="46">
        <v>5141.0433899074997</v>
      </c>
      <c r="D5321" s="46">
        <f t="shared" si="83"/>
        <v>28474.2066100925</v>
      </c>
      <c r="E5321" s="51">
        <v>45261</v>
      </c>
      <c r="F5321" s="49" t="s">
        <v>80</v>
      </c>
      <c r="G5321" s="49" t="s">
        <v>81</v>
      </c>
      <c r="H5321" s="49" t="s">
        <v>684</v>
      </c>
      <c r="I5321" s="49" t="s">
        <v>684</v>
      </c>
      <c r="J5321" s="49">
        <v>135300</v>
      </c>
      <c r="K5321" s="49" t="s">
        <v>216</v>
      </c>
      <c r="L5321" s="49">
        <v>20845305</v>
      </c>
      <c r="M5321" s="49" t="s">
        <v>1257</v>
      </c>
      <c r="N5321" s="51">
        <v>42614</v>
      </c>
      <c r="O5321" s="51">
        <v>42370</v>
      </c>
      <c r="P5321" s="49" t="s">
        <v>3002</v>
      </c>
    </row>
    <row r="5322" spans="1:16">
      <c r="A5322" s="46">
        <v>3</v>
      </c>
      <c r="B5322" s="46">
        <v>56949.86</v>
      </c>
      <c r="C5322" s="46">
        <v>8709.7880072038006</v>
      </c>
      <c r="D5322" s="46">
        <f t="shared" si="83"/>
        <v>48240.071992796198</v>
      </c>
      <c r="E5322" s="51">
        <v>45261</v>
      </c>
      <c r="F5322" s="49" t="s">
        <v>80</v>
      </c>
      <c r="G5322" s="49" t="s">
        <v>81</v>
      </c>
      <c r="H5322" s="49" t="s">
        <v>684</v>
      </c>
      <c r="I5322" s="49" t="s">
        <v>684</v>
      </c>
      <c r="J5322" s="49">
        <v>135300</v>
      </c>
      <c r="K5322" s="49" t="s">
        <v>354</v>
      </c>
      <c r="L5322" s="49">
        <v>20845332</v>
      </c>
      <c r="M5322" s="49" t="s">
        <v>1518</v>
      </c>
      <c r="N5322" s="51">
        <v>42614</v>
      </c>
      <c r="O5322" s="51">
        <v>42614</v>
      </c>
      <c r="P5322" s="49" t="s">
        <v>3002</v>
      </c>
    </row>
    <row r="5323" spans="1:16">
      <c r="A5323" s="46">
        <v>1</v>
      </c>
      <c r="B5323" s="46">
        <v>74700.58</v>
      </c>
      <c r="C5323" s="46">
        <v>11424.5446049414</v>
      </c>
      <c r="D5323" s="46">
        <f t="shared" si="83"/>
        <v>63276.0353950586</v>
      </c>
      <c r="E5323" s="51">
        <v>45261</v>
      </c>
      <c r="F5323" s="49" t="s">
        <v>80</v>
      </c>
      <c r="G5323" s="49" t="s">
        <v>81</v>
      </c>
      <c r="H5323" s="49" t="s">
        <v>684</v>
      </c>
      <c r="I5323" s="49" t="s">
        <v>684</v>
      </c>
      <c r="J5323" s="49">
        <v>135300</v>
      </c>
      <c r="K5323" s="49" t="s">
        <v>271</v>
      </c>
      <c r="L5323" s="49">
        <v>20845317</v>
      </c>
      <c r="M5323" s="49" t="s">
        <v>2632</v>
      </c>
      <c r="N5323" s="51">
        <v>42614</v>
      </c>
      <c r="O5323" s="51">
        <v>42614</v>
      </c>
      <c r="P5323" s="49" t="s">
        <v>3002</v>
      </c>
    </row>
    <row r="5324" spans="1:16">
      <c r="A5324" s="46">
        <v>1</v>
      </c>
      <c r="B5324" s="46">
        <v>42903.67</v>
      </c>
      <c r="C5324" s="46">
        <v>10061.111404175601</v>
      </c>
      <c r="D5324" s="46">
        <f t="shared" si="83"/>
        <v>32842.558595824397</v>
      </c>
      <c r="E5324" s="51">
        <v>45261</v>
      </c>
      <c r="F5324" s="49" t="s">
        <v>80</v>
      </c>
      <c r="G5324" s="49" t="s">
        <v>81</v>
      </c>
      <c r="H5324" s="49" t="s">
        <v>684</v>
      </c>
      <c r="I5324" s="49" t="s">
        <v>684</v>
      </c>
      <c r="J5324" s="49">
        <v>135300</v>
      </c>
      <c r="K5324" s="49" t="s">
        <v>507</v>
      </c>
      <c r="L5324" s="49">
        <v>12010363</v>
      </c>
      <c r="M5324" s="49" t="s">
        <v>3024</v>
      </c>
      <c r="N5324" s="51">
        <v>41193</v>
      </c>
      <c r="O5324" s="51">
        <v>41275</v>
      </c>
      <c r="P5324" s="49" t="s">
        <v>2999</v>
      </c>
    </row>
    <row r="5325" spans="1:16">
      <c r="A5325" s="46">
        <v>0</v>
      </c>
      <c r="B5325" s="46">
        <v>48658.54</v>
      </c>
      <c r="C5325" s="46">
        <v>4465.0390084579994</v>
      </c>
      <c r="D5325" s="46">
        <f t="shared" si="83"/>
        <v>44193.500991542001</v>
      </c>
      <c r="E5325" s="51">
        <v>45261</v>
      </c>
      <c r="F5325" s="49" t="s">
        <v>80</v>
      </c>
      <c r="G5325" s="49" t="s">
        <v>81</v>
      </c>
      <c r="H5325" s="49" t="s">
        <v>684</v>
      </c>
      <c r="I5325" s="49" t="s">
        <v>684</v>
      </c>
      <c r="J5325" s="49">
        <v>135300</v>
      </c>
      <c r="K5325" s="49" t="s">
        <v>488</v>
      </c>
      <c r="L5325" s="49">
        <v>30235288</v>
      </c>
      <c r="M5325" s="49" t="s">
        <v>2170</v>
      </c>
      <c r="N5325" s="51">
        <v>43643</v>
      </c>
      <c r="O5325" s="51">
        <v>43617</v>
      </c>
      <c r="P5325" s="49" t="s">
        <v>3001</v>
      </c>
    </row>
    <row r="5326" spans="1:16">
      <c r="A5326" s="46">
        <v>5</v>
      </c>
      <c r="B5326" s="46">
        <v>9557.9600000000009</v>
      </c>
      <c r="C5326" s="46">
        <v>877.06421609200004</v>
      </c>
      <c r="D5326" s="46">
        <f t="shared" si="83"/>
        <v>8680.8957839080012</v>
      </c>
      <c r="E5326" s="51">
        <v>45261</v>
      </c>
      <c r="F5326" s="49" t="s">
        <v>80</v>
      </c>
      <c r="G5326" s="49" t="s">
        <v>81</v>
      </c>
      <c r="H5326" s="49" t="s">
        <v>684</v>
      </c>
      <c r="I5326" s="49" t="s">
        <v>684</v>
      </c>
      <c r="J5326" s="49">
        <v>135300</v>
      </c>
      <c r="K5326" s="49" t="s">
        <v>182</v>
      </c>
      <c r="L5326" s="49">
        <v>30235285</v>
      </c>
      <c r="M5326" s="49" t="s">
        <v>3025</v>
      </c>
      <c r="N5326" s="51">
        <v>43643</v>
      </c>
      <c r="O5326" s="51">
        <v>43617</v>
      </c>
      <c r="P5326" s="49" t="s">
        <v>3001</v>
      </c>
    </row>
    <row r="5327" spans="1:16">
      <c r="A5327" s="46">
        <v>1</v>
      </c>
      <c r="B5327" s="46">
        <v>11205.09</v>
      </c>
      <c r="C5327" s="46">
        <v>1713.6821495547001</v>
      </c>
      <c r="D5327" s="46">
        <f t="shared" si="83"/>
        <v>9491.4078504452991</v>
      </c>
      <c r="E5327" s="51">
        <v>45261</v>
      </c>
      <c r="F5327" s="49" t="s">
        <v>80</v>
      </c>
      <c r="G5327" s="49" t="s">
        <v>81</v>
      </c>
      <c r="H5327" s="49" t="s">
        <v>684</v>
      </c>
      <c r="I5327" s="49" t="s">
        <v>684</v>
      </c>
      <c r="J5327" s="49">
        <v>135300</v>
      </c>
      <c r="K5327" s="49" t="s">
        <v>460</v>
      </c>
      <c r="L5327" s="49">
        <v>20845311</v>
      </c>
      <c r="M5327" s="49" t="s">
        <v>3026</v>
      </c>
      <c r="N5327" s="51">
        <v>42614</v>
      </c>
      <c r="O5327" s="51">
        <v>42614</v>
      </c>
      <c r="P5327" s="49" t="s">
        <v>3002</v>
      </c>
    </row>
    <row r="5328" spans="1:16">
      <c r="A5328" s="46">
        <v>3</v>
      </c>
      <c r="B5328" s="46">
        <v>198936.97</v>
      </c>
      <c r="C5328" s="46">
        <v>30424.988498575098</v>
      </c>
      <c r="D5328" s="46">
        <f t="shared" si="83"/>
        <v>168511.98150142492</v>
      </c>
      <c r="E5328" s="51">
        <v>45261</v>
      </c>
      <c r="F5328" s="49" t="s">
        <v>80</v>
      </c>
      <c r="G5328" s="49" t="s">
        <v>81</v>
      </c>
      <c r="H5328" s="49" t="s">
        <v>684</v>
      </c>
      <c r="I5328" s="49" t="s">
        <v>684</v>
      </c>
      <c r="J5328" s="49">
        <v>135300</v>
      </c>
      <c r="K5328" s="49" t="s">
        <v>461</v>
      </c>
      <c r="L5328" s="49">
        <v>20845299</v>
      </c>
      <c r="M5328" s="49" t="s">
        <v>3027</v>
      </c>
      <c r="N5328" s="51">
        <v>42614</v>
      </c>
      <c r="O5328" s="51">
        <v>42370</v>
      </c>
      <c r="P5328" s="49" t="s">
        <v>3002</v>
      </c>
    </row>
    <row r="5329" spans="1:16">
      <c r="A5329" s="46">
        <v>3</v>
      </c>
      <c r="B5329" s="46">
        <v>88788.09</v>
      </c>
      <c r="C5329" s="46">
        <v>20821.222633261201</v>
      </c>
      <c r="D5329" s="46">
        <f t="shared" si="83"/>
        <v>67966.867366738792</v>
      </c>
      <c r="E5329" s="51">
        <v>45261</v>
      </c>
      <c r="F5329" s="49" t="s">
        <v>80</v>
      </c>
      <c r="G5329" s="49" t="s">
        <v>81</v>
      </c>
      <c r="H5329" s="49" t="s">
        <v>684</v>
      </c>
      <c r="I5329" s="49" t="s">
        <v>684</v>
      </c>
      <c r="J5329" s="49">
        <v>135300</v>
      </c>
      <c r="K5329" s="49" t="s">
        <v>357</v>
      </c>
      <c r="L5329" s="49">
        <v>12010357</v>
      </c>
      <c r="M5329" s="49" t="s">
        <v>3028</v>
      </c>
      <c r="N5329" s="51">
        <v>41193</v>
      </c>
      <c r="O5329" s="51">
        <v>41275</v>
      </c>
      <c r="P5329" s="49" t="s">
        <v>2999</v>
      </c>
    </row>
    <row r="5330" spans="1:16">
      <c r="A5330" s="46">
        <v>1</v>
      </c>
      <c r="B5330" s="46">
        <v>37903.300000000003</v>
      </c>
      <c r="C5330" s="46">
        <v>8888.5012374439993</v>
      </c>
      <c r="D5330" s="46">
        <f t="shared" si="83"/>
        <v>29014.798762556005</v>
      </c>
      <c r="E5330" s="51">
        <v>45261</v>
      </c>
      <c r="F5330" s="49" t="s">
        <v>80</v>
      </c>
      <c r="G5330" s="49" t="s">
        <v>81</v>
      </c>
      <c r="H5330" s="49" t="s">
        <v>684</v>
      </c>
      <c r="I5330" s="49" t="s">
        <v>684</v>
      </c>
      <c r="J5330" s="49">
        <v>135300</v>
      </c>
      <c r="K5330" s="49" t="s">
        <v>423</v>
      </c>
      <c r="L5330" s="49">
        <v>12010384</v>
      </c>
      <c r="M5330" s="49" t="s">
        <v>2544</v>
      </c>
      <c r="N5330" s="51">
        <v>41193</v>
      </c>
      <c r="O5330" s="51">
        <v>41275</v>
      </c>
      <c r="P5330" s="49" t="s">
        <v>2999</v>
      </c>
    </row>
    <row r="5331" spans="1:16">
      <c r="A5331" s="46">
        <v>1</v>
      </c>
      <c r="B5331" s="46">
        <v>101808.73</v>
      </c>
      <c r="C5331" s="46">
        <v>23874.623649856399</v>
      </c>
      <c r="D5331" s="46">
        <f t="shared" si="83"/>
        <v>77934.1063501436</v>
      </c>
      <c r="E5331" s="51">
        <v>45261</v>
      </c>
      <c r="F5331" s="49" t="s">
        <v>80</v>
      </c>
      <c r="G5331" s="49" t="s">
        <v>81</v>
      </c>
      <c r="H5331" s="49" t="s">
        <v>684</v>
      </c>
      <c r="I5331" s="49" t="s">
        <v>684</v>
      </c>
      <c r="J5331" s="49">
        <v>135300</v>
      </c>
      <c r="K5331" s="49" t="s">
        <v>423</v>
      </c>
      <c r="L5331" s="49">
        <v>12010381</v>
      </c>
      <c r="M5331" s="49" t="s">
        <v>2539</v>
      </c>
      <c r="N5331" s="51">
        <v>41193</v>
      </c>
      <c r="O5331" s="51">
        <v>41275</v>
      </c>
      <c r="P5331" s="49" t="s">
        <v>2999</v>
      </c>
    </row>
    <row r="5332" spans="1:16">
      <c r="A5332" s="46">
        <v>1</v>
      </c>
      <c r="B5332" s="46">
        <v>18791.79</v>
      </c>
      <c r="C5332" s="46">
        <v>4406.7627005772001</v>
      </c>
      <c r="D5332" s="46">
        <f t="shared" si="83"/>
        <v>14385.0272994228</v>
      </c>
      <c r="E5332" s="51">
        <v>45261</v>
      </c>
      <c r="F5332" s="49" t="s">
        <v>80</v>
      </c>
      <c r="G5332" s="49" t="s">
        <v>81</v>
      </c>
      <c r="H5332" s="49" t="s">
        <v>684</v>
      </c>
      <c r="I5332" s="49" t="s">
        <v>684</v>
      </c>
      <c r="J5332" s="49">
        <v>135300</v>
      </c>
      <c r="K5332" s="49" t="s">
        <v>423</v>
      </c>
      <c r="L5332" s="49">
        <v>12010387</v>
      </c>
      <c r="M5332" s="49" t="s">
        <v>1893</v>
      </c>
      <c r="N5332" s="51">
        <v>41193</v>
      </c>
      <c r="O5332" s="51">
        <v>41275</v>
      </c>
      <c r="P5332" s="49" t="s">
        <v>2999</v>
      </c>
    </row>
    <row r="5333" spans="1:16">
      <c r="A5333" s="46">
        <v>1</v>
      </c>
      <c r="B5333" s="46">
        <v>39404.639999999999</v>
      </c>
      <c r="C5333" s="46">
        <v>9240.572493715199</v>
      </c>
      <c r="D5333" s="46">
        <f t="shared" si="83"/>
        <v>30164.067506284802</v>
      </c>
      <c r="E5333" s="51">
        <v>45261</v>
      </c>
      <c r="F5333" s="49" t="s">
        <v>80</v>
      </c>
      <c r="G5333" s="49" t="s">
        <v>81</v>
      </c>
      <c r="H5333" s="49" t="s">
        <v>684</v>
      </c>
      <c r="I5333" s="49" t="s">
        <v>684</v>
      </c>
      <c r="J5333" s="49">
        <v>135300</v>
      </c>
      <c r="K5333" s="49" t="s">
        <v>423</v>
      </c>
      <c r="L5333" s="49">
        <v>12010375</v>
      </c>
      <c r="M5333" s="49" t="s">
        <v>1891</v>
      </c>
      <c r="N5333" s="51">
        <v>41193</v>
      </c>
      <c r="O5333" s="51">
        <v>41275</v>
      </c>
      <c r="P5333" s="49" t="s">
        <v>2999</v>
      </c>
    </row>
    <row r="5334" spans="1:16">
      <c r="A5334" s="46">
        <v>1</v>
      </c>
      <c r="B5334" s="46">
        <v>13508.050000000001</v>
      </c>
      <c r="C5334" s="46">
        <v>3167.7009426740001</v>
      </c>
      <c r="D5334" s="46">
        <f t="shared" si="83"/>
        <v>10340.349057326001</v>
      </c>
      <c r="E5334" s="51">
        <v>45261</v>
      </c>
      <c r="F5334" s="49" t="s">
        <v>80</v>
      </c>
      <c r="G5334" s="49" t="s">
        <v>81</v>
      </c>
      <c r="H5334" s="49" t="s">
        <v>684</v>
      </c>
      <c r="I5334" s="49" t="s">
        <v>684</v>
      </c>
      <c r="J5334" s="49">
        <v>135300</v>
      </c>
      <c r="K5334" s="49" t="s">
        <v>423</v>
      </c>
      <c r="L5334" s="49">
        <v>12010372</v>
      </c>
      <c r="M5334" s="49" t="s">
        <v>1916</v>
      </c>
      <c r="N5334" s="51">
        <v>41193</v>
      </c>
      <c r="O5334" s="51">
        <v>41275</v>
      </c>
      <c r="P5334" s="49" t="s">
        <v>2999</v>
      </c>
    </row>
    <row r="5335" spans="1:16">
      <c r="A5335" s="46">
        <v>0</v>
      </c>
      <c r="B5335" s="46">
        <v>6609.55</v>
      </c>
      <c r="C5335" s="46">
        <v>606.51015378499994</v>
      </c>
      <c r="D5335" s="46">
        <f t="shared" si="83"/>
        <v>6003.0398462150006</v>
      </c>
      <c r="E5335" s="51">
        <v>45261</v>
      </c>
      <c r="F5335" s="49" t="s">
        <v>80</v>
      </c>
      <c r="G5335" s="49" t="s">
        <v>81</v>
      </c>
      <c r="H5335" s="49" t="s">
        <v>684</v>
      </c>
      <c r="I5335" s="49" t="s">
        <v>684</v>
      </c>
      <c r="J5335" s="49">
        <v>135300</v>
      </c>
      <c r="K5335" s="49" t="s">
        <v>423</v>
      </c>
      <c r="L5335" s="49">
        <v>34776012</v>
      </c>
      <c r="M5335" s="49" t="s">
        <v>3029</v>
      </c>
      <c r="N5335" s="51">
        <v>43815</v>
      </c>
      <c r="O5335" s="51">
        <v>43800</v>
      </c>
      <c r="P5335" s="49" t="s">
        <v>3012</v>
      </c>
    </row>
    <row r="5336" spans="1:16">
      <c r="A5336" s="46">
        <v>1</v>
      </c>
      <c r="B5336" s="46">
        <v>43045.29</v>
      </c>
      <c r="C5336" s="46">
        <v>10094.321956957199</v>
      </c>
      <c r="D5336" s="46">
        <f t="shared" si="83"/>
        <v>32950.968043042798</v>
      </c>
      <c r="E5336" s="51">
        <v>45261</v>
      </c>
      <c r="F5336" s="49" t="s">
        <v>80</v>
      </c>
      <c r="G5336" s="49" t="s">
        <v>81</v>
      </c>
      <c r="H5336" s="49" t="s">
        <v>684</v>
      </c>
      <c r="I5336" s="49" t="s">
        <v>684</v>
      </c>
      <c r="J5336" s="49">
        <v>135300</v>
      </c>
      <c r="K5336" s="49" t="s">
        <v>423</v>
      </c>
      <c r="L5336" s="49">
        <v>12010378</v>
      </c>
      <c r="M5336" s="49" t="s">
        <v>1889</v>
      </c>
      <c r="N5336" s="51">
        <v>41193</v>
      </c>
      <c r="O5336" s="51">
        <v>41275</v>
      </c>
      <c r="P5336" s="49" t="s">
        <v>2999</v>
      </c>
    </row>
    <row r="5337" spans="1:16">
      <c r="A5337" s="46">
        <v>1</v>
      </c>
      <c r="B5337" s="46">
        <v>143820.55000000002</v>
      </c>
      <c r="C5337" s="46">
        <v>21995.602826406503</v>
      </c>
      <c r="D5337" s="46">
        <f t="shared" si="83"/>
        <v>121824.94717359351</v>
      </c>
      <c r="E5337" s="51">
        <v>45261</v>
      </c>
      <c r="F5337" s="49" t="s">
        <v>80</v>
      </c>
      <c r="G5337" s="49" t="s">
        <v>81</v>
      </c>
      <c r="H5337" s="49" t="s">
        <v>684</v>
      </c>
      <c r="I5337" s="49" t="s">
        <v>684</v>
      </c>
      <c r="J5337" s="49">
        <v>135300</v>
      </c>
      <c r="K5337" s="49" t="s">
        <v>358</v>
      </c>
      <c r="L5337" s="49">
        <v>20845329</v>
      </c>
      <c r="M5337" s="49" t="s">
        <v>1526</v>
      </c>
      <c r="N5337" s="51">
        <v>42614</v>
      </c>
      <c r="O5337" s="51">
        <v>42614</v>
      </c>
      <c r="P5337" s="49" t="s">
        <v>3002</v>
      </c>
    </row>
    <row r="5338" spans="1:16">
      <c r="A5338" s="46">
        <v>1</v>
      </c>
      <c r="B5338" s="46">
        <v>83917.400000000009</v>
      </c>
      <c r="C5338" s="46">
        <v>7700.4872009800001</v>
      </c>
      <c r="D5338" s="46">
        <f t="shared" si="83"/>
        <v>76216.912799020007</v>
      </c>
      <c r="E5338" s="51">
        <v>45261</v>
      </c>
      <c r="F5338" s="49" t="s">
        <v>80</v>
      </c>
      <c r="G5338" s="49" t="s">
        <v>81</v>
      </c>
      <c r="H5338" s="49" t="s">
        <v>684</v>
      </c>
      <c r="I5338" s="49" t="s">
        <v>684</v>
      </c>
      <c r="J5338" s="49">
        <v>135300</v>
      </c>
      <c r="K5338" s="49" t="s">
        <v>183</v>
      </c>
      <c r="L5338" s="49">
        <v>27945136</v>
      </c>
      <c r="M5338" s="49" t="s">
        <v>3030</v>
      </c>
      <c r="N5338" s="51">
        <v>43588</v>
      </c>
      <c r="O5338" s="51">
        <v>43466</v>
      </c>
      <c r="P5338" s="49" t="s">
        <v>3018</v>
      </c>
    </row>
    <row r="5339" spans="1:16">
      <c r="A5339" s="46">
        <v>3</v>
      </c>
      <c r="B5339" s="46">
        <v>13590.82</v>
      </c>
      <c r="C5339" s="46">
        <v>1247.1303384140001</v>
      </c>
      <c r="D5339" s="46">
        <f t="shared" si="83"/>
        <v>12343.689661585999</v>
      </c>
      <c r="E5339" s="51">
        <v>45261</v>
      </c>
      <c r="F5339" s="49" t="s">
        <v>80</v>
      </c>
      <c r="G5339" s="49" t="s">
        <v>81</v>
      </c>
      <c r="H5339" s="49" t="s">
        <v>684</v>
      </c>
      <c r="I5339" s="49" t="s">
        <v>684</v>
      </c>
      <c r="J5339" s="49">
        <v>135300</v>
      </c>
      <c r="K5339" s="49" t="s">
        <v>187</v>
      </c>
      <c r="L5339" s="49">
        <v>30235277</v>
      </c>
      <c r="M5339" s="49" t="s">
        <v>3031</v>
      </c>
      <c r="N5339" s="51">
        <v>43643</v>
      </c>
      <c r="O5339" s="51">
        <v>43617</v>
      </c>
      <c r="P5339" s="49" t="s">
        <v>3001</v>
      </c>
    </row>
    <row r="5340" spans="1:16">
      <c r="A5340" s="46">
        <v>1</v>
      </c>
      <c r="B5340" s="46">
        <v>18654.07</v>
      </c>
      <c r="C5340" s="46">
        <v>1711.747829189</v>
      </c>
      <c r="D5340" s="46">
        <f t="shared" si="83"/>
        <v>16942.322170811</v>
      </c>
      <c r="E5340" s="51">
        <v>45261</v>
      </c>
      <c r="F5340" s="49" t="s">
        <v>80</v>
      </c>
      <c r="G5340" s="49" t="s">
        <v>81</v>
      </c>
      <c r="H5340" s="49" t="s">
        <v>684</v>
      </c>
      <c r="I5340" s="49" t="s">
        <v>684</v>
      </c>
      <c r="J5340" s="49">
        <v>135300</v>
      </c>
      <c r="K5340" s="49" t="s">
        <v>187</v>
      </c>
      <c r="L5340" s="49">
        <v>30235282</v>
      </c>
      <c r="M5340" s="49" t="s">
        <v>3032</v>
      </c>
      <c r="N5340" s="51">
        <v>43643</v>
      </c>
      <c r="O5340" s="51">
        <v>43617</v>
      </c>
      <c r="P5340" s="49" t="s">
        <v>3001</v>
      </c>
    </row>
    <row r="5341" spans="1:16">
      <c r="A5341" s="46">
        <v>650</v>
      </c>
      <c r="B5341" s="46">
        <v>298802.31</v>
      </c>
      <c r="C5341" s="46">
        <v>45698.176890387302</v>
      </c>
      <c r="D5341" s="46">
        <f t="shared" si="83"/>
        <v>253104.13310961268</v>
      </c>
      <c r="E5341" s="51">
        <v>45261</v>
      </c>
      <c r="F5341" s="49" t="s">
        <v>80</v>
      </c>
      <c r="G5341" s="49" t="s">
        <v>81</v>
      </c>
      <c r="H5341" s="49" t="s">
        <v>684</v>
      </c>
      <c r="I5341" s="49" t="s">
        <v>684</v>
      </c>
      <c r="J5341" s="49">
        <v>135300</v>
      </c>
      <c r="K5341" s="49" t="s">
        <v>187</v>
      </c>
      <c r="L5341" s="49">
        <v>20845326</v>
      </c>
      <c r="M5341" s="49" t="s">
        <v>2991</v>
      </c>
      <c r="N5341" s="51">
        <v>42614</v>
      </c>
      <c r="O5341" s="51">
        <v>42614</v>
      </c>
      <c r="P5341" s="49" t="s">
        <v>3002</v>
      </c>
    </row>
    <row r="5342" spans="1:16">
      <c r="A5342" s="46">
        <v>1</v>
      </c>
      <c r="B5342" s="46">
        <v>6306.87</v>
      </c>
      <c r="C5342" s="46">
        <v>578.73541974900002</v>
      </c>
      <c r="D5342" s="46">
        <f t="shared" si="83"/>
        <v>5728.1345802509995</v>
      </c>
      <c r="E5342" s="51">
        <v>45261</v>
      </c>
      <c r="F5342" s="49" t="s">
        <v>80</v>
      </c>
      <c r="G5342" s="49" t="s">
        <v>81</v>
      </c>
      <c r="H5342" s="49" t="s">
        <v>684</v>
      </c>
      <c r="I5342" s="49" t="s">
        <v>684</v>
      </c>
      <c r="J5342" s="49">
        <v>135300</v>
      </c>
      <c r="K5342" s="49" t="s">
        <v>187</v>
      </c>
      <c r="L5342" s="49">
        <v>30235273</v>
      </c>
      <c r="M5342" s="49" t="s">
        <v>3033</v>
      </c>
      <c r="N5342" s="51">
        <v>43643</v>
      </c>
      <c r="O5342" s="51">
        <v>43617</v>
      </c>
      <c r="P5342" s="49" t="s">
        <v>3001</v>
      </c>
    </row>
    <row r="5343" spans="1:16">
      <c r="A5343" s="46">
        <v>1</v>
      </c>
      <c r="B5343" s="46">
        <v>9771.2000000000007</v>
      </c>
      <c r="C5343" s="46">
        <v>896.63169424</v>
      </c>
      <c r="D5343" s="46">
        <f t="shared" si="83"/>
        <v>8874.5683057599999</v>
      </c>
      <c r="E5343" s="51">
        <v>45261</v>
      </c>
      <c r="F5343" s="49" t="s">
        <v>80</v>
      </c>
      <c r="G5343" s="49" t="s">
        <v>81</v>
      </c>
      <c r="H5343" s="49" t="s">
        <v>684</v>
      </c>
      <c r="I5343" s="49" t="s">
        <v>684</v>
      </c>
      <c r="J5343" s="49">
        <v>135300</v>
      </c>
      <c r="K5343" s="49" t="s">
        <v>187</v>
      </c>
      <c r="L5343" s="49">
        <v>30235270</v>
      </c>
      <c r="M5343" s="49" t="s">
        <v>3034</v>
      </c>
      <c r="N5343" s="51">
        <v>43643</v>
      </c>
      <c r="O5343" s="51">
        <v>43617</v>
      </c>
      <c r="P5343" s="49" t="s">
        <v>3001</v>
      </c>
    </row>
    <row r="5344" spans="1:16">
      <c r="A5344" s="46">
        <v>4</v>
      </c>
      <c r="B5344" s="46">
        <v>75704.650000000009</v>
      </c>
      <c r="C5344" s="46">
        <v>6946.8630865550003</v>
      </c>
      <c r="D5344" s="46">
        <f t="shared" si="83"/>
        <v>68757.786913445016</v>
      </c>
      <c r="E5344" s="51">
        <v>45261</v>
      </c>
      <c r="F5344" s="49" t="s">
        <v>80</v>
      </c>
      <c r="G5344" s="49" t="s">
        <v>81</v>
      </c>
      <c r="H5344" s="49" t="s">
        <v>684</v>
      </c>
      <c r="I5344" s="49" t="s">
        <v>684</v>
      </c>
      <c r="J5344" s="49">
        <v>135300</v>
      </c>
      <c r="K5344" s="49" t="s">
        <v>237</v>
      </c>
      <c r="L5344" s="49">
        <v>30235223</v>
      </c>
      <c r="M5344" s="49" t="s">
        <v>3035</v>
      </c>
      <c r="N5344" s="51">
        <v>43643</v>
      </c>
      <c r="O5344" s="51">
        <v>43466</v>
      </c>
      <c r="P5344" s="49" t="s">
        <v>3001</v>
      </c>
    </row>
    <row r="5345" spans="1:16">
      <c r="A5345" s="46">
        <v>5</v>
      </c>
      <c r="B5345" s="46">
        <v>21314.25</v>
      </c>
      <c r="C5345" s="46">
        <v>4998.2913756899998</v>
      </c>
      <c r="D5345" s="46">
        <f t="shared" si="83"/>
        <v>16315.95862431</v>
      </c>
      <c r="E5345" s="51">
        <v>45261</v>
      </c>
      <c r="F5345" s="49" t="s">
        <v>80</v>
      </c>
      <c r="G5345" s="49" t="s">
        <v>81</v>
      </c>
      <c r="H5345" s="49" t="s">
        <v>684</v>
      </c>
      <c r="I5345" s="49" t="s">
        <v>684</v>
      </c>
      <c r="J5345" s="49">
        <v>135300</v>
      </c>
      <c r="K5345" s="49" t="s">
        <v>237</v>
      </c>
      <c r="L5345" s="49">
        <v>12010338</v>
      </c>
      <c r="M5345" s="49" t="s">
        <v>3036</v>
      </c>
      <c r="N5345" s="51">
        <v>41193</v>
      </c>
      <c r="O5345" s="51">
        <v>41275</v>
      </c>
      <c r="P5345" s="49" t="s">
        <v>2999</v>
      </c>
    </row>
    <row r="5346" spans="1:16">
      <c r="A5346" s="46">
        <v>7</v>
      </c>
      <c r="B5346" s="46">
        <v>43761.62</v>
      </c>
      <c r="C5346" s="46">
        <v>10262.304694381601</v>
      </c>
      <c r="D5346" s="46">
        <f t="shared" si="83"/>
        <v>33499.315305618402</v>
      </c>
      <c r="E5346" s="51">
        <v>45261</v>
      </c>
      <c r="F5346" s="49" t="s">
        <v>80</v>
      </c>
      <c r="G5346" s="49" t="s">
        <v>81</v>
      </c>
      <c r="H5346" s="49" t="s">
        <v>684</v>
      </c>
      <c r="I5346" s="49" t="s">
        <v>684</v>
      </c>
      <c r="J5346" s="49">
        <v>135300</v>
      </c>
      <c r="K5346" s="49" t="s">
        <v>330</v>
      </c>
      <c r="L5346" s="49">
        <v>12010343</v>
      </c>
      <c r="M5346" s="49" t="s">
        <v>3037</v>
      </c>
      <c r="N5346" s="51">
        <v>41193</v>
      </c>
      <c r="O5346" s="51">
        <v>41275</v>
      </c>
      <c r="P5346" s="49" t="s">
        <v>2999</v>
      </c>
    </row>
    <row r="5347" spans="1:16">
      <c r="A5347" s="46">
        <v>4</v>
      </c>
      <c r="B5347" s="46">
        <v>202314.08000000002</v>
      </c>
      <c r="C5347" s="46">
        <v>30941.476373646401</v>
      </c>
      <c r="D5347" s="46">
        <f t="shared" si="83"/>
        <v>171372.60362635361</v>
      </c>
      <c r="E5347" s="51">
        <v>45261</v>
      </c>
      <c r="F5347" s="49" t="s">
        <v>80</v>
      </c>
      <c r="G5347" s="49" t="s">
        <v>81</v>
      </c>
      <c r="H5347" s="49" t="s">
        <v>684</v>
      </c>
      <c r="I5347" s="49" t="s">
        <v>684</v>
      </c>
      <c r="J5347" s="49">
        <v>135300</v>
      </c>
      <c r="K5347" s="49" t="s">
        <v>330</v>
      </c>
      <c r="L5347" s="49">
        <v>20845302</v>
      </c>
      <c r="M5347" s="49" t="s">
        <v>1531</v>
      </c>
      <c r="N5347" s="51">
        <v>42614</v>
      </c>
      <c r="O5347" s="51">
        <v>42370</v>
      </c>
      <c r="P5347" s="49" t="s">
        <v>3002</v>
      </c>
    </row>
    <row r="5348" spans="1:16">
      <c r="A5348" s="46">
        <v>1</v>
      </c>
      <c r="B5348" s="46">
        <v>3001.5</v>
      </c>
      <c r="C5348" s="46">
        <v>275.42574404999999</v>
      </c>
      <c r="D5348" s="46">
        <f t="shared" si="83"/>
        <v>2726.07425595</v>
      </c>
      <c r="E5348" s="51">
        <v>45261</v>
      </c>
      <c r="F5348" s="49" t="s">
        <v>80</v>
      </c>
      <c r="G5348" s="49" t="s">
        <v>81</v>
      </c>
      <c r="H5348" s="49" t="s">
        <v>684</v>
      </c>
      <c r="I5348" s="49" t="s">
        <v>684</v>
      </c>
      <c r="J5348" s="49">
        <v>135300</v>
      </c>
      <c r="K5348" s="49" t="s">
        <v>687</v>
      </c>
      <c r="L5348" s="49">
        <v>30235226</v>
      </c>
      <c r="M5348" s="49" t="s">
        <v>3038</v>
      </c>
      <c r="N5348" s="51">
        <v>43643</v>
      </c>
      <c r="O5348" s="51">
        <v>43466</v>
      </c>
      <c r="P5348" s="49" t="s">
        <v>3001</v>
      </c>
    </row>
    <row r="5349" spans="1:16">
      <c r="A5349" s="46">
        <v>2</v>
      </c>
      <c r="B5349" s="46">
        <v>100352.61</v>
      </c>
      <c r="C5349" s="46">
        <v>9208.6264456470017</v>
      </c>
      <c r="D5349" s="46">
        <f t="shared" si="83"/>
        <v>91143.983554353006</v>
      </c>
      <c r="E5349" s="51">
        <v>45261</v>
      </c>
      <c r="F5349" s="49" t="s">
        <v>80</v>
      </c>
      <c r="G5349" s="49" t="s">
        <v>81</v>
      </c>
      <c r="H5349" s="49" t="s">
        <v>684</v>
      </c>
      <c r="I5349" s="49" t="s">
        <v>684</v>
      </c>
      <c r="J5349" s="49">
        <v>135300</v>
      </c>
      <c r="K5349" s="49" t="s">
        <v>188</v>
      </c>
      <c r="L5349" s="49">
        <v>30235229</v>
      </c>
      <c r="M5349" s="49" t="s">
        <v>3039</v>
      </c>
      <c r="N5349" s="51">
        <v>43643</v>
      </c>
      <c r="O5349" s="51">
        <v>43466</v>
      </c>
      <c r="P5349" s="49" t="s">
        <v>3001</v>
      </c>
    </row>
    <row r="5350" spans="1:16">
      <c r="A5350" s="46">
        <v>1</v>
      </c>
      <c r="B5350" s="46">
        <v>23310.420000000002</v>
      </c>
      <c r="C5350" s="46">
        <v>5466.4025827656005</v>
      </c>
      <c r="D5350" s="46">
        <f t="shared" si="83"/>
        <v>17844.017417234401</v>
      </c>
      <c r="E5350" s="51">
        <v>45261</v>
      </c>
      <c r="F5350" s="49" t="s">
        <v>80</v>
      </c>
      <c r="G5350" s="49" t="s">
        <v>81</v>
      </c>
      <c r="H5350" s="49" t="s">
        <v>684</v>
      </c>
      <c r="I5350" s="49" t="s">
        <v>684</v>
      </c>
      <c r="J5350" s="49">
        <v>135300</v>
      </c>
      <c r="K5350" s="49" t="s">
        <v>591</v>
      </c>
      <c r="L5350" s="49">
        <v>12010390</v>
      </c>
      <c r="M5350" s="49" t="s">
        <v>2581</v>
      </c>
      <c r="N5350" s="51">
        <v>41193</v>
      </c>
      <c r="O5350" s="51">
        <v>41275</v>
      </c>
      <c r="P5350" s="49" t="s">
        <v>2999</v>
      </c>
    </row>
    <row r="5351" spans="1:16">
      <c r="A5351" s="46">
        <v>0</v>
      </c>
      <c r="B5351" s="46">
        <v>512.62</v>
      </c>
      <c r="C5351" s="46">
        <v>47.039395274</v>
      </c>
      <c r="D5351" s="46">
        <f t="shared" si="83"/>
        <v>465.58060472599999</v>
      </c>
      <c r="E5351" s="51">
        <v>45261</v>
      </c>
      <c r="F5351" s="49" t="s">
        <v>80</v>
      </c>
      <c r="G5351" s="49" t="s">
        <v>81</v>
      </c>
      <c r="H5351" s="49" t="s">
        <v>684</v>
      </c>
      <c r="I5351" s="49" t="s">
        <v>684</v>
      </c>
      <c r="J5351" s="49">
        <v>135300</v>
      </c>
      <c r="K5351" s="49" t="s">
        <v>190</v>
      </c>
      <c r="L5351" s="49">
        <v>30235252</v>
      </c>
      <c r="M5351" s="49" t="s">
        <v>1460</v>
      </c>
      <c r="N5351" s="51">
        <v>43643</v>
      </c>
      <c r="O5351" s="51">
        <v>43617</v>
      </c>
      <c r="P5351" s="49" t="s">
        <v>3001</v>
      </c>
    </row>
    <row r="5352" spans="1:16">
      <c r="A5352" s="46">
        <v>1</v>
      </c>
      <c r="B5352" s="46">
        <v>12.56</v>
      </c>
      <c r="C5352" s="46">
        <v>-0.39294575440000001</v>
      </c>
      <c r="D5352" s="46">
        <f t="shared" si="83"/>
        <v>12.9529457544</v>
      </c>
      <c r="E5352" s="51">
        <v>45261</v>
      </c>
      <c r="F5352" s="49" t="s">
        <v>80</v>
      </c>
      <c r="G5352" s="49" t="s">
        <v>81</v>
      </c>
      <c r="H5352" s="49" t="s">
        <v>3040</v>
      </c>
      <c r="I5352" s="49" t="s">
        <v>706</v>
      </c>
      <c r="J5352" s="49">
        <v>135002</v>
      </c>
      <c r="K5352" s="49" t="s">
        <v>130</v>
      </c>
      <c r="L5352" s="49">
        <v>9870002</v>
      </c>
      <c r="M5352" s="49" t="s">
        <v>3041</v>
      </c>
      <c r="N5352" s="51">
        <v>21732</v>
      </c>
      <c r="O5352" s="51">
        <v>21732</v>
      </c>
      <c r="P5352" s="49" t="s">
        <v>1091</v>
      </c>
    </row>
    <row r="5353" spans="1:16">
      <c r="A5353" s="46">
        <v>2</v>
      </c>
      <c r="B5353" s="46">
        <v>218.49</v>
      </c>
      <c r="C5353" s="46">
        <v>-6.8355667101000002</v>
      </c>
      <c r="D5353" s="46">
        <f t="shared" si="83"/>
        <v>225.32556671010002</v>
      </c>
      <c r="E5353" s="51">
        <v>45261</v>
      </c>
      <c r="F5353" s="49" t="s">
        <v>80</v>
      </c>
      <c r="G5353" s="49" t="s">
        <v>81</v>
      </c>
      <c r="H5353" s="49" t="s">
        <v>3040</v>
      </c>
      <c r="I5353" s="49" t="s">
        <v>706</v>
      </c>
      <c r="J5353" s="49">
        <v>135002</v>
      </c>
      <c r="K5353" s="49" t="s">
        <v>130</v>
      </c>
      <c r="L5353" s="49">
        <v>9870074</v>
      </c>
      <c r="M5353" s="49" t="s">
        <v>3042</v>
      </c>
      <c r="N5353" s="51">
        <v>21732</v>
      </c>
      <c r="O5353" s="51">
        <v>21732</v>
      </c>
      <c r="P5353" s="49" t="s">
        <v>1091</v>
      </c>
    </row>
    <row r="5354" spans="1:16">
      <c r="A5354" s="46">
        <v>4</v>
      </c>
      <c r="B5354" s="46">
        <v>1577.46</v>
      </c>
      <c r="C5354" s="46">
        <v>-49.351609055400004</v>
      </c>
      <c r="D5354" s="46">
        <f t="shared" si="83"/>
        <v>1626.8116090554001</v>
      </c>
      <c r="E5354" s="51">
        <v>45261</v>
      </c>
      <c r="F5354" s="49" t="s">
        <v>80</v>
      </c>
      <c r="G5354" s="49" t="s">
        <v>81</v>
      </c>
      <c r="H5354" s="49" t="s">
        <v>3040</v>
      </c>
      <c r="I5354" s="49" t="s">
        <v>706</v>
      </c>
      <c r="J5354" s="49">
        <v>135002</v>
      </c>
      <c r="K5354" s="49" t="s">
        <v>130</v>
      </c>
      <c r="L5354" s="49">
        <v>9718849</v>
      </c>
      <c r="M5354" s="49" t="s">
        <v>3043</v>
      </c>
      <c r="N5354" s="51">
        <v>21732</v>
      </c>
      <c r="O5354" s="51">
        <v>21732</v>
      </c>
      <c r="P5354" s="49" t="s">
        <v>1091</v>
      </c>
    </row>
    <row r="5355" spans="1:16">
      <c r="A5355" s="46">
        <v>2</v>
      </c>
      <c r="B5355" s="46">
        <v>189.88</v>
      </c>
      <c r="C5355" s="46">
        <v>-5.9404888412000005</v>
      </c>
      <c r="D5355" s="46">
        <f t="shared" si="83"/>
        <v>195.82048884119999</v>
      </c>
      <c r="E5355" s="51">
        <v>45261</v>
      </c>
      <c r="F5355" s="49" t="s">
        <v>80</v>
      </c>
      <c r="G5355" s="49" t="s">
        <v>81</v>
      </c>
      <c r="H5355" s="49" t="s">
        <v>3040</v>
      </c>
      <c r="I5355" s="49" t="s">
        <v>706</v>
      </c>
      <c r="J5355" s="49">
        <v>135002</v>
      </c>
      <c r="K5355" s="49" t="s">
        <v>130</v>
      </c>
      <c r="L5355" s="49">
        <v>9696126</v>
      </c>
      <c r="M5355" s="49" t="s">
        <v>3044</v>
      </c>
      <c r="N5355" s="51">
        <v>21732</v>
      </c>
      <c r="O5355" s="51">
        <v>21732</v>
      </c>
      <c r="P5355" s="49" t="s">
        <v>1091</v>
      </c>
    </row>
    <row r="5356" spans="1:16">
      <c r="A5356" s="46">
        <v>1</v>
      </c>
      <c r="B5356" s="46">
        <v>600</v>
      </c>
      <c r="C5356" s="46">
        <v>-14.697113999999999</v>
      </c>
      <c r="D5356" s="46">
        <f t="shared" si="83"/>
        <v>614.69711400000006</v>
      </c>
      <c r="E5356" s="51">
        <v>45261</v>
      </c>
      <c r="F5356" s="49" t="s">
        <v>80</v>
      </c>
      <c r="G5356" s="49" t="s">
        <v>81</v>
      </c>
      <c r="H5356" s="49" t="s">
        <v>3040</v>
      </c>
      <c r="I5356" s="49" t="s">
        <v>706</v>
      </c>
      <c r="J5356" s="49">
        <v>135002</v>
      </c>
      <c r="K5356" s="49" t="s">
        <v>130</v>
      </c>
      <c r="L5356" s="49">
        <v>9870064</v>
      </c>
      <c r="M5356" s="49" t="s">
        <v>3045</v>
      </c>
      <c r="N5356" s="51">
        <v>26846</v>
      </c>
      <c r="O5356" s="51">
        <v>26846</v>
      </c>
      <c r="P5356" s="49" t="s">
        <v>1091</v>
      </c>
    </row>
    <row r="5357" spans="1:16">
      <c r="A5357" s="46">
        <v>1</v>
      </c>
      <c r="B5357" s="46">
        <v>409.09000000000003</v>
      </c>
      <c r="C5357" s="46">
        <v>-10.0207372771</v>
      </c>
      <c r="D5357" s="46">
        <f t="shared" si="83"/>
        <v>419.11073727710004</v>
      </c>
      <c r="E5357" s="51">
        <v>45261</v>
      </c>
      <c r="F5357" s="49" t="s">
        <v>80</v>
      </c>
      <c r="G5357" s="49" t="s">
        <v>81</v>
      </c>
      <c r="H5357" s="49" t="s">
        <v>3040</v>
      </c>
      <c r="I5357" s="49" t="s">
        <v>706</v>
      </c>
      <c r="J5357" s="49">
        <v>135002</v>
      </c>
      <c r="K5357" s="49" t="s">
        <v>130</v>
      </c>
      <c r="L5357" s="49">
        <v>9870061</v>
      </c>
      <c r="M5357" s="49" t="s">
        <v>3046</v>
      </c>
      <c r="N5357" s="51">
        <v>26846</v>
      </c>
      <c r="O5357" s="51">
        <v>26846</v>
      </c>
      <c r="P5357" s="49" t="s">
        <v>1091</v>
      </c>
    </row>
    <row r="5358" spans="1:16">
      <c r="A5358" s="46">
        <v>1</v>
      </c>
      <c r="B5358" s="46">
        <v>94.08</v>
      </c>
      <c r="C5358" s="46">
        <v>-2.9433388992</v>
      </c>
      <c r="D5358" s="46">
        <f t="shared" si="83"/>
        <v>97.023338899199999</v>
      </c>
      <c r="E5358" s="51">
        <v>45261</v>
      </c>
      <c r="F5358" s="49" t="s">
        <v>80</v>
      </c>
      <c r="G5358" s="49" t="s">
        <v>81</v>
      </c>
      <c r="H5358" s="49" t="s">
        <v>3040</v>
      </c>
      <c r="I5358" s="49" t="s">
        <v>706</v>
      </c>
      <c r="J5358" s="49">
        <v>135002</v>
      </c>
      <c r="K5358" s="49" t="s">
        <v>130</v>
      </c>
      <c r="L5358" s="49">
        <v>9870066</v>
      </c>
      <c r="M5358" s="49" t="s">
        <v>3047</v>
      </c>
      <c r="N5358" s="51">
        <v>21732</v>
      </c>
      <c r="O5358" s="51">
        <v>21732</v>
      </c>
      <c r="P5358" s="49" t="s">
        <v>1091</v>
      </c>
    </row>
    <row r="5359" spans="1:16">
      <c r="A5359" s="46">
        <v>2</v>
      </c>
      <c r="B5359" s="46">
        <v>123.43</v>
      </c>
      <c r="C5359" s="46">
        <v>-3.8615680307</v>
      </c>
      <c r="D5359" s="46">
        <f t="shared" si="83"/>
        <v>127.29156803070001</v>
      </c>
      <c r="E5359" s="51">
        <v>45261</v>
      </c>
      <c r="F5359" s="49" t="s">
        <v>80</v>
      </c>
      <c r="G5359" s="49" t="s">
        <v>81</v>
      </c>
      <c r="H5359" s="49" t="s">
        <v>3040</v>
      </c>
      <c r="I5359" s="49" t="s">
        <v>706</v>
      </c>
      <c r="J5359" s="49">
        <v>135002</v>
      </c>
      <c r="K5359" s="49" t="s">
        <v>130</v>
      </c>
      <c r="L5359" s="49">
        <v>9691241</v>
      </c>
      <c r="M5359" s="49" t="s">
        <v>3048</v>
      </c>
      <c r="N5359" s="51">
        <v>21732</v>
      </c>
      <c r="O5359" s="51">
        <v>21732</v>
      </c>
      <c r="P5359" s="49" t="s">
        <v>1091</v>
      </c>
    </row>
    <row r="5360" spans="1:16">
      <c r="A5360" s="46">
        <v>1</v>
      </c>
      <c r="B5360" s="46">
        <v>48.59</v>
      </c>
      <c r="C5360" s="46">
        <v>-1.5201619591</v>
      </c>
      <c r="D5360" s="46">
        <f t="shared" si="83"/>
        <v>50.110161959100004</v>
      </c>
      <c r="E5360" s="51">
        <v>45261</v>
      </c>
      <c r="F5360" s="49" t="s">
        <v>80</v>
      </c>
      <c r="G5360" s="49" t="s">
        <v>81</v>
      </c>
      <c r="H5360" s="49" t="s">
        <v>3040</v>
      </c>
      <c r="I5360" s="49" t="s">
        <v>706</v>
      </c>
      <c r="J5360" s="49">
        <v>135002</v>
      </c>
      <c r="K5360" s="49" t="s">
        <v>130</v>
      </c>
      <c r="L5360" s="49">
        <v>9870059</v>
      </c>
      <c r="M5360" s="49" t="s">
        <v>3049</v>
      </c>
      <c r="N5360" s="51">
        <v>21732</v>
      </c>
      <c r="O5360" s="51">
        <v>21732</v>
      </c>
      <c r="P5360" s="49" t="s">
        <v>1091</v>
      </c>
    </row>
    <row r="5361" spans="1:16">
      <c r="A5361" s="46">
        <v>1</v>
      </c>
      <c r="B5361" s="46">
        <v>470.13</v>
      </c>
      <c r="C5361" s="46">
        <v>-14.708247413700001</v>
      </c>
      <c r="D5361" s="46">
        <f t="shared" si="83"/>
        <v>484.8382474137</v>
      </c>
      <c r="E5361" s="51">
        <v>45261</v>
      </c>
      <c r="F5361" s="49" t="s">
        <v>80</v>
      </c>
      <c r="G5361" s="49" t="s">
        <v>81</v>
      </c>
      <c r="H5361" s="49" t="s">
        <v>3040</v>
      </c>
      <c r="I5361" s="49" t="s">
        <v>706</v>
      </c>
      <c r="J5361" s="49">
        <v>135002</v>
      </c>
      <c r="K5361" s="49" t="s">
        <v>130</v>
      </c>
      <c r="L5361" s="49">
        <v>9870003</v>
      </c>
      <c r="M5361" s="49" t="s">
        <v>3050</v>
      </c>
      <c r="N5361" s="51">
        <v>21732</v>
      </c>
      <c r="O5361" s="51">
        <v>21732</v>
      </c>
      <c r="P5361" s="49" t="s">
        <v>1091</v>
      </c>
    </row>
    <row r="5362" spans="1:16">
      <c r="A5362" s="46">
        <v>1</v>
      </c>
      <c r="B5362" s="46">
        <v>1022.7900000000001</v>
      </c>
      <c r="C5362" s="46">
        <v>-31.998486317100003</v>
      </c>
      <c r="D5362" s="46">
        <f t="shared" si="83"/>
        <v>1054.7884863171</v>
      </c>
      <c r="E5362" s="51">
        <v>45261</v>
      </c>
      <c r="F5362" s="49" t="s">
        <v>80</v>
      </c>
      <c r="G5362" s="49" t="s">
        <v>81</v>
      </c>
      <c r="H5362" s="49" t="s">
        <v>3040</v>
      </c>
      <c r="I5362" s="49" t="s">
        <v>706</v>
      </c>
      <c r="J5362" s="49">
        <v>135002</v>
      </c>
      <c r="K5362" s="49" t="s">
        <v>130</v>
      </c>
      <c r="L5362" s="49">
        <v>9870080</v>
      </c>
      <c r="M5362" s="49" t="s">
        <v>3051</v>
      </c>
      <c r="N5362" s="51">
        <v>21732</v>
      </c>
      <c r="O5362" s="51">
        <v>21732</v>
      </c>
      <c r="P5362" s="49" t="s">
        <v>1091</v>
      </c>
    </row>
    <row r="5363" spans="1:16">
      <c r="A5363" s="46">
        <v>1</v>
      </c>
      <c r="B5363" s="46">
        <v>95.7</v>
      </c>
      <c r="C5363" s="46">
        <v>-2.9940213930000001</v>
      </c>
      <c r="D5363" s="46">
        <f t="shared" si="83"/>
        <v>98.694021393</v>
      </c>
      <c r="E5363" s="51">
        <v>45261</v>
      </c>
      <c r="F5363" s="49" t="s">
        <v>80</v>
      </c>
      <c r="G5363" s="49" t="s">
        <v>81</v>
      </c>
      <c r="H5363" s="49" t="s">
        <v>3040</v>
      </c>
      <c r="I5363" s="49" t="s">
        <v>706</v>
      </c>
      <c r="J5363" s="49">
        <v>135002</v>
      </c>
      <c r="K5363" s="49" t="s">
        <v>130</v>
      </c>
      <c r="L5363" s="49">
        <v>9870011</v>
      </c>
      <c r="M5363" s="49" t="s">
        <v>3052</v>
      </c>
      <c r="N5363" s="51">
        <v>21732</v>
      </c>
      <c r="O5363" s="51">
        <v>21732</v>
      </c>
      <c r="P5363" s="49" t="s">
        <v>1091</v>
      </c>
    </row>
    <row r="5364" spans="1:16">
      <c r="A5364" s="46">
        <v>1</v>
      </c>
      <c r="B5364" s="46">
        <v>1203.43</v>
      </c>
      <c r="C5364" s="46">
        <v>-37.649897230699999</v>
      </c>
      <c r="D5364" s="46">
        <f t="shared" si="83"/>
        <v>1241.0798972307</v>
      </c>
      <c r="E5364" s="51">
        <v>45261</v>
      </c>
      <c r="F5364" s="49" t="s">
        <v>80</v>
      </c>
      <c r="G5364" s="49" t="s">
        <v>81</v>
      </c>
      <c r="H5364" s="49" t="s">
        <v>3040</v>
      </c>
      <c r="I5364" s="49" t="s">
        <v>706</v>
      </c>
      <c r="J5364" s="49">
        <v>135002</v>
      </c>
      <c r="K5364" s="49" t="s">
        <v>130</v>
      </c>
      <c r="L5364" s="49">
        <v>9699857</v>
      </c>
      <c r="M5364" s="49" t="s">
        <v>3053</v>
      </c>
      <c r="N5364" s="51">
        <v>21732</v>
      </c>
      <c r="O5364" s="51">
        <v>21732</v>
      </c>
      <c r="P5364" s="49" t="s">
        <v>1091</v>
      </c>
    </row>
    <row r="5365" spans="1:16">
      <c r="A5365" s="46">
        <v>1</v>
      </c>
      <c r="B5365" s="46">
        <v>5689.82</v>
      </c>
      <c r="C5365" s="46">
        <v>-139.37322196580001</v>
      </c>
      <c r="D5365" s="46">
        <f t="shared" si="83"/>
        <v>5829.1932219658001</v>
      </c>
      <c r="E5365" s="51">
        <v>45261</v>
      </c>
      <c r="F5365" s="49" t="s">
        <v>80</v>
      </c>
      <c r="G5365" s="49" t="s">
        <v>81</v>
      </c>
      <c r="H5365" s="49" t="s">
        <v>3040</v>
      </c>
      <c r="I5365" s="49" t="s">
        <v>706</v>
      </c>
      <c r="J5365" s="49">
        <v>135002</v>
      </c>
      <c r="K5365" s="49" t="s">
        <v>130</v>
      </c>
      <c r="L5365" s="49">
        <v>9870062</v>
      </c>
      <c r="M5365" s="49" t="s">
        <v>3054</v>
      </c>
      <c r="N5365" s="51">
        <v>26846</v>
      </c>
      <c r="O5365" s="51">
        <v>26846</v>
      </c>
      <c r="P5365" s="49" t="s">
        <v>1091</v>
      </c>
    </row>
    <row r="5366" spans="1:16">
      <c r="A5366" s="46">
        <v>1</v>
      </c>
      <c r="B5366" s="46">
        <v>717.75</v>
      </c>
      <c r="C5366" s="46">
        <v>-22.455160447499999</v>
      </c>
      <c r="D5366" s="46">
        <f t="shared" si="83"/>
        <v>740.20516044750002</v>
      </c>
      <c r="E5366" s="51">
        <v>45261</v>
      </c>
      <c r="F5366" s="49" t="s">
        <v>80</v>
      </c>
      <c r="G5366" s="49" t="s">
        <v>81</v>
      </c>
      <c r="H5366" s="49" t="s">
        <v>3040</v>
      </c>
      <c r="I5366" s="49" t="s">
        <v>706</v>
      </c>
      <c r="J5366" s="49">
        <v>135002</v>
      </c>
      <c r="K5366" s="49" t="s">
        <v>130</v>
      </c>
      <c r="L5366" s="49">
        <v>9870001</v>
      </c>
      <c r="M5366" s="49" t="s">
        <v>3045</v>
      </c>
      <c r="N5366" s="51">
        <v>21732</v>
      </c>
      <c r="O5366" s="51">
        <v>21732</v>
      </c>
      <c r="P5366" s="49" t="s">
        <v>1091</v>
      </c>
    </row>
    <row r="5367" spans="1:16">
      <c r="A5367" s="46">
        <v>1</v>
      </c>
      <c r="B5367" s="46">
        <v>97.36</v>
      </c>
      <c r="C5367" s="46">
        <v>-3.0459553064000002</v>
      </c>
      <c r="D5367" s="46">
        <f t="shared" si="83"/>
        <v>100.4059553064</v>
      </c>
      <c r="E5367" s="51">
        <v>45261</v>
      </c>
      <c r="F5367" s="49" t="s">
        <v>80</v>
      </c>
      <c r="G5367" s="49" t="s">
        <v>81</v>
      </c>
      <c r="H5367" s="49" t="s">
        <v>3040</v>
      </c>
      <c r="I5367" s="49" t="s">
        <v>706</v>
      </c>
      <c r="J5367" s="49">
        <v>135002</v>
      </c>
      <c r="K5367" s="49" t="s">
        <v>130</v>
      </c>
      <c r="L5367" s="49">
        <v>9870073</v>
      </c>
      <c r="M5367" s="49" t="s">
        <v>3055</v>
      </c>
      <c r="N5367" s="51">
        <v>21732</v>
      </c>
      <c r="O5367" s="51">
        <v>21732</v>
      </c>
      <c r="P5367" s="49" t="s">
        <v>1091</v>
      </c>
    </row>
    <row r="5368" spans="1:16">
      <c r="A5368" s="46">
        <v>1</v>
      </c>
      <c r="B5368" s="46">
        <v>41.87</v>
      </c>
      <c r="C5368" s="46">
        <v>-1.3099234663000001</v>
      </c>
      <c r="D5368" s="46">
        <f t="shared" si="83"/>
        <v>43.179923466299996</v>
      </c>
      <c r="E5368" s="51">
        <v>45261</v>
      </c>
      <c r="F5368" s="49" t="s">
        <v>80</v>
      </c>
      <c r="G5368" s="49" t="s">
        <v>81</v>
      </c>
      <c r="H5368" s="49" t="s">
        <v>3040</v>
      </c>
      <c r="I5368" s="49" t="s">
        <v>706</v>
      </c>
      <c r="J5368" s="49">
        <v>135002</v>
      </c>
      <c r="K5368" s="49" t="s">
        <v>130</v>
      </c>
      <c r="L5368" s="49">
        <v>9870136</v>
      </c>
      <c r="M5368" s="49" t="s">
        <v>917</v>
      </c>
      <c r="N5368" s="51">
        <v>21732</v>
      </c>
      <c r="O5368" s="51">
        <v>21732</v>
      </c>
      <c r="P5368" s="49" t="s">
        <v>1091</v>
      </c>
    </row>
    <row r="5369" spans="1:16">
      <c r="A5369" s="46">
        <v>2</v>
      </c>
      <c r="B5369" s="46">
        <v>267.78000000000003</v>
      </c>
      <c r="C5369" s="46">
        <v>-8.3776285122000012</v>
      </c>
      <c r="D5369" s="46">
        <f t="shared" si="83"/>
        <v>276.15762851220001</v>
      </c>
      <c r="E5369" s="51">
        <v>45261</v>
      </c>
      <c r="F5369" s="49" t="s">
        <v>80</v>
      </c>
      <c r="G5369" s="49" t="s">
        <v>81</v>
      </c>
      <c r="H5369" s="49" t="s">
        <v>3040</v>
      </c>
      <c r="I5369" s="49" t="s">
        <v>706</v>
      </c>
      <c r="J5369" s="49">
        <v>135002</v>
      </c>
      <c r="K5369" s="49" t="s">
        <v>130</v>
      </c>
      <c r="L5369" s="49">
        <v>9870069</v>
      </c>
      <c r="M5369" s="49" t="s">
        <v>3056</v>
      </c>
      <c r="N5369" s="51">
        <v>21732</v>
      </c>
      <c r="O5369" s="51">
        <v>21732</v>
      </c>
      <c r="P5369" s="49" t="s">
        <v>1091</v>
      </c>
    </row>
    <row r="5370" spans="1:16">
      <c r="A5370" s="46">
        <v>1</v>
      </c>
      <c r="B5370" s="46">
        <v>436.33</v>
      </c>
      <c r="C5370" s="46">
        <v>-13.6507978517</v>
      </c>
      <c r="D5370" s="46">
        <f t="shared" si="83"/>
        <v>449.9807978517</v>
      </c>
      <c r="E5370" s="51">
        <v>45261</v>
      </c>
      <c r="F5370" s="49" t="s">
        <v>80</v>
      </c>
      <c r="G5370" s="49" t="s">
        <v>81</v>
      </c>
      <c r="H5370" s="49" t="s">
        <v>3040</v>
      </c>
      <c r="I5370" s="49" t="s">
        <v>706</v>
      </c>
      <c r="J5370" s="49">
        <v>135002</v>
      </c>
      <c r="K5370" s="49" t="s">
        <v>130</v>
      </c>
      <c r="L5370" s="49">
        <v>9870068</v>
      </c>
      <c r="M5370" s="49" t="s">
        <v>3057</v>
      </c>
      <c r="N5370" s="51">
        <v>21732</v>
      </c>
      <c r="O5370" s="51">
        <v>21732</v>
      </c>
      <c r="P5370" s="49" t="s">
        <v>1091</v>
      </c>
    </row>
    <row r="5371" spans="1:16">
      <c r="A5371" s="46">
        <v>1</v>
      </c>
      <c r="B5371" s="46">
        <v>63.160000000000004</v>
      </c>
      <c r="C5371" s="46">
        <v>-1.9759915483999999</v>
      </c>
      <c r="D5371" s="46">
        <f t="shared" si="83"/>
        <v>65.1359915484</v>
      </c>
      <c r="E5371" s="51">
        <v>45261</v>
      </c>
      <c r="F5371" s="49" t="s">
        <v>80</v>
      </c>
      <c r="G5371" s="49" t="s">
        <v>81</v>
      </c>
      <c r="H5371" s="49" t="s">
        <v>3040</v>
      </c>
      <c r="I5371" s="49" t="s">
        <v>706</v>
      </c>
      <c r="J5371" s="49">
        <v>135002</v>
      </c>
      <c r="K5371" s="49" t="s">
        <v>130</v>
      </c>
      <c r="L5371" s="49">
        <v>9870009</v>
      </c>
      <c r="M5371" s="49" t="s">
        <v>3058</v>
      </c>
      <c r="N5371" s="51">
        <v>21732</v>
      </c>
      <c r="O5371" s="51">
        <v>21732</v>
      </c>
      <c r="P5371" s="49" t="s">
        <v>1091</v>
      </c>
    </row>
    <row r="5372" spans="1:16">
      <c r="A5372" s="46">
        <v>2</v>
      </c>
      <c r="B5372" s="46">
        <v>265.75</v>
      </c>
      <c r="C5372" s="46">
        <v>-8.3141189675000007</v>
      </c>
      <c r="D5372" s="46">
        <f t="shared" si="83"/>
        <v>274.06411896750001</v>
      </c>
      <c r="E5372" s="51">
        <v>45261</v>
      </c>
      <c r="F5372" s="49" t="s">
        <v>80</v>
      </c>
      <c r="G5372" s="49" t="s">
        <v>81</v>
      </c>
      <c r="H5372" s="49" t="s">
        <v>3040</v>
      </c>
      <c r="I5372" s="49" t="s">
        <v>706</v>
      </c>
      <c r="J5372" s="49">
        <v>135002</v>
      </c>
      <c r="K5372" s="49" t="s">
        <v>130</v>
      </c>
      <c r="L5372" s="49">
        <v>9727122</v>
      </c>
      <c r="M5372" s="49" t="s">
        <v>3059</v>
      </c>
      <c r="N5372" s="51">
        <v>21732</v>
      </c>
      <c r="O5372" s="51">
        <v>21732</v>
      </c>
      <c r="P5372" s="49" t="s">
        <v>1091</v>
      </c>
    </row>
    <row r="5373" spans="1:16">
      <c r="A5373" s="46">
        <v>1</v>
      </c>
      <c r="B5373" s="46">
        <v>514.39</v>
      </c>
      <c r="C5373" s="46">
        <v>-16.092943201099999</v>
      </c>
      <c r="D5373" s="46">
        <f t="shared" si="83"/>
        <v>530.48294320109994</v>
      </c>
      <c r="E5373" s="51">
        <v>45261</v>
      </c>
      <c r="F5373" s="49" t="s">
        <v>80</v>
      </c>
      <c r="G5373" s="49" t="s">
        <v>81</v>
      </c>
      <c r="H5373" s="49" t="s">
        <v>3040</v>
      </c>
      <c r="I5373" s="49" t="s">
        <v>706</v>
      </c>
      <c r="J5373" s="49">
        <v>135002</v>
      </c>
      <c r="K5373" s="49" t="s">
        <v>130</v>
      </c>
      <c r="L5373" s="49">
        <v>9708892</v>
      </c>
      <c r="M5373" s="49" t="s">
        <v>3060</v>
      </c>
      <c r="N5373" s="51">
        <v>21732</v>
      </c>
      <c r="O5373" s="51">
        <v>21732</v>
      </c>
      <c r="P5373" s="49" t="s">
        <v>1091</v>
      </c>
    </row>
    <row r="5374" spans="1:16">
      <c r="A5374" s="46">
        <v>1</v>
      </c>
      <c r="B5374" s="46">
        <v>29.25</v>
      </c>
      <c r="C5374" s="46">
        <v>-0.91510058250000004</v>
      </c>
      <c r="D5374" s="46">
        <f t="shared" si="83"/>
        <v>30.165100582499999</v>
      </c>
      <c r="E5374" s="51">
        <v>45261</v>
      </c>
      <c r="F5374" s="49" t="s">
        <v>80</v>
      </c>
      <c r="G5374" s="49" t="s">
        <v>81</v>
      </c>
      <c r="H5374" s="49" t="s">
        <v>3040</v>
      </c>
      <c r="I5374" s="49" t="s">
        <v>706</v>
      </c>
      <c r="J5374" s="49">
        <v>135002</v>
      </c>
      <c r="K5374" s="49" t="s">
        <v>130</v>
      </c>
      <c r="L5374" s="49">
        <v>9870005</v>
      </c>
      <c r="M5374" s="49" t="s">
        <v>3061</v>
      </c>
      <c r="N5374" s="51">
        <v>21732</v>
      </c>
      <c r="O5374" s="51">
        <v>21732</v>
      </c>
      <c r="P5374" s="49" t="s">
        <v>1091</v>
      </c>
    </row>
    <row r="5375" spans="1:16">
      <c r="A5375" s="46">
        <v>1</v>
      </c>
      <c r="B5375" s="46">
        <v>2392.9700000000003</v>
      </c>
      <c r="C5375" s="46">
        <v>-74.865239005299998</v>
      </c>
      <c r="D5375" s="46">
        <f t="shared" si="83"/>
        <v>2467.8352390053001</v>
      </c>
      <c r="E5375" s="51">
        <v>45261</v>
      </c>
      <c r="F5375" s="49" t="s">
        <v>80</v>
      </c>
      <c r="G5375" s="49" t="s">
        <v>81</v>
      </c>
      <c r="H5375" s="49" t="s">
        <v>3040</v>
      </c>
      <c r="I5375" s="49" t="s">
        <v>706</v>
      </c>
      <c r="J5375" s="49">
        <v>135002</v>
      </c>
      <c r="K5375" s="49" t="s">
        <v>130</v>
      </c>
      <c r="L5375" s="49">
        <v>9870079</v>
      </c>
      <c r="M5375" s="49" t="s">
        <v>3062</v>
      </c>
      <c r="N5375" s="51">
        <v>21732</v>
      </c>
      <c r="O5375" s="51">
        <v>21732</v>
      </c>
      <c r="P5375" s="49" t="s">
        <v>1091</v>
      </c>
    </row>
    <row r="5376" spans="1:16">
      <c r="A5376" s="46">
        <v>2</v>
      </c>
      <c r="B5376" s="46">
        <v>85.06</v>
      </c>
      <c r="C5376" s="46">
        <v>-2.6611437794000001</v>
      </c>
      <c r="D5376" s="46">
        <f t="shared" si="83"/>
        <v>87.721143779400009</v>
      </c>
      <c r="E5376" s="51">
        <v>45261</v>
      </c>
      <c r="F5376" s="49" t="s">
        <v>80</v>
      </c>
      <c r="G5376" s="49" t="s">
        <v>81</v>
      </c>
      <c r="H5376" s="49" t="s">
        <v>3040</v>
      </c>
      <c r="I5376" s="49" t="s">
        <v>706</v>
      </c>
      <c r="J5376" s="49">
        <v>135002</v>
      </c>
      <c r="K5376" s="49" t="s">
        <v>130</v>
      </c>
      <c r="L5376" s="49">
        <v>9870077</v>
      </c>
      <c r="M5376" s="49" t="s">
        <v>3063</v>
      </c>
      <c r="N5376" s="51">
        <v>21732</v>
      </c>
      <c r="O5376" s="51">
        <v>21732</v>
      </c>
      <c r="P5376" s="49" t="s">
        <v>1091</v>
      </c>
    </row>
    <row r="5377" spans="1:16">
      <c r="A5377" s="46">
        <v>1</v>
      </c>
      <c r="B5377" s="46">
        <v>47.85</v>
      </c>
      <c r="C5377" s="46">
        <v>-1.4970106965000001</v>
      </c>
      <c r="D5377" s="46">
        <f t="shared" si="83"/>
        <v>49.3470106965</v>
      </c>
      <c r="E5377" s="51">
        <v>45261</v>
      </c>
      <c r="F5377" s="49" t="s">
        <v>80</v>
      </c>
      <c r="G5377" s="49" t="s">
        <v>81</v>
      </c>
      <c r="H5377" s="49" t="s">
        <v>3040</v>
      </c>
      <c r="I5377" s="49" t="s">
        <v>706</v>
      </c>
      <c r="J5377" s="49">
        <v>135002</v>
      </c>
      <c r="K5377" s="49" t="s">
        <v>130</v>
      </c>
      <c r="L5377" s="49">
        <v>9870076</v>
      </c>
      <c r="M5377" s="49" t="s">
        <v>3064</v>
      </c>
      <c r="N5377" s="51">
        <v>21732</v>
      </c>
      <c r="O5377" s="51">
        <v>21732</v>
      </c>
      <c r="P5377" s="49" t="s">
        <v>1091</v>
      </c>
    </row>
    <row r="5378" spans="1:16">
      <c r="A5378" s="46">
        <v>2</v>
      </c>
      <c r="B5378" s="46">
        <v>157.58000000000001</v>
      </c>
      <c r="C5378" s="46">
        <v>-4.9299675142000003</v>
      </c>
      <c r="D5378" s="46">
        <f t="shared" si="83"/>
        <v>162.50996751420001</v>
      </c>
      <c r="E5378" s="51">
        <v>45261</v>
      </c>
      <c r="F5378" s="49" t="s">
        <v>80</v>
      </c>
      <c r="G5378" s="49" t="s">
        <v>81</v>
      </c>
      <c r="H5378" s="49" t="s">
        <v>3040</v>
      </c>
      <c r="I5378" s="49" t="s">
        <v>706</v>
      </c>
      <c r="J5378" s="49">
        <v>135002</v>
      </c>
      <c r="K5378" s="49" t="s">
        <v>130</v>
      </c>
      <c r="L5378" s="49">
        <v>9870067</v>
      </c>
      <c r="M5378" s="49" t="s">
        <v>3065</v>
      </c>
      <c r="N5378" s="51">
        <v>21732</v>
      </c>
      <c r="O5378" s="51">
        <v>21732</v>
      </c>
      <c r="P5378" s="49" t="s">
        <v>1091</v>
      </c>
    </row>
    <row r="5379" spans="1:16">
      <c r="A5379" s="46">
        <v>2</v>
      </c>
      <c r="B5379" s="46">
        <v>731.15</v>
      </c>
      <c r="C5379" s="46">
        <v>-22.874386013500001</v>
      </c>
      <c r="D5379" s="46">
        <f t="shared" ref="D5379:D5442" si="84">+B5379-C5379</f>
        <v>754.02438601350002</v>
      </c>
      <c r="E5379" s="51">
        <v>45261</v>
      </c>
      <c r="F5379" s="49" t="s">
        <v>80</v>
      </c>
      <c r="G5379" s="49" t="s">
        <v>81</v>
      </c>
      <c r="H5379" s="49" t="s">
        <v>3040</v>
      </c>
      <c r="I5379" s="49" t="s">
        <v>706</v>
      </c>
      <c r="J5379" s="49">
        <v>135002</v>
      </c>
      <c r="K5379" s="49" t="s">
        <v>130</v>
      </c>
      <c r="L5379" s="49">
        <v>9870016</v>
      </c>
      <c r="M5379" s="49" t="s">
        <v>985</v>
      </c>
      <c r="N5379" s="51">
        <v>21732</v>
      </c>
      <c r="O5379" s="51">
        <v>21732</v>
      </c>
      <c r="P5379" s="49" t="s">
        <v>1091</v>
      </c>
    </row>
    <row r="5380" spans="1:16">
      <c r="A5380" s="46">
        <v>1</v>
      </c>
      <c r="B5380" s="46">
        <v>252.65</v>
      </c>
      <c r="C5380" s="46">
        <v>-7.9042790485000003</v>
      </c>
      <c r="D5380" s="46">
        <f t="shared" si="84"/>
        <v>260.55427904850001</v>
      </c>
      <c r="E5380" s="51">
        <v>45261</v>
      </c>
      <c r="F5380" s="49" t="s">
        <v>80</v>
      </c>
      <c r="G5380" s="49" t="s">
        <v>81</v>
      </c>
      <c r="H5380" s="49" t="s">
        <v>3040</v>
      </c>
      <c r="I5380" s="49" t="s">
        <v>706</v>
      </c>
      <c r="J5380" s="49">
        <v>135002</v>
      </c>
      <c r="K5380" s="49" t="s">
        <v>130</v>
      </c>
      <c r="L5380" s="49">
        <v>9870013</v>
      </c>
      <c r="M5380" s="49" t="s">
        <v>3066</v>
      </c>
      <c r="N5380" s="51">
        <v>21732</v>
      </c>
      <c r="O5380" s="51">
        <v>21732</v>
      </c>
      <c r="P5380" s="49" t="s">
        <v>1091</v>
      </c>
    </row>
    <row r="5381" spans="1:16">
      <c r="A5381" s="46">
        <v>1</v>
      </c>
      <c r="B5381" s="46">
        <v>65.790000000000006</v>
      </c>
      <c r="C5381" s="46">
        <v>-2.0582723870999997</v>
      </c>
      <c r="D5381" s="46">
        <f t="shared" si="84"/>
        <v>67.84827238710001</v>
      </c>
      <c r="E5381" s="51">
        <v>45261</v>
      </c>
      <c r="F5381" s="49" t="s">
        <v>80</v>
      </c>
      <c r="G5381" s="49" t="s">
        <v>81</v>
      </c>
      <c r="H5381" s="49" t="s">
        <v>3040</v>
      </c>
      <c r="I5381" s="49" t="s">
        <v>706</v>
      </c>
      <c r="J5381" s="49">
        <v>135002</v>
      </c>
      <c r="K5381" s="49" t="s">
        <v>130</v>
      </c>
      <c r="L5381" s="49">
        <v>9870012</v>
      </c>
      <c r="M5381" s="49" t="s">
        <v>3067</v>
      </c>
      <c r="N5381" s="51">
        <v>21732</v>
      </c>
      <c r="O5381" s="51">
        <v>21732</v>
      </c>
      <c r="P5381" s="49" t="s">
        <v>1091</v>
      </c>
    </row>
    <row r="5382" spans="1:16">
      <c r="A5382" s="46">
        <v>1</v>
      </c>
      <c r="B5382" s="46">
        <v>1734.57</v>
      </c>
      <c r="C5382" s="46">
        <v>-54.266872389299998</v>
      </c>
      <c r="D5382" s="46">
        <f t="shared" si="84"/>
        <v>1788.8368723893</v>
      </c>
      <c r="E5382" s="51">
        <v>45261</v>
      </c>
      <c r="F5382" s="49" t="s">
        <v>80</v>
      </c>
      <c r="G5382" s="49" t="s">
        <v>81</v>
      </c>
      <c r="H5382" s="49" t="s">
        <v>3040</v>
      </c>
      <c r="I5382" s="49" t="s">
        <v>706</v>
      </c>
      <c r="J5382" s="49">
        <v>135002</v>
      </c>
      <c r="K5382" s="49" t="s">
        <v>130</v>
      </c>
      <c r="L5382" s="49">
        <v>9870004</v>
      </c>
      <c r="M5382" s="49" t="s">
        <v>3068</v>
      </c>
      <c r="N5382" s="51">
        <v>21732</v>
      </c>
      <c r="O5382" s="51">
        <v>21732</v>
      </c>
      <c r="P5382" s="49" t="s">
        <v>1091</v>
      </c>
    </row>
    <row r="5383" spans="1:16">
      <c r="A5383" s="46">
        <v>4</v>
      </c>
      <c r="B5383" s="46">
        <v>221.85</v>
      </c>
      <c r="C5383" s="46">
        <v>-6.9406859565000003</v>
      </c>
      <c r="D5383" s="46">
        <f t="shared" si="84"/>
        <v>228.7906859565</v>
      </c>
      <c r="E5383" s="51">
        <v>45261</v>
      </c>
      <c r="F5383" s="49" t="s">
        <v>80</v>
      </c>
      <c r="G5383" s="49" t="s">
        <v>81</v>
      </c>
      <c r="H5383" s="49" t="s">
        <v>3040</v>
      </c>
      <c r="I5383" s="49" t="s">
        <v>706</v>
      </c>
      <c r="J5383" s="49">
        <v>135002</v>
      </c>
      <c r="K5383" s="49" t="s">
        <v>130</v>
      </c>
      <c r="L5383" s="49">
        <v>9869998</v>
      </c>
      <c r="M5383" s="49" t="s">
        <v>3069</v>
      </c>
      <c r="N5383" s="51">
        <v>21732</v>
      </c>
      <c r="O5383" s="51">
        <v>21732</v>
      </c>
      <c r="P5383" s="49" t="s">
        <v>1091</v>
      </c>
    </row>
    <row r="5384" spans="1:16">
      <c r="A5384" s="46">
        <v>1</v>
      </c>
      <c r="B5384" s="46">
        <v>741.67</v>
      </c>
      <c r="C5384" s="46">
        <v>-23.203509368300001</v>
      </c>
      <c r="D5384" s="46">
        <f t="shared" si="84"/>
        <v>764.87350936830001</v>
      </c>
      <c r="E5384" s="51">
        <v>45261</v>
      </c>
      <c r="F5384" s="49" t="s">
        <v>80</v>
      </c>
      <c r="G5384" s="49" t="s">
        <v>81</v>
      </c>
      <c r="H5384" s="49" t="s">
        <v>3040</v>
      </c>
      <c r="I5384" s="49" t="s">
        <v>706</v>
      </c>
      <c r="J5384" s="49">
        <v>135002</v>
      </c>
      <c r="K5384" s="49" t="s">
        <v>130</v>
      </c>
      <c r="L5384" s="49">
        <v>9870078</v>
      </c>
      <c r="M5384" s="49" t="s">
        <v>1005</v>
      </c>
      <c r="N5384" s="51">
        <v>21732</v>
      </c>
      <c r="O5384" s="51">
        <v>21732</v>
      </c>
      <c r="P5384" s="49" t="s">
        <v>1091</v>
      </c>
    </row>
    <row r="5385" spans="1:16">
      <c r="A5385" s="46">
        <v>2</v>
      </c>
      <c r="B5385" s="46">
        <v>188.37</v>
      </c>
      <c r="C5385" s="46">
        <v>-5.8932477512999997</v>
      </c>
      <c r="D5385" s="46">
        <f t="shared" si="84"/>
        <v>194.26324775130001</v>
      </c>
      <c r="E5385" s="51">
        <v>45261</v>
      </c>
      <c r="F5385" s="49" t="s">
        <v>80</v>
      </c>
      <c r="G5385" s="49" t="s">
        <v>81</v>
      </c>
      <c r="H5385" s="49" t="s">
        <v>3040</v>
      </c>
      <c r="I5385" s="49" t="s">
        <v>706</v>
      </c>
      <c r="J5385" s="49">
        <v>135002</v>
      </c>
      <c r="K5385" s="49" t="s">
        <v>130</v>
      </c>
      <c r="L5385" s="49">
        <v>9870075</v>
      </c>
      <c r="M5385" s="49" t="s">
        <v>3070</v>
      </c>
      <c r="N5385" s="51">
        <v>21732</v>
      </c>
      <c r="O5385" s="51">
        <v>21732</v>
      </c>
      <c r="P5385" s="49" t="s">
        <v>1091</v>
      </c>
    </row>
    <row r="5386" spans="1:16">
      <c r="A5386" s="46">
        <v>2</v>
      </c>
      <c r="B5386" s="46">
        <v>91.65</v>
      </c>
      <c r="C5386" s="46">
        <v>-2.8673151584999998</v>
      </c>
      <c r="D5386" s="46">
        <f t="shared" si="84"/>
        <v>94.517315158500011</v>
      </c>
      <c r="E5386" s="51">
        <v>45261</v>
      </c>
      <c r="F5386" s="49" t="s">
        <v>80</v>
      </c>
      <c r="G5386" s="49" t="s">
        <v>81</v>
      </c>
      <c r="H5386" s="49" t="s">
        <v>3040</v>
      </c>
      <c r="I5386" s="49" t="s">
        <v>706</v>
      </c>
      <c r="J5386" s="49">
        <v>135002</v>
      </c>
      <c r="K5386" s="49" t="s">
        <v>130</v>
      </c>
      <c r="L5386" s="49">
        <v>9870006</v>
      </c>
      <c r="M5386" s="49" t="s">
        <v>1264</v>
      </c>
      <c r="N5386" s="51">
        <v>21732</v>
      </c>
      <c r="O5386" s="51">
        <v>21732</v>
      </c>
      <c r="P5386" s="49" t="s">
        <v>1091</v>
      </c>
    </row>
    <row r="5387" spans="1:16">
      <c r="A5387" s="46">
        <v>2</v>
      </c>
      <c r="B5387" s="46">
        <v>419.34000000000003</v>
      </c>
      <c r="C5387" s="46">
        <v>-13.1192573766</v>
      </c>
      <c r="D5387" s="46">
        <f t="shared" si="84"/>
        <v>432.45925737660002</v>
      </c>
      <c r="E5387" s="51">
        <v>45261</v>
      </c>
      <c r="F5387" s="49" t="s">
        <v>80</v>
      </c>
      <c r="G5387" s="49" t="s">
        <v>81</v>
      </c>
      <c r="H5387" s="49" t="s">
        <v>3040</v>
      </c>
      <c r="I5387" s="49" t="s">
        <v>706</v>
      </c>
      <c r="J5387" s="49">
        <v>135002</v>
      </c>
      <c r="K5387" s="49" t="s">
        <v>130</v>
      </c>
      <c r="L5387" s="49">
        <v>9870072</v>
      </c>
      <c r="M5387" s="49" t="s">
        <v>3071</v>
      </c>
      <c r="N5387" s="51">
        <v>21732</v>
      </c>
      <c r="O5387" s="51">
        <v>21732</v>
      </c>
      <c r="P5387" s="49" t="s">
        <v>1091</v>
      </c>
    </row>
    <row r="5388" spans="1:16">
      <c r="A5388" s="46">
        <v>4</v>
      </c>
      <c r="B5388" s="46">
        <v>465.41</v>
      </c>
      <c r="C5388" s="46">
        <v>-14.560579900900001</v>
      </c>
      <c r="D5388" s="46">
        <f t="shared" si="84"/>
        <v>479.97057990090002</v>
      </c>
      <c r="E5388" s="51">
        <v>45261</v>
      </c>
      <c r="F5388" s="49" t="s">
        <v>80</v>
      </c>
      <c r="G5388" s="49" t="s">
        <v>81</v>
      </c>
      <c r="H5388" s="49" t="s">
        <v>3040</v>
      </c>
      <c r="I5388" s="49" t="s">
        <v>706</v>
      </c>
      <c r="J5388" s="49">
        <v>135002</v>
      </c>
      <c r="K5388" s="49" t="s">
        <v>130</v>
      </c>
      <c r="L5388" s="49">
        <v>9718842</v>
      </c>
      <c r="M5388" s="49" t="s">
        <v>3072</v>
      </c>
      <c r="N5388" s="51">
        <v>21732</v>
      </c>
      <c r="O5388" s="51">
        <v>21732</v>
      </c>
      <c r="P5388" s="49" t="s">
        <v>1091</v>
      </c>
    </row>
    <row r="5389" spans="1:16">
      <c r="A5389" s="46">
        <v>3</v>
      </c>
      <c r="B5389" s="46">
        <v>374.24</v>
      </c>
      <c r="C5389" s="46">
        <v>-11.708281777600002</v>
      </c>
      <c r="D5389" s="46">
        <f t="shared" si="84"/>
        <v>385.94828177760002</v>
      </c>
      <c r="E5389" s="51">
        <v>45261</v>
      </c>
      <c r="F5389" s="49" t="s">
        <v>80</v>
      </c>
      <c r="G5389" s="49" t="s">
        <v>81</v>
      </c>
      <c r="H5389" s="49" t="s">
        <v>3040</v>
      </c>
      <c r="I5389" s="49" t="s">
        <v>706</v>
      </c>
      <c r="J5389" s="49">
        <v>135002</v>
      </c>
      <c r="K5389" s="49" t="s">
        <v>130</v>
      </c>
      <c r="L5389" s="49">
        <v>9704826</v>
      </c>
      <c r="M5389" s="49" t="s">
        <v>3073</v>
      </c>
      <c r="N5389" s="51">
        <v>21732</v>
      </c>
      <c r="O5389" s="51">
        <v>21732</v>
      </c>
      <c r="P5389" s="49" t="s">
        <v>1091</v>
      </c>
    </row>
    <row r="5390" spans="1:16">
      <c r="A5390" s="46">
        <v>1</v>
      </c>
      <c r="B5390" s="46">
        <v>2165.69</v>
      </c>
      <c r="C5390" s="46">
        <v>-53.048988031100002</v>
      </c>
      <c r="D5390" s="46">
        <f t="shared" si="84"/>
        <v>2218.7389880311002</v>
      </c>
      <c r="E5390" s="51">
        <v>45261</v>
      </c>
      <c r="F5390" s="49" t="s">
        <v>80</v>
      </c>
      <c r="G5390" s="49" t="s">
        <v>81</v>
      </c>
      <c r="H5390" s="49" t="s">
        <v>3040</v>
      </c>
      <c r="I5390" s="49" t="s">
        <v>706</v>
      </c>
      <c r="J5390" s="49">
        <v>135002</v>
      </c>
      <c r="K5390" s="49" t="s">
        <v>130</v>
      </c>
      <c r="L5390" s="49">
        <v>9870063</v>
      </c>
      <c r="M5390" s="49" t="s">
        <v>3074</v>
      </c>
      <c r="N5390" s="51">
        <v>26846</v>
      </c>
      <c r="O5390" s="51">
        <v>26846</v>
      </c>
      <c r="P5390" s="49" t="s">
        <v>1091</v>
      </c>
    </row>
    <row r="5391" spans="1:16">
      <c r="A5391" s="46">
        <v>1</v>
      </c>
      <c r="B5391" s="46">
        <v>317.01</v>
      </c>
      <c r="C5391" s="46">
        <v>-9.9178131849</v>
      </c>
      <c r="D5391" s="46">
        <f t="shared" si="84"/>
        <v>326.9278131849</v>
      </c>
      <c r="E5391" s="51">
        <v>45261</v>
      </c>
      <c r="F5391" s="49" t="s">
        <v>80</v>
      </c>
      <c r="G5391" s="49" t="s">
        <v>81</v>
      </c>
      <c r="H5391" s="49" t="s">
        <v>3040</v>
      </c>
      <c r="I5391" s="49" t="s">
        <v>706</v>
      </c>
      <c r="J5391" s="49">
        <v>135002</v>
      </c>
      <c r="K5391" s="49" t="s">
        <v>130</v>
      </c>
      <c r="L5391" s="49">
        <v>9870008</v>
      </c>
      <c r="M5391" s="49" t="s">
        <v>3075</v>
      </c>
      <c r="N5391" s="51">
        <v>21732</v>
      </c>
      <c r="O5391" s="51">
        <v>21732</v>
      </c>
      <c r="P5391" s="49" t="s">
        <v>1091</v>
      </c>
    </row>
    <row r="5392" spans="1:16">
      <c r="A5392" s="46">
        <v>1</v>
      </c>
      <c r="B5392" s="46">
        <v>220.11</v>
      </c>
      <c r="C5392" s="46">
        <v>-6.8862492039000003</v>
      </c>
      <c r="D5392" s="46">
        <f t="shared" si="84"/>
        <v>226.99624920390002</v>
      </c>
      <c r="E5392" s="51">
        <v>45261</v>
      </c>
      <c r="F5392" s="49" t="s">
        <v>80</v>
      </c>
      <c r="G5392" s="49" t="s">
        <v>81</v>
      </c>
      <c r="H5392" s="49" t="s">
        <v>3040</v>
      </c>
      <c r="I5392" s="49" t="s">
        <v>706</v>
      </c>
      <c r="J5392" s="49">
        <v>135002</v>
      </c>
      <c r="K5392" s="49" t="s">
        <v>130</v>
      </c>
      <c r="L5392" s="49">
        <v>9870007</v>
      </c>
      <c r="M5392" s="49" t="s">
        <v>3076</v>
      </c>
      <c r="N5392" s="51">
        <v>21732</v>
      </c>
      <c r="O5392" s="51">
        <v>21732</v>
      </c>
      <c r="P5392" s="49" t="s">
        <v>1091</v>
      </c>
    </row>
    <row r="5393" spans="1:16">
      <c r="A5393" s="46">
        <v>1</v>
      </c>
      <c r="B5393" s="46">
        <v>155.79</v>
      </c>
      <c r="C5393" s="46">
        <v>-4.8739664870999997</v>
      </c>
      <c r="D5393" s="46">
        <f t="shared" si="84"/>
        <v>160.6639664871</v>
      </c>
      <c r="E5393" s="51">
        <v>45261</v>
      </c>
      <c r="F5393" s="49" t="s">
        <v>80</v>
      </c>
      <c r="G5393" s="49" t="s">
        <v>81</v>
      </c>
      <c r="H5393" s="49" t="s">
        <v>3040</v>
      </c>
      <c r="I5393" s="49" t="s">
        <v>706</v>
      </c>
      <c r="J5393" s="49">
        <v>135002</v>
      </c>
      <c r="K5393" s="49" t="s">
        <v>130</v>
      </c>
      <c r="L5393" s="49">
        <v>9870014</v>
      </c>
      <c r="M5393" s="49" t="s">
        <v>3077</v>
      </c>
      <c r="N5393" s="51">
        <v>21732</v>
      </c>
      <c r="O5393" s="51">
        <v>21732</v>
      </c>
      <c r="P5393" s="49" t="s">
        <v>1091</v>
      </c>
    </row>
    <row r="5394" spans="1:16">
      <c r="A5394" s="46">
        <v>2</v>
      </c>
      <c r="B5394" s="46">
        <v>46.64</v>
      </c>
      <c r="C5394" s="46">
        <v>-1.4591552535999999</v>
      </c>
      <c r="D5394" s="46">
        <f t="shared" si="84"/>
        <v>48.099155253600003</v>
      </c>
      <c r="E5394" s="51">
        <v>45261</v>
      </c>
      <c r="F5394" s="49" t="s">
        <v>80</v>
      </c>
      <c r="G5394" s="49" t="s">
        <v>81</v>
      </c>
      <c r="H5394" s="49" t="s">
        <v>3040</v>
      </c>
      <c r="I5394" s="49" t="s">
        <v>706</v>
      </c>
      <c r="J5394" s="49">
        <v>135002</v>
      </c>
      <c r="K5394" s="49" t="s">
        <v>130</v>
      </c>
      <c r="L5394" s="49">
        <v>9870070</v>
      </c>
      <c r="M5394" s="49" t="s">
        <v>3078</v>
      </c>
      <c r="N5394" s="51">
        <v>21732</v>
      </c>
      <c r="O5394" s="51">
        <v>21732</v>
      </c>
      <c r="P5394" s="49" t="s">
        <v>1091</v>
      </c>
    </row>
    <row r="5395" spans="1:16">
      <c r="A5395" s="46">
        <v>1</v>
      </c>
      <c r="B5395" s="46">
        <v>62.92</v>
      </c>
      <c r="C5395" s="46">
        <v>-1.8158951096</v>
      </c>
      <c r="D5395" s="46">
        <f t="shared" si="84"/>
        <v>64.735895109600008</v>
      </c>
      <c r="E5395" s="51">
        <v>45261</v>
      </c>
      <c r="F5395" s="49" t="s">
        <v>80</v>
      </c>
      <c r="G5395" s="49" t="s">
        <v>81</v>
      </c>
      <c r="H5395" s="49" t="s">
        <v>3040</v>
      </c>
      <c r="I5395" s="49" t="s">
        <v>706</v>
      </c>
      <c r="J5395" s="49">
        <v>135002</v>
      </c>
      <c r="K5395" s="49" t="s">
        <v>130</v>
      </c>
      <c r="L5395" s="49">
        <v>9870065</v>
      </c>
      <c r="M5395" s="49" t="s">
        <v>3079</v>
      </c>
      <c r="N5395" s="51">
        <v>23559</v>
      </c>
      <c r="O5395" s="51">
        <v>23559</v>
      </c>
      <c r="P5395" s="49" t="s">
        <v>1091</v>
      </c>
    </row>
    <row r="5396" spans="1:16">
      <c r="A5396" s="46">
        <v>2</v>
      </c>
      <c r="B5396" s="46">
        <v>419.5</v>
      </c>
      <c r="C5396" s="46">
        <v>-13.124263055</v>
      </c>
      <c r="D5396" s="46">
        <f t="shared" si="84"/>
        <v>432.62426305500003</v>
      </c>
      <c r="E5396" s="51">
        <v>45261</v>
      </c>
      <c r="F5396" s="49" t="s">
        <v>80</v>
      </c>
      <c r="G5396" s="49" t="s">
        <v>81</v>
      </c>
      <c r="H5396" s="49" t="s">
        <v>3040</v>
      </c>
      <c r="I5396" s="49" t="s">
        <v>706</v>
      </c>
      <c r="J5396" s="49">
        <v>135002</v>
      </c>
      <c r="K5396" s="49" t="s">
        <v>130</v>
      </c>
      <c r="L5396" s="49">
        <v>9870010</v>
      </c>
      <c r="M5396" s="49" t="s">
        <v>3080</v>
      </c>
      <c r="N5396" s="51">
        <v>21732</v>
      </c>
      <c r="O5396" s="51">
        <v>21732</v>
      </c>
      <c r="P5396" s="49" t="s">
        <v>1091</v>
      </c>
    </row>
    <row r="5397" spans="1:16">
      <c r="A5397" s="46">
        <v>2</v>
      </c>
      <c r="B5397" s="46">
        <v>220.73000000000002</v>
      </c>
      <c r="C5397" s="46">
        <v>-6.9056462077000003</v>
      </c>
      <c r="D5397" s="46">
        <f t="shared" si="84"/>
        <v>227.63564620770001</v>
      </c>
      <c r="E5397" s="51">
        <v>45261</v>
      </c>
      <c r="F5397" s="49" t="s">
        <v>80</v>
      </c>
      <c r="G5397" s="49" t="s">
        <v>81</v>
      </c>
      <c r="H5397" s="49" t="s">
        <v>3040</v>
      </c>
      <c r="I5397" s="49" t="s">
        <v>706</v>
      </c>
      <c r="J5397" s="49">
        <v>135002</v>
      </c>
      <c r="K5397" s="49" t="s">
        <v>130</v>
      </c>
      <c r="L5397" s="49">
        <v>9870000</v>
      </c>
      <c r="M5397" s="49" t="s">
        <v>3081</v>
      </c>
      <c r="N5397" s="51">
        <v>21732</v>
      </c>
      <c r="O5397" s="51">
        <v>21732</v>
      </c>
      <c r="P5397" s="49" t="s">
        <v>1091</v>
      </c>
    </row>
    <row r="5398" spans="1:16">
      <c r="A5398" s="46">
        <v>1</v>
      </c>
      <c r="B5398" s="46">
        <v>1430.33</v>
      </c>
      <c r="C5398" s="46">
        <v>-44.748574911700004</v>
      </c>
      <c r="D5398" s="46">
        <f t="shared" si="84"/>
        <v>1475.0785749116999</v>
      </c>
      <c r="E5398" s="51">
        <v>45261</v>
      </c>
      <c r="F5398" s="49" t="s">
        <v>80</v>
      </c>
      <c r="G5398" s="49" t="s">
        <v>81</v>
      </c>
      <c r="H5398" s="49" t="s">
        <v>3040</v>
      </c>
      <c r="I5398" s="49" t="s">
        <v>706</v>
      </c>
      <c r="J5398" s="49">
        <v>135002</v>
      </c>
      <c r="K5398" s="49" t="s">
        <v>130</v>
      </c>
      <c r="L5398" s="49">
        <v>9869997</v>
      </c>
      <c r="M5398" s="49" t="s">
        <v>3082</v>
      </c>
      <c r="N5398" s="51">
        <v>21732</v>
      </c>
      <c r="O5398" s="51">
        <v>21732</v>
      </c>
      <c r="P5398" s="49" t="s">
        <v>1091</v>
      </c>
    </row>
    <row r="5399" spans="1:16">
      <c r="A5399" s="46">
        <v>1</v>
      </c>
      <c r="B5399" s="46">
        <v>65.790000000000006</v>
      </c>
      <c r="C5399" s="46">
        <v>-2.0582723870999997</v>
      </c>
      <c r="D5399" s="46">
        <f t="shared" si="84"/>
        <v>67.84827238710001</v>
      </c>
      <c r="E5399" s="51">
        <v>45261</v>
      </c>
      <c r="F5399" s="49" t="s">
        <v>80</v>
      </c>
      <c r="G5399" s="49" t="s">
        <v>81</v>
      </c>
      <c r="H5399" s="49" t="s">
        <v>3040</v>
      </c>
      <c r="I5399" s="49" t="s">
        <v>706</v>
      </c>
      <c r="J5399" s="49">
        <v>135002</v>
      </c>
      <c r="K5399" s="49" t="s">
        <v>130</v>
      </c>
      <c r="L5399" s="49">
        <v>9870015</v>
      </c>
      <c r="M5399" s="49" t="s">
        <v>3083</v>
      </c>
      <c r="N5399" s="51">
        <v>21732</v>
      </c>
      <c r="O5399" s="51">
        <v>21732</v>
      </c>
      <c r="P5399" s="49" t="s">
        <v>1091</v>
      </c>
    </row>
    <row r="5400" spans="1:16">
      <c r="A5400" s="46">
        <v>1</v>
      </c>
      <c r="B5400" s="46">
        <v>96.89</v>
      </c>
      <c r="C5400" s="46">
        <v>-3.0312511261000004</v>
      </c>
      <c r="D5400" s="46">
        <f t="shared" si="84"/>
        <v>99.921251126100003</v>
      </c>
      <c r="E5400" s="51">
        <v>45261</v>
      </c>
      <c r="F5400" s="49" t="s">
        <v>80</v>
      </c>
      <c r="G5400" s="49" t="s">
        <v>81</v>
      </c>
      <c r="H5400" s="49" t="s">
        <v>3040</v>
      </c>
      <c r="I5400" s="49" t="s">
        <v>706</v>
      </c>
      <c r="J5400" s="49">
        <v>135002</v>
      </c>
      <c r="K5400" s="49" t="s">
        <v>130</v>
      </c>
      <c r="L5400" s="49">
        <v>9691244</v>
      </c>
      <c r="M5400" s="49" t="s">
        <v>3084</v>
      </c>
      <c r="N5400" s="51">
        <v>21732</v>
      </c>
      <c r="O5400" s="51">
        <v>21732</v>
      </c>
      <c r="P5400" s="49" t="s">
        <v>1091</v>
      </c>
    </row>
    <row r="5401" spans="1:16">
      <c r="A5401" s="46">
        <v>2</v>
      </c>
      <c r="B5401" s="46">
        <v>239.24</v>
      </c>
      <c r="C5401" s="46">
        <v>-7.4847406276000008</v>
      </c>
      <c r="D5401" s="46">
        <f t="shared" si="84"/>
        <v>246.7247406276</v>
      </c>
      <c r="E5401" s="51">
        <v>45261</v>
      </c>
      <c r="F5401" s="49" t="s">
        <v>80</v>
      </c>
      <c r="G5401" s="49" t="s">
        <v>81</v>
      </c>
      <c r="H5401" s="49" t="s">
        <v>3040</v>
      </c>
      <c r="I5401" s="49" t="s">
        <v>706</v>
      </c>
      <c r="J5401" s="49">
        <v>135002</v>
      </c>
      <c r="K5401" s="49" t="s">
        <v>130</v>
      </c>
      <c r="L5401" s="49">
        <v>9691242</v>
      </c>
      <c r="M5401" s="49" t="s">
        <v>3085</v>
      </c>
      <c r="N5401" s="51">
        <v>21732</v>
      </c>
      <c r="O5401" s="51">
        <v>21732</v>
      </c>
      <c r="P5401" s="49" t="s">
        <v>1091</v>
      </c>
    </row>
    <row r="5402" spans="1:16">
      <c r="A5402" s="46">
        <v>1</v>
      </c>
      <c r="B5402" s="46">
        <v>156.71</v>
      </c>
      <c r="C5402" s="46">
        <v>-4.9027491379000008</v>
      </c>
      <c r="D5402" s="46">
        <f t="shared" si="84"/>
        <v>161.61274913790001</v>
      </c>
      <c r="E5402" s="51">
        <v>45261</v>
      </c>
      <c r="F5402" s="49" t="s">
        <v>80</v>
      </c>
      <c r="G5402" s="49" t="s">
        <v>81</v>
      </c>
      <c r="H5402" s="49" t="s">
        <v>3040</v>
      </c>
      <c r="I5402" s="49" t="s">
        <v>706</v>
      </c>
      <c r="J5402" s="49">
        <v>135002</v>
      </c>
      <c r="K5402" s="49" t="s">
        <v>130</v>
      </c>
      <c r="L5402" s="49">
        <v>9718843</v>
      </c>
      <c r="M5402" s="49" t="s">
        <v>3086</v>
      </c>
      <c r="N5402" s="51">
        <v>21732</v>
      </c>
      <c r="O5402" s="51">
        <v>21732</v>
      </c>
      <c r="P5402" s="49" t="s">
        <v>1091</v>
      </c>
    </row>
    <row r="5403" spans="1:16">
      <c r="A5403" s="46">
        <v>2</v>
      </c>
      <c r="B5403" s="46">
        <v>95.92</v>
      </c>
      <c r="C5403" s="46">
        <v>-3.0009042008</v>
      </c>
      <c r="D5403" s="46">
        <f t="shared" si="84"/>
        <v>98.920904200799995</v>
      </c>
      <c r="E5403" s="51">
        <v>45261</v>
      </c>
      <c r="F5403" s="49" t="s">
        <v>80</v>
      </c>
      <c r="G5403" s="49" t="s">
        <v>81</v>
      </c>
      <c r="H5403" s="49" t="s">
        <v>3040</v>
      </c>
      <c r="I5403" s="49" t="s">
        <v>706</v>
      </c>
      <c r="J5403" s="49">
        <v>135002</v>
      </c>
      <c r="K5403" s="49" t="s">
        <v>130</v>
      </c>
      <c r="L5403" s="49">
        <v>9869999</v>
      </c>
      <c r="M5403" s="49" t="s">
        <v>3087</v>
      </c>
      <c r="N5403" s="51">
        <v>21732</v>
      </c>
      <c r="O5403" s="51">
        <v>21732</v>
      </c>
      <c r="P5403" s="49" t="s">
        <v>1091</v>
      </c>
    </row>
    <row r="5404" spans="1:16">
      <c r="A5404" s="46">
        <v>1</v>
      </c>
      <c r="B5404" s="46">
        <v>47.37</v>
      </c>
      <c r="C5404" s="46">
        <v>-1.4819936613</v>
      </c>
      <c r="D5404" s="46">
        <f t="shared" si="84"/>
        <v>48.8519936613</v>
      </c>
      <c r="E5404" s="51">
        <v>45261</v>
      </c>
      <c r="F5404" s="49" t="s">
        <v>80</v>
      </c>
      <c r="G5404" s="49" t="s">
        <v>81</v>
      </c>
      <c r="H5404" s="49" t="s">
        <v>3040</v>
      </c>
      <c r="I5404" s="49" t="s">
        <v>706</v>
      </c>
      <c r="J5404" s="49">
        <v>135002</v>
      </c>
      <c r="K5404" s="49" t="s">
        <v>130</v>
      </c>
      <c r="L5404" s="49">
        <v>9870071</v>
      </c>
      <c r="M5404" s="49" t="s">
        <v>3088</v>
      </c>
      <c r="N5404" s="51">
        <v>21732</v>
      </c>
      <c r="O5404" s="51">
        <v>21732</v>
      </c>
      <c r="P5404" s="49" t="s">
        <v>1091</v>
      </c>
    </row>
    <row r="5405" spans="1:16">
      <c r="A5405" s="46">
        <v>1</v>
      </c>
      <c r="B5405" s="46">
        <v>236.32</v>
      </c>
      <c r="C5405" s="46">
        <v>-7.3933869968000003</v>
      </c>
      <c r="D5405" s="46">
        <f t="shared" si="84"/>
        <v>243.71338699679998</v>
      </c>
      <c r="E5405" s="51">
        <v>45261</v>
      </c>
      <c r="F5405" s="49" t="s">
        <v>80</v>
      </c>
      <c r="G5405" s="49" t="s">
        <v>81</v>
      </c>
      <c r="H5405" s="49" t="s">
        <v>3040</v>
      </c>
      <c r="I5405" s="49" t="s">
        <v>706</v>
      </c>
      <c r="J5405" s="49">
        <v>135002</v>
      </c>
      <c r="K5405" s="49" t="s">
        <v>130</v>
      </c>
      <c r="L5405" s="49">
        <v>9870060</v>
      </c>
      <c r="M5405" s="49" t="s">
        <v>3089</v>
      </c>
      <c r="N5405" s="51">
        <v>21732</v>
      </c>
      <c r="O5405" s="51">
        <v>21732</v>
      </c>
      <c r="P5405" s="49" t="s">
        <v>1091</v>
      </c>
    </row>
    <row r="5406" spans="1:16">
      <c r="A5406" s="46">
        <v>2</v>
      </c>
      <c r="B5406" s="46">
        <v>168.64000000000001</v>
      </c>
      <c r="C5406" s="46">
        <v>-5.2759850336000005</v>
      </c>
      <c r="D5406" s="46">
        <f t="shared" si="84"/>
        <v>173.91598503360001</v>
      </c>
      <c r="E5406" s="51">
        <v>45261</v>
      </c>
      <c r="F5406" s="49" t="s">
        <v>80</v>
      </c>
      <c r="G5406" s="49" t="s">
        <v>81</v>
      </c>
      <c r="H5406" s="49" t="s">
        <v>3040</v>
      </c>
      <c r="I5406" s="49" t="s">
        <v>706</v>
      </c>
      <c r="J5406" s="49">
        <v>135002</v>
      </c>
      <c r="K5406" s="49" t="s">
        <v>130</v>
      </c>
      <c r="L5406" s="49">
        <v>9718848</v>
      </c>
      <c r="M5406" s="49" t="s">
        <v>3090</v>
      </c>
      <c r="N5406" s="51">
        <v>21732</v>
      </c>
      <c r="O5406" s="51">
        <v>21732</v>
      </c>
      <c r="P5406" s="49" t="s">
        <v>1091</v>
      </c>
    </row>
    <row r="5407" spans="1:16">
      <c r="A5407" s="46">
        <v>0</v>
      </c>
      <c r="B5407" s="46">
        <v>0</v>
      </c>
      <c r="C5407" s="46">
        <v>0</v>
      </c>
      <c r="D5407" s="46">
        <f t="shared" si="84"/>
        <v>0</v>
      </c>
      <c r="E5407" s="51">
        <v>45261</v>
      </c>
      <c r="F5407" s="49" t="s">
        <v>80</v>
      </c>
      <c r="G5407" s="49" t="s">
        <v>81</v>
      </c>
      <c r="H5407" s="49" t="s">
        <v>3040</v>
      </c>
      <c r="I5407" s="49" t="s">
        <v>706</v>
      </c>
      <c r="J5407" s="49">
        <v>135500</v>
      </c>
      <c r="K5407" s="49" t="s">
        <v>106</v>
      </c>
      <c r="L5407" s="49">
        <v>9802745</v>
      </c>
      <c r="M5407" s="49" t="s">
        <v>908</v>
      </c>
      <c r="N5407" s="51">
        <v>21732</v>
      </c>
      <c r="O5407" s="51">
        <v>21732</v>
      </c>
      <c r="P5407" s="49" t="s">
        <v>1081</v>
      </c>
    </row>
    <row r="5408" spans="1:16">
      <c r="A5408" s="46">
        <v>0</v>
      </c>
      <c r="B5408" s="46">
        <v>0</v>
      </c>
      <c r="C5408" s="46">
        <v>0</v>
      </c>
      <c r="D5408" s="46">
        <f t="shared" si="84"/>
        <v>0</v>
      </c>
      <c r="E5408" s="51">
        <v>45261</v>
      </c>
      <c r="F5408" s="49" t="s">
        <v>80</v>
      </c>
      <c r="G5408" s="49" t="s">
        <v>81</v>
      </c>
      <c r="H5408" s="49" t="s">
        <v>3040</v>
      </c>
      <c r="I5408" s="49" t="s">
        <v>706</v>
      </c>
      <c r="J5408" s="49">
        <v>135500</v>
      </c>
      <c r="K5408" s="49" t="s">
        <v>106</v>
      </c>
      <c r="L5408" s="49">
        <v>9802382</v>
      </c>
      <c r="M5408" s="49" t="s">
        <v>908</v>
      </c>
      <c r="N5408" s="51">
        <v>21732</v>
      </c>
      <c r="O5408" s="51">
        <v>21732</v>
      </c>
      <c r="P5408" s="49" t="s">
        <v>1081</v>
      </c>
    </row>
    <row r="5409" spans="1:16">
      <c r="A5409" s="46">
        <v>0</v>
      </c>
      <c r="B5409" s="46">
        <v>0</v>
      </c>
      <c r="C5409" s="46">
        <v>0</v>
      </c>
      <c r="D5409" s="46">
        <f t="shared" si="84"/>
        <v>0</v>
      </c>
      <c r="E5409" s="51">
        <v>45261</v>
      </c>
      <c r="F5409" s="49" t="s">
        <v>80</v>
      </c>
      <c r="G5409" s="49" t="s">
        <v>81</v>
      </c>
      <c r="H5409" s="49" t="s">
        <v>3040</v>
      </c>
      <c r="I5409" s="49" t="s">
        <v>706</v>
      </c>
      <c r="J5409" s="49">
        <v>135500</v>
      </c>
      <c r="K5409" s="49" t="s">
        <v>106</v>
      </c>
      <c r="L5409" s="49">
        <v>9802401</v>
      </c>
      <c r="M5409" s="49" t="s">
        <v>908</v>
      </c>
      <c r="N5409" s="51">
        <v>27576</v>
      </c>
      <c r="O5409" s="51">
        <v>27576</v>
      </c>
      <c r="P5409" s="49" t="s">
        <v>1081</v>
      </c>
    </row>
    <row r="5410" spans="1:16">
      <c r="A5410" s="46">
        <v>0</v>
      </c>
      <c r="B5410" s="46">
        <v>0</v>
      </c>
      <c r="C5410" s="46">
        <v>0</v>
      </c>
      <c r="D5410" s="46">
        <f t="shared" si="84"/>
        <v>0</v>
      </c>
      <c r="E5410" s="51">
        <v>45261</v>
      </c>
      <c r="F5410" s="49" t="s">
        <v>80</v>
      </c>
      <c r="G5410" s="49" t="s">
        <v>81</v>
      </c>
      <c r="H5410" s="49" t="s">
        <v>3040</v>
      </c>
      <c r="I5410" s="49" t="s">
        <v>706</v>
      </c>
      <c r="J5410" s="49">
        <v>135500</v>
      </c>
      <c r="K5410" s="49" t="s">
        <v>106</v>
      </c>
      <c r="L5410" s="49">
        <v>9802399</v>
      </c>
      <c r="M5410" s="49" t="s">
        <v>908</v>
      </c>
      <c r="N5410" s="51">
        <v>21732</v>
      </c>
      <c r="O5410" s="51">
        <v>21732</v>
      </c>
      <c r="P5410" s="49" t="s">
        <v>1081</v>
      </c>
    </row>
    <row r="5411" spans="1:16">
      <c r="A5411" s="46">
        <v>0</v>
      </c>
      <c r="B5411" s="46">
        <v>0</v>
      </c>
      <c r="C5411" s="46">
        <v>0</v>
      </c>
      <c r="D5411" s="46">
        <f t="shared" si="84"/>
        <v>0</v>
      </c>
      <c r="E5411" s="51">
        <v>45261</v>
      </c>
      <c r="F5411" s="49" t="s">
        <v>80</v>
      </c>
      <c r="G5411" s="49" t="s">
        <v>81</v>
      </c>
      <c r="H5411" s="49" t="s">
        <v>3040</v>
      </c>
      <c r="I5411" s="49" t="s">
        <v>706</v>
      </c>
      <c r="J5411" s="49">
        <v>135500</v>
      </c>
      <c r="K5411" s="49" t="s">
        <v>106</v>
      </c>
      <c r="L5411" s="49">
        <v>9802886</v>
      </c>
      <c r="M5411" s="49" t="s">
        <v>908</v>
      </c>
      <c r="N5411" s="51">
        <v>32325</v>
      </c>
      <c r="O5411" s="51">
        <v>32325</v>
      </c>
      <c r="P5411" s="49" t="s">
        <v>1081</v>
      </c>
    </row>
    <row r="5412" spans="1:16">
      <c r="A5412" s="46">
        <v>0</v>
      </c>
      <c r="B5412" s="46">
        <v>0</v>
      </c>
      <c r="C5412" s="46">
        <v>0</v>
      </c>
      <c r="D5412" s="46">
        <f t="shared" si="84"/>
        <v>0</v>
      </c>
      <c r="E5412" s="51">
        <v>45261</v>
      </c>
      <c r="F5412" s="49" t="s">
        <v>80</v>
      </c>
      <c r="G5412" s="49" t="s">
        <v>81</v>
      </c>
      <c r="H5412" s="49" t="s">
        <v>3040</v>
      </c>
      <c r="I5412" s="49" t="s">
        <v>706</v>
      </c>
      <c r="J5412" s="49">
        <v>135500</v>
      </c>
      <c r="K5412" s="49" t="s">
        <v>106</v>
      </c>
      <c r="L5412" s="49">
        <v>9802884</v>
      </c>
      <c r="M5412" s="49" t="s">
        <v>908</v>
      </c>
      <c r="N5412" s="51">
        <v>28307</v>
      </c>
      <c r="O5412" s="51">
        <v>28307</v>
      </c>
      <c r="P5412" s="49" t="s">
        <v>1081</v>
      </c>
    </row>
    <row r="5413" spans="1:16">
      <c r="A5413" s="46">
        <v>0</v>
      </c>
      <c r="B5413" s="46">
        <v>0</v>
      </c>
      <c r="C5413" s="46">
        <v>0</v>
      </c>
      <c r="D5413" s="46">
        <f t="shared" si="84"/>
        <v>0</v>
      </c>
      <c r="E5413" s="51">
        <v>45261</v>
      </c>
      <c r="F5413" s="49" t="s">
        <v>80</v>
      </c>
      <c r="G5413" s="49" t="s">
        <v>81</v>
      </c>
      <c r="H5413" s="49" t="s">
        <v>3040</v>
      </c>
      <c r="I5413" s="49" t="s">
        <v>706</v>
      </c>
      <c r="J5413" s="49">
        <v>135500</v>
      </c>
      <c r="K5413" s="49" t="s">
        <v>106</v>
      </c>
      <c r="L5413" s="49">
        <v>9802883</v>
      </c>
      <c r="M5413" s="49" t="s">
        <v>908</v>
      </c>
      <c r="N5413" s="51">
        <v>26846</v>
      </c>
      <c r="O5413" s="51">
        <v>26846</v>
      </c>
      <c r="P5413" s="49" t="s">
        <v>1081</v>
      </c>
    </row>
    <row r="5414" spans="1:16">
      <c r="A5414" s="46">
        <v>0</v>
      </c>
      <c r="B5414" s="46">
        <v>0</v>
      </c>
      <c r="C5414" s="46">
        <v>0</v>
      </c>
      <c r="D5414" s="46">
        <f t="shared" si="84"/>
        <v>0</v>
      </c>
      <c r="E5414" s="51">
        <v>45261</v>
      </c>
      <c r="F5414" s="49" t="s">
        <v>80</v>
      </c>
      <c r="G5414" s="49" t="s">
        <v>81</v>
      </c>
      <c r="H5414" s="49" t="s">
        <v>3040</v>
      </c>
      <c r="I5414" s="49" t="s">
        <v>706</v>
      </c>
      <c r="J5414" s="49">
        <v>135500</v>
      </c>
      <c r="K5414" s="49" t="s">
        <v>106</v>
      </c>
      <c r="L5414" s="49">
        <v>9802783</v>
      </c>
      <c r="M5414" s="49" t="s">
        <v>908</v>
      </c>
      <c r="N5414" s="51">
        <v>21732</v>
      </c>
      <c r="O5414" s="51">
        <v>21732</v>
      </c>
      <c r="P5414" s="49" t="s">
        <v>1081</v>
      </c>
    </row>
    <row r="5415" spans="1:16">
      <c r="A5415" s="46">
        <v>0</v>
      </c>
      <c r="B5415" s="46">
        <v>0</v>
      </c>
      <c r="C5415" s="46">
        <v>0</v>
      </c>
      <c r="D5415" s="46">
        <f t="shared" si="84"/>
        <v>0</v>
      </c>
      <c r="E5415" s="51">
        <v>45261</v>
      </c>
      <c r="F5415" s="49" t="s">
        <v>80</v>
      </c>
      <c r="G5415" s="49" t="s">
        <v>81</v>
      </c>
      <c r="H5415" s="49" t="s">
        <v>3040</v>
      </c>
      <c r="I5415" s="49" t="s">
        <v>706</v>
      </c>
      <c r="J5415" s="49">
        <v>135500</v>
      </c>
      <c r="K5415" s="49" t="s">
        <v>106</v>
      </c>
      <c r="L5415" s="49">
        <v>9802746</v>
      </c>
      <c r="M5415" s="49" t="s">
        <v>908</v>
      </c>
      <c r="N5415" s="51">
        <v>23559</v>
      </c>
      <c r="O5415" s="51">
        <v>23559</v>
      </c>
      <c r="P5415" s="49" t="s">
        <v>1081</v>
      </c>
    </row>
    <row r="5416" spans="1:16">
      <c r="A5416" s="46">
        <v>0</v>
      </c>
      <c r="B5416" s="46">
        <v>0</v>
      </c>
      <c r="C5416" s="46">
        <v>0</v>
      </c>
      <c r="D5416" s="46">
        <f t="shared" si="84"/>
        <v>0</v>
      </c>
      <c r="E5416" s="51">
        <v>45261</v>
      </c>
      <c r="F5416" s="49" t="s">
        <v>80</v>
      </c>
      <c r="G5416" s="49" t="s">
        <v>81</v>
      </c>
      <c r="H5416" s="49" t="s">
        <v>3040</v>
      </c>
      <c r="I5416" s="49" t="s">
        <v>706</v>
      </c>
      <c r="J5416" s="49">
        <v>135500</v>
      </c>
      <c r="K5416" s="49" t="s">
        <v>106</v>
      </c>
      <c r="L5416" s="49">
        <v>9802452</v>
      </c>
      <c r="M5416" s="49" t="s">
        <v>908</v>
      </c>
      <c r="N5416" s="51">
        <v>22828</v>
      </c>
      <c r="O5416" s="51">
        <v>22828</v>
      </c>
      <c r="P5416" s="49" t="s">
        <v>1081</v>
      </c>
    </row>
    <row r="5417" spans="1:16">
      <c r="A5417" s="46">
        <v>0</v>
      </c>
      <c r="B5417" s="46">
        <v>0</v>
      </c>
      <c r="C5417" s="46">
        <v>0</v>
      </c>
      <c r="D5417" s="46">
        <f t="shared" si="84"/>
        <v>0</v>
      </c>
      <c r="E5417" s="51">
        <v>45261</v>
      </c>
      <c r="F5417" s="49" t="s">
        <v>80</v>
      </c>
      <c r="G5417" s="49" t="s">
        <v>81</v>
      </c>
      <c r="H5417" s="49" t="s">
        <v>3040</v>
      </c>
      <c r="I5417" s="49" t="s">
        <v>706</v>
      </c>
      <c r="J5417" s="49">
        <v>135500</v>
      </c>
      <c r="K5417" s="49" t="s">
        <v>106</v>
      </c>
      <c r="L5417" s="49">
        <v>9802818</v>
      </c>
      <c r="M5417" s="49" t="s">
        <v>908</v>
      </c>
      <c r="N5417" s="51">
        <v>21732</v>
      </c>
      <c r="O5417" s="51">
        <v>21732</v>
      </c>
      <c r="P5417" s="49" t="s">
        <v>1081</v>
      </c>
    </row>
    <row r="5418" spans="1:16">
      <c r="A5418" s="46">
        <v>0</v>
      </c>
      <c r="B5418" s="46">
        <v>0</v>
      </c>
      <c r="C5418" s="46">
        <v>0</v>
      </c>
      <c r="D5418" s="46">
        <f t="shared" si="84"/>
        <v>0</v>
      </c>
      <c r="E5418" s="51">
        <v>45261</v>
      </c>
      <c r="F5418" s="49" t="s">
        <v>80</v>
      </c>
      <c r="G5418" s="49" t="s">
        <v>81</v>
      </c>
      <c r="H5418" s="49" t="s">
        <v>3040</v>
      </c>
      <c r="I5418" s="49" t="s">
        <v>706</v>
      </c>
      <c r="J5418" s="49">
        <v>135500</v>
      </c>
      <c r="K5418" s="49" t="s">
        <v>106</v>
      </c>
      <c r="L5418" s="49">
        <v>9802454</v>
      </c>
      <c r="M5418" s="49" t="s">
        <v>908</v>
      </c>
      <c r="N5418" s="51">
        <v>31594</v>
      </c>
      <c r="O5418" s="51">
        <v>31594</v>
      </c>
      <c r="P5418" s="49" t="s">
        <v>1081</v>
      </c>
    </row>
    <row r="5419" spans="1:16">
      <c r="A5419" s="46">
        <v>0</v>
      </c>
      <c r="B5419" s="46">
        <v>0</v>
      </c>
      <c r="C5419" s="46">
        <v>0</v>
      </c>
      <c r="D5419" s="46">
        <f t="shared" si="84"/>
        <v>0</v>
      </c>
      <c r="E5419" s="51">
        <v>45261</v>
      </c>
      <c r="F5419" s="49" t="s">
        <v>80</v>
      </c>
      <c r="G5419" s="49" t="s">
        <v>81</v>
      </c>
      <c r="H5419" s="49" t="s">
        <v>3040</v>
      </c>
      <c r="I5419" s="49" t="s">
        <v>706</v>
      </c>
      <c r="J5419" s="49">
        <v>135500</v>
      </c>
      <c r="K5419" s="49" t="s">
        <v>106</v>
      </c>
      <c r="L5419" s="49">
        <v>9802453</v>
      </c>
      <c r="M5419" s="49" t="s">
        <v>908</v>
      </c>
      <c r="N5419" s="51">
        <v>24654</v>
      </c>
      <c r="O5419" s="51">
        <v>24654</v>
      </c>
      <c r="P5419" s="49" t="s">
        <v>1081</v>
      </c>
    </row>
    <row r="5420" spans="1:16">
      <c r="A5420" s="46">
        <v>0</v>
      </c>
      <c r="B5420" s="46">
        <v>0</v>
      </c>
      <c r="C5420" s="46">
        <v>0</v>
      </c>
      <c r="D5420" s="46">
        <f t="shared" si="84"/>
        <v>0</v>
      </c>
      <c r="E5420" s="51">
        <v>45261</v>
      </c>
      <c r="F5420" s="49" t="s">
        <v>80</v>
      </c>
      <c r="G5420" s="49" t="s">
        <v>81</v>
      </c>
      <c r="H5420" s="49" t="s">
        <v>3040</v>
      </c>
      <c r="I5420" s="49" t="s">
        <v>706</v>
      </c>
      <c r="J5420" s="49">
        <v>135500</v>
      </c>
      <c r="K5420" s="49" t="s">
        <v>106</v>
      </c>
      <c r="L5420" s="49">
        <v>9802400</v>
      </c>
      <c r="M5420" s="49" t="s">
        <v>908</v>
      </c>
      <c r="N5420" s="51">
        <v>24654</v>
      </c>
      <c r="O5420" s="51">
        <v>24654</v>
      </c>
      <c r="P5420" s="49" t="s">
        <v>1081</v>
      </c>
    </row>
    <row r="5421" spans="1:16">
      <c r="A5421" s="46">
        <v>0</v>
      </c>
      <c r="B5421" s="46">
        <v>0</v>
      </c>
      <c r="C5421" s="46">
        <v>0</v>
      </c>
      <c r="D5421" s="46">
        <f t="shared" si="84"/>
        <v>0</v>
      </c>
      <c r="E5421" s="51">
        <v>45261</v>
      </c>
      <c r="F5421" s="49" t="s">
        <v>80</v>
      </c>
      <c r="G5421" s="49" t="s">
        <v>81</v>
      </c>
      <c r="H5421" s="49" t="s">
        <v>3040</v>
      </c>
      <c r="I5421" s="49" t="s">
        <v>706</v>
      </c>
      <c r="J5421" s="49">
        <v>135500</v>
      </c>
      <c r="K5421" s="49" t="s">
        <v>106</v>
      </c>
      <c r="L5421" s="49">
        <v>9802885</v>
      </c>
      <c r="M5421" s="49" t="s">
        <v>908</v>
      </c>
      <c r="N5421" s="51">
        <v>31959</v>
      </c>
      <c r="O5421" s="51">
        <v>31959</v>
      </c>
      <c r="P5421" s="49" t="s">
        <v>1081</v>
      </c>
    </row>
    <row r="5422" spans="1:16">
      <c r="A5422" s="46">
        <v>0</v>
      </c>
      <c r="B5422" s="46">
        <v>0</v>
      </c>
      <c r="C5422" s="46">
        <v>0</v>
      </c>
      <c r="D5422" s="46">
        <f t="shared" si="84"/>
        <v>0</v>
      </c>
      <c r="E5422" s="51">
        <v>45261</v>
      </c>
      <c r="F5422" s="49" t="s">
        <v>80</v>
      </c>
      <c r="G5422" s="49" t="s">
        <v>81</v>
      </c>
      <c r="H5422" s="49" t="s">
        <v>3040</v>
      </c>
      <c r="I5422" s="49" t="s">
        <v>706</v>
      </c>
      <c r="J5422" s="49">
        <v>135500</v>
      </c>
      <c r="K5422" s="49" t="s">
        <v>106</v>
      </c>
      <c r="L5422" s="49">
        <v>9802707</v>
      </c>
      <c r="M5422" s="49" t="s">
        <v>908</v>
      </c>
      <c r="N5422" s="51">
        <v>21732</v>
      </c>
      <c r="O5422" s="51">
        <v>21732</v>
      </c>
      <c r="P5422" s="49" t="s">
        <v>1081</v>
      </c>
    </row>
    <row r="5423" spans="1:16">
      <c r="A5423" s="46">
        <v>0</v>
      </c>
      <c r="B5423" s="46">
        <v>0</v>
      </c>
      <c r="C5423" s="46">
        <v>0</v>
      </c>
      <c r="D5423" s="46">
        <f t="shared" si="84"/>
        <v>0</v>
      </c>
      <c r="E5423" s="51">
        <v>45261</v>
      </c>
      <c r="F5423" s="49" t="s">
        <v>80</v>
      </c>
      <c r="G5423" s="49" t="s">
        <v>81</v>
      </c>
      <c r="H5423" s="49" t="s">
        <v>3040</v>
      </c>
      <c r="I5423" s="49" t="s">
        <v>706</v>
      </c>
      <c r="J5423" s="49">
        <v>135500</v>
      </c>
      <c r="K5423" s="49" t="s">
        <v>106</v>
      </c>
      <c r="L5423" s="49">
        <v>9802451</v>
      </c>
      <c r="M5423" s="49" t="s">
        <v>908</v>
      </c>
      <c r="N5423" s="51">
        <v>21732</v>
      </c>
      <c r="O5423" s="51">
        <v>21732</v>
      </c>
      <c r="P5423" s="49" t="s">
        <v>1081</v>
      </c>
    </row>
    <row r="5424" spans="1:16">
      <c r="A5424" s="46">
        <v>0</v>
      </c>
      <c r="B5424" s="46">
        <v>0</v>
      </c>
      <c r="C5424" s="46">
        <v>0</v>
      </c>
      <c r="D5424" s="46">
        <f t="shared" si="84"/>
        <v>0</v>
      </c>
      <c r="E5424" s="51">
        <v>45261</v>
      </c>
      <c r="F5424" s="49" t="s">
        <v>80</v>
      </c>
      <c r="G5424" s="49" t="s">
        <v>81</v>
      </c>
      <c r="H5424" s="49" t="s">
        <v>3040</v>
      </c>
      <c r="I5424" s="49" t="s">
        <v>706</v>
      </c>
      <c r="J5424" s="49">
        <v>135500</v>
      </c>
      <c r="K5424" s="49" t="s">
        <v>106</v>
      </c>
      <c r="L5424" s="49">
        <v>9802568</v>
      </c>
      <c r="M5424" s="49" t="s">
        <v>908</v>
      </c>
      <c r="N5424" s="51">
        <v>27576</v>
      </c>
      <c r="O5424" s="51">
        <v>27576</v>
      </c>
      <c r="P5424" s="49" t="s">
        <v>1081</v>
      </c>
    </row>
    <row r="5425" spans="1:16">
      <c r="A5425" s="46">
        <v>0</v>
      </c>
      <c r="B5425" s="46">
        <v>0</v>
      </c>
      <c r="C5425" s="46">
        <v>0</v>
      </c>
      <c r="D5425" s="46">
        <f t="shared" si="84"/>
        <v>0</v>
      </c>
      <c r="E5425" s="51">
        <v>45261</v>
      </c>
      <c r="F5425" s="49" t="s">
        <v>80</v>
      </c>
      <c r="G5425" s="49" t="s">
        <v>81</v>
      </c>
      <c r="H5425" s="49" t="s">
        <v>3040</v>
      </c>
      <c r="I5425" s="49" t="s">
        <v>706</v>
      </c>
      <c r="J5425" s="49">
        <v>135500</v>
      </c>
      <c r="K5425" s="49" t="s">
        <v>106</v>
      </c>
      <c r="L5425" s="49">
        <v>9802567</v>
      </c>
      <c r="M5425" s="49" t="s">
        <v>908</v>
      </c>
      <c r="N5425" s="51">
        <v>21732</v>
      </c>
      <c r="O5425" s="51">
        <v>21732</v>
      </c>
      <c r="P5425" s="49" t="s">
        <v>1081</v>
      </c>
    </row>
    <row r="5426" spans="1:16">
      <c r="A5426" s="46">
        <v>0</v>
      </c>
      <c r="B5426" s="46">
        <v>0</v>
      </c>
      <c r="C5426" s="46">
        <v>0</v>
      </c>
      <c r="D5426" s="46">
        <f t="shared" si="84"/>
        <v>0</v>
      </c>
      <c r="E5426" s="51">
        <v>45261</v>
      </c>
      <c r="F5426" s="49" t="s">
        <v>80</v>
      </c>
      <c r="G5426" s="49" t="s">
        <v>81</v>
      </c>
      <c r="H5426" s="49" t="s">
        <v>3040</v>
      </c>
      <c r="I5426" s="49" t="s">
        <v>706</v>
      </c>
      <c r="J5426" s="49">
        <v>135500</v>
      </c>
      <c r="K5426" s="49" t="s">
        <v>106</v>
      </c>
      <c r="L5426" s="49">
        <v>9802383</v>
      </c>
      <c r="M5426" s="49" t="s">
        <v>908</v>
      </c>
      <c r="N5426" s="51">
        <v>24289</v>
      </c>
      <c r="O5426" s="51">
        <v>24289</v>
      </c>
      <c r="P5426" s="49" t="s">
        <v>1081</v>
      </c>
    </row>
    <row r="5427" spans="1:16">
      <c r="A5427" s="46">
        <v>0</v>
      </c>
      <c r="B5427" s="46">
        <v>0</v>
      </c>
      <c r="C5427" s="46">
        <v>0</v>
      </c>
      <c r="D5427" s="46">
        <f t="shared" si="84"/>
        <v>0</v>
      </c>
      <c r="E5427" s="51">
        <v>45261</v>
      </c>
      <c r="F5427" s="49" t="s">
        <v>80</v>
      </c>
      <c r="G5427" s="49" t="s">
        <v>81</v>
      </c>
      <c r="H5427" s="49" t="s">
        <v>3040</v>
      </c>
      <c r="I5427" s="49" t="s">
        <v>706</v>
      </c>
      <c r="J5427" s="49">
        <v>135500</v>
      </c>
      <c r="K5427" s="49" t="s">
        <v>109</v>
      </c>
      <c r="L5427" s="49">
        <v>9803352</v>
      </c>
      <c r="M5427" s="49" t="s">
        <v>914</v>
      </c>
      <c r="N5427" s="51">
        <v>21732</v>
      </c>
      <c r="O5427" s="51">
        <v>21732</v>
      </c>
      <c r="P5427" s="49" t="s">
        <v>1081</v>
      </c>
    </row>
    <row r="5428" spans="1:16">
      <c r="A5428" s="46">
        <v>0</v>
      </c>
      <c r="B5428" s="46">
        <v>0</v>
      </c>
      <c r="C5428" s="46">
        <v>0</v>
      </c>
      <c r="D5428" s="46">
        <f t="shared" si="84"/>
        <v>0</v>
      </c>
      <c r="E5428" s="51">
        <v>45261</v>
      </c>
      <c r="F5428" s="49" t="s">
        <v>80</v>
      </c>
      <c r="G5428" s="49" t="s">
        <v>81</v>
      </c>
      <c r="H5428" s="49" t="s">
        <v>3040</v>
      </c>
      <c r="I5428" s="49" t="s">
        <v>706</v>
      </c>
      <c r="J5428" s="49">
        <v>135500</v>
      </c>
      <c r="K5428" s="49" t="s">
        <v>109</v>
      </c>
      <c r="L5428" s="49">
        <v>9803319</v>
      </c>
      <c r="M5428" s="49" t="s">
        <v>914</v>
      </c>
      <c r="N5428" s="51">
        <v>23559</v>
      </c>
      <c r="O5428" s="51">
        <v>23559</v>
      </c>
      <c r="P5428" s="49" t="s">
        <v>1081</v>
      </c>
    </row>
    <row r="5429" spans="1:16">
      <c r="A5429" s="46">
        <v>0</v>
      </c>
      <c r="B5429" s="46">
        <v>0</v>
      </c>
      <c r="C5429" s="46">
        <v>0</v>
      </c>
      <c r="D5429" s="46">
        <f t="shared" si="84"/>
        <v>0</v>
      </c>
      <c r="E5429" s="51">
        <v>45261</v>
      </c>
      <c r="F5429" s="49" t="s">
        <v>80</v>
      </c>
      <c r="G5429" s="49" t="s">
        <v>81</v>
      </c>
      <c r="H5429" s="49" t="s">
        <v>3040</v>
      </c>
      <c r="I5429" s="49" t="s">
        <v>706</v>
      </c>
      <c r="J5429" s="49">
        <v>135500</v>
      </c>
      <c r="K5429" s="49" t="s">
        <v>109</v>
      </c>
      <c r="L5429" s="49">
        <v>9802992</v>
      </c>
      <c r="M5429" s="49" t="s">
        <v>914</v>
      </c>
      <c r="N5429" s="51">
        <v>24654</v>
      </c>
      <c r="O5429" s="51">
        <v>24654</v>
      </c>
      <c r="P5429" s="49" t="s">
        <v>1081</v>
      </c>
    </row>
    <row r="5430" spans="1:16">
      <c r="A5430" s="46">
        <v>0</v>
      </c>
      <c r="B5430" s="46">
        <v>0</v>
      </c>
      <c r="C5430" s="46">
        <v>0</v>
      </c>
      <c r="D5430" s="46">
        <f t="shared" si="84"/>
        <v>0</v>
      </c>
      <c r="E5430" s="51">
        <v>45261</v>
      </c>
      <c r="F5430" s="49" t="s">
        <v>80</v>
      </c>
      <c r="G5430" s="49" t="s">
        <v>81</v>
      </c>
      <c r="H5430" s="49" t="s">
        <v>3040</v>
      </c>
      <c r="I5430" s="49" t="s">
        <v>706</v>
      </c>
      <c r="J5430" s="49">
        <v>135500</v>
      </c>
      <c r="K5430" s="49" t="s">
        <v>109</v>
      </c>
      <c r="L5430" s="49">
        <v>9802938</v>
      </c>
      <c r="M5430" s="49" t="s">
        <v>914</v>
      </c>
      <c r="N5430" s="51">
        <v>21732</v>
      </c>
      <c r="O5430" s="51">
        <v>21732</v>
      </c>
      <c r="P5430" s="49" t="s">
        <v>1081</v>
      </c>
    </row>
    <row r="5431" spans="1:16">
      <c r="A5431" s="46">
        <v>0</v>
      </c>
      <c r="B5431" s="46">
        <v>0</v>
      </c>
      <c r="C5431" s="46">
        <v>0</v>
      </c>
      <c r="D5431" s="46">
        <f t="shared" si="84"/>
        <v>0</v>
      </c>
      <c r="E5431" s="51">
        <v>45261</v>
      </c>
      <c r="F5431" s="49" t="s">
        <v>80</v>
      </c>
      <c r="G5431" s="49" t="s">
        <v>81</v>
      </c>
      <c r="H5431" s="49" t="s">
        <v>3040</v>
      </c>
      <c r="I5431" s="49" t="s">
        <v>706</v>
      </c>
      <c r="J5431" s="49">
        <v>135500</v>
      </c>
      <c r="K5431" s="49" t="s">
        <v>109</v>
      </c>
      <c r="L5431" s="49">
        <v>9803106</v>
      </c>
      <c r="M5431" s="49" t="s">
        <v>914</v>
      </c>
      <c r="N5431" s="51">
        <v>27576</v>
      </c>
      <c r="O5431" s="51">
        <v>27576</v>
      </c>
      <c r="P5431" s="49" t="s">
        <v>1081</v>
      </c>
    </row>
    <row r="5432" spans="1:16">
      <c r="A5432" s="46">
        <v>0</v>
      </c>
      <c r="B5432" s="46">
        <v>0</v>
      </c>
      <c r="C5432" s="46">
        <v>0</v>
      </c>
      <c r="D5432" s="46">
        <f t="shared" si="84"/>
        <v>0</v>
      </c>
      <c r="E5432" s="51">
        <v>45261</v>
      </c>
      <c r="F5432" s="49" t="s">
        <v>80</v>
      </c>
      <c r="G5432" s="49" t="s">
        <v>81</v>
      </c>
      <c r="H5432" s="49" t="s">
        <v>3040</v>
      </c>
      <c r="I5432" s="49" t="s">
        <v>706</v>
      </c>
      <c r="J5432" s="49">
        <v>135500</v>
      </c>
      <c r="K5432" s="49" t="s">
        <v>109</v>
      </c>
      <c r="L5432" s="49">
        <v>9802921</v>
      </c>
      <c r="M5432" s="49" t="s">
        <v>914</v>
      </c>
      <c r="N5432" s="51">
        <v>21732</v>
      </c>
      <c r="O5432" s="51">
        <v>21732</v>
      </c>
      <c r="P5432" s="49" t="s">
        <v>1081</v>
      </c>
    </row>
    <row r="5433" spans="1:16">
      <c r="A5433" s="46">
        <v>0</v>
      </c>
      <c r="B5433" s="46">
        <v>0</v>
      </c>
      <c r="C5433" s="46">
        <v>0</v>
      </c>
      <c r="D5433" s="46">
        <f t="shared" si="84"/>
        <v>0</v>
      </c>
      <c r="E5433" s="51">
        <v>45261</v>
      </c>
      <c r="F5433" s="49" t="s">
        <v>80</v>
      </c>
      <c r="G5433" s="49" t="s">
        <v>81</v>
      </c>
      <c r="H5433" s="49" t="s">
        <v>3040</v>
      </c>
      <c r="I5433" s="49" t="s">
        <v>706</v>
      </c>
      <c r="J5433" s="49">
        <v>135500</v>
      </c>
      <c r="K5433" s="49" t="s">
        <v>109</v>
      </c>
      <c r="L5433" s="49">
        <v>9802991</v>
      </c>
      <c r="M5433" s="49" t="s">
        <v>914</v>
      </c>
      <c r="N5433" s="51">
        <v>22828</v>
      </c>
      <c r="O5433" s="51">
        <v>22828</v>
      </c>
      <c r="P5433" s="49" t="s">
        <v>1081</v>
      </c>
    </row>
    <row r="5434" spans="1:16">
      <c r="A5434" s="46">
        <v>0</v>
      </c>
      <c r="B5434" s="46">
        <v>0</v>
      </c>
      <c r="C5434" s="46">
        <v>0</v>
      </c>
      <c r="D5434" s="46">
        <f t="shared" si="84"/>
        <v>0</v>
      </c>
      <c r="E5434" s="51">
        <v>45261</v>
      </c>
      <c r="F5434" s="49" t="s">
        <v>80</v>
      </c>
      <c r="G5434" s="49" t="s">
        <v>81</v>
      </c>
      <c r="H5434" s="49" t="s">
        <v>3040</v>
      </c>
      <c r="I5434" s="49" t="s">
        <v>706</v>
      </c>
      <c r="J5434" s="49">
        <v>135500</v>
      </c>
      <c r="K5434" s="49" t="s">
        <v>109</v>
      </c>
      <c r="L5434" s="49">
        <v>9803318</v>
      </c>
      <c r="M5434" s="49" t="s">
        <v>914</v>
      </c>
      <c r="N5434" s="51">
        <v>21732</v>
      </c>
      <c r="O5434" s="51">
        <v>21732</v>
      </c>
      <c r="P5434" s="49" t="s">
        <v>1081</v>
      </c>
    </row>
    <row r="5435" spans="1:16">
      <c r="A5435" s="46">
        <v>0</v>
      </c>
      <c r="B5435" s="46">
        <v>0</v>
      </c>
      <c r="C5435" s="46">
        <v>0</v>
      </c>
      <c r="D5435" s="46">
        <f t="shared" si="84"/>
        <v>0</v>
      </c>
      <c r="E5435" s="51">
        <v>45261</v>
      </c>
      <c r="F5435" s="49" t="s">
        <v>80</v>
      </c>
      <c r="G5435" s="49" t="s">
        <v>81</v>
      </c>
      <c r="H5435" s="49" t="s">
        <v>3040</v>
      </c>
      <c r="I5435" s="49" t="s">
        <v>706</v>
      </c>
      <c r="J5435" s="49">
        <v>135500</v>
      </c>
      <c r="K5435" s="49" t="s">
        <v>109</v>
      </c>
      <c r="L5435" s="49">
        <v>9803245</v>
      </c>
      <c r="M5435" s="49" t="s">
        <v>914</v>
      </c>
      <c r="N5435" s="51">
        <v>21732</v>
      </c>
      <c r="O5435" s="51">
        <v>21732</v>
      </c>
      <c r="P5435" s="49" t="s">
        <v>1081</v>
      </c>
    </row>
    <row r="5436" spans="1:16">
      <c r="A5436" s="46">
        <v>0</v>
      </c>
      <c r="B5436" s="46">
        <v>0</v>
      </c>
      <c r="C5436" s="46">
        <v>0</v>
      </c>
      <c r="D5436" s="46">
        <f t="shared" si="84"/>
        <v>0</v>
      </c>
      <c r="E5436" s="51">
        <v>45261</v>
      </c>
      <c r="F5436" s="49" t="s">
        <v>80</v>
      </c>
      <c r="G5436" s="49" t="s">
        <v>81</v>
      </c>
      <c r="H5436" s="49" t="s">
        <v>3040</v>
      </c>
      <c r="I5436" s="49" t="s">
        <v>706</v>
      </c>
      <c r="J5436" s="49">
        <v>135500</v>
      </c>
      <c r="K5436" s="49" t="s">
        <v>109</v>
      </c>
      <c r="L5436" s="49">
        <v>9803499</v>
      </c>
      <c r="M5436" s="49" t="s">
        <v>914</v>
      </c>
      <c r="N5436" s="51">
        <v>28307</v>
      </c>
      <c r="O5436" s="51">
        <v>28307</v>
      </c>
      <c r="P5436" s="49" t="s">
        <v>1081</v>
      </c>
    </row>
    <row r="5437" spans="1:16">
      <c r="A5437" s="46">
        <v>0</v>
      </c>
      <c r="B5437" s="46">
        <v>0</v>
      </c>
      <c r="C5437" s="46">
        <v>0</v>
      </c>
      <c r="D5437" s="46">
        <f t="shared" si="84"/>
        <v>0</v>
      </c>
      <c r="E5437" s="51">
        <v>45261</v>
      </c>
      <c r="F5437" s="49" t="s">
        <v>80</v>
      </c>
      <c r="G5437" s="49" t="s">
        <v>81</v>
      </c>
      <c r="H5437" s="49" t="s">
        <v>3040</v>
      </c>
      <c r="I5437" s="49" t="s">
        <v>706</v>
      </c>
      <c r="J5437" s="49">
        <v>135500</v>
      </c>
      <c r="K5437" s="49" t="s">
        <v>109</v>
      </c>
      <c r="L5437" s="49">
        <v>9802993</v>
      </c>
      <c r="M5437" s="49" t="s">
        <v>914</v>
      </c>
      <c r="N5437" s="51">
        <v>31594</v>
      </c>
      <c r="O5437" s="51">
        <v>31594</v>
      </c>
      <c r="P5437" s="49" t="s">
        <v>1081</v>
      </c>
    </row>
    <row r="5438" spans="1:16">
      <c r="A5438" s="46">
        <v>0</v>
      </c>
      <c r="B5438" s="46">
        <v>0</v>
      </c>
      <c r="C5438" s="46">
        <v>0</v>
      </c>
      <c r="D5438" s="46">
        <f t="shared" si="84"/>
        <v>0</v>
      </c>
      <c r="E5438" s="51">
        <v>45261</v>
      </c>
      <c r="F5438" s="49" t="s">
        <v>80</v>
      </c>
      <c r="G5438" s="49" t="s">
        <v>81</v>
      </c>
      <c r="H5438" s="49" t="s">
        <v>3040</v>
      </c>
      <c r="I5438" s="49" t="s">
        <v>706</v>
      </c>
      <c r="J5438" s="49">
        <v>135500</v>
      </c>
      <c r="K5438" s="49" t="s">
        <v>109</v>
      </c>
      <c r="L5438" s="49">
        <v>9802940</v>
      </c>
      <c r="M5438" s="49" t="s">
        <v>914</v>
      </c>
      <c r="N5438" s="51">
        <v>27576</v>
      </c>
      <c r="O5438" s="51">
        <v>27576</v>
      </c>
      <c r="P5438" s="49" t="s">
        <v>1081</v>
      </c>
    </row>
    <row r="5439" spans="1:16">
      <c r="A5439" s="46">
        <v>0</v>
      </c>
      <c r="B5439" s="46">
        <v>0</v>
      </c>
      <c r="C5439" s="46">
        <v>0</v>
      </c>
      <c r="D5439" s="46">
        <f t="shared" si="84"/>
        <v>0</v>
      </c>
      <c r="E5439" s="51">
        <v>45261</v>
      </c>
      <c r="F5439" s="49" t="s">
        <v>80</v>
      </c>
      <c r="G5439" s="49" t="s">
        <v>81</v>
      </c>
      <c r="H5439" s="49" t="s">
        <v>3040</v>
      </c>
      <c r="I5439" s="49" t="s">
        <v>706</v>
      </c>
      <c r="J5439" s="49">
        <v>135500</v>
      </c>
      <c r="K5439" s="49" t="s">
        <v>109</v>
      </c>
      <c r="L5439" s="49">
        <v>9802922</v>
      </c>
      <c r="M5439" s="49" t="s">
        <v>914</v>
      </c>
      <c r="N5439" s="51">
        <v>24289</v>
      </c>
      <c r="O5439" s="51">
        <v>24289</v>
      </c>
      <c r="P5439" s="49" t="s">
        <v>1081</v>
      </c>
    </row>
    <row r="5440" spans="1:16">
      <c r="A5440" s="46">
        <v>0</v>
      </c>
      <c r="B5440" s="46">
        <v>0</v>
      </c>
      <c r="C5440" s="46">
        <v>0</v>
      </c>
      <c r="D5440" s="46">
        <f t="shared" si="84"/>
        <v>0</v>
      </c>
      <c r="E5440" s="51">
        <v>45261</v>
      </c>
      <c r="F5440" s="49" t="s">
        <v>80</v>
      </c>
      <c r="G5440" s="49" t="s">
        <v>81</v>
      </c>
      <c r="H5440" s="49" t="s">
        <v>3040</v>
      </c>
      <c r="I5440" s="49" t="s">
        <v>706</v>
      </c>
      <c r="J5440" s="49">
        <v>135500</v>
      </c>
      <c r="K5440" s="49" t="s">
        <v>109</v>
      </c>
      <c r="L5440" s="49">
        <v>9803388</v>
      </c>
      <c r="M5440" s="49" t="s">
        <v>914</v>
      </c>
      <c r="N5440" s="51">
        <v>21732</v>
      </c>
      <c r="O5440" s="51">
        <v>21732</v>
      </c>
      <c r="P5440" s="49" t="s">
        <v>1081</v>
      </c>
    </row>
    <row r="5441" spans="1:16">
      <c r="A5441" s="46">
        <v>0</v>
      </c>
      <c r="B5441" s="46">
        <v>0</v>
      </c>
      <c r="C5441" s="46">
        <v>0</v>
      </c>
      <c r="D5441" s="46">
        <f t="shared" si="84"/>
        <v>0</v>
      </c>
      <c r="E5441" s="51">
        <v>45261</v>
      </c>
      <c r="F5441" s="49" t="s">
        <v>80</v>
      </c>
      <c r="G5441" s="49" t="s">
        <v>81</v>
      </c>
      <c r="H5441" s="49" t="s">
        <v>3040</v>
      </c>
      <c r="I5441" s="49" t="s">
        <v>706</v>
      </c>
      <c r="J5441" s="49">
        <v>135500</v>
      </c>
      <c r="K5441" s="49" t="s">
        <v>109</v>
      </c>
      <c r="L5441" s="49">
        <v>9803501</v>
      </c>
      <c r="M5441" s="49" t="s">
        <v>914</v>
      </c>
      <c r="N5441" s="51">
        <v>32325</v>
      </c>
      <c r="O5441" s="51">
        <v>32325</v>
      </c>
      <c r="P5441" s="49" t="s">
        <v>1081</v>
      </c>
    </row>
    <row r="5442" spans="1:16">
      <c r="A5442" s="46">
        <v>0</v>
      </c>
      <c r="B5442" s="46">
        <v>0</v>
      </c>
      <c r="C5442" s="46">
        <v>0</v>
      </c>
      <c r="D5442" s="46">
        <f t="shared" si="84"/>
        <v>0</v>
      </c>
      <c r="E5442" s="51">
        <v>45261</v>
      </c>
      <c r="F5442" s="49" t="s">
        <v>80</v>
      </c>
      <c r="G5442" s="49" t="s">
        <v>81</v>
      </c>
      <c r="H5442" s="49" t="s">
        <v>3040</v>
      </c>
      <c r="I5442" s="49" t="s">
        <v>706</v>
      </c>
      <c r="J5442" s="49">
        <v>135500</v>
      </c>
      <c r="K5442" s="49" t="s">
        <v>109</v>
      </c>
      <c r="L5442" s="49">
        <v>9802939</v>
      </c>
      <c r="M5442" s="49" t="s">
        <v>914</v>
      </c>
      <c r="N5442" s="51">
        <v>24654</v>
      </c>
      <c r="O5442" s="51">
        <v>24654</v>
      </c>
      <c r="P5442" s="49" t="s">
        <v>1081</v>
      </c>
    </row>
    <row r="5443" spans="1:16">
      <c r="A5443" s="46">
        <v>0</v>
      </c>
      <c r="B5443" s="46">
        <v>0</v>
      </c>
      <c r="C5443" s="46">
        <v>0</v>
      </c>
      <c r="D5443" s="46">
        <f t="shared" ref="D5443:D5506" si="85">+B5443-C5443</f>
        <v>0</v>
      </c>
      <c r="E5443" s="51">
        <v>45261</v>
      </c>
      <c r="F5443" s="49" t="s">
        <v>80</v>
      </c>
      <c r="G5443" s="49" t="s">
        <v>81</v>
      </c>
      <c r="H5443" s="49" t="s">
        <v>3040</v>
      </c>
      <c r="I5443" s="49" t="s">
        <v>706</v>
      </c>
      <c r="J5443" s="49">
        <v>135500</v>
      </c>
      <c r="K5443" s="49" t="s">
        <v>109</v>
      </c>
      <c r="L5443" s="49">
        <v>9804933</v>
      </c>
      <c r="M5443" s="49" t="s">
        <v>914</v>
      </c>
      <c r="N5443" s="51">
        <v>26846</v>
      </c>
      <c r="O5443" s="51">
        <v>26846</v>
      </c>
      <c r="P5443" s="49" t="s">
        <v>1081</v>
      </c>
    </row>
    <row r="5444" spans="1:16">
      <c r="A5444" s="46">
        <v>0</v>
      </c>
      <c r="B5444" s="46">
        <v>0</v>
      </c>
      <c r="C5444" s="46">
        <v>0</v>
      </c>
      <c r="D5444" s="46">
        <f t="shared" si="85"/>
        <v>0</v>
      </c>
      <c r="E5444" s="51">
        <v>45261</v>
      </c>
      <c r="F5444" s="49" t="s">
        <v>80</v>
      </c>
      <c r="G5444" s="49" t="s">
        <v>81</v>
      </c>
      <c r="H5444" s="49" t="s">
        <v>3040</v>
      </c>
      <c r="I5444" s="49" t="s">
        <v>706</v>
      </c>
      <c r="J5444" s="49">
        <v>135500</v>
      </c>
      <c r="K5444" s="49" t="s">
        <v>109</v>
      </c>
      <c r="L5444" s="49">
        <v>9803105</v>
      </c>
      <c r="M5444" s="49" t="s">
        <v>914</v>
      </c>
      <c r="N5444" s="51">
        <v>21732</v>
      </c>
      <c r="O5444" s="51">
        <v>21732</v>
      </c>
      <c r="P5444" s="49" t="s">
        <v>1081</v>
      </c>
    </row>
    <row r="5445" spans="1:16">
      <c r="A5445" s="46">
        <v>0</v>
      </c>
      <c r="B5445" s="46">
        <v>0</v>
      </c>
      <c r="C5445" s="46">
        <v>0</v>
      </c>
      <c r="D5445" s="46">
        <f t="shared" si="85"/>
        <v>0</v>
      </c>
      <c r="E5445" s="51">
        <v>45261</v>
      </c>
      <c r="F5445" s="49" t="s">
        <v>80</v>
      </c>
      <c r="G5445" s="49" t="s">
        <v>81</v>
      </c>
      <c r="H5445" s="49" t="s">
        <v>3040</v>
      </c>
      <c r="I5445" s="49" t="s">
        <v>706</v>
      </c>
      <c r="J5445" s="49">
        <v>135500</v>
      </c>
      <c r="K5445" s="49" t="s">
        <v>109</v>
      </c>
      <c r="L5445" s="49">
        <v>9804939</v>
      </c>
      <c r="M5445" s="49" t="s">
        <v>914</v>
      </c>
      <c r="N5445" s="51">
        <v>26846</v>
      </c>
      <c r="O5445" s="51">
        <v>26846</v>
      </c>
      <c r="P5445" s="49" t="s">
        <v>1081</v>
      </c>
    </row>
    <row r="5446" spans="1:16">
      <c r="A5446" s="46">
        <v>0</v>
      </c>
      <c r="B5446" s="46">
        <v>0</v>
      </c>
      <c r="C5446" s="46">
        <v>0</v>
      </c>
      <c r="D5446" s="46">
        <f t="shared" si="85"/>
        <v>0</v>
      </c>
      <c r="E5446" s="51">
        <v>45261</v>
      </c>
      <c r="F5446" s="49" t="s">
        <v>80</v>
      </c>
      <c r="G5446" s="49" t="s">
        <v>81</v>
      </c>
      <c r="H5446" s="49" t="s">
        <v>3040</v>
      </c>
      <c r="I5446" s="49" t="s">
        <v>706</v>
      </c>
      <c r="J5446" s="49">
        <v>135500</v>
      </c>
      <c r="K5446" s="49" t="s">
        <v>109</v>
      </c>
      <c r="L5446" s="49">
        <v>9803500</v>
      </c>
      <c r="M5446" s="49" t="s">
        <v>914</v>
      </c>
      <c r="N5446" s="51">
        <v>31959</v>
      </c>
      <c r="O5446" s="51">
        <v>31959</v>
      </c>
      <c r="P5446" s="49" t="s">
        <v>1081</v>
      </c>
    </row>
    <row r="5447" spans="1:16">
      <c r="A5447" s="46">
        <v>0</v>
      </c>
      <c r="B5447" s="46">
        <v>0</v>
      </c>
      <c r="C5447" s="46">
        <v>0</v>
      </c>
      <c r="D5447" s="46">
        <f t="shared" si="85"/>
        <v>0</v>
      </c>
      <c r="E5447" s="51">
        <v>45261</v>
      </c>
      <c r="F5447" s="49" t="s">
        <v>80</v>
      </c>
      <c r="G5447" s="49" t="s">
        <v>81</v>
      </c>
      <c r="H5447" s="49" t="s">
        <v>3040</v>
      </c>
      <c r="I5447" s="49" t="s">
        <v>706</v>
      </c>
      <c r="J5447" s="49">
        <v>135500</v>
      </c>
      <c r="K5447" s="49" t="s">
        <v>109</v>
      </c>
      <c r="L5447" s="49">
        <v>9802990</v>
      </c>
      <c r="M5447" s="49" t="s">
        <v>914</v>
      </c>
      <c r="N5447" s="51">
        <v>21732</v>
      </c>
      <c r="O5447" s="51">
        <v>21732</v>
      </c>
      <c r="P5447" s="49" t="s">
        <v>1081</v>
      </c>
    </row>
    <row r="5448" spans="1:16">
      <c r="A5448" s="46">
        <v>0</v>
      </c>
      <c r="B5448" s="46">
        <v>0</v>
      </c>
      <c r="C5448" s="46">
        <v>0</v>
      </c>
      <c r="D5448" s="46">
        <f t="shared" si="85"/>
        <v>0</v>
      </c>
      <c r="E5448" s="51">
        <v>45261</v>
      </c>
      <c r="F5448" s="49" t="s">
        <v>80</v>
      </c>
      <c r="G5448" s="49" t="s">
        <v>81</v>
      </c>
      <c r="H5448" s="49" t="s">
        <v>3040</v>
      </c>
      <c r="I5448" s="49" t="s">
        <v>706</v>
      </c>
      <c r="J5448" s="49">
        <v>135500</v>
      </c>
      <c r="K5448" s="49" t="s">
        <v>110</v>
      </c>
      <c r="L5448" s="49">
        <v>9974681</v>
      </c>
      <c r="M5448" s="49" t="s">
        <v>3091</v>
      </c>
      <c r="N5448" s="51">
        <v>21732</v>
      </c>
      <c r="O5448" s="51">
        <v>21732</v>
      </c>
      <c r="P5448" s="49" t="s">
        <v>1091</v>
      </c>
    </row>
    <row r="5449" spans="1:16">
      <c r="A5449" s="46">
        <v>0</v>
      </c>
      <c r="B5449" s="46">
        <v>0</v>
      </c>
      <c r="C5449" s="46">
        <v>0</v>
      </c>
      <c r="D5449" s="46">
        <f t="shared" si="85"/>
        <v>0</v>
      </c>
      <c r="E5449" s="51">
        <v>45261</v>
      </c>
      <c r="F5449" s="49" t="s">
        <v>80</v>
      </c>
      <c r="G5449" s="49" t="s">
        <v>81</v>
      </c>
      <c r="H5449" s="49" t="s">
        <v>3040</v>
      </c>
      <c r="I5449" s="49" t="s">
        <v>706</v>
      </c>
      <c r="J5449" s="49">
        <v>135500</v>
      </c>
      <c r="K5449" s="49" t="s">
        <v>110</v>
      </c>
      <c r="L5449" s="49">
        <v>9974680</v>
      </c>
      <c r="M5449" s="49" t="s">
        <v>3091</v>
      </c>
      <c r="N5449" s="51">
        <v>24289</v>
      </c>
      <c r="O5449" s="51">
        <v>24289</v>
      </c>
      <c r="P5449" s="49" t="s">
        <v>1091</v>
      </c>
    </row>
    <row r="5450" spans="1:16">
      <c r="A5450" s="46">
        <v>0</v>
      </c>
      <c r="B5450" s="46">
        <v>0</v>
      </c>
      <c r="C5450" s="46">
        <v>0</v>
      </c>
      <c r="D5450" s="46">
        <f t="shared" si="85"/>
        <v>0</v>
      </c>
      <c r="E5450" s="51">
        <v>45261</v>
      </c>
      <c r="F5450" s="49" t="s">
        <v>80</v>
      </c>
      <c r="G5450" s="49" t="s">
        <v>81</v>
      </c>
      <c r="H5450" s="49" t="s">
        <v>3040</v>
      </c>
      <c r="I5450" s="49" t="s">
        <v>706</v>
      </c>
      <c r="J5450" s="49">
        <v>135500</v>
      </c>
      <c r="K5450" s="49" t="s">
        <v>111</v>
      </c>
      <c r="L5450" s="49">
        <v>9724170</v>
      </c>
      <c r="M5450" s="49" t="s">
        <v>3092</v>
      </c>
      <c r="N5450" s="51">
        <v>21732</v>
      </c>
      <c r="O5450" s="51">
        <v>21732</v>
      </c>
      <c r="P5450" s="49" t="s">
        <v>1091</v>
      </c>
    </row>
    <row r="5451" spans="1:16">
      <c r="A5451" s="46">
        <v>0</v>
      </c>
      <c r="B5451" s="46">
        <v>0</v>
      </c>
      <c r="C5451" s="46">
        <v>0</v>
      </c>
      <c r="D5451" s="46">
        <f t="shared" si="85"/>
        <v>0</v>
      </c>
      <c r="E5451" s="51">
        <v>45261</v>
      </c>
      <c r="F5451" s="49" t="s">
        <v>80</v>
      </c>
      <c r="G5451" s="49" t="s">
        <v>81</v>
      </c>
      <c r="H5451" s="49" t="s">
        <v>3040</v>
      </c>
      <c r="I5451" s="49" t="s">
        <v>706</v>
      </c>
      <c r="J5451" s="49">
        <v>135500</v>
      </c>
      <c r="K5451" s="49" t="s">
        <v>111</v>
      </c>
      <c r="L5451" s="49">
        <v>9974679</v>
      </c>
      <c r="M5451" s="49" t="s">
        <v>3092</v>
      </c>
      <c r="N5451" s="51">
        <v>24654</v>
      </c>
      <c r="O5451" s="51">
        <v>24654</v>
      </c>
      <c r="P5451" s="49" t="s">
        <v>1091</v>
      </c>
    </row>
    <row r="5452" spans="1:16">
      <c r="A5452" s="46">
        <v>0</v>
      </c>
      <c r="B5452" s="46">
        <v>0</v>
      </c>
      <c r="C5452" s="46">
        <v>0</v>
      </c>
      <c r="D5452" s="46">
        <f t="shared" si="85"/>
        <v>0</v>
      </c>
      <c r="E5452" s="51">
        <v>45261</v>
      </c>
      <c r="F5452" s="49" t="s">
        <v>80</v>
      </c>
      <c r="G5452" s="49" t="s">
        <v>81</v>
      </c>
      <c r="H5452" s="49" t="s">
        <v>3040</v>
      </c>
      <c r="I5452" s="49" t="s">
        <v>706</v>
      </c>
      <c r="J5452" s="49">
        <v>135500</v>
      </c>
      <c r="K5452" s="49" t="s">
        <v>111</v>
      </c>
      <c r="L5452" s="49">
        <v>9974678</v>
      </c>
      <c r="M5452" s="49" t="s">
        <v>3092</v>
      </c>
      <c r="N5452" s="51">
        <v>27576</v>
      </c>
      <c r="O5452" s="51">
        <v>27576</v>
      </c>
      <c r="P5452" s="49" t="s">
        <v>1091</v>
      </c>
    </row>
    <row r="5453" spans="1:16">
      <c r="A5453" s="46">
        <v>0</v>
      </c>
      <c r="B5453" s="46">
        <v>0</v>
      </c>
      <c r="C5453" s="46">
        <v>0</v>
      </c>
      <c r="D5453" s="46">
        <f t="shared" si="85"/>
        <v>0</v>
      </c>
      <c r="E5453" s="51">
        <v>45261</v>
      </c>
      <c r="F5453" s="49" t="s">
        <v>80</v>
      </c>
      <c r="G5453" s="49" t="s">
        <v>81</v>
      </c>
      <c r="H5453" s="49" t="s">
        <v>3040</v>
      </c>
      <c r="I5453" s="49" t="s">
        <v>706</v>
      </c>
      <c r="J5453" s="49">
        <v>135500</v>
      </c>
      <c r="K5453" s="49" t="s">
        <v>116</v>
      </c>
      <c r="L5453" s="49">
        <v>9728061</v>
      </c>
      <c r="M5453" s="49" t="s">
        <v>3093</v>
      </c>
      <c r="N5453" s="51">
        <v>24654</v>
      </c>
      <c r="O5453" s="51">
        <v>24654</v>
      </c>
      <c r="P5453" s="49" t="s">
        <v>1091</v>
      </c>
    </row>
    <row r="5454" spans="1:16">
      <c r="A5454" s="46">
        <v>0</v>
      </c>
      <c r="B5454" s="46">
        <v>0</v>
      </c>
      <c r="C5454" s="46">
        <v>0</v>
      </c>
      <c r="D5454" s="46">
        <f t="shared" si="85"/>
        <v>0</v>
      </c>
      <c r="E5454" s="51">
        <v>45261</v>
      </c>
      <c r="F5454" s="49" t="s">
        <v>80</v>
      </c>
      <c r="G5454" s="49" t="s">
        <v>81</v>
      </c>
      <c r="H5454" s="49" t="s">
        <v>3040</v>
      </c>
      <c r="I5454" s="49" t="s">
        <v>706</v>
      </c>
      <c r="J5454" s="49">
        <v>135500</v>
      </c>
      <c r="K5454" s="49" t="s">
        <v>116</v>
      </c>
      <c r="L5454" s="49">
        <v>9974676</v>
      </c>
      <c r="M5454" s="49" t="s">
        <v>3093</v>
      </c>
      <c r="N5454" s="51">
        <v>22828</v>
      </c>
      <c r="O5454" s="51">
        <v>22828</v>
      </c>
      <c r="P5454" s="49" t="s">
        <v>1091</v>
      </c>
    </row>
    <row r="5455" spans="1:16">
      <c r="A5455" s="46">
        <v>0</v>
      </c>
      <c r="B5455" s="46">
        <v>0</v>
      </c>
      <c r="C5455" s="46">
        <v>0</v>
      </c>
      <c r="D5455" s="46">
        <f t="shared" si="85"/>
        <v>0</v>
      </c>
      <c r="E5455" s="51">
        <v>45261</v>
      </c>
      <c r="F5455" s="49" t="s">
        <v>80</v>
      </c>
      <c r="G5455" s="49" t="s">
        <v>81</v>
      </c>
      <c r="H5455" s="49" t="s">
        <v>3040</v>
      </c>
      <c r="I5455" s="49" t="s">
        <v>706</v>
      </c>
      <c r="J5455" s="49">
        <v>135500</v>
      </c>
      <c r="K5455" s="49" t="s">
        <v>116</v>
      </c>
      <c r="L5455" s="49">
        <v>9974675</v>
      </c>
      <c r="M5455" s="49" t="s">
        <v>3093</v>
      </c>
      <c r="N5455" s="51">
        <v>31594</v>
      </c>
      <c r="O5455" s="51">
        <v>31594</v>
      </c>
      <c r="P5455" s="49" t="s">
        <v>1091</v>
      </c>
    </row>
    <row r="5456" spans="1:16">
      <c r="A5456" s="46">
        <v>0</v>
      </c>
      <c r="B5456" s="46">
        <v>0</v>
      </c>
      <c r="C5456" s="46">
        <v>0</v>
      </c>
      <c r="D5456" s="46">
        <f t="shared" si="85"/>
        <v>0</v>
      </c>
      <c r="E5456" s="51">
        <v>45261</v>
      </c>
      <c r="F5456" s="49" t="s">
        <v>80</v>
      </c>
      <c r="G5456" s="49" t="s">
        <v>81</v>
      </c>
      <c r="H5456" s="49" t="s">
        <v>3040</v>
      </c>
      <c r="I5456" s="49" t="s">
        <v>706</v>
      </c>
      <c r="J5456" s="49">
        <v>135500</v>
      </c>
      <c r="K5456" s="49" t="s">
        <v>116</v>
      </c>
      <c r="L5456" s="49">
        <v>9974677</v>
      </c>
      <c r="M5456" s="49" t="s">
        <v>3093</v>
      </c>
      <c r="N5456" s="51">
        <v>21732</v>
      </c>
      <c r="O5456" s="51">
        <v>21732</v>
      </c>
      <c r="P5456" s="49" t="s">
        <v>1091</v>
      </c>
    </row>
    <row r="5457" spans="1:16">
      <c r="A5457" s="46">
        <v>0</v>
      </c>
      <c r="B5457" s="46">
        <v>0</v>
      </c>
      <c r="C5457" s="46">
        <v>0</v>
      </c>
      <c r="D5457" s="46">
        <f t="shared" si="85"/>
        <v>0</v>
      </c>
      <c r="E5457" s="51">
        <v>45261</v>
      </c>
      <c r="F5457" s="49" t="s">
        <v>80</v>
      </c>
      <c r="G5457" s="49" t="s">
        <v>81</v>
      </c>
      <c r="H5457" s="49" t="s">
        <v>3040</v>
      </c>
      <c r="I5457" s="49" t="s">
        <v>706</v>
      </c>
      <c r="J5457" s="49">
        <v>135500</v>
      </c>
      <c r="K5457" s="49" t="s">
        <v>117</v>
      </c>
      <c r="L5457" s="49">
        <v>9697430</v>
      </c>
      <c r="M5457" s="49" t="s">
        <v>3094</v>
      </c>
      <c r="N5457" s="51">
        <v>21732</v>
      </c>
      <c r="O5457" s="51">
        <v>21732</v>
      </c>
      <c r="P5457" s="49" t="s">
        <v>1091</v>
      </c>
    </row>
    <row r="5458" spans="1:16">
      <c r="A5458" s="46">
        <v>0</v>
      </c>
      <c r="B5458" s="46">
        <v>0</v>
      </c>
      <c r="C5458" s="46">
        <v>0</v>
      </c>
      <c r="D5458" s="46">
        <f t="shared" si="85"/>
        <v>0</v>
      </c>
      <c r="E5458" s="51">
        <v>45261</v>
      </c>
      <c r="F5458" s="49" t="s">
        <v>80</v>
      </c>
      <c r="G5458" s="49" t="s">
        <v>81</v>
      </c>
      <c r="H5458" s="49" t="s">
        <v>3040</v>
      </c>
      <c r="I5458" s="49" t="s">
        <v>706</v>
      </c>
      <c r="J5458" s="49">
        <v>135500</v>
      </c>
      <c r="K5458" s="49" t="s">
        <v>117</v>
      </c>
      <c r="L5458" s="49">
        <v>9974674</v>
      </c>
      <c r="M5458" s="49" t="s">
        <v>3094</v>
      </c>
      <c r="N5458" s="51">
        <v>27576</v>
      </c>
      <c r="O5458" s="51">
        <v>27576</v>
      </c>
      <c r="P5458" s="49" t="s">
        <v>1091</v>
      </c>
    </row>
    <row r="5459" spans="1:16">
      <c r="A5459" s="46">
        <v>0</v>
      </c>
      <c r="B5459" s="46">
        <v>0</v>
      </c>
      <c r="C5459" s="46">
        <v>0</v>
      </c>
      <c r="D5459" s="46">
        <f t="shared" si="85"/>
        <v>0</v>
      </c>
      <c r="E5459" s="51">
        <v>45261</v>
      </c>
      <c r="F5459" s="49" t="s">
        <v>80</v>
      </c>
      <c r="G5459" s="49" t="s">
        <v>81</v>
      </c>
      <c r="H5459" s="49" t="s">
        <v>3040</v>
      </c>
      <c r="I5459" s="49" t="s">
        <v>706</v>
      </c>
      <c r="J5459" s="49">
        <v>135500</v>
      </c>
      <c r="K5459" s="49" t="s">
        <v>135</v>
      </c>
      <c r="L5459" s="49">
        <v>9974673</v>
      </c>
      <c r="M5459" s="49" t="s">
        <v>3095</v>
      </c>
      <c r="N5459" s="51">
        <v>21732</v>
      </c>
      <c r="O5459" s="51">
        <v>21732</v>
      </c>
      <c r="P5459" s="49" t="s">
        <v>1091</v>
      </c>
    </row>
    <row r="5460" spans="1:16">
      <c r="A5460" s="46">
        <v>0</v>
      </c>
      <c r="B5460" s="46">
        <v>0</v>
      </c>
      <c r="C5460" s="46">
        <v>0</v>
      </c>
      <c r="D5460" s="46">
        <f t="shared" si="85"/>
        <v>0</v>
      </c>
      <c r="E5460" s="51">
        <v>45261</v>
      </c>
      <c r="F5460" s="49" t="s">
        <v>80</v>
      </c>
      <c r="G5460" s="49" t="s">
        <v>81</v>
      </c>
      <c r="H5460" s="49" t="s">
        <v>3040</v>
      </c>
      <c r="I5460" s="49" t="s">
        <v>706</v>
      </c>
      <c r="J5460" s="49">
        <v>135500</v>
      </c>
      <c r="K5460" s="49" t="s">
        <v>112</v>
      </c>
      <c r="L5460" s="49">
        <v>9974671</v>
      </c>
      <c r="M5460" s="49" t="s">
        <v>3096</v>
      </c>
      <c r="N5460" s="51">
        <v>23559</v>
      </c>
      <c r="O5460" s="51">
        <v>23559</v>
      </c>
      <c r="P5460" s="49" t="s">
        <v>1091</v>
      </c>
    </row>
    <row r="5461" spans="1:16">
      <c r="A5461" s="46">
        <v>0</v>
      </c>
      <c r="B5461" s="46">
        <v>0</v>
      </c>
      <c r="C5461" s="46">
        <v>0</v>
      </c>
      <c r="D5461" s="46">
        <f t="shared" si="85"/>
        <v>0</v>
      </c>
      <c r="E5461" s="51">
        <v>45261</v>
      </c>
      <c r="F5461" s="49" t="s">
        <v>80</v>
      </c>
      <c r="G5461" s="49" t="s">
        <v>81</v>
      </c>
      <c r="H5461" s="49" t="s">
        <v>3040</v>
      </c>
      <c r="I5461" s="49" t="s">
        <v>706</v>
      </c>
      <c r="J5461" s="49">
        <v>135500</v>
      </c>
      <c r="K5461" s="49" t="s">
        <v>112</v>
      </c>
      <c r="L5461" s="49">
        <v>9974672</v>
      </c>
      <c r="M5461" s="49" t="s">
        <v>3096</v>
      </c>
      <c r="N5461" s="51">
        <v>21732</v>
      </c>
      <c r="O5461" s="51">
        <v>21732</v>
      </c>
      <c r="P5461" s="49" t="s">
        <v>1091</v>
      </c>
    </row>
    <row r="5462" spans="1:16">
      <c r="A5462" s="46">
        <v>0</v>
      </c>
      <c r="B5462" s="46">
        <v>0</v>
      </c>
      <c r="C5462" s="46">
        <v>0</v>
      </c>
      <c r="D5462" s="46">
        <f t="shared" si="85"/>
        <v>0</v>
      </c>
      <c r="E5462" s="51">
        <v>45261</v>
      </c>
      <c r="F5462" s="49" t="s">
        <v>80</v>
      </c>
      <c r="G5462" s="49" t="s">
        <v>81</v>
      </c>
      <c r="H5462" s="49" t="s">
        <v>3040</v>
      </c>
      <c r="I5462" s="49" t="s">
        <v>706</v>
      </c>
      <c r="J5462" s="49">
        <v>135500</v>
      </c>
      <c r="K5462" s="49" t="s">
        <v>136</v>
      </c>
      <c r="L5462" s="49">
        <v>9974670</v>
      </c>
      <c r="M5462" s="49" t="s">
        <v>3097</v>
      </c>
      <c r="N5462" s="51">
        <v>21732</v>
      </c>
      <c r="O5462" s="51">
        <v>21732</v>
      </c>
      <c r="P5462" s="49" t="s">
        <v>1091</v>
      </c>
    </row>
    <row r="5463" spans="1:16">
      <c r="A5463" s="46">
        <v>0</v>
      </c>
      <c r="B5463" s="46">
        <v>0</v>
      </c>
      <c r="C5463" s="46">
        <v>0</v>
      </c>
      <c r="D5463" s="46">
        <f t="shared" si="85"/>
        <v>0</v>
      </c>
      <c r="E5463" s="51">
        <v>45261</v>
      </c>
      <c r="F5463" s="49" t="s">
        <v>80</v>
      </c>
      <c r="G5463" s="49" t="s">
        <v>81</v>
      </c>
      <c r="H5463" s="49" t="s">
        <v>3040</v>
      </c>
      <c r="I5463" s="49" t="s">
        <v>706</v>
      </c>
      <c r="J5463" s="49">
        <v>135500</v>
      </c>
      <c r="K5463" s="49" t="s">
        <v>220</v>
      </c>
      <c r="L5463" s="49">
        <v>9974669</v>
      </c>
      <c r="M5463" s="49" t="s">
        <v>3098</v>
      </c>
      <c r="N5463" s="51">
        <v>21732</v>
      </c>
      <c r="O5463" s="51">
        <v>21732</v>
      </c>
      <c r="P5463" s="49" t="s">
        <v>1091</v>
      </c>
    </row>
    <row r="5464" spans="1:16">
      <c r="A5464" s="46">
        <v>0</v>
      </c>
      <c r="B5464" s="46">
        <v>0</v>
      </c>
      <c r="C5464" s="46">
        <v>0</v>
      </c>
      <c r="D5464" s="46">
        <f t="shared" si="85"/>
        <v>0</v>
      </c>
      <c r="E5464" s="51">
        <v>45261</v>
      </c>
      <c r="F5464" s="49" t="s">
        <v>80</v>
      </c>
      <c r="G5464" s="49" t="s">
        <v>81</v>
      </c>
      <c r="H5464" s="49" t="s">
        <v>3040</v>
      </c>
      <c r="I5464" s="49" t="s">
        <v>706</v>
      </c>
      <c r="J5464" s="49">
        <v>135500</v>
      </c>
      <c r="K5464" s="49" t="s">
        <v>703</v>
      </c>
      <c r="L5464" s="49">
        <v>9974667</v>
      </c>
      <c r="M5464" s="49" t="s">
        <v>3099</v>
      </c>
      <c r="N5464" s="51">
        <v>31959</v>
      </c>
      <c r="O5464" s="51">
        <v>31959</v>
      </c>
      <c r="P5464" s="49" t="s">
        <v>1091</v>
      </c>
    </row>
    <row r="5465" spans="1:16">
      <c r="A5465" s="46">
        <v>0</v>
      </c>
      <c r="B5465" s="46">
        <v>0</v>
      </c>
      <c r="C5465" s="46">
        <v>0</v>
      </c>
      <c r="D5465" s="46">
        <f t="shared" si="85"/>
        <v>0</v>
      </c>
      <c r="E5465" s="51">
        <v>45261</v>
      </c>
      <c r="F5465" s="49" t="s">
        <v>80</v>
      </c>
      <c r="G5465" s="49" t="s">
        <v>81</v>
      </c>
      <c r="H5465" s="49" t="s">
        <v>3040</v>
      </c>
      <c r="I5465" s="49" t="s">
        <v>706</v>
      </c>
      <c r="J5465" s="49">
        <v>135500</v>
      </c>
      <c r="K5465" s="49" t="s">
        <v>703</v>
      </c>
      <c r="L5465" s="49">
        <v>9974666</v>
      </c>
      <c r="M5465" s="49" t="s">
        <v>3099</v>
      </c>
      <c r="N5465" s="51">
        <v>32325</v>
      </c>
      <c r="O5465" s="51">
        <v>32325</v>
      </c>
      <c r="P5465" s="49" t="s">
        <v>1091</v>
      </c>
    </row>
    <row r="5466" spans="1:16">
      <c r="A5466" s="46">
        <v>0</v>
      </c>
      <c r="B5466" s="46">
        <v>0</v>
      </c>
      <c r="C5466" s="46">
        <v>0</v>
      </c>
      <c r="D5466" s="46">
        <f t="shared" si="85"/>
        <v>0</v>
      </c>
      <c r="E5466" s="51">
        <v>45261</v>
      </c>
      <c r="F5466" s="49" t="s">
        <v>80</v>
      </c>
      <c r="G5466" s="49" t="s">
        <v>81</v>
      </c>
      <c r="H5466" s="49" t="s">
        <v>3040</v>
      </c>
      <c r="I5466" s="49" t="s">
        <v>706</v>
      </c>
      <c r="J5466" s="49">
        <v>135500</v>
      </c>
      <c r="K5466" s="49" t="s">
        <v>703</v>
      </c>
      <c r="L5466" s="49">
        <v>9974668</v>
      </c>
      <c r="M5466" s="49" t="s">
        <v>3099</v>
      </c>
      <c r="N5466" s="51">
        <v>26846</v>
      </c>
      <c r="O5466" s="51">
        <v>26846</v>
      </c>
      <c r="P5466" s="49" t="s">
        <v>1091</v>
      </c>
    </row>
    <row r="5467" spans="1:16">
      <c r="A5467" s="46">
        <v>0</v>
      </c>
      <c r="B5467" s="46">
        <v>0</v>
      </c>
      <c r="C5467" s="46">
        <v>0</v>
      </c>
      <c r="D5467" s="46">
        <f t="shared" si="85"/>
        <v>0</v>
      </c>
      <c r="E5467" s="51">
        <v>45261</v>
      </c>
      <c r="F5467" s="49" t="s">
        <v>80</v>
      </c>
      <c r="G5467" s="49" t="s">
        <v>81</v>
      </c>
      <c r="H5467" s="49" t="s">
        <v>3040</v>
      </c>
      <c r="I5467" s="49" t="s">
        <v>706</v>
      </c>
      <c r="J5467" s="49">
        <v>135500</v>
      </c>
      <c r="K5467" s="49" t="s">
        <v>703</v>
      </c>
      <c r="L5467" s="49">
        <v>9974665</v>
      </c>
      <c r="M5467" s="49" t="s">
        <v>3099</v>
      </c>
      <c r="N5467" s="51">
        <v>28307</v>
      </c>
      <c r="O5467" s="51">
        <v>28307</v>
      </c>
      <c r="P5467" s="49" t="s">
        <v>1091</v>
      </c>
    </row>
    <row r="5468" spans="1:16">
      <c r="A5468" s="46">
        <v>0</v>
      </c>
      <c r="B5468" s="46">
        <v>0</v>
      </c>
      <c r="C5468" s="46">
        <v>0</v>
      </c>
      <c r="D5468" s="46">
        <f t="shared" si="85"/>
        <v>0</v>
      </c>
      <c r="E5468" s="51">
        <v>45261</v>
      </c>
      <c r="F5468" s="49" t="s">
        <v>80</v>
      </c>
      <c r="G5468" s="49" t="s">
        <v>81</v>
      </c>
      <c r="H5468" s="49" t="s">
        <v>3040</v>
      </c>
      <c r="I5468" s="49" t="s">
        <v>706</v>
      </c>
      <c r="J5468" s="49">
        <v>135500</v>
      </c>
      <c r="K5468" s="49" t="s">
        <v>118</v>
      </c>
      <c r="L5468" s="49">
        <v>9724169</v>
      </c>
      <c r="M5468" s="49" t="s">
        <v>3100</v>
      </c>
      <c r="N5468" s="51">
        <v>26846</v>
      </c>
      <c r="O5468" s="51">
        <v>26846</v>
      </c>
      <c r="P5468" s="49" t="s">
        <v>1091</v>
      </c>
    </row>
    <row r="5469" spans="1:16">
      <c r="A5469" s="46">
        <v>0</v>
      </c>
      <c r="B5469" s="46">
        <v>0</v>
      </c>
      <c r="C5469" s="46">
        <v>0</v>
      </c>
      <c r="D5469" s="46">
        <f t="shared" si="85"/>
        <v>0</v>
      </c>
      <c r="E5469" s="51">
        <v>45261</v>
      </c>
      <c r="F5469" s="49" t="s">
        <v>80</v>
      </c>
      <c r="G5469" s="49" t="s">
        <v>81</v>
      </c>
      <c r="H5469" s="49" t="s">
        <v>3040</v>
      </c>
      <c r="I5469" s="49" t="s">
        <v>706</v>
      </c>
      <c r="J5469" s="49">
        <v>135600</v>
      </c>
      <c r="K5469" s="49" t="s">
        <v>114</v>
      </c>
      <c r="L5469" s="49">
        <v>9693324</v>
      </c>
      <c r="M5469" s="49" t="s">
        <v>1000</v>
      </c>
      <c r="N5469" s="51">
        <v>23924</v>
      </c>
      <c r="O5469" s="51">
        <v>23924</v>
      </c>
      <c r="P5469" s="49" t="s">
        <v>1091</v>
      </c>
    </row>
    <row r="5470" spans="1:16">
      <c r="A5470" s="46">
        <v>0</v>
      </c>
      <c r="B5470" s="46">
        <v>0</v>
      </c>
      <c r="C5470" s="46">
        <v>0</v>
      </c>
      <c r="D5470" s="46">
        <f t="shared" si="85"/>
        <v>0</v>
      </c>
      <c r="E5470" s="51">
        <v>45261</v>
      </c>
      <c r="F5470" s="49" t="s">
        <v>80</v>
      </c>
      <c r="G5470" s="49" t="s">
        <v>81</v>
      </c>
      <c r="H5470" s="49" t="s">
        <v>3040</v>
      </c>
      <c r="I5470" s="49" t="s">
        <v>706</v>
      </c>
      <c r="J5470" s="49">
        <v>135600</v>
      </c>
      <c r="K5470" s="49" t="s">
        <v>114</v>
      </c>
      <c r="L5470" s="49">
        <v>9974664</v>
      </c>
      <c r="M5470" s="49" t="s">
        <v>915</v>
      </c>
      <c r="N5470" s="51">
        <v>21732</v>
      </c>
      <c r="O5470" s="51">
        <v>21732</v>
      </c>
      <c r="P5470" s="49" t="s">
        <v>1091</v>
      </c>
    </row>
    <row r="5471" spans="1:16">
      <c r="A5471" s="46">
        <v>0</v>
      </c>
      <c r="B5471" s="46">
        <v>0</v>
      </c>
      <c r="C5471" s="46">
        <v>0</v>
      </c>
      <c r="D5471" s="46">
        <f t="shared" si="85"/>
        <v>0</v>
      </c>
      <c r="E5471" s="51">
        <v>45261</v>
      </c>
      <c r="F5471" s="49" t="s">
        <v>80</v>
      </c>
      <c r="G5471" s="49" t="s">
        <v>81</v>
      </c>
      <c r="H5471" s="49" t="s">
        <v>3040</v>
      </c>
      <c r="I5471" s="49" t="s">
        <v>706</v>
      </c>
      <c r="J5471" s="49">
        <v>135600</v>
      </c>
      <c r="K5471" s="49" t="s">
        <v>114</v>
      </c>
      <c r="L5471" s="49">
        <v>9974663</v>
      </c>
      <c r="M5471" s="49" t="s">
        <v>1000</v>
      </c>
      <c r="N5471" s="51">
        <v>26846</v>
      </c>
      <c r="O5471" s="51">
        <v>26846</v>
      </c>
      <c r="P5471" s="49" t="s">
        <v>1091</v>
      </c>
    </row>
    <row r="5472" spans="1:16">
      <c r="A5472" s="46">
        <v>0</v>
      </c>
      <c r="B5472" s="46">
        <v>0</v>
      </c>
      <c r="C5472" s="46">
        <v>0</v>
      </c>
      <c r="D5472" s="46">
        <f t="shared" si="85"/>
        <v>0</v>
      </c>
      <c r="E5472" s="51">
        <v>45261</v>
      </c>
      <c r="F5472" s="49" t="s">
        <v>80</v>
      </c>
      <c r="G5472" s="49" t="s">
        <v>81</v>
      </c>
      <c r="H5472" s="49" t="s">
        <v>3040</v>
      </c>
      <c r="I5472" s="49" t="s">
        <v>706</v>
      </c>
      <c r="J5472" s="49">
        <v>135600</v>
      </c>
      <c r="K5472" s="49" t="s">
        <v>114</v>
      </c>
      <c r="L5472" s="49">
        <v>9697429</v>
      </c>
      <c r="M5472" s="49" t="s">
        <v>1000</v>
      </c>
      <c r="N5472" s="51">
        <v>27576</v>
      </c>
      <c r="O5472" s="51">
        <v>27576</v>
      </c>
      <c r="P5472" s="49" t="s">
        <v>1091</v>
      </c>
    </row>
    <row r="5473" spans="1:16">
      <c r="A5473" s="46">
        <v>0</v>
      </c>
      <c r="B5473" s="46">
        <v>0</v>
      </c>
      <c r="C5473" s="46">
        <v>0</v>
      </c>
      <c r="D5473" s="46">
        <f t="shared" si="85"/>
        <v>0</v>
      </c>
      <c r="E5473" s="51">
        <v>45261</v>
      </c>
      <c r="F5473" s="49" t="s">
        <v>80</v>
      </c>
      <c r="G5473" s="49" t="s">
        <v>81</v>
      </c>
      <c r="H5473" s="49" t="s">
        <v>3040</v>
      </c>
      <c r="I5473" s="49" t="s">
        <v>706</v>
      </c>
      <c r="J5473" s="49">
        <v>135600</v>
      </c>
      <c r="K5473" s="49" t="s">
        <v>122</v>
      </c>
      <c r="L5473" s="49">
        <v>9974662</v>
      </c>
      <c r="M5473" s="49" t="s">
        <v>916</v>
      </c>
      <c r="N5473" s="51">
        <v>21732</v>
      </c>
      <c r="O5473" s="51">
        <v>21732</v>
      </c>
      <c r="P5473" s="49" t="s">
        <v>1091</v>
      </c>
    </row>
    <row r="5474" spans="1:16">
      <c r="A5474" s="46">
        <v>0</v>
      </c>
      <c r="B5474" s="46">
        <v>0</v>
      </c>
      <c r="C5474" s="46">
        <v>0</v>
      </c>
      <c r="D5474" s="46">
        <f t="shared" si="85"/>
        <v>0</v>
      </c>
      <c r="E5474" s="51">
        <v>45261</v>
      </c>
      <c r="F5474" s="49" t="s">
        <v>80</v>
      </c>
      <c r="G5474" s="49" t="s">
        <v>81</v>
      </c>
      <c r="H5474" s="49" t="s">
        <v>3040</v>
      </c>
      <c r="I5474" s="49" t="s">
        <v>706</v>
      </c>
      <c r="J5474" s="49">
        <v>135600</v>
      </c>
      <c r="K5474" s="49" t="s">
        <v>122</v>
      </c>
      <c r="L5474" s="49">
        <v>9974747</v>
      </c>
      <c r="M5474" s="49" t="s">
        <v>1002</v>
      </c>
      <c r="N5474" s="51">
        <v>23924</v>
      </c>
      <c r="O5474" s="51">
        <v>23924</v>
      </c>
      <c r="P5474" s="49" t="s">
        <v>1091</v>
      </c>
    </row>
    <row r="5475" spans="1:16">
      <c r="A5475" s="46">
        <v>0</v>
      </c>
      <c r="B5475" s="46">
        <v>0</v>
      </c>
      <c r="C5475" s="46">
        <v>0</v>
      </c>
      <c r="D5475" s="46">
        <f t="shared" si="85"/>
        <v>0</v>
      </c>
      <c r="E5475" s="51">
        <v>45261</v>
      </c>
      <c r="F5475" s="49" t="s">
        <v>80</v>
      </c>
      <c r="G5475" s="49" t="s">
        <v>81</v>
      </c>
      <c r="H5475" s="49" t="s">
        <v>3040</v>
      </c>
      <c r="I5475" s="49" t="s">
        <v>706</v>
      </c>
      <c r="J5475" s="49">
        <v>135600</v>
      </c>
      <c r="K5475" s="49" t="s">
        <v>122</v>
      </c>
      <c r="L5475" s="49">
        <v>9974748</v>
      </c>
      <c r="M5475" s="49" t="s">
        <v>1002</v>
      </c>
      <c r="N5475" s="51">
        <v>26846</v>
      </c>
      <c r="O5475" s="51">
        <v>26846</v>
      </c>
      <c r="P5475" s="49" t="s">
        <v>1091</v>
      </c>
    </row>
    <row r="5476" spans="1:16">
      <c r="A5476" s="46">
        <v>8</v>
      </c>
      <c r="B5476" s="46">
        <v>28577.02</v>
      </c>
      <c r="C5476" s="46">
        <v>-519.78998871179999</v>
      </c>
      <c r="D5476" s="46">
        <f t="shared" si="85"/>
        <v>29096.809988711801</v>
      </c>
      <c r="E5476" s="51">
        <v>45261</v>
      </c>
      <c r="F5476" s="49" t="s">
        <v>80</v>
      </c>
      <c r="G5476" s="49" t="s">
        <v>81</v>
      </c>
      <c r="H5476" s="49" t="s">
        <v>3101</v>
      </c>
      <c r="I5476" s="49" t="s">
        <v>708</v>
      </c>
      <c r="J5476" s="49">
        <v>135002</v>
      </c>
      <c r="K5476" s="49" t="s">
        <v>130</v>
      </c>
      <c r="L5476" s="49">
        <v>9870058</v>
      </c>
      <c r="M5476" s="49" t="s">
        <v>3052</v>
      </c>
      <c r="N5476" s="51">
        <v>31594</v>
      </c>
      <c r="O5476" s="51">
        <v>31594</v>
      </c>
      <c r="P5476" s="49" t="s">
        <v>1091</v>
      </c>
    </row>
    <row r="5477" spans="1:16">
      <c r="A5477" s="46">
        <v>0</v>
      </c>
      <c r="B5477" s="46">
        <v>0</v>
      </c>
      <c r="C5477" s="46">
        <v>0</v>
      </c>
      <c r="D5477" s="46">
        <f t="shared" si="85"/>
        <v>0</v>
      </c>
      <c r="E5477" s="51">
        <v>45261</v>
      </c>
      <c r="F5477" s="49" t="s">
        <v>80</v>
      </c>
      <c r="G5477" s="49" t="s">
        <v>81</v>
      </c>
      <c r="H5477" s="49" t="s">
        <v>3101</v>
      </c>
      <c r="I5477" s="49" t="s">
        <v>708</v>
      </c>
      <c r="J5477" s="49">
        <v>135500</v>
      </c>
      <c r="K5477" s="49" t="s">
        <v>106</v>
      </c>
      <c r="L5477" s="49">
        <v>9802754</v>
      </c>
      <c r="M5477" s="49" t="s">
        <v>908</v>
      </c>
      <c r="N5477" s="51">
        <v>31594</v>
      </c>
      <c r="O5477" s="51">
        <v>31594</v>
      </c>
      <c r="P5477" s="49" t="s">
        <v>1081</v>
      </c>
    </row>
    <row r="5478" spans="1:16">
      <c r="A5478" s="46">
        <v>0</v>
      </c>
      <c r="B5478" s="46">
        <v>0</v>
      </c>
      <c r="C5478" s="46">
        <v>0</v>
      </c>
      <c r="D5478" s="46">
        <f t="shared" si="85"/>
        <v>0</v>
      </c>
      <c r="E5478" s="51">
        <v>45261</v>
      </c>
      <c r="F5478" s="49" t="s">
        <v>80</v>
      </c>
      <c r="G5478" s="49" t="s">
        <v>81</v>
      </c>
      <c r="H5478" s="49" t="s">
        <v>3101</v>
      </c>
      <c r="I5478" s="49" t="s">
        <v>708</v>
      </c>
      <c r="J5478" s="49">
        <v>135500</v>
      </c>
      <c r="K5478" s="49" t="s">
        <v>109</v>
      </c>
      <c r="L5478" s="49">
        <v>9803292</v>
      </c>
      <c r="M5478" s="49" t="s">
        <v>914</v>
      </c>
      <c r="N5478" s="51">
        <v>31594</v>
      </c>
      <c r="O5478" s="51">
        <v>31594</v>
      </c>
      <c r="P5478" s="49" t="s">
        <v>1081</v>
      </c>
    </row>
    <row r="5479" spans="1:16">
      <c r="A5479" s="46">
        <v>0</v>
      </c>
      <c r="B5479" s="46">
        <v>0</v>
      </c>
      <c r="C5479" s="46">
        <v>0</v>
      </c>
      <c r="D5479" s="46">
        <f t="shared" si="85"/>
        <v>0</v>
      </c>
      <c r="E5479" s="51">
        <v>45261</v>
      </c>
      <c r="F5479" s="49" t="s">
        <v>80</v>
      </c>
      <c r="G5479" s="49" t="s">
        <v>81</v>
      </c>
      <c r="H5479" s="49" t="s">
        <v>3101</v>
      </c>
      <c r="I5479" s="49" t="s">
        <v>708</v>
      </c>
      <c r="J5479" s="49">
        <v>135500</v>
      </c>
      <c r="K5479" s="49" t="s">
        <v>135</v>
      </c>
      <c r="L5479" s="49">
        <v>9974741</v>
      </c>
      <c r="M5479" s="49" t="s">
        <v>3095</v>
      </c>
      <c r="N5479" s="51">
        <v>31594</v>
      </c>
      <c r="O5479" s="51">
        <v>31594</v>
      </c>
      <c r="P5479" s="49" t="s">
        <v>1091</v>
      </c>
    </row>
    <row r="5480" spans="1:16">
      <c r="A5480" s="46">
        <v>0</v>
      </c>
      <c r="B5480" s="46">
        <v>0</v>
      </c>
      <c r="C5480" s="46">
        <v>0</v>
      </c>
      <c r="D5480" s="46">
        <f t="shared" si="85"/>
        <v>0</v>
      </c>
      <c r="E5480" s="51">
        <v>45261</v>
      </c>
      <c r="F5480" s="49" t="s">
        <v>80</v>
      </c>
      <c r="G5480" s="49" t="s">
        <v>81</v>
      </c>
      <c r="H5480" s="49" t="s">
        <v>3101</v>
      </c>
      <c r="I5480" s="49" t="s">
        <v>708</v>
      </c>
      <c r="J5480" s="49">
        <v>135600</v>
      </c>
      <c r="K5480" s="49" t="s">
        <v>114</v>
      </c>
      <c r="L5480" s="49">
        <v>9724175</v>
      </c>
      <c r="M5480" s="49" t="s">
        <v>915</v>
      </c>
      <c r="N5480" s="51">
        <v>31594</v>
      </c>
      <c r="O5480" s="51">
        <v>31594</v>
      </c>
      <c r="P5480" s="49" t="s">
        <v>1091</v>
      </c>
    </row>
    <row r="5481" spans="1:16">
      <c r="A5481" s="46">
        <v>0</v>
      </c>
      <c r="B5481" s="46">
        <v>0</v>
      </c>
      <c r="C5481" s="46">
        <v>0</v>
      </c>
      <c r="D5481" s="46">
        <f t="shared" si="85"/>
        <v>0</v>
      </c>
      <c r="E5481" s="51">
        <v>45261</v>
      </c>
      <c r="F5481" s="49" t="s">
        <v>80</v>
      </c>
      <c r="G5481" s="49" t="s">
        <v>81</v>
      </c>
      <c r="H5481" s="49" t="s">
        <v>3101</v>
      </c>
      <c r="I5481" s="49" t="s">
        <v>708</v>
      </c>
      <c r="J5481" s="49">
        <v>135600</v>
      </c>
      <c r="K5481" s="49" t="s">
        <v>122</v>
      </c>
      <c r="L5481" s="49">
        <v>9974740</v>
      </c>
      <c r="M5481" s="49" t="s">
        <v>916</v>
      </c>
      <c r="N5481" s="51">
        <v>31594</v>
      </c>
      <c r="O5481" s="51">
        <v>31594</v>
      </c>
      <c r="P5481" s="49" t="s">
        <v>1091</v>
      </c>
    </row>
    <row r="5482" spans="1:16">
      <c r="A5482" s="46">
        <v>1</v>
      </c>
      <c r="B5482" s="46">
        <v>15957.52</v>
      </c>
      <c r="C5482" s="46">
        <v>-419.79782971920002</v>
      </c>
      <c r="D5482" s="46">
        <f t="shared" si="85"/>
        <v>16377.317829719201</v>
      </c>
      <c r="E5482" s="51">
        <v>45261</v>
      </c>
      <c r="F5482" s="49" t="s">
        <v>80</v>
      </c>
      <c r="G5482" s="49" t="s">
        <v>81</v>
      </c>
      <c r="H5482" s="49" t="s">
        <v>3102</v>
      </c>
      <c r="I5482" s="49" t="s">
        <v>722</v>
      </c>
      <c r="J5482" s="49">
        <v>135001</v>
      </c>
      <c r="K5482" s="49" t="s">
        <v>153</v>
      </c>
      <c r="L5482" s="49">
        <v>9869904</v>
      </c>
      <c r="M5482" s="49" t="s">
        <v>3103</v>
      </c>
      <c r="N5482" s="51">
        <v>28307</v>
      </c>
      <c r="O5482" s="51">
        <v>28307</v>
      </c>
      <c r="P5482" s="49" t="s">
        <v>1091</v>
      </c>
    </row>
    <row r="5483" spans="1:16">
      <c r="A5483" s="46">
        <v>1</v>
      </c>
      <c r="B5483" s="46">
        <v>5141.72</v>
      </c>
      <c r="C5483" s="46">
        <v>-135.2643078012</v>
      </c>
      <c r="D5483" s="46">
        <f t="shared" si="85"/>
        <v>5276.9843078012</v>
      </c>
      <c r="E5483" s="51">
        <v>45261</v>
      </c>
      <c r="F5483" s="49" t="s">
        <v>80</v>
      </c>
      <c r="G5483" s="49" t="s">
        <v>81</v>
      </c>
      <c r="H5483" s="49" t="s">
        <v>3102</v>
      </c>
      <c r="I5483" s="49" t="s">
        <v>722</v>
      </c>
      <c r="J5483" s="49">
        <v>135001</v>
      </c>
      <c r="K5483" s="49" t="s">
        <v>153</v>
      </c>
      <c r="L5483" s="49">
        <v>9869905</v>
      </c>
      <c r="M5483" s="49" t="s">
        <v>3104</v>
      </c>
      <c r="N5483" s="51">
        <v>28307</v>
      </c>
      <c r="O5483" s="51">
        <v>28307</v>
      </c>
      <c r="P5483" s="49" t="s">
        <v>1091</v>
      </c>
    </row>
    <row r="5484" spans="1:16">
      <c r="A5484" s="46">
        <v>1</v>
      </c>
      <c r="B5484" s="46">
        <v>6217.96</v>
      </c>
      <c r="C5484" s="46">
        <v>-163.57717949159999</v>
      </c>
      <c r="D5484" s="46">
        <f t="shared" si="85"/>
        <v>6381.5371794916</v>
      </c>
      <c r="E5484" s="51">
        <v>45261</v>
      </c>
      <c r="F5484" s="49" t="s">
        <v>80</v>
      </c>
      <c r="G5484" s="49" t="s">
        <v>81</v>
      </c>
      <c r="H5484" s="49" t="s">
        <v>3102</v>
      </c>
      <c r="I5484" s="49" t="s">
        <v>722</v>
      </c>
      <c r="J5484" s="49">
        <v>135001</v>
      </c>
      <c r="K5484" s="49" t="s">
        <v>153</v>
      </c>
      <c r="L5484" s="49">
        <v>9718834</v>
      </c>
      <c r="M5484" s="49" t="s">
        <v>3105</v>
      </c>
      <c r="N5484" s="51">
        <v>28307</v>
      </c>
      <c r="O5484" s="51">
        <v>28307</v>
      </c>
      <c r="P5484" s="49" t="s">
        <v>1091</v>
      </c>
    </row>
    <row r="5485" spans="1:16">
      <c r="A5485" s="46">
        <v>1</v>
      </c>
      <c r="B5485" s="46">
        <v>467.43</v>
      </c>
      <c r="C5485" s="46">
        <v>-12.296779170300001</v>
      </c>
      <c r="D5485" s="46">
        <f t="shared" si="85"/>
        <v>479.72677917030001</v>
      </c>
      <c r="E5485" s="51">
        <v>45261</v>
      </c>
      <c r="F5485" s="49" t="s">
        <v>80</v>
      </c>
      <c r="G5485" s="49" t="s">
        <v>81</v>
      </c>
      <c r="H5485" s="49" t="s">
        <v>3102</v>
      </c>
      <c r="I5485" s="49" t="s">
        <v>722</v>
      </c>
      <c r="J5485" s="49">
        <v>135001</v>
      </c>
      <c r="K5485" s="49" t="s">
        <v>153</v>
      </c>
      <c r="L5485" s="49">
        <v>9869903</v>
      </c>
      <c r="M5485" s="49" t="s">
        <v>3106</v>
      </c>
      <c r="N5485" s="51">
        <v>28307</v>
      </c>
      <c r="O5485" s="51">
        <v>28307</v>
      </c>
      <c r="P5485" s="49" t="s">
        <v>1091</v>
      </c>
    </row>
    <row r="5486" spans="1:16">
      <c r="A5486" s="46">
        <v>1</v>
      </c>
      <c r="B5486" s="46">
        <v>1889.91</v>
      </c>
      <c r="C5486" s="46">
        <v>-49.718259251100001</v>
      </c>
      <c r="D5486" s="46">
        <f t="shared" si="85"/>
        <v>1939.6282592511002</v>
      </c>
      <c r="E5486" s="51">
        <v>45261</v>
      </c>
      <c r="F5486" s="49" t="s">
        <v>80</v>
      </c>
      <c r="G5486" s="49" t="s">
        <v>81</v>
      </c>
      <c r="H5486" s="49" t="s">
        <v>3102</v>
      </c>
      <c r="I5486" s="49" t="s">
        <v>722</v>
      </c>
      <c r="J5486" s="49">
        <v>135001</v>
      </c>
      <c r="K5486" s="49" t="s">
        <v>153</v>
      </c>
      <c r="L5486" s="49">
        <v>9869902</v>
      </c>
      <c r="M5486" s="49" t="s">
        <v>3107</v>
      </c>
      <c r="N5486" s="51">
        <v>28307</v>
      </c>
      <c r="O5486" s="51">
        <v>28307</v>
      </c>
      <c r="P5486" s="49" t="s">
        <v>1091</v>
      </c>
    </row>
    <row r="5487" spans="1:16">
      <c r="A5487" s="46">
        <v>1</v>
      </c>
      <c r="B5487" s="46">
        <v>10935.53</v>
      </c>
      <c r="C5487" s="46">
        <v>-287.68328417129999</v>
      </c>
      <c r="D5487" s="46">
        <f t="shared" si="85"/>
        <v>11223.213284171301</v>
      </c>
      <c r="E5487" s="51">
        <v>45261</v>
      </c>
      <c r="F5487" s="49" t="s">
        <v>80</v>
      </c>
      <c r="G5487" s="49" t="s">
        <v>81</v>
      </c>
      <c r="H5487" s="49" t="s">
        <v>3102</v>
      </c>
      <c r="I5487" s="49" t="s">
        <v>722</v>
      </c>
      <c r="J5487" s="49">
        <v>135001</v>
      </c>
      <c r="K5487" s="49" t="s">
        <v>153</v>
      </c>
      <c r="L5487" s="49">
        <v>9691238</v>
      </c>
      <c r="M5487" s="49" t="s">
        <v>3108</v>
      </c>
      <c r="N5487" s="51">
        <v>28307</v>
      </c>
      <c r="O5487" s="51">
        <v>28307</v>
      </c>
      <c r="P5487" s="49" t="s">
        <v>1091</v>
      </c>
    </row>
    <row r="5488" spans="1:16">
      <c r="A5488" s="46">
        <v>3</v>
      </c>
      <c r="B5488" s="46">
        <v>329.43</v>
      </c>
      <c r="C5488" s="46">
        <v>-10.306378970700001</v>
      </c>
      <c r="D5488" s="46">
        <f t="shared" si="85"/>
        <v>339.7363789707</v>
      </c>
      <c r="E5488" s="51">
        <v>45261</v>
      </c>
      <c r="F5488" s="49" t="s">
        <v>80</v>
      </c>
      <c r="G5488" s="49" t="s">
        <v>81</v>
      </c>
      <c r="H5488" s="49" t="s">
        <v>3102</v>
      </c>
      <c r="I5488" s="49" t="s">
        <v>722</v>
      </c>
      <c r="J5488" s="49">
        <v>135002</v>
      </c>
      <c r="K5488" s="49" t="s">
        <v>130</v>
      </c>
      <c r="L5488" s="49">
        <v>9870089</v>
      </c>
      <c r="M5488" s="49" t="s">
        <v>3109</v>
      </c>
      <c r="N5488" s="51">
        <v>21732</v>
      </c>
      <c r="O5488" s="51">
        <v>21732</v>
      </c>
      <c r="P5488" s="49" t="s">
        <v>1091</v>
      </c>
    </row>
    <row r="5489" spans="1:16">
      <c r="A5489" s="46">
        <v>5</v>
      </c>
      <c r="B5489" s="46">
        <v>306</v>
      </c>
      <c r="C5489" s="46">
        <v>-10.16668782</v>
      </c>
      <c r="D5489" s="46">
        <f t="shared" si="85"/>
        <v>316.16668781999999</v>
      </c>
      <c r="E5489" s="51">
        <v>45261</v>
      </c>
      <c r="F5489" s="49" t="s">
        <v>80</v>
      </c>
      <c r="G5489" s="49" t="s">
        <v>81</v>
      </c>
      <c r="H5489" s="49" t="s">
        <v>3102</v>
      </c>
      <c r="I5489" s="49" t="s">
        <v>722</v>
      </c>
      <c r="J5489" s="49">
        <v>135002</v>
      </c>
      <c r="K5489" s="49" t="s">
        <v>130</v>
      </c>
      <c r="L5489" s="49">
        <v>9870092</v>
      </c>
      <c r="M5489" s="49" t="s">
        <v>3110</v>
      </c>
      <c r="N5489" s="51">
        <v>20271</v>
      </c>
      <c r="O5489" s="51">
        <v>20271</v>
      </c>
      <c r="P5489" s="49" t="s">
        <v>1091</v>
      </c>
    </row>
    <row r="5490" spans="1:16">
      <c r="A5490" s="46">
        <v>2</v>
      </c>
      <c r="B5490" s="46">
        <v>253.55</v>
      </c>
      <c r="C5490" s="46">
        <v>-7.932435989500001</v>
      </c>
      <c r="D5490" s="46">
        <f t="shared" si="85"/>
        <v>261.4824359895</v>
      </c>
      <c r="E5490" s="51">
        <v>45261</v>
      </c>
      <c r="F5490" s="49" t="s">
        <v>80</v>
      </c>
      <c r="G5490" s="49" t="s">
        <v>81</v>
      </c>
      <c r="H5490" s="49" t="s">
        <v>3102</v>
      </c>
      <c r="I5490" s="49" t="s">
        <v>722</v>
      </c>
      <c r="J5490" s="49">
        <v>135002</v>
      </c>
      <c r="K5490" s="49" t="s">
        <v>130</v>
      </c>
      <c r="L5490" s="49">
        <v>9870091</v>
      </c>
      <c r="M5490" s="49" t="s">
        <v>3110</v>
      </c>
      <c r="N5490" s="51">
        <v>21732</v>
      </c>
      <c r="O5490" s="51">
        <v>21732</v>
      </c>
      <c r="P5490" s="49" t="s">
        <v>1091</v>
      </c>
    </row>
    <row r="5491" spans="1:16">
      <c r="A5491" s="46">
        <v>1</v>
      </c>
      <c r="B5491" s="46">
        <v>179.72</v>
      </c>
      <c r="C5491" s="46">
        <v>-5.6226282628000002</v>
      </c>
      <c r="D5491" s="46">
        <f t="shared" si="85"/>
        <v>185.34262826279999</v>
      </c>
      <c r="E5491" s="51">
        <v>45261</v>
      </c>
      <c r="F5491" s="49" t="s">
        <v>80</v>
      </c>
      <c r="G5491" s="49" t="s">
        <v>81</v>
      </c>
      <c r="H5491" s="49" t="s">
        <v>3102</v>
      </c>
      <c r="I5491" s="49" t="s">
        <v>722</v>
      </c>
      <c r="J5491" s="49">
        <v>135002</v>
      </c>
      <c r="K5491" s="49" t="s">
        <v>130</v>
      </c>
      <c r="L5491" s="49">
        <v>9718850</v>
      </c>
      <c r="M5491" s="49" t="s">
        <v>3111</v>
      </c>
      <c r="N5491" s="51">
        <v>21732</v>
      </c>
      <c r="O5491" s="51">
        <v>21732</v>
      </c>
      <c r="P5491" s="49" t="s">
        <v>1091</v>
      </c>
    </row>
    <row r="5492" spans="1:16">
      <c r="A5492" s="46">
        <v>2</v>
      </c>
      <c r="B5492" s="46">
        <v>176.08</v>
      </c>
      <c r="C5492" s="46">
        <v>-5.5087490792000002</v>
      </c>
      <c r="D5492" s="46">
        <f t="shared" si="85"/>
        <v>181.5887490792</v>
      </c>
      <c r="E5492" s="51">
        <v>45261</v>
      </c>
      <c r="F5492" s="49" t="s">
        <v>80</v>
      </c>
      <c r="G5492" s="49" t="s">
        <v>81</v>
      </c>
      <c r="H5492" s="49" t="s">
        <v>3102</v>
      </c>
      <c r="I5492" s="49" t="s">
        <v>722</v>
      </c>
      <c r="J5492" s="49">
        <v>135002</v>
      </c>
      <c r="K5492" s="49" t="s">
        <v>130</v>
      </c>
      <c r="L5492" s="49">
        <v>9870090</v>
      </c>
      <c r="M5492" s="49" t="s">
        <v>1005</v>
      </c>
      <c r="N5492" s="51">
        <v>21732</v>
      </c>
      <c r="O5492" s="51">
        <v>21732</v>
      </c>
      <c r="P5492" s="49" t="s">
        <v>1091</v>
      </c>
    </row>
    <row r="5493" spans="1:16">
      <c r="A5493" s="46">
        <v>1</v>
      </c>
      <c r="B5493" s="46">
        <v>179.69</v>
      </c>
      <c r="C5493" s="46">
        <v>-5.6216896981</v>
      </c>
      <c r="D5493" s="46">
        <f t="shared" si="85"/>
        <v>185.3116896981</v>
      </c>
      <c r="E5493" s="51">
        <v>45261</v>
      </c>
      <c r="F5493" s="49" t="s">
        <v>80</v>
      </c>
      <c r="G5493" s="49" t="s">
        <v>81</v>
      </c>
      <c r="H5493" s="49" t="s">
        <v>3102</v>
      </c>
      <c r="I5493" s="49" t="s">
        <v>722</v>
      </c>
      <c r="J5493" s="49">
        <v>135002</v>
      </c>
      <c r="K5493" s="49" t="s">
        <v>130</v>
      </c>
      <c r="L5493" s="49">
        <v>9708894</v>
      </c>
      <c r="M5493" s="49" t="s">
        <v>3112</v>
      </c>
      <c r="N5493" s="51">
        <v>21732</v>
      </c>
      <c r="O5493" s="51">
        <v>21732</v>
      </c>
      <c r="P5493" s="49" t="s">
        <v>1091</v>
      </c>
    </row>
    <row r="5494" spans="1:16">
      <c r="A5494" s="46">
        <v>2</v>
      </c>
      <c r="B5494" s="46">
        <v>29.75</v>
      </c>
      <c r="C5494" s="46">
        <v>22.205658825</v>
      </c>
      <c r="D5494" s="46">
        <f t="shared" si="85"/>
        <v>7.5443411749999996</v>
      </c>
      <c r="E5494" s="51">
        <v>45261</v>
      </c>
      <c r="F5494" s="49" t="s">
        <v>80</v>
      </c>
      <c r="G5494" s="49" t="s">
        <v>81</v>
      </c>
      <c r="H5494" s="49" t="s">
        <v>3102</v>
      </c>
      <c r="I5494" s="49" t="s">
        <v>722</v>
      </c>
      <c r="J5494" s="49">
        <v>135500</v>
      </c>
      <c r="K5494" s="49" t="s">
        <v>106</v>
      </c>
      <c r="L5494" s="49">
        <v>9801855</v>
      </c>
      <c r="M5494" s="49" t="s">
        <v>908</v>
      </c>
      <c r="N5494" s="51">
        <v>22098</v>
      </c>
      <c r="O5494" s="51">
        <v>22098</v>
      </c>
      <c r="P5494" s="49" t="s">
        <v>1081</v>
      </c>
    </row>
    <row r="5495" spans="1:16">
      <c r="A5495" s="46">
        <v>1</v>
      </c>
      <c r="B5495" s="46">
        <v>41.480000000000004</v>
      </c>
      <c r="C5495" s="46">
        <v>29.498355160800003</v>
      </c>
      <c r="D5495" s="46">
        <f t="shared" si="85"/>
        <v>11.981644839200001</v>
      </c>
      <c r="E5495" s="51">
        <v>45261</v>
      </c>
      <c r="F5495" s="49" t="s">
        <v>80</v>
      </c>
      <c r="G5495" s="49" t="s">
        <v>81</v>
      </c>
      <c r="H5495" s="49" t="s">
        <v>3102</v>
      </c>
      <c r="I5495" s="49" t="s">
        <v>722</v>
      </c>
      <c r="J5495" s="49">
        <v>135500</v>
      </c>
      <c r="K5495" s="49" t="s">
        <v>106</v>
      </c>
      <c r="L5495" s="49">
        <v>9802762</v>
      </c>
      <c r="M5495" s="49" t="s">
        <v>908</v>
      </c>
      <c r="N5495" s="51">
        <v>23193</v>
      </c>
      <c r="O5495" s="51">
        <v>23193</v>
      </c>
      <c r="P5495" s="49" t="s">
        <v>1081</v>
      </c>
    </row>
    <row r="5496" spans="1:16">
      <c r="A5496" s="46">
        <v>3</v>
      </c>
      <c r="B5496" s="46">
        <v>382</v>
      </c>
      <c r="C5496" s="46">
        <v>231.24560235999999</v>
      </c>
      <c r="D5496" s="46">
        <f t="shared" si="85"/>
        <v>150.75439764000001</v>
      </c>
      <c r="E5496" s="51">
        <v>45261</v>
      </c>
      <c r="F5496" s="49" t="s">
        <v>80</v>
      </c>
      <c r="G5496" s="49" t="s">
        <v>81</v>
      </c>
      <c r="H5496" s="49" t="s">
        <v>3102</v>
      </c>
      <c r="I5496" s="49" t="s">
        <v>722</v>
      </c>
      <c r="J5496" s="49">
        <v>135500</v>
      </c>
      <c r="K5496" s="49" t="s">
        <v>106</v>
      </c>
      <c r="L5496" s="49">
        <v>9802729</v>
      </c>
      <c r="M5496" s="49" t="s">
        <v>908</v>
      </c>
      <c r="N5496" s="51">
        <v>26481</v>
      </c>
      <c r="O5496" s="51">
        <v>26481</v>
      </c>
      <c r="P5496" s="49" t="s">
        <v>1081</v>
      </c>
    </row>
    <row r="5497" spans="1:16">
      <c r="A5497" s="46">
        <v>11</v>
      </c>
      <c r="B5497" s="46">
        <v>193.9</v>
      </c>
      <c r="C5497" s="46">
        <v>156.12466182599999</v>
      </c>
      <c r="D5497" s="46">
        <f t="shared" si="85"/>
        <v>37.775338174000012</v>
      </c>
      <c r="E5497" s="51">
        <v>45261</v>
      </c>
      <c r="F5497" s="49" t="s">
        <v>80</v>
      </c>
      <c r="G5497" s="49" t="s">
        <v>81</v>
      </c>
      <c r="H5497" s="49" t="s">
        <v>3102</v>
      </c>
      <c r="I5497" s="49" t="s">
        <v>722</v>
      </c>
      <c r="J5497" s="49">
        <v>135500</v>
      </c>
      <c r="K5497" s="49" t="s">
        <v>106</v>
      </c>
      <c r="L5497" s="49">
        <v>9802671</v>
      </c>
      <c r="M5497" s="49" t="s">
        <v>908</v>
      </c>
      <c r="N5497" s="51">
        <v>20271</v>
      </c>
      <c r="O5497" s="51">
        <v>20271</v>
      </c>
      <c r="P5497" s="49" t="s">
        <v>1081</v>
      </c>
    </row>
    <row r="5498" spans="1:16">
      <c r="A5498" s="46">
        <v>4</v>
      </c>
      <c r="B5498" s="46">
        <v>82.81</v>
      </c>
      <c r="C5498" s="46">
        <v>66.677066765399999</v>
      </c>
      <c r="D5498" s="46">
        <f t="shared" si="85"/>
        <v>16.132933234600003</v>
      </c>
      <c r="E5498" s="51">
        <v>45261</v>
      </c>
      <c r="F5498" s="49" t="s">
        <v>80</v>
      </c>
      <c r="G5498" s="49" t="s">
        <v>81</v>
      </c>
      <c r="H5498" s="49" t="s">
        <v>3102</v>
      </c>
      <c r="I5498" s="49" t="s">
        <v>722</v>
      </c>
      <c r="J5498" s="49">
        <v>135500</v>
      </c>
      <c r="K5498" s="49" t="s">
        <v>106</v>
      </c>
      <c r="L5498" s="49">
        <v>9802796</v>
      </c>
      <c r="M5498" s="49" t="s">
        <v>908</v>
      </c>
      <c r="N5498" s="51">
        <v>20271</v>
      </c>
      <c r="O5498" s="51">
        <v>20271</v>
      </c>
      <c r="P5498" s="49" t="s">
        <v>1081</v>
      </c>
    </row>
    <row r="5499" spans="1:16">
      <c r="A5499" s="46">
        <v>1</v>
      </c>
      <c r="B5499" s="46">
        <v>151.5</v>
      </c>
      <c r="C5499" s="46">
        <v>88.149673544999999</v>
      </c>
      <c r="D5499" s="46">
        <f t="shared" si="85"/>
        <v>63.350326455000001</v>
      </c>
      <c r="E5499" s="51">
        <v>45261</v>
      </c>
      <c r="F5499" s="49" t="s">
        <v>80</v>
      </c>
      <c r="G5499" s="49" t="s">
        <v>81</v>
      </c>
      <c r="H5499" s="49" t="s">
        <v>3102</v>
      </c>
      <c r="I5499" s="49" t="s">
        <v>722</v>
      </c>
      <c r="J5499" s="49">
        <v>135500</v>
      </c>
      <c r="K5499" s="49" t="s">
        <v>106</v>
      </c>
      <c r="L5499" s="49">
        <v>9802640</v>
      </c>
      <c r="M5499" s="49" t="s">
        <v>908</v>
      </c>
      <c r="N5499" s="51">
        <v>27211</v>
      </c>
      <c r="O5499" s="51">
        <v>27211</v>
      </c>
      <c r="P5499" s="49" t="s">
        <v>1081</v>
      </c>
    </row>
    <row r="5500" spans="1:16">
      <c r="A5500" s="46">
        <v>2</v>
      </c>
      <c r="B5500" s="46">
        <v>184.54</v>
      </c>
      <c r="C5500" s="46">
        <v>111.71220800920001</v>
      </c>
      <c r="D5500" s="46">
        <f t="shared" si="85"/>
        <v>72.82779199079998</v>
      </c>
      <c r="E5500" s="51">
        <v>45261</v>
      </c>
      <c r="F5500" s="49" t="s">
        <v>80</v>
      </c>
      <c r="G5500" s="49" t="s">
        <v>81</v>
      </c>
      <c r="H5500" s="49" t="s">
        <v>3102</v>
      </c>
      <c r="I5500" s="49" t="s">
        <v>722</v>
      </c>
      <c r="J5500" s="49">
        <v>135500</v>
      </c>
      <c r="K5500" s="49" t="s">
        <v>106</v>
      </c>
      <c r="L5500" s="49">
        <v>9802541</v>
      </c>
      <c r="M5500" s="49" t="s">
        <v>908</v>
      </c>
      <c r="N5500" s="51">
        <v>26481</v>
      </c>
      <c r="O5500" s="51">
        <v>26481</v>
      </c>
      <c r="P5500" s="49" t="s">
        <v>1081</v>
      </c>
    </row>
    <row r="5501" spans="1:16">
      <c r="A5501" s="46">
        <v>11</v>
      </c>
      <c r="B5501" s="46">
        <v>297.60000000000002</v>
      </c>
      <c r="C5501" s="46">
        <v>222.13122912</v>
      </c>
      <c r="D5501" s="46">
        <f t="shared" si="85"/>
        <v>75.468770880000022</v>
      </c>
      <c r="E5501" s="51">
        <v>45261</v>
      </c>
      <c r="F5501" s="49" t="s">
        <v>80</v>
      </c>
      <c r="G5501" s="49" t="s">
        <v>81</v>
      </c>
      <c r="H5501" s="49" t="s">
        <v>3102</v>
      </c>
      <c r="I5501" s="49" t="s">
        <v>722</v>
      </c>
      <c r="J5501" s="49">
        <v>135500</v>
      </c>
      <c r="K5501" s="49" t="s">
        <v>106</v>
      </c>
      <c r="L5501" s="49">
        <v>9802637</v>
      </c>
      <c r="M5501" s="49" t="s">
        <v>908</v>
      </c>
      <c r="N5501" s="51">
        <v>22098</v>
      </c>
      <c r="O5501" s="51">
        <v>22098</v>
      </c>
      <c r="P5501" s="49" t="s">
        <v>1081</v>
      </c>
    </row>
    <row r="5502" spans="1:16">
      <c r="A5502" s="46">
        <v>2</v>
      </c>
      <c r="B5502" s="46">
        <v>94.59</v>
      </c>
      <c r="C5502" s="46">
        <v>71.714671276500013</v>
      </c>
      <c r="D5502" s="46">
        <f t="shared" si="85"/>
        <v>22.87532872349999</v>
      </c>
      <c r="E5502" s="51">
        <v>45261</v>
      </c>
      <c r="F5502" s="49" t="s">
        <v>80</v>
      </c>
      <c r="G5502" s="49" t="s">
        <v>81</v>
      </c>
      <c r="H5502" s="49" t="s">
        <v>3102</v>
      </c>
      <c r="I5502" s="49" t="s">
        <v>722</v>
      </c>
      <c r="J5502" s="49">
        <v>135500</v>
      </c>
      <c r="K5502" s="49" t="s">
        <v>106</v>
      </c>
      <c r="L5502" s="49">
        <v>9802797</v>
      </c>
      <c r="M5502" s="49" t="s">
        <v>908</v>
      </c>
      <c r="N5502" s="51">
        <v>21732</v>
      </c>
      <c r="O5502" s="51">
        <v>21732</v>
      </c>
      <c r="P5502" s="49" t="s">
        <v>1081</v>
      </c>
    </row>
    <row r="5503" spans="1:16">
      <c r="A5503" s="46">
        <v>1</v>
      </c>
      <c r="B5503" s="46">
        <v>43.730000000000004</v>
      </c>
      <c r="C5503" s="46">
        <v>25.9581577364</v>
      </c>
      <c r="D5503" s="46">
        <f t="shared" si="85"/>
        <v>17.771842263600004</v>
      </c>
      <c r="E5503" s="51">
        <v>45261</v>
      </c>
      <c r="F5503" s="49" t="s">
        <v>80</v>
      </c>
      <c r="G5503" s="49" t="s">
        <v>81</v>
      </c>
      <c r="H5503" s="49" t="s">
        <v>3102</v>
      </c>
      <c r="I5503" s="49" t="s">
        <v>722</v>
      </c>
      <c r="J5503" s="49">
        <v>135500</v>
      </c>
      <c r="K5503" s="49" t="s">
        <v>106</v>
      </c>
      <c r="L5503" s="49">
        <v>9802730</v>
      </c>
      <c r="M5503" s="49" t="s">
        <v>908</v>
      </c>
      <c r="N5503" s="51">
        <v>26846</v>
      </c>
      <c r="O5503" s="51">
        <v>26846</v>
      </c>
      <c r="P5503" s="49" t="s">
        <v>1081</v>
      </c>
    </row>
    <row r="5504" spans="1:16">
      <c r="A5504" s="46">
        <v>3</v>
      </c>
      <c r="B5504" s="46">
        <v>272.26</v>
      </c>
      <c r="C5504" s="46">
        <v>174.41489626879999</v>
      </c>
      <c r="D5504" s="46">
        <f t="shared" si="85"/>
        <v>97.845103731199998</v>
      </c>
      <c r="E5504" s="51">
        <v>45261</v>
      </c>
      <c r="F5504" s="49" t="s">
        <v>80</v>
      </c>
      <c r="G5504" s="49" t="s">
        <v>81</v>
      </c>
      <c r="H5504" s="49" t="s">
        <v>3102</v>
      </c>
      <c r="I5504" s="49" t="s">
        <v>722</v>
      </c>
      <c r="J5504" s="49">
        <v>135500</v>
      </c>
      <c r="K5504" s="49" t="s">
        <v>106</v>
      </c>
      <c r="L5504" s="49">
        <v>9802728</v>
      </c>
      <c r="M5504" s="49" t="s">
        <v>908</v>
      </c>
      <c r="N5504" s="51">
        <v>25385</v>
      </c>
      <c r="O5504" s="51">
        <v>25385</v>
      </c>
      <c r="P5504" s="49" t="s">
        <v>1081</v>
      </c>
    </row>
    <row r="5505" spans="1:16">
      <c r="A5505" s="46">
        <v>3</v>
      </c>
      <c r="B5505" s="46">
        <v>85.27</v>
      </c>
      <c r="C5505" s="46">
        <v>57.6324888372</v>
      </c>
      <c r="D5505" s="46">
        <f t="shared" si="85"/>
        <v>27.637511162799996</v>
      </c>
      <c r="E5505" s="51">
        <v>45261</v>
      </c>
      <c r="F5505" s="49" t="s">
        <v>80</v>
      </c>
      <c r="G5505" s="49" t="s">
        <v>81</v>
      </c>
      <c r="H5505" s="49" t="s">
        <v>3102</v>
      </c>
      <c r="I5505" s="49" t="s">
        <v>722</v>
      </c>
      <c r="J5505" s="49">
        <v>135500</v>
      </c>
      <c r="K5505" s="49" t="s">
        <v>106</v>
      </c>
      <c r="L5505" s="49">
        <v>9802540</v>
      </c>
      <c r="M5505" s="49" t="s">
        <v>908</v>
      </c>
      <c r="N5505" s="51">
        <v>24289</v>
      </c>
      <c r="O5505" s="51">
        <v>24289</v>
      </c>
      <c r="P5505" s="49" t="s">
        <v>1081</v>
      </c>
    </row>
    <row r="5506" spans="1:16">
      <c r="A5506" s="46">
        <v>1</v>
      </c>
      <c r="B5506" s="46">
        <v>32.67</v>
      </c>
      <c r="C5506" s="46">
        <v>23.233154848200002</v>
      </c>
      <c r="D5506" s="46">
        <f t="shared" si="85"/>
        <v>9.4368451518000001</v>
      </c>
      <c r="E5506" s="51">
        <v>45261</v>
      </c>
      <c r="F5506" s="49" t="s">
        <v>80</v>
      </c>
      <c r="G5506" s="49" t="s">
        <v>81</v>
      </c>
      <c r="H5506" s="49" t="s">
        <v>3102</v>
      </c>
      <c r="I5506" s="49" t="s">
        <v>722</v>
      </c>
      <c r="J5506" s="49">
        <v>135500</v>
      </c>
      <c r="K5506" s="49" t="s">
        <v>106</v>
      </c>
      <c r="L5506" s="49">
        <v>9802539</v>
      </c>
      <c r="M5506" s="49" t="s">
        <v>908</v>
      </c>
      <c r="N5506" s="51">
        <v>23193</v>
      </c>
      <c r="O5506" s="51">
        <v>23193</v>
      </c>
      <c r="P5506" s="49" t="s">
        <v>1081</v>
      </c>
    </row>
    <row r="5507" spans="1:16">
      <c r="A5507" s="46">
        <v>85</v>
      </c>
      <c r="B5507" s="46">
        <v>2949.85</v>
      </c>
      <c r="C5507" s="46">
        <v>2236.4681579974999</v>
      </c>
      <c r="D5507" s="46">
        <f t="shared" ref="D5507:D5570" si="86">+B5507-C5507</f>
        <v>713.38184200249998</v>
      </c>
      <c r="E5507" s="51">
        <v>45261</v>
      </c>
      <c r="F5507" s="49" t="s">
        <v>80</v>
      </c>
      <c r="G5507" s="49" t="s">
        <v>81</v>
      </c>
      <c r="H5507" s="49" t="s">
        <v>3102</v>
      </c>
      <c r="I5507" s="49" t="s">
        <v>722</v>
      </c>
      <c r="J5507" s="49">
        <v>135500</v>
      </c>
      <c r="K5507" s="49" t="s">
        <v>106</v>
      </c>
      <c r="L5507" s="49">
        <v>9802537</v>
      </c>
      <c r="M5507" s="49" t="s">
        <v>908</v>
      </c>
      <c r="N5507" s="51">
        <v>21732</v>
      </c>
      <c r="O5507" s="51">
        <v>21732</v>
      </c>
      <c r="P5507" s="49" t="s">
        <v>1081</v>
      </c>
    </row>
    <row r="5508" spans="1:16">
      <c r="A5508" s="46">
        <v>39</v>
      </c>
      <c r="B5508" s="46">
        <v>674.18000000000006</v>
      </c>
      <c r="C5508" s="46">
        <v>542.83715580120008</v>
      </c>
      <c r="D5508" s="46">
        <f t="shared" si="86"/>
        <v>131.34284419879998</v>
      </c>
      <c r="E5508" s="51">
        <v>45261</v>
      </c>
      <c r="F5508" s="49" t="s">
        <v>80</v>
      </c>
      <c r="G5508" s="49" t="s">
        <v>81</v>
      </c>
      <c r="H5508" s="49" t="s">
        <v>3102</v>
      </c>
      <c r="I5508" s="49" t="s">
        <v>722</v>
      </c>
      <c r="J5508" s="49">
        <v>135500</v>
      </c>
      <c r="K5508" s="49" t="s">
        <v>106</v>
      </c>
      <c r="L5508" s="49">
        <v>9802536</v>
      </c>
      <c r="M5508" s="49" t="s">
        <v>908</v>
      </c>
      <c r="N5508" s="51">
        <v>20271</v>
      </c>
      <c r="O5508" s="51">
        <v>20271</v>
      </c>
      <c r="P5508" s="49" t="s">
        <v>1081</v>
      </c>
    </row>
    <row r="5509" spans="1:16">
      <c r="A5509" s="46">
        <v>10</v>
      </c>
      <c r="B5509" s="46">
        <v>260.10000000000002</v>
      </c>
      <c r="C5509" s="46">
        <v>197.198287335</v>
      </c>
      <c r="D5509" s="46">
        <f t="shared" si="86"/>
        <v>62.901712665000019</v>
      </c>
      <c r="E5509" s="51">
        <v>45261</v>
      </c>
      <c r="F5509" s="49" t="s">
        <v>80</v>
      </c>
      <c r="G5509" s="49" t="s">
        <v>81</v>
      </c>
      <c r="H5509" s="49" t="s">
        <v>3102</v>
      </c>
      <c r="I5509" s="49" t="s">
        <v>722</v>
      </c>
      <c r="J5509" s="49">
        <v>135500</v>
      </c>
      <c r="K5509" s="49" t="s">
        <v>106</v>
      </c>
      <c r="L5509" s="49">
        <v>9801906</v>
      </c>
      <c r="M5509" s="49" t="s">
        <v>908</v>
      </c>
      <c r="N5509" s="51">
        <v>21732</v>
      </c>
      <c r="O5509" s="51">
        <v>21732</v>
      </c>
      <c r="P5509" s="49" t="s">
        <v>1081</v>
      </c>
    </row>
    <row r="5510" spans="1:16">
      <c r="A5510" s="46">
        <v>3</v>
      </c>
      <c r="B5510" s="46">
        <v>332.08</v>
      </c>
      <c r="C5510" s="46">
        <v>181.50924611120001</v>
      </c>
      <c r="D5510" s="46">
        <f t="shared" si="86"/>
        <v>150.57075388879997</v>
      </c>
      <c r="E5510" s="51">
        <v>45261</v>
      </c>
      <c r="F5510" s="49" t="s">
        <v>80</v>
      </c>
      <c r="G5510" s="49" t="s">
        <v>81</v>
      </c>
      <c r="H5510" s="49" t="s">
        <v>3102</v>
      </c>
      <c r="I5510" s="49" t="s">
        <v>722</v>
      </c>
      <c r="J5510" s="49">
        <v>135500</v>
      </c>
      <c r="K5510" s="49" t="s">
        <v>106</v>
      </c>
      <c r="L5510" s="49">
        <v>9802731</v>
      </c>
      <c r="M5510" s="49" t="s">
        <v>908</v>
      </c>
      <c r="N5510" s="51">
        <v>28307</v>
      </c>
      <c r="O5510" s="51">
        <v>28307</v>
      </c>
      <c r="P5510" s="49" t="s">
        <v>1081</v>
      </c>
    </row>
    <row r="5511" spans="1:16">
      <c r="A5511" s="46">
        <v>3</v>
      </c>
      <c r="B5511" s="46">
        <v>88.25</v>
      </c>
      <c r="C5511" s="46">
        <v>65.870567774999998</v>
      </c>
      <c r="D5511" s="46">
        <f t="shared" si="86"/>
        <v>22.379432225000002</v>
      </c>
      <c r="E5511" s="51">
        <v>45261</v>
      </c>
      <c r="F5511" s="49" t="s">
        <v>80</v>
      </c>
      <c r="G5511" s="49" t="s">
        <v>81</v>
      </c>
      <c r="H5511" s="49" t="s">
        <v>3102</v>
      </c>
      <c r="I5511" s="49" t="s">
        <v>722</v>
      </c>
      <c r="J5511" s="49">
        <v>135500</v>
      </c>
      <c r="K5511" s="49" t="s">
        <v>106</v>
      </c>
      <c r="L5511" s="49">
        <v>9802761</v>
      </c>
      <c r="M5511" s="49" t="s">
        <v>908</v>
      </c>
      <c r="N5511" s="51">
        <v>22098</v>
      </c>
      <c r="O5511" s="51">
        <v>22098</v>
      </c>
      <c r="P5511" s="49" t="s">
        <v>1081</v>
      </c>
    </row>
    <row r="5512" spans="1:16">
      <c r="A5512" s="46">
        <v>3</v>
      </c>
      <c r="B5512" s="46">
        <v>276.22000000000003</v>
      </c>
      <c r="C5512" s="46">
        <v>176.95174703360001</v>
      </c>
      <c r="D5512" s="46">
        <f t="shared" si="86"/>
        <v>99.268252966400013</v>
      </c>
      <c r="E5512" s="51">
        <v>45261</v>
      </c>
      <c r="F5512" s="49" t="s">
        <v>80</v>
      </c>
      <c r="G5512" s="49" t="s">
        <v>81</v>
      </c>
      <c r="H5512" s="49" t="s">
        <v>3102</v>
      </c>
      <c r="I5512" s="49" t="s">
        <v>722</v>
      </c>
      <c r="J5512" s="49">
        <v>135500</v>
      </c>
      <c r="K5512" s="49" t="s">
        <v>106</v>
      </c>
      <c r="L5512" s="49">
        <v>9802639</v>
      </c>
      <c r="M5512" s="49" t="s">
        <v>908</v>
      </c>
      <c r="N5512" s="51">
        <v>25385</v>
      </c>
      <c r="O5512" s="51">
        <v>25385</v>
      </c>
      <c r="P5512" s="49" t="s">
        <v>1081</v>
      </c>
    </row>
    <row r="5513" spans="1:16">
      <c r="A5513" s="46">
        <v>2</v>
      </c>
      <c r="B5513" s="46">
        <v>428.32</v>
      </c>
      <c r="C5513" s="46">
        <v>208.9390533248</v>
      </c>
      <c r="D5513" s="46">
        <f t="shared" si="86"/>
        <v>219.38094667519999</v>
      </c>
      <c r="E5513" s="51">
        <v>45261</v>
      </c>
      <c r="F5513" s="49" t="s">
        <v>80</v>
      </c>
      <c r="G5513" s="49" t="s">
        <v>81</v>
      </c>
      <c r="H5513" s="49" t="s">
        <v>3102</v>
      </c>
      <c r="I5513" s="49" t="s">
        <v>722</v>
      </c>
      <c r="J5513" s="49">
        <v>135500</v>
      </c>
      <c r="K5513" s="49" t="s">
        <v>106</v>
      </c>
      <c r="L5513" s="49">
        <v>9802543</v>
      </c>
      <c r="M5513" s="49" t="s">
        <v>908</v>
      </c>
      <c r="N5513" s="51">
        <v>30133</v>
      </c>
      <c r="O5513" s="51">
        <v>30133</v>
      </c>
      <c r="P5513" s="49" t="s">
        <v>1081</v>
      </c>
    </row>
    <row r="5514" spans="1:16">
      <c r="A5514" s="46">
        <v>43</v>
      </c>
      <c r="B5514" s="46">
        <v>1088.76</v>
      </c>
      <c r="C5514" s="46">
        <v>812.65993621199993</v>
      </c>
      <c r="D5514" s="46">
        <f t="shared" si="86"/>
        <v>276.10006378800006</v>
      </c>
      <c r="E5514" s="51">
        <v>45261</v>
      </c>
      <c r="F5514" s="49" t="s">
        <v>80</v>
      </c>
      <c r="G5514" s="49" t="s">
        <v>81</v>
      </c>
      <c r="H5514" s="49" t="s">
        <v>3102</v>
      </c>
      <c r="I5514" s="49" t="s">
        <v>722</v>
      </c>
      <c r="J5514" s="49">
        <v>135500</v>
      </c>
      <c r="K5514" s="49" t="s">
        <v>106</v>
      </c>
      <c r="L5514" s="49">
        <v>9802538</v>
      </c>
      <c r="M5514" s="49" t="s">
        <v>908</v>
      </c>
      <c r="N5514" s="51">
        <v>22098</v>
      </c>
      <c r="O5514" s="51">
        <v>22098</v>
      </c>
      <c r="P5514" s="49" t="s">
        <v>1081</v>
      </c>
    </row>
    <row r="5515" spans="1:16">
      <c r="A5515" s="46">
        <v>2</v>
      </c>
      <c r="B5515" s="46">
        <v>17.53</v>
      </c>
      <c r="C5515" s="46">
        <v>14.1148288902</v>
      </c>
      <c r="D5515" s="46">
        <f t="shared" si="86"/>
        <v>3.415171109800001</v>
      </c>
      <c r="E5515" s="51">
        <v>45261</v>
      </c>
      <c r="F5515" s="49" t="s">
        <v>80</v>
      </c>
      <c r="G5515" s="49" t="s">
        <v>81</v>
      </c>
      <c r="H5515" s="49" t="s">
        <v>3102</v>
      </c>
      <c r="I5515" s="49" t="s">
        <v>722</v>
      </c>
      <c r="J5515" s="49">
        <v>135500</v>
      </c>
      <c r="K5515" s="49" t="s">
        <v>106</v>
      </c>
      <c r="L5515" s="49">
        <v>9801866</v>
      </c>
      <c r="M5515" s="49" t="s">
        <v>908</v>
      </c>
      <c r="N5515" s="51">
        <v>20271</v>
      </c>
      <c r="O5515" s="51">
        <v>20271</v>
      </c>
      <c r="P5515" s="49" t="s">
        <v>1081</v>
      </c>
    </row>
    <row r="5516" spans="1:16">
      <c r="A5516" s="46">
        <v>1</v>
      </c>
      <c r="B5516" s="46">
        <v>369.83</v>
      </c>
      <c r="C5516" s="46">
        <v>184.75424969220001</v>
      </c>
      <c r="D5516" s="46">
        <f t="shared" si="86"/>
        <v>185.07575030779998</v>
      </c>
      <c r="E5516" s="51">
        <v>45261</v>
      </c>
      <c r="F5516" s="49" t="s">
        <v>80</v>
      </c>
      <c r="G5516" s="49" t="s">
        <v>81</v>
      </c>
      <c r="H5516" s="49" t="s">
        <v>3102</v>
      </c>
      <c r="I5516" s="49" t="s">
        <v>722</v>
      </c>
      <c r="J5516" s="49">
        <v>135500</v>
      </c>
      <c r="K5516" s="49" t="s">
        <v>106</v>
      </c>
      <c r="L5516" s="49">
        <v>9802764</v>
      </c>
      <c r="M5516" s="49" t="s">
        <v>908</v>
      </c>
      <c r="N5516" s="51">
        <v>29768</v>
      </c>
      <c r="O5516" s="51">
        <v>29768</v>
      </c>
      <c r="P5516" s="49" t="s">
        <v>1081</v>
      </c>
    </row>
    <row r="5517" spans="1:16">
      <c r="A5517" s="46">
        <v>1</v>
      </c>
      <c r="B5517" s="46">
        <v>98.76</v>
      </c>
      <c r="C5517" s="46">
        <v>67.910787170399999</v>
      </c>
      <c r="D5517" s="46">
        <f t="shared" si="86"/>
        <v>30.849212829600006</v>
      </c>
      <c r="E5517" s="51">
        <v>45261</v>
      </c>
      <c r="F5517" s="49" t="s">
        <v>80</v>
      </c>
      <c r="G5517" s="49" t="s">
        <v>81</v>
      </c>
      <c r="H5517" s="49" t="s">
        <v>3102</v>
      </c>
      <c r="I5517" s="49" t="s">
        <v>722</v>
      </c>
      <c r="J5517" s="49">
        <v>135500</v>
      </c>
      <c r="K5517" s="49" t="s">
        <v>106</v>
      </c>
      <c r="L5517" s="49">
        <v>9802727</v>
      </c>
      <c r="M5517" s="49" t="s">
        <v>908</v>
      </c>
      <c r="N5517" s="51">
        <v>23924</v>
      </c>
      <c r="O5517" s="51">
        <v>23924</v>
      </c>
      <c r="P5517" s="49" t="s">
        <v>1081</v>
      </c>
    </row>
    <row r="5518" spans="1:16">
      <c r="A5518" s="46">
        <v>1</v>
      </c>
      <c r="B5518" s="46">
        <v>20.64</v>
      </c>
      <c r="C5518" s="46">
        <v>15.648491544000001</v>
      </c>
      <c r="D5518" s="46">
        <f t="shared" si="86"/>
        <v>4.991508456</v>
      </c>
      <c r="E5518" s="51">
        <v>45261</v>
      </c>
      <c r="F5518" s="49" t="s">
        <v>80</v>
      </c>
      <c r="G5518" s="49" t="s">
        <v>81</v>
      </c>
      <c r="H5518" s="49" t="s">
        <v>3102</v>
      </c>
      <c r="I5518" s="49" t="s">
        <v>722</v>
      </c>
      <c r="J5518" s="49">
        <v>135500</v>
      </c>
      <c r="K5518" s="49" t="s">
        <v>106</v>
      </c>
      <c r="L5518" s="49">
        <v>9801854</v>
      </c>
      <c r="M5518" s="49" t="s">
        <v>908</v>
      </c>
      <c r="N5518" s="51">
        <v>21732</v>
      </c>
      <c r="O5518" s="51">
        <v>21732</v>
      </c>
      <c r="P5518" s="49" t="s">
        <v>1081</v>
      </c>
    </row>
    <row r="5519" spans="1:16">
      <c r="A5519" s="46">
        <v>2</v>
      </c>
      <c r="B5519" s="46">
        <v>62.83</v>
      </c>
      <c r="C5519" s="46">
        <v>46.896858621</v>
      </c>
      <c r="D5519" s="46">
        <f t="shared" si="86"/>
        <v>15.933141378999998</v>
      </c>
      <c r="E5519" s="51">
        <v>45261</v>
      </c>
      <c r="F5519" s="49" t="s">
        <v>80</v>
      </c>
      <c r="G5519" s="49" t="s">
        <v>81</v>
      </c>
      <c r="H5519" s="49" t="s">
        <v>3102</v>
      </c>
      <c r="I5519" s="49" t="s">
        <v>722</v>
      </c>
      <c r="J5519" s="49">
        <v>135500</v>
      </c>
      <c r="K5519" s="49" t="s">
        <v>106</v>
      </c>
      <c r="L5519" s="49">
        <v>9802798</v>
      </c>
      <c r="M5519" s="49" t="s">
        <v>908</v>
      </c>
      <c r="N5519" s="51">
        <v>22098</v>
      </c>
      <c r="O5519" s="51">
        <v>22098</v>
      </c>
      <c r="P5519" s="49" t="s">
        <v>1081</v>
      </c>
    </row>
    <row r="5520" spans="1:16">
      <c r="A5520" s="46">
        <v>2</v>
      </c>
      <c r="B5520" s="46">
        <v>304.86</v>
      </c>
      <c r="C5520" s="46">
        <v>166.6312598454</v>
      </c>
      <c r="D5520" s="46">
        <f t="shared" si="86"/>
        <v>138.22874015460002</v>
      </c>
      <c r="E5520" s="51">
        <v>45261</v>
      </c>
      <c r="F5520" s="49" t="s">
        <v>80</v>
      </c>
      <c r="G5520" s="49" t="s">
        <v>81</v>
      </c>
      <c r="H5520" s="49" t="s">
        <v>3102</v>
      </c>
      <c r="I5520" s="49" t="s">
        <v>722</v>
      </c>
      <c r="J5520" s="49">
        <v>135500</v>
      </c>
      <c r="K5520" s="49" t="s">
        <v>106</v>
      </c>
      <c r="L5520" s="49">
        <v>9802811</v>
      </c>
      <c r="M5520" s="49" t="s">
        <v>908</v>
      </c>
      <c r="N5520" s="51">
        <v>28307</v>
      </c>
      <c r="O5520" s="51">
        <v>28307</v>
      </c>
      <c r="P5520" s="49" t="s">
        <v>1081</v>
      </c>
    </row>
    <row r="5521" spans="1:16">
      <c r="A5521" s="46">
        <v>2</v>
      </c>
      <c r="B5521" s="46">
        <v>39.380000000000003</v>
      </c>
      <c r="C5521" s="46">
        <v>31.708041169199998</v>
      </c>
      <c r="D5521" s="46">
        <f t="shared" si="86"/>
        <v>7.6719588308000048</v>
      </c>
      <c r="E5521" s="51">
        <v>45261</v>
      </c>
      <c r="F5521" s="49" t="s">
        <v>80</v>
      </c>
      <c r="G5521" s="49" t="s">
        <v>81</v>
      </c>
      <c r="H5521" s="49" t="s">
        <v>3102</v>
      </c>
      <c r="I5521" s="49" t="s">
        <v>722</v>
      </c>
      <c r="J5521" s="49">
        <v>135500</v>
      </c>
      <c r="K5521" s="49" t="s">
        <v>106</v>
      </c>
      <c r="L5521" s="49">
        <v>9802759</v>
      </c>
      <c r="M5521" s="49" t="s">
        <v>908</v>
      </c>
      <c r="N5521" s="51">
        <v>20271</v>
      </c>
      <c r="O5521" s="51">
        <v>20271</v>
      </c>
      <c r="P5521" s="49" t="s">
        <v>1081</v>
      </c>
    </row>
    <row r="5522" spans="1:16">
      <c r="A5522" s="46">
        <v>1</v>
      </c>
      <c r="B5522" s="46">
        <v>19.100000000000001</v>
      </c>
      <c r="C5522" s="46">
        <v>12.235820608000001</v>
      </c>
      <c r="D5522" s="46">
        <f t="shared" si="86"/>
        <v>6.8641793920000005</v>
      </c>
      <c r="E5522" s="51">
        <v>45261</v>
      </c>
      <c r="F5522" s="49" t="s">
        <v>80</v>
      </c>
      <c r="G5522" s="49" t="s">
        <v>81</v>
      </c>
      <c r="H5522" s="49" t="s">
        <v>3102</v>
      </c>
      <c r="I5522" s="49" t="s">
        <v>722</v>
      </c>
      <c r="J5522" s="49">
        <v>135500</v>
      </c>
      <c r="K5522" s="49" t="s">
        <v>106</v>
      </c>
      <c r="L5522" s="49">
        <v>9801867</v>
      </c>
      <c r="M5522" s="49" t="s">
        <v>908</v>
      </c>
      <c r="N5522" s="51">
        <v>25385</v>
      </c>
      <c r="O5522" s="51">
        <v>25385</v>
      </c>
      <c r="P5522" s="49" t="s">
        <v>1081</v>
      </c>
    </row>
    <row r="5523" spans="1:16">
      <c r="A5523" s="46">
        <v>1</v>
      </c>
      <c r="B5523" s="46">
        <v>17.57</v>
      </c>
      <c r="C5523" s="46">
        <v>11.255673721599999</v>
      </c>
      <c r="D5523" s="46">
        <f t="shared" si="86"/>
        <v>6.3143262784000012</v>
      </c>
      <c r="E5523" s="51">
        <v>45261</v>
      </c>
      <c r="F5523" s="49" t="s">
        <v>80</v>
      </c>
      <c r="G5523" s="49" t="s">
        <v>81</v>
      </c>
      <c r="H5523" s="49" t="s">
        <v>3102</v>
      </c>
      <c r="I5523" s="49" t="s">
        <v>722</v>
      </c>
      <c r="J5523" s="49">
        <v>135500</v>
      </c>
      <c r="K5523" s="49" t="s">
        <v>106</v>
      </c>
      <c r="L5523" s="49">
        <v>9801861</v>
      </c>
      <c r="M5523" s="49" t="s">
        <v>908</v>
      </c>
      <c r="N5523" s="51">
        <v>25385</v>
      </c>
      <c r="O5523" s="51">
        <v>25385</v>
      </c>
      <c r="P5523" s="49" t="s">
        <v>1081</v>
      </c>
    </row>
    <row r="5524" spans="1:16">
      <c r="A5524" s="46">
        <v>1</v>
      </c>
      <c r="B5524" s="46">
        <v>45.15</v>
      </c>
      <c r="C5524" s="46">
        <v>32.108262668999998</v>
      </c>
      <c r="D5524" s="46">
        <f t="shared" si="86"/>
        <v>13.041737331</v>
      </c>
      <c r="E5524" s="51">
        <v>45261</v>
      </c>
      <c r="F5524" s="49" t="s">
        <v>80</v>
      </c>
      <c r="G5524" s="49" t="s">
        <v>81</v>
      </c>
      <c r="H5524" s="49" t="s">
        <v>3102</v>
      </c>
      <c r="I5524" s="49" t="s">
        <v>722</v>
      </c>
      <c r="J5524" s="49">
        <v>135500</v>
      </c>
      <c r="K5524" s="49" t="s">
        <v>106</v>
      </c>
      <c r="L5524" s="49">
        <v>9802763</v>
      </c>
      <c r="M5524" s="49" t="s">
        <v>908</v>
      </c>
      <c r="N5524" s="51">
        <v>23193</v>
      </c>
      <c r="O5524" s="51">
        <v>23193</v>
      </c>
      <c r="P5524" s="49" t="s">
        <v>1081</v>
      </c>
    </row>
    <row r="5525" spans="1:16">
      <c r="A5525" s="46">
        <v>25</v>
      </c>
      <c r="B5525" s="46">
        <v>903.96</v>
      </c>
      <c r="C5525" s="46">
        <v>685.34934186600003</v>
      </c>
      <c r="D5525" s="46">
        <f t="shared" si="86"/>
        <v>218.610658134</v>
      </c>
      <c r="E5525" s="51">
        <v>45261</v>
      </c>
      <c r="F5525" s="49" t="s">
        <v>80</v>
      </c>
      <c r="G5525" s="49" t="s">
        <v>81</v>
      </c>
      <c r="H5525" s="49" t="s">
        <v>3102</v>
      </c>
      <c r="I5525" s="49" t="s">
        <v>722</v>
      </c>
      <c r="J5525" s="49">
        <v>135500</v>
      </c>
      <c r="K5525" s="49" t="s">
        <v>106</v>
      </c>
      <c r="L5525" s="49">
        <v>9802672</v>
      </c>
      <c r="M5525" s="49" t="s">
        <v>908</v>
      </c>
      <c r="N5525" s="51">
        <v>21732</v>
      </c>
      <c r="O5525" s="51">
        <v>21732</v>
      </c>
      <c r="P5525" s="49" t="s">
        <v>1081</v>
      </c>
    </row>
    <row r="5526" spans="1:16">
      <c r="A5526" s="46">
        <v>2</v>
      </c>
      <c r="B5526" s="46">
        <v>71.25</v>
      </c>
      <c r="C5526" s="46">
        <v>50.669185275000004</v>
      </c>
      <c r="D5526" s="46">
        <f t="shared" si="86"/>
        <v>20.580814724999996</v>
      </c>
      <c r="E5526" s="51">
        <v>45261</v>
      </c>
      <c r="F5526" s="49" t="s">
        <v>80</v>
      </c>
      <c r="G5526" s="49" t="s">
        <v>81</v>
      </c>
      <c r="H5526" s="49" t="s">
        <v>3102</v>
      </c>
      <c r="I5526" s="49" t="s">
        <v>722</v>
      </c>
      <c r="J5526" s="49">
        <v>135500</v>
      </c>
      <c r="K5526" s="49" t="s">
        <v>106</v>
      </c>
      <c r="L5526" s="49">
        <v>9802638</v>
      </c>
      <c r="M5526" s="49" t="s">
        <v>908</v>
      </c>
      <c r="N5526" s="51">
        <v>23193</v>
      </c>
      <c r="O5526" s="51">
        <v>23193</v>
      </c>
      <c r="P5526" s="49" t="s">
        <v>1081</v>
      </c>
    </row>
    <row r="5527" spans="1:16">
      <c r="A5527" s="46">
        <v>5</v>
      </c>
      <c r="B5527" s="46">
        <v>202.43</v>
      </c>
      <c r="C5527" s="46">
        <v>153.47500694050001</v>
      </c>
      <c r="D5527" s="46">
        <f t="shared" si="86"/>
        <v>48.954993059499998</v>
      </c>
      <c r="E5527" s="51">
        <v>45261</v>
      </c>
      <c r="F5527" s="49" t="s">
        <v>80</v>
      </c>
      <c r="G5527" s="49" t="s">
        <v>81</v>
      </c>
      <c r="H5527" s="49" t="s">
        <v>3102</v>
      </c>
      <c r="I5527" s="49" t="s">
        <v>722</v>
      </c>
      <c r="J5527" s="49">
        <v>135500</v>
      </c>
      <c r="K5527" s="49" t="s">
        <v>106</v>
      </c>
      <c r="L5527" s="49">
        <v>9802760</v>
      </c>
      <c r="M5527" s="49" t="s">
        <v>908</v>
      </c>
      <c r="N5527" s="51">
        <v>21732</v>
      </c>
      <c r="O5527" s="51">
        <v>21732</v>
      </c>
      <c r="P5527" s="49" t="s">
        <v>1081</v>
      </c>
    </row>
    <row r="5528" spans="1:16">
      <c r="A5528" s="46">
        <v>1</v>
      </c>
      <c r="B5528" s="46">
        <v>73.239999999999995</v>
      </c>
      <c r="C5528" s="46">
        <v>40.031730863600004</v>
      </c>
      <c r="D5528" s="46">
        <f t="shared" si="86"/>
        <v>33.208269136399991</v>
      </c>
      <c r="E5528" s="51">
        <v>45261</v>
      </c>
      <c r="F5528" s="49" t="s">
        <v>80</v>
      </c>
      <c r="G5528" s="49" t="s">
        <v>81</v>
      </c>
      <c r="H5528" s="49" t="s">
        <v>3102</v>
      </c>
      <c r="I5528" s="49" t="s">
        <v>722</v>
      </c>
      <c r="J5528" s="49">
        <v>135500</v>
      </c>
      <c r="K5528" s="49" t="s">
        <v>106</v>
      </c>
      <c r="L5528" s="49">
        <v>9802542</v>
      </c>
      <c r="M5528" s="49" t="s">
        <v>908</v>
      </c>
      <c r="N5528" s="51">
        <v>28307</v>
      </c>
      <c r="O5528" s="51">
        <v>28307</v>
      </c>
      <c r="P5528" s="49" t="s">
        <v>1081</v>
      </c>
    </row>
    <row r="5529" spans="1:16">
      <c r="A5529" s="46">
        <v>4</v>
      </c>
      <c r="B5529" s="46">
        <v>112.34</v>
      </c>
      <c r="C5529" s="46">
        <v>85.172070739000006</v>
      </c>
      <c r="D5529" s="46">
        <f t="shared" si="86"/>
        <v>27.167929260999998</v>
      </c>
      <c r="E5529" s="51">
        <v>45261</v>
      </c>
      <c r="F5529" s="49" t="s">
        <v>80</v>
      </c>
      <c r="G5529" s="49" t="s">
        <v>81</v>
      </c>
      <c r="H5529" s="49" t="s">
        <v>3102</v>
      </c>
      <c r="I5529" s="49" t="s">
        <v>722</v>
      </c>
      <c r="J5529" s="49">
        <v>135500</v>
      </c>
      <c r="K5529" s="49" t="s">
        <v>106</v>
      </c>
      <c r="L5529" s="49">
        <v>9801962</v>
      </c>
      <c r="M5529" s="49" t="s">
        <v>908</v>
      </c>
      <c r="N5529" s="51">
        <v>21732</v>
      </c>
      <c r="O5529" s="51">
        <v>21732</v>
      </c>
      <c r="P5529" s="49" t="s">
        <v>1081</v>
      </c>
    </row>
    <row r="5530" spans="1:16">
      <c r="A5530" s="46">
        <v>1</v>
      </c>
      <c r="B5530" s="46">
        <v>406.38</v>
      </c>
      <c r="C5530" s="46">
        <v>288.99569841480002</v>
      </c>
      <c r="D5530" s="46">
        <f t="shared" si="86"/>
        <v>117.38430158519998</v>
      </c>
      <c r="E5530" s="51">
        <v>45261</v>
      </c>
      <c r="F5530" s="49" t="s">
        <v>80</v>
      </c>
      <c r="G5530" s="49" t="s">
        <v>81</v>
      </c>
      <c r="H5530" s="49" t="s">
        <v>3102</v>
      </c>
      <c r="I5530" s="49" t="s">
        <v>722</v>
      </c>
      <c r="J5530" s="49">
        <v>135500</v>
      </c>
      <c r="K5530" s="49" t="s">
        <v>109</v>
      </c>
      <c r="L5530" s="49">
        <v>9803328</v>
      </c>
      <c r="M5530" s="49" t="s">
        <v>914</v>
      </c>
      <c r="N5530" s="51">
        <v>23193</v>
      </c>
      <c r="O5530" s="51">
        <v>23193</v>
      </c>
      <c r="P5530" s="49" t="s">
        <v>1081</v>
      </c>
    </row>
    <row r="5531" spans="1:16">
      <c r="A5531" s="46">
        <v>3</v>
      </c>
      <c r="B5531" s="46">
        <v>3437.98</v>
      </c>
      <c r="C5531" s="46">
        <v>2081.1983141404003</v>
      </c>
      <c r="D5531" s="46">
        <f t="shared" si="86"/>
        <v>1356.7816858595997</v>
      </c>
      <c r="E5531" s="51">
        <v>45261</v>
      </c>
      <c r="F5531" s="49" t="s">
        <v>80</v>
      </c>
      <c r="G5531" s="49" t="s">
        <v>81</v>
      </c>
      <c r="H5531" s="49" t="s">
        <v>3102</v>
      </c>
      <c r="I5531" s="49" t="s">
        <v>722</v>
      </c>
      <c r="J5531" s="49">
        <v>135500</v>
      </c>
      <c r="K5531" s="49" t="s">
        <v>109</v>
      </c>
      <c r="L5531" s="49">
        <v>9803267</v>
      </c>
      <c r="M5531" s="49" t="s">
        <v>914</v>
      </c>
      <c r="N5531" s="51">
        <v>26481</v>
      </c>
      <c r="O5531" s="51">
        <v>26481</v>
      </c>
      <c r="P5531" s="49" t="s">
        <v>1081</v>
      </c>
    </row>
    <row r="5532" spans="1:16">
      <c r="A5532" s="46">
        <v>11</v>
      </c>
      <c r="B5532" s="46">
        <v>2678.37</v>
      </c>
      <c r="C5532" s="46">
        <v>1999.1586698190001</v>
      </c>
      <c r="D5532" s="46">
        <f t="shared" si="86"/>
        <v>679.21133018099977</v>
      </c>
      <c r="E5532" s="51">
        <v>45261</v>
      </c>
      <c r="F5532" s="49" t="s">
        <v>80</v>
      </c>
      <c r="G5532" s="49" t="s">
        <v>81</v>
      </c>
      <c r="H5532" s="49" t="s">
        <v>3102</v>
      </c>
      <c r="I5532" s="49" t="s">
        <v>722</v>
      </c>
      <c r="J5532" s="49">
        <v>135500</v>
      </c>
      <c r="K5532" s="49" t="s">
        <v>109</v>
      </c>
      <c r="L5532" s="49">
        <v>9803211</v>
      </c>
      <c r="M5532" s="49" t="s">
        <v>914</v>
      </c>
      <c r="N5532" s="51">
        <v>22098</v>
      </c>
      <c r="O5532" s="51">
        <v>22098</v>
      </c>
      <c r="P5532" s="49" t="s">
        <v>1081</v>
      </c>
    </row>
    <row r="5533" spans="1:16">
      <c r="A5533" s="46">
        <v>1</v>
      </c>
      <c r="B5533" s="46">
        <v>3328.4300000000003</v>
      </c>
      <c r="C5533" s="46">
        <v>1662.7682646162</v>
      </c>
      <c r="D5533" s="46">
        <f t="shared" si="86"/>
        <v>1665.6617353838003</v>
      </c>
      <c r="E5533" s="51">
        <v>45261</v>
      </c>
      <c r="F5533" s="49" t="s">
        <v>80</v>
      </c>
      <c r="G5533" s="49" t="s">
        <v>81</v>
      </c>
      <c r="H5533" s="49" t="s">
        <v>3102</v>
      </c>
      <c r="I5533" s="49" t="s">
        <v>722</v>
      </c>
      <c r="J5533" s="49">
        <v>135500</v>
      </c>
      <c r="K5533" s="49" t="s">
        <v>109</v>
      </c>
      <c r="L5533" s="49">
        <v>9803329</v>
      </c>
      <c r="M5533" s="49" t="s">
        <v>914</v>
      </c>
      <c r="N5533" s="51">
        <v>29768</v>
      </c>
      <c r="O5533" s="51">
        <v>29768</v>
      </c>
      <c r="P5533" s="49" t="s">
        <v>1081</v>
      </c>
    </row>
    <row r="5534" spans="1:16">
      <c r="A5534" s="46">
        <v>10</v>
      </c>
      <c r="B5534" s="46">
        <v>2340.9</v>
      </c>
      <c r="C5534" s="46">
        <v>1774.7845860150001</v>
      </c>
      <c r="D5534" s="46">
        <f t="shared" si="86"/>
        <v>566.11541398500003</v>
      </c>
      <c r="E5534" s="51">
        <v>45261</v>
      </c>
      <c r="F5534" s="49" t="s">
        <v>80</v>
      </c>
      <c r="G5534" s="49" t="s">
        <v>81</v>
      </c>
      <c r="H5534" s="49" t="s">
        <v>3102</v>
      </c>
      <c r="I5534" s="49" t="s">
        <v>722</v>
      </c>
      <c r="J5534" s="49">
        <v>135500</v>
      </c>
      <c r="K5534" s="49" t="s">
        <v>109</v>
      </c>
      <c r="L5534" s="49">
        <v>9802215</v>
      </c>
      <c r="M5534" s="49" t="s">
        <v>914</v>
      </c>
      <c r="N5534" s="51">
        <v>21732</v>
      </c>
      <c r="O5534" s="51">
        <v>21732</v>
      </c>
      <c r="P5534" s="49" t="s">
        <v>1081</v>
      </c>
    </row>
    <row r="5535" spans="1:16">
      <c r="A5535" s="46">
        <v>27</v>
      </c>
      <c r="B5535" s="46">
        <v>21075.89</v>
      </c>
      <c r="C5535" s="46">
        <v>12015.1956496033</v>
      </c>
      <c r="D5535" s="46">
        <f t="shared" si="86"/>
        <v>9060.6943503966995</v>
      </c>
      <c r="E5535" s="51">
        <v>45261</v>
      </c>
      <c r="F5535" s="49" t="s">
        <v>80</v>
      </c>
      <c r="G5535" s="49" t="s">
        <v>81</v>
      </c>
      <c r="H5535" s="49" t="s">
        <v>3102</v>
      </c>
      <c r="I5535" s="49" t="s">
        <v>722</v>
      </c>
      <c r="J5535" s="49">
        <v>135500</v>
      </c>
      <c r="K5535" s="49" t="s">
        <v>109</v>
      </c>
      <c r="L5535" s="49">
        <v>9804937</v>
      </c>
      <c r="M5535" s="49" t="s">
        <v>914</v>
      </c>
      <c r="N5535" s="51">
        <v>27576</v>
      </c>
      <c r="O5535" s="51">
        <v>27576</v>
      </c>
      <c r="P5535" s="49" t="s">
        <v>1081</v>
      </c>
    </row>
    <row r="5536" spans="1:16">
      <c r="A5536" s="46">
        <v>3</v>
      </c>
      <c r="B5536" s="46">
        <v>2988.73</v>
      </c>
      <c r="C5536" s="46">
        <v>1633.5886808297</v>
      </c>
      <c r="D5536" s="46">
        <f t="shared" si="86"/>
        <v>1355.1413191703</v>
      </c>
      <c r="E5536" s="51">
        <v>45261</v>
      </c>
      <c r="F5536" s="49" t="s">
        <v>80</v>
      </c>
      <c r="G5536" s="49" t="s">
        <v>81</v>
      </c>
      <c r="H5536" s="49" t="s">
        <v>3102</v>
      </c>
      <c r="I5536" s="49" t="s">
        <v>722</v>
      </c>
      <c r="J5536" s="49">
        <v>135500</v>
      </c>
      <c r="K5536" s="49" t="s">
        <v>109</v>
      </c>
      <c r="L5536" s="49">
        <v>9803269</v>
      </c>
      <c r="M5536" s="49" t="s">
        <v>914</v>
      </c>
      <c r="N5536" s="51">
        <v>28307</v>
      </c>
      <c r="O5536" s="51">
        <v>28307</v>
      </c>
      <c r="P5536" s="49" t="s">
        <v>1081</v>
      </c>
    </row>
    <row r="5537" spans="1:16">
      <c r="A5537" s="46">
        <v>3</v>
      </c>
      <c r="B5537" s="46">
        <v>2486.02</v>
      </c>
      <c r="C5537" s="46">
        <v>1592.5913480576</v>
      </c>
      <c r="D5537" s="46">
        <f t="shared" si="86"/>
        <v>893.42865194239994</v>
      </c>
      <c r="E5537" s="51">
        <v>45261</v>
      </c>
      <c r="F5537" s="49" t="s">
        <v>80</v>
      </c>
      <c r="G5537" s="49" t="s">
        <v>81</v>
      </c>
      <c r="H5537" s="49" t="s">
        <v>3102</v>
      </c>
      <c r="I5537" s="49" t="s">
        <v>722</v>
      </c>
      <c r="J5537" s="49">
        <v>135500</v>
      </c>
      <c r="K5537" s="49" t="s">
        <v>109</v>
      </c>
      <c r="L5537" s="49">
        <v>9803177</v>
      </c>
      <c r="M5537" s="49" t="s">
        <v>914</v>
      </c>
      <c r="N5537" s="51">
        <v>25385</v>
      </c>
      <c r="O5537" s="51">
        <v>25385</v>
      </c>
      <c r="P5537" s="49" t="s">
        <v>1081</v>
      </c>
    </row>
    <row r="5538" spans="1:16">
      <c r="A5538" s="46">
        <v>1</v>
      </c>
      <c r="B5538" s="46">
        <v>294.03000000000003</v>
      </c>
      <c r="C5538" s="46">
        <v>209.09839363380001</v>
      </c>
      <c r="D5538" s="46">
        <f t="shared" si="86"/>
        <v>84.931606366200015</v>
      </c>
      <c r="E5538" s="51">
        <v>45261</v>
      </c>
      <c r="F5538" s="49" t="s">
        <v>80</v>
      </c>
      <c r="G5538" s="49" t="s">
        <v>81</v>
      </c>
      <c r="H5538" s="49" t="s">
        <v>3102</v>
      </c>
      <c r="I5538" s="49" t="s">
        <v>722</v>
      </c>
      <c r="J5538" s="49">
        <v>135500</v>
      </c>
      <c r="K5538" s="49" t="s">
        <v>109</v>
      </c>
      <c r="L5538" s="49">
        <v>9803078</v>
      </c>
      <c r="M5538" s="49" t="s">
        <v>914</v>
      </c>
      <c r="N5538" s="51">
        <v>23193</v>
      </c>
      <c r="O5538" s="51">
        <v>23193</v>
      </c>
      <c r="P5538" s="49" t="s">
        <v>1081</v>
      </c>
    </row>
    <row r="5539" spans="1:16">
      <c r="A5539" s="46">
        <v>39</v>
      </c>
      <c r="B5539" s="46">
        <v>6067.64</v>
      </c>
      <c r="C5539" s="46">
        <v>4885.5505058376002</v>
      </c>
      <c r="D5539" s="46">
        <f t="shared" si="86"/>
        <v>1182.0894941624001</v>
      </c>
      <c r="E5539" s="51">
        <v>45261</v>
      </c>
      <c r="F5539" s="49" t="s">
        <v>80</v>
      </c>
      <c r="G5539" s="49" t="s">
        <v>81</v>
      </c>
      <c r="H5539" s="49" t="s">
        <v>3102</v>
      </c>
      <c r="I5539" s="49" t="s">
        <v>722</v>
      </c>
      <c r="J5539" s="49">
        <v>135500</v>
      </c>
      <c r="K5539" s="49" t="s">
        <v>109</v>
      </c>
      <c r="L5539" s="49">
        <v>9803075</v>
      </c>
      <c r="M5539" s="49" t="s">
        <v>914</v>
      </c>
      <c r="N5539" s="51">
        <v>20271</v>
      </c>
      <c r="O5539" s="51">
        <v>20271</v>
      </c>
      <c r="P5539" s="49" t="s">
        <v>1081</v>
      </c>
    </row>
    <row r="5540" spans="1:16">
      <c r="A5540" s="46">
        <v>1</v>
      </c>
      <c r="B5540" s="46">
        <v>171.86</v>
      </c>
      <c r="C5540" s="46">
        <v>110.09676071680001</v>
      </c>
      <c r="D5540" s="46">
        <f t="shared" si="86"/>
        <v>61.763239283200008</v>
      </c>
      <c r="E5540" s="51">
        <v>45261</v>
      </c>
      <c r="F5540" s="49" t="s">
        <v>80</v>
      </c>
      <c r="G5540" s="49" t="s">
        <v>81</v>
      </c>
      <c r="H5540" s="49" t="s">
        <v>3102</v>
      </c>
      <c r="I5540" s="49" t="s">
        <v>722</v>
      </c>
      <c r="J5540" s="49">
        <v>135500</v>
      </c>
      <c r="K5540" s="49" t="s">
        <v>109</v>
      </c>
      <c r="L5540" s="49">
        <v>9802176</v>
      </c>
      <c r="M5540" s="49" t="s">
        <v>914</v>
      </c>
      <c r="N5540" s="51">
        <v>25385</v>
      </c>
      <c r="O5540" s="51">
        <v>25385</v>
      </c>
      <c r="P5540" s="49" t="s">
        <v>1081</v>
      </c>
    </row>
    <row r="5541" spans="1:16">
      <c r="A5541" s="46">
        <v>2</v>
      </c>
      <c r="B5541" s="46">
        <v>157.80000000000001</v>
      </c>
      <c r="C5541" s="46">
        <v>127.05761545199999</v>
      </c>
      <c r="D5541" s="46">
        <f t="shared" si="86"/>
        <v>30.742384548000018</v>
      </c>
      <c r="E5541" s="51">
        <v>45261</v>
      </c>
      <c r="F5541" s="49" t="s">
        <v>80</v>
      </c>
      <c r="G5541" s="49" t="s">
        <v>81</v>
      </c>
      <c r="H5541" s="49" t="s">
        <v>3102</v>
      </c>
      <c r="I5541" s="49" t="s">
        <v>722</v>
      </c>
      <c r="J5541" s="49">
        <v>135500</v>
      </c>
      <c r="K5541" s="49" t="s">
        <v>109</v>
      </c>
      <c r="L5541" s="49">
        <v>9802175</v>
      </c>
      <c r="M5541" s="49" t="s">
        <v>914</v>
      </c>
      <c r="N5541" s="51">
        <v>20271</v>
      </c>
      <c r="O5541" s="51">
        <v>20271</v>
      </c>
      <c r="P5541" s="49" t="s">
        <v>1081</v>
      </c>
    </row>
    <row r="5542" spans="1:16">
      <c r="A5542" s="46">
        <v>1</v>
      </c>
      <c r="B5542" s="46">
        <v>373.31</v>
      </c>
      <c r="C5542" s="46">
        <v>265.47808498260002</v>
      </c>
      <c r="D5542" s="46">
        <f t="shared" si="86"/>
        <v>107.83191501739998</v>
      </c>
      <c r="E5542" s="51">
        <v>45261</v>
      </c>
      <c r="F5542" s="49" t="s">
        <v>80</v>
      </c>
      <c r="G5542" s="49" t="s">
        <v>81</v>
      </c>
      <c r="H5542" s="49" t="s">
        <v>3102</v>
      </c>
      <c r="I5542" s="49" t="s">
        <v>722</v>
      </c>
      <c r="J5542" s="49">
        <v>135500</v>
      </c>
      <c r="K5542" s="49" t="s">
        <v>109</v>
      </c>
      <c r="L5542" s="49">
        <v>9803300</v>
      </c>
      <c r="M5542" s="49" t="s">
        <v>914</v>
      </c>
      <c r="N5542" s="51">
        <v>23193</v>
      </c>
      <c r="O5542" s="51">
        <v>23193</v>
      </c>
      <c r="P5542" s="49" t="s">
        <v>1081</v>
      </c>
    </row>
    <row r="5543" spans="1:16">
      <c r="A5543" s="46">
        <v>2</v>
      </c>
      <c r="B5543" s="46">
        <v>641.28</v>
      </c>
      <c r="C5543" s="46">
        <v>456.04400186880002</v>
      </c>
      <c r="D5543" s="46">
        <f t="shared" si="86"/>
        <v>185.23599813119995</v>
      </c>
      <c r="E5543" s="51">
        <v>45261</v>
      </c>
      <c r="F5543" s="49" t="s">
        <v>80</v>
      </c>
      <c r="G5543" s="49" t="s">
        <v>81</v>
      </c>
      <c r="H5543" s="49" t="s">
        <v>3102</v>
      </c>
      <c r="I5543" s="49" t="s">
        <v>722</v>
      </c>
      <c r="J5543" s="49">
        <v>135500</v>
      </c>
      <c r="K5543" s="49" t="s">
        <v>109</v>
      </c>
      <c r="L5543" s="49">
        <v>9803212</v>
      </c>
      <c r="M5543" s="49" t="s">
        <v>914</v>
      </c>
      <c r="N5543" s="51">
        <v>23193</v>
      </c>
      <c r="O5543" s="51">
        <v>23193</v>
      </c>
      <c r="P5543" s="49" t="s">
        <v>1081</v>
      </c>
    </row>
    <row r="5544" spans="1:16">
      <c r="A5544" s="46">
        <v>25</v>
      </c>
      <c r="B5544" s="46">
        <v>8135.62</v>
      </c>
      <c r="C5544" s="46">
        <v>6168.1289135269999</v>
      </c>
      <c r="D5544" s="46">
        <f t="shared" si="86"/>
        <v>1967.491086473</v>
      </c>
      <c r="E5544" s="51">
        <v>45261</v>
      </c>
      <c r="F5544" s="49" t="s">
        <v>80</v>
      </c>
      <c r="G5544" s="49" t="s">
        <v>81</v>
      </c>
      <c r="H5544" s="49" t="s">
        <v>3102</v>
      </c>
      <c r="I5544" s="49" t="s">
        <v>722</v>
      </c>
      <c r="J5544" s="49">
        <v>135500</v>
      </c>
      <c r="K5544" s="49" t="s">
        <v>109</v>
      </c>
      <c r="L5544" s="49">
        <v>9803210</v>
      </c>
      <c r="M5544" s="49" t="s">
        <v>914</v>
      </c>
      <c r="N5544" s="51">
        <v>21732</v>
      </c>
      <c r="O5544" s="51">
        <v>21732</v>
      </c>
      <c r="P5544" s="49" t="s">
        <v>1081</v>
      </c>
    </row>
    <row r="5545" spans="1:16">
      <c r="A5545" s="46">
        <v>2</v>
      </c>
      <c r="B5545" s="46">
        <v>3854.91</v>
      </c>
      <c r="C5545" s="46">
        <v>1880.4661142424</v>
      </c>
      <c r="D5545" s="46">
        <f t="shared" si="86"/>
        <v>1974.4438857575999</v>
      </c>
      <c r="E5545" s="51">
        <v>45261</v>
      </c>
      <c r="F5545" s="49" t="s">
        <v>80</v>
      </c>
      <c r="G5545" s="49" t="s">
        <v>81</v>
      </c>
      <c r="H5545" s="49" t="s">
        <v>3102</v>
      </c>
      <c r="I5545" s="49" t="s">
        <v>722</v>
      </c>
      <c r="J5545" s="49">
        <v>135500</v>
      </c>
      <c r="K5545" s="49" t="s">
        <v>109</v>
      </c>
      <c r="L5545" s="49">
        <v>9803082</v>
      </c>
      <c r="M5545" s="49" t="s">
        <v>914</v>
      </c>
      <c r="N5545" s="51">
        <v>30133</v>
      </c>
      <c r="O5545" s="51">
        <v>30133</v>
      </c>
      <c r="P5545" s="49" t="s">
        <v>1081</v>
      </c>
    </row>
    <row r="5546" spans="1:16">
      <c r="A5546" s="46">
        <v>43</v>
      </c>
      <c r="B5546" s="46">
        <v>9798.83</v>
      </c>
      <c r="C5546" s="46">
        <v>7313.9319618210002</v>
      </c>
      <c r="D5546" s="46">
        <f t="shared" si="86"/>
        <v>2484.8980381789997</v>
      </c>
      <c r="E5546" s="51">
        <v>45261</v>
      </c>
      <c r="F5546" s="49" t="s">
        <v>80</v>
      </c>
      <c r="G5546" s="49" t="s">
        <v>81</v>
      </c>
      <c r="H5546" s="49" t="s">
        <v>3102</v>
      </c>
      <c r="I5546" s="49" t="s">
        <v>722</v>
      </c>
      <c r="J5546" s="49">
        <v>135500</v>
      </c>
      <c r="K5546" s="49" t="s">
        <v>109</v>
      </c>
      <c r="L5546" s="49">
        <v>9803077</v>
      </c>
      <c r="M5546" s="49" t="s">
        <v>914</v>
      </c>
      <c r="N5546" s="51">
        <v>22098</v>
      </c>
      <c r="O5546" s="51">
        <v>22098</v>
      </c>
      <c r="P5546" s="49" t="s">
        <v>1081</v>
      </c>
    </row>
    <row r="5547" spans="1:16">
      <c r="A5547" s="46">
        <v>85</v>
      </c>
      <c r="B5547" s="46">
        <v>26548.63</v>
      </c>
      <c r="C5547" s="46">
        <v>20128.198258710498</v>
      </c>
      <c r="D5547" s="46">
        <f t="shared" si="86"/>
        <v>6420.4317412895034</v>
      </c>
      <c r="E5547" s="51">
        <v>45261</v>
      </c>
      <c r="F5547" s="49" t="s">
        <v>80</v>
      </c>
      <c r="G5547" s="49" t="s">
        <v>81</v>
      </c>
      <c r="H5547" s="49" t="s">
        <v>3102</v>
      </c>
      <c r="I5547" s="49" t="s">
        <v>722</v>
      </c>
      <c r="J5547" s="49">
        <v>135500</v>
      </c>
      <c r="K5547" s="49" t="s">
        <v>109</v>
      </c>
      <c r="L5547" s="49">
        <v>9803076</v>
      </c>
      <c r="M5547" s="49" t="s">
        <v>914</v>
      </c>
      <c r="N5547" s="51">
        <v>21732</v>
      </c>
      <c r="O5547" s="51">
        <v>21732</v>
      </c>
      <c r="P5547" s="49" t="s">
        <v>1081</v>
      </c>
    </row>
    <row r="5548" spans="1:16">
      <c r="A5548" s="46">
        <v>4</v>
      </c>
      <c r="B5548" s="46">
        <v>745.31000000000006</v>
      </c>
      <c r="C5548" s="46">
        <v>600.10970451540004</v>
      </c>
      <c r="D5548" s="46">
        <f t="shared" si="86"/>
        <v>145.20029548460002</v>
      </c>
      <c r="E5548" s="51">
        <v>45261</v>
      </c>
      <c r="F5548" s="49" t="s">
        <v>80</v>
      </c>
      <c r="G5548" s="49" t="s">
        <v>81</v>
      </c>
      <c r="H5548" s="49" t="s">
        <v>3102</v>
      </c>
      <c r="I5548" s="49" t="s">
        <v>722</v>
      </c>
      <c r="J5548" s="49">
        <v>135500</v>
      </c>
      <c r="K5548" s="49" t="s">
        <v>109</v>
      </c>
      <c r="L5548" s="49">
        <v>9803325</v>
      </c>
      <c r="M5548" s="49" t="s">
        <v>914</v>
      </c>
      <c r="N5548" s="51">
        <v>20271</v>
      </c>
      <c r="O5548" s="51">
        <v>20271</v>
      </c>
      <c r="P5548" s="49" t="s">
        <v>1081</v>
      </c>
    </row>
    <row r="5549" spans="1:16">
      <c r="A5549" s="46">
        <v>2</v>
      </c>
      <c r="B5549" s="46">
        <v>354.45</v>
      </c>
      <c r="C5549" s="46">
        <v>285.39652596299999</v>
      </c>
      <c r="D5549" s="46">
        <f t="shared" si="86"/>
        <v>69.053474037000001</v>
      </c>
      <c r="E5549" s="51">
        <v>45261</v>
      </c>
      <c r="F5549" s="49" t="s">
        <v>80</v>
      </c>
      <c r="G5549" s="49" t="s">
        <v>81</v>
      </c>
      <c r="H5549" s="49" t="s">
        <v>3102</v>
      </c>
      <c r="I5549" s="49" t="s">
        <v>722</v>
      </c>
      <c r="J5549" s="49">
        <v>135500</v>
      </c>
      <c r="K5549" s="49" t="s">
        <v>109</v>
      </c>
      <c r="L5549" s="49">
        <v>9803297</v>
      </c>
      <c r="M5549" s="49" t="s">
        <v>914</v>
      </c>
      <c r="N5549" s="51">
        <v>20271</v>
      </c>
      <c r="O5549" s="51">
        <v>20271</v>
      </c>
      <c r="P5549" s="49" t="s">
        <v>1081</v>
      </c>
    </row>
    <row r="5550" spans="1:16">
      <c r="A5550" s="46">
        <v>11</v>
      </c>
      <c r="B5550" s="46">
        <v>1745.0900000000001</v>
      </c>
      <c r="C5550" s="46">
        <v>1405.1139046206001</v>
      </c>
      <c r="D5550" s="46">
        <f t="shared" si="86"/>
        <v>339.97609537940002</v>
      </c>
      <c r="E5550" s="51">
        <v>45261</v>
      </c>
      <c r="F5550" s="49" t="s">
        <v>80</v>
      </c>
      <c r="G5550" s="49" t="s">
        <v>81</v>
      </c>
      <c r="H5550" s="49" t="s">
        <v>3102</v>
      </c>
      <c r="I5550" s="49" t="s">
        <v>722</v>
      </c>
      <c r="J5550" s="49">
        <v>135500</v>
      </c>
      <c r="K5550" s="49" t="s">
        <v>109</v>
      </c>
      <c r="L5550" s="49">
        <v>9803209</v>
      </c>
      <c r="M5550" s="49" t="s">
        <v>914</v>
      </c>
      <c r="N5550" s="51">
        <v>20271</v>
      </c>
      <c r="O5550" s="51">
        <v>20271</v>
      </c>
      <c r="P5550" s="49" t="s">
        <v>1081</v>
      </c>
    </row>
    <row r="5551" spans="1:16">
      <c r="A5551" s="46">
        <v>4</v>
      </c>
      <c r="B5551" s="46">
        <v>1011.0500000000001</v>
      </c>
      <c r="C5551" s="46">
        <v>766.54105501749996</v>
      </c>
      <c r="D5551" s="46">
        <f t="shared" si="86"/>
        <v>244.50894498250011</v>
      </c>
      <c r="E5551" s="51">
        <v>45261</v>
      </c>
      <c r="F5551" s="49" t="s">
        <v>80</v>
      </c>
      <c r="G5551" s="49" t="s">
        <v>81</v>
      </c>
      <c r="H5551" s="49" t="s">
        <v>3102</v>
      </c>
      <c r="I5551" s="49" t="s">
        <v>722</v>
      </c>
      <c r="J5551" s="49">
        <v>135500</v>
      </c>
      <c r="K5551" s="49" t="s">
        <v>109</v>
      </c>
      <c r="L5551" s="49">
        <v>9802271</v>
      </c>
      <c r="M5551" s="49" t="s">
        <v>914</v>
      </c>
      <c r="N5551" s="51">
        <v>21732</v>
      </c>
      <c r="O5551" s="51">
        <v>21732</v>
      </c>
      <c r="P5551" s="49" t="s">
        <v>1081</v>
      </c>
    </row>
    <row r="5552" spans="1:16">
      <c r="A5552" s="46">
        <v>2</v>
      </c>
      <c r="B5552" s="46">
        <v>267.77</v>
      </c>
      <c r="C5552" s="46">
        <v>199.86585759900001</v>
      </c>
      <c r="D5552" s="46">
        <f t="shared" si="86"/>
        <v>67.904142400999973</v>
      </c>
      <c r="E5552" s="51">
        <v>45261</v>
      </c>
      <c r="F5552" s="49" t="s">
        <v>80</v>
      </c>
      <c r="G5552" s="49" t="s">
        <v>81</v>
      </c>
      <c r="H5552" s="49" t="s">
        <v>3102</v>
      </c>
      <c r="I5552" s="49" t="s">
        <v>722</v>
      </c>
      <c r="J5552" s="49">
        <v>135500</v>
      </c>
      <c r="K5552" s="49" t="s">
        <v>109</v>
      </c>
      <c r="L5552" s="49">
        <v>9802164</v>
      </c>
      <c r="M5552" s="49" t="s">
        <v>914</v>
      </c>
      <c r="N5552" s="51">
        <v>22098</v>
      </c>
      <c r="O5552" s="51">
        <v>22098</v>
      </c>
      <c r="P5552" s="49" t="s">
        <v>1081</v>
      </c>
    </row>
    <row r="5553" spans="1:16">
      <c r="A5553" s="46">
        <v>6</v>
      </c>
      <c r="B5553" s="46">
        <v>5366.39</v>
      </c>
      <c r="C5553" s="46">
        <v>3059.3358468882998</v>
      </c>
      <c r="D5553" s="46">
        <f t="shared" si="86"/>
        <v>2307.0541531117005</v>
      </c>
      <c r="E5553" s="51">
        <v>45261</v>
      </c>
      <c r="F5553" s="49" t="s">
        <v>80</v>
      </c>
      <c r="G5553" s="49" t="s">
        <v>81</v>
      </c>
      <c r="H5553" s="49" t="s">
        <v>3102</v>
      </c>
      <c r="I5553" s="49" t="s">
        <v>722</v>
      </c>
      <c r="J5553" s="49">
        <v>135500</v>
      </c>
      <c r="K5553" s="49" t="s">
        <v>109</v>
      </c>
      <c r="L5553" s="49">
        <v>9804935</v>
      </c>
      <c r="M5553" s="49" t="s">
        <v>914</v>
      </c>
      <c r="N5553" s="51">
        <v>27576</v>
      </c>
      <c r="O5553" s="51">
        <v>27576</v>
      </c>
      <c r="P5553" s="49" t="s">
        <v>1081</v>
      </c>
    </row>
    <row r="5554" spans="1:16">
      <c r="A5554" s="46">
        <v>2</v>
      </c>
      <c r="B5554" s="46">
        <v>2743.78</v>
      </c>
      <c r="C5554" s="46">
        <v>1499.7032019242001</v>
      </c>
      <c r="D5554" s="46">
        <f t="shared" si="86"/>
        <v>1244.0767980758001</v>
      </c>
      <c r="E5554" s="51">
        <v>45261</v>
      </c>
      <c r="F5554" s="49" t="s">
        <v>80</v>
      </c>
      <c r="G5554" s="49" t="s">
        <v>81</v>
      </c>
      <c r="H5554" s="49" t="s">
        <v>3102</v>
      </c>
      <c r="I5554" s="49" t="s">
        <v>722</v>
      </c>
      <c r="J5554" s="49">
        <v>135500</v>
      </c>
      <c r="K5554" s="49" t="s">
        <v>109</v>
      </c>
      <c r="L5554" s="49">
        <v>9803373</v>
      </c>
      <c r="M5554" s="49" t="s">
        <v>914</v>
      </c>
      <c r="N5554" s="51">
        <v>28307</v>
      </c>
      <c r="O5554" s="51">
        <v>28307</v>
      </c>
      <c r="P5554" s="49" t="s">
        <v>1081</v>
      </c>
    </row>
    <row r="5555" spans="1:16">
      <c r="A5555" s="46">
        <v>3</v>
      </c>
      <c r="B5555" s="46">
        <v>2450.33</v>
      </c>
      <c r="C5555" s="46">
        <v>1569.7276602304</v>
      </c>
      <c r="D5555" s="46">
        <f t="shared" si="86"/>
        <v>880.60233976959989</v>
      </c>
      <c r="E5555" s="51">
        <v>45261</v>
      </c>
      <c r="F5555" s="49" t="s">
        <v>80</v>
      </c>
      <c r="G5555" s="49" t="s">
        <v>81</v>
      </c>
      <c r="H5555" s="49" t="s">
        <v>3102</v>
      </c>
      <c r="I5555" s="49" t="s">
        <v>722</v>
      </c>
      <c r="J5555" s="49">
        <v>135500</v>
      </c>
      <c r="K5555" s="49" t="s">
        <v>109</v>
      </c>
      <c r="L5555" s="49">
        <v>9803302</v>
      </c>
      <c r="M5555" s="49" t="s">
        <v>914</v>
      </c>
      <c r="N5555" s="51">
        <v>25385</v>
      </c>
      <c r="O5555" s="51">
        <v>25385</v>
      </c>
      <c r="P5555" s="49" t="s">
        <v>1081</v>
      </c>
    </row>
    <row r="5556" spans="1:16">
      <c r="A5556" s="46">
        <v>3</v>
      </c>
      <c r="B5556" s="46">
        <v>794.25</v>
      </c>
      <c r="C5556" s="46">
        <v>592.83510997500002</v>
      </c>
      <c r="D5556" s="46">
        <f t="shared" si="86"/>
        <v>201.41489002499998</v>
      </c>
      <c r="E5556" s="51">
        <v>45261</v>
      </c>
      <c r="F5556" s="49" t="s">
        <v>80</v>
      </c>
      <c r="G5556" s="49" t="s">
        <v>81</v>
      </c>
      <c r="H5556" s="49" t="s">
        <v>3102</v>
      </c>
      <c r="I5556" s="49" t="s">
        <v>722</v>
      </c>
      <c r="J5556" s="49">
        <v>135500</v>
      </c>
      <c r="K5556" s="49" t="s">
        <v>109</v>
      </c>
      <c r="L5556" s="49">
        <v>9803299</v>
      </c>
      <c r="M5556" s="49" t="s">
        <v>914</v>
      </c>
      <c r="N5556" s="51">
        <v>22098</v>
      </c>
      <c r="O5556" s="51">
        <v>22098</v>
      </c>
      <c r="P5556" s="49" t="s">
        <v>1081</v>
      </c>
    </row>
    <row r="5557" spans="1:16">
      <c r="A5557" s="46">
        <v>1</v>
      </c>
      <c r="B5557" s="46">
        <v>393.55</v>
      </c>
      <c r="C5557" s="46">
        <v>233.61154761400002</v>
      </c>
      <c r="D5557" s="46">
        <f t="shared" si="86"/>
        <v>159.93845238599999</v>
      </c>
      <c r="E5557" s="51">
        <v>45261</v>
      </c>
      <c r="F5557" s="49" t="s">
        <v>80</v>
      </c>
      <c r="G5557" s="49" t="s">
        <v>81</v>
      </c>
      <c r="H5557" s="49" t="s">
        <v>3102</v>
      </c>
      <c r="I5557" s="49" t="s">
        <v>722</v>
      </c>
      <c r="J5557" s="49">
        <v>135500</v>
      </c>
      <c r="K5557" s="49" t="s">
        <v>109</v>
      </c>
      <c r="L5557" s="49">
        <v>9803268</v>
      </c>
      <c r="M5557" s="49" t="s">
        <v>914</v>
      </c>
      <c r="N5557" s="51">
        <v>26846</v>
      </c>
      <c r="O5557" s="51">
        <v>26846</v>
      </c>
      <c r="P5557" s="49" t="s">
        <v>1081</v>
      </c>
    </row>
    <row r="5558" spans="1:16">
      <c r="A5558" s="46">
        <v>1</v>
      </c>
      <c r="B5558" s="46">
        <v>659.17</v>
      </c>
      <c r="C5558" s="46">
        <v>360.29104360130003</v>
      </c>
      <c r="D5558" s="46">
        <f t="shared" si="86"/>
        <v>298.87895639869993</v>
      </c>
      <c r="E5558" s="51">
        <v>45261</v>
      </c>
      <c r="F5558" s="49" t="s">
        <v>80</v>
      </c>
      <c r="G5558" s="49" t="s">
        <v>81</v>
      </c>
      <c r="H5558" s="49" t="s">
        <v>3102</v>
      </c>
      <c r="I5558" s="49" t="s">
        <v>722</v>
      </c>
      <c r="J5558" s="49">
        <v>135500</v>
      </c>
      <c r="K5558" s="49" t="s">
        <v>109</v>
      </c>
      <c r="L5558" s="49">
        <v>9803081</v>
      </c>
      <c r="M5558" s="49" t="s">
        <v>914</v>
      </c>
      <c r="N5558" s="51">
        <v>28307</v>
      </c>
      <c r="O5558" s="51">
        <v>28307</v>
      </c>
      <c r="P5558" s="49" t="s">
        <v>1081</v>
      </c>
    </row>
    <row r="5559" spans="1:16">
      <c r="A5559" s="46">
        <v>2</v>
      </c>
      <c r="B5559" s="46">
        <v>565.45000000000005</v>
      </c>
      <c r="C5559" s="46">
        <v>422.056799415</v>
      </c>
      <c r="D5559" s="46">
        <f t="shared" si="86"/>
        <v>143.39320058500005</v>
      </c>
      <c r="E5559" s="51">
        <v>45261</v>
      </c>
      <c r="F5559" s="49" t="s">
        <v>80</v>
      </c>
      <c r="G5559" s="49" t="s">
        <v>81</v>
      </c>
      <c r="H5559" s="49" t="s">
        <v>3102</v>
      </c>
      <c r="I5559" s="49" t="s">
        <v>722</v>
      </c>
      <c r="J5559" s="49">
        <v>135500</v>
      </c>
      <c r="K5559" s="49" t="s">
        <v>109</v>
      </c>
      <c r="L5559" s="49">
        <v>9803327</v>
      </c>
      <c r="M5559" s="49" t="s">
        <v>914</v>
      </c>
      <c r="N5559" s="51">
        <v>22098</v>
      </c>
      <c r="O5559" s="51">
        <v>22098</v>
      </c>
      <c r="P5559" s="49" t="s">
        <v>1081</v>
      </c>
    </row>
    <row r="5560" spans="1:16">
      <c r="A5560" s="46">
        <v>1</v>
      </c>
      <c r="B5560" s="46">
        <v>888.81000000000006</v>
      </c>
      <c r="C5560" s="46">
        <v>611.17645549739996</v>
      </c>
      <c r="D5560" s="46">
        <f t="shared" si="86"/>
        <v>277.6335445026001</v>
      </c>
      <c r="E5560" s="51">
        <v>45261</v>
      </c>
      <c r="F5560" s="49" t="s">
        <v>80</v>
      </c>
      <c r="G5560" s="49" t="s">
        <v>81</v>
      </c>
      <c r="H5560" s="49" t="s">
        <v>3102</v>
      </c>
      <c r="I5560" s="49" t="s">
        <v>722</v>
      </c>
      <c r="J5560" s="49">
        <v>135500</v>
      </c>
      <c r="K5560" s="49" t="s">
        <v>109</v>
      </c>
      <c r="L5560" s="49">
        <v>9803301</v>
      </c>
      <c r="M5560" s="49" t="s">
        <v>914</v>
      </c>
      <c r="N5560" s="51">
        <v>23924</v>
      </c>
      <c r="O5560" s="51">
        <v>23924</v>
      </c>
      <c r="P5560" s="49" t="s">
        <v>1081</v>
      </c>
    </row>
    <row r="5561" spans="1:16">
      <c r="A5561" s="46">
        <v>5</v>
      </c>
      <c r="B5561" s="46">
        <v>1821.8400000000001</v>
      </c>
      <c r="C5561" s="46">
        <v>1381.2523175639999</v>
      </c>
      <c r="D5561" s="46">
        <f t="shared" si="86"/>
        <v>440.58768243600025</v>
      </c>
      <c r="E5561" s="51">
        <v>45261</v>
      </c>
      <c r="F5561" s="49" t="s">
        <v>80</v>
      </c>
      <c r="G5561" s="49" t="s">
        <v>81</v>
      </c>
      <c r="H5561" s="49" t="s">
        <v>3102</v>
      </c>
      <c r="I5561" s="49" t="s">
        <v>722</v>
      </c>
      <c r="J5561" s="49">
        <v>135500</v>
      </c>
      <c r="K5561" s="49" t="s">
        <v>109</v>
      </c>
      <c r="L5561" s="49">
        <v>9803298</v>
      </c>
      <c r="M5561" s="49" t="s">
        <v>914</v>
      </c>
      <c r="N5561" s="51">
        <v>21732</v>
      </c>
      <c r="O5561" s="51">
        <v>21732</v>
      </c>
      <c r="P5561" s="49" t="s">
        <v>1081</v>
      </c>
    </row>
    <row r="5562" spans="1:16">
      <c r="A5562" s="46">
        <v>3</v>
      </c>
      <c r="B5562" s="46">
        <v>767.44</v>
      </c>
      <c r="C5562" s="46">
        <v>518.69915835840004</v>
      </c>
      <c r="D5562" s="46">
        <f t="shared" si="86"/>
        <v>248.74084164160001</v>
      </c>
      <c r="E5562" s="51">
        <v>45261</v>
      </c>
      <c r="F5562" s="49" t="s">
        <v>80</v>
      </c>
      <c r="G5562" s="49" t="s">
        <v>81</v>
      </c>
      <c r="H5562" s="49" t="s">
        <v>3102</v>
      </c>
      <c r="I5562" s="49" t="s">
        <v>722</v>
      </c>
      <c r="J5562" s="49">
        <v>135500</v>
      </c>
      <c r="K5562" s="49" t="s">
        <v>109</v>
      </c>
      <c r="L5562" s="49">
        <v>9803079</v>
      </c>
      <c r="M5562" s="49" t="s">
        <v>914</v>
      </c>
      <c r="N5562" s="51">
        <v>24289</v>
      </c>
      <c r="O5562" s="51">
        <v>24289</v>
      </c>
      <c r="P5562" s="49" t="s">
        <v>1081</v>
      </c>
    </row>
    <row r="5563" spans="1:16">
      <c r="A5563" s="46">
        <v>2</v>
      </c>
      <c r="B5563" s="46">
        <v>1660.8600000000001</v>
      </c>
      <c r="C5563" s="46">
        <v>1005.4098720828</v>
      </c>
      <c r="D5563" s="46">
        <f t="shared" si="86"/>
        <v>655.45012791720012</v>
      </c>
      <c r="E5563" s="51">
        <v>45261</v>
      </c>
      <c r="F5563" s="49" t="s">
        <v>80</v>
      </c>
      <c r="G5563" s="49" t="s">
        <v>81</v>
      </c>
      <c r="H5563" s="49" t="s">
        <v>3102</v>
      </c>
      <c r="I5563" s="49" t="s">
        <v>722</v>
      </c>
      <c r="J5563" s="49">
        <v>135500</v>
      </c>
      <c r="K5563" s="49" t="s">
        <v>109</v>
      </c>
      <c r="L5563" s="49">
        <v>9803080</v>
      </c>
      <c r="M5563" s="49" t="s">
        <v>914</v>
      </c>
      <c r="N5563" s="51">
        <v>26481</v>
      </c>
      <c r="O5563" s="51">
        <v>26481</v>
      </c>
      <c r="P5563" s="49" t="s">
        <v>1081</v>
      </c>
    </row>
    <row r="5564" spans="1:16">
      <c r="A5564" s="46">
        <v>1</v>
      </c>
      <c r="B5564" s="46">
        <v>185.77</v>
      </c>
      <c r="C5564" s="46">
        <v>140.84400552950001</v>
      </c>
      <c r="D5564" s="46">
        <f t="shared" si="86"/>
        <v>44.925994470500001</v>
      </c>
      <c r="E5564" s="51">
        <v>45261</v>
      </c>
      <c r="F5564" s="49" t="s">
        <v>80</v>
      </c>
      <c r="G5564" s="49" t="s">
        <v>81</v>
      </c>
      <c r="H5564" s="49" t="s">
        <v>3102</v>
      </c>
      <c r="I5564" s="49" t="s">
        <v>722</v>
      </c>
      <c r="J5564" s="49">
        <v>135500</v>
      </c>
      <c r="K5564" s="49" t="s">
        <v>109</v>
      </c>
      <c r="L5564" s="49">
        <v>9802163</v>
      </c>
      <c r="M5564" s="49" t="s">
        <v>914</v>
      </c>
      <c r="N5564" s="51">
        <v>21732</v>
      </c>
      <c r="O5564" s="51">
        <v>21732</v>
      </c>
      <c r="P5564" s="49" t="s">
        <v>1081</v>
      </c>
    </row>
    <row r="5565" spans="1:16">
      <c r="A5565" s="46">
        <v>1</v>
      </c>
      <c r="B5565" s="46">
        <v>158.12</v>
      </c>
      <c r="C5565" s="46">
        <v>101.29465730560001</v>
      </c>
      <c r="D5565" s="46">
        <f t="shared" si="86"/>
        <v>56.825342694399993</v>
      </c>
      <c r="E5565" s="51">
        <v>45261</v>
      </c>
      <c r="F5565" s="49" t="s">
        <v>80</v>
      </c>
      <c r="G5565" s="49" t="s">
        <v>81</v>
      </c>
      <c r="H5565" s="49" t="s">
        <v>3102</v>
      </c>
      <c r="I5565" s="49" t="s">
        <v>722</v>
      </c>
      <c r="J5565" s="49">
        <v>135500</v>
      </c>
      <c r="K5565" s="49" t="s">
        <v>109</v>
      </c>
      <c r="L5565" s="49">
        <v>9802134</v>
      </c>
      <c r="M5565" s="49" t="s">
        <v>914</v>
      </c>
      <c r="N5565" s="51">
        <v>25385</v>
      </c>
      <c r="O5565" s="51">
        <v>25385</v>
      </c>
      <c r="P5565" s="49" t="s">
        <v>1081</v>
      </c>
    </row>
    <row r="5566" spans="1:16">
      <c r="A5566" s="46">
        <v>1</v>
      </c>
      <c r="B5566" s="46">
        <v>1363.53</v>
      </c>
      <c r="C5566" s="46">
        <v>793.36451728589998</v>
      </c>
      <c r="D5566" s="46">
        <f t="shared" si="86"/>
        <v>570.16548271409999</v>
      </c>
      <c r="E5566" s="51">
        <v>45261</v>
      </c>
      <c r="F5566" s="49" t="s">
        <v>80</v>
      </c>
      <c r="G5566" s="49" t="s">
        <v>81</v>
      </c>
      <c r="H5566" s="49" t="s">
        <v>3102</v>
      </c>
      <c r="I5566" s="49" t="s">
        <v>722</v>
      </c>
      <c r="J5566" s="49">
        <v>135500</v>
      </c>
      <c r="K5566" s="49" t="s">
        <v>109</v>
      </c>
      <c r="L5566" s="49">
        <v>9803178</v>
      </c>
      <c r="M5566" s="49" t="s">
        <v>914</v>
      </c>
      <c r="N5566" s="51">
        <v>27211</v>
      </c>
      <c r="O5566" s="51">
        <v>27211</v>
      </c>
      <c r="P5566" s="49" t="s">
        <v>1081</v>
      </c>
    </row>
    <row r="5567" spans="1:16">
      <c r="A5567" s="46">
        <v>2</v>
      </c>
      <c r="B5567" s="46">
        <v>851.29</v>
      </c>
      <c r="C5567" s="46">
        <v>645.41687822149993</v>
      </c>
      <c r="D5567" s="46">
        <f t="shared" si="86"/>
        <v>205.87312177850004</v>
      </c>
      <c r="E5567" s="51">
        <v>45261</v>
      </c>
      <c r="F5567" s="49" t="s">
        <v>80</v>
      </c>
      <c r="G5567" s="49" t="s">
        <v>81</v>
      </c>
      <c r="H5567" s="49" t="s">
        <v>3102</v>
      </c>
      <c r="I5567" s="49" t="s">
        <v>722</v>
      </c>
      <c r="J5567" s="49">
        <v>135500</v>
      </c>
      <c r="K5567" s="49" t="s">
        <v>109</v>
      </c>
      <c r="L5567" s="49">
        <v>9803326</v>
      </c>
      <c r="M5567" s="49" t="s">
        <v>914</v>
      </c>
      <c r="N5567" s="51">
        <v>21732</v>
      </c>
      <c r="O5567" s="51">
        <v>21732</v>
      </c>
      <c r="P5567" s="49" t="s">
        <v>1081</v>
      </c>
    </row>
    <row r="5568" spans="1:16">
      <c r="A5568" s="46">
        <v>0</v>
      </c>
      <c r="B5568" s="46">
        <v>0</v>
      </c>
      <c r="C5568" s="46">
        <v>0</v>
      </c>
      <c r="D5568" s="46">
        <f t="shared" si="86"/>
        <v>0</v>
      </c>
      <c r="E5568" s="51">
        <v>45261</v>
      </c>
      <c r="F5568" s="49" t="s">
        <v>80</v>
      </c>
      <c r="G5568" s="49" t="s">
        <v>81</v>
      </c>
      <c r="H5568" s="49" t="s">
        <v>3102</v>
      </c>
      <c r="I5568" s="49" t="s">
        <v>722</v>
      </c>
      <c r="J5568" s="49">
        <v>135500</v>
      </c>
      <c r="K5568" s="49" t="s">
        <v>702</v>
      </c>
      <c r="L5568" s="49">
        <v>9706650</v>
      </c>
      <c r="M5568" s="49" t="s">
        <v>3113</v>
      </c>
      <c r="N5568" s="51">
        <v>25385</v>
      </c>
      <c r="O5568" s="51">
        <v>25385</v>
      </c>
      <c r="P5568" s="49" t="s">
        <v>1091</v>
      </c>
    </row>
    <row r="5569" spans="1:16">
      <c r="A5569" s="46">
        <v>0</v>
      </c>
      <c r="B5569" s="46">
        <v>0</v>
      </c>
      <c r="C5569" s="46">
        <v>0</v>
      </c>
      <c r="D5569" s="46">
        <f t="shared" si="86"/>
        <v>0</v>
      </c>
      <c r="E5569" s="51">
        <v>45261</v>
      </c>
      <c r="F5569" s="49" t="s">
        <v>80</v>
      </c>
      <c r="G5569" s="49" t="s">
        <v>81</v>
      </c>
      <c r="H5569" s="49" t="s">
        <v>3102</v>
      </c>
      <c r="I5569" s="49" t="s">
        <v>722</v>
      </c>
      <c r="J5569" s="49">
        <v>135500</v>
      </c>
      <c r="K5569" s="49" t="s">
        <v>134</v>
      </c>
      <c r="L5569" s="49">
        <v>9974970</v>
      </c>
      <c r="M5569" s="49" t="s">
        <v>3114</v>
      </c>
      <c r="N5569" s="51">
        <v>22098</v>
      </c>
      <c r="O5569" s="51">
        <v>22098</v>
      </c>
      <c r="P5569" s="49" t="s">
        <v>1091</v>
      </c>
    </row>
    <row r="5570" spans="1:16">
      <c r="A5570" s="46">
        <v>0</v>
      </c>
      <c r="B5570" s="46">
        <v>0</v>
      </c>
      <c r="C5570" s="46">
        <v>0</v>
      </c>
      <c r="D5570" s="46">
        <f t="shared" si="86"/>
        <v>0</v>
      </c>
      <c r="E5570" s="51">
        <v>45261</v>
      </c>
      <c r="F5570" s="49" t="s">
        <v>80</v>
      </c>
      <c r="G5570" s="49" t="s">
        <v>81</v>
      </c>
      <c r="H5570" s="49" t="s">
        <v>3102</v>
      </c>
      <c r="I5570" s="49" t="s">
        <v>722</v>
      </c>
      <c r="J5570" s="49">
        <v>135500</v>
      </c>
      <c r="K5570" s="49" t="s">
        <v>134</v>
      </c>
      <c r="L5570" s="49">
        <v>9724195</v>
      </c>
      <c r="M5570" s="49" t="s">
        <v>3114</v>
      </c>
      <c r="N5570" s="51">
        <v>21732</v>
      </c>
      <c r="O5570" s="51">
        <v>21732</v>
      </c>
      <c r="P5570" s="49" t="s">
        <v>1091</v>
      </c>
    </row>
    <row r="5571" spans="1:16">
      <c r="A5571" s="46">
        <v>0</v>
      </c>
      <c r="B5571" s="46">
        <v>0</v>
      </c>
      <c r="C5571" s="46">
        <v>0</v>
      </c>
      <c r="D5571" s="46">
        <f t="shared" ref="D5571:D5634" si="87">+B5571-C5571</f>
        <v>0</v>
      </c>
      <c r="E5571" s="51">
        <v>45261</v>
      </c>
      <c r="F5571" s="49" t="s">
        <v>80</v>
      </c>
      <c r="G5571" s="49" t="s">
        <v>81</v>
      </c>
      <c r="H5571" s="49" t="s">
        <v>3102</v>
      </c>
      <c r="I5571" s="49" t="s">
        <v>722</v>
      </c>
      <c r="J5571" s="49">
        <v>135500</v>
      </c>
      <c r="K5571" s="49" t="s">
        <v>690</v>
      </c>
      <c r="L5571" s="49">
        <v>9724202</v>
      </c>
      <c r="M5571" s="49" t="s">
        <v>3115</v>
      </c>
      <c r="N5571" s="51">
        <v>25385</v>
      </c>
      <c r="O5571" s="51">
        <v>25385</v>
      </c>
      <c r="P5571" s="49" t="s">
        <v>1091</v>
      </c>
    </row>
    <row r="5572" spans="1:16">
      <c r="A5572" s="46">
        <v>0</v>
      </c>
      <c r="B5572" s="46">
        <v>0</v>
      </c>
      <c r="C5572" s="46">
        <v>0</v>
      </c>
      <c r="D5572" s="46">
        <f t="shared" si="87"/>
        <v>0</v>
      </c>
      <c r="E5572" s="51">
        <v>45261</v>
      </c>
      <c r="F5572" s="49" t="s">
        <v>80</v>
      </c>
      <c r="G5572" s="49" t="s">
        <v>81</v>
      </c>
      <c r="H5572" s="49" t="s">
        <v>3102</v>
      </c>
      <c r="I5572" s="49" t="s">
        <v>722</v>
      </c>
      <c r="J5572" s="49">
        <v>135500</v>
      </c>
      <c r="K5572" s="49" t="s">
        <v>690</v>
      </c>
      <c r="L5572" s="49">
        <v>9974969</v>
      </c>
      <c r="M5572" s="49" t="s">
        <v>3115</v>
      </c>
      <c r="N5572" s="51">
        <v>20271</v>
      </c>
      <c r="O5572" s="51">
        <v>20271</v>
      </c>
      <c r="P5572" s="49" t="s">
        <v>1091</v>
      </c>
    </row>
    <row r="5573" spans="1:16">
      <c r="A5573" s="46">
        <v>0</v>
      </c>
      <c r="B5573" s="46">
        <v>0</v>
      </c>
      <c r="C5573" s="46">
        <v>0</v>
      </c>
      <c r="D5573" s="46">
        <f t="shared" si="87"/>
        <v>0</v>
      </c>
      <c r="E5573" s="51">
        <v>45261</v>
      </c>
      <c r="F5573" s="49" t="s">
        <v>80</v>
      </c>
      <c r="G5573" s="49" t="s">
        <v>81</v>
      </c>
      <c r="H5573" s="49" t="s">
        <v>3102</v>
      </c>
      <c r="I5573" s="49" t="s">
        <v>722</v>
      </c>
      <c r="J5573" s="49">
        <v>135500</v>
      </c>
      <c r="K5573" s="49" t="s">
        <v>110</v>
      </c>
      <c r="L5573" s="49">
        <v>9975055</v>
      </c>
      <c r="M5573" s="49" t="s">
        <v>3091</v>
      </c>
      <c r="N5573" s="51">
        <v>21732</v>
      </c>
      <c r="O5573" s="51">
        <v>21732</v>
      </c>
      <c r="P5573" s="49" t="s">
        <v>1091</v>
      </c>
    </row>
    <row r="5574" spans="1:16">
      <c r="A5574" s="46">
        <v>0</v>
      </c>
      <c r="B5574" s="46">
        <v>0</v>
      </c>
      <c r="C5574" s="46">
        <v>0</v>
      </c>
      <c r="D5574" s="46">
        <f t="shared" si="87"/>
        <v>0</v>
      </c>
      <c r="E5574" s="51">
        <v>45261</v>
      </c>
      <c r="F5574" s="49" t="s">
        <v>80</v>
      </c>
      <c r="G5574" s="49" t="s">
        <v>81</v>
      </c>
      <c r="H5574" s="49" t="s">
        <v>3102</v>
      </c>
      <c r="I5574" s="49" t="s">
        <v>722</v>
      </c>
      <c r="J5574" s="49">
        <v>135500</v>
      </c>
      <c r="K5574" s="49" t="s">
        <v>111</v>
      </c>
      <c r="L5574" s="49">
        <v>9975054</v>
      </c>
      <c r="M5574" s="49" t="s">
        <v>3092</v>
      </c>
      <c r="N5574" s="51">
        <v>21732</v>
      </c>
      <c r="O5574" s="51">
        <v>21732</v>
      </c>
      <c r="P5574" s="49" t="s">
        <v>1091</v>
      </c>
    </row>
    <row r="5575" spans="1:16">
      <c r="A5575" s="46">
        <v>0</v>
      </c>
      <c r="B5575" s="46">
        <v>0</v>
      </c>
      <c r="C5575" s="46">
        <v>0</v>
      </c>
      <c r="D5575" s="46">
        <f t="shared" si="87"/>
        <v>0</v>
      </c>
      <c r="E5575" s="51">
        <v>45261</v>
      </c>
      <c r="F5575" s="49" t="s">
        <v>80</v>
      </c>
      <c r="G5575" s="49" t="s">
        <v>81</v>
      </c>
      <c r="H5575" s="49" t="s">
        <v>3102</v>
      </c>
      <c r="I5575" s="49" t="s">
        <v>722</v>
      </c>
      <c r="J5575" s="49">
        <v>135500</v>
      </c>
      <c r="K5575" s="49" t="s">
        <v>116</v>
      </c>
      <c r="L5575" s="49">
        <v>9975052</v>
      </c>
      <c r="M5575" s="49" t="s">
        <v>3093</v>
      </c>
      <c r="N5575" s="51">
        <v>21732</v>
      </c>
      <c r="O5575" s="51">
        <v>21732</v>
      </c>
      <c r="P5575" s="49" t="s">
        <v>1091</v>
      </c>
    </row>
    <row r="5576" spans="1:16">
      <c r="A5576" s="46">
        <v>0</v>
      </c>
      <c r="B5576" s="46">
        <v>0</v>
      </c>
      <c r="C5576" s="46">
        <v>0</v>
      </c>
      <c r="D5576" s="46">
        <f t="shared" si="87"/>
        <v>0</v>
      </c>
      <c r="E5576" s="51">
        <v>45261</v>
      </c>
      <c r="F5576" s="49" t="s">
        <v>80</v>
      </c>
      <c r="G5576" s="49" t="s">
        <v>81</v>
      </c>
      <c r="H5576" s="49" t="s">
        <v>3102</v>
      </c>
      <c r="I5576" s="49" t="s">
        <v>722</v>
      </c>
      <c r="J5576" s="49">
        <v>135500</v>
      </c>
      <c r="K5576" s="49" t="s">
        <v>116</v>
      </c>
      <c r="L5576" s="49">
        <v>9975046</v>
      </c>
      <c r="M5576" s="49" t="s">
        <v>3093</v>
      </c>
      <c r="N5576" s="51">
        <v>30133</v>
      </c>
      <c r="O5576" s="51">
        <v>30133</v>
      </c>
      <c r="P5576" s="49" t="s">
        <v>1091</v>
      </c>
    </row>
    <row r="5577" spans="1:16">
      <c r="A5577" s="46">
        <v>0</v>
      </c>
      <c r="B5577" s="46">
        <v>0</v>
      </c>
      <c r="C5577" s="46">
        <v>0</v>
      </c>
      <c r="D5577" s="46">
        <f t="shared" si="87"/>
        <v>0</v>
      </c>
      <c r="E5577" s="51">
        <v>45261</v>
      </c>
      <c r="F5577" s="49" t="s">
        <v>80</v>
      </c>
      <c r="G5577" s="49" t="s">
        <v>81</v>
      </c>
      <c r="H5577" s="49" t="s">
        <v>3102</v>
      </c>
      <c r="I5577" s="49" t="s">
        <v>722</v>
      </c>
      <c r="J5577" s="49">
        <v>135500</v>
      </c>
      <c r="K5577" s="49" t="s">
        <v>116</v>
      </c>
      <c r="L5577" s="49">
        <v>9975048</v>
      </c>
      <c r="M5577" s="49" t="s">
        <v>3093</v>
      </c>
      <c r="N5577" s="51">
        <v>26481</v>
      </c>
      <c r="O5577" s="51">
        <v>26481</v>
      </c>
      <c r="P5577" s="49" t="s">
        <v>1091</v>
      </c>
    </row>
    <row r="5578" spans="1:16">
      <c r="A5578" s="46">
        <v>0</v>
      </c>
      <c r="B5578" s="46">
        <v>0</v>
      </c>
      <c r="C5578" s="46">
        <v>0</v>
      </c>
      <c r="D5578" s="46">
        <f t="shared" si="87"/>
        <v>0</v>
      </c>
      <c r="E5578" s="51">
        <v>45261</v>
      </c>
      <c r="F5578" s="49" t="s">
        <v>80</v>
      </c>
      <c r="G5578" s="49" t="s">
        <v>81</v>
      </c>
      <c r="H5578" s="49" t="s">
        <v>3102</v>
      </c>
      <c r="I5578" s="49" t="s">
        <v>722</v>
      </c>
      <c r="J5578" s="49">
        <v>135500</v>
      </c>
      <c r="K5578" s="49" t="s">
        <v>116</v>
      </c>
      <c r="L5578" s="49">
        <v>9975053</v>
      </c>
      <c r="M5578" s="49" t="s">
        <v>3093</v>
      </c>
      <c r="N5578" s="51">
        <v>20271</v>
      </c>
      <c r="O5578" s="51">
        <v>20271</v>
      </c>
      <c r="P5578" s="49" t="s">
        <v>1091</v>
      </c>
    </row>
    <row r="5579" spans="1:16">
      <c r="A5579" s="46">
        <v>0</v>
      </c>
      <c r="B5579" s="46">
        <v>0</v>
      </c>
      <c r="C5579" s="46">
        <v>0</v>
      </c>
      <c r="D5579" s="46">
        <f t="shared" si="87"/>
        <v>0</v>
      </c>
      <c r="E5579" s="51">
        <v>45261</v>
      </c>
      <c r="F5579" s="49" t="s">
        <v>80</v>
      </c>
      <c r="G5579" s="49" t="s">
        <v>81</v>
      </c>
      <c r="H5579" s="49" t="s">
        <v>3102</v>
      </c>
      <c r="I5579" s="49" t="s">
        <v>722</v>
      </c>
      <c r="J5579" s="49">
        <v>135500</v>
      </c>
      <c r="K5579" s="49" t="s">
        <v>116</v>
      </c>
      <c r="L5579" s="49">
        <v>9975050</v>
      </c>
      <c r="M5579" s="49" t="s">
        <v>3093</v>
      </c>
      <c r="N5579" s="51">
        <v>23193</v>
      </c>
      <c r="O5579" s="51">
        <v>23193</v>
      </c>
      <c r="P5579" s="49" t="s">
        <v>1091</v>
      </c>
    </row>
    <row r="5580" spans="1:16">
      <c r="A5580" s="46">
        <v>0</v>
      </c>
      <c r="B5580" s="46">
        <v>0</v>
      </c>
      <c r="C5580" s="46">
        <v>0</v>
      </c>
      <c r="D5580" s="46">
        <f t="shared" si="87"/>
        <v>0</v>
      </c>
      <c r="E5580" s="51">
        <v>45261</v>
      </c>
      <c r="F5580" s="49" t="s">
        <v>80</v>
      </c>
      <c r="G5580" s="49" t="s">
        <v>81</v>
      </c>
      <c r="H5580" s="49" t="s">
        <v>3102</v>
      </c>
      <c r="I5580" s="49" t="s">
        <v>722</v>
      </c>
      <c r="J5580" s="49">
        <v>135500</v>
      </c>
      <c r="K5580" s="49" t="s">
        <v>116</v>
      </c>
      <c r="L5580" s="49">
        <v>9975047</v>
      </c>
      <c r="M5580" s="49" t="s">
        <v>3093</v>
      </c>
      <c r="N5580" s="51">
        <v>28307</v>
      </c>
      <c r="O5580" s="51">
        <v>28307</v>
      </c>
      <c r="P5580" s="49" t="s">
        <v>1091</v>
      </c>
    </row>
    <row r="5581" spans="1:16">
      <c r="A5581" s="46">
        <v>0</v>
      </c>
      <c r="B5581" s="46">
        <v>0</v>
      </c>
      <c r="C5581" s="46">
        <v>0</v>
      </c>
      <c r="D5581" s="46">
        <f t="shared" si="87"/>
        <v>0</v>
      </c>
      <c r="E5581" s="51">
        <v>45261</v>
      </c>
      <c r="F5581" s="49" t="s">
        <v>80</v>
      </c>
      <c r="G5581" s="49" t="s">
        <v>81</v>
      </c>
      <c r="H5581" s="49" t="s">
        <v>3102</v>
      </c>
      <c r="I5581" s="49" t="s">
        <v>722</v>
      </c>
      <c r="J5581" s="49">
        <v>135500</v>
      </c>
      <c r="K5581" s="49" t="s">
        <v>116</v>
      </c>
      <c r="L5581" s="49">
        <v>9975049</v>
      </c>
      <c r="M5581" s="49" t="s">
        <v>3093</v>
      </c>
      <c r="N5581" s="51">
        <v>24289</v>
      </c>
      <c r="O5581" s="51">
        <v>24289</v>
      </c>
      <c r="P5581" s="49" t="s">
        <v>1091</v>
      </c>
    </row>
    <row r="5582" spans="1:16">
      <c r="A5582" s="46">
        <v>0</v>
      </c>
      <c r="B5582" s="46">
        <v>0</v>
      </c>
      <c r="C5582" s="46">
        <v>0</v>
      </c>
      <c r="D5582" s="46">
        <f t="shared" si="87"/>
        <v>0</v>
      </c>
      <c r="E5582" s="51">
        <v>45261</v>
      </c>
      <c r="F5582" s="49" t="s">
        <v>80</v>
      </c>
      <c r="G5582" s="49" t="s">
        <v>81</v>
      </c>
      <c r="H5582" s="49" t="s">
        <v>3102</v>
      </c>
      <c r="I5582" s="49" t="s">
        <v>722</v>
      </c>
      <c r="J5582" s="49">
        <v>135500</v>
      </c>
      <c r="K5582" s="49" t="s">
        <v>116</v>
      </c>
      <c r="L5582" s="49">
        <v>9975051</v>
      </c>
      <c r="M5582" s="49" t="s">
        <v>3093</v>
      </c>
      <c r="N5582" s="51">
        <v>22098</v>
      </c>
      <c r="O5582" s="51">
        <v>22098</v>
      </c>
      <c r="P5582" s="49" t="s">
        <v>1091</v>
      </c>
    </row>
    <row r="5583" spans="1:16">
      <c r="A5583" s="46">
        <v>0</v>
      </c>
      <c r="B5583" s="46">
        <v>0</v>
      </c>
      <c r="C5583" s="46">
        <v>0</v>
      </c>
      <c r="D5583" s="46">
        <f t="shared" si="87"/>
        <v>0</v>
      </c>
      <c r="E5583" s="51">
        <v>45261</v>
      </c>
      <c r="F5583" s="49" t="s">
        <v>80</v>
      </c>
      <c r="G5583" s="49" t="s">
        <v>81</v>
      </c>
      <c r="H5583" s="49" t="s">
        <v>3102</v>
      </c>
      <c r="I5583" s="49" t="s">
        <v>722</v>
      </c>
      <c r="J5583" s="49">
        <v>135500</v>
      </c>
      <c r="K5583" s="49" t="s">
        <v>117</v>
      </c>
      <c r="L5583" s="49">
        <v>9975041</v>
      </c>
      <c r="M5583" s="49" t="s">
        <v>3094</v>
      </c>
      <c r="N5583" s="51">
        <v>27211</v>
      </c>
      <c r="O5583" s="51">
        <v>27211</v>
      </c>
      <c r="P5583" s="49" t="s">
        <v>1091</v>
      </c>
    </row>
    <row r="5584" spans="1:16">
      <c r="A5584" s="46">
        <v>0</v>
      </c>
      <c r="B5584" s="46">
        <v>0</v>
      </c>
      <c r="C5584" s="46">
        <v>0</v>
      </c>
      <c r="D5584" s="46">
        <f t="shared" si="87"/>
        <v>0</v>
      </c>
      <c r="E5584" s="51">
        <v>45261</v>
      </c>
      <c r="F5584" s="49" t="s">
        <v>80</v>
      </c>
      <c r="G5584" s="49" t="s">
        <v>81</v>
      </c>
      <c r="H5584" s="49" t="s">
        <v>3102</v>
      </c>
      <c r="I5584" s="49" t="s">
        <v>722</v>
      </c>
      <c r="J5584" s="49">
        <v>135500</v>
      </c>
      <c r="K5584" s="49" t="s">
        <v>117</v>
      </c>
      <c r="L5584" s="49">
        <v>9975044</v>
      </c>
      <c r="M5584" s="49" t="s">
        <v>3094</v>
      </c>
      <c r="N5584" s="51">
        <v>21732</v>
      </c>
      <c r="O5584" s="51">
        <v>21732</v>
      </c>
      <c r="P5584" s="49" t="s">
        <v>1091</v>
      </c>
    </row>
    <row r="5585" spans="1:16">
      <c r="A5585" s="46">
        <v>0</v>
      </c>
      <c r="B5585" s="46">
        <v>0</v>
      </c>
      <c r="C5585" s="46">
        <v>0</v>
      </c>
      <c r="D5585" s="46">
        <f t="shared" si="87"/>
        <v>0</v>
      </c>
      <c r="E5585" s="51">
        <v>45261</v>
      </c>
      <c r="F5585" s="49" t="s">
        <v>80</v>
      </c>
      <c r="G5585" s="49" t="s">
        <v>81</v>
      </c>
      <c r="H5585" s="49" t="s">
        <v>3102</v>
      </c>
      <c r="I5585" s="49" t="s">
        <v>722</v>
      </c>
      <c r="J5585" s="49">
        <v>135500</v>
      </c>
      <c r="K5585" s="49" t="s">
        <v>117</v>
      </c>
      <c r="L5585" s="49">
        <v>9975042</v>
      </c>
      <c r="M5585" s="49" t="s">
        <v>3094</v>
      </c>
      <c r="N5585" s="51">
        <v>23193</v>
      </c>
      <c r="O5585" s="51">
        <v>23193</v>
      </c>
      <c r="P5585" s="49" t="s">
        <v>1091</v>
      </c>
    </row>
    <row r="5586" spans="1:16">
      <c r="A5586" s="46">
        <v>0</v>
      </c>
      <c r="B5586" s="46">
        <v>0</v>
      </c>
      <c r="C5586" s="46">
        <v>0</v>
      </c>
      <c r="D5586" s="46">
        <f t="shared" si="87"/>
        <v>0</v>
      </c>
      <c r="E5586" s="51">
        <v>45261</v>
      </c>
      <c r="F5586" s="49" t="s">
        <v>80</v>
      </c>
      <c r="G5586" s="49" t="s">
        <v>81</v>
      </c>
      <c r="H5586" s="49" t="s">
        <v>3102</v>
      </c>
      <c r="I5586" s="49" t="s">
        <v>722</v>
      </c>
      <c r="J5586" s="49">
        <v>135500</v>
      </c>
      <c r="K5586" s="49" t="s">
        <v>117</v>
      </c>
      <c r="L5586" s="49">
        <v>9724201</v>
      </c>
      <c r="M5586" s="49" t="s">
        <v>3094</v>
      </c>
      <c r="N5586" s="51">
        <v>25385</v>
      </c>
      <c r="O5586" s="51">
        <v>25385</v>
      </c>
      <c r="P5586" s="49" t="s">
        <v>1091</v>
      </c>
    </row>
    <row r="5587" spans="1:16">
      <c r="A5587" s="46">
        <v>0</v>
      </c>
      <c r="B5587" s="46">
        <v>0</v>
      </c>
      <c r="C5587" s="46">
        <v>0</v>
      </c>
      <c r="D5587" s="46">
        <f t="shared" si="87"/>
        <v>0</v>
      </c>
      <c r="E5587" s="51">
        <v>45261</v>
      </c>
      <c r="F5587" s="49" t="s">
        <v>80</v>
      </c>
      <c r="G5587" s="49" t="s">
        <v>81</v>
      </c>
      <c r="H5587" s="49" t="s">
        <v>3102</v>
      </c>
      <c r="I5587" s="49" t="s">
        <v>722</v>
      </c>
      <c r="J5587" s="49">
        <v>135500</v>
      </c>
      <c r="K5587" s="49" t="s">
        <v>117</v>
      </c>
      <c r="L5587" s="49">
        <v>9975043</v>
      </c>
      <c r="M5587" s="49" t="s">
        <v>3094</v>
      </c>
      <c r="N5587" s="51">
        <v>22098</v>
      </c>
      <c r="O5587" s="51">
        <v>22098</v>
      </c>
      <c r="P5587" s="49" t="s">
        <v>1091</v>
      </c>
    </row>
    <row r="5588" spans="1:16">
      <c r="A5588" s="46">
        <v>0</v>
      </c>
      <c r="B5588" s="46">
        <v>0</v>
      </c>
      <c r="C5588" s="46">
        <v>0</v>
      </c>
      <c r="D5588" s="46">
        <f t="shared" si="87"/>
        <v>0</v>
      </c>
      <c r="E5588" s="51">
        <v>45261</v>
      </c>
      <c r="F5588" s="49" t="s">
        <v>80</v>
      </c>
      <c r="G5588" s="49" t="s">
        <v>81</v>
      </c>
      <c r="H5588" s="49" t="s">
        <v>3102</v>
      </c>
      <c r="I5588" s="49" t="s">
        <v>722</v>
      </c>
      <c r="J5588" s="49">
        <v>135500</v>
      </c>
      <c r="K5588" s="49" t="s">
        <v>117</v>
      </c>
      <c r="L5588" s="49">
        <v>9975045</v>
      </c>
      <c r="M5588" s="49" t="s">
        <v>3094</v>
      </c>
      <c r="N5588" s="51">
        <v>20271</v>
      </c>
      <c r="O5588" s="51">
        <v>20271</v>
      </c>
      <c r="P5588" s="49" t="s">
        <v>1091</v>
      </c>
    </row>
    <row r="5589" spans="1:16">
      <c r="A5589" s="46">
        <v>0</v>
      </c>
      <c r="B5589" s="46">
        <v>0</v>
      </c>
      <c r="C5589" s="46">
        <v>0</v>
      </c>
      <c r="D5589" s="46">
        <f t="shared" si="87"/>
        <v>0</v>
      </c>
      <c r="E5589" s="51">
        <v>45261</v>
      </c>
      <c r="F5589" s="49" t="s">
        <v>80</v>
      </c>
      <c r="G5589" s="49" t="s">
        <v>81</v>
      </c>
      <c r="H5589" s="49" t="s">
        <v>3102</v>
      </c>
      <c r="I5589" s="49" t="s">
        <v>722</v>
      </c>
      <c r="J5589" s="49">
        <v>135500</v>
      </c>
      <c r="K5589" s="49" t="s">
        <v>135</v>
      </c>
      <c r="L5589" s="49">
        <v>9975035</v>
      </c>
      <c r="M5589" s="49" t="s">
        <v>3095</v>
      </c>
      <c r="N5589" s="51">
        <v>26481</v>
      </c>
      <c r="O5589" s="51">
        <v>26481</v>
      </c>
      <c r="P5589" s="49" t="s">
        <v>1091</v>
      </c>
    </row>
    <row r="5590" spans="1:16">
      <c r="A5590" s="46">
        <v>0</v>
      </c>
      <c r="B5590" s="46">
        <v>0</v>
      </c>
      <c r="C5590" s="46">
        <v>0</v>
      </c>
      <c r="D5590" s="46">
        <f t="shared" si="87"/>
        <v>0</v>
      </c>
      <c r="E5590" s="51">
        <v>45261</v>
      </c>
      <c r="F5590" s="49" t="s">
        <v>80</v>
      </c>
      <c r="G5590" s="49" t="s">
        <v>81</v>
      </c>
      <c r="H5590" s="49" t="s">
        <v>3102</v>
      </c>
      <c r="I5590" s="49" t="s">
        <v>722</v>
      </c>
      <c r="J5590" s="49">
        <v>135500</v>
      </c>
      <c r="K5590" s="49" t="s">
        <v>135</v>
      </c>
      <c r="L5590" s="49">
        <v>9975037</v>
      </c>
      <c r="M5590" s="49" t="s">
        <v>3095</v>
      </c>
      <c r="N5590" s="51">
        <v>23924</v>
      </c>
      <c r="O5590" s="51">
        <v>23924</v>
      </c>
      <c r="P5590" s="49" t="s">
        <v>1091</v>
      </c>
    </row>
    <row r="5591" spans="1:16">
      <c r="A5591" s="46">
        <v>0</v>
      </c>
      <c r="B5591" s="46">
        <v>0</v>
      </c>
      <c r="C5591" s="46">
        <v>0</v>
      </c>
      <c r="D5591" s="46">
        <f t="shared" si="87"/>
        <v>0</v>
      </c>
      <c r="E5591" s="51">
        <v>45261</v>
      </c>
      <c r="F5591" s="49" t="s">
        <v>80</v>
      </c>
      <c r="G5591" s="49" t="s">
        <v>81</v>
      </c>
      <c r="H5591" s="49" t="s">
        <v>3102</v>
      </c>
      <c r="I5591" s="49" t="s">
        <v>722</v>
      </c>
      <c r="J5591" s="49">
        <v>135500</v>
      </c>
      <c r="K5591" s="49" t="s">
        <v>135</v>
      </c>
      <c r="L5591" s="49">
        <v>9975034</v>
      </c>
      <c r="M5591" s="49" t="s">
        <v>3095</v>
      </c>
      <c r="N5591" s="51">
        <v>26846</v>
      </c>
      <c r="O5591" s="51">
        <v>26846</v>
      </c>
      <c r="P5591" s="49" t="s">
        <v>1091</v>
      </c>
    </row>
    <row r="5592" spans="1:16">
      <c r="A5592" s="46">
        <v>0</v>
      </c>
      <c r="B5592" s="46">
        <v>0</v>
      </c>
      <c r="C5592" s="46">
        <v>0</v>
      </c>
      <c r="D5592" s="46">
        <f t="shared" si="87"/>
        <v>0</v>
      </c>
      <c r="E5592" s="51">
        <v>45261</v>
      </c>
      <c r="F5592" s="49" t="s">
        <v>80</v>
      </c>
      <c r="G5592" s="49" t="s">
        <v>81</v>
      </c>
      <c r="H5592" s="49" t="s">
        <v>3102</v>
      </c>
      <c r="I5592" s="49" t="s">
        <v>722</v>
      </c>
      <c r="J5592" s="49">
        <v>135500</v>
      </c>
      <c r="K5592" s="49" t="s">
        <v>135</v>
      </c>
      <c r="L5592" s="49">
        <v>9693337</v>
      </c>
      <c r="M5592" s="49" t="s">
        <v>3095</v>
      </c>
      <c r="N5592" s="51">
        <v>22098</v>
      </c>
      <c r="O5592" s="51">
        <v>22098</v>
      </c>
      <c r="P5592" s="49" t="s">
        <v>1091</v>
      </c>
    </row>
    <row r="5593" spans="1:16">
      <c r="A5593" s="46">
        <v>0</v>
      </c>
      <c r="B5593" s="46">
        <v>0</v>
      </c>
      <c r="C5593" s="46">
        <v>0</v>
      </c>
      <c r="D5593" s="46">
        <f t="shared" si="87"/>
        <v>0</v>
      </c>
      <c r="E5593" s="51">
        <v>45261</v>
      </c>
      <c r="F5593" s="49" t="s">
        <v>80</v>
      </c>
      <c r="G5593" s="49" t="s">
        <v>81</v>
      </c>
      <c r="H5593" s="49" t="s">
        <v>3102</v>
      </c>
      <c r="I5593" s="49" t="s">
        <v>722</v>
      </c>
      <c r="J5593" s="49">
        <v>135500</v>
      </c>
      <c r="K5593" s="49" t="s">
        <v>135</v>
      </c>
      <c r="L5593" s="49">
        <v>9975036</v>
      </c>
      <c r="M5593" s="49" t="s">
        <v>3095</v>
      </c>
      <c r="N5593" s="51">
        <v>25385</v>
      </c>
      <c r="O5593" s="51">
        <v>25385</v>
      </c>
      <c r="P5593" s="49" t="s">
        <v>1091</v>
      </c>
    </row>
    <row r="5594" spans="1:16">
      <c r="A5594" s="46">
        <v>0</v>
      </c>
      <c r="B5594" s="46">
        <v>0</v>
      </c>
      <c r="C5594" s="46">
        <v>0</v>
      </c>
      <c r="D5594" s="46">
        <f t="shared" si="87"/>
        <v>0</v>
      </c>
      <c r="E5594" s="51">
        <v>45261</v>
      </c>
      <c r="F5594" s="49" t="s">
        <v>80</v>
      </c>
      <c r="G5594" s="49" t="s">
        <v>81</v>
      </c>
      <c r="H5594" s="49" t="s">
        <v>3102</v>
      </c>
      <c r="I5594" s="49" t="s">
        <v>722</v>
      </c>
      <c r="J5594" s="49">
        <v>135500</v>
      </c>
      <c r="K5594" s="49" t="s">
        <v>135</v>
      </c>
      <c r="L5594" s="49">
        <v>9975039</v>
      </c>
      <c r="M5594" s="49" t="s">
        <v>3095</v>
      </c>
      <c r="N5594" s="51">
        <v>21732</v>
      </c>
      <c r="O5594" s="51">
        <v>21732</v>
      </c>
      <c r="P5594" s="49" t="s">
        <v>1091</v>
      </c>
    </row>
    <row r="5595" spans="1:16">
      <c r="A5595" s="46">
        <v>0</v>
      </c>
      <c r="B5595" s="46">
        <v>0</v>
      </c>
      <c r="C5595" s="46">
        <v>0</v>
      </c>
      <c r="D5595" s="46">
        <f t="shared" si="87"/>
        <v>0</v>
      </c>
      <c r="E5595" s="51">
        <v>45261</v>
      </c>
      <c r="F5595" s="49" t="s">
        <v>80</v>
      </c>
      <c r="G5595" s="49" t="s">
        <v>81</v>
      </c>
      <c r="H5595" s="49" t="s">
        <v>3102</v>
      </c>
      <c r="I5595" s="49" t="s">
        <v>722</v>
      </c>
      <c r="J5595" s="49">
        <v>135500</v>
      </c>
      <c r="K5595" s="49" t="s">
        <v>135</v>
      </c>
      <c r="L5595" s="49">
        <v>9975038</v>
      </c>
      <c r="M5595" s="49" t="s">
        <v>3095</v>
      </c>
      <c r="N5595" s="51">
        <v>23193</v>
      </c>
      <c r="O5595" s="51">
        <v>23193</v>
      </c>
      <c r="P5595" s="49" t="s">
        <v>1091</v>
      </c>
    </row>
    <row r="5596" spans="1:16">
      <c r="A5596" s="46">
        <v>0</v>
      </c>
      <c r="B5596" s="46">
        <v>0</v>
      </c>
      <c r="C5596" s="46">
        <v>0</v>
      </c>
      <c r="D5596" s="46">
        <f t="shared" si="87"/>
        <v>0</v>
      </c>
      <c r="E5596" s="51">
        <v>45261</v>
      </c>
      <c r="F5596" s="49" t="s">
        <v>80</v>
      </c>
      <c r="G5596" s="49" t="s">
        <v>81</v>
      </c>
      <c r="H5596" s="49" t="s">
        <v>3102</v>
      </c>
      <c r="I5596" s="49" t="s">
        <v>722</v>
      </c>
      <c r="J5596" s="49">
        <v>135500</v>
      </c>
      <c r="K5596" s="49" t="s">
        <v>135</v>
      </c>
      <c r="L5596" s="49">
        <v>9975040</v>
      </c>
      <c r="M5596" s="49" t="s">
        <v>3095</v>
      </c>
      <c r="N5596" s="51">
        <v>20271</v>
      </c>
      <c r="O5596" s="51">
        <v>20271</v>
      </c>
      <c r="P5596" s="49" t="s">
        <v>1091</v>
      </c>
    </row>
    <row r="5597" spans="1:16">
      <c r="A5597" s="46">
        <v>0</v>
      </c>
      <c r="B5597" s="46">
        <v>0</v>
      </c>
      <c r="C5597" s="46">
        <v>0</v>
      </c>
      <c r="D5597" s="46">
        <f t="shared" si="87"/>
        <v>0</v>
      </c>
      <c r="E5597" s="51">
        <v>45261</v>
      </c>
      <c r="F5597" s="49" t="s">
        <v>80</v>
      </c>
      <c r="G5597" s="49" t="s">
        <v>81</v>
      </c>
      <c r="H5597" s="49" t="s">
        <v>3102</v>
      </c>
      <c r="I5597" s="49" t="s">
        <v>722</v>
      </c>
      <c r="J5597" s="49">
        <v>135500</v>
      </c>
      <c r="K5597" s="49" t="s">
        <v>135</v>
      </c>
      <c r="L5597" s="49">
        <v>9975033</v>
      </c>
      <c r="M5597" s="49" t="s">
        <v>3095</v>
      </c>
      <c r="N5597" s="51">
        <v>28307</v>
      </c>
      <c r="O5597" s="51">
        <v>28307</v>
      </c>
      <c r="P5597" s="49" t="s">
        <v>1091</v>
      </c>
    </row>
    <row r="5598" spans="1:16">
      <c r="A5598" s="46">
        <v>0</v>
      </c>
      <c r="B5598" s="46">
        <v>0</v>
      </c>
      <c r="C5598" s="46">
        <v>0</v>
      </c>
      <c r="D5598" s="46">
        <f t="shared" si="87"/>
        <v>0</v>
      </c>
      <c r="E5598" s="51">
        <v>45261</v>
      </c>
      <c r="F5598" s="49" t="s">
        <v>80</v>
      </c>
      <c r="G5598" s="49" t="s">
        <v>81</v>
      </c>
      <c r="H5598" s="49" t="s">
        <v>3102</v>
      </c>
      <c r="I5598" s="49" t="s">
        <v>722</v>
      </c>
      <c r="J5598" s="49">
        <v>135500</v>
      </c>
      <c r="K5598" s="49" t="s">
        <v>112</v>
      </c>
      <c r="L5598" s="49">
        <v>9975029</v>
      </c>
      <c r="M5598" s="49" t="s">
        <v>3096</v>
      </c>
      <c r="N5598" s="51">
        <v>29768</v>
      </c>
      <c r="O5598" s="51">
        <v>29768</v>
      </c>
      <c r="P5598" s="49" t="s">
        <v>1091</v>
      </c>
    </row>
    <row r="5599" spans="1:16">
      <c r="A5599" s="46">
        <v>0</v>
      </c>
      <c r="B5599" s="46">
        <v>0</v>
      </c>
      <c r="C5599" s="46">
        <v>0</v>
      </c>
      <c r="D5599" s="46">
        <f t="shared" si="87"/>
        <v>0</v>
      </c>
      <c r="E5599" s="51">
        <v>45261</v>
      </c>
      <c r="F5599" s="49" t="s">
        <v>80</v>
      </c>
      <c r="G5599" s="49" t="s">
        <v>81</v>
      </c>
      <c r="H5599" s="49" t="s">
        <v>3102</v>
      </c>
      <c r="I5599" s="49" t="s">
        <v>722</v>
      </c>
      <c r="J5599" s="49">
        <v>135500</v>
      </c>
      <c r="K5599" s="49" t="s">
        <v>112</v>
      </c>
      <c r="L5599" s="49">
        <v>9975032</v>
      </c>
      <c r="M5599" s="49" t="s">
        <v>3096</v>
      </c>
      <c r="N5599" s="51">
        <v>20271</v>
      </c>
      <c r="O5599" s="51">
        <v>20271</v>
      </c>
      <c r="P5599" s="49" t="s">
        <v>1091</v>
      </c>
    </row>
    <row r="5600" spans="1:16">
      <c r="A5600" s="46">
        <v>0</v>
      </c>
      <c r="B5600" s="46">
        <v>0</v>
      </c>
      <c r="C5600" s="46">
        <v>0</v>
      </c>
      <c r="D5600" s="46">
        <f t="shared" si="87"/>
        <v>0</v>
      </c>
      <c r="E5600" s="51">
        <v>45261</v>
      </c>
      <c r="F5600" s="49" t="s">
        <v>80</v>
      </c>
      <c r="G5600" s="49" t="s">
        <v>81</v>
      </c>
      <c r="H5600" s="49" t="s">
        <v>3102</v>
      </c>
      <c r="I5600" s="49" t="s">
        <v>722</v>
      </c>
      <c r="J5600" s="49">
        <v>135500</v>
      </c>
      <c r="K5600" s="49" t="s">
        <v>112</v>
      </c>
      <c r="L5600" s="49">
        <v>9724200</v>
      </c>
      <c r="M5600" s="49" t="s">
        <v>3096</v>
      </c>
      <c r="N5600" s="51">
        <v>22098</v>
      </c>
      <c r="O5600" s="51">
        <v>22098</v>
      </c>
      <c r="P5600" s="49" t="s">
        <v>1091</v>
      </c>
    </row>
    <row r="5601" spans="1:16">
      <c r="A5601" s="46">
        <v>0</v>
      </c>
      <c r="B5601" s="46">
        <v>0</v>
      </c>
      <c r="C5601" s="46">
        <v>0</v>
      </c>
      <c r="D5601" s="46">
        <f t="shared" si="87"/>
        <v>0</v>
      </c>
      <c r="E5601" s="51">
        <v>45261</v>
      </c>
      <c r="F5601" s="49" t="s">
        <v>80</v>
      </c>
      <c r="G5601" s="49" t="s">
        <v>81</v>
      </c>
      <c r="H5601" s="49" t="s">
        <v>3102</v>
      </c>
      <c r="I5601" s="49" t="s">
        <v>722</v>
      </c>
      <c r="J5601" s="49">
        <v>135500</v>
      </c>
      <c r="K5601" s="49" t="s">
        <v>112</v>
      </c>
      <c r="L5601" s="49">
        <v>9975030</v>
      </c>
      <c r="M5601" s="49" t="s">
        <v>3096</v>
      </c>
      <c r="N5601" s="51">
        <v>23193</v>
      </c>
      <c r="O5601" s="51">
        <v>23193</v>
      </c>
      <c r="P5601" s="49" t="s">
        <v>1091</v>
      </c>
    </row>
    <row r="5602" spans="1:16">
      <c r="A5602" s="46">
        <v>0</v>
      </c>
      <c r="B5602" s="46">
        <v>0</v>
      </c>
      <c r="C5602" s="46">
        <v>0</v>
      </c>
      <c r="D5602" s="46">
        <f t="shared" si="87"/>
        <v>0</v>
      </c>
      <c r="E5602" s="51">
        <v>45261</v>
      </c>
      <c r="F5602" s="49" t="s">
        <v>80</v>
      </c>
      <c r="G5602" s="49" t="s">
        <v>81</v>
      </c>
      <c r="H5602" s="49" t="s">
        <v>3102</v>
      </c>
      <c r="I5602" s="49" t="s">
        <v>722</v>
      </c>
      <c r="J5602" s="49">
        <v>135500</v>
      </c>
      <c r="K5602" s="49" t="s">
        <v>112</v>
      </c>
      <c r="L5602" s="49">
        <v>9975031</v>
      </c>
      <c r="M5602" s="49" t="s">
        <v>3096</v>
      </c>
      <c r="N5602" s="51">
        <v>21732</v>
      </c>
      <c r="O5602" s="51">
        <v>21732</v>
      </c>
      <c r="P5602" s="49" t="s">
        <v>1091</v>
      </c>
    </row>
    <row r="5603" spans="1:16">
      <c r="A5603" s="46">
        <v>0</v>
      </c>
      <c r="B5603" s="46">
        <v>0</v>
      </c>
      <c r="C5603" s="46">
        <v>0</v>
      </c>
      <c r="D5603" s="46">
        <f t="shared" si="87"/>
        <v>0</v>
      </c>
      <c r="E5603" s="51">
        <v>45261</v>
      </c>
      <c r="F5603" s="49" t="s">
        <v>80</v>
      </c>
      <c r="G5603" s="49" t="s">
        <v>81</v>
      </c>
      <c r="H5603" s="49" t="s">
        <v>3102</v>
      </c>
      <c r="I5603" s="49" t="s">
        <v>722</v>
      </c>
      <c r="J5603" s="49">
        <v>135500</v>
      </c>
      <c r="K5603" s="49" t="s">
        <v>136</v>
      </c>
      <c r="L5603" s="49">
        <v>9697437</v>
      </c>
      <c r="M5603" s="49" t="s">
        <v>3097</v>
      </c>
      <c r="N5603" s="51">
        <v>28307</v>
      </c>
      <c r="O5603" s="51">
        <v>28307</v>
      </c>
      <c r="P5603" s="49" t="s">
        <v>1091</v>
      </c>
    </row>
    <row r="5604" spans="1:16">
      <c r="A5604" s="46">
        <v>0</v>
      </c>
      <c r="B5604" s="46">
        <v>0</v>
      </c>
      <c r="C5604" s="46">
        <v>0</v>
      </c>
      <c r="D5604" s="46">
        <f t="shared" si="87"/>
        <v>0</v>
      </c>
      <c r="E5604" s="51">
        <v>45261</v>
      </c>
      <c r="F5604" s="49" t="s">
        <v>80</v>
      </c>
      <c r="G5604" s="49" t="s">
        <v>81</v>
      </c>
      <c r="H5604" s="49" t="s">
        <v>3102</v>
      </c>
      <c r="I5604" s="49" t="s">
        <v>722</v>
      </c>
      <c r="J5604" s="49">
        <v>135500</v>
      </c>
      <c r="K5604" s="49" t="s">
        <v>118</v>
      </c>
      <c r="L5604" s="49">
        <v>9975028</v>
      </c>
      <c r="M5604" s="49" t="s">
        <v>3100</v>
      </c>
      <c r="N5604" s="51">
        <v>27576</v>
      </c>
      <c r="O5604" s="51">
        <v>27576</v>
      </c>
      <c r="P5604" s="49" t="s">
        <v>1091</v>
      </c>
    </row>
    <row r="5605" spans="1:16">
      <c r="A5605" s="46">
        <v>0</v>
      </c>
      <c r="B5605" s="46">
        <v>0</v>
      </c>
      <c r="C5605" s="46">
        <v>0</v>
      </c>
      <c r="D5605" s="46">
        <f t="shared" si="87"/>
        <v>0</v>
      </c>
      <c r="E5605" s="51">
        <v>45261</v>
      </c>
      <c r="F5605" s="49" t="s">
        <v>80</v>
      </c>
      <c r="G5605" s="49" t="s">
        <v>81</v>
      </c>
      <c r="H5605" s="49" t="s">
        <v>3102</v>
      </c>
      <c r="I5605" s="49" t="s">
        <v>722</v>
      </c>
      <c r="J5605" s="49">
        <v>135500</v>
      </c>
      <c r="K5605" s="49" t="s">
        <v>694</v>
      </c>
      <c r="L5605" s="49">
        <v>9701193</v>
      </c>
      <c r="M5605" s="49" t="s">
        <v>3116</v>
      </c>
      <c r="N5605" s="51">
        <v>27576</v>
      </c>
      <c r="O5605" s="51">
        <v>27576</v>
      </c>
      <c r="P5605" s="49" t="s">
        <v>1091</v>
      </c>
    </row>
    <row r="5606" spans="1:16">
      <c r="A5606" s="46">
        <v>2319</v>
      </c>
      <c r="B5606" s="46">
        <v>1782.52</v>
      </c>
      <c r="C5606" s="46">
        <v>1419.5802650155999</v>
      </c>
      <c r="D5606" s="46">
        <f t="shared" si="87"/>
        <v>362.93973498440005</v>
      </c>
      <c r="E5606" s="51">
        <v>45261</v>
      </c>
      <c r="F5606" s="49" t="s">
        <v>80</v>
      </c>
      <c r="G5606" s="49" t="s">
        <v>81</v>
      </c>
      <c r="H5606" s="49" t="s">
        <v>3102</v>
      </c>
      <c r="I5606" s="49" t="s">
        <v>722</v>
      </c>
      <c r="J5606" s="49">
        <v>135600</v>
      </c>
      <c r="K5606" s="49" t="s">
        <v>114</v>
      </c>
      <c r="L5606" s="49">
        <v>9706652</v>
      </c>
      <c r="M5606" s="49" t="s">
        <v>1000</v>
      </c>
      <c r="N5606" s="51">
        <v>25385</v>
      </c>
      <c r="O5606" s="51">
        <v>25385</v>
      </c>
      <c r="P5606" s="49" t="s">
        <v>1091</v>
      </c>
    </row>
    <row r="5607" spans="1:16">
      <c r="A5607" s="46">
        <v>50544</v>
      </c>
      <c r="B5607" s="46">
        <v>16023.27</v>
      </c>
      <c r="C5607" s="46">
        <v>16038.76450209</v>
      </c>
      <c r="D5607" s="46">
        <f t="shared" si="87"/>
        <v>-15.494502089999514</v>
      </c>
      <c r="E5607" s="51">
        <v>45261</v>
      </c>
      <c r="F5607" s="49" t="s">
        <v>80</v>
      </c>
      <c r="G5607" s="49" t="s">
        <v>81</v>
      </c>
      <c r="H5607" s="49" t="s">
        <v>3102</v>
      </c>
      <c r="I5607" s="49" t="s">
        <v>722</v>
      </c>
      <c r="J5607" s="49">
        <v>135600</v>
      </c>
      <c r="K5607" s="49" t="s">
        <v>114</v>
      </c>
      <c r="L5607" s="49">
        <v>9975027</v>
      </c>
      <c r="M5607" s="49" t="s">
        <v>915</v>
      </c>
      <c r="N5607" s="51">
        <v>20271</v>
      </c>
      <c r="O5607" s="51">
        <v>20271</v>
      </c>
      <c r="P5607" s="49" t="s">
        <v>1091</v>
      </c>
    </row>
    <row r="5608" spans="1:16">
      <c r="A5608" s="46">
        <v>2100</v>
      </c>
      <c r="B5608" s="46">
        <v>1434.07</v>
      </c>
      <c r="C5608" s="46">
        <v>1246.850010395</v>
      </c>
      <c r="D5608" s="46">
        <f t="shared" si="87"/>
        <v>187.21998960499991</v>
      </c>
      <c r="E5608" s="51">
        <v>45261</v>
      </c>
      <c r="F5608" s="49" t="s">
        <v>80</v>
      </c>
      <c r="G5608" s="49" t="s">
        <v>81</v>
      </c>
      <c r="H5608" s="49" t="s">
        <v>3102</v>
      </c>
      <c r="I5608" s="49" t="s">
        <v>722</v>
      </c>
      <c r="J5608" s="49">
        <v>135600</v>
      </c>
      <c r="K5608" s="49" t="s">
        <v>114</v>
      </c>
      <c r="L5608" s="49">
        <v>9975023</v>
      </c>
      <c r="M5608" s="49" t="s">
        <v>1000</v>
      </c>
      <c r="N5608" s="51">
        <v>23559</v>
      </c>
      <c r="O5608" s="51">
        <v>23559</v>
      </c>
      <c r="P5608" s="49" t="s">
        <v>1091</v>
      </c>
    </row>
    <row r="5609" spans="1:16">
      <c r="A5609" s="46">
        <v>101616</v>
      </c>
      <c r="B5609" s="46">
        <v>43181.41</v>
      </c>
      <c r="C5609" s="46">
        <v>40699.176304771499</v>
      </c>
      <c r="D5609" s="46">
        <f t="shared" si="87"/>
        <v>2482.2336952285041</v>
      </c>
      <c r="E5609" s="51">
        <v>45261</v>
      </c>
      <c r="F5609" s="49" t="s">
        <v>80</v>
      </c>
      <c r="G5609" s="49" t="s">
        <v>81</v>
      </c>
      <c r="H5609" s="49" t="s">
        <v>3102</v>
      </c>
      <c r="I5609" s="49" t="s">
        <v>722</v>
      </c>
      <c r="J5609" s="49">
        <v>135600</v>
      </c>
      <c r="K5609" s="49" t="s">
        <v>114</v>
      </c>
      <c r="L5609" s="49">
        <v>9975026</v>
      </c>
      <c r="M5609" s="49" t="s">
        <v>1000</v>
      </c>
      <c r="N5609" s="51">
        <v>21732</v>
      </c>
      <c r="O5609" s="51">
        <v>21732</v>
      </c>
      <c r="P5609" s="49" t="s">
        <v>1091</v>
      </c>
    </row>
    <row r="5610" spans="1:16">
      <c r="A5610" s="46">
        <v>11880</v>
      </c>
      <c r="B5610" s="46">
        <v>6753.13</v>
      </c>
      <c r="C5610" s="46">
        <v>5970.2066162943001</v>
      </c>
      <c r="D5610" s="46">
        <f t="shared" si="87"/>
        <v>782.92338370569996</v>
      </c>
      <c r="E5610" s="51">
        <v>45261</v>
      </c>
      <c r="F5610" s="49" t="s">
        <v>80</v>
      </c>
      <c r="G5610" s="49" t="s">
        <v>81</v>
      </c>
      <c r="H5610" s="49" t="s">
        <v>3102</v>
      </c>
      <c r="I5610" s="49" t="s">
        <v>722</v>
      </c>
      <c r="J5610" s="49">
        <v>135600</v>
      </c>
      <c r="K5610" s="49" t="s">
        <v>114</v>
      </c>
      <c r="L5610" s="49">
        <v>9975024</v>
      </c>
      <c r="M5610" s="49" t="s">
        <v>1000</v>
      </c>
      <c r="N5610" s="51">
        <v>23193</v>
      </c>
      <c r="O5610" s="51">
        <v>23193</v>
      </c>
      <c r="P5610" s="49" t="s">
        <v>1091</v>
      </c>
    </row>
    <row r="5611" spans="1:16">
      <c r="A5611" s="46">
        <v>3470</v>
      </c>
      <c r="B5611" s="46">
        <v>3073.7000000000003</v>
      </c>
      <c r="C5611" s="46">
        <v>2313.1241232679999</v>
      </c>
      <c r="D5611" s="46">
        <f t="shared" si="87"/>
        <v>760.57587673200032</v>
      </c>
      <c r="E5611" s="51">
        <v>45261</v>
      </c>
      <c r="F5611" s="49" t="s">
        <v>80</v>
      </c>
      <c r="G5611" s="49" t="s">
        <v>81</v>
      </c>
      <c r="H5611" s="49" t="s">
        <v>3102</v>
      </c>
      <c r="I5611" s="49" t="s">
        <v>722</v>
      </c>
      <c r="J5611" s="49">
        <v>135600</v>
      </c>
      <c r="K5611" s="49" t="s">
        <v>114</v>
      </c>
      <c r="L5611" s="49">
        <v>9975022</v>
      </c>
      <c r="M5611" s="49" t="s">
        <v>1000</v>
      </c>
      <c r="N5611" s="51">
        <v>26481</v>
      </c>
      <c r="O5611" s="51">
        <v>26481</v>
      </c>
      <c r="P5611" s="49" t="s">
        <v>1091</v>
      </c>
    </row>
    <row r="5612" spans="1:16">
      <c r="A5612" s="46">
        <v>46527</v>
      </c>
      <c r="B5612" s="46">
        <v>18200.28</v>
      </c>
      <c r="C5612" s="46">
        <v>16888.101146943598</v>
      </c>
      <c r="D5612" s="46">
        <f t="shared" si="87"/>
        <v>1312.1788530564008</v>
      </c>
      <c r="E5612" s="51">
        <v>45261</v>
      </c>
      <c r="F5612" s="49" t="s">
        <v>80</v>
      </c>
      <c r="G5612" s="49" t="s">
        <v>81</v>
      </c>
      <c r="H5612" s="49" t="s">
        <v>3102</v>
      </c>
      <c r="I5612" s="49" t="s">
        <v>722</v>
      </c>
      <c r="J5612" s="49">
        <v>135600</v>
      </c>
      <c r="K5612" s="49" t="s">
        <v>114</v>
      </c>
      <c r="L5612" s="49">
        <v>9975025</v>
      </c>
      <c r="M5612" s="49" t="s">
        <v>1000</v>
      </c>
      <c r="N5612" s="51">
        <v>22098</v>
      </c>
      <c r="O5612" s="51">
        <v>22098</v>
      </c>
      <c r="P5612" s="49" t="s">
        <v>1091</v>
      </c>
    </row>
    <row r="5613" spans="1:16">
      <c r="A5613" s="46">
        <v>15580</v>
      </c>
      <c r="B5613" s="46">
        <v>8163.34</v>
      </c>
      <c r="C5613" s="46">
        <v>5785.4707324912006</v>
      </c>
      <c r="D5613" s="46">
        <f t="shared" si="87"/>
        <v>2377.8692675087996</v>
      </c>
      <c r="E5613" s="51">
        <v>45261</v>
      </c>
      <c r="F5613" s="49" t="s">
        <v>80</v>
      </c>
      <c r="G5613" s="49" t="s">
        <v>81</v>
      </c>
      <c r="H5613" s="49" t="s">
        <v>3102</v>
      </c>
      <c r="I5613" s="49" t="s">
        <v>722</v>
      </c>
      <c r="J5613" s="49">
        <v>135600</v>
      </c>
      <c r="K5613" s="49" t="s">
        <v>114</v>
      </c>
      <c r="L5613" s="49">
        <v>9975021</v>
      </c>
      <c r="M5613" s="49" t="s">
        <v>1000</v>
      </c>
      <c r="N5613" s="51">
        <v>27576</v>
      </c>
      <c r="O5613" s="51">
        <v>27576</v>
      </c>
      <c r="P5613" s="49" t="s">
        <v>1091</v>
      </c>
    </row>
    <row r="5614" spans="1:16">
      <c r="A5614" s="46">
        <v>46354</v>
      </c>
      <c r="B5614" s="46">
        <v>5180.33</v>
      </c>
      <c r="C5614" s="46">
        <v>4882.5446873294995</v>
      </c>
      <c r="D5614" s="46">
        <f t="shared" si="87"/>
        <v>297.78531267050039</v>
      </c>
      <c r="E5614" s="51">
        <v>45261</v>
      </c>
      <c r="F5614" s="49" t="s">
        <v>80</v>
      </c>
      <c r="G5614" s="49" t="s">
        <v>81</v>
      </c>
      <c r="H5614" s="49" t="s">
        <v>3102</v>
      </c>
      <c r="I5614" s="49" t="s">
        <v>722</v>
      </c>
      <c r="J5614" s="49">
        <v>135600</v>
      </c>
      <c r="K5614" s="49" t="s">
        <v>122</v>
      </c>
      <c r="L5614" s="49">
        <v>9975020</v>
      </c>
      <c r="M5614" s="49" t="s">
        <v>1002</v>
      </c>
      <c r="N5614" s="51">
        <v>21732</v>
      </c>
      <c r="O5614" s="51">
        <v>21732</v>
      </c>
      <c r="P5614" s="49" t="s">
        <v>1091</v>
      </c>
    </row>
    <row r="5615" spans="1:16">
      <c r="A5615" s="46">
        <v>1180</v>
      </c>
      <c r="B5615" s="46">
        <v>479.07</v>
      </c>
      <c r="C5615" s="46">
        <v>360.52587231479998</v>
      </c>
      <c r="D5615" s="46">
        <f t="shared" si="87"/>
        <v>118.54412768520001</v>
      </c>
      <c r="E5615" s="51">
        <v>45261</v>
      </c>
      <c r="F5615" s="49" t="s">
        <v>80</v>
      </c>
      <c r="G5615" s="49" t="s">
        <v>81</v>
      </c>
      <c r="H5615" s="49" t="s">
        <v>3102</v>
      </c>
      <c r="I5615" s="49" t="s">
        <v>722</v>
      </c>
      <c r="J5615" s="49">
        <v>135600</v>
      </c>
      <c r="K5615" s="49" t="s">
        <v>122</v>
      </c>
      <c r="L5615" s="49">
        <v>9975017</v>
      </c>
      <c r="M5615" s="49" t="s">
        <v>1002</v>
      </c>
      <c r="N5615" s="51">
        <v>26481</v>
      </c>
      <c r="O5615" s="51">
        <v>26481</v>
      </c>
      <c r="P5615" s="49" t="s">
        <v>1091</v>
      </c>
    </row>
    <row r="5616" spans="1:16">
      <c r="A5616" s="46">
        <v>3959</v>
      </c>
      <c r="B5616" s="46">
        <v>826.9</v>
      </c>
      <c r="C5616" s="46">
        <v>731.03343945899996</v>
      </c>
      <c r="D5616" s="46">
        <f t="shared" si="87"/>
        <v>95.866560541000013</v>
      </c>
      <c r="E5616" s="51">
        <v>45261</v>
      </c>
      <c r="F5616" s="49" t="s">
        <v>80</v>
      </c>
      <c r="G5616" s="49" t="s">
        <v>81</v>
      </c>
      <c r="H5616" s="49" t="s">
        <v>3102</v>
      </c>
      <c r="I5616" s="49" t="s">
        <v>722</v>
      </c>
      <c r="J5616" s="49">
        <v>135600</v>
      </c>
      <c r="K5616" s="49" t="s">
        <v>122</v>
      </c>
      <c r="L5616" s="49">
        <v>9975018</v>
      </c>
      <c r="M5616" s="49" t="s">
        <v>1002</v>
      </c>
      <c r="N5616" s="51">
        <v>23193</v>
      </c>
      <c r="O5616" s="51">
        <v>23193</v>
      </c>
      <c r="P5616" s="49" t="s">
        <v>1091</v>
      </c>
    </row>
    <row r="5617" spans="1:16">
      <c r="A5617" s="46">
        <v>15630</v>
      </c>
      <c r="B5617" s="46">
        <v>1704.23</v>
      </c>
      <c r="C5617" s="46">
        <v>1581.3607602551001</v>
      </c>
      <c r="D5617" s="46">
        <f t="shared" si="87"/>
        <v>122.86923974489991</v>
      </c>
      <c r="E5617" s="51">
        <v>45261</v>
      </c>
      <c r="F5617" s="49" t="s">
        <v>80</v>
      </c>
      <c r="G5617" s="49" t="s">
        <v>81</v>
      </c>
      <c r="H5617" s="49" t="s">
        <v>3102</v>
      </c>
      <c r="I5617" s="49" t="s">
        <v>722</v>
      </c>
      <c r="J5617" s="49">
        <v>135600</v>
      </c>
      <c r="K5617" s="49" t="s">
        <v>122</v>
      </c>
      <c r="L5617" s="49">
        <v>9975019</v>
      </c>
      <c r="M5617" s="49" t="s">
        <v>1002</v>
      </c>
      <c r="N5617" s="51">
        <v>22098</v>
      </c>
      <c r="O5617" s="51">
        <v>22098</v>
      </c>
      <c r="P5617" s="49" t="s">
        <v>1091</v>
      </c>
    </row>
    <row r="5618" spans="1:16">
      <c r="A5618" s="46">
        <v>12400</v>
      </c>
      <c r="B5618" s="46">
        <v>5413.4400000000005</v>
      </c>
      <c r="C5618" s="46">
        <v>3836.5789838592</v>
      </c>
      <c r="D5618" s="46">
        <f t="shared" si="87"/>
        <v>1576.8610161408005</v>
      </c>
      <c r="E5618" s="51">
        <v>45261</v>
      </c>
      <c r="F5618" s="49" t="s">
        <v>80</v>
      </c>
      <c r="G5618" s="49" t="s">
        <v>81</v>
      </c>
      <c r="H5618" s="49" t="s">
        <v>3102</v>
      </c>
      <c r="I5618" s="49" t="s">
        <v>722</v>
      </c>
      <c r="J5618" s="49">
        <v>135600</v>
      </c>
      <c r="K5618" s="49" t="s">
        <v>122</v>
      </c>
      <c r="L5618" s="49">
        <v>9975016</v>
      </c>
      <c r="M5618" s="49" t="s">
        <v>1002</v>
      </c>
      <c r="N5618" s="51">
        <v>27576</v>
      </c>
      <c r="O5618" s="51">
        <v>27576</v>
      </c>
      <c r="P5618" s="49" t="s">
        <v>1091</v>
      </c>
    </row>
    <row r="5619" spans="1:16">
      <c r="A5619" s="46">
        <v>17415</v>
      </c>
      <c r="B5619" s="46">
        <v>2022.29</v>
      </c>
      <c r="C5619" s="46">
        <v>2024.2455544300001</v>
      </c>
      <c r="D5619" s="46">
        <f t="shared" si="87"/>
        <v>-1.9555544300001202</v>
      </c>
      <c r="E5619" s="51">
        <v>45261</v>
      </c>
      <c r="F5619" s="49" t="s">
        <v>80</v>
      </c>
      <c r="G5619" s="49" t="s">
        <v>81</v>
      </c>
      <c r="H5619" s="49" t="s">
        <v>3102</v>
      </c>
      <c r="I5619" s="49" t="s">
        <v>722</v>
      </c>
      <c r="J5619" s="49">
        <v>135600</v>
      </c>
      <c r="K5619" s="49" t="s">
        <v>122</v>
      </c>
      <c r="L5619" s="49">
        <v>9724199</v>
      </c>
      <c r="M5619" s="49" t="s">
        <v>916</v>
      </c>
      <c r="N5619" s="51">
        <v>20271</v>
      </c>
      <c r="O5619" s="51">
        <v>20271</v>
      </c>
      <c r="P5619" s="49" t="s">
        <v>1091</v>
      </c>
    </row>
    <row r="5620" spans="1:16">
      <c r="A5620" s="46">
        <v>1180</v>
      </c>
      <c r="B5620" s="46">
        <v>335.96</v>
      </c>
      <c r="C5620" s="46">
        <v>267.55502649880003</v>
      </c>
      <c r="D5620" s="46">
        <f t="shared" si="87"/>
        <v>68.404973501199947</v>
      </c>
      <c r="E5620" s="51">
        <v>45261</v>
      </c>
      <c r="F5620" s="49" t="s">
        <v>80</v>
      </c>
      <c r="G5620" s="49" t="s">
        <v>81</v>
      </c>
      <c r="H5620" s="49" t="s">
        <v>3102</v>
      </c>
      <c r="I5620" s="49" t="s">
        <v>722</v>
      </c>
      <c r="J5620" s="49">
        <v>135600</v>
      </c>
      <c r="K5620" s="49" t="s">
        <v>122</v>
      </c>
      <c r="L5620" s="49">
        <v>9709890</v>
      </c>
      <c r="M5620" s="49" t="s">
        <v>1002</v>
      </c>
      <c r="N5620" s="51">
        <v>25385</v>
      </c>
      <c r="O5620" s="51">
        <v>25385</v>
      </c>
      <c r="P5620" s="49" t="s">
        <v>1091</v>
      </c>
    </row>
    <row r="5621" spans="1:16">
      <c r="A5621" s="46">
        <v>0</v>
      </c>
      <c r="B5621" s="46">
        <v>0</v>
      </c>
      <c r="C5621" s="46">
        <v>0</v>
      </c>
      <c r="D5621" s="46">
        <f t="shared" si="87"/>
        <v>0</v>
      </c>
      <c r="E5621" s="51">
        <v>45261</v>
      </c>
      <c r="F5621" s="49" t="s">
        <v>80</v>
      </c>
      <c r="G5621" s="49" t="s">
        <v>81</v>
      </c>
      <c r="H5621" s="49" t="s">
        <v>783</v>
      </c>
      <c r="I5621" s="49" t="s">
        <v>727</v>
      </c>
      <c r="J5621" s="49">
        <v>135500</v>
      </c>
      <c r="K5621" s="49" t="s">
        <v>128</v>
      </c>
      <c r="L5621" s="49">
        <v>9801955</v>
      </c>
      <c r="M5621" s="49" t="s">
        <v>1074</v>
      </c>
      <c r="N5621" s="51">
        <v>32690</v>
      </c>
      <c r="O5621" s="51">
        <v>32690</v>
      </c>
      <c r="P5621" s="49" t="s">
        <v>1081</v>
      </c>
    </row>
    <row r="5622" spans="1:16">
      <c r="A5622" s="46">
        <v>0</v>
      </c>
      <c r="B5622" s="46">
        <v>0</v>
      </c>
      <c r="C5622" s="46">
        <v>0</v>
      </c>
      <c r="D5622" s="46">
        <f t="shared" si="87"/>
        <v>0</v>
      </c>
      <c r="E5622" s="51">
        <v>45261</v>
      </c>
      <c r="F5622" s="49" t="s">
        <v>80</v>
      </c>
      <c r="G5622" s="49" t="s">
        <v>81</v>
      </c>
      <c r="H5622" s="49" t="s">
        <v>783</v>
      </c>
      <c r="I5622" s="49" t="s">
        <v>727</v>
      </c>
      <c r="J5622" s="49">
        <v>135500</v>
      </c>
      <c r="K5622" s="49" t="s">
        <v>128</v>
      </c>
      <c r="L5622" s="49">
        <v>9801956</v>
      </c>
      <c r="M5622" s="49" t="s">
        <v>1074</v>
      </c>
      <c r="N5622" s="51">
        <v>32690</v>
      </c>
      <c r="O5622" s="51">
        <v>32690</v>
      </c>
      <c r="P5622" s="49" t="s">
        <v>1081</v>
      </c>
    </row>
    <row r="5623" spans="1:16">
      <c r="A5623" s="46">
        <v>0</v>
      </c>
      <c r="B5623" s="46">
        <v>0</v>
      </c>
      <c r="C5623" s="46">
        <v>0</v>
      </c>
      <c r="D5623" s="46">
        <f t="shared" si="87"/>
        <v>0</v>
      </c>
      <c r="E5623" s="51">
        <v>45261</v>
      </c>
      <c r="F5623" s="49" t="s">
        <v>80</v>
      </c>
      <c r="G5623" s="49" t="s">
        <v>81</v>
      </c>
      <c r="H5623" s="49" t="s">
        <v>783</v>
      </c>
      <c r="I5623" s="49" t="s">
        <v>727</v>
      </c>
      <c r="J5623" s="49">
        <v>135500</v>
      </c>
      <c r="K5623" s="49" t="s">
        <v>128</v>
      </c>
      <c r="L5623" s="49">
        <v>9801954</v>
      </c>
      <c r="M5623" s="49" t="s">
        <v>1074</v>
      </c>
      <c r="N5623" s="51">
        <v>32690</v>
      </c>
      <c r="O5623" s="51">
        <v>32690</v>
      </c>
      <c r="P5623" s="49" t="s">
        <v>1081</v>
      </c>
    </row>
    <row r="5624" spans="1:16">
      <c r="A5624" s="46">
        <v>0</v>
      </c>
      <c r="B5624" s="46">
        <v>0</v>
      </c>
      <c r="C5624" s="46">
        <v>0</v>
      </c>
      <c r="D5624" s="46">
        <f t="shared" si="87"/>
        <v>0</v>
      </c>
      <c r="E5624" s="51">
        <v>45261</v>
      </c>
      <c r="F5624" s="49" t="s">
        <v>80</v>
      </c>
      <c r="G5624" s="49" t="s">
        <v>81</v>
      </c>
      <c r="H5624" s="49" t="s">
        <v>783</v>
      </c>
      <c r="I5624" s="49" t="s">
        <v>727</v>
      </c>
      <c r="J5624" s="49">
        <v>135500</v>
      </c>
      <c r="K5624" s="49" t="s">
        <v>106</v>
      </c>
      <c r="L5624" s="49">
        <v>9802878</v>
      </c>
      <c r="M5624" s="49" t="s">
        <v>908</v>
      </c>
      <c r="N5624" s="51">
        <v>32690</v>
      </c>
      <c r="O5624" s="51">
        <v>32690</v>
      </c>
      <c r="P5624" s="49" t="s">
        <v>1081</v>
      </c>
    </row>
    <row r="5625" spans="1:16">
      <c r="A5625" s="46">
        <v>0</v>
      </c>
      <c r="B5625" s="46">
        <v>0</v>
      </c>
      <c r="C5625" s="46">
        <v>0</v>
      </c>
      <c r="D5625" s="46">
        <f t="shared" si="87"/>
        <v>0</v>
      </c>
      <c r="E5625" s="51">
        <v>45261</v>
      </c>
      <c r="F5625" s="49" t="s">
        <v>80</v>
      </c>
      <c r="G5625" s="49" t="s">
        <v>81</v>
      </c>
      <c r="H5625" s="49" t="s">
        <v>783</v>
      </c>
      <c r="I5625" s="49" t="s">
        <v>727</v>
      </c>
      <c r="J5625" s="49">
        <v>135500</v>
      </c>
      <c r="K5625" s="49" t="s">
        <v>106</v>
      </c>
      <c r="L5625" s="49">
        <v>9802877</v>
      </c>
      <c r="M5625" s="49" t="s">
        <v>908</v>
      </c>
      <c r="N5625" s="51">
        <v>30864</v>
      </c>
      <c r="O5625" s="51">
        <v>30864</v>
      </c>
      <c r="P5625" s="49" t="s">
        <v>1081</v>
      </c>
    </row>
    <row r="5626" spans="1:16">
      <c r="A5626" s="46">
        <v>0</v>
      </c>
      <c r="B5626" s="46">
        <v>0</v>
      </c>
      <c r="C5626" s="46">
        <v>0</v>
      </c>
      <c r="D5626" s="46">
        <f t="shared" si="87"/>
        <v>0</v>
      </c>
      <c r="E5626" s="51">
        <v>45261</v>
      </c>
      <c r="F5626" s="49" t="s">
        <v>80</v>
      </c>
      <c r="G5626" s="49" t="s">
        <v>81</v>
      </c>
      <c r="H5626" s="49" t="s">
        <v>783</v>
      </c>
      <c r="I5626" s="49" t="s">
        <v>727</v>
      </c>
      <c r="J5626" s="49">
        <v>135500</v>
      </c>
      <c r="K5626" s="49" t="s">
        <v>131</v>
      </c>
      <c r="L5626" s="49">
        <v>9802263</v>
      </c>
      <c r="M5626" s="49" t="s">
        <v>913</v>
      </c>
      <c r="N5626" s="51">
        <v>32690</v>
      </c>
      <c r="O5626" s="51">
        <v>32690</v>
      </c>
      <c r="P5626" s="49" t="s">
        <v>1081</v>
      </c>
    </row>
    <row r="5627" spans="1:16">
      <c r="A5627" s="46">
        <v>0</v>
      </c>
      <c r="B5627" s="46">
        <v>0</v>
      </c>
      <c r="C5627" s="46">
        <v>0</v>
      </c>
      <c r="D5627" s="46">
        <f t="shared" si="87"/>
        <v>0</v>
      </c>
      <c r="E5627" s="51">
        <v>45261</v>
      </c>
      <c r="F5627" s="49" t="s">
        <v>80</v>
      </c>
      <c r="G5627" s="49" t="s">
        <v>81</v>
      </c>
      <c r="H5627" s="49" t="s">
        <v>783</v>
      </c>
      <c r="I5627" s="49" t="s">
        <v>727</v>
      </c>
      <c r="J5627" s="49">
        <v>135500</v>
      </c>
      <c r="K5627" s="49" t="s">
        <v>131</v>
      </c>
      <c r="L5627" s="49">
        <v>9802264</v>
      </c>
      <c r="M5627" s="49" t="s">
        <v>913</v>
      </c>
      <c r="N5627" s="51">
        <v>32690</v>
      </c>
      <c r="O5627" s="51">
        <v>32690</v>
      </c>
      <c r="P5627" s="49" t="s">
        <v>1081</v>
      </c>
    </row>
    <row r="5628" spans="1:16">
      <c r="A5628" s="46">
        <v>0</v>
      </c>
      <c r="B5628" s="46">
        <v>0</v>
      </c>
      <c r="C5628" s="46">
        <v>0</v>
      </c>
      <c r="D5628" s="46">
        <f t="shared" si="87"/>
        <v>0</v>
      </c>
      <c r="E5628" s="51">
        <v>45261</v>
      </c>
      <c r="F5628" s="49" t="s">
        <v>80</v>
      </c>
      <c r="G5628" s="49" t="s">
        <v>81</v>
      </c>
      <c r="H5628" s="49" t="s">
        <v>783</v>
      </c>
      <c r="I5628" s="49" t="s">
        <v>727</v>
      </c>
      <c r="J5628" s="49">
        <v>135500</v>
      </c>
      <c r="K5628" s="49" t="s">
        <v>131</v>
      </c>
      <c r="L5628" s="49">
        <v>9802265</v>
      </c>
      <c r="M5628" s="49" t="s">
        <v>913</v>
      </c>
      <c r="N5628" s="51">
        <v>32690</v>
      </c>
      <c r="O5628" s="51">
        <v>32690</v>
      </c>
      <c r="P5628" s="49" t="s">
        <v>1081</v>
      </c>
    </row>
    <row r="5629" spans="1:16">
      <c r="A5629" s="46">
        <v>0</v>
      </c>
      <c r="B5629" s="46">
        <v>0</v>
      </c>
      <c r="C5629" s="46">
        <v>0</v>
      </c>
      <c r="D5629" s="46">
        <f t="shared" si="87"/>
        <v>0</v>
      </c>
      <c r="E5629" s="51">
        <v>45261</v>
      </c>
      <c r="F5629" s="49" t="s">
        <v>80</v>
      </c>
      <c r="G5629" s="49" t="s">
        <v>81</v>
      </c>
      <c r="H5629" s="49" t="s">
        <v>783</v>
      </c>
      <c r="I5629" s="49" t="s">
        <v>727</v>
      </c>
      <c r="J5629" s="49">
        <v>135500</v>
      </c>
      <c r="K5629" s="49" t="s">
        <v>109</v>
      </c>
      <c r="L5629" s="49">
        <v>9804930</v>
      </c>
      <c r="M5629" s="49" t="s">
        <v>914</v>
      </c>
      <c r="N5629" s="51">
        <v>30864</v>
      </c>
      <c r="O5629" s="51">
        <v>30864</v>
      </c>
      <c r="P5629" s="49" t="s">
        <v>1081</v>
      </c>
    </row>
    <row r="5630" spans="1:16">
      <c r="A5630" s="46">
        <v>0</v>
      </c>
      <c r="B5630" s="46">
        <v>0</v>
      </c>
      <c r="C5630" s="46">
        <v>0</v>
      </c>
      <c r="D5630" s="46">
        <f t="shared" si="87"/>
        <v>0</v>
      </c>
      <c r="E5630" s="51">
        <v>45261</v>
      </c>
      <c r="F5630" s="49" t="s">
        <v>80</v>
      </c>
      <c r="G5630" s="49" t="s">
        <v>81</v>
      </c>
      <c r="H5630" s="49" t="s">
        <v>783</v>
      </c>
      <c r="I5630" s="49" t="s">
        <v>727</v>
      </c>
      <c r="J5630" s="49">
        <v>135500</v>
      </c>
      <c r="K5630" s="49" t="s">
        <v>109</v>
      </c>
      <c r="L5630" s="49">
        <v>9804931</v>
      </c>
      <c r="M5630" s="49" t="s">
        <v>914</v>
      </c>
      <c r="N5630" s="51">
        <v>32690</v>
      </c>
      <c r="O5630" s="51">
        <v>32690</v>
      </c>
      <c r="P5630" s="49" t="s">
        <v>1081</v>
      </c>
    </row>
    <row r="5631" spans="1:16">
      <c r="A5631" s="46">
        <v>0</v>
      </c>
      <c r="B5631" s="46">
        <v>0</v>
      </c>
      <c r="C5631" s="46">
        <v>0</v>
      </c>
      <c r="D5631" s="46">
        <f t="shared" si="87"/>
        <v>0</v>
      </c>
      <c r="E5631" s="51">
        <v>45261</v>
      </c>
      <c r="F5631" s="49" t="s">
        <v>80</v>
      </c>
      <c r="G5631" s="49" t="s">
        <v>81</v>
      </c>
      <c r="H5631" s="49" t="s">
        <v>783</v>
      </c>
      <c r="I5631" s="49" t="s">
        <v>727</v>
      </c>
      <c r="J5631" s="49">
        <v>135500</v>
      </c>
      <c r="K5631" s="49" t="s">
        <v>728</v>
      </c>
      <c r="L5631" s="49">
        <v>9975064</v>
      </c>
      <c r="M5631" s="49" t="s">
        <v>3117</v>
      </c>
      <c r="N5631" s="51">
        <v>32690</v>
      </c>
      <c r="O5631" s="51">
        <v>32690</v>
      </c>
      <c r="P5631" s="49" t="s">
        <v>1091</v>
      </c>
    </row>
    <row r="5632" spans="1:16">
      <c r="A5632" s="46">
        <v>0</v>
      </c>
      <c r="B5632" s="46">
        <v>0</v>
      </c>
      <c r="C5632" s="46">
        <v>0</v>
      </c>
      <c r="D5632" s="46">
        <f t="shared" si="87"/>
        <v>0</v>
      </c>
      <c r="E5632" s="51">
        <v>45261</v>
      </c>
      <c r="F5632" s="49" t="s">
        <v>80</v>
      </c>
      <c r="G5632" s="49" t="s">
        <v>81</v>
      </c>
      <c r="H5632" s="49" t="s">
        <v>783</v>
      </c>
      <c r="I5632" s="49" t="s">
        <v>727</v>
      </c>
      <c r="J5632" s="49">
        <v>135500</v>
      </c>
      <c r="K5632" s="49" t="s">
        <v>729</v>
      </c>
      <c r="L5632" s="49">
        <v>9975063</v>
      </c>
      <c r="M5632" s="49" t="s">
        <v>3118</v>
      </c>
      <c r="N5632" s="51">
        <v>32690</v>
      </c>
      <c r="O5632" s="51">
        <v>32690</v>
      </c>
      <c r="P5632" s="49" t="s">
        <v>1091</v>
      </c>
    </row>
    <row r="5633" spans="1:16">
      <c r="A5633" s="46">
        <v>0</v>
      </c>
      <c r="B5633" s="46">
        <v>0</v>
      </c>
      <c r="C5633" s="46">
        <v>0</v>
      </c>
      <c r="D5633" s="46">
        <f t="shared" si="87"/>
        <v>0</v>
      </c>
      <c r="E5633" s="51">
        <v>45261</v>
      </c>
      <c r="F5633" s="49" t="s">
        <v>80</v>
      </c>
      <c r="G5633" s="49" t="s">
        <v>81</v>
      </c>
      <c r="H5633" s="49" t="s">
        <v>783</v>
      </c>
      <c r="I5633" s="49" t="s">
        <v>727</v>
      </c>
      <c r="J5633" s="49">
        <v>135500</v>
      </c>
      <c r="K5633" s="49" t="s">
        <v>219</v>
      </c>
      <c r="L5633" s="49">
        <v>9975062</v>
      </c>
      <c r="M5633" s="49" t="s">
        <v>3119</v>
      </c>
      <c r="N5633" s="51">
        <v>32690</v>
      </c>
      <c r="O5633" s="51">
        <v>32690</v>
      </c>
      <c r="P5633" s="49" t="s">
        <v>1091</v>
      </c>
    </row>
    <row r="5634" spans="1:16">
      <c r="A5634" s="46">
        <v>0</v>
      </c>
      <c r="B5634" s="46">
        <v>0</v>
      </c>
      <c r="C5634" s="46">
        <v>0</v>
      </c>
      <c r="D5634" s="46">
        <f t="shared" si="87"/>
        <v>0</v>
      </c>
      <c r="E5634" s="51">
        <v>45261</v>
      </c>
      <c r="F5634" s="49" t="s">
        <v>80</v>
      </c>
      <c r="G5634" s="49" t="s">
        <v>81</v>
      </c>
      <c r="H5634" s="49" t="s">
        <v>783</v>
      </c>
      <c r="I5634" s="49" t="s">
        <v>727</v>
      </c>
      <c r="J5634" s="49">
        <v>135500</v>
      </c>
      <c r="K5634" s="49" t="s">
        <v>703</v>
      </c>
      <c r="L5634" s="49">
        <v>9975060</v>
      </c>
      <c r="M5634" s="49" t="s">
        <v>3099</v>
      </c>
      <c r="N5634" s="51">
        <v>32690</v>
      </c>
      <c r="O5634" s="51">
        <v>32690</v>
      </c>
      <c r="P5634" s="49" t="s">
        <v>1091</v>
      </c>
    </row>
    <row r="5635" spans="1:16">
      <c r="A5635" s="46">
        <v>0</v>
      </c>
      <c r="B5635" s="46">
        <v>0</v>
      </c>
      <c r="C5635" s="46">
        <v>0</v>
      </c>
      <c r="D5635" s="46">
        <f t="shared" ref="D5635:D5698" si="88">+B5635-C5635</f>
        <v>0</v>
      </c>
      <c r="E5635" s="51">
        <v>45261</v>
      </c>
      <c r="F5635" s="49" t="s">
        <v>80</v>
      </c>
      <c r="G5635" s="49" t="s">
        <v>81</v>
      </c>
      <c r="H5635" s="49" t="s">
        <v>783</v>
      </c>
      <c r="I5635" s="49" t="s">
        <v>727</v>
      </c>
      <c r="J5635" s="49">
        <v>135500</v>
      </c>
      <c r="K5635" s="49" t="s">
        <v>703</v>
      </c>
      <c r="L5635" s="49">
        <v>9975061</v>
      </c>
      <c r="M5635" s="49" t="s">
        <v>3099</v>
      </c>
      <c r="N5635" s="51">
        <v>30864</v>
      </c>
      <c r="O5635" s="51">
        <v>30864</v>
      </c>
      <c r="P5635" s="49" t="s">
        <v>1091</v>
      </c>
    </row>
    <row r="5636" spans="1:16">
      <c r="A5636" s="46">
        <v>0</v>
      </c>
      <c r="B5636" s="46">
        <v>0</v>
      </c>
      <c r="C5636" s="46">
        <v>0</v>
      </c>
      <c r="D5636" s="46">
        <f t="shared" si="88"/>
        <v>0</v>
      </c>
      <c r="E5636" s="51">
        <v>45261</v>
      </c>
      <c r="F5636" s="49" t="s">
        <v>80</v>
      </c>
      <c r="G5636" s="49" t="s">
        <v>81</v>
      </c>
      <c r="H5636" s="49" t="s">
        <v>783</v>
      </c>
      <c r="I5636" s="49" t="s">
        <v>727</v>
      </c>
      <c r="J5636" s="49">
        <v>135600</v>
      </c>
      <c r="K5636" s="49" t="s">
        <v>114</v>
      </c>
      <c r="L5636" s="49">
        <v>9975058</v>
      </c>
      <c r="M5636" s="49" t="s">
        <v>1000</v>
      </c>
      <c r="N5636" s="51">
        <v>34151</v>
      </c>
      <c r="O5636" s="51">
        <v>34151</v>
      </c>
      <c r="P5636" s="49" t="s">
        <v>1091</v>
      </c>
    </row>
    <row r="5637" spans="1:16">
      <c r="A5637" s="46">
        <v>0</v>
      </c>
      <c r="B5637" s="46">
        <v>0</v>
      </c>
      <c r="C5637" s="46">
        <v>0</v>
      </c>
      <c r="D5637" s="46">
        <f t="shared" si="88"/>
        <v>0</v>
      </c>
      <c r="E5637" s="51">
        <v>45261</v>
      </c>
      <c r="F5637" s="49" t="s">
        <v>80</v>
      </c>
      <c r="G5637" s="49" t="s">
        <v>81</v>
      </c>
      <c r="H5637" s="49" t="s">
        <v>783</v>
      </c>
      <c r="I5637" s="49" t="s">
        <v>727</v>
      </c>
      <c r="J5637" s="49">
        <v>135600</v>
      </c>
      <c r="K5637" s="49" t="s">
        <v>114</v>
      </c>
      <c r="L5637" s="49">
        <v>9975059</v>
      </c>
      <c r="M5637" s="49" t="s">
        <v>915</v>
      </c>
      <c r="N5637" s="51">
        <v>32690</v>
      </c>
      <c r="O5637" s="51">
        <v>32690</v>
      </c>
      <c r="P5637" s="49" t="s">
        <v>1091</v>
      </c>
    </row>
    <row r="5638" spans="1:16">
      <c r="A5638" s="46">
        <v>0</v>
      </c>
      <c r="B5638" s="46">
        <v>0</v>
      </c>
      <c r="C5638" s="46">
        <v>0</v>
      </c>
      <c r="D5638" s="46">
        <f t="shared" si="88"/>
        <v>0</v>
      </c>
      <c r="E5638" s="51">
        <v>45261</v>
      </c>
      <c r="F5638" s="49" t="s">
        <v>80</v>
      </c>
      <c r="G5638" s="49" t="s">
        <v>81</v>
      </c>
      <c r="H5638" s="49" t="s">
        <v>783</v>
      </c>
      <c r="I5638" s="49" t="s">
        <v>727</v>
      </c>
      <c r="J5638" s="49">
        <v>135600</v>
      </c>
      <c r="K5638" s="49" t="s">
        <v>122</v>
      </c>
      <c r="L5638" s="49">
        <v>9693338</v>
      </c>
      <c r="M5638" s="49" t="s">
        <v>916</v>
      </c>
      <c r="N5638" s="51">
        <v>34151</v>
      </c>
      <c r="O5638" s="51">
        <v>34151</v>
      </c>
      <c r="P5638" s="49" t="s">
        <v>1091</v>
      </c>
    </row>
    <row r="5639" spans="1:16">
      <c r="A5639" s="46">
        <v>0</v>
      </c>
      <c r="B5639" s="46">
        <v>0</v>
      </c>
      <c r="C5639" s="46">
        <v>0</v>
      </c>
      <c r="D5639" s="46">
        <f t="shared" si="88"/>
        <v>0</v>
      </c>
      <c r="E5639" s="51">
        <v>45261</v>
      </c>
      <c r="F5639" s="49" t="s">
        <v>80</v>
      </c>
      <c r="G5639" s="49" t="s">
        <v>81</v>
      </c>
      <c r="H5639" s="49" t="s">
        <v>783</v>
      </c>
      <c r="I5639" s="49" t="s">
        <v>730</v>
      </c>
      <c r="J5639" s="49">
        <v>135500</v>
      </c>
      <c r="K5639" s="49" t="s">
        <v>106</v>
      </c>
      <c r="L5639" s="49">
        <v>9808216</v>
      </c>
      <c r="M5639" s="49" t="s">
        <v>908</v>
      </c>
      <c r="N5639" s="51">
        <v>37135</v>
      </c>
      <c r="O5639" s="51">
        <v>36892</v>
      </c>
      <c r="P5639" s="49" t="s">
        <v>3120</v>
      </c>
    </row>
    <row r="5640" spans="1:16">
      <c r="A5640" s="46">
        <v>0</v>
      </c>
      <c r="B5640" s="46">
        <v>0</v>
      </c>
      <c r="C5640" s="46">
        <v>0</v>
      </c>
      <c r="D5640" s="46">
        <f t="shared" si="88"/>
        <v>0</v>
      </c>
      <c r="E5640" s="51">
        <v>45261</v>
      </c>
      <c r="F5640" s="49" t="s">
        <v>80</v>
      </c>
      <c r="G5640" s="49" t="s">
        <v>81</v>
      </c>
      <c r="H5640" s="49" t="s">
        <v>783</v>
      </c>
      <c r="I5640" s="49" t="s">
        <v>730</v>
      </c>
      <c r="J5640" s="49">
        <v>135500</v>
      </c>
      <c r="K5640" s="49" t="s">
        <v>109</v>
      </c>
      <c r="L5640" s="49">
        <v>9808217</v>
      </c>
      <c r="M5640" s="49" t="s">
        <v>914</v>
      </c>
      <c r="N5640" s="51">
        <v>37135</v>
      </c>
      <c r="O5640" s="51">
        <v>36892</v>
      </c>
      <c r="P5640" s="49" t="s">
        <v>3120</v>
      </c>
    </row>
    <row r="5641" spans="1:16">
      <c r="A5641" s="46">
        <v>0</v>
      </c>
      <c r="B5641" s="46">
        <v>0</v>
      </c>
      <c r="C5641" s="46">
        <v>0</v>
      </c>
      <c r="D5641" s="46">
        <f t="shared" si="88"/>
        <v>0</v>
      </c>
      <c r="E5641" s="51">
        <v>45261</v>
      </c>
      <c r="F5641" s="49" t="s">
        <v>80</v>
      </c>
      <c r="G5641" s="49" t="s">
        <v>81</v>
      </c>
      <c r="H5641" s="49" t="s">
        <v>783</v>
      </c>
      <c r="I5641" s="49" t="s">
        <v>730</v>
      </c>
      <c r="J5641" s="49">
        <v>135600</v>
      </c>
      <c r="K5641" s="49" t="s">
        <v>115</v>
      </c>
      <c r="L5641" s="49">
        <v>9808218</v>
      </c>
      <c r="M5641" s="49" t="s">
        <v>977</v>
      </c>
      <c r="N5641" s="51">
        <v>37135</v>
      </c>
      <c r="O5641" s="51">
        <v>36892</v>
      </c>
      <c r="P5641" s="49" t="s">
        <v>3120</v>
      </c>
    </row>
    <row r="5642" spans="1:16">
      <c r="A5642" s="46">
        <v>0</v>
      </c>
      <c r="B5642" s="46">
        <v>0</v>
      </c>
      <c r="C5642" s="46">
        <v>0</v>
      </c>
      <c r="D5642" s="46">
        <f t="shared" si="88"/>
        <v>0</v>
      </c>
      <c r="E5642" s="51">
        <v>45261</v>
      </c>
      <c r="F5642" s="49" t="s">
        <v>80</v>
      </c>
      <c r="G5642" s="49" t="s">
        <v>81</v>
      </c>
      <c r="H5642" s="49" t="s">
        <v>783</v>
      </c>
      <c r="I5642" s="49" t="s">
        <v>783</v>
      </c>
      <c r="J5642" s="49">
        <v>135002</v>
      </c>
      <c r="K5642" s="49" t="s">
        <v>130</v>
      </c>
      <c r="L5642" s="49">
        <v>9870157</v>
      </c>
      <c r="M5642" s="49" t="s">
        <v>3121</v>
      </c>
      <c r="N5642" s="51">
        <v>22828</v>
      </c>
      <c r="O5642" s="51">
        <v>22828</v>
      </c>
      <c r="P5642" s="49" t="s">
        <v>1091</v>
      </c>
    </row>
    <row r="5643" spans="1:16">
      <c r="A5643" s="46">
        <v>0</v>
      </c>
      <c r="B5643" s="46">
        <v>0</v>
      </c>
      <c r="C5643" s="46">
        <v>0</v>
      </c>
      <c r="D5643" s="46">
        <f t="shared" si="88"/>
        <v>0</v>
      </c>
      <c r="E5643" s="51">
        <v>45261</v>
      </c>
      <c r="F5643" s="49" t="s">
        <v>80</v>
      </c>
      <c r="G5643" s="49" t="s">
        <v>81</v>
      </c>
      <c r="H5643" s="49" t="s">
        <v>783</v>
      </c>
      <c r="I5643" s="49" t="s">
        <v>783</v>
      </c>
      <c r="J5643" s="49">
        <v>135002</v>
      </c>
      <c r="K5643" s="49" t="s">
        <v>130</v>
      </c>
      <c r="L5643" s="49">
        <v>9704830</v>
      </c>
      <c r="M5643" s="49" t="s">
        <v>3122</v>
      </c>
      <c r="N5643" s="51">
        <v>22828</v>
      </c>
      <c r="O5643" s="51">
        <v>22828</v>
      </c>
      <c r="P5643" s="49" t="s">
        <v>1091</v>
      </c>
    </row>
    <row r="5644" spans="1:16">
      <c r="A5644" s="46">
        <v>0</v>
      </c>
      <c r="B5644" s="46">
        <v>0</v>
      </c>
      <c r="C5644" s="46">
        <v>0</v>
      </c>
      <c r="D5644" s="46">
        <f t="shared" si="88"/>
        <v>0</v>
      </c>
      <c r="E5644" s="51">
        <v>45261</v>
      </c>
      <c r="F5644" s="49" t="s">
        <v>80</v>
      </c>
      <c r="G5644" s="49" t="s">
        <v>81</v>
      </c>
      <c r="H5644" s="49" t="s">
        <v>783</v>
      </c>
      <c r="I5644" s="49" t="s">
        <v>783</v>
      </c>
      <c r="J5644" s="49">
        <v>135002</v>
      </c>
      <c r="K5644" s="49" t="s">
        <v>130</v>
      </c>
      <c r="L5644" s="49">
        <v>9870153</v>
      </c>
      <c r="M5644" s="49" t="s">
        <v>3123</v>
      </c>
      <c r="N5644" s="51">
        <v>22828</v>
      </c>
      <c r="O5644" s="51">
        <v>22828</v>
      </c>
      <c r="P5644" s="49" t="s">
        <v>1091</v>
      </c>
    </row>
    <row r="5645" spans="1:16">
      <c r="A5645" s="46">
        <v>0</v>
      </c>
      <c r="B5645" s="46">
        <v>0</v>
      </c>
      <c r="C5645" s="46">
        <v>0</v>
      </c>
      <c r="D5645" s="46">
        <f t="shared" si="88"/>
        <v>0</v>
      </c>
      <c r="E5645" s="51">
        <v>45261</v>
      </c>
      <c r="F5645" s="49" t="s">
        <v>80</v>
      </c>
      <c r="G5645" s="49" t="s">
        <v>81</v>
      </c>
      <c r="H5645" s="49" t="s">
        <v>783</v>
      </c>
      <c r="I5645" s="49" t="s">
        <v>783</v>
      </c>
      <c r="J5645" s="49">
        <v>135002</v>
      </c>
      <c r="K5645" s="49" t="s">
        <v>130</v>
      </c>
      <c r="L5645" s="49">
        <v>9870155</v>
      </c>
      <c r="M5645" s="49" t="s">
        <v>3124</v>
      </c>
      <c r="N5645" s="51">
        <v>22828</v>
      </c>
      <c r="O5645" s="51">
        <v>22828</v>
      </c>
      <c r="P5645" s="49" t="s">
        <v>1091</v>
      </c>
    </row>
    <row r="5646" spans="1:16">
      <c r="A5646" s="46">
        <v>0</v>
      </c>
      <c r="B5646" s="46">
        <v>0</v>
      </c>
      <c r="C5646" s="46">
        <v>0</v>
      </c>
      <c r="D5646" s="46">
        <f t="shared" si="88"/>
        <v>0</v>
      </c>
      <c r="E5646" s="51">
        <v>45261</v>
      </c>
      <c r="F5646" s="49" t="s">
        <v>80</v>
      </c>
      <c r="G5646" s="49" t="s">
        <v>81</v>
      </c>
      <c r="H5646" s="49" t="s">
        <v>783</v>
      </c>
      <c r="I5646" s="49" t="s">
        <v>783</v>
      </c>
      <c r="J5646" s="49">
        <v>135002</v>
      </c>
      <c r="K5646" s="49" t="s">
        <v>130</v>
      </c>
      <c r="L5646" s="49">
        <v>9869958</v>
      </c>
      <c r="M5646" s="49" t="s">
        <v>1136</v>
      </c>
      <c r="N5646" s="51">
        <v>19906</v>
      </c>
      <c r="O5646" s="51">
        <v>19906</v>
      </c>
      <c r="P5646" s="49" t="s">
        <v>1091</v>
      </c>
    </row>
    <row r="5647" spans="1:16">
      <c r="A5647" s="46">
        <v>0</v>
      </c>
      <c r="B5647" s="46">
        <v>0</v>
      </c>
      <c r="C5647" s="46">
        <v>0</v>
      </c>
      <c r="D5647" s="46">
        <f t="shared" si="88"/>
        <v>0</v>
      </c>
      <c r="E5647" s="51">
        <v>45261</v>
      </c>
      <c r="F5647" s="49" t="s">
        <v>80</v>
      </c>
      <c r="G5647" s="49" t="s">
        <v>81</v>
      </c>
      <c r="H5647" s="49" t="s">
        <v>783</v>
      </c>
      <c r="I5647" s="49" t="s">
        <v>783</v>
      </c>
      <c r="J5647" s="49">
        <v>135002</v>
      </c>
      <c r="K5647" s="49" t="s">
        <v>130</v>
      </c>
      <c r="L5647" s="49">
        <v>9870033</v>
      </c>
      <c r="M5647" s="49" t="s">
        <v>1135</v>
      </c>
      <c r="N5647" s="51">
        <v>19906</v>
      </c>
      <c r="O5647" s="51">
        <v>19906</v>
      </c>
      <c r="P5647" s="49" t="s">
        <v>1091</v>
      </c>
    </row>
    <row r="5648" spans="1:16">
      <c r="A5648" s="46">
        <v>0</v>
      </c>
      <c r="B5648" s="46">
        <v>0</v>
      </c>
      <c r="C5648" s="46">
        <v>0</v>
      </c>
      <c r="D5648" s="46">
        <f t="shared" si="88"/>
        <v>0</v>
      </c>
      <c r="E5648" s="51">
        <v>45261</v>
      </c>
      <c r="F5648" s="49" t="s">
        <v>80</v>
      </c>
      <c r="G5648" s="49" t="s">
        <v>81</v>
      </c>
      <c r="H5648" s="49" t="s">
        <v>783</v>
      </c>
      <c r="I5648" s="49" t="s">
        <v>783</v>
      </c>
      <c r="J5648" s="49">
        <v>135002</v>
      </c>
      <c r="K5648" s="49" t="s">
        <v>130</v>
      </c>
      <c r="L5648" s="49">
        <v>9718839</v>
      </c>
      <c r="M5648" s="49" t="s">
        <v>965</v>
      </c>
      <c r="N5648" s="51">
        <v>19906</v>
      </c>
      <c r="O5648" s="51">
        <v>19906</v>
      </c>
      <c r="P5648" s="49" t="s">
        <v>1091</v>
      </c>
    </row>
    <row r="5649" spans="1:16">
      <c r="A5649" s="46">
        <v>0</v>
      </c>
      <c r="B5649" s="46">
        <v>0</v>
      </c>
      <c r="C5649" s="46">
        <v>0</v>
      </c>
      <c r="D5649" s="46">
        <f t="shared" si="88"/>
        <v>0</v>
      </c>
      <c r="E5649" s="51">
        <v>45261</v>
      </c>
      <c r="F5649" s="49" t="s">
        <v>80</v>
      </c>
      <c r="G5649" s="49" t="s">
        <v>81</v>
      </c>
      <c r="H5649" s="49" t="s">
        <v>783</v>
      </c>
      <c r="I5649" s="49" t="s">
        <v>783</v>
      </c>
      <c r="J5649" s="49">
        <v>135002</v>
      </c>
      <c r="K5649" s="49" t="s">
        <v>130</v>
      </c>
      <c r="L5649" s="49">
        <v>9704825</v>
      </c>
      <c r="M5649" s="49" t="s">
        <v>962</v>
      </c>
      <c r="N5649" s="51">
        <v>19906</v>
      </c>
      <c r="O5649" s="51">
        <v>19906</v>
      </c>
      <c r="P5649" s="49" t="s">
        <v>1091</v>
      </c>
    </row>
    <row r="5650" spans="1:16">
      <c r="A5650" s="46">
        <v>0</v>
      </c>
      <c r="B5650" s="46">
        <v>0</v>
      </c>
      <c r="C5650" s="46">
        <v>0</v>
      </c>
      <c r="D5650" s="46">
        <f t="shared" si="88"/>
        <v>0</v>
      </c>
      <c r="E5650" s="51">
        <v>45261</v>
      </c>
      <c r="F5650" s="49" t="s">
        <v>80</v>
      </c>
      <c r="G5650" s="49" t="s">
        <v>81</v>
      </c>
      <c r="H5650" s="49" t="s">
        <v>783</v>
      </c>
      <c r="I5650" s="49" t="s">
        <v>783</v>
      </c>
      <c r="J5650" s="49">
        <v>135002</v>
      </c>
      <c r="K5650" s="49" t="s">
        <v>130</v>
      </c>
      <c r="L5650" s="49">
        <v>9708891</v>
      </c>
      <c r="M5650" s="49" t="s">
        <v>1138</v>
      </c>
      <c r="N5650" s="51">
        <v>19906</v>
      </c>
      <c r="O5650" s="51">
        <v>19906</v>
      </c>
      <c r="P5650" s="49" t="s">
        <v>1091</v>
      </c>
    </row>
    <row r="5651" spans="1:16">
      <c r="A5651" s="46">
        <v>0</v>
      </c>
      <c r="B5651" s="46">
        <v>0</v>
      </c>
      <c r="C5651" s="46">
        <v>0</v>
      </c>
      <c r="D5651" s="46">
        <f t="shared" si="88"/>
        <v>0</v>
      </c>
      <c r="E5651" s="51">
        <v>45261</v>
      </c>
      <c r="F5651" s="49" t="s">
        <v>80</v>
      </c>
      <c r="G5651" s="49" t="s">
        <v>81</v>
      </c>
      <c r="H5651" s="49" t="s">
        <v>783</v>
      </c>
      <c r="I5651" s="49" t="s">
        <v>783</v>
      </c>
      <c r="J5651" s="49">
        <v>135002</v>
      </c>
      <c r="K5651" s="49" t="s">
        <v>130</v>
      </c>
      <c r="L5651" s="49">
        <v>9869952</v>
      </c>
      <c r="M5651" s="49" t="s">
        <v>954</v>
      </c>
      <c r="N5651" s="51">
        <v>19906</v>
      </c>
      <c r="O5651" s="51">
        <v>19906</v>
      </c>
      <c r="P5651" s="49" t="s">
        <v>1091</v>
      </c>
    </row>
    <row r="5652" spans="1:16">
      <c r="A5652" s="46">
        <v>0</v>
      </c>
      <c r="B5652" s="46">
        <v>0</v>
      </c>
      <c r="C5652" s="46">
        <v>0</v>
      </c>
      <c r="D5652" s="46">
        <f t="shared" si="88"/>
        <v>0</v>
      </c>
      <c r="E5652" s="51">
        <v>45261</v>
      </c>
      <c r="F5652" s="49" t="s">
        <v>80</v>
      </c>
      <c r="G5652" s="49" t="s">
        <v>81</v>
      </c>
      <c r="H5652" s="49" t="s">
        <v>783</v>
      </c>
      <c r="I5652" s="49" t="s">
        <v>783</v>
      </c>
      <c r="J5652" s="49">
        <v>135002</v>
      </c>
      <c r="K5652" s="49" t="s">
        <v>130</v>
      </c>
      <c r="L5652" s="49">
        <v>9870037</v>
      </c>
      <c r="M5652" s="49" t="s">
        <v>1139</v>
      </c>
      <c r="N5652" s="51">
        <v>19906</v>
      </c>
      <c r="O5652" s="51">
        <v>19906</v>
      </c>
      <c r="P5652" s="49" t="s">
        <v>1091</v>
      </c>
    </row>
    <row r="5653" spans="1:16">
      <c r="A5653" s="46">
        <v>0</v>
      </c>
      <c r="B5653" s="46">
        <v>0</v>
      </c>
      <c r="C5653" s="46">
        <v>0</v>
      </c>
      <c r="D5653" s="46">
        <f t="shared" si="88"/>
        <v>0</v>
      </c>
      <c r="E5653" s="51">
        <v>45261</v>
      </c>
      <c r="F5653" s="49" t="s">
        <v>80</v>
      </c>
      <c r="G5653" s="49" t="s">
        <v>81</v>
      </c>
      <c r="H5653" s="49" t="s">
        <v>783</v>
      </c>
      <c r="I5653" s="49" t="s">
        <v>783</v>
      </c>
      <c r="J5653" s="49">
        <v>135002</v>
      </c>
      <c r="K5653" s="49" t="s">
        <v>130</v>
      </c>
      <c r="L5653" s="49">
        <v>9870036</v>
      </c>
      <c r="M5653" s="49" t="s">
        <v>964</v>
      </c>
      <c r="N5653" s="51">
        <v>19906</v>
      </c>
      <c r="O5653" s="51">
        <v>19906</v>
      </c>
      <c r="P5653" s="49" t="s">
        <v>1091</v>
      </c>
    </row>
    <row r="5654" spans="1:16">
      <c r="A5654" s="46">
        <v>0</v>
      </c>
      <c r="B5654" s="46">
        <v>0</v>
      </c>
      <c r="C5654" s="46">
        <v>0</v>
      </c>
      <c r="D5654" s="46">
        <f t="shared" si="88"/>
        <v>0</v>
      </c>
      <c r="E5654" s="51">
        <v>45261</v>
      </c>
      <c r="F5654" s="49" t="s">
        <v>80</v>
      </c>
      <c r="G5654" s="49" t="s">
        <v>81</v>
      </c>
      <c r="H5654" s="49" t="s">
        <v>783</v>
      </c>
      <c r="I5654" s="49" t="s">
        <v>783</v>
      </c>
      <c r="J5654" s="49">
        <v>135002</v>
      </c>
      <c r="K5654" s="49" t="s">
        <v>130</v>
      </c>
      <c r="L5654" s="49">
        <v>9869959</v>
      </c>
      <c r="M5654" s="49" t="s">
        <v>952</v>
      </c>
      <c r="N5654" s="51">
        <v>19906</v>
      </c>
      <c r="O5654" s="51">
        <v>19906</v>
      </c>
      <c r="P5654" s="49" t="s">
        <v>1091</v>
      </c>
    </row>
    <row r="5655" spans="1:16">
      <c r="A5655" s="46">
        <v>0</v>
      </c>
      <c r="B5655" s="46">
        <v>0</v>
      </c>
      <c r="C5655" s="46">
        <v>0</v>
      </c>
      <c r="D5655" s="46">
        <f t="shared" si="88"/>
        <v>0</v>
      </c>
      <c r="E5655" s="51">
        <v>45261</v>
      </c>
      <c r="F5655" s="49" t="s">
        <v>80</v>
      </c>
      <c r="G5655" s="49" t="s">
        <v>81</v>
      </c>
      <c r="H5655" s="49" t="s">
        <v>783</v>
      </c>
      <c r="I5655" s="49" t="s">
        <v>783</v>
      </c>
      <c r="J5655" s="49">
        <v>135002</v>
      </c>
      <c r="K5655" s="49" t="s">
        <v>130</v>
      </c>
      <c r="L5655" s="49">
        <v>9869954</v>
      </c>
      <c r="M5655" s="49" t="s">
        <v>959</v>
      </c>
      <c r="N5655" s="51">
        <v>19906</v>
      </c>
      <c r="O5655" s="51">
        <v>19906</v>
      </c>
      <c r="P5655" s="49" t="s">
        <v>1091</v>
      </c>
    </row>
    <row r="5656" spans="1:16">
      <c r="A5656" s="46">
        <v>0</v>
      </c>
      <c r="B5656" s="46">
        <v>0</v>
      </c>
      <c r="C5656" s="46">
        <v>0</v>
      </c>
      <c r="D5656" s="46">
        <f t="shared" si="88"/>
        <v>0</v>
      </c>
      <c r="E5656" s="51">
        <v>45261</v>
      </c>
      <c r="F5656" s="49" t="s">
        <v>80</v>
      </c>
      <c r="G5656" s="49" t="s">
        <v>81</v>
      </c>
      <c r="H5656" s="49" t="s">
        <v>783</v>
      </c>
      <c r="I5656" s="49" t="s">
        <v>783</v>
      </c>
      <c r="J5656" s="49">
        <v>135002</v>
      </c>
      <c r="K5656" s="49" t="s">
        <v>130</v>
      </c>
      <c r="L5656" s="49">
        <v>9869953</v>
      </c>
      <c r="M5656" s="49" t="s">
        <v>1137</v>
      </c>
      <c r="N5656" s="51">
        <v>19906</v>
      </c>
      <c r="O5656" s="51">
        <v>19906</v>
      </c>
      <c r="P5656" s="49" t="s">
        <v>1091</v>
      </c>
    </row>
    <row r="5657" spans="1:16">
      <c r="A5657" s="46">
        <v>0</v>
      </c>
      <c r="B5657" s="46">
        <v>0</v>
      </c>
      <c r="C5657" s="46">
        <v>0</v>
      </c>
      <c r="D5657" s="46">
        <f t="shared" si="88"/>
        <v>0</v>
      </c>
      <c r="E5657" s="51">
        <v>45261</v>
      </c>
      <c r="F5657" s="49" t="s">
        <v>80</v>
      </c>
      <c r="G5657" s="49" t="s">
        <v>81</v>
      </c>
      <c r="H5657" s="49" t="s">
        <v>783</v>
      </c>
      <c r="I5657" s="49" t="s">
        <v>783</v>
      </c>
      <c r="J5657" s="49">
        <v>135002</v>
      </c>
      <c r="K5657" s="49" t="s">
        <v>130</v>
      </c>
      <c r="L5657" s="49">
        <v>9869955</v>
      </c>
      <c r="M5657" s="49" t="s">
        <v>951</v>
      </c>
      <c r="N5657" s="51">
        <v>19906</v>
      </c>
      <c r="O5657" s="51">
        <v>19906</v>
      </c>
      <c r="P5657" s="49" t="s">
        <v>1091</v>
      </c>
    </row>
    <row r="5658" spans="1:16">
      <c r="A5658" s="46">
        <v>0</v>
      </c>
      <c r="B5658" s="46">
        <v>0</v>
      </c>
      <c r="C5658" s="46">
        <v>0</v>
      </c>
      <c r="D5658" s="46">
        <f t="shared" si="88"/>
        <v>0</v>
      </c>
      <c r="E5658" s="51">
        <v>45261</v>
      </c>
      <c r="F5658" s="49" t="s">
        <v>80</v>
      </c>
      <c r="G5658" s="49" t="s">
        <v>81</v>
      </c>
      <c r="H5658" s="49" t="s">
        <v>783</v>
      </c>
      <c r="I5658" s="49" t="s">
        <v>783</v>
      </c>
      <c r="J5658" s="49">
        <v>135002</v>
      </c>
      <c r="K5658" s="49" t="s">
        <v>130</v>
      </c>
      <c r="L5658" s="49">
        <v>9870032</v>
      </c>
      <c r="M5658" s="49" t="s">
        <v>960</v>
      </c>
      <c r="N5658" s="51">
        <v>19906</v>
      </c>
      <c r="O5658" s="51">
        <v>19906</v>
      </c>
      <c r="P5658" s="49" t="s">
        <v>1091</v>
      </c>
    </row>
    <row r="5659" spans="1:16">
      <c r="A5659" s="46">
        <v>0</v>
      </c>
      <c r="B5659" s="46">
        <v>0</v>
      </c>
      <c r="C5659" s="46">
        <v>0</v>
      </c>
      <c r="D5659" s="46">
        <f t="shared" si="88"/>
        <v>0</v>
      </c>
      <c r="E5659" s="51">
        <v>45261</v>
      </c>
      <c r="F5659" s="49" t="s">
        <v>80</v>
      </c>
      <c r="G5659" s="49" t="s">
        <v>81</v>
      </c>
      <c r="H5659" s="49" t="s">
        <v>783</v>
      </c>
      <c r="I5659" s="49" t="s">
        <v>783</v>
      </c>
      <c r="J5659" s="49">
        <v>135002</v>
      </c>
      <c r="K5659" s="49" t="s">
        <v>130</v>
      </c>
      <c r="L5659" s="49">
        <v>9869956</v>
      </c>
      <c r="M5659" s="49" t="s">
        <v>957</v>
      </c>
      <c r="N5659" s="51">
        <v>19906</v>
      </c>
      <c r="O5659" s="51">
        <v>19906</v>
      </c>
      <c r="P5659" s="49" t="s">
        <v>1091</v>
      </c>
    </row>
    <row r="5660" spans="1:16">
      <c r="A5660" s="46">
        <v>0</v>
      </c>
      <c r="B5660" s="46">
        <v>0</v>
      </c>
      <c r="C5660" s="46">
        <v>0</v>
      </c>
      <c r="D5660" s="46">
        <f t="shared" si="88"/>
        <v>0</v>
      </c>
      <c r="E5660" s="51">
        <v>45261</v>
      </c>
      <c r="F5660" s="49" t="s">
        <v>80</v>
      </c>
      <c r="G5660" s="49" t="s">
        <v>81</v>
      </c>
      <c r="H5660" s="49" t="s">
        <v>783</v>
      </c>
      <c r="I5660" s="49" t="s">
        <v>783</v>
      </c>
      <c r="J5660" s="49">
        <v>135002</v>
      </c>
      <c r="K5660" s="49" t="s">
        <v>130</v>
      </c>
      <c r="L5660" s="49">
        <v>9708893</v>
      </c>
      <c r="M5660" s="49" t="s">
        <v>949</v>
      </c>
      <c r="N5660" s="51">
        <v>19906</v>
      </c>
      <c r="O5660" s="51">
        <v>19906</v>
      </c>
      <c r="P5660" s="49" t="s">
        <v>1091</v>
      </c>
    </row>
    <row r="5661" spans="1:16">
      <c r="A5661" s="46">
        <v>0</v>
      </c>
      <c r="B5661" s="46">
        <v>0</v>
      </c>
      <c r="C5661" s="46">
        <v>0</v>
      </c>
      <c r="D5661" s="46">
        <f t="shared" si="88"/>
        <v>0</v>
      </c>
      <c r="E5661" s="51">
        <v>45261</v>
      </c>
      <c r="F5661" s="49" t="s">
        <v>80</v>
      </c>
      <c r="G5661" s="49" t="s">
        <v>81</v>
      </c>
      <c r="H5661" s="49" t="s">
        <v>783</v>
      </c>
      <c r="I5661" s="49" t="s">
        <v>783</v>
      </c>
      <c r="J5661" s="49">
        <v>135002</v>
      </c>
      <c r="K5661" s="49" t="s">
        <v>130</v>
      </c>
      <c r="L5661" s="49">
        <v>9870154</v>
      </c>
      <c r="M5661" s="49" t="s">
        <v>3125</v>
      </c>
      <c r="N5661" s="51">
        <v>22828</v>
      </c>
      <c r="O5661" s="51">
        <v>22828</v>
      </c>
      <c r="P5661" s="49" t="s">
        <v>1091</v>
      </c>
    </row>
    <row r="5662" spans="1:16">
      <c r="A5662" s="46">
        <v>0</v>
      </c>
      <c r="B5662" s="46">
        <v>0</v>
      </c>
      <c r="C5662" s="46">
        <v>0</v>
      </c>
      <c r="D5662" s="46">
        <f t="shared" si="88"/>
        <v>0</v>
      </c>
      <c r="E5662" s="51">
        <v>45261</v>
      </c>
      <c r="F5662" s="49" t="s">
        <v>80</v>
      </c>
      <c r="G5662" s="49" t="s">
        <v>81</v>
      </c>
      <c r="H5662" s="49" t="s">
        <v>783</v>
      </c>
      <c r="I5662" s="49" t="s">
        <v>783</v>
      </c>
      <c r="J5662" s="49">
        <v>135002</v>
      </c>
      <c r="K5662" s="49" t="s">
        <v>130</v>
      </c>
      <c r="L5662" s="49">
        <v>9718856</v>
      </c>
      <c r="M5662" s="49" t="s">
        <v>3126</v>
      </c>
      <c r="N5662" s="51">
        <v>22828</v>
      </c>
      <c r="O5662" s="51">
        <v>22828</v>
      </c>
      <c r="P5662" s="49" t="s">
        <v>1091</v>
      </c>
    </row>
    <row r="5663" spans="1:16">
      <c r="A5663" s="46">
        <v>0</v>
      </c>
      <c r="B5663" s="46">
        <v>0</v>
      </c>
      <c r="C5663" s="46">
        <v>0</v>
      </c>
      <c r="D5663" s="46">
        <f t="shared" si="88"/>
        <v>0</v>
      </c>
      <c r="E5663" s="51">
        <v>45261</v>
      </c>
      <c r="F5663" s="49" t="s">
        <v>80</v>
      </c>
      <c r="G5663" s="49" t="s">
        <v>81</v>
      </c>
      <c r="H5663" s="49" t="s">
        <v>783</v>
      </c>
      <c r="I5663" s="49" t="s">
        <v>783</v>
      </c>
      <c r="J5663" s="49">
        <v>135002</v>
      </c>
      <c r="K5663" s="49" t="s">
        <v>130</v>
      </c>
      <c r="L5663" s="49">
        <v>9869951</v>
      </c>
      <c r="M5663" s="49" t="s">
        <v>958</v>
      </c>
      <c r="N5663" s="51">
        <v>19906</v>
      </c>
      <c r="O5663" s="51">
        <v>19906</v>
      </c>
      <c r="P5663" s="49" t="s">
        <v>1091</v>
      </c>
    </row>
    <row r="5664" spans="1:16">
      <c r="A5664" s="46">
        <v>0</v>
      </c>
      <c r="B5664" s="46">
        <v>0</v>
      </c>
      <c r="C5664" s="46">
        <v>0</v>
      </c>
      <c r="D5664" s="46">
        <f t="shared" si="88"/>
        <v>0</v>
      </c>
      <c r="E5664" s="51">
        <v>45261</v>
      </c>
      <c r="F5664" s="49" t="s">
        <v>80</v>
      </c>
      <c r="G5664" s="49" t="s">
        <v>81</v>
      </c>
      <c r="H5664" s="49" t="s">
        <v>783</v>
      </c>
      <c r="I5664" s="49" t="s">
        <v>783</v>
      </c>
      <c r="J5664" s="49">
        <v>135002</v>
      </c>
      <c r="K5664" s="49" t="s">
        <v>130</v>
      </c>
      <c r="L5664" s="49">
        <v>9870158</v>
      </c>
      <c r="M5664" s="49" t="s">
        <v>3124</v>
      </c>
      <c r="N5664" s="51">
        <v>22463</v>
      </c>
      <c r="O5664" s="51">
        <v>22463</v>
      </c>
      <c r="P5664" s="49" t="s">
        <v>1091</v>
      </c>
    </row>
    <row r="5665" spans="1:16">
      <c r="A5665" s="46">
        <v>0</v>
      </c>
      <c r="B5665" s="46">
        <v>0</v>
      </c>
      <c r="C5665" s="46">
        <v>0</v>
      </c>
      <c r="D5665" s="46">
        <f t="shared" si="88"/>
        <v>0</v>
      </c>
      <c r="E5665" s="51">
        <v>45261</v>
      </c>
      <c r="F5665" s="49" t="s">
        <v>80</v>
      </c>
      <c r="G5665" s="49" t="s">
        <v>81</v>
      </c>
      <c r="H5665" s="49" t="s">
        <v>783</v>
      </c>
      <c r="I5665" s="49" t="s">
        <v>783</v>
      </c>
      <c r="J5665" s="49">
        <v>135002</v>
      </c>
      <c r="K5665" s="49" t="s">
        <v>130</v>
      </c>
      <c r="L5665" s="49">
        <v>9870035</v>
      </c>
      <c r="M5665" s="49" t="s">
        <v>953</v>
      </c>
      <c r="N5665" s="51">
        <v>19906</v>
      </c>
      <c r="O5665" s="51">
        <v>19906</v>
      </c>
      <c r="P5665" s="49" t="s">
        <v>1091</v>
      </c>
    </row>
    <row r="5666" spans="1:16">
      <c r="A5666" s="46">
        <v>0</v>
      </c>
      <c r="B5666" s="46">
        <v>0</v>
      </c>
      <c r="C5666" s="46">
        <v>0</v>
      </c>
      <c r="D5666" s="46">
        <f t="shared" si="88"/>
        <v>0</v>
      </c>
      <c r="E5666" s="51">
        <v>45261</v>
      </c>
      <c r="F5666" s="49" t="s">
        <v>80</v>
      </c>
      <c r="G5666" s="49" t="s">
        <v>81</v>
      </c>
      <c r="H5666" s="49" t="s">
        <v>783</v>
      </c>
      <c r="I5666" s="49" t="s">
        <v>783</v>
      </c>
      <c r="J5666" s="49">
        <v>135002</v>
      </c>
      <c r="K5666" s="49" t="s">
        <v>130</v>
      </c>
      <c r="L5666" s="49">
        <v>9870034</v>
      </c>
      <c r="M5666" s="49" t="s">
        <v>956</v>
      </c>
      <c r="N5666" s="51">
        <v>19906</v>
      </c>
      <c r="O5666" s="51">
        <v>19906</v>
      </c>
      <c r="P5666" s="49" t="s">
        <v>1091</v>
      </c>
    </row>
    <row r="5667" spans="1:16">
      <c r="A5667" s="46">
        <v>0</v>
      </c>
      <c r="B5667" s="46">
        <v>0</v>
      </c>
      <c r="C5667" s="46">
        <v>0</v>
      </c>
      <c r="D5667" s="46">
        <f t="shared" si="88"/>
        <v>0</v>
      </c>
      <c r="E5667" s="51">
        <v>45261</v>
      </c>
      <c r="F5667" s="49" t="s">
        <v>80</v>
      </c>
      <c r="G5667" s="49" t="s">
        <v>81</v>
      </c>
      <c r="H5667" s="49" t="s">
        <v>783</v>
      </c>
      <c r="I5667" s="49" t="s">
        <v>783</v>
      </c>
      <c r="J5667" s="49">
        <v>135002</v>
      </c>
      <c r="K5667" s="49" t="s">
        <v>130</v>
      </c>
      <c r="L5667" s="49">
        <v>9869957</v>
      </c>
      <c r="M5667" s="49" t="s">
        <v>955</v>
      </c>
      <c r="N5667" s="51">
        <v>19906</v>
      </c>
      <c r="O5667" s="51">
        <v>19906</v>
      </c>
      <c r="P5667" s="49" t="s">
        <v>1091</v>
      </c>
    </row>
    <row r="5668" spans="1:16">
      <c r="A5668" s="46">
        <v>0</v>
      </c>
      <c r="B5668" s="46">
        <v>0</v>
      </c>
      <c r="C5668" s="46">
        <v>0</v>
      </c>
      <c r="D5668" s="46">
        <f t="shared" si="88"/>
        <v>0</v>
      </c>
      <c r="E5668" s="51">
        <v>45261</v>
      </c>
      <c r="F5668" s="49" t="s">
        <v>80</v>
      </c>
      <c r="G5668" s="49" t="s">
        <v>81</v>
      </c>
      <c r="H5668" s="49" t="s">
        <v>783</v>
      </c>
      <c r="I5668" s="49" t="s">
        <v>783</v>
      </c>
      <c r="J5668" s="49">
        <v>135002</v>
      </c>
      <c r="K5668" s="49" t="s">
        <v>130</v>
      </c>
      <c r="L5668" s="49">
        <v>9870156</v>
      </c>
      <c r="M5668" s="49" t="s">
        <v>3127</v>
      </c>
      <c r="N5668" s="51">
        <v>22828</v>
      </c>
      <c r="O5668" s="51">
        <v>22828</v>
      </c>
      <c r="P5668" s="49" t="s">
        <v>1091</v>
      </c>
    </row>
    <row r="5669" spans="1:16">
      <c r="A5669" s="46">
        <v>0</v>
      </c>
      <c r="B5669" s="46">
        <v>0</v>
      </c>
      <c r="C5669" s="46">
        <v>0</v>
      </c>
      <c r="D5669" s="46">
        <f t="shared" si="88"/>
        <v>0</v>
      </c>
      <c r="E5669" s="51">
        <v>45261</v>
      </c>
      <c r="F5669" s="49" t="s">
        <v>80</v>
      </c>
      <c r="G5669" s="49" t="s">
        <v>81</v>
      </c>
      <c r="H5669" s="49" t="s">
        <v>783</v>
      </c>
      <c r="I5669" s="49" t="s">
        <v>783</v>
      </c>
      <c r="J5669" s="49">
        <v>135500</v>
      </c>
      <c r="K5669" s="49" t="s">
        <v>106</v>
      </c>
      <c r="L5669" s="49">
        <v>9802591</v>
      </c>
      <c r="M5669" s="49" t="s">
        <v>908</v>
      </c>
      <c r="N5669" s="51">
        <v>22463</v>
      </c>
      <c r="O5669" s="51">
        <v>22463</v>
      </c>
      <c r="P5669" s="49" t="s">
        <v>1081</v>
      </c>
    </row>
    <row r="5670" spans="1:16">
      <c r="A5670" s="46">
        <v>0</v>
      </c>
      <c r="B5670" s="46">
        <v>0</v>
      </c>
      <c r="C5670" s="46">
        <v>0</v>
      </c>
      <c r="D5670" s="46">
        <f t="shared" si="88"/>
        <v>0</v>
      </c>
      <c r="E5670" s="51">
        <v>45261</v>
      </c>
      <c r="F5670" s="49" t="s">
        <v>80</v>
      </c>
      <c r="G5670" s="49" t="s">
        <v>81</v>
      </c>
      <c r="H5670" s="49" t="s">
        <v>783</v>
      </c>
      <c r="I5670" s="49" t="s">
        <v>783</v>
      </c>
      <c r="J5670" s="49">
        <v>135500</v>
      </c>
      <c r="K5670" s="49" t="s">
        <v>106</v>
      </c>
      <c r="L5670" s="49">
        <v>9802866</v>
      </c>
      <c r="M5670" s="49" t="s">
        <v>908</v>
      </c>
      <c r="N5670" s="51">
        <v>31959</v>
      </c>
      <c r="O5670" s="51">
        <v>31959</v>
      </c>
      <c r="P5670" s="49" t="s">
        <v>1081</v>
      </c>
    </row>
    <row r="5671" spans="1:16">
      <c r="A5671" s="46">
        <v>0</v>
      </c>
      <c r="B5671" s="46">
        <v>0</v>
      </c>
      <c r="C5671" s="46">
        <v>0</v>
      </c>
      <c r="D5671" s="46">
        <f t="shared" si="88"/>
        <v>0</v>
      </c>
      <c r="E5671" s="51">
        <v>45261</v>
      </c>
      <c r="F5671" s="49" t="s">
        <v>80</v>
      </c>
      <c r="G5671" s="49" t="s">
        <v>81</v>
      </c>
      <c r="H5671" s="49" t="s">
        <v>783</v>
      </c>
      <c r="I5671" s="49" t="s">
        <v>783</v>
      </c>
      <c r="J5671" s="49">
        <v>135500</v>
      </c>
      <c r="K5671" s="49" t="s">
        <v>106</v>
      </c>
      <c r="L5671" s="49">
        <v>9802423</v>
      </c>
      <c r="M5671" s="49" t="s">
        <v>908</v>
      </c>
      <c r="N5671" s="51">
        <v>28672</v>
      </c>
      <c r="O5671" s="51">
        <v>28672</v>
      </c>
      <c r="P5671" s="49" t="s">
        <v>1081</v>
      </c>
    </row>
    <row r="5672" spans="1:16">
      <c r="A5672" s="46">
        <v>0</v>
      </c>
      <c r="B5672" s="46">
        <v>0</v>
      </c>
      <c r="C5672" s="46">
        <v>0</v>
      </c>
      <c r="D5672" s="46">
        <f t="shared" si="88"/>
        <v>0</v>
      </c>
      <c r="E5672" s="51">
        <v>45261</v>
      </c>
      <c r="F5672" s="49" t="s">
        <v>80</v>
      </c>
      <c r="G5672" s="49" t="s">
        <v>81</v>
      </c>
      <c r="H5672" s="49" t="s">
        <v>783</v>
      </c>
      <c r="I5672" s="49" t="s">
        <v>783</v>
      </c>
      <c r="J5672" s="49">
        <v>135500</v>
      </c>
      <c r="K5672" s="49" t="s">
        <v>106</v>
      </c>
      <c r="L5672" s="49">
        <v>9802455</v>
      </c>
      <c r="M5672" s="49" t="s">
        <v>908</v>
      </c>
      <c r="N5672" s="51">
        <v>19906</v>
      </c>
      <c r="O5672" s="51">
        <v>19906</v>
      </c>
      <c r="P5672" s="49" t="s">
        <v>1081</v>
      </c>
    </row>
    <row r="5673" spans="1:16">
      <c r="A5673" s="46">
        <v>0</v>
      </c>
      <c r="B5673" s="46">
        <v>0</v>
      </c>
      <c r="C5673" s="46">
        <v>0</v>
      </c>
      <c r="D5673" s="46">
        <f t="shared" si="88"/>
        <v>0</v>
      </c>
      <c r="E5673" s="51">
        <v>45261</v>
      </c>
      <c r="F5673" s="49" t="s">
        <v>80</v>
      </c>
      <c r="G5673" s="49" t="s">
        <v>81</v>
      </c>
      <c r="H5673" s="49" t="s">
        <v>783</v>
      </c>
      <c r="I5673" s="49" t="s">
        <v>783</v>
      </c>
      <c r="J5673" s="49">
        <v>135500</v>
      </c>
      <c r="K5673" s="49" t="s">
        <v>106</v>
      </c>
      <c r="L5673" s="49">
        <v>9802367</v>
      </c>
      <c r="M5673" s="49" t="s">
        <v>908</v>
      </c>
      <c r="N5673" s="51">
        <v>21367</v>
      </c>
      <c r="O5673" s="51">
        <v>21367</v>
      </c>
      <c r="P5673" s="49" t="s">
        <v>1081</v>
      </c>
    </row>
    <row r="5674" spans="1:16">
      <c r="A5674" s="46">
        <v>0</v>
      </c>
      <c r="B5674" s="46">
        <v>0</v>
      </c>
      <c r="C5674" s="46">
        <v>0</v>
      </c>
      <c r="D5674" s="46">
        <f t="shared" si="88"/>
        <v>0</v>
      </c>
      <c r="E5674" s="51">
        <v>45261</v>
      </c>
      <c r="F5674" s="49" t="s">
        <v>80</v>
      </c>
      <c r="G5674" s="49" t="s">
        <v>81</v>
      </c>
      <c r="H5674" s="49" t="s">
        <v>783</v>
      </c>
      <c r="I5674" s="49" t="s">
        <v>783</v>
      </c>
      <c r="J5674" s="49">
        <v>135500</v>
      </c>
      <c r="K5674" s="49" t="s">
        <v>106</v>
      </c>
      <c r="L5674" s="49">
        <v>9802369</v>
      </c>
      <c r="M5674" s="49" t="s">
        <v>908</v>
      </c>
      <c r="N5674" s="51">
        <v>24289</v>
      </c>
      <c r="O5674" s="51">
        <v>24289</v>
      </c>
      <c r="P5674" s="49" t="s">
        <v>1081</v>
      </c>
    </row>
    <row r="5675" spans="1:16">
      <c r="A5675" s="46">
        <v>0</v>
      </c>
      <c r="B5675" s="46">
        <v>0</v>
      </c>
      <c r="C5675" s="46">
        <v>0</v>
      </c>
      <c r="D5675" s="46">
        <f t="shared" si="88"/>
        <v>0</v>
      </c>
      <c r="E5675" s="51">
        <v>45261</v>
      </c>
      <c r="F5675" s="49" t="s">
        <v>80</v>
      </c>
      <c r="G5675" s="49" t="s">
        <v>81</v>
      </c>
      <c r="H5675" s="49" t="s">
        <v>783</v>
      </c>
      <c r="I5675" s="49" t="s">
        <v>783</v>
      </c>
      <c r="J5675" s="49">
        <v>135500</v>
      </c>
      <c r="K5675" s="49" t="s">
        <v>106</v>
      </c>
      <c r="L5675" s="49">
        <v>9802569</v>
      </c>
      <c r="M5675" s="49" t="s">
        <v>908</v>
      </c>
      <c r="N5675" s="51">
        <v>19906</v>
      </c>
      <c r="O5675" s="51">
        <v>19906</v>
      </c>
      <c r="P5675" s="49" t="s">
        <v>1081</v>
      </c>
    </row>
    <row r="5676" spans="1:16">
      <c r="A5676" s="46">
        <v>0</v>
      </c>
      <c r="B5676" s="46">
        <v>0</v>
      </c>
      <c r="C5676" s="46">
        <v>0</v>
      </c>
      <c r="D5676" s="46">
        <f t="shared" si="88"/>
        <v>0</v>
      </c>
      <c r="E5676" s="51">
        <v>45261</v>
      </c>
      <c r="F5676" s="49" t="s">
        <v>80</v>
      </c>
      <c r="G5676" s="49" t="s">
        <v>81</v>
      </c>
      <c r="H5676" s="49" t="s">
        <v>783</v>
      </c>
      <c r="I5676" s="49" t="s">
        <v>783</v>
      </c>
      <c r="J5676" s="49">
        <v>135500</v>
      </c>
      <c r="K5676" s="49" t="s">
        <v>106</v>
      </c>
      <c r="L5676" s="49">
        <v>9802749</v>
      </c>
      <c r="M5676" s="49" t="s">
        <v>908</v>
      </c>
      <c r="N5676" s="51">
        <v>19906</v>
      </c>
      <c r="O5676" s="51">
        <v>19906</v>
      </c>
      <c r="P5676" s="49" t="s">
        <v>1081</v>
      </c>
    </row>
    <row r="5677" spans="1:16">
      <c r="A5677" s="46">
        <v>0</v>
      </c>
      <c r="B5677" s="46">
        <v>0</v>
      </c>
      <c r="C5677" s="46">
        <v>0</v>
      </c>
      <c r="D5677" s="46">
        <f t="shared" si="88"/>
        <v>0</v>
      </c>
      <c r="E5677" s="51">
        <v>45261</v>
      </c>
      <c r="F5677" s="49" t="s">
        <v>80</v>
      </c>
      <c r="G5677" s="49" t="s">
        <v>81</v>
      </c>
      <c r="H5677" s="49" t="s">
        <v>783</v>
      </c>
      <c r="I5677" s="49" t="s">
        <v>783</v>
      </c>
      <c r="J5677" s="49">
        <v>135500</v>
      </c>
      <c r="K5677" s="49" t="s">
        <v>106</v>
      </c>
      <c r="L5677" s="49">
        <v>9802456</v>
      </c>
      <c r="M5677" s="49" t="s">
        <v>908</v>
      </c>
      <c r="N5677" s="51">
        <v>21367</v>
      </c>
      <c r="O5677" s="51">
        <v>21367</v>
      </c>
      <c r="P5677" s="49" t="s">
        <v>1081</v>
      </c>
    </row>
    <row r="5678" spans="1:16">
      <c r="A5678" s="46">
        <v>0</v>
      </c>
      <c r="B5678" s="46">
        <v>0</v>
      </c>
      <c r="C5678" s="46">
        <v>0</v>
      </c>
      <c r="D5678" s="46">
        <f t="shared" si="88"/>
        <v>0</v>
      </c>
      <c r="E5678" s="51">
        <v>45261</v>
      </c>
      <c r="F5678" s="49" t="s">
        <v>80</v>
      </c>
      <c r="G5678" s="49" t="s">
        <v>81</v>
      </c>
      <c r="H5678" s="49" t="s">
        <v>783</v>
      </c>
      <c r="I5678" s="49" t="s">
        <v>783</v>
      </c>
      <c r="J5678" s="49">
        <v>135500</v>
      </c>
      <c r="K5678" s="49" t="s">
        <v>106</v>
      </c>
      <c r="L5678" s="49">
        <v>9802422</v>
      </c>
      <c r="M5678" s="49" t="s">
        <v>908</v>
      </c>
      <c r="N5678" s="51">
        <v>22098</v>
      </c>
      <c r="O5678" s="51">
        <v>22098</v>
      </c>
      <c r="P5678" s="49" t="s">
        <v>1081</v>
      </c>
    </row>
    <row r="5679" spans="1:16">
      <c r="A5679" s="46">
        <v>0</v>
      </c>
      <c r="B5679" s="46">
        <v>0</v>
      </c>
      <c r="C5679" s="46">
        <v>0</v>
      </c>
      <c r="D5679" s="46">
        <f t="shared" si="88"/>
        <v>0</v>
      </c>
      <c r="E5679" s="51">
        <v>45261</v>
      </c>
      <c r="F5679" s="49" t="s">
        <v>80</v>
      </c>
      <c r="G5679" s="49" t="s">
        <v>81</v>
      </c>
      <c r="H5679" s="49" t="s">
        <v>783</v>
      </c>
      <c r="I5679" s="49" t="s">
        <v>783</v>
      </c>
      <c r="J5679" s="49">
        <v>135500</v>
      </c>
      <c r="K5679" s="49" t="s">
        <v>106</v>
      </c>
      <c r="L5679" s="49">
        <v>9802421</v>
      </c>
      <c r="M5679" s="49" t="s">
        <v>908</v>
      </c>
      <c r="N5679" s="51">
        <v>21732</v>
      </c>
      <c r="O5679" s="51">
        <v>21732</v>
      </c>
      <c r="P5679" s="49" t="s">
        <v>1081</v>
      </c>
    </row>
    <row r="5680" spans="1:16">
      <c r="A5680" s="46">
        <v>0</v>
      </c>
      <c r="B5680" s="46">
        <v>0</v>
      </c>
      <c r="C5680" s="46">
        <v>0</v>
      </c>
      <c r="D5680" s="46">
        <f t="shared" si="88"/>
        <v>0</v>
      </c>
      <c r="E5680" s="51">
        <v>45261</v>
      </c>
      <c r="F5680" s="49" t="s">
        <v>80</v>
      </c>
      <c r="G5680" s="49" t="s">
        <v>81</v>
      </c>
      <c r="H5680" s="49" t="s">
        <v>783</v>
      </c>
      <c r="I5680" s="49" t="s">
        <v>783</v>
      </c>
      <c r="J5680" s="49">
        <v>135500</v>
      </c>
      <c r="K5680" s="49" t="s">
        <v>106</v>
      </c>
      <c r="L5680" s="49">
        <v>9802402</v>
      </c>
      <c r="M5680" s="49" t="s">
        <v>908</v>
      </c>
      <c r="N5680" s="51">
        <v>19906</v>
      </c>
      <c r="O5680" s="51">
        <v>19906</v>
      </c>
      <c r="P5680" s="49" t="s">
        <v>1081</v>
      </c>
    </row>
    <row r="5681" spans="1:16">
      <c r="A5681" s="46">
        <v>0</v>
      </c>
      <c r="B5681" s="46">
        <v>0</v>
      </c>
      <c r="C5681" s="46">
        <v>0</v>
      </c>
      <c r="D5681" s="46">
        <f t="shared" si="88"/>
        <v>0</v>
      </c>
      <c r="E5681" s="51">
        <v>45261</v>
      </c>
      <c r="F5681" s="49" t="s">
        <v>80</v>
      </c>
      <c r="G5681" s="49" t="s">
        <v>81</v>
      </c>
      <c r="H5681" s="49" t="s">
        <v>783</v>
      </c>
      <c r="I5681" s="49" t="s">
        <v>783</v>
      </c>
      <c r="J5681" s="49">
        <v>135500</v>
      </c>
      <c r="K5681" s="49" t="s">
        <v>106</v>
      </c>
      <c r="L5681" s="49">
        <v>9802384</v>
      </c>
      <c r="M5681" s="49" t="s">
        <v>908</v>
      </c>
      <c r="N5681" s="51">
        <v>19906</v>
      </c>
      <c r="O5681" s="51">
        <v>19906</v>
      </c>
      <c r="P5681" s="49" t="s">
        <v>1081</v>
      </c>
    </row>
    <row r="5682" spans="1:16">
      <c r="A5682" s="46">
        <v>0</v>
      </c>
      <c r="B5682" s="46">
        <v>0</v>
      </c>
      <c r="C5682" s="46">
        <v>0</v>
      </c>
      <c r="D5682" s="46">
        <f t="shared" si="88"/>
        <v>0</v>
      </c>
      <c r="E5682" s="51">
        <v>45261</v>
      </c>
      <c r="F5682" s="49" t="s">
        <v>80</v>
      </c>
      <c r="G5682" s="49" t="s">
        <v>81</v>
      </c>
      <c r="H5682" s="49" t="s">
        <v>783</v>
      </c>
      <c r="I5682" s="49" t="s">
        <v>783</v>
      </c>
      <c r="J5682" s="49">
        <v>135500</v>
      </c>
      <c r="K5682" s="49" t="s">
        <v>106</v>
      </c>
      <c r="L5682" s="49">
        <v>9802388</v>
      </c>
      <c r="M5682" s="49" t="s">
        <v>908</v>
      </c>
      <c r="N5682" s="51">
        <v>28307</v>
      </c>
      <c r="O5682" s="51">
        <v>28307</v>
      </c>
      <c r="P5682" s="49" t="s">
        <v>1081</v>
      </c>
    </row>
    <row r="5683" spans="1:16">
      <c r="A5683" s="46">
        <v>0</v>
      </c>
      <c r="B5683" s="46">
        <v>0</v>
      </c>
      <c r="C5683" s="46">
        <v>0</v>
      </c>
      <c r="D5683" s="46">
        <f t="shared" si="88"/>
        <v>0</v>
      </c>
      <c r="E5683" s="51">
        <v>45261</v>
      </c>
      <c r="F5683" s="49" t="s">
        <v>80</v>
      </c>
      <c r="G5683" s="49" t="s">
        <v>81</v>
      </c>
      <c r="H5683" s="49" t="s">
        <v>783</v>
      </c>
      <c r="I5683" s="49" t="s">
        <v>783</v>
      </c>
      <c r="J5683" s="49">
        <v>135500</v>
      </c>
      <c r="K5683" s="49" t="s">
        <v>106</v>
      </c>
      <c r="L5683" s="49">
        <v>9802368</v>
      </c>
      <c r="M5683" s="49" t="s">
        <v>908</v>
      </c>
      <c r="N5683" s="51">
        <v>23924</v>
      </c>
      <c r="O5683" s="51">
        <v>23924</v>
      </c>
      <c r="P5683" s="49" t="s">
        <v>1081</v>
      </c>
    </row>
    <row r="5684" spans="1:16">
      <c r="A5684" s="46">
        <v>0</v>
      </c>
      <c r="B5684" s="46">
        <v>0</v>
      </c>
      <c r="C5684" s="46">
        <v>0</v>
      </c>
      <c r="D5684" s="46">
        <f t="shared" si="88"/>
        <v>0</v>
      </c>
      <c r="E5684" s="51">
        <v>45261</v>
      </c>
      <c r="F5684" s="49" t="s">
        <v>80</v>
      </c>
      <c r="G5684" s="49" t="s">
        <v>81</v>
      </c>
      <c r="H5684" s="49" t="s">
        <v>783</v>
      </c>
      <c r="I5684" s="49" t="s">
        <v>783</v>
      </c>
      <c r="J5684" s="49">
        <v>135500</v>
      </c>
      <c r="K5684" s="49" t="s">
        <v>106</v>
      </c>
      <c r="L5684" s="49">
        <v>9802349</v>
      </c>
      <c r="M5684" s="49" t="s">
        <v>908</v>
      </c>
      <c r="N5684" s="51">
        <v>24289</v>
      </c>
      <c r="O5684" s="51">
        <v>24289</v>
      </c>
      <c r="P5684" s="49" t="s">
        <v>1081</v>
      </c>
    </row>
    <row r="5685" spans="1:16">
      <c r="A5685" s="46">
        <v>0</v>
      </c>
      <c r="B5685" s="46">
        <v>0</v>
      </c>
      <c r="C5685" s="46">
        <v>0</v>
      </c>
      <c r="D5685" s="46">
        <f t="shared" si="88"/>
        <v>0</v>
      </c>
      <c r="E5685" s="51">
        <v>45261</v>
      </c>
      <c r="F5685" s="49" t="s">
        <v>80</v>
      </c>
      <c r="G5685" s="49" t="s">
        <v>81</v>
      </c>
      <c r="H5685" s="49" t="s">
        <v>783</v>
      </c>
      <c r="I5685" s="49" t="s">
        <v>783</v>
      </c>
      <c r="J5685" s="49">
        <v>135500</v>
      </c>
      <c r="K5685" s="49" t="s">
        <v>106</v>
      </c>
      <c r="L5685" s="49">
        <v>9802708</v>
      </c>
      <c r="M5685" s="49" t="s">
        <v>908</v>
      </c>
      <c r="N5685" s="51">
        <v>19906</v>
      </c>
      <c r="O5685" s="51">
        <v>19906</v>
      </c>
      <c r="P5685" s="49" t="s">
        <v>1081</v>
      </c>
    </row>
    <row r="5686" spans="1:16">
      <c r="A5686" s="46">
        <v>0</v>
      </c>
      <c r="B5686" s="46">
        <v>0</v>
      </c>
      <c r="C5686" s="46">
        <v>0</v>
      </c>
      <c r="D5686" s="46">
        <f t="shared" si="88"/>
        <v>0</v>
      </c>
      <c r="E5686" s="51">
        <v>45261</v>
      </c>
      <c r="F5686" s="49" t="s">
        <v>80</v>
      </c>
      <c r="G5686" s="49" t="s">
        <v>81</v>
      </c>
      <c r="H5686" s="49" t="s">
        <v>783</v>
      </c>
      <c r="I5686" s="49" t="s">
        <v>783</v>
      </c>
      <c r="J5686" s="49">
        <v>135500</v>
      </c>
      <c r="K5686" s="49" t="s">
        <v>106</v>
      </c>
      <c r="L5686" s="49">
        <v>9802570</v>
      </c>
      <c r="M5686" s="49" t="s">
        <v>908</v>
      </c>
      <c r="N5686" s="51">
        <v>24654</v>
      </c>
      <c r="O5686" s="51">
        <v>24654</v>
      </c>
      <c r="P5686" s="49" t="s">
        <v>1081</v>
      </c>
    </row>
    <row r="5687" spans="1:16">
      <c r="A5687" s="46">
        <v>0</v>
      </c>
      <c r="B5687" s="46">
        <v>0</v>
      </c>
      <c r="C5687" s="46">
        <v>0</v>
      </c>
      <c r="D5687" s="46">
        <f t="shared" si="88"/>
        <v>0</v>
      </c>
      <c r="E5687" s="51">
        <v>45261</v>
      </c>
      <c r="F5687" s="49" t="s">
        <v>80</v>
      </c>
      <c r="G5687" s="49" t="s">
        <v>81</v>
      </c>
      <c r="H5687" s="49" t="s">
        <v>783</v>
      </c>
      <c r="I5687" s="49" t="s">
        <v>783</v>
      </c>
      <c r="J5687" s="49">
        <v>135500</v>
      </c>
      <c r="K5687" s="49" t="s">
        <v>106</v>
      </c>
      <c r="L5687" s="49">
        <v>9802571</v>
      </c>
      <c r="M5687" s="49" t="s">
        <v>908</v>
      </c>
      <c r="N5687" s="51">
        <v>31594</v>
      </c>
      <c r="O5687" s="51">
        <v>31594</v>
      </c>
      <c r="P5687" s="49" t="s">
        <v>1081</v>
      </c>
    </row>
    <row r="5688" spans="1:16">
      <c r="A5688" s="46">
        <v>0</v>
      </c>
      <c r="B5688" s="46">
        <v>0</v>
      </c>
      <c r="C5688" s="46">
        <v>0</v>
      </c>
      <c r="D5688" s="46">
        <f t="shared" si="88"/>
        <v>0</v>
      </c>
      <c r="E5688" s="51">
        <v>45261</v>
      </c>
      <c r="F5688" s="49" t="s">
        <v>80</v>
      </c>
      <c r="G5688" s="49" t="s">
        <v>81</v>
      </c>
      <c r="H5688" s="49" t="s">
        <v>783</v>
      </c>
      <c r="I5688" s="49" t="s">
        <v>783</v>
      </c>
      <c r="J5688" s="49">
        <v>135500</v>
      </c>
      <c r="K5688" s="49" t="s">
        <v>106</v>
      </c>
      <c r="L5688" s="49">
        <v>9802776</v>
      </c>
      <c r="M5688" s="49" t="s">
        <v>908</v>
      </c>
      <c r="N5688" s="51">
        <v>22463</v>
      </c>
      <c r="O5688" s="51">
        <v>22463</v>
      </c>
      <c r="P5688" s="49" t="s">
        <v>1081</v>
      </c>
    </row>
    <row r="5689" spans="1:16">
      <c r="A5689" s="46">
        <v>0</v>
      </c>
      <c r="B5689" s="46">
        <v>0</v>
      </c>
      <c r="C5689" s="46">
        <v>0</v>
      </c>
      <c r="D5689" s="46">
        <f t="shared" si="88"/>
        <v>0</v>
      </c>
      <c r="E5689" s="51">
        <v>45261</v>
      </c>
      <c r="F5689" s="49" t="s">
        <v>80</v>
      </c>
      <c r="G5689" s="49" t="s">
        <v>81</v>
      </c>
      <c r="H5689" s="49" t="s">
        <v>783</v>
      </c>
      <c r="I5689" s="49" t="s">
        <v>783</v>
      </c>
      <c r="J5689" s="49">
        <v>135500</v>
      </c>
      <c r="K5689" s="49" t="s">
        <v>106</v>
      </c>
      <c r="L5689" s="49">
        <v>9802867</v>
      </c>
      <c r="M5689" s="49" t="s">
        <v>908</v>
      </c>
      <c r="N5689" s="51">
        <v>33420</v>
      </c>
      <c r="O5689" s="51">
        <v>33420</v>
      </c>
      <c r="P5689" s="49" t="s">
        <v>1081</v>
      </c>
    </row>
    <row r="5690" spans="1:16">
      <c r="A5690" s="46">
        <v>0</v>
      </c>
      <c r="B5690" s="46">
        <v>0</v>
      </c>
      <c r="C5690" s="46">
        <v>0</v>
      </c>
      <c r="D5690" s="46">
        <f t="shared" si="88"/>
        <v>0</v>
      </c>
      <c r="E5690" s="51">
        <v>45261</v>
      </c>
      <c r="F5690" s="49" t="s">
        <v>80</v>
      </c>
      <c r="G5690" s="49" t="s">
        <v>81</v>
      </c>
      <c r="H5690" s="49" t="s">
        <v>783</v>
      </c>
      <c r="I5690" s="49" t="s">
        <v>783</v>
      </c>
      <c r="J5690" s="49">
        <v>135500</v>
      </c>
      <c r="K5690" s="49" t="s">
        <v>106</v>
      </c>
      <c r="L5690" s="49">
        <v>9802700</v>
      </c>
      <c r="M5690" s="49" t="s">
        <v>908</v>
      </c>
      <c r="N5690" s="51">
        <v>22463</v>
      </c>
      <c r="O5690" s="51">
        <v>22463</v>
      </c>
      <c r="P5690" s="49" t="s">
        <v>1081</v>
      </c>
    </row>
    <row r="5691" spans="1:16">
      <c r="A5691" s="46">
        <v>0</v>
      </c>
      <c r="B5691" s="46">
        <v>0</v>
      </c>
      <c r="C5691" s="46">
        <v>0</v>
      </c>
      <c r="D5691" s="46">
        <f t="shared" si="88"/>
        <v>0</v>
      </c>
      <c r="E5691" s="51">
        <v>45261</v>
      </c>
      <c r="F5691" s="49" t="s">
        <v>80</v>
      </c>
      <c r="G5691" s="49" t="s">
        <v>81</v>
      </c>
      <c r="H5691" s="49" t="s">
        <v>783</v>
      </c>
      <c r="I5691" s="49" t="s">
        <v>783</v>
      </c>
      <c r="J5691" s="49">
        <v>135500</v>
      </c>
      <c r="K5691" s="49" t="s">
        <v>106</v>
      </c>
      <c r="L5691" s="49">
        <v>9802474</v>
      </c>
      <c r="M5691" s="49" t="s">
        <v>908</v>
      </c>
      <c r="N5691" s="51">
        <v>22463</v>
      </c>
      <c r="O5691" s="51">
        <v>22463</v>
      </c>
      <c r="P5691" s="49" t="s">
        <v>1081</v>
      </c>
    </row>
    <row r="5692" spans="1:16">
      <c r="A5692" s="46">
        <v>0</v>
      </c>
      <c r="B5692" s="46">
        <v>0</v>
      </c>
      <c r="C5692" s="46">
        <v>0</v>
      </c>
      <c r="D5692" s="46">
        <f t="shared" si="88"/>
        <v>0</v>
      </c>
      <c r="E5692" s="51">
        <v>45261</v>
      </c>
      <c r="F5692" s="49" t="s">
        <v>80</v>
      </c>
      <c r="G5692" s="49" t="s">
        <v>81</v>
      </c>
      <c r="H5692" s="49" t="s">
        <v>783</v>
      </c>
      <c r="I5692" s="49" t="s">
        <v>783</v>
      </c>
      <c r="J5692" s="49">
        <v>135500</v>
      </c>
      <c r="K5692" s="49" t="s">
        <v>106</v>
      </c>
      <c r="L5692" s="49">
        <v>9802784</v>
      </c>
      <c r="M5692" s="49" t="s">
        <v>908</v>
      </c>
      <c r="N5692" s="51">
        <v>19906</v>
      </c>
      <c r="O5692" s="51">
        <v>19906</v>
      </c>
      <c r="P5692" s="49" t="s">
        <v>1081</v>
      </c>
    </row>
    <row r="5693" spans="1:16">
      <c r="A5693" s="46">
        <v>0</v>
      </c>
      <c r="B5693" s="46">
        <v>0</v>
      </c>
      <c r="C5693" s="46">
        <v>0</v>
      </c>
      <c r="D5693" s="46">
        <f t="shared" si="88"/>
        <v>0</v>
      </c>
      <c r="E5693" s="51">
        <v>45261</v>
      </c>
      <c r="F5693" s="49" t="s">
        <v>80</v>
      </c>
      <c r="G5693" s="49" t="s">
        <v>81</v>
      </c>
      <c r="H5693" s="49" t="s">
        <v>783</v>
      </c>
      <c r="I5693" s="49" t="s">
        <v>783</v>
      </c>
      <c r="J5693" s="49">
        <v>135500</v>
      </c>
      <c r="K5693" s="49" t="s">
        <v>109</v>
      </c>
      <c r="L5693" s="49">
        <v>9802927</v>
      </c>
      <c r="M5693" s="49" t="s">
        <v>914</v>
      </c>
      <c r="N5693" s="51">
        <v>28307</v>
      </c>
      <c r="O5693" s="51">
        <v>28307</v>
      </c>
      <c r="P5693" s="49" t="s">
        <v>1081</v>
      </c>
    </row>
    <row r="5694" spans="1:16">
      <c r="A5694" s="46">
        <v>0</v>
      </c>
      <c r="B5694" s="46">
        <v>0</v>
      </c>
      <c r="C5694" s="46">
        <v>0</v>
      </c>
      <c r="D5694" s="46">
        <f t="shared" si="88"/>
        <v>0</v>
      </c>
      <c r="E5694" s="51">
        <v>45261</v>
      </c>
      <c r="F5694" s="49" t="s">
        <v>80</v>
      </c>
      <c r="G5694" s="49" t="s">
        <v>81</v>
      </c>
      <c r="H5694" s="49" t="s">
        <v>783</v>
      </c>
      <c r="I5694" s="49" t="s">
        <v>783</v>
      </c>
      <c r="J5694" s="49">
        <v>135500</v>
      </c>
      <c r="K5694" s="49" t="s">
        <v>109</v>
      </c>
      <c r="L5694" s="49">
        <v>9803514</v>
      </c>
      <c r="M5694" s="49" t="s">
        <v>914</v>
      </c>
      <c r="N5694" s="51">
        <v>33420</v>
      </c>
      <c r="O5694" s="51">
        <v>33420</v>
      </c>
      <c r="P5694" s="49" t="s">
        <v>1081</v>
      </c>
    </row>
    <row r="5695" spans="1:16">
      <c r="A5695" s="46">
        <v>0</v>
      </c>
      <c r="B5695" s="46">
        <v>0</v>
      </c>
      <c r="C5695" s="46">
        <v>0</v>
      </c>
      <c r="D5695" s="46">
        <f t="shared" si="88"/>
        <v>0</v>
      </c>
      <c r="E5695" s="51">
        <v>45261</v>
      </c>
      <c r="F5695" s="49" t="s">
        <v>80</v>
      </c>
      <c r="G5695" s="49" t="s">
        <v>81</v>
      </c>
      <c r="H5695" s="49" t="s">
        <v>783</v>
      </c>
      <c r="I5695" s="49" t="s">
        <v>783</v>
      </c>
      <c r="J5695" s="49">
        <v>135500</v>
      </c>
      <c r="K5695" s="49" t="s">
        <v>109</v>
      </c>
      <c r="L5695" s="49">
        <v>9802923</v>
      </c>
      <c r="M5695" s="49" t="s">
        <v>914</v>
      </c>
      <c r="N5695" s="51">
        <v>19906</v>
      </c>
      <c r="O5695" s="51">
        <v>19906</v>
      </c>
      <c r="P5695" s="49" t="s">
        <v>1081</v>
      </c>
    </row>
    <row r="5696" spans="1:16">
      <c r="A5696" s="46">
        <v>0</v>
      </c>
      <c r="B5696" s="46">
        <v>0</v>
      </c>
      <c r="C5696" s="46">
        <v>0</v>
      </c>
      <c r="D5696" s="46">
        <f t="shared" si="88"/>
        <v>0</v>
      </c>
      <c r="E5696" s="51">
        <v>45261</v>
      </c>
      <c r="F5696" s="49" t="s">
        <v>80</v>
      </c>
      <c r="G5696" s="49" t="s">
        <v>81</v>
      </c>
      <c r="H5696" s="49" t="s">
        <v>783</v>
      </c>
      <c r="I5696" s="49" t="s">
        <v>783</v>
      </c>
      <c r="J5696" s="49">
        <v>135500</v>
      </c>
      <c r="K5696" s="49" t="s">
        <v>109</v>
      </c>
      <c r="L5696" s="49">
        <v>9803109</v>
      </c>
      <c r="M5696" s="49" t="s">
        <v>914</v>
      </c>
      <c r="N5696" s="51">
        <v>31594</v>
      </c>
      <c r="O5696" s="51">
        <v>31594</v>
      </c>
      <c r="P5696" s="49" t="s">
        <v>1081</v>
      </c>
    </row>
    <row r="5697" spans="1:16">
      <c r="A5697" s="46">
        <v>0</v>
      </c>
      <c r="B5697" s="46">
        <v>0</v>
      </c>
      <c r="C5697" s="46">
        <v>0</v>
      </c>
      <c r="D5697" s="46">
        <f t="shared" si="88"/>
        <v>0</v>
      </c>
      <c r="E5697" s="51">
        <v>45261</v>
      </c>
      <c r="F5697" s="49" t="s">
        <v>80</v>
      </c>
      <c r="G5697" s="49" t="s">
        <v>81</v>
      </c>
      <c r="H5697" s="49" t="s">
        <v>783</v>
      </c>
      <c r="I5697" s="49" t="s">
        <v>783</v>
      </c>
      <c r="J5697" s="49">
        <v>135500</v>
      </c>
      <c r="K5697" s="49" t="s">
        <v>109</v>
      </c>
      <c r="L5697" s="49">
        <v>9802908</v>
      </c>
      <c r="M5697" s="49" t="s">
        <v>914</v>
      </c>
      <c r="N5697" s="51">
        <v>24289</v>
      </c>
      <c r="O5697" s="51">
        <v>24289</v>
      </c>
      <c r="P5697" s="49" t="s">
        <v>1081</v>
      </c>
    </row>
    <row r="5698" spans="1:16">
      <c r="A5698" s="46">
        <v>0</v>
      </c>
      <c r="B5698" s="46">
        <v>0</v>
      </c>
      <c r="C5698" s="46">
        <v>0</v>
      </c>
      <c r="D5698" s="46">
        <f t="shared" si="88"/>
        <v>0</v>
      </c>
      <c r="E5698" s="51">
        <v>45261</v>
      </c>
      <c r="F5698" s="49" t="s">
        <v>80</v>
      </c>
      <c r="G5698" s="49" t="s">
        <v>81</v>
      </c>
      <c r="H5698" s="49" t="s">
        <v>783</v>
      </c>
      <c r="I5698" s="49" t="s">
        <v>783</v>
      </c>
      <c r="J5698" s="49">
        <v>135500</v>
      </c>
      <c r="K5698" s="49" t="s">
        <v>109</v>
      </c>
      <c r="L5698" s="49">
        <v>9803108</v>
      </c>
      <c r="M5698" s="49" t="s">
        <v>914</v>
      </c>
      <c r="N5698" s="51">
        <v>24654</v>
      </c>
      <c r="O5698" s="51">
        <v>24654</v>
      </c>
      <c r="P5698" s="49" t="s">
        <v>1081</v>
      </c>
    </row>
    <row r="5699" spans="1:16">
      <c r="A5699" s="46">
        <v>0</v>
      </c>
      <c r="B5699" s="46">
        <v>0</v>
      </c>
      <c r="C5699" s="46">
        <v>0</v>
      </c>
      <c r="D5699" s="46">
        <f t="shared" ref="D5699:D5762" si="89">+B5699-C5699</f>
        <v>0</v>
      </c>
      <c r="E5699" s="51">
        <v>45261</v>
      </c>
      <c r="F5699" s="49" t="s">
        <v>80</v>
      </c>
      <c r="G5699" s="49" t="s">
        <v>81</v>
      </c>
      <c r="H5699" s="49" t="s">
        <v>783</v>
      </c>
      <c r="I5699" s="49" t="s">
        <v>783</v>
      </c>
      <c r="J5699" s="49">
        <v>135500</v>
      </c>
      <c r="K5699" s="49" t="s">
        <v>109</v>
      </c>
      <c r="L5699" s="49">
        <v>9803107</v>
      </c>
      <c r="M5699" s="49" t="s">
        <v>914</v>
      </c>
      <c r="N5699" s="51">
        <v>19906</v>
      </c>
      <c r="O5699" s="51">
        <v>19906</v>
      </c>
      <c r="P5699" s="49" t="s">
        <v>1081</v>
      </c>
    </row>
    <row r="5700" spans="1:16">
      <c r="A5700" s="46">
        <v>0</v>
      </c>
      <c r="B5700" s="46">
        <v>0</v>
      </c>
      <c r="C5700" s="46">
        <v>0</v>
      </c>
      <c r="D5700" s="46">
        <f t="shared" si="89"/>
        <v>0</v>
      </c>
      <c r="E5700" s="51">
        <v>45261</v>
      </c>
      <c r="F5700" s="49" t="s">
        <v>80</v>
      </c>
      <c r="G5700" s="49" t="s">
        <v>81</v>
      </c>
      <c r="H5700" s="49" t="s">
        <v>783</v>
      </c>
      <c r="I5700" s="49" t="s">
        <v>783</v>
      </c>
      <c r="J5700" s="49">
        <v>135500</v>
      </c>
      <c r="K5700" s="49" t="s">
        <v>109</v>
      </c>
      <c r="L5700" s="49">
        <v>9802941</v>
      </c>
      <c r="M5700" s="49" t="s">
        <v>914</v>
      </c>
      <c r="N5700" s="51">
        <v>19906</v>
      </c>
      <c r="O5700" s="51">
        <v>19906</v>
      </c>
      <c r="P5700" s="49" t="s">
        <v>1081</v>
      </c>
    </row>
    <row r="5701" spans="1:16">
      <c r="A5701" s="46">
        <v>0</v>
      </c>
      <c r="B5701" s="46">
        <v>0</v>
      </c>
      <c r="C5701" s="46">
        <v>0</v>
      </c>
      <c r="D5701" s="46">
        <f t="shared" si="89"/>
        <v>0</v>
      </c>
      <c r="E5701" s="51">
        <v>45261</v>
      </c>
      <c r="F5701" s="49" t="s">
        <v>80</v>
      </c>
      <c r="G5701" s="49" t="s">
        <v>81</v>
      </c>
      <c r="H5701" s="49" t="s">
        <v>783</v>
      </c>
      <c r="I5701" s="49" t="s">
        <v>783</v>
      </c>
      <c r="J5701" s="49">
        <v>135500</v>
      </c>
      <c r="K5701" s="49" t="s">
        <v>109</v>
      </c>
      <c r="L5701" s="49">
        <v>9802907</v>
      </c>
      <c r="M5701" s="49" t="s">
        <v>914</v>
      </c>
      <c r="N5701" s="51">
        <v>23924</v>
      </c>
      <c r="O5701" s="51">
        <v>23924</v>
      </c>
      <c r="P5701" s="49" t="s">
        <v>1081</v>
      </c>
    </row>
    <row r="5702" spans="1:16">
      <c r="A5702" s="46">
        <v>0</v>
      </c>
      <c r="B5702" s="46">
        <v>0</v>
      </c>
      <c r="C5702" s="46">
        <v>0</v>
      </c>
      <c r="D5702" s="46">
        <f t="shared" si="89"/>
        <v>0</v>
      </c>
      <c r="E5702" s="51">
        <v>45261</v>
      </c>
      <c r="F5702" s="49" t="s">
        <v>80</v>
      </c>
      <c r="G5702" s="49" t="s">
        <v>81</v>
      </c>
      <c r="H5702" s="49" t="s">
        <v>783</v>
      </c>
      <c r="I5702" s="49" t="s">
        <v>783</v>
      </c>
      <c r="J5702" s="49">
        <v>135500</v>
      </c>
      <c r="K5702" s="49" t="s">
        <v>109</v>
      </c>
      <c r="L5702" s="49">
        <v>9803238</v>
      </c>
      <c r="M5702" s="49" t="s">
        <v>914</v>
      </c>
      <c r="N5702" s="51">
        <v>22463</v>
      </c>
      <c r="O5702" s="51">
        <v>22463</v>
      </c>
      <c r="P5702" s="49" t="s">
        <v>1081</v>
      </c>
    </row>
    <row r="5703" spans="1:16">
      <c r="A5703" s="46">
        <v>0</v>
      </c>
      <c r="B5703" s="46">
        <v>0</v>
      </c>
      <c r="C5703" s="46">
        <v>0</v>
      </c>
      <c r="D5703" s="46">
        <f t="shared" si="89"/>
        <v>0</v>
      </c>
      <c r="E5703" s="51">
        <v>45261</v>
      </c>
      <c r="F5703" s="49" t="s">
        <v>80</v>
      </c>
      <c r="G5703" s="49" t="s">
        <v>81</v>
      </c>
      <c r="H5703" s="49" t="s">
        <v>783</v>
      </c>
      <c r="I5703" s="49" t="s">
        <v>783</v>
      </c>
      <c r="J5703" s="49">
        <v>135500</v>
      </c>
      <c r="K5703" s="49" t="s">
        <v>109</v>
      </c>
      <c r="L5703" s="49">
        <v>9695212</v>
      </c>
      <c r="M5703" s="49" t="s">
        <v>914</v>
      </c>
      <c r="N5703" s="51">
        <v>31959</v>
      </c>
      <c r="O5703" s="51">
        <v>31959</v>
      </c>
      <c r="P5703" s="49" t="s">
        <v>1081</v>
      </c>
    </row>
    <row r="5704" spans="1:16">
      <c r="A5704" s="46">
        <v>0</v>
      </c>
      <c r="B5704" s="46">
        <v>0</v>
      </c>
      <c r="C5704" s="46">
        <v>0</v>
      </c>
      <c r="D5704" s="46">
        <f t="shared" si="89"/>
        <v>0</v>
      </c>
      <c r="E5704" s="51">
        <v>45261</v>
      </c>
      <c r="F5704" s="49" t="s">
        <v>80</v>
      </c>
      <c r="G5704" s="49" t="s">
        <v>81</v>
      </c>
      <c r="H5704" s="49" t="s">
        <v>783</v>
      </c>
      <c r="I5704" s="49" t="s">
        <v>783</v>
      </c>
      <c r="J5704" s="49">
        <v>135500</v>
      </c>
      <c r="K5704" s="49" t="s">
        <v>109</v>
      </c>
      <c r="L5704" s="49">
        <v>9802961</v>
      </c>
      <c r="M5704" s="49" t="s">
        <v>914</v>
      </c>
      <c r="N5704" s="51">
        <v>22098</v>
      </c>
      <c r="O5704" s="51">
        <v>22098</v>
      </c>
      <c r="P5704" s="49" t="s">
        <v>1081</v>
      </c>
    </row>
    <row r="5705" spans="1:16">
      <c r="A5705" s="46">
        <v>0</v>
      </c>
      <c r="B5705" s="46">
        <v>0</v>
      </c>
      <c r="C5705" s="46">
        <v>0</v>
      </c>
      <c r="D5705" s="46">
        <f t="shared" si="89"/>
        <v>0</v>
      </c>
      <c r="E5705" s="51">
        <v>45261</v>
      </c>
      <c r="F5705" s="49" t="s">
        <v>80</v>
      </c>
      <c r="G5705" s="49" t="s">
        <v>81</v>
      </c>
      <c r="H5705" s="49" t="s">
        <v>783</v>
      </c>
      <c r="I5705" s="49" t="s">
        <v>783</v>
      </c>
      <c r="J5705" s="49">
        <v>135500</v>
      </c>
      <c r="K5705" s="49" t="s">
        <v>109</v>
      </c>
      <c r="L5705" s="49">
        <v>9803313</v>
      </c>
      <c r="M5705" s="49" t="s">
        <v>914</v>
      </c>
      <c r="N5705" s="51">
        <v>22463</v>
      </c>
      <c r="O5705" s="51">
        <v>22463</v>
      </c>
      <c r="P5705" s="49" t="s">
        <v>1081</v>
      </c>
    </row>
    <row r="5706" spans="1:16">
      <c r="A5706" s="46">
        <v>0</v>
      </c>
      <c r="B5706" s="46">
        <v>0</v>
      </c>
      <c r="C5706" s="46">
        <v>0</v>
      </c>
      <c r="D5706" s="46">
        <f t="shared" si="89"/>
        <v>0</v>
      </c>
      <c r="E5706" s="51">
        <v>45261</v>
      </c>
      <c r="F5706" s="49" t="s">
        <v>80</v>
      </c>
      <c r="G5706" s="49" t="s">
        <v>81</v>
      </c>
      <c r="H5706" s="49" t="s">
        <v>783</v>
      </c>
      <c r="I5706" s="49" t="s">
        <v>783</v>
      </c>
      <c r="J5706" s="49">
        <v>135500</v>
      </c>
      <c r="K5706" s="49" t="s">
        <v>109</v>
      </c>
      <c r="L5706" s="49">
        <v>9803129</v>
      </c>
      <c r="M5706" s="49" t="s">
        <v>914</v>
      </c>
      <c r="N5706" s="51">
        <v>22463</v>
      </c>
      <c r="O5706" s="51">
        <v>22463</v>
      </c>
      <c r="P5706" s="49" t="s">
        <v>1081</v>
      </c>
    </row>
    <row r="5707" spans="1:16">
      <c r="A5707" s="46">
        <v>0</v>
      </c>
      <c r="B5707" s="46">
        <v>0</v>
      </c>
      <c r="C5707" s="46">
        <v>0</v>
      </c>
      <c r="D5707" s="46">
        <f t="shared" si="89"/>
        <v>0</v>
      </c>
      <c r="E5707" s="51">
        <v>45261</v>
      </c>
      <c r="F5707" s="49" t="s">
        <v>80</v>
      </c>
      <c r="G5707" s="49" t="s">
        <v>81</v>
      </c>
      <c r="H5707" s="49" t="s">
        <v>783</v>
      </c>
      <c r="I5707" s="49" t="s">
        <v>783</v>
      </c>
      <c r="J5707" s="49">
        <v>135500</v>
      </c>
      <c r="K5707" s="49" t="s">
        <v>109</v>
      </c>
      <c r="L5707" s="49">
        <v>9802996</v>
      </c>
      <c r="M5707" s="49" t="s">
        <v>914</v>
      </c>
      <c r="N5707" s="51">
        <v>21732</v>
      </c>
      <c r="O5707" s="51">
        <v>21732</v>
      </c>
      <c r="P5707" s="49" t="s">
        <v>1081</v>
      </c>
    </row>
    <row r="5708" spans="1:16">
      <c r="A5708" s="46">
        <v>0</v>
      </c>
      <c r="B5708" s="46">
        <v>0</v>
      </c>
      <c r="C5708" s="46">
        <v>0</v>
      </c>
      <c r="D5708" s="46">
        <f t="shared" si="89"/>
        <v>0</v>
      </c>
      <c r="E5708" s="51">
        <v>45261</v>
      </c>
      <c r="F5708" s="49" t="s">
        <v>80</v>
      </c>
      <c r="G5708" s="49" t="s">
        <v>81</v>
      </c>
      <c r="H5708" s="49" t="s">
        <v>783</v>
      </c>
      <c r="I5708" s="49" t="s">
        <v>783</v>
      </c>
      <c r="J5708" s="49">
        <v>135500</v>
      </c>
      <c r="K5708" s="49" t="s">
        <v>109</v>
      </c>
      <c r="L5708" s="49">
        <v>9803320</v>
      </c>
      <c r="M5708" s="49" t="s">
        <v>914</v>
      </c>
      <c r="N5708" s="51">
        <v>19906</v>
      </c>
      <c r="O5708" s="51">
        <v>19906</v>
      </c>
      <c r="P5708" s="49" t="s">
        <v>1081</v>
      </c>
    </row>
    <row r="5709" spans="1:16">
      <c r="A5709" s="46">
        <v>0</v>
      </c>
      <c r="B5709" s="46">
        <v>0</v>
      </c>
      <c r="C5709" s="46">
        <v>0</v>
      </c>
      <c r="D5709" s="46">
        <f t="shared" si="89"/>
        <v>0</v>
      </c>
      <c r="E5709" s="51">
        <v>45261</v>
      </c>
      <c r="F5709" s="49" t="s">
        <v>80</v>
      </c>
      <c r="G5709" s="49" t="s">
        <v>81</v>
      </c>
      <c r="H5709" s="49" t="s">
        <v>783</v>
      </c>
      <c r="I5709" s="49" t="s">
        <v>783</v>
      </c>
      <c r="J5709" s="49">
        <v>135500</v>
      </c>
      <c r="K5709" s="49" t="s">
        <v>109</v>
      </c>
      <c r="L5709" s="49">
        <v>9803246</v>
      </c>
      <c r="M5709" s="49" t="s">
        <v>914</v>
      </c>
      <c r="N5709" s="51">
        <v>19906</v>
      </c>
      <c r="O5709" s="51">
        <v>19906</v>
      </c>
      <c r="P5709" s="49" t="s">
        <v>1081</v>
      </c>
    </row>
    <row r="5710" spans="1:16">
      <c r="A5710" s="46">
        <v>0</v>
      </c>
      <c r="B5710" s="46">
        <v>0</v>
      </c>
      <c r="C5710" s="46">
        <v>0</v>
      </c>
      <c r="D5710" s="46">
        <f t="shared" si="89"/>
        <v>0</v>
      </c>
      <c r="E5710" s="51">
        <v>45261</v>
      </c>
      <c r="F5710" s="49" t="s">
        <v>80</v>
      </c>
      <c r="G5710" s="49" t="s">
        <v>81</v>
      </c>
      <c r="H5710" s="49" t="s">
        <v>783</v>
      </c>
      <c r="I5710" s="49" t="s">
        <v>783</v>
      </c>
      <c r="J5710" s="49">
        <v>135500</v>
      </c>
      <c r="K5710" s="49" t="s">
        <v>109</v>
      </c>
      <c r="L5710" s="49">
        <v>9802995</v>
      </c>
      <c r="M5710" s="49" t="s">
        <v>914</v>
      </c>
      <c r="N5710" s="51">
        <v>21367</v>
      </c>
      <c r="O5710" s="51">
        <v>21367</v>
      </c>
      <c r="P5710" s="49" t="s">
        <v>1081</v>
      </c>
    </row>
    <row r="5711" spans="1:16">
      <c r="A5711" s="46">
        <v>0</v>
      </c>
      <c r="B5711" s="46">
        <v>0</v>
      </c>
      <c r="C5711" s="46">
        <v>0</v>
      </c>
      <c r="D5711" s="46">
        <f t="shared" si="89"/>
        <v>0</v>
      </c>
      <c r="E5711" s="51">
        <v>45261</v>
      </c>
      <c r="F5711" s="49" t="s">
        <v>80</v>
      </c>
      <c r="G5711" s="49" t="s">
        <v>81</v>
      </c>
      <c r="H5711" s="49" t="s">
        <v>783</v>
      </c>
      <c r="I5711" s="49" t="s">
        <v>783</v>
      </c>
      <c r="J5711" s="49">
        <v>135500</v>
      </c>
      <c r="K5711" s="49" t="s">
        <v>109</v>
      </c>
      <c r="L5711" s="49">
        <v>9802962</v>
      </c>
      <c r="M5711" s="49" t="s">
        <v>914</v>
      </c>
      <c r="N5711" s="51">
        <v>28672</v>
      </c>
      <c r="O5711" s="51">
        <v>28672</v>
      </c>
      <c r="P5711" s="49" t="s">
        <v>1081</v>
      </c>
    </row>
    <row r="5712" spans="1:16">
      <c r="A5712" s="46">
        <v>0</v>
      </c>
      <c r="B5712" s="46">
        <v>0</v>
      </c>
      <c r="C5712" s="46">
        <v>0</v>
      </c>
      <c r="D5712" s="46">
        <f t="shared" si="89"/>
        <v>0</v>
      </c>
      <c r="E5712" s="51">
        <v>45261</v>
      </c>
      <c r="F5712" s="49" t="s">
        <v>80</v>
      </c>
      <c r="G5712" s="49" t="s">
        <v>81</v>
      </c>
      <c r="H5712" s="49" t="s">
        <v>783</v>
      </c>
      <c r="I5712" s="49" t="s">
        <v>783</v>
      </c>
      <c r="J5712" s="49">
        <v>135500</v>
      </c>
      <c r="K5712" s="49" t="s">
        <v>109</v>
      </c>
      <c r="L5712" s="49">
        <v>9802942</v>
      </c>
      <c r="M5712" s="49" t="s">
        <v>914</v>
      </c>
      <c r="N5712" s="51">
        <v>21367</v>
      </c>
      <c r="O5712" s="51">
        <v>21367</v>
      </c>
      <c r="P5712" s="49" t="s">
        <v>1081</v>
      </c>
    </row>
    <row r="5713" spans="1:16">
      <c r="A5713" s="46">
        <v>0</v>
      </c>
      <c r="B5713" s="46">
        <v>0</v>
      </c>
      <c r="C5713" s="46">
        <v>0</v>
      </c>
      <c r="D5713" s="46">
        <f t="shared" si="89"/>
        <v>0</v>
      </c>
      <c r="E5713" s="51">
        <v>45261</v>
      </c>
      <c r="F5713" s="49" t="s">
        <v>80</v>
      </c>
      <c r="G5713" s="49" t="s">
        <v>81</v>
      </c>
      <c r="H5713" s="49" t="s">
        <v>783</v>
      </c>
      <c r="I5713" s="49" t="s">
        <v>783</v>
      </c>
      <c r="J5713" s="49">
        <v>135500</v>
      </c>
      <c r="K5713" s="49" t="s">
        <v>109</v>
      </c>
      <c r="L5713" s="49">
        <v>9802924</v>
      </c>
      <c r="M5713" s="49" t="s">
        <v>914</v>
      </c>
      <c r="N5713" s="51">
        <v>24289</v>
      </c>
      <c r="O5713" s="51">
        <v>24289</v>
      </c>
      <c r="P5713" s="49" t="s">
        <v>1081</v>
      </c>
    </row>
    <row r="5714" spans="1:16">
      <c r="A5714" s="46">
        <v>0</v>
      </c>
      <c r="B5714" s="46">
        <v>0</v>
      </c>
      <c r="C5714" s="46">
        <v>0</v>
      </c>
      <c r="D5714" s="46">
        <f t="shared" si="89"/>
        <v>0</v>
      </c>
      <c r="E5714" s="51">
        <v>45261</v>
      </c>
      <c r="F5714" s="49" t="s">
        <v>80</v>
      </c>
      <c r="G5714" s="49" t="s">
        <v>81</v>
      </c>
      <c r="H5714" s="49" t="s">
        <v>783</v>
      </c>
      <c r="I5714" s="49" t="s">
        <v>783</v>
      </c>
      <c r="J5714" s="49">
        <v>135500</v>
      </c>
      <c r="K5714" s="49" t="s">
        <v>109</v>
      </c>
      <c r="L5714" s="49">
        <v>9803013</v>
      </c>
      <c r="M5714" s="49" t="s">
        <v>914</v>
      </c>
      <c r="N5714" s="51">
        <v>22463</v>
      </c>
      <c r="O5714" s="51">
        <v>22463</v>
      </c>
      <c r="P5714" s="49" t="s">
        <v>1081</v>
      </c>
    </row>
    <row r="5715" spans="1:16">
      <c r="A5715" s="46">
        <v>0</v>
      </c>
      <c r="B5715" s="46">
        <v>0</v>
      </c>
      <c r="C5715" s="46">
        <v>0</v>
      </c>
      <c r="D5715" s="46">
        <f t="shared" si="89"/>
        <v>0</v>
      </c>
      <c r="E5715" s="51">
        <v>45261</v>
      </c>
      <c r="F5715" s="49" t="s">
        <v>80</v>
      </c>
      <c r="G5715" s="49" t="s">
        <v>81</v>
      </c>
      <c r="H5715" s="49" t="s">
        <v>783</v>
      </c>
      <c r="I5715" s="49" t="s">
        <v>783</v>
      </c>
      <c r="J5715" s="49">
        <v>135500</v>
      </c>
      <c r="K5715" s="49" t="s">
        <v>109</v>
      </c>
      <c r="L5715" s="49">
        <v>9802994</v>
      </c>
      <c r="M5715" s="49" t="s">
        <v>914</v>
      </c>
      <c r="N5715" s="51">
        <v>19906</v>
      </c>
      <c r="O5715" s="51">
        <v>19906</v>
      </c>
      <c r="P5715" s="49" t="s">
        <v>1081</v>
      </c>
    </row>
    <row r="5716" spans="1:16">
      <c r="A5716" s="46">
        <v>0</v>
      </c>
      <c r="B5716" s="46">
        <v>0</v>
      </c>
      <c r="C5716" s="46">
        <v>0</v>
      </c>
      <c r="D5716" s="46">
        <f t="shared" si="89"/>
        <v>0</v>
      </c>
      <c r="E5716" s="51">
        <v>45261</v>
      </c>
      <c r="F5716" s="49" t="s">
        <v>80</v>
      </c>
      <c r="G5716" s="49" t="s">
        <v>81</v>
      </c>
      <c r="H5716" s="49" t="s">
        <v>783</v>
      </c>
      <c r="I5716" s="49" t="s">
        <v>783</v>
      </c>
      <c r="J5716" s="49">
        <v>135500</v>
      </c>
      <c r="K5716" s="49" t="s">
        <v>109</v>
      </c>
      <c r="L5716" s="49">
        <v>9803353</v>
      </c>
      <c r="M5716" s="49" t="s">
        <v>914</v>
      </c>
      <c r="N5716" s="51">
        <v>19906</v>
      </c>
      <c r="O5716" s="51">
        <v>19906</v>
      </c>
      <c r="P5716" s="49" t="s">
        <v>1081</v>
      </c>
    </row>
    <row r="5717" spans="1:16">
      <c r="A5717" s="46">
        <v>0</v>
      </c>
      <c r="B5717" s="46">
        <v>0</v>
      </c>
      <c r="C5717" s="46">
        <v>0</v>
      </c>
      <c r="D5717" s="46">
        <f t="shared" si="89"/>
        <v>0</v>
      </c>
      <c r="E5717" s="51">
        <v>45261</v>
      </c>
      <c r="F5717" s="49" t="s">
        <v>80</v>
      </c>
      <c r="G5717" s="49" t="s">
        <v>81</v>
      </c>
      <c r="H5717" s="49" t="s">
        <v>783</v>
      </c>
      <c r="I5717" s="49" t="s">
        <v>783</v>
      </c>
      <c r="J5717" s="49">
        <v>135500</v>
      </c>
      <c r="K5717" s="49" t="s">
        <v>110</v>
      </c>
      <c r="L5717" s="49">
        <v>9974651</v>
      </c>
      <c r="M5717" s="49" t="s">
        <v>3091</v>
      </c>
      <c r="N5717" s="51">
        <v>19906</v>
      </c>
      <c r="O5717" s="51">
        <v>19906</v>
      </c>
      <c r="P5717" s="49" t="s">
        <v>1091</v>
      </c>
    </row>
    <row r="5718" spans="1:16">
      <c r="A5718" s="46">
        <v>0</v>
      </c>
      <c r="B5718" s="46">
        <v>0</v>
      </c>
      <c r="C5718" s="46">
        <v>0</v>
      </c>
      <c r="D5718" s="46">
        <f t="shared" si="89"/>
        <v>0</v>
      </c>
      <c r="E5718" s="51">
        <v>45261</v>
      </c>
      <c r="F5718" s="49" t="s">
        <v>80</v>
      </c>
      <c r="G5718" s="49" t="s">
        <v>81</v>
      </c>
      <c r="H5718" s="49" t="s">
        <v>783</v>
      </c>
      <c r="I5718" s="49" t="s">
        <v>783</v>
      </c>
      <c r="J5718" s="49">
        <v>135500</v>
      </c>
      <c r="K5718" s="49" t="s">
        <v>110</v>
      </c>
      <c r="L5718" s="49">
        <v>9974650</v>
      </c>
      <c r="M5718" s="49" t="s">
        <v>3091</v>
      </c>
      <c r="N5718" s="51">
        <v>24289</v>
      </c>
      <c r="O5718" s="51">
        <v>24289</v>
      </c>
      <c r="P5718" s="49" t="s">
        <v>1091</v>
      </c>
    </row>
    <row r="5719" spans="1:16">
      <c r="A5719" s="46">
        <v>0</v>
      </c>
      <c r="B5719" s="46">
        <v>0</v>
      </c>
      <c r="C5719" s="46">
        <v>0</v>
      </c>
      <c r="D5719" s="46">
        <f t="shared" si="89"/>
        <v>0</v>
      </c>
      <c r="E5719" s="51">
        <v>45261</v>
      </c>
      <c r="F5719" s="49" t="s">
        <v>80</v>
      </c>
      <c r="G5719" s="49" t="s">
        <v>81</v>
      </c>
      <c r="H5719" s="49" t="s">
        <v>783</v>
      </c>
      <c r="I5719" s="49" t="s">
        <v>783</v>
      </c>
      <c r="J5719" s="49">
        <v>135500</v>
      </c>
      <c r="K5719" s="49" t="s">
        <v>111</v>
      </c>
      <c r="L5719" s="49">
        <v>9975174</v>
      </c>
      <c r="M5719" s="49" t="s">
        <v>3092</v>
      </c>
      <c r="N5719" s="51">
        <v>28307</v>
      </c>
      <c r="O5719" s="51">
        <v>28307</v>
      </c>
      <c r="P5719" s="49" t="s">
        <v>1091</v>
      </c>
    </row>
    <row r="5720" spans="1:16">
      <c r="A5720" s="46">
        <v>0</v>
      </c>
      <c r="B5720" s="46">
        <v>0</v>
      </c>
      <c r="C5720" s="46">
        <v>0</v>
      </c>
      <c r="D5720" s="46">
        <f t="shared" si="89"/>
        <v>0</v>
      </c>
      <c r="E5720" s="51">
        <v>45261</v>
      </c>
      <c r="F5720" s="49" t="s">
        <v>80</v>
      </c>
      <c r="G5720" s="49" t="s">
        <v>81</v>
      </c>
      <c r="H5720" s="49" t="s">
        <v>783</v>
      </c>
      <c r="I5720" s="49" t="s">
        <v>783</v>
      </c>
      <c r="J5720" s="49">
        <v>135500</v>
      </c>
      <c r="K5720" s="49" t="s">
        <v>111</v>
      </c>
      <c r="L5720" s="49">
        <v>9974648</v>
      </c>
      <c r="M5720" s="49" t="s">
        <v>3092</v>
      </c>
      <c r="N5720" s="51">
        <v>23924</v>
      </c>
      <c r="O5720" s="51">
        <v>23924</v>
      </c>
      <c r="P5720" s="49" t="s">
        <v>1091</v>
      </c>
    </row>
    <row r="5721" spans="1:16">
      <c r="A5721" s="46">
        <v>0</v>
      </c>
      <c r="B5721" s="46">
        <v>0</v>
      </c>
      <c r="C5721" s="46">
        <v>0</v>
      </c>
      <c r="D5721" s="46">
        <f t="shared" si="89"/>
        <v>0</v>
      </c>
      <c r="E5721" s="51">
        <v>45261</v>
      </c>
      <c r="F5721" s="49" t="s">
        <v>80</v>
      </c>
      <c r="G5721" s="49" t="s">
        <v>81</v>
      </c>
      <c r="H5721" s="49" t="s">
        <v>783</v>
      </c>
      <c r="I5721" s="49" t="s">
        <v>783</v>
      </c>
      <c r="J5721" s="49">
        <v>135500</v>
      </c>
      <c r="K5721" s="49" t="s">
        <v>111</v>
      </c>
      <c r="L5721" s="49">
        <v>9974649</v>
      </c>
      <c r="M5721" s="49" t="s">
        <v>3092</v>
      </c>
      <c r="N5721" s="51">
        <v>19906</v>
      </c>
      <c r="O5721" s="51">
        <v>19906</v>
      </c>
      <c r="P5721" s="49" t="s">
        <v>1091</v>
      </c>
    </row>
    <row r="5722" spans="1:16">
      <c r="A5722" s="46">
        <v>0</v>
      </c>
      <c r="B5722" s="46">
        <v>0</v>
      </c>
      <c r="C5722" s="46">
        <v>0</v>
      </c>
      <c r="D5722" s="46">
        <f t="shared" si="89"/>
        <v>0</v>
      </c>
      <c r="E5722" s="51">
        <v>45261</v>
      </c>
      <c r="F5722" s="49" t="s">
        <v>80</v>
      </c>
      <c r="G5722" s="49" t="s">
        <v>81</v>
      </c>
      <c r="H5722" s="49" t="s">
        <v>783</v>
      </c>
      <c r="I5722" s="49" t="s">
        <v>783</v>
      </c>
      <c r="J5722" s="49">
        <v>135500</v>
      </c>
      <c r="K5722" s="49" t="s">
        <v>111</v>
      </c>
      <c r="L5722" s="49">
        <v>9974647</v>
      </c>
      <c r="M5722" s="49" t="s">
        <v>3092</v>
      </c>
      <c r="N5722" s="51">
        <v>24289</v>
      </c>
      <c r="O5722" s="51">
        <v>24289</v>
      </c>
      <c r="P5722" s="49" t="s">
        <v>1091</v>
      </c>
    </row>
    <row r="5723" spans="1:16">
      <c r="A5723" s="46">
        <v>0</v>
      </c>
      <c r="B5723" s="46">
        <v>0</v>
      </c>
      <c r="C5723" s="46">
        <v>0</v>
      </c>
      <c r="D5723" s="46">
        <f t="shared" si="89"/>
        <v>0</v>
      </c>
      <c r="E5723" s="51">
        <v>45261</v>
      </c>
      <c r="F5723" s="49" t="s">
        <v>80</v>
      </c>
      <c r="G5723" s="49" t="s">
        <v>81</v>
      </c>
      <c r="H5723" s="49" t="s">
        <v>783</v>
      </c>
      <c r="I5723" s="49" t="s">
        <v>783</v>
      </c>
      <c r="J5723" s="49">
        <v>135500</v>
      </c>
      <c r="K5723" s="49" t="s">
        <v>111</v>
      </c>
      <c r="L5723" s="49">
        <v>9706640</v>
      </c>
      <c r="M5723" s="49" t="s">
        <v>3092</v>
      </c>
      <c r="N5723" s="51">
        <v>21367</v>
      </c>
      <c r="O5723" s="51">
        <v>21367</v>
      </c>
      <c r="P5723" s="49" t="s">
        <v>1091</v>
      </c>
    </row>
    <row r="5724" spans="1:16">
      <c r="A5724" s="46">
        <v>0</v>
      </c>
      <c r="B5724" s="46">
        <v>0</v>
      </c>
      <c r="C5724" s="46">
        <v>0</v>
      </c>
      <c r="D5724" s="46">
        <f t="shared" si="89"/>
        <v>0</v>
      </c>
      <c r="E5724" s="51">
        <v>45261</v>
      </c>
      <c r="F5724" s="49" t="s">
        <v>80</v>
      </c>
      <c r="G5724" s="49" t="s">
        <v>81</v>
      </c>
      <c r="H5724" s="49" t="s">
        <v>783</v>
      </c>
      <c r="I5724" s="49" t="s">
        <v>783</v>
      </c>
      <c r="J5724" s="49">
        <v>135500</v>
      </c>
      <c r="K5724" s="49" t="s">
        <v>116</v>
      </c>
      <c r="L5724" s="49">
        <v>9975173</v>
      </c>
      <c r="M5724" s="49" t="s">
        <v>3093</v>
      </c>
      <c r="N5724" s="51">
        <v>22463</v>
      </c>
      <c r="O5724" s="51">
        <v>22463</v>
      </c>
      <c r="P5724" s="49" t="s">
        <v>1091</v>
      </c>
    </row>
    <row r="5725" spans="1:16">
      <c r="A5725" s="46">
        <v>0</v>
      </c>
      <c r="B5725" s="46">
        <v>0</v>
      </c>
      <c r="C5725" s="46">
        <v>0</v>
      </c>
      <c r="D5725" s="46">
        <f t="shared" si="89"/>
        <v>0</v>
      </c>
      <c r="E5725" s="51">
        <v>45261</v>
      </c>
      <c r="F5725" s="49" t="s">
        <v>80</v>
      </c>
      <c r="G5725" s="49" t="s">
        <v>81</v>
      </c>
      <c r="H5725" s="49" t="s">
        <v>783</v>
      </c>
      <c r="I5725" s="49" t="s">
        <v>783</v>
      </c>
      <c r="J5725" s="49">
        <v>135500</v>
      </c>
      <c r="K5725" s="49" t="s">
        <v>116</v>
      </c>
      <c r="L5725" s="49">
        <v>9974644</v>
      </c>
      <c r="M5725" s="49" t="s">
        <v>3093</v>
      </c>
      <c r="N5725" s="51">
        <v>21732</v>
      </c>
      <c r="O5725" s="51">
        <v>21732</v>
      </c>
      <c r="P5725" s="49" t="s">
        <v>1091</v>
      </c>
    </row>
    <row r="5726" spans="1:16">
      <c r="A5726" s="46">
        <v>0</v>
      </c>
      <c r="B5726" s="46">
        <v>0</v>
      </c>
      <c r="C5726" s="46">
        <v>0</v>
      </c>
      <c r="D5726" s="46">
        <f t="shared" si="89"/>
        <v>0</v>
      </c>
      <c r="E5726" s="51">
        <v>45261</v>
      </c>
      <c r="F5726" s="49" t="s">
        <v>80</v>
      </c>
      <c r="G5726" s="49" t="s">
        <v>81</v>
      </c>
      <c r="H5726" s="49" t="s">
        <v>783</v>
      </c>
      <c r="I5726" s="49" t="s">
        <v>783</v>
      </c>
      <c r="J5726" s="49">
        <v>135500</v>
      </c>
      <c r="K5726" s="49" t="s">
        <v>116</v>
      </c>
      <c r="L5726" s="49">
        <v>9974637</v>
      </c>
      <c r="M5726" s="49" t="s">
        <v>3093</v>
      </c>
      <c r="N5726" s="51">
        <v>28672</v>
      </c>
      <c r="O5726" s="51">
        <v>28672</v>
      </c>
      <c r="P5726" s="49" t="s">
        <v>1091</v>
      </c>
    </row>
    <row r="5727" spans="1:16">
      <c r="A5727" s="46">
        <v>0</v>
      </c>
      <c r="B5727" s="46">
        <v>0</v>
      </c>
      <c r="C5727" s="46">
        <v>0</v>
      </c>
      <c r="D5727" s="46">
        <f t="shared" si="89"/>
        <v>0</v>
      </c>
      <c r="E5727" s="51">
        <v>45261</v>
      </c>
      <c r="F5727" s="49" t="s">
        <v>80</v>
      </c>
      <c r="G5727" s="49" t="s">
        <v>81</v>
      </c>
      <c r="H5727" s="49" t="s">
        <v>783</v>
      </c>
      <c r="I5727" s="49" t="s">
        <v>783</v>
      </c>
      <c r="J5727" s="49">
        <v>135500</v>
      </c>
      <c r="K5727" s="49" t="s">
        <v>116</v>
      </c>
      <c r="L5727" s="49">
        <v>9974645</v>
      </c>
      <c r="M5727" s="49" t="s">
        <v>3093</v>
      </c>
      <c r="N5727" s="51">
        <v>21367</v>
      </c>
      <c r="O5727" s="51">
        <v>21367</v>
      </c>
      <c r="P5727" s="49" t="s">
        <v>1091</v>
      </c>
    </row>
    <row r="5728" spans="1:16">
      <c r="A5728" s="46">
        <v>0</v>
      </c>
      <c r="B5728" s="46">
        <v>0</v>
      </c>
      <c r="C5728" s="46">
        <v>0</v>
      </c>
      <c r="D5728" s="46">
        <f t="shared" si="89"/>
        <v>0</v>
      </c>
      <c r="E5728" s="51">
        <v>45261</v>
      </c>
      <c r="F5728" s="49" t="s">
        <v>80</v>
      </c>
      <c r="G5728" s="49" t="s">
        <v>81</v>
      </c>
      <c r="H5728" s="49" t="s">
        <v>783</v>
      </c>
      <c r="I5728" s="49" t="s">
        <v>783</v>
      </c>
      <c r="J5728" s="49">
        <v>135500</v>
      </c>
      <c r="K5728" s="49" t="s">
        <v>116</v>
      </c>
      <c r="L5728" s="49">
        <v>9974643</v>
      </c>
      <c r="M5728" s="49" t="s">
        <v>3093</v>
      </c>
      <c r="N5728" s="51">
        <v>22098</v>
      </c>
      <c r="O5728" s="51">
        <v>22098</v>
      </c>
      <c r="P5728" s="49" t="s">
        <v>1091</v>
      </c>
    </row>
    <row r="5729" spans="1:16">
      <c r="A5729" s="46">
        <v>0</v>
      </c>
      <c r="B5729" s="46">
        <v>0</v>
      </c>
      <c r="C5729" s="46">
        <v>0</v>
      </c>
      <c r="D5729" s="46">
        <f t="shared" si="89"/>
        <v>0</v>
      </c>
      <c r="E5729" s="51">
        <v>45261</v>
      </c>
      <c r="F5729" s="49" t="s">
        <v>80</v>
      </c>
      <c r="G5729" s="49" t="s">
        <v>81</v>
      </c>
      <c r="H5729" s="49" t="s">
        <v>783</v>
      </c>
      <c r="I5729" s="49" t="s">
        <v>783</v>
      </c>
      <c r="J5729" s="49">
        <v>135500</v>
      </c>
      <c r="K5729" s="49" t="s">
        <v>116</v>
      </c>
      <c r="L5729" s="49">
        <v>9974646</v>
      </c>
      <c r="M5729" s="49" t="s">
        <v>3093</v>
      </c>
      <c r="N5729" s="51">
        <v>19906</v>
      </c>
      <c r="O5729" s="51">
        <v>19906</v>
      </c>
      <c r="P5729" s="49" t="s">
        <v>1091</v>
      </c>
    </row>
    <row r="5730" spans="1:16">
      <c r="A5730" s="46">
        <v>0</v>
      </c>
      <c r="B5730" s="46">
        <v>0</v>
      </c>
      <c r="C5730" s="46">
        <v>0</v>
      </c>
      <c r="D5730" s="46">
        <f t="shared" si="89"/>
        <v>0</v>
      </c>
      <c r="E5730" s="51">
        <v>45261</v>
      </c>
      <c r="F5730" s="49" t="s">
        <v>80</v>
      </c>
      <c r="G5730" s="49" t="s">
        <v>81</v>
      </c>
      <c r="H5730" s="49" t="s">
        <v>783</v>
      </c>
      <c r="I5730" s="49" t="s">
        <v>783</v>
      </c>
      <c r="J5730" s="49">
        <v>135500</v>
      </c>
      <c r="K5730" s="49" t="s">
        <v>117</v>
      </c>
      <c r="L5730" s="49">
        <v>9974641</v>
      </c>
      <c r="M5730" s="49" t="s">
        <v>3094</v>
      </c>
      <c r="N5730" s="51">
        <v>31594</v>
      </c>
      <c r="O5730" s="51">
        <v>31594</v>
      </c>
      <c r="P5730" s="49" t="s">
        <v>1091</v>
      </c>
    </row>
    <row r="5731" spans="1:16">
      <c r="A5731" s="46">
        <v>0</v>
      </c>
      <c r="B5731" s="46">
        <v>0</v>
      </c>
      <c r="C5731" s="46">
        <v>0</v>
      </c>
      <c r="D5731" s="46">
        <f t="shared" si="89"/>
        <v>0</v>
      </c>
      <c r="E5731" s="51">
        <v>45261</v>
      </c>
      <c r="F5731" s="49" t="s">
        <v>80</v>
      </c>
      <c r="G5731" s="49" t="s">
        <v>81</v>
      </c>
      <c r="H5731" s="49" t="s">
        <v>783</v>
      </c>
      <c r="I5731" s="49" t="s">
        <v>783</v>
      </c>
      <c r="J5731" s="49">
        <v>135500</v>
      </c>
      <c r="K5731" s="49" t="s">
        <v>117</v>
      </c>
      <c r="L5731" s="49">
        <v>9724167</v>
      </c>
      <c r="M5731" s="49" t="s">
        <v>3094</v>
      </c>
      <c r="N5731" s="51">
        <v>24654</v>
      </c>
      <c r="O5731" s="51">
        <v>24654</v>
      </c>
      <c r="P5731" s="49" t="s">
        <v>1091</v>
      </c>
    </row>
    <row r="5732" spans="1:16">
      <c r="A5732" s="46">
        <v>0</v>
      </c>
      <c r="B5732" s="46">
        <v>0</v>
      </c>
      <c r="C5732" s="46">
        <v>0</v>
      </c>
      <c r="D5732" s="46">
        <f t="shared" si="89"/>
        <v>0</v>
      </c>
      <c r="E5732" s="51">
        <v>45261</v>
      </c>
      <c r="F5732" s="49" t="s">
        <v>80</v>
      </c>
      <c r="G5732" s="49" t="s">
        <v>81</v>
      </c>
      <c r="H5732" s="49" t="s">
        <v>783</v>
      </c>
      <c r="I5732" s="49" t="s">
        <v>783</v>
      </c>
      <c r="J5732" s="49">
        <v>135500</v>
      </c>
      <c r="K5732" s="49" t="s">
        <v>117</v>
      </c>
      <c r="L5732" s="49">
        <v>9975172</v>
      </c>
      <c r="M5732" s="49" t="s">
        <v>3094</v>
      </c>
      <c r="N5732" s="51">
        <v>22463</v>
      </c>
      <c r="O5732" s="51">
        <v>22463</v>
      </c>
      <c r="P5732" s="49" t="s">
        <v>1091</v>
      </c>
    </row>
    <row r="5733" spans="1:16">
      <c r="A5733" s="46">
        <v>0</v>
      </c>
      <c r="B5733" s="46">
        <v>0</v>
      </c>
      <c r="C5733" s="46">
        <v>0</v>
      </c>
      <c r="D5733" s="46">
        <f t="shared" si="89"/>
        <v>0</v>
      </c>
      <c r="E5733" s="51">
        <v>45261</v>
      </c>
      <c r="F5733" s="49" t="s">
        <v>80</v>
      </c>
      <c r="G5733" s="49" t="s">
        <v>81</v>
      </c>
      <c r="H5733" s="49" t="s">
        <v>783</v>
      </c>
      <c r="I5733" s="49" t="s">
        <v>783</v>
      </c>
      <c r="J5733" s="49">
        <v>135500</v>
      </c>
      <c r="K5733" s="49" t="s">
        <v>117</v>
      </c>
      <c r="L5733" s="49">
        <v>9974642</v>
      </c>
      <c r="M5733" s="49" t="s">
        <v>3094</v>
      </c>
      <c r="N5733" s="51">
        <v>19906</v>
      </c>
      <c r="O5733" s="51">
        <v>19906</v>
      </c>
      <c r="P5733" s="49" t="s">
        <v>1091</v>
      </c>
    </row>
    <row r="5734" spans="1:16">
      <c r="A5734" s="46">
        <v>0</v>
      </c>
      <c r="B5734" s="46">
        <v>0</v>
      </c>
      <c r="C5734" s="46">
        <v>0</v>
      </c>
      <c r="D5734" s="46">
        <f t="shared" si="89"/>
        <v>0</v>
      </c>
      <c r="E5734" s="51">
        <v>45261</v>
      </c>
      <c r="F5734" s="49" t="s">
        <v>80</v>
      </c>
      <c r="G5734" s="49" t="s">
        <v>81</v>
      </c>
      <c r="H5734" s="49" t="s">
        <v>783</v>
      </c>
      <c r="I5734" s="49" t="s">
        <v>783</v>
      </c>
      <c r="J5734" s="49">
        <v>135500</v>
      </c>
      <c r="K5734" s="49" t="s">
        <v>135</v>
      </c>
      <c r="L5734" s="49">
        <v>9974640</v>
      </c>
      <c r="M5734" s="49" t="s">
        <v>3095</v>
      </c>
      <c r="N5734" s="51">
        <v>19906</v>
      </c>
      <c r="O5734" s="51">
        <v>19906</v>
      </c>
      <c r="P5734" s="49" t="s">
        <v>1091</v>
      </c>
    </row>
    <row r="5735" spans="1:16">
      <c r="A5735" s="46">
        <v>0</v>
      </c>
      <c r="B5735" s="46">
        <v>0</v>
      </c>
      <c r="C5735" s="46">
        <v>0</v>
      </c>
      <c r="D5735" s="46">
        <f t="shared" si="89"/>
        <v>0</v>
      </c>
      <c r="E5735" s="51">
        <v>45261</v>
      </c>
      <c r="F5735" s="49" t="s">
        <v>80</v>
      </c>
      <c r="G5735" s="49" t="s">
        <v>81</v>
      </c>
      <c r="H5735" s="49" t="s">
        <v>783</v>
      </c>
      <c r="I5735" s="49" t="s">
        <v>783</v>
      </c>
      <c r="J5735" s="49">
        <v>135500</v>
      </c>
      <c r="K5735" s="49" t="s">
        <v>135</v>
      </c>
      <c r="L5735" s="49">
        <v>9709893</v>
      </c>
      <c r="M5735" s="49" t="s">
        <v>3095</v>
      </c>
      <c r="N5735" s="51">
        <v>22463</v>
      </c>
      <c r="O5735" s="51">
        <v>22463</v>
      </c>
      <c r="P5735" s="49" t="s">
        <v>1091</v>
      </c>
    </row>
    <row r="5736" spans="1:16">
      <c r="A5736" s="46">
        <v>0</v>
      </c>
      <c r="B5736" s="46">
        <v>0</v>
      </c>
      <c r="C5736" s="46">
        <v>0</v>
      </c>
      <c r="D5736" s="46">
        <f t="shared" si="89"/>
        <v>0</v>
      </c>
      <c r="E5736" s="51">
        <v>45261</v>
      </c>
      <c r="F5736" s="49" t="s">
        <v>80</v>
      </c>
      <c r="G5736" s="49" t="s">
        <v>81</v>
      </c>
      <c r="H5736" s="49" t="s">
        <v>783</v>
      </c>
      <c r="I5736" s="49" t="s">
        <v>783</v>
      </c>
      <c r="J5736" s="49">
        <v>135500</v>
      </c>
      <c r="K5736" s="49" t="s">
        <v>112</v>
      </c>
      <c r="L5736" s="49">
        <v>9975171</v>
      </c>
      <c r="M5736" s="49" t="s">
        <v>3096</v>
      </c>
      <c r="N5736" s="51">
        <v>22463</v>
      </c>
      <c r="O5736" s="51">
        <v>22463</v>
      </c>
      <c r="P5736" s="49" t="s">
        <v>1091</v>
      </c>
    </row>
    <row r="5737" spans="1:16">
      <c r="A5737" s="46">
        <v>0</v>
      </c>
      <c r="B5737" s="46">
        <v>0</v>
      </c>
      <c r="C5737" s="46">
        <v>0</v>
      </c>
      <c r="D5737" s="46">
        <f t="shared" si="89"/>
        <v>0</v>
      </c>
      <c r="E5737" s="51">
        <v>45261</v>
      </c>
      <c r="F5737" s="49" t="s">
        <v>80</v>
      </c>
      <c r="G5737" s="49" t="s">
        <v>81</v>
      </c>
      <c r="H5737" s="49" t="s">
        <v>783</v>
      </c>
      <c r="I5737" s="49" t="s">
        <v>783</v>
      </c>
      <c r="J5737" s="49">
        <v>135500</v>
      </c>
      <c r="K5737" s="49" t="s">
        <v>112</v>
      </c>
      <c r="L5737" s="49">
        <v>9974639</v>
      </c>
      <c r="M5737" s="49" t="s">
        <v>3096</v>
      </c>
      <c r="N5737" s="51">
        <v>19906</v>
      </c>
      <c r="O5737" s="51">
        <v>19906</v>
      </c>
      <c r="P5737" s="49" t="s">
        <v>1091</v>
      </c>
    </row>
    <row r="5738" spans="1:16">
      <c r="A5738" s="46">
        <v>0</v>
      </c>
      <c r="B5738" s="46">
        <v>0</v>
      </c>
      <c r="C5738" s="46">
        <v>0</v>
      </c>
      <c r="D5738" s="46">
        <f t="shared" si="89"/>
        <v>0</v>
      </c>
      <c r="E5738" s="51">
        <v>45261</v>
      </c>
      <c r="F5738" s="49" t="s">
        <v>80</v>
      </c>
      <c r="G5738" s="49" t="s">
        <v>81</v>
      </c>
      <c r="H5738" s="49" t="s">
        <v>783</v>
      </c>
      <c r="I5738" s="49" t="s">
        <v>783</v>
      </c>
      <c r="J5738" s="49">
        <v>135500</v>
      </c>
      <c r="K5738" s="49" t="s">
        <v>136</v>
      </c>
      <c r="L5738" s="49">
        <v>9974638</v>
      </c>
      <c r="M5738" s="49" t="s">
        <v>3097</v>
      </c>
      <c r="N5738" s="51">
        <v>19906</v>
      </c>
      <c r="O5738" s="51">
        <v>19906</v>
      </c>
      <c r="P5738" s="49" t="s">
        <v>1091</v>
      </c>
    </row>
    <row r="5739" spans="1:16">
      <c r="A5739" s="46">
        <v>0</v>
      </c>
      <c r="B5739" s="46">
        <v>0</v>
      </c>
      <c r="C5739" s="46">
        <v>0</v>
      </c>
      <c r="D5739" s="46">
        <f t="shared" si="89"/>
        <v>0</v>
      </c>
      <c r="E5739" s="51">
        <v>45261</v>
      </c>
      <c r="F5739" s="49" t="s">
        <v>80</v>
      </c>
      <c r="G5739" s="49" t="s">
        <v>81</v>
      </c>
      <c r="H5739" s="49" t="s">
        <v>783</v>
      </c>
      <c r="I5739" s="49" t="s">
        <v>783</v>
      </c>
      <c r="J5739" s="49">
        <v>135500</v>
      </c>
      <c r="K5739" s="49" t="s">
        <v>693</v>
      </c>
      <c r="L5739" s="49">
        <v>9709884</v>
      </c>
      <c r="M5739" s="49" t="s">
        <v>3128</v>
      </c>
      <c r="N5739" s="51">
        <v>31959</v>
      </c>
      <c r="O5739" s="51">
        <v>31959</v>
      </c>
      <c r="P5739" s="49" t="s">
        <v>1091</v>
      </c>
    </row>
    <row r="5740" spans="1:16">
      <c r="A5740" s="46">
        <v>0</v>
      </c>
      <c r="B5740" s="46">
        <v>0</v>
      </c>
      <c r="C5740" s="46">
        <v>0</v>
      </c>
      <c r="D5740" s="46">
        <f t="shared" si="89"/>
        <v>0</v>
      </c>
      <c r="E5740" s="51">
        <v>45261</v>
      </c>
      <c r="F5740" s="49" t="s">
        <v>80</v>
      </c>
      <c r="G5740" s="49" t="s">
        <v>81</v>
      </c>
      <c r="H5740" s="49" t="s">
        <v>783</v>
      </c>
      <c r="I5740" s="49" t="s">
        <v>783</v>
      </c>
      <c r="J5740" s="49">
        <v>135500</v>
      </c>
      <c r="K5740" s="49" t="s">
        <v>693</v>
      </c>
      <c r="L5740" s="49">
        <v>9974636</v>
      </c>
      <c r="M5740" s="49" t="s">
        <v>3128</v>
      </c>
      <c r="N5740" s="51">
        <v>33420</v>
      </c>
      <c r="O5740" s="51">
        <v>33420</v>
      </c>
      <c r="P5740" s="49" t="s">
        <v>1091</v>
      </c>
    </row>
    <row r="5741" spans="1:16">
      <c r="A5741" s="46">
        <v>0</v>
      </c>
      <c r="B5741" s="46">
        <v>0</v>
      </c>
      <c r="C5741" s="46">
        <v>0</v>
      </c>
      <c r="D5741" s="46">
        <f t="shared" si="89"/>
        <v>0</v>
      </c>
      <c r="E5741" s="51">
        <v>45261</v>
      </c>
      <c r="F5741" s="49" t="s">
        <v>80</v>
      </c>
      <c r="G5741" s="49" t="s">
        <v>81</v>
      </c>
      <c r="H5741" s="49" t="s">
        <v>783</v>
      </c>
      <c r="I5741" s="49" t="s">
        <v>783</v>
      </c>
      <c r="J5741" s="49">
        <v>135600</v>
      </c>
      <c r="K5741" s="49" t="s">
        <v>114</v>
      </c>
      <c r="L5741" s="49">
        <v>9975170</v>
      </c>
      <c r="M5741" s="49" t="s">
        <v>915</v>
      </c>
      <c r="N5741" s="51">
        <v>22463</v>
      </c>
      <c r="O5741" s="51">
        <v>22463</v>
      </c>
      <c r="P5741" s="49" t="s">
        <v>1091</v>
      </c>
    </row>
    <row r="5742" spans="1:16">
      <c r="A5742" s="46">
        <v>0</v>
      </c>
      <c r="B5742" s="46">
        <v>0</v>
      </c>
      <c r="C5742" s="46">
        <v>0</v>
      </c>
      <c r="D5742" s="46">
        <f t="shared" si="89"/>
        <v>0</v>
      </c>
      <c r="E5742" s="51">
        <v>45261</v>
      </c>
      <c r="F5742" s="49" t="s">
        <v>80</v>
      </c>
      <c r="G5742" s="49" t="s">
        <v>81</v>
      </c>
      <c r="H5742" s="49" t="s">
        <v>783</v>
      </c>
      <c r="I5742" s="49" t="s">
        <v>783</v>
      </c>
      <c r="J5742" s="49">
        <v>135600</v>
      </c>
      <c r="K5742" s="49" t="s">
        <v>114</v>
      </c>
      <c r="L5742" s="49">
        <v>9974635</v>
      </c>
      <c r="M5742" s="49" t="s">
        <v>915</v>
      </c>
      <c r="N5742" s="51">
        <v>19906</v>
      </c>
      <c r="O5742" s="51">
        <v>19906</v>
      </c>
      <c r="P5742" s="49" t="s">
        <v>1091</v>
      </c>
    </row>
    <row r="5743" spans="1:16">
      <c r="A5743" s="46">
        <v>0</v>
      </c>
      <c r="B5743" s="46">
        <v>0</v>
      </c>
      <c r="C5743" s="46">
        <v>0</v>
      </c>
      <c r="D5743" s="46">
        <f t="shared" si="89"/>
        <v>0</v>
      </c>
      <c r="E5743" s="51">
        <v>45261</v>
      </c>
      <c r="F5743" s="49" t="s">
        <v>80</v>
      </c>
      <c r="G5743" s="49" t="s">
        <v>81</v>
      </c>
      <c r="H5743" s="49" t="s">
        <v>783</v>
      </c>
      <c r="I5743" s="49" t="s">
        <v>783</v>
      </c>
      <c r="J5743" s="49">
        <v>135600</v>
      </c>
      <c r="K5743" s="49" t="s">
        <v>122</v>
      </c>
      <c r="L5743" s="49">
        <v>9975169</v>
      </c>
      <c r="M5743" s="49" t="s">
        <v>916</v>
      </c>
      <c r="N5743" s="51">
        <v>22463</v>
      </c>
      <c r="O5743" s="51">
        <v>22463</v>
      </c>
      <c r="P5743" s="49" t="s">
        <v>1091</v>
      </c>
    </row>
    <row r="5744" spans="1:16">
      <c r="A5744" s="46">
        <v>0</v>
      </c>
      <c r="B5744" s="46">
        <v>0</v>
      </c>
      <c r="C5744" s="46">
        <v>0</v>
      </c>
      <c r="D5744" s="46">
        <f t="shared" si="89"/>
        <v>0</v>
      </c>
      <c r="E5744" s="51">
        <v>45261</v>
      </c>
      <c r="F5744" s="49" t="s">
        <v>80</v>
      </c>
      <c r="G5744" s="49" t="s">
        <v>81</v>
      </c>
      <c r="H5744" s="49" t="s">
        <v>783</v>
      </c>
      <c r="I5744" s="49" t="s">
        <v>783</v>
      </c>
      <c r="J5744" s="49">
        <v>135600</v>
      </c>
      <c r="K5744" s="49" t="s">
        <v>122</v>
      </c>
      <c r="L5744" s="49">
        <v>9974634</v>
      </c>
      <c r="M5744" s="49" t="s">
        <v>916</v>
      </c>
      <c r="N5744" s="51">
        <v>19906</v>
      </c>
      <c r="O5744" s="51">
        <v>19906</v>
      </c>
      <c r="P5744" s="49" t="s">
        <v>1091</v>
      </c>
    </row>
    <row r="5745" spans="1:16">
      <c r="A5745" s="46">
        <v>0</v>
      </c>
      <c r="B5745" s="46">
        <v>0</v>
      </c>
      <c r="C5745" s="46">
        <v>0</v>
      </c>
      <c r="D5745" s="46">
        <f t="shared" si="89"/>
        <v>0</v>
      </c>
      <c r="E5745" s="51">
        <v>45261</v>
      </c>
      <c r="F5745" s="49" t="s">
        <v>80</v>
      </c>
      <c r="G5745" s="49" t="s">
        <v>81</v>
      </c>
      <c r="H5745" s="49" t="s">
        <v>783</v>
      </c>
      <c r="I5745" s="49" t="s">
        <v>783</v>
      </c>
      <c r="J5745" s="49">
        <v>135600</v>
      </c>
      <c r="K5745" s="49" t="s">
        <v>133</v>
      </c>
      <c r="L5745" s="49">
        <v>9974633</v>
      </c>
      <c r="M5745" s="49" t="s">
        <v>2077</v>
      </c>
      <c r="N5745" s="51">
        <v>19906</v>
      </c>
      <c r="O5745" s="51">
        <v>19906</v>
      </c>
      <c r="P5745" s="49" t="s">
        <v>1091</v>
      </c>
    </row>
    <row r="5746" spans="1:16">
      <c r="A5746" s="46">
        <v>0</v>
      </c>
      <c r="B5746" s="46">
        <v>0</v>
      </c>
      <c r="C5746" s="46">
        <v>0</v>
      </c>
      <c r="D5746" s="46">
        <f t="shared" si="89"/>
        <v>0</v>
      </c>
      <c r="E5746" s="51">
        <v>45261</v>
      </c>
      <c r="F5746" s="49" t="s">
        <v>80</v>
      </c>
      <c r="G5746" s="49" t="s">
        <v>81</v>
      </c>
      <c r="H5746" s="49" t="s">
        <v>3129</v>
      </c>
      <c r="I5746" s="49" t="s">
        <v>3129</v>
      </c>
      <c r="J5746" s="49">
        <v>135001</v>
      </c>
      <c r="K5746" s="49" t="s">
        <v>153</v>
      </c>
      <c r="L5746" s="49">
        <v>9718780</v>
      </c>
      <c r="M5746" s="49" t="s">
        <v>3130</v>
      </c>
      <c r="N5746" s="51">
        <v>13697</v>
      </c>
      <c r="O5746" s="51">
        <v>13697</v>
      </c>
      <c r="P5746" s="49" t="s">
        <v>1091</v>
      </c>
    </row>
    <row r="5747" spans="1:16">
      <c r="A5747" s="46">
        <v>0</v>
      </c>
      <c r="B5747" s="46">
        <v>0</v>
      </c>
      <c r="C5747" s="46">
        <v>0</v>
      </c>
      <c r="D5747" s="46">
        <f t="shared" si="89"/>
        <v>0</v>
      </c>
      <c r="E5747" s="51">
        <v>45261</v>
      </c>
      <c r="F5747" s="49" t="s">
        <v>80</v>
      </c>
      <c r="G5747" s="49" t="s">
        <v>81</v>
      </c>
      <c r="H5747" s="49" t="s">
        <v>3129</v>
      </c>
      <c r="I5747" s="49" t="s">
        <v>3129</v>
      </c>
      <c r="J5747" s="49">
        <v>135001</v>
      </c>
      <c r="K5747" s="49" t="s">
        <v>153</v>
      </c>
      <c r="L5747" s="49">
        <v>9868943</v>
      </c>
      <c r="M5747" s="49" t="s">
        <v>3131</v>
      </c>
      <c r="N5747" s="51">
        <v>24654</v>
      </c>
      <c r="O5747" s="51">
        <v>24654</v>
      </c>
      <c r="P5747" s="49" t="s">
        <v>1091</v>
      </c>
    </row>
    <row r="5748" spans="1:16">
      <c r="A5748" s="46">
        <v>0</v>
      </c>
      <c r="B5748" s="46">
        <v>0</v>
      </c>
      <c r="C5748" s="46">
        <v>0</v>
      </c>
      <c r="D5748" s="46">
        <f t="shared" si="89"/>
        <v>0</v>
      </c>
      <c r="E5748" s="51">
        <v>45261</v>
      </c>
      <c r="F5748" s="49" t="s">
        <v>80</v>
      </c>
      <c r="G5748" s="49" t="s">
        <v>81</v>
      </c>
      <c r="H5748" s="49" t="s">
        <v>3129</v>
      </c>
      <c r="I5748" s="49" t="s">
        <v>3129</v>
      </c>
      <c r="J5748" s="49">
        <v>135001</v>
      </c>
      <c r="K5748" s="49" t="s">
        <v>153</v>
      </c>
      <c r="L5748" s="49">
        <v>9868933</v>
      </c>
      <c r="M5748" s="49" t="s">
        <v>3132</v>
      </c>
      <c r="N5748" s="51">
        <v>28307</v>
      </c>
      <c r="O5748" s="51">
        <v>28307</v>
      </c>
      <c r="P5748" s="49" t="s">
        <v>1091</v>
      </c>
    </row>
    <row r="5749" spans="1:16">
      <c r="A5749" s="46">
        <v>0</v>
      </c>
      <c r="B5749" s="46">
        <v>0</v>
      </c>
      <c r="C5749" s="46">
        <v>0</v>
      </c>
      <c r="D5749" s="46">
        <f t="shared" si="89"/>
        <v>0</v>
      </c>
      <c r="E5749" s="51">
        <v>45261</v>
      </c>
      <c r="F5749" s="49" t="s">
        <v>80</v>
      </c>
      <c r="G5749" s="49" t="s">
        <v>81</v>
      </c>
      <c r="H5749" s="49" t="s">
        <v>3129</v>
      </c>
      <c r="I5749" s="49" t="s">
        <v>3129</v>
      </c>
      <c r="J5749" s="49">
        <v>135002</v>
      </c>
      <c r="K5749" s="49" t="s">
        <v>130</v>
      </c>
      <c r="L5749" s="49">
        <v>9869988</v>
      </c>
      <c r="M5749" s="49" t="s">
        <v>3133</v>
      </c>
      <c r="N5749" s="51">
        <v>24654</v>
      </c>
      <c r="O5749" s="51">
        <v>24654</v>
      </c>
      <c r="P5749" s="49" t="s">
        <v>1091</v>
      </c>
    </row>
    <row r="5750" spans="1:16">
      <c r="A5750" s="46">
        <v>0</v>
      </c>
      <c r="B5750" s="46">
        <v>0</v>
      </c>
      <c r="C5750" s="46">
        <v>0</v>
      </c>
      <c r="D5750" s="46">
        <f t="shared" si="89"/>
        <v>0</v>
      </c>
      <c r="E5750" s="51">
        <v>45261</v>
      </c>
      <c r="F5750" s="49" t="s">
        <v>80</v>
      </c>
      <c r="G5750" s="49" t="s">
        <v>81</v>
      </c>
      <c r="H5750" s="49" t="s">
        <v>3129</v>
      </c>
      <c r="I5750" s="49" t="s">
        <v>3129</v>
      </c>
      <c r="J5750" s="49">
        <v>135002</v>
      </c>
      <c r="K5750" s="49" t="s">
        <v>130</v>
      </c>
      <c r="L5750" s="49">
        <v>9718852</v>
      </c>
      <c r="M5750" s="49" t="s">
        <v>3134</v>
      </c>
      <c r="N5750" s="51">
        <v>14062</v>
      </c>
      <c r="O5750" s="51">
        <v>14062</v>
      </c>
      <c r="P5750" s="49" t="s">
        <v>1091</v>
      </c>
    </row>
    <row r="5751" spans="1:16">
      <c r="A5751" s="46">
        <v>0</v>
      </c>
      <c r="B5751" s="46">
        <v>0</v>
      </c>
      <c r="C5751" s="46">
        <v>0</v>
      </c>
      <c r="D5751" s="46">
        <f t="shared" si="89"/>
        <v>0</v>
      </c>
      <c r="E5751" s="51">
        <v>45261</v>
      </c>
      <c r="F5751" s="49" t="s">
        <v>80</v>
      </c>
      <c r="G5751" s="49" t="s">
        <v>81</v>
      </c>
      <c r="H5751" s="49" t="s">
        <v>3129</v>
      </c>
      <c r="I5751" s="49" t="s">
        <v>3129</v>
      </c>
      <c r="J5751" s="49">
        <v>135002</v>
      </c>
      <c r="K5751" s="49" t="s">
        <v>130</v>
      </c>
      <c r="L5751" s="49">
        <v>9869994</v>
      </c>
      <c r="M5751" s="49" t="s">
        <v>3135</v>
      </c>
      <c r="N5751" s="51">
        <v>24654</v>
      </c>
      <c r="O5751" s="51">
        <v>24654</v>
      </c>
      <c r="P5751" s="49" t="s">
        <v>1091</v>
      </c>
    </row>
    <row r="5752" spans="1:16">
      <c r="A5752" s="46">
        <v>0</v>
      </c>
      <c r="B5752" s="46">
        <v>0</v>
      </c>
      <c r="C5752" s="46">
        <v>0</v>
      </c>
      <c r="D5752" s="46">
        <f t="shared" si="89"/>
        <v>0</v>
      </c>
      <c r="E5752" s="51">
        <v>45261</v>
      </c>
      <c r="F5752" s="49" t="s">
        <v>80</v>
      </c>
      <c r="G5752" s="49" t="s">
        <v>81</v>
      </c>
      <c r="H5752" s="49" t="s">
        <v>3129</v>
      </c>
      <c r="I5752" s="49" t="s">
        <v>3129</v>
      </c>
      <c r="J5752" s="49">
        <v>135002</v>
      </c>
      <c r="K5752" s="49" t="s">
        <v>130</v>
      </c>
      <c r="L5752" s="49">
        <v>9869986</v>
      </c>
      <c r="M5752" s="49" t="s">
        <v>3136</v>
      </c>
      <c r="N5752" s="51">
        <v>25020</v>
      </c>
      <c r="O5752" s="51">
        <v>25020</v>
      </c>
      <c r="P5752" s="49" t="s">
        <v>1091</v>
      </c>
    </row>
    <row r="5753" spans="1:16">
      <c r="A5753" s="46">
        <v>0</v>
      </c>
      <c r="B5753" s="46">
        <v>0</v>
      </c>
      <c r="C5753" s="46">
        <v>0</v>
      </c>
      <c r="D5753" s="46">
        <f t="shared" si="89"/>
        <v>0</v>
      </c>
      <c r="E5753" s="51">
        <v>45261</v>
      </c>
      <c r="F5753" s="49" t="s">
        <v>80</v>
      </c>
      <c r="G5753" s="49" t="s">
        <v>81</v>
      </c>
      <c r="H5753" s="49" t="s">
        <v>3129</v>
      </c>
      <c r="I5753" s="49" t="s">
        <v>3129</v>
      </c>
      <c r="J5753" s="49">
        <v>135002</v>
      </c>
      <c r="K5753" s="49" t="s">
        <v>130</v>
      </c>
      <c r="L5753" s="49">
        <v>9869906</v>
      </c>
      <c r="M5753" s="49" t="s">
        <v>3136</v>
      </c>
      <c r="N5753" s="51">
        <v>24654</v>
      </c>
      <c r="O5753" s="51">
        <v>24654</v>
      </c>
      <c r="P5753" s="49" t="s">
        <v>1091</v>
      </c>
    </row>
    <row r="5754" spans="1:16">
      <c r="A5754" s="46">
        <v>0</v>
      </c>
      <c r="B5754" s="46">
        <v>0</v>
      </c>
      <c r="C5754" s="46">
        <v>0</v>
      </c>
      <c r="D5754" s="46">
        <f t="shared" si="89"/>
        <v>0</v>
      </c>
      <c r="E5754" s="51">
        <v>45261</v>
      </c>
      <c r="F5754" s="49" t="s">
        <v>80</v>
      </c>
      <c r="G5754" s="49" t="s">
        <v>81</v>
      </c>
      <c r="H5754" s="49" t="s">
        <v>3129</v>
      </c>
      <c r="I5754" s="49" t="s">
        <v>3129</v>
      </c>
      <c r="J5754" s="49">
        <v>135002</v>
      </c>
      <c r="K5754" s="49" t="s">
        <v>130</v>
      </c>
      <c r="L5754" s="49">
        <v>9870109</v>
      </c>
      <c r="M5754" s="49" t="s">
        <v>3134</v>
      </c>
      <c r="N5754" s="51">
        <v>13697</v>
      </c>
      <c r="O5754" s="51">
        <v>13697</v>
      </c>
      <c r="P5754" s="49" t="s">
        <v>1091</v>
      </c>
    </row>
    <row r="5755" spans="1:16">
      <c r="A5755" s="46">
        <v>0</v>
      </c>
      <c r="B5755" s="46">
        <v>0</v>
      </c>
      <c r="C5755" s="46">
        <v>0</v>
      </c>
      <c r="D5755" s="46">
        <f t="shared" si="89"/>
        <v>0</v>
      </c>
      <c r="E5755" s="51">
        <v>45261</v>
      </c>
      <c r="F5755" s="49" t="s">
        <v>80</v>
      </c>
      <c r="G5755" s="49" t="s">
        <v>81</v>
      </c>
      <c r="H5755" s="49" t="s">
        <v>3129</v>
      </c>
      <c r="I5755" s="49" t="s">
        <v>3129</v>
      </c>
      <c r="J5755" s="49">
        <v>135002</v>
      </c>
      <c r="K5755" s="49" t="s">
        <v>130</v>
      </c>
      <c r="L5755" s="49">
        <v>9869991</v>
      </c>
      <c r="M5755" s="49" t="s">
        <v>3137</v>
      </c>
      <c r="N5755" s="51">
        <v>24654</v>
      </c>
      <c r="O5755" s="51">
        <v>24654</v>
      </c>
      <c r="P5755" s="49" t="s">
        <v>1091</v>
      </c>
    </row>
    <row r="5756" spans="1:16">
      <c r="A5756" s="46">
        <v>0</v>
      </c>
      <c r="B5756" s="46">
        <v>0</v>
      </c>
      <c r="C5756" s="46">
        <v>0</v>
      </c>
      <c r="D5756" s="46">
        <f t="shared" si="89"/>
        <v>0</v>
      </c>
      <c r="E5756" s="51">
        <v>45261</v>
      </c>
      <c r="F5756" s="49" t="s">
        <v>80</v>
      </c>
      <c r="G5756" s="49" t="s">
        <v>81</v>
      </c>
      <c r="H5756" s="49" t="s">
        <v>3129</v>
      </c>
      <c r="I5756" s="49" t="s">
        <v>3129</v>
      </c>
      <c r="J5756" s="49">
        <v>135002</v>
      </c>
      <c r="K5756" s="49" t="s">
        <v>130</v>
      </c>
      <c r="L5756" s="49">
        <v>9869979</v>
      </c>
      <c r="M5756" s="49" t="s">
        <v>3138</v>
      </c>
      <c r="N5756" s="51">
        <v>28672</v>
      </c>
      <c r="O5756" s="51">
        <v>28672</v>
      </c>
      <c r="P5756" s="49" t="s">
        <v>1091</v>
      </c>
    </row>
    <row r="5757" spans="1:16">
      <c r="A5757" s="46">
        <v>0</v>
      </c>
      <c r="B5757" s="46">
        <v>0</v>
      </c>
      <c r="C5757" s="46">
        <v>0</v>
      </c>
      <c r="D5757" s="46">
        <f t="shared" si="89"/>
        <v>0</v>
      </c>
      <c r="E5757" s="51">
        <v>45261</v>
      </c>
      <c r="F5757" s="49" t="s">
        <v>80</v>
      </c>
      <c r="G5757" s="49" t="s">
        <v>81</v>
      </c>
      <c r="H5757" s="49" t="s">
        <v>3129</v>
      </c>
      <c r="I5757" s="49" t="s">
        <v>3129</v>
      </c>
      <c r="J5757" s="49">
        <v>135002</v>
      </c>
      <c r="K5757" s="49" t="s">
        <v>130</v>
      </c>
      <c r="L5757" s="49">
        <v>9870086</v>
      </c>
      <c r="M5757" s="49" t="s">
        <v>990</v>
      </c>
      <c r="N5757" s="51">
        <v>21732</v>
      </c>
      <c r="O5757" s="51">
        <v>21732</v>
      </c>
      <c r="P5757" s="49" t="s">
        <v>1091</v>
      </c>
    </row>
    <row r="5758" spans="1:16">
      <c r="A5758" s="46">
        <v>0</v>
      </c>
      <c r="B5758" s="46">
        <v>0</v>
      </c>
      <c r="C5758" s="46">
        <v>0</v>
      </c>
      <c r="D5758" s="46">
        <f t="shared" si="89"/>
        <v>0</v>
      </c>
      <c r="E5758" s="51">
        <v>45261</v>
      </c>
      <c r="F5758" s="49" t="s">
        <v>80</v>
      </c>
      <c r="G5758" s="49" t="s">
        <v>81</v>
      </c>
      <c r="H5758" s="49" t="s">
        <v>3129</v>
      </c>
      <c r="I5758" s="49" t="s">
        <v>3129</v>
      </c>
      <c r="J5758" s="49">
        <v>135002</v>
      </c>
      <c r="K5758" s="49" t="s">
        <v>130</v>
      </c>
      <c r="L5758" s="49">
        <v>9870084</v>
      </c>
      <c r="M5758" s="49" t="s">
        <v>985</v>
      </c>
      <c r="N5758" s="51">
        <v>24289</v>
      </c>
      <c r="O5758" s="51">
        <v>24289</v>
      </c>
      <c r="P5758" s="49" t="s">
        <v>1091</v>
      </c>
    </row>
    <row r="5759" spans="1:16">
      <c r="A5759" s="46">
        <v>0</v>
      </c>
      <c r="B5759" s="46">
        <v>0</v>
      </c>
      <c r="C5759" s="46">
        <v>0</v>
      </c>
      <c r="D5759" s="46">
        <f t="shared" si="89"/>
        <v>0</v>
      </c>
      <c r="E5759" s="51">
        <v>45261</v>
      </c>
      <c r="F5759" s="49" t="s">
        <v>80</v>
      </c>
      <c r="G5759" s="49" t="s">
        <v>81</v>
      </c>
      <c r="H5759" s="49" t="s">
        <v>3129</v>
      </c>
      <c r="I5759" s="49" t="s">
        <v>3129</v>
      </c>
      <c r="J5759" s="49">
        <v>135002</v>
      </c>
      <c r="K5759" s="49" t="s">
        <v>130</v>
      </c>
      <c r="L5759" s="49">
        <v>9718841</v>
      </c>
      <c r="M5759" s="49" t="s">
        <v>3139</v>
      </c>
      <c r="N5759" s="51">
        <v>25020</v>
      </c>
      <c r="O5759" s="51">
        <v>25020</v>
      </c>
      <c r="P5759" s="49" t="s">
        <v>1091</v>
      </c>
    </row>
    <row r="5760" spans="1:16">
      <c r="A5760" s="46">
        <v>0</v>
      </c>
      <c r="B5760" s="46">
        <v>0</v>
      </c>
      <c r="C5760" s="46">
        <v>0</v>
      </c>
      <c r="D5760" s="46">
        <f t="shared" si="89"/>
        <v>0</v>
      </c>
      <c r="E5760" s="51">
        <v>45261</v>
      </c>
      <c r="F5760" s="49" t="s">
        <v>80</v>
      </c>
      <c r="G5760" s="49" t="s">
        <v>81</v>
      </c>
      <c r="H5760" s="49" t="s">
        <v>3129</v>
      </c>
      <c r="I5760" s="49" t="s">
        <v>3129</v>
      </c>
      <c r="J5760" s="49">
        <v>135002</v>
      </c>
      <c r="K5760" s="49" t="s">
        <v>130</v>
      </c>
      <c r="L5760" s="49">
        <v>9869985</v>
      </c>
      <c r="M5760" s="49" t="s">
        <v>3140</v>
      </c>
      <c r="N5760" s="51">
        <v>25020</v>
      </c>
      <c r="O5760" s="51">
        <v>25020</v>
      </c>
      <c r="P5760" s="49" t="s">
        <v>1091</v>
      </c>
    </row>
    <row r="5761" spans="1:16">
      <c r="A5761" s="46">
        <v>0</v>
      </c>
      <c r="B5761" s="46">
        <v>0</v>
      </c>
      <c r="C5761" s="46">
        <v>0</v>
      </c>
      <c r="D5761" s="46">
        <f t="shared" si="89"/>
        <v>0</v>
      </c>
      <c r="E5761" s="51">
        <v>45261</v>
      </c>
      <c r="F5761" s="49" t="s">
        <v>80</v>
      </c>
      <c r="G5761" s="49" t="s">
        <v>81</v>
      </c>
      <c r="H5761" s="49" t="s">
        <v>3129</v>
      </c>
      <c r="I5761" s="49" t="s">
        <v>3129</v>
      </c>
      <c r="J5761" s="49">
        <v>135002</v>
      </c>
      <c r="K5761" s="49" t="s">
        <v>130</v>
      </c>
      <c r="L5761" s="49">
        <v>9869980</v>
      </c>
      <c r="M5761" s="49" t="s">
        <v>3141</v>
      </c>
      <c r="N5761" s="51">
        <v>28672</v>
      </c>
      <c r="O5761" s="51">
        <v>28672</v>
      </c>
      <c r="P5761" s="49" t="s">
        <v>1091</v>
      </c>
    </row>
    <row r="5762" spans="1:16">
      <c r="A5762" s="46">
        <v>0</v>
      </c>
      <c r="B5762" s="46">
        <v>0</v>
      </c>
      <c r="C5762" s="46">
        <v>0</v>
      </c>
      <c r="D5762" s="46">
        <f t="shared" si="89"/>
        <v>0</v>
      </c>
      <c r="E5762" s="51">
        <v>45261</v>
      </c>
      <c r="F5762" s="49" t="s">
        <v>80</v>
      </c>
      <c r="G5762" s="49" t="s">
        <v>81</v>
      </c>
      <c r="H5762" s="49" t="s">
        <v>3129</v>
      </c>
      <c r="I5762" s="49" t="s">
        <v>3129</v>
      </c>
      <c r="J5762" s="49">
        <v>135002</v>
      </c>
      <c r="K5762" s="49" t="s">
        <v>130</v>
      </c>
      <c r="L5762" s="49">
        <v>9869978</v>
      </c>
      <c r="M5762" s="49" t="s">
        <v>3142</v>
      </c>
      <c r="N5762" s="51">
        <v>28672</v>
      </c>
      <c r="O5762" s="51">
        <v>28672</v>
      </c>
      <c r="P5762" s="49" t="s">
        <v>1091</v>
      </c>
    </row>
    <row r="5763" spans="1:16">
      <c r="A5763" s="46">
        <v>0</v>
      </c>
      <c r="B5763" s="46">
        <v>0</v>
      </c>
      <c r="C5763" s="46">
        <v>0</v>
      </c>
      <c r="D5763" s="46">
        <f t="shared" ref="D5763:D5826" si="90">+B5763-C5763</f>
        <v>0</v>
      </c>
      <c r="E5763" s="51">
        <v>45261</v>
      </c>
      <c r="F5763" s="49" t="s">
        <v>80</v>
      </c>
      <c r="G5763" s="49" t="s">
        <v>81</v>
      </c>
      <c r="H5763" s="49" t="s">
        <v>3129</v>
      </c>
      <c r="I5763" s="49" t="s">
        <v>3129</v>
      </c>
      <c r="J5763" s="49">
        <v>135002</v>
      </c>
      <c r="K5763" s="49" t="s">
        <v>130</v>
      </c>
      <c r="L5763" s="49">
        <v>9869909</v>
      </c>
      <c r="M5763" s="49" t="s">
        <v>3136</v>
      </c>
      <c r="N5763" s="51">
        <v>23924</v>
      </c>
      <c r="O5763" s="51">
        <v>23924</v>
      </c>
      <c r="P5763" s="49" t="s">
        <v>1091</v>
      </c>
    </row>
    <row r="5764" spans="1:16">
      <c r="A5764" s="46">
        <v>0</v>
      </c>
      <c r="B5764" s="46">
        <v>0</v>
      </c>
      <c r="C5764" s="46">
        <v>0</v>
      </c>
      <c r="D5764" s="46">
        <f t="shared" si="90"/>
        <v>0</v>
      </c>
      <c r="E5764" s="51">
        <v>45261</v>
      </c>
      <c r="F5764" s="49" t="s">
        <v>80</v>
      </c>
      <c r="G5764" s="49" t="s">
        <v>81</v>
      </c>
      <c r="H5764" s="49" t="s">
        <v>3129</v>
      </c>
      <c r="I5764" s="49" t="s">
        <v>3129</v>
      </c>
      <c r="J5764" s="49">
        <v>135002</v>
      </c>
      <c r="K5764" s="49" t="s">
        <v>130</v>
      </c>
      <c r="L5764" s="49">
        <v>9870097</v>
      </c>
      <c r="M5764" s="49" t="s">
        <v>958</v>
      </c>
      <c r="N5764" s="51">
        <v>13697</v>
      </c>
      <c r="O5764" s="51">
        <v>13697</v>
      </c>
      <c r="P5764" s="49" t="s">
        <v>1091</v>
      </c>
    </row>
    <row r="5765" spans="1:16">
      <c r="A5765" s="46">
        <v>0</v>
      </c>
      <c r="B5765" s="46">
        <v>0</v>
      </c>
      <c r="C5765" s="46">
        <v>0</v>
      </c>
      <c r="D5765" s="46">
        <f t="shared" si="90"/>
        <v>0</v>
      </c>
      <c r="E5765" s="51">
        <v>45261</v>
      </c>
      <c r="F5765" s="49" t="s">
        <v>80</v>
      </c>
      <c r="G5765" s="49" t="s">
        <v>81</v>
      </c>
      <c r="H5765" s="49" t="s">
        <v>3129</v>
      </c>
      <c r="I5765" s="49" t="s">
        <v>3129</v>
      </c>
      <c r="J5765" s="49">
        <v>135002</v>
      </c>
      <c r="K5765" s="49" t="s">
        <v>130</v>
      </c>
      <c r="L5765" s="49">
        <v>9870094</v>
      </c>
      <c r="M5765" s="49" t="s">
        <v>959</v>
      </c>
      <c r="N5765" s="51">
        <v>22828</v>
      </c>
      <c r="O5765" s="51">
        <v>22828</v>
      </c>
      <c r="P5765" s="49" t="s">
        <v>1091</v>
      </c>
    </row>
    <row r="5766" spans="1:16">
      <c r="A5766" s="46">
        <v>0</v>
      </c>
      <c r="B5766" s="46">
        <v>0</v>
      </c>
      <c r="C5766" s="46">
        <v>0</v>
      </c>
      <c r="D5766" s="46">
        <f t="shared" si="90"/>
        <v>0</v>
      </c>
      <c r="E5766" s="51">
        <v>45261</v>
      </c>
      <c r="F5766" s="49" t="s">
        <v>80</v>
      </c>
      <c r="G5766" s="49" t="s">
        <v>81</v>
      </c>
      <c r="H5766" s="49" t="s">
        <v>3129</v>
      </c>
      <c r="I5766" s="49" t="s">
        <v>3129</v>
      </c>
      <c r="J5766" s="49">
        <v>135002</v>
      </c>
      <c r="K5766" s="49" t="s">
        <v>130</v>
      </c>
      <c r="L5766" s="49">
        <v>9870093</v>
      </c>
      <c r="M5766" s="49" t="s">
        <v>961</v>
      </c>
      <c r="N5766" s="51">
        <v>26115</v>
      </c>
      <c r="O5766" s="51">
        <v>26115</v>
      </c>
      <c r="P5766" s="49" t="s">
        <v>1091</v>
      </c>
    </row>
    <row r="5767" spans="1:16">
      <c r="A5767" s="46">
        <v>0</v>
      </c>
      <c r="B5767" s="46">
        <v>0</v>
      </c>
      <c r="C5767" s="46">
        <v>0</v>
      </c>
      <c r="D5767" s="46">
        <f t="shared" si="90"/>
        <v>0</v>
      </c>
      <c r="E5767" s="51">
        <v>45261</v>
      </c>
      <c r="F5767" s="49" t="s">
        <v>80</v>
      </c>
      <c r="G5767" s="49" t="s">
        <v>81</v>
      </c>
      <c r="H5767" s="49" t="s">
        <v>3129</v>
      </c>
      <c r="I5767" s="49" t="s">
        <v>3129</v>
      </c>
      <c r="J5767" s="49">
        <v>135002</v>
      </c>
      <c r="K5767" s="49" t="s">
        <v>130</v>
      </c>
      <c r="L5767" s="49">
        <v>9704828</v>
      </c>
      <c r="M5767" s="49" t="s">
        <v>985</v>
      </c>
      <c r="N5767" s="51">
        <v>15888</v>
      </c>
      <c r="O5767" s="51">
        <v>15888</v>
      </c>
      <c r="P5767" s="49" t="s">
        <v>1091</v>
      </c>
    </row>
    <row r="5768" spans="1:16">
      <c r="A5768" s="46">
        <v>0</v>
      </c>
      <c r="B5768" s="46">
        <v>0</v>
      </c>
      <c r="C5768" s="46">
        <v>0</v>
      </c>
      <c r="D5768" s="46">
        <f t="shared" si="90"/>
        <v>0</v>
      </c>
      <c r="E5768" s="51">
        <v>45261</v>
      </c>
      <c r="F5768" s="49" t="s">
        <v>80</v>
      </c>
      <c r="G5768" s="49" t="s">
        <v>81</v>
      </c>
      <c r="H5768" s="49" t="s">
        <v>3129</v>
      </c>
      <c r="I5768" s="49" t="s">
        <v>3129</v>
      </c>
      <c r="J5768" s="49">
        <v>135002</v>
      </c>
      <c r="K5768" s="49" t="s">
        <v>130</v>
      </c>
      <c r="L5768" s="49">
        <v>9869992</v>
      </c>
      <c r="M5768" s="49" t="s">
        <v>3143</v>
      </c>
      <c r="N5768" s="51">
        <v>24654</v>
      </c>
      <c r="O5768" s="51">
        <v>24654</v>
      </c>
      <c r="P5768" s="49" t="s">
        <v>1091</v>
      </c>
    </row>
    <row r="5769" spans="1:16">
      <c r="A5769" s="46">
        <v>0</v>
      </c>
      <c r="B5769" s="46">
        <v>0</v>
      </c>
      <c r="C5769" s="46">
        <v>0</v>
      </c>
      <c r="D5769" s="46">
        <f t="shared" si="90"/>
        <v>0</v>
      </c>
      <c r="E5769" s="51">
        <v>45261</v>
      </c>
      <c r="F5769" s="49" t="s">
        <v>80</v>
      </c>
      <c r="G5769" s="49" t="s">
        <v>81</v>
      </c>
      <c r="H5769" s="49" t="s">
        <v>3129</v>
      </c>
      <c r="I5769" s="49" t="s">
        <v>3129</v>
      </c>
      <c r="J5769" s="49">
        <v>135002</v>
      </c>
      <c r="K5769" s="49" t="s">
        <v>130</v>
      </c>
      <c r="L5769" s="49">
        <v>9869990</v>
      </c>
      <c r="M5769" s="49" t="s">
        <v>954</v>
      </c>
      <c r="N5769" s="51">
        <v>24654</v>
      </c>
      <c r="O5769" s="51">
        <v>24654</v>
      </c>
      <c r="P5769" s="49" t="s">
        <v>1091</v>
      </c>
    </row>
    <row r="5770" spans="1:16">
      <c r="A5770" s="46">
        <v>0</v>
      </c>
      <c r="B5770" s="46">
        <v>0</v>
      </c>
      <c r="C5770" s="46">
        <v>0</v>
      </c>
      <c r="D5770" s="46">
        <f t="shared" si="90"/>
        <v>0</v>
      </c>
      <c r="E5770" s="51">
        <v>45261</v>
      </c>
      <c r="F5770" s="49" t="s">
        <v>80</v>
      </c>
      <c r="G5770" s="49" t="s">
        <v>81</v>
      </c>
      <c r="H5770" s="49" t="s">
        <v>3129</v>
      </c>
      <c r="I5770" s="49" t="s">
        <v>3129</v>
      </c>
      <c r="J5770" s="49">
        <v>135002</v>
      </c>
      <c r="K5770" s="49" t="s">
        <v>130</v>
      </c>
      <c r="L5770" s="49">
        <v>9869987</v>
      </c>
      <c r="M5770" s="49" t="s">
        <v>3133</v>
      </c>
      <c r="N5770" s="51">
        <v>25020</v>
      </c>
      <c r="O5770" s="51">
        <v>25020</v>
      </c>
      <c r="P5770" s="49" t="s">
        <v>1091</v>
      </c>
    </row>
    <row r="5771" spans="1:16">
      <c r="A5771" s="46">
        <v>0</v>
      </c>
      <c r="B5771" s="46">
        <v>0</v>
      </c>
      <c r="C5771" s="46">
        <v>0</v>
      </c>
      <c r="D5771" s="46">
        <f t="shared" si="90"/>
        <v>0</v>
      </c>
      <c r="E5771" s="51">
        <v>45261</v>
      </c>
      <c r="F5771" s="49" t="s">
        <v>80</v>
      </c>
      <c r="G5771" s="49" t="s">
        <v>81</v>
      </c>
      <c r="H5771" s="49" t="s">
        <v>3129</v>
      </c>
      <c r="I5771" s="49" t="s">
        <v>3129</v>
      </c>
      <c r="J5771" s="49">
        <v>135002</v>
      </c>
      <c r="K5771" s="49" t="s">
        <v>130</v>
      </c>
      <c r="L5771" s="49">
        <v>9869977</v>
      </c>
      <c r="M5771" s="49" t="s">
        <v>3144</v>
      </c>
      <c r="N5771" s="51">
        <v>28672</v>
      </c>
      <c r="O5771" s="51">
        <v>28672</v>
      </c>
      <c r="P5771" s="49" t="s">
        <v>1091</v>
      </c>
    </row>
    <row r="5772" spans="1:16">
      <c r="A5772" s="46">
        <v>0</v>
      </c>
      <c r="B5772" s="46">
        <v>0</v>
      </c>
      <c r="C5772" s="46">
        <v>0</v>
      </c>
      <c r="D5772" s="46">
        <f t="shared" si="90"/>
        <v>0</v>
      </c>
      <c r="E5772" s="51">
        <v>45261</v>
      </c>
      <c r="F5772" s="49" t="s">
        <v>80</v>
      </c>
      <c r="G5772" s="49" t="s">
        <v>81</v>
      </c>
      <c r="H5772" s="49" t="s">
        <v>3129</v>
      </c>
      <c r="I5772" s="49" t="s">
        <v>3129</v>
      </c>
      <c r="J5772" s="49">
        <v>135002</v>
      </c>
      <c r="K5772" s="49" t="s">
        <v>130</v>
      </c>
      <c r="L5772" s="49">
        <v>9869976</v>
      </c>
      <c r="M5772" s="49" t="s">
        <v>3145</v>
      </c>
      <c r="N5772" s="51">
        <v>28672</v>
      </c>
      <c r="O5772" s="51">
        <v>28672</v>
      </c>
      <c r="P5772" s="49" t="s">
        <v>1091</v>
      </c>
    </row>
    <row r="5773" spans="1:16">
      <c r="A5773" s="46">
        <v>0</v>
      </c>
      <c r="B5773" s="46">
        <v>0</v>
      </c>
      <c r="C5773" s="46">
        <v>0</v>
      </c>
      <c r="D5773" s="46">
        <f t="shared" si="90"/>
        <v>0</v>
      </c>
      <c r="E5773" s="51">
        <v>45261</v>
      </c>
      <c r="F5773" s="49" t="s">
        <v>80</v>
      </c>
      <c r="G5773" s="49" t="s">
        <v>81</v>
      </c>
      <c r="H5773" s="49" t="s">
        <v>3129</v>
      </c>
      <c r="I5773" s="49" t="s">
        <v>3129</v>
      </c>
      <c r="J5773" s="49">
        <v>135002</v>
      </c>
      <c r="K5773" s="49" t="s">
        <v>130</v>
      </c>
      <c r="L5773" s="49">
        <v>9869908</v>
      </c>
      <c r="M5773" s="49" t="s">
        <v>3146</v>
      </c>
      <c r="N5773" s="51">
        <v>23924</v>
      </c>
      <c r="O5773" s="51">
        <v>23924</v>
      </c>
      <c r="P5773" s="49" t="s">
        <v>1091</v>
      </c>
    </row>
    <row r="5774" spans="1:16">
      <c r="A5774" s="46">
        <v>0</v>
      </c>
      <c r="B5774" s="46">
        <v>0</v>
      </c>
      <c r="C5774" s="46">
        <v>0</v>
      </c>
      <c r="D5774" s="46">
        <f t="shared" si="90"/>
        <v>0</v>
      </c>
      <c r="E5774" s="51">
        <v>45261</v>
      </c>
      <c r="F5774" s="49" t="s">
        <v>80</v>
      </c>
      <c r="G5774" s="49" t="s">
        <v>81</v>
      </c>
      <c r="H5774" s="49" t="s">
        <v>3129</v>
      </c>
      <c r="I5774" s="49" t="s">
        <v>3129</v>
      </c>
      <c r="J5774" s="49">
        <v>135002</v>
      </c>
      <c r="K5774" s="49" t="s">
        <v>130</v>
      </c>
      <c r="L5774" s="49">
        <v>9870107</v>
      </c>
      <c r="M5774" s="49" t="s">
        <v>3147</v>
      </c>
      <c r="N5774" s="51">
        <v>24289</v>
      </c>
      <c r="O5774" s="51">
        <v>24289</v>
      </c>
      <c r="P5774" s="49" t="s">
        <v>1091</v>
      </c>
    </row>
    <row r="5775" spans="1:16">
      <c r="A5775" s="46">
        <v>0</v>
      </c>
      <c r="B5775" s="46">
        <v>0</v>
      </c>
      <c r="C5775" s="46">
        <v>0</v>
      </c>
      <c r="D5775" s="46">
        <f t="shared" si="90"/>
        <v>0</v>
      </c>
      <c r="E5775" s="51">
        <v>45261</v>
      </c>
      <c r="F5775" s="49" t="s">
        <v>80</v>
      </c>
      <c r="G5775" s="49" t="s">
        <v>81</v>
      </c>
      <c r="H5775" s="49" t="s">
        <v>3129</v>
      </c>
      <c r="I5775" s="49" t="s">
        <v>3129</v>
      </c>
      <c r="J5775" s="49">
        <v>135002</v>
      </c>
      <c r="K5775" s="49" t="s">
        <v>130</v>
      </c>
      <c r="L5775" s="49">
        <v>9869984</v>
      </c>
      <c r="M5775" s="49" t="s">
        <v>3148</v>
      </c>
      <c r="N5775" s="51">
        <v>25020</v>
      </c>
      <c r="O5775" s="51">
        <v>25020</v>
      </c>
      <c r="P5775" s="49" t="s">
        <v>1091</v>
      </c>
    </row>
    <row r="5776" spans="1:16">
      <c r="A5776" s="46">
        <v>0</v>
      </c>
      <c r="B5776" s="46">
        <v>0</v>
      </c>
      <c r="C5776" s="46">
        <v>0</v>
      </c>
      <c r="D5776" s="46">
        <f t="shared" si="90"/>
        <v>0</v>
      </c>
      <c r="E5776" s="51">
        <v>45261</v>
      </c>
      <c r="F5776" s="49" t="s">
        <v>80</v>
      </c>
      <c r="G5776" s="49" t="s">
        <v>81</v>
      </c>
      <c r="H5776" s="49" t="s">
        <v>3129</v>
      </c>
      <c r="I5776" s="49" t="s">
        <v>3129</v>
      </c>
      <c r="J5776" s="49">
        <v>135002</v>
      </c>
      <c r="K5776" s="49" t="s">
        <v>130</v>
      </c>
      <c r="L5776" s="49">
        <v>9869996</v>
      </c>
      <c r="M5776" s="49" t="s">
        <v>3149</v>
      </c>
      <c r="N5776" s="51">
        <v>24654</v>
      </c>
      <c r="O5776" s="51">
        <v>24654</v>
      </c>
      <c r="P5776" s="49" t="s">
        <v>1091</v>
      </c>
    </row>
    <row r="5777" spans="1:16">
      <c r="A5777" s="46">
        <v>0</v>
      </c>
      <c r="B5777" s="46">
        <v>0</v>
      </c>
      <c r="C5777" s="46">
        <v>0</v>
      </c>
      <c r="D5777" s="46">
        <f t="shared" si="90"/>
        <v>0</v>
      </c>
      <c r="E5777" s="51">
        <v>45261</v>
      </c>
      <c r="F5777" s="49" t="s">
        <v>80</v>
      </c>
      <c r="G5777" s="49" t="s">
        <v>81</v>
      </c>
      <c r="H5777" s="49" t="s">
        <v>3129</v>
      </c>
      <c r="I5777" s="49" t="s">
        <v>3129</v>
      </c>
      <c r="J5777" s="49">
        <v>135002</v>
      </c>
      <c r="K5777" s="49" t="s">
        <v>130</v>
      </c>
      <c r="L5777" s="49">
        <v>9870083</v>
      </c>
      <c r="M5777" s="49" t="s">
        <v>986</v>
      </c>
      <c r="N5777" s="51">
        <v>25020</v>
      </c>
      <c r="O5777" s="51">
        <v>25020</v>
      </c>
      <c r="P5777" s="49" t="s">
        <v>1091</v>
      </c>
    </row>
    <row r="5778" spans="1:16">
      <c r="A5778" s="46">
        <v>0</v>
      </c>
      <c r="B5778" s="46">
        <v>0</v>
      </c>
      <c r="C5778" s="46">
        <v>0</v>
      </c>
      <c r="D5778" s="46">
        <f t="shared" si="90"/>
        <v>0</v>
      </c>
      <c r="E5778" s="51">
        <v>45261</v>
      </c>
      <c r="F5778" s="49" t="s">
        <v>80</v>
      </c>
      <c r="G5778" s="49" t="s">
        <v>81</v>
      </c>
      <c r="H5778" s="49" t="s">
        <v>3129</v>
      </c>
      <c r="I5778" s="49" t="s">
        <v>3129</v>
      </c>
      <c r="J5778" s="49">
        <v>135002</v>
      </c>
      <c r="K5778" s="49" t="s">
        <v>130</v>
      </c>
      <c r="L5778" s="49">
        <v>9870095</v>
      </c>
      <c r="M5778" s="49" t="s">
        <v>955</v>
      </c>
      <c r="N5778" s="51">
        <v>21367</v>
      </c>
      <c r="O5778" s="51">
        <v>21367</v>
      </c>
      <c r="P5778" s="49" t="s">
        <v>1091</v>
      </c>
    </row>
    <row r="5779" spans="1:16">
      <c r="A5779" s="46">
        <v>0</v>
      </c>
      <c r="B5779" s="46">
        <v>0</v>
      </c>
      <c r="C5779" s="46">
        <v>0</v>
      </c>
      <c r="D5779" s="46">
        <f t="shared" si="90"/>
        <v>0</v>
      </c>
      <c r="E5779" s="51">
        <v>45261</v>
      </c>
      <c r="F5779" s="49" t="s">
        <v>80</v>
      </c>
      <c r="G5779" s="49" t="s">
        <v>81</v>
      </c>
      <c r="H5779" s="49" t="s">
        <v>3129</v>
      </c>
      <c r="I5779" s="49" t="s">
        <v>3129</v>
      </c>
      <c r="J5779" s="49">
        <v>135002</v>
      </c>
      <c r="K5779" s="49" t="s">
        <v>130</v>
      </c>
      <c r="L5779" s="49">
        <v>9869983</v>
      </c>
      <c r="M5779" s="49" t="s">
        <v>3150</v>
      </c>
      <c r="N5779" s="51">
        <v>25020</v>
      </c>
      <c r="O5779" s="51">
        <v>25020</v>
      </c>
      <c r="P5779" s="49" t="s">
        <v>1091</v>
      </c>
    </row>
    <row r="5780" spans="1:16">
      <c r="A5780" s="46">
        <v>0</v>
      </c>
      <c r="B5780" s="46">
        <v>0</v>
      </c>
      <c r="C5780" s="46">
        <v>0</v>
      </c>
      <c r="D5780" s="46">
        <f t="shared" si="90"/>
        <v>0</v>
      </c>
      <c r="E5780" s="51">
        <v>45261</v>
      </c>
      <c r="F5780" s="49" t="s">
        <v>80</v>
      </c>
      <c r="G5780" s="49" t="s">
        <v>81</v>
      </c>
      <c r="H5780" s="49" t="s">
        <v>3129</v>
      </c>
      <c r="I5780" s="49" t="s">
        <v>3129</v>
      </c>
      <c r="J5780" s="49">
        <v>135002</v>
      </c>
      <c r="K5780" s="49" t="s">
        <v>130</v>
      </c>
      <c r="L5780" s="49">
        <v>9870085</v>
      </c>
      <c r="M5780" s="49" t="s">
        <v>985</v>
      </c>
      <c r="N5780" s="51">
        <v>21732</v>
      </c>
      <c r="O5780" s="51">
        <v>21732</v>
      </c>
      <c r="P5780" s="49" t="s">
        <v>1091</v>
      </c>
    </row>
    <row r="5781" spans="1:16">
      <c r="A5781" s="46">
        <v>0</v>
      </c>
      <c r="B5781" s="46">
        <v>0</v>
      </c>
      <c r="C5781" s="46">
        <v>0</v>
      </c>
      <c r="D5781" s="46">
        <f t="shared" si="90"/>
        <v>0</v>
      </c>
      <c r="E5781" s="51">
        <v>45261</v>
      </c>
      <c r="F5781" s="49" t="s">
        <v>80</v>
      </c>
      <c r="G5781" s="49" t="s">
        <v>81</v>
      </c>
      <c r="H5781" s="49" t="s">
        <v>3129</v>
      </c>
      <c r="I5781" s="49" t="s">
        <v>3129</v>
      </c>
      <c r="J5781" s="49">
        <v>135002</v>
      </c>
      <c r="K5781" s="49" t="s">
        <v>130</v>
      </c>
      <c r="L5781" s="49">
        <v>9870082</v>
      </c>
      <c r="M5781" s="49" t="s">
        <v>987</v>
      </c>
      <c r="N5781" s="51">
        <v>25020</v>
      </c>
      <c r="O5781" s="51">
        <v>25020</v>
      </c>
      <c r="P5781" s="49" t="s">
        <v>1091</v>
      </c>
    </row>
    <row r="5782" spans="1:16">
      <c r="A5782" s="46">
        <v>0</v>
      </c>
      <c r="B5782" s="46">
        <v>0</v>
      </c>
      <c r="C5782" s="46">
        <v>0</v>
      </c>
      <c r="D5782" s="46">
        <f t="shared" si="90"/>
        <v>0</v>
      </c>
      <c r="E5782" s="51">
        <v>45261</v>
      </c>
      <c r="F5782" s="49" t="s">
        <v>80</v>
      </c>
      <c r="G5782" s="49" t="s">
        <v>81</v>
      </c>
      <c r="H5782" s="49" t="s">
        <v>3129</v>
      </c>
      <c r="I5782" s="49" t="s">
        <v>3129</v>
      </c>
      <c r="J5782" s="49">
        <v>135002</v>
      </c>
      <c r="K5782" s="49" t="s">
        <v>130</v>
      </c>
      <c r="L5782" s="49">
        <v>9870088</v>
      </c>
      <c r="M5782" s="49" t="s">
        <v>985</v>
      </c>
      <c r="N5782" s="51">
        <v>15523</v>
      </c>
      <c r="O5782" s="51">
        <v>15523</v>
      </c>
      <c r="P5782" s="49" t="s">
        <v>1091</v>
      </c>
    </row>
    <row r="5783" spans="1:16">
      <c r="A5783" s="46">
        <v>0</v>
      </c>
      <c r="B5783" s="46">
        <v>0</v>
      </c>
      <c r="C5783" s="46">
        <v>0</v>
      </c>
      <c r="D5783" s="46">
        <f t="shared" si="90"/>
        <v>0</v>
      </c>
      <c r="E5783" s="51">
        <v>45261</v>
      </c>
      <c r="F5783" s="49" t="s">
        <v>80</v>
      </c>
      <c r="G5783" s="49" t="s">
        <v>81</v>
      </c>
      <c r="H5783" s="49" t="s">
        <v>3129</v>
      </c>
      <c r="I5783" s="49" t="s">
        <v>3129</v>
      </c>
      <c r="J5783" s="49">
        <v>135002</v>
      </c>
      <c r="K5783" s="49" t="s">
        <v>130</v>
      </c>
      <c r="L5783" s="49">
        <v>9869907</v>
      </c>
      <c r="M5783" s="49" t="s">
        <v>3146</v>
      </c>
      <c r="N5783" s="51">
        <v>24654</v>
      </c>
      <c r="O5783" s="51">
        <v>24654</v>
      </c>
      <c r="P5783" s="49" t="s">
        <v>1091</v>
      </c>
    </row>
    <row r="5784" spans="1:16">
      <c r="A5784" s="46">
        <v>0</v>
      </c>
      <c r="B5784" s="46">
        <v>0</v>
      </c>
      <c r="C5784" s="46">
        <v>0</v>
      </c>
      <c r="D5784" s="46">
        <f t="shared" si="90"/>
        <v>0</v>
      </c>
      <c r="E5784" s="51">
        <v>45261</v>
      </c>
      <c r="F5784" s="49" t="s">
        <v>80</v>
      </c>
      <c r="G5784" s="49" t="s">
        <v>81</v>
      </c>
      <c r="H5784" s="49" t="s">
        <v>3129</v>
      </c>
      <c r="I5784" s="49" t="s">
        <v>3129</v>
      </c>
      <c r="J5784" s="49">
        <v>135002</v>
      </c>
      <c r="K5784" s="49" t="s">
        <v>130</v>
      </c>
      <c r="L5784" s="49">
        <v>9870108</v>
      </c>
      <c r="M5784" s="49" t="s">
        <v>3151</v>
      </c>
      <c r="N5784" s="51">
        <v>24289</v>
      </c>
      <c r="O5784" s="51">
        <v>24289</v>
      </c>
      <c r="P5784" s="49" t="s">
        <v>1091</v>
      </c>
    </row>
    <row r="5785" spans="1:16">
      <c r="A5785" s="46">
        <v>0</v>
      </c>
      <c r="B5785" s="46">
        <v>0</v>
      </c>
      <c r="C5785" s="46">
        <v>0</v>
      </c>
      <c r="D5785" s="46">
        <f t="shared" si="90"/>
        <v>0</v>
      </c>
      <c r="E5785" s="51">
        <v>45261</v>
      </c>
      <c r="F5785" s="49" t="s">
        <v>80</v>
      </c>
      <c r="G5785" s="49" t="s">
        <v>81</v>
      </c>
      <c r="H5785" s="49" t="s">
        <v>3129</v>
      </c>
      <c r="I5785" s="49" t="s">
        <v>3129</v>
      </c>
      <c r="J5785" s="49">
        <v>135002</v>
      </c>
      <c r="K5785" s="49" t="s">
        <v>130</v>
      </c>
      <c r="L5785" s="49">
        <v>9699859</v>
      </c>
      <c r="M5785" s="49" t="s">
        <v>958</v>
      </c>
      <c r="N5785" s="51">
        <v>27211</v>
      </c>
      <c r="O5785" s="51">
        <v>27211</v>
      </c>
      <c r="P5785" s="49" t="s">
        <v>1091</v>
      </c>
    </row>
    <row r="5786" spans="1:16">
      <c r="A5786" s="46">
        <v>0</v>
      </c>
      <c r="B5786" s="46">
        <v>0</v>
      </c>
      <c r="C5786" s="46">
        <v>0</v>
      </c>
      <c r="D5786" s="46">
        <f t="shared" si="90"/>
        <v>0</v>
      </c>
      <c r="E5786" s="51">
        <v>45261</v>
      </c>
      <c r="F5786" s="49" t="s">
        <v>80</v>
      </c>
      <c r="G5786" s="49" t="s">
        <v>81</v>
      </c>
      <c r="H5786" s="49" t="s">
        <v>3129</v>
      </c>
      <c r="I5786" s="49" t="s">
        <v>3129</v>
      </c>
      <c r="J5786" s="49">
        <v>135002</v>
      </c>
      <c r="K5786" s="49" t="s">
        <v>130</v>
      </c>
      <c r="L5786" s="49">
        <v>9696128</v>
      </c>
      <c r="M5786" s="49" t="s">
        <v>963</v>
      </c>
      <c r="N5786" s="51">
        <v>20637</v>
      </c>
      <c r="O5786" s="51">
        <v>20637</v>
      </c>
      <c r="P5786" s="49" t="s">
        <v>1091</v>
      </c>
    </row>
    <row r="5787" spans="1:16">
      <c r="A5787" s="46">
        <v>0</v>
      </c>
      <c r="B5787" s="46">
        <v>0</v>
      </c>
      <c r="C5787" s="46">
        <v>0</v>
      </c>
      <c r="D5787" s="46">
        <f t="shared" si="90"/>
        <v>0</v>
      </c>
      <c r="E5787" s="51">
        <v>45261</v>
      </c>
      <c r="F5787" s="49" t="s">
        <v>80</v>
      </c>
      <c r="G5787" s="49" t="s">
        <v>81</v>
      </c>
      <c r="H5787" s="49" t="s">
        <v>3129</v>
      </c>
      <c r="I5787" s="49" t="s">
        <v>3129</v>
      </c>
      <c r="J5787" s="49">
        <v>135002</v>
      </c>
      <c r="K5787" s="49" t="s">
        <v>130</v>
      </c>
      <c r="L5787" s="49">
        <v>9870106</v>
      </c>
      <c r="M5787" s="49" t="s">
        <v>3134</v>
      </c>
      <c r="N5787" s="51">
        <v>28307</v>
      </c>
      <c r="O5787" s="51">
        <v>28307</v>
      </c>
      <c r="P5787" s="49" t="s">
        <v>1091</v>
      </c>
    </row>
    <row r="5788" spans="1:16">
      <c r="A5788" s="46">
        <v>0</v>
      </c>
      <c r="B5788" s="46">
        <v>0</v>
      </c>
      <c r="C5788" s="46">
        <v>0</v>
      </c>
      <c r="D5788" s="46">
        <f t="shared" si="90"/>
        <v>0</v>
      </c>
      <c r="E5788" s="51">
        <v>45261</v>
      </c>
      <c r="F5788" s="49" t="s">
        <v>80</v>
      </c>
      <c r="G5788" s="49" t="s">
        <v>81</v>
      </c>
      <c r="H5788" s="49" t="s">
        <v>3129</v>
      </c>
      <c r="I5788" s="49" t="s">
        <v>3129</v>
      </c>
      <c r="J5788" s="49">
        <v>135002</v>
      </c>
      <c r="K5788" s="49" t="s">
        <v>130</v>
      </c>
      <c r="L5788" s="49">
        <v>9869989</v>
      </c>
      <c r="M5788" s="49" t="s">
        <v>961</v>
      </c>
      <c r="N5788" s="51">
        <v>24654</v>
      </c>
      <c r="O5788" s="51">
        <v>24654</v>
      </c>
      <c r="P5788" s="49" t="s">
        <v>1091</v>
      </c>
    </row>
    <row r="5789" spans="1:16">
      <c r="A5789" s="46">
        <v>0</v>
      </c>
      <c r="B5789" s="46">
        <v>0</v>
      </c>
      <c r="C5789" s="46">
        <v>0</v>
      </c>
      <c r="D5789" s="46">
        <f t="shared" si="90"/>
        <v>0</v>
      </c>
      <c r="E5789" s="51">
        <v>45261</v>
      </c>
      <c r="F5789" s="49" t="s">
        <v>80</v>
      </c>
      <c r="G5789" s="49" t="s">
        <v>81</v>
      </c>
      <c r="H5789" s="49" t="s">
        <v>3129</v>
      </c>
      <c r="I5789" s="49" t="s">
        <v>3129</v>
      </c>
      <c r="J5789" s="49">
        <v>135002</v>
      </c>
      <c r="K5789" s="49" t="s">
        <v>130</v>
      </c>
      <c r="L5789" s="49">
        <v>9869982</v>
      </c>
      <c r="M5789" s="49" t="s">
        <v>3152</v>
      </c>
      <c r="N5789" s="51">
        <v>25020</v>
      </c>
      <c r="O5789" s="51">
        <v>25020</v>
      </c>
      <c r="P5789" s="49" t="s">
        <v>1091</v>
      </c>
    </row>
    <row r="5790" spans="1:16">
      <c r="A5790" s="46">
        <v>0</v>
      </c>
      <c r="B5790" s="46">
        <v>0</v>
      </c>
      <c r="C5790" s="46">
        <v>0</v>
      </c>
      <c r="D5790" s="46">
        <f t="shared" si="90"/>
        <v>0</v>
      </c>
      <c r="E5790" s="51">
        <v>45261</v>
      </c>
      <c r="F5790" s="49" t="s">
        <v>80</v>
      </c>
      <c r="G5790" s="49" t="s">
        <v>81</v>
      </c>
      <c r="H5790" s="49" t="s">
        <v>3129</v>
      </c>
      <c r="I5790" s="49" t="s">
        <v>3129</v>
      </c>
      <c r="J5790" s="49">
        <v>135002</v>
      </c>
      <c r="K5790" s="49" t="s">
        <v>130</v>
      </c>
      <c r="L5790" s="49">
        <v>9869981</v>
      </c>
      <c r="M5790" s="49" t="s">
        <v>3153</v>
      </c>
      <c r="N5790" s="51">
        <v>25020</v>
      </c>
      <c r="O5790" s="51">
        <v>25020</v>
      </c>
      <c r="P5790" s="49" t="s">
        <v>1091</v>
      </c>
    </row>
    <row r="5791" spans="1:16">
      <c r="A5791" s="46">
        <v>0</v>
      </c>
      <c r="B5791" s="46">
        <v>0</v>
      </c>
      <c r="C5791" s="46">
        <v>0</v>
      </c>
      <c r="D5791" s="46">
        <f t="shared" si="90"/>
        <v>0</v>
      </c>
      <c r="E5791" s="51">
        <v>45261</v>
      </c>
      <c r="F5791" s="49" t="s">
        <v>80</v>
      </c>
      <c r="G5791" s="49" t="s">
        <v>81</v>
      </c>
      <c r="H5791" s="49" t="s">
        <v>3129</v>
      </c>
      <c r="I5791" s="49" t="s">
        <v>3129</v>
      </c>
      <c r="J5791" s="49">
        <v>135002</v>
      </c>
      <c r="K5791" s="49" t="s">
        <v>130</v>
      </c>
      <c r="L5791" s="49">
        <v>9869995</v>
      </c>
      <c r="M5791" s="49" t="s">
        <v>3154</v>
      </c>
      <c r="N5791" s="51">
        <v>24654</v>
      </c>
      <c r="O5791" s="51">
        <v>24654</v>
      </c>
      <c r="P5791" s="49" t="s">
        <v>1091</v>
      </c>
    </row>
    <row r="5792" spans="1:16">
      <c r="A5792" s="46">
        <v>0</v>
      </c>
      <c r="B5792" s="46">
        <v>0</v>
      </c>
      <c r="C5792" s="46">
        <v>0</v>
      </c>
      <c r="D5792" s="46">
        <f t="shared" si="90"/>
        <v>0</v>
      </c>
      <c r="E5792" s="51">
        <v>45261</v>
      </c>
      <c r="F5792" s="49" t="s">
        <v>80</v>
      </c>
      <c r="G5792" s="49" t="s">
        <v>81</v>
      </c>
      <c r="H5792" s="49" t="s">
        <v>3129</v>
      </c>
      <c r="I5792" s="49" t="s">
        <v>3129</v>
      </c>
      <c r="J5792" s="49">
        <v>135002</v>
      </c>
      <c r="K5792" s="49" t="s">
        <v>130</v>
      </c>
      <c r="L5792" s="49">
        <v>9869993</v>
      </c>
      <c r="M5792" s="49" t="s">
        <v>3155</v>
      </c>
      <c r="N5792" s="51">
        <v>24654</v>
      </c>
      <c r="O5792" s="51">
        <v>24654</v>
      </c>
      <c r="P5792" s="49" t="s">
        <v>1091</v>
      </c>
    </row>
    <row r="5793" spans="1:16">
      <c r="A5793" s="46">
        <v>0</v>
      </c>
      <c r="B5793" s="46">
        <v>0</v>
      </c>
      <c r="C5793" s="46">
        <v>0</v>
      </c>
      <c r="D5793" s="46">
        <f t="shared" si="90"/>
        <v>0</v>
      </c>
      <c r="E5793" s="51">
        <v>45261</v>
      </c>
      <c r="F5793" s="49" t="s">
        <v>80</v>
      </c>
      <c r="G5793" s="49" t="s">
        <v>81</v>
      </c>
      <c r="H5793" s="49" t="s">
        <v>3129</v>
      </c>
      <c r="I5793" s="49" t="s">
        <v>3129</v>
      </c>
      <c r="J5793" s="49">
        <v>135002</v>
      </c>
      <c r="K5793" s="49" t="s">
        <v>130</v>
      </c>
      <c r="L5793" s="49">
        <v>9870087</v>
      </c>
      <c r="M5793" s="49" t="s">
        <v>989</v>
      </c>
      <c r="N5793" s="51">
        <v>21732</v>
      </c>
      <c r="O5793" s="51">
        <v>21732</v>
      </c>
      <c r="P5793" s="49" t="s">
        <v>1091</v>
      </c>
    </row>
    <row r="5794" spans="1:16">
      <c r="A5794" s="46">
        <v>0</v>
      </c>
      <c r="B5794" s="46">
        <v>0</v>
      </c>
      <c r="C5794" s="46">
        <v>0</v>
      </c>
      <c r="D5794" s="46">
        <f t="shared" si="90"/>
        <v>0</v>
      </c>
      <c r="E5794" s="51">
        <v>45261</v>
      </c>
      <c r="F5794" s="49" t="s">
        <v>80</v>
      </c>
      <c r="G5794" s="49" t="s">
        <v>81</v>
      </c>
      <c r="H5794" s="49" t="s">
        <v>3129</v>
      </c>
      <c r="I5794" s="49" t="s">
        <v>3129</v>
      </c>
      <c r="J5794" s="49">
        <v>135002</v>
      </c>
      <c r="K5794" s="49" t="s">
        <v>130</v>
      </c>
      <c r="L5794" s="49">
        <v>9870096</v>
      </c>
      <c r="M5794" s="49" t="s">
        <v>960</v>
      </c>
      <c r="N5794" s="51">
        <v>21367</v>
      </c>
      <c r="O5794" s="51">
        <v>21367</v>
      </c>
      <c r="P5794" s="49" t="s">
        <v>1091</v>
      </c>
    </row>
    <row r="5795" spans="1:16">
      <c r="A5795" s="46">
        <v>0</v>
      </c>
      <c r="B5795" s="46">
        <v>0</v>
      </c>
      <c r="C5795" s="46">
        <v>0</v>
      </c>
      <c r="D5795" s="46">
        <f t="shared" si="90"/>
        <v>0</v>
      </c>
      <c r="E5795" s="51">
        <v>45261</v>
      </c>
      <c r="F5795" s="49" t="s">
        <v>80</v>
      </c>
      <c r="G5795" s="49" t="s">
        <v>81</v>
      </c>
      <c r="H5795" s="49" t="s">
        <v>3129</v>
      </c>
      <c r="I5795" s="49" t="s">
        <v>3129</v>
      </c>
      <c r="J5795" s="49">
        <v>135500</v>
      </c>
      <c r="K5795" s="49" t="s">
        <v>103</v>
      </c>
      <c r="L5795" s="49">
        <v>9807825</v>
      </c>
      <c r="M5795" s="49" t="s">
        <v>920</v>
      </c>
      <c r="N5795" s="51">
        <v>36937</v>
      </c>
      <c r="O5795" s="51">
        <v>36892</v>
      </c>
      <c r="P5795" s="49" t="s">
        <v>3156</v>
      </c>
    </row>
    <row r="5796" spans="1:16">
      <c r="A5796" s="46">
        <v>0</v>
      </c>
      <c r="B5796" s="46">
        <v>0</v>
      </c>
      <c r="C5796" s="46">
        <v>0</v>
      </c>
      <c r="D5796" s="46">
        <f t="shared" si="90"/>
        <v>0</v>
      </c>
      <c r="E5796" s="51">
        <v>45261</v>
      </c>
      <c r="F5796" s="49" t="s">
        <v>80</v>
      </c>
      <c r="G5796" s="49" t="s">
        <v>81</v>
      </c>
      <c r="H5796" s="49" t="s">
        <v>3129</v>
      </c>
      <c r="I5796" s="49" t="s">
        <v>3129</v>
      </c>
      <c r="J5796" s="49">
        <v>135500</v>
      </c>
      <c r="K5796" s="49" t="s">
        <v>106</v>
      </c>
      <c r="L5796" s="49">
        <v>9802675</v>
      </c>
      <c r="M5796" s="49" t="s">
        <v>908</v>
      </c>
      <c r="N5796" s="51">
        <v>27576</v>
      </c>
      <c r="O5796" s="51">
        <v>27576</v>
      </c>
      <c r="P5796" s="49" t="s">
        <v>1081</v>
      </c>
    </row>
    <row r="5797" spans="1:16">
      <c r="A5797" s="46">
        <v>0</v>
      </c>
      <c r="B5797" s="46">
        <v>0</v>
      </c>
      <c r="C5797" s="46">
        <v>0</v>
      </c>
      <c r="D5797" s="46">
        <f t="shared" si="90"/>
        <v>0</v>
      </c>
      <c r="E5797" s="51">
        <v>45261</v>
      </c>
      <c r="F5797" s="49" t="s">
        <v>80</v>
      </c>
      <c r="G5797" s="49" t="s">
        <v>81</v>
      </c>
      <c r="H5797" s="49" t="s">
        <v>3129</v>
      </c>
      <c r="I5797" s="49" t="s">
        <v>3129</v>
      </c>
      <c r="J5797" s="49">
        <v>135500</v>
      </c>
      <c r="K5797" s="49" t="s">
        <v>106</v>
      </c>
      <c r="L5797" s="49">
        <v>9802580</v>
      </c>
      <c r="M5797" s="49" t="s">
        <v>908</v>
      </c>
      <c r="N5797" s="51">
        <v>28307</v>
      </c>
      <c r="O5797" s="51">
        <v>28307</v>
      </c>
      <c r="P5797" s="49" t="s">
        <v>1081</v>
      </c>
    </row>
    <row r="5798" spans="1:16">
      <c r="A5798" s="46">
        <v>0</v>
      </c>
      <c r="B5798" s="46">
        <v>0</v>
      </c>
      <c r="C5798" s="46">
        <v>0</v>
      </c>
      <c r="D5798" s="46">
        <f t="shared" si="90"/>
        <v>0</v>
      </c>
      <c r="E5798" s="51">
        <v>45261</v>
      </c>
      <c r="F5798" s="49" t="s">
        <v>80</v>
      </c>
      <c r="G5798" s="49" t="s">
        <v>81</v>
      </c>
      <c r="H5798" s="49" t="s">
        <v>3129</v>
      </c>
      <c r="I5798" s="49" t="s">
        <v>3129</v>
      </c>
      <c r="J5798" s="49">
        <v>135500</v>
      </c>
      <c r="K5798" s="49" t="s">
        <v>106</v>
      </c>
      <c r="L5798" s="49">
        <v>9802429</v>
      </c>
      <c r="M5798" s="49" t="s">
        <v>908</v>
      </c>
      <c r="N5798" s="51">
        <v>26481</v>
      </c>
      <c r="O5798" s="51">
        <v>26481</v>
      </c>
      <c r="P5798" s="49" t="s">
        <v>1081</v>
      </c>
    </row>
    <row r="5799" spans="1:16">
      <c r="A5799" s="46">
        <v>0</v>
      </c>
      <c r="B5799" s="46">
        <v>0</v>
      </c>
      <c r="C5799" s="46">
        <v>0</v>
      </c>
      <c r="D5799" s="46">
        <f t="shared" si="90"/>
        <v>0</v>
      </c>
      <c r="E5799" s="51">
        <v>45261</v>
      </c>
      <c r="F5799" s="49" t="s">
        <v>80</v>
      </c>
      <c r="G5799" s="49" t="s">
        <v>81</v>
      </c>
      <c r="H5799" s="49" t="s">
        <v>3129</v>
      </c>
      <c r="I5799" s="49" t="s">
        <v>3129</v>
      </c>
      <c r="J5799" s="49">
        <v>135500</v>
      </c>
      <c r="K5799" s="49" t="s">
        <v>106</v>
      </c>
      <c r="L5799" s="49">
        <v>9802653</v>
      </c>
      <c r="M5799" s="49" t="s">
        <v>908</v>
      </c>
      <c r="N5799" s="51">
        <v>13697</v>
      </c>
      <c r="O5799" s="51">
        <v>13697</v>
      </c>
      <c r="P5799" s="49" t="s">
        <v>1081</v>
      </c>
    </row>
    <row r="5800" spans="1:16">
      <c r="A5800" s="46">
        <v>0</v>
      </c>
      <c r="B5800" s="46">
        <v>0</v>
      </c>
      <c r="C5800" s="46">
        <v>0</v>
      </c>
      <c r="D5800" s="46">
        <f t="shared" si="90"/>
        <v>0</v>
      </c>
      <c r="E5800" s="51">
        <v>45261</v>
      </c>
      <c r="F5800" s="49" t="s">
        <v>80</v>
      </c>
      <c r="G5800" s="49" t="s">
        <v>81</v>
      </c>
      <c r="H5800" s="49" t="s">
        <v>3129</v>
      </c>
      <c r="I5800" s="49" t="s">
        <v>3129</v>
      </c>
      <c r="J5800" s="49">
        <v>135500</v>
      </c>
      <c r="K5800" s="49" t="s">
        <v>106</v>
      </c>
      <c r="L5800" s="49">
        <v>9802608</v>
      </c>
      <c r="M5800" s="49" t="s">
        <v>908</v>
      </c>
      <c r="N5800" s="51">
        <v>24654</v>
      </c>
      <c r="O5800" s="51">
        <v>24654</v>
      </c>
      <c r="P5800" s="49" t="s">
        <v>1081</v>
      </c>
    </row>
    <row r="5801" spans="1:16">
      <c r="A5801" s="46">
        <v>0</v>
      </c>
      <c r="B5801" s="46">
        <v>0</v>
      </c>
      <c r="C5801" s="46">
        <v>0</v>
      </c>
      <c r="D5801" s="46">
        <f t="shared" si="90"/>
        <v>0</v>
      </c>
      <c r="E5801" s="51">
        <v>45261</v>
      </c>
      <c r="F5801" s="49" t="s">
        <v>80</v>
      </c>
      <c r="G5801" s="49" t="s">
        <v>81</v>
      </c>
      <c r="H5801" s="49" t="s">
        <v>3129</v>
      </c>
      <c r="I5801" s="49" t="s">
        <v>3129</v>
      </c>
      <c r="J5801" s="49">
        <v>135500</v>
      </c>
      <c r="K5801" s="49" t="s">
        <v>106</v>
      </c>
      <c r="L5801" s="49">
        <v>9801902</v>
      </c>
      <c r="M5801" s="49" t="s">
        <v>908</v>
      </c>
      <c r="N5801" s="51">
        <v>28672</v>
      </c>
      <c r="O5801" s="51">
        <v>28672</v>
      </c>
      <c r="P5801" s="49" t="s">
        <v>1081</v>
      </c>
    </row>
    <row r="5802" spans="1:16">
      <c r="A5802" s="46">
        <v>0</v>
      </c>
      <c r="B5802" s="46">
        <v>0</v>
      </c>
      <c r="C5802" s="46">
        <v>0</v>
      </c>
      <c r="D5802" s="46">
        <f t="shared" si="90"/>
        <v>0</v>
      </c>
      <c r="E5802" s="51">
        <v>45261</v>
      </c>
      <c r="F5802" s="49" t="s">
        <v>80</v>
      </c>
      <c r="G5802" s="49" t="s">
        <v>81</v>
      </c>
      <c r="H5802" s="49" t="s">
        <v>3129</v>
      </c>
      <c r="I5802" s="49" t="s">
        <v>3129</v>
      </c>
      <c r="J5802" s="49">
        <v>135500</v>
      </c>
      <c r="K5802" s="49" t="s">
        <v>106</v>
      </c>
      <c r="L5802" s="49">
        <v>9801901</v>
      </c>
      <c r="M5802" s="49" t="s">
        <v>908</v>
      </c>
      <c r="N5802" s="51">
        <v>25020</v>
      </c>
      <c r="O5802" s="51">
        <v>25020</v>
      </c>
      <c r="P5802" s="49" t="s">
        <v>1081</v>
      </c>
    </row>
    <row r="5803" spans="1:16">
      <c r="A5803" s="46">
        <v>0</v>
      </c>
      <c r="B5803" s="46">
        <v>0</v>
      </c>
      <c r="C5803" s="46">
        <v>0</v>
      </c>
      <c r="D5803" s="46">
        <f t="shared" si="90"/>
        <v>0</v>
      </c>
      <c r="E5803" s="51">
        <v>45261</v>
      </c>
      <c r="F5803" s="49" t="s">
        <v>80</v>
      </c>
      <c r="G5803" s="49" t="s">
        <v>81</v>
      </c>
      <c r="H5803" s="49" t="s">
        <v>3129</v>
      </c>
      <c r="I5803" s="49" t="s">
        <v>3129</v>
      </c>
      <c r="J5803" s="49">
        <v>135500</v>
      </c>
      <c r="K5803" s="49" t="s">
        <v>106</v>
      </c>
      <c r="L5803" s="49">
        <v>9801885</v>
      </c>
      <c r="M5803" s="49" t="s">
        <v>908</v>
      </c>
      <c r="N5803" s="51">
        <v>24289</v>
      </c>
      <c r="O5803" s="51">
        <v>24289</v>
      </c>
      <c r="P5803" s="49" t="s">
        <v>1081</v>
      </c>
    </row>
    <row r="5804" spans="1:16">
      <c r="A5804" s="46">
        <v>0</v>
      </c>
      <c r="B5804" s="46">
        <v>0</v>
      </c>
      <c r="C5804" s="46">
        <v>0</v>
      </c>
      <c r="D5804" s="46">
        <f t="shared" si="90"/>
        <v>0</v>
      </c>
      <c r="E5804" s="51">
        <v>45261</v>
      </c>
      <c r="F5804" s="49" t="s">
        <v>80</v>
      </c>
      <c r="G5804" s="49" t="s">
        <v>81</v>
      </c>
      <c r="H5804" s="49" t="s">
        <v>3129</v>
      </c>
      <c r="I5804" s="49" t="s">
        <v>3129</v>
      </c>
      <c r="J5804" s="49">
        <v>135500</v>
      </c>
      <c r="K5804" s="49" t="s">
        <v>106</v>
      </c>
      <c r="L5804" s="49">
        <v>9801864</v>
      </c>
      <c r="M5804" s="49" t="s">
        <v>908</v>
      </c>
      <c r="N5804" s="51">
        <v>33786</v>
      </c>
      <c r="O5804" s="51">
        <v>33786</v>
      </c>
      <c r="P5804" s="49" t="s">
        <v>1081</v>
      </c>
    </row>
    <row r="5805" spans="1:16">
      <c r="A5805" s="46">
        <v>0</v>
      </c>
      <c r="B5805" s="46">
        <v>0</v>
      </c>
      <c r="C5805" s="46">
        <v>0</v>
      </c>
      <c r="D5805" s="46">
        <f t="shared" si="90"/>
        <v>0</v>
      </c>
      <c r="E5805" s="51">
        <v>45261</v>
      </c>
      <c r="F5805" s="49" t="s">
        <v>80</v>
      </c>
      <c r="G5805" s="49" t="s">
        <v>81</v>
      </c>
      <c r="H5805" s="49" t="s">
        <v>3129</v>
      </c>
      <c r="I5805" s="49" t="s">
        <v>3129</v>
      </c>
      <c r="J5805" s="49">
        <v>135500</v>
      </c>
      <c r="K5805" s="49" t="s">
        <v>106</v>
      </c>
      <c r="L5805" s="49">
        <v>9801837</v>
      </c>
      <c r="M5805" s="49" t="s">
        <v>908</v>
      </c>
      <c r="N5805" s="51">
        <v>24654</v>
      </c>
      <c r="O5805" s="51">
        <v>24654</v>
      </c>
      <c r="P5805" s="49" t="s">
        <v>1081</v>
      </c>
    </row>
    <row r="5806" spans="1:16">
      <c r="A5806" s="46">
        <v>0</v>
      </c>
      <c r="B5806" s="46">
        <v>0</v>
      </c>
      <c r="C5806" s="46">
        <v>0</v>
      </c>
      <c r="D5806" s="46">
        <f t="shared" si="90"/>
        <v>0</v>
      </c>
      <c r="E5806" s="51">
        <v>45261</v>
      </c>
      <c r="F5806" s="49" t="s">
        <v>80</v>
      </c>
      <c r="G5806" s="49" t="s">
        <v>81</v>
      </c>
      <c r="H5806" s="49" t="s">
        <v>3129</v>
      </c>
      <c r="I5806" s="49" t="s">
        <v>3129</v>
      </c>
      <c r="J5806" s="49">
        <v>135500</v>
      </c>
      <c r="K5806" s="49" t="s">
        <v>106</v>
      </c>
      <c r="L5806" s="49">
        <v>9802735</v>
      </c>
      <c r="M5806" s="49" t="s">
        <v>908</v>
      </c>
      <c r="N5806" s="51">
        <v>22828</v>
      </c>
      <c r="O5806" s="51">
        <v>22828</v>
      </c>
      <c r="P5806" s="49" t="s">
        <v>1081</v>
      </c>
    </row>
    <row r="5807" spans="1:16">
      <c r="A5807" s="46">
        <v>0</v>
      </c>
      <c r="B5807" s="46">
        <v>0</v>
      </c>
      <c r="C5807" s="46">
        <v>0</v>
      </c>
      <c r="D5807" s="46">
        <f t="shared" si="90"/>
        <v>0</v>
      </c>
      <c r="E5807" s="51">
        <v>45261</v>
      </c>
      <c r="F5807" s="49" t="s">
        <v>80</v>
      </c>
      <c r="G5807" s="49" t="s">
        <v>81</v>
      </c>
      <c r="H5807" s="49" t="s">
        <v>3129</v>
      </c>
      <c r="I5807" s="49" t="s">
        <v>3129</v>
      </c>
      <c r="J5807" s="49">
        <v>135500</v>
      </c>
      <c r="K5807" s="49" t="s">
        <v>106</v>
      </c>
      <c r="L5807" s="49">
        <v>9802882</v>
      </c>
      <c r="M5807" s="49" t="s">
        <v>908</v>
      </c>
      <c r="N5807" s="51">
        <v>28307</v>
      </c>
      <c r="O5807" s="51">
        <v>28307</v>
      </c>
      <c r="P5807" s="49" t="s">
        <v>1081</v>
      </c>
    </row>
    <row r="5808" spans="1:16">
      <c r="A5808" s="46">
        <v>0</v>
      </c>
      <c r="B5808" s="46">
        <v>0</v>
      </c>
      <c r="C5808" s="46">
        <v>0</v>
      </c>
      <c r="D5808" s="46">
        <f t="shared" si="90"/>
        <v>0</v>
      </c>
      <c r="E5808" s="51">
        <v>45261</v>
      </c>
      <c r="F5808" s="49" t="s">
        <v>80</v>
      </c>
      <c r="G5808" s="49" t="s">
        <v>81</v>
      </c>
      <c r="H5808" s="49" t="s">
        <v>3129</v>
      </c>
      <c r="I5808" s="49" t="s">
        <v>3129</v>
      </c>
      <c r="J5808" s="49">
        <v>135500</v>
      </c>
      <c r="K5808" s="49" t="s">
        <v>106</v>
      </c>
      <c r="L5808" s="49">
        <v>9802527</v>
      </c>
      <c r="M5808" s="49" t="s">
        <v>908</v>
      </c>
      <c r="N5808" s="51">
        <v>28307</v>
      </c>
      <c r="O5808" s="51">
        <v>28307</v>
      </c>
      <c r="P5808" s="49" t="s">
        <v>1081</v>
      </c>
    </row>
    <row r="5809" spans="1:16">
      <c r="A5809" s="46">
        <v>0</v>
      </c>
      <c r="B5809" s="46">
        <v>0</v>
      </c>
      <c r="C5809" s="46">
        <v>0</v>
      </c>
      <c r="D5809" s="46">
        <f t="shared" si="90"/>
        <v>0</v>
      </c>
      <c r="E5809" s="51">
        <v>45261</v>
      </c>
      <c r="F5809" s="49" t="s">
        <v>80</v>
      </c>
      <c r="G5809" s="49" t="s">
        <v>81</v>
      </c>
      <c r="H5809" s="49" t="s">
        <v>3129</v>
      </c>
      <c r="I5809" s="49" t="s">
        <v>3129</v>
      </c>
      <c r="J5809" s="49">
        <v>135500</v>
      </c>
      <c r="K5809" s="49" t="s">
        <v>106</v>
      </c>
      <c r="L5809" s="49">
        <v>9802645</v>
      </c>
      <c r="M5809" s="49" t="s">
        <v>908</v>
      </c>
      <c r="N5809" s="51">
        <v>24654</v>
      </c>
      <c r="O5809" s="51">
        <v>24654</v>
      </c>
      <c r="P5809" s="49" t="s">
        <v>1081</v>
      </c>
    </row>
    <row r="5810" spans="1:16">
      <c r="A5810" s="46">
        <v>0</v>
      </c>
      <c r="B5810" s="46">
        <v>0</v>
      </c>
      <c r="C5810" s="46">
        <v>0</v>
      </c>
      <c r="D5810" s="46">
        <f t="shared" si="90"/>
        <v>0</v>
      </c>
      <c r="E5810" s="51">
        <v>45261</v>
      </c>
      <c r="F5810" s="49" t="s">
        <v>80</v>
      </c>
      <c r="G5810" s="49" t="s">
        <v>81</v>
      </c>
      <c r="H5810" s="49" t="s">
        <v>3129</v>
      </c>
      <c r="I5810" s="49" t="s">
        <v>3129</v>
      </c>
      <c r="J5810" s="49">
        <v>135500</v>
      </c>
      <c r="K5810" s="49" t="s">
        <v>106</v>
      </c>
      <c r="L5810" s="49">
        <v>9801966</v>
      </c>
      <c r="M5810" s="49" t="s">
        <v>908</v>
      </c>
      <c r="N5810" s="51">
        <v>20637</v>
      </c>
      <c r="O5810" s="51">
        <v>20637</v>
      </c>
      <c r="P5810" s="49" t="s">
        <v>1081</v>
      </c>
    </row>
    <row r="5811" spans="1:16">
      <c r="A5811" s="46">
        <v>0</v>
      </c>
      <c r="B5811" s="46">
        <v>0</v>
      </c>
      <c r="C5811" s="46">
        <v>0</v>
      </c>
      <c r="D5811" s="46">
        <f t="shared" si="90"/>
        <v>0</v>
      </c>
      <c r="E5811" s="51">
        <v>45261</v>
      </c>
      <c r="F5811" s="49" t="s">
        <v>80</v>
      </c>
      <c r="G5811" s="49" t="s">
        <v>81</v>
      </c>
      <c r="H5811" s="49" t="s">
        <v>3129</v>
      </c>
      <c r="I5811" s="49" t="s">
        <v>3129</v>
      </c>
      <c r="J5811" s="49">
        <v>135500</v>
      </c>
      <c r="K5811" s="49" t="s">
        <v>106</v>
      </c>
      <c r="L5811" s="49">
        <v>9801891</v>
      </c>
      <c r="M5811" s="49" t="s">
        <v>908</v>
      </c>
      <c r="N5811" s="51">
        <v>28307</v>
      </c>
      <c r="O5811" s="51">
        <v>28307</v>
      </c>
      <c r="P5811" s="49" t="s">
        <v>1081</v>
      </c>
    </row>
    <row r="5812" spans="1:16">
      <c r="A5812" s="46">
        <v>0</v>
      </c>
      <c r="B5812" s="46">
        <v>0</v>
      </c>
      <c r="C5812" s="46">
        <v>0</v>
      </c>
      <c r="D5812" s="46">
        <f t="shared" si="90"/>
        <v>0</v>
      </c>
      <c r="E5812" s="51">
        <v>45261</v>
      </c>
      <c r="F5812" s="49" t="s">
        <v>80</v>
      </c>
      <c r="G5812" s="49" t="s">
        <v>81</v>
      </c>
      <c r="H5812" s="49" t="s">
        <v>3129</v>
      </c>
      <c r="I5812" s="49" t="s">
        <v>3129</v>
      </c>
      <c r="J5812" s="49">
        <v>135500</v>
      </c>
      <c r="K5812" s="49" t="s">
        <v>106</v>
      </c>
      <c r="L5812" s="49">
        <v>9802612</v>
      </c>
      <c r="M5812" s="49" t="s">
        <v>908</v>
      </c>
      <c r="N5812" s="51">
        <v>33786</v>
      </c>
      <c r="O5812" s="51">
        <v>33786</v>
      </c>
      <c r="P5812" s="49" t="s">
        <v>1081</v>
      </c>
    </row>
    <row r="5813" spans="1:16">
      <c r="A5813" s="46">
        <v>0</v>
      </c>
      <c r="B5813" s="46">
        <v>0</v>
      </c>
      <c r="C5813" s="46">
        <v>0</v>
      </c>
      <c r="D5813" s="46">
        <f t="shared" si="90"/>
        <v>0</v>
      </c>
      <c r="E5813" s="51">
        <v>45261</v>
      </c>
      <c r="F5813" s="49" t="s">
        <v>80</v>
      </c>
      <c r="G5813" s="49" t="s">
        <v>81</v>
      </c>
      <c r="H5813" s="49" t="s">
        <v>3129</v>
      </c>
      <c r="I5813" s="49" t="s">
        <v>3129</v>
      </c>
      <c r="J5813" s="49">
        <v>135500</v>
      </c>
      <c r="K5813" s="49" t="s">
        <v>106</v>
      </c>
      <c r="L5813" s="49">
        <v>9802486</v>
      </c>
      <c r="M5813" s="49" t="s">
        <v>908</v>
      </c>
      <c r="N5813" s="51">
        <v>24289</v>
      </c>
      <c r="O5813" s="51">
        <v>24289</v>
      </c>
      <c r="P5813" s="49" t="s">
        <v>1081</v>
      </c>
    </row>
    <row r="5814" spans="1:16">
      <c r="A5814" s="46">
        <v>0</v>
      </c>
      <c r="B5814" s="46">
        <v>0</v>
      </c>
      <c r="C5814" s="46">
        <v>0</v>
      </c>
      <c r="D5814" s="46">
        <f t="shared" si="90"/>
        <v>0</v>
      </c>
      <c r="E5814" s="51">
        <v>45261</v>
      </c>
      <c r="F5814" s="49" t="s">
        <v>80</v>
      </c>
      <c r="G5814" s="49" t="s">
        <v>81</v>
      </c>
      <c r="H5814" s="49" t="s">
        <v>3129</v>
      </c>
      <c r="I5814" s="49" t="s">
        <v>3129</v>
      </c>
      <c r="J5814" s="49">
        <v>135500</v>
      </c>
      <c r="K5814" s="49" t="s">
        <v>106</v>
      </c>
      <c r="L5814" s="49">
        <v>9801899</v>
      </c>
      <c r="M5814" s="49" t="s">
        <v>908</v>
      </c>
      <c r="N5814" s="51">
        <v>24289</v>
      </c>
      <c r="O5814" s="51">
        <v>24289</v>
      </c>
      <c r="P5814" s="49" t="s">
        <v>1081</v>
      </c>
    </row>
    <row r="5815" spans="1:16">
      <c r="A5815" s="46">
        <v>0</v>
      </c>
      <c r="B5815" s="46">
        <v>0</v>
      </c>
      <c r="C5815" s="46">
        <v>0</v>
      </c>
      <c r="D5815" s="46">
        <f t="shared" si="90"/>
        <v>0</v>
      </c>
      <c r="E5815" s="51">
        <v>45261</v>
      </c>
      <c r="F5815" s="49" t="s">
        <v>80</v>
      </c>
      <c r="G5815" s="49" t="s">
        <v>81</v>
      </c>
      <c r="H5815" s="49" t="s">
        <v>3129</v>
      </c>
      <c r="I5815" s="49" t="s">
        <v>3129</v>
      </c>
      <c r="J5815" s="49">
        <v>135500</v>
      </c>
      <c r="K5815" s="49" t="s">
        <v>106</v>
      </c>
      <c r="L5815" s="49">
        <v>9801863</v>
      </c>
      <c r="M5815" s="49" t="s">
        <v>908</v>
      </c>
      <c r="N5815" s="51">
        <v>28672</v>
      </c>
      <c r="O5815" s="51">
        <v>28672</v>
      </c>
      <c r="P5815" s="49" t="s">
        <v>1081</v>
      </c>
    </row>
    <row r="5816" spans="1:16">
      <c r="A5816" s="46">
        <v>0</v>
      </c>
      <c r="B5816" s="46">
        <v>0</v>
      </c>
      <c r="C5816" s="46">
        <v>0</v>
      </c>
      <c r="D5816" s="46">
        <f t="shared" si="90"/>
        <v>0</v>
      </c>
      <c r="E5816" s="51">
        <v>45261</v>
      </c>
      <c r="F5816" s="49" t="s">
        <v>80</v>
      </c>
      <c r="G5816" s="49" t="s">
        <v>81</v>
      </c>
      <c r="H5816" s="49" t="s">
        <v>3129</v>
      </c>
      <c r="I5816" s="49" t="s">
        <v>3129</v>
      </c>
      <c r="J5816" s="49">
        <v>135500</v>
      </c>
      <c r="K5816" s="49" t="s">
        <v>106</v>
      </c>
      <c r="L5816" s="49">
        <v>9801889</v>
      </c>
      <c r="M5816" s="49" t="s">
        <v>908</v>
      </c>
      <c r="N5816" s="51">
        <v>33786</v>
      </c>
      <c r="O5816" s="51">
        <v>33786</v>
      </c>
      <c r="P5816" s="49" t="s">
        <v>1081</v>
      </c>
    </row>
    <row r="5817" spans="1:16">
      <c r="A5817" s="46">
        <v>0</v>
      </c>
      <c r="B5817" s="46">
        <v>0</v>
      </c>
      <c r="C5817" s="46">
        <v>0</v>
      </c>
      <c r="D5817" s="46">
        <f t="shared" si="90"/>
        <v>0</v>
      </c>
      <c r="E5817" s="51">
        <v>45261</v>
      </c>
      <c r="F5817" s="49" t="s">
        <v>80</v>
      </c>
      <c r="G5817" s="49" t="s">
        <v>81</v>
      </c>
      <c r="H5817" s="49" t="s">
        <v>3129</v>
      </c>
      <c r="I5817" s="49" t="s">
        <v>3129</v>
      </c>
      <c r="J5817" s="49">
        <v>135500</v>
      </c>
      <c r="K5817" s="49" t="s">
        <v>106</v>
      </c>
      <c r="L5817" s="49">
        <v>9801851</v>
      </c>
      <c r="M5817" s="49" t="s">
        <v>908</v>
      </c>
      <c r="N5817" s="51">
        <v>33786</v>
      </c>
      <c r="O5817" s="51">
        <v>33786</v>
      </c>
      <c r="P5817" s="49" t="s">
        <v>1081</v>
      </c>
    </row>
    <row r="5818" spans="1:16">
      <c r="A5818" s="46">
        <v>0</v>
      </c>
      <c r="B5818" s="46">
        <v>0</v>
      </c>
      <c r="C5818" s="46">
        <v>0</v>
      </c>
      <c r="D5818" s="46">
        <f t="shared" si="90"/>
        <v>0</v>
      </c>
      <c r="E5818" s="51">
        <v>45261</v>
      </c>
      <c r="F5818" s="49" t="s">
        <v>80</v>
      </c>
      <c r="G5818" s="49" t="s">
        <v>81</v>
      </c>
      <c r="H5818" s="49" t="s">
        <v>3129</v>
      </c>
      <c r="I5818" s="49" t="s">
        <v>3129</v>
      </c>
      <c r="J5818" s="49">
        <v>135500</v>
      </c>
      <c r="K5818" s="49" t="s">
        <v>106</v>
      </c>
      <c r="L5818" s="49">
        <v>9801900</v>
      </c>
      <c r="M5818" s="49" t="s">
        <v>908</v>
      </c>
      <c r="N5818" s="51">
        <v>24654</v>
      </c>
      <c r="O5818" s="51">
        <v>24654</v>
      </c>
      <c r="P5818" s="49" t="s">
        <v>1081</v>
      </c>
    </row>
    <row r="5819" spans="1:16">
      <c r="A5819" s="46">
        <v>0</v>
      </c>
      <c r="B5819" s="46">
        <v>0</v>
      </c>
      <c r="C5819" s="46">
        <v>0</v>
      </c>
      <c r="D5819" s="46">
        <f t="shared" si="90"/>
        <v>0</v>
      </c>
      <c r="E5819" s="51">
        <v>45261</v>
      </c>
      <c r="F5819" s="49" t="s">
        <v>80</v>
      </c>
      <c r="G5819" s="49" t="s">
        <v>81</v>
      </c>
      <c r="H5819" s="49" t="s">
        <v>3129</v>
      </c>
      <c r="I5819" s="49" t="s">
        <v>3129</v>
      </c>
      <c r="J5819" s="49">
        <v>135500</v>
      </c>
      <c r="K5819" s="49" t="s">
        <v>106</v>
      </c>
      <c r="L5819" s="49">
        <v>9802740</v>
      </c>
      <c r="M5819" s="49" t="s">
        <v>908</v>
      </c>
      <c r="N5819" s="51">
        <v>13697</v>
      </c>
      <c r="O5819" s="51">
        <v>13697</v>
      </c>
      <c r="P5819" s="49" t="s">
        <v>1081</v>
      </c>
    </row>
    <row r="5820" spans="1:16">
      <c r="A5820" s="46">
        <v>0</v>
      </c>
      <c r="B5820" s="46">
        <v>0</v>
      </c>
      <c r="C5820" s="46">
        <v>0</v>
      </c>
      <c r="D5820" s="46">
        <f t="shared" si="90"/>
        <v>0</v>
      </c>
      <c r="E5820" s="51">
        <v>45261</v>
      </c>
      <c r="F5820" s="49" t="s">
        <v>80</v>
      </c>
      <c r="G5820" s="49" t="s">
        <v>81</v>
      </c>
      <c r="H5820" s="49" t="s">
        <v>3129</v>
      </c>
      <c r="I5820" s="49" t="s">
        <v>3129</v>
      </c>
      <c r="J5820" s="49">
        <v>135500</v>
      </c>
      <c r="K5820" s="49" t="s">
        <v>106</v>
      </c>
      <c r="L5820" s="49">
        <v>9802829</v>
      </c>
      <c r="M5820" s="49" t="s">
        <v>908</v>
      </c>
      <c r="N5820" s="51">
        <v>28672</v>
      </c>
      <c r="O5820" s="51">
        <v>28672</v>
      </c>
      <c r="P5820" s="49" t="s">
        <v>1081</v>
      </c>
    </row>
    <row r="5821" spans="1:16">
      <c r="A5821" s="46">
        <v>0</v>
      </c>
      <c r="B5821" s="46">
        <v>0</v>
      </c>
      <c r="C5821" s="46">
        <v>0</v>
      </c>
      <c r="D5821" s="46">
        <f t="shared" si="90"/>
        <v>0</v>
      </c>
      <c r="E5821" s="51">
        <v>45261</v>
      </c>
      <c r="F5821" s="49" t="s">
        <v>80</v>
      </c>
      <c r="G5821" s="49" t="s">
        <v>81</v>
      </c>
      <c r="H5821" s="49" t="s">
        <v>3129</v>
      </c>
      <c r="I5821" s="49" t="s">
        <v>3129</v>
      </c>
      <c r="J5821" s="49">
        <v>135500</v>
      </c>
      <c r="K5821" s="49" t="s">
        <v>106</v>
      </c>
      <c r="L5821" s="49">
        <v>9802744</v>
      </c>
      <c r="M5821" s="49" t="s">
        <v>908</v>
      </c>
      <c r="N5821" s="51">
        <v>23924</v>
      </c>
      <c r="O5821" s="51">
        <v>23924</v>
      </c>
      <c r="P5821" s="49" t="s">
        <v>1081</v>
      </c>
    </row>
    <row r="5822" spans="1:16">
      <c r="A5822" s="46">
        <v>0</v>
      </c>
      <c r="B5822" s="46">
        <v>0</v>
      </c>
      <c r="C5822" s="46">
        <v>0</v>
      </c>
      <c r="D5822" s="46">
        <f t="shared" si="90"/>
        <v>0</v>
      </c>
      <c r="E5822" s="51">
        <v>45261</v>
      </c>
      <c r="F5822" s="49" t="s">
        <v>80</v>
      </c>
      <c r="G5822" s="49" t="s">
        <v>81</v>
      </c>
      <c r="H5822" s="49" t="s">
        <v>3129</v>
      </c>
      <c r="I5822" s="49" t="s">
        <v>3129</v>
      </c>
      <c r="J5822" s="49">
        <v>135500</v>
      </c>
      <c r="K5822" s="49" t="s">
        <v>106</v>
      </c>
      <c r="L5822" s="49">
        <v>9802710</v>
      </c>
      <c r="M5822" s="49" t="s">
        <v>908</v>
      </c>
      <c r="N5822" s="51">
        <v>26481</v>
      </c>
      <c r="O5822" s="51">
        <v>26481</v>
      </c>
      <c r="P5822" s="49" t="s">
        <v>1081</v>
      </c>
    </row>
    <row r="5823" spans="1:16">
      <c r="A5823" s="46">
        <v>0</v>
      </c>
      <c r="B5823" s="46">
        <v>0</v>
      </c>
      <c r="C5823" s="46">
        <v>0</v>
      </c>
      <c r="D5823" s="46">
        <f t="shared" si="90"/>
        <v>0</v>
      </c>
      <c r="E5823" s="51">
        <v>45261</v>
      </c>
      <c r="F5823" s="49" t="s">
        <v>80</v>
      </c>
      <c r="G5823" s="49" t="s">
        <v>81</v>
      </c>
      <c r="H5823" s="49" t="s">
        <v>3129</v>
      </c>
      <c r="I5823" s="49" t="s">
        <v>3129</v>
      </c>
      <c r="J5823" s="49">
        <v>135500</v>
      </c>
      <c r="K5823" s="49" t="s">
        <v>106</v>
      </c>
      <c r="L5823" s="49">
        <v>9802709</v>
      </c>
      <c r="M5823" s="49" t="s">
        <v>908</v>
      </c>
      <c r="N5823" s="51">
        <v>25385</v>
      </c>
      <c r="O5823" s="51">
        <v>25385</v>
      </c>
      <c r="P5823" s="49" t="s">
        <v>1081</v>
      </c>
    </row>
    <row r="5824" spans="1:16">
      <c r="A5824" s="46">
        <v>0</v>
      </c>
      <c r="B5824" s="46">
        <v>0</v>
      </c>
      <c r="C5824" s="46">
        <v>0</v>
      </c>
      <c r="D5824" s="46">
        <f t="shared" si="90"/>
        <v>0</v>
      </c>
      <c r="E5824" s="51">
        <v>45261</v>
      </c>
      <c r="F5824" s="49" t="s">
        <v>80</v>
      </c>
      <c r="G5824" s="49" t="s">
        <v>81</v>
      </c>
      <c r="H5824" s="49" t="s">
        <v>3129</v>
      </c>
      <c r="I5824" s="49" t="s">
        <v>3129</v>
      </c>
      <c r="J5824" s="49">
        <v>135500</v>
      </c>
      <c r="K5824" s="49" t="s">
        <v>106</v>
      </c>
      <c r="L5824" s="49">
        <v>9801871</v>
      </c>
      <c r="M5824" s="49" t="s">
        <v>908</v>
      </c>
      <c r="N5824" s="51">
        <v>26846</v>
      </c>
      <c r="O5824" s="51">
        <v>26846</v>
      </c>
      <c r="P5824" s="49" t="s">
        <v>1081</v>
      </c>
    </row>
    <row r="5825" spans="1:16">
      <c r="A5825" s="46">
        <v>0</v>
      </c>
      <c r="B5825" s="46">
        <v>0</v>
      </c>
      <c r="C5825" s="46">
        <v>0</v>
      </c>
      <c r="D5825" s="46">
        <f t="shared" si="90"/>
        <v>0</v>
      </c>
      <c r="E5825" s="51">
        <v>45261</v>
      </c>
      <c r="F5825" s="49" t="s">
        <v>80</v>
      </c>
      <c r="G5825" s="49" t="s">
        <v>81</v>
      </c>
      <c r="H5825" s="49" t="s">
        <v>3129</v>
      </c>
      <c r="I5825" s="49" t="s">
        <v>3129</v>
      </c>
      <c r="J5825" s="49">
        <v>135500</v>
      </c>
      <c r="K5825" s="49" t="s">
        <v>106</v>
      </c>
      <c r="L5825" s="49">
        <v>9802566</v>
      </c>
      <c r="M5825" s="49" t="s">
        <v>908</v>
      </c>
      <c r="N5825" s="51">
        <v>28307</v>
      </c>
      <c r="O5825" s="51">
        <v>28307</v>
      </c>
      <c r="P5825" s="49" t="s">
        <v>1081</v>
      </c>
    </row>
    <row r="5826" spans="1:16">
      <c r="A5826" s="46">
        <v>0</v>
      </c>
      <c r="B5826" s="46">
        <v>0</v>
      </c>
      <c r="C5826" s="46">
        <v>0</v>
      </c>
      <c r="D5826" s="46">
        <f t="shared" si="90"/>
        <v>0</v>
      </c>
      <c r="E5826" s="51">
        <v>45261</v>
      </c>
      <c r="F5826" s="49" t="s">
        <v>80</v>
      </c>
      <c r="G5826" s="49" t="s">
        <v>81</v>
      </c>
      <c r="H5826" s="49" t="s">
        <v>3129</v>
      </c>
      <c r="I5826" s="49" t="s">
        <v>3129</v>
      </c>
      <c r="J5826" s="49">
        <v>135500</v>
      </c>
      <c r="K5826" s="49" t="s">
        <v>106</v>
      </c>
      <c r="L5826" s="49">
        <v>9802448</v>
      </c>
      <c r="M5826" s="49" t="s">
        <v>908</v>
      </c>
      <c r="N5826" s="51">
        <v>22098</v>
      </c>
      <c r="O5826" s="51">
        <v>22098</v>
      </c>
      <c r="P5826" s="49" t="s">
        <v>1081</v>
      </c>
    </row>
    <row r="5827" spans="1:16">
      <c r="A5827" s="46">
        <v>0</v>
      </c>
      <c r="B5827" s="46">
        <v>0</v>
      </c>
      <c r="C5827" s="46">
        <v>0</v>
      </c>
      <c r="D5827" s="46">
        <f t="shared" ref="D5827:D5890" si="91">+B5827-C5827</f>
        <v>0</v>
      </c>
      <c r="E5827" s="51">
        <v>45261</v>
      </c>
      <c r="F5827" s="49" t="s">
        <v>80</v>
      </c>
      <c r="G5827" s="49" t="s">
        <v>81</v>
      </c>
      <c r="H5827" s="49" t="s">
        <v>3129</v>
      </c>
      <c r="I5827" s="49" t="s">
        <v>3129</v>
      </c>
      <c r="J5827" s="49">
        <v>135500</v>
      </c>
      <c r="K5827" s="49" t="s">
        <v>106</v>
      </c>
      <c r="L5827" s="49">
        <v>9802396</v>
      </c>
      <c r="M5827" s="49" t="s">
        <v>908</v>
      </c>
      <c r="N5827" s="51">
        <v>20637</v>
      </c>
      <c r="O5827" s="51">
        <v>20637</v>
      </c>
      <c r="P5827" s="49" t="s">
        <v>1081</v>
      </c>
    </row>
    <row r="5828" spans="1:16">
      <c r="A5828" s="46">
        <v>0</v>
      </c>
      <c r="B5828" s="46">
        <v>0</v>
      </c>
      <c r="C5828" s="46">
        <v>0</v>
      </c>
      <c r="D5828" s="46">
        <f t="shared" si="91"/>
        <v>0</v>
      </c>
      <c r="E5828" s="51">
        <v>45261</v>
      </c>
      <c r="F5828" s="49" t="s">
        <v>80</v>
      </c>
      <c r="G5828" s="49" t="s">
        <v>81</v>
      </c>
      <c r="H5828" s="49" t="s">
        <v>3129</v>
      </c>
      <c r="I5828" s="49" t="s">
        <v>3129</v>
      </c>
      <c r="J5828" s="49">
        <v>135500</v>
      </c>
      <c r="K5828" s="49" t="s">
        <v>106</v>
      </c>
      <c r="L5828" s="49">
        <v>9802575</v>
      </c>
      <c r="M5828" s="49" t="s">
        <v>908</v>
      </c>
      <c r="N5828" s="51">
        <v>24654</v>
      </c>
      <c r="O5828" s="51">
        <v>24654</v>
      </c>
      <c r="P5828" s="49" t="s">
        <v>1081</v>
      </c>
    </row>
    <row r="5829" spans="1:16">
      <c r="A5829" s="46">
        <v>0</v>
      </c>
      <c r="B5829" s="46">
        <v>0</v>
      </c>
      <c r="C5829" s="46">
        <v>0</v>
      </c>
      <c r="D5829" s="46">
        <f t="shared" si="91"/>
        <v>0</v>
      </c>
      <c r="E5829" s="51">
        <v>45261</v>
      </c>
      <c r="F5829" s="49" t="s">
        <v>80</v>
      </c>
      <c r="G5829" s="49" t="s">
        <v>81</v>
      </c>
      <c r="H5829" s="49" t="s">
        <v>3129</v>
      </c>
      <c r="I5829" s="49" t="s">
        <v>3129</v>
      </c>
      <c r="J5829" s="49">
        <v>135500</v>
      </c>
      <c r="K5829" s="49" t="s">
        <v>106</v>
      </c>
      <c r="L5829" s="49">
        <v>9802432</v>
      </c>
      <c r="M5829" s="49" t="s">
        <v>908</v>
      </c>
      <c r="N5829" s="51">
        <v>33055</v>
      </c>
      <c r="O5829" s="51">
        <v>33055</v>
      </c>
      <c r="P5829" s="49" t="s">
        <v>1081</v>
      </c>
    </row>
    <row r="5830" spans="1:16">
      <c r="A5830" s="46">
        <v>0</v>
      </c>
      <c r="B5830" s="46">
        <v>0</v>
      </c>
      <c r="C5830" s="46">
        <v>0</v>
      </c>
      <c r="D5830" s="46">
        <f t="shared" si="91"/>
        <v>0</v>
      </c>
      <c r="E5830" s="51">
        <v>45261</v>
      </c>
      <c r="F5830" s="49" t="s">
        <v>80</v>
      </c>
      <c r="G5830" s="49" t="s">
        <v>81</v>
      </c>
      <c r="H5830" s="49" t="s">
        <v>3129</v>
      </c>
      <c r="I5830" s="49" t="s">
        <v>3129</v>
      </c>
      <c r="J5830" s="49">
        <v>135500</v>
      </c>
      <c r="K5830" s="49" t="s">
        <v>106</v>
      </c>
      <c r="L5830" s="49">
        <v>9801909</v>
      </c>
      <c r="M5830" s="49" t="s">
        <v>908</v>
      </c>
      <c r="N5830" s="51">
        <v>22098</v>
      </c>
      <c r="O5830" s="51">
        <v>22098</v>
      </c>
      <c r="P5830" s="49" t="s">
        <v>1081</v>
      </c>
    </row>
    <row r="5831" spans="1:16">
      <c r="A5831" s="46">
        <v>0</v>
      </c>
      <c r="B5831" s="46">
        <v>0</v>
      </c>
      <c r="C5831" s="46">
        <v>0</v>
      </c>
      <c r="D5831" s="46">
        <f t="shared" si="91"/>
        <v>0</v>
      </c>
      <c r="E5831" s="51">
        <v>45261</v>
      </c>
      <c r="F5831" s="49" t="s">
        <v>80</v>
      </c>
      <c r="G5831" s="49" t="s">
        <v>81</v>
      </c>
      <c r="H5831" s="49" t="s">
        <v>3129</v>
      </c>
      <c r="I5831" s="49" t="s">
        <v>3129</v>
      </c>
      <c r="J5831" s="49">
        <v>135500</v>
      </c>
      <c r="K5831" s="49" t="s">
        <v>106</v>
      </c>
      <c r="L5831" s="49">
        <v>9803334</v>
      </c>
      <c r="M5831" s="49" t="s">
        <v>908</v>
      </c>
      <c r="N5831" s="51">
        <v>23193</v>
      </c>
      <c r="O5831" s="51">
        <v>23193</v>
      </c>
      <c r="P5831" s="49" t="s">
        <v>1081</v>
      </c>
    </row>
    <row r="5832" spans="1:16">
      <c r="A5832" s="46">
        <v>0</v>
      </c>
      <c r="B5832" s="46">
        <v>0</v>
      </c>
      <c r="C5832" s="46">
        <v>0</v>
      </c>
      <c r="D5832" s="46">
        <f t="shared" si="91"/>
        <v>0</v>
      </c>
      <c r="E5832" s="51">
        <v>45261</v>
      </c>
      <c r="F5832" s="49" t="s">
        <v>80</v>
      </c>
      <c r="G5832" s="49" t="s">
        <v>81</v>
      </c>
      <c r="H5832" s="49" t="s">
        <v>3129</v>
      </c>
      <c r="I5832" s="49" t="s">
        <v>3129</v>
      </c>
      <c r="J5832" s="49">
        <v>135500</v>
      </c>
      <c r="K5832" s="49" t="s">
        <v>106</v>
      </c>
      <c r="L5832" s="49">
        <v>9802647</v>
      </c>
      <c r="M5832" s="49" t="s">
        <v>908</v>
      </c>
      <c r="N5832" s="51">
        <v>27211</v>
      </c>
      <c r="O5832" s="51">
        <v>27211</v>
      </c>
      <c r="P5832" s="49" t="s">
        <v>1081</v>
      </c>
    </row>
    <row r="5833" spans="1:16">
      <c r="A5833" s="46">
        <v>0</v>
      </c>
      <c r="B5833" s="46">
        <v>0</v>
      </c>
      <c r="C5833" s="46">
        <v>0</v>
      </c>
      <c r="D5833" s="46">
        <f t="shared" si="91"/>
        <v>0</v>
      </c>
      <c r="E5833" s="51">
        <v>45261</v>
      </c>
      <c r="F5833" s="49" t="s">
        <v>80</v>
      </c>
      <c r="G5833" s="49" t="s">
        <v>81</v>
      </c>
      <c r="H5833" s="49" t="s">
        <v>3129</v>
      </c>
      <c r="I5833" s="49" t="s">
        <v>3129</v>
      </c>
      <c r="J5833" s="49">
        <v>135500</v>
      </c>
      <c r="K5833" s="49" t="s">
        <v>106</v>
      </c>
      <c r="L5833" s="49">
        <v>9801938</v>
      </c>
      <c r="M5833" s="49" t="s">
        <v>908</v>
      </c>
      <c r="N5833" s="51">
        <v>25020</v>
      </c>
      <c r="O5833" s="51">
        <v>25020</v>
      </c>
      <c r="P5833" s="49" t="s">
        <v>1081</v>
      </c>
    </row>
    <row r="5834" spans="1:16">
      <c r="A5834" s="46">
        <v>0</v>
      </c>
      <c r="B5834" s="46">
        <v>0</v>
      </c>
      <c r="C5834" s="46">
        <v>0</v>
      </c>
      <c r="D5834" s="46">
        <f t="shared" si="91"/>
        <v>0</v>
      </c>
      <c r="E5834" s="51">
        <v>45261</v>
      </c>
      <c r="F5834" s="49" t="s">
        <v>80</v>
      </c>
      <c r="G5834" s="49" t="s">
        <v>81</v>
      </c>
      <c r="H5834" s="49" t="s">
        <v>3129</v>
      </c>
      <c r="I5834" s="49" t="s">
        <v>3129</v>
      </c>
      <c r="J5834" s="49">
        <v>135500</v>
      </c>
      <c r="K5834" s="49" t="s">
        <v>106</v>
      </c>
      <c r="L5834" s="49">
        <v>9801868</v>
      </c>
      <c r="M5834" s="49" t="s">
        <v>908</v>
      </c>
      <c r="N5834" s="51">
        <v>22828</v>
      </c>
      <c r="O5834" s="51">
        <v>22828</v>
      </c>
      <c r="P5834" s="49" t="s">
        <v>1081</v>
      </c>
    </row>
    <row r="5835" spans="1:16">
      <c r="A5835" s="46">
        <v>0</v>
      </c>
      <c r="B5835" s="46">
        <v>0</v>
      </c>
      <c r="C5835" s="46">
        <v>0</v>
      </c>
      <c r="D5835" s="46">
        <f t="shared" si="91"/>
        <v>0</v>
      </c>
      <c r="E5835" s="51">
        <v>45261</v>
      </c>
      <c r="F5835" s="49" t="s">
        <v>80</v>
      </c>
      <c r="G5835" s="49" t="s">
        <v>81</v>
      </c>
      <c r="H5835" s="49" t="s">
        <v>3129</v>
      </c>
      <c r="I5835" s="49" t="s">
        <v>3129</v>
      </c>
      <c r="J5835" s="49">
        <v>135500</v>
      </c>
      <c r="K5835" s="49" t="s">
        <v>106</v>
      </c>
      <c r="L5835" s="49">
        <v>9802726</v>
      </c>
      <c r="M5835" s="49" t="s">
        <v>908</v>
      </c>
      <c r="N5835" s="51">
        <v>24654</v>
      </c>
      <c r="O5835" s="51">
        <v>24654</v>
      </c>
      <c r="P5835" s="49" t="s">
        <v>1081</v>
      </c>
    </row>
    <row r="5836" spans="1:16">
      <c r="A5836" s="46">
        <v>0</v>
      </c>
      <c r="B5836" s="46">
        <v>0</v>
      </c>
      <c r="C5836" s="46">
        <v>0</v>
      </c>
      <c r="D5836" s="46">
        <f t="shared" si="91"/>
        <v>0</v>
      </c>
      <c r="E5836" s="51">
        <v>45261</v>
      </c>
      <c r="F5836" s="49" t="s">
        <v>80</v>
      </c>
      <c r="G5836" s="49" t="s">
        <v>81</v>
      </c>
      <c r="H5836" s="49" t="s">
        <v>3129</v>
      </c>
      <c r="I5836" s="49" t="s">
        <v>3129</v>
      </c>
      <c r="J5836" s="49">
        <v>135500</v>
      </c>
      <c r="K5836" s="49" t="s">
        <v>106</v>
      </c>
      <c r="L5836" s="49">
        <v>9802609</v>
      </c>
      <c r="M5836" s="49" t="s">
        <v>908</v>
      </c>
      <c r="N5836" s="51">
        <v>25020</v>
      </c>
      <c r="O5836" s="51">
        <v>25020</v>
      </c>
      <c r="P5836" s="49" t="s">
        <v>1081</v>
      </c>
    </row>
    <row r="5837" spans="1:16">
      <c r="A5837" s="46">
        <v>0</v>
      </c>
      <c r="B5837" s="46">
        <v>0</v>
      </c>
      <c r="C5837" s="46">
        <v>0</v>
      </c>
      <c r="D5837" s="46">
        <f t="shared" si="91"/>
        <v>0</v>
      </c>
      <c r="E5837" s="51">
        <v>45261</v>
      </c>
      <c r="F5837" s="49" t="s">
        <v>80</v>
      </c>
      <c r="G5837" s="49" t="s">
        <v>81</v>
      </c>
      <c r="H5837" s="49" t="s">
        <v>3129</v>
      </c>
      <c r="I5837" s="49" t="s">
        <v>3129</v>
      </c>
      <c r="J5837" s="49">
        <v>135500</v>
      </c>
      <c r="K5837" s="49" t="s">
        <v>106</v>
      </c>
      <c r="L5837" s="49">
        <v>9802809</v>
      </c>
      <c r="M5837" s="49" t="s">
        <v>908</v>
      </c>
      <c r="N5837" s="51">
        <v>29403</v>
      </c>
      <c r="O5837" s="51">
        <v>29403</v>
      </c>
      <c r="P5837" s="49" t="s">
        <v>1081</v>
      </c>
    </row>
    <row r="5838" spans="1:16">
      <c r="A5838" s="46">
        <v>0</v>
      </c>
      <c r="B5838" s="46">
        <v>0</v>
      </c>
      <c r="C5838" s="46">
        <v>0</v>
      </c>
      <c r="D5838" s="46">
        <f t="shared" si="91"/>
        <v>0</v>
      </c>
      <c r="E5838" s="51">
        <v>45261</v>
      </c>
      <c r="F5838" s="49" t="s">
        <v>80</v>
      </c>
      <c r="G5838" s="49" t="s">
        <v>81</v>
      </c>
      <c r="H5838" s="49" t="s">
        <v>3129</v>
      </c>
      <c r="I5838" s="49" t="s">
        <v>3129</v>
      </c>
      <c r="J5838" s="49">
        <v>135500</v>
      </c>
      <c r="K5838" s="49" t="s">
        <v>106</v>
      </c>
      <c r="L5838" s="49">
        <v>9802371</v>
      </c>
      <c r="M5838" s="49" t="s">
        <v>908</v>
      </c>
      <c r="N5838" s="51">
        <v>24654</v>
      </c>
      <c r="O5838" s="51">
        <v>24654</v>
      </c>
      <c r="P5838" s="49" t="s">
        <v>1081</v>
      </c>
    </row>
    <row r="5839" spans="1:16">
      <c r="A5839" s="46">
        <v>0</v>
      </c>
      <c r="B5839" s="46">
        <v>0</v>
      </c>
      <c r="C5839" s="46">
        <v>0</v>
      </c>
      <c r="D5839" s="46">
        <f t="shared" si="91"/>
        <v>0</v>
      </c>
      <c r="E5839" s="51">
        <v>45261</v>
      </c>
      <c r="F5839" s="49" t="s">
        <v>80</v>
      </c>
      <c r="G5839" s="49" t="s">
        <v>81</v>
      </c>
      <c r="H5839" s="49" t="s">
        <v>3129</v>
      </c>
      <c r="I5839" s="49" t="s">
        <v>3129</v>
      </c>
      <c r="J5839" s="49">
        <v>135500</v>
      </c>
      <c r="K5839" s="49" t="s">
        <v>106</v>
      </c>
      <c r="L5839" s="49">
        <v>9802607</v>
      </c>
      <c r="M5839" s="49" t="s">
        <v>908</v>
      </c>
      <c r="N5839" s="51">
        <v>23924</v>
      </c>
      <c r="O5839" s="51">
        <v>23924</v>
      </c>
      <c r="P5839" s="49" t="s">
        <v>1081</v>
      </c>
    </row>
    <row r="5840" spans="1:16">
      <c r="A5840" s="46">
        <v>0</v>
      </c>
      <c r="B5840" s="46">
        <v>0</v>
      </c>
      <c r="C5840" s="46">
        <v>0</v>
      </c>
      <c r="D5840" s="46">
        <f t="shared" si="91"/>
        <v>0</v>
      </c>
      <c r="E5840" s="51">
        <v>45261</v>
      </c>
      <c r="F5840" s="49" t="s">
        <v>80</v>
      </c>
      <c r="G5840" s="49" t="s">
        <v>81</v>
      </c>
      <c r="H5840" s="49" t="s">
        <v>3129</v>
      </c>
      <c r="I5840" s="49" t="s">
        <v>3129</v>
      </c>
      <c r="J5840" s="49">
        <v>135500</v>
      </c>
      <c r="K5840" s="49" t="s">
        <v>106</v>
      </c>
      <c r="L5840" s="49">
        <v>9801933</v>
      </c>
      <c r="M5840" s="49" t="s">
        <v>908</v>
      </c>
      <c r="N5840" s="51">
        <v>23559</v>
      </c>
      <c r="O5840" s="51">
        <v>23559</v>
      </c>
      <c r="P5840" s="49" t="s">
        <v>1081</v>
      </c>
    </row>
    <row r="5841" spans="1:16">
      <c r="A5841" s="46">
        <v>0</v>
      </c>
      <c r="B5841" s="46">
        <v>0</v>
      </c>
      <c r="C5841" s="46">
        <v>0</v>
      </c>
      <c r="D5841" s="46">
        <f t="shared" si="91"/>
        <v>0</v>
      </c>
      <c r="E5841" s="51">
        <v>45261</v>
      </c>
      <c r="F5841" s="49" t="s">
        <v>80</v>
      </c>
      <c r="G5841" s="49" t="s">
        <v>81</v>
      </c>
      <c r="H5841" s="49" t="s">
        <v>3129</v>
      </c>
      <c r="I5841" s="49" t="s">
        <v>3129</v>
      </c>
      <c r="J5841" s="49">
        <v>135500</v>
      </c>
      <c r="K5841" s="49" t="s">
        <v>106</v>
      </c>
      <c r="L5841" s="49">
        <v>9801903</v>
      </c>
      <c r="M5841" s="49" t="s">
        <v>908</v>
      </c>
      <c r="N5841" s="51">
        <v>29037</v>
      </c>
      <c r="O5841" s="51">
        <v>29037</v>
      </c>
      <c r="P5841" s="49" t="s">
        <v>1081</v>
      </c>
    </row>
    <row r="5842" spans="1:16">
      <c r="A5842" s="46">
        <v>0</v>
      </c>
      <c r="B5842" s="46">
        <v>0</v>
      </c>
      <c r="C5842" s="46">
        <v>0</v>
      </c>
      <c r="D5842" s="46">
        <f t="shared" si="91"/>
        <v>0</v>
      </c>
      <c r="E5842" s="51">
        <v>45261</v>
      </c>
      <c r="F5842" s="49" t="s">
        <v>80</v>
      </c>
      <c r="G5842" s="49" t="s">
        <v>81</v>
      </c>
      <c r="H5842" s="49" t="s">
        <v>3129</v>
      </c>
      <c r="I5842" s="49" t="s">
        <v>3129</v>
      </c>
      <c r="J5842" s="49">
        <v>135500</v>
      </c>
      <c r="K5842" s="49" t="s">
        <v>106</v>
      </c>
      <c r="L5842" s="49">
        <v>9801886</v>
      </c>
      <c r="M5842" s="49" t="s">
        <v>908</v>
      </c>
      <c r="N5842" s="51">
        <v>24654</v>
      </c>
      <c r="O5842" s="51">
        <v>24654</v>
      </c>
      <c r="P5842" s="49" t="s">
        <v>1081</v>
      </c>
    </row>
    <row r="5843" spans="1:16">
      <c r="A5843" s="46">
        <v>0</v>
      </c>
      <c r="B5843" s="46">
        <v>0</v>
      </c>
      <c r="C5843" s="46">
        <v>0</v>
      </c>
      <c r="D5843" s="46">
        <f t="shared" si="91"/>
        <v>0</v>
      </c>
      <c r="E5843" s="51">
        <v>45261</v>
      </c>
      <c r="F5843" s="49" t="s">
        <v>80</v>
      </c>
      <c r="G5843" s="49" t="s">
        <v>81</v>
      </c>
      <c r="H5843" s="49" t="s">
        <v>3129</v>
      </c>
      <c r="I5843" s="49" t="s">
        <v>3129</v>
      </c>
      <c r="J5843" s="49">
        <v>135500</v>
      </c>
      <c r="K5843" s="49" t="s">
        <v>106</v>
      </c>
      <c r="L5843" s="49">
        <v>9801963</v>
      </c>
      <c r="M5843" s="49" t="s">
        <v>908</v>
      </c>
      <c r="N5843" s="51">
        <v>13332</v>
      </c>
      <c r="O5843" s="51">
        <v>13332</v>
      </c>
      <c r="P5843" s="49" t="s">
        <v>1081</v>
      </c>
    </row>
    <row r="5844" spans="1:16">
      <c r="A5844" s="46">
        <v>0</v>
      </c>
      <c r="B5844" s="46">
        <v>0</v>
      </c>
      <c r="C5844" s="46">
        <v>0</v>
      </c>
      <c r="D5844" s="46">
        <f t="shared" si="91"/>
        <v>0</v>
      </c>
      <c r="E5844" s="51">
        <v>45261</v>
      </c>
      <c r="F5844" s="49" t="s">
        <v>80</v>
      </c>
      <c r="G5844" s="49" t="s">
        <v>81</v>
      </c>
      <c r="H5844" s="49" t="s">
        <v>3129</v>
      </c>
      <c r="I5844" s="49" t="s">
        <v>3129</v>
      </c>
      <c r="J5844" s="49">
        <v>135500</v>
      </c>
      <c r="K5844" s="49" t="s">
        <v>106</v>
      </c>
      <c r="L5844" s="49">
        <v>9801883</v>
      </c>
      <c r="M5844" s="49" t="s">
        <v>908</v>
      </c>
      <c r="N5844" s="51">
        <v>23559</v>
      </c>
      <c r="O5844" s="51">
        <v>23559</v>
      </c>
      <c r="P5844" s="49" t="s">
        <v>1081</v>
      </c>
    </row>
    <row r="5845" spans="1:16">
      <c r="A5845" s="46">
        <v>0</v>
      </c>
      <c r="B5845" s="46">
        <v>0</v>
      </c>
      <c r="C5845" s="46">
        <v>0</v>
      </c>
      <c r="D5845" s="46">
        <f t="shared" si="91"/>
        <v>0</v>
      </c>
      <c r="E5845" s="51">
        <v>45261</v>
      </c>
      <c r="F5845" s="49" t="s">
        <v>80</v>
      </c>
      <c r="G5845" s="49" t="s">
        <v>81</v>
      </c>
      <c r="H5845" s="49" t="s">
        <v>3129</v>
      </c>
      <c r="I5845" s="49" t="s">
        <v>3129</v>
      </c>
      <c r="J5845" s="49">
        <v>135500</v>
      </c>
      <c r="K5845" s="49" t="s">
        <v>106</v>
      </c>
      <c r="L5845" s="49">
        <v>9802781</v>
      </c>
      <c r="M5845" s="49" t="s">
        <v>908</v>
      </c>
      <c r="N5845" s="51">
        <v>23924</v>
      </c>
      <c r="O5845" s="51">
        <v>23924</v>
      </c>
      <c r="P5845" s="49" t="s">
        <v>1081</v>
      </c>
    </row>
    <row r="5846" spans="1:16">
      <c r="A5846" s="46">
        <v>0</v>
      </c>
      <c r="B5846" s="46">
        <v>0</v>
      </c>
      <c r="C5846" s="46">
        <v>0</v>
      </c>
      <c r="D5846" s="46">
        <f t="shared" si="91"/>
        <v>0</v>
      </c>
      <c r="E5846" s="51">
        <v>45261</v>
      </c>
      <c r="F5846" s="49" t="s">
        <v>80</v>
      </c>
      <c r="G5846" s="49" t="s">
        <v>81</v>
      </c>
      <c r="H5846" s="49" t="s">
        <v>3129</v>
      </c>
      <c r="I5846" s="49" t="s">
        <v>3129</v>
      </c>
      <c r="J5846" s="49">
        <v>135500</v>
      </c>
      <c r="K5846" s="49" t="s">
        <v>106</v>
      </c>
      <c r="L5846" s="49">
        <v>9801898</v>
      </c>
      <c r="M5846" s="49" t="s">
        <v>908</v>
      </c>
      <c r="N5846" s="51">
        <v>25020</v>
      </c>
      <c r="O5846" s="51">
        <v>25020</v>
      </c>
      <c r="P5846" s="49" t="s">
        <v>1081</v>
      </c>
    </row>
    <row r="5847" spans="1:16">
      <c r="A5847" s="46">
        <v>0</v>
      </c>
      <c r="B5847" s="46">
        <v>0</v>
      </c>
      <c r="C5847" s="46">
        <v>0</v>
      </c>
      <c r="D5847" s="46">
        <f t="shared" si="91"/>
        <v>0</v>
      </c>
      <c r="E5847" s="51">
        <v>45261</v>
      </c>
      <c r="F5847" s="49" t="s">
        <v>80</v>
      </c>
      <c r="G5847" s="49" t="s">
        <v>81</v>
      </c>
      <c r="H5847" s="49" t="s">
        <v>3129</v>
      </c>
      <c r="I5847" s="49" t="s">
        <v>3129</v>
      </c>
      <c r="J5847" s="49">
        <v>135500</v>
      </c>
      <c r="K5847" s="49" t="s">
        <v>106</v>
      </c>
      <c r="L5847" s="49">
        <v>9802447</v>
      </c>
      <c r="M5847" s="49" t="s">
        <v>908</v>
      </c>
      <c r="N5847" s="51">
        <v>21367</v>
      </c>
      <c r="O5847" s="51">
        <v>21367</v>
      </c>
      <c r="P5847" s="49" t="s">
        <v>1081</v>
      </c>
    </row>
    <row r="5848" spans="1:16">
      <c r="A5848" s="46">
        <v>0</v>
      </c>
      <c r="B5848" s="46">
        <v>0</v>
      </c>
      <c r="C5848" s="46">
        <v>0</v>
      </c>
      <c r="D5848" s="46">
        <f t="shared" si="91"/>
        <v>0</v>
      </c>
      <c r="E5848" s="51">
        <v>45261</v>
      </c>
      <c r="F5848" s="49" t="s">
        <v>80</v>
      </c>
      <c r="G5848" s="49" t="s">
        <v>81</v>
      </c>
      <c r="H5848" s="49" t="s">
        <v>3129</v>
      </c>
      <c r="I5848" s="49" t="s">
        <v>3129</v>
      </c>
      <c r="J5848" s="49">
        <v>135500</v>
      </c>
      <c r="K5848" s="49" t="s">
        <v>106</v>
      </c>
      <c r="L5848" s="49">
        <v>9801850</v>
      </c>
      <c r="M5848" s="49" t="s">
        <v>908</v>
      </c>
      <c r="N5848" s="51">
        <v>24654</v>
      </c>
      <c r="O5848" s="51">
        <v>24654</v>
      </c>
      <c r="P5848" s="49" t="s">
        <v>1081</v>
      </c>
    </row>
    <row r="5849" spans="1:16">
      <c r="A5849" s="46">
        <v>0</v>
      </c>
      <c r="B5849" s="46">
        <v>0</v>
      </c>
      <c r="C5849" s="46">
        <v>0</v>
      </c>
      <c r="D5849" s="46">
        <f t="shared" si="91"/>
        <v>0</v>
      </c>
      <c r="E5849" s="51">
        <v>45261</v>
      </c>
      <c r="F5849" s="49" t="s">
        <v>80</v>
      </c>
      <c r="G5849" s="49" t="s">
        <v>81</v>
      </c>
      <c r="H5849" s="49" t="s">
        <v>3129</v>
      </c>
      <c r="I5849" s="49" t="s">
        <v>3129</v>
      </c>
      <c r="J5849" s="49">
        <v>135500</v>
      </c>
      <c r="K5849" s="49" t="s">
        <v>106</v>
      </c>
      <c r="L5849" s="49">
        <v>9802488</v>
      </c>
      <c r="M5849" s="49" t="s">
        <v>908</v>
      </c>
      <c r="N5849" s="51">
        <v>25020</v>
      </c>
      <c r="O5849" s="51">
        <v>25020</v>
      </c>
      <c r="P5849" s="49" t="s">
        <v>1081</v>
      </c>
    </row>
    <row r="5850" spans="1:16">
      <c r="A5850" s="46">
        <v>0</v>
      </c>
      <c r="B5850" s="46">
        <v>0</v>
      </c>
      <c r="C5850" s="46">
        <v>0</v>
      </c>
      <c r="D5850" s="46">
        <f t="shared" si="91"/>
        <v>0</v>
      </c>
      <c r="E5850" s="51">
        <v>45261</v>
      </c>
      <c r="F5850" s="49" t="s">
        <v>80</v>
      </c>
      <c r="G5850" s="49" t="s">
        <v>81</v>
      </c>
      <c r="H5850" s="49" t="s">
        <v>3129</v>
      </c>
      <c r="I5850" s="49" t="s">
        <v>3129</v>
      </c>
      <c r="J5850" s="49">
        <v>135500</v>
      </c>
      <c r="K5850" s="49" t="s">
        <v>106</v>
      </c>
      <c r="L5850" s="49">
        <v>9802846</v>
      </c>
      <c r="M5850" s="49" t="s">
        <v>908</v>
      </c>
      <c r="N5850" s="51">
        <v>27942</v>
      </c>
      <c r="O5850" s="51">
        <v>27942</v>
      </c>
      <c r="P5850" s="49" t="s">
        <v>1081</v>
      </c>
    </row>
    <row r="5851" spans="1:16">
      <c r="A5851" s="46">
        <v>0</v>
      </c>
      <c r="B5851" s="46">
        <v>0</v>
      </c>
      <c r="C5851" s="46">
        <v>0</v>
      </c>
      <c r="D5851" s="46">
        <f t="shared" si="91"/>
        <v>0</v>
      </c>
      <c r="E5851" s="51">
        <v>45261</v>
      </c>
      <c r="F5851" s="49" t="s">
        <v>80</v>
      </c>
      <c r="G5851" s="49" t="s">
        <v>81</v>
      </c>
      <c r="H5851" s="49" t="s">
        <v>3129</v>
      </c>
      <c r="I5851" s="49" t="s">
        <v>3129</v>
      </c>
      <c r="J5851" s="49">
        <v>135500</v>
      </c>
      <c r="K5851" s="49" t="s">
        <v>106</v>
      </c>
      <c r="L5851" s="49">
        <v>9802713</v>
      </c>
      <c r="M5851" s="49" t="s">
        <v>908</v>
      </c>
      <c r="N5851" s="51">
        <v>28307</v>
      </c>
      <c r="O5851" s="51">
        <v>28307</v>
      </c>
      <c r="P5851" s="49" t="s">
        <v>1081</v>
      </c>
    </row>
    <row r="5852" spans="1:16">
      <c r="A5852" s="46">
        <v>0</v>
      </c>
      <c r="B5852" s="46">
        <v>0</v>
      </c>
      <c r="C5852" s="46">
        <v>0</v>
      </c>
      <c r="D5852" s="46">
        <f t="shared" si="91"/>
        <v>0</v>
      </c>
      <c r="E5852" s="51">
        <v>45261</v>
      </c>
      <c r="F5852" s="49" t="s">
        <v>80</v>
      </c>
      <c r="G5852" s="49" t="s">
        <v>81</v>
      </c>
      <c r="H5852" s="49" t="s">
        <v>3129</v>
      </c>
      <c r="I5852" s="49" t="s">
        <v>3129</v>
      </c>
      <c r="J5852" s="49">
        <v>135500</v>
      </c>
      <c r="K5852" s="49" t="s">
        <v>106</v>
      </c>
      <c r="L5852" s="49">
        <v>9802711</v>
      </c>
      <c r="M5852" s="49" t="s">
        <v>908</v>
      </c>
      <c r="N5852" s="51">
        <v>26846</v>
      </c>
      <c r="O5852" s="51">
        <v>26846</v>
      </c>
      <c r="P5852" s="49" t="s">
        <v>1081</v>
      </c>
    </row>
    <row r="5853" spans="1:16">
      <c r="A5853" s="46">
        <v>0</v>
      </c>
      <c r="B5853" s="46">
        <v>0</v>
      </c>
      <c r="C5853" s="46">
        <v>0</v>
      </c>
      <c r="D5853" s="46">
        <f t="shared" si="91"/>
        <v>0</v>
      </c>
      <c r="E5853" s="51">
        <v>45261</v>
      </c>
      <c r="F5853" s="49" t="s">
        <v>80</v>
      </c>
      <c r="G5853" s="49" t="s">
        <v>81</v>
      </c>
      <c r="H5853" s="49" t="s">
        <v>3129</v>
      </c>
      <c r="I5853" s="49" t="s">
        <v>3129</v>
      </c>
      <c r="J5853" s="49">
        <v>135500</v>
      </c>
      <c r="K5853" s="49" t="s">
        <v>106</v>
      </c>
      <c r="L5853" s="49">
        <v>9802494</v>
      </c>
      <c r="M5853" s="49" t="s">
        <v>908</v>
      </c>
      <c r="N5853" s="51">
        <v>31594</v>
      </c>
      <c r="O5853" s="51">
        <v>31594</v>
      </c>
      <c r="P5853" s="49" t="s">
        <v>1081</v>
      </c>
    </row>
    <row r="5854" spans="1:16">
      <c r="A5854" s="46">
        <v>0</v>
      </c>
      <c r="B5854" s="46">
        <v>0</v>
      </c>
      <c r="C5854" s="46">
        <v>0</v>
      </c>
      <c r="D5854" s="46">
        <f t="shared" si="91"/>
        <v>0</v>
      </c>
      <c r="E5854" s="51">
        <v>45261</v>
      </c>
      <c r="F5854" s="49" t="s">
        <v>80</v>
      </c>
      <c r="G5854" s="49" t="s">
        <v>81</v>
      </c>
      <c r="H5854" s="49" t="s">
        <v>3129</v>
      </c>
      <c r="I5854" s="49" t="s">
        <v>3129</v>
      </c>
      <c r="J5854" s="49">
        <v>135500</v>
      </c>
      <c r="K5854" s="49" t="s">
        <v>106</v>
      </c>
      <c r="L5854" s="49">
        <v>9801828</v>
      </c>
      <c r="M5854" s="49" t="s">
        <v>908</v>
      </c>
      <c r="N5854" s="51">
        <v>19906</v>
      </c>
      <c r="O5854" s="51">
        <v>19906</v>
      </c>
      <c r="P5854" s="49" t="s">
        <v>1081</v>
      </c>
    </row>
    <row r="5855" spans="1:16">
      <c r="A5855" s="46">
        <v>0</v>
      </c>
      <c r="B5855" s="46">
        <v>0</v>
      </c>
      <c r="C5855" s="46">
        <v>0</v>
      </c>
      <c r="D5855" s="46">
        <f t="shared" si="91"/>
        <v>0</v>
      </c>
      <c r="E5855" s="51">
        <v>45261</v>
      </c>
      <c r="F5855" s="49" t="s">
        <v>80</v>
      </c>
      <c r="G5855" s="49" t="s">
        <v>81</v>
      </c>
      <c r="H5855" s="49" t="s">
        <v>3129</v>
      </c>
      <c r="I5855" s="49" t="s">
        <v>3129</v>
      </c>
      <c r="J5855" s="49">
        <v>135500</v>
      </c>
      <c r="K5855" s="49" t="s">
        <v>106</v>
      </c>
      <c r="L5855" s="49">
        <v>9802397</v>
      </c>
      <c r="M5855" s="49" t="s">
        <v>908</v>
      </c>
      <c r="N5855" s="51">
        <v>28307</v>
      </c>
      <c r="O5855" s="51">
        <v>28307</v>
      </c>
      <c r="P5855" s="49" t="s">
        <v>1081</v>
      </c>
    </row>
    <row r="5856" spans="1:16">
      <c r="A5856" s="46">
        <v>0</v>
      </c>
      <c r="B5856" s="46">
        <v>0</v>
      </c>
      <c r="C5856" s="46">
        <v>0</v>
      </c>
      <c r="D5856" s="46">
        <f t="shared" si="91"/>
        <v>0</v>
      </c>
      <c r="E5856" s="51">
        <v>45261</v>
      </c>
      <c r="F5856" s="49" t="s">
        <v>80</v>
      </c>
      <c r="G5856" s="49" t="s">
        <v>81</v>
      </c>
      <c r="H5856" s="49" t="s">
        <v>3129</v>
      </c>
      <c r="I5856" s="49" t="s">
        <v>3129</v>
      </c>
      <c r="J5856" s="49">
        <v>135500</v>
      </c>
      <c r="K5856" s="49" t="s">
        <v>106</v>
      </c>
      <c r="L5856" s="49">
        <v>9802765</v>
      </c>
      <c r="M5856" s="49" t="s">
        <v>908</v>
      </c>
      <c r="N5856" s="51">
        <v>25020</v>
      </c>
      <c r="O5856" s="51">
        <v>25020</v>
      </c>
      <c r="P5856" s="49" t="s">
        <v>1081</v>
      </c>
    </row>
    <row r="5857" spans="1:16">
      <c r="A5857" s="46">
        <v>0</v>
      </c>
      <c r="B5857" s="46">
        <v>0</v>
      </c>
      <c r="C5857" s="46">
        <v>0</v>
      </c>
      <c r="D5857" s="46">
        <f t="shared" si="91"/>
        <v>0</v>
      </c>
      <c r="E5857" s="51">
        <v>45261</v>
      </c>
      <c r="F5857" s="49" t="s">
        <v>80</v>
      </c>
      <c r="G5857" s="49" t="s">
        <v>81</v>
      </c>
      <c r="H5857" s="49" t="s">
        <v>3129</v>
      </c>
      <c r="I5857" s="49" t="s">
        <v>3129</v>
      </c>
      <c r="J5857" s="49">
        <v>135500</v>
      </c>
      <c r="K5857" s="49" t="s">
        <v>106</v>
      </c>
      <c r="L5857" s="49">
        <v>9802737</v>
      </c>
      <c r="M5857" s="49" t="s">
        <v>908</v>
      </c>
      <c r="N5857" s="51">
        <v>25020</v>
      </c>
      <c r="O5857" s="51">
        <v>25020</v>
      </c>
      <c r="P5857" s="49" t="s">
        <v>1081</v>
      </c>
    </row>
    <row r="5858" spans="1:16">
      <c r="A5858" s="46">
        <v>0</v>
      </c>
      <c r="B5858" s="46">
        <v>0</v>
      </c>
      <c r="C5858" s="46">
        <v>0</v>
      </c>
      <c r="D5858" s="46">
        <f t="shared" si="91"/>
        <v>0</v>
      </c>
      <c r="E5858" s="51">
        <v>45261</v>
      </c>
      <c r="F5858" s="49" t="s">
        <v>80</v>
      </c>
      <c r="G5858" s="49" t="s">
        <v>81</v>
      </c>
      <c r="H5858" s="49" t="s">
        <v>3129</v>
      </c>
      <c r="I5858" s="49" t="s">
        <v>3129</v>
      </c>
      <c r="J5858" s="49">
        <v>135500</v>
      </c>
      <c r="K5858" s="49" t="s">
        <v>106</v>
      </c>
      <c r="L5858" s="49">
        <v>9802578</v>
      </c>
      <c r="M5858" s="49" t="s">
        <v>908</v>
      </c>
      <c r="N5858" s="51">
        <v>26115</v>
      </c>
      <c r="O5858" s="51">
        <v>26115</v>
      </c>
      <c r="P5858" s="49" t="s">
        <v>1081</v>
      </c>
    </row>
    <row r="5859" spans="1:16">
      <c r="A5859" s="46">
        <v>0</v>
      </c>
      <c r="B5859" s="46">
        <v>0</v>
      </c>
      <c r="C5859" s="46">
        <v>0</v>
      </c>
      <c r="D5859" s="46">
        <f t="shared" si="91"/>
        <v>0</v>
      </c>
      <c r="E5859" s="51">
        <v>45261</v>
      </c>
      <c r="F5859" s="49" t="s">
        <v>80</v>
      </c>
      <c r="G5859" s="49" t="s">
        <v>81</v>
      </c>
      <c r="H5859" s="49" t="s">
        <v>3129</v>
      </c>
      <c r="I5859" s="49" t="s">
        <v>3129</v>
      </c>
      <c r="J5859" s="49">
        <v>135500</v>
      </c>
      <c r="K5859" s="49" t="s">
        <v>106</v>
      </c>
      <c r="L5859" s="49">
        <v>9802546</v>
      </c>
      <c r="M5859" s="49" t="s">
        <v>908</v>
      </c>
      <c r="N5859" s="51">
        <v>24654</v>
      </c>
      <c r="O5859" s="51">
        <v>24654</v>
      </c>
      <c r="P5859" s="49" t="s">
        <v>1081</v>
      </c>
    </row>
    <row r="5860" spans="1:16">
      <c r="A5860" s="46">
        <v>0</v>
      </c>
      <c r="B5860" s="46">
        <v>0</v>
      </c>
      <c r="C5860" s="46">
        <v>0</v>
      </c>
      <c r="D5860" s="46">
        <f t="shared" si="91"/>
        <v>0</v>
      </c>
      <c r="E5860" s="51">
        <v>45261</v>
      </c>
      <c r="F5860" s="49" t="s">
        <v>80</v>
      </c>
      <c r="G5860" s="49" t="s">
        <v>81</v>
      </c>
      <c r="H5860" s="49" t="s">
        <v>3129</v>
      </c>
      <c r="I5860" s="49" t="s">
        <v>3129</v>
      </c>
      <c r="J5860" s="49">
        <v>135500</v>
      </c>
      <c r="K5860" s="49" t="s">
        <v>106</v>
      </c>
      <c r="L5860" s="49">
        <v>9802513</v>
      </c>
      <c r="M5860" s="49" t="s">
        <v>908</v>
      </c>
      <c r="N5860" s="51">
        <v>27576</v>
      </c>
      <c r="O5860" s="51">
        <v>27576</v>
      </c>
      <c r="P5860" s="49" t="s">
        <v>1081</v>
      </c>
    </row>
    <row r="5861" spans="1:16">
      <c r="A5861" s="46">
        <v>0</v>
      </c>
      <c r="B5861" s="46">
        <v>0</v>
      </c>
      <c r="C5861" s="46">
        <v>0</v>
      </c>
      <c r="D5861" s="46">
        <f t="shared" si="91"/>
        <v>0</v>
      </c>
      <c r="E5861" s="51">
        <v>45261</v>
      </c>
      <c r="F5861" s="49" t="s">
        <v>80</v>
      </c>
      <c r="G5861" s="49" t="s">
        <v>81</v>
      </c>
      <c r="H5861" s="49" t="s">
        <v>3129</v>
      </c>
      <c r="I5861" s="49" t="s">
        <v>3129</v>
      </c>
      <c r="J5861" s="49">
        <v>135500</v>
      </c>
      <c r="K5861" s="49" t="s">
        <v>106</v>
      </c>
      <c r="L5861" s="49">
        <v>9801936</v>
      </c>
      <c r="M5861" s="49" t="s">
        <v>908</v>
      </c>
      <c r="N5861" s="51">
        <v>22828</v>
      </c>
      <c r="O5861" s="51">
        <v>22828</v>
      </c>
      <c r="P5861" s="49" t="s">
        <v>1081</v>
      </c>
    </row>
    <row r="5862" spans="1:16">
      <c r="A5862" s="46">
        <v>0</v>
      </c>
      <c r="B5862" s="46">
        <v>0</v>
      </c>
      <c r="C5862" s="46">
        <v>0</v>
      </c>
      <c r="D5862" s="46">
        <f t="shared" si="91"/>
        <v>0</v>
      </c>
      <c r="E5862" s="51">
        <v>45261</v>
      </c>
      <c r="F5862" s="49" t="s">
        <v>80</v>
      </c>
      <c r="G5862" s="49" t="s">
        <v>81</v>
      </c>
      <c r="H5862" s="49" t="s">
        <v>3129</v>
      </c>
      <c r="I5862" s="49" t="s">
        <v>3129</v>
      </c>
      <c r="J5862" s="49">
        <v>135500</v>
      </c>
      <c r="K5862" s="49" t="s">
        <v>106</v>
      </c>
      <c r="L5862" s="49">
        <v>9801912</v>
      </c>
      <c r="M5862" s="49" t="s">
        <v>908</v>
      </c>
      <c r="N5862" s="51">
        <v>27211</v>
      </c>
      <c r="O5862" s="51">
        <v>27211</v>
      </c>
      <c r="P5862" s="49" t="s">
        <v>1081</v>
      </c>
    </row>
    <row r="5863" spans="1:16">
      <c r="A5863" s="46">
        <v>0</v>
      </c>
      <c r="B5863" s="46">
        <v>0</v>
      </c>
      <c r="C5863" s="46">
        <v>0</v>
      </c>
      <c r="D5863" s="46">
        <f t="shared" si="91"/>
        <v>0</v>
      </c>
      <c r="E5863" s="51">
        <v>45261</v>
      </c>
      <c r="F5863" s="49" t="s">
        <v>80</v>
      </c>
      <c r="G5863" s="49" t="s">
        <v>81</v>
      </c>
      <c r="H5863" s="49" t="s">
        <v>3129</v>
      </c>
      <c r="I5863" s="49" t="s">
        <v>3129</v>
      </c>
      <c r="J5863" s="49">
        <v>135500</v>
      </c>
      <c r="K5863" s="49" t="s">
        <v>106</v>
      </c>
      <c r="L5863" s="49">
        <v>9801910</v>
      </c>
      <c r="M5863" s="49" t="s">
        <v>908</v>
      </c>
      <c r="N5863" s="51">
        <v>22463</v>
      </c>
      <c r="O5863" s="51">
        <v>22463</v>
      </c>
      <c r="P5863" s="49" t="s">
        <v>1081</v>
      </c>
    </row>
    <row r="5864" spans="1:16">
      <c r="A5864" s="46">
        <v>0</v>
      </c>
      <c r="B5864" s="46">
        <v>0</v>
      </c>
      <c r="C5864" s="46">
        <v>0</v>
      </c>
      <c r="D5864" s="46">
        <f t="shared" si="91"/>
        <v>0</v>
      </c>
      <c r="E5864" s="51">
        <v>45261</v>
      </c>
      <c r="F5864" s="49" t="s">
        <v>80</v>
      </c>
      <c r="G5864" s="49" t="s">
        <v>81</v>
      </c>
      <c r="H5864" s="49" t="s">
        <v>3129</v>
      </c>
      <c r="I5864" s="49" t="s">
        <v>3129</v>
      </c>
      <c r="J5864" s="49">
        <v>135500</v>
      </c>
      <c r="K5864" s="49" t="s">
        <v>106</v>
      </c>
      <c r="L5864" s="49">
        <v>9802817</v>
      </c>
      <c r="M5864" s="49" t="s">
        <v>908</v>
      </c>
      <c r="N5864" s="51">
        <v>21367</v>
      </c>
      <c r="O5864" s="51">
        <v>21367</v>
      </c>
      <c r="P5864" s="49" t="s">
        <v>1081</v>
      </c>
    </row>
    <row r="5865" spans="1:16">
      <c r="A5865" s="46">
        <v>0</v>
      </c>
      <c r="B5865" s="46">
        <v>0</v>
      </c>
      <c r="C5865" s="46">
        <v>0</v>
      </c>
      <c r="D5865" s="46">
        <f t="shared" si="91"/>
        <v>0</v>
      </c>
      <c r="E5865" s="51">
        <v>45261</v>
      </c>
      <c r="F5865" s="49" t="s">
        <v>80</v>
      </c>
      <c r="G5865" s="49" t="s">
        <v>81</v>
      </c>
      <c r="H5865" s="49" t="s">
        <v>3129</v>
      </c>
      <c r="I5865" s="49" t="s">
        <v>3129</v>
      </c>
      <c r="J5865" s="49">
        <v>135500</v>
      </c>
      <c r="K5865" s="49" t="s">
        <v>106</v>
      </c>
      <c r="L5865" s="49">
        <v>9802677</v>
      </c>
      <c r="M5865" s="49" t="s">
        <v>908</v>
      </c>
      <c r="N5865" s="51">
        <v>28672</v>
      </c>
      <c r="O5865" s="51">
        <v>28672</v>
      </c>
      <c r="P5865" s="49" t="s">
        <v>1081</v>
      </c>
    </row>
    <row r="5866" spans="1:16">
      <c r="A5866" s="46">
        <v>0</v>
      </c>
      <c r="B5866" s="46">
        <v>0</v>
      </c>
      <c r="C5866" s="46">
        <v>0</v>
      </c>
      <c r="D5866" s="46">
        <f t="shared" si="91"/>
        <v>0</v>
      </c>
      <c r="E5866" s="51">
        <v>45261</v>
      </c>
      <c r="F5866" s="49" t="s">
        <v>80</v>
      </c>
      <c r="G5866" s="49" t="s">
        <v>81</v>
      </c>
      <c r="H5866" s="49" t="s">
        <v>3129</v>
      </c>
      <c r="I5866" s="49" t="s">
        <v>3129</v>
      </c>
      <c r="J5866" s="49">
        <v>135500</v>
      </c>
      <c r="K5866" s="49" t="s">
        <v>106</v>
      </c>
      <c r="L5866" s="49">
        <v>9802673</v>
      </c>
      <c r="M5866" s="49" t="s">
        <v>908</v>
      </c>
      <c r="N5866" s="51">
        <v>21367</v>
      </c>
      <c r="O5866" s="51">
        <v>21367</v>
      </c>
      <c r="P5866" s="49" t="s">
        <v>1081</v>
      </c>
    </row>
    <row r="5867" spans="1:16">
      <c r="A5867" s="46">
        <v>0</v>
      </c>
      <c r="B5867" s="46">
        <v>0</v>
      </c>
      <c r="C5867" s="46">
        <v>0</v>
      </c>
      <c r="D5867" s="46">
        <f t="shared" si="91"/>
        <v>0</v>
      </c>
      <c r="E5867" s="51">
        <v>45261</v>
      </c>
      <c r="F5867" s="49" t="s">
        <v>80</v>
      </c>
      <c r="G5867" s="49" t="s">
        <v>81</v>
      </c>
      <c r="H5867" s="49" t="s">
        <v>3129</v>
      </c>
      <c r="I5867" s="49" t="s">
        <v>3129</v>
      </c>
      <c r="J5867" s="49">
        <v>135500</v>
      </c>
      <c r="K5867" s="49" t="s">
        <v>106</v>
      </c>
      <c r="L5867" s="49">
        <v>9802577</v>
      </c>
      <c r="M5867" s="49" t="s">
        <v>908</v>
      </c>
      <c r="N5867" s="51">
        <v>25385</v>
      </c>
      <c r="O5867" s="51">
        <v>25385</v>
      </c>
      <c r="P5867" s="49" t="s">
        <v>1081</v>
      </c>
    </row>
    <row r="5868" spans="1:16">
      <c r="A5868" s="46">
        <v>0</v>
      </c>
      <c r="B5868" s="46">
        <v>0</v>
      </c>
      <c r="C5868" s="46">
        <v>0</v>
      </c>
      <c r="D5868" s="46">
        <f t="shared" si="91"/>
        <v>0</v>
      </c>
      <c r="E5868" s="51">
        <v>45261</v>
      </c>
      <c r="F5868" s="49" t="s">
        <v>80</v>
      </c>
      <c r="G5868" s="49" t="s">
        <v>81</v>
      </c>
      <c r="H5868" s="49" t="s">
        <v>3129</v>
      </c>
      <c r="I5868" s="49" t="s">
        <v>3129</v>
      </c>
      <c r="J5868" s="49">
        <v>135500</v>
      </c>
      <c r="K5868" s="49" t="s">
        <v>106</v>
      </c>
      <c r="L5868" s="49">
        <v>9802574</v>
      </c>
      <c r="M5868" s="49" t="s">
        <v>908</v>
      </c>
      <c r="N5868" s="51">
        <v>24289</v>
      </c>
      <c r="O5868" s="51">
        <v>24289</v>
      </c>
      <c r="P5868" s="49" t="s">
        <v>1081</v>
      </c>
    </row>
    <row r="5869" spans="1:16">
      <c r="A5869" s="46">
        <v>0</v>
      </c>
      <c r="B5869" s="46">
        <v>0</v>
      </c>
      <c r="C5869" s="46">
        <v>0</v>
      </c>
      <c r="D5869" s="46">
        <f t="shared" si="91"/>
        <v>0</v>
      </c>
      <c r="E5869" s="51">
        <v>45261</v>
      </c>
      <c r="F5869" s="49" t="s">
        <v>80</v>
      </c>
      <c r="G5869" s="49" t="s">
        <v>81</v>
      </c>
      <c r="H5869" s="49" t="s">
        <v>3129</v>
      </c>
      <c r="I5869" s="49" t="s">
        <v>3129</v>
      </c>
      <c r="J5869" s="49">
        <v>135500</v>
      </c>
      <c r="K5869" s="49" t="s">
        <v>106</v>
      </c>
      <c r="L5869" s="49">
        <v>9802573</v>
      </c>
      <c r="M5869" s="49" t="s">
        <v>908</v>
      </c>
      <c r="N5869" s="51">
        <v>22098</v>
      </c>
      <c r="O5869" s="51">
        <v>22098</v>
      </c>
      <c r="P5869" s="49" t="s">
        <v>1081</v>
      </c>
    </row>
    <row r="5870" spans="1:16">
      <c r="A5870" s="46">
        <v>0</v>
      </c>
      <c r="B5870" s="46">
        <v>0</v>
      </c>
      <c r="C5870" s="46">
        <v>0</v>
      </c>
      <c r="D5870" s="46">
        <f t="shared" si="91"/>
        <v>0</v>
      </c>
      <c r="E5870" s="51">
        <v>45261</v>
      </c>
      <c r="F5870" s="49" t="s">
        <v>80</v>
      </c>
      <c r="G5870" s="49" t="s">
        <v>81</v>
      </c>
      <c r="H5870" s="49" t="s">
        <v>3129</v>
      </c>
      <c r="I5870" s="49" t="s">
        <v>3129</v>
      </c>
      <c r="J5870" s="49">
        <v>135500</v>
      </c>
      <c r="K5870" s="49" t="s">
        <v>106</v>
      </c>
      <c r="L5870" s="49">
        <v>9802424</v>
      </c>
      <c r="M5870" s="49" t="s">
        <v>908</v>
      </c>
      <c r="N5870" s="51">
        <v>21367</v>
      </c>
      <c r="O5870" s="51">
        <v>21367</v>
      </c>
      <c r="P5870" s="49" t="s">
        <v>1081</v>
      </c>
    </row>
    <row r="5871" spans="1:16">
      <c r="A5871" s="46">
        <v>0</v>
      </c>
      <c r="B5871" s="46">
        <v>0</v>
      </c>
      <c r="C5871" s="46">
        <v>0</v>
      </c>
      <c r="D5871" s="46">
        <f t="shared" si="91"/>
        <v>0</v>
      </c>
      <c r="E5871" s="51">
        <v>45261</v>
      </c>
      <c r="F5871" s="49" t="s">
        <v>80</v>
      </c>
      <c r="G5871" s="49" t="s">
        <v>81</v>
      </c>
      <c r="H5871" s="49" t="s">
        <v>3129</v>
      </c>
      <c r="I5871" s="49" t="s">
        <v>3129</v>
      </c>
      <c r="J5871" s="49">
        <v>135500</v>
      </c>
      <c r="K5871" s="49" t="s">
        <v>106</v>
      </c>
      <c r="L5871" s="49">
        <v>9802777</v>
      </c>
      <c r="M5871" s="49" t="s">
        <v>908</v>
      </c>
      <c r="N5871" s="51">
        <v>23924</v>
      </c>
      <c r="O5871" s="51">
        <v>23924</v>
      </c>
      <c r="P5871" s="49" t="s">
        <v>1081</v>
      </c>
    </row>
    <row r="5872" spans="1:16">
      <c r="A5872" s="46">
        <v>0</v>
      </c>
      <c r="B5872" s="46">
        <v>0</v>
      </c>
      <c r="C5872" s="46">
        <v>0</v>
      </c>
      <c r="D5872" s="46">
        <f t="shared" si="91"/>
        <v>0</v>
      </c>
      <c r="E5872" s="51">
        <v>45261</v>
      </c>
      <c r="F5872" s="49" t="s">
        <v>80</v>
      </c>
      <c r="G5872" s="49" t="s">
        <v>81</v>
      </c>
      <c r="H5872" s="49" t="s">
        <v>3129</v>
      </c>
      <c r="I5872" s="49" t="s">
        <v>3129</v>
      </c>
      <c r="J5872" s="49">
        <v>135500</v>
      </c>
      <c r="K5872" s="49" t="s">
        <v>106</v>
      </c>
      <c r="L5872" s="49">
        <v>9802691</v>
      </c>
      <c r="M5872" s="49" t="s">
        <v>908</v>
      </c>
      <c r="N5872" s="51">
        <v>31594</v>
      </c>
      <c r="O5872" s="51">
        <v>31594</v>
      </c>
      <c r="P5872" s="49" t="s">
        <v>1081</v>
      </c>
    </row>
    <row r="5873" spans="1:16">
      <c r="A5873" s="46">
        <v>0</v>
      </c>
      <c r="B5873" s="46">
        <v>0</v>
      </c>
      <c r="C5873" s="46">
        <v>0</v>
      </c>
      <c r="D5873" s="46">
        <f t="shared" si="91"/>
        <v>0</v>
      </c>
      <c r="E5873" s="51">
        <v>45261</v>
      </c>
      <c r="F5873" s="49" t="s">
        <v>80</v>
      </c>
      <c r="G5873" s="49" t="s">
        <v>81</v>
      </c>
      <c r="H5873" s="49" t="s">
        <v>3129</v>
      </c>
      <c r="I5873" s="49" t="s">
        <v>3129</v>
      </c>
      <c r="J5873" s="49">
        <v>135500</v>
      </c>
      <c r="K5873" s="49" t="s">
        <v>106</v>
      </c>
      <c r="L5873" s="49">
        <v>9802610</v>
      </c>
      <c r="M5873" s="49" t="s">
        <v>908</v>
      </c>
      <c r="N5873" s="51">
        <v>28672</v>
      </c>
      <c r="O5873" s="51">
        <v>28672</v>
      </c>
      <c r="P5873" s="49" t="s">
        <v>1081</v>
      </c>
    </row>
    <row r="5874" spans="1:16">
      <c r="A5874" s="46">
        <v>0</v>
      </c>
      <c r="B5874" s="46">
        <v>0</v>
      </c>
      <c r="C5874" s="46">
        <v>0</v>
      </c>
      <c r="D5874" s="46">
        <f t="shared" si="91"/>
        <v>0</v>
      </c>
      <c r="E5874" s="51">
        <v>45261</v>
      </c>
      <c r="F5874" s="49" t="s">
        <v>80</v>
      </c>
      <c r="G5874" s="49" t="s">
        <v>81</v>
      </c>
      <c r="H5874" s="49" t="s">
        <v>3129</v>
      </c>
      <c r="I5874" s="49" t="s">
        <v>3129</v>
      </c>
      <c r="J5874" s="49">
        <v>135500</v>
      </c>
      <c r="K5874" s="49" t="s">
        <v>106</v>
      </c>
      <c r="L5874" s="49">
        <v>9801833</v>
      </c>
      <c r="M5874" s="49" t="s">
        <v>908</v>
      </c>
      <c r="N5874" s="51">
        <v>23924</v>
      </c>
      <c r="O5874" s="51">
        <v>23924</v>
      </c>
      <c r="P5874" s="49" t="s">
        <v>1081</v>
      </c>
    </row>
    <row r="5875" spans="1:16">
      <c r="A5875" s="46">
        <v>0</v>
      </c>
      <c r="B5875" s="46">
        <v>0</v>
      </c>
      <c r="C5875" s="46">
        <v>0</v>
      </c>
      <c r="D5875" s="46">
        <f t="shared" si="91"/>
        <v>0</v>
      </c>
      <c r="E5875" s="51">
        <v>45261</v>
      </c>
      <c r="F5875" s="49" t="s">
        <v>80</v>
      </c>
      <c r="G5875" s="49" t="s">
        <v>81</v>
      </c>
      <c r="H5875" s="49" t="s">
        <v>3129</v>
      </c>
      <c r="I5875" s="49" t="s">
        <v>3129</v>
      </c>
      <c r="J5875" s="49">
        <v>135500</v>
      </c>
      <c r="K5875" s="49" t="s">
        <v>106</v>
      </c>
      <c r="L5875" s="49">
        <v>9803335</v>
      </c>
      <c r="M5875" s="49" t="s">
        <v>908</v>
      </c>
      <c r="N5875" s="51">
        <v>28307</v>
      </c>
      <c r="O5875" s="51">
        <v>28307</v>
      </c>
      <c r="P5875" s="49" t="s">
        <v>1081</v>
      </c>
    </row>
    <row r="5876" spans="1:16">
      <c r="A5876" s="46">
        <v>0</v>
      </c>
      <c r="B5876" s="46">
        <v>0</v>
      </c>
      <c r="C5876" s="46">
        <v>0</v>
      </c>
      <c r="D5876" s="46">
        <f t="shared" si="91"/>
        <v>0</v>
      </c>
      <c r="E5876" s="51">
        <v>45261</v>
      </c>
      <c r="F5876" s="49" t="s">
        <v>80</v>
      </c>
      <c r="G5876" s="49" t="s">
        <v>81</v>
      </c>
      <c r="H5876" s="49" t="s">
        <v>3129</v>
      </c>
      <c r="I5876" s="49" t="s">
        <v>3129</v>
      </c>
      <c r="J5876" s="49">
        <v>135500</v>
      </c>
      <c r="K5876" s="49" t="s">
        <v>106</v>
      </c>
      <c r="L5876" s="49">
        <v>9801857</v>
      </c>
      <c r="M5876" s="49" t="s">
        <v>908</v>
      </c>
      <c r="N5876" s="51">
        <v>27211</v>
      </c>
      <c r="O5876" s="51">
        <v>27211</v>
      </c>
      <c r="P5876" s="49" t="s">
        <v>1081</v>
      </c>
    </row>
    <row r="5877" spans="1:16">
      <c r="A5877" s="46">
        <v>0</v>
      </c>
      <c r="B5877" s="46">
        <v>0</v>
      </c>
      <c r="C5877" s="46">
        <v>0</v>
      </c>
      <c r="D5877" s="46">
        <f t="shared" si="91"/>
        <v>0</v>
      </c>
      <c r="E5877" s="51">
        <v>45261</v>
      </c>
      <c r="F5877" s="49" t="s">
        <v>80</v>
      </c>
      <c r="G5877" s="49" t="s">
        <v>81</v>
      </c>
      <c r="H5877" s="49" t="s">
        <v>3129</v>
      </c>
      <c r="I5877" s="49" t="s">
        <v>3129</v>
      </c>
      <c r="J5877" s="49">
        <v>135500</v>
      </c>
      <c r="K5877" s="49" t="s">
        <v>106</v>
      </c>
      <c r="L5877" s="49">
        <v>9803333</v>
      </c>
      <c r="M5877" s="49" t="s">
        <v>908</v>
      </c>
      <c r="N5877" s="51">
        <v>20637</v>
      </c>
      <c r="O5877" s="51">
        <v>20637</v>
      </c>
      <c r="P5877" s="49" t="s">
        <v>1081</v>
      </c>
    </row>
    <row r="5878" spans="1:16">
      <c r="A5878" s="46">
        <v>0</v>
      </c>
      <c r="B5878" s="46">
        <v>0</v>
      </c>
      <c r="C5878" s="46">
        <v>0</v>
      </c>
      <c r="D5878" s="46">
        <f t="shared" si="91"/>
        <v>0</v>
      </c>
      <c r="E5878" s="51">
        <v>45261</v>
      </c>
      <c r="F5878" s="49" t="s">
        <v>80</v>
      </c>
      <c r="G5878" s="49" t="s">
        <v>81</v>
      </c>
      <c r="H5878" s="49" t="s">
        <v>3129</v>
      </c>
      <c r="I5878" s="49" t="s">
        <v>3129</v>
      </c>
      <c r="J5878" s="49">
        <v>135500</v>
      </c>
      <c r="K5878" s="49" t="s">
        <v>106</v>
      </c>
      <c r="L5878" s="49">
        <v>9802493</v>
      </c>
      <c r="M5878" s="49" t="s">
        <v>908</v>
      </c>
      <c r="N5878" s="51">
        <v>29403</v>
      </c>
      <c r="O5878" s="51">
        <v>29403</v>
      </c>
      <c r="P5878" s="49" t="s">
        <v>1081</v>
      </c>
    </row>
    <row r="5879" spans="1:16">
      <c r="A5879" s="46">
        <v>0</v>
      </c>
      <c r="B5879" s="46">
        <v>0</v>
      </c>
      <c r="C5879" s="46">
        <v>0</v>
      </c>
      <c r="D5879" s="46">
        <f t="shared" si="91"/>
        <v>0</v>
      </c>
      <c r="E5879" s="51">
        <v>45261</v>
      </c>
      <c r="F5879" s="49" t="s">
        <v>80</v>
      </c>
      <c r="G5879" s="49" t="s">
        <v>81</v>
      </c>
      <c r="H5879" s="49" t="s">
        <v>3129</v>
      </c>
      <c r="I5879" s="49" t="s">
        <v>3129</v>
      </c>
      <c r="J5879" s="49">
        <v>135500</v>
      </c>
      <c r="K5879" s="49" t="s">
        <v>106</v>
      </c>
      <c r="L5879" s="49">
        <v>9802782</v>
      </c>
      <c r="M5879" s="49" t="s">
        <v>908</v>
      </c>
      <c r="N5879" s="51">
        <v>26115</v>
      </c>
      <c r="O5879" s="51">
        <v>26115</v>
      </c>
      <c r="P5879" s="49" t="s">
        <v>1081</v>
      </c>
    </row>
    <row r="5880" spans="1:16">
      <c r="A5880" s="46">
        <v>0</v>
      </c>
      <c r="B5880" s="46">
        <v>0</v>
      </c>
      <c r="C5880" s="46">
        <v>0</v>
      </c>
      <c r="D5880" s="46">
        <f t="shared" si="91"/>
        <v>0</v>
      </c>
      <c r="E5880" s="51">
        <v>45261</v>
      </c>
      <c r="F5880" s="49" t="s">
        <v>80</v>
      </c>
      <c r="G5880" s="49" t="s">
        <v>81</v>
      </c>
      <c r="H5880" s="49" t="s">
        <v>3129</v>
      </c>
      <c r="I5880" s="49" t="s">
        <v>3129</v>
      </c>
      <c r="J5880" s="49">
        <v>135500</v>
      </c>
      <c r="K5880" s="49" t="s">
        <v>106</v>
      </c>
      <c r="L5880" s="49">
        <v>9802431</v>
      </c>
      <c r="M5880" s="49" t="s">
        <v>908</v>
      </c>
      <c r="N5880" s="51">
        <v>28307</v>
      </c>
      <c r="O5880" s="51">
        <v>28307</v>
      </c>
      <c r="P5880" s="49" t="s">
        <v>1081</v>
      </c>
    </row>
    <row r="5881" spans="1:16">
      <c r="A5881" s="46">
        <v>0</v>
      </c>
      <c r="B5881" s="46">
        <v>0</v>
      </c>
      <c r="C5881" s="46">
        <v>0</v>
      </c>
      <c r="D5881" s="46">
        <f t="shared" si="91"/>
        <v>0</v>
      </c>
      <c r="E5881" s="51">
        <v>45261</v>
      </c>
      <c r="F5881" s="49" t="s">
        <v>80</v>
      </c>
      <c r="G5881" s="49" t="s">
        <v>81</v>
      </c>
      <c r="H5881" s="49" t="s">
        <v>3129</v>
      </c>
      <c r="I5881" s="49" t="s">
        <v>3129</v>
      </c>
      <c r="J5881" s="49">
        <v>135500</v>
      </c>
      <c r="K5881" s="49" t="s">
        <v>106</v>
      </c>
      <c r="L5881" s="49">
        <v>9802350</v>
      </c>
      <c r="M5881" s="49" t="s">
        <v>908</v>
      </c>
      <c r="N5881" s="51">
        <v>21367</v>
      </c>
      <c r="O5881" s="51">
        <v>21367</v>
      </c>
      <c r="P5881" s="49" t="s">
        <v>1081</v>
      </c>
    </row>
    <row r="5882" spans="1:16">
      <c r="A5882" s="46">
        <v>0</v>
      </c>
      <c r="B5882" s="46">
        <v>0</v>
      </c>
      <c r="C5882" s="46">
        <v>0</v>
      </c>
      <c r="D5882" s="46">
        <f t="shared" si="91"/>
        <v>0</v>
      </c>
      <c r="E5882" s="51">
        <v>45261</v>
      </c>
      <c r="F5882" s="49" t="s">
        <v>80</v>
      </c>
      <c r="G5882" s="49" t="s">
        <v>81</v>
      </c>
      <c r="H5882" s="49" t="s">
        <v>3129</v>
      </c>
      <c r="I5882" s="49" t="s">
        <v>3129</v>
      </c>
      <c r="J5882" s="49">
        <v>135500</v>
      </c>
      <c r="K5882" s="49" t="s">
        <v>106</v>
      </c>
      <c r="L5882" s="49">
        <v>9802425</v>
      </c>
      <c r="M5882" s="49" t="s">
        <v>908</v>
      </c>
      <c r="N5882" s="51">
        <v>22098</v>
      </c>
      <c r="O5882" s="51">
        <v>22098</v>
      </c>
      <c r="P5882" s="49" t="s">
        <v>1081</v>
      </c>
    </row>
    <row r="5883" spans="1:16">
      <c r="A5883" s="46">
        <v>0</v>
      </c>
      <c r="B5883" s="46">
        <v>0</v>
      </c>
      <c r="C5883" s="46">
        <v>0</v>
      </c>
      <c r="D5883" s="46">
        <f t="shared" si="91"/>
        <v>0</v>
      </c>
      <c r="E5883" s="51">
        <v>45261</v>
      </c>
      <c r="F5883" s="49" t="s">
        <v>80</v>
      </c>
      <c r="G5883" s="49" t="s">
        <v>81</v>
      </c>
      <c r="H5883" s="49" t="s">
        <v>3129</v>
      </c>
      <c r="I5883" s="49" t="s">
        <v>3129</v>
      </c>
      <c r="J5883" s="49">
        <v>135500</v>
      </c>
      <c r="K5883" s="49" t="s">
        <v>106</v>
      </c>
      <c r="L5883" s="49">
        <v>9802641</v>
      </c>
      <c r="M5883" s="49" t="s">
        <v>908</v>
      </c>
      <c r="N5883" s="51">
        <v>22098</v>
      </c>
      <c r="O5883" s="51">
        <v>22098</v>
      </c>
      <c r="P5883" s="49" t="s">
        <v>1081</v>
      </c>
    </row>
    <row r="5884" spans="1:16">
      <c r="A5884" s="46">
        <v>0</v>
      </c>
      <c r="B5884" s="46">
        <v>0</v>
      </c>
      <c r="C5884" s="46">
        <v>0</v>
      </c>
      <c r="D5884" s="46">
        <f t="shared" si="91"/>
        <v>0</v>
      </c>
      <c r="E5884" s="51">
        <v>45261</v>
      </c>
      <c r="F5884" s="49" t="s">
        <v>80</v>
      </c>
      <c r="G5884" s="49" t="s">
        <v>81</v>
      </c>
      <c r="H5884" s="49" t="s">
        <v>3129</v>
      </c>
      <c r="I5884" s="49" t="s">
        <v>3129</v>
      </c>
      <c r="J5884" s="49">
        <v>135500</v>
      </c>
      <c r="K5884" s="49" t="s">
        <v>106</v>
      </c>
      <c r="L5884" s="49">
        <v>9802848</v>
      </c>
      <c r="M5884" s="49" t="s">
        <v>908</v>
      </c>
      <c r="N5884" s="51">
        <v>28672</v>
      </c>
      <c r="O5884" s="51">
        <v>28672</v>
      </c>
      <c r="P5884" s="49" t="s">
        <v>1081</v>
      </c>
    </row>
    <row r="5885" spans="1:16">
      <c r="A5885" s="46">
        <v>0</v>
      </c>
      <c r="B5885" s="46">
        <v>0</v>
      </c>
      <c r="C5885" s="46">
        <v>0</v>
      </c>
      <c r="D5885" s="46">
        <f t="shared" si="91"/>
        <v>0</v>
      </c>
      <c r="E5885" s="51">
        <v>45261</v>
      </c>
      <c r="F5885" s="49" t="s">
        <v>80</v>
      </c>
      <c r="G5885" s="49" t="s">
        <v>81</v>
      </c>
      <c r="H5885" s="49" t="s">
        <v>3129</v>
      </c>
      <c r="I5885" s="49" t="s">
        <v>3129</v>
      </c>
      <c r="J5885" s="49">
        <v>135500</v>
      </c>
      <c r="K5885" s="49" t="s">
        <v>106</v>
      </c>
      <c r="L5885" s="49">
        <v>9802812</v>
      </c>
      <c r="M5885" s="49" t="s">
        <v>908</v>
      </c>
      <c r="N5885" s="51">
        <v>29037</v>
      </c>
      <c r="O5885" s="51">
        <v>29037</v>
      </c>
      <c r="P5885" s="49" t="s">
        <v>1081</v>
      </c>
    </row>
    <row r="5886" spans="1:16">
      <c r="A5886" s="46">
        <v>0</v>
      </c>
      <c r="B5886" s="46">
        <v>0</v>
      </c>
      <c r="C5886" s="46">
        <v>0</v>
      </c>
      <c r="D5886" s="46">
        <f t="shared" si="91"/>
        <v>0</v>
      </c>
      <c r="E5886" s="51">
        <v>45261</v>
      </c>
      <c r="F5886" s="49" t="s">
        <v>80</v>
      </c>
      <c r="G5886" s="49" t="s">
        <v>81</v>
      </c>
      <c r="H5886" s="49" t="s">
        <v>3129</v>
      </c>
      <c r="I5886" s="49" t="s">
        <v>3129</v>
      </c>
      <c r="J5886" s="49">
        <v>135500</v>
      </c>
      <c r="K5886" s="49" t="s">
        <v>106</v>
      </c>
      <c r="L5886" s="49">
        <v>9802743</v>
      </c>
      <c r="M5886" s="49" t="s">
        <v>908</v>
      </c>
      <c r="N5886" s="51">
        <v>22828</v>
      </c>
      <c r="O5886" s="51">
        <v>22828</v>
      </c>
      <c r="P5886" s="49" t="s">
        <v>1081</v>
      </c>
    </row>
    <row r="5887" spans="1:16">
      <c r="A5887" s="46">
        <v>0</v>
      </c>
      <c r="B5887" s="46">
        <v>0</v>
      </c>
      <c r="C5887" s="46">
        <v>0</v>
      </c>
      <c r="D5887" s="46">
        <f t="shared" si="91"/>
        <v>0</v>
      </c>
      <c r="E5887" s="51">
        <v>45261</v>
      </c>
      <c r="F5887" s="49" t="s">
        <v>80</v>
      </c>
      <c r="G5887" s="49" t="s">
        <v>81</v>
      </c>
      <c r="H5887" s="49" t="s">
        <v>3129</v>
      </c>
      <c r="I5887" s="49" t="s">
        <v>3129</v>
      </c>
      <c r="J5887" s="49">
        <v>135500</v>
      </c>
      <c r="K5887" s="49" t="s">
        <v>106</v>
      </c>
      <c r="L5887" s="49">
        <v>9802620</v>
      </c>
      <c r="M5887" s="49" t="s">
        <v>908</v>
      </c>
      <c r="N5887" s="51">
        <v>23924</v>
      </c>
      <c r="O5887" s="51">
        <v>23924</v>
      </c>
      <c r="P5887" s="49" t="s">
        <v>1081</v>
      </c>
    </row>
    <row r="5888" spans="1:16">
      <c r="A5888" s="46">
        <v>0</v>
      </c>
      <c r="B5888" s="46">
        <v>0</v>
      </c>
      <c r="C5888" s="46">
        <v>0</v>
      </c>
      <c r="D5888" s="46">
        <f t="shared" si="91"/>
        <v>0</v>
      </c>
      <c r="E5888" s="51">
        <v>45261</v>
      </c>
      <c r="F5888" s="49" t="s">
        <v>80</v>
      </c>
      <c r="G5888" s="49" t="s">
        <v>81</v>
      </c>
      <c r="H5888" s="49" t="s">
        <v>3129</v>
      </c>
      <c r="I5888" s="49" t="s">
        <v>3129</v>
      </c>
      <c r="J5888" s="49">
        <v>135500</v>
      </c>
      <c r="K5888" s="49" t="s">
        <v>106</v>
      </c>
      <c r="L5888" s="49">
        <v>9802526</v>
      </c>
      <c r="M5888" s="49" t="s">
        <v>908</v>
      </c>
      <c r="N5888" s="51">
        <v>26115</v>
      </c>
      <c r="O5888" s="51">
        <v>26115</v>
      </c>
      <c r="P5888" s="49" t="s">
        <v>1081</v>
      </c>
    </row>
    <row r="5889" spans="1:16">
      <c r="A5889" s="46">
        <v>0</v>
      </c>
      <c r="B5889" s="46">
        <v>0</v>
      </c>
      <c r="C5889" s="46">
        <v>0</v>
      </c>
      <c r="D5889" s="46">
        <f t="shared" si="91"/>
        <v>0</v>
      </c>
      <c r="E5889" s="51">
        <v>45261</v>
      </c>
      <c r="F5889" s="49" t="s">
        <v>80</v>
      </c>
      <c r="G5889" s="49" t="s">
        <v>81</v>
      </c>
      <c r="H5889" s="49" t="s">
        <v>3129</v>
      </c>
      <c r="I5889" s="49" t="s">
        <v>3129</v>
      </c>
      <c r="J5889" s="49">
        <v>135500</v>
      </c>
      <c r="K5889" s="49" t="s">
        <v>106</v>
      </c>
      <c r="L5889" s="49">
        <v>9802712</v>
      </c>
      <c r="M5889" s="49" t="s">
        <v>908</v>
      </c>
      <c r="N5889" s="51">
        <v>27942</v>
      </c>
      <c r="O5889" s="51">
        <v>27942</v>
      </c>
      <c r="P5889" s="49" t="s">
        <v>1081</v>
      </c>
    </row>
    <row r="5890" spans="1:16">
      <c r="A5890" s="46">
        <v>0</v>
      </c>
      <c r="B5890" s="46">
        <v>0</v>
      </c>
      <c r="C5890" s="46">
        <v>0</v>
      </c>
      <c r="D5890" s="46">
        <f t="shared" si="91"/>
        <v>0</v>
      </c>
      <c r="E5890" s="51">
        <v>45261</v>
      </c>
      <c r="F5890" s="49" t="s">
        <v>80</v>
      </c>
      <c r="G5890" s="49" t="s">
        <v>81</v>
      </c>
      <c r="H5890" s="49" t="s">
        <v>3129</v>
      </c>
      <c r="I5890" s="49" t="s">
        <v>3129</v>
      </c>
      <c r="J5890" s="49">
        <v>135500</v>
      </c>
      <c r="K5890" s="49" t="s">
        <v>106</v>
      </c>
      <c r="L5890" s="49">
        <v>9802524</v>
      </c>
      <c r="M5890" s="49" t="s">
        <v>908</v>
      </c>
      <c r="N5890" s="51">
        <v>24289</v>
      </c>
      <c r="O5890" s="51">
        <v>24289</v>
      </c>
      <c r="P5890" s="49" t="s">
        <v>1081</v>
      </c>
    </row>
    <row r="5891" spans="1:16">
      <c r="A5891" s="46">
        <v>0</v>
      </c>
      <c r="B5891" s="46">
        <v>0</v>
      </c>
      <c r="C5891" s="46">
        <v>0</v>
      </c>
      <c r="D5891" s="46">
        <f t="shared" ref="D5891:D5954" si="92">+B5891-C5891</f>
        <v>0</v>
      </c>
      <c r="E5891" s="51">
        <v>45261</v>
      </c>
      <c r="F5891" s="49" t="s">
        <v>80</v>
      </c>
      <c r="G5891" s="49" t="s">
        <v>81</v>
      </c>
      <c r="H5891" s="49" t="s">
        <v>3129</v>
      </c>
      <c r="I5891" s="49" t="s">
        <v>3129</v>
      </c>
      <c r="J5891" s="49">
        <v>135500</v>
      </c>
      <c r="K5891" s="49" t="s">
        <v>106</v>
      </c>
      <c r="L5891" s="49">
        <v>9802623</v>
      </c>
      <c r="M5891" s="49" t="s">
        <v>908</v>
      </c>
      <c r="N5891" s="51">
        <v>29037</v>
      </c>
      <c r="O5891" s="51">
        <v>29037</v>
      </c>
      <c r="P5891" s="49" t="s">
        <v>1081</v>
      </c>
    </row>
    <row r="5892" spans="1:16">
      <c r="A5892" s="46">
        <v>0</v>
      </c>
      <c r="B5892" s="46">
        <v>0</v>
      </c>
      <c r="C5892" s="46">
        <v>0</v>
      </c>
      <c r="D5892" s="46">
        <f t="shared" si="92"/>
        <v>0</v>
      </c>
      <c r="E5892" s="51">
        <v>45261</v>
      </c>
      <c r="F5892" s="49" t="s">
        <v>80</v>
      </c>
      <c r="G5892" s="49" t="s">
        <v>81</v>
      </c>
      <c r="H5892" s="49" t="s">
        <v>3129</v>
      </c>
      <c r="I5892" s="49" t="s">
        <v>3129</v>
      </c>
      <c r="J5892" s="49">
        <v>135500</v>
      </c>
      <c r="K5892" s="49" t="s">
        <v>106</v>
      </c>
      <c r="L5892" s="49">
        <v>9802446</v>
      </c>
      <c r="M5892" s="49" t="s">
        <v>908</v>
      </c>
      <c r="N5892" s="51">
        <v>17715</v>
      </c>
      <c r="O5892" s="51">
        <v>17715</v>
      </c>
      <c r="P5892" s="49" t="s">
        <v>1081</v>
      </c>
    </row>
    <row r="5893" spans="1:16">
      <c r="A5893" s="46">
        <v>0</v>
      </c>
      <c r="B5893" s="46">
        <v>0</v>
      </c>
      <c r="C5893" s="46">
        <v>0</v>
      </c>
      <c r="D5893" s="46">
        <f t="shared" si="92"/>
        <v>0</v>
      </c>
      <c r="E5893" s="51">
        <v>45261</v>
      </c>
      <c r="F5893" s="49" t="s">
        <v>80</v>
      </c>
      <c r="G5893" s="49" t="s">
        <v>81</v>
      </c>
      <c r="H5893" s="49" t="s">
        <v>3129</v>
      </c>
      <c r="I5893" s="49" t="s">
        <v>3129</v>
      </c>
      <c r="J5893" s="49">
        <v>135500</v>
      </c>
      <c r="K5893" s="49" t="s">
        <v>106</v>
      </c>
      <c r="L5893" s="49">
        <v>9802523</v>
      </c>
      <c r="M5893" s="49" t="s">
        <v>908</v>
      </c>
      <c r="N5893" s="51">
        <v>23924</v>
      </c>
      <c r="O5893" s="51">
        <v>23924</v>
      </c>
      <c r="P5893" s="49" t="s">
        <v>1081</v>
      </c>
    </row>
    <row r="5894" spans="1:16">
      <c r="A5894" s="46">
        <v>0</v>
      </c>
      <c r="B5894" s="46">
        <v>0</v>
      </c>
      <c r="C5894" s="46">
        <v>0</v>
      </c>
      <c r="D5894" s="46">
        <f t="shared" si="92"/>
        <v>0</v>
      </c>
      <c r="E5894" s="51">
        <v>45261</v>
      </c>
      <c r="F5894" s="49" t="s">
        <v>80</v>
      </c>
      <c r="G5894" s="49" t="s">
        <v>81</v>
      </c>
      <c r="H5894" s="49" t="s">
        <v>3129</v>
      </c>
      <c r="I5894" s="49" t="s">
        <v>3129</v>
      </c>
      <c r="J5894" s="49">
        <v>135500</v>
      </c>
      <c r="K5894" s="49" t="s">
        <v>106</v>
      </c>
      <c r="L5894" s="49">
        <v>9802766</v>
      </c>
      <c r="M5894" s="49" t="s">
        <v>908</v>
      </c>
      <c r="N5894" s="51">
        <v>26481</v>
      </c>
      <c r="O5894" s="51">
        <v>26481</v>
      </c>
      <c r="P5894" s="49" t="s">
        <v>1081</v>
      </c>
    </row>
    <row r="5895" spans="1:16">
      <c r="A5895" s="46">
        <v>0</v>
      </c>
      <c r="B5895" s="46">
        <v>0</v>
      </c>
      <c r="C5895" s="46">
        <v>0</v>
      </c>
      <c r="D5895" s="46">
        <f t="shared" si="92"/>
        <v>0</v>
      </c>
      <c r="E5895" s="51">
        <v>45261</v>
      </c>
      <c r="F5895" s="49" t="s">
        <v>80</v>
      </c>
      <c r="G5895" s="49" t="s">
        <v>81</v>
      </c>
      <c r="H5895" s="49" t="s">
        <v>3129</v>
      </c>
      <c r="I5895" s="49" t="s">
        <v>3129</v>
      </c>
      <c r="J5895" s="49">
        <v>135500</v>
      </c>
      <c r="K5895" s="49" t="s">
        <v>106</v>
      </c>
      <c r="L5895" s="49">
        <v>9802525</v>
      </c>
      <c r="M5895" s="49" t="s">
        <v>908</v>
      </c>
      <c r="N5895" s="51">
        <v>24654</v>
      </c>
      <c r="O5895" s="51">
        <v>24654</v>
      </c>
      <c r="P5895" s="49" t="s">
        <v>1081</v>
      </c>
    </row>
    <row r="5896" spans="1:16">
      <c r="A5896" s="46">
        <v>0</v>
      </c>
      <c r="B5896" s="46">
        <v>0</v>
      </c>
      <c r="C5896" s="46">
        <v>0</v>
      </c>
      <c r="D5896" s="46">
        <f t="shared" si="92"/>
        <v>0</v>
      </c>
      <c r="E5896" s="51">
        <v>45261</v>
      </c>
      <c r="F5896" s="49" t="s">
        <v>80</v>
      </c>
      <c r="G5896" s="49" t="s">
        <v>81</v>
      </c>
      <c r="H5896" s="49" t="s">
        <v>3129</v>
      </c>
      <c r="I5896" s="49" t="s">
        <v>3129</v>
      </c>
      <c r="J5896" s="49">
        <v>135500</v>
      </c>
      <c r="K5896" s="49" t="s">
        <v>106</v>
      </c>
      <c r="L5896" s="49">
        <v>9801964</v>
      </c>
      <c r="M5896" s="49" t="s">
        <v>908</v>
      </c>
      <c r="N5896" s="51">
        <v>17349</v>
      </c>
      <c r="O5896" s="51">
        <v>17349</v>
      </c>
      <c r="P5896" s="49" t="s">
        <v>1081</v>
      </c>
    </row>
    <row r="5897" spans="1:16">
      <c r="A5897" s="46">
        <v>0</v>
      </c>
      <c r="B5897" s="46">
        <v>0</v>
      </c>
      <c r="C5897" s="46">
        <v>0</v>
      </c>
      <c r="D5897" s="46">
        <f t="shared" si="92"/>
        <v>0</v>
      </c>
      <c r="E5897" s="51">
        <v>45261</v>
      </c>
      <c r="F5897" s="49" t="s">
        <v>80</v>
      </c>
      <c r="G5897" s="49" t="s">
        <v>81</v>
      </c>
      <c r="H5897" s="49" t="s">
        <v>3129</v>
      </c>
      <c r="I5897" s="49" t="s">
        <v>3129</v>
      </c>
      <c r="J5897" s="49">
        <v>135500</v>
      </c>
      <c r="K5897" s="49" t="s">
        <v>106</v>
      </c>
      <c r="L5897" s="49">
        <v>9801940</v>
      </c>
      <c r="M5897" s="49" t="s">
        <v>908</v>
      </c>
      <c r="N5897" s="51">
        <v>27211</v>
      </c>
      <c r="O5897" s="51">
        <v>27211</v>
      </c>
      <c r="P5897" s="49" t="s">
        <v>1081</v>
      </c>
    </row>
    <row r="5898" spans="1:16">
      <c r="A5898" s="46">
        <v>0</v>
      </c>
      <c r="B5898" s="46">
        <v>0</v>
      </c>
      <c r="C5898" s="46">
        <v>0</v>
      </c>
      <c r="D5898" s="46">
        <f t="shared" si="92"/>
        <v>0</v>
      </c>
      <c r="E5898" s="51">
        <v>45261</v>
      </c>
      <c r="F5898" s="49" t="s">
        <v>80</v>
      </c>
      <c r="G5898" s="49" t="s">
        <v>81</v>
      </c>
      <c r="H5898" s="49" t="s">
        <v>3129</v>
      </c>
      <c r="I5898" s="49" t="s">
        <v>3129</v>
      </c>
      <c r="J5898" s="49">
        <v>135500</v>
      </c>
      <c r="K5898" s="49" t="s">
        <v>106</v>
      </c>
      <c r="L5898" s="49">
        <v>9801939</v>
      </c>
      <c r="M5898" s="49" t="s">
        <v>908</v>
      </c>
      <c r="N5898" s="51">
        <v>26481</v>
      </c>
      <c r="O5898" s="51">
        <v>26481</v>
      </c>
      <c r="P5898" s="49" t="s">
        <v>1081</v>
      </c>
    </row>
    <row r="5899" spans="1:16">
      <c r="A5899" s="46">
        <v>0</v>
      </c>
      <c r="B5899" s="46">
        <v>0</v>
      </c>
      <c r="C5899" s="46">
        <v>0</v>
      </c>
      <c r="D5899" s="46">
        <f t="shared" si="92"/>
        <v>0</v>
      </c>
      <c r="E5899" s="51">
        <v>45261</v>
      </c>
      <c r="F5899" s="49" t="s">
        <v>80</v>
      </c>
      <c r="G5899" s="49" t="s">
        <v>81</v>
      </c>
      <c r="H5899" s="49" t="s">
        <v>3129</v>
      </c>
      <c r="I5899" s="49" t="s">
        <v>3129</v>
      </c>
      <c r="J5899" s="49">
        <v>135500</v>
      </c>
      <c r="K5899" s="49" t="s">
        <v>106</v>
      </c>
      <c r="L5899" s="49">
        <v>9802491</v>
      </c>
      <c r="M5899" s="49" t="s">
        <v>908</v>
      </c>
      <c r="N5899" s="51">
        <v>31594</v>
      </c>
      <c r="O5899" s="51">
        <v>31594</v>
      </c>
      <c r="P5899" s="49" t="s">
        <v>1081</v>
      </c>
    </row>
    <row r="5900" spans="1:16">
      <c r="A5900" s="46">
        <v>0</v>
      </c>
      <c r="B5900" s="46">
        <v>0</v>
      </c>
      <c r="C5900" s="46">
        <v>0</v>
      </c>
      <c r="D5900" s="46">
        <f t="shared" si="92"/>
        <v>0</v>
      </c>
      <c r="E5900" s="51">
        <v>45261</v>
      </c>
      <c r="F5900" s="49" t="s">
        <v>80</v>
      </c>
      <c r="G5900" s="49" t="s">
        <v>81</v>
      </c>
      <c r="H5900" s="49" t="s">
        <v>3129</v>
      </c>
      <c r="I5900" s="49" t="s">
        <v>3129</v>
      </c>
      <c r="J5900" s="49">
        <v>135500</v>
      </c>
      <c r="K5900" s="49" t="s">
        <v>106</v>
      </c>
      <c r="L5900" s="49">
        <v>9801869</v>
      </c>
      <c r="M5900" s="49" t="s">
        <v>908</v>
      </c>
      <c r="N5900" s="51">
        <v>27211</v>
      </c>
      <c r="O5900" s="51">
        <v>27211</v>
      </c>
      <c r="P5900" s="49" t="s">
        <v>1081</v>
      </c>
    </row>
    <row r="5901" spans="1:16">
      <c r="A5901" s="46">
        <v>0</v>
      </c>
      <c r="B5901" s="46">
        <v>0</v>
      </c>
      <c r="C5901" s="46">
        <v>0</v>
      </c>
      <c r="D5901" s="46">
        <f t="shared" si="92"/>
        <v>0</v>
      </c>
      <c r="E5901" s="51">
        <v>45261</v>
      </c>
      <c r="F5901" s="49" t="s">
        <v>80</v>
      </c>
      <c r="G5901" s="49" t="s">
        <v>81</v>
      </c>
      <c r="H5901" s="49" t="s">
        <v>3129</v>
      </c>
      <c r="I5901" s="49" t="s">
        <v>3129</v>
      </c>
      <c r="J5901" s="49">
        <v>135500</v>
      </c>
      <c r="K5901" s="49" t="s">
        <v>106</v>
      </c>
      <c r="L5901" s="49">
        <v>9801862</v>
      </c>
      <c r="M5901" s="49" t="s">
        <v>908</v>
      </c>
      <c r="N5901" s="51">
        <v>18080</v>
      </c>
      <c r="O5901" s="51">
        <v>18080</v>
      </c>
      <c r="P5901" s="49" t="s">
        <v>1081</v>
      </c>
    </row>
    <row r="5902" spans="1:16">
      <c r="A5902" s="46">
        <v>0</v>
      </c>
      <c r="B5902" s="46">
        <v>0</v>
      </c>
      <c r="C5902" s="46">
        <v>0</v>
      </c>
      <c r="D5902" s="46">
        <f t="shared" si="92"/>
        <v>0</v>
      </c>
      <c r="E5902" s="51">
        <v>45261</v>
      </c>
      <c r="F5902" s="49" t="s">
        <v>80</v>
      </c>
      <c r="G5902" s="49" t="s">
        <v>81</v>
      </c>
      <c r="H5902" s="49" t="s">
        <v>3129</v>
      </c>
      <c r="I5902" s="49" t="s">
        <v>3129</v>
      </c>
      <c r="J5902" s="49">
        <v>135500</v>
      </c>
      <c r="K5902" s="49" t="s">
        <v>106</v>
      </c>
      <c r="L5902" s="49">
        <v>9801827</v>
      </c>
      <c r="M5902" s="49" t="s">
        <v>908</v>
      </c>
      <c r="N5902" s="51">
        <v>24654</v>
      </c>
      <c r="O5902" s="51">
        <v>24654</v>
      </c>
      <c r="P5902" s="49" t="s">
        <v>1081</v>
      </c>
    </row>
    <row r="5903" spans="1:16">
      <c r="A5903" s="46">
        <v>0</v>
      </c>
      <c r="B5903" s="46">
        <v>0</v>
      </c>
      <c r="C5903" s="46">
        <v>0</v>
      </c>
      <c r="D5903" s="46">
        <f t="shared" si="92"/>
        <v>0</v>
      </c>
      <c r="E5903" s="51">
        <v>45261</v>
      </c>
      <c r="F5903" s="49" t="s">
        <v>80</v>
      </c>
      <c r="G5903" s="49" t="s">
        <v>81</v>
      </c>
      <c r="H5903" s="49" t="s">
        <v>3129</v>
      </c>
      <c r="I5903" s="49" t="s">
        <v>3129</v>
      </c>
      <c r="J5903" s="49">
        <v>135500</v>
      </c>
      <c r="K5903" s="49" t="s">
        <v>106</v>
      </c>
      <c r="L5903" s="49">
        <v>9802521</v>
      </c>
      <c r="M5903" s="49" t="s">
        <v>908</v>
      </c>
      <c r="N5903" s="51">
        <v>22098</v>
      </c>
      <c r="O5903" s="51">
        <v>22098</v>
      </c>
      <c r="P5903" s="49" t="s">
        <v>1081</v>
      </c>
    </row>
    <row r="5904" spans="1:16">
      <c r="A5904" s="46">
        <v>0</v>
      </c>
      <c r="B5904" s="46">
        <v>0</v>
      </c>
      <c r="C5904" s="46">
        <v>0</v>
      </c>
      <c r="D5904" s="46">
        <f t="shared" si="92"/>
        <v>0</v>
      </c>
      <c r="E5904" s="51">
        <v>45261</v>
      </c>
      <c r="F5904" s="49" t="s">
        <v>80</v>
      </c>
      <c r="G5904" s="49" t="s">
        <v>81</v>
      </c>
      <c r="H5904" s="49" t="s">
        <v>3129</v>
      </c>
      <c r="I5904" s="49" t="s">
        <v>3129</v>
      </c>
      <c r="J5904" s="49">
        <v>135500</v>
      </c>
      <c r="K5904" s="49" t="s">
        <v>106</v>
      </c>
      <c r="L5904" s="49">
        <v>9802624</v>
      </c>
      <c r="M5904" s="49" t="s">
        <v>908</v>
      </c>
      <c r="N5904" s="51">
        <v>29403</v>
      </c>
      <c r="O5904" s="51">
        <v>29403</v>
      </c>
      <c r="P5904" s="49" t="s">
        <v>1081</v>
      </c>
    </row>
    <row r="5905" spans="1:16">
      <c r="A5905" s="46">
        <v>0</v>
      </c>
      <c r="B5905" s="46">
        <v>0</v>
      </c>
      <c r="C5905" s="46">
        <v>0</v>
      </c>
      <c r="D5905" s="46">
        <f t="shared" si="92"/>
        <v>0</v>
      </c>
      <c r="E5905" s="51">
        <v>45261</v>
      </c>
      <c r="F5905" s="49" t="s">
        <v>80</v>
      </c>
      <c r="G5905" s="49" t="s">
        <v>81</v>
      </c>
      <c r="H5905" s="49" t="s">
        <v>3129</v>
      </c>
      <c r="I5905" s="49" t="s">
        <v>3129</v>
      </c>
      <c r="J5905" s="49">
        <v>135500</v>
      </c>
      <c r="K5905" s="49" t="s">
        <v>106</v>
      </c>
      <c r="L5905" s="49">
        <v>9802518</v>
      </c>
      <c r="M5905" s="49" t="s">
        <v>908</v>
      </c>
      <c r="N5905" s="51">
        <v>13697</v>
      </c>
      <c r="O5905" s="51">
        <v>13697</v>
      </c>
      <c r="P5905" s="49" t="s">
        <v>1081</v>
      </c>
    </row>
    <row r="5906" spans="1:16">
      <c r="A5906" s="46">
        <v>0</v>
      </c>
      <c r="B5906" s="46">
        <v>0</v>
      </c>
      <c r="C5906" s="46">
        <v>0</v>
      </c>
      <c r="D5906" s="46">
        <f t="shared" si="92"/>
        <v>0</v>
      </c>
      <c r="E5906" s="51">
        <v>45261</v>
      </c>
      <c r="F5906" s="49" t="s">
        <v>80</v>
      </c>
      <c r="G5906" s="49" t="s">
        <v>81</v>
      </c>
      <c r="H5906" s="49" t="s">
        <v>3129</v>
      </c>
      <c r="I5906" s="49" t="s">
        <v>3129</v>
      </c>
      <c r="J5906" s="49">
        <v>135500</v>
      </c>
      <c r="K5906" s="49" t="s">
        <v>106</v>
      </c>
      <c r="L5906" s="49">
        <v>9802579</v>
      </c>
      <c r="M5906" s="49" t="s">
        <v>908</v>
      </c>
      <c r="N5906" s="51">
        <v>27211</v>
      </c>
      <c r="O5906" s="51">
        <v>27211</v>
      </c>
      <c r="P5906" s="49" t="s">
        <v>1081</v>
      </c>
    </row>
    <row r="5907" spans="1:16">
      <c r="A5907" s="46">
        <v>0</v>
      </c>
      <c r="B5907" s="46">
        <v>0</v>
      </c>
      <c r="C5907" s="46">
        <v>0</v>
      </c>
      <c r="D5907" s="46">
        <f t="shared" si="92"/>
        <v>0</v>
      </c>
      <c r="E5907" s="51">
        <v>45261</v>
      </c>
      <c r="F5907" s="49" t="s">
        <v>80</v>
      </c>
      <c r="G5907" s="49" t="s">
        <v>81</v>
      </c>
      <c r="H5907" s="49" t="s">
        <v>3129</v>
      </c>
      <c r="I5907" s="49" t="s">
        <v>3129</v>
      </c>
      <c r="J5907" s="49">
        <v>135500</v>
      </c>
      <c r="K5907" s="49" t="s">
        <v>106</v>
      </c>
      <c r="L5907" s="49">
        <v>9802904</v>
      </c>
      <c r="M5907" s="49" t="s">
        <v>908</v>
      </c>
      <c r="N5907" s="51">
        <v>28307</v>
      </c>
      <c r="O5907" s="51">
        <v>28307</v>
      </c>
      <c r="P5907" s="49" t="s">
        <v>1081</v>
      </c>
    </row>
    <row r="5908" spans="1:16">
      <c r="A5908" s="46">
        <v>0</v>
      </c>
      <c r="B5908" s="46">
        <v>0</v>
      </c>
      <c r="C5908" s="46">
        <v>0</v>
      </c>
      <c r="D5908" s="46">
        <f t="shared" si="92"/>
        <v>0</v>
      </c>
      <c r="E5908" s="51">
        <v>45261</v>
      </c>
      <c r="F5908" s="49" t="s">
        <v>80</v>
      </c>
      <c r="G5908" s="49" t="s">
        <v>81</v>
      </c>
      <c r="H5908" s="49" t="s">
        <v>3129</v>
      </c>
      <c r="I5908" s="49" t="s">
        <v>3129</v>
      </c>
      <c r="J5908" s="49">
        <v>135500</v>
      </c>
      <c r="K5908" s="49" t="s">
        <v>106</v>
      </c>
      <c r="L5908" s="49">
        <v>9802430</v>
      </c>
      <c r="M5908" s="49" t="s">
        <v>908</v>
      </c>
      <c r="N5908" s="51">
        <v>27942</v>
      </c>
      <c r="O5908" s="51">
        <v>27942</v>
      </c>
      <c r="P5908" s="49" t="s">
        <v>1081</v>
      </c>
    </row>
    <row r="5909" spans="1:16">
      <c r="A5909" s="46">
        <v>0</v>
      </c>
      <c r="B5909" s="46">
        <v>0</v>
      </c>
      <c r="C5909" s="46">
        <v>0</v>
      </c>
      <c r="D5909" s="46">
        <f t="shared" si="92"/>
        <v>0</v>
      </c>
      <c r="E5909" s="51">
        <v>45261</v>
      </c>
      <c r="F5909" s="49" t="s">
        <v>80</v>
      </c>
      <c r="G5909" s="49" t="s">
        <v>81</v>
      </c>
      <c r="H5909" s="49" t="s">
        <v>3129</v>
      </c>
      <c r="I5909" s="49" t="s">
        <v>3129</v>
      </c>
      <c r="J5909" s="49">
        <v>135500</v>
      </c>
      <c r="K5909" s="49" t="s">
        <v>106</v>
      </c>
      <c r="L5909" s="49">
        <v>9802449</v>
      </c>
      <c r="M5909" s="49" t="s">
        <v>908</v>
      </c>
      <c r="N5909" s="51">
        <v>22828</v>
      </c>
      <c r="O5909" s="51">
        <v>22828</v>
      </c>
      <c r="P5909" s="49" t="s">
        <v>1081</v>
      </c>
    </row>
    <row r="5910" spans="1:16">
      <c r="A5910" s="46">
        <v>0</v>
      </c>
      <c r="B5910" s="46">
        <v>0</v>
      </c>
      <c r="C5910" s="46">
        <v>0</v>
      </c>
      <c r="D5910" s="46">
        <f t="shared" si="92"/>
        <v>0</v>
      </c>
      <c r="E5910" s="51">
        <v>45261</v>
      </c>
      <c r="F5910" s="49" t="s">
        <v>80</v>
      </c>
      <c r="G5910" s="49" t="s">
        <v>81</v>
      </c>
      <c r="H5910" s="49" t="s">
        <v>3129</v>
      </c>
      <c r="I5910" s="49" t="s">
        <v>3129</v>
      </c>
      <c r="J5910" s="49">
        <v>135500</v>
      </c>
      <c r="K5910" s="49" t="s">
        <v>106</v>
      </c>
      <c r="L5910" s="49">
        <v>9802732</v>
      </c>
      <c r="M5910" s="49" t="s">
        <v>908</v>
      </c>
      <c r="N5910" s="51">
        <v>20637</v>
      </c>
      <c r="O5910" s="51">
        <v>20637</v>
      </c>
      <c r="P5910" s="49" t="s">
        <v>1081</v>
      </c>
    </row>
    <row r="5911" spans="1:16">
      <c r="A5911" s="46">
        <v>0</v>
      </c>
      <c r="B5911" s="46">
        <v>0</v>
      </c>
      <c r="C5911" s="46">
        <v>0</v>
      </c>
      <c r="D5911" s="46">
        <f t="shared" si="92"/>
        <v>0</v>
      </c>
      <c r="E5911" s="51">
        <v>45261</v>
      </c>
      <c r="F5911" s="49" t="s">
        <v>80</v>
      </c>
      <c r="G5911" s="49" t="s">
        <v>81</v>
      </c>
      <c r="H5911" s="49" t="s">
        <v>3129</v>
      </c>
      <c r="I5911" s="49" t="s">
        <v>3129</v>
      </c>
      <c r="J5911" s="49">
        <v>135500</v>
      </c>
      <c r="K5911" s="49" t="s">
        <v>106</v>
      </c>
      <c r="L5911" s="49">
        <v>9801942</v>
      </c>
      <c r="M5911" s="49" t="s">
        <v>908</v>
      </c>
      <c r="N5911" s="51">
        <v>29037</v>
      </c>
      <c r="O5911" s="51">
        <v>29037</v>
      </c>
      <c r="P5911" s="49" t="s">
        <v>1081</v>
      </c>
    </row>
    <row r="5912" spans="1:16">
      <c r="A5912" s="46">
        <v>0</v>
      </c>
      <c r="B5912" s="46">
        <v>0</v>
      </c>
      <c r="C5912" s="46">
        <v>0</v>
      </c>
      <c r="D5912" s="46">
        <f t="shared" si="92"/>
        <v>0</v>
      </c>
      <c r="E5912" s="51">
        <v>45261</v>
      </c>
      <c r="F5912" s="49" t="s">
        <v>80</v>
      </c>
      <c r="G5912" s="49" t="s">
        <v>81</v>
      </c>
      <c r="H5912" s="49" t="s">
        <v>3129</v>
      </c>
      <c r="I5912" s="49" t="s">
        <v>3129</v>
      </c>
      <c r="J5912" s="49">
        <v>135500</v>
      </c>
      <c r="K5912" s="49" t="s">
        <v>106</v>
      </c>
      <c r="L5912" s="49">
        <v>9802398</v>
      </c>
      <c r="M5912" s="49" t="s">
        <v>908</v>
      </c>
      <c r="N5912" s="51">
        <v>31594</v>
      </c>
      <c r="O5912" s="51">
        <v>31594</v>
      </c>
      <c r="P5912" s="49" t="s">
        <v>1081</v>
      </c>
    </row>
    <row r="5913" spans="1:16">
      <c r="A5913" s="46">
        <v>0</v>
      </c>
      <c r="B5913" s="46">
        <v>0</v>
      </c>
      <c r="C5913" s="46">
        <v>0</v>
      </c>
      <c r="D5913" s="46">
        <f t="shared" si="92"/>
        <v>0</v>
      </c>
      <c r="E5913" s="51">
        <v>45261</v>
      </c>
      <c r="F5913" s="49" t="s">
        <v>80</v>
      </c>
      <c r="G5913" s="49" t="s">
        <v>81</v>
      </c>
      <c r="H5913" s="49" t="s">
        <v>3129</v>
      </c>
      <c r="I5913" s="49" t="s">
        <v>3129</v>
      </c>
      <c r="J5913" s="49">
        <v>135500</v>
      </c>
      <c r="K5913" s="49" t="s">
        <v>106</v>
      </c>
      <c r="L5913" s="49">
        <v>9802395</v>
      </c>
      <c r="M5913" s="49" t="s">
        <v>908</v>
      </c>
      <c r="N5913" s="51">
        <v>13332</v>
      </c>
      <c r="O5913" s="51">
        <v>13332</v>
      </c>
      <c r="P5913" s="49" t="s">
        <v>1081</v>
      </c>
    </row>
    <row r="5914" spans="1:16">
      <c r="A5914" s="46">
        <v>0</v>
      </c>
      <c r="B5914" s="46">
        <v>0</v>
      </c>
      <c r="C5914" s="46">
        <v>0</v>
      </c>
      <c r="D5914" s="46">
        <f t="shared" si="92"/>
        <v>0</v>
      </c>
      <c r="E5914" s="51">
        <v>45261</v>
      </c>
      <c r="F5914" s="49" t="s">
        <v>80</v>
      </c>
      <c r="G5914" s="49" t="s">
        <v>81</v>
      </c>
      <c r="H5914" s="49" t="s">
        <v>3129</v>
      </c>
      <c r="I5914" s="49" t="s">
        <v>3129</v>
      </c>
      <c r="J5914" s="49">
        <v>135500</v>
      </c>
      <c r="K5914" s="49" t="s">
        <v>106</v>
      </c>
      <c r="L5914" s="49">
        <v>9807818</v>
      </c>
      <c r="M5914" s="49" t="s">
        <v>908</v>
      </c>
      <c r="N5914" s="51">
        <v>36937</v>
      </c>
      <c r="O5914" s="51">
        <v>36892</v>
      </c>
      <c r="P5914" s="49" t="s">
        <v>3156</v>
      </c>
    </row>
    <row r="5915" spans="1:16">
      <c r="A5915" s="46">
        <v>0</v>
      </c>
      <c r="B5915" s="46">
        <v>0</v>
      </c>
      <c r="C5915" s="46">
        <v>0</v>
      </c>
      <c r="D5915" s="46">
        <f t="shared" si="92"/>
        <v>0</v>
      </c>
      <c r="E5915" s="51">
        <v>45261</v>
      </c>
      <c r="F5915" s="49" t="s">
        <v>80</v>
      </c>
      <c r="G5915" s="49" t="s">
        <v>81</v>
      </c>
      <c r="H5915" s="49" t="s">
        <v>3129</v>
      </c>
      <c r="I5915" s="49" t="s">
        <v>3129</v>
      </c>
      <c r="J5915" s="49">
        <v>135500</v>
      </c>
      <c r="K5915" s="49" t="s">
        <v>106</v>
      </c>
      <c r="L5915" s="49">
        <v>9802511</v>
      </c>
      <c r="M5915" s="49" t="s">
        <v>908</v>
      </c>
      <c r="N5915" s="51">
        <v>25020</v>
      </c>
      <c r="O5915" s="51">
        <v>25020</v>
      </c>
      <c r="P5915" s="49" t="s">
        <v>1081</v>
      </c>
    </row>
    <row r="5916" spans="1:16">
      <c r="A5916" s="46">
        <v>0</v>
      </c>
      <c r="B5916" s="46">
        <v>0</v>
      </c>
      <c r="C5916" s="46">
        <v>0</v>
      </c>
      <c r="D5916" s="46">
        <f t="shared" si="92"/>
        <v>0</v>
      </c>
      <c r="E5916" s="51">
        <v>45261</v>
      </c>
      <c r="F5916" s="49" t="s">
        <v>80</v>
      </c>
      <c r="G5916" s="49" t="s">
        <v>81</v>
      </c>
      <c r="H5916" s="49" t="s">
        <v>3129</v>
      </c>
      <c r="I5916" s="49" t="s">
        <v>3129</v>
      </c>
      <c r="J5916" s="49">
        <v>135500</v>
      </c>
      <c r="K5916" s="49" t="s">
        <v>106</v>
      </c>
      <c r="L5916" s="49">
        <v>9801965</v>
      </c>
      <c r="M5916" s="49" t="s">
        <v>908</v>
      </c>
      <c r="N5916" s="51">
        <v>17715</v>
      </c>
      <c r="O5916" s="51">
        <v>17715</v>
      </c>
      <c r="P5916" s="49" t="s">
        <v>1081</v>
      </c>
    </row>
    <row r="5917" spans="1:16">
      <c r="A5917" s="46">
        <v>0</v>
      </c>
      <c r="B5917" s="46">
        <v>0</v>
      </c>
      <c r="C5917" s="46">
        <v>0</v>
      </c>
      <c r="D5917" s="46">
        <f t="shared" si="92"/>
        <v>0</v>
      </c>
      <c r="E5917" s="51">
        <v>45261</v>
      </c>
      <c r="F5917" s="49" t="s">
        <v>80</v>
      </c>
      <c r="G5917" s="49" t="s">
        <v>81</v>
      </c>
      <c r="H5917" s="49" t="s">
        <v>3129</v>
      </c>
      <c r="I5917" s="49" t="s">
        <v>3129</v>
      </c>
      <c r="J5917" s="49">
        <v>135500</v>
      </c>
      <c r="K5917" s="49" t="s">
        <v>106</v>
      </c>
      <c r="L5917" s="49">
        <v>9801941</v>
      </c>
      <c r="M5917" s="49" t="s">
        <v>908</v>
      </c>
      <c r="N5917" s="51">
        <v>28307</v>
      </c>
      <c r="O5917" s="51">
        <v>28307</v>
      </c>
      <c r="P5917" s="49" t="s">
        <v>1081</v>
      </c>
    </row>
    <row r="5918" spans="1:16">
      <c r="A5918" s="46">
        <v>0</v>
      </c>
      <c r="B5918" s="46">
        <v>0</v>
      </c>
      <c r="C5918" s="46">
        <v>0</v>
      </c>
      <c r="D5918" s="46">
        <f t="shared" si="92"/>
        <v>0</v>
      </c>
      <c r="E5918" s="51">
        <v>45261</v>
      </c>
      <c r="F5918" s="49" t="s">
        <v>80</v>
      </c>
      <c r="G5918" s="49" t="s">
        <v>81</v>
      </c>
      <c r="H5918" s="49" t="s">
        <v>3129</v>
      </c>
      <c r="I5918" s="49" t="s">
        <v>3129</v>
      </c>
      <c r="J5918" s="49">
        <v>135500</v>
      </c>
      <c r="K5918" s="49" t="s">
        <v>106</v>
      </c>
      <c r="L5918" s="49">
        <v>9801935</v>
      </c>
      <c r="M5918" s="49" t="s">
        <v>908</v>
      </c>
      <c r="N5918" s="51">
        <v>22463</v>
      </c>
      <c r="O5918" s="51">
        <v>22463</v>
      </c>
      <c r="P5918" s="49" t="s">
        <v>1081</v>
      </c>
    </row>
    <row r="5919" spans="1:16">
      <c r="A5919" s="46">
        <v>0</v>
      </c>
      <c r="B5919" s="46">
        <v>0</v>
      </c>
      <c r="C5919" s="46">
        <v>0</v>
      </c>
      <c r="D5919" s="46">
        <f t="shared" si="92"/>
        <v>0</v>
      </c>
      <c r="E5919" s="51">
        <v>45261</v>
      </c>
      <c r="F5919" s="49" t="s">
        <v>80</v>
      </c>
      <c r="G5919" s="49" t="s">
        <v>81</v>
      </c>
      <c r="H5919" s="49" t="s">
        <v>3129</v>
      </c>
      <c r="I5919" s="49" t="s">
        <v>3129</v>
      </c>
      <c r="J5919" s="49">
        <v>135500</v>
      </c>
      <c r="K5919" s="49" t="s">
        <v>106</v>
      </c>
      <c r="L5919" s="49">
        <v>9802646</v>
      </c>
      <c r="M5919" s="49" t="s">
        <v>908</v>
      </c>
      <c r="N5919" s="51">
        <v>25020</v>
      </c>
      <c r="O5919" s="51">
        <v>25020</v>
      </c>
      <c r="P5919" s="49" t="s">
        <v>1081</v>
      </c>
    </row>
    <row r="5920" spans="1:16">
      <c r="A5920" s="46">
        <v>0</v>
      </c>
      <c r="B5920" s="46">
        <v>0</v>
      </c>
      <c r="C5920" s="46">
        <v>0</v>
      </c>
      <c r="D5920" s="46">
        <f t="shared" si="92"/>
        <v>0</v>
      </c>
      <c r="E5920" s="51">
        <v>45261</v>
      </c>
      <c r="F5920" s="49" t="s">
        <v>80</v>
      </c>
      <c r="G5920" s="49" t="s">
        <v>81</v>
      </c>
      <c r="H5920" s="49" t="s">
        <v>3129</v>
      </c>
      <c r="I5920" s="49" t="s">
        <v>3129</v>
      </c>
      <c r="J5920" s="49">
        <v>135500</v>
      </c>
      <c r="K5920" s="49" t="s">
        <v>106</v>
      </c>
      <c r="L5920" s="49">
        <v>9802780</v>
      </c>
      <c r="M5920" s="49" t="s">
        <v>908</v>
      </c>
      <c r="N5920" s="51">
        <v>29037</v>
      </c>
      <c r="O5920" s="51">
        <v>29037</v>
      </c>
      <c r="P5920" s="49" t="s">
        <v>1081</v>
      </c>
    </row>
    <row r="5921" spans="1:16">
      <c r="A5921" s="46">
        <v>0</v>
      </c>
      <c r="B5921" s="46">
        <v>0</v>
      </c>
      <c r="C5921" s="46">
        <v>0</v>
      </c>
      <c r="D5921" s="46">
        <f t="shared" si="92"/>
        <v>0</v>
      </c>
      <c r="E5921" s="51">
        <v>45261</v>
      </c>
      <c r="F5921" s="49" t="s">
        <v>80</v>
      </c>
      <c r="G5921" s="49" t="s">
        <v>81</v>
      </c>
      <c r="H5921" s="49" t="s">
        <v>3129</v>
      </c>
      <c r="I5921" s="49" t="s">
        <v>3129</v>
      </c>
      <c r="J5921" s="49">
        <v>135500</v>
      </c>
      <c r="K5921" s="49" t="s">
        <v>106</v>
      </c>
      <c r="L5921" s="49">
        <v>9802778</v>
      </c>
      <c r="M5921" s="49" t="s">
        <v>908</v>
      </c>
      <c r="N5921" s="51">
        <v>24654</v>
      </c>
      <c r="O5921" s="51">
        <v>24654</v>
      </c>
      <c r="P5921" s="49" t="s">
        <v>1081</v>
      </c>
    </row>
    <row r="5922" spans="1:16">
      <c r="A5922" s="46">
        <v>0</v>
      </c>
      <c r="B5922" s="46">
        <v>0</v>
      </c>
      <c r="C5922" s="46">
        <v>0</v>
      </c>
      <c r="D5922" s="46">
        <f t="shared" si="92"/>
        <v>0</v>
      </c>
      <c r="E5922" s="51">
        <v>45261</v>
      </c>
      <c r="F5922" s="49" t="s">
        <v>80</v>
      </c>
      <c r="G5922" s="49" t="s">
        <v>81</v>
      </c>
      <c r="H5922" s="49" t="s">
        <v>3129</v>
      </c>
      <c r="I5922" s="49" t="s">
        <v>3129</v>
      </c>
      <c r="J5922" s="49">
        <v>135500</v>
      </c>
      <c r="K5922" s="49" t="s">
        <v>106</v>
      </c>
      <c r="L5922" s="49">
        <v>9802692</v>
      </c>
      <c r="M5922" s="49" t="s">
        <v>908</v>
      </c>
      <c r="N5922" s="51">
        <v>33786</v>
      </c>
      <c r="O5922" s="51">
        <v>33786</v>
      </c>
      <c r="P5922" s="49" t="s">
        <v>1081</v>
      </c>
    </row>
    <row r="5923" spans="1:16">
      <c r="A5923" s="46">
        <v>0</v>
      </c>
      <c r="B5923" s="46">
        <v>0</v>
      </c>
      <c r="C5923" s="46">
        <v>0</v>
      </c>
      <c r="D5923" s="46">
        <f t="shared" si="92"/>
        <v>0</v>
      </c>
      <c r="E5923" s="51">
        <v>45261</v>
      </c>
      <c r="F5923" s="49" t="s">
        <v>80</v>
      </c>
      <c r="G5923" s="49" t="s">
        <v>81</v>
      </c>
      <c r="H5923" s="49" t="s">
        <v>3129</v>
      </c>
      <c r="I5923" s="49" t="s">
        <v>3129</v>
      </c>
      <c r="J5923" s="49">
        <v>135500</v>
      </c>
      <c r="K5923" s="49" t="s">
        <v>106</v>
      </c>
      <c r="L5923" s="49">
        <v>9802492</v>
      </c>
      <c r="M5923" s="49" t="s">
        <v>908</v>
      </c>
      <c r="N5923" s="51">
        <v>33786</v>
      </c>
      <c r="O5923" s="51">
        <v>33786</v>
      </c>
      <c r="P5923" s="49" t="s">
        <v>1081</v>
      </c>
    </row>
    <row r="5924" spans="1:16">
      <c r="A5924" s="46">
        <v>0</v>
      </c>
      <c r="B5924" s="46">
        <v>0</v>
      </c>
      <c r="C5924" s="46">
        <v>0</v>
      </c>
      <c r="D5924" s="46">
        <f t="shared" si="92"/>
        <v>0</v>
      </c>
      <c r="E5924" s="51">
        <v>45261</v>
      </c>
      <c r="F5924" s="49" t="s">
        <v>80</v>
      </c>
      <c r="G5924" s="49" t="s">
        <v>81</v>
      </c>
      <c r="H5924" s="49" t="s">
        <v>3129</v>
      </c>
      <c r="I5924" s="49" t="s">
        <v>3129</v>
      </c>
      <c r="J5924" s="49">
        <v>135500</v>
      </c>
      <c r="K5924" s="49" t="s">
        <v>106</v>
      </c>
      <c r="L5924" s="49">
        <v>9802490</v>
      </c>
      <c r="M5924" s="49" t="s">
        <v>908</v>
      </c>
      <c r="N5924" s="51">
        <v>28672</v>
      </c>
      <c r="O5924" s="51">
        <v>28672</v>
      </c>
      <c r="P5924" s="49" t="s">
        <v>1081</v>
      </c>
    </row>
    <row r="5925" spans="1:16">
      <c r="A5925" s="46">
        <v>0</v>
      </c>
      <c r="B5925" s="46">
        <v>0</v>
      </c>
      <c r="C5925" s="46">
        <v>0</v>
      </c>
      <c r="D5925" s="46">
        <f t="shared" si="92"/>
        <v>0</v>
      </c>
      <c r="E5925" s="51">
        <v>45261</v>
      </c>
      <c r="F5925" s="49" t="s">
        <v>80</v>
      </c>
      <c r="G5925" s="49" t="s">
        <v>81</v>
      </c>
      <c r="H5925" s="49" t="s">
        <v>3129</v>
      </c>
      <c r="I5925" s="49" t="s">
        <v>3129</v>
      </c>
      <c r="J5925" s="49">
        <v>135500</v>
      </c>
      <c r="K5925" s="49" t="s">
        <v>106</v>
      </c>
      <c r="L5925" s="49">
        <v>9802487</v>
      </c>
      <c r="M5925" s="49" t="s">
        <v>908</v>
      </c>
      <c r="N5925" s="51">
        <v>24654</v>
      </c>
      <c r="O5925" s="51">
        <v>24654</v>
      </c>
      <c r="P5925" s="49" t="s">
        <v>1081</v>
      </c>
    </row>
    <row r="5926" spans="1:16">
      <c r="A5926" s="46">
        <v>0</v>
      </c>
      <c r="B5926" s="46">
        <v>0</v>
      </c>
      <c r="C5926" s="46">
        <v>0</v>
      </c>
      <c r="D5926" s="46">
        <f t="shared" si="92"/>
        <v>0</v>
      </c>
      <c r="E5926" s="51">
        <v>45261</v>
      </c>
      <c r="F5926" s="49" t="s">
        <v>80</v>
      </c>
      <c r="G5926" s="49" t="s">
        <v>81</v>
      </c>
      <c r="H5926" s="49" t="s">
        <v>3129</v>
      </c>
      <c r="I5926" s="49" t="s">
        <v>3129</v>
      </c>
      <c r="J5926" s="49">
        <v>135500</v>
      </c>
      <c r="K5926" s="49" t="s">
        <v>106</v>
      </c>
      <c r="L5926" s="49">
        <v>9801934</v>
      </c>
      <c r="M5926" s="49" t="s">
        <v>908</v>
      </c>
      <c r="N5926" s="51">
        <v>23924</v>
      </c>
      <c r="O5926" s="51">
        <v>23924</v>
      </c>
      <c r="P5926" s="49" t="s">
        <v>1081</v>
      </c>
    </row>
    <row r="5927" spans="1:16">
      <c r="A5927" s="46">
        <v>0</v>
      </c>
      <c r="B5927" s="46">
        <v>0</v>
      </c>
      <c r="C5927" s="46">
        <v>0</v>
      </c>
      <c r="D5927" s="46">
        <f t="shared" si="92"/>
        <v>0</v>
      </c>
      <c r="E5927" s="51">
        <v>45261</v>
      </c>
      <c r="F5927" s="49" t="s">
        <v>80</v>
      </c>
      <c r="G5927" s="49" t="s">
        <v>81</v>
      </c>
      <c r="H5927" s="49" t="s">
        <v>3129</v>
      </c>
      <c r="I5927" s="49" t="s">
        <v>3129</v>
      </c>
      <c r="J5927" s="49">
        <v>135500</v>
      </c>
      <c r="K5927" s="49" t="s">
        <v>106</v>
      </c>
      <c r="L5927" s="49">
        <v>9802742</v>
      </c>
      <c r="M5927" s="49" t="s">
        <v>908</v>
      </c>
      <c r="N5927" s="51">
        <v>22098</v>
      </c>
      <c r="O5927" s="51">
        <v>22098</v>
      </c>
      <c r="P5927" s="49" t="s">
        <v>1081</v>
      </c>
    </row>
    <row r="5928" spans="1:16">
      <c r="A5928" s="46">
        <v>0</v>
      </c>
      <c r="B5928" s="46">
        <v>0</v>
      </c>
      <c r="C5928" s="46">
        <v>0</v>
      </c>
      <c r="D5928" s="46">
        <f t="shared" si="92"/>
        <v>0</v>
      </c>
      <c r="E5928" s="51">
        <v>45261</v>
      </c>
      <c r="F5928" s="49" t="s">
        <v>80</v>
      </c>
      <c r="G5928" s="49" t="s">
        <v>81</v>
      </c>
      <c r="H5928" s="49" t="s">
        <v>3129</v>
      </c>
      <c r="I5928" s="49" t="s">
        <v>3129</v>
      </c>
      <c r="J5928" s="49">
        <v>135500</v>
      </c>
      <c r="K5928" s="49" t="s">
        <v>106</v>
      </c>
      <c r="L5928" s="49">
        <v>9801905</v>
      </c>
      <c r="M5928" s="49" t="s">
        <v>908</v>
      </c>
      <c r="N5928" s="51">
        <v>33786</v>
      </c>
      <c r="O5928" s="51">
        <v>33786</v>
      </c>
      <c r="P5928" s="49" t="s">
        <v>1081</v>
      </c>
    </row>
    <row r="5929" spans="1:16">
      <c r="A5929" s="46">
        <v>0</v>
      </c>
      <c r="B5929" s="46">
        <v>0</v>
      </c>
      <c r="C5929" s="46">
        <v>0</v>
      </c>
      <c r="D5929" s="46">
        <f t="shared" si="92"/>
        <v>0</v>
      </c>
      <c r="E5929" s="51">
        <v>45261</v>
      </c>
      <c r="F5929" s="49" t="s">
        <v>80</v>
      </c>
      <c r="G5929" s="49" t="s">
        <v>81</v>
      </c>
      <c r="H5929" s="49" t="s">
        <v>3129</v>
      </c>
      <c r="I5929" s="49" t="s">
        <v>3129</v>
      </c>
      <c r="J5929" s="49">
        <v>135500</v>
      </c>
      <c r="K5929" s="49" t="s">
        <v>106</v>
      </c>
      <c r="L5929" s="49">
        <v>9801887</v>
      </c>
      <c r="M5929" s="49" t="s">
        <v>908</v>
      </c>
      <c r="N5929" s="51">
        <v>25020</v>
      </c>
      <c r="O5929" s="51">
        <v>25020</v>
      </c>
      <c r="P5929" s="49" t="s">
        <v>1081</v>
      </c>
    </row>
    <row r="5930" spans="1:16">
      <c r="A5930" s="46">
        <v>0</v>
      </c>
      <c r="B5930" s="46">
        <v>0</v>
      </c>
      <c r="C5930" s="46">
        <v>0</v>
      </c>
      <c r="D5930" s="46">
        <f t="shared" si="92"/>
        <v>0</v>
      </c>
      <c r="E5930" s="51">
        <v>45261</v>
      </c>
      <c r="F5930" s="49" t="s">
        <v>80</v>
      </c>
      <c r="G5930" s="49" t="s">
        <v>81</v>
      </c>
      <c r="H5930" s="49" t="s">
        <v>3129</v>
      </c>
      <c r="I5930" s="49" t="s">
        <v>3129</v>
      </c>
      <c r="J5930" s="49">
        <v>135500</v>
      </c>
      <c r="K5930" s="49" t="s">
        <v>106</v>
      </c>
      <c r="L5930" s="49">
        <v>9802545</v>
      </c>
      <c r="M5930" s="49" t="s">
        <v>908</v>
      </c>
      <c r="N5930" s="51">
        <v>23193</v>
      </c>
      <c r="O5930" s="51">
        <v>23193</v>
      </c>
      <c r="P5930" s="49" t="s">
        <v>1081</v>
      </c>
    </row>
    <row r="5931" spans="1:16">
      <c r="A5931" s="46">
        <v>0</v>
      </c>
      <c r="B5931" s="46">
        <v>0</v>
      </c>
      <c r="C5931" s="46">
        <v>0</v>
      </c>
      <c r="D5931" s="46">
        <f t="shared" si="92"/>
        <v>0</v>
      </c>
      <c r="E5931" s="51">
        <v>45261</v>
      </c>
      <c r="F5931" s="49" t="s">
        <v>80</v>
      </c>
      <c r="G5931" s="49" t="s">
        <v>81</v>
      </c>
      <c r="H5931" s="49" t="s">
        <v>3129</v>
      </c>
      <c r="I5931" s="49" t="s">
        <v>3129</v>
      </c>
      <c r="J5931" s="49">
        <v>135500</v>
      </c>
      <c r="K5931" s="49" t="s">
        <v>106</v>
      </c>
      <c r="L5931" s="49">
        <v>9801888</v>
      </c>
      <c r="M5931" s="49" t="s">
        <v>908</v>
      </c>
      <c r="N5931" s="51">
        <v>28672</v>
      </c>
      <c r="O5931" s="51">
        <v>28672</v>
      </c>
      <c r="P5931" s="49" t="s">
        <v>1081</v>
      </c>
    </row>
    <row r="5932" spans="1:16">
      <c r="A5932" s="46">
        <v>0</v>
      </c>
      <c r="B5932" s="46">
        <v>0</v>
      </c>
      <c r="C5932" s="46">
        <v>0</v>
      </c>
      <c r="D5932" s="46">
        <f t="shared" si="92"/>
        <v>0</v>
      </c>
      <c r="E5932" s="51">
        <v>45261</v>
      </c>
      <c r="F5932" s="49" t="s">
        <v>80</v>
      </c>
      <c r="G5932" s="49" t="s">
        <v>81</v>
      </c>
      <c r="H5932" s="49" t="s">
        <v>3129</v>
      </c>
      <c r="I5932" s="49" t="s">
        <v>3129</v>
      </c>
      <c r="J5932" s="49">
        <v>135500</v>
      </c>
      <c r="K5932" s="49" t="s">
        <v>106</v>
      </c>
      <c r="L5932" s="49">
        <v>9802572</v>
      </c>
      <c r="M5932" s="49" t="s">
        <v>908</v>
      </c>
      <c r="N5932" s="51">
        <v>21367</v>
      </c>
      <c r="O5932" s="51">
        <v>21367</v>
      </c>
      <c r="P5932" s="49" t="s">
        <v>1081</v>
      </c>
    </row>
    <row r="5933" spans="1:16">
      <c r="A5933" s="46">
        <v>0</v>
      </c>
      <c r="B5933" s="46">
        <v>0</v>
      </c>
      <c r="C5933" s="46">
        <v>0</v>
      </c>
      <c r="D5933" s="46">
        <f t="shared" si="92"/>
        <v>0</v>
      </c>
      <c r="E5933" s="51">
        <v>45261</v>
      </c>
      <c r="F5933" s="49" t="s">
        <v>80</v>
      </c>
      <c r="G5933" s="49" t="s">
        <v>81</v>
      </c>
      <c r="H5933" s="49" t="s">
        <v>3129</v>
      </c>
      <c r="I5933" s="49" t="s">
        <v>3129</v>
      </c>
      <c r="J5933" s="49">
        <v>135500</v>
      </c>
      <c r="K5933" s="49" t="s">
        <v>106</v>
      </c>
      <c r="L5933" s="49">
        <v>9802353</v>
      </c>
      <c r="M5933" s="49" t="s">
        <v>908</v>
      </c>
      <c r="N5933" s="51">
        <v>21367</v>
      </c>
      <c r="O5933" s="51">
        <v>21367</v>
      </c>
      <c r="P5933" s="49" t="s">
        <v>1081</v>
      </c>
    </row>
    <row r="5934" spans="1:16">
      <c r="A5934" s="46">
        <v>0</v>
      </c>
      <c r="B5934" s="46">
        <v>0</v>
      </c>
      <c r="C5934" s="46">
        <v>0</v>
      </c>
      <c r="D5934" s="46">
        <f t="shared" si="92"/>
        <v>0</v>
      </c>
      <c r="E5934" s="51">
        <v>45261</v>
      </c>
      <c r="F5934" s="49" t="s">
        <v>80</v>
      </c>
      <c r="G5934" s="49" t="s">
        <v>81</v>
      </c>
      <c r="H5934" s="49" t="s">
        <v>3129</v>
      </c>
      <c r="I5934" s="49" t="s">
        <v>3129</v>
      </c>
      <c r="J5934" s="49">
        <v>135500</v>
      </c>
      <c r="K5934" s="49" t="s">
        <v>106</v>
      </c>
      <c r="L5934" s="49">
        <v>9802706</v>
      </c>
      <c r="M5934" s="49" t="s">
        <v>908</v>
      </c>
      <c r="N5934" s="51">
        <v>28307</v>
      </c>
      <c r="O5934" s="51">
        <v>28307</v>
      </c>
      <c r="P5934" s="49" t="s">
        <v>1081</v>
      </c>
    </row>
    <row r="5935" spans="1:16">
      <c r="A5935" s="46">
        <v>0</v>
      </c>
      <c r="B5935" s="46">
        <v>0</v>
      </c>
      <c r="C5935" s="46">
        <v>0</v>
      </c>
      <c r="D5935" s="46">
        <f t="shared" si="92"/>
        <v>0</v>
      </c>
      <c r="E5935" s="51">
        <v>45261</v>
      </c>
      <c r="F5935" s="49" t="s">
        <v>80</v>
      </c>
      <c r="G5935" s="49" t="s">
        <v>81</v>
      </c>
      <c r="H5935" s="49" t="s">
        <v>3129</v>
      </c>
      <c r="I5935" s="49" t="s">
        <v>3129</v>
      </c>
      <c r="J5935" s="49">
        <v>135500</v>
      </c>
      <c r="K5935" s="49" t="s">
        <v>106</v>
      </c>
      <c r="L5935" s="49">
        <v>9802831</v>
      </c>
      <c r="M5935" s="49" t="s">
        <v>908</v>
      </c>
      <c r="N5935" s="51">
        <v>25020</v>
      </c>
      <c r="O5935" s="51">
        <v>25020</v>
      </c>
      <c r="P5935" s="49" t="s">
        <v>1081</v>
      </c>
    </row>
    <row r="5936" spans="1:16">
      <c r="A5936" s="46">
        <v>0</v>
      </c>
      <c r="B5936" s="46">
        <v>0</v>
      </c>
      <c r="C5936" s="46">
        <v>0</v>
      </c>
      <c r="D5936" s="46">
        <f t="shared" si="92"/>
        <v>0</v>
      </c>
      <c r="E5936" s="51">
        <v>45261</v>
      </c>
      <c r="F5936" s="49" t="s">
        <v>80</v>
      </c>
      <c r="G5936" s="49" t="s">
        <v>81</v>
      </c>
      <c r="H5936" s="49" t="s">
        <v>3129</v>
      </c>
      <c r="I5936" s="49" t="s">
        <v>3129</v>
      </c>
      <c r="J5936" s="49">
        <v>135500</v>
      </c>
      <c r="K5936" s="49" t="s">
        <v>106</v>
      </c>
      <c r="L5936" s="49">
        <v>9802565</v>
      </c>
      <c r="M5936" s="49" t="s">
        <v>908</v>
      </c>
      <c r="N5936" s="51">
        <v>22828</v>
      </c>
      <c r="O5936" s="51">
        <v>22828</v>
      </c>
      <c r="P5936" s="49" t="s">
        <v>1081</v>
      </c>
    </row>
    <row r="5937" spans="1:16">
      <c r="A5937" s="46">
        <v>0</v>
      </c>
      <c r="B5937" s="46">
        <v>0</v>
      </c>
      <c r="C5937" s="46">
        <v>0</v>
      </c>
      <c r="D5937" s="46">
        <f t="shared" si="92"/>
        <v>0</v>
      </c>
      <c r="E5937" s="51">
        <v>45261</v>
      </c>
      <c r="F5937" s="49" t="s">
        <v>80</v>
      </c>
      <c r="G5937" s="49" t="s">
        <v>81</v>
      </c>
      <c r="H5937" s="49" t="s">
        <v>3129</v>
      </c>
      <c r="I5937" s="49" t="s">
        <v>3129</v>
      </c>
      <c r="J5937" s="49">
        <v>135500</v>
      </c>
      <c r="K5937" s="49" t="s">
        <v>106</v>
      </c>
      <c r="L5937" s="49">
        <v>9802380</v>
      </c>
      <c r="M5937" s="49" t="s">
        <v>908</v>
      </c>
      <c r="N5937" s="51">
        <v>20637</v>
      </c>
      <c r="O5937" s="51">
        <v>20637</v>
      </c>
      <c r="P5937" s="49" t="s">
        <v>1081</v>
      </c>
    </row>
    <row r="5938" spans="1:16">
      <c r="A5938" s="46">
        <v>0</v>
      </c>
      <c r="B5938" s="46">
        <v>0</v>
      </c>
      <c r="C5938" s="46">
        <v>0</v>
      </c>
      <c r="D5938" s="46">
        <f t="shared" si="92"/>
        <v>0</v>
      </c>
      <c r="E5938" s="51">
        <v>45261</v>
      </c>
      <c r="F5938" s="49" t="s">
        <v>80</v>
      </c>
      <c r="G5938" s="49" t="s">
        <v>81</v>
      </c>
      <c r="H5938" s="49" t="s">
        <v>3129</v>
      </c>
      <c r="I5938" s="49" t="s">
        <v>3129</v>
      </c>
      <c r="J5938" s="49">
        <v>135500</v>
      </c>
      <c r="K5938" s="49" t="s">
        <v>106</v>
      </c>
      <c r="L5938" s="49">
        <v>9801829</v>
      </c>
      <c r="M5938" s="49" t="s">
        <v>908</v>
      </c>
      <c r="N5938" s="51">
        <v>23924</v>
      </c>
      <c r="O5938" s="51">
        <v>23924</v>
      </c>
      <c r="P5938" s="49" t="s">
        <v>1081</v>
      </c>
    </row>
    <row r="5939" spans="1:16">
      <c r="A5939" s="46">
        <v>0</v>
      </c>
      <c r="B5939" s="46">
        <v>0</v>
      </c>
      <c r="C5939" s="46">
        <v>0</v>
      </c>
      <c r="D5939" s="46">
        <f t="shared" si="92"/>
        <v>0</v>
      </c>
      <c r="E5939" s="51">
        <v>45261</v>
      </c>
      <c r="F5939" s="49" t="s">
        <v>80</v>
      </c>
      <c r="G5939" s="49" t="s">
        <v>81</v>
      </c>
      <c r="H5939" s="49" t="s">
        <v>3129</v>
      </c>
      <c r="I5939" s="49" t="s">
        <v>3129</v>
      </c>
      <c r="J5939" s="49">
        <v>135500</v>
      </c>
      <c r="K5939" s="49" t="s">
        <v>106</v>
      </c>
      <c r="L5939" s="49">
        <v>9802643</v>
      </c>
      <c r="M5939" s="49" t="s">
        <v>908</v>
      </c>
      <c r="N5939" s="51">
        <v>22828</v>
      </c>
      <c r="O5939" s="51">
        <v>22828</v>
      </c>
      <c r="P5939" s="49" t="s">
        <v>1081</v>
      </c>
    </row>
    <row r="5940" spans="1:16">
      <c r="A5940" s="46">
        <v>0</v>
      </c>
      <c r="B5940" s="46">
        <v>0</v>
      </c>
      <c r="C5940" s="46">
        <v>0</v>
      </c>
      <c r="D5940" s="46">
        <f t="shared" si="92"/>
        <v>0</v>
      </c>
      <c r="E5940" s="51">
        <v>45261</v>
      </c>
      <c r="F5940" s="49" t="s">
        <v>80</v>
      </c>
      <c r="G5940" s="49" t="s">
        <v>81</v>
      </c>
      <c r="H5940" s="49" t="s">
        <v>3129</v>
      </c>
      <c r="I5940" s="49" t="s">
        <v>3129</v>
      </c>
      <c r="J5940" s="49">
        <v>135500</v>
      </c>
      <c r="K5940" s="49" t="s">
        <v>106</v>
      </c>
      <c r="L5940" s="49">
        <v>9801908</v>
      </c>
      <c r="M5940" s="49" t="s">
        <v>908</v>
      </c>
      <c r="N5940" s="51">
        <v>21732</v>
      </c>
      <c r="O5940" s="51">
        <v>21732</v>
      </c>
      <c r="P5940" s="49" t="s">
        <v>1081</v>
      </c>
    </row>
    <row r="5941" spans="1:16">
      <c r="A5941" s="46">
        <v>0</v>
      </c>
      <c r="B5941" s="46">
        <v>0</v>
      </c>
      <c r="C5941" s="46">
        <v>0</v>
      </c>
      <c r="D5941" s="46">
        <f t="shared" si="92"/>
        <v>0</v>
      </c>
      <c r="E5941" s="51">
        <v>45261</v>
      </c>
      <c r="F5941" s="49" t="s">
        <v>80</v>
      </c>
      <c r="G5941" s="49" t="s">
        <v>81</v>
      </c>
      <c r="H5941" s="49" t="s">
        <v>3129</v>
      </c>
      <c r="I5941" s="49" t="s">
        <v>3129</v>
      </c>
      <c r="J5941" s="49">
        <v>135500</v>
      </c>
      <c r="K5941" s="49" t="s">
        <v>106</v>
      </c>
      <c r="L5941" s="49">
        <v>9802648</v>
      </c>
      <c r="M5941" s="49" t="s">
        <v>908</v>
      </c>
      <c r="N5941" s="51">
        <v>28307</v>
      </c>
      <c r="O5941" s="51">
        <v>28307</v>
      </c>
      <c r="P5941" s="49" t="s">
        <v>1081</v>
      </c>
    </row>
    <row r="5942" spans="1:16">
      <c r="A5942" s="46">
        <v>0</v>
      </c>
      <c r="B5942" s="46">
        <v>0</v>
      </c>
      <c r="C5942" s="46">
        <v>0</v>
      </c>
      <c r="D5942" s="46">
        <f t="shared" si="92"/>
        <v>0</v>
      </c>
      <c r="E5942" s="51">
        <v>45261</v>
      </c>
      <c r="F5942" s="49" t="s">
        <v>80</v>
      </c>
      <c r="G5942" s="49" t="s">
        <v>81</v>
      </c>
      <c r="H5942" s="49" t="s">
        <v>3129</v>
      </c>
      <c r="I5942" s="49" t="s">
        <v>3129</v>
      </c>
      <c r="J5942" s="49">
        <v>135500</v>
      </c>
      <c r="K5942" s="49" t="s">
        <v>106</v>
      </c>
      <c r="L5942" s="49">
        <v>9802644</v>
      </c>
      <c r="M5942" s="49" t="s">
        <v>908</v>
      </c>
      <c r="N5942" s="51">
        <v>23193</v>
      </c>
      <c r="O5942" s="51">
        <v>23193</v>
      </c>
      <c r="P5942" s="49" t="s">
        <v>1081</v>
      </c>
    </row>
    <row r="5943" spans="1:16">
      <c r="A5943" s="46">
        <v>0</v>
      </c>
      <c r="B5943" s="46">
        <v>0</v>
      </c>
      <c r="C5943" s="46">
        <v>0</v>
      </c>
      <c r="D5943" s="46">
        <f t="shared" si="92"/>
        <v>0</v>
      </c>
      <c r="E5943" s="51">
        <v>45261</v>
      </c>
      <c r="F5943" s="49" t="s">
        <v>80</v>
      </c>
      <c r="G5943" s="49" t="s">
        <v>81</v>
      </c>
      <c r="H5943" s="49" t="s">
        <v>3129</v>
      </c>
      <c r="I5943" s="49" t="s">
        <v>3129</v>
      </c>
      <c r="J5943" s="49">
        <v>135500</v>
      </c>
      <c r="K5943" s="49" t="s">
        <v>106</v>
      </c>
      <c r="L5943" s="49">
        <v>9802676</v>
      </c>
      <c r="M5943" s="49" t="s">
        <v>908</v>
      </c>
      <c r="N5943" s="51">
        <v>28307</v>
      </c>
      <c r="O5943" s="51">
        <v>28307</v>
      </c>
      <c r="P5943" s="49" t="s">
        <v>1081</v>
      </c>
    </row>
    <row r="5944" spans="1:16">
      <c r="A5944" s="46">
        <v>0</v>
      </c>
      <c r="B5944" s="46">
        <v>0</v>
      </c>
      <c r="C5944" s="46">
        <v>0</v>
      </c>
      <c r="D5944" s="46">
        <f t="shared" si="92"/>
        <v>0</v>
      </c>
      <c r="E5944" s="51">
        <v>45261</v>
      </c>
      <c r="F5944" s="49" t="s">
        <v>80</v>
      </c>
      <c r="G5944" s="49" t="s">
        <v>81</v>
      </c>
      <c r="H5944" s="49" t="s">
        <v>3129</v>
      </c>
      <c r="I5944" s="49" t="s">
        <v>3129</v>
      </c>
      <c r="J5944" s="49">
        <v>135500</v>
      </c>
      <c r="K5944" s="49" t="s">
        <v>106</v>
      </c>
      <c r="L5944" s="49">
        <v>9801969</v>
      </c>
      <c r="M5944" s="49" t="s">
        <v>908</v>
      </c>
      <c r="N5944" s="51">
        <v>21732</v>
      </c>
      <c r="O5944" s="51">
        <v>21732</v>
      </c>
      <c r="P5944" s="49" t="s">
        <v>1081</v>
      </c>
    </row>
    <row r="5945" spans="1:16">
      <c r="A5945" s="46">
        <v>0</v>
      </c>
      <c r="B5945" s="46">
        <v>0</v>
      </c>
      <c r="C5945" s="46">
        <v>0</v>
      </c>
      <c r="D5945" s="46">
        <f t="shared" si="92"/>
        <v>0</v>
      </c>
      <c r="E5945" s="51">
        <v>45261</v>
      </c>
      <c r="F5945" s="49" t="s">
        <v>80</v>
      </c>
      <c r="G5945" s="49" t="s">
        <v>81</v>
      </c>
      <c r="H5945" s="49" t="s">
        <v>3129</v>
      </c>
      <c r="I5945" s="49" t="s">
        <v>3129</v>
      </c>
      <c r="J5945" s="49">
        <v>135500</v>
      </c>
      <c r="K5945" s="49" t="s">
        <v>106</v>
      </c>
      <c r="L5945" s="49">
        <v>9801967</v>
      </c>
      <c r="M5945" s="49" t="s">
        <v>908</v>
      </c>
      <c r="N5945" s="51">
        <v>21002</v>
      </c>
      <c r="O5945" s="51">
        <v>21002</v>
      </c>
      <c r="P5945" s="49" t="s">
        <v>1081</v>
      </c>
    </row>
    <row r="5946" spans="1:16">
      <c r="A5946" s="46">
        <v>0</v>
      </c>
      <c r="B5946" s="46">
        <v>0</v>
      </c>
      <c r="C5946" s="46">
        <v>0</v>
      </c>
      <c r="D5946" s="46">
        <f t="shared" si="92"/>
        <v>0</v>
      </c>
      <c r="E5946" s="51">
        <v>45261</v>
      </c>
      <c r="F5946" s="49" t="s">
        <v>80</v>
      </c>
      <c r="G5946" s="49" t="s">
        <v>81</v>
      </c>
      <c r="H5946" s="49" t="s">
        <v>3129</v>
      </c>
      <c r="I5946" s="49" t="s">
        <v>3129</v>
      </c>
      <c r="J5946" s="49">
        <v>135500</v>
      </c>
      <c r="K5946" s="49" t="s">
        <v>106</v>
      </c>
      <c r="L5946" s="49">
        <v>9801937</v>
      </c>
      <c r="M5946" s="49" t="s">
        <v>908</v>
      </c>
      <c r="N5946" s="51">
        <v>24654</v>
      </c>
      <c r="O5946" s="51">
        <v>24654</v>
      </c>
      <c r="P5946" s="49" t="s">
        <v>1081</v>
      </c>
    </row>
    <row r="5947" spans="1:16">
      <c r="A5947" s="46">
        <v>0</v>
      </c>
      <c r="B5947" s="46">
        <v>0</v>
      </c>
      <c r="C5947" s="46">
        <v>0</v>
      </c>
      <c r="D5947" s="46">
        <f t="shared" si="92"/>
        <v>0</v>
      </c>
      <c r="E5947" s="51">
        <v>45261</v>
      </c>
      <c r="F5947" s="49" t="s">
        <v>80</v>
      </c>
      <c r="G5947" s="49" t="s">
        <v>81</v>
      </c>
      <c r="H5947" s="49" t="s">
        <v>3129</v>
      </c>
      <c r="I5947" s="49" t="s">
        <v>3129</v>
      </c>
      <c r="J5947" s="49">
        <v>135500</v>
      </c>
      <c r="K5947" s="49" t="s">
        <v>106</v>
      </c>
      <c r="L5947" s="49">
        <v>9802832</v>
      </c>
      <c r="M5947" s="49" t="s">
        <v>908</v>
      </c>
      <c r="N5947" s="51">
        <v>33786</v>
      </c>
      <c r="O5947" s="51">
        <v>33786</v>
      </c>
      <c r="P5947" s="49" t="s">
        <v>1081</v>
      </c>
    </row>
    <row r="5948" spans="1:16">
      <c r="A5948" s="46">
        <v>0</v>
      </c>
      <c r="B5948" s="46">
        <v>0</v>
      </c>
      <c r="C5948" s="46">
        <v>0</v>
      </c>
      <c r="D5948" s="46">
        <f t="shared" si="92"/>
        <v>0</v>
      </c>
      <c r="E5948" s="51">
        <v>45261</v>
      </c>
      <c r="F5948" s="49" t="s">
        <v>80</v>
      </c>
      <c r="G5948" s="49" t="s">
        <v>81</v>
      </c>
      <c r="H5948" s="49" t="s">
        <v>3129</v>
      </c>
      <c r="I5948" s="49" t="s">
        <v>3129</v>
      </c>
      <c r="J5948" s="49">
        <v>135500</v>
      </c>
      <c r="K5948" s="49" t="s">
        <v>106</v>
      </c>
      <c r="L5948" s="49">
        <v>9802520</v>
      </c>
      <c r="M5948" s="49" t="s">
        <v>908</v>
      </c>
      <c r="N5948" s="51">
        <v>19906</v>
      </c>
      <c r="O5948" s="51">
        <v>19906</v>
      </c>
      <c r="P5948" s="49" t="s">
        <v>1081</v>
      </c>
    </row>
    <row r="5949" spans="1:16">
      <c r="A5949" s="46">
        <v>0</v>
      </c>
      <c r="B5949" s="46">
        <v>0</v>
      </c>
      <c r="C5949" s="46">
        <v>0</v>
      </c>
      <c r="D5949" s="46">
        <f t="shared" si="92"/>
        <v>0</v>
      </c>
      <c r="E5949" s="51">
        <v>45261</v>
      </c>
      <c r="F5949" s="49" t="s">
        <v>80</v>
      </c>
      <c r="G5949" s="49" t="s">
        <v>81</v>
      </c>
      <c r="H5949" s="49" t="s">
        <v>3129</v>
      </c>
      <c r="I5949" s="49" t="s">
        <v>3129</v>
      </c>
      <c r="J5949" s="49">
        <v>135500</v>
      </c>
      <c r="K5949" s="49" t="s">
        <v>106</v>
      </c>
      <c r="L5949" s="49">
        <v>9802450</v>
      </c>
      <c r="M5949" s="49" t="s">
        <v>908</v>
      </c>
      <c r="N5949" s="51">
        <v>26846</v>
      </c>
      <c r="O5949" s="51">
        <v>26846</v>
      </c>
      <c r="P5949" s="49" t="s">
        <v>1081</v>
      </c>
    </row>
    <row r="5950" spans="1:16">
      <c r="A5950" s="46">
        <v>0</v>
      </c>
      <c r="B5950" s="46">
        <v>0</v>
      </c>
      <c r="C5950" s="46">
        <v>0</v>
      </c>
      <c r="D5950" s="46">
        <f t="shared" si="92"/>
        <v>0</v>
      </c>
      <c r="E5950" s="51">
        <v>45261</v>
      </c>
      <c r="F5950" s="49" t="s">
        <v>80</v>
      </c>
      <c r="G5950" s="49" t="s">
        <v>81</v>
      </c>
      <c r="H5950" s="49" t="s">
        <v>3129</v>
      </c>
      <c r="I5950" s="49" t="s">
        <v>3129</v>
      </c>
      <c r="J5950" s="49">
        <v>135500</v>
      </c>
      <c r="K5950" s="49" t="s">
        <v>106</v>
      </c>
      <c r="L5950" s="49">
        <v>9802654</v>
      </c>
      <c r="M5950" s="49" t="s">
        <v>908</v>
      </c>
      <c r="N5950" s="51">
        <v>19906</v>
      </c>
      <c r="O5950" s="51">
        <v>19906</v>
      </c>
      <c r="P5950" s="49" t="s">
        <v>1081</v>
      </c>
    </row>
    <row r="5951" spans="1:16">
      <c r="A5951" s="46">
        <v>0</v>
      </c>
      <c r="B5951" s="46">
        <v>0</v>
      </c>
      <c r="C5951" s="46">
        <v>0</v>
      </c>
      <c r="D5951" s="46">
        <f t="shared" si="92"/>
        <v>0</v>
      </c>
      <c r="E5951" s="51">
        <v>45261</v>
      </c>
      <c r="F5951" s="49" t="s">
        <v>80</v>
      </c>
      <c r="G5951" s="49" t="s">
        <v>81</v>
      </c>
      <c r="H5951" s="49" t="s">
        <v>3129</v>
      </c>
      <c r="I5951" s="49" t="s">
        <v>3129</v>
      </c>
      <c r="J5951" s="49">
        <v>135500</v>
      </c>
      <c r="K5951" s="49" t="s">
        <v>106</v>
      </c>
      <c r="L5951" s="49">
        <v>9802734</v>
      </c>
      <c r="M5951" s="49" t="s">
        <v>908</v>
      </c>
      <c r="N5951" s="51">
        <v>22463</v>
      </c>
      <c r="O5951" s="51">
        <v>22463</v>
      </c>
      <c r="P5951" s="49" t="s">
        <v>1081</v>
      </c>
    </row>
    <row r="5952" spans="1:16">
      <c r="A5952" s="46">
        <v>0</v>
      </c>
      <c r="B5952" s="46">
        <v>0</v>
      </c>
      <c r="C5952" s="46">
        <v>0</v>
      </c>
      <c r="D5952" s="46">
        <f t="shared" si="92"/>
        <v>0</v>
      </c>
      <c r="E5952" s="51">
        <v>45261</v>
      </c>
      <c r="F5952" s="49" t="s">
        <v>80</v>
      </c>
      <c r="G5952" s="49" t="s">
        <v>81</v>
      </c>
      <c r="H5952" s="49" t="s">
        <v>3129</v>
      </c>
      <c r="I5952" s="49" t="s">
        <v>3129</v>
      </c>
      <c r="J5952" s="49">
        <v>135500</v>
      </c>
      <c r="K5952" s="49" t="s">
        <v>106</v>
      </c>
      <c r="L5952" s="49">
        <v>9801856</v>
      </c>
      <c r="M5952" s="49" t="s">
        <v>908</v>
      </c>
      <c r="N5952" s="51">
        <v>13332</v>
      </c>
      <c r="O5952" s="51">
        <v>13332</v>
      </c>
      <c r="P5952" s="49" t="s">
        <v>1081</v>
      </c>
    </row>
    <row r="5953" spans="1:16">
      <c r="A5953" s="46">
        <v>0</v>
      </c>
      <c r="B5953" s="46">
        <v>0</v>
      </c>
      <c r="C5953" s="46">
        <v>0</v>
      </c>
      <c r="D5953" s="46">
        <f t="shared" si="92"/>
        <v>0</v>
      </c>
      <c r="E5953" s="51">
        <v>45261</v>
      </c>
      <c r="F5953" s="49" t="s">
        <v>80</v>
      </c>
      <c r="G5953" s="49" t="s">
        <v>81</v>
      </c>
      <c r="H5953" s="49" t="s">
        <v>3129</v>
      </c>
      <c r="I5953" s="49" t="s">
        <v>3129</v>
      </c>
      <c r="J5953" s="49">
        <v>135500</v>
      </c>
      <c r="K5953" s="49" t="s">
        <v>106</v>
      </c>
      <c r="L5953" s="49">
        <v>9802611</v>
      </c>
      <c r="M5953" s="49" t="s">
        <v>908</v>
      </c>
      <c r="N5953" s="51">
        <v>30498</v>
      </c>
      <c r="O5953" s="51">
        <v>30498</v>
      </c>
      <c r="P5953" s="49" t="s">
        <v>1081</v>
      </c>
    </row>
    <row r="5954" spans="1:16">
      <c r="A5954" s="46">
        <v>0</v>
      </c>
      <c r="B5954" s="46">
        <v>0</v>
      </c>
      <c r="C5954" s="46">
        <v>0</v>
      </c>
      <c r="D5954" s="46">
        <f t="shared" si="92"/>
        <v>0</v>
      </c>
      <c r="E5954" s="51">
        <v>45261</v>
      </c>
      <c r="F5954" s="49" t="s">
        <v>80</v>
      </c>
      <c r="G5954" s="49" t="s">
        <v>81</v>
      </c>
      <c r="H5954" s="49" t="s">
        <v>3129</v>
      </c>
      <c r="I5954" s="49" t="s">
        <v>3129</v>
      </c>
      <c r="J5954" s="49">
        <v>135500</v>
      </c>
      <c r="K5954" s="49" t="s">
        <v>106</v>
      </c>
      <c r="L5954" s="49">
        <v>9802849</v>
      </c>
      <c r="M5954" s="49" t="s">
        <v>908</v>
      </c>
      <c r="N5954" s="51">
        <v>29037</v>
      </c>
      <c r="O5954" s="51">
        <v>29037</v>
      </c>
      <c r="P5954" s="49" t="s">
        <v>1081</v>
      </c>
    </row>
    <row r="5955" spans="1:16">
      <c r="A5955" s="46">
        <v>0</v>
      </c>
      <c r="B5955" s="46">
        <v>0</v>
      </c>
      <c r="C5955" s="46">
        <v>0</v>
      </c>
      <c r="D5955" s="46">
        <f t="shared" ref="D5955:D6018" si="93">+B5955-C5955</f>
        <v>0</v>
      </c>
      <c r="E5955" s="51">
        <v>45261</v>
      </c>
      <c r="F5955" s="49" t="s">
        <v>80</v>
      </c>
      <c r="G5955" s="49" t="s">
        <v>81</v>
      </c>
      <c r="H5955" s="49" t="s">
        <v>3129</v>
      </c>
      <c r="I5955" s="49" t="s">
        <v>3129</v>
      </c>
      <c r="J5955" s="49">
        <v>135500</v>
      </c>
      <c r="K5955" s="49" t="s">
        <v>106</v>
      </c>
      <c r="L5955" s="49">
        <v>9802522</v>
      </c>
      <c r="M5955" s="49" t="s">
        <v>908</v>
      </c>
      <c r="N5955" s="51">
        <v>23559</v>
      </c>
      <c r="O5955" s="51">
        <v>23559</v>
      </c>
      <c r="P5955" s="49" t="s">
        <v>1081</v>
      </c>
    </row>
    <row r="5956" spans="1:16">
      <c r="A5956" s="46">
        <v>0</v>
      </c>
      <c r="B5956" s="46">
        <v>0</v>
      </c>
      <c r="C5956" s="46">
        <v>0</v>
      </c>
      <c r="D5956" s="46">
        <f t="shared" si="93"/>
        <v>0</v>
      </c>
      <c r="E5956" s="51">
        <v>45261</v>
      </c>
      <c r="F5956" s="49" t="s">
        <v>80</v>
      </c>
      <c r="G5956" s="49" t="s">
        <v>81</v>
      </c>
      <c r="H5956" s="49" t="s">
        <v>3129</v>
      </c>
      <c r="I5956" s="49" t="s">
        <v>3129</v>
      </c>
      <c r="J5956" s="49">
        <v>135500</v>
      </c>
      <c r="K5956" s="49" t="s">
        <v>106</v>
      </c>
      <c r="L5956" s="49">
        <v>9802519</v>
      </c>
      <c r="M5956" s="49" t="s">
        <v>908</v>
      </c>
      <c r="N5956" s="51">
        <v>18445</v>
      </c>
      <c r="O5956" s="51">
        <v>18445</v>
      </c>
      <c r="P5956" s="49" t="s">
        <v>1081</v>
      </c>
    </row>
    <row r="5957" spans="1:16">
      <c r="A5957" s="46">
        <v>0</v>
      </c>
      <c r="B5957" s="46">
        <v>0</v>
      </c>
      <c r="C5957" s="46">
        <v>0</v>
      </c>
      <c r="D5957" s="46">
        <f t="shared" si="93"/>
        <v>0</v>
      </c>
      <c r="E5957" s="51">
        <v>45261</v>
      </c>
      <c r="F5957" s="49" t="s">
        <v>80</v>
      </c>
      <c r="G5957" s="49" t="s">
        <v>81</v>
      </c>
      <c r="H5957" s="49" t="s">
        <v>3129</v>
      </c>
      <c r="I5957" s="49" t="s">
        <v>3129</v>
      </c>
      <c r="J5957" s="49">
        <v>135500</v>
      </c>
      <c r="K5957" s="49" t="s">
        <v>106</v>
      </c>
      <c r="L5957" s="49">
        <v>9802736</v>
      </c>
      <c r="M5957" s="49" t="s">
        <v>908</v>
      </c>
      <c r="N5957" s="51">
        <v>23193</v>
      </c>
      <c r="O5957" s="51">
        <v>23193</v>
      </c>
      <c r="P5957" s="49" t="s">
        <v>1081</v>
      </c>
    </row>
    <row r="5958" spans="1:16">
      <c r="A5958" s="46">
        <v>0</v>
      </c>
      <c r="B5958" s="46">
        <v>0</v>
      </c>
      <c r="C5958" s="46">
        <v>0</v>
      </c>
      <c r="D5958" s="46">
        <f t="shared" si="93"/>
        <v>0</v>
      </c>
      <c r="E5958" s="51">
        <v>45261</v>
      </c>
      <c r="F5958" s="49" t="s">
        <v>80</v>
      </c>
      <c r="G5958" s="49" t="s">
        <v>81</v>
      </c>
      <c r="H5958" s="49" t="s">
        <v>3129</v>
      </c>
      <c r="I5958" s="49" t="s">
        <v>3129</v>
      </c>
      <c r="J5958" s="49">
        <v>135500</v>
      </c>
      <c r="K5958" s="49" t="s">
        <v>106</v>
      </c>
      <c r="L5958" s="49">
        <v>9802544</v>
      </c>
      <c r="M5958" s="49" t="s">
        <v>908</v>
      </c>
      <c r="N5958" s="51">
        <v>22828</v>
      </c>
      <c r="O5958" s="51">
        <v>22828</v>
      </c>
      <c r="P5958" s="49" t="s">
        <v>1081</v>
      </c>
    </row>
    <row r="5959" spans="1:16">
      <c r="A5959" s="46">
        <v>0</v>
      </c>
      <c r="B5959" s="46">
        <v>0</v>
      </c>
      <c r="C5959" s="46">
        <v>0</v>
      </c>
      <c r="D5959" s="46">
        <f t="shared" si="93"/>
        <v>0</v>
      </c>
      <c r="E5959" s="51">
        <v>45261</v>
      </c>
      <c r="F5959" s="49" t="s">
        <v>80</v>
      </c>
      <c r="G5959" s="49" t="s">
        <v>81</v>
      </c>
      <c r="H5959" s="49" t="s">
        <v>3129</v>
      </c>
      <c r="I5959" s="49" t="s">
        <v>3129</v>
      </c>
      <c r="J5959" s="49">
        <v>135500</v>
      </c>
      <c r="K5959" s="49" t="s">
        <v>106</v>
      </c>
      <c r="L5959" s="49">
        <v>9801870</v>
      </c>
      <c r="M5959" s="49" t="s">
        <v>908</v>
      </c>
      <c r="N5959" s="51">
        <v>13697</v>
      </c>
      <c r="O5959" s="51">
        <v>13697</v>
      </c>
      <c r="P5959" s="49" t="s">
        <v>1081</v>
      </c>
    </row>
    <row r="5960" spans="1:16">
      <c r="A5960" s="46">
        <v>0</v>
      </c>
      <c r="B5960" s="46">
        <v>0</v>
      </c>
      <c r="C5960" s="46">
        <v>0</v>
      </c>
      <c r="D5960" s="46">
        <f t="shared" si="93"/>
        <v>0</v>
      </c>
      <c r="E5960" s="51">
        <v>45261</v>
      </c>
      <c r="F5960" s="49" t="s">
        <v>80</v>
      </c>
      <c r="G5960" s="49" t="s">
        <v>81</v>
      </c>
      <c r="H5960" s="49" t="s">
        <v>3129</v>
      </c>
      <c r="I5960" s="49" t="s">
        <v>3129</v>
      </c>
      <c r="J5960" s="49">
        <v>135500</v>
      </c>
      <c r="K5960" s="49" t="s">
        <v>106</v>
      </c>
      <c r="L5960" s="49">
        <v>9801970</v>
      </c>
      <c r="M5960" s="49" t="s">
        <v>908</v>
      </c>
      <c r="N5960" s="51">
        <v>22098</v>
      </c>
      <c r="O5960" s="51">
        <v>22098</v>
      </c>
      <c r="P5960" s="49" t="s">
        <v>1081</v>
      </c>
    </row>
    <row r="5961" spans="1:16">
      <c r="A5961" s="46">
        <v>0</v>
      </c>
      <c r="B5961" s="46">
        <v>0</v>
      </c>
      <c r="C5961" s="46">
        <v>0</v>
      </c>
      <c r="D5961" s="46">
        <f t="shared" si="93"/>
        <v>0</v>
      </c>
      <c r="E5961" s="51">
        <v>45261</v>
      </c>
      <c r="F5961" s="49" t="s">
        <v>80</v>
      </c>
      <c r="G5961" s="49" t="s">
        <v>81</v>
      </c>
      <c r="H5961" s="49" t="s">
        <v>3129</v>
      </c>
      <c r="I5961" s="49" t="s">
        <v>3129</v>
      </c>
      <c r="J5961" s="49">
        <v>135500</v>
      </c>
      <c r="K5961" s="49" t="s">
        <v>106</v>
      </c>
      <c r="L5961" s="49">
        <v>9802810</v>
      </c>
      <c r="M5961" s="49" t="s">
        <v>908</v>
      </c>
      <c r="N5961" s="51">
        <v>31229</v>
      </c>
      <c r="O5961" s="51">
        <v>31229</v>
      </c>
      <c r="P5961" s="49" t="s">
        <v>1081</v>
      </c>
    </row>
    <row r="5962" spans="1:16">
      <c r="A5962" s="46">
        <v>0</v>
      </c>
      <c r="B5962" s="46">
        <v>0</v>
      </c>
      <c r="C5962" s="46">
        <v>0</v>
      </c>
      <c r="D5962" s="46">
        <f t="shared" si="93"/>
        <v>0</v>
      </c>
      <c r="E5962" s="51">
        <v>45261</v>
      </c>
      <c r="F5962" s="49" t="s">
        <v>80</v>
      </c>
      <c r="G5962" s="49" t="s">
        <v>81</v>
      </c>
      <c r="H5962" s="49" t="s">
        <v>3129</v>
      </c>
      <c r="I5962" s="49" t="s">
        <v>3129</v>
      </c>
      <c r="J5962" s="49">
        <v>135500</v>
      </c>
      <c r="K5962" s="49" t="s">
        <v>106</v>
      </c>
      <c r="L5962" s="49">
        <v>9802581</v>
      </c>
      <c r="M5962" s="49" t="s">
        <v>908</v>
      </c>
      <c r="N5962" s="51">
        <v>32325</v>
      </c>
      <c r="O5962" s="51">
        <v>32325</v>
      </c>
      <c r="P5962" s="49" t="s">
        <v>1081</v>
      </c>
    </row>
    <row r="5963" spans="1:16">
      <c r="A5963" s="46">
        <v>0</v>
      </c>
      <c r="B5963" s="46">
        <v>0</v>
      </c>
      <c r="C5963" s="46">
        <v>0</v>
      </c>
      <c r="D5963" s="46">
        <f t="shared" si="93"/>
        <v>0</v>
      </c>
      <c r="E5963" s="51">
        <v>45261</v>
      </c>
      <c r="F5963" s="49" t="s">
        <v>80</v>
      </c>
      <c r="G5963" s="49" t="s">
        <v>81</v>
      </c>
      <c r="H5963" s="49" t="s">
        <v>3129</v>
      </c>
      <c r="I5963" s="49" t="s">
        <v>3129</v>
      </c>
      <c r="J5963" s="49">
        <v>135500</v>
      </c>
      <c r="K5963" s="49" t="s">
        <v>106</v>
      </c>
      <c r="L5963" s="49">
        <v>9802741</v>
      </c>
      <c r="M5963" s="49" t="s">
        <v>908</v>
      </c>
      <c r="N5963" s="51">
        <v>19906</v>
      </c>
      <c r="O5963" s="51">
        <v>19906</v>
      </c>
      <c r="P5963" s="49" t="s">
        <v>1081</v>
      </c>
    </row>
    <row r="5964" spans="1:16">
      <c r="A5964" s="46">
        <v>0</v>
      </c>
      <c r="B5964" s="46">
        <v>0</v>
      </c>
      <c r="C5964" s="46">
        <v>0</v>
      </c>
      <c r="D5964" s="46">
        <f t="shared" si="93"/>
        <v>0</v>
      </c>
      <c r="E5964" s="51">
        <v>45261</v>
      </c>
      <c r="F5964" s="49" t="s">
        <v>80</v>
      </c>
      <c r="G5964" s="49" t="s">
        <v>81</v>
      </c>
      <c r="H5964" s="49" t="s">
        <v>3129</v>
      </c>
      <c r="I5964" s="49" t="s">
        <v>3129</v>
      </c>
      <c r="J5964" s="49">
        <v>135500</v>
      </c>
      <c r="K5964" s="49" t="s">
        <v>106</v>
      </c>
      <c r="L5964" s="49">
        <v>9802576</v>
      </c>
      <c r="M5964" s="49" t="s">
        <v>908</v>
      </c>
      <c r="N5964" s="51">
        <v>25020</v>
      </c>
      <c r="O5964" s="51">
        <v>25020</v>
      </c>
      <c r="P5964" s="49" t="s">
        <v>1081</v>
      </c>
    </row>
    <row r="5965" spans="1:16">
      <c r="A5965" s="46">
        <v>0</v>
      </c>
      <c r="B5965" s="46">
        <v>0</v>
      </c>
      <c r="C5965" s="46">
        <v>0</v>
      </c>
      <c r="D5965" s="46">
        <f t="shared" si="93"/>
        <v>0</v>
      </c>
      <c r="E5965" s="51">
        <v>45261</v>
      </c>
      <c r="F5965" s="49" t="s">
        <v>80</v>
      </c>
      <c r="G5965" s="49" t="s">
        <v>81</v>
      </c>
      <c r="H5965" s="49" t="s">
        <v>3129</v>
      </c>
      <c r="I5965" s="49" t="s">
        <v>3129</v>
      </c>
      <c r="J5965" s="49">
        <v>135500</v>
      </c>
      <c r="K5965" s="49" t="s">
        <v>106</v>
      </c>
      <c r="L5965" s="49">
        <v>9802372</v>
      </c>
      <c r="M5965" s="49" t="s">
        <v>908</v>
      </c>
      <c r="N5965" s="51">
        <v>25385</v>
      </c>
      <c r="O5965" s="51">
        <v>25385</v>
      </c>
      <c r="P5965" s="49" t="s">
        <v>1081</v>
      </c>
    </row>
    <row r="5966" spans="1:16">
      <c r="A5966" s="46">
        <v>0</v>
      </c>
      <c r="B5966" s="46">
        <v>0</v>
      </c>
      <c r="C5966" s="46">
        <v>0</v>
      </c>
      <c r="D5966" s="46">
        <f t="shared" si="93"/>
        <v>0</v>
      </c>
      <c r="E5966" s="51">
        <v>45261</v>
      </c>
      <c r="F5966" s="49" t="s">
        <v>80</v>
      </c>
      <c r="G5966" s="49" t="s">
        <v>81</v>
      </c>
      <c r="H5966" s="49" t="s">
        <v>3129</v>
      </c>
      <c r="I5966" s="49" t="s">
        <v>3129</v>
      </c>
      <c r="J5966" s="49">
        <v>135500</v>
      </c>
      <c r="K5966" s="49" t="s">
        <v>106</v>
      </c>
      <c r="L5966" s="49">
        <v>9802795</v>
      </c>
      <c r="M5966" s="49" t="s">
        <v>908</v>
      </c>
      <c r="N5966" s="51">
        <v>28672</v>
      </c>
      <c r="O5966" s="51">
        <v>28672</v>
      </c>
      <c r="P5966" s="49" t="s">
        <v>1081</v>
      </c>
    </row>
    <row r="5967" spans="1:16">
      <c r="A5967" s="46">
        <v>0</v>
      </c>
      <c r="B5967" s="46">
        <v>0</v>
      </c>
      <c r="C5967" s="46">
        <v>0</v>
      </c>
      <c r="D5967" s="46">
        <f t="shared" si="93"/>
        <v>0</v>
      </c>
      <c r="E5967" s="51">
        <v>45261</v>
      </c>
      <c r="F5967" s="49" t="s">
        <v>80</v>
      </c>
      <c r="G5967" s="49" t="s">
        <v>81</v>
      </c>
      <c r="H5967" s="49" t="s">
        <v>3129</v>
      </c>
      <c r="I5967" s="49" t="s">
        <v>3129</v>
      </c>
      <c r="J5967" s="49">
        <v>135500</v>
      </c>
      <c r="K5967" s="49" t="s">
        <v>106</v>
      </c>
      <c r="L5967" s="49">
        <v>9802847</v>
      </c>
      <c r="M5967" s="49" t="s">
        <v>908</v>
      </c>
      <c r="N5967" s="51">
        <v>28307</v>
      </c>
      <c r="O5967" s="51">
        <v>28307</v>
      </c>
      <c r="P5967" s="49" t="s">
        <v>1081</v>
      </c>
    </row>
    <row r="5968" spans="1:16">
      <c r="A5968" s="46">
        <v>0</v>
      </c>
      <c r="B5968" s="46">
        <v>0</v>
      </c>
      <c r="C5968" s="46">
        <v>0</v>
      </c>
      <c r="D5968" s="46">
        <f t="shared" si="93"/>
        <v>0</v>
      </c>
      <c r="E5968" s="51">
        <v>45261</v>
      </c>
      <c r="F5968" s="49" t="s">
        <v>80</v>
      </c>
      <c r="G5968" s="49" t="s">
        <v>81</v>
      </c>
      <c r="H5968" s="49" t="s">
        <v>3129</v>
      </c>
      <c r="I5968" s="49" t="s">
        <v>3129</v>
      </c>
      <c r="J5968" s="49">
        <v>135500</v>
      </c>
      <c r="K5968" s="49" t="s">
        <v>106</v>
      </c>
      <c r="L5968" s="49">
        <v>9802674</v>
      </c>
      <c r="M5968" s="49" t="s">
        <v>908</v>
      </c>
      <c r="N5968" s="51">
        <v>24289</v>
      </c>
      <c r="O5968" s="51">
        <v>24289</v>
      </c>
      <c r="P5968" s="49" t="s">
        <v>1081</v>
      </c>
    </row>
    <row r="5969" spans="1:16">
      <c r="A5969" s="46">
        <v>0</v>
      </c>
      <c r="B5969" s="46">
        <v>0</v>
      </c>
      <c r="C5969" s="46">
        <v>0</v>
      </c>
      <c r="D5969" s="46">
        <f t="shared" si="93"/>
        <v>0</v>
      </c>
      <c r="E5969" s="51">
        <v>45261</v>
      </c>
      <c r="F5969" s="49" t="s">
        <v>80</v>
      </c>
      <c r="G5969" s="49" t="s">
        <v>81</v>
      </c>
      <c r="H5969" s="49" t="s">
        <v>3129</v>
      </c>
      <c r="I5969" s="49" t="s">
        <v>3129</v>
      </c>
      <c r="J5969" s="49">
        <v>135500</v>
      </c>
      <c r="K5969" s="49" t="s">
        <v>106</v>
      </c>
      <c r="L5969" s="49">
        <v>9802428</v>
      </c>
      <c r="M5969" s="49" t="s">
        <v>908</v>
      </c>
      <c r="N5969" s="51">
        <v>25020</v>
      </c>
      <c r="O5969" s="51">
        <v>25020</v>
      </c>
      <c r="P5969" s="49" t="s">
        <v>1081</v>
      </c>
    </row>
    <row r="5970" spans="1:16">
      <c r="A5970" s="46">
        <v>0</v>
      </c>
      <c r="B5970" s="46">
        <v>0</v>
      </c>
      <c r="C5970" s="46">
        <v>0</v>
      </c>
      <c r="D5970" s="46">
        <f t="shared" si="93"/>
        <v>0</v>
      </c>
      <c r="E5970" s="51">
        <v>45261</v>
      </c>
      <c r="F5970" s="49" t="s">
        <v>80</v>
      </c>
      <c r="G5970" s="49" t="s">
        <v>81</v>
      </c>
      <c r="H5970" s="49" t="s">
        <v>3129</v>
      </c>
      <c r="I5970" s="49" t="s">
        <v>3129</v>
      </c>
      <c r="J5970" s="49">
        <v>135500</v>
      </c>
      <c r="K5970" s="49" t="s">
        <v>106</v>
      </c>
      <c r="L5970" s="49">
        <v>9802370</v>
      </c>
      <c r="M5970" s="49" t="s">
        <v>908</v>
      </c>
      <c r="N5970" s="51">
        <v>21367</v>
      </c>
      <c r="O5970" s="51">
        <v>21367</v>
      </c>
      <c r="P5970" s="49" t="s">
        <v>1081</v>
      </c>
    </row>
    <row r="5971" spans="1:16">
      <c r="A5971" s="46">
        <v>0</v>
      </c>
      <c r="B5971" s="46">
        <v>0</v>
      </c>
      <c r="C5971" s="46">
        <v>0</v>
      </c>
      <c r="D5971" s="46">
        <f t="shared" si="93"/>
        <v>0</v>
      </c>
      <c r="E5971" s="51">
        <v>45261</v>
      </c>
      <c r="F5971" s="49" t="s">
        <v>80</v>
      </c>
      <c r="G5971" s="49" t="s">
        <v>81</v>
      </c>
      <c r="H5971" s="49" t="s">
        <v>3129</v>
      </c>
      <c r="I5971" s="49" t="s">
        <v>3129</v>
      </c>
      <c r="J5971" s="49">
        <v>135500</v>
      </c>
      <c r="K5971" s="49" t="s">
        <v>106</v>
      </c>
      <c r="L5971" s="49">
        <v>9801904</v>
      </c>
      <c r="M5971" s="49" t="s">
        <v>908</v>
      </c>
      <c r="N5971" s="51">
        <v>32690</v>
      </c>
      <c r="O5971" s="51">
        <v>32690</v>
      </c>
      <c r="P5971" s="49" t="s">
        <v>1081</v>
      </c>
    </row>
    <row r="5972" spans="1:16">
      <c r="A5972" s="46">
        <v>0</v>
      </c>
      <c r="B5972" s="46">
        <v>0</v>
      </c>
      <c r="C5972" s="46">
        <v>0</v>
      </c>
      <c r="D5972" s="46">
        <f t="shared" si="93"/>
        <v>0</v>
      </c>
      <c r="E5972" s="51">
        <v>45261</v>
      </c>
      <c r="F5972" s="49" t="s">
        <v>80</v>
      </c>
      <c r="G5972" s="49" t="s">
        <v>81</v>
      </c>
      <c r="H5972" s="49" t="s">
        <v>3129</v>
      </c>
      <c r="I5972" s="49" t="s">
        <v>3129</v>
      </c>
      <c r="J5972" s="49">
        <v>135500</v>
      </c>
      <c r="K5972" s="49" t="s">
        <v>106</v>
      </c>
      <c r="L5972" s="49">
        <v>9802658</v>
      </c>
      <c r="M5972" s="49" t="s">
        <v>908</v>
      </c>
      <c r="N5972" s="51">
        <v>34151</v>
      </c>
      <c r="O5972" s="51">
        <v>34151</v>
      </c>
      <c r="P5972" s="49" t="s">
        <v>1081</v>
      </c>
    </row>
    <row r="5973" spans="1:16">
      <c r="A5973" s="46">
        <v>0</v>
      </c>
      <c r="B5973" s="46">
        <v>0</v>
      </c>
      <c r="C5973" s="46">
        <v>0</v>
      </c>
      <c r="D5973" s="46">
        <f t="shared" si="93"/>
        <v>0</v>
      </c>
      <c r="E5973" s="51">
        <v>45261</v>
      </c>
      <c r="F5973" s="49" t="s">
        <v>80</v>
      </c>
      <c r="G5973" s="49" t="s">
        <v>81</v>
      </c>
      <c r="H5973" s="49" t="s">
        <v>3129</v>
      </c>
      <c r="I5973" s="49" t="s">
        <v>3129</v>
      </c>
      <c r="J5973" s="49">
        <v>135500</v>
      </c>
      <c r="K5973" s="49" t="s">
        <v>106</v>
      </c>
      <c r="L5973" s="49">
        <v>9802779</v>
      </c>
      <c r="M5973" s="49" t="s">
        <v>908</v>
      </c>
      <c r="N5973" s="51">
        <v>28672</v>
      </c>
      <c r="O5973" s="51">
        <v>28672</v>
      </c>
      <c r="P5973" s="49" t="s">
        <v>1081</v>
      </c>
    </row>
    <row r="5974" spans="1:16">
      <c r="A5974" s="46">
        <v>0</v>
      </c>
      <c r="B5974" s="46">
        <v>0</v>
      </c>
      <c r="C5974" s="46">
        <v>0</v>
      </c>
      <c r="D5974" s="46">
        <f t="shared" si="93"/>
        <v>0</v>
      </c>
      <c r="E5974" s="51">
        <v>45261</v>
      </c>
      <c r="F5974" s="49" t="s">
        <v>80</v>
      </c>
      <c r="G5974" s="49" t="s">
        <v>81</v>
      </c>
      <c r="H5974" s="49" t="s">
        <v>3129</v>
      </c>
      <c r="I5974" s="49" t="s">
        <v>3129</v>
      </c>
      <c r="J5974" s="49">
        <v>135500</v>
      </c>
      <c r="K5974" s="49" t="s">
        <v>106</v>
      </c>
      <c r="L5974" s="49">
        <v>9802725</v>
      </c>
      <c r="M5974" s="49" t="s">
        <v>908</v>
      </c>
      <c r="N5974" s="51">
        <v>23924</v>
      </c>
      <c r="O5974" s="51">
        <v>23924</v>
      </c>
      <c r="P5974" s="49" t="s">
        <v>1081</v>
      </c>
    </row>
    <row r="5975" spans="1:16">
      <c r="A5975" s="46">
        <v>0</v>
      </c>
      <c r="B5975" s="46">
        <v>0</v>
      </c>
      <c r="C5975" s="46">
        <v>0</v>
      </c>
      <c r="D5975" s="46">
        <f t="shared" si="93"/>
        <v>0</v>
      </c>
      <c r="E5975" s="51">
        <v>45261</v>
      </c>
      <c r="F5975" s="49" t="s">
        <v>80</v>
      </c>
      <c r="G5975" s="49" t="s">
        <v>81</v>
      </c>
      <c r="H5975" s="49" t="s">
        <v>3129</v>
      </c>
      <c r="I5975" s="49" t="s">
        <v>3129</v>
      </c>
      <c r="J5975" s="49">
        <v>135500</v>
      </c>
      <c r="K5975" s="49" t="s">
        <v>106</v>
      </c>
      <c r="L5975" s="49">
        <v>9802426</v>
      </c>
      <c r="M5975" s="49" t="s">
        <v>908</v>
      </c>
      <c r="N5975" s="51">
        <v>22828</v>
      </c>
      <c r="O5975" s="51">
        <v>22828</v>
      </c>
      <c r="P5975" s="49" t="s">
        <v>1081</v>
      </c>
    </row>
    <row r="5976" spans="1:16">
      <c r="A5976" s="46">
        <v>0</v>
      </c>
      <c r="B5976" s="46">
        <v>0</v>
      </c>
      <c r="C5976" s="46">
        <v>0</v>
      </c>
      <c r="D5976" s="46">
        <f t="shared" si="93"/>
        <v>0</v>
      </c>
      <c r="E5976" s="51">
        <v>45261</v>
      </c>
      <c r="F5976" s="49" t="s">
        <v>80</v>
      </c>
      <c r="G5976" s="49" t="s">
        <v>81</v>
      </c>
      <c r="H5976" s="49" t="s">
        <v>3129</v>
      </c>
      <c r="I5976" s="49" t="s">
        <v>3129</v>
      </c>
      <c r="J5976" s="49">
        <v>135500</v>
      </c>
      <c r="K5976" s="49" t="s">
        <v>106</v>
      </c>
      <c r="L5976" s="49">
        <v>9802489</v>
      </c>
      <c r="M5976" s="49" t="s">
        <v>908</v>
      </c>
      <c r="N5976" s="51">
        <v>28307</v>
      </c>
      <c r="O5976" s="51">
        <v>28307</v>
      </c>
      <c r="P5976" s="49" t="s">
        <v>1081</v>
      </c>
    </row>
    <row r="5977" spans="1:16">
      <c r="A5977" s="46">
        <v>0</v>
      </c>
      <c r="B5977" s="46">
        <v>0</v>
      </c>
      <c r="C5977" s="46">
        <v>0</v>
      </c>
      <c r="D5977" s="46">
        <f t="shared" si="93"/>
        <v>0</v>
      </c>
      <c r="E5977" s="51">
        <v>45261</v>
      </c>
      <c r="F5977" s="49" t="s">
        <v>80</v>
      </c>
      <c r="G5977" s="49" t="s">
        <v>81</v>
      </c>
      <c r="H5977" s="49" t="s">
        <v>3129</v>
      </c>
      <c r="I5977" s="49" t="s">
        <v>3129</v>
      </c>
      <c r="J5977" s="49">
        <v>135500</v>
      </c>
      <c r="K5977" s="49" t="s">
        <v>106</v>
      </c>
      <c r="L5977" s="49">
        <v>9801897</v>
      </c>
      <c r="M5977" s="49" t="s">
        <v>908</v>
      </c>
      <c r="N5977" s="51">
        <v>24654</v>
      </c>
      <c r="O5977" s="51">
        <v>24654</v>
      </c>
      <c r="P5977" s="49" t="s">
        <v>1081</v>
      </c>
    </row>
    <row r="5978" spans="1:16">
      <c r="A5978" s="46">
        <v>0</v>
      </c>
      <c r="B5978" s="46">
        <v>0</v>
      </c>
      <c r="C5978" s="46">
        <v>0</v>
      </c>
      <c r="D5978" s="46">
        <f t="shared" si="93"/>
        <v>0</v>
      </c>
      <c r="E5978" s="51">
        <v>45261</v>
      </c>
      <c r="F5978" s="49" t="s">
        <v>80</v>
      </c>
      <c r="G5978" s="49" t="s">
        <v>81</v>
      </c>
      <c r="H5978" s="49" t="s">
        <v>3129</v>
      </c>
      <c r="I5978" s="49" t="s">
        <v>3129</v>
      </c>
      <c r="J5978" s="49">
        <v>135500</v>
      </c>
      <c r="K5978" s="49" t="s">
        <v>106</v>
      </c>
      <c r="L5978" s="49">
        <v>9801884</v>
      </c>
      <c r="M5978" s="49" t="s">
        <v>908</v>
      </c>
      <c r="N5978" s="51">
        <v>23924</v>
      </c>
      <c r="O5978" s="51">
        <v>23924</v>
      </c>
      <c r="P5978" s="49" t="s">
        <v>1081</v>
      </c>
    </row>
    <row r="5979" spans="1:16">
      <c r="A5979" s="46">
        <v>0</v>
      </c>
      <c r="B5979" s="46">
        <v>0</v>
      </c>
      <c r="C5979" s="46">
        <v>0</v>
      </c>
      <c r="D5979" s="46">
        <f t="shared" si="93"/>
        <v>0</v>
      </c>
      <c r="E5979" s="51">
        <v>45261</v>
      </c>
      <c r="F5979" s="49" t="s">
        <v>80</v>
      </c>
      <c r="G5979" s="49" t="s">
        <v>81</v>
      </c>
      <c r="H5979" s="49" t="s">
        <v>3129</v>
      </c>
      <c r="I5979" s="49" t="s">
        <v>3129</v>
      </c>
      <c r="J5979" s="49">
        <v>135500</v>
      </c>
      <c r="K5979" s="49" t="s">
        <v>106</v>
      </c>
      <c r="L5979" s="49">
        <v>9802714</v>
      </c>
      <c r="M5979" s="49" t="s">
        <v>908</v>
      </c>
      <c r="N5979" s="51">
        <v>33786</v>
      </c>
      <c r="O5979" s="51">
        <v>33786</v>
      </c>
      <c r="P5979" s="49" t="s">
        <v>1081</v>
      </c>
    </row>
    <row r="5980" spans="1:16">
      <c r="A5980" s="46">
        <v>0</v>
      </c>
      <c r="B5980" s="46">
        <v>0</v>
      </c>
      <c r="C5980" s="46">
        <v>0</v>
      </c>
      <c r="D5980" s="46">
        <f t="shared" si="93"/>
        <v>0</v>
      </c>
      <c r="E5980" s="51">
        <v>45261</v>
      </c>
      <c r="F5980" s="49" t="s">
        <v>80</v>
      </c>
      <c r="G5980" s="49" t="s">
        <v>81</v>
      </c>
      <c r="H5980" s="49" t="s">
        <v>3129</v>
      </c>
      <c r="I5980" s="49" t="s">
        <v>3129</v>
      </c>
      <c r="J5980" s="49">
        <v>135500</v>
      </c>
      <c r="K5980" s="49" t="s">
        <v>106</v>
      </c>
      <c r="L5980" s="49">
        <v>9802830</v>
      </c>
      <c r="M5980" s="49" t="s">
        <v>908</v>
      </c>
      <c r="N5980" s="51">
        <v>29037</v>
      </c>
      <c r="O5980" s="51">
        <v>29037</v>
      </c>
      <c r="P5980" s="49" t="s">
        <v>1081</v>
      </c>
    </row>
    <row r="5981" spans="1:16">
      <c r="A5981" s="46">
        <v>0</v>
      </c>
      <c r="B5981" s="46">
        <v>0</v>
      </c>
      <c r="C5981" s="46">
        <v>0</v>
      </c>
      <c r="D5981" s="46">
        <f t="shared" si="93"/>
        <v>0</v>
      </c>
      <c r="E5981" s="51">
        <v>45261</v>
      </c>
      <c r="F5981" s="49" t="s">
        <v>80</v>
      </c>
      <c r="G5981" s="49" t="s">
        <v>81</v>
      </c>
      <c r="H5981" s="49" t="s">
        <v>3129</v>
      </c>
      <c r="I5981" s="49" t="s">
        <v>3129</v>
      </c>
      <c r="J5981" s="49">
        <v>135500</v>
      </c>
      <c r="K5981" s="49" t="s">
        <v>106</v>
      </c>
      <c r="L5981" s="49">
        <v>9802622</v>
      </c>
      <c r="M5981" s="49" t="s">
        <v>908</v>
      </c>
      <c r="N5981" s="51">
        <v>27942</v>
      </c>
      <c r="O5981" s="51">
        <v>27942</v>
      </c>
      <c r="P5981" s="49" t="s">
        <v>1081</v>
      </c>
    </row>
    <row r="5982" spans="1:16">
      <c r="A5982" s="46">
        <v>0</v>
      </c>
      <c r="B5982" s="46">
        <v>0</v>
      </c>
      <c r="C5982" s="46">
        <v>0</v>
      </c>
      <c r="D5982" s="46">
        <f t="shared" si="93"/>
        <v>0</v>
      </c>
      <c r="E5982" s="51">
        <v>45261</v>
      </c>
      <c r="F5982" s="49" t="s">
        <v>80</v>
      </c>
      <c r="G5982" s="49" t="s">
        <v>81</v>
      </c>
      <c r="H5982" s="49" t="s">
        <v>3129</v>
      </c>
      <c r="I5982" s="49" t="s">
        <v>3129</v>
      </c>
      <c r="J5982" s="49">
        <v>135500</v>
      </c>
      <c r="K5982" s="49" t="s">
        <v>106</v>
      </c>
      <c r="L5982" s="49">
        <v>9802621</v>
      </c>
      <c r="M5982" s="49" t="s">
        <v>908</v>
      </c>
      <c r="N5982" s="51">
        <v>26846</v>
      </c>
      <c r="O5982" s="51">
        <v>26846</v>
      </c>
      <c r="P5982" s="49" t="s">
        <v>1081</v>
      </c>
    </row>
    <row r="5983" spans="1:16">
      <c r="A5983" s="46">
        <v>0</v>
      </c>
      <c r="B5983" s="46">
        <v>0</v>
      </c>
      <c r="C5983" s="46">
        <v>0</v>
      </c>
      <c r="D5983" s="46">
        <f t="shared" si="93"/>
        <v>0</v>
      </c>
      <c r="E5983" s="51">
        <v>45261</v>
      </c>
      <c r="F5983" s="49" t="s">
        <v>80</v>
      </c>
      <c r="G5983" s="49" t="s">
        <v>81</v>
      </c>
      <c r="H5983" s="49" t="s">
        <v>3129</v>
      </c>
      <c r="I5983" s="49" t="s">
        <v>3129</v>
      </c>
      <c r="J5983" s="49">
        <v>135500</v>
      </c>
      <c r="K5983" s="49" t="s">
        <v>106</v>
      </c>
      <c r="L5983" s="49">
        <v>9802485</v>
      </c>
      <c r="M5983" s="49" t="s">
        <v>908</v>
      </c>
      <c r="N5983" s="51">
        <v>23924</v>
      </c>
      <c r="O5983" s="51">
        <v>23924</v>
      </c>
      <c r="P5983" s="49" t="s">
        <v>1081</v>
      </c>
    </row>
    <row r="5984" spans="1:16">
      <c r="A5984" s="46">
        <v>0</v>
      </c>
      <c r="B5984" s="46">
        <v>0</v>
      </c>
      <c r="C5984" s="46">
        <v>0</v>
      </c>
      <c r="D5984" s="46">
        <f t="shared" si="93"/>
        <v>0</v>
      </c>
      <c r="E5984" s="51">
        <v>45261</v>
      </c>
      <c r="F5984" s="49" t="s">
        <v>80</v>
      </c>
      <c r="G5984" s="49" t="s">
        <v>81</v>
      </c>
      <c r="H5984" s="49" t="s">
        <v>3129</v>
      </c>
      <c r="I5984" s="49" t="s">
        <v>3129</v>
      </c>
      <c r="J5984" s="49">
        <v>135500</v>
      </c>
      <c r="K5984" s="49" t="s">
        <v>106</v>
      </c>
      <c r="L5984" s="49">
        <v>9802619</v>
      </c>
      <c r="M5984" s="49" t="s">
        <v>908</v>
      </c>
      <c r="N5984" s="51">
        <v>23193</v>
      </c>
      <c r="O5984" s="51">
        <v>23193</v>
      </c>
      <c r="P5984" s="49" t="s">
        <v>1081</v>
      </c>
    </row>
    <row r="5985" spans="1:16">
      <c r="A5985" s="46">
        <v>0</v>
      </c>
      <c r="B5985" s="46">
        <v>0</v>
      </c>
      <c r="C5985" s="46">
        <v>0</v>
      </c>
      <c r="D5985" s="46">
        <f t="shared" si="93"/>
        <v>0</v>
      </c>
      <c r="E5985" s="51">
        <v>45261</v>
      </c>
      <c r="F5985" s="49" t="s">
        <v>80</v>
      </c>
      <c r="G5985" s="49" t="s">
        <v>81</v>
      </c>
      <c r="H5985" s="49" t="s">
        <v>3129</v>
      </c>
      <c r="I5985" s="49" t="s">
        <v>3129</v>
      </c>
      <c r="J5985" s="49">
        <v>135500</v>
      </c>
      <c r="K5985" s="49" t="s">
        <v>106</v>
      </c>
      <c r="L5985" s="49">
        <v>9802880</v>
      </c>
      <c r="M5985" s="49" t="s">
        <v>908</v>
      </c>
      <c r="N5985" s="51">
        <v>26846</v>
      </c>
      <c r="O5985" s="51">
        <v>26846</v>
      </c>
      <c r="P5985" s="49" t="s">
        <v>1081</v>
      </c>
    </row>
    <row r="5986" spans="1:16">
      <c r="A5986" s="46">
        <v>0</v>
      </c>
      <c r="B5986" s="46">
        <v>0</v>
      </c>
      <c r="C5986" s="46">
        <v>0</v>
      </c>
      <c r="D5986" s="46">
        <f t="shared" si="93"/>
        <v>0</v>
      </c>
      <c r="E5986" s="51">
        <v>45261</v>
      </c>
      <c r="F5986" s="49" t="s">
        <v>80</v>
      </c>
      <c r="G5986" s="49" t="s">
        <v>81</v>
      </c>
      <c r="H5986" s="49" t="s">
        <v>3129</v>
      </c>
      <c r="I5986" s="49" t="s">
        <v>3129</v>
      </c>
      <c r="J5986" s="49">
        <v>135500</v>
      </c>
      <c r="K5986" s="49" t="s">
        <v>106</v>
      </c>
      <c r="L5986" s="49">
        <v>9802381</v>
      </c>
      <c r="M5986" s="49" t="s">
        <v>908</v>
      </c>
      <c r="N5986" s="51">
        <v>22828</v>
      </c>
      <c r="O5986" s="51">
        <v>22828</v>
      </c>
      <c r="P5986" s="49" t="s">
        <v>1081</v>
      </c>
    </row>
    <row r="5987" spans="1:16">
      <c r="A5987" s="46">
        <v>0</v>
      </c>
      <c r="B5987" s="46">
        <v>0</v>
      </c>
      <c r="C5987" s="46">
        <v>0</v>
      </c>
      <c r="D5987" s="46">
        <f t="shared" si="93"/>
        <v>0</v>
      </c>
      <c r="E5987" s="51">
        <v>45261</v>
      </c>
      <c r="F5987" s="49" t="s">
        <v>80</v>
      </c>
      <c r="G5987" s="49" t="s">
        <v>81</v>
      </c>
      <c r="H5987" s="49" t="s">
        <v>3129</v>
      </c>
      <c r="I5987" s="49" t="s">
        <v>3129</v>
      </c>
      <c r="J5987" s="49">
        <v>135500</v>
      </c>
      <c r="K5987" s="49" t="s">
        <v>106</v>
      </c>
      <c r="L5987" s="49">
        <v>9802528</v>
      </c>
      <c r="M5987" s="49" t="s">
        <v>908</v>
      </c>
      <c r="N5987" s="51">
        <v>29037</v>
      </c>
      <c r="O5987" s="51">
        <v>29037</v>
      </c>
      <c r="P5987" s="49" t="s">
        <v>1081</v>
      </c>
    </row>
    <row r="5988" spans="1:16">
      <c r="A5988" s="46">
        <v>0</v>
      </c>
      <c r="B5988" s="46">
        <v>0</v>
      </c>
      <c r="C5988" s="46">
        <v>0</v>
      </c>
      <c r="D5988" s="46">
        <f t="shared" si="93"/>
        <v>0</v>
      </c>
      <c r="E5988" s="51">
        <v>45261</v>
      </c>
      <c r="F5988" s="49" t="s">
        <v>80</v>
      </c>
      <c r="G5988" s="49" t="s">
        <v>81</v>
      </c>
      <c r="H5988" s="49" t="s">
        <v>3129</v>
      </c>
      <c r="I5988" s="49" t="s">
        <v>3129</v>
      </c>
      <c r="J5988" s="49">
        <v>135500</v>
      </c>
      <c r="K5988" s="49" t="s">
        <v>106</v>
      </c>
      <c r="L5988" s="49">
        <v>9802427</v>
      </c>
      <c r="M5988" s="49" t="s">
        <v>908</v>
      </c>
      <c r="N5988" s="51">
        <v>23193</v>
      </c>
      <c r="O5988" s="51">
        <v>23193</v>
      </c>
      <c r="P5988" s="49" t="s">
        <v>1081</v>
      </c>
    </row>
    <row r="5989" spans="1:16">
      <c r="A5989" s="46">
        <v>0</v>
      </c>
      <c r="B5989" s="46">
        <v>0</v>
      </c>
      <c r="C5989" s="46">
        <v>0</v>
      </c>
      <c r="D5989" s="46">
        <f t="shared" si="93"/>
        <v>0</v>
      </c>
      <c r="E5989" s="51">
        <v>45261</v>
      </c>
      <c r="F5989" s="49" t="s">
        <v>80</v>
      </c>
      <c r="G5989" s="49" t="s">
        <v>81</v>
      </c>
      <c r="H5989" s="49" t="s">
        <v>3129</v>
      </c>
      <c r="I5989" s="49" t="s">
        <v>3129</v>
      </c>
      <c r="J5989" s="49">
        <v>135500</v>
      </c>
      <c r="K5989" s="49" t="s">
        <v>106</v>
      </c>
      <c r="L5989" s="49">
        <v>9802733</v>
      </c>
      <c r="M5989" s="49" t="s">
        <v>908</v>
      </c>
      <c r="N5989" s="51">
        <v>22098</v>
      </c>
      <c r="O5989" s="51">
        <v>22098</v>
      </c>
      <c r="P5989" s="49" t="s">
        <v>1081</v>
      </c>
    </row>
    <row r="5990" spans="1:16">
      <c r="A5990" s="46">
        <v>0</v>
      </c>
      <c r="B5990" s="46">
        <v>0</v>
      </c>
      <c r="C5990" s="46">
        <v>0</v>
      </c>
      <c r="D5990" s="46">
        <f t="shared" si="93"/>
        <v>0</v>
      </c>
      <c r="E5990" s="51">
        <v>45261</v>
      </c>
      <c r="F5990" s="49" t="s">
        <v>80</v>
      </c>
      <c r="G5990" s="49" t="s">
        <v>81</v>
      </c>
      <c r="H5990" s="49" t="s">
        <v>3129</v>
      </c>
      <c r="I5990" s="49" t="s">
        <v>3129</v>
      </c>
      <c r="J5990" s="49">
        <v>135500</v>
      </c>
      <c r="K5990" s="49" t="s">
        <v>106</v>
      </c>
      <c r="L5990" s="49">
        <v>9802642</v>
      </c>
      <c r="M5990" s="49" t="s">
        <v>908</v>
      </c>
      <c r="N5990" s="51">
        <v>22463</v>
      </c>
      <c r="O5990" s="51">
        <v>22463</v>
      </c>
      <c r="P5990" s="49" t="s">
        <v>1081</v>
      </c>
    </row>
    <row r="5991" spans="1:16">
      <c r="A5991" s="46">
        <v>0</v>
      </c>
      <c r="B5991" s="46">
        <v>0</v>
      </c>
      <c r="C5991" s="46">
        <v>0</v>
      </c>
      <c r="D5991" s="46">
        <f t="shared" si="93"/>
        <v>0</v>
      </c>
      <c r="E5991" s="51">
        <v>45261</v>
      </c>
      <c r="F5991" s="49" t="s">
        <v>80</v>
      </c>
      <c r="G5991" s="49" t="s">
        <v>81</v>
      </c>
      <c r="H5991" s="49" t="s">
        <v>3129</v>
      </c>
      <c r="I5991" s="49" t="s">
        <v>3129</v>
      </c>
      <c r="J5991" s="49">
        <v>135500</v>
      </c>
      <c r="K5991" s="49" t="s">
        <v>106</v>
      </c>
      <c r="L5991" s="49">
        <v>9802445</v>
      </c>
      <c r="M5991" s="49" t="s">
        <v>908</v>
      </c>
      <c r="N5991" s="51">
        <v>13332</v>
      </c>
      <c r="O5991" s="51">
        <v>13332</v>
      </c>
      <c r="P5991" s="49" t="s">
        <v>1081</v>
      </c>
    </row>
    <row r="5992" spans="1:16">
      <c r="A5992" s="46">
        <v>0</v>
      </c>
      <c r="B5992" s="46">
        <v>0</v>
      </c>
      <c r="C5992" s="46">
        <v>0</v>
      </c>
      <c r="D5992" s="46">
        <f t="shared" si="93"/>
        <v>0</v>
      </c>
      <c r="E5992" s="51">
        <v>45261</v>
      </c>
      <c r="F5992" s="49" t="s">
        <v>80</v>
      </c>
      <c r="G5992" s="49" t="s">
        <v>81</v>
      </c>
      <c r="H5992" s="49" t="s">
        <v>3129</v>
      </c>
      <c r="I5992" s="49" t="s">
        <v>3129</v>
      </c>
      <c r="J5992" s="49">
        <v>135500</v>
      </c>
      <c r="K5992" s="49" t="s">
        <v>106</v>
      </c>
      <c r="L5992" s="49">
        <v>9802512</v>
      </c>
      <c r="M5992" s="49" t="s">
        <v>908</v>
      </c>
      <c r="N5992" s="51">
        <v>27211</v>
      </c>
      <c r="O5992" s="51">
        <v>27211</v>
      </c>
      <c r="P5992" s="49" t="s">
        <v>1081</v>
      </c>
    </row>
    <row r="5993" spans="1:16">
      <c r="A5993" s="46">
        <v>0</v>
      </c>
      <c r="B5993" s="46">
        <v>0</v>
      </c>
      <c r="C5993" s="46">
        <v>0</v>
      </c>
      <c r="D5993" s="46">
        <f t="shared" si="93"/>
        <v>0</v>
      </c>
      <c r="E5993" s="51">
        <v>45261</v>
      </c>
      <c r="F5993" s="49" t="s">
        <v>80</v>
      </c>
      <c r="G5993" s="49" t="s">
        <v>81</v>
      </c>
      <c r="H5993" s="49" t="s">
        <v>3129</v>
      </c>
      <c r="I5993" s="49" t="s">
        <v>3129</v>
      </c>
      <c r="J5993" s="49">
        <v>135500</v>
      </c>
      <c r="K5993" s="49" t="s">
        <v>106</v>
      </c>
      <c r="L5993" s="49">
        <v>9801968</v>
      </c>
      <c r="M5993" s="49" t="s">
        <v>908</v>
      </c>
      <c r="N5993" s="51">
        <v>21367</v>
      </c>
      <c r="O5993" s="51">
        <v>21367</v>
      </c>
      <c r="P5993" s="49" t="s">
        <v>1081</v>
      </c>
    </row>
    <row r="5994" spans="1:16">
      <c r="A5994" s="46">
        <v>0</v>
      </c>
      <c r="B5994" s="46">
        <v>0</v>
      </c>
      <c r="C5994" s="46">
        <v>0</v>
      </c>
      <c r="D5994" s="46">
        <f t="shared" si="93"/>
        <v>0</v>
      </c>
      <c r="E5994" s="51">
        <v>45261</v>
      </c>
      <c r="F5994" s="49" t="s">
        <v>80</v>
      </c>
      <c r="G5994" s="49" t="s">
        <v>81</v>
      </c>
      <c r="H5994" s="49" t="s">
        <v>3129</v>
      </c>
      <c r="I5994" s="49" t="s">
        <v>3129</v>
      </c>
      <c r="J5994" s="49">
        <v>135500</v>
      </c>
      <c r="K5994" s="49" t="s">
        <v>106</v>
      </c>
      <c r="L5994" s="49">
        <v>9801911</v>
      </c>
      <c r="M5994" s="49" t="s">
        <v>908</v>
      </c>
      <c r="N5994" s="51">
        <v>22828</v>
      </c>
      <c r="O5994" s="51">
        <v>22828</v>
      </c>
      <c r="P5994" s="49" t="s">
        <v>1081</v>
      </c>
    </row>
    <row r="5995" spans="1:16">
      <c r="A5995" s="46">
        <v>0</v>
      </c>
      <c r="B5995" s="46">
        <v>0</v>
      </c>
      <c r="C5995" s="46">
        <v>0</v>
      </c>
      <c r="D5995" s="46">
        <f t="shared" si="93"/>
        <v>0</v>
      </c>
      <c r="E5995" s="51">
        <v>45261</v>
      </c>
      <c r="F5995" s="49" t="s">
        <v>80</v>
      </c>
      <c r="G5995" s="49" t="s">
        <v>81</v>
      </c>
      <c r="H5995" s="49" t="s">
        <v>3129</v>
      </c>
      <c r="I5995" s="49" t="s">
        <v>3129</v>
      </c>
      <c r="J5995" s="49">
        <v>135500</v>
      </c>
      <c r="K5995" s="49" t="s">
        <v>106</v>
      </c>
      <c r="L5995" s="49">
        <v>9801907</v>
      </c>
      <c r="M5995" s="49" t="s">
        <v>908</v>
      </c>
      <c r="N5995" s="51">
        <v>21367</v>
      </c>
      <c r="O5995" s="51">
        <v>21367</v>
      </c>
      <c r="P5995" s="49" t="s">
        <v>1081</v>
      </c>
    </row>
    <row r="5996" spans="1:16">
      <c r="A5996" s="46">
        <v>0</v>
      </c>
      <c r="B5996" s="46">
        <v>0</v>
      </c>
      <c r="C5996" s="46">
        <v>0</v>
      </c>
      <c r="D5996" s="46">
        <f t="shared" si="93"/>
        <v>0</v>
      </c>
      <c r="E5996" s="51">
        <v>45261</v>
      </c>
      <c r="F5996" s="49" t="s">
        <v>80</v>
      </c>
      <c r="G5996" s="49" t="s">
        <v>81</v>
      </c>
      <c r="H5996" s="49" t="s">
        <v>3129</v>
      </c>
      <c r="I5996" s="49" t="s">
        <v>3129</v>
      </c>
      <c r="J5996" s="49">
        <v>135500</v>
      </c>
      <c r="K5996" s="49" t="s">
        <v>193</v>
      </c>
      <c r="L5996" s="49">
        <v>12233597</v>
      </c>
      <c r="M5996" s="49" t="s">
        <v>923</v>
      </c>
      <c r="N5996" s="51">
        <v>40024</v>
      </c>
      <c r="O5996" s="51">
        <v>39814</v>
      </c>
      <c r="P5996" s="49" t="s">
        <v>3157</v>
      </c>
    </row>
    <row r="5997" spans="1:16">
      <c r="A5997" s="46">
        <v>0</v>
      </c>
      <c r="B5997" s="46">
        <v>0</v>
      </c>
      <c r="C5997" s="46">
        <v>0</v>
      </c>
      <c r="D5997" s="46">
        <f t="shared" si="93"/>
        <v>0</v>
      </c>
      <c r="E5997" s="51">
        <v>45261</v>
      </c>
      <c r="F5997" s="49" t="s">
        <v>80</v>
      </c>
      <c r="G5997" s="49" t="s">
        <v>81</v>
      </c>
      <c r="H5997" s="49" t="s">
        <v>3129</v>
      </c>
      <c r="I5997" s="49" t="s">
        <v>3129</v>
      </c>
      <c r="J5997" s="49">
        <v>135500</v>
      </c>
      <c r="K5997" s="49" t="s">
        <v>107</v>
      </c>
      <c r="L5997" s="49">
        <v>9806528</v>
      </c>
      <c r="M5997" s="49" t="s">
        <v>3158</v>
      </c>
      <c r="N5997" s="51">
        <v>36937</v>
      </c>
      <c r="O5997" s="51">
        <v>36982</v>
      </c>
      <c r="P5997" s="49" t="s">
        <v>3156</v>
      </c>
    </row>
    <row r="5998" spans="1:16">
      <c r="A5998" s="46">
        <v>0</v>
      </c>
      <c r="B5998" s="46">
        <v>0</v>
      </c>
      <c r="C5998" s="46">
        <v>0</v>
      </c>
      <c r="D5998" s="46">
        <f t="shared" si="93"/>
        <v>0</v>
      </c>
      <c r="E5998" s="51">
        <v>45261</v>
      </c>
      <c r="F5998" s="49" t="s">
        <v>80</v>
      </c>
      <c r="G5998" s="49" t="s">
        <v>81</v>
      </c>
      <c r="H5998" s="49" t="s">
        <v>3129</v>
      </c>
      <c r="I5998" s="49" t="s">
        <v>3129</v>
      </c>
      <c r="J5998" s="49">
        <v>135500</v>
      </c>
      <c r="K5998" s="49" t="s">
        <v>107</v>
      </c>
      <c r="L5998" s="49">
        <v>9806915</v>
      </c>
      <c r="M5998" s="49" t="s">
        <v>3158</v>
      </c>
      <c r="N5998" s="51">
        <v>36937</v>
      </c>
      <c r="O5998" s="51">
        <v>37012</v>
      </c>
      <c r="P5998" s="49" t="s">
        <v>3156</v>
      </c>
    </row>
    <row r="5999" spans="1:16">
      <c r="A5999" s="46">
        <v>0</v>
      </c>
      <c r="B5999" s="46">
        <v>0</v>
      </c>
      <c r="C5999" s="46">
        <v>0</v>
      </c>
      <c r="D5999" s="46">
        <f t="shared" si="93"/>
        <v>0</v>
      </c>
      <c r="E5999" s="51">
        <v>45261</v>
      </c>
      <c r="F5999" s="49" t="s">
        <v>80</v>
      </c>
      <c r="G5999" s="49" t="s">
        <v>81</v>
      </c>
      <c r="H5999" s="49" t="s">
        <v>3129</v>
      </c>
      <c r="I5999" s="49" t="s">
        <v>3129</v>
      </c>
      <c r="J5999" s="49">
        <v>135500</v>
      </c>
      <c r="K5999" s="49" t="s">
        <v>108</v>
      </c>
      <c r="L5999" s="49">
        <v>9807821</v>
      </c>
      <c r="M5999" s="49" t="s">
        <v>930</v>
      </c>
      <c r="N5999" s="51">
        <v>36937</v>
      </c>
      <c r="O5999" s="51">
        <v>36892</v>
      </c>
      <c r="P5999" s="49" t="s">
        <v>3156</v>
      </c>
    </row>
    <row r="6000" spans="1:16">
      <c r="A6000" s="46">
        <v>0</v>
      </c>
      <c r="B6000" s="46">
        <v>0</v>
      </c>
      <c r="C6000" s="46">
        <v>0</v>
      </c>
      <c r="D6000" s="46">
        <f t="shared" si="93"/>
        <v>0</v>
      </c>
      <c r="E6000" s="51">
        <v>45261</v>
      </c>
      <c r="F6000" s="49" t="s">
        <v>80</v>
      </c>
      <c r="G6000" s="49" t="s">
        <v>81</v>
      </c>
      <c r="H6000" s="49" t="s">
        <v>3129</v>
      </c>
      <c r="I6000" s="49" t="s">
        <v>3129</v>
      </c>
      <c r="J6000" s="49">
        <v>135500</v>
      </c>
      <c r="K6000" s="49" t="s">
        <v>109</v>
      </c>
      <c r="L6000" s="49">
        <v>9803389</v>
      </c>
      <c r="M6000" s="49" t="s">
        <v>914</v>
      </c>
      <c r="N6000" s="51">
        <v>21367</v>
      </c>
      <c r="O6000" s="51">
        <v>21367</v>
      </c>
      <c r="P6000" s="49" t="s">
        <v>1081</v>
      </c>
    </row>
    <row r="6001" spans="1:16">
      <c r="A6001" s="46">
        <v>0</v>
      </c>
      <c r="B6001" s="46">
        <v>0</v>
      </c>
      <c r="C6001" s="46">
        <v>0</v>
      </c>
      <c r="D6001" s="46">
        <f t="shared" si="93"/>
        <v>0</v>
      </c>
      <c r="E6001" s="51">
        <v>45261</v>
      </c>
      <c r="F6001" s="49" t="s">
        <v>80</v>
      </c>
      <c r="G6001" s="49" t="s">
        <v>81</v>
      </c>
      <c r="H6001" s="49" t="s">
        <v>3129</v>
      </c>
      <c r="I6001" s="49" t="s">
        <v>3129</v>
      </c>
      <c r="J6001" s="49">
        <v>135500</v>
      </c>
      <c r="K6001" s="49" t="s">
        <v>109</v>
      </c>
      <c r="L6001" s="49">
        <v>9803113</v>
      </c>
      <c r="M6001" s="49" t="s">
        <v>914</v>
      </c>
      <c r="N6001" s="51">
        <v>24654</v>
      </c>
      <c r="O6001" s="51">
        <v>24654</v>
      </c>
      <c r="P6001" s="49" t="s">
        <v>1081</v>
      </c>
    </row>
    <row r="6002" spans="1:16">
      <c r="A6002" s="46">
        <v>0</v>
      </c>
      <c r="B6002" s="46">
        <v>0</v>
      </c>
      <c r="C6002" s="46">
        <v>0</v>
      </c>
      <c r="D6002" s="46">
        <f t="shared" si="93"/>
        <v>0</v>
      </c>
      <c r="E6002" s="51">
        <v>45261</v>
      </c>
      <c r="F6002" s="49" t="s">
        <v>80</v>
      </c>
      <c r="G6002" s="49" t="s">
        <v>81</v>
      </c>
      <c r="H6002" s="49" t="s">
        <v>3129</v>
      </c>
      <c r="I6002" s="49" t="s">
        <v>3129</v>
      </c>
      <c r="J6002" s="49">
        <v>135500</v>
      </c>
      <c r="K6002" s="49" t="s">
        <v>109</v>
      </c>
      <c r="L6002" s="49">
        <v>9803110</v>
      </c>
      <c r="M6002" s="49" t="s">
        <v>914</v>
      </c>
      <c r="N6002" s="51">
        <v>21367</v>
      </c>
      <c r="O6002" s="51">
        <v>21367</v>
      </c>
      <c r="P6002" s="49" t="s">
        <v>1081</v>
      </c>
    </row>
    <row r="6003" spans="1:16">
      <c r="A6003" s="46">
        <v>0</v>
      </c>
      <c r="B6003" s="46">
        <v>0</v>
      </c>
      <c r="C6003" s="46">
        <v>0</v>
      </c>
      <c r="D6003" s="46">
        <f t="shared" si="93"/>
        <v>0</v>
      </c>
      <c r="E6003" s="51">
        <v>45261</v>
      </c>
      <c r="F6003" s="49" t="s">
        <v>80</v>
      </c>
      <c r="G6003" s="49" t="s">
        <v>81</v>
      </c>
      <c r="H6003" s="49" t="s">
        <v>3129</v>
      </c>
      <c r="I6003" s="49" t="s">
        <v>3129</v>
      </c>
      <c r="J6003" s="49">
        <v>135500</v>
      </c>
      <c r="K6003" s="49" t="s">
        <v>109</v>
      </c>
      <c r="L6003" s="49">
        <v>9802889</v>
      </c>
      <c r="M6003" s="49" t="s">
        <v>914</v>
      </c>
      <c r="N6003" s="51">
        <v>21367</v>
      </c>
      <c r="O6003" s="51">
        <v>21367</v>
      </c>
      <c r="P6003" s="49" t="s">
        <v>1081</v>
      </c>
    </row>
    <row r="6004" spans="1:16">
      <c r="A6004" s="46">
        <v>0</v>
      </c>
      <c r="B6004" s="46">
        <v>0</v>
      </c>
      <c r="C6004" s="46">
        <v>0</v>
      </c>
      <c r="D6004" s="46">
        <f t="shared" si="93"/>
        <v>0</v>
      </c>
      <c r="E6004" s="51">
        <v>45261</v>
      </c>
      <c r="F6004" s="49" t="s">
        <v>80</v>
      </c>
      <c r="G6004" s="49" t="s">
        <v>81</v>
      </c>
      <c r="H6004" s="49" t="s">
        <v>3129</v>
      </c>
      <c r="I6004" s="49" t="s">
        <v>3129</v>
      </c>
      <c r="J6004" s="49">
        <v>135500</v>
      </c>
      <c r="K6004" s="49" t="s">
        <v>109</v>
      </c>
      <c r="L6004" s="49">
        <v>9803119</v>
      </c>
      <c r="M6004" s="49" t="s">
        <v>914</v>
      </c>
      <c r="N6004" s="51">
        <v>32325</v>
      </c>
      <c r="O6004" s="51">
        <v>32325</v>
      </c>
      <c r="P6004" s="49" t="s">
        <v>1081</v>
      </c>
    </row>
    <row r="6005" spans="1:16">
      <c r="A6005" s="46">
        <v>0</v>
      </c>
      <c r="B6005" s="46">
        <v>0</v>
      </c>
      <c r="C6005" s="46">
        <v>0</v>
      </c>
      <c r="D6005" s="46">
        <f t="shared" si="93"/>
        <v>0</v>
      </c>
      <c r="E6005" s="51">
        <v>45261</v>
      </c>
      <c r="F6005" s="49" t="s">
        <v>80</v>
      </c>
      <c r="G6005" s="49" t="s">
        <v>81</v>
      </c>
      <c r="H6005" s="49" t="s">
        <v>3129</v>
      </c>
      <c r="I6005" s="49" t="s">
        <v>3129</v>
      </c>
      <c r="J6005" s="49">
        <v>135500</v>
      </c>
      <c r="K6005" s="49" t="s">
        <v>109</v>
      </c>
      <c r="L6005" s="49">
        <v>9803365</v>
      </c>
      <c r="M6005" s="49" t="s">
        <v>914</v>
      </c>
      <c r="N6005" s="51">
        <v>25020</v>
      </c>
      <c r="O6005" s="51">
        <v>25020</v>
      </c>
      <c r="P6005" s="49" t="s">
        <v>1081</v>
      </c>
    </row>
    <row r="6006" spans="1:16">
      <c r="A6006" s="46">
        <v>0</v>
      </c>
      <c r="B6006" s="46">
        <v>0</v>
      </c>
      <c r="C6006" s="46">
        <v>0</v>
      </c>
      <c r="D6006" s="46">
        <f t="shared" si="93"/>
        <v>0</v>
      </c>
      <c r="E6006" s="51">
        <v>45261</v>
      </c>
      <c r="F6006" s="49" t="s">
        <v>80</v>
      </c>
      <c r="G6006" s="49" t="s">
        <v>81</v>
      </c>
      <c r="H6006" s="49" t="s">
        <v>3129</v>
      </c>
      <c r="I6006" s="49" t="s">
        <v>3129</v>
      </c>
      <c r="J6006" s="49">
        <v>135500</v>
      </c>
      <c r="K6006" s="49" t="s">
        <v>109</v>
      </c>
      <c r="L6006" s="49">
        <v>9803265</v>
      </c>
      <c r="M6006" s="49" t="s">
        <v>914</v>
      </c>
      <c r="N6006" s="51">
        <v>31594</v>
      </c>
      <c r="O6006" s="51">
        <v>31594</v>
      </c>
      <c r="P6006" s="49" t="s">
        <v>1081</v>
      </c>
    </row>
    <row r="6007" spans="1:16">
      <c r="A6007" s="46">
        <v>0</v>
      </c>
      <c r="B6007" s="46">
        <v>0</v>
      </c>
      <c r="C6007" s="46">
        <v>0</v>
      </c>
      <c r="D6007" s="46">
        <f t="shared" si="93"/>
        <v>0</v>
      </c>
      <c r="E6007" s="51">
        <v>45261</v>
      </c>
      <c r="F6007" s="49" t="s">
        <v>80</v>
      </c>
      <c r="G6007" s="49" t="s">
        <v>81</v>
      </c>
      <c r="H6007" s="49" t="s">
        <v>3129</v>
      </c>
      <c r="I6007" s="49" t="s">
        <v>3129</v>
      </c>
      <c r="J6007" s="49">
        <v>135500</v>
      </c>
      <c r="K6007" s="49" t="s">
        <v>109</v>
      </c>
      <c r="L6007" s="49">
        <v>9803029</v>
      </c>
      <c r="M6007" s="49" t="s">
        <v>914</v>
      </c>
      <c r="N6007" s="51">
        <v>28672</v>
      </c>
      <c r="O6007" s="51">
        <v>28672</v>
      </c>
      <c r="P6007" s="49" t="s">
        <v>1081</v>
      </c>
    </row>
    <row r="6008" spans="1:16">
      <c r="A6008" s="46">
        <v>0</v>
      </c>
      <c r="B6008" s="46">
        <v>0</v>
      </c>
      <c r="C6008" s="46">
        <v>0</v>
      </c>
      <c r="D6008" s="46">
        <f t="shared" si="93"/>
        <v>0</v>
      </c>
      <c r="E6008" s="51">
        <v>45261</v>
      </c>
      <c r="F6008" s="49" t="s">
        <v>80</v>
      </c>
      <c r="G6008" s="49" t="s">
        <v>81</v>
      </c>
      <c r="H6008" s="49" t="s">
        <v>3129</v>
      </c>
      <c r="I6008" s="49" t="s">
        <v>3129</v>
      </c>
      <c r="J6008" s="49">
        <v>135500</v>
      </c>
      <c r="K6008" s="49" t="s">
        <v>109</v>
      </c>
      <c r="L6008" s="49">
        <v>9802226</v>
      </c>
      <c r="M6008" s="49" t="s">
        <v>914</v>
      </c>
      <c r="N6008" s="51">
        <v>29037</v>
      </c>
      <c r="O6008" s="51">
        <v>29037</v>
      </c>
      <c r="P6008" s="49" t="s">
        <v>1081</v>
      </c>
    </row>
    <row r="6009" spans="1:16">
      <c r="A6009" s="46">
        <v>0</v>
      </c>
      <c r="B6009" s="46">
        <v>0</v>
      </c>
      <c r="C6009" s="46">
        <v>0</v>
      </c>
      <c r="D6009" s="46">
        <f t="shared" si="93"/>
        <v>0</v>
      </c>
      <c r="E6009" s="51">
        <v>45261</v>
      </c>
      <c r="F6009" s="49" t="s">
        <v>80</v>
      </c>
      <c r="G6009" s="49" t="s">
        <v>81</v>
      </c>
      <c r="H6009" s="49" t="s">
        <v>3129</v>
      </c>
      <c r="I6009" s="49" t="s">
        <v>3129</v>
      </c>
      <c r="J6009" s="49">
        <v>135500</v>
      </c>
      <c r="K6009" s="49" t="s">
        <v>109</v>
      </c>
      <c r="L6009" s="49">
        <v>9802194</v>
      </c>
      <c r="M6009" s="49" t="s">
        <v>914</v>
      </c>
      <c r="N6009" s="51">
        <v>33786</v>
      </c>
      <c r="O6009" s="51">
        <v>33786</v>
      </c>
      <c r="P6009" s="49" t="s">
        <v>1081</v>
      </c>
    </row>
    <row r="6010" spans="1:16">
      <c r="A6010" s="46">
        <v>0</v>
      </c>
      <c r="B6010" s="46">
        <v>0</v>
      </c>
      <c r="C6010" s="46">
        <v>0</v>
      </c>
      <c r="D6010" s="46">
        <f t="shared" si="93"/>
        <v>0</v>
      </c>
      <c r="E6010" s="51">
        <v>45261</v>
      </c>
      <c r="F6010" s="49" t="s">
        <v>80</v>
      </c>
      <c r="G6010" s="49" t="s">
        <v>81</v>
      </c>
      <c r="H6010" s="49" t="s">
        <v>3129</v>
      </c>
      <c r="I6010" s="49" t="s">
        <v>3129</v>
      </c>
      <c r="J6010" s="49">
        <v>135500</v>
      </c>
      <c r="K6010" s="49" t="s">
        <v>109</v>
      </c>
      <c r="L6010" s="49">
        <v>9803381</v>
      </c>
      <c r="M6010" s="49" t="s">
        <v>914</v>
      </c>
      <c r="N6010" s="51">
        <v>20637</v>
      </c>
      <c r="O6010" s="51">
        <v>20637</v>
      </c>
      <c r="P6010" s="49" t="s">
        <v>1081</v>
      </c>
    </row>
    <row r="6011" spans="1:16">
      <c r="A6011" s="46">
        <v>0</v>
      </c>
      <c r="B6011" s="46">
        <v>0</v>
      </c>
      <c r="C6011" s="46">
        <v>0</v>
      </c>
      <c r="D6011" s="46">
        <f t="shared" si="93"/>
        <v>0</v>
      </c>
      <c r="E6011" s="51">
        <v>45261</v>
      </c>
      <c r="F6011" s="49" t="s">
        <v>80</v>
      </c>
      <c r="G6011" s="49" t="s">
        <v>81</v>
      </c>
      <c r="H6011" s="49" t="s">
        <v>3129</v>
      </c>
      <c r="I6011" s="49" t="s">
        <v>3129</v>
      </c>
      <c r="J6011" s="49">
        <v>135500</v>
      </c>
      <c r="K6011" s="49" t="s">
        <v>109</v>
      </c>
      <c r="L6011" s="49">
        <v>9803033</v>
      </c>
      <c r="M6011" s="49" t="s">
        <v>914</v>
      </c>
      <c r="N6011" s="51">
        <v>31594</v>
      </c>
      <c r="O6011" s="51">
        <v>31594</v>
      </c>
      <c r="P6011" s="49" t="s">
        <v>1081</v>
      </c>
    </row>
    <row r="6012" spans="1:16">
      <c r="A6012" s="46">
        <v>0</v>
      </c>
      <c r="B6012" s="46">
        <v>0</v>
      </c>
      <c r="C6012" s="46">
        <v>0</v>
      </c>
      <c r="D6012" s="46">
        <f t="shared" si="93"/>
        <v>0</v>
      </c>
      <c r="E6012" s="51">
        <v>45261</v>
      </c>
      <c r="F6012" s="49" t="s">
        <v>80</v>
      </c>
      <c r="G6012" s="49" t="s">
        <v>81</v>
      </c>
      <c r="H6012" s="49" t="s">
        <v>3129</v>
      </c>
      <c r="I6012" s="49" t="s">
        <v>3129</v>
      </c>
      <c r="J6012" s="49">
        <v>135500</v>
      </c>
      <c r="K6012" s="49" t="s">
        <v>109</v>
      </c>
      <c r="L6012" s="49">
        <v>9802143</v>
      </c>
      <c r="M6012" s="49" t="s">
        <v>914</v>
      </c>
      <c r="N6012" s="51">
        <v>24654</v>
      </c>
      <c r="O6012" s="51">
        <v>24654</v>
      </c>
      <c r="P6012" s="49" t="s">
        <v>1081</v>
      </c>
    </row>
    <row r="6013" spans="1:16">
      <c r="A6013" s="46">
        <v>0</v>
      </c>
      <c r="B6013" s="46">
        <v>0</v>
      </c>
      <c r="C6013" s="46">
        <v>0</v>
      </c>
      <c r="D6013" s="46">
        <f t="shared" si="93"/>
        <v>0</v>
      </c>
      <c r="E6013" s="51">
        <v>45261</v>
      </c>
      <c r="F6013" s="49" t="s">
        <v>80</v>
      </c>
      <c r="G6013" s="49" t="s">
        <v>81</v>
      </c>
      <c r="H6013" s="49" t="s">
        <v>3129</v>
      </c>
      <c r="I6013" s="49" t="s">
        <v>3129</v>
      </c>
      <c r="J6013" s="49">
        <v>135500</v>
      </c>
      <c r="K6013" s="49" t="s">
        <v>109</v>
      </c>
      <c r="L6013" s="49">
        <v>9802274</v>
      </c>
      <c r="M6013" s="49" t="s">
        <v>914</v>
      </c>
      <c r="N6013" s="51">
        <v>17715</v>
      </c>
      <c r="O6013" s="51">
        <v>17715</v>
      </c>
      <c r="P6013" s="49" t="s">
        <v>1081</v>
      </c>
    </row>
    <row r="6014" spans="1:16">
      <c r="A6014" s="46">
        <v>0</v>
      </c>
      <c r="B6014" s="46">
        <v>0</v>
      </c>
      <c r="C6014" s="46">
        <v>0</v>
      </c>
      <c r="D6014" s="46">
        <f t="shared" si="93"/>
        <v>0</v>
      </c>
      <c r="E6014" s="51">
        <v>45261</v>
      </c>
      <c r="F6014" s="49" t="s">
        <v>80</v>
      </c>
      <c r="G6014" s="49" t="s">
        <v>81</v>
      </c>
      <c r="H6014" s="49" t="s">
        <v>3129</v>
      </c>
      <c r="I6014" s="49" t="s">
        <v>3129</v>
      </c>
      <c r="J6014" s="49">
        <v>135500</v>
      </c>
      <c r="K6014" s="49" t="s">
        <v>109</v>
      </c>
      <c r="L6014" s="49">
        <v>9803191</v>
      </c>
      <c r="M6014" s="49" t="s">
        <v>914</v>
      </c>
      <c r="N6014" s="51">
        <v>13697</v>
      </c>
      <c r="O6014" s="51">
        <v>13697</v>
      </c>
      <c r="P6014" s="49" t="s">
        <v>1081</v>
      </c>
    </row>
    <row r="6015" spans="1:16">
      <c r="A6015" s="46">
        <v>0</v>
      </c>
      <c r="B6015" s="46">
        <v>0</v>
      </c>
      <c r="C6015" s="46">
        <v>0</v>
      </c>
      <c r="D6015" s="46">
        <f t="shared" si="93"/>
        <v>0</v>
      </c>
      <c r="E6015" s="51">
        <v>45261</v>
      </c>
      <c r="F6015" s="49" t="s">
        <v>80</v>
      </c>
      <c r="G6015" s="49" t="s">
        <v>81</v>
      </c>
      <c r="H6015" s="49" t="s">
        <v>3129</v>
      </c>
      <c r="I6015" s="49" t="s">
        <v>3129</v>
      </c>
      <c r="J6015" s="49">
        <v>135500</v>
      </c>
      <c r="K6015" s="49" t="s">
        <v>109</v>
      </c>
      <c r="L6015" s="49">
        <v>9803283</v>
      </c>
      <c r="M6015" s="49" t="s">
        <v>914</v>
      </c>
      <c r="N6015" s="51">
        <v>25385</v>
      </c>
      <c r="O6015" s="51">
        <v>25385</v>
      </c>
      <c r="P6015" s="49" t="s">
        <v>1081</v>
      </c>
    </row>
    <row r="6016" spans="1:16">
      <c r="A6016" s="46">
        <v>0</v>
      </c>
      <c r="B6016" s="46">
        <v>0</v>
      </c>
      <c r="C6016" s="46">
        <v>0</v>
      </c>
      <c r="D6016" s="46">
        <f t="shared" si="93"/>
        <v>0</v>
      </c>
      <c r="E6016" s="51">
        <v>45261</v>
      </c>
      <c r="F6016" s="49" t="s">
        <v>80</v>
      </c>
      <c r="G6016" s="49" t="s">
        <v>81</v>
      </c>
      <c r="H6016" s="49" t="s">
        <v>3129</v>
      </c>
      <c r="I6016" s="49" t="s">
        <v>3129</v>
      </c>
      <c r="J6016" s="49">
        <v>135500</v>
      </c>
      <c r="K6016" s="49" t="s">
        <v>109</v>
      </c>
      <c r="L6016" s="49">
        <v>9802225</v>
      </c>
      <c r="M6016" s="49" t="s">
        <v>914</v>
      </c>
      <c r="N6016" s="51">
        <v>28672</v>
      </c>
      <c r="O6016" s="51">
        <v>28672</v>
      </c>
      <c r="P6016" s="49" t="s">
        <v>1081</v>
      </c>
    </row>
    <row r="6017" spans="1:16">
      <c r="A6017" s="46">
        <v>0</v>
      </c>
      <c r="B6017" s="46">
        <v>0</v>
      </c>
      <c r="C6017" s="46">
        <v>0</v>
      </c>
      <c r="D6017" s="46">
        <f t="shared" si="93"/>
        <v>0</v>
      </c>
      <c r="E6017" s="51">
        <v>45261</v>
      </c>
      <c r="F6017" s="49" t="s">
        <v>80</v>
      </c>
      <c r="G6017" s="49" t="s">
        <v>81</v>
      </c>
      <c r="H6017" s="49" t="s">
        <v>3129</v>
      </c>
      <c r="I6017" s="49" t="s">
        <v>3129</v>
      </c>
      <c r="J6017" s="49">
        <v>135500</v>
      </c>
      <c r="K6017" s="49" t="s">
        <v>109</v>
      </c>
      <c r="L6017" s="49">
        <v>9803366</v>
      </c>
      <c r="M6017" s="49" t="s">
        <v>914</v>
      </c>
      <c r="N6017" s="51">
        <v>33786</v>
      </c>
      <c r="O6017" s="51">
        <v>33786</v>
      </c>
      <c r="P6017" s="49" t="s">
        <v>1081</v>
      </c>
    </row>
    <row r="6018" spans="1:16">
      <c r="A6018" s="46">
        <v>0</v>
      </c>
      <c r="B6018" s="46">
        <v>0</v>
      </c>
      <c r="C6018" s="46">
        <v>0</v>
      </c>
      <c r="D6018" s="46">
        <f t="shared" si="93"/>
        <v>0</v>
      </c>
      <c r="E6018" s="51">
        <v>45261</v>
      </c>
      <c r="F6018" s="49" t="s">
        <v>80</v>
      </c>
      <c r="G6018" s="49" t="s">
        <v>81</v>
      </c>
      <c r="H6018" s="49" t="s">
        <v>3129</v>
      </c>
      <c r="I6018" s="49" t="s">
        <v>3129</v>
      </c>
      <c r="J6018" s="49">
        <v>135500</v>
      </c>
      <c r="K6018" s="49" t="s">
        <v>109</v>
      </c>
      <c r="L6018" s="49">
        <v>9803266</v>
      </c>
      <c r="M6018" s="49" t="s">
        <v>914</v>
      </c>
      <c r="N6018" s="51">
        <v>33786</v>
      </c>
      <c r="O6018" s="51">
        <v>33786</v>
      </c>
      <c r="P6018" s="49" t="s">
        <v>1081</v>
      </c>
    </row>
    <row r="6019" spans="1:16">
      <c r="A6019" s="46">
        <v>0</v>
      </c>
      <c r="B6019" s="46">
        <v>0</v>
      </c>
      <c r="C6019" s="46">
        <v>0</v>
      </c>
      <c r="D6019" s="46">
        <f t="shared" ref="D6019:D6082" si="94">+B6019-C6019</f>
        <v>0</v>
      </c>
      <c r="E6019" s="51">
        <v>45261</v>
      </c>
      <c r="F6019" s="49" t="s">
        <v>80</v>
      </c>
      <c r="G6019" s="49" t="s">
        <v>81</v>
      </c>
      <c r="H6019" s="49" t="s">
        <v>3129</v>
      </c>
      <c r="I6019" s="49" t="s">
        <v>3129</v>
      </c>
      <c r="J6019" s="49">
        <v>135500</v>
      </c>
      <c r="K6019" s="49" t="s">
        <v>109</v>
      </c>
      <c r="L6019" s="49">
        <v>9803263</v>
      </c>
      <c r="M6019" s="49" t="s">
        <v>914</v>
      </c>
      <c r="N6019" s="51">
        <v>23924</v>
      </c>
      <c r="O6019" s="51">
        <v>23924</v>
      </c>
      <c r="P6019" s="49" t="s">
        <v>1081</v>
      </c>
    </row>
    <row r="6020" spans="1:16">
      <c r="A6020" s="46">
        <v>0</v>
      </c>
      <c r="B6020" s="46">
        <v>0</v>
      </c>
      <c r="C6020" s="46">
        <v>0</v>
      </c>
      <c r="D6020" s="46">
        <f t="shared" si="94"/>
        <v>0</v>
      </c>
      <c r="E6020" s="51">
        <v>45261</v>
      </c>
      <c r="F6020" s="49" t="s">
        <v>80</v>
      </c>
      <c r="G6020" s="49" t="s">
        <v>81</v>
      </c>
      <c r="H6020" s="49" t="s">
        <v>3129</v>
      </c>
      <c r="I6020" s="49" t="s">
        <v>3129</v>
      </c>
      <c r="J6020" s="49">
        <v>135500</v>
      </c>
      <c r="K6020" s="49" t="s">
        <v>109</v>
      </c>
      <c r="L6020" s="49">
        <v>9803025</v>
      </c>
      <c r="M6020" s="49" t="s">
        <v>914</v>
      </c>
      <c r="N6020" s="51">
        <v>24289</v>
      </c>
      <c r="O6020" s="51">
        <v>24289</v>
      </c>
      <c r="P6020" s="49" t="s">
        <v>1081</v>
      </c>
    </row>
    <row r="6021" spans="1:16">
      <c r="A6021" s="46">
        <v>0</v>
      </c>
      <c r="B6021" s="46">
        <v>0</v>
      </c>
      <c r="C6021" s="46">
        <v>0</v>
      </c>
      <c r="D6021" s="46">
        <f t="shared" si="94"/>
        <v>0</v>
      </c>
      <c r="E6021" s="51">
        <v>45261</v>
      </c>
      <c r="F6021" s="49" t="s">
        <v>80</v>
      </c>
      <c r="G6021" s="49" t="s">
        <v>81</v>
      </c>
      <c r="H6021" s="49" t="s">
        <v>3129</v>
      </c>
      <c r="I6021" s="49" t="s">
        <v>3129</v>
      </c>
      <c r="J6021" s="49">
        <v>135500</v>
      </c>
      <c r="K6021" s="49" t="s">
        <v>109</v>
      </c>
      <c r="L6021" s="49">
        <v>9802204</v>
      </c>
      <c r="M6021" s="49" t="s">
        <v>914</v>
      </c>
      <c r="N6021" s="51">
        <v>33786</v>
      </c>
      <c r="O6021" s="51">
        <v>33786</v>
      </c>
      <c r="P6021" s="49" t="s">
        <v>1081</v>
      </c>
    </row>
    <row r="6022" spans="1:16">
      <c r="A6022" s="46">
        <v>0</v>
      </c>
      <c r="B6022" s="46">
        <v>0</v>
      </c>
      <c r="C6022" s="46">
        <v>0</v>
      </c>
      <c r="D6022" s="46">
        <f t="shared" si="94"/>
        <v>0</v>
      </c>
      <c r="E6022" s="51">
        <v>45261</v>
      </c>
      <c r="F6022" s="49" t="s">
        <v>80</v>
      </c>
      <c r="G6022" s="49" t="s">
        <v>81</v>
      </c>
      <c r="H6022" s="49" t="s">
        <v>3129</v>
      </c>
      <c r="I6022" s="49" t="s">
        <v>3129</v>
      </c>
      <c r="J6022" s="49">
        <v>135500</v>
      </c>
      <c r="K6022" s="49" t="s">
        <v>109</v>
      </c>
      <c r="L6022" s="49">
        <v>9802193</v>
      </c>
      <c r="M6022" s="49" t="s">
        <v>914</v>
      </c>
      <c r="N6022" s="51">
        <v>28672</v>
      </c>
      <c r="O6022" s="51">
        <v>28672</v>
      </c>
      <c r="P6022" s="49" t="s">
        <v>1081</v>
      </c>
    </row>
    <row r="6023" spans="1:16">
      <c r="A6023" s="46">
        <v>0</v>
      </c>
      <c r="B6023" s="46">
        <v>0</v>
      </c>
      <c r="C6023" s="46">
        <v>0</v>
      </c>
      <c r="D6023" s="46">
        <f t="shared" si="94"/>
        <v>0</v>
      </c>
      <c r="E6023" s="51">
        <v>45261</v>
      </c>
      <c r="F6023" s="49" t="s">
        <v>80</v>
      </c>
      <c r="G6023" s="49" t="s">
        <v>81</v>
      </c>
      <c r="H6023" s="49" t="s">
        <v>3129</v>
      </c>
      <c r="I6023" s="49" t="s">
        <v>3129</v>
      </c>
      <c r="J6023" s="49">
        <v>135500</v>
      </c>
      <c r="K6023" s="49" t="s">
        <v>109</v>
      </c>
      <c r="L6023" s="49">
        <v>9802188</v>
      </c>
      <c r="M6023" s="49" t="s">
        <v>914</v>
      </c>
      <c r="N6023" s="51">
        <v>23559</v>
      </c>
      <c r="O6023" s="51">
        <v>23559</v>
      </c>
      <c r="P6023" s="49" t="s">
        <v>1081</v>
      </c>
    </row>
    <row r="6024" spans="1:16">
      <c r="A6024" s="46">
        <v>0</v>
      </c>
      <c r="B6024" s="46">
        <v>0</v>
      </c>
      <c r="C6024" s="46">
        <v>0</v>
      </c>
      <c r="D6024" s="46">
        <f t="shared" si="94"/>
        <v>0</v>
      </c>
      <c r="E6024" s="51">
        <v>45261</v>
      </c>
      <c r="F6024" s="49" t="s">
        <v>80</v>
      </c>
      <c r="G6024" s="49" t="s">
        <v>81</v>
      </c>
      <c r="H6024" s="49" t="s">
        <v>3129</v>
      </c>
      <c r="I6024" s="49" t="s">
        <v>3129</v>
      </c>
      <c r="J6024" s="49">
        <v>135500</v>
      </c>
      <c r="K6024" s="49" t="s">
        <v>109</v>
      </c>
      <c r="L6024" s="49">
        <v>9802140</v>
      </c>
      <c r="M6024" s="49" t="s">
        <v>914</v>
      </c>
      <c r="N6024" s="51">
        <v>23924</v>
      </c>
      <c r="O6024" s="51">
        <v>23924</v>
      </c>
      <c r="P6024" s="49" t="s">
        <v>1081</v>
      </c>
    </row>
    <row r="6025" spans="1:16">
      <c r="A6025" s="46">
        <v>0</v>
      </c>
      <c r="B6025" s="46">
        <v>0</v>
      </c>
      <c r="C6025" s="46">
        <v>0</v>
      </c>
      <c r="D6025" s="46">
        <f t="shared" si="94"/>
        <v>0</v>
      </c>
      <c r="E6025" s="51">
        <v>45261</v>
      </c>
      <c r="F6025" s="49" t="s">
        <v>80</v>
      </c>
      <c r="G6025" s="49" t="s">
        <v>81</v>
      </c>
      <c r="H6025" s="49" t="s">
        <v>3129</v>
      </c>
      <c r="I6025" s="49" t="s">
        <v>3129</v>
      </c>
      <c r="J6025" s="49">
        <v>135500</v>
      </c>
      <c r="K6025" s="49" t="s">
        <v>109</v>
      </c>
      <c r="L6025" s="49">
        <v>9807819</v>
      </c>
      <c r="M6025" s="49" t="s">
        <v>914</v>
      </c>
      <c r="N6025" s="51">
        <v>36937</v>
      </c>
      <c r="O6025" s="51">
        <v>36892</v>
      </c>
      <c r="P6025" s="49" t="s">
        <v>3156</v>
      </c>
    </row>
    <row r="6026" spans="1:16">
      <c r="A6026" s="46">
        <v>0</v>
      </c>
      <c r="B6026" s="46">
        <v>0</v>
      </c>
      <c r="C6026" s="46">
        <v>0</v>
      </c>
      <c r="D6026" s="46">
        <f t="shared" si="94"/>
        <v>0</v>
      </c>
      <c r="E6026" s="51">
        <v>45261</v>
      </c>
      <c r="F6026" s="49" t="s">
        <v>80</v>
      </c>
      <c r="G6026" s="49" t="s">
        <v>81</v>
      </c>
      <c r="H6026" s="49" t="s">
        <v>3129</v>
      </c>
      <c r="I6026" s="49" t="s">
        <v>3129</v>
      </c>
      <c r="J6026" s="49">
        <v>135500</v>
      </c>
      <c r="K6026" s="49" t="s">
        <v>109</v>
      </c>
      <c r="L6026" s="49">
        <v>9803342</v>
      </c>
      <c r="M6026" s="49" t="s">
        <v>914</v>
      </c>
      <c r="N6026" s="51">
        <v>29037</v>
      </c>
      <c r="O6026" s="51">
        <v>29037</v>
      </c>
      <c r="P6026" s="49" t="s">
        <v>1081</v>
      </c>
    </row>
    <row r="6027" spans="1:16">
      <c r="A6027" s="46">
        <v>0</v>
      </c>
      <c r="B6027" s="46">
        <v>0</v>
      </c>
      <c r="C6027" s="46">
        <v>0</v>
      </c>
      <c r="D6027" s="46">
        <f t="shared" si="94"/>
        <v>0</v>
      </c>
      <c r="E6027" s="51">
        <v>45261</v>
      </c>
      <c r="F6027" s="49" t="s">
        <v>80</v>
      </c>
      <c r="G6027" s="49" t="s">
        <v>81</v>
      </c>
      <c r="H6027" s="49" t="s">
        <v>3129</v>
      </c>
      <c r="I6027" s="49" t="s">
        <v>3129</v>
      </c>
      <c r="J6027" s="49">
        <v>135500</v>
      </c>
      <c r="K6027" s="49" t="s">
        <v>109</v>
      </c>
      <c r="L6027" s="49">
        <v>9803251</v>
      </c>
      <c r="M6027" s="49" t="s">
        <v>914</v>
      </c>
      <c r="N6027" s="51">
        <v>28307</v>
      </c>
      <c r="O6027" s="51">
        <v>28307</v>
      </c>
      <c r="P6027" s="49" t="s">
        <v>1081</v>
      </c>
    </row>
    <row r="6028" spans="1:16">
      <c r="A6028" s="46">
        <v>0</v>
      </c>
      <c r="B6028" s="46">
        <v>0</v>
      </c>
      <c r="C6028" s="46">
        <v>0</v>
      </c>
      <c r="D6028" s="46">
        <f t="shared" si="94"/>
        <v>0</v>
      </c>
      <c r="E6028" s="51">
        <v>45261</v>
      </c>
      <c r="F6028" s="49" t="s">
        <v>80</v>
      </c>
      <c r="G6028" s="49" t="s">
        <v>81</v>
      </c>
      <c r="H6028" s="49" t="s">
        <v>3129</v>
      </c>
      <c r="I6028" s="49" t="s">
        <v>3129</v>
      </c>
      <c r="J6028" s="49">
        <v>135500</v>
      </c>
      <c r="K6028" s="49" t="s">
        <v>109</v>
      </c>
      <c r="L6028" s="49">
        <v>9803194</v>
      </c>
      <c r="M6028" s="49" t="s">
        <v>914</v>
      </c>
      <c r="N6028" s="51">
        <v>23924</v>
      </c>
      <c r="O6028" s="51">
        <v>23924</v>
      </c>
      <c r="P6028" s="49" t="s">
        <v>1081</v>
      </c>
    </row>
    <row r="6029" spans="1:16">
      <c r="A6029" s="46">
        <v>0</v>
      </c>
      <c r="B6029" s="46">
        <v>0</v>
      </c>
      <c r="C6029" s="46">
        <v>0</v>
      </c>
      <c r="D6029" s="46">
        <f t="shared" si="94"/>
        <v>0</v>
      </c>
      <c r="E6029" s="51">
        <v>45261</v>
      </c>
      <c r="F6029" s="49" t="s">
        <v>80</v>
      </c>
      <c r="G6029" s="49" t="s">
        <v>81</v>
      </c>
      <c r="H6029" s="49" t="s">
        <v>3129</v>
      </c>
      <c r="I6029" s="49" t="s">
        <v>3129</v>
      </c>
      <c r="J6029" s="49">
        <v>135500</v>
      </c>
      <c r="K6029" s="49" t="s">
        <v>109</v>
      </c>
      <c r="L6029" s="49">
        <v>9803284</v>
      </c>
      <c r="M6029" s="49" t="s">
        <v>914</v>
      </c>
      <c r="N6029" s="51">
        <v>26481</v>
      </c>
      <c r="O6029" s="51">
        <v>26481</v>
      </c>
      <c r="P6029" s="49" t="s">
        <v>1081</v>
      </c>
    </row>
    <row r="6030" spans="1:16">
      <c r="A6030" s="46">
        <v>0</v>
      </c>
      <c r="B6030" s="46">
        <v>0</v>
      </c>
      <c r="C6030" s="46">
        <v>0</v>
      </c>
      <c r="D6030" s="46">
        <f t="shared" si="94"/>
        <v>0</v>
      </c>
      <c r="E6030" s="51">
        <v>45261</v>
      </c>
      <c r="F6030" s="49" t="s">
        <v>80</v>
      </c>
      <c r="G6030" s="49" t="s">
        <v>81</v>
      </c>
      <c r="H6030" s="49" t="s">
        <v>3129</v>
      </c>
      <c r="I6030" s="49" t="s">
        <v>3129</v>
      </c>
      <c r="J6030" s="49">
        <v>135500</v>
      </c>
      <c r="K6030" s="49" t="s">
        <v>109</v>
      </c>
      <c r="L6030" s="49">
        <v>9803067</v>
      </c>
      <c r="M6030" s="49" t="s">
        <v>914</v>
      </c>
      <c r="N6030" s="51">
        <v>29037</v>
      </c>
      <c r="O6030" s="51">
        <v>29037</v>
      </c>
      <c r="P6030" s="49" t="s">
        <v>1081</v>
      </c>
    </row>
    <row r="6031" spans="1:16">
      <c r="A6031" s="46">
        <v>0</v>
      </c>
      <c r="B6031" s="46">
        <v>0</v>
      </c>
      <c r="C6031" s="46">
        <v>0</v>
      </c>
      <c r="D6031" s="46">
        <f t="shared" si="94"/>
        <v>0</v>
      </c>
      <c r="E6031" s="51">
        <v>45261</v>
      </c>
      <c r="F6031" s="49" t="s">
        <v>80</v>
      </c>
      <c r="G6031" s="49" t="s">
        <v>81</v>
      </c>
      <c r="H6031" s="49" t="s">
        <v>3129</v>
      </c>
      <c r="I6031" s="49" t="s">
        <v>3129</v>
      </c>
      <c r="J6031" s="49">
        <v>135500</v>
      </c>
      <c r="K6031" s="49" t="s">
        <v>109</v>
      </c>
      <c r="L6031" s="49">
        <v>9803066</v>
      </c>
      <c r="M6031" s="49" t="s">
        <v>914</v>
      </c>
      <c r="N6031" s="51">
        <v>28307</v>
      </c>
      <c r="O6031" s="51">
        <v>28307</v>
      </c>
      <c r="P6031" s="49" t="s">
        <v>1081</v>
      </c>
    </row>
    <row r="6032" spans="1:16">
      <c r="A6032" s="46">
        <v>0</v>
      </c>
      <c r="B6032" s="46">
        <v>0</v>
      </c>
      <c r="C6032" s="46">
        <v>0</v>
      </c>
      <c r="D6032" s="46">
        <f t="shared" si="94"/>
        <v>0</v>
      </c>
      <c r="E6032" s="51">
        <v>45261</v>
      </c>
      <c r="F6032" s="49" t="s">
        <v>80</v>
      </c>
      <c r="G6032" s="49" t="s">
        <v>81</v>
      </c>
      <c r="H6032" s="49" t="s">
        <v>3129</v>
      </c>
      <c r="I6032" s="49" t="s">
        <v>3129</v>
      </c>
      <c r="J6032" s="49">
        <v>135500</v>
      </c>
      <c r="K6032" s="49" t="s">
        <v>109</v>
      </c>
      <c r="L6032" s="49">
        <v>9803064</v>
      </c>
      <c r="M6032" s="49" t="s">
        <v>914</v>
      </c>
      <c r="N6032" s="51">
        <v>24654</v>
      </c>
      <c r="O6032" s="51">
        <v>24654</v>
      </c>
      <c r="P6032" s="49" t="s">
        <v>1081</v>
      </c>
    </row>
    <row r="6033" spans="1:16">
      <c r="A6033" s="46">
        <v>0</v>
      </c>
      <c r="B6033" s="46">
        <v>0</v>
      </c>
      <c r="C6033" s="46">
        <v>0</v>
      </c>
      <c r="D6033" s="46">
        <f t="shared" si="94"/>
        <v>0</v>
      </c>
      <c r="E6033" s="51">
        <v>45261</v>
      </c>
      <c r="F6033" s="49" t="s">
        <v>80</v>
      </c>
      <c r="G6033" s="49" t="s">
        <v>81</v>
      </c>
      <c r="H6033" s="49" t="s">
        <v>3129</v>
      </c>
      <c r="I6033" s="49" t="s">
        <v>3129</v>
      </c>
      <c r="J6033" s="49">
        <v>135500</v>
      </c>
      <c r="K6033" s="49" t="s">
        <v>109</v>
      </c>
      <c r="L6033" s="49">
        <v>9802179</v>
      </c>
      <c r="M6033" s="49" t="s">
        <v>914</v>
      </c>
      <c r="N6033" s="51">
        <v>13697</v>
      </c>
      <c r="O6033" s="51">
        <v>13697</v>
      </c>
      <c r="P6033" s="49" t="s">
        <v>1081</v>
      </c>
    </row>
    <row r="6034" spans="1:16">
      <c r="A6034" s="46">
        <v>0</v>
      </c>
      <c r="B6034" s="46">
        <v>0</v>
      </c>
      <c r="C6034" s="46">
        <v>0</v>
      </c>
      <c r="D6034" s="46">
        <f t="shared" si="94"/>
        <v>0</v>
      </c>
      <c r="E6034" s="51">
        <v>45261</v>
      </c>
      <c r="F6034" s="49" t="s">
        <v>80</v>
      </c>
      <c r="G6034" s="49" t="s">
        <v>81</v>
      </c>
      <c r="H6034" s="49" t="s">
        <v>3129</v>
      </c>
      <c r="I6034" s="49" t="s">
        <v>3129</v>
      </c>
      <c r="J6034" s="49">
        <v>135500</v>
      </c>
      <c r="K6034" s="49" t="s">
        <v>109</v>
      </c>
      <c r="L6034" s="49">
        <v>9803503</v>
      </c>
      <c r="M6034" s="49" t="s">
        <v>914</v>
      </c>
      <c r="N6034" s="51">
        <v>26846</v>
      </c>
      <c r="O6034" s="51">
        <v>26846</v>
      </c>
      <c r="P6034" s="49" t="s">
        <v>1081</v>
      </c>
    </row>
    <row r="6035" spans="1:16">
      <c r="A6035" s="46">
        <v>0</v>
      </c>
      <c r="B6035" s="46">
        <v>0</v>
      </c>
      <c r="C6035" s="46">
        <v>0</v>
      </c>
      <c r="D6035" s="46">
        <f t="shared" si="94"/>
        <v>0</v>
      </c>
      <c r="E6035" s="51">
        <v>45261</v>
      </c>
      <c r="F6035" s="49" t="s">
        <v>80</v>
      </c>
      <c r="G6035" s="49" t="s">
        <v>81</v>
      </c>
      <c r="H6035" s="49" t="s">
        <v>3129</v>
      </c>
      <c r="I6035" s="49" t="s">
        <v>3129</v>
      </c>
      <c r="J6035" s="49">
        <v>135500</v>
      </c>
      <c r="K6035" s="49" t="s">
        <v>109</v>
      </c>
      <c r="L6035" s="49">
        <v>9802934</v>
      </c>
      <c r="M6035" s="49" t="s">
        <v>914</v>
      </c>
      <c r="N6035" s="51">
        <v>13332</v>
      </c>
      <c r="O6035" s="51">
        <v>13332</v>
      </c>
      <c r="P6035" s="49" t="s">
        <v>1081</v>
      </c>
    </row>
    <row r="6036" spans="1:16">
      <c r="A6036" s="46">
        <v>0</v>
      </c>
      <c r="B6036" s="46">
        <v>0</v>
      </c>
      <c r="C6036" s="46">
        <v>0</v>
      </c>
      <c r="D6036" s="46">
        <f t="shared" si="94"/>
        <v>0</v>
      </c>
      <c r="E6036" s="51">
        <v>45261</v>
      </c>
      <c r="F6036" s="49" t="s">
        <v>80</v>
      </c>
      <c r="G6036" s="49" t="s">
        <v>81</v>
      </c>
      <c r="H6036" s="49" t="s">
        <v>3129</v>
      </c>
      <c r="I6036" s="49" t="s">
        <v>3129</v>
      </c>
      <c r="J6036" s="49">
        <v>135500</v>
      </c>
      <c r="K6036" s="49" t="s">
        <v>109</v>
      </c>
      <c r="L6036" s="49">
        <v>9803348</v>
      </c>
      <c r="M6036" s="49" t="s">
        <v>914</v>
      </c>
      <c r="N6036" s="51">
        <v>26115</v>
      </c>
      <c r="O6036" s="51">
        <v>26115</v>
      </c>
      <c r="P6036" s="49" t="s">
        <v>1081</v>
      </c>
    </row>
    <row r="6037" spans="1:16">
      <c r="A6037" s="46">
        <v>0</v>
      </c>
      <c r="B6037" s="46">
        <v>0</v>
      </c>
      <c r="C6037" s="46">
        <v>0</v>
      </c>
      <c r="D6037" s="46">
        <f t="shared" si="94"/>
        <v>0</v>
      </c>
      <c r="E6037" s="51">
        <v>45261</v>
      </c>
      <c r="F6037" s="49" t="s">
        <v>80</v>
      </c>
      <c r="G6037" s="49" t="s">
        <v>81</v>
      </c>
      <c r="H6037" s="49" t="s">
        <v>3129</v>
      </c>
      <c r="I6037" s="49" t="s">
        <v>3129</v>
      </c>
      <c r="J6037" s="49">
        <v>135500</v>
      </c>
      <c r="K6037" s="49" t="s">
        <v>109</v>
      </c>
      <c r="L6037" s="49">
        <v>9803275</v>
      </c>
      <c r="M6037" s="49" t="s">
        <v>914</v>
      </c>
      <c r="N6037" s="51">
        <v>25020</v>
      </c>
      <c r="O6037" s="51">
        <v>25020</v>
      </c>
      <c r="P6037" s="49" t="s">
        <v>1081</v>
      </c>
    </row>
    <row r="6038" spans="1:16">
      <c r="A6038" s="46">
        <v>0</v>
      </c>
      <c r="B6038" s="46">
        <v>0</v>
      </c>
      <c r="C6038" s="46">
        <v>0</v>
      </c>
      <c r="D6038" s="46">
        <f t="shared" si="94"/>
        <v>0</v>
      </c>
      <c r="E6038" s="51">
        <v>45261</v>
      </c>
      <c r="F6038" s="49" t="s">
        <v>80</v>
      </c>
      <c r="G6038" s="49" t="s">
        <v>81</v>
      </c>
      <c r="H6038" s="49" t="s">
        <v>3129</v>
      </c>
      <c r="I6038" s="49" t="s">
        <v>3129</v>
      </c>
      <c r="J6038" s="49">
        <v>135500</v>
      </c>
      <c r="K6038" s="49" t="s">
        <v>109</v>
      </c>
      <c r="L6038" s="49">
        <v>9803186</v>
      </c>
      <c r="M6038" s="49" t="s">
        <v>914</v>
      </c>
      <c r="N6038" s="51">
        <v>28307</v>
      </c>
      <c r="O6038" s="51">
        <v>28307</v>
      </c>
      <c r="P6038" s="49" t="s">
        <v>1081</v>
      </c>
    </row>
    <row r="6039" spans="1:16">
      <c r="A6039" s="46">
        <v>0</v>
      </c>
      <c r="B6039" s="46">
        <v>0</v>
      </c>
      <c r="C6039" s="46">
        <v>0</v>
      </c>
      <c r="D6039" s="46">
        <f t="shared" si="94"/>
        <v>0</v>
      </c>
      <c r="E6039" s="51">
        <v>45261</v>
      </c>
      <c r="F6039" s="49" t="s">
        <v>80</v>
      </c>
      <c r="G6039" s="49" t="s">
        <v>81</v>
      </c>
      <c r="H6039" s="49" t="s">
        <v>3129</v>
      </c>
      <c r="I6039" s="49" t="s">
        <v>3129</v>
      </c>
      <c r="J6039" s="49">
        <v>135500</v>
      </c>
      <c r="K6039" s="49" t="s">
        <v>109</v>
      </c>
      <c r="L6039" s="49">
        <v>9803184</v>
      </c>
      <c r="M6039" s="49" t="s">
        <v>914</v>
      </c>
      <c r="N6039" s="51">
        <v>25020</v>
      </c>
      <c r="O6039" s="51">
        <v>25020</v>
      </c>
      <c r="P6039" s="49" t="s">
        <v>1081</v>
      </c>
    </row>
    <row r="6040" spans="1:16">
      <c r="A6040" s="46">
        <v>0</v>
      </c>
      <c r="B6040" s="46">
        <v>0</v>
      </c>
      <c r="C6040" s="46">
        <v>0</v>
      </c>
      <c r="D6040" s="46">
        <f t="shared" si="94"/>
        <v>0</v>
      </c>
      <c r="E6040" s="51">
        <v>45261</v>
      </c>
      <c r="F6040" s="49" t="s">
        <v>80</v>
      </c>
      <c r="G6040" s="49" t="s">
        <v>81</v>
      </c>
      <c r="H6040" s="49" t="s">
        <v>3129</v>
      </c>
      <c r="I6040" s="49" t="s">
        <v>3129</v>
      </c>
      <c r="J6040" s="49">
        <v>135500</v>
      </c>
      <c r="K6040" s="49" t="s">
        <v>109</v>
      </c>
      <c r="L6040" s="49">
        <v>9803148</v>
      </c>
      <c r="M6040" s="49" t="s">
        <v>914</v>
      </c>
      <c r="N6040" s="51">
        <v>28672</v>
      </c>
      <c r="O6040" s="51">
        <v>28672</v>
      </c>
      <c r="P6040" s="49" t="s">
        <v>1081</v>
      </c>
    </row>
    <row r="6041" spans="1:16">
      <c r="A6041" s="46">
        <v>0</v>
      </c>
      <c r="B6041" s="46">
        <v>0</v>
      </c>
      <c r="C6041" s="46">
        <v>0</v>
      </c>
      <c r="D6041" s="46">
        <f t="shared" si="94"/>
        <v>0</v>
      </c>
      <c r="E6041" s="51">
        <v>45261</v>
      </c>
      <c r="F6041" s="49" t="s">
        <v>80</v>
      </c>
      <c r="G6041" s="49" t="s">
        <v>81</v>
      </c>
      <c r="H6041" s="49" t="s">
        <v>3129</v>
      </c>
      <c r="I6041" s="49" t="s">
        <v>3129</v>
      </c>
      <c r="J6041" s="49">
        <v>135500</v>
      </c>
      <c r="K6041" s="49" t="s">
        <v>109</v>
      </c>
      <c r="L6041" s="49">
        <v>9803183</v>
      </c>
      <c r="M6041" s="49" t="s">
        <v>914</v>
      </c>
      <c r="N6041" s="51">
        <v>24654</v>
      </c>
      <c r="O6041" s="51">
        <v>24654</v>
      </c>
      <c r="P6041" s="49" t="s">
        <v>1081</v>
      </c>
    </row>
    <row r="6042" spans="1:16">
      <c r="A6042" s="46">
        <v>0</v>
      </c>
      <c r="B6042" s="46">
        <v>0</v>
      </c>
      <c r="C6042" s="46">
        <v>0</v>
      </c>
      <c r="D6042" s="46">
        <f t="shared" si="94"/>
        <v>0</v>
      </c>
      <c r="E6042" s="51">
        <v>45261</v>
      </c>
      <c r="F6042" s="49" t="s">
        <v>80</v>
      </c>
      <c r="G6042" s="49" t="s">
        <v>81</v>
      </c>
      <c r="H6042" s="49" t="s">
        <v>3129</v>
      </c>
      <c r="I6042" s="49" t="s">
        <v>3129</v>
      </c>
      <c r="J6042" s="49">
        <v>135500</v>
      </c>
      <c r="K6042" s="49" t="s">
        <v>109</v>
      </c>
      <c r="L6042" s="49">
        <v>9803185</v>
      </c>
      <c r="M6042" s="49" t="s">
        <v>914</v>
      </c>
      <c r="N6042" s="51">
        <v>27211</v>
      </c>
      <c r="O6042" s="51">
        <v>27211</v>
      </c>
      <c r="P6042" s="49" t="s">
        <v>1081</v>
      </c>
    </row>
    <row r="6043" spans="1:16">
      <c r="A6043" s="46">
        <v>0</v>
      </c>
      <c r="B6043" s="46">
        <v>0</v>
      </c>
      <c r="C6043" s="46">
        <v>0</v>
      </c>
      <c r="D6043" s="46">
        <f t="shared" si="94"/>
        <v>0</v>
      </c>
      <c r="E6043" s="51">
        <v>45261</v>
      </c>
      <c r="F6043" s="49" t="s">
        <v>80</v>
      </c>
      <c r="G6043" s="49" t="s">
        <v>81</v>
      </c>
      <c r="H6043" s="49" t="s">
        <v>3129</v>
      </c>
      <c r="I6043" s="49" t="s">
        <v>3129</v>
      </c>
      <c r="J6043" s="49">
        <v>135500</v>
      </c>
      <c r="K6043" s="49" t="s">
        <v>109</v>
      </c>
      <c r="L6043" s="49">
        <v>9803085</v>
      </c>
      <c r="M6043" s="49" t="s">
        <v>914</v>
      </c>
      <c r="N6043" s="51">
        <v>24654</v>
      </c>
      <c r="O6043" s="51">
        <v>24654</v>
      </c>
      <c r="P6043" s="49" t="s">
        <v>1081</v>
      </c>
    </row>
    <row r="6044" spans="1:16">
      <c r="A6044" s="46">
        <v>0</v>
      </c>
      <c r="B6044" s="46">
        <v>0</v>
      </c>
      <c r="C6044" s="46">
        <v>0</v>
      </c>
      <c r="D6044" s="46">
        <f t="shared" si="94"/>
        <v>0</v>
      </c>
      <c r="E6044" s="51">
        <v>45261</v>
      </c>
      <c r="F6044" s="49" t="s">
        <v>80</v>
      </c>
      <c r="G6044" s="49" t="s">
        <v>81</v>
      </c>
      <c r="H6044" s="49" t="s">
        <v>3129</v>
      </c>
      <c r="I6044" s="49" t="s">
        <v>3129</v>
      </c>
      <c r="J6044" s="49">
        <v>135500</v>
      </c>
      <c r="K6044" s="49" t="s">
        <v>109</v>
      </c>
      <c r="L6044" s="49">
        <v>9802250</v>
      </c>
      <c r="M6044" s="49" t="s">
        <v>914</v>
      </c>
      <c r="N6044" s="51">
        <v>28307</v>
      </c>
      <c r="O6044" s="51">
        <v>28307</v>
      </c>
      <c r="P6044" s="49" t="s">
        <v>1081</v>
      </c>
    </row>
    <row r="6045" spans="1:16">
      <c r="A6045" s="46">
        <v>0</v>
      </c>
      <c r="B6045" s="46">
        <v>0</v>
      </c>
      <c r="C6045" s="46">
        <v>0</v>
      </c>
      <c r="D6045" s="46">
        <f t="shared" si="94"/>
        <v>0</v>
      </c>
      <c r="E6045" s="51">
        <v>45261</v>
      </c>
      <c r="F6045" s="49" t="s">
        <v>80</v>
      </c>
      <c r="G6045" s="49" t="s">
        <v>81</v>
      </c>
      <c r="H6045" s="49" t="s">
        <v>3129</v>
      </c>
      <c r="I6045" s="49" t="s">
        <v>3129</v>
      </c>
      <c r="J6045" s="49">
        <v>135500</v>
      </c>
      <c r="K6045" s="49" t="s">
        <v>109</v>
      </c>
      <c r="L6045" s="49">
        <v>9802249</v>
      </c>
      <c r="M6045" s="49" t="s">
        <v>914</v>
      </c>
      <c r="N6045" s="51">
        <v>27211</v>
      </c>
      <c r="O6045" s="51">
        <v>27211</v>
      </c>
      <c r="P6045" s="49" t="s">
        <v>1081</v>
      </c>
    </row>
    <row r="6046" spans="1:16">
      <c r="A6046" s="46">
        <v>0</v>
      </c>
      <c r="B6046" s="46">
        <v>0</v>
      </c>
      <c r="C6046" s="46">
        <v>0</v>
      </c>
      <c r="D6046" s="46">
        <f t="shared" si="94"/>
        <v>0</v>
      </c>
      <c r="E6046" s="51">
        <v>45261</v>
      </c>
      <c r="F6046" s="49" t="s">
        <v>80</v>
      </c>
      <c r="G6046" s="49" t="s">
        <v>81</v>
      </c>
      <c r="H6046" s="49" t="s">
        <v>3129</v>
      </c>
      <c r="I6046" s="49" t="s">
        <v>3129</v>
      </c>
      <c r="J6046" s="49">
        <v>135500</v>
      </c>
      <c r="K6046" s="49" t="s">
        <v>109</v>
      </c>
      <c r="L6046" s="49">
        <v>9802248</v>
      </c>
      <c r="M6046" s="49" t="s">
        <v>914</v>
      </c>
      <c r="N6046" s="51">
        <v>26481</v>
      </c>
      <c r="O6046" s="51">
        <v>26481</v>
      </c>
      <c r="P6046" s="49" t="s">
        <v>1081</v>
      </c>
    </row>
    <row r="6047" spans="1:16">
      <c r="A6047" s="46">
        <v>0</v>
      </c>
      <c r="B6047" s="46">
        <v>0</v>
      </c>
      <c r="C6047" s="46">
        <v>0</v>
      </c>
      <c r="D6047" s="46">
        <f t="shared" si="94"/>
        <v>0</v>
      </c>
      <c r="E6047" s="51">
        <v>45261</v>
      </c>
      <c r="F6047" s="49" t="s">
        <v>80</v>
      </c>
      <c r="G6047" s="49" t="s">
        <v>81</v>
      </c>
      <c r="H6047" s="49" t="s">
        <v>3129</v>
      </c>
      <c r="I6047" s="49" t="s">
        <v>3129</v>
      </c>
      <c r="J6047" s="49">
        <v>135500</v>
      </c>
      <c r="K6047" s="49" t="s">
        <v>109</v>
      </c>
      <c r="L6047" s="49">
        <v>9802221</v>
      </c>
      <c r="M6047" s="49" t="s">
        <v>914</v>
      </c>
      <c r="N6047" s="51">
        <v>27211</v>
      </c>
      <c r="O6047" s="51">
        <v>27211</v>
      </c>
      <c r="P6047" s="49" t="s">
        <v>1081</v>
      </c>
    </row>
    <row r="6048" spans="1:16">
      <c r="A6048" s="46">
        <v>0</v>
      </c>
      <c r="B6048" s="46">
        <v>0</v>
      </c>
      <c r="C6048" s="46">
        <v>0</v>
      </c>
      <c r="D6048" s="46">
        <f t="shared" si="94"/>
        <v>0</v>
      </c>
      <c r="E6048" s="51">
        <v>45261</v>
      </c>
      <c r="F6048" s="49" t="s">
        <v>80</v>
      </c>
      <c r="G6048" s="49" t="s">
        <v>81</v>
      </c>
      <c r="H6048" s="49" t="s">
        <v>3129</v>
      </c>
      <c r="I6048" s="49" t="s">
        <v>3129</v>
      </c>
      <c r="J6048" s="49">
        <v>135500</v>
      </c>
      <c r="K6048" s="49" t="s">
        <v>109</v>
      </c>
      <c r="L6048" s="49">
        <v>9802200</v>
      </c>
      <c r="M6048" s="49" t="s">
        <v>914</v>
      </c>
      <c r="N6048" s="51">
        <v>28307</v>
      </c>
      <c r="O6048" s="51">
        <v>28307</v>
      </c>
      <c r="P6048" s="49" t="s">
        <v>1081</v>
      </c>
    </row>
    <row r="6049" spans="1:16">
      <c r="A6049" s="46">
        <v>0</v>
      </c>
      <c r="B6049" s="46">
        <v>0</v>
      </c>
      <c r="C6049" s="46">
        <v>0</v>
      </c>
      <c r="D6049" s="46">
        <f t="shared" si="94"/>
        <v>0</v>
      </c>
      <c r="E6049" s="51">
        <v>45261</v>
      </c>
      <c r="F6049" s="49" t="s">
        <v>80</v>
      </c>
      <c r="G6049" s="49" t="s">
        <v>81</v>
      </c>
      <c r="H6049" s="49" t="s">
        <v>3129</v>
      </c>
      <c r="I6049" s="49" t="s">
        <v>3129</v>
      </c>
      <c r="J6049" s="49">
        <v>135500</v>
      </c>
      <c r="K6049" s="49" t="s">
        <v>109</v>
      </c>
      <c r="L6049" s="49">
        <v>9802165</v>
      </c>
      <c r="M6049" s="49" t="s">
        <v>914</v>
      </c>
      <c r="N6049" s="51">
        <v>13332</v>
      </c>
      <c r="O6049" s="51">
        <v>13332</v>
      </c>
      <c r="P6049" s="49" t="s">
        <v>1081</v>
      </c>
    </row>
    <row r="6050" spans="1:16">
      <c r="A6050" s="46">
        <v>0</v>
      </c>
      <c r="B6050" s="46">
        <v>0</v>
      </c>
      <c r="C6050" s="46">
        <v>0</v>
      </c>
      <c r="D6050" s="46">
        <f t="shared" si="94"/>
        <v>0</v>
      </c>
      <c r="E6050" s="51">
        <v>45261</v>
      </c>
      <c r="F6050" s="49" t="s">
        <v>80</v>
      </c>
      <c r="G6050" s="49" t="s">
        <v>81</v>
      </c>
      <c r="H6050" s="49" t="s">
        <v>3129</v>
      </c>
      <c r="I6050" s="49" t="s">
        <v>3129</v>
      </c>
      <c r="J6050" s="49">
        <v>135500</v>
      </c>
      <c r="K6050" s="49" t="s">
        <v>109</v>
      </c>
      <c r="L6050" s="49">
        <v>9803145</v>
      </c>
      <c r="M6050" s="49" t="s">
        <v>914</v>
      </c>
      <c r="N6050" s="51">
        <v>23924</v>
      </c>
      <c r="O6050" s="51">
        <v>23924</v>
      </c>
      <c r="P6050" s="49" t="s">
        <v>1081</v>
      </c>
    </row>
    <row r="6051" spans="1:16">
      <c r="A6051" s="46">
        <v>0</v>
      </c>
      <c r="B6051" s="46">
        <v>0</v>
      </c>
      <c r="C6051" s="46">
        <v>0</v>
      </c>
      <c r="D6051" s="46">
        <f t="shared" si="94"/>
        <v>0</v>
      </c>
      <c r="E6051" s="51">
        <v>45261</v>
      </c>
      <c r="F6051" s="49" t="s">
        <v>80</v>
      </c>
      <c r="G6051" s="49" t="s">
        <v>81</v>
      </c>
      <c r="H6051" s="49" t="s">
        <v>3129</v>
      </c>
      <c r="I6051" s="49" t="s">
        <v>3129</v>
      </c>
      <c r="J6051" s="49">
        <v>135500</v>
      </c>
      <c r="K6051" s="49" t="s">
        <v>109</v>
      </c>
      <c r="L6051" s="49">
        <v>9803285</v>
      </c>
      <c r="M6051" s="49" t="s">
        <v>914</v>
      </c>
      <c r="N6051" s="51">
        <v>28672</v>
      </c>
      <c r="O6051" s="51">
        <v>28672</v>
      </c>
      <c r="P6051" s="49" t="s">
        <v>1081</v>
      </c>
    </row>
    <row r="6052" spans="1:16">
      <c r="A6052" s="46">
        <v>0</v>
      </c>
      <c r="B6052" s="46">
        <v>0</v>
      </c>
      <c r="C6052" s="46">
        <v>0</v>
      </c>
      <c r="D6052" s="46">
        <f t="shared" si="94"/>
        <v>0</v>
      </c>
      <c r="E6052" s="51">
        <v>45261</v>
      </c>
      <c r="F6052" s="49" t="s">
        <v>80</v>
      </c>
      <c r="G6052" s="49" t="s">
        <v>81</v>
      </c>
      <c r="H6052" s="49" t="s">
        <v>3129</v>
      </c>
      <c r="I6052" s="49" t="s">
        <v>3129</v>
      </c>
      <c r="J6052" s="49">
        <v>135500</v>
      </c>
      <c r="K6052" s="49" t="s">
        <v>109</v>
      </c>
      <c r="L6052" s="49">
        <v>9803248</v>
      </c>
      <c r="M6052" s="49" t="s">
        <v>914</v>
      </c>
      <c r="N6052" s="51">
        <v>24289</v>
      </c>
      <c r="O6052" s="51">
        <v>24289</v>
      </c>
      <c r="P6052" s="49" t="s">
        <v>1081</v>
      </c>
    </row>
    <row r="6053" spans="1:16">
      <c r="A6053" s="46">
        <v>0</v>
      </c>
      <c r="B6053" s="46">
        <v>0</v>
      </c>
      <c r="C6053" s="46">
        <v>0</v>
      </c>
      <c r="D6053" s="46">
        <f t="shared" si="94"/>
        <v>0</v>
      </c>
      <c r="E6053" s="51">
        <v>45261</v>
      </c>
      <c r="F6053" s="49" t="s">
        <v>80</v>
      </c>
      <c r="G6053" s="49" t="s">
        <v>81</v>
      </c>
      <c r="H6053" s="49" t="s">
        <v>3129</v>
      </c>
      <c r="I6053" s="49" t="s">
        <v>3129</v>
      </c>
      <c r="J6053" s="49">
        <v>135500</v>
      </c>
      <c r="K6053" s="49" t="s">
        <v>109</v>
      </c>
      <c r="L6053" s="49">
        <v>9802966</v>
      </c>
      <c r="M6053" s="49" t="s">
        <v>914</v>
      </c>
      <c r="N6053" s="51">
        <v>23193</v>
      </c>
      <c r="O6053" s="51">
        <v>23193</v>
      </c>
      <c r="P6053" s="49" t="s">
        <v>1081</v>
      </c>
    </row>
    <row r="6054" spans="1:16">
      <c r="A6054" s="46">
        <v>0</v>
      </c>
      <c r="B6054" s="46">
        <v>0</v>
      </c>
      <c r="C6054" s="46">
        <v>0</v>
      </c>
      <c r="D6054" s="46">
        <f t="shared" si="94"/>
        <v>0</v>
      </c>
      <c r="E6054" s="51">
        <v>45261</v>
      </c>
      <c r="F6054" s="49" t="s">
        <v>80</v>
      </c>
      <c r="G6054" s="49" t="s">
        <v>81</v>
      </c>
      <c r="H6054" s="49" t="s">
        <v>3129</v>
      </c>
      <c r="I6054" s="49" t="s">
        <v>3129</v>
      </c>
      <c r="J6054" s="49">
        <v>135500</v>
      </c>
      <c r="K6054" s="49" t="s">
        <v>109</v>
      </c>
      <c r="L6054" s="49">
        <v>9804968</v>
      </c>
      <c r="M6054" s="49" t="s">
        <v>914</v>
      </c>
      <c r="N6054" s="51">
        <v>23924</v>
      </c>
      <c r="O6054" s="51">
        <v>23924</v>
      </c>
      <c r="P6054" s="49" t="s">
        <v>1081</v>
      </c>
    </row>
    <row r="6055" spans="1:16">
      <c r="A6055" s="46">
        <v>0</v>
      </c>
      <c r="B6055" s="46">
        <v>0</v>
      </c>
      <c r="C6055" s="46">
        <v>0</v>
      </c>
      <c r="D6055" s="46">
        <f t="shared" si="94"/>
        <v>0</v>
      </c>
      <c r="E6055" s="51">
        <v>45261</v>
      </c>
      <c r="F6055" s="49" t="s">
        <v>80</v>
      </c>
      <c r="G6055" s="49" t="s">
        <v>81</v>
      </c>
      <c r="H6055" s="49" t="s">
        <v>3129</v>
      </c>
      <c r="I6055" s="49" t="s">
        <v>3129</v>
      </c>
      <c r="J6055" s="49">
        <v>135500</v>
      </c>
      <c r="K6055" s="49" t="s">
        <v>109</v>
      </c>
      <c r="L6055" s="49">
        <v>9803264</v>
      </c>
      <c r="M6055" s="49" t="s">
        <v>914</v>
      </c>
      <c r="N6055" s="51">
        <v>24654</v>
      </c>
      <c r="O6055" s="51">
        <v>24654</v>
      </c>
      <c r="P6055" s="49" t="s">
        <v>1081</v>
      </c>
    </row>
    <row r="6056" spans="1:16">
      <c r="A6056" s="46">
        <v>0</v>
      </c>
      <c r="B6056" s="46">
        <v>0</v>
      </c>
      <c r="C6056" s="46">
        <v>0</v>
      </c>
      <c r="D6056" s="46">
        <f t="shared" si="94"/>
        <v>0</v>
      </c>
      <c r="E6056" s="51">
        <v>45261</v>
      </c>
      <c r="F6056" s="49" t="s">
        <v>80</v>
      </c>
      <c r="G6056" s="49" t="s">
        <v>81</v>
      </c>
      <c r="H6056" s="49" t="s">
        <v>3129</v>
      </c>
      <c r="I6056" s="49" t="s">
        <v>3129</v>
      </c>
      <c r="J6056" s="49">
        <v>135500</v>
      </c>
      <c r="K6056" s="49" t="s">
        <v>109</v>
      </c>
      <c r="L6056" s="49">
        <v>9803147</v>
      </c>
      <c r="M6056" s="49" t="s">
        <v>914</v>
      </c>
      <c r="N6056" s="51">
        <v>25020</v>
      </c>
      <c r="O6056" s="51">
        <v>25020</v>
      </c>
      <c r="P6056" s="49" t="s">
        <v>1081</v>
      </c>
    </row>
    <row r="6057" spans="1:16">
      <c r="A6057" s="46">
        <v>0</v>
      </c>
      <c r="B6057" s="46">
        <v>0</v>
      </c>
      <c r="C6057" s="46">
        <v>0</v>
      </c>
      <c r="D6057" s="46">
        <f t="shared" si="94"/>
        <v>0</v>
      </c>
      <c r="E6057" s="51">
        <v>45261</v>
      </c>
      <c r="F6057" s="49" t="s">
        <v>80</v>
      </c>
      <c r="G6057" s="49" t="s">
        <v>81</v>
      </c>
      <c r="H6057" s="49" t="s">
        <v>3129</v>
      </c>
      <c r="I6057" s="49" t="s">
        <v>3129</v>
      </c>
      <c r="J6057" s="49">
        <v>135500</v>
      </c>
      <c r="K6057" s="49" t="s">
        <v>109</v>
      </c>
      <c r="L6057" s="49">
        <v>9803027</v>
      </c>
      <c r="M6057" s="49" t="s">
        <v>914</v>
      </c>
      <c r="N6057" s="51">
        <v>25020</v>
      </c>
      <c r="O6057" s="51">
        <v>25020</v>
      </c>
      <c r="P6057" s="49" t="s">
        <v>1081</v>
      </c>
    </row>
    <row r="6058" spans="1:16">
      <c r="A6058" s="46">
        <v>0</v>
      </c>
      <c r="B6058" s="46">
        <v>0</v>
      </c>
      <c r="C6058" s="46">
        <v>0</v>
      </c>
      <c r="D6058" s="46">
        <f t="shared" si="94"/>
        <v>0</v>
      </c>
      <c r="E6058" s="51">
        <v>45261</v>
      </c>
      <c r="F6058" s="49" t="s">
        <v>80</v>
      </c>
      <c r="G6058" s="49" t="s">
        <v>81</v>
      </c>
      <c r="H6058" s="49" t="s">
        <v>3129</v>
      </c>
      <c r="I6058" s="49" t="s">
        <v>3129</v>
      </c>
      <c r="J6058" s="49">
        <v>135500</v>
      </c>
      <c r="K6058" s="49" t="s">
        <v>109</v>
      </c>
      <c r="L6058" s="49">
        <v>9802203</v>
      </c>
      <c r="M6058" s="49" t="s">
        <v>914</v>
      </c>
      <c r="N6058" s="51">
        <v>28672</v>
      </c>
      <c r="O6058" s="51">
        <v>28672</v>
      </c>
      <c r="P6058" s="49" t="s">
        <v>1081</v>
      </c>
    </row>
    <row r="6059" spans="1:16">
      <c r="A6059" s="46">
        <v>0</v>
      </c>
      <c r="B6059" s="46">
        <v>0</v>
      </c>
      <c r="C6059" s="46">
        <v>0</v>
      </c>
      <c r="D6059" s="46">
        <f t="shared" si="94"/>
        <v>0</v>
      </c>
      <c r="E6059" s="51">
        <v>45261</v>
      </c>
      <c r="F6059" s="49" t="s">
        <v>80</v>
      </c>
      <c r="G6059" s="49" t="s">
        <v>81</v>
      </c>
      <c r="H6059" s="49" t="s">
        <v>3129</v>
      </c>
      <c r="I6059" s="49" t="s">
        <v>3129</v>
      </c>
      <c r="J6059" s="49">
        <v>135500</v>
      </c>
      <c r="K6059" s="49" t="s">
        <v>109</v>
      </c>
      <c r="L6059" s="49">
        <v>9802191</v>
      </c>
      <c r="M6059" s="49" t="s">
        <v>914</v>
      </c>
      <c r="N6059" s="51">
        <v>24654</v>
      </c>
      <c r="O6059" s="51">
        <v>24654</v>
      </c>
      <c r="P6059" s="49" t="s">
        <v>1081</v>
      </c>
    </row>
    <row r="6060" spans="1:16">
      <c r="A6060" s="46">
        <v>0</v>
      </c>
      <c r="B6060" s="46">
        <v>0</v>
      </c>
      <c r="C6060" s="46">
        <v>0</v>
      </c>
      <c r="D6060" s="46">
        <f t="shared" si="94"/>
        <v>0</v>
      </c>
      <c r="E6060" s="51">
        <v>45261</v>
      </c>
      <c r="F6060" s="49" t="s">
        <v>80</v>
      </c>
      <c r="G6060" s="49" t="s">
        <v>81</v>
      </c>
      <c r="H6060" s="49" t="s">
        <v>3129</v>
      </c>
      <c r="I6060" s="49" t="s">
        <v>3129</v>
      </c>
      <c r="J6060" s="49">
        <v>135500</v>
      </c>
      <c r="K6060" s="49" t="s">
        <v>109</v>
      </c>
      <c r="L6060" s="49">
        <v>9803196</v>
      </c>
      <c r="M6060" s="49" t="s">
        <v>914</v>
      </c>
      <c r="N6060" s="51">
        <v>34151</v>
      </c>
      <c r="O6060" s="51">
        <v>34151</v>
      </c>
      <c r="P6060" s="49" t="s">
        <v>1081</v>
      </c>
    </row>
    <row r="6061" spans="1:16">
      <c r="A6061" s="46">
        <v>0</v>
      </c>
      <c r="B6061" s="46">
        <v>0</v>
      </c>
      <c r="C6061" s="46">
        <v>0</v>
      </c>
      <c r="D6061" s="46">
        <f t="shared" si="94"/>
        <v>0</v>
      </c>
      <c r="E6061" s="51">
        <v>45261</v>
      </c>
      <c r="F6061" s="49" t="s">
        <v>80</v>
      </c>
      <c r="G6061" s="49" t="s">
        <v>81</v>
      </c>
      <c r="H6061" s="49" t="s">
        <v>3129</v>
      </c>
      <c r="I6061" s="49" t="s">
        <v>3129</v>
      </c>
      <c r="J6061" s="49">
        <v>135500</v>
      </c>
      <c r="K6061" s="49" t="s">
        <v>109</v>
      </c>
      <c r="L6061" s="49">
        <v>9803410</v>
      </c>
      <c r="M6061" s="49" t="s">
        <v>914</v>
      </c>
      <c r="N6061" s="51">
        <v>28672</v>
      </c>
      <c r="O6061" s="51">
        <v>28672</v>
      </c>
      <c r="P6061" s="49" t="s">
        <v>1081</v>
      </c>
    </row>
    <row r="6062" spans="1:16">
      <c r="A6062" s="46">
        <v>0</v>
      </c>
      <c r="B6062" s="46">
        <v>0</v>
      </c>
      <c r="C6062" s="46">
        <v>0</v>
      </c>
      <c r="D6062" s="46">
        <f t="shared" si="94"/>
        <v>0</v>
      </c>
      <c r="E6062" s="51">
        <v>45261</v>
      </c>
      <c r="F6062" s="49" t="s">
        <v>80</v>
      </c>
      <c r="G6062" s="49" t="s">
        <v>81</v>
      </c>
      <c r="H6062" s="49" t="s">
        <v>3129</v>
      </c>
      <c r="I6062" s="49" t="s">
        <v>3129</v>
      </c>
      <c r="J6062" s="49">
        <v>135500</v>
      </c>
      <c r="K6062" s="49" t="s">
        <v>109</v>
      </c>
      <c r="L6062" s="49">
        <v>9803279</v>
      </c>
      <c r="M6062" s="49" t="s">
        <v>914</v>
      </c>
      <c r="N6062" s="51">
        <v>19906</v>
      </c>
      <c r="O6062" s="51">
        <v>19906</v>
      </c>
      <c r="P6062" s="49" t="s">
        <v>1081</v>
      </c>
    </row>
    <row r="6063" spans="1:16">
      <c r="A6063" s="46">
        <v>0</v>
      </c>
      <c r="B6063" s="46">
        <v>0</v>
      </c>
      <c r="C6063" s="46">
        <v>0</v>
      </c>
      <c r="D6063" s="46">
        <f t="shared" si="94"/>
        <v>0</v>
      </c>
      <c r="E6063" s="51">
        <v>45261</v>
      </c>
      <c r="F6063" s="49" t="s">
        <v>80</v>
      </c>
      <c r="G6063" s="49" t="s">
        <v>81</v>
      </c>
      <c r="H6063" s="49" t="s">
        <v>3129</v>
      </c>
      <c r="I6063" s="49" t="s">
        <v>3129</v>
      </c>
      <c r="J6063" s="49">
        <v>135500</v>
      </c>
      <c r="K6063" s="49" t="s">
        <v>109</v>
      </c>
      <c r="L6063" s="49">
        <v>9803162</v>
      </c>
      <c r="M6063" s="49" t="s">
        <v>914</v>
      </c>
      <c r="N6063" s="51">
        <v>29403</v>
      </c>
      <c r="O6063" s="51">
        <v>29403</v>
      </c>
      <c r="P6063" s="49" t="s">
        <v>1081</v>
      </c>
    </row>
    <row r="6064" spans="1:16">
      <c r="A6064" s="46">
        <v>0</v>
      </c>
      <c r="B6064" s="46">
        <v>0</v>
      </c>
      <c r="C6064" s="46">
        <v>0</v>
      </c>
      <c r="D6064" s="46">
        <f t="shared" si="94"/>
        <v>0</v>
      </c>
      <c r="E6064" s="51">
        <v>45261</v>
      </c>
      <c r="F6064" s="49" t="s">
        <v>80</v>
      </c>
      <c r="G6064" s="49" t="s">
        <v>81</v>
      </c>
      <c r="H6064" s="49" t="s">
        <v>3129</v>
      </c>
      <c r="I6064" s="49" t="s">
        <v>3129</v>
      </c>
      <c r="J6064" s="49">
        <v>135500</v>
      </c>
      <c r="K6064" s="49" t="s">
        <v>109</v>
      </c>
      <c r="L6064" s="49">
        <v>9803063</v>
      </c>
      <c r="M6064" s="49" t="s">
        <v>914</v>
      </c>
      <c r="N6064" s="51">
        <v>24289</v>
      </c>
      <c r="O6064" s="51">
        <v>24289</v>
      </c>
      <c r="P6064" s="49" t="s">
        <v>1081</v>
      </c>
    </row>
    <row r="6065" spans="1:16">
      <c r="A6065" s="46">
        <v>0</v>
      </c>
      <c r="B6065" s="46">
        <v>0</v>
      </c>
      <c r="C6065" s="46">
        <v>0</v>
      </c>
      <c r="D6065" s="46">
        <f t="shared" si="94"/>
        <v>0</v>
      </c>
      <c r="E6065" s="51">
        <v>45261</v>
      </c>
      <c r="F6065" s="49" t="s">
        <v>80</v>
      </c>
      <c r="G6065" s="49" t="s">
        <v>81</v>
      </c>
      <c r="H6065" s="49" t="s">
        <v>3129</v>
      </c>
      <c r="I6065" s="49" t="s">
        <v>3129</v>
      </c>
      <c r="J6065" s="49">
        <v>135500</v>
      </c>
      <c r="K6065" s="49" t="s">
        <v>109</v>
      </c>
      <c r="L6065" s="49">
        <v>9802136</v>
      </c>
      <c r="M6065" s="49" t="s">
        <v>914</v>
      </c>
      <c r="N6065" s="51">
        <v>24654</v>
      </c>
      <c r="O6065" s="51">
        <v>24654</v>
      </c>
      <c r="P6065" s="49" t="s">
        <v>1081</v>
      </c>
    </row>
    <row r="6066" spans="1:16">
      <c r="A6066" s="46">
        <v>0</v>
      </c>
      <c r="B6066" s="46">
        <v>0</v>
      </c>
      <c r="C6066" s="46">
        <v>0</v>
      </c>
      <c r="D6066" s="46">
        <f t="shared" si="94"/>
        <v>0</v>
      </c>
      <c r="E6066" s="51">
        <v>45261</v>
      </c>
      <c r="F6066" s="49" t="s">
        <v>80</v>
      </c>
      <c r="G6066" s="49" t="s">
        <v>81</v>
      </c>
      <c r="H6066" s="49" t="s">
        <v>3129</v>
      </c>
      <c r="I6066" s="49" t="s">
        <v>3129</v>
      </c>
      <c r="J6066" s="49">
        <v>135500</v>
      </c>
      <c r="K6066" s="49" t="s">
        <v>109</v>
      </c>
      <c r="L6066" s="49">
        <v>9802180</v>
      </c>
      <c r="M6066" s="49" t="s">
        <v>914</v>
      </c>
      <c r="N6066" s="51">
        <v>26846</v>
      </c>
      <c r="O6066" s="51">
        <v>26846</v>
      </c>
      <c r="P6066" s="49" t="s">
        <v>1081</v>
      </c>
    </row>
    <row r="6067" spans="1:16">
      <c r="A6067" s="46">
        <v>0</v>
      </c>
      <c r="B6067" s="46">
        <v>0</v>
      </c>
      <c r="C6067" s="46">
        <v>0</v>
      </c>
      <c r="D6067" s="46">
        <f t="shared" si="94"/>
        <v>0</v>
      </c>
      <c r="E6067" s="51">
        <v>45261</v>
      </c>
      <c r="F6067" s="49" t="s">
        <v>80</v>
      </c>
      <c r="G6067" s="49" t="s">
        <v>81</v>
      </c>
      <c r="H6067" s="49" t="s">
        <v>3129</v>
      </c>
      <c r="I6067" s="49" t="s">
        <v>3129</v>
      </c>
      <c r="J6067" s="49">
        <v>135500</v>
      </c>
      <c r="K6067" s="49" t="s">
        <v>109</v>
      </c>
      <c r="L6067" s="49">
        <v>9802985</v>
      </c>
      <c r="M6067" s="49" t="s">
        <v>914</v>
      </c>
      <c r="N6067" s="51">
        <v>17715</v>
      </c>
      <c r="O6067" s="51">
        <v>17715</v>
      </c>
      <c r="P6067" s="49" t="s">
        <v>1081</v>
      </c>
    </row>
    <row r="6068" spans="1:16">
      <c r="A6068" s="46">
        <v>0</v>
      </c>
      <c r="B6068" s="46">
        <v>0</v>
      </c>
      <c r="C6068" s="46">
        <v>0</v>
      </c>
      <c r="D6068" s="46">
        <f t="shared" si="94"/>
        <v>0</v>
      </c>
      <c r="E6068" s="51">
        <v>45261</v>
      </c>
      <c r="F6068" s="49" t="s">
        <v>80</v>
      </c>
      <c r="G6068" s="49" t="s">
        <v>81</v>
      </c>
      <c r="H6068" s="49" t="s">
        <v>3129</v>
      </c>
      <c r="I6068" s="49" t="s">
        <v>3129</v>
      </c>
      <c r="J6068" s="49">
        <v>135500</v>
      </c>
      <c r="K6068" s="49" t="s">
        <v>109</v>
      </c>
      <c r="L6068" s="49">
        <v>9803272</v>
      </c>
      <c r="M6068" s="49" t="s">
        <v>914</v>
      </c>
      <c r="N6068" s="51">
        <v>22463</v>
      </c>
      <c r="O6068" s="51">
        <v>22463</v>
      </c>
      <c r="P6068" s="49" t="s">
        <v>1081</v>
      </c>
    </row>
    <row r="6069" spans="1:16">
      <c r="A6069" s="46">
        <v>0</v>
      </c>
      <c r="B6069" s="46">
        <v>0</v>
      </c>
      <c r="C6069" s="46">
        <v>0</v>
      </c>
      <c r="D6069" s="46">
        <f t="shared" si="94"/>
        <v>0</v>
      </c>
      <c r="E6069" s="51">
        <v>45261</v>
      </c>
      <c r="F6069" s="49" t="s">
        <v>80</v>
      </c>
      <c r="G6069" s="49" t="s">
        <v>81</v>
      </c>
      <c r="H6069" s="49" t="s">
        <v>3129</v>
      </c>
      <c r="I6069" s="49" t="s">
        <v>3129</v>
      </c>
      <c r="J6069" s="49">
        <v>135500</v>
      </c>
      <c r="K6069" s="49" t="s">
        <v>109</v>
      </c>
      <c r="L6069" s="49">
        <v>9804932</v>
      </c>
      <c r="M6069" s="49" t="s">
        <v>914</v>
      </c>
      <c r="N6069" s="51">
        <v>28307</v>
      </c>
      <c r="O6069" s="51">
        <v>28307</v>
      </c>
      <c r="P6069" s="49" t="s">
        <v>1081</v>
      </c>
    </row>
    <row r="6070" spans="1:16">
      <c r="A6070" s="46">
        <v>0</v>
      </c>
      <c r="B6070" s="46">
        <v>0</v>
      </c>
      <c r="C6070" s="46">
        <v>0</v>
      </c>
      <c r="D6070" s="46">
        <f t="shared" si="94"/>
        <v>0</v>
      </c>
      <c r="E6070" s="51">
        <v>45261</v>
      </c>
      <c r="F6070" s="49" t="s">
        <v>80</v>
      </c>
      <c r="G6070" s="49" t="s">
        <v>81</v>
      </c>
      <c r="H6070" s="49" t="s">
        <v>3129</v>
      </c>
      <c r="I6070" s="49" t="s">
        <v>3129</v>
      </c>
      <c r="J6070" s="49">
        <v>135500</v>
      </c>
      <c r="K6070" s="49" t="s">
        <v>109</v>
      </c>
      <c r="L6070" s="49">
        <v>9803182</v>
      </c>
      <c r="M6070" s="49" t="s">
        <v>914</v>
      </c>
      <c r="N6070" s="51">
        <v>23193</v>
      </c>
      <c r="O6070" s="51">
        <v>23193</v>
      </c>
      <c r="P6070" s="49" t="s">
        <v>1081</v>
      </c>
    </row>
    <row r="6071" spans="1:16">
      <c r="A6071" s="46">
        <v>0</v>
      </c>
      <c r="B6071" s="46">
        <v>0</v>
      </c>
      <c r="C6071" s="46">
        <v>0</v>
      </c>
      <c r="D6071" s="46">
        <f t="shared" si="94"/>
        <v>0</v>
      </c>
      <c r="E6071" s="51">
        <v>45261</v>
      </c>
      <c r="F6071" s="49" t="s">
        <v>80</v>
      </c>
      <c r="G6071" s="49" t="s">
        <v>81</v>
      </c>
      <c r="H6071" s="49" t="s">
        <v>3129</v>
      </c>
      <c r="I6071" s="49" t="s">
        <v>3129</v>
      </c>
      <c r="J6071" s="49">
        <v>135500</v>
      </c>
      <c r="K6071" s="49" t="s">
        <v>109</v>
      </c>
      <c r="L6071" s="49">
        <v>9803031</v>
      </c>
      <c r="M6071" s="49" t="s">
        <v>914</v>
      </c>
      <c r="N6071" s="51">
        <v>33786</v>
      </c>
      <c r="O6071" s="51">
        <v>33786</v>
      </c>
      <c r="P6071" s="49" t="s">
        <v>1081</v>
      </c>
    </row>
    <row r="6072" spans="1:16">
      <c r="A6072" s="46">
        <v>0</v>
      </c>
      <c r="B6072" s="46">
        <v>0</v>
      </c>
      <c r="C6072" s="46">
        <v>0</v>
      </c>
      <c r="D6072" s="46">
        <f t="shared" si="94"/>
        <v>0</v>
      </c>
      <c r="E6072" s="51">
        <v>45261</v>
      </c>
      <c r="F6072" s="49" t="s">
        <v>80</v>
      </c>
      <c r="G6072" s="49" t="s">
        <v>81</v>
      </c>
      <c r="H6072" s="49" t="s">
        <v>3129</v>
      </c>
      <c r="I6072" s="49" t="s">
        <v>3129</v>
      </c>
      <c r="J6072" s="49">
        <v>135500</v>
      </c>
      <c r="K6072" s="49" t="s">
        <v>109</v>
      </c>
      <c r="L6072" s="49">
        <v>9802243</v>
      </c>
      <c r="M6072" s="49" t="s">
        <v>914</v>
      </c>
      <c r="N6072" s="51">
        <v>22098</v>
      </c>
      <c r="O6072" s="51">
        <v>22098</v>
      </c>
      <c r="P6072" s="49" t="s">
        <v>1081</v>
      </c>
    </row>
    <row r="6073" spans="1:16">
      <c r="A6073" s="46">
        <v>0</v>
      </c>
      <c r="B6073" s="46">
        <v>0</v>
      </c>
      <c r="C6073" s="46">
        <v>0</v>
      </c>
      <c r="D6073" s="46">
        <f t="shared" si="94"/>
        <v>0</v>
      </c>
      <c r="E6073" s="51">
        <v>45261</v>
      </c>
      <c r="F6073" s="49" t="s">
        <v>80</v>
      </c>
      <c r="G6073" s="49" t="s">
        <v>81</v>
      </c>
      <c r="H6073" s="49" t="s">
        <v>3129</v>
      </c>
      <c r="I6073" s="49" t="s">
        <v>3129</v>
      </c>
      <c r="J6073" s="49">
        <v>135500</v>
      </c>
      <c r="K6073" s="49" t="s">
        <v>109</v>
      </c>
      <c r="L6073" s="49">
        <v>9802201</v>
      </c>
      <c r="M6073" s="49" t="s">
        <v>914</v>
      </c>
      <c r="N6073" s="51">
        <v>24654</v>
      </c>
      <c r="O6073" s="51">
        <v>24654</v>
      </c>
      <c r="P6073" s="49" t="s">
        <v>1081</v>
      </c>
    </row>
    <row r="6074" spans="1:16">
      <c r="A6074" s="46">
        <v>0</v>
      </c>
      <c r="B6074" s="46">
        <v>0</v>
      </c>
      <c r="C6074" s="46">
        <v>0</v>
      </c>
      <c r="D6074" s="46">
        <f t="shared" si="94"/>
        <v>0</v>
      </c>
      <c r="E6074" s="51">
        <v>45261</v>
      </c>
      <c r="F6074" s="49" t="s">
        <v>80</v>
      </c>
      <c r="G6074" s="49" t="s">
        <v>81</v>
      </c>
      <c r="H6074" s="49" t="s">
        <v>3129</v>
      </c>
      <c r="I6074" s="49" t="s">
        <v>3129</v>
      </c>
      <c r="J6074" s="49">
        <v>135500</v>
      </c>
      <c r="K6074" s="49" t="s">
        <v>109</v>
      </c>
      <c r="L6074" s="49">
        <v>9803112</v>
      </c>
      <c r="M6074" s="49" t="s">
        <v>914</v>
      </c>
      <c r="N6074" s="51">
        <v>24289</v>
      </c>
      <c r="O6074" s="51">
        <v>24289</v>
      </c>
      <c r="P6074" s="49" t="s">
        <v>1081</v>
      </c>
    </row>
    <row r="6075" spans="1:16">
      <c r="A6075" s="46">
        <v>0</v>
      </c>
      <c r="B6075" s="46">
        <v>0</v>
      </c>
      <c r="C6075" s="46">
        <v>0</v>
      </c>
      <c r="D6075" s="46">
        <f t="shared" si="94"/>
        <v>0</v>
      </c>
      <c r="E6075" s="51">
        <v>45261</v>
      </c>
      <c r="F6075" s="49" t="s">
        <v>80</v>
      </c>
      <c r="G6075" s="49" t="s">
        <v>81</v>
      </c>
      <c r="H6075" s="49" t="s">
        <v>3129</v>
      </c>
      <c r="I6075" s="49" t="s">
        <v>3129</v>
      </c>
      <c r="J6075" s="49">
        <v>135500</v>
      </c>
      <c r="K6075" s="49" t="s">
        <v>109</v>
      </c>
      <c r="L6075" s="49">
        <v>9802968</v>
      </c>
      <c r="M6075" s="49" t="s">
        <v>914</v>
      </c>
      <c r="N6075" s="51">
        <v>26481</v>
      </c>
      <c r="O6075" s="51">
        <v>26481</v>
      </c>
      <c r="P6075" s="49" t="s">
        <v>1081</v>
      </c>
    </row>
    <row r="6076" spans="1:16">
      <c r="A6076" s="46">
        <v>0</v>
      </c>
      <c r="B6076" s="46">
        <v>0</v>
      </c>
      <c r="C6076" s="46">
        <v>0</v>
      </c>
      <c r="D6076" s="46">
        <f t="shared" si="94"/>
        <v>0</v>
      </c>
      <c r="E6076" s="51">
        <v>45261</v>
      </c>
      <c r="F6076" s="49" t="s">
        <v>80</v>
      </c>
      <c r="G6076" s="49" t="s">
        <v>81</v>
      </c>
      <c r="H6076" s="49" t="s">
        <v>3129</v>
      </c>
      <c r="I6076" s="49" t="s">
        <v>3129</v>
      </c>
      <c r="J6076" s="49">
        <v>135500</v>
      </c>
      <c r="K6076" s="49" t="s">
        <v>109</v>
      </c>
      <c r="L6076" s="49">
        <v>9802971</v>
      </c>
      <c r="M6076" s="49" t="s">
        <v>914</v>
      </c>
      <c r="N6076" s="51">
        <v>33055</v>
      </c>
      <c r="O6076" s="51">
        <v>33055</v>
      </c>
      <c r="P6076" s="49" t="s">
        <v>1081</v>
      </c>
    </row>
    <row r="6077" spans="1:16">
      <c r="A6077" s="46">
        <v>0</v>
      </c>
      <c r="B6077" s="46">
        <v>0</v>
      </c>
      <c r="C6077" s="46">
        <v>0</v>
      </c>
      <c r="D6077" s="46">
        <f t="shared" si="94"/>
        <v>0</v>
      </c>
      <c r="E6077" s="51">
        <v>45261</v>
      </c>
      <c r="F6077" s="49" t="s">
        <v>80</v>
      </c>
      <c r="G6077" s="49" t="s">
        <v>81</v>
      </c>
      <c r="H6077" s="49" t="s">
        <v>3129</v>
      </c>
      <c r="I6077" s="49" t="s">
        <v>3129</v>
      </c>
      <c r="J6077" s="49">
        <v>135500</v>
      </c>
      <c r="K6077" s="49" t="s">
        <v>109</v>
      </c>
      <c r="L6077" s="49">
        <v>9803150</v>
      </c>
      <c r="M6077" s="49" t="s">
        <v>914</v>
      </c>
      <c r="N6077" s="51">
        <v>33786</v>
      </c>
      <c r="O6077" s="51">
        <v>33786</v>
      </c>
      <c r="P6077" s="49" t="s">
        <v>1081</v>
      </c>
    </row>
    <row r="6078" spans="1:16">
      <c r="A6078" s="46">
        <v>0</v>
      </c>
      <c r="B6078" s="46">
        <v>0</v>
      </c>
      <c r="C6078" s="46">
        <v>0</v>
      </c>
      <c r="D6078" s="46">
        <f t="shared" si="94"/>
        <v>0</v>
      </c>
      <c r="E6078" s="51">
        <v>45261</v>
      </c>
      <c r="F6078" s="49" t="s">
        <v>80</v>
      </c>
      <c r="G6078" s="49" t="s">
        <v>81</v>
      </c>
      <c r="H6078" s="49" t="s">
        <v>3129</v>
      </c>
      <c r="I6078" s="49" t="s">
        <v>3129</v>
      </c>
      <c r="J6078" s="49">
        <v>135500</v>
      </c>
      <c r="K6078" s="49" t="s">
        <v>109</v>
      </c>
      <c r="L6078" s="49">
        <v>9803149</v>
      </c>
      <c r="M6078" s="49" t="s">
        <v>914</v>
      </c>
      <c r="N6078" s="51">
        <v>30498</v>
      </c>
      <c r="O6078" s="51">
        <v>30498</v>
      </c>
      <c r="P6078" s="49" t="s">
        <v>1081</v>
      </c>
    </row>
    <row r="6079" spans="1:16">
      <c r="A6079" s="46">
        <v>0</v>
      </c>
      <c r="B6079" s="46">
        <v>0</v>
      </c>
      <c r="C6079" s="46">
        <v>0</v>
      </c>
      <c r="D6079" s="46">
        <f t="shared" si="94"/>
        <v>0</v>
      </c>
      <c r="E6079" s="51">
        <v>45261</v>
      </c>
      <c r="F6079" s="49" t="s">
        <v>80</v>
      </c>
      <c r="G6079" s="49" t="s">
        <v>81</v>
      </c>
      <c r="H6079" s="49" t="s">
        <v>3129</v>
      </c>
      <c r="I6079" s="49" t="s">
        <v>3129</v>
      </c>
      <c r="J6079" s="49">
        <v>135500</v>
      </c>
      <c r="K6079" s="49" t="s">
        <v>109</v>
      </c>
      <c r="L6079" s="49">
        <v>9802223</v>
      </c>
      <c r="M6079" s="49" t="s">
        <v>914</v>
      </c>
      <c r="N6079" s="51">
        <v>24654</v>
      </c>
      <c r="O6079" s="51">
        <v>24654</v>
      </c>
      <c r="P6079" s="49" t="s">
        <v>1081</v>
      </c>
    </row>
    <row r="6080" spans="1:16">
      <c r="A6080" s="46">
        <v>0</v>
      </c>
      <c r="B6080" s="46">
        <v>0</v>
      </c>
      <c r="C6080" s="46">
        <v>0</v>
      </c>
      <c r="D6080" s="46">
        <f t="shared" si="94"/>
        <v>0</v>
      </c>
      <c r="E6080" s="51">
        <v>45261</v>
      </c>
      <c r="F6080" s="49" t="s">
        <v>80</v>
      </c>
      <c r="G6080" s="49" t="s">
        <v>81</v>
      </c>
      <c r="H6080" s="49" t="s">
        <v>3129</v>
      </c>
      <c r="I6080" s="49" t="s">
        <v>3129</v>
      </c>
      <c r="J6080" s="49">
        <v>135500</v>
      </c>
      <c r="K6080" s="49" t="s">
        <v>109</v>
      </c>
      <c r="L6080" s="49">
        <v>9802181</v>
      </c>
      <c r="M6080" s="49" t="s">
        <v>914</v>
      </c>
      <c r="N6080" s="51">
        <v>24654</v>
      </c>
      <c r="O6080" s="51">
        <v>24654</v>
      </c>
      <c r="P6080" s="49" t="s">
        <v>1081</v>
      </c>
    </row>
    <row r="6081" spans="1:16">
      <c r="A6081" s="46">
        <v>0</v>
      </c>
      <c r="B6081" s="46">
        <v>0</v>
      </c>
      <c r="C6081" s="46">
        <v>0</v>
      </c>
      <c r="D6081" s="46">
        <f t="shared" si="94"/>
        <v>0</v>
      </c>
      <c r="E6081" s="51">
        <v>45261</v>
      </c>
      <c r="F6081" s="49" t="s">
        <v>80</v>
      </c>
      <c r="G6081" s="49" t="s">
        <v>81</v>
      </c>
      <c r="H6081" s="49" t="s">
        <v>3129</v>
      </c>
      <c r="I6081" s="49" t="s">
        <v>3129</v>
      </c>
      <c r="J6081" s="49">
        <v>135500</v>
      </c>
      <c r="K6081" s="49" t="s">
        <v>109</v>
      </c>
      <c r="L6081" s="49">
        <v>9803375</v>
      </c>
      <c r="M6081" s="49" t="s">
        <v>914</v>
      </c>
      <c r="N6081" s="51">
        <v>29037</v>
      </c>
      <c r="O6081" s="51">
        <v>29037</v>
      </c>
      <c r="P6081" s="49" t="s">
        <v>1081</v>
      </c>
    </row>
    <row r="6082" spans="1:16">
      <c r="A6082" s="46">
        <v>0</v>
      </c>
      <c r="B6082" s="46">
        <v>0</v>
      </c>
      <c r="C6082" s="46">
        <v>0</v>
      </c>
      <c r="D6082" s="46">
        <f t="shared" si="94"/>
        <v>0</v>
      </c>
      <c r="E6082" s="51">
        <v>45261</v>
      </c>
      <c r="F6082" s="49" t="s">
        <v>80</v>
      </c>
      <c r="G6082" s="49" t="s">
        <v>81</v>
      </c>
      <c r="H6082" s="49" t="s">
        <v>3129</v>
      </c>
      <c r="I6082" s="49" t="s">
        <v>3129</v>
      </c>
      <c r="J6082" s="49">
        <v>135500</v>
      </c>
      <c r="K6082" s="49" t="s">
        <v>109</v>
      </c>
      <c r="L6082" s="49">
        <v>9802970</v>
      </c>
      <c r="M6082" s="49" t="s">
        <v>914</v>
      </c>
      <c r="N6082" s="51">
        <v>28307</v>
      </c>
      <c r="O6082" s="51">
        <v>28307</v>
      </c>
      <c r="P6082" s="49" t="s">
        <v>1081</v>
      </c>
    </row>
    <row r="6083" spans="1:16">
      <c r="A6083" s="46">
        <v>0</v>
      </c>
      <c r="B6083" s="46">
        <v>0</v>
      </c>
      <c r="C6083" s="46">
        <v>0</v>
      </c>
      <c r="D6083" s="46">
        <f t="shared" ref="D6083:D6146" si="95">+B6083-C6083</f>
        <v>0</v>
      </c>
      <c r="E6083" s="51">
        <v>45261</v>
      </c>
      <c r="F6083" s="49" t="s">
        <v>80</v>
      </c>
      <c r="G6083" s="49" t="s">
        <v>81</v>
      </c>
      <c r="H6083" s="49" t="s">
        <v>3129</v>
      </c>
      <c r="I6083" s="49" t="s">
        <v>3129</v>
      </c>
      <c r="J6083" s="49">
        <v>135500</v>
      </c>
      <c r="K6083" s="49" t="s">
        <v>109</v>
      </c>
      <c r="L6083" s="49">
        <v>9802965</v>
      </c>
      <c r="M6083" s="49" t="s">
        <v>914</v>
      </c>
      <c r="N6083" s="51">
        <v>22828</v>
      </c>
      <c r="O6083" s="51">
        <v>22828</v>
      </c>
      <c r="P6083" s="49" t="s">
        <v>1081</v>
      </c>
    </row>
    <row r="6084" spans="1:16">
      <c r="A6084" s="46">
        <v>0</v>
      </c>
      <c r="B6084" s="46">
        <v>0</v>
      </c>
      <c r="C6084" s="46">
        <v>0</v>
      </c>
      <c r="D6084" s="46">
        <f t="shared" si="95"/>
        <v>0</v>
      </c>
      <c r="E6084" s="51">
        <v>45261</v>
      </c>
      <c r="F6084" s="49" t="s">
        <v>80</v>
      </c>
      <c r="G6084" s="49" t="s">
        <v>81</v>
      </c>
      <c r="H6084" s="49" t="s">
        <v>3129</v>
      </c>
      <c r="I6084" s="49" t="s">
        <v>3129</v>
      </c>
      <c r="J6084" s="49">
        <v>135500</v>
      </c>
      <c r="K6084" s="49" t="s">
        <v>109</v>
      </c>
      <c r="L6084" s="49">
        <v>9803193</v>
      </c>
      <c r="M6084" s="49" t="s">
        <v>914</v>
      </c>
      <c r="N6084" s="51">
        <v>23193</v>
      </c>
      <c r="O6084" s="51">
        <v>23193</v>
      </c>
      <c r="P6084" s="49" t="s">
        <v>1081</v>
      </c>
    </row>
    <row r="6085" spans="1:16">
      <c r="A6085" s="46">
        <v>0</v>
      </c>
      <c r="B6085" s="46">
        <v>0</v>
      </c>
      <c r="C6085" s="46">
        <v>0</v>
      </c>
      <c r="D6085" s="46">
        <f t="shared" si="95"/>
        <v>0</v>
      </c>
      <c r="E6085" s="51">
        <v>45261</v>
      </c>
      <c r="F6085" s="49" t="s">
        <v>80</v>
      </c>
      <c r="G6085" s="49" t="s">
        <v>81</v>
      </c>
      <c r="H6085" s="49" t="s">
        <v>3129</v>
      </c>
      <c r="I6085" s="49" t="s">
        <v>3129</v>
      </c>
      <c r="J6085" s="49">
        <v>135500</v>
      </c>
      <c r="K6085" s="49" t="s">
        <v>109</v>
      </c>
      <c r="L6085" s="49">
        <v>9802964</v>
      </c>
      <c r="M6085" s="49" t="s">
        <v>914</v>
      </c>
      <c r="N6085" s="51">
        <v>22098</v>
      </c>
      <c r="O6085" s="51">
        <v>22098</v>
      </c>
      <c r="P6085" s="49" t="s">
        <v>1081</v>
      </c>
    </row>
    <row r="6086" spans="1:16">
      <c r="A6086" s="46">
        <v>0</v>
      </c>
      <c r="B6086" s="46">
        <v>0</v>
      </c>
      <c r="C6086" s="46">
        <v>0</v>
      </c>
      <c r="D6086" s="46">
        <f t="shared" si="95"/>
        <v>0</v>
      </c>
      <c r="E6086" s="51">
        <v>45261</v>
      </c>
      <c r="F6086" s="49" t="s">
        <v>80</v>
      </c>
      <c r="G6086" s="49" t="s">
        <v>81</v>
      </c>
      <c r="H6086" s="49" t="s">
        <v>3129</v>
      </c>
      <c r="I6086" s="49" t="s">
        <v>3129</v>
      </c>
      <c r="J6086" s="49">
        <v>135500</v>
      </c>
      <c r="K6086" s="49" t="s">
        <v>109</v>
      </c>
      <c r="L6086" s="49">
        <v>9803115</v>
      </c>
      <c r="M6086" s="49" t="s">
        <v>914</v>
      </c>
      <c r="N6086" s="51">
        <v>25385</v>
      </c>
      <c r="O6086" s="51">
        <v>25385</v>
      </c>
      <c r="P6086" s="49" t="s">
        <v>1081</v>
      </c>
    </row>
    <row r="6087" spans="1:16">
      <c r="A6087" s="46">
        <v>0</v>
      </c>
      <c r="B6087" s="46">
        <v>0</v>
      </c>
      <c r="C6087" s="46">
        <v>0</v>
      </c>
      <c r="D6087" s="46">
        <f t="shared" si="95"/>
        <v>0</v>
      </c>
      <c r="E6087" s="51">
        <v>45261</v>
      </c>
      <c r="F6087" s="49" t="s">
        <v>80</v>
      </c>
      <c r="G6087" s="49" t="s">
        <v>81</v>
      </c>
      <c r="H6087" s="49" t="s">
        <v>3129</v>
      </c>
      <c r="I6087" s="49" t="s">
        <v>3129</v>
      </c>
      <c r="J6087" s="49">
        <v>135500</v>
      </c>
      <c r="K6087" s="49" t="s">
        <v>109</v>
      </c>
      <c r="L6087" s="49">
        <v>9803161</v>
      </c>
      <c r="M6087" s="49" t="s">
        <v>914</v>
      </c>
      <c r="N6087" s="51">
        <v>29037</v>
      </c>
      <c r="O6087" s="51">
        <v>29037</v>
      </c>
      <c r="P6087" s="49" t="s">
        <v>1081</v>
      </c>
    </row>
    <row r="6088" spans="1:16">
      <c r="A6088" s="46">
        <v>0</v>
      </c>
      <c r="B6088" s="46">
        <v>0</v>
      </c>
      <c r="C6088" s="46">
        <v>0</v>
      </c>
      <c r="D6088" s="46">
        <f t="shared" si="95"/>
        <v>0</v>
      </c>
      <c r="E6088" s="51">
        <v>45261</v>
      </c>
      <c r="F6088" s="49" t="s">
        <v>80</v>
      </c>
      <c r="G6088" s="49" t="s">
        <v>81</v>
      </c>
      <c r="H6088" s="49" t="s">
        <v>3129</v>
      </c>
      <c r="I6088" s="49" t="s">
        <v>3129</v>
      </c>
      <c r="J6088" s="49">
        <v>135500</v>
      </c>
      <c r="K6088" s="49" t="s">
        <v>109</v>
      </c>
      <c r="L6088" s="49">
        <v>9803059</v>
      </c>
      <c r="M6088" s="49" t="s">
        <v>914</v>
      </c>
      <c r="N6088" s="51">
        <v>19906</v>
      </c>
      <c r="O6088" s="51">
        <v>19906</v>
      </c>
      <c r="P6088" s="49" t="s">
        <v>1081</v>
      </c>
    </row>
    <row r="6089" spans="1:16">
      <c r="A6089" s="46">
        <v>0</v>
      </c>
      <c r="B6089" s="46">
        <v>0</v>
      </c>
      <c r="C6089" s="46">
        <v>0</v>
      </c>
      <c r="D6089" s="46">
        <f t="shared" si="95"/>
        <v>0</v>
      </c>
      <c r="E6089" s="51">
        <v>45261</v>
      </c>
      <c r="F6089" s="49" t="s">
        <v>80</v>
      </c>
      <c r="G6089" s="49" t="s">
        <v>81</v>
      </c>
      <c r="H6089" s="49" t="s">
        <v>3129</v>
      </c>
      <c r="I6089" s="49" t="s">
        <v>3129</v>
      </c>
      <c r="J6089" s="49">
        <v>135500</v>
      </c>
      <c r="K6089" s="49" t="s">
        <v>109</v>
      </c>
      <c r="L6089" s="49">
        <v>9803408</v>
      </c>
      <c r="M6089" s="49" t="s">
        <v>914</v>
      </c>
      <c r="N6089" s="51">
        <v>27942</v>
      </c>
      <c r="O6089" s="51">
        <v>27942</v>
      </c>
      <c r="P6089" s="49" t="s">
        <v>1081</v>
      </c>
    </row>
    <row r="6090" spans="1:16">
      <c r="A6090" s="46">
        <v>0</v>
      </c>
      <c r="B6090" s="46">
        <v>0</v>
      </c>
      <c r="C6090" s="46">
        <v>0</v>
      </c>
      <c r="D6090" s="46">
        <f t="shared" si="95"/>
        <v>0</v>
      </c>
      <c r="E6090" s="51">
        <v>45261</v>
      </c>
      <c r="F6090" s="49" t="s">
        <v>80</v>
      </c>
      <c r="G6090" s="49" t="s">
        <v>81</v>
      </c>
      <c r="H6090" s="49" t="s">
        <v>3129</v>
      </c>
      <c r="I6090" s="49" t="s">
        <v>3129</v>
      </c>
      <c r="J6090" s="49">
        <v>135500</v>
      </c>
      <c r="K6090" s="49" t="s">
        <v>109</v>
      </c>
      <c r="L6090" s="49">
        <v>9803382</v>
      </c>
      <c r="M6090" s="49" t="s">
        <v>914</v>
      </c>
      <c r="N6090" s="51">
        <v>23193</v>
      </c>
      <c r="O6090" s="51">
        <v>23193</v>
      </c>
      <c r="P6090" s="49" t="s">
        <v>1081</v>
      </c>
    </row>
    <row r="6091" spans="1:16">
      <c r="A6091" s="46">
        <v>0</v>
      </c>
      <c r="B6091" s="46">
        <v>0</v>
      </c>
      <c r="C6091" s="46">
        <v>0</v>
      </c>
      <c r="D6091" s="46">
        <f t="shared" si="95"/>
        <v>0</v>
      </c>
      <c r="E6091" s="51">
        <v>45261</v>
      </c>
      <c r="F6091" s="49" t="s">
        <v>80</v>
      </c>
      <c r="G6091" s="49" t="s">
        <v>81</v>
      </c>
      <c r="H6091" s="49" t="s">
        <v>3129</v>
      </c>
      <c r="I6091" s="49" t="s">
        <v>3129</v>
      </c>
      <c r="J6091" s="49">
        <v>135500</v>
      </c>
      <c r="K6091" s="49" t="s">
        <v>109</v>
      </c>
      <c r="L6091" s="49">
        <v>9803250</v>
      </c>
      <c r="M6091" s="49" t="s">
        <v>914</v>
      </c>
      <c r="N6091" s="51">
        <v>27942</v>
      </c>
      <c r="O6091" s="51">
        <v>27942</v>
      </c>
      <c r="P6091" s="49" t="s">
        <v>1081</v>
      </c>
    </row>
    <row r="6092" spans="1:16">
      <c r="A6092" s="46">
        <v>0</v>
      </c>
      <c r="B6092" s="46">
        <v>0</v>
      </c>
      <c r="C6092" s="46">
        <v>0</v>
      </c>
      <c r="D6092" s="46">
        <f t="shared" si="95"/>
        <v>0</v>
      </c>
      <c r="E6092" s="51">
        <v>45261</v>
      </c>
      <c r="F6092" s="49" t="s">
        <v>80</v>
      </c>
      <c r="G6092" s="49" t="s">
        <v>81</v>
      </c>
      <c r="H6092" s="49" t="s">
        <v>3129</v>
      </c>
      <c r="I6092" s="49" t="s">
        <v>3129</v>
      </c>
      <c r="J6092" s="49">
        <v>135500</v>
      </c>
      <c r="K6092" s="49" t="s">
        <v>109</v>
      </c>
      <c r="L6092" s="49">
        <v>9803280</v>
      </c>
      <c r="M6092" s="49" t="s">
        <v>914</v>
      </c>
      <c r="N6092" s="51">
        <v>22098</v>
      </c>
      <c r="O6092" s="51">
        <v>22098</v>
      </c>
      <c r="P6092" s="49" t="s">
        <v>1081</v>
      </c>
    </row>
    <row r="6093" spans="1:16">
      <c r="A6093" s="46">
        <v>0</v>
      </c>
      <c r="B6093" s="46">
        <v>0</v>
      </c>
      <c r="C6093" s="46">
        <v>0</v>
      </c>
      <c r="D6093" s="46">
        <f t="shared" si="95"/>
        <v>0</v>
      </c>
      <c r="E6093" s="51">
        <v>45261</v>
      </c>
      <c r="F6093" s="49" t="s">
        <v>80</v>
      </c>
      <c r="G6093" s="49" t="s">
        <v>81</v>
      </c>
      <c r="H6093" s="49" t="s">
        <v>3129</v>
      </c>
      <c r="I6093" s="49" t="s">
        <v>3129</v>
      </c>
      <c r="J6093" s="49">
        <v>135500</v>
      </c>
      <c r="K6093" s="49" t="s">
        <v>109</v>
      </c>
      <c r="L6093" s="49">
        <v>9803249</v>
      </c>
      <c r="M6093" s="49" t="s">
        <v>914</v>
      </c>
      <c r="N6093" s="51">
        <v>26846</v>
      </c>
      <c r="O6093" s="51">
        <v>26846</v>
      </c>
      <c r="P6093" s="49" t="s">
        <v>1081</v>
      </c>
    </row>
    <row r="6094" spans="1:16">
      <c r="A6094" s="46">
        <v>0</v>
      </c>
      <c r="B6094" s="46">
        <v>0</v>
      </c>
      <c r="C6094" s="46">
        <v>0</v>
      </c>
      <c r="D6094" s="46">
        <f t="shared" si="95"/>
        <v>0</v>
      </c>
      <c r="E6094" s="51">
        <v>45261</v>
      </c>
      <c r="F6094" s="49" t="s">
        <v>80</v>
      </c>
      <c r="G6094" s="49" t="s">
        <v>81</v>
      </c>
      <c r="H6094" s="49" t="s">
        <v>3129</v>
      </c>
      <c r="I6094" s="49" t="s">
        <v>3129</v>
      </c>
      <c r="J6094" s="49">
        <v>135500</v>
      </c>
      <c r="K6094" s="49" t="s">
        <v>109</v>
      </c>
      <c r="L6094" s="49">
        <v>9803159</v>
      </c>
      <c r="M6094" s="49" t="s">
        <v>914</v>
      </c>
      <c r="N6094" s="51">
        <v>26846</v>
      </c>
      <c r="O6094" s="51">
        <v>26846</v>
      </c>
      <c r="P6094" s="49" t="s">
        <v>1081</v>
      </c>
    </row>
    <row r="6095" spans="1:16">
      <c r="A6095" s="46">
        <v>0</v>
      </c>
      <c r="B6095" s="46">
        <v>0</v>
      </c>
      <c r="C6095" s="46">
        <v>0</v>
      </c>
      <c r="D6095" s="46">
        <f t="shared" si="95"/>
        <v>0</v>
      </c>
      <c r="E6095" s="51">
        <v>45261</v>
      </c>
      <c r="F6095" s="49" t="s">
        <v>80</v>
      </c>
      <c r="G6095" s="49" t="s">
        <v>81</v>
      </c>
      <c r="H6095" s="49" t="s">
        <v>3129</v>
      </c>
      <c r="I6095" s="49" t="s">
        <v>3129</v>
      </c>
      <c r="J6095" s="49">
        <v>135500</v>
      </c>
      <c r="K6095" s="49" t="s">
        <v>109</v>
      </c>
      <c r="L6095" s="49">
        <v>9803068</v>
      </c>
      <c r="M6095" s="49" t="s">
        <v>914</v>
      </c>
      <c r="N6095" s="51">
        <v>29403</v>
      </c>
      <c r="O6095" s="51">
        <v>29403</v>
      </c>
      <c r="P6095" s="49" t="s">
        <v>1081</v>
      </c>
    </row>
    <row r="6096" spans="1:16">
      <c r="A6096" s="46">
        <v>0</v>
      </c>
      <c r="B6096" s="46">
        <v>0</v>
      </c>
      <c r="C6096" s="46">
        <v>0</v>
      </c>
      <c r="D6096" s="46">
        <f t="shared" si="95"/>
        <v>0</v>
      </c>
      <c r="E6096" s="51">
        <v>45261</v>
      </c>
      <c r="F6096" s="49" t="s">
        <v>80</v>
      </c>
      <c r="G6096" s="49" t="s">
        <v>81</v>
      </c>
      <c r="H6096" s="49" t="s">
        <v>3129</v>
      </c>
      <c r="I6096" s="49" t="s">
        <v>3129</v>
      </c>
      <c r="J6096" s="49">
        <v>135500</v>
      </c>
      <c r="K6096" s="49" t="s">
        <v>109</v>
      </c>
      <c r="L6096" s="49">
        <v>9803281</v>
      </c>
      <c r="M6096" s="49" t="s">
        <v>914</v>
      </c>
      <c r="N6096" s="51">
        <v>22828</v>
      </c>
      <c r="O6096" s="51">
        <v>22828</v>
      </c>
      <c r="P6096" s="49" t="s">
        <v>1081</v>
      </c>
    </row>
    <row r="6097" spans="1:16">
      <c r="A6097" s="46">
        <v>0</v>
      </c>
      <c r="B6097" s="46">
        <v>0</v>
      </c>
      <c r="C6097" s="46">
        <v>0</v>
      </c>
      <c r="D6097" s="46">
        <f t="shared" si="95"/>
        <v>0</v>
      </c>
      <c r="E6097" s="51">
        <v>45261</v>
      </c>
      <c r="F6097" s="49" t="s">
        <v>80</v>
      </c>
      <c r="G6097" s="49" t="s">
        <v>81</v>
      </c>
      <c r="H6097" s="49" t="s">
        <v>3129</v>
      </c>
      <c r="I6097" s="49" t="s">
        <v>3129</v>
      </c>
      <c r="J6097" s="49">
        <v>135500</v>
      </c>
      <c r="K6097" s="49" t="s">
        <v>109</v>
      </c>
      <c r="L6097" s="49">
        <v>9802251</v>
      </c>
      <c r="M6097" s="49" t="s">
        <v>914</v>
      </c>
      <c r="N6097" s="51">
        <v>29037</v>
      </c>
      <c r="O6097" s="51">
        <v>29037</v>
      </c>
      <c r="P6097" s="49" t="s">
        <v>1081</v>
      </c>
    </row>
    <row r="6098" spans="1:16">
      <c r="A6098" s="46">
        <v>0</v>
      </c>
      <c r="B6098" s="46">
        <v>0</v>
      </c>
      <c r="C6098" s="46">
        <v>0</v>
      </c>
      <c r="D6098" s="46">
        <f t="shared" si="95"/>
        <v>0</v>
      </c>
      <c r="E6098" s="51">
        <v>45261</v>
      </c>
      <c r="F6098" s="49" t="s">
        <v>80</v>
      </c>
      <c r="G6098" s="49" t="s">
        <v>81</v>
      </c>
      <c r="H6098" s="49" t="s">
        <v>3129</v>
      </c>
      <c r="I6098" s="49" t="s">
        <v>3129</v>
      </c>
      <c r="J6098" s="49">
        <v>135500</v>
      </c>
      <c r="K6098" s="49" t="s">
        <v>109</v>
      </c>
      <c r="L6098" s="49">
        <v>9802137</v>
      </c>
      <c r="M6098" s="49" t="s">
        <v>914</v>
      </c>
      <c r="N6098" s="51">
        <v>19906</v>
      </c>
      <c r="O6098" s="51">
        <v>19906</v>
      </c>
      <c r="P6098" s="49" t="s">
        <v>1081</v>
      </c>
    </row>
    <row r="6099" spans="1:16">
      <c r="A6099" s="46">
        <v>0</v>
      </c>
      <c r="B6099" s="46">
        <v>0</v>
      </c>
      <c r="C6099" s="46">
        <v>0</v>
      </c>
      <c r="D6099" s="46">
        <f t="shared" si="95"/>
        <v>0</v>
      </c>
      <c r="E6099" s="51">
        <v>45261</v>
      </c>
      <c r="F6099" s="49" t="s">
        <v>80</v>
      </c>
      <c r="G6099" s="49" t="s">
        <v>81</v>
      </c>
      <c r="H6099" s="49" t="s">
        <v>3129</v>
      </c>
      <c r="I6099" s="49" t="s">
        <v>3129</v>
      </c>
      <c r="J6099" s="49">
        <v>135500</v>
      </c>
      <c r="K6099" s="49" t="s">
        <v>109</v>
      </c>
      <c r="L6099" s="49">
        <v>9803140</v>
      </c>
      <c r="M6099" s="49" t="s">
        <v>914</v>
      </c>
      <c r="N6099" s="51">
        <v>28307</v>
      </c>
      <c r="O6099" s="51">
        <v>28307</v>
      </c>
      <c r="P6099" s="49" t="s">
        <v>1081</v>
      </c>
    </row>
    <row r="6100" spans="1:16">
      <c r="A6100" s="46">
        <v>0</v>
      </c>
      <c r="B6100" s="46">
        <v>0</v>
      </c>
      <c r="C6100" s="46">
        <v>0</v>
      </c>
      <c r="D6100" s="46">
        <f t="shared" si="95"/>
        <v>0</v>
      </c>
      <c r="E6100" s="51">
        <v>45261</v>
      </c>
      <c r="F6100" s="49" t="s">
        <v>80</v>
      </c>
      <c r="G6100" s="49" t="s">
        <v>81</v>
      </c>
      <c r="H6100" s="49" t="s">
        <v>3129</v>
      </c>
      <c r="I6100" s="49" t="s">
        <v>3129</v>
      </c>
      <c r="J6100" s="49">
        <v>135500</v>
      </c>
      <c r="K6100" s="49" t="s">
        <v>109</v>
      </c>
      <c r="L6100" s="49">
        <v>9803139</v>
      </c>
      <c r="M6100" s="49" t="s">
        <v>914</v>
      </c>
      <c r="N6100" s="51">
        <v>22828</v>
      </c>
      <c r="O6100" s="51">
        <v>22828</v>
      </c>
      <c r="P6100" s="49" t="s">
        <v>1081</v>
      </c>
    </row>
    <row r="6101" spans="1:16">
      <c r="A6101" s="46">
        <v>0</v>
      </c>
      <c r="B6101" s="46">
        <v>0</v>
      </c>
      <c r="C6101" s="46">
        <v>0</v>
      </c>
      <c r="D6101" s="46">
        <f t="shared" si="95"/>
        <v>0</v>
      </c>
      <c r="E6101" s="51">
        <v>45261</v>
      </c>
      <c r="F6101" s="49" t="s">
        <v>80</v>
      </c>
      <c r="G6101" s="49" t="s">
        <v>81</v>
      </c>
      <c r="H6101" s="49" t="s">
        <v>3129</v>
      </c>
      <c r="I6101" s="49" t="s">
        <v>3129</v>
      </c>
      <c r="J6101" s="49">
        <v>135500</v>
      </c>
      <c r="K6101" s="49" t="s">
        <v>109</v>
      </c>
      <c r="L6101" s="49">
        <v>9802935</v>
      </c>
      <c r="M6101" s="49" t="s">
        <v>914</v>
      </c>
      <c r="N6101" s="51">
        <v>20637</v>
      </c>
      <c r="O6101" s="51">
        <v>20637</v>
      </c>
      <c r="P6101" s="49" t="s">
        <v>1081</v>
      </c>
    </row>
    <row r="6102" spans="1:16">
      <c r="A6102" s="46">
        <v>0</v>
      </c>
      <c r="B6102" s="46">
        <v>0</v>
      </c>
      <c r="C6102" s="46">
        <v>0</v>
      </c>
      <c r="D6102" s="46">
        <f t="shared" si="95"/>
        <v>0</v>
      </c>
      <c r="E6102" s="51">
        <v>45261</v>
      </c>
      <c r="F6102" s="49" t="s">
        <v>80</v>
      </c>
      <c r="G6102" s="49" t="s">
        <v>81</v>
      </c>
      <c r="H6102" s="49" t="s">
        <v>3129</v>
      </c>
      <c r="I6102" s="49" t="s">
        <v>3129</v>
      </c>
      <c r="J6102" s="49">
        <v>135500</v>
      </c>
      <c r="K6102" s="49" t="s">
        <v>109</v>
      </c>
      <c r="L6102" s="49">
        <v>9802984</v>
      </c>
      <c r="M6102" s="49" t="s">
        <v>914</v>
      </c>
      <c r="N6102" s="51">
        <v>13332</v>
      </c>
      <c r="O6102" s="51">
        <v>13332</v>
      </c>
      <c r="P6102" s="49" t="s">
        <v>1081</v>
      </c>
    </row>
    <row r="6103" spans="1:16">
      <c r="A6103" s="46">
        <v>0</v>
      </c>
      <c r="B6103" s="46">
        <v>0</v>
      </c>
      <c r="C6103" s="46">
        <v>0</v>
      </c>
      <c r="D6103" s="46">
        <f t="shared" si="95"/>
        <v>0</v>
      </c>
      <c r="E6103" s="51">
        <v>45261</v>
      </c>
      <c r="F6103" s="49" t="s">
        <v>80</v>
      </c>
      <c r="G6103" s="49" t="s">
        <v>81</v>
      </c>
      <c r="H6103" s="49" t="s">
        <v>3129</v>
      </c>
      <c r="I6103" s="49" t="s">
        <v>3129</v>
      </c>
      <c r="J6103" s="49">
        <v>135500</v>
      </c>
      <c r="K6103" s="49" t="s">
        <v>109</v>
      </c>
      <c r="L6103" s="49">
        <v>9802192</v>
      </c>
      <c r="M6103" s="49" t="s">
        <v>914</v>
      </c>
      <c r="N6103" s="51">
        <v>25020</v>
      </c>
      <c r="O6103" s="51">
        <v>25020</v>
      </c>
      <c r="P6103" s="49" t="s">
        <v>1081</v>
      </c>
    </row>
    <row r="6104" spans="1:16">
      <c r="A6104" s="46">
        <v>0</v>
      </c>
      <c r="B6104" s="46">
        <v>0</v>
      </c>
      <c r="C6104" s="46">
        <v>0</v>
      </c>
      <c r="D6104" s="46">
        <f t="shared" si="95"/>
        <v>0</v>
      </c>
      <c r="E6104" s="51">
        <v>45261</v>
      </c>
      <c r="F6104" s="49" t="s">
        <v>80</v>
      </c>
      <c r="G6104" s="49" t="s">
        <v>81</v>
      </c>
      <c r="H6104" s="49" t="s">
        <v>3129</v>
      </c>
      <c r="I6104" s="49" t="s">
        <v>3129</v>
      </c>
      <c r="J6104" s="49">
        <v>135500</v>
      </c>
      <c r="K6104" s="49" t="s">
        <v>109</v>
      </c>
      <c r="L6104" s="49">
        <v>9802987</v>
      </c>
      <c r="M6104" s="49" t="s">
        <v>914</v>
      </c>
      <c r="N6104" s="51">
        <v>22098</v>
      </c>
      <c r="O6104" s="51">
        <v>22098</v>
      </c>
      <c r="P6104" s="49" t="s">
        <v>1081</v>
      </c>
    </row>
    <row r="6105" spans="1:16">
      <c r="A6105" s="46">
        <v>0</v>
      </c>
      <c r="B6105" s="46">
        <v>0</v>
      </c>
      <c r="C6105" s="46">
        <v>0</v>
      </c>
      <c r="D6105" s="46">
        <f t="shared" si="95"/>
        <v>0</v>
      </c>
      <c r="E6105" s="51">
        <v>45261</v>
      </c>
      <c r="F6105" s="49" t="s">
        <v>80</v>
      </c>
      <c r="G6105" s="49" t="s">
        <v>81</v>
      </c>
      <c r="H6105" s="49" t="s">
        <v>3129</v>
      </c>
      <c r="I6105" s="49" t="s">
        <v>3129</v>
      </c>
      <c r="J6105" s="49">
        <v>135500</v>
      </c>
      <c r="K6105" s="49" t="s">
        <v>109</v>
      </c>
      <c r="L6105" s="49">
        <v>9803273</v>
      </c>
      <c r="M6105" s="49" t="s">
        <v>914</v>
      </c>
      <c r="N6105" s="51">
        <v>22828</v>
      </c>
      <c r="O6105" s="51">
        <v>22828</v>
      </c>
      <c r="P6105" s="49" t="s">
        <v>1081</v>
      </c>
    </row>
    <row r="6106" spans="1:16">
      <c r="A6106" s="46">
        <v>0</v>
      </c>
      <c r="B6106" s="46">
        <v>0</v>
      </c>
      <c r="C6106" s="46">
        <v>0</v>
      </c>
      <c r="D6106" s="46">
        <f t="shared" si="95"/>
        <v>0</v>
      </c>
      <c r="E6106" s="51">
        <v>45261</v>
      </c>
      <c r="F6106" s="49" t="s">
        <v>80</v>
      </c>
      <c r="G6106" s="49" t="s">
        <v>81</v>
      </c>
      <c r="H6106" s="49" t="s">
        <v>3129</v>
      </c>
      <c r="I6106" s="49" t="s">
        <v>3129</v>
      </c>
      <c r="J6106" s="49">
        <v>135500</v>
      </c>
      <c r="K6106" s="49" t="s">
        <v>109</v>
      </c>
      <c r="L6106" s="49">
        <v>9803180</v>
      </c>
      <c r="M6106" s="49" t="s">
        <v>914</v>
      </c>
      <c r="N6106" s="51">
        <v>22463</v>
      </c>
      <c r="O6106" s="51">
        <v>22463</v>
      </c>
      <c r="P6106" s="49" t="s">
        <v>1081</v>
      </c>
    </row>
    <row r="6107" spans="1:16">
      <c r="A6107" s="46">
        <v>0</v>
      </c>
      <c r="B6107" s="46">
        <v>0</v>
      </c>
      <c r="C6107" s="46">
        <v>0</v>
      </c>
      <c r="D6107" s="46">
        <f t="shared" si="95"/>
        <v>0</v>
      </c>
      <c r="E6107" s="51">
        <v>45261</v>
      </c>
      <c r="F6107" s="49" t="s">
        <v>80</v>
      </c>
      <c r="G6107" s="49" t="s">
        <v>81</v>
      </c>
      <c r="H6107" s="49" t="s">
        <v>3129</v>
      </c>
      <c r="I6107" s="49" t="s">
        <v>3129</v>
      </c>
      <c r="J6107" s="49">
        <v>135500</v>
      </c>
      <c r="K6107" s="49" t="s">
        <v>109</v>
      </c>
      <c r="L6107" s="49">
        <v>9803308</v>
      </c>
      <c r="M6107" s="49" t="s">
        <v>914</v>
      </c>
      <c r="N6107" s="51">
        <v>23924</v>
      </c>
      <c r="O6107" s="51">
        <v>23924</v>
      </c>
      <c r="P6107" s="49" t="s">
        <v>1081</v>
      </c>
    </row>
    <row r="6108" spans="1:16">
      <c r="A6108" s="46">
        <v>0</v>
      </c>
      <c r="B6108" s="46">
        <v>0</v>
      </c>
      <c r="C6108" s="46">
        <v>0</v>
      </c>
      <c r="D6108" s="46">
        <f t="shared" si="95"/>
        <v>0</v>
      </c>
      <c r="E6108" s="51">
        <v>45261</v>
      </c>
      <c r="F6108" s="49" t="s">
        <v>80</v>
      </c>
      <c r="G6108" s="49" t="s">
        <v>81</v>
      </c>
      <c r="H6108" s="49" t="s">
        <v>3129</v>
      </c>
      <c r="I6108" s="49" t="s">
        <v>3129</v>
      </c>
      <c r="J6108" s="49">
        <v>135500</v>
      </c>
      <c r="K6108" s="49" t="s">
        <v>109</v>
      </c>
      <c r="L6108" s="49">
        <v>9803058</v>
      </c>
      <c r="M6108" s="49" t="s">
        <v>914</v>
      </c>
      <c r="N6108" s="51">
        <v>18445</v>
      </c>
      <c r="O6108" s="51">
        <v>18445</v>
      </c>
      <c r="P6108" s="49" t="s">
        <v>1081</v>
      </c>
    </row>
    <row r="6109" spans="1:16">
      <c r="A6109" s="46">
        <v>0</v>
      </c>
      <c r="B6109" s="46">
        <v>0</v>
      </c>
      <c r="C6109" s="46">
        <v>0</v>
      </c>
      <c r="D6109" s="46">
        <f t="shared" si="95"/>
        <v>0</v>
      </c>
      <c r="E6109" s="51">
        <v>45261</v>
      </c>
      <c r="F6109" s="49" t="s">
        <v>80</v>
      </c>
      <c r="G6109" s="49" t="s">
        <v>81</v>
      </c>
      <c r="H6109" s="49" t="s">
        <v>3129</v>
      </c>
      <c r="I6109" s="49" t="s">
        <v>3129</v>
      </c>
      <c r="J6109" s="49">
        <v>135500</v>
      </c>
      <c r="K6109" s="49" t="s">
        <v>109</v>
      </c>
      <c r="L6109" s="49">
        <v>9802245</v>
      </c>
      <c r="M6109" s="49" t="s">
        <v>914</v>
      </c>
      <c r="N6109" s="51">
        <v>22828</v>
      </c>
      <c r="O6109" s="51">
        <v>22828</v>
      </c>
      <c r="P6109" s="49" t="s">
        <v>1081</v>
      </c>
    </row>
    <row r="6110" spans="1:16">
      <c r="A6110" s="46">
        <v>0</v>
      </c>
      <c r="B6110" s="46">
        <v>0</v>
      </c>
      <c r="C6110" s="46">
        <v>0</v>
      </c>
      <c r="D6110" s="46">
        <f t="shared" si="95"/>
        <v>0</v>
      </c>
      <c r="E6110" s="51">
        <v>45261</v>
      </c>
      <c r="F6110" s="49" t="s">
        <v>80</v>
      </c>
      <c r="G6110" s="49" t="s">
        <v>81</v>
      </c>
      <c r="H6110" s="49" t="s">
        <v>3129</v>
      </c>
      <c r="I6110" s="49" t="s">
        <v>3129</v>
      </c>
      <c r="J6110" s="49">
        <v>135500</v>
      </c>
      <c r="K6110" s="49" t="s">
        <v>109</v>
      </c>
      <c r="L6110" s="49">
        <v>9802242</v>
      </c>
      <c r="M6110" s="49" t="s">
        <v>914</v>
      </c>
      <c r="N6110" s="51">
        <v>21732</v>
      </c>
      <c r="O6110" s="51">
        <v>21732</v>
      </c>
      <c r="P6110" s="49" t="s">
        <v>1081</v>
      </c>
    </row>
    <row r="6111" spans="1:16">
      <c r="A6111" s="46">
        <v>0</v>
      </c>
      <c r="B6111" s="46">
        <v>0</v>
      </c>
      <c r="C6111" s="46">
        <v>0</v>
      </c>
      <c r="D6111" s="46">
        <f t="shared" si="95"/>
        <v>0</v>
      </c>
      <c r="E6111" s="51">
        <v>45261</v>
      </c>
      <c r="F6111" s="49" t="s">
        <v>80</v>
      </c>
      <c r="G6111" s="49" t="s">
        <v>81</v>
      </c>
      <c r="H6111" s="49" t="s">
        <v>3129</v>
      </c>
      <c r="I6111" s="49" t="s">
        <v>3129</v>
      </c>
      <c r="J6111" s="49">
        <v>135500</v>
      </c>
      <c r="K6111" s="49" t="s">
        <v>109</v>
      </c>
      <c r="L6111" s="49">
        <v>9802272</v>
      </c>
      <c r="M6111" s="49" t="s">
        <v>914</v>
      </c>
      <c r="N6111" s="51">
        <v>13332</v>
      </c>
      <c r="O6111" s="51">
        <v>13332</v>
      </c>
      <c r="P6111" s="49" t="s">
        <v>1081</v>
      </c>
    </row>
    <row r="6112" spans="1:16">
      <c r="A6112" s="46">
        <v>0</v>
      </c>
      <c r="B6112" s="46">
        <v>0</v>
      </c>
      <c r="C6112" s="46">
        <v>0</v>
      </c>
      <c r="D6112" s="46">
        <f t="shared" si="95"/>
        <v>0</v>
      </c>
      <c r="E6112" s="51">
        <v>45261</v>
      </c>
      <c r="F6112" s="49" t="s">
        <v>80</v>
      </c>
      <c r="G6112" s="49" t="s">
        <v>81</v>
      </c>
      <c r="H6112" s="49" t="s">
        <v>3129</v>
      </c>
      <c r="I6112" s="49" t="s">
        <v>3129</v>
      </c>
      <c r="J6112" s="49">
        <v>135500</v>
      </c>
      <c r="K6112" s="49" t="s">
        <v>109</v>
      </c>
      <c r="L6112" s="49">
        <v>9802936</v>
      </c>
      <c r="M6112" s="49" t="s">
        <v>914</v>
      </c>
      <c r="N6112" s="51">
        <v>28307</v>
      </c>
      <c r="O6112" s="51">
        <v>28307</v>
      </c>
      <c r="P6112" s="49" t="s">
        <v>1081</v>
      </c>
    </row>
    <row r="6113" spans="1:16">
      <c r="A6113" s="46">
        <v>0</v>
      </c>
      <c r="B6113" s="46">
        <v>0</v>
      </c>
      <c r="C6113" s="46">
        <v>0</v>
      </c>
      <c r="D6113" s="46">
        <f t="shared" si="95"/>
        <v>0</v>
      </c>
      <c r="E6113" s="51">
        <v>45261</v>
      </c>
      <c r="F6113" s="49" t="s">
        <v>80</v>
      </c>
      <c r="G6113" s="49" t="s">
        <v>81</v>
      </c>
      <c r="H6113" s="49" t="s">
        <v>3129</v>
      </c>
      <c r="I6113" s="49" t="s">
        <v>3129</v>
      </c>
      <c r="J6113" s="49">
        <v>135500</v>
      </c>
      <c r="K6113" s="49" t="s">
        <v>109</v>
      </c>
      <c r="L6113" s="49">
        <v>9803355</v>
      </c>
      <c r="M6113" s="49" t="s">
        <v>914</v>
      </c>
      <c r="N6113" s="51">
        <v>31229</v>
      </c>
      <c r="O6113" s="51">
        <v>31229</v>
      </c>
      <c r="P6113" s="49" t="s">
        <v>1081</v>
      </c>
    </row>
    <row r="6114" spans="1:16">
      <c r="A6114" s="46">
        <v>0</v>
      </c>
      <c r="B6114" s="46">
        <v>0</v>
      </c>
      <c r="C6114" s="46">
        <v>0</v>
      </c>
      <c r="D6114" s="46">
        <f t="shared" si="95"/>
        <v>0</v>
      </c>
      <c r="E6114" s="51">
        <v>45261</v>
      </c>
      <c r="F6114" s="49" t="s">
        <v>80</v>
      </c>
      <c r="G6114" s="49" t="s">
        <v>81</v>
      </c>
      <c r="H6114" s="49" t="s">
        <v>3129</v>
      </c>
      <c r="I6114" s="49" t="s">
        <v>3129</v>
      </c>
      <c r="J6114" s="49">
        <v>135500</v>
      </c>
      <c r="K6114" s="49" t="s">
        <v>109</v>
      </c>
      <c r="L6114" s="49">
        <v>9804923</v>
      </c>
      <c r="M6114" s="49" t="s">
        <v>914</v>
      </c>
      <c r="N6114" s="51">
        <v>28307</v>
      </c>
      <c r="O6114" s="51">
        <v>28307</v>
      </c>
      <c r="P6114" s="49" t="s">
        <v>1081</v>
      </c>
    </row>
    <row r="6115" spans="1:16">
      <c r="A6115" s="46">
        <v>0</v>
      </c>
      <c r="B6115" s="46">
        <v>0</v>
      </c>
      <c r="C6115" s="46">
        <v>0</v>
      </c>
      <c r="D6115" s="46">
        <f t="shared" si="95"/>
        <v>0</v>
      </c>
      <c r="E6115" s="51">
        <v>45261</v>
      </c>
      <c r="F6115" s="49" t="s">
        <v>80</v>
      </c>
      <c r="G6115" s="49" t="s">
        <v>81</v>
      </c>
      <c r="H6115" s="49" t="s">
        <v>3129</v>
      </c>
      <c r="I6115" s="49" t="s">
        <v>3129</v>
      </c>
      <c r="J6115" s="49">
        <v>135500</v>
      </c>
      <c r="K6115" s="49" t="s">
        <v>109</v>
      </c>
      <c r="L6115" s="49">
        <v>9803354</v>
      </c>
      <c r="M6115" s="49" t="s">
        <v>914</v>
      </c>
      <c r="N6115" s="51">
        <v>29403</v>
      </c>
      <c r="O6115" s="51">
        <v>29403</v>
      </c>
      <c r="P6115" s="49" t="s">
        <v>1081</v>
      </c>
    </row>
    <row r="6116" spans="1:16">
      <c r="A6116" s="46">
        <v>0</v>
      </c>
      <c r="B6116" s="46">
        <v>0</v>
      </c>
      <c r="C6116" s="46">
        <v>0</v>
      </c>
      <c r="D6116" s="46">
        <f t="shared" si="95"/>
        <v>0</v>
      </c>
      <c r="E6116" s="51">
        <v>45261</v>
      </c>
      <c r="F6116" s="49" t="s">
        <v>80</v>
      </c>
      <c r="G6116" s="49" t="s">
        <v>81</v>
      </c>
      <c r="H6116" s="49" t="s">
        <v>3129</v>
      </c>
      <c r="I6116" s="49" t="s">
        <v>3129</v>
      </c>
      <c r="J6116" s="49">
        <v>135500</v>
      </c>
      <c r="K6116" s="49" t="s">
        <v>109</v>
      </c>
      <c r="L6116" s="49">
        <v>9803111</v>
      </c>
      <c r="M6116" s="49" t="s">
        <v>914</v>
      </c>
      <c r="N6116" s="51">
        <v>22098</v>
      </c>
      <c r="O6116" s="51">
        <v>22098</v>
      </c>
      <c r="P6116" s="49" t="s">
        <v>1081</v>
      </c>
    </row>
    <row r="6117" spans="1:16">
      <c r="A6117" s="46">
        <v>0</v>
      </c>
      <c r="B6117" s="46">
        <v>0</v>
      </c>
      <c r="C6117" s="46">
        <v>0</v>
      </c>
      <c r="D6117" s="46">
        <f t="shared" si="95"/>
        <v>0</v>
      </c>
      <c r="E6117" s="51">
        <v>45261</v>
      </c>
      <c r="F6117" s="49" t="s">
        <v>80</v>
      </c>
      <c r="G6117" s="49" t="s">
        <v>81</v>
      </c>
      <c r="H6117" s="49" t="s">
        <v>3129</v>
      </c>
      <c r="I6117" s="49" t="s">
        <v>3129</v>
      </c>
      <c r="J6117" s="49">
        <v>135500</v>
      </c>
      <c r="K6117" s="49" t="s">
        <v>109</v>
      </c>
      <c r="L6117" s="49">
        <v>9802909</v>
      </c>
      <c r="M6117" s="49" t="s">
        <v>914</v>
      </c>
      <c r="N6117" s="51">
        <v>21367</v>
      </c>
      <c r="O6117" s="51">
        <v>21367</v>
      </c>
      <c r="P6117" s="49" t="s">
        <v>1081</v>
      </c>
    </row>
    <row r="6118" spans="1:16">
      <c r="A6118" s="46">
        <v>0</v>
      </c>
      <c r="B6118" s="46">
        <v>0</v>
      </c>
      <c r="C6118" s="46">
        <v>0</v>
      </c>
      <c r="D6118" s="46">
        <f t="shared" si="95"/>
        <v>0</v>
      </c>
      <c r="E6118" s="51">
        <v>45261</v>
      </c>
      <c r="F6118" s="49" t="s">
        <v>80</v>
      </c>
      <c r="G6118" s="49" t="s">
        <v>81</v>
      </c>
      <c r="H6118" s="49" t="s">
        <v>3129</v>
      </c>
      <c r="I6118" s="49" t="s">
        <v>3129</v>
      </c>
      <c r="J6118" s="49">
        <v>135500</v>
      </c>
      <c r="K6118" s="49" t="s">
        <v>109</v>
      </c>
      <c r="L6118" s="49">
        <v>9802986</v>
      </c>
      <c r="M6118" s="49" t="s">
        <v>914</v>
      </c>
      <c r="N6118" s="51">
        <v>21367</v>
      </c>
      <c r="O6118" s="51">
        <v>21367</v>
      </c>
      <c r="P6118" s="49" t="s">
        <v>1081</v>
      </c>
    </row>
    <row r="6119" spans="1:16">
      <c r="A6119" s="46">
        <v>0</v>
      </c>
      <c r="B6119" s="46">
        <v>0</v>
      </c>
      <c r="C6119" s="46">
        <v>0</v>
      </c>
      <c r="D6119" s="46">
        <f t="shared" si="95"/>
        <v>0</v>
      </c>
      <c r="E6119" s="51">
        <v>45261</v>
      </c>
      <c r="F6119" s="49" t="s">
        <v>80</v>
      </c>
      <c r="G6119" s="49" t="s">
        <v>81</v>
      </c>
      <c r="H6119" s="49" t="s">
        <v>3129</v>
      </c>
      <c r="I6119" s="49" t="s">
        <v>3129</v>
      </c>
      <c r="J6119" s="49">
        <v>135500</v>
      </c>
      <c r="K6119" s="49" t="s">
        <v>109</v>
      </c>
      <c r="L6119" s="49">
        <v>9802988</v>
      </c>
      <c r="M6119" s="49" t="s">
        <v>914</v>
      </c>
      <c r="N6119" s="51">
        <v>22828</v>
      </c>
      <c r="O6119" s="51">
        <v>22828</v>
      </c>
      <c r="P6119" s="49" t="s">
        <v>1081</v>
      </c>
    </row>
    <row r="6120" spans="1:16">
      <c r="A6120" s="46">
        <v>0</v>
      </c>
      <c r="B6120" s="46">
        <v>0</v>
      </c>
      <c r="C6120" s="46">
        <v>0</v>
      </c>
      <c r="D6120" s="46">
        <f t="shared" si="95"/>
        <v>0</v>
      </c>
      <c r="E6120" s="51">
        <v>45261</v>
      </c>
      <c r="F6120" s="49" t="s">
        <v>80</v>
      </c>
      <c r="G6120" s="49" t="s">
        <v>81</v>
      </c>
      <c r="H6120" s="49" t="s">
        <v>3129</v>
      </c>
      <c r="I6120" s="49" t="s">
        <v>3129</v>
      </c>
      <c r="J6120" s="49">
        <v>135500</v>
      </c>
      <c r="K6120" s="49" t="s">
        <v>109</v>
      </c>
      <c r="L6120" s="49">
        <v>9810193</v>
      </c>
      <c r="M6120" s="49" t="s">
        <v>914</v>
      </c>
      <c r="N6120" s="51">
        <v>37377</v>
      </c>
      <c r="O6120" s="51">
        <v>37257</v>
      </c>
      <c r="P6120" s="49" t="s">
        <v>3159</v>
      </c>
    </row>
    <row r="6121" spans="1:16">
      <c r="A6121" s="46">
        <v>0</v>
      </c>
      <c r="B6121" s="46">
        <v>0</v>
      </c>
      <c r="C6121" s="46">
        <v>0</v>
      </c>
      <c r="D6121" s="46">
        <f t="shared" si="95"/>
        <v>0</v>
      </c>
      <c r="E6121" s="51">
        <v>45261</v>
      </c>
      <c r="F6121" s="49" t="s">
        <v>80</v>
      </c>
      <c r="G6121" s="49" t="s">
        <v>81</v>
      </c>
      <c r="H6121" s="49" t="s">
        <v>3129</v>
      </c>
      <c r="I6121" s="49" t="s">
        <v>3129</v>
      </c>
      <c r="J6121" s="49">
        <v>135500</v>
      </c>
      <c r="K6121" s="49" t="s">
        <v>109</v>
      </c>
      <c r="L6121" s="49">
        <v>9803270</v>
      </c>
      <c r="M6121" s="49" t="s">
        <v>914</v>
      </c>
      <c r="N6121" s="51">
        <v>20637</v>
      </c>
      <c r="O6121" s="51">
        <v>20637</v>
      </c>
      <c r="P6121" s="49" t="s">
        <v>1081</v>
      </c>
    </row>
    <row r="6122" spans="1:16">
      <c r="A6122" s="46">
        <v>0</v>
      </c>
      <c r="B6122" s="46">
        <v>0</v>
      </c>
      <c r="C6122" s="46">
        <v>0</v>
      </c>
      <c r="D6122" s="46">
        <f t="shared" si="95"/>
        <v>0</v>
      </c>
      <c r="E6122" s="51">
        <v>45261</v>
      </c>
      <c r="F6122" s="49" t="s">
        <v>80</v>
      </c>
      <c r="G6122" s="49" t="s">
        <v>81</v>
      </c>
      <c r="H6122" s="49" t="s">
        <v>3129</v>
      </c>
      <c r="I6122" s="49" t="s">
        <v>3129</v>
      </c>
      <c r="J6122" s="49">
        <v>135500</v>
      </c>
      <c r="K6122" s="49" t="s">
        <v>109</v>
      </c>
      <c r="L6122" s="49">
        <v>9803181</v>
      </c>
      <c r="M6122" s="49" t="s">
        <v>914</v>
      </c>
      <c r="N6122" s="51">
        <v>22828</v>
      </c>
      <c r="O6122" s="51">
        <v>22828</v>
      </c>
      <c r="P6122" s="49" t="s">
        <v>1081</v>
      </c>
    </row>
    <row r="6123" spans="1:16">
      <c r="A6123" s="46">
        <v>0</v>
      </c>
      <c r="B6123" s="46">
        <v>0</v>
      </c>
      <c r="C6123" s="46">
        <v>0</v>
      </c>
      <c r="D6123" s="46">
        <f t="shared" si="95"/>
        <v>0</v>
      </c>
      <c r="E6123" s="51">
        <v>45261</v>
      </c>
      <c r="F6123" s="49" t="s">
        <v>80</v>
      </c>
      <c r="G6123" s="49" t="s">
        <v>81</v>
      </c>
      <c r="H6123" s="49" t="s">
        <v>3129</v>
      </c>
      <c r="I6123" s="49" t="s">
        <v>3129</v>
      </c>
      <c r="J6123" s="49">
        <v>135500</v>
      </c>
      <c r="K6123" s="49" t="s">
        <v>109</v>
      </c>
      <c r="L6123" s="49">
        <v>9803062</v>
      </c>
      <c r="M6123" s="49" t="s">
        <v>914</v>
      </c>
      <c r="N6123" s="51">
        <v>23924</v>
      </c>
      <c r="O6123" s="51">
        <v>23924</v>
      </c>
      <c r="P6123" s="49" t="s">
        <v>1081</v>
      </c>
    </row>
    <row r="6124" spans="1:16">
      <c r="A6124" s="46">
        <v>0</v>
      </c>
      <c r="B6124" s="46">
        <v>0</v>
      </c>
      <c r="C6124" s="46">
        <v>0</v>
      </c>
      <c r="D6124" s="46">
        <f t="shared" si="95"/>
        <v>0</v>
      </c>
      <c r="E6124" s="51">
        <v>45261</v>
      </c>
      <c r="F6124" s="49" t="s">
        <v>80</v>
      </c>
      <c r="G6124" s="49" t="s">
        <v>81</v>
      </c>
      <c r="H6124" s="49" t="s">
        <v>3129</v>
      </c>
      <c r="I6124" s="49" t="s">
        <v>3129</v>
      </c>
      <c r="J6124" s="49">
        <v>135500</v>
      </c>
      <c r="K6124" s="49" t="s">
        <v>109</v>
      </c>
      <c r="L6124" s="49">
        <v>9802275</v>
      </c>
      <c r="M6124" s="49" t="s">
        <v>914</v>
      </c>
      <c r="N6124" s="51">
        <v>20637</v>
      </c>
      <c r="O6124" s="51">
        <v>20637</v>
      </c>
      <c r="P6124" s="49" t="s">
        <v>1081</v>
      </c>
    </row>
    <row r="6125" spans="1:16">
      <c r="A6125" s="46">
        <v>0</v>
      </c>
      <c r="B6125" s="46">
        <v>0</v>
      </c>
      <c r="C6125" s="46">
        <v>0</v>
      </c>
      <c r="D6125" s="46">
        <f t="shared" si="95"/>
        <v>0</v>
      </c>
      <c r="E6125" s="51">
        <v>45261</v>
      </c>
      <c r="F6125" s="49" t="s">
        <v>80</v>
      </c>
      <c r="G6125" s="49" t="s">
        <v>81</v>
      </c>
      <c r="H6125" s="49" t="s">
        <v>3129</v>
      </c>
      <c r="I6125" s="49" t="s">
        <v>3129</v>
      </c>
      <c r="J6125" s="49">
        <v>135500</v>
      </c>
      <c r="K6125" s="49" t="s">
        <v>109</v>
      </c>
      <c r="L6125" s="49">
        <v>9802276</v>
      </c>
      <c r="M6125" s="49" t="s">
        <v>914</v>
      </c>
      <c r="N6125" s="51">
        <v>21002</v>
      </c>
      <c r="O6125" s="51">
        <v>21002</v>
      </c>
      <c r="P6125" s="49" t="s">
        <v>1081</v>
      </c>
    </row>
    <row r="6126" spans="1:16">
      <c r="A6126" s="46">
        <v>0</v>
      </c>
      <c r="B6126" s="46">
        <v>0</v>
      </c>
      <c r="C6126" s="46">
        <v>0</v>
      </c>
      <c r="D6126" s="46">
        <f t="shared" si="95"/>
        <v>0</v>
      </c>
      <c r="E6126" s="51">
        <v>45261</v>
      </c>
      <c r="F6126" s="49" t="s">
        <v>80</v>
      </c>
      <c r="G6126" s="49" t="s">
        <v>81</v>
      </c>
      <c r="H6126" s="49" t="s">
        <v>3129</v>
      </c>
      <c r="I6126" s="49" t="s">
        <v>3129</v>
      </c>
      <c r="J6126" s="49">
        <v>135500</v>
      </c>
      <c r="K6126" s="49" t="s">
        <v>109</v>
      </c>
      <c r="L6126" s="49">
        <v>9802273</v>
      </c>
      <c r="M6126" s="49" t="s">
        <v>914</v>
      </c>
      <c r="N6126" s="51">
        <v>17349</v>
      </c>
      <c r="O6126" s="51">
        <v>17349</v>
      </c>
      <c r="P6126" s="49" t="s">
        <v>1081</v>
      </c>
    </row>
    <row r="6127" spans="1:16">
      <c r="A6127" s="46">
        <v>0</v>
      </c>
      <c r="B6127" s="46">
        <v>0</v>
      </c>
      <c r="C6127" s="46">
        <v>0</v>
      </c>
      <c r="D6127" s="46">
        <f t="shared" si="95"/>
        <v>0</v>
      </c>
      <c r="E6127" s="51">
        <v>45261</v>
      </c>
      <c r="F6127" s="49" t="s">
        <v>80</v>
      </c>
      <c r="G6127" s="49" t="s">
        <v>81</v>
      </c>
      <c r="H6127" s="49" t="s">
        <v>3129</v>
      </c>
      <c r="I6127" s="49" t="s">
        <v>3129</v>
      </c>
      <c r="J6127" s="49">
        <v>135500</v>
      </c>
      <c r="K6127" s="49" t="s">
        <v>109</v>
      </c>
      <c r="L6127" s="49">
        <v>9803052</v>
      </c>
      <c r="M6127" s="49" t="s">
        <v>914</v>
      </c>
      <c r="N6127" s="51">
        <v>27576</v>
      </c>
      <c r="O6127" s="51">
        <v>27576</v>
      </c>
      <c r="P6127" s="49" t="s">
        <v>1081</v>
      </c>
    </row>
    <row r="6128" spans="1:16">
      <c r="A6128" s="46">
        <v>0</v>
      </c>
      <c r="B6128" s="46">
        <v>0</v>
      </c>
      <c r="C6128" s="46">
        <v>0</v>
      </c>
      <c r="D6128" s="46">
        <f t="shared" si="95"/>
        <v>0</v>
      </c>
      <c r="E6128" s="51">
        <v>45261</v>
      </c>
      <c r="F6128" s="49" t="s">
        <v>80</v>
      </c>
      <c r="G6128" s="49" t="s">
        <v>81</v>
      </c>
      <c r="H6128" s="49" t="s">
        <v>3129</v>
      </c>
      <c r="I6128" s="49" t="s">
        <v>3129</v>
      </c>
      <c r="J6128" s="49">
        <v>135500</v>
      </c>
      <c r="K6128" s="49" t="s">
        <v>109</v>
      </c>
      <c r="L6128" s="49">
        <v>9802177</v>
      </c>
      <c r="M6128" s="49" t="s">
        <v>914</v>
      </c>
      <c r="N6128" s="51">
        <v>22828</v>
      </c>
      <c r="O6128" s="51">
        <v>22828</v>
      </c>
      <c r="P6128" s="49" t="s">
        <v>1081</v>
      </c>
    </row>
    <row r="6129" spans="1:16">
      <c r="A6129" s="46">
        <v>0</v>
      </c>
      <c r="B6129" s="46">
        <v>0</v>
      </c>
      <c r="C6129" s="46">
        <v>0</v>
      </c>
      <c r="D6129" s="46">
        <f t="shared" si="95"/>
        <v>0</v>
      </c>
      <c r="E6129" s="51">
        <v>45261</v>
      </c>
      <c r="F6129" s="49" t="s">
        <v>80</v>
      </c>
      <c r="G6129" s="49" t="s">
        <v>81</v>
      </c>
      <c r="H6129" s="49" t="s">
        <v>3129</v>
      </c>
      <c r="I6129" s="49" t="s">
        <v>3129</v>
      </c>
      <c r="J6129" s="49">
        <v>135500</v>
      </c>
      <c r="K6129" s="49" t="s">
        <v>109</v>
      </c>
      <c r="L6129" s="49">
        <v>9802166</v>
      </c>
      <c r="M6129" s="49" t="s">
        <v>914</v>
      </c>
      <c r="N6129" s="51">
        <v>27211</v>
      </c>
      <c r="O6129" s="51">
        <v>27211</v>
      </c>
      <c r="P6129" s="49" t="s">
        <v>1081</v>
      </c>
    </row>
    <row r="6130" spans="1:16">
      <c r="A6130" s="46">
        <v>0</v>
      </c>
      <c r="B6130" s="46">
        <v>0</v>
      </c>
      <c r="C6130" s="46">
        <v>0</v>
      </c>
      <c r="D6130" s="46">
        <f t="shared" si="95"/>
        <v>0</v>
      </c>
      <c r="E6130" s="51">
        <v>45261</v>
      </c>
      <c r="F6130" s="49" t="s">
        <v>80</v>
      </c>
      <c r="G6130" s="49" t="s">
        <v>81</v>
      </c>
      <c r="H6130" s="49" t="s">
        <v>3129</v>
      </c>
      <c r="I6130" s="49" t="s">
        <v>3129</v>
      </c>
      <c r="J6130" s="49">
        <v>135500</v>
      </c>
      <c r="K6130" s="49" t="s">
        <v>109</v>
      </c>
      <c r="L6130" s="49">
        <v>9802189</v>
      </c>
      <c r="M6130" s="49" t="s">
        <v>914</v>
      </c>
      <c r="N6130" s="51">
        <v>23924</v>
      </c>
      <c r="O6130" s="51">
        <v>23924</v>
      </c>
      <c r="P6130" s="49" t="s">
        <v>1081</v>
      </c>
    </row>
    <row r="6131" spans="1:16">
      <c r="A6131" s="46">
        <v>0</v>
      </c>
      <c r="B6131" s="46">
        <v>0</v>
      </c>
      <c r="C6131" s="46">
        <v>0</v>
      </c>
      <c r="D6131" s="46">
        <f t="shared" si="95"/>
        <v>0</v>
      </c>
      <c r="E6131" s="51">
        <v>45261</v>
      </c>
      <c r="F6131" s="49" t="s">
        <v>80</v>
      </c>
      <c r="G6131" s="49" t="s">
        <v>81</v>
      </c>
      <c r="H6131" s="49" t="s">
        <v>3129</v>
      </c>
      <c r="I6131" s="49" t="s">
        <v>3129</v>
      </c>
      <c r="J6131" s="49">
        <v>135500</v>
      </c>
      <c r="K6131" s="49" t="s">
        <v>109</v>
      </c>
      <c r="L6131" s="49">
        <v>9803347</v>
      </c>
      <c r="M6131" s="49" t="s">
        <v>914</v>
      </c>
      <c r="N6131" s="51">
        <v>23924</v>
      </c>
      <c r="O6131" s="51">
        <v>23924</v>
      </c>
      <c r="P6131" s="49" t="s">
        <v>1081</v>
      </c>
    </row>
    <row r="6132" spans="1:16">
      <c r="A6132" s="46">
        <v>0</v>
      </c>
      <c r="B6132" s="46">
        <v>0</v>
      </c>
      <c r="C6132" s="46">
        <v>0</v>
      </c>
      <c r="D6132" s="46">
        <f t="shared" si="95"/>
        <v>0</v>
      </c>
      <c r="E6132" s="51">
        <v>45261</v>
      </c>
      <c r="F6132" s="49" t="s">
        <v>80</v>
      </c>
      <c r="G6132" s="49" t="s">
        <v>81</v>
      </c>
      <c r="H6132" s="49" t="s">
        <v>3129</v>
      </c>
      <c r="I6132" s="49" t="s">
        <v>3129</v>
      </c>
      <c r="J6132" s="49">
        <v>135500</v>
      </c>
      <c r="K6132" s="49" t="s">
        <v>109</v>
      </c>
      <c r="L6132" s="49">
        <v>9803028</v>
      </c>
      <c r="M6132" s="49" t="s">
        <v>914</v>
      </c>
      <c r="N6132" s="51">
        <v>28307</v>
      </c>
      <c r="O6132" s="51">
        <v>28307</v>
      </c>
      <c r="P6132" s="49" t="s">
        <v>1081</v>
      </c>
    </row>
    <row r="6133" spans="1:16">
      <c r="A6133" s="46">
        <v>0</v>
      </c>
      <c r="B6133" s="46">
        <v>0</v>
      </c>
      <c r="C6133" s="46">
        <v>0</v>
      </c>
      <c r="D6133" s="46">
        <f t="shared" si="95"/>
        <v>0</v>
      </c>
      <c r="E6133" s="51">
        <v>45261</v>
      </c>
      <c r="F6133" s="49" t="s">
        <v>80</v>
      </c>
      <c r="G6133" s="49" t="s">
        <v>81</v>
      </c>
      <c r="H6133" s="49" t="s">
        <v>3129</v>
      </c>
      <c r="I6133" s="49" t="s">
        <v>3129</v>
      </c>
      <c r="J6133" s="49">
        <v>135500</v>
      </c>
      <c r="K6133" s="49" t="s">
        <v>109</v>
      </c>
      <c r="L6133" s="49">
        <v>9802256</v>
      </c>
      <c r="M6133" s="49" t="s">
        <v>914</v>
      </c>
      <c r="N6133" s="51">
        <v>23559</v>
      </c>
      <c r="O6133" s="51">
        <v>23559</v>
      </c>
      <c r="P6133" s="49" t="s">
        <v>1081</v>
      </c>
    </row>
    <row r="6134" spans="1:16">
      <c r="A6134" s="46">
        <v>0</v>
      </c>
      <c r="B6134" s="46">
        <v>0</v>
      </c>
      <c r="C6134" s="46">
        <v>0</v>
      </c>
      <c r="D6134" s="46">
        <f t="shared" si="95"/>
        <v>0</v>
      </c>
      <c r="E6134" s="51">
        <v>45261</v>
      </c>
      <c r="F6134" s="49" t="s">
        <v>80</v>
      </c>
      <c r="G6134" s="49" t="s">
        <v>81</v>
      </c>
      <c r="H6134" s="49" t="s">
        <v>3129</v>
      </c>
      <c r="I6134" s="49" t="s">
        <v>3129</v>
      </c>
      <c r="J6134" s="49">
        <v>135500</v>
      </c>
      <c r="K6134" s="49" t="s">
        <v>109</v>
      </c>
      <c r="L6134" s="49">
        <v>9802224</v>
      </c>
      <c r="M6134" s="49" t="s">
        <v>914</v>
      </c>
      <c r="N6134" s="51">
        <v>25020</v>
      </c>
      <c r="O6134" s="51">
        <v>25020</v>
      </c>
      <c r="P6134" s="49" t="s">
        <v>1081</v>
      </c>
    </row>
    <row r="6135" spans="1:16">
      <c r="A6135" s="46">
        <v>0</v>
      </c>
      <c r="B6135" s="46">
        <v>0</v>
      </c>
      <c r="C6135" s="46">
        <v>0</v>
      </c>
      <c r="D6135" s="46">
        <f t="shared" si="95"/>
        <v>0</v>
      </c>
      <c r="E6135" s="51">
        <v>45261</v>
      </c>
      <c r="F6135" s="49" t="s">
        <v>80</v>
      </c>
      <c r="G6135" s="49" t="s">
        <v>81</v>
      </c>
      <c r="H6135" s="49" t="s">
        <v>3129</v>
      </c>
      <c r="I6135" s="49" t="s">
        <v>3129</v>
      </c>
      <c r="J6135" s="49">
        <v>135500</v>
      </c>
      <c r="K6135" s="49" t="s">
        <v>109</v>
      </c>
      <c r="L6135" s="49">
        <v>9802182</v>
      </c>
      <c r="M6135" s="49" t="s">
        <v>914</v>
      </c>
      <c r="N6135" s="51">
        <v>33786</v>
      </c>
      <c r="O6135" s="51">
        <v>33786</v>
      </c>
      <c r="P6135" s="49" t="s">
        <v>1081</v>
      </c>
    </row>
    <row r="6136" spans="1:16">
      <c r="A6136" s="46">
        <v>0</v>
      </c>
      <c r="B6136" s="46">
        <v>0</v>
      </c>
      <c r="C6136" s="46">
        <v>0</v>
      </c>
      <c r="D6136" s="46">
        <f t="shared" si="95"/>
        <v>0</v>
      </c>
      <c r="E6136" s="51">
        <v>45261</v>
      </c>
      <c r="F6136" s="49" t="s">
        <v>80</v>
      </c>
      <c r="G6136" s="49" t="s">
        <v>81</v>
      </c>
      <c r="H6136" s="49" t="s">
        <v>3129</v>
      </c>
      <c r="I6136" s="49" t="s">
        <v>3129</v>
      </c>
      <c r="J6136" s="49">
        <v>135500</v>
      </c>
      <c r="K6136" s="49" t="s">
        <v>109</v>
      </c>
      <c r="L6136" s="49">
        <v>9802190</v>
      </c>
      <c r="M6136" s="49" t="s">
        <v>914</v>
      </c>
      <c r="N6136" s="51">
        <v>24289</v>
      </c>
      <c r="O6136" s="51">
        <v>24289</v>
      </c>
      <c r="P6136" s="49" t="s">
        <v>1081</v>
      </c>
    </row>
    <row r="6137" spans="1:16">
      <c r="A6137" s="46">
        <v>0</v>
      </c>
      <c r="B6137" s="46">
        <v>0</v>
      </c>
      <c r="C6137" s="46">
        <v>0</v>
      </c>
      <c r="D6137" s="46">
        <f t="shared" si="95"/>
        <v>0</v>
      </c>
      <c r="E6137" s="51">
        <v>45261</v>
      </c>
      <c r="F6137" s="49" t="s">
        <v>80</v>
      </c>
      <c r="G6137" s="49" t="s">
        <v>81</v>
      </c>
      <c r="H6137" s="49" t="s">
        <v>3129</v>
      </c>
      <c r="I6137" s="49" t="s">
        <v>3129</v>
      </c>
      <c r="J6137" s="49">
        <v>135500</v>
      </c>
      <c r="K6137" s="49" t="s">
        <v>109</v>
      </c>
      <c r="L6137" s="49">
        <v>9803118</v>
      </c>
      <c r="M6137" s="49" t="s">
        <v>914</v>
      </c>
      <c r="N6137" s="51">
        <v>28307</v>
      </c>
      <c r="O6137" s="51">
        <v>28307</v>
      </c>
      <c r="P6137" s="49" t="s">
        <v>1081</v>
      </c>
    </row>
    <row r="6138" spans="1:16">
      <c r="A6138" s="46">
        <v>0</v>
      </c>
      <c r="B6138" s="46">
        <v>0</v>
      </c>
      <c r="C6138" s="46">
        <v>0</v>
      </c>
      <c r="D6138" s="46">
        <f t="shared" si="95"/>
        <v>0</v>
      </c>
      <c r="E6138" s="51">
        <v>45261</v>
      </c>
      <c r="F6138" s="49" t="s">
        <v>80</v>
      </c>
      <c r="G6138" s="49" t="s">
        <v>81</v>
      </c>
      <c r="H6138" s="49" t="s">
        <v>3129</v>
      </c>
      <c r="I6138" s="49" t="s">
        <v>3129</v>
      </c>
      <c r="J6138" s="49">
        <v>135500</v>
      </c>
      <c r="K6138" s="49" t="s">
        <v>109</v>
      </c>
      <c r="L6138" s="49">
        <v>9803117</v>
      </c>
      <c r="M6138" s="49" t="s">
        <v>914</v>
      </c>
      <c r="N6138" s="51">
        <v>27211</v>
      </c>
      <c r="O6138" s="51">
        <v>27211</v>
      </c>
      <c r="P6138" s="49" t="s">
        <v>1081</v>
      </c>
    </row>
    <row r="6139" spans="1:16">
      <c r="A6139" s="46">
        <v>0</v>
      </c>
      <c r="B6139" s="46">
        <v>0</v>
      </c>
      <c r="C6139" s="46">
        <v>0</v>
      </c>
      <c r="D6139" s="46">
        <f t="shared" si="95"/>
        <v>0</v>
      </c>
      <c r="E6139" s="51">
        <v>45261</v>
      </c>
      <c r="F6139" s="49" t="s">
        <v>80</v>
      </c>
      <c r="G6139" s="49" t="s">
        <v>81</v>
      </c>
      <c r="H6139" s="49" t="s">
        <v>3129</v>
      </c>
      <c r="I6139" s="49" t="s">
        <v>3129</v>
      </c>
      <c r="J6139" s="49">
        <v>135500</v>
      </c>
      <c r="K6139" s="49" t="s">
        <v>109</v>
      </c>
      <c r="L6139" s="49">
        <v>9802135</v>
      </c>
      <c r="M6139" s="49" t="s">
        <v>914</v>
      </c>
      <c r="N6139" s="51">
        <v>18080</v>
      </c>
      <c r="O6139" s="51">
        <v>18080</v>
      </c>
      <c r="P6139" s="49" t="s">
        <v>1081</v>
      </c>
    </row>
    <row r="6140" spans="1:16">
      <c r="A6140" s="46">
        <v>0</v>
      </c>
      <c r="B6140" s="46">
        <v>0</v>
      </c>
      <c r="C6140" s="46">
        <v>0</v>
      </c>
      <c r="D6140" s="46">
        <f t="shared" si="95"/>
        <v>0</v>
      </c>
      <c r="E6140" s="51">
        <v>45261</v>
      </c>
      <c r="F6140" s="49" t="s">
        <v>80</v>
      </c>
      <c r="G6140" s="49" t="s">
        <v>81</v>
      </c>
      <c r="H6140" s="49" t="s">
        <v>3129</v>
      </c>
      <c r="I6140" s="49" t="s">
        <v>3129</v>
      </c>
      <c r="J6140" s="49">
        <v>135500</v>
      </c>
      <c r="K6140" s="49" t="s">
        <v>109</v>
      </c>
      <c r="L6140" s="49">
        <v>9803116</v>
      </c>
      <c r="M6140" s="49" t="s">
        <v>914</v>
      </c>
      <c r="N6140" s="51">
        <v>26115</v>
      </c>
      <c r="O6140" s="51">
        <v>26115</v>
      </c>
      <c r="P6140" s="49" t="s">
        <v>1081</v>
      </c>
    </row>
    <row r="6141" spans="1:16">
      <c r="A6141" s="46">
        <v>0</v>
      </c>
      <c r="B6141" s="46">
        <v>0</v>
      </c>
      <c r="C6141" s="46">
        <v>0</v>
      </c>
      <c r="D6141" s="46">
        <f t="shared" si="95"/>
        <v>0</v>
      </c>
      <c r="E6141" s="51">
        <v>45261</v>
      </c>
      <c r="F6141" s="49" t="s">
        <v>80</v>
      </c>
      <c r="G6141" s="49" t="s">
        <v>81</v>
      </c>
      <c r="H6141" s="49" t="s">
        <v>3129</v>
      </c>
      <c r="I6141" s="49" t="s">
        <v>3129</v>
      </c>
      <c r="J6141" s="49">
        <v>135500</v>
      </c>
      <c r="K6141" s="49" t="s">
        <v>109</v>
      </c>
      <c r="L6141" s="49">
        <v>9803114</v>
      </c>
      <c r="M6141" s="49" t="s">
        <v>914</v>
      </c>
      <c r="N6141" s="51">
        <v>25020</v>
      </c>
      <c r="O6141" s="51">
        <v>25020</v>
      </c>
      <c r="P6141" s="49" t="s">
        <v>1081</v>
      </c>
    </row>
    <row r="6142" spans="1:16">
      <c r="A6142" s="46">
        <v>0</v>
      </c>
      <c r="B6142" s="46">
        <v>0</v>
      </c>
      <c r="C6142" s="46">
        <v>0</v>
      </c>
      <c r="D6142" s="46">
        <f t="shared" si="95"/>
        <v>0</v>
      </c>
      <c r="E6142" s="51">
        <v>45261</v>
      </c>
      <c r="F6142" s="49" t="s">
        <v>80</v>
      </c>
      <c r="G6142" s="49" t="s">
        <v>81</v>
      </c>
      <c r="H6142" s="49" t="s">
        <v>3129</v>
      </c>
      <c r="I6142" s="49" t="s">
        <v>3129</v>
      </c>
      <c r="J6142" s="49">
        <v>135500</v>
      </c>
      <c r="K6142" s="49" t="s">
        <v>109</v>
      </c>
      <c r="L6142" s="49">
        <v>9802969</v>
      </c>
      <c r="M6142" s="49" t="s">
        <v>914</v>
      </c>
      <c r="N6142" s="51">
        <v>27942</v>
      </c>
      <c r="O6142" s="51">
        <v>27942</v>
      </c>
      <c r="P6142" s="49" t="s">
        <v>1081</v>
      </c>
    </row>
    <row r="6143" spans="1:16">
      <c r="A6143" s="46">
        <v>0</v>
      </c>
      <c r="B6143" s="46">
        <v>0</v>
      </c>
      <c r="C6143" s="46">
        <v>0</v>
      </c>
      <c r="D6143" s="46">
        <f t="shared" si="95"/>
        <v>0</v>
      </c>
      <c r="E6143" s="51">
        <v>45261</v>
      </c>
      <c r="F6143" s="49" t="s">
        <v>80</v>
      </c>
      <c r="G6143" s="49" t="s">
        <v>81</v>
      </c>
      <c r="H6143" s="49" t="s">
        <v>3129</v>
      </c>
      <c r="I6143" s="49" t="s">
        <v>3129</v>
      </c>
      <c r="J6143" s="49">
        <v>135500</v>
      </c>
      <c r="K6143" s="49" t="s">
        <v>109</v>
      </c>
      <c r="L6143" s="49">
        <v>9802218</v>
      </c>
      <c r="M6143" s="49" t="s">
        <v>914</v>
      </c>
      <c r="N6143" s="51">
        <v>22098</v>
      </c>
      <c r="O6143" s="51">
        <v>22098</v>
      </c>
      <c r="P6143" s="49" t="s">
        <v>1081</v>
      </c>
    </row>
    <row r="6144" spans="1:16">
      <c r="A6144" s="46">
        <v>0</v>
      </c>
      <c r="B6144" s="46">
        <v>0</v>
      </c>
      <c r="C6144" s="46">
        <v>0</v>
      </c>
      <c r="D6144" s="46">
        <f t="shared" si="95"/>
        <v>0</v>
      </c>
      <c r="E6144" s="51">
        <v>45261</v>
      </c>
      <c r="F6144" s="49" t="s">
        <v>80</v>
      </c>
      <c r="G6144" s="49" t="s">
        <v>81</v>
      </c>
      <c r="H6144" s="49" t="s">
        <v>3129</v>
      </c>
      <c r="I6144" s="49" t="s">
        <v>3129</v>
      </c>
      <c r="J6144" s="49">
        <v>135500</v>
      </c>
      <c r="K6144" s="49" t="s">
        <v>109</v>
      </c>
      <c r="L6144" s="49">
        <v>9802911</v>
      </c>
      <c r="M6144" s="49" t="s">
        <v>914</v>
      </c>
      <c r="N6144" s="51">
        <v>25385</v>
      </c>
      <c r="O6144" s="51">
        <v>25385</v>
      </c>
      <c r="P6144" s="49" t="s">
        <v>1081</v>
      </c>
    </row>
    <row r="6145" spans="1:16">
      <c r="A6145" s="46">
        <v>0</v>
      </c>
      <c r="B6145" s="46">
        <v>0</v>
      </c>
      <c r="C6145" s="46">
        <v>0</v>
      </c>
      <c r="D6145" s="46">
        <f t="shared" si="95"/>
        <v>0</v>
      </c>
      <c r="E6145" s="51">
        <v>45261</v>
      </c>
      <c r="F6145" s="49" t="s">
        <v>80</v>
      </c>
      <c r="G6145" s="49" t="s">
        <v>81</v>
      </c>
      <c r="H6145" s="49" t="s">
        <v>3129</v>
      </c>
      <c r="I6145" s="49" t="s">
        <v>3129</v>
      </c>
      <c r="J6145" s="49">
        <v>135500</v>
      </c>
      <c r="K6145" s="49" t="s">
        <v>109</v>
      </c>
      <c r="L6145" s="49">
        <v>9802910</v>
      </c>
      <c r="M6145" s="49" t="s">
        <v>914</v>
      </c>
      <c r="N6145" s="51">
        <v>24654</v>
      </c>
      <c r="O6145" s="51">
        <v>24654</v>
      </c>
      <c r="P6145" s="49" t="s">
        <v>1081</v>
      </c>
    </row>
    <row r="6146" spans="1:16">
      <c r="A6146" s="46">
        <v>0</v>
      </c>
      <c r="B6146" s="46">
        <v>0</v>
      </c>
      <c r="C6146" s="46">
        <v>0</v>
      </c>
      <c r="D6146" s="46">
        <f t="shared" si="95"/>
        <v>0</v>
      </c>
      <c r="E6146" s="51">
        <v>45261</v>
      </c>
      <c r="F6146" s="49" t="s">
        <v>80</v>
      </c>
      <c r="G6146" s="49" t="s">
        <v>81</v>
      </c>
      <c r="H6146" s="49" t="s">
        <v>3129</v>
      </c>
      <c r="I6146" s="49" t="s">
        <v>3129</v>
      </c>
      <c r="J6146" s="49">
        <v>135500</v>
      </c>
      <c r="K6146" s="49" t="s">
        <v>109</v>
      </c>
      <c r="L6146" s="49">
        <v>9802920</v>
      </c>
      <c r="M6146" s="49" t="s">
        <v>914</v>
      </c>
      <c r="N6146" s="51">
        <v>22828</v>
      </c>
      <c r="O6146" s="51">
        <v>22828</v>
      </c>
      <c r="P6146" s="49" t="s">
        <v>1081</v>
      </c>
    </row>
    <row r="6147" spans="1:16">
      <c r="A6147" s="46">
        <v>0</v>
      </c>
      <c r="B6147" s="46">
        <v>0</v>
      </c>
      <c r="C6147" s="46">
        <v>0</v>
      </c>
      <c r="D6147" s="46">
        <f t="shared" ref="D6147:D6210" si="96">+B6147-C6147</f>
        <v>0</v>
      </c>
      <c r="E6147" s="51">
        <v>45261</v>
      </c>
      <c r="F6147" s="49" t="s">
        <v>80</v>
      </c>
      <c r="G6147" s="49" t="s">
        <v>81</v>
      </c>
      <c r="H6147" s="49" t="s">
        <v>3129</v>
      </c>
      <c r="I6147" s="49" t="s">
        <v>3129</v>
      </c>
      <c r="J6147" s="49">
        <v>135500</v>
      </c>
      <c r="K6147" s="49" t="s">
        <v>109</v>
      </c>
      <c r="L6147" s="49">
        <v>9802919</v>
      </c>
      <c r="M6147" s="49" t="s">
        <v>914</v>
      </c>
      <c r="N6147" s="51">
        <v>20637</v>
      </c>
      <c r="O6147" s="51">
        <v>20637</v>
      </c>
      <c r="P6147" s="49" t="s">
        <v>1081</v>
      </c>
    </row>
    <row r="6148" spans="1:16">
      <c r="A6148" s="46">
        <v>0</v>
      </c>
      <c r="B6148" s="46">
        <v>0</v>
      </c>
      <c r="C6148" s="46">
        <v>0</v>
      </c>
      <c r="D6148" s="46">
        <f t="shared" si="96"/>
        <v>0</v>
      </c>
      <c r="E6148" s="51">
        <v>45261</v>
      </c>
      <c r="F6148" s="49" t="s">
        <v>80</v>
      </c>
      <c r="G6148" s="49" t="s">
        <v>81</v>
      </c>
      <c r="H6148" s="49" t="s">
        <v>3129</v>
      </c>
      <c r="I6148" s="49" t="s">
        <v>3129</v>
      </c>
      <c r="J6148" s="49">
        <v>135500</v>
      </c>
      <c r="K6148" s="49" t="s">
        <v>109</v>
      </c>
      <c r="L6148" s="49">
        <v>9803247</v>
      </c>
      <c r="M6148" s="49" t="s">
        <v>914</v>
      </c>
      <c r="N6148" s="51">
        <v>21367</v>
      </c>
      <c r="O6148" s="51">
        <v>21367</v>
      </c>
      <c r="P6148" s="49" t="s">
        <v>1081</v>
      </c>
    </row>
    <row r="6149" spans="1:16">
      <c r="A6149" s="46">
        <v>0</v>
      </c>
      <c r="B6149" s="46">
        <v>0</v>
      </c>
      <c r="C6149" s="46">
        <v>0</v>
      </c>
      <c r="D6149" s="46">
        <f t="shared" si="96"/>
        <v>0</v>
      </c>
      <c r="E6149" s="51">
        <v>45261</v>
      </c>
      <c r="F6149" s="49" t="s">
        <v>80</v>
      </c>
      <c r="G6149" s="49" t="s">
        <v>81</v>
      </c>
      <c r="H6149" s="49" t="s">
        <v>3129</v>
      </c>
      <c r="I6149" s="49" t="s">
        <v>3129</v>
      </c>
      <c r="J6149" s="49">
        <v>135500</v>
      </c>
      <c r="K6149" s="49" t="s">
        <v>109</v>
      </c>
      <c r="L6149" s="49">
        <v>9802220</v>
      </c>
      <c r="M6149" s="49" t="s">
        <v>914</v>
      </c>
      <c r="N6149" s="51">
        <v>22828</v>
      </c>
      <c r="O6149" s="51">
        <v>22828</v>
      </c>
      <c r="P6149" s="49" t="s">
        <v>1081</v>
      </c>
    </row>
    <row r="6150" spans="1:16">
      <c r="A6150" s="46">
        <v>0</v>
      </c>
      <c r="B6150" s="46">
        <v>0</v>
      </c>
      <c r="C6150" s="46">
        <v>0</v>
      </c>
      <c r="D6150" s="46">
        <f t="shared" si="96"/>
        <v>0</v>
      </c>
      <c r="E6150" s="51">
        <v>45261</v>
      </c>
      <c r="F6150" s="49" t="s">
        <v>80</v>
      </c>
      <c r="G6150" s="49" t="s">
        <v>81</v>
      </c>
      <c r="H6150" s="49" t="s">
        <v>3129</v>
      </c>
      <c r="I6150" s="49" t="s">
        <v>3129</v>
      </c>
      <c r="J6150" s="49">
        <v>135500</v>
      </c>
      <c r="K6150" s="49" t="s">
        <v>109</v>
      </c>
      <c r="L6150" s="49">
        <v>9803060</v>
      </c>
      <c r="M6150" s="49" t="s">
        <v>914</v>
      </c>
      <c r="N6150" s="51">
        <v>22098</v>
      </c>
      <c r="O6150" s="51">
        <v>22098</v>
      </c>
      <c r="P6150" s="49" t="s">
        <v>1081</v>
      </c>
    </row>
    <row r="6151" spans="1:16">
      <c r="A6151" s="46">
        <v>0</v>
      </c>
      <c r="B6151" s="46">
        <v>0</v>
      </c>
      <c r="C6151" s="46">
        <v>0</v>
      </c>
      <c r="D6151" s="46">
        <f t="shared" si="96"/>
        <v>0</v>
      </c>
      <c r="E6151" s="51">
        <v>45261</v>
      </c>
      <c r="F6151" s="49" t="s">
        <v>80</v>
      </c>
      <c r="G6151" s="49" t="s">
        <v>81</v>
      </c>
      <c r="H6151" s="49" t="s">
        <v>3129</v>
      </c>
      <c r="I6151" s="49" t="s">
        <v>3129</v>
      </c>
      <c r="J6151" s="49">
        <v>135500</v>
      </c>
      <c r="K6151" s="49" t="s">
        <v>109</v>
      </c>
      <c r="L6151" s="49">
        <v>9802937</v>
      </c>
      <c r="M6151" s="49" t="s">
        <v>914</v>
      </c>
      <c r="N6151" s="51">
        <v>31594</v>
      </c>
      <c r="O6151" s="51">
        <v>31594</v>
      </c>
      <c r="P6151" s="49" t="s">
        <v>1081</v>
      </c>
    </row>
    <row r="6152" spans="1:16">
      <c r="A6152" s="46">
        <v>0</v>
      </c>
      <c r="B6152" s="46">
        <v>0</v>
      </c>
      <c r="C6152" s="46">
        <v>0</v>
      </c>
      <c r="D6152" s="46">
        <f t="shared" si="96"/>
        <v>0</v>
      </c>
      <c r="E6152" s="51">
        <v>45261</v>
      </c>
      <c r="F6152" s="49" t="s">
        <v>80</v>
      </c>
      <c r="G6152" s="49" t="s">
        <v>81</v>
      </c>
      <c r="H6152" s="49" t="s">
        <v>3129</v>
      </c>
      <c r="I6152" s="49" t="s">
        <v>3129</v>
      </c>
      <c r="J6152" s="49">
        <v>135500</v>
      </c>
      <c r="K6152" s="49" t="s">
        <v>109</v>
      </c>
      <c r="L6152" s="49">
        <v>9803179</v>
      </c>
      <c r="M6152" s="49" t="s">
        <v>914</v>
      </c>
      <c r="N6152" s="51">
        <v>22098</v>
      </c>
      <c r="O6152" s="51">
        <v>22098</v>
      </c>
      <c r="P6152" s="49" t="s">
        <v>1081</v>
      </c>
    </row>
    <row r="6153" spans="1:16">
      <c r="A6153" s="46">
        <v>0</v>
      </c>
      <c r="B6153" s="46">
        <v>0</v>
      </c>
      <c r="C6153" s="46">
        <v>0</v>
      </c>
      <c r="D6153" s="46">
        <f t="shared" si="96"/>
        <v>0</v>
      </c>
      <c r="E6153" s="51">
        <v>45261</v>
      </c>
      <c r="F6153" s="49" t="s">
        <v>80</v>
      </c>
      <c r="G6153" s="49" t="s">
        <v>81</v>
      </c>
      <c r="H6153" s="49" t="s">
        <v>3129</v>
      </c>
      <c r="I6153" s="49" t="s">
        <v>3129</v>
      </c>
      <c r="J6153" s="49">
        <v>135500</v>
      </c>
      <c r="K6153" s="49" t="s">
        <v>109</v>
      </c>
      <c r="L6153" s="49">
        <v>9803086</v>
      </c>
      <c r="M6153" s="49" t="s">
        <v>914</v>
      </c>
      <c r="N6153" s="51">
        <v>25020</v>
      </c>
      <c r="O6153" s="51">
        <v>25020</v>
      </c>
      <c r="P6153" s="49" t="s">
        <v>1081</v>
      </c>
    </row>
    <row r="6154" spans="1:16">
      <c r="A6154" s="46">
        <v>0</v>
      </c>
      <c r="B6154" s="46">
        <v>0</v>
      </c>
      <c r="C6154" s="46">
        <v>0</v>
      </c>
      <c r="D6154" s="46">
        <f t="shared" si="96"/>
        <v>0</v>
      </c>
      <c r="E6154" s="51">
        <v>45261</v>
      </c>
      <c r="F6154" s="49" t="s">
        <v>80</v>
      </c>
      <c r="G6154" s="49" t="s">
        <v>81</v>
      </c>
      <c r="H6154" s="49" t="s">
        <v>3129</v>
      </c>
      <c r="I6154" s="49" t="s">
        <v>3129</v>
      </c>
      <c r="J6154" s="49">
        <v>135500</v>
      </c>
      <c r="K6154" s="49" t="s">
        <v>109</v>
      </c>
      <c r="L6154" s="49">
        <v>9803084</v>
      </c>
      <c r="M6154" s="49" t="s">
        <v>914</v>
      </c>
      <c r="N6154" s="51">
        <v>23193</v>
      </c>
      <c r="O6154" s="51">
        <v>23193</v>
      </c>
      <c r="P6154" s="49" t="s">
        <v>1081</v>
      </c>
    </row>
    <row r="6155" spans="1:16">
      <c r="A6155" s="46">
        <v>0</v>
      </c>
      <c r="B6155" s="46">
        <v>0</v>
      </c>
      <c r="C6155" s="46">
        <v>0</v>
      </c>
      <c r="D6155" s="46">
        <f t="shared" si="96"/>
        <v>0</v>
      </c>
      <c r="E6155" s="51">
        <v>45261</v>
      </c>
      <c r="F6155" s="49" t="s">
        <v>80</v>
      </c>
      <c r="G6155" s="49" t="s">
        <v>81</v>
      </c>
      <c r="H6155" s="49" t="s">
        <v>3129</v>
      </c>
      <c r="I6155" s="49" t="s">
        <v>3129</v>
      </c>
      <c r="J6155" s="49">
        <v>135500</v>
      </c>
      <c r="K6155" s="49" t="s">
        <v>109</v>
      </c>
      <c r="L6155" s="49">
        <v>9803331</v>
      </c>
      <c r="M6155" s="49" t="s">
        <v>914</v>
      </c>
      <c r="N6155" s="51">
        <v>26481</v>
      </c>
      <c r="O6155" s="51">
        <v>26481</v>
      </c>
      <c r="P6155" s="49" t="s">
        <v>1081</v>
      </c>
    </row>
    <row r="6156" spans="1:16">
      <c r="A6156" s="46">
        <v>0</v>
      </c>
      <c r="B6156" s="46">
        <v>0</v>
      </c>
      <c r="C6156" s="46">
        <v>0</v>
      </c>
      <c r="D6156" s="46">
        <f t="shared" si="96"/>
        <v>0</v>
      </c>
      <c r="E6156" s="51">
        <v>45261</v>
      </c>
      <c r="F6156" s="49" t="s">
        <v>80</v>
      </c>
      <c r="G6156" s="49" t="s">
        <v>81</v>
      </c>
      <c r="H6156" s="49" t="s">
        <v>3129</v>
      </c>
      <c r="I6156" s="49" t="s">
        <v>3129</v>
      </c>
      <c r="J6156" s="49">
        <v>135500</v>
      </c>
      <c r="K6156" s="49" t="s">
        <v>109</v>
      </c>
      <c r="L6156" s="49">
        <v>9803310</v>
      </c>
      <c r="M6156" s="49" t="s">
        <v>914</v>
      </c>
      <c r="N6156" s="51">
        <v>28672</v>
      </c>
      <c r="O6156" s="51">
        <v>28672</v>
      </c>
      <c r="P6156" s="49" t="s">
        <v>1081</v>
      </c>
    </row>
    <row r="6157" spans="1:16">
      <c r="A6157" s="46">
        <v>0</v>
      </c>
      <c r="B6157" s="46">
        <v>0</v>
      </c>
      <c r="C6157" s="46">
        <v>0</v>
      </c>
      <c r="D6157" s="46">
        <f t="shared" si="96"/>
        <v>0</v>
      </c>
      <c r="E6157" s="51">
        <v>45261</v>
      </c>
      <c r="F6157" s="49" t="s">
        <v>80</v>
      </c>
      <c r="G6157" s="49" t="s">
        <v>81</v>
      </c>
      <c r="H6157" s="49" t="s">
        <v>3129</v>
      </c>
      <c r="I6157" s="49" t="s">
        <v>3129</v>
      </c>
      <c r="J6157" s="49">
        <v>135500</v>
      </c>
      <c r="K6157" s="49" t="s">
        <v>109</v>
      </c>
      <c r="L6157" s="49">
        <v>9803030</v>
      </c>
      <c r="M6157" s="49" t="s">
        <v>914</v>
      </c>
      <c r="N6157" s="51">
        <v>31594</v>
      </c>
      <c r="O6157" s="51">
        <v>31594</v>
      </c>
      <c r="P6157" s="49" t="s">
        <v>1081</v>
      </c>
    </row>
    <row r="6158" spans="1:16">
      <c r="A6158" s="46">
        <v>0</v>
      </c>
      <c r="B6158" s="46">
        <v>0</v>
      </c>
      <c r="C6158" s="46">
        <v>0</v>
      </c>
      <c r="D6158" s="46">
        <f t="shared" si="96"/>
        <v>0</v>
      </c>
      <c r="E6158" s="51">
        <v>45261</v>
      </c>
      <c r="F6158" s="49" t="s">
        <v>80</v>
      </c>
      <c r="G6158" s="49" t="s">
        <v>81</v>
      </c>
      <c r="H6158" s="49" t="s">
        <v>3129</v>
      </c>
      <c r="I6158" s="49" t="s">
        <v>3129</v>
      </c>
      <c r="J6158" s="49">
        <v>135500</v>
      </c>
      <c r="K6158" s="49" t="s">
        <v>109</v>
      </c>
      <c r="L6158" s="49">
        <v>9803282</v>
      </c>
      <c r="M6158" s="49" t="s">
        <v>914</v>
      </c>
      <c r="N6158" s="51">
        <v>23924</v>
      </c>
      <c r="O6158" s="51">
        <v>23924</v>
      </c>
      <c r="P6158" s="49" t="s">
        <v>1081</v>
      </c>
    </row>
    <row r="6159" spans="1:16">
      <c r="A6159" s="46">
        <v>0</v>
      </c>
      <c r="B6159" s="46">
        <v>0</v>
      </c>
      <c r="C6159" s="46">
        <v>0</v>
      </c>
      <c r="D6159" s="46">
        <f t="shared" si="96"/>
        <v>0</v>
      </c>
      <c r="E6159" s="51">
        <v>45261</v>
      </c>
      <c r="F6159" s="49" t="s">
        <v>80</v>
      </c>
      <c r="G6159" s="49" t="s">
        <v>81</v>
      </c>
      <c r="H6159" s="49" t="s">
        <v>3129</v>
      </c>
      <c r="I6159" s="49" t="s">
        <v>3129</v>
      </c>
      <c r="J6159" s="49">
        <v>135500</v>
      </c>
      <c r="K6159" s="49" t="s">
        <v>109</v>
      </c>
      <c r="L6159" s="49">
        <v>9802138</v>
      </c>
      <c r="M6159" s="49" t="s">
        <v>914</v>
      </c>
      <c r="N6159" s="51">
        <v>23924</v>
      </c>
      <c r="O6159" s="51">
        <v>23924</v>
      </c>
      <c r="P6159" s="49" t="s">
        <v>1081</v>
      </c>
    </row>
    <row r="6160" spans="1:16">
      <c r="A6160" s="46">
        <v>0</v>
      </c>
      <c r="B6160" s="46">
        <v>0</v>
      </c>
      <c r="C6160" s="46">
        <v>0</v>
      </c>
      <c r="D6160" s="46">
        <f t="shared" si="96"/>
        <v>0</v>
      </c>
      <c r="E6160" s="51">
        <v>45261</v>
      </c>
      <c r="F6160" s="49" t="s">
        <v>80</v>
      </c>
      <c r="G6160" s="49" t="s">
        <v>81</v>
      </c>
      <c r="H6160" s="49" t="s">
        <v>3129</v>
      </c>
      <c r="I6160" s="49" t="s">
        <v>3129</v>
      </c>
      <c r="J6160" s="49">
        <v>135500</v>
      </c>
      <c r="K6160" s="49" t="s">
        <v>109</v>
      </c>
      <c r="L6160" s="49">
        <v>9803278</v>
      </c>
      <c r="M6160" s="49" t="s">
        <v>914</v>
      </c>
      <c r="N6160" s="51">
        <v>13697</v>
      </c>
      <c r="O6160" s="51">
        <v>13697</v>
      </c>
      <c r="P6160" s="49" t="s">
        <v>1081</v>
      </c>
    </row>
    <row r="6161" spans="1:16">
      <c r="A6161" s="46">
        <v>0</v>
      </c>
      <c r="B6161" s="46">
        <v>0</v>
      </c>
      <c r="C6161" s="46">
        <v>0</v>
      </c>
      <c r="D6161" s="46">
        <f t="shared" si="96"/>
        <v>0</v>
      </c>
      <c r="E6161" s="51">
        <v>45261</v>
      </c>
      <c r="F6161" s="49" t="s">
        <v>80</v>
      </c>
      <c r="G6161" s="49" t="s">
        <v>81</v>
      </c>
      <c r="H6161" s="49" t="s">
        <v>3129</v>
      </c>
      <c r="I6161" s="49" t="s">
        <v>3129</v>
      </c>
      <c r="J6161" s="49">
        <v>135500</v>
      </c>
      <c r="K6161" s="49" t="s">
        <v>109</v>
      </c>
      <c r="L6161" s="49">
        <v>9802228</v>
      </c>
      <c r="M6161" s="49" t="s">
        <v>914</v>
      </c>
      <c r="N6161" s="51">
        <v>33786</v>
      </c>
      <c r="O6161" s="51">
        <v>33786</v>
      </c>
      <c r="P6161" s="49" t="s">
        <v>1081</v>
      </c>
    </row>
    <row r="6162" spans="1:16">
      <c r="A6162" s="46">
        <v>0</v>
      </c>
      <c r="B6162" s="46">
        <v>0</v>
      </c>
      <c r="C6162" s="46">
        <v>0</v>
      </c>
      <c r="D6162" s="46">
        <f t="shared" si="96"/>
        <v>0</v>
      </c>
      <c r="E6162" s="51">
        <v>45261</v>
      </c>
      <c r="F6162" s="49" t="s">
        <v>80</v>
      </c>
      <c r="G6162" s="49" t="s">
        <v>81</v>
      </c>
      <c r="H6162" s="49" t="s">
        <v>3129</v>
      </c>
      <c r="I6162" s="49" t="s">
        <v>3129</v>
      </c>
      <c r="J6162" s="49">
        <v>135500</v>
      </c>
      <c r="K6162" s="49" t="s">
        <v>109</v>
      </c>
      <c r="L6162" s="49">
        <v>9802227</v>
      </c>
      <c r="M6162" s="49" t="s">
        <v>914</v>
      </c>
      <c r="N6162" s="51">
        <v>32690</v>
      </c>
      <c r="O6162" s="51">
        <v>32690</v>
      </c>
      <c r="P6162" s="49" t="s">
        <v>1081</v>
      </c>
    </row>
    <row r="6163" spans="1:16">
      <c r="A6163" s="46">
        <v>0</v>
      </c>
      <c r="B6163" s="46">
        <v>0</v>
      </c>
      <c r="C6163" s="46">
        <v>0</v>
      </c>
      <c r="D6163" s="46">
        <f t="shared" si="96"/>
        <v>0</v>
      </c>
      <c r="E6163" s="51">
        <v>45261</v>
      </c>
      <c r="F6163" s="49" t="s">
        <v>80</v>
      </c>
      <c r="G6163" s="49" t="s">
        <v>81</v>
      </c>
      <c r="H6163" s="49" t="s">
        <v>3129</v>
      </c>
      <c r="I6163" s="49" t="s">
        <v>3129</v>
      </c>
      <c r="J6163" s="49">
        <v>135500</v>
      </c>
      <c r="K6163" s="49" t="s">
        <v>109</v>
      </c>
      <c r="L6163" s="49">
        <v>9803330</v>
      </c>
      <c r="M6163" s="49" t="s">
        <v>914</v>
      </c>
      <c r="N6163" s="51">
        <v>25020</v>
      </c>
      <c r="O6163" s="51">
        <v>25020</v>
      </c>
      <c r="P6163" s="49" t="s">
        <v>1081</v>
      </c>
    </row>
    <row r="6164" spans="1:16">
      <c r="A6164" s="46">
        <v>0</v>
      </c>
      <c r="B6164" s="46">
        <v>0</v>
      </c>
      <c r="C6164" s="46">
        <v>0</v>
      </c>
      <c r="D6164" s="46">
        <f t="shared" si="96"/>
        <v>0</v>
      </c>
      <c r="E6164" s="51">
        <v>45261</v>
      </c>
      <c r="F6164" s="49" t="s">
        <v>80</v>
      </c>
      <c r="G6164" s="49" t="s">
        <v>81</v>
      </c>
      <c r="H6164" s="49" t="s">
        <v>3129</v>
      </c>
      <c r="I6164" s="49" t="s">
        <v>3129</v>
      </c>
      <c r="J6164" s="49">
        <v>135500</v>
      </c>
      <c r="K6164" s="49" t="s">
        <v>109</v>
      </c>
      <c r="L6164" s="49">
        <v>9802246</v>
      </c>
      <c r="M6164" s="49" t="s">
        <v>914</v>
      </c>
      <c r="N6164" s="51">
        <v>24654</v>
      </c>
      <c r="O6164" s="51">
        <v>24654</v>
      </c>
      <c r="P6164" s="49" t="s">
        <v>1081</v>
      </c>
    </row>
    <row r="6165" spans="1:16">
      <c r="A6165" s="46">
        <v>0</v>
      </c>
      <c r="B6165" s="46">
        <v>0</v>
      </c>
      <c r="C6165" s="46">
        <v>0</v>
      </c>
      <c r="D6165" s="46">
        <f t="shared" si="96"/>
        <v>0</v>
      </c>
      <c r="E6165" s="51">
        <v>45261</v>
      </c>
      <c r="F6165" s="49" t="s">
        <v>80</v>
      </c>
      <c r="G6165" s="49" t="s">
        <v>81</v>
      </c>
      <c r="H6165" s="49" t="s">
        <v>3129</v>
      </c>
      <c r="I6165" s="49" t="s">
        <v>3129</v>
      </c>
      <c r="J6165" s="49">
        <v>135500</v>
      </c>
      <c r="K6165" s="49" t="s">
        <v>109</v>
      </c>
      <c r="L6165" s="49">
        <v>9802241</v>
      </c>
      <c r="M6165" s="49" t="s">
        <v>914</v>
      </c>
      <c r="N6165" s="51">
        <v>21367</v>
      </c>
      <c r="O6165" s="51">
        <v>21367</v>
      </c>
      <c r="P6165" s="49" t="s">
        <v>1081</v>
      </c>
    </row>
    <row r="6166" spans="1:16">
      <c r="A6166" s="46">
        <v>0</v>
      </c>
      <c r="B6166" s="46">
        <v>0</v>
      </c>
      <c r="C6166" s="46">
        <v>0</v>
      </c>
      <c r="D6166" s="46">
        <f t="shared" si="96"/>
        <v>0</v>
      </c>
      <c r="E6166" s="51">
        <v>45261</v>
      </c>
      <c r="F6166" s="49" t="s">
        <v>80</v>
      </c>
      <c r="G6166" s="49" t="s">
        <v>81</v>
      </c>
      <c r="H6166" s="49" t="s">
        <v>3129</v>
      </c>
      <c r="I6166" s="49" t="s">
        <v>3129</v>
      </c>
      <c r="J6166" s="49">
        <v>135500</v>
      </c>
      <c r="K6166" s="49" t="s">
        <v>109</v>
      </c>
      <c r="L6166" s="49">
        <v>9802217</v>
      </c>
      <c r="M6166" s="49" t="s">
        <v>914</v>
      </c>
      <c r="N6166" s="51">
        <v>21732</v>
      </c>
      <c r="O6166" s="51">
        <v>21732</v>
      </c>
      <c r="P6166" s="49" t="s">
        <v>1081</v>
      </c>
    </row>
    <row r="6167" spans="1:16">
      <c r="A6167" s="46">
        <v>0</v>
      </c>
      <c r="B6167" s="46">
        <v>0</v>
      </c>
      <c r="C6167" s="46">
        <v>0</v>
      </c>
      <c r="D6167" s="46">
        <f t="shared" si="96"/>
        <v>0</v>
      </c>
      <c r="E6167" s="51">
        <v>45261</v>
      </c>
      <c r="F6167" s="49" t="s">
        <v>80</v>
      </c>
      <c r="G6167" s="49" t="s">
        <v>81</v>
      </c>
      <c r="H6167" s="49" t="s">
        <v>3129</v>
      </c>
      <c r="I6167" s="49" t="s">
        <v>3129</v>
      </c>
      <c r="J6167" s="49">
        <v>135500</v>
      </c>
      <c r="K6167" s="49" t="s">
        <v>109</v>
      </c>
      <c r="L6167" s="49">
        <v>9803252</v>
      </c>
      <c r="M6167" s="49" t="s">
        <v>914</v>
      </c>
      <c r="N6167" s="51">
        <v>33786</v>
      </c>
      <c r="O6167" s="51">
        <v>33786</v>
      </c>
      <c r="P6167" s="49" t="s">
        <v>1081</v>
      </c>
    </row>
    <row r="6168" spans="1:16">
      <c r="A6168" s="46">
        <v>0</v>
      </c>
      <c r="B6168" s="46">
        <v>0</v>
      </c>
      <c r="C6168" s="46">
        <v>0</v>
      </c>
      <c r="D6168" s="46">
        <f t="shared" si="96"/>
        <v>0</v>
      </c>
      <c r="E6168" s="51">
        <v>45261</v>
      </c>
      <c r="F6168" s="49" t="s">
        <v>80</v>
      </c>
      <c r="G6168" s="49" t="s">
        <v>81</v>
      </c>
      <c r="H6168" s="49" t="s">
        <v>3129</v>
      </c>
      <c r="I6168" s="49" t="s">
        <v>3129</v>
      </c>
      <c r="J6168" s="49">
        <v>135500</v>
      </c>
      <c r="K6168" s="49" t="s">
        <v>109</v>
      </c>
      <c r="L6168" s="49">
        <v>9802216</v>
      </c>
      <c r="M6168" s="49" t="s">
        <v>914</v>
      </c>
      <c r="N6168" s="51">
        <v>21367</v>
      </c>
      <c r="O6168" s="51">
        <v>21367</v>
      </c>
      <c r="P6168" s="49" t="s">
        <v>1081</v>
      </c>
    </row>
    <row r="6169" spans="1:16">
      <c r="A6169" s="46">
        <v>0</v>
      </c>
      <c r="B6169" s="46">
        <v>0</v>
      </c>
      <c r="C6169" s="46">
        <v>0</v>
      </c>
      <c r="D6169" s="46">
        <f t="shared" si="96"/>
        <v>0</v>
      </c>
      <c r="E6169" s="51">
        <v>45261</v>
      </c>
      <c r="F6169" s="49" t="s">
        <v>80</v>
      </c>
      <c r="G6169" s="49" t="s">
        <v>81</v>
      </c>
      <c r="H6169" s="49" t="s">
        <v>3129</v>
      </c>
      <c r="I6169" s="49" t="s">
        <v>3129</v>
      </c>
      <c r="J6169" s="49">
        <v>135500</v>
      </c>
      <c r="K6169" s="49" t="s">
        <v>109</v>
      </c>
      <c r="L6169" s="49">
        <v>9803213</v>
      </c>
      <c r="M6169" s="49" t="s">
        <v>914</v>
      </c>
      <c r="N6169" s="51">
        <v>27576</v>
      </c>
      <c r="O6169" s="51">
        <v>27576</v>
      </c>
      <c r="P6169" s="49" t="s">
        <v>1081</v>
      </c>
    </row>
    <row r="6170" spans="1:16">
      <c r="A6170" s="46">
        <v>0</v>
      </c>
      <c r="B6170" s="46">
        <v>0</v>
      </c>
      <c r="C6170" s="46">
        <v>0</v>
      </c>
      <c r="D6170" s="46">
        <f t="shared" si="96"/>
        <v>0</v>
      </c>
      <c r="E6170" s="51">
        <v>45261</v>
      </c>
      <c r="F6170" s="49" t="s">
        <v>80</v>
      </c>
      <c r="G6170" s="49" t="s">
        <v>81</v>
      </c>
      <c r="H6170" s="49" t="s">
        <v>3129</v>
      </c>
      <c r="I6170" s="49" t="s">
        <v>3129</v>
      </c>
      <c r="J6170" s="49">
        <v>135500</v>
      </c>
      <c r="K6170" s="49" t="s">
        <v>109</v>
      </c>
      <c r="L6170" s="49">
        <v>9802963</v>
      </c>
      <c r="M6170" s="49" t="s">
        <v>914</v>
      </c>
      <c r="N6170" s="51">
        <v>21367</v>
      </c>
      <c r="O6170" s="51">
        <v>21367</v>
      </c>
      <c r="P6170" s="49" t="s">
        <v>1081</v>
      </c>
    </row>
    <row r="6171" spans="1:16">
      <c r="A6171" s="46">
        <v>0</v>
      </c>
      <c r="B6171" s="46">
        <v>0</v>
      </c>
      <c r="C6171" s="46">
        <v>0</v>
      </c>
      <c r="D6171" s="46">
        <f t="shared" si="96"/>
        <v>0</v>
      </c>
      <c r="E6171" s="51">
        <v>45261</v>
      </c>
      <c r="F6171" s="49" t="s">
        <v>80</v>
      </c>
      <c r="G6171" s="49" t="s">
        <v>81</v>
      </c>
      <c r="H6171" s="49" t="s">
        <v>3129</v>
      </c>
      <c r="I6171" s="49" t="s">
        <v>3129</v>
      </c>
      <c r="J6171" s="49">
        <v>135500</v>
      </c>
      <c r="K6171" s="49" t="s">
        <v>109</v>
      </c>
      <c r="L6171" s="49">
        <v>9803192</v>
      </c>
      <c r="M6171" s="49" t="s">
        <v>914</v>
      </c>
      <c r="N6171" s="51">
        <v>19906</v>
      </c>
      <c r="O6171" s="51">
        <v>19906</v>
      </c>
      <c r="P6171" s="49" t="s">
        <v>1081</v>
      </c>
    </row>
    <row r="6172" spans="1:16">
      <c r="A6172" s="46">
        <v>0</v>
      </c>
      <c r="B6172" s="46">
        <v>0</v>
      </c>
      <c r="C6172" s="46">
        <v>0</v>
      </c>
      <c r="D6172" s="46">
        <f t="shared" si="96"/>
        <v>0</v>
      </c>
      <c r="E6172" s="51">
        <v>45261</v>
      </c>
      <c r="F6172" s="49" t="s">
        <v>80</v>
      </c>
      <c r="G6172" s="49" t="s">
        <v>81</v>
      </c>
      <c r="H6172" s="49" t="s">
        <v>3129</v>
      </c>
      <c r="I6172" s="49" t="s">
        <v>3129</v>
      </c>
      <c r="J6172" s="49">
        <v>135500</v>
      </c>
      <c r="K6172" s="49" t="s">
        <v>109</v>
      </c>
      <c r="L6172" s="49">
        <v>9802967</v>
      </c>
      <c r="M6172" s="49" t="s">
        <v>914</v>
      </c>
      <c r="N6172" s="51">
        <v>25020</v>
      </c>
      <c r="O6172" s="51">
        <v>25020</v>
      </c>
      <c r="P6172" s="49" t="s">
        <v>1081</v>
      </c>
    </row>
    <row r="6173" spans="1:16">
      <c r="A6173" s="46">
        <v>0</v>
      </c>
      <c r="B6173" s="46">
        <v>0</v>
      </c>
      <c r="C6173" s="46">
        <v>0</v>
      </c>
      <c r="D6173" s="46">
        <f t="shared" si="96"/>
        <v>0</v>
      </c>
      <c r="E6173" s="51">
        <v>45261</v>
      </c>
      <c r="F6173" s="49" t="s">
        <v>80</v>
      </c>
      <c r="G6173" s="49" t="s">
        <v>81</v>
      </c>
      <c r="H6173" s="49" t="s">
        <v>3129</v>
      </c>
      <c r="I6173" s="49" t="s">
        <v>3129</v>
      </c>
      <c r="J6173" s="49">
        <v>135500</v>
      </c>
      <c r="K6173" s="49" t="s">
        <v>109</v>
      </c>
      <c r="L6173" s="49">
        <v>9802892</v>
      </c>
      <c r="M6173" s="49" t="s">
        <v>914</v>
      </c>
      <c r="N6173" s="51">
        <v>21367</v>
      </c>
      <c r="O6173" s="51">
        <v>21367</v>
      </c>
      <c r="P6173" s="49" t="s">
        <v>1081</v>
      </c>
    </row>
    <row r="6174" spans="1:16">
      <c r="A6174" s="46">
        <v>0</v>
      </c>
      <c r="B6174" s="46">
        <v>0</v>
      </c>
      <c r="C6174" s="46">
        <v>0</v>
      </c>
      <c r="D6174" s="46">
        <f t="shared" si="96"/>
        <v>0</v>
      </c>
      <c r="E6174" s="51">
        <v>45261</v>
      </c>
      <c r="F6174" s="49" t="s">
        <v>80</v>
      </c>
      <c r="G6174" s="49" t="s">
        <v>81</v>
      </c>
      <c r="H6174" s="49" t="s">
        <v>3129</v>
      </c>
      <c r="I6174" s="49" t="s">
        <v>3129</v>
      </c>
      <c r="J6174" s="49">
        <v>135500</v>
      </c>
      <c r="K6174" s="49" t="s">
        <v>109</v>
      </c>
      <c r="L6174" s="49">
        <v>9803057</v>
      </c>
      <c r="M6174" s="49" t="s">
        <v>914</v>
      </c>
      <c r="N6174" s="51">
        <v>13697</v>
      </c>
      <c r="O6174" s="51">
        <v>13697</v>
      </c>
      <c r="P6174" s="49" t="s">
        <v>1081</v>
      </c>
    </row>
    <row r="6175" spans="1:16">
      <c r="A6175" s="46">
        <v>0</v>
      </c>
      <c r="B6175" s="46">
        <v>0</v>
      </c>
      <c r="C6175" s="46">
        <v>0</v>
      </c>
      <c r="D6175" s="46">
        <f t="shared" si="96"/>
        <v>0</v>
      </c>
      <c r="E6175" s="51">
        <v>45261</v>
      </c>
      <c r="F6175" s="49" t="s">
        <v>80</v>
      </c>
      <c r="G6175" s="49" t="s">
        <v>81</v>
      </c>
      <c r="H6175" s="49" t="s">
        <v>3129</v>
      </c>
      <c r="I6175" s="49" t="s">
        <v>3129</v>
      </c>
      <c r="J6175" s="49">
        <v>135500</v>
      </c>
      <c r="K6175" s="49" t="s">
        <v>109</v>
      </c>
      <c r="L6175" s="49">
        <v>9802258</v>
      </c>
      <c r="M6175" s="49" t="s">
        <v>914</v>
      </c>
      <c r="N6175" s="51">
        <v>24289</v>
      </c>
      <c r="O6175" s="51">
        <v>24289</v>
      </c>
      <c r="P6175" s="49" t="s">
        <v>1081</v>
      </c>
    </row>
    <row r="6176" spans="1:16">
      <c r="A6176" s="46">
        <v>0</v>
      </c>
      <c r="B6176" s="46">
        <v>0</v>
      </c>
      <c r="C6176" s="46">
        <v>0</v>
      </c>
      <c r="D6176" s="46">
        <f t="shared" si="96"/>
        <v>0</v>
      </c>
      <c r="E6176" s="51">
        <v>45261</v>
      </c>
      <c r="F6176" s="49" t="s">
        <v>80</v>
      </c>
      <c r="G6176" s="49" t="s">
        <v>81</v>
      </c>
      <c r="H6176" s="49" t="s">
        <v>3129</v>
      </c>
      <c r="I6176" s="49" t="s">
        <v>3129</v>
      </c>
      <c r="J6176" s="49">
        <v>135500</v>
      </c>
      <c r="K6176" s="49" t="s">
        <v>109</v>
      </c>
      <c r="L6176" s="49">
        <v>9802244</v>
      </c>
      <c r="M6176" s="49" t="s">
        <v>914</v>
      </c>
      <c r="N6176" s="51">
        <v>22463</v>
      </c>
      <c r="O6176" s="51">
        <v>22463</v>
      </c>
      <c r="P6176" s="49" t="s">
        <v>1081</v>
      </c>
    </row>
    <row r="6177" spans="1:16">
      <c r="A6177" s="46">
        <v>0</v>
      </c>
      <c r="B6177" s="46">
        <v>0</v>
      </c>
      <c r="C6177" s="46">
        <v>0</v>
      </c>
      <c r="D6177" s="46">
        <f t="shared" si="96"/>
        <v>0</v>
      </c>
      <c r="E6177" s="51">
        <v>45261</v>
      </c>
      <c r="F6177" s="49" t="s">
        <v>80</v>
      </c>
      <c r="G6177" s="49" t="s">
        <v>81</v>
      </c>
      <c r="H6177" s="49" t="s">
        <v>3129</v>
      </c>
      <c r="I6177" s="49" t="s">
        <v>3129</v>
      </c>
      <c r="J6177" s="49">
        <v>135500</v>
      </c>
      <c r="K6177" s="49" t="s">
        <v>109</v>
      </c>
      <c r="L6177" s="49">
        <v>9803311</v>
      </c>
      <c r="M6177" s="49" t="s">
        <v>914</v>
      </c>
      <c r="N6177" s="51">
        <v>29037</v>
      </c>
      <c r="O6177" s="51">
        <v>29037</v>
      </c>
      <c r="P6177" s="49" t="s">
        <v>1081</v>
      </c>
    </row>
    <row r="6178" spans="1:16">
      <c r="A6178" s="46">
        <v>0</v>
      </c>
      <c r="B6178" s="46">
        <v>0</v>
      </c>
      <c r="C6178" s="46">
        <v>0</v>
      </c>
      <c r="D6178" s="46">
        <f t="shared" si="96"/>
        <v>0</v>
      </c>
      <c r="E6178" s="51">
        <v>45261</v>
      </c>
      <c r="F6178" s="49" t="s">
        <v>80</v>
      </c>
      <c r="G6178" s="49" t="s">
        <v>81</v>
      </c>
      <c r="H6178" s="49" t="s">
        <v>3129</v>
      </c>
      <c r="I6178" s="49" t="s">
        <v>3129</v>
      </c>
      <c r="J6178" s="49">
        <v>135500</v>
      </c>
      <c r="K6178" s="49" t="s">
        <v>109</v>
      </c>
      <c r="L6178" s="49">
        <v>9803309</v>
      </c>
      <c r="M6178" s="49" t="s">
        <v>914</v>
      </c>
      <c r="N6178" s="51">
        <v>24654</v>
      </c>
      <c r="O6178" s="51">
        <v>24654</v>
      </c>
      <c r="P6178" s="49" t="s">
        <v>1081</v>
      </c>
    </row>
    <row r="6179" spans="1:16">
      <c r="A6179" s="46">
        <v>0</v>
      </c>
      <c r="B6179" s="46">
        <v>0</v>
      </c>
      <c r="C6179" s="46">
        <v>0</v>
      </c>
      <c r="D6179" s="46">
        <f t="shared" si="96"/>
        <v>0</v>
      </c>
      <c r="E6179" s="51">
        <v>45261</v>
      </c>
      <c r="F6179" s="49" t="s">
        <v>80</v>
      </c>
      <c r="G6179" s="49" t="s">
        <v>81</v>
      </c>
      <c r="H6179" s="49" t="s">
        <v>3129</v>
      </c>
      <c r="I6179" s="49" t="s">
        <v>3129</v>
      </c>
      <c r="J6179" s="49">
        <v>135500</v>
      </c>
      <c r="K6179" s="49" t="s">
        <v>109</v>
      </c>
      <c r="L6179" s="49">
        <v>9803146</v>
      </c>
      <c r="M6179" s="49" t="s">
        <v>914</v>
      </c>
      <c r="N6179" s="51">
        <v>24654</v>
      </c>
      <c r="O6179" s="51">
        <v>24654</v>
      </c>
      <c r="P6179" s="49" t="s">
        <v>1081</v>
      </c>
    </row>
    <row r="6180" spans="1:16">
      <c r="A6180" s="46">
        <v>0</v>
      </c>
      <c r="B6180" s="46">
        <v>0</v>
      </c>
      <c r="C6180" s="46">
        <v>0</v>
      </c>
      <c r="D6180" s="46">
        <f t="shared" si="96"/>
        <v>0</v>
      </c>
      <c r="E6180" s="51">
        <v>45261</v>
      </c>
      <c r="F6180" s="49" t="s">
        <v>80</v>
      </c>
      <c r="G6180" s="49" t="s">
        <v>81</v>
      </c>
      <c r="H6180" s="49" t="s">
        <v>3129</v>
      </c>
      <c r="I6180" s="49" t="s">
        <v>3129</v>
      </c>
      <c r="J6180" s="49">
        <v>135500</v>
      </c>
      <c r="K6180" s="49" t="s">
        <v>109</v>
      </c>
      <c r="L6180" s="49">
        <v>9803024</v>
      </c>
      <c r="M6180" s="49" t="s">
        <v>914</v>
      </c>
      <c r="N6180" s="51">
        <v>23924</v>
      </c>
      <c r="O6180" s="51">
        <v>23924</v>
      </c>
      <c r="P6180" s="49" t="s">
        <v>1081</v>
      </c>
    </row>
    <row r="6181" spans="1:16">
      <c r="A6181" s="46">
        <v>0</v>
      </c>
      <c r="B6181" s="46">
        <v>0</v>
      </c>
      <c r="C6181" s="46">
        <v>0</v>
      </c>
      <c r="D6181" s="46">
        <f t="shared" si="96"/>
        <v>0</v>
      </c>
      <c r="E6181" s="51">
        <v>45261</v>
      </c>
      <c r="F6181" s="49" t="s">
        <v>80</v>
      </c>
      <c r="G6181" s="49" t="s">
        <v>81</v>
      </c>
      <c r="H6181" s="49" t="s">
        <v>3129</v>
      </c>
      <c r="I6181" s="49" t="s">
        <v>3129</v>
      </c>
      <c r="J6181" s="49">
        <v>135500</v>
      </c>
      <c r="K6181" s="49" t="s">
        <v>109</v>
      </c>
      <c r="L6181" s="49">
        <v>9802257</v>
      </c>
      <c r="M6181" s="49" t="s">
        <v>914</v>
      </c>
      <c r="N6181" s="51">
        <v>23924</v>
      </c>
      <c r="O6181" s="51">
        <v>23924</v>
      </c>
      <c r="P6181" s="49" t="s">
        <v>1081</v>
      </c>
    </row>
    <row r="6182" spans="1:16">
      <c r="A6182" s="46">
        <v>0</v>
      </c>
      <c r="B6182" s="46">
        <v>0</v>
      </c>
      <c r="C6182" s="46">
        <v>0</v>
      </c>
      <c r="D6182" s="46">
        <f t="shared" si="96"/>
        <v>0</v>
      </c>
      <c r="E6182" s="51">
        <v>45261</v>
      </c>
      <c r="F6182" s="49" t="s">
        <v>80</v>
      </c>
      <c r="G6182" s="49" t="s">
        <v>81</v>
      </c>
      <c r="H6182" s="49" t="s">
        <v>3129</v>
      </c>
      <c r="I6182" s="49" t="s">
        <v>3129</v>
      </c>
      <c r="J6182" s="49">
        <v>135500</v>
      </c>
      <c r="K6182" s="49" t="s">
        <v>109</v>
      </c>
      <c r="L6182" s="49">
        <v>9802202</v>
      </c>
      <c r="M6182" s="49" t="s">
        <v>914</v>
      </c>
      <c r="N6182" s="51">
        <v>25020</v>
      </c>
      <c r="O6182" s="51">
        <v>25020</v>
      </c>
      <c r="P6182" s="49" t="s">
        <v>1081</v>
      </c>
    </row>
    <row r="6183" spans="1:16">
      <c r="A6183" s="46">
        <v>0</v>
      </c>
      <c r="B6183" s="46">
        <v>0</v>
      </c>
      <c r="C6183" s="46">
        <v>0</v>
      </c>
      <c r="D6183" s="46">
        <f t="shared" si="96"/>
        <v>0</v>
      </c>
      <c r="E6183" s="51">
        <v>45261</v>
      </c>
      <c r="F6183" s="49" t="s">
        <v>80</v>
      </c>
      <c r="G6183" s="49" t="s">
        <v>81</v>
      </c>
      <c r="H6183" s="49" t="s">
        <v>3129</v>
      </c>
      <c r="I6183" s="49" t="s">
        <v>3129</v>
      </c>
      <c r="J6183" s="49">
        <v>135500</v>
      </c>
      <c r="K6183" s="49" t="s">
        <v>109</v>
      </c>
      <c r="L6183" s="49">
        <v>9803215</v>
      </c>
      <c r="M6183" s="49" t="s">
        <v>914</v>
      </c>
      <c r="N6183" s="51">
        <v>28672</v>
      </c>
      <c r="O6183" s="51">
        <v>28672</v>
      </c>
      <c r="P6183" s="49" t="s">
        <v>1081</v>
      </c>
    </row>
    <row r="6184" spans="1:16">
      <c r="A6184" s="46">
        <v>0</v>
      </c>
      <c r="B6184" s="46">
        <v>0</v>
      </c>
      <c r="C6184" s="46">
        <v>0</v>
      </c>
      <c r="D6184" s="46">
        <f t="shared" si="96"/>
        <v>0</v>
      </c>
      <c r="E6184" s="51">
        <v>45261</v>
      </c>
      <c r="F6184" s="49" t="s">
        <v>80</v>
      </c>
      <c r="G6184" s="49" t="s">
        <v>81</v>
      </c>
      <c r="H6184" s="49" t="s">
        <v>3129</v>
      </c>
      <c r="I6184" s="49" t="s">
        <v>3129</v>
      </c>
      <c r="J6184" s="49">
        <v>135500</v>
      </c>
      <c r="K6184" s="49" t="s">
        <v>109</v>
      </c>
      <c r="L6184" s="49">
        <v>9803383</v>
      </c>
      <c r="M6184" s="49" t="s">
        <v>914</v>
      </c>
      <c r="N6184" s="51">
        <v>28307</v>
      </c>
      <c r="O6184" s="51">
        <v>28307</v>
      </c>
      <c r="P6184" s="49" t="s">
        <v>1081</v>
      </c>
    </row>
    <row r="6185" spans="1:16">
      <c r="A6185" s="46">
        <v>0</v>
      </c>
      <c r="B6185" s="46">
        <v>0</v>
      </c>
      <c r="C6185" s="46">
        <v>0</v>
      </c>
      <c r="D6185" s="46">
        <f t="shared" si="96"/>
        <v>0</v>
      </c>
      <c r="E6185" s="51">
        <v>45261</v>
      </c>
      <c r="F6185" s="49" t="s">
        <v>80</v>
      </c>
      <c r="G6185" s="49" t="s">
        <v>81</v>
      </c>
      <c r="H6185" s="49" t="s">
        <v>3129</v>
      </c>
      <c r="I6185" s="49" t="s">
        <v>3129</v>
      </c>
      <c r="J6185" s="49">
        <v>135500</v>
      </c>
      <c r="K6185" s="49" t="s">
        <v>109</v>
      </c>
      <c r="L6185" s="49">
        <v>9803409</v>
      </c>
      <c r="M6185" s="49" t="s">
        <v>914</v>
      </c>
      <c r="N6185" s="51">
        <v>28307</v>
      </c>
      <c r="O6185" s="51">
        <v>28307</v>
      </c>
      <c r="P6185" s="49" t="s">
        <v>1081</v>
      </c>
    </row>
    <row r="6186" spans="1:16">
      <c r="A6186" s="46">
        <v>0</v>
      </c>
      <c r="B6186" s="46">
        <v>0</v>
      </c>
      <c r="C6186" s="46">
        <v>0</v>
      </c>
      <c r="D6186" s="46">
        <f t="shared" si="96"/>
        <v>0</v>
      </c>
      <c r="E6186" s="51">
        <v>45261</v>
      </c>
      <c r="F6186" s="49" t="s">
        <v>80</v>
      </c>
      <c r="G6186" s="49" t="s">
        <v>81</v>
      </c>
      <c r="H6186" s="49" t="s">
        <v>3129</v>
      </c>
      <c r="I6186" s="49" t="s">
        <v>3129</v>
      </c>
      <c r="J6186" s="49">
        <v>135500</v>
      </c>
      <c r="K6186" s="49" t="s">
        <v>109</v>
      </c>
      <c r="L6186" s="49">
        <v>9803364</v>
      </c>
      <c r="M6186" s="49" t="s">
        <v>914</v>
      </c>
      <c r="N6186" s="51">
        <v>29037</v>
      </c>
      <c r="O6186" s="51">
        <v>29037</v>
      </c>
      <c r="P6186" s="49" t="s">
        <v>1081</v>
      </c>
    </row>
    <row r="6187" spans="1:16">
      <c r="A6187" s="46">
        <v>0</v>
      </c>
      <c r="B6187" s="46">
        <v>0</v>
      </c>
      <c r="C6187" s="46">
        <v>0</v>
      </c>
      <c r="D6187" s="46">
        <f t="shared" si="96"/>
        <v>0</v>
      </c>
      <c r="E6187" s="51">
        <v>45261</v>
      </c>
      <c r="F6187" s="49" t="s">
        <v>80</v>
      </c>
      <c r="G6187" s="49" t="s">
        <v>81</v>
      </c>
      <c r="H6187" s="49" t="s">
        <v>3129</v>
      </c>
      <c r="I6187" s="49" t="s">
        <v>3129</v>
      </c>
      <c r="J6187" s="49">
        <v>135500</v>
      </c>
      <c r="K6187" s="49" t="s">
        <v>109</v>
      </c>
      <c r="L6187" s="49">
        <v>9803160</v>
      </c>
      <c r="M6187" s="49" t="s">
        <v>914</v>
      </c>
      <c r="N6187" s="51">
        <v>27942</v>
      </c>
      <c r="O6187" s="51">
        <v>27942</v>
      </c>
      <c r="P6187" s="49" t="s">
        <v>1081</v>
      </c>
    </row>
    <row r="6188" spans="1:16">
      <c r="A6188" s="46">
        <v>0</v>
      </c>
      <c r="B6188" s="46">
        <v>0</v>
      </c>
      <c r="C6188" s="46">
        <v>0</v>
      </c>
      <c r="D6188" s="46">
        <f t="shared" si="96"/>
        <v>0</v>
      </c>
      <c r="E6188" s="51">
        <v>45261</v>
      </c>
      <c r="F6188" s="49" t="s">
        <v>80</v>
      </c>
      <c r="G6188" s="49" t="s">
        <v>81</v>
      </c>
      <c r="H6188" s="49" t="s">
        <v>3129</v>
      </c>
      <c r="I6188" s="49" t="s">
        <v>3129</v>
      </c>
      <c r="J6188" s="49">
        <v>135500</v>
      </c>
      <c r="K6188" s="49" t="s">
        <v>109</v>
      </c>
      <c r="L6188" s="49">
        <v>9803363</v>
      </c>
      <c r="M6188" s="49" t="s">
        <v>914</v>
      </c>
      <c r="N6188" s="51">
        <v>28672</v>
      </c>
      <c r="O6188" s="51">
        <v>28672</v>
      </c>
      <c r="P6188" s="49" t="s">
        <v>1081</v>
      </c>
    </row>
    <row r="6189" spans="1:16">
      <c r="A6189" s="46">
        <v>0</v>
      </c>
      <c r="B6189" s="46">
        <v>0</v>
      </c>
      <c r="C6189" s="46">
        <v>0</v>
      </c>
      <c r="D6189" s="46">
        <f t="shared" si="96"/>
        <v>0</v>
      </c>
      <c r="E6189" s="51">
        <v>45261</v>
      </c>
      <c r="F6189" s="49" t="s">
        <v>80</v>
      </c>
      <c r="G6189" s="49" t="s">
        <v>81</v>
      </c>
      <c r="H6189" s="49" t="s">
        <v>3129</v>
      </c>
      <c r="I6189" s="49" t="s">
        <v>3129</v>
      </c>
      <c r="J6189" s="49">
        <v>135500</v>
      </c>
      <c r="K6189" s="49" t="s">
        <v>109</v>
      </c>
      <c r="L6189" s="49">
        <v>9803065</v>
      </c>
      <c r="M6189" s="49" t="s">
        <v>914</v>
      </c>
      <c r="N6189" s="51">
        <v>26115</v>
      </c>
      <c r="O6189" s="51">
        <v>26115</v>
      </c>
      <c r="P6189" s="49" t="s">
        <v>1081</v>
      </c>
    </row>
    <row r="6190" spans="1:16">
      <c r="A6190" s="46">
        <v>0</v>
      </c>
      <c r="B6190" s="46">
        <v>0</v>
      </c>
      <c r="C6190" s="46">
        <v>0</v>
      </c>
      <c r="D6190" s="46">
        <f t="shared" si="96"/>
        <v>0</v>
      </c>
      <c r="E6190" s="51">
        <v>45261</v>
      </c>
      <c r="F6190" s="49" t="s">
        <v>80</v>
      </c>
      <c r="G6190" s="49" t="s">
        <v>81</v>
      </c>
      <c r="H6190" s="49" t="s">
        <v>3129</v>
      </c>
      <c r="I6190" s="49" t="s">
        <v>3129</v>
      </c>
      <c r="J6190" s="49">
        <v>135500</v>
      </c>
      <c r="K6190" s="49" t="s">
        <v>109</v>
      </c>
      <c r="L6190" s="49">
        <v>9803061</v>
      </c>
      <c r="M6190" s="49" t="s">
        <v>914</v>
      </c>
      <c r="N6190" s="51">
        <v>23559</v>
      </c>
      <c r="O6190" s="51">
        <v>23559</v>
      </c>
      <c r="P6190" s="49" t="s">
        <v>1081</v>
      </c>
    </row>
    <row r="6191" spans="1:16">
      <c r="A6191" s="46">
        <v>0</v>
      </c>
      <c r="B6191" s="46">
        <v>0</v>
      </c>
      <c r="C6191" s="46">
        <v>0</v>
      </c>
      <c r="D6191" s="46">
        <f t="shared" si="96"/>
        <v>0</v>
      </c>
      <c r="E6191" s="51">
        <v>45261</v>
      </c>
      <c r="F6191" s="49" t="s">
        <v>80</v>
      </c>
      <c r="G6191" s="49" t="s">
        <v>81</v>
      </c>
      <c r="H6191" s="49" t="s">
        <v>3129</v>
      </c>
      <c r="I6191" s="49" t="s">
        <v>3129</v>
      </c>
      <c r="J6191" s="49">
        <v>135500</v>
      </c>
      <c r="K6191" s="49" t="s">
        <v>109</v>
      </c>
      <c r="L6191" s="49">
        <v>9803026</v>
      </c>
      <c r="M6191" s="49" t="s">
        <v>914</v>
      </c>
      <c r="N6191" s="51">
        <v>24654</v>
      </c>
      <c r="O6191" s="51">
        <v>24654</v>
      </c>
      <c r="P6191" s="49" t="s">
        <v>1081</v>
      </c>
    </row>
    <row r="6192" spans="1:16">
      <c r="A6192" s="46">
        <v>0</v>
      </c>
      <c r="B6192" s="46">
        <v>0</v>
      </c>
      <c r="C6192" s="46">
        <v>0</v>
      </c>
      <c r="D6192" s="46">
        <f t="shared" si="96"/>
        <v>0</v>
      </c>
      <c r="E6192" s="51">
        <v>45261</v>
      </c>
      <c r="F6192" s="49" t="s">
        <v>80</v>
      </c>
      <c r="G6192" s="49" t="s">
        <v>81</v>
      </c>
      <c r="H6192" s="49" t="s">
        <v>3129</v>
      </c>
      <c r="I6192" s="49" t="s">
        <v>3129</v>
      </c>
      <c r="J6192" s="49">
        <v>135500</v>
      </c>
      <c r="K6192" s="49" t="s">
        <v>109</v>
      </c>
      <c r="L6192" s="49">
        <v>9803244</v>
      </c>
      <c r="M6192" s="49" t="s">
        <v>914</v>
      </c>
      <c r="N6192" s="51">
        <v>28307</v>
      </c>
      <c r="O6192" s="51">
        <v>28307</v>
      </c>
      <c r="P6192" s="49" t="s">
        <v>1081</v>
      </c>
    </row>
    <row r="6193" spans="1:16">
      <c r="A6193" s="46">
        <v>0</v>
      </c>
      <c r="B6193" s="46">
        <v>0</v>
      </c>
      <c r="C6193" s="46">
        <v>0</v>
      </c>
      <c r="D6193" s="46">
        <f t="shared" si="96"/>
        <v>0</v>
      </c>
      <c r="E6193" s="51">
        <v>45261</v>
      </c>
      <c r="F6193" s="49" t="s">
        <v>80</v>
      </c>
      <c r="G6193" s="49" t="s">
        <v>81</v>
      </c>
      <c r="H6193" s="49" t="s">
        <v>3129</v>
      </c>
      <c r="I6193" s="49" t="s">
        <v>3129</v>
      </c>
      <c r="J6193" s="49">
        <v>135500</v>
      </c>
      <c r="K6193" s="49" t="s">
        <v>109</v>
      </c>
      <c r="L6193" s="49">
        <v>9802989</v>
      </c>
      <c r="M6193" s="49" t="s">
        <v>914</v>
      </c>
      <c r="N6193" s="51">
        <v>26846</v>
      </c>
      <c r="O6193" s="51">
        <v>26846</v>
      </c>
      <c r="P6193" s="49" t="s">
        <v>1081</v>
      </c>
    </row>
    <row r="6194" spans="1:16">
      <c r="A6194" s="46">
        <v>0</v>
      </c>
      <c r="B6194" s="46">
        <v>0</v>
      </c>
      <c r="C6194" s="46">
        <v>0</v>
      </c>
      <c r="D6194" s="46">
        <f t="shared" si="96"/>
        <v>0</v>
      </c>
      <c r="E6194" s="51">
        <v>45261</v>
      </c>
      <c r="F6194" s="49" t="s">
        <v>80</v>
      </c>
      <c r="G6194" s="49" t="s">
        <v>81</v>
      </c>
      <c r="H6194" s="49" t="s">
        <v>3129</v>
      </c>
      <c r="I6194" s="49" t="s">
        <v>3129</v>
      </c>
      <c r="J6194" s="49">
        <v>135500</v>
      </c>
      <c r="K6194" s="49" t="s">
        <v>109</v>
      </c>
      <c r="L6194" s="49">
        <v>9803274</v>
      </c>
      <c r="M6194" s="49" t="s">
        <v>914</v>
      </c>
      <c r="N6194" s="51">
        <v>23193</v>
      </c>
      <c r="O6194" s="51">
        <v>23193</v>
      </c>
      <c r="P6194" s="49" t="s">
        <v>1081</v>
      </c>
    </row>
    <row r="6195" spans="1:16">
      <c r="A6195" s="46">
        <v>0</v>
      </c>
      <c r="B6195" s="46">
        <v>0</v>
      </c>
      <c r="C6195" s="46">
        <v>0</v>
      </c>
      <c r="D6195" s="46">
        <f t="shared" si="96"/>
        <v>0</v>
      </c>
      <c r="E6195" s="51">
        <v>45261</v>
      </c>
      <c r="F6195" s="49" t="s">
        <v>80</v>
      </c>
      <c r="G6195" s="49" t="s">
        <v>81</v>
      </c>
      <c r="H6195" s="49" t="s">
        <v>3129</v>
      </c>
      <c r="I6195" s="49" t="s">
        <v>3129</v>
      </c>
      <c r="J6195" s="49">
        <v>135500</v>
      </c>
      <c r="K6195" s="49" t="s">
        <v>109</v>
      </c>
      <c r="L6195" s="49">
        <v>9803271</v>
      </c>
      <c r="M6195" s="49" t="s">
        <v>914</v>
      </c>
      <c r="N6195" s="51">
        <v>22098</v>
      </c>
      <c r="O6195" s="51">
        <v>22098</v>
      </c>
      <c r="P6195" s="49" t="s">
        <v>1081</v>
      </c>
    </row>
    <row r="6196" spans="1:16">
      <c r="A6196" s="46">
        <v>0</v>
      </c>
      <c r="B6196" s="46">
        <v>0</v>
      </c>
      <c r="C6196" s="46">
        <v>0</v>
      </c>
      <c r="D6196" s="46">
        <f t="shared" si="96"/>
        <v>0</v>
      </c>
      <c r="E6196" s="51">
        <v>45261</v>
      </c>
      <c r="F6196" s="49" t="s">
        <v>80</v>
      </c>
      <c r="G6196" s="49" t="s">
        <v>81</v>
      </c>
      <c r="H6196" s="49" t="s">
        <v>3129</v>
      </c>
      <c r="I6196" s="49" t="s">
        <v>3129</v>
      </c>
      <c r="J6196" s="49">
        <v>135500</v>
      </c>
      <c r="K6196" s="49" t="s">
        <v>109</v>
      </c>
      <c r="L6196" s="49">
        <v>9803083</v>
      </c>
      <c r="M6196" s="49" t="s">
        <v>914</v>
      </c>
      <c r="N6196" s="51">
        <v>22828</v>
      </c>
      <c r="O6196" s="51">
        <v>22828</v>
      </c>
      <c r="P6196" s="49" t="s">
        <v>1081</v>
      </c>
    </row>
    <row r="6197" spans="1:16">
      <c r="A6197" s="46">
        <v>0</v>
      </c>
      <c r="B6197" s="46">
        <v>0</v>
      </c>
      <c r="C6197" s="46">
        <v>0</v>
      </c>
      <c r="D6197" s="46">
        <f t="shared" si="96"/>
        <v>0</v>
      </c>
      <c r="E6197" s="51">
        <v>45261</v>
      </c>
      <c r="F6197" s="49" t="s">
        <v>80</v>
      </c>
      <c r="G6197" s="49" t="s">
        <v>81</v>
      </c>
      <c r="H6197" s="49" t="s">
        <v>3129</v>
      </c>
      <c r="I6197" s="49" t="s">
        <v>3129</v>
      </c>
      <c r="J6197" s="49">
        <v>135500</v>
      </c>
      <c r="K6197" s="49" t="s">
        <v>109</v>
      </c>
      <c r="L6197" s="49">
        <v>9803051</v>
      </c>
      <c r="M6197" s="49" t="s">
        <v>914</v>
      </c>
      <c r="N6197" s="51">
        <v>27211</v>
      </c>
      <c r="O6197" s="51">
        <v>27211</v>
      </c>
      <c r="P6197" s="49" t="s">
        <v>1081</v>
      </c>
    </row>
    <row r="6198" spans="1:16">
      <c r="A6198" s="46">
        <v>0</v>
      </c>
      <c r="B6198" s="46">
        <v>0</v>
      </c>
      <c r="C6198" s="46">
        <v>0</v>
      </c>
      <c r="D6198" s="46">
        <f t="shared" si="96"/>
        <v>0</v>
      </c>
      <c r="E6198" s="51">
        <v>45261</v>
      </c>
      <c r="F6198" s="49" t="s">
        <v>80</v>
      </c>
      <c r="G6198" s="49" t="s">
        <v>81</v>
      </c>
      <c r="H6198" s="49" t="s">
        <v>3129</v>
      </c>
      <c r="I6198" s="49" t="s">
        <v>3129</v>
      </c>
      <c r="J6198" s="49">
        <v>135500</v>
      </c>
      <c r="K6198" s="49" t="s">
        <v>109</v>
      </c>
      <c r="L6198" s="49">
        <v>9802247</v>
      </c>
      <c r="M6198" s="49" t="s">
        <v>914</v>
      </c>
      <c r="N6198" s="51">
        <v>25020</v>
      </c>
      <c r="O6198" s="51">
        <v>25020</v>
      </c>
      <c r="P6198" s="49" t="s">
        <v>1081</v>
      </c>
    </row>
    <row r="6199" spans="1:16">
      <c r="A6199" s="46">
        <v>0</v>
      </c>
      <c r="B6199" s="46">
        <v>0</v>
      </c>
      <c r="C6199" s="46">
        <v>0</v>
      </c>
      <c r="D6199" s="46">
        <f t="shared" si="96"/>
        <v>0</v>
      </c>
      <c r="E6199" s="51">
        <v>45261</v>
      </c>
      <c r="F6199" s="49" t="s">
        <v>80</v>
      </c>
      <c r="G6199" s="49" t="s">
        <v>81</v>
      </c>
      <c r="H6199" s="49" t="s">
        <v>3129</v>
      </c>
      <c r="I6199" s="49" t="s">
        <v>3129</v>
      </c>
      <c r="J6199" s="49">
        <v>135500</v>
      </c>
      <c r="K6199" s="49" t="s">
        <v>109</v>
      </c>
      <c r="L6199" s="49">
        <v>9803214</v>
      </c>
      <c r="M6199" s="49" t="s">
        <v>914</v>
      </c>
      <c r="N6199" s="51">
        <v>28307</v>
      </c>
      <c r="O6199" s="51">
        <v>28307</v>
      </c>
      <c r="P6199" s="49" t="s">
        <v>1081</v>
      </c>
    </row>
    <row r="6200" spans="1:16">
      <c r="A6200" s="46">
        <v>0</v>
      </c>
      <c r="B6200" s="46">
        <v>0</v>
      </c>
      <c r="C6200" s="46">
        <v>0</v>
      </c>
      <c r="D6200" s="46">
        <f t="shared" si="96"/>
        <v>0</v>
      </c>
      <c r="E6200" s="51">
        <v>45261</v>
      </c>
      <c r="F6200" s="49" t="s">
        <v>80</v>
      </c>
      <c r="G6200" s="49" t="s">
        <v>81</v>
      </c>
      <c r="H6200" s="49" t="s">
        <v>3129</v>
      </c>
      <c r="I6200" s="49" t="s">
        <v>3129</v>
      </c>
      <c r="J6200" s="49">
        <v>135500</v>
      </c>
      <c r="K6200" s="49" t="s">
        <v>109</v>
      </c>
      <c r="L6200" s="49">
        <v>9802219</v>
      </c>
      <c r="M6200" s="49" t="s">
        <v>914</v>
      </c>
      <c r="N6200" s="51">
        <v>22463</v>
      </c>
      <c r="O6200" s="51">
        <v>22463</v>
      </c>
      <c r="P6200" s="49" t="s">
        <v>1081</v>
      </c>
    </row>
    <row r="6201" spans="1:16">
      <c r="A6201" s="46">
        <v>0</v>
      </c>
      <c r="B6201" s="46">
        <v>0</v>
      </c>
      <c r="C6201" s="46">
        <v>0</v>
      </c>
      <c r="D6201" s="46">
        <f t="shared" si="96"/>
        <v>0</v>
      </c>
      <c r="E6201" s="51">
        <v>45261</v>
      </c>
      <c r="F6201" s="49" t="s">
        <v>80</v>
      </c>
      <c r="G6201" s="49" t="s">
        <v>81</v>
      </c>
      <c r="H6201" s="49" t="s">
        <v>3129</v>
      </c>
      <c r="I6201" s="49" t="s">
        <v>3129</v>
      </c>
      <c r="J6201" s="49">
        <v>135500</v>
      </c>
      <c r="K6201" s="49" t="s">
        <v>109</v>
      </c>
      <c r="L6201" s="49">
        <v>9802178</v>
      </c>
      <c r="M6201" s="49" t="s">
        <v>914</v>
      </c>
      <c r="N6201" s="51">
        <v>27211</v>
      </c>
      <c r="O6201" s="51">
        <v>27211</v>
      </c>
      <c r="P6201" s="49" t="s">
        <v>1081</v>
      </c>
    </row>
    <row r="6202" spans="1:16">
      <c r="A6202" s="46">
        <v>0</v>
      </c>
      <c r="B6202" s="46">
        <v>0</v>
      </c>
      <c r="C6202" s="46">
        <v>0</v>
      </c>
      <c r="D6202" s="46">
        <f t="shared" si="96"/>
        <v>0</v>
      </c>
      <c r="E6202" s="51">
        <v>45261</v>
      </c>
      <c r="F6202" s="49" t="s">
        <v>80</v>
      </c>
      <c r="G6202" s="49" t="s">
        <v>81</v>
      </c>
      <c r="H6202" s="49" t="s">
        <v>3129</v>
      </c>
      <c r="I6202" s="49" t="s">
        <v>3129</v>
      </c>
      <c r="J6202" s="49">
        <v>135500</v>
      </c>
      <c r="K6202" s="49" t="s">
        <v>755</v>
      </c>
      <c r="L6202" s="49">
        <v>9974424</v>
      </c>
      <c r="M6202" s="49" t="s">
        <v>3160</v>
      </c>
      <c r="N6202" s="51">
        <v>24654</v>
      </c>
      <c r="O6202" s="51">
        <v>24654</v>
      </c>
      <c r="P6202" s="49" t="s">
        <v>1091</v>
      </c>
    </row>
    <row r="6203" spans="1:16">
      <c r="A6203" s="46">
        <v>0</v>
      </c>
      <c r="B6203" s="46">
        <v>0</v>
      </c>
      <c r="C6203" s="46">
        <v>0</v>
      </c>
      <c r="D6203" s="46">
        <f t="shared" si="96"/>
        <v>0</v>
      </c>
      <c r="E6203" s="51">
        <v>45261</v>
      </c>
      <c r="F6203" s="49" t="s">
        <v>80</v>
      </c>
      <c r="G6203" s="49" t="s">
        <v>81</v>
      </c>
      <c r="H6203" s="49" t="s">
        <v>3129</v>
      </c>
      <c r="I6203" s="49" t="s">
        <v>3129</v>
      </c>
      <c r="J6203" s="49">
        <v>135500</v>
      </c>
      <c r="K6203" s="49" t="s">
        <v>702</v>
      </c>
      <c r="L6203" s="49">
        <v>9974859</v>
      </c>
      <c r="M6203" s="49" t="s">
        <v>3113</v>
      </c>
      <c r="N6203" s="51">
        <v>23924</v>
      </c>
      <c r="O6203" s="51">
        <v>23924</v>
      </c>
      <c r="P6203" s="49" t="s">
        <v>1091</v>
      </c>
    </row>
    <row r="6204" spans="1:16">
      <c r="A6204" s="46">
        <v>0</v>
      </c>
      <c r="B6204" s="46">
        <v>0</v>
      </c>
      <c r="C6204" s="46">
        <v>0</v>
      </c>
      <c r="D6204" s="46">
        <f t="shared" si="96"/>
        <v>0</v>
      </c>
      <c r="E6204" s="51">
        <v>45261</v>
      </c>
      <c r="F6204" s="49" t="s">
        <v>80</v>
      </c>
      <c r="G6204" s="49" t="s">
        <v>81</v>
      </c>
      <c r="H6204" s="49" t="s">
        <v>3129</v>
      </c>
      <c r="I6204" s="49" t="s">
        <v>3129</v>
      </c>
      <c r="J6204" s="49">
        <v>135500</v>
      </c>
      <c r="K6204" s="49" t="s">
        <v>702</v>
      </c>
      <c r="L6204" s="49">
        <v>9974860</v>
      </c>
      <c r="M6204" s="49" t="s">
        <v>3113</v>
      </c>
      <c r="N6204" s="51">
        <v>19906</v>
      </c>
      <c r="O6204" s="51">
        <v>19906</v>
      </c>
      <c r="P6204" s="49" t="s">
        <v>1091</v>
      </c>
    </row>
    <row r="6205" spans="1:16">
      <c r="A6205" s="46">
        <v>0</v>
      </c>
      <c r="B6205" s="46">
        <v>0</v>
      </c>
      <c r="C6205" s="46">
        <v>0</v>
      </c>
      <c r="D6205" s="46">
        <f t="shared" si="96"/>
        <v>0</v>
      </c>
      <c r="E6205" s="51">
        <v>45261</v>
      </c>
      <c r="F6205" s="49" t="s">
        <v>80</v>
      </c>
      <c r="G6205" s="49" t="s">
        <v>81</v>
      </c>
      <c r="H6205" s="49" t="s">
        <v>3129</v>
      </c>
      <c r="I6205" s="49" t="s">
        <v>3129</v>
      </c>
      <c r="J6205" s="49">
        <v>135500</v>
      </c>
      <c r="K6205" s="49" t="s">
        <v>702</v>
      </c>
      <c r="L6205" s="49">
        <v>9974945</v>
      </c>
      <c r="M6205" s="49" t="s">
        <v>3113</v>
      </c>
      <c r="N6205" s="51">
        <v>24654</v>
      </c>
      <c r="O6205" s="51">
        <v>24654</v>
      </c>
      <c r="P6205" s="49" t="s">
        <v>1091</v>
      </c>
    </row>
    <row r="6206" spans="1:16">
      <c r="A6206" s="46">
        <v>0</v>
      </c>
      <c r="B6206" s="46">
        <v>0</v>
      </c>
      <c r="C6206" s="46">
        <v>0</v>
      </c>
      <c r="D6206" s="46">
        <f t="shared" si="96"/>
        <v>0</v>
      </c>
      <c r="E6206" s="51">
        <v>45261</v>
      </c>
      <c r="F6206" s="49" t="s">
        <v>80</v>
      </c>
      <c r="G6206" s="49" t="s">
        <v>81</v>
      </c>
      <c r="H6206" s="49" t="s">
        <v>3129</v>
      </c>
      <c r="I6206" s="49" t="s">
        <v>3129</v>
      </c>
      <c r="J6206" s="49">
        <v>135500</v>
      </c>
      <c r="K6206" s="49" t="s">
        <v>702</v>
      </c>
      <c r="L6206" s="49">
        <v>9974946</v>
      </c>
      <c r="M6206" s="49" t="s">
        <v>3113</v>
      </c>
      <c r="N6206" s="51">
        <v>18080</v>
      </c>
      <c r="O6206" s="51">
        <v>18080</v>
      </c>
      <c r="P6206" s="49" t="s">
        <v>1091</v>
      </c>
    </row>
    <row r="6207" spans="1:16">
      <c r="A6207" s="46">
        <v>0</v>
      </c>
      <c r="B6207" s="46">
        <v>0</v>
      </c>
      <c r="C6207" s="46">
        <v>0</v>
      </c>
      <c r="D6207" s="46">
        <f t="shared" si="96"/>
        <v>0</v>
      </c>
      <c r="E6207" s="51">
        <v>45261</v>
      </c>
      <c r="F6207" s="49" t="s">
        <v>80</v>
      </c>
      <c r="G6207" s="49" t="s">
        <v>81</v>
      </c>
      <c r="H6207" s="49" t="s">
        <v>3129</v>
      </c>
      <c r="I6207" s="49" t="s">
        <v>3129</v>
      </c>
      <c r="J6207" s="49">
        <v>135500</v>
      </c>
      <c r="K6207" s="49" t="s">
        <v>702</v>
      </c>
      <c r="L6207" s="49">
        <v>9724150</v>
      </c>
      <c r="M6207" s="49" t="s">
        <v>3113</v>
      </c>
      <c r="N6207" s="51">
        <v>23924</v>
      </c>
      <c r="O6207" s="51">
        <v>23924</v>
      </c>
      <c r="P6207" s="49" t="s">
        <v>1091</v>
      </c>
    </row>
    <row r="6208" spans="1:16">
      <c r="A6208" s="46">
        <v>0</v>
      </c>
      <c r="B6208" s="46">
        <v>0</v>
      </c>
      <c r="C6208" s="46">
        <v>0</v>
      </c>
      <c r="D6208" s="46">
        <f t="shared" si="96"/>
        <v>0</v>
      </c>
      <c r="E6208" s="51">
        <v>45261</v>
      </c>
      <c r="F6208" s="49" t="s">
        <v>80</v>
      </c>
      <c r="G6208" s="49" t="s">
        <v>81</v>
      </c>
      <c r="H6208" s="49" t="s">
        <v>3129</v>
      </c>
      <c r="I6208" s="49" t="s">
        <v>3129</v>
      </c>
      <c r="J6208" s="49">
        <v>135500</v>
      </c>
      <c r="K6208" s="49" t="s">
        <v>134</v>
      </c>
      <c r="L6208" s="49">
        <v>9974944</v>
      </c>
      <c r="M6208" s="49" t="s">
        <v>3114</v>
      </c>
      <c r="N6208" s="51">
        <v>13332</v>
      </c>
      <c r="O6208" s="51">
        <v>13332</v>
      </c>
      <c r="P6208" s="49" t="s">
        <v>1091</v>
      </c>
    </row>
    <row r="6209" spans="1:16">
      <c r="A6209" s="46">
        <v>0</v>
      </c>
      <c r="B6209" s="46">
        <v>0</v>
      </c>
      <c r="C6209" s="46">
        <v>0</v>
      </c>
      <c r="D6209" s="46">
        <f t="shared" si="96"/>
        <v>0</v>
      </c>
      <c r="E6209" s="51">
        <v>45261</v>
      </c>
      <c r="F6209" s="49" t="s">
        <v>80</v>
      </c>
      <c r="G6209" s="49" t="s">
        <v>81</v>
      </c>
      <c r="H6209" s="49" t="s">
        <v>3129</v>
      </c>
      <c r="I6209" s="49" t="s">
        <v>3129</v>
      </c>
      <c r="J6209" s="49">
        <v>135500</v>
      </c>
      <c r="K6209" s="49" t="s">
        <v>134</v>
      </c>
      <c r="L6209" s="49">
        <v>9974943</v>
      </c>
      <c r="M6209" s="49" t="s">
        <v>3114</v>
      </c>
      <c r="N6209" s="51">
        <v>27211</v>
      </c>
      <c r="O6209" s="51">
        <v>27211</v>
      </c>
      <c r="P6209" s="49" t="s">
        <v>1091</v>
      </c>
    </row>
    <row r="6210" spans="1:16">
      <c r="A6210" s="46">
        <v>0</v>
      </c>
      <c r="B6210" s="46">
        <v>0</v>
      </c>
      <c r="C6210" s="46">
        <v>0</v>
      </c>
      <c r="D6210" s="46">
        <f t="shared" si="96"/>
        <v>0</v>
      </c>
      <c r="E6210" s="51">
        <v>45261</v>
      </c>
      <c r="F6210" s="49" t="s">
        <v>80</v>
      </c>
      <c r="G6210" s="49" t="s">
        <v>81</v>
      </c>
      <c r="H6210" s="49" t="s">
        <v>3129</v>
      </c>
      <c r="I6210" s="49" t="s">
        <v>3129</v>
      </c>
      <c r="J6210" s="49">
        <v>135500</v>
      </c>
      <c r="K6210" s="49" t="s">
        <v>690</v>
      </c>
      <c r="L6210" s="49">
        <v>9974510</v>
      </c>
      <c r="M6210" s="49" t="s">
        <v>3115</v>
      </c>
      <c r="N6210" s="51">
        <v>33786</v>
      </c>
      <c r="O6210" s="51">
        <v>33786</v>
      </c>
      <c r="P6210" s="49" t="s">
        <v>1091</v>
      </c>
    </row>
    <row r="6211" spans="1:16">
      <c r="A6211" s="46">
        <v>0</v>
      </c>
      <c r="B6211" s="46">
        <v>0</v>
      </c>
      <c r="C6211" s="46">
        <v>0</v>
      </c>
      <c r="D6211" s="46">
        <f t="shared" ref="D6211:D6274" si="97">+B6211-C6211</f>
        <v>0</v>
      </c>
      <c r="E6211" s="51">
        <v>45261</v>
      </c>
      <c r="F6211" s="49" t="s">
        <v>80</v>
      </c>
      <c r="G6211" s="49" t="s">
        <v>81</v>
      </c>
      <c r="H6211" s="49" t="s">
        <v>3129</v>
      </c>
      <c r="I6211" s="49" t="s">
        <v>3129</v>
      </c>
      <c r="J6211" s="49">
        <v>135500</v>
      </c>
      <c r="K6211" s="49" t="s">
        <v>690</v>
      </c>
      <c r="L6211" s="49">
        <v>9974511</v>
      </c>
      <c r="M6211" s="49" t="s">
        <v>3115</v>
      </c>
      <c r="N6211" s="51">
        <v>24654</v>
      </c>
      <c r="O6211" s="51">
        <v>24654</v>
      </c>
      <c r="P6211" s="49" t="s">
        <v>1091</v>
      </c>
    </row>
    <row r="6212" spans="1:16">
      <c r="A6212" s="46">
        <v>0</v>
      </c>
      <c r="B6212" s="46">
        <v>0</v>
      </c>
      <c r="C6212" s="46">
        <v>0</v>
      </c>
      <c r="D6212" s="46">
        <f t="shared" si="97"/>
        <v>0</v>
      </c>
      <c r="E6212" s="51">
        <v>45261</v>
      </c>
      <c r="F6212" s="49" t="s">
        <v>80</v>
      </c>
      <c r="G6212" s="49" t="s">
        <v>81</v>
      </c>
      <c r="H6212" s="49" t="s">
        <v>3129</v>
      </c>
      <c r="I6212" s="49" t="s">
        <v>3129</v>
      </c>
      <c r="J6212" s="49">
        <v>135500</v>
      </c>
      <c r="K6212" s="49" t="s">
        <v>690</v>
      </c>
      <c r="L6212" s="49">
        <v>9709888</v>
      </c>
      <c r="M6212" s="49" t="s">
        <v>3115</v>
      </c>
      <c r="N6212" s="51">
        <v>13697</v>
      </c>
      <c r="O6212" s="51">
        <v>13697</v>
      </c>
      <c r="P6212" s="49" t="s">
        <v>1091</v>
      </c>
    </row>
    <row r="6213" spans="1:16">
      <c r="A6213" s="46">
        <v>0</v>
      </c>
      <c r="B6213" s="46">
        <v>0</v>
      </c>
      <c r="C6213" s="46">
        <v>0</v>
      </c>
      <c r="D6213" s="46">
        <f t="shared" si="97"/>
        <v>0</v>
      </c>
      <c r="E6213" s="51">
        <v>45261</v>
      </c>
      <c r="F6213" s="49" t="s">
        <v>80</v>
      </c>
      <c r="G6213" s="49" t="s">
        <v>81</v>
      </c>
      <c r="H6213" s="49" t="s">
        <v>3129</v>
      </c>
      <c r="I6213" s="49" t="s">
        <v>3129</v>
      </c>
      <c r="J6213" s="49">
        <v>135500</v>
      </c>
      <c r="K6213" s="49" t="s">
        <v>690</v>
      </c>
      <c r="L6213" s="49">
        <v>9974941</v>
      </c>
      <c r="M6213" s="49" t="s">
        <v>3115</v>
      </c>
      <c r="N6213" s="51">
        <v>27211</v>
      </c>
      <c r="O6213" s="51">
        <v>27211</v>
      </c>
      <c r="P6213" s="49" t="s">
        <v>1091</v>
      </c>
    </row>
    <row r="6214" spans="1:16">
      <c r="A6214" s="46">
        <v>0</v>
      </c>
      <c r="B6214" s="46">
        <v>0</v>
      </c>
      <c r="C6214" s="46">
        <v>0</v>
      </c>
      <c r="D6214" s="46">
        <f t="shared" si="97"/>
        <v>0</v>
      </c>
      <c r="E6214" s="51">
        <v>45261</v>
      </c>
      <c r="F6214" s="49" t="s">
        <v>80</v>
      </c>
      <c r="G6214" s="49" t="s">
        <v>81</v>
      </c>
      <c r="H6214" s="49" t="s">
        <v>3129</v>
      </c>
      <c r="I6214" s="49" t="s">
        <v>3129</v>
      </c>
      <c r="J6214" s="49">
        <v>135500</v>
      </c>
      <c r="K6214" s="49" t="s">
        <v>690</v>
      </c>
      <c r="L6214" s="49">
        <v>9974942</v>
      </c>
      <c r="M6214" s="49" t="s">
        <v>3115</v>
      </c>
      <c r="N6214" s="51">
        <v>22828</v>
      </c>
      <c r="O6214" s="51">
        <v>22828</v>
      </c>
      <c r="P6214" s="49" t="s">
        <v>1091</v>
      </c>
    </row>
    <row r="6215" spans="1:16">
      <c r="A6215" s="46">
        <v>0</v>
      </c>
      <c r="B6215" s="46">
        <v>0</v>
      </c>
      <c r="C6215" s="46">
        <v>0</v>
      </c>
      <c r="D6215" s="46">
        <f t="shared" si="97"/>
        <v>0</v>
      </c>
      <c r="E6215" s="51">
        <v>45261</v>
      </c>
      <c r="F6215" s="49" t="s">
        <v>80</v>
      </c>
      <c r="G6215" s="49" t="s">
        <v>81</v>
      </c>
      <c r="H6215" s="49" t="s">
        <v>3129</v>
      </c>
      <c r="I6215" s="49" t="s">
        <v>3129</v>
      </c>
      <c r="J6215" s="49">
        <v>135500</v>
      </c>
      <c r="K6215" s="49" t="s">
        <v>690</v>
      </c>
      <c r="L6215" s="49">
        <v>9724185</v>
      </c>
      <c r="M6215" s="49" t="s">
        <v>3115</v>
      </c>
      <c r="N6215" s="51">
        <v>26846</v>
      </c>
      <c r="O6215" s="51">
        <v>26846</v>
      </c>
      <c r="P6215" s="49" t="s">
        <v>1091</v>
      </c>
    </row>
    <row r="6216" spans="1:16">
      <c r="A6216" s="46">
        <v>0</v>
      </c>
      <c r="B6216" s="46">
        <v>0</v>
      </c>
      <c r="C6216" s="46">
        <v>0</v>
      </c>
      <c r="D6216" s="46">
        <f t="shared" si="97"/>
        <v>0</v>
      </c>
      <c r="E6216" s="51">
        <v>45261</v>
      </c>
      <c r="F6216" s="49" t="s">
        <v>80</v>
      </c>
      <c r="G6216" s="49" t="s">
        <v>81</v>
      </c>
      <c r="H6216" s="49" t="s">
        <v>3129</v>
      </c>
      <c r="I6216" s="49" t="s">
        <v>3129</v>
      </c>
      <c r="J6216" s="49">
        <v>135500</v>
      </c>
      <c r="K6216" s="49" t="s">
        <v>791</v>
      </c>
      <c r="L6216" s="49">
        <v>12320933</v>
      </c>
      <c r="M6216" s="49" t="s">
        <v>3161</v>
      </c>
      <c r="N6216" s="51">
        <v>41556</v>
      </c>
      <c r="O6216" s="51">
        <v>41579</v>
      </c>
      <c r="P6216" s="49" t="s">
        <v>3162</v>
      </c>
    </row>
    <row r="6217" spans="1:16">
      <c r="A6217" s="46">
        <v>0</v>
      </c>
      <c r="B6217" s="46">
        <v>0</v>
      </c>
      <c r="C6217" s="46">
        <v>0</v>
      </c>
      <c r="D6217" s="46">
        <f t="shared" si="97"/>
        <v>0</v>
      </c>
      <c r="E6217" s="51">
        <v>45261</v>
      </c>
      <c r="F6217" s="49" t="s">
        <v>80</v>
      </c>
      <c r="G6217" s="49" t="s">
        <v>81</v>
      </c>
      <c r="H6217" s="49" t="s">
        <v>3129</v>
      </c>
      <c r="I6217" s="49" t="s">
        <v>3129</v>
      </c>
      <c r="J6217" s="49">
        <v>135500</v>
      </c>
      <c r="K6217" s="49" t="s">
        <v>791</v>
      </c>
      <c r="L6217" s="49">
        <v>9974509</v>
      </c>
      <c r="M6217" s="49" t="s">
        <v>3163</v>
      </c>
      <c r="N6217" s="51">
        <v>24654</v>
      </c>
      <c r="O6217" s="51">
        <v>24654</v>
      </c>
      <c r="P6217" s="49" t="s">
        <v>1091</v>
      </c>
    </row>
    <row r="6218" spans="1:16">
      <c r="A6218" s="46">
        <v>0</v>
      </c>
      <c r="B6218" s="46">
        <v>0</v>
      </c>
      <c r="C6218" s="46">
        <v>0</v>
      </c>
      <c r="D6218" s="46">
        <f t="shared" si="97"/>
        <v>0</v>
      </c>
      <c r="E6218" s="51">
        <v>45261</v>
      </c>
      <c r="F6218" s="49" t="s">
        <v>80</v>
      </c>
      <c r="G6218" s="49" t="s">
        <v>81</v>
      </c>
      <c r="H6218" s="49" t="s">
        <v>3129</v>
      </c>
      <c r="I6218" s="49" t="s">
        <v>3129</v>
      </c>
      <c r="J6218" s="49">
        <v>135500</v>
      </c>
      <c r="K6218" s="49" t="s">
        <v>791</v>
      </c>
      <c r="L6218" s="49">
        <v>9974940</v>
      </c>
      <c r="M6218" s="49" t="s">
        <v>3163</v>
      </c>
      <c r="N6218" s="51">
        <v>28307</v>
      </c>
      <c r="O6218" s="51">
        <v>28307</v>
      </c>
      <c r="P6218" s="49" t="s">
        <v>1091</v>
      </c>
    </row>
    <row r="6219" spans="1:16">
      <c r="A6219" s="46">
        <v>0</v>
      </c>
      <c r="B6219" s="46">
        <v>0</v>
      </c>
      <c r="C6219" s="46">
        <v>0</v>
      </c>
      <c r="D6219" s="46">
        <f t="shared" si="97"/>
        <v>0</v>
      </c>
      <c r="E6219" s="51">
        <v>45261</v>
      </c>
      <c r="F6219" s="49" t="s">
        <v>80</v>
      </c>
      <c r="G6219" s="49" t="s">
        <v>81</v>
      </c>
      <c r="H6219" s="49" t="s">
        <v>3129</v>
      </c>
      <c r="I6219" s="49" t="s">
        <v>3129</v>
      </c>
      <c r="J6219" s="49">
        <v>135500</v>
      </c>
      <c r="K6219" s="49" t="s">
        <v>791</v>
      </c>
      <c r="L6219" s="49">
        <v>9974508</v>
      </c>
      <c r="M6219" s="49" t="s">
        <v>3163</v>
      </c>
      <c r="N6219" s="51">
        <v>25020</v>
      </c>
      <c r="O6219" s="51">
        <v>25020</v>
      </c>
      <c r="P6219" s="49" t="s">
        <v>1091</v>
      </c>
    </row>
    <row r="6220" spans="1:16">
      <c r="A6220" s="46">
        <v>0</v>
      </c>
      <c r="B6220" s="46">
        <v>0</v>
      </c>
      <c r="C6220" s="46">
        <v>0</v>
      </c>
      <c r="D6220" s="46">
        <f t="shared" si="97"/>
        <v>0</v>
      </c>
      <c r="E6220" s="51">
        <v>45261</v>
      </c>
      <c r="F6220" s="49" t="s">
        <v>80</v>
      </c>
      <c r="G6220" s="49" t="s">
        <v>81</v>
      </c>
      <c r="H6220" s="49" t="s">
        <v>3129</v>
      </c>
      <c r="I6220" s="49" t="s">
        <v>3129</v>
      </c>
      <c r="J6220" s="49">
        <v>135500</v>
      </c>
      <c r="K6220" s="49" t="s">
        <v>791</v>
      </c>
      <c r="L6220" s="49">
        <v>9975015</v>
      </c>
      <c r="M6220" s="49" t="s">
        <v>3163</v>
      </c>
      <c r="N6220" s="51">
        <v>21367</v>
      </c>
      <c r="O6220" s="51">
        <v>21367</v>
      </c>
      <c r="P6220" s="49" t="s">
        <v>1091</v>
      </c>
    </row>
    <row r="6221" spans="1:16">
      <c r="A6221" s="46">
        <v>0</v>
      </c>
      <c r="B6221" s="46">
        <v>0</v>
      </c>
      <c r="C6221" s="46">
        <v>0</v>
      </c>
      <c r="D6221" s="46">
        <f t="shared" si="97"/>
        <v>0</v>
      </c>
      <c r="E6221" s="51">
        <v>45261</v>
      </c>
      <c r="F6221" s="49" t="s">
        <v>80</v>
      </c>
      <c r="G6221" s="49" t="s">
        <v>81</v>
      </c>
      <c r="H6221" s="49" t="s">
        <v>3129</v>
      </c>
      <c r="I6221" s="49" t="s">
        <v>3129</v>
      </c>
      <c r="J6221" s="49">
        <v>135500</v>
      </c>
      <c r="K6221" s="49" t="s">
        <v>791</v>
      </c>
      <c r="L6221" s="49">
        <v>9974506</v>
      </c>
      <c r="M6221" s="49" t="s">
        <v>3163</v>
      </c>
      <c r="N6221" s="51">
        <v>33786</v>
      </c>
      <c r="O6221" s="51">
        <v>33786</v>
      </c>
      <c r="P6221" s="49" t="s">
        <v>1091</v>
      </c>
    </row>
    <row r="6222" spans="1:16">
      <c r="A6222" s="46">
        <v>0</v>
      </c>
      <c r="B6222" s="46">
        <v>0</v>
      </c>
      <c r="C6222" s="46">
        <v>0</v>
      </c>
      <c r="D6222" s="46">
        <f t="shared" si="97"/>
        <v>0</v>
      </c>
      <c r="E6222" s="51">
        <v>45261</v>
      </c>
      <c r="F6222" s="49" t="s">
        <v>80</v>
      </c>
      <c r="G6222" s="49" t="s">
        <v>81</v>
      </c>
      <c r="H6222" s="49" t="s">
        <v>3129</v>
      </c>
      <c r="I6222" s="49" t="s">
        <v>3129</v>
      </c>
      <c r="J6222" s="49">
        <v>135500</v>
      </c>
      <c r="K6222" s="49" t="s">
        <v>791</v>
      </c>
      <c r="L6222" s="49">
        <v>9974507</v>
      </c>
      <c r="M6222" s="49" t="s">
        <v>3163</v>
      </c>
      <c r="N6222" s="51">
        <v>28672</v>
      </c>
      <c r="O6222" s="51">
        <v>28672</v>
      </c>
      <c r="P6222" s="49" t="s">
        <v>1091</v>
      </c>
    </row>
    <row r="6223" spans="1:16">
      <c r="A6223" s="46">
        <v>0</v>
      </c>
      <c r="B6223" s="46">
        <v>0</v>
      </c>
      <c r="C6223" s="46">
        <v>0</v>
      </c>
      <c r="D6223" s="46">
        <f t="shared" si="97"/>
        <v>0</v>
      </c>
      <c r="E6223" s="51">
        <v>45261</v>
      </c>
      <c r="F6223" s="49" t="s">
        <v>80</v>
      </c>
      <c r="G6223" s="49" t="s">
        <v>81</v>
      </c>
      <c r="H6223" s="49" t="s">
        <v>3129</v>
      </c>
      <c r="I6223" s="49" t="s">
        <v>3129</v>
      </c>
      <c r="J6223" s="49">
        <v>135500</v>
      </c>
      <c r="K6223" s="49" t="s">
        <v>110</v>
      </c>
      <c r="L6223" s="49">
        <v>9974502</v>
      </c>
      <c r="M6223" s="49" t="s">
        <v>3091</v>
      </c>
      <c r="N6223" s="51">
        <v>25020</v>
      </c>
      <c r="O6223" s="51">
        <v>25020</v>
      </c>
      <c r="P6223" s="49" t="s">
        <v>1091</v>
      </c>
    </row>
    <row r="6224" spans="1:16">
      <c r="A6224" s="46">
        <v>0</v>
      </c>
      <c r="B6224" s="46">
        <v>0</v>
      </c>
      <c r="C6224" s="46">
        <v>0</v>
      </c>
      <c r="D6224" s="46">
        <f t="shared" si="97"/>
        <v>0</v>
      </c>
      <c r="E6224" s="51">
        <v>45261</v>
      </c>
      <c r="F6224" s="49" t="s">
        <v>80</v>
      </c>
      <c r="G6224" s="49" t="s">
        <v>81</v>
      </c>
      <c r="H6224" s="49" t="s">
        <v>3129</v>
      </c>
      <c r="I6224" s="49" t="s">
        <v>3129</v>
      </c>
      <c r="J6224" s="49">
        <v>135500</v>
      </c>
      <c r="K6224" s="49" t="s">
        <v>110</v>
      </c>
      <c r="L6224" s="49">
        <v>9974503</v>
      </c>
      <c r="M6224" s="49" t="s">
        <v>3091</v>
      </c>
      <c r="N6224" s="51">
        <v>24654</v>
      </c>
      <c r="O6224" s="51">
        <v>24654</v>
      </c>
      <c r="P6224" s="49" t="s">
        <v>1091</v>
      </c>
    </row>
    <row r="6225" spans="1:16">
      <c r="A6225" s="46">
        <v>0</v>
      </c>
      <c r="B6225" s="46">
        <v>0</v>
      </c>
      <c r="C6225" s="46">
        <v>0</v>
      </c>
      <c r="D6225" s="46">
        <f t="shared" si="97"/>
        <v>0</v>
      </c>
      <c r="E6225" s="51">
        <v>45261</v>
      </c>
      <c r="F6225" s="49" t="s">
        <v>80</v>
      </c>
      <c r="G6225" s="49" t="s">
        <v>81</v>
      </c>
      <c r="H6225" s="49" t="s">
        <v>3129</v>
      </c>
      <c r="I6225" s="49" t="s">
        <v>3129</v>
      </c>
      <c r="J6225" s="49">
        <v>135500</v>
      </c>
      <c r="K6225" s="49" t="s">
        <v>110</v>
      </c>
      <c r="L6225" s="49">
        <v>9974504</v>
      </c>
      <c r="M6225" s="49" t="s">
        <v>3091</v>
      </c>
      <c r="N6225" s="51">
        <v>24289</v>
      </c>
      <c r="O6225" s="51">
        <v>24289</v>
      </c>
      <c r="P6225" s="49" t="s">
        <v>1091</v>
      </c>
    </row>
    <row r="6226" spans="1:16">
      <c r="A6226" s="46">
        <v>0</v>
      </c>
      <c r="B6226" s="46">
        <v>0</v>
      </c>
      <c r="C6226" s="46">
        <v>0</v>
      </c>
      <c r="D6226" s="46">
        <f t="shared" si="97"/>
        <v>0</v>
      </c>
      <c r="E6226" s="51">
        <v>45261</v>
      </c>
      <c r="F6226" s="49" t="s">
        <v>80</v>
      </c>
      <c r="G6226" s="49" t="s">
        <v>81</v>
      </c>
      <c r="H6226" s="49" t="s">
        <v>3129</v>
      </c>
      <c r="I6226" s="49" t="s">
        <v>3129</v>
      </c>
      <c r="J6226" s="49">
        <v>135500</v>
      </c>
      <c r="K6226" s="49" t="s">
        <v>110</v>
      </c>
      <c r="L6226" s="49">
        <v>9974939</v>
      </c>
      <c r="M6226" s="49" t="s">
        <v>3091</v>
      </c>
      <c r="N6226" s="51">
        <v>21367</v>
      </c>
      <c r="O6226" s="51">
        <v>21367</v>
      </c>
      <c r="P6226" s="49" t="s">
        <v>1091</v>
      </c>
    </row>
    <row r="6227" spans="1:16">
      <c r="A6227" s="46">
        <v>0</v>
      </c>
      <c r="B6227" s="46">
        <v>0</v>
      </c>
      <c r="C6227" s="46">
        <v>0</v>
      </c>
      <c r="D6227" s="46">
        <f t="shared" si="97"/>
        <v>0</v>
      </c>
      <c r="E6227" s="51">
        <v>45261</v>
      </c>
      <c r="F6227" s="49" t="s">
        <v>80</v>
      </c>
      <c r="G6227" s="49" t="s">
        <v>81</v>
      </c>
      <c r="H6227" s="49" t="s">
        <v>3129</v>
      </c>
      <c r="I6227" s="49" t="s">
        <v>3129</v>
      </c>
      <c r="J6227" s="49">
        <v>135500</v>
      </c>
      <c r="K6227" s="49" t="s">
        <v>110</v>
      </c>
      <c r="L6227" s="49">
        <v>9974964</v>
      </c>
      <c r="M6227" s="49" t="s">
        <v>3091</v>
      </c>
      <c r="N6227" s="51">
        <v>22828</v>
      </c>
      <c r="O6227" s="51">
        <v>22828</v>
      </c>
      <c r="P6227" s="49" t="s">
        <v>1091</v>
      </c>
    </row>
    <row r="6228" spans="1:16">
      <c r="A6228" s="46">
        <v>0</v>
      </c>
      <c r="B6228" s="46">
        <v>0</v>
      </c>
      <c r="C6228" s="46">
        <v>0</v>
      </c>
      <c r="D6228" s="46">
        <f t="shared" si="97"/>
        <v>0</v>
      </c>
      <c r="E6228" s="51">
        <v>45261</v>
      </c>
      <c r="F6228" s="49" t="s">
        <v>80</v>
      </c>
      <c r="G6228" s="49" t="s">
        <v>81</v>
      </c>
      <c r="H6228" s="49" t="s">
        <v>3129</v>
      </c>
      <c r="I6228" s="49" t="s">
        <v>3129</v>
      </c>
      <c r="J6228" s="49">
        <v>135500</v>
      </c>
      <c r="K6228" s="49" t="s">
        <v>110</v>
      </c>
      <c r="L6228" s="49">
        <v>9974500</v>
      </c>
      <c r="M6228" s="49" t="s">
        <v>3091</v>
      </c>
      <c r="N6228" s="51">
        <v>33786</v>
      </c>
      <c r="O6228" s="51">
        <v>33786</v>
      </c>
      <c r="P6228" s="49" t="s">
        <v>1091</v>
      </c>
    </row>
    <row r="6229" spans="1:16">
      <c r="A6229" s="46">
        <v>0</v>
      </c>
      <c r="B6229" s="46">
        <v>0</v>
      </c>
      <c r="C6229" s="46">
        <v>0</v>
      </c>
      <c r="D6229" s="46">
        <f t="shared" si="97"/>
        <v>0</v>
      </c>
      <c r="E6229" s="51">
        <v>45261</v>
      </c>
      <c r="F6229" s="49" t="s">
        <v>80</v>
      </c>
      <c r="G6229" s="49" t="s">
        <v>81</v>
      </c>
      <c r="H6229" s="49" t="s">
        <v>3129</v>
      </c>
      <c r="I6229" s="49" t="s">
        <v>3129</v>
      </c>
      <c r="J6229" s="49">
        <v>135500</v>
      </c>
      <c r="K6229" s="49" t="s">
        <v>110</v>
      </c>
      <c r="L6229" s="49">
        <v>9706649</v>
      </c>
      <c r="M6229" s="49" t="s">
        <v>3091</v>
      </c>
      <c r="N6229" s="51">
        <v>22828</v>
      </c>
      <c r="O6229" s="51">
        <v>22828</v>
      </c>
      <c r="P6229" s="49" t="s">
        <v>1091</v>
      </c>
    </row>
    <row r="6230" spans="1:16">
      <c r="A6230" s="46">
        <v>0</v>
      </c>
      <c r="B6230" s="46">
        <v>0</v>
      </c>
      <c r="C6230" s="46">
        <v>0</v>
      </c>
      <c r="D6230" s="46">
        <f t="shared" si="97"/>
        <v>0</v>
      </c>
      <c r="E6230" s="51">
        <v>45261</v>
      </c>
      <c r="F6230" s="49" t="s">
        <v>80</v>
      </c>
      <c r="G6230" s="49" t="s">
        <v>81</v>
      </c>
      <c r="H6230" s="49" t="s">
        <v>3129</v>
      </c>
      <c r="I6230" s="49" t="s">
        <v>3129</v>
      </c>
      <c r="J6230" s="49">
        <v>135500</v>
      </c>
      <c r="K6230" s="49" t="s">
        <v>110</v>
      </c>
      <c r="L6230" s="49">
        <v>9974938</v>
      </c>
      <c r="M6230" s="49" t="s">
        <v>3091</v>
      </c>
      <c r="N6230" s="51">
        <v>21732</v>
      </c>
      <c r="O6230" s="51">
        <v>21732</v>
      </c>
      <c r="P6230" s="49" t="s">
        <v>1091</v>
      </c>
    </row>
    <row r="6231" spans="1:16">
      <c r="A6231" s="46">
        <v>0</v>
      </c>
      <c r="B6231" s="46">
        <v>0</v>
      </c>
      <c r="C6231" s="46">
        <v>0</v>
      </c>
      <c r="D6231" s="46">
        <f t="shared" si="97"/>
        <v>0</v>
      </c>
      <c r="E6231" s="51">
        <v>45261</v>
      </c>
      <c r="F6231" s="49" t="s">
        <v>80</v>
      </c>
      <c r="G6231" s="49" t="s">
        <v>81</v>
      </c>
      <c r="H6231" s="49" t="s">
        <v>3129</v>
      </c>
      <c r="I6231" s="49" t="s">
        <v>3129</v>
      </c>
      <c r="J6231" s="49">
        <v>135500</v>
      </c>
      <c r="K6231" s="49" t="s">
        <v>110</v>
      </c>
      <c r="L6231" s="49">
        <v>9975014</v>
      </c>
      <c r="M6231" s="49" t="s">
        <v>3091</v>
      </c>
      <c r="N6231" s="51">
        <v>21367</v>
      </c>
      <c r="O6231" s="51">
        <v>21367</v>
      </c>
      <c r="P6231" s="49" t="s">
        <v>1091</v>
      </c>
    </row>
    <row r="6232" spans="1:16">
      <c r="A6232" s="46">
        <v>0</v>
      </c>
      <c r="B6232" s="46">
        <v>0</v>
      </c>
      <c r="C6232" s="46">
        <v>0</v>
      </c>
      <c r="D6232" s="46">
        <f t="shared" si="97"/>
        <v>0</v>
      </c>
      <c r="E6232" s="51">
        <v>45261</v>
      </c>
      <c r="F6232" s="49" t="s">
        <v>80</v>
      </c>
      <c r="G6232" s="49" t="s">
        <v>81</v>
      </c>
      <c r="H6232" s="49" t="s">
        <v>3129</v>
      </c>
      <c r="I6232" s="49" t="s">
        <v>3129</v>
      </c>
      <c r="J6232" s="49">
        <v>135500</v>
      </c>
      <c r="K6232" s="49" t="s">
        <v>110</v>
      </c>
      <c r="L6232" s="49">
        <v>9974505</v>
      </c>
      <c r="M6232" s="49" t="s">
        <v>3091</v>
      </c>
      <c r="N6232" s="51">
        <v>23559</v>
      </c>
      <c r="O6232" s="51">
        <v>23559</v>
      </c>
      <c r="P6232" s="49" t="s">
        <v>1091</v>
      </c>
    </row>
    <row r="6233" spans="1:16">
      <c r="A6233" s="46">
        <v>0</v>
      </c>
      <c r="B6233" s="46">
        <v>0</v>
      </c>
      <c r="C6233" s="46">
        <v>0</v>
      </c>
      <c r="D6233" s="46">
        <f t="shared" si="97"/>
        <v>0</v>
      </c>
      <c r="E6233" s="51">
        <v>45261</v>
      </c>
      <c r="F6233" s="49" t="s">
        <v>80</v>
      </c>
      <c r="G6233" s="49" t="s">
        <v>81</v>
      </c>
      <c r="H6233" s="49" t="s">
        <v>3129</v>
      </c>
      <c r="I6233" s="49" t="s">
        <v>3129</v>
      </c>
      <c r="J6233" s="49">
        <v>135500</v>
      </c>
      <c r="K6233" s="49" t="s">
        <v>110</v>
      </c>
      <c r="L6233" s="49">
        <v>9724192</v>
      </c>
      <c r="M6233" s="49" t="s">
        <v>3091</v>
      </c>
      <c r="N6233" s="51">
        <v>22463</v>
      </c>
      <c r="O6233" s="51">
        <v>22463</v>
      </c>
      <c r="P6233" s="49" t="s">
        <v>1091</v>
      </c>
    </row>
    <row r="6234" spans="1:16">
      <c r="A6234" s="46">
        <v>0</v>
      </c>
      <c r="B6234" s="46">
        <v>0</v>
      </c>
      <c r="C6234" s="46">
        <v>0</v>
      </c>
      <c r="D6234" s="46">
        <f t="shared" si="97"/>
        <v>0</v>
      </c>
      <c r="E6234" s="51">
        <v>45261</v>
      </c>
      <c r="F6234" s="49" t="s">
        <v>80</v>
      </c>
      <c r="G6234" s="49" t="s">
        <v>81</v>
      </c>
      <c r="H6234" s="49" t="s">
        <v>3129</v>
      </c>
      <c r="I6234" s="49" t="s">
        <v>3129</v>
      </c>
      <c r="J6234" s="49">
        <v>135500</v>
      </c>
      <c r="K6234" s="49" t="s">
        <v>110</v>
      </c>
      <c r="L6234" s="49">
        <v>9974937</v>
      </c>
      <c r="M6234" s="49" t="s">
        <v>3091</v>
      </c>
      <c r="N6234" s="51">
        <v>22098</v>
      </c>
      <c r="O6234" s="51">
        <v>22098</v>
      </c>
      <c r="P6234" s="49" t="s">
        <v>1091</v>
      </c>
    </row>
    <row r="6235" spans="1:16">
      <c r="A6235" s="46">
        <v>0</v>
      </c>
      <c r="B6235" s="46">
        <v>0</v>
      </c>
      <c r="C6235" s="46">
        <v>0</v>
      </c>
      <c r="D6235" s="46">
        <f t="shared" si="97"/>
        <v>0</v>
      </c>
      <c r="E6235" s="51">
        <v>45261</v>
      </c>
      <c r="F6235" s="49" t="s">
        <v>80</v>
      </c>
      <c r="G6235" s="49" t="s">
        <v>81</v>
      </c>
      <c r="H6235" s="49" t="s">
        <v>3129</v>
      </c>
      <c r="I6235" s="49" t="s">
        <v>3129</v>
      </c>
      <c r="J6235" s="49">
        <v>135500</v>
      </c>
      <c r="K6235" s="49" t="s">
        <v>110</v>
      </c>
      <c r="L6235" s="49">
        <v>9706637</v>
      </c>
      <c r="M6235" s="49" t="s">
        <v>3091</v>
      </c>
      <c r="N6235" s="51">
        <v>23924</v>
      </c>
      <c r="O6235" s="51">
        <v>23924</v>
      </c>
      <c r="P6235" s="49" t="s">
        <v>1091</v>
      </c>
    </row>
    <row r="6236" spans="1:16">
      <c r="A6236" s="46">
        <v>0</v>
      </c>
      <c r="B6236" s="46">
        <v>0</v>
      </c>
      <c r="C6236" s="46">
        <v>0</v>
      </c>
      <c r="D6236" s="46">
        <f t="shared" si="97"/>
        <v>0</v>
      </c>
      <c r="E6236" s="51">
        <v>45261</v>
      </c>
      <c r="F6236" s="49" t="s">
        <v>80</v>
      </c>
      <c r="G6236" s="49" t="s">
        <v>81</v>
      </c>
      <c r="H6236" s="49" t="s">
        <v>3129</v>
      </c>
      <c r="I6236" s="49" t="s">
        <v>3129</v>
      </c>
      <c r="J6236" s="49">
        <v>135500</v>
      </c>
      <c r="K6236" s="49" t="s">
        <v>110</v>
      </c>
      <c r="L6236" s="49">
        <v>9974965</v>
      </c>
      <c r="M6236" s="49" t="s">
        <v>3091</v>
      </c>
      <c r="N6236" s="51">
        <v>20637</v>
      </c>
      <c r="O6236" s="51">
        <v>20637</v>
      </c>
      <c r="P6236" s="49" t="s">
        <v>1091</v>
      </c>
    </row>
    <row r="6237" spans="1:16">
      <c r="A6237" s="46">
        <v>0</v>
      </c>
      <c r="B6237" s="46">
        <v>0</v>
      </c>
      <c r="C6237" s="46">
        <v>0</v>
      </c>
      <c r="D6237" s="46">
        <f t="shared" si="97"/>
        <v>0</v>
      </c>
      <c r="E6237" s="51">
        <v>45261</v>
      </c>
      <c r="F6237" s="49" t="s">
        <v>80</v>
      </c>
      <c r="G6237" s="49" t="s">
        <v>81</v>
      </c>
      <c r="H6237" s="49" t="s">
        <v>3129</v>
      </c>
      <c r="I6237" s="49" t="s">
        <v>3129</v>
      </c>
      <c r="J6237" s="49">
        <v>135500</v>
      </c>
      <c r="K6237" s="49" t="s">
        <v>110</v>
      </c>
      <c r="L6237" s="49">
        <v>9974936</v>
      </c>
      <c r="M6237" s="49" t="s">
        <v>3091</v>
      </c>
      <c r="N6237" s="51">
        <v>27211</v>
      </c>
      <c r="O6237" s="51">
        <v>27211</v>
      </c>
      <c r="P6237" s="49" t="s">
        <v>1091</v>
      </c>
    </row>
    <row r="6238" spans="1:16">
      <c r="A6238" s="46">
        <v>0</v>
      </c>
      <c r="B6238" s="46">
        <v>0</v>
      </c>
      <c r="C6238" s="46">
        <v>0</v>
      </c>
      <c r="D6238" s="46">
        <f t="shared" si="97"/>
        <v>0</v>
      </c>
      <c r="E6238" s="51">
        <v>45261</v>
      </c>
      <c r="F6238" s="49" t="s">
        <v>80</v>
      </c>
      <c r="G6238" s="49" t="s">
        <v>81</v>
      </c>
      <c r="H6238" s="49" t="s">
        <v>3129</v>
      </c>
      <c r="I6238" s="49" t="s">
        <v>3129</v>
      </c>
      <c r="J6238" s="49">
        <v>135500</v>
      </c>
      <c r="K6238" s="49" t="s">
        <v>110</v>
      </c>
      <c r="L6238" s="49">
        <v>9974501</v>
      </c>
      <c r="M6238" s="49" t="s">
        <v>3091</v>
      </c>
      <c r="N6238" s="51">
        <v>28672</v>
      </c>
      <c r="O6238" s="51">
        <v>28672</v>
      </c>
      <c r="P6238" s="49" t="s">
        <v>1091</v>
      </c>
    </row>
    <row r="6239" spans="1:16">
      <c r="A6239" s="46">
        <v>0</v>
      </c>
      <c r="B6239" s="46">
        <v>0</v>
      </c>
      <c r="C6239" s="46">
        <v>0</v>
      </c>
      <c r="D6239" s="46">
        <f t="shared" si="97"/>
        <v>0</v>
      </c>
      <c r="E6239" s="51">
        <v>45261</v>
      </c>
      <c r="F6239" s="49" t="s">
        <v>80</v>
      </c>
      <c r="G6239" s="49" t="s">
        <v>81</v>
      </c>
      <c r="H6239" s="49" t="s">
        <v>3129</v>
      </c>
      <c r="I6239" s="49" t="s">
        <v>3129</v>
      </c>
      <c r="J6239" s="49">
        <v>135500</v>
      </c>
      <c r="K6239" s="49" t="s">
        <v>111</v>
      </c>
      <c r="L6239" s="49">
        <v>9974495</v>
      </c>
      <c r="M6239" s="49" t="s">
        <v>3092</v>
      </c>
      <c r="N6239" s="51">
        <v>28672</v>
      </c>
      <c r="O6239" s="51">
        <v>28672</v>
      </c>
      <c r="P6239" s="49" t="s">
        <v>1091</v>
      </c>
    </row>
    <row r="6240" spans="1:16">
      <c r="A6240" s="46">
        <v>0</v>
      </c>
      <c r="B6240" s="46">
        <v>0</v>
      </c>
      <c r="C6240" s="46">
        <v>0</v>
      </c>
      <c r="D6240" s="46">
        <f t="shared" si="97"/>
        <v>0</v>
      </c>
      <c r="E6240" s="51">
        <v>45261</v>
      </c>
      <c r="F6240" s="49" t="s">
        <v>80</v>
      </c>
      <c r="G6240" s="49" t="s">
        <v>81</v>
      </c>
      <c r="H6240" s="49" t="s">
        <v>3129</v>
      </c>
      <c r="I6240" s="49" t="s">
        <v>3129</v>
      </c>
      <c r="J6240" s="49">
        <v>135500</v>
      </c>
      <c r="K6240" s="49" t="s">
        <v>111</v>
      </c>
      <c r="L6240" s="49">
        <v>9974498</v>
      </c>
      <c r="M6240" s="49" t="s">
        <v>3092</v>
      </c>
      <c r="N6240" s="51">
        <v>24289</v>
      </c>
      <c r="O6240" s="51">
        <v>24289</v>
      </c>
      <c r="P6240" s="49" t="s">
        <v>1091</v>
      </c>
    </row>
    <row r="6241" spans="1:16">
      <c r="A6241" s="46">
        <v>0</v>
      </c>
      <c r="B6241" s="46">
        <v>0</v>
      </c>
      <c r="C6241" s="46">
        <v>0</v>
      </c>
      <c r="D6241" s="46">
        <f t="shared" si="97"/>
        <v>0</v>
      </c>
      <c r="E6241" s="51">
        <v>45261</v>
      </c>
      <c r="F6241" s="49" t="s">
        <v>80</v>
      </c>
      <c r="G6241" s="49" t="s">
        <v>81</v>
      </c>
      <c r="H6241" s="49" t="s">
        <v>3129</v>
      </c>
      <c r="I6241" s="49" t="s">
        <v>3129</v>
      </c>
      <c r="J6241" s="49">
        <v>135500</v>
      </c>
      <c r="K6241" s="49" t="s">
        <v>111</v>
      </c>
      <c r="L6241" s="49">
        <v>9974496</v>
      </c>
      <c r="M6241" s="49" t="s">
        <v>3092</v>
      </c>
      <c r="N6241" s="51">
        <v>25020</v>
      </c>
      <c r="O6241" s="51">
        <v>25020</v>
      </c>
      <c r="P6241" s="49" t="s">
        <v>1091</v>
      </c>
    </row>
    <row r="6242" spans="1:16">
      <c r="A6242" s="46">
        <v>0</v>
      </c>
      <c r="B6242" s="46">
        <v>0</v>
      </c>
      <c r="C6242" s="46">
        <v>0</v>
      </c>
      <c r="D6242" s="46">
        <f t="shared" si="97"/>
        <v>0</v>
      </c>
      <c r="E6242" s="51">
        <v>45261</v>
      </c>
      <c r="F6242" s="49" t="s">
        <v>80</v>
      </c>
      <c r="G6242" s="49" t="s">
        <v>81</v>
      </c>
      <c r="H6242" s="49" t="s">
        <v>3129</v>
      </c>
      <c r="I6242" s="49" t="s">
        <v>3129</v>
      </c>
      <c r="J6242" s="49">
        <v>135500</v>
      </c>
      <c r="K6242" s="49" t="s">
        <v>111</v>
      </c>
      <c r="L6242" s="49">
        <v>9709889</v>
      </c>
      <c r="M6242" s="49" t="s">
        <v>3092</v>
      </c>
      <c r="N6242" s="51">
        <v>22098</v>
      </c>
      <c r="O6242" s="51">
        <v>22098</v>
      </c>
      <c r="P6242" s="49" t="s">
        <v>1091</v>
      </c>
    </row>
    <row r="6243" spans="1:16">
      <c r="A6243" s="46">
        <v>0</v>
      </c>
      <c r="B6243" s="46">
        <v>0</v>
      </c>
      <c r="C6243" s="46">
        <v>0</v>
      </c>
      <c r="D6243" s="46">
        <f t="shared" si="97"/>
        <v>0</v>
      </c>
      <c r="E6243" s="51">
        <v>45261</v>
      </c>
      <c r="F6243" s="49" t="s">
        <v>80</v>
      </c>
      <c r="G6243" s="49" t="s">
        <v>81</v>
      </c>
      <c r="H6243" s="49" t="s">
        <v>3129</v>
      </c>
      <c r="I6243" s="49" t="s">
        <v>3129</v>
      </c>
      <c r="J6243" s="49">
        <v>135500</v>
      </c>
      <c r="K6243" s="49" t="s">
        <v>111</v>
      </c>
      <c r="L6243" s="49">
        <v>9974928</v>
      </c>
      <c r="M6243" s="49" t="s">
        <v>3092</v>
      </c>
      <c r="N6243" s="51">
        <v>22463</v>
      </c>
      <c r="O6243" s="51">
        <v>22463</v>
      </c>
      <c r="P6243" s="49" t="s">
        <v>1091</v>
      </c>
    </row>
    <row r="6244" spans="1:16">
      <c r="A6244" s="46">
        <v>0</v>
      </c>
      <c r="B6244" s="46">
        <v>0</v>
      </c>
      <c r="C6244" s="46">
        <v>0</v>
      </c>
      <c r="D6244" s="46">
        <f t="shared" si="97"/>
        <v>0</v>
      </c>
      <c r="E6244" s="51">
        <v>45261</v>
      </c>
      <c r="F6244" s="49" t="s">
        <v>80</v>
      </c>
      <c r="G6244" s="49" t="s">
        <v>81</v>
      </c>
      <c r="H6244" s="49" t="s">
        <v>3129</v>
      </c>
      <c r="I6244" s="49" t="s">
        <v>3129</v>
      </c>
      <c r="J6244" s="49">
        <v>135500</v>
      </c>
      <c r="K6244" s="49" t="s">
        <v>111</v>
      </c>
      <c r="L6244" s="49">
        <v>9975010</v>
      </c>
      <c r="M6244" s="49" t="s">
        <v>3092</v>
      </c>
      <c r="N6244" s="51">
        <v>28307</v>
      </c>
      <c r="O6244" s="51">
        <v>28307</v>
      </c>
      <c r="P6244" s="49" t="s">
        <v>1091</v>
      </c>
    </row>
    <row r="6245" spans="1:16">
      <c r="A6245" s="46">
        <v>0</v>
      </c>
      <c r="B6245" s="46">
        <v>0</v>
      </c>
      <c r="C6245" s="46">
        <v>0</v>
      </c>
      <c r="D6245" s="46">
        <f t="shared" si="97"/>
        <v>0</v>
      </c>
      <c r="E6245" s="51">
        <v>45261</v>
      </c>
      <c r="F6245" s="49" t="s">
        <v>80</v>
      </c>
      <c r="G6245" s="49" t="s">
        <v>81</v>
      </c>
      <c r="H6245" s="49" t="s">
        <v>3129</v>
      </c>
      <c r="I6245" s="49" t="s">
        <v>3129</v>
      </c>
      <c r="J6245" s="49">
        <v>135500</v>
      </c>
      <c r="K6245" s="49" t="s">
        <v>111</v>
      </c>
      <c r="L6245" s="49">
        <v>9724157</v>
      </c>
      <c r="M6245" s="49" t="s">
        <v>3092</v>
      </c>
      <c r="N6245" s="51">
        <v>23559</v>
      </c>
      <c r="O6245" s="51">
        <v>23559</v>
      </c>
      <c r="P6245" s="49" t="s">
        <v>1091</v>
      </c>
    </row>
    <row r="6246" spans="1:16">
      <c r="A6246" s="46">
        <v>0</v>
      </c>
      <c r="B6246" s="46">
        <v>0</v>
      </c>
      <c r="C6246" s="46">
        <v>0</v>
      </c>
      <c r="D6246" s="46">
        <f t="shared" si="97"/>
        <v>0</v>
      </c>
      <c r="E6246" s="51">
        <v>45261</v>
      </c>
      <c r="F6246" s="49" t="s">
        <v>80</v>
      </c>
      <c r="G6246" s="49" t="s">
        <v>81</v>
      </c>
      <c r="H6246" s="49" t="s">
        <v>3129</v>
      </c>
      <c r="I6246" s="49" t="s">
        <v>3129</v>
      </c>
      <c r="J6246" s="49">
        <v>135500</v>
      </c>
      <c r="K6246" s="49" t="s">
        <v>111</v>
      </c>
      <c r="L6246" s="49">
        <v>9974494</v>
      </c>
      <c r="M6246" s="49" t="s">
        <v>3092</v>
      </c>
      <c r="N6246" s="51">
        <v>29037</v>
      </c>
      <c r="O6246" s="51">
        <v>29037</v>
      </c>
      <c r="P6246" s="49" t="s">
        <v>1091</v>
      </c>
    </row>
    <row r="6247" spans="1:16">
      <c r="A6247" s="46">
        <v>0</v>
      </c>
      <c r="B6247" s="46">
        <v>0</v>
      </c>
      <c r="C6247" s="46">
        <v>0</v>
      </c>
      <c r="D6247" s="46">
        <f t="shared" si="97"/>
        <v>0</v>
      </c>
      <c r="E6247" s="51">
        <v>45261</v>
      </c>
      <c r="F6247" s="49" t="s">
        <v>80</v>
      </c>
      <c r="G6247" s="49" t="s">
        <v>81</v>
      </c>
      <c r="H6247" s="49" t="s">
        <v>3129</v>
      </c>
      <c r="I6247" s="49" t="s">
        <v>3129</v>
      </c>
      <c r="J6247" s="49">
        <v>135500</v>
      </c>
      <c r="K6247" s="49" t="s">
        <v>111</v>
      </c>
      <c r="L6247" s="49">
        <v>9974497</v>
      </c>
      <c r="M6247" s="49" t="s">
        <v>3092</v>
      </c>
      <c r="N6247" s="51">
        <v>24654</v>
      </c>
      <c r="O6247" s="51">
        <v>24654</v>
      </c>
      <c r="P6247" s="49" t="s">
        <v>1091</v>
      </c>
    </row>
    <row r="6248" spans="1:16">
      <c r="A6248" s="46">
        <v>0</v>
      </c>
      <c r="B6248" s="46">
        <v>0</v>
      </c>
      <c r="C6248" s="46">
        <v>0</v>
      </c>
      <c r="D6248" s="46">
        <f t="shared" si="97"/>
        <v>0</v>
      </c>
      <c r="E6248" s="51">
        <v>45261</v>
      </c>
      <c r="F6248" s="49" t="s">
        <v>80</v>
      </c>
      <c r="G6248" s="49" t="s">
        <v>81</v>
      </c>
      <c r="H6248" s="49" t="s">
        <v>3129</v>
      </c>
      <c r="I6248" s="49" t="s">
        <v>3129</v>
      </c>
      <c r="J6248" s="49">
        <v>135500</v>
      </c>
      <c r="K6248" s="49" t="s">
        <v>111</v>
      </c>
      <c r="L6248" s="49">
        <v>9974499</v>
      </c>
      <c r="M6248" s="49" t="s">
        <v>3092</v>
      </c>
      <c r="N6248" s="51">
        <v>23924</v>
      </c>
      <c r="O6248" s="51">
        <v>23924</v>
      </c>
      <c r="P6248" s="49" t="s">
        <v>1091</v>
      </c>
    </row>
    <row r="6249" spans="1:16">
      <c r="A6249" s="46">
        <v>0</v>
      </c>
      <c r="B6249" s="46">
        <v>0</v>
      </c>
      <c r="C6249" s="46">
        <v>0</v>
      </c>
      <c r="D6249" s="46">
        <f t="shared" si="97"/>
        <v>0</v>
      </c>
      <c r="E6249" s="51">
        <v>45261</v>
      </c>
      <c r="F6249" s="49" t="s">
        <v>80</v>
      </c>
      <c r="G6249" s="49" t="s">
        <v>81</v>
      </c>
      <c r="H6249" s="49" t="s">
        <v>3129</v>
      </c>
      <c r="I6249" s="49" t="s">
        <v>3129</v>
      </c>
      <c r="J6249" s="49">
        <v>135500</v>
      </c>
      <c r="K6249" s="49" t="s">
        <v>111</v>
      </c>
      <c r="L6249" s="49">
        <v>9974858</v>
      </c>
      <c r="M6249" s="49" t="s">
        <v>3092</v>
      </c>
      <c r="N6249" s="51">
        <v>29037</v>
      </c>
      <c r="O6249" s="51">
        <v>29037</v>
      </c>
      <c r="P6249" s="49" t="s">
        <v>1091</v>
      </c>
    </row>
    <row r="6250" spans="1:16">
      <c r="A6250" s="46">
        <v>0</v>
      </c>
      <c r="B6250" s="46">
        <v>0</v>
      </c>
      <c r="C6250" s="46">
        <v>0</v>
      </c>
      <c r="D6250" s="46">
        <f t="shared" si="97"/>
        <v>0</v>
      </c>
      <c r="E6250" s="51">
        <v>45261</v>
      </c>
      <c r="F6250" s="49" t="s">
        <v>80</v>
      </c>
      <c r="G6250" s="49" t="s">
        <v>81</v>
      </c>
      <c r="H6250" s="49" t="s">
        <v>3129</v>
      </c>
      <c r="I6250" s="49" t="s">
        <v>3129</v>
      </c>
      <c r="J6250" s="49">
        <v>135500</v>
      </c>
      <c r="K6250" s="49" t="s">
        <v>111</v>
      </c>
      <c r="L6250" s="49">
        <v>9974960</v>
      </c>
      <c r="M6250" s="49" t="s">
        <v>3092</v>
      </c>
      <c r="N6250" s="51">
        <v>31594</v>
      </c>
      <c r="O6250" s="51">
        <v>31594</v>
      </c>
      <c r="P6250" s="49" t="s">
        <v>1091</v>
      </c>
    </row>
    <row r="6251" spans="1:16">
      <c r="A6251" s="46">
        <v>0</v>
      </c>
      <c r="B6251" s="46">
        <v>0</v>
      </c>
      <c r="C6251" s="46">
        <v>0</v>
      </c>
      <c r="D6251" s="46">
        <f t="shared" si="97"/>
        <v>0</v>
      </c>
      <c r="E6251" s="51">
        <v>45261</v>
      </c>
      <c r="F6251" s="49" t="s">
        <v>80</v>
      </c>
      <c r="G6251" s="49" t="s">
        <v>81</v>
      </c>
      <c r="H6251" s="49" t="s">
        <v>3129</v>
      </c>
      <c r="I6251" s="49" t="s">
        <v>3129</v>
      </c>
      <c r="J6251" s="49">
        <v>135500</v>
      </c>
      <c r="K6251" s="49" t="s">
        <v>111</v>
      </c>
      <c r="L6251" s="49">
        <v>9974962</v>
      </c>
      <c r="M6251" s="49" t="s">
        <v>3092</v>
      </c>
      <c r="N6251" s="51">
        <v>20637</v>
      </c>
      <c r="O6251" s="51">
        <v>20637</v>
      </c>
      <c r="P6251" s="49" t="s">
        <v>1091</v>
      </c>
    </row>
    <row r="6252" spans="1:16">
      <c r="A6252" s="46">
        <v>0</v>
      </c>
      <c r="B6252" s="46">
        <v>0</v>
      </c>
      <c r="C6252" s="46">
        <v>0</v>
      </c>
      <c r="D6252" s="46">
        <f t="shared" si="97"/>
        <v>0</v>
      </c>
      <c r="E6252" s="51">
        <v>45261</v>
      </c>
      <c r="F6252" s="49" t="s">
        <v>80</v>
      </c>
      <c r="G6252" s="49" t="s">
        <v>81</v>
      </c>
      <c r="H6252" s="49" t="s">
        <v>3129</v>
      </c>
      <c r="I6252" s="49" t="s">
        <v>3129</v>
      </c>
      <c r="J6252" s="49">
        <v>135500</v>
      </c>
      <c r="K6252" s="49" t="s">
        <v>111</v>
      </c>
      <c r="L6252" s="49">
        <v>9974931</v>
      </c>
      <c r="M6252" s="49" t="s">
        <v>3092</v>
      </c>
      <c r="N6252" s="51">
        <v>21002</v>
      </c>
      <c r="O6252" s="51">
        <v>21002</v>
      </c>
      <c r="P6252" s="49" t="s">
        <v>1091</v>
      </c>
    </row>
    <row r="6253" spans="1:16">
      <c r="A6253" s="46">
        <v>0</v>
      </c>
      <c r="B6253" s="46">
        <v>0</v>
      </c>
      <c r="C6253" s="46">
        <v>0</v>
      </c>
      <c r="D6253" s="46">
        <f t="shared" si="97"/>
        <v>0</v>
      </c>
      <c r="E6253" s="51">
        <v>45261</v>
      </c>
      <c r="F6253" s="49" t="s">
        <v>80</v>
      </c>
      <c r="G6253" s="49" t="s">
        <v>81</v>
      </c>
      <c r="H6253" s="49" t="s">
        <v>3129</v>
      </c>
      <c r="I6253" s="49" t="s">
        <v>3129</v>
      </c>
      <c r="J6253" s="49">
        <v>135500</v>
      </c>
      <c r="K6253" s="49" t="s">
        <v>111</v>
      </c>
      <c r="L6253" s="49">
        <v>9974934</v>
      </c>
      <c r="M6253" s="49" t="s">
        <v>3092</v>
      </c>
      <c r="N6253" s="51">
        <v>17349</v>
      </c>
      <c r="O6253" s="51">
        <v>17349</v>
      </c>
      <c r="P6253" s="49" t="s">
        <v>1091</v>
      </c>
    </row>
    <row r="6254" spans="1:16">
      <c r="A6254" s="46">
        <v>0</v>
      </c>
      <c r="B6254" s="46">
        <v>0</v>
      </c>
      <c r="C6254" s="46">
        <v>0</v>
      </c>
      <c r="D6254" s="46">
        <f t="shared" si="97"/>
        <v>0</v>
      </c>
      <c r="E6254" s="51">
        <v>45261</v>
      </c>
      <c r="F6254" s="49" t="s">
        <v>80</v>
      </c>
      <c r="G6254" s="49" t="s">
        <v>81</v>
      </c>
      <c r="H6254" s="49" t="s">
        <v>3129</v>
      </c>
      <c r="I6254" s="49" t="s">
        <v>3129</v>
      </c>
      <c r="J6254" s="49">
        <v>135500</v>
      </c>
      <c r="K6254" s="49" t="s">
        <v>111</v>
      </c>
      <c r="L6254" s="49">
        <v>9975012</v>
      </c>
      <c r="M6254" s="49" t="s">
        <v>3092</v>
      </c>
      <c r="N6254" s="51">
        <v>24654</v>
      </c>
      <c r="O6254" s="51">
        <v>24654</v>
      </c>
      <c r="P6254" s="49" t="s">
        <v>1091</v>
      </c>
    </row>
    <row r="6255" spans="1:16">
      <c r="A6255" s="46">
        <v>0</v>
      </c>
      <c r="B6255" s="46">
        <v>0</v>
      </c>
      <c r="C6255" s="46">
        <v>0</v>
      </c>
      <c r="D6255" s="46">
        <f t="shared" si="97"/>
        <v>0</v>
      </c>
      <c r="E6255" s="51">
        <v>45261</v>
      </c>
      <c r="F6255" s="49" t="s">
        <v>80</v>
      </c>
      <c r="G6255" s="49" t="s">
        <v>81</v>
      </c>
      <c r="H6255" s="49" t="s">
        <v>3129</v>
      </c>
      <c r="I6255" s="49" t="s">
        <v>3129</v>
      </c>
      <c r="J6255" s="49">
        <v>135500</v>
      </c>
      <c r="K6255" s="49" t="s">
        <v>111</v>
      </c>
      <c r="L6255" s="49">
        <v>9975013</v>
      </c>
      <c r="M6255" s="49" t="s">
        <v>3092</v>
      </c>
      <c r="N6255" s="51">
        <v>21367</v>
      </c>
      <c r="O6255" s="51">
        <v>21367</v>
      </c>
      <c r="P6255" s="49" t="s">
        <v>1091</v>
      </c>
    </row>
    <row r="6256" spans="1:16">
      <c r="A6256" s="46">
        <v>0</v>
      </c>
      <c r="B6256" s="46">
        <v>0</v>
      </c>
      <c r="C6256" s="46">
        <v>0</v>
      </c>
      <c r="D6256" s="46">
        <f t="shared" si="97"/>
        <v>0</v>
      </c>
      <c r="E6256" s="51">
        <v>45261</v>
      </c>
      <c r="F6256" s="49" t="s">
        <v>80</v>
      </c>
      <c r="G6256" s="49" t="s">
        <v>81</v>
      </c>
      <c r="H6256" s="49" t="s">
        <v>3129</v>
      </c>
      <c r="I6256" s="49" t="s">
        <v>3129</v>
      </c>
      <c r="J6256" s="49">
        <v>135500</v>
      </c>
      <c r="K6256" s="49" t="s">
        <v>111</v>
      </c>
      <c r="L6256" s="49">
        <v>9974493</v>
      </c>
      <c r="M6256" s="49" t="s">
        <v>3092</v>
      </c>
      <c r="N6256" s="51">
        <v>33786</v>
      </c>
      <c r="O6256" s="51">
        <v>33786</v>
      </c>
      <c r="P6256" s="49" t="s">
        <v>1091</v>
      </c>
    </row>
    <row r="6257" spans="1:16">
      <c r="A6257" s="46">
        <v>0</v>
      </c>
      <c r="B6257" s="46">
        <v>0</v>
      </c>
      <c r="C6257" s="46">
        <v>0</v>
      </c>
      <c r="D6257" s="46">
        <f t="shared" si="97"/>
        <v>0</v>
      </c>
      <c r="E6257" s="51">
        <v>45261</v>
      </c>
      <c r="F6257" s="49" t="s">
        <v>80</v>
      </c>
      <c r="G6257" s="49" t="s">
        <v>81</v>
      </c>
      <c r="H6257" s="49" t="s">
        <v>3129</v>
      </c>
      <c r="I6257" s="49" t="s">
        <v>3129</v>
      </c>
      <c r="J6257" s="49">
        <v>135500</v>
      </c>
      <c r="K6257" s="49" t="s">
        <v>111</v>
      </c>
      <c r="L6257" s="49">
        <v>9693333</v>
      </c>
      <c r="M6257" s="49" t="s">
        <v>3092</v>
      </c>
      <c r="N6257" s="51">
        <v>26481</v>
      </c>
      <c r="O6257" s="51">
        <v>26481</v>
      </c>
      <c r="P6257" s="49" t="s">
        <v>1091</v>
      </c>
    </row>
    <row r="6258" spans="1:16">
      <c r="A6258" s="46">
        <v>0</v>
      </c>
      <c r="B6258" s="46">
        <v>0</v>
      </c>
      <c r="C6258" s="46">
        <v>0</v>
      </c>
      <c r="D6258" s="46">
        <f t="shared" si="97"/>
        <v>0</v>
      </c>
      <c r="E6258" s="51">
        <v>45261</v>
      </c>
      <c r="F6258" s="49" t="s">
        <v>80</v>
      </c>
      <c r="G6258" s="49" t="s">
        <v>81</v>
      </c>
      <c r="H6258" s="49" t="s">
        <v>3129</v>
      </c>
      <c r="I6258" s="49" t="s">
        <v>3129</v>
      </c>
      <c r="J6258" s="49">
        <v>135500</v>
      </c>
      <c r="K6258" s="49" t="s">
        <v>111</v>
      </c>
      <c r="L6258" s="49">
        <v>9975011</v>
      </c>
      <c r="M6258" s="49" t="s">
        <v>3092</v>
      </c>
      <c r="N6258" s="51">
        <v>25385</v>
      </c>
      <c r="O6258" s="51">
        <v>25385</v>
      </c>
      <c r="P6258" s="49" t="s">
        <v>1091</v>
      </c>
    </row>
    <row r="6259" spans="1:16">
      <c r="A6259" s="46">
        <v>0</v>
      </c>
      <c r="B6259" s="46">
        <v>0</v>
      </c>
      <c r="C6259" s="46">
        <v>0</v>
      </c>
      <c r="D6259" s="46">
        <f t="shared" si="97"/>
        <v>0</v>
      </c>
      <c r="E6259" s="51">
        <v>45261</v>
      </c>
      <c r="F6259" s="49" t="s">
        <v>80</v>
      </c>
      <c r="G6259" s="49" t="s">
        <v>81</v>
      </c>
      <c r="H6259" s="49" t="s">
        <v>3129</v>
      </c>
      <c r="I6259" s="49" t="s">
        <v>3129</v>
      </c>
      <c r="J6259" s="49">
        <v>135500</v>
      </c>
      <c r="K6259" s="49" t="s">
        <v>111</v>
      </c>
      <c r="L6259" s="49">
        <v>9974963</v>
      </c>
      <c r="M6259" s="49" t="s">
        <v>3092</v>
      </c>
      <c r="N6259" s="51">
        <v>13332</v>
      </c>
      <c r="O6259" s="51">
        <v>13332</v>
      </c>
      <c r="P6259" s="49" t="s">
        <v>1091</v>
      </c>
    </row>
    <row r="6260" spans="1:16">
      <c r="A6260" s="46">
        <v>0</v>
      </c>
      <c r="B6260" s="46">
        <v>0</v>
      </c>
      <c r="C6260" s="46">
        <v>0</v>
      </c>
      <c r="D6260" s="46">
        <f t="shared" si="97"/>
        <v>0</v>
      </c>
      <c r="E6260" s="51">
        <v>45261</v>
      </c>
      <c r="F6260" s="49" t="s">
        <v>80</v>
      </c>
      <c r="G6260" s="49" t="s">
        <v>81</v>
      </c>
      <c r="H6260" s="49" t="s">
        <v>3129</v>
      </c>
      <c r="I6260" s="49" t="s">
        <v>3129</v>
      </c>
      <c r="J6260" s="49">
        <v>135500</v>
      </c>
      <c r="K6260" s="49" t="s">
        <v>111</v>
      </c>
      <c r="L6260" s="49">
        <v>9724191</v>
      </c>
      <c r="M6260" s="49" t="s">
        <v>3092</v>
      </c>
      <c r="N6260" s="51">
        <v>24654</v>
      </c>
      <c r="O6260" s="51">
        <v>24654</v>
      </c>
      <c r="P6260" s="49" t="s">
        <v>1091</v>
      </c>
    </row>
    <row r="6261" spans="1:16">
      <c r="A6261" s="46">
        <v>0</v>
      </c>
      <c r="B6261" s="46">
        <v>0</v>
      </c>
      <c r="C6261" s="46">
        <v>0</v>
      </c>
      <c r="D6261" s="46">
        <f t="shared" si="97"/>
        <v>0</v>
      </c>
      <c r="E6261" s="51">
        <v>45261</v>
      </c>
      <c r="F6261" s="49" t="s">
        <v>80</v>
      </c>
      <c r="G6261" s="49" t="s">
        <v>81</v>
      </c>
      <c r="H6261" s="49" t="s">
        <v>3129</v>
      </c>
      <c r="I6261" s="49" t="s">
        <v>3129</v>
      </c>
      <c r="J6261" s="49">
        <v>135500</v>
      </c>
      <c r="K6261" s="49" t="s">
        <v>111</v>
      </c>
      <c r="L6261" s="49">
        <v>9693319</v>
      </c>
      <c r="M6261" s="49" t="s">
        <v>3092</v>
      </c>
      <c r="N6261" s="51">
        <v>32690</v>
      </c>
      <c r="O6261" s="51">
        <v>32690</v>
      </c>
      <c r="P6261" s="49" t="s">
        <v>1091</v>
      </c>
    </row>
    <row r="6262" spans="1:16">
      <c r="A6262" s="46">
        <v>0</v>
      </c>
      <c r="B6262" s="46">
        <v>0</v>
      </c>
      <c r="C6262" s="46">
        <v>0</v>
      </c>
      <c r="D6262" s="46">
        <f t="shared" si="97"/>
        <v>0</v>
      </c>
      <c r="E6262" s="51">
        <v>45261</v>
      </c>
      <c r="F6262" s="49" t="s">
        <v>80</v>
      </c>
      <c r="G6262" s="49" t="s">
        <v>81</v>
      </c>
      <c r="H6262" s="49" t="s">
        <v>3129</v>
      </c>
      <c r="I6262" s="49" t="s">
        <v>3129</v>
      </c>
      <c r="J6262" s="49">
        <v>135500</v>
      </c>
      <c r="K6262" s="49" t="s">
        <v>111</v>
      </c>
      <c r="L6262" s="49">
        <v>9974929</v>
      </c>
      <c r="M6262" s="49" t="s">
        <v>3092</v>
      </c>
      <c r="N6262" s="51">
        <v>21732</v>
      </c>
      <c r="O6262" s="51">
        <v>21732</v>
      </c>
      <c r="P6262" s="49" t="s">
        <v>1091</v>
      </c>
    </row>
    <row r="6263" spans="1:16">
      <c r="A6263" s="46">
        <v>0</v>
      </c>
      <c r="B6263" s="46">
        <v>0</v>
      </c>
      <c r="C6263" s="46">
        <v>0</v>
      </c>
      <c r="D6263" s="46">
        <f t="shared" si="97"/>
        <v>0</v>
      </c>
      <c r="E6263" s="51">
        <v>45261</v>
      </c>
      <c r="F6263" s="49" t="s">
        <v>80</v>
      </c>
      <c r="G6263" s="49" t="s">
        <v>81</v>
      </c>
      <c r="H6263" s="49" t="s">
        <v>3129</v>
      </c>
      <c r="I6263" s="49" t="s">
        <v>3129</v>
      </c>
      <c r="J6263" s="49">
        <v>135500</v>
      </c>
      <c r="K6263" s="49" t="s">
        <v>111</v>
      </c>
      <c r="L6263" s="49">
        <v>9974933</v>
      </c>
      <c r="M6263" s="49" t="s">
        <v>3092</v>
      </c>
      <c r="N6263" s="51">
        <v>17715</v>
      </c>
      <c r="O6263" s="51">
        <v>17715</v>
      </c>
      <c r="P6263" s="49" t="s">
        <v>1091</v>
      </c>
    </row>
    <row r="6264" spans="1:16">
      <c r="A6264" s="46">
        <v>0</v>
      </c>
      <c r="B6264" s="46">
        <v>0</v>
      </c>
      <c r="C6264" s="46">
        <v>0</v>
      </c>
      <c r="D6264" s="46">
        <f t="shared" si="97"/>
        <v>0</v>
      </c>
      <c r="E6264" s="51">
        <v>45261</v>
      </c>
      <c r="F6264" s="49" t="s">
        <v>80</v>
      </c>
      <c r="G6264" s="49" t="s">
        <v>81</v>
      </c>
      <c r="H6264" s="49" t="s">
        <v>3129</v>
      </c>
      <c r="I6264" s="49" t="s">
        <v>3129</v>
      </c>
      <c r="J6264" s="49">
        <v>135500</v>
      </c>
      <c r="K6264" s="49" t="s">
        <v>111</v>
      </c>
      <c r="L6264" s="49">
        <v>9974927</v>
      </c>
      <c r="M6264" s="49" t="s">
        <v>3092</v>
      </c>
      <c r="N6264" s="51">
        <v>22828</v>
      </c>
      <c r="O6264" s="51">
        <v>22828</v>
      </c>
      <c r="P6264" s="49" t="s">
        <v>1091</v>
      </c>
    </row>
    <row r="6265" spans="1:16">
      <c r="A6265" s="46">
        <v>0</v>
      </c>
      <c r="B6265" s="46">
        <v>0</v>
      </c>
      <c r="C6265" s="46">
        <v>0</v>
      </c>
      <c r="D6265" s="46">
        <f t="shared" si="97"/>
        <v>0</v>
      </c>
      <c r="E6265" s="51">
        <v>45261</v>
      </c>
      <c r="F6265" s="49" t="s">
        <v>80</v>
      </c>
      <c r="G6265" s="49" t="s">
        <v>81</v>
      </c>
      <c r="H6265" s="49" t="s">
        <v>3129</v>
      </c>
      <c r="I6265" s="49" t="s">
        <v>3129</v>
      </c>
      <c r="J6265" s="49">
        <v>135500</v>
      </c>
      <c r="K6265" s="49" t="s">
        <v>111</v>
      </c>
      <c r="L6265" s="49">
        <v>9974930</v>
      </c>
      <c r="M6265" s="49" t="s">
        <v>3092</v>
      </c>
      <c r="N6265" s="51">
        <v>21367</v>
      </c>
      <c r="O6265" s="51">
        <v>21367</v>
      </c>
      <c r="P6265" s="49" t="s">
        <v>1091</v>
      </c>
    </row>
    <row r="6266" spans="1:16">
      <c r="A6266" s="46">
        <v>0</v>
      </c>
      <c r="B6266" s="46">
        <v>0</v>
      </c>
      <c r="C6266" s="46">
        <v>0</v>
      </c>
      <c r="D6266" s="46">
        <f t="shared" si="97"/>
        <v>0</v>
      </c>
      <c r="E6266" s="51">
        <v>45261</v>
      </c>
      <c r="F6266" s="49" t="s">
        <v>80</v>
      </c>
      <c r="G6266" s="49" t="s">
        <v>81</v>
      </c>
      <c r="H6266" s="49" t="s">
        <v>3129</v>
      </c>
      <c r="I6266" s="49" t="s">
        <v>3129</v>
      </c>
      <c r="J6266" s="49">
        <v>135500</v>
      </c>
      <c r="K6266" s="49" t="s">
        <v>111</v>
      </c>
      <c r="L6266" s="49">
        <v>9974961</v>
      </c>
      <c r="M6266" s="49" t="s">
        <v>3092</v>
      </c>
      <c r="N6266" s="51">
        <v>28307</v>
      </c>
      <c r="O6266" s="51">
        <v>28307</v>
      </c>
      <c r="P6266" s="49" t="s">
        <v>1091</v>
      </c>
    </row>
    <row r="6267" spans="1:16">
      <c r="A6267" s="46">
        <v>0</v>
      </c>
      <c r="B6267" s="46">
        <v>0</v>
      </c>
      <c r="C6267" s="46">
        <v>0</v>
      </c>
      <c r="D6267" s="46">
        <f t="shared" si="97"/>
        <v>0</v>
      </c>
      <c r="E6267" s="51">
        <v>45261</v>
      </c>
      <c r="F6267" s="49" t="s">
        <v>80</v>
      </c>
      <c r="G6267" s="49" t="s">
        <v>81</v>
      </c>
      <c r="H6267" s="49" t="s">
        <v>3129</v>
      </c>
      <c r="I6267" s="49" t="s">
        <v>3129</v>
      </c>
      <c r="J6267" s="49">
        <v>135500</v>
      </c>
      <c r="K6267" s="49" t="s">
        <v>111</v>
      </c>
      <c r="L6267" s="49">
        <v>9974935</v>
      </c>
      <c r="M6267" s="49" t="s">
        <v>3092</v>
      </c>
      <c r="N6267" s="51">
        <v>13332</v>
      </c>
      <c r="O6267" s="51">
        <v>13332</v>
      </c>
      <c r="P6267" s="49" t="s">
        <v>1091</v>
      </c>
    </row>
    <row r="6268" spans="1:16">
      <c r="A6268" s="46">
        <v>0</v>
      </c>
      <c r="B6268" s="46">
        <v>0</v>
      </c>
      <c r="C6268" s="46">
        <v>0</v>
      </c>
      <c r="D6268" s="46">
        <f t="shared" si="97"/>
        <v>0</v>
      </c>
      <c r="E6268" s="51">
        <v>45261</v>
      </c>
      <c r="F6268" s="49" t="s">
        <v>80</v>
      </c>
      <c r="G6268" s="49" t="s">
        <v>81</v>
      </c>
      <c r="H6268" s="49" t="s">
        <v>3129</v>
      </c>
      <c r="I6268" s="49" t="s">
        <v>3129</v>
      </c>
      <c r="J6268" s="49">
        <v>135500</v>
      </c>
      <c r="K6268" s="49" t="s">
        <v>111</v>
      </c>
      <c r="L6268" s="49">
        <v>9974932</v>
      </c>
      <c r="M6268" s="49" t="s">
        <v>3092</v>
      </c>
      <c r="N6268" s="51">
        <v>20637</v>
      </c>
      <c r="O6268" s="51">
        <v>20637</v>
      </c>
      <c r="P6268" s="49" t="s">
        <v>1091</v>
      </c>
    </row>
    <row r="6269" spans="1:16">
      <c r="A6269" s="46">
        <v>0</v>
      </c>
      <c r="B6269" s="46">
        <v>0</v>
      </c>
      <c r="C6269" s="46">
        <v>0</v>
      </c>
      <c r="D6269" s="46">
        <f t="shared" si="97"/>
        <v>0</v>
      </c>
      <c r="E6269" s="51">
        <v>45261</v>
      </c>
      <c r="F6269" s="49" t="s">
        <v>80</v>
      </c>
      <c r="G6269" s="49" t="s">
        <v>81</v>
      </c>
      <c r="H6269" s="49" t="s">
        <v>3129</v>
      </c>
      <c r="I6269" s="49" t="s">
        <v>3129</v>
      </c>
      <c r="J6269" s="49">
        <v>135500</v>
      </c>
      <c r="K6269" s="49" t="s">
        <v>111</v>
      </c>
      <c r="L6269" s="49">
        <v>9974925</v>
      </c>
      <c r="M6269" s="49" t="s">
        <v>3092</v>
      </c>
      <c r="N6269" s="51">
        <v>27211</v>
      </c>
      <c r="O6269" s="51">
        <v>27211</v>
      </c>
      <c r="P6269" s="49" t="s">
        <v>1091</v>
      </c>
    </row>
    <row r="6270" spans="1:16">
      <c r="A6270" s="46">
        <v>0</v>
      </c>
      <c r="B6270" s="46">
        <v>0</v>
      </c>
      <c r="C6270" s="46">
        <v>0</v>
      </c>
      <c r="D6270" s="46">
        <f t="shared" si="97"/>
        <v>0</v>
      </c>
      <c r="E6270" s="51">
        <v>45261</v>
      </c>
      <c r="F6270" s="49" t="s">
        <v>80</v>
      </c>
      <c r="G6270" s="49" t="s">
        <v>81</v>
      </c>
      <c r="H6270" s="49" t="s">
        <v>3129</v>
      </c>
      <c r="I6270" s="49" t="s">
        <v>3129</v>
      </c>
      <c r="J6270" s="49">
        <v>135500</v>
      </c>
      <c r="K6270" s="49" t="s">
        <v>111</v>
      </c>
      <c r="L6270" s="49">
        <v>9974926</v>
      </c>
      <c r="M6270" s="49" t="s">
        <v>3092</v>
      </c>
      <c r="N6270" s="51">
        <v>25020</v>
      </c>
      <c r="O6270" s="51">
        <v>25020</v>
      </c>
      <c r="P6270" s="49" t="s">
        <v>1091</v>
      </c>
    </row>
    <row r="6271" spans="1:16">
      <c r="A6271" s="46">
        <v>0</v>
      </c>
      <c r="B6271" s="46">
        <v>0</v>
      </c>
      <c r="C6271" s="46">
        <v>0</v>
      </c>
      <c r="D6271" s="46">
        <f t="shared" si="97"/>
        <v>0</v>
      </c>
      <c r="E6271" s="51">
        <v>45261</v>
      </c>
      <c r="F6271" s="49" t="s">
        <v>80</v>
      </c>
      <c r="G6271" s="49" t="s">
        <v>81</v>
      </c>
      <c r="H6271" s="49" t="s">
        <v>3129</v>
      </c>
      <c r="I6271" s="49" t="s">
        <v>3129</v>
      </c>
      <c r="J6271" s="49">
        <v>135500</v>
      </c>
      <c r="K6271" s="49" t="s">
        <v>116</v>
      </c>
      <c r="L6271" s="49">
        <v>9975091</v>
      </c>
      <c r="M6271" s="49" t="s">
        <v>3093</v>
      </c>
      <c r="N6271" s="51">
        <v>33055</v>
      </c>
      <c r="O6271" s="51">
        <v>33055</v>
      </c>
      <c r="P6271" s="49" t="s">
        <v>1091</v>
      </c>
    </row>
    <row r="6272" spans="1:16">
      <c r="A6272" s="46">
        <v>0</v>
      </c>
      <c r="B6272" s="46">
        <v>0</v>
      </c>
      <c r="C6272" s="46">
        <v>0</v>
      </c>
      <c r="D6272" s="46">
        <f t="shared" si="97"/>
        <v>0</v>
      </c>
      <c r="E6272" s="51">
        <v>45261</v>
      </c>
      <c r="F6272" s="49" t="s">
        <v>80</v>
      </c>
      <c r="G6272" s="49" t="s">
        <v>81</v>
      </c>
      <c r="H6272" s="49" t="s">
        <v>3129</v>
      </c>
      <c r="I6272" s="49" t="s">
        <v>3129</v>
      </c>
      <c r="J6272" s="49">
        <v>135500</v>
      </c>
      <c r="K6272" s="49" t="s">
        <v>116</v>
      </c>
      <c r="L6272" s="49">
        <v>9693336</v>
      </c>
      <c r="M6272" s="49" t="s">
        <v>3093</v>
      </c>
      <c r="N6272" s="51">
        <v>23193</v>
      </c>
      <c r="O6272" s="51">
        <v>23193</v>
      </c>
      <c r="P6272" s="49" t="s">
        <v>1091</v>
      </c>
    </row>
    <row r="6273" spans="1:16">
      <c r="A6273" s="46">
        <v>0</v>
      </c>
      <c r="B6273" s="46">
        <v>0</v>
      </c>
      <c r="C6273" s="46">
        <v>0</v>
      </c>
      <c r="D6273" s="46">
        <f t="shared" si="97"/>
        <v>0</v>
      </c>
      <c r="E6273" s="51">
        <v>45261</v>
      </c>
      <c r="F6273" s="49" t="s">
        <v>80</v>
      </c>
      <c r="G6273" s="49" t="s">
        <v>81</v>
      </c>
      <c r="H6273" s="49" t="s">
        <v>3129</v>
      </c>
      <c r="I6273" s="49" t="s">
        <v>3129</v>
      </c>
      <c r="J6273" s="49">
        <v>135500</v>
      </c>
      <c r="K6273" s="49" t="s">
        <v>116</v>
      </c>
      <c r="L6273" s="49">
        <v>9724198</v>
      </c>
      <c r="M6273" s="49" t="s">
        <v>3093</v>
      </c>
      <c r="N6273" s="51">
        <v>24654</v>
      </c>
      <c r="O6273" s="51">
        <v>24654</v>
      </c>
      <c r="P6273" s="49" t="s">
        <v>1091</v>
      </c>
    </row>
    <row r="6274" spans="1:16">
      <c r="A6274" s="46">
        <v>0</v>
      </c>
      <c r="B6274" s="46">
        <v>0</v>
      </c>
      <c r="C6274" s="46">
        <v>0</v>
      </c>
      <c r="D6274" s="46">
        <f t="shared" si="97"/>
        <v>0</v>
      </c>
      <c r="E6274" s="51">
        <v>45261</v>
      </c>
      <c r="F6274" s="49" t="s">
        <v>80</v>
      </c>
      <c r="G6274" s="49" t="s">
        <v>81</v>
      </c>
      <c r="H6274" s="49" t="s">
        <v>3129</v>
      </c>
      <c r="I6274" s="49" t="s">
        <v>3129</v>
      </c>
      <c r="J6274" s="49">
        <v>135500</v>
      </c>
      <c r="K6274" s="49" t="s">
        <v>116</v>
      </c>
      <c r="L6274" s="49">
        <v>9975008</v>
      </c>
      <c r="M6274" s="49" t="s">
        <v>3093</v>
      </c>
      <c r="N6274" s="51">
        <v>27211</v>
      </c>
      <c r="O6274" s="51">
        <v>27211</v>
      </c>
      <c r="P6274" s="49" t="s">
        <v>1091</v>
      </c>
    </row>
    <row r="6275" spans="1:16">
      <c r="A6275" s="46">
        <v>0</v>
      </c>
      <c r="B6275" s="46">
        <v>0</v>
      </c>
      <c r="C6275" s="46">
        <v>0</v>
      </c>
      <c r="D6275" s="46">
        <f t="shared" ref="D6275:D6338" si="98">+B6275-C6275</f>
        <v>0</v>
      </c>
      <c r="E6275" s="51">
        <v>45261</v>
      </c>
      <c r="F6275" s="49" t="s">
        <v>80</v>
      </c>
      <c r="G6275" s="49" t="s">
        <v>81</v>
      </c>
      <c r="H6275" s="49" t="s">
        <v>3129</v>
      </c>
      <c r="I6275" s="49" t="s">
        <v>3129</v>
      </c>
      <c r="J6275" s="49">
        <v>135500</v>
      </c>
      <c r="K6275" s="49" t="s">
        <v>116</v>
      </c>
      <c r="L6275" s="49">
        <v>9974956</v>
      </c>
      <c r="M6275" s="49" t="s">
        <v>3093</v>
      </c>
      <c r="N6275" s="51">
        <v>26846</v>
      </c>
      <c r="O6275" s="51">
        <v>26846</v>
      </c>
      <c r="P6275" s="49" t="s">
        <v>1091</v>
      </c>
    </row>
    <row r="6276" spans="1:16">
      <c r="A6276" s="46">
        <v>0</v>
      </c>
      <c r="B6276" s="46">
        <v>0</v>
      </c>
      <c r="C6276" s="46">
        <v>0</v>
      </c>
      <c r="D6276" s="46">
        <f t="shared" si="98"/>
        <v>0</v>
      </c>
      <c r="E6276" s="51">
        <v>45261</v>
      </c>
      <c r="F6276" s="49" t="s">
        <v>80</v>
      </c>
      <c r="G6276" s="49" t="s">
        <v>81</v>
      </c>
      <c r="H6276" s="49" t="s">
        <v>3129</v>
      </c>
      <c r="I6276" s="49" t="s">
        <v>3129</v>
      </c>
      <c r="J6276" s="49">
        <v>135500</v>
      </c>
      <c r="K6276" s="49" t="s">
        <v>116</v>
      </c>
      <c r="L6276" s="49">
        <v>9974957</v>
      </c>
      <c r="M6276" s="49" t="s">
        <v>3093</v>
      </c>
      <c r="N6276" s="51">
        <v>22828</v>
      </c>
      <c r="O6276" s="51">
        <v>22828</v>
      </c>
      <c r="P6276" s="49" t="s">
        <v>1091</v>
      </c>
    </row>
    <row r="6277" spans="1:16">
      <c r="A6277" s="46">
        <v>0</v>
      </c>
      <c r="B6277" s="46">
        <v>0</v>
      </c>
      <c r="C6277" s="46">
        <v>0</v>
      </c>
      <c r="D6277" s="46">
        <f t="shared" si="98"/>
        <v>0</v>
      </c>
      <c r="E6277" s="51">
        <v>45261</v>
      </c>
      <c r="F6277" s="49" t="s">
        <v>80</v>
      </c>
      <c r="G6277" s="49" t="s">
        <v>81</v>
      </c>
      <c r="H6277" s="49" t="s">
        <v>3129</v>
      </c>
      <c r="I6277" s="49" t="s">
        <v>3129</v>
      </c>
      <c r="J6277" s="49">
        <v>135500</v>
      </c>
      <c r="K6277" s="49" t="s">
        <v>116</v>
      </c>
      <c r="L6277" s="49">
        <v>9975096</v>
      </c>
      <c r="M6277" s="49" t="s">
        <v>3093</v>
      </c>
      <c r="N6277" s="51">
        <v>23193</v>
      </c>
      <c r="O6277" s="51">
        <v>23193</v>
      </c>
      <c r="P6277" s="49" t="s">
        <v>1091</v>
      </c>
    </row>
    <row r="6278" spans="1:16">
      <c r="A6278" s="46">
        <v>0</v>
      </c>
      <c r="B6278" s="46">
        <v>0</v>
      </c>
      <c r="C6278" s="46">
        <v>0</v>
      </c>
      <c r="D6278" s="46">
        <f t="shared" si="98"/>
        <v>0</v>
      </c>
      <c r="E6278" s="51">
        <v>45261</v>
      </c>
      <c r="F6278" s="49" t="s">
        <v>80</v>
      </c>
      <c r="G6278" s="49" t="s">
        <v>81</v>
      </c>
      <c r="H6278" s="49" t="s">
        <v>3129</v>
      </c>
      <c r="I6278" s="49" t="s">
        <v>3129</v>
      </c>
      <c r="J6278" s="49">
        <v>135500</v>
      </c>
      <c r="K6278" s="49" t="s">
        <v>116</v>
      </c>
      <c r="L6278" s="49">
        <v>9975098</v>
      </c>
      <c r="M6278" s="49" t="s">
        <v>3093</v>
      </c>
      <c r="N6278" s="51">
        <v>22098</v>
      </c>
      <c r="O6278" s="51">
        <v>22098</v>
      </c>
      <c r="P6278" s="49" t="s">
        <v>1091</v>
      </c>
    </row>
    <row r="6279" spans="1:16">
      <c r="A6279" s="46">
        <v>0</v>
      </c>
      <c r="B6279" s="46">
        <v>0</v>
      </c>
      <c r="C6279" s="46">
        <v>0</v>
      </c>
      <c r="D6279" s="46">
        <f t="shared" si="98"/>
        <v>0</v>
      </c>
      <c r="E6279" s="51">
        <v>45261</v>
      </c>
      <c r="F6279" s="49" t="s">
        <v>80</v>
      </c>
      <c r="G6279" s="49" t="s">
        <v>81</v>
      </c>
      <c r="H6279" s="49" t="s">
        <v>3129</v>
      </c>
      <c r="I6279" s="49" t="s">
        <v>3129</v>
      </c>
      <c r="J6279" s="49">
        <v>135500</v>
      </c>
      <c r="K6279" s="49" t="s">
        <v>116</v>
      </c>
      <c r="L6279" s="49">
        <v>9974492</v>
      </c>
      <c r="M6279" s="49" t="s">
        <v>3093</v>
      </c>
      <c r="N6279" s="51">
        <v>23559</v>
      </c>
      <c r="O6279" s="51">
        <v>23559</v>
      </c>
      <c r="P6279" s="49" t="s">
        <v>1091</v>
      </c>
    </row>
    <row r="6280" spans="1:16">
      <c r="A6280" s="46">
        <v>0</v>
      </c>
      <c r="B6280" s="46">
        <v>0</v>
      </c>
      <c r="C6280" s="46">
        <v>0</v>
      </c>
      <c r="D6280" s="46">
        <f t="shared" si="98"/>
        <v>0</v>
      </c>
      <c r="E6280" s="51">
        <v>45261</v>
      </c>
      <c r="F6280" s="49" t="s">
        <v>80</v>
      </c>
      <c r="G6280" s="49" t="s">
        <v>81</v>
      </c>
      <c r="H6280" s="49" t="s">
        <v>3129</v>
      </c>
      <c r="I6280" s="49" t="s">
        <v>3129</v>
      </c>
      <c r="J6280" s="49">
        <v>135500</v>
      </c>
      <c r="K6280" s="49" t="s">
        <v>116</v>
      </c>
      <c r="L6280" s="49">
        <v>9974854</v>
      </c>
      <c r="M6280" s="49" t="s">
        <v>3093</v>
      </c>
      <c r="N6280" s="51">
        <v>23559</v>
      </c>
      <c r="O6280" s="51">
        <v>23559</v>
      </c>
      <c r="P6280" s="49" t="s">
        <v>1091</v>
      </c>
    </row>
    <row r="6281" spans="1:16">
      <c r="A6281" s="46">
        <v>0</v>
      </c>
      <c r="B6281" s="46">
        <v>0</v>
      </c>
      <c r="C6281" s="46">
        <v>0</v>
      </c>
      <c r="D6281" s="46">
        <f t="shared" si="98"/>
        <v>0</v>
      </c>
      <c r="E6281" s="51">
        <v>45261</v>
      </c>
      <c r="F6281" s="49" t="s">
        <v>80</v>
      </c>
      <c r="G6281" s="49" t="s">
        <v>81</v>
      </c>
      <c r="H6281" s="49" t="s">
        <v>3129</v>
      </c>
      <c r="I6281" s="49" t="s">
        <v>3129</v>
      </c>
      <c r="J6281" s="49">
        <v>135500</v>
      </c>
      <c r="K6281" s="49" t="s">
        <v>116</v>
      </c>
      <c r="L6281" s="49">
        <v>9974855</v>
      </c>
      <c r="M6281" s="49" t="s">
        <v>3093</v>
      </c>
      <c r="N6281" s="51">
        <v>19906</v>
      </c>
      <c r="O6281" s="51">
        <v>19906</v>
      </c>
      <c r="P6281" s="49" t="s">
        <v>1091</v>
      </c>
    </row>
    <row r="6282" spans="1:16">
      <c r="A6282" s="46">
        <v>0</v>
      </c>
      <c r="B6282" s="46">
        <v>0</v>
      </c>
      <c r="C6282" s="46">
        <v>0</v>
      </c>
      <c r="D6282" s="46">
        <f t="shared" si="98"/>
        <v>0</v>
      </c>
      <c r="E6282" s="51">
        <v>45261</v>
      </c>
      <c r="F6282" s="49" t="s">
        <v>80</v>
      </c>
      <c r="G6282" s="49" t="s">
        <v>81</v>
      </c>
      <c r="H6282" s="49" t="s">
        <v>3129</v>
      </c>
      <c r="I6282" s="49" t="s">
        <v>3129</v>
      </c>
      <c r="J6282" s="49">
        <v>135500</v>
      </c>
      <c r="K6282" s="49" t="s">
        <v>116</v>
      </c>
      <c r="L6282" s="49">
        <v>9975097</v>
      </c>
      <c r="M6282" s="49" t="s">
        <v>3093</v>
      </c>
      <c r="N6282" s="51">
        <v>22828</v>
      </c>
      <c r="O6282" s="51">
        <v>22828</v>
      </c>
      <c r="P6282" s="49" t="s">
        <v>1091</v>
      </c>
    </row>
    <row r="6283" spans="1:16">
      <c r="A6283" s="46">
        <v>0</v>
      </c>
      <c r="B6283" s="46">
        <v>0</v>
      </c>
      <c r="C6283" s="46">
        <v>0</v>
      </c>
      <c r="D6283" s="46">
        <f t="shared" si="98"/>
        <v>0</v>
      </c>
      <c r="E6283" s="51">
        <v>45261</v>
      </c>
      <c r="F6283" s="49" t="s">
        <v>80</v>
      </c>
      <c r="G6283" s="49" t="s">
        <v>81</v>
      </c>
      <c r="H6283" s="49" t="s">
        <v>3129</v>
      </c>
      <c r="I6283" s="49" t="s">
        <v>3129</v>
      </c>
      <c r="J6283" s="49">
        <v>135500</v>
      </c>
      <c r="K6283" s="49" t="s">
        <v>116</v>
      </c>
      <c r="L6283" s="49">
        <v>9975007</v>
      </c>
      <c r="M6283" s="49" t="s">
        <v>3093</v>
      </c>
      <c r="N6283" s="51">
        <v>27576</v>
      </c>
      <c r="O6283" s="51">
        <v>27576</v>
      </c>
      <c r="P6283" s="49" t="s">
        <v>1091</v>
      </c>
    </row>
    <row r="6284" spans="1:16">
      <c r="A6284" s="46">
        <v>0</v>
      </c>
      <c r="B6284" s="46">
        <v>0</v>
      </c>
      <c r="C6284" s="46">
        <v>0</v>
      </c>
      <c r="D6284" s="46">
        <f t="shared" si="98"/>
        <v>0</v>
      </c>
      <c r="E6284" s="51">
        <v>45261</v>
      </c>
      <c r="F6284" s="49" t="s">
        <v>80</v>
      </c>
      <c r="G6284" s="49" t="s">
        <v>81</v>
      </c>
      <c r="H6284" s="49" t="s">
        <v>3129</v>
      </c>
      <c r="I6284" s="49" t="s">
        <v>3129</v>
      </c>
      <c r="J6284" s="49">
        <v>135500</v>
      </c>
      <c r="K6284" s="49" t="s">
        <v>116</v>
      </c>
      <c r="L6284" s="49">
        <v>9974488</v>
      </c>
      <c r="M6284" s="49" t="s">
        <v>3093</v>
      </c>
      <c r="N6284" s="51">
        <v>28307</v>
      </c>
      <c r="O6284" s="51">
        <v>28307</v>
      </c>
      <c r="P6284" s="49" t="s">
        <v>1091</v>
      </c>
    </row>
    <row r="6285" spans="1:16">
      <c r="A6285" s="46">
        <v>0</v>
      </c>
      <c r="B6285" s="46">
        <v>0</v>
      </c>
      <c r="C6285" s="46">
        <v>0</v>
      </c>
      <c r="D6285" s="46">
        <f t="shared" si="98"/>
        <v>0</v>
      </c>
      <c r="E6285" s="51">
        <v>45261</v>
      </c>
      <c r="F6285" s="49" t="s">
        <v>80</v>
      </c>
      <c r="G6285" s="49" t="s">
        <v>81</v>
      </c>
      <c r="H6285" s="49" t="s">
        <v>3129</v>
      </c>
      <c r="I6285" s="49" t="s">
        <v>3129</v>
      </c>
      <c r="J6285" s="49">
        <v>135500</v>
      </c>
      <c r="K6285" s="49" t="s">
        <v>116</v>
      </c>
      <c r="L6285" s="49">
        <v>9974490</v>
      </c>
      <c r="M6285" s="49" t="s">
        <v>3093</v>
      </c>
      <c r="N6285" s="51">
        <v>24289</v>
      </c>
      <c r="O6285" s="51">
        <v>24289</v>
      </c>
      <c r="P6285" s="49" t="s">
        <v>1091</v>
      </c>
    </row>
    <row r="6286" spans="1:16">
      <c r="A6286" s="46">
        <v>0</v>
      </c>
      <c r="B6286" s="46">
        <v>0</v>
      </c>
      <c r="C6286" s="46">
        <v>0</v>
      </c>
      <c r="D6286" s="46">
        <f t="shared" si="98"/>
        <v>0</v>
      </c>
      <c r="E6286" s="51">
        <v>45261</v>
      </c>
      <c r="F6286" s="49" t="s">
        <v>80</v>
      </c>
      <c r="G6286" s="49" t="s">
        <v>81</v>
      </c>
      <c r="H6286" s="49" t="s">
        <v>3129</v>
      </c>
      <c r="I6286" s="49" t="s">
        <v>3129</v>
      </c>
      <c r="J6286" s="49">
        <v>135500</v>
      </c>
      <c r="K6286" s="49" t="s">
        <v>116</v>
      </c>
      <c r="L6286" s="49">
        <v>9724184</v>
      </c>
      <c r="M6286" s="49" t="s">
        <v>3093</v>
      </c>
      <c r="N6286" s="51">
        <v>31594</v>
      </c>
      <c r="O6286" s="51">
        <v>31594</v>
      </c>
      <c r="P6286" s="49" t="s">
        <v>1091</v>
      </c>
    </row>
    <row r="6287" spans="1:16">
      <c r="A6287" s="46">
        <v>0</v>
      </c>
      <c r="B6287" s="46">
        <v>0</v>
      </c>
      <c r="C6287" s="46">
        <v>0</v>
      </c>
      <c r="D6287" s="46">
        <f t="shared" si="98"/>
        <v>0</v>
      </c>
      <c r="E6287" s="51">
        <v>45261</v>
      </c>
      <c r="F6287" s="49" t="s">
        <v>80</v>
      </c>
      <c r="G6287" s="49" t="s">
        <v>81</v>
      </c>
      <c r="H6287" s="49" t="s">
        <v>3129</v>
      </c>
      <c r="I6287" s="49" t="s">
        <v>3129</v>
      </c>
      <c r="J6287" s="49">
        <v>135500</v>
      </c>
      <c r="K6287" s="49" t="s">
        <v>116</v>
      </c>
      <c r="L6287" s="49">
        <v>9974857</v>
      </c>
      <c r="M6287" s="49" t="s">
        <v>3093</v>
      </c>
      <c r="N6287" s="51">
        <v>13697</v>
      </c>
      <c r="O6287" s="51">
        <v>13697</v>
      </c>
      <c r="P6287" s="49" t="s">
        <v>1091</v>
      </c>
    </row>
    <row r="6288" spans="1:16">
      <c r="A6288" s="46">
        <v>0</v>
      </c>
      <c r="B6288" s="46">
        <v>0</v>
      </c>
      <c r="C6288" s="46">
        <v>0</v>
      </c>
      <c r="D6288" s="46">
        <f t="shared" si="98"/>
        <v>0</v>
      </c>
      <c r="E6288" s="51">
        <v>45261</v>
      </c>
      <c r="F6288" s="49" t="s">
        <v>80</v>
      </c>
      <c r="G6288" s="49" t="s">
        <v>81</v>
      </c>
      <c r="H6288" s="49" t="s">
        <v>3129</v>
      </c>
      <c r="I6288" s="49" t="s">
        <v>3129</v>
      </c>
      <c r="J6288" s="49">
        <v>135500</v>
      </c>
      <c r="K6288" s="49" t="s">
        <v>116</v>
      </c>
      <c r="L6288" s="49">
        <v>9706646</v>
      </c>
      <c r="M6288" s="49" t="s">
        <v>3093</v>
      </c>
      <c r="N6288" s="51">
        <v>22098</v>
      </c>
      <c r="O6288" s="51">
        <v>22098</v>
      </c>
      <c r="P6288" s="49" t="s">
        <v>1091</v>
      </c>
    </row>
    <row r="6289" spans="1:16">
      <c r="A6289" s="46">
        <v>0</v>
      </c>
      <c r="B6289" s="46">
        <v>0</v>
      </c>
      <c r="C6289" s="46">
        <v>0</v>
      </c>
      <c r="D6289" s="46">
        <f t="shared" si="98"/>
        <v>0</v>
      </c>
      <c r="E6289" s="51">
        <v>45261</v>
      </c>
      <c r="F6289" s="49" t="s">
        <v>80</v>
      </c>
      <c r="G6289" s="49" t="s">
        <v>81</v>
      </c>
      <c r="H6289" s="49" t="s">
        <v>3129</v>
      </c>
      <c r="I6289" s="49" t="s">
        <v>3129</v>
      </c>
      <c r="J6289" s="49">
        <v>135500</v>
      </c>
      <c r="K6289" s="49" t="s">
        <v>116</v>
      </c>
      <c r="L6289" s="49">
        <v>9974959</v>
      </c>
      <c r="M6289" s="49" t="s">
        <v>3093</v>
      </c>
      <c r="N6289" s="51">
        <v>13332</v>
      </c>
      <c r="O6289" s="51">
        <v>13332</v>
      </c>
      <c r="P6289" s="49" t="s">
        <v>1091</v>
      </c>
    </row>
    <row r="6290" spans="1:16">
      <c r="A6290" s="46">
        <v>0</v>
      </c>
      <c r="B6290" s="46">
        <v>0</v>
      </c>
      <c r="C6290" s="46">
        <v>0</v>
      </c>
      <c r="D6290" s="46">
        <f t="shared" si="98"/>
        <v>0</v>
      </c>
      <c r="E6290" s="51">
        <v>45261</v>
      </c>
      <c r="F6290" s="49" t="s">
        <v>80</v>
      </c>
      <c r="G6290" s="49" t="s">
        <v>81</v>
      </c>
      <c r="H6290" s="49" t="s">
        <v>3129</v>
      </c>
      <c r="I6290" s="49" t="s">
        <v>3129</v>
      </c>
      <c r="J6290" s="49">
        <v>135500</v>
      </c>
      <c r="K6290" s="49" t="s">
        <v>116</v>
      </c>
      <c r="L6290" s="49">
        <v>9975009</v>
      </c>
      <c r="M6290" s="49" t="s">
        <v>3093</v>
      </c>
      <c r="N6290" s="51">
        <v>22828</v>
      </c>
      <c r="O6290" s="51">
        <v>22828</v>
      </c>
      <c r="P6290" s="49" t="s">
        <v>1091</v>
      </c>
    </row>
    <row r="6291" spans="1:16">
      <c r="A6291" s="46">
        <v>0</v>
      </c>
      <c r="B6291" s="46">
        <v>0</v>
      </c>
      <c r="C6291" s="46">
        <v>0</v>
      </c>
      <c r="D6291" s="46">
        <f t="shared" si="98"/>
        <v>0</v>
      </c>
      <c r="E6291" s="51">
        <v>45261</v>
      </c>
      <c r="F6291" s="49" t="s">
        <v>80</v>
      </c>
      <c r="G6291" s="49" t="s">
        <v>81</v>
      </c>
      <c r="H6291" s="49" t="s">
        <v>3129</v>
      </c>
      <c r="I6291" s="49" t="s">
        <v>3129</v>
      </c>
      <c r="J6291" s="49">
        <v>135500</v>
      </c>
      <c r="K6291" s="49" t="s">
        <v>116</v>
      </c>
      <c r="L6291" s="49">
        <v>9974848</v>
      </c>
      <c r="M6291" s="49" t="s">
        <v>3093</v>
      </c>
      <c r="N6291" s="51">
        <v>29037</v>
      </c>
      <c r="O6291" s="51">
        <v>29037</v>
      </c>
      <c r="P6291" s="49" t="s">
        <v>1091</v>
      </c>
    </row>
    <row r="6292" spans="1:16">
      <c r="A6292" s="46">
        <v>0</v>
      </c>
      <c r="B6292" s="46">
        <v>0</v>
      </c>
      <c r="C6292" s="46">
        <v>0</v>
      </c>
      <c r="D6292" s="46">
        <f t="shared" si="98"/>
        <v>0</v>
      </c>
      <c r="E6292" s="51">
        <v>45261</v>
      </c>
      <c r="F6292" s="49" t="s">
        <v>80</v>
      </c>
      <c r="G6292" s="49" t="s">
        <v>81</v>
      </c>
      <c r="H6292" s="49" t="s">
        <v>3129</v>
      </c>
      <c r="I6292" s="49" t="s">
        <v>3129</v>
      </c>
      <c r="J6292" s="49">
        <v>135500</v>
      </c>
      <c r="K6292" s="49" t="s">
        <v>116</v>
      </c>
      <c r="L6292" s="49">
        <v>9974853</v>
      </c>
      <c r="M6292" s="49" t="s">
        <v>3093</v>
      </c>
      <c r="N6292" s="51">
        <v>23924</v>
      </c>
      <c r="O6292" s="51">
        <v>23924</v>
      </c>
      <c r="P6292" s="49" t="s">
        <v>1091</v>
      </c>
    </row>
    <row r="6293" spans="1:16">
      <c r="A6293" s="46">
        <v>0</v>
      </c>
      <c r="B6293" s="46">
        <v>0</v>
      </c>
      <c r="C6293" s="46">
        <v>0</v>
      </c>
      <c r="D6293" s="46">
        <f t="shared" si="98"/>
        <v>0</v>
      </c>
      <c r="E6293" s="51">
        <v>45261</v>
      </c>
      <c r="F6293" s="49" t="s">
        <v>80</v>
      </c>
      <c r="G6293" s="49" t="s">
        <v>81</v>
      </c>
      <c r="H6293" s="49" t="s">
        <v>3129</v>
      </c>
      <c r="I6293" s="49" t="s">
        <v>3129</v>
      </c>
      <c r="J6293" s="49">
        <v>135500</v>
      </c>
      <c r="K6293" s="49" t="s">
        <v>116</v>
      </c>
      <c r="L6293" s="49">
        <v>9974856</v>
      </c>
      <c r="M6293" s="49" t="s">
        <v>3093</v>
      </c>
      <c r="N6293" s="51">
        <v>18445</v>
      </c>
      <c r="O6293" s="51">
        <v>18445</v>
      </c>
      <c r="P6293" s="49" t="s">
        <v>1091</v>
      </c>
    </row>
    <row r="6294" spans="1:16">
      <c r="A6294" s="46">
        <v>0</v>
      </c>
      <c r="B6294" s="46">
        <v>0</v>
      </c>
      <c r="C6294" s="46">
        <v>0</v>
      </c>
      <c r="D6294" s="46">
        <f t="shared" si="98"/>
        <v>0</v>
      </c>
      <c r="E6294" s="51">
        <v>45261</v>
      </c>
      <c r="F6294" s="49" t="s">
        <v>80</v>
      </c>
      <c r="G6294" s="49" t="s">
        <v>81</v>
      </c>
      <c r="H6294" s="49" t="s">
        <v>3129</v>
      </c>
      <c r="I6294" s="49" t="s">
        <v>3129</v>
      </c>
      <c r="J6294" s="49">
        <v>135500</v>
      </c>
      <c r="K6294" s="49" t="s">
        <v>116</v>
      </c>
      <c r="L6294" s="49">
        <v>9974914</v>
      </c>
      <c r="M6294" s="49" t="s">
        <v>3093</v>
      </c>
      <c r="N6294" s="51">
        <v>29403</v>
      </c>
      <c r="O6294" s="51">
        <v>29403</v>
      </c>
      <c r="P6294" s="49" t="s">
        <v>1091</v>
      </c>
    </row>
    <row r="6295" spans="1:16">
      <c r="A6295" s="46">
        <v>0</v>
      </c>
      <c r="B6295" s="46">
        <v>0</v>
      </c>
      <c r="C6295" s="46">
        <v>0</v>
      </c>
      <c r="D6295" s="46">
        <f t="shared" si="98"/>
        <v>0</v>
      </c>
      <c r="E6295" s="51">
        <v>45261</v>
      </c>
      <c r="F6295" s="49" t="s">
        <v>80</v>
      </c>
      <c r="G6295" s="49" t="s">
        <v>81</v>
      </c>
      <c r="H6295" s="49" t="s">
        <v>3129</v>
      </c>
      <c r="I6295" s="49" t="s">
        <v>3129</v>
      </c>
      <c r="J6295" s="49">
        <v>135500</v>
      </c>
      <c r="K6295" s="49" t="s">
        <v>116</v>
      </c>
      <c r="L6295" s="49">
        <v>9974489</v>
      </c>
      <c r="M6295" s="49" t="s">
        <v>3093</v>
      </c>
      <c r="N6295" s="51">
        <v>24654</v>
      </c>
      <c r="O6295" s="51">
        <v>24654</v>
      </c>
      <c r="P6295" s="49" t="s">
        <v>1091</v>
      </c>
    </row>
    <row r="6296" spans="1:16">
      <c r="A6296" s="46">
        <v>0</v>
      </c>
      <c r="B6296" s="46">
        <v>0</v>
      </c>
      <c r="C6296" s="46">
        <v>0</v>
      </c>
      <c r="D6296" s="46">
        <f t="shared" si="98"/>
        <v>0</v>
      </c>
      <c r="E6296" s="51">
        <v>45261</v>
      </c>
      <c r="F6296" s="49" t="s">
        <v>80</v>
      </c>
      <c r="G6296" s="49" t="s">
        <v>81</v>
      </c>
      <c r="H6296" s="49" t="s">
        <v>3129</v>
      </c>
      <c r="I6296" s="49" t="s">
        <v>3129</v>
      </c>
      <c r="J6296" s="49">
        <v>135500</v>
      </c>
      <c r="K6296" s="49" t="s">
        <v>116</v>
      </c>
      <c r="L6296" s="49">
        <v>9975094</v>
      </c>
      <c r="M6296" s="49" t="s">
        <v>3093</v>
      </c>
      <c r="N6296" s="51">
        <v>26481</v>
      </c>
      <c r="O6296" s="51">
        <v>26481</v>
      </c>
      <c r="P6296" s="49" t="s">
        <v>1091</v>
      </c>
    </row>
    <row r="6297" spans="1:16">
      <c r="A6297" s="46">
        <v>0</v>
      </c>
      <c r="B6297" s="46">
        <v>0</v>
      </c>
      <c r="C6297" s="46">
        <v>0</v>
      </c>
      <c r="D6297" s="46">
        <f t="shared" si="98"/>
        <v>0</v>
      </c>
      <c r="E6297" s="51">
        <v>45261</v>
      </c>
      <c r="F6297" s="49" t="s">
        <v>80</v>
      </c>
      <c r="G6297" s="49" t="s">
        <v>81</v>
      </c>
      <c r="H6297" s="49" t="s">
        <v>3129</v>
      </c>
      <c r="I6297" s="49" t="s">
        <v>3129</v>
      </c>
      <c r="J6297" s="49">
        <v>135500</v>
      </c>
      <c r="K6297" s="49" t="s">
        <v>116</v>
      </c>
      <c r="L6297" s="49">
        <v>9975095</v>
      </c>
      <c r="M6297" s="49" t="s">
        <v>3093</v>
      </c>
      <c r="N6297" s="51">
        <v>25020</v>
      </c>
      <c r="O6297" s="51">
        <v>25020</v>
      </c>
      <c r="P6297" s="49" t="s">
        <v>1091</v>
      </c>
    </row>
    <row r="6298" spans="1:16">
      <c r="A6298" s="46">
        <v>0</v>
      </c>
      <c r="B6298" s="46">
        <v>0</v>
      </c>
      <c r="C6298" s="46">
        <v>0</v>
      </c>
      <c r="D6298" s="46">
        <f t="shared" si="98"/>
        <v>0</v>
      </c>
      <c r="E6298" s="51">
        <v>45261</v>
      </c>
      <c r="F6298" s="49" t="s">
        <v>80</v>
      </c>
      <c r="G6298" s="49" t="s">
        <v>81</v>
      </c>
      <c r="H6298" s="49" t="s">
        <v>3129</v>
      </c>
      <c r="I6298" s="49" t="s">
        <v>3129</v>
      </c>
      <c r="J6298" s="49">
        <v>135500</v>
      </c>
      <c r="K6298" s="49" t="s">
        <v>116</v>
      </c>
      <c r="L6298" s="49">
        <v>9974852</v>
      </c>
      <c r="M6298" s="49" t="s">
        <v>3093</v>
      </c>
      <c r="N6298" s="51">
        <v>24289</v>
      </c>
      <c r="O6298" s="51">
        <v>24289</v>
      </c>
      <c r="P6298" s="49" t="s">
        <v>1091</v>
      </c>
    </row>
    <row r="6299" spans="1:16">
      <c r="A6299" s="46">
        <v>0</v>
      </c>
      <c r="B6299" s="46">
        <v>0</v>
      </c>
      <c r="C6299" s="46">
        <v>0</v>
      </c>
      <c r="D6299" s="46">
        <f t="shared" si="98"/>
        <v>0</v>
      </c>
      <c r="E6299" s="51">
        <v>45261</v>
      </c>
      <c r="F6299" s="49" t="s">
        <v>80</v>
      </c>
      <c r="G6299" s="49" t="s">
        <v>81</v>
      </c>
      <c r="H6299" s="49" t="s">
        <v>3129</v>
      </c>
      <c r="I6299" s="49" t="s">
        <v>3129</v>
      </c>
      <c r="J6299" s="49">
        <v>135500</v>
      </c>
      <c r="K6299" s="49" t="s">
        <v>116</v>
      </c>
      <c r="L6299" s="49">
        <v>9728067</v>
      </c>
      <c r="M6299" s="49" t="s">
        <v>3093</v>
      </c>
      <c r="N6299" s="51">
        <v>17715</v>
      </c>
      <c r="O6299" s="51">
        <v>17715</v>
      </c>
      <c r="P6299" s="49" t="s">
        <v>1091</v>
      </c>
    </row>
    <row r="6300" spans="1:16">
      <c r="A6300" s="46">
        <v>0</v>
      </c>
      <c r="B6300" s="46">
        <v>0</v>
      </c>
      <c r="C6300" s="46">
        <v>0</v>
      </c>
      <c r="D6300" s="46">
        <f t="shared" si="98"/>
        <v>0</v>
      </c>
      <c r="E6300" s="51">
        <v>45261</v>
      </c>
      <c r="F6300" s="49" t="s">
        <v>80</v>
      </c>
      <c r="G6300" s="49" t="s">
        <v>81</v>
      </c>
      <c r="H6300" s="49" t="s">
        <v>3129</v>
      </c>
      <c r="I6300" s="49" t="s">
        <v>3129</v>
      </c>
      <c r="J6300" s="49">
        <v>135500</v>
      </c>
      <c r="K6300" s="49" t="s">
        <v>116</v>
      </c>
      <c r="L6300" s="49">
        <v>9974958</v>
      </c>
      <c r="M6300" s="49" t="s">
        <v>3093</v>
      </c>
      <c r="N6300" s="51">
        <v>22098</v>
      </c>
      <c r="O6300" s="51">
        <v>22098</v>
      </c>
      <c r="P6300" s="49" t="s">
        <v>1091</v>
      </c>
    </row>
    <row r="6301" spans="1:16">
      <c r="A6301" s="46">
        <v>0</v>
      </c>
      <c r="B6301" s="46">
        <v>0</v>
      </c>
      <c r="C6301" s="46">
        <v>0</v>
      </c>
      <c r="D6301" s="46">
        <f t="shared" si="98"/>
        <v>0</v>
      </c>
      <c r="E6301" s="51">
        <v>45261</v>
      </c>
      <c r="F6301" s="49" t="s">
        <v>80</v>
      </c>
      <c r="G6301" s="49" t="s">
        <v>81</v>
      </c>
      <c r="H6301" s="49" t="s">
        <v>3129</v>
      </c>
      <c r="I6301" s="49" t="s">
        <v>3129</v>
      </c>
      <c r="J6301" s="49">
        <v>135500</v>
      </c>
      <c r="K6301" s="49" t="s">
        <v>116</v>
      </c>
      <c r="L6301" s="49">
        <v>9724156</v>
      </c>
      <c r="M6301" s="49" t="s">
        <v>3093</v>
      </c>
      <c r="N6301" s="51">
        <v>25020</v>
      </c>
      <c r="O6301" s="51">
        <v>25020</v>
      </c>
      <c r="P6301" s="49" t="s">
        <v>1091</v>
      </c>
    </row>
    <row r="6302" spans="1:16">
      <c r="A6302" s="46">
        <v>0</v>
      </c>
      <c r="B6302" s="46">
        <v>0</v>
      </c>
      <c r="C6302" s="46">
        <v>0</v>
      </c>
      <c r="D6302" s="46">
        <f t="shared" si="98"/>
        <v>0</v>
      </c>
      <c r="E6302" s="51">
        <v>45261</v>
      </c>
      <c r="F6302" s="49" t="s">
        <v>80</v>
      </c>
      <c r="G6302" s="49" t="s">
        <v>81</v>
      </c>
      <c r="H6302" s="49" t="s">
        <v>3129</v>
      </c>
      <c r="I6302" s="49" t="s">
        <v>3129</v>
      </c>
      <c r="J6302" s="49">
        <v>135500</v>
      </c>
      <c r="K6302" s="49" t="s">
        <v>116</v>
      </c>
      <c r="L6302" s="49">
        <v>9974485</v>
      </c>
      <c r="M6302" s="49" t="s">
        <v>3093</v>
      </c>
      <c r="N6302" s="51">
        <v>33786</v>
      </c>
      <c r="O6302" s="51">
        <v>33786</v>
      </c>
      <c r="P6302" s="49" t="s">
        <v>1091</v>
      </c>
    </row>
    <row r="6303" spans="1:16">
      <c r="A6303" s="46">
        <v>0</v>
      </c>
      <c r="B6303" s="46">
        <v>0</v>
      </c>
      <c r="C6303" s="46">
        <v>0</v>
      </c>
      <c r="D6303" s="46">
        <f t="shared" si="98"/>
        <v>0</v>
      </c>
      <c r="E6303" s="51">
        <v>45261</v>
      </c>
      <c r="F6303" s="49" t="s">
        <v>80</v>
      </c>
      <c r="G6303" s="49" t="s">
        <v>81</v>
      </c>
      <c r="H6303" s="49" t="s">
        <v>3129</v>
      </c>
      <c r="I6303" s="49" t="s">
        <v>3129</v>
      </c>
      <c r="J6303" s="49">
        <v>135500</v>
      </c>
      <c r="K6303" s="49" t="s">
        <v>116</v>
      </c>
      <c r="L6303" s="49">
        <v>9974486</v>
      </c>
      <c r="M6303" s="49" t="s">
        <v>3093</v>
      </c>
      <c r="N6303" s="51">
        <v>31594</v>
      </c>
      <c r="O6303" s="51">
        <v>31594</v>
      </c>
      <c r="P6303" s="49" t="s">
        <v>1091</v>
      </c>
    </row>
    <row r="6304" spans="1:16">
      <c r="A6304" s="46">
        <v>0</v>
      </c>
      <c r="B6304" s="46">
        <v>0</v>
      </c>
      <c r="C6304" s="46">
        <v>0</v>
      </c>
      <c r="D6304" s="46">
        <f t="shared" si="98"/>
        <v>0</v>
      </c>
      <c r="E6304" s="51">
        <v>45261</v>
      </c>
      <c r="F6304" s="49" t="s">
        <v>80</v>
      </c>
      <c r="G6304" s="49" t="s">
        <v>81</v>
      </c>
      <c r="H6304" s="49" t="s">
        <v>3129</v>
      </c>
      <c r="I6304" s="49" t="s">
        <v>3129</v>
      </c>
      <c r="J6304" s="49">
        <v>135500</v>
      </c>
      <c r="K6304" s="49" t="s">
        <v>116</v>
      </c>
      <c r="L6304" s="49">
        <v>9974487</v>
      </c>
      <c r="M6304" s="49" t="s">
        <v>3093</v>
      </c>
      <c r="N6304" s="51">
        <v>28672</v>
      </c>
      <c r="O6304" s="51">
        <v>28672</v>
      </c>
      <c r="P6304" s="49" t="s">
        <v>1091</v>
      </c>
    </row>
    <row r="6305" spans="1:16">
      <c r="A6305" s="46">
        <v>0</v>
      </c>
      <c r="B6305" s="46">
        <v>0</v>
      </c>
      <c r="C6305" s="46">
        <v>0</v>
      </c>
      <c r="D6305" s="46">
        <f t="shared" si="98"/>
        <v>0</v>
      </c>
      <c r="E6305" s="51">
        <v>45261</v>
      </c>
      <c r="F6305" s="49" t="s">
        <v>80</v>
      </c>
      <c r="G6305" s="49" t="s">
        <v>81</v>
      </c>
      <c r="H6305" s="49" t="s">
        <v>3129</v>
      </c>
      <c r="I6305" s="49" t="s">
        <v>3129</v>
      </c>
      <c r="J6305" s="49">
        <v>135500</v>
      </c>
      <c r="K6305" s="49" t="s">
        <v>116</v>
      </c>
      <c r="L6305" s="49">
        <v>9975092</v>
      </c>
      <c r="M6305" s="49" t="s">
        <v>3093</v>
      </c>
      <c r="N6305" s="51">
        <v>28307</v>
      </c>
      <c r="O6305" s="51">
        <v>28307</v>
      </c>
      <c r="P6305" s="49" t="s">
        <v>1091</v>
      </c>
    </row>
    <row r="6306" spans="1:16">
      <c r="A6306" s="46">
        <v>0</v>
      </c>
      <c r="B6306" s="46">
        <v>0</v>
      </c>
      <c r="C6306" s="46">
        <v>0</v>
      </c>
      <c r="D6306" s="46">
        <f t="shared" si="98"/>
        <v>0</v>
      </c>
      <c r="E6306" s="51">
        <v>45261</v>
      </c>
      <c r="F6306" s="49" t="s">
        <v>80</v>
      </c>
      <c r="G6306" s="49" t="s">
        <v>81</v>
      </c>
      <c r="H6306" s="49" t="s">
        <v>3129</v>
      </c>
      <c r="I6306" s="49" t="s">
        <v>3129</v>
      </c>
      <c r="J6306" s="49">
        <v>135500</v>
      </c>
      <c r="K6306" s="49" t="s">
        <v>116</v>
      </c>
      <c r="L6306" s="49">
        <v>9975099</v>
      </c>
      <c r="M6306" s="49" t="s">
        <v>3093</v>
      </c>
      <c r="N6306" s="51">
        <v>21367</v>
      </c>
      <c r="O6306" s="51">
        <v>21367</v>
      </c>
      <c r="P6306" s="49" t="s">
        <v>1091</v>
      </c>
    </row>
    <row r="6307" spans="1:16">
      <c r="A6307" s="46">
        <v>0</v>
      </c>
      <c r="B6307" s="46">
        <v>0</v>
      </c>
      <c r="C6307" s="46">
        <v>0</v>
      </c>
      <c r="D6307" s="46">
        <f t="shared" si="98"/>
        <v>0</v>
      </c>
      <c r="E6307" s="51">
        <v>45261</v>
      </c>
      <c r="F6307" s="49" t="s">
        <v>80</v>
      </c>
      <c r="G6307" s="49" t="s">
        <v>81</v>
      </c>
      <c r="H6307" s="49" t="s">
        <v>3129</v>
      </c>
      <c r="I6307" s="49" t="s">
        <v>3129</v>
      </c>
      <c r="J6307" s="49">
        <v>135500</v>
      </c>
      <c r="K6307" s="49" t="s">
        <v>116</v>
      </c>
      <c r="L6307" s="49">
        <v>9974491</v>
      </c>
      <c r="M6307" s="49" t="s">
        <v>3093</v>
      </c>
      <c r="N6307" s="51">
        <v>23924</v>
      </c>
      <c r="O6307" s="51">
        <v>23924</v>
      </c>
      <c r="P6307" s="49" t="s">
        <v>1091</v>
      </c>
    </row>
    <row r="6308" spans="1:16">
      <c r="A6308" s="46">
        <v>0</v>
      </c>
      <c r="B6308" s="46">
        <v>0</v>
      </c>
      <c r="C6308" s="46">
        <v>0</v>
      </c>
      <c r="D6308" s="46">
        <f t="shared" si="98"/>
        <v>0</v>
      </c>
      <c r="E6308" s="51">
        <v>45261</v>
      </c>
      <c r="F6308" s="49" t="s">
        <v>80</v>
      </c>
      <c r="G6308" s="49" t="s">
        <v>81</v>
      </c>
      <c r="H6308" s="49" t="s">
        <v>3129</v>
      </c>
      <c r="I6308" s="49" t="s">
        <v>3129</v>
      </c>
      <c r="J6308" s="49">
        <v>135500</v>
      </c>
      <c r="K6308" s="49" t="s">
        <v>116</v>
      </c>
      <c r="L6308" s="49">
        <v>9974849</v>
      </c>
      <c r="M6308" s="49" t="s">
        <v>3093</v>
      </c>
      <c r="N6308" s="51">
        <v>28307</v>
      </c>
      <c r="O6308" s="51">
        <v>28307</v>
      </c>
      <c r="P6308" s="49" t="s">
        <v>1091</v>
      </c>
    </row>
    <row r="6309" spans="1:16">
      <c r="A6309" s="46">
        <v>0</v>
      </c>
      <c r="B6309" s="46">
        <v>0</v>
      </c>
      <c r="C6309" s="46">
        <v>0</v>
      </c>
      <c r="D6309" s="46">
        <f t="shared" si="98"/>
        <v>0</v>
      </c>
      <c r="E6309" s="51">
        <v>45261</v>
      </c>
      <c r="F6309" s="49" t="s">
        <v>80</v>
      </c>
      <c r="G6309" s="49" t="s">
        <v>81</v>
      </c>
      <c r="H6309" s="49" t="s">
        <v>3129</v>
      </c>
      <c r="I6309" s="49" t="s">
        <v>3129</v>
      </c>
      <c r="J6309" s="49">
        <v>135500</v>
      </c>
      <c r="K6309" s="49" t="s">
        <v>116</v>
      </c>
      <c r="L6309" s="49">
        <v>9974850</v>
      </c>
      <c r="M6309" s="49" t="s">
        <v>3093</v>
      </c>
      <c r="N6309" s="51">
        <v>26115</v>
      </c>
      <c r="O6309" s="51">
        <v>26115</v>
      </c>
      <c r="P6309" s="49" t="s">
        <v>1091</v>
      </c>
    </row>
    <row r="6310" spans="1:16">
      <c r="A6310" s="46">
        <v>0</v>
      </c>
      <c r="B6310" s="46">
        <v>0</v>
      </c>
      <c r="C6310" s="46">
        <v>0</v>
      </c>
      <c r="D6310" s="46">
        <f t="shared" si="98"/>
        <v>0</v>
      </c>
      <c r="E6310" s="51">
        <v>45261</v>
      </c>
      <c r="F6310" s="49" t="s">
        <v>80</v>
      </c>
      <c r="G6310" s="49" t="s">
        <v>81</v>
      </c>
      <c r="H6310" s="49" t="s">
        <v>3129</v>
      </c>
      <c r="I6310" s="49" t="s">
        <v>3129</v>
      </c>
      <c r="J6310" s="49">
        <v>135500</v>
      </c>
      <c r="K6310" s="49" t="s">
        <v>116</v>
      </c>
      <c r="L6310" s="49">
        <v>9974851</v>
      </c>
      <c r="M6310" s="49" t="s">
        <v>3093</v>
      </c>
      <c r="N6310" s="51">
        <v>24654</v>
      </c>
      <c r="O6310" s="51">
        <v>24654</v>
      </c>
      <c r="P6310" s="49" t="s">
        <v>1091</v>
      </c>
    </row>
    <row r="6311" spans="1:16">
      <c r="A6311" s="46">
        <v>0</v>
      </c>
      <c r="B6311" s="46">
        <v>0</v>
      </c>
      <c r="C6311" s="46">
        <v>0</v>
      </c>
      <c r="D6311" s="46">
        <f t="shared" si="98"/>
        <v>0</v>
      </c>
      <c r="E6311" s="51">
        <v>45261</v>
      </c>
      <c r="F6311" s="49" t="s">
        <v>80</v>
      </c>
      <c r="G6311" s="49" t="s">
        <v>81</v>
      </c>
      <c r="H6311" s="49" t="s">
        <v>3129</v>
      </c>
      <c r="I6311" s="49" t="s">
        <v>3129</v>
      </c>
      <c r="J6311" s="49">
        <v>135500</v>
      </c>
      <c r="K6311" s="49" t="s">
        <v>116</v>
      </c>
      <c r="L6311" s="49">
        <v>9975093</v>
      </c>
      <c r="M6311" s="49" t="s">
        <v>3093</v>
      </c>
      <c r="N6311" s="51">
        <v>27942</v>
      </c>
      <c r="O6311" s="51">
        <v>27942</v>
      </c>
      <c r="P6311" s="49" t="s">
        <v>1091</v>
      </c>
    </row>
    <row r="6312" spans="1:16">
      <c r="A6312" s="46">
        <v>0</v>
      </c>
      <c r="B6312" s="46">
        <v>0</v>
      </c>
      <c r="C6312" s="46">
        <v>0</v>
      </c>
      <c r="D6312" s="46">
        <f t="shared" si="98"/>
        <v>0</v>
      </c>
      <c r="E6312" s="51">
        <v>45261</v>
      </c>
      <c r="F6312" s="49" t="s">
        <v>80</v>
      </c>
      <c r="G6312" s="49" t="s">
        <v>81</v>
      </c>
      <c r="H6312" s="49" t="s">
        <v>3129</v>
      </c>
      <c r="I6312" s="49" t="s">
        <v>3129</v>
      </c>
      <c r="J6312" s="49">
        <v>135500</v>
      </c>
      <c r="K6312" s="49" t="s">
        <v>116</v>
      </c>
      <c r="L6312" s="49">
        <v>9724194</v>
      </c>
      <c r="M6312" s="49" t="s">
        <v>3093</v>
      </c>
      <c r="N6312" s="51">
        <v>21367</v>
      </c>
      <c r="O6312" s="51">
        <v>21367</v>
      </c>
      <c r="P6312" s="49" t="s">
        <v>1091</v>
      </c>
    </row>
    <row r="6313" spans="1:16">
      <c r="A6313" s="46">
        <v>0</v>
      </c>
      <c r="B6313" s="46">
        <v>0</v>
      </c>
      <c r="C6313" s="46">
        <v>0</v>
      </c>
      <c r="D6313" s="46">
        <f t="shared" si="98"/>
        <v>0</v>
      </c>
      <c r="E6313" s="51">
        <v>45261</v>
      </c>
      <c r="F6313" s="49" t="s">
        <v>80</v>
      </c>
      <c r="G6313" s="49" t="s">
        <v>81</v>
      </c>
      <c r="H6313" s="49" t="s">
        <v>3129</v>
      </c>
      <c r="I6313" s="49" t="s">
        <v>3129</v>
      </c>
      <c r="J6313" s="49">
        <v>135500</v>
      </c>
      <c r="K6313" s="49" t="s">
        <v>116</v>
      </c>
      <c r="L6313" s="49">
        <v>9728068</v>
      </c>
      <c r="M6313" s="49" t="s">
        <v>3093</v>
      </c>
      <c r="N6313" s="51">
        <v>25020</v>
      </c>
      <c r="O6313" s="51">
        <v>25020</v>
      </c>
      <c r="P6313" s="49" t="s">
        <v>1091</v>
      </c>
    </row>
    <row r="6314" spans="1:16">
      <c r="A6314" s="46">
        <v>0</v>
      </c>
      <c r="B6314" s="46">
        <v>0</v>
      </c>
      <c r="C6314" s="46">
        <v>0</v>
      </c>
      <c r="D6314" s="46">
        <f t="shared" si="98"/>
        <v>0</v>
      </c>
      <c r="E6314" s="51">
        <v>45261</v>
      </c>
      <c r="F6314" s="49" t="s">
        <v>80</v>
      </c>
      <c r="G6314" s="49" t="s">
        <v>81</v>
      </c>
      <c r="H6314" s="49" t="s">
        <v>3129</v>
      </c>
      <c r="I6314" s="49" t="s">
        <v>3129</v>
      </c>
      <c r="J6314" s="49">
        <v>135500</v>
      </c>
      <c r="K6314" s="49" t="s">
        <v>117</v>
      </c>
      <c r="L6314" s="49">
        <v>9974483</v>
      </c>
      <c r="M6314" s="49" t="s">
        <v>3094</v>
      </c>
      <c r="N6314" s="51">
        <v>24654</v>
      </c>
      <c r="O6314" s="51">
        <v>24654</v>
      </c>
      <c r="P6314" s="49" t="s">
        <v>1091</v>
      </c>
    </row>
    <row r="6315" spans="1:16">
      <c r="A6315" s="46">
        <v>0</v>
      </c>
      <c r="B6315" s="46">
        <v>0</v>
      </c>
      <c r="C6315" s="46">
        <v>0</v>
      </c>
      <c r="D6315" s="46">
        <f t="shared" si="98"/>
        <v>0</v>
      </c>
      <c r="E6315" s="51">
        <v>45261</v>
      </c>
      <c r="F6315" s="49" t="s">
        <v>80</v>
      </c>
      <c r="G6315" s="49" t="s">
        <v>81</v>
      </c>
      <c r="H6315" s="49" t="s">
        <v>3129</v>
      </c>
      <c r="I6315" s="49" t="s">
        <v>3129</v>
      </c>
      <c r="J6315" s="49">
        <v>135500</v>
      </c>
      <c r="K6315" s="49" t="s">
        <v>117</v>
      </c>
      <c r="L6315" s="49">
        <v>9974484</v>
      </c>
      <c r="M6315" s="49" t="s">
        <v>3094</v>
      </c>
      <c r="N6315" s="51">
        <v>23924</v>
      </c>
      <c r="O6315" s="51">
        <v>23924</v>
      </c>
      <c r="P6315" s="49" t="s">
        <v>1091</v>
      </c>
    </row>
    <row r="6316" spans="1:16">
      <c r="A6316" s="46">
        <v>0</v>
      </c>
      <c r="B6316" s="46">
        <v>0</v>
      </c>
      <c r="C6316" s="46">
        <v>0</v>
      </c>
      <c r="D6316" s="46">
        <f t="shared" si="98"/>
        <v>0</v>
      </c>
      <c r="E6316" s="51">
        <v>45261</v>
      </c>
      <c r="F6316" s="49" t="s">
        <v>80</v>
      </c>
      <c r="G6316" s="49" t="s">
        <v>81</v>
      </c>
      <c r="H6316" s="49" t="s">
        <v>3129</v>
      </c>
      <c r="I6316" s="49" t="s">
        <v>3129</v>
      </c>
      <c r="J6316" s="49">
        <v>135500</v>
      </c>
      <c r="K6316" s="49" t="s">
        <v>117</v>
      </c>
      <c r="L6316" s="49">
        <v>9728066</v>
      </c>
      <c r="M6316" s="49" t="s">
        <v>3094</v>
      </c>
      <c r="N6316" s="51">
        <v>29403</v>
      </c>
      <c r="O6316" s="51">
        <v>29403</v>
      </c>
      <c r="P6316" s="49" t="s">
        <v>1091</v>
      </c>
    </row>
    <row r="6317" spans="1:16">
      <c r="A6317" s="46">
        <v>0</v>
      </c>
      <c r="B6317" s="46">
        <v>0</v>
      </c>
      <c r="C6317" s="46">
        <v>0</v>
      </c>
      <c r="D6317" s="46">
        <f t="shared" si="98"/>
        <v>0</v>
      </c>
      <c r="E6317" s="51">
        <v>45261</v>
      </c>
      <c r="F6317" s="49" t="s">
        <v>80</v>
      </c>
      <c r="G6317" s="49" t="s">
        <v>81</v>
      </c>
      <c r="H6317" s="49" t="s">
        <v>3129</v>
      </c>
      <c r="I6317" s="49" t="s">
        <v>3129</v>
      </c>
      <c r="J6317" s="49">
        <v>135500</v>
      </c>
      <c r="K6317" s="49" t="s">
        <v>117</v>
      </c>
      <c r="L6317" s="49">
        <v>9974843</v>
      </c>
      <c r="M6317" s="49" t="s">
        <v>3094</v>
      </c>
      <c r="N6317" s="51">
        <v>27942</v>
      </c>
      <c r="O6317" s="51">
        <v>27942</v>
      </c>
      <c r="P6317" s="49" t="s">
        <v>1091</v>
      </c>
    </row>
    <row r="6318" spans="1:16">
      <c r="A6318" s="46">
        <v>0</v>
      </c>
      <c r="B6318" s="46">
        <v>0</v>
      </c>
      <c r="C6318" s="46">
        <v>0</v>
      </c>
      <c r="D6318" s="46">
        <f t="shared" si="98"/>
        <v>0</v>
      </c>
      <c r="E6318" s="51">
        <v>45261</v>
      </c>
      <c r="F6318" s="49" t="s">
        <v>80</v>
      </c>
      <c r="G6318" s="49" t="s">
        <v>81</v>
      </c>
      <c r="H6318" s="49" t="s">
        <v>3129</v>
      </c>
      <c r="I6318" s="49" t="s">
        <v>3129</v>
      </c>
      <c r="J6318" s="49">
        <v>135500</v>
      </c>
      <c r="K6318" s="49" t="s">
        <v>117</v>
      </c>
      <c r="L6318" s="49">
        <v>9975001</v>
      </c>
      <c r="M6318" s="49" t="s">
        <v>3094</v>
      </c>
      <c r="N6318" s="51">
        <v>27211</v>
      </c>
      <c r="O6318" s="51">
        <v>27211</v>
      </c>
      <c r="P6318" s="49" t="s">
        <v>1091</v>
      </c>
    </row>
    <row r="6319" spans="1:16">
      <c r="A6319" s="46">
        <v>0</v>
      </c>
      <c r="B6319" s="46">
        <v>0</v>
      </c>
      <c r="C6319" s="46">
        <v>0</v>
      </c>
      <c r="D6319" s="46">
        <f t="shared" si="98"/>
        <v>0</v>
      </c>
      <c r="E6319" s="51">
        <v>45261</v>
      </c>
      <c r="F6319" s="49" t="s">
        <v>80</v>
      </c>
      <c r="G6319" s="49" t="s">
        <v>81</v>
      </c>
      <c r="H6319" s="49" t="s">
        <v>3129</v>
      </c>
      <c r="I6319" s="49" t="s">
        <v>3129</v>
      </c>
      <c r="J6319" s="49">
        <v>135500</v>
      </c>
      <c r="K6319" s="49" t="s">
        <v>117</v>
      </c>
      <c r="L6319" s="49">
        <v>9724205</v>
      </c>
      <c r="M6319" s="49" t="s">
        <v>3094</v>
      </c>
      <c r="N6319" s="51">
        <v>22098</v>
      </c>
      <c r="O6319" s="51">
        <v>22098</v>
      </c>
      <c r="P6319" s="49" t="s">
        <v>1091</v>
      </c>
    </row>
    <row r="6320" spans="1:16">
      <c r="A6320" s="46">
        <v>0</v>
      </c>
      <c r="B6320" s="46">
        <v>0</v>
      </c>
      <c r="C6320" s="46">
        <v>0</v>
      </c>
      <c r="D6320" s="46">
        <f t="shared" si="98"/>
        <v>0</v>
      </c>
      <c r="E6320" s="51">
        <v>45261</v>
      </c>
      <c r="F6320" s="49" t="s">
        <v>80</v>
      </c>
      <c r="G6320" s="49" t="s">
        <v>81</v>
      </c>
      <c r="H6320" s="49" t="s">
        <v>3129</v>
      </c>
      <c r="I6320" s="49" t="s">
        <v>3129</v>
      </c>
      <c r="J6320" s="49">
        <v>135500</v>
      </c>
      <c r="K6320" s="49" t="s">
        <v>117</v>
      </c>
      <c r="L6320" s="49">
        <v>9697426</v>
      </c>
      <c r="M6320" s="49" t="s">
        <v>3094</v>
      </c>
      <c r="N6320" s="51">
        <v>30498</v>
      </c>
      <c r="O6320" s="51">
        <v>30498</v>
      </c>
      <c r="P6320" s="49" t="s">
        <v>1091</v>
      </c>
    </row>
    <row r="6321" spans="1:16">
      <c r="A6321" s="46">
        <v>0</v>
      </c>
      <c r="B6321" s="46">
        <v>0</v>
      </c>
      <c r="C6321" s="46">
        <v>0</v>
      </c>
      <c r="D6321" s="46">
        <f t="shared" si="98"/>
        <v>0</v>
      </c>
      <c r="E6321" s="51">
        <v>45261</v>
      </c>
      <c r="F6321" s="49" t="s">
        <v>80</v>
      </c>
      <c r="G6321" s="49" t="s">
        <v>81</v>
      </c>
      <c r="H6321" s="49" t="s">
        <v>3129</v>
      </c>
      <c r="I6321" s="49" t="s">
        <v>3129</v>
      </c>
      <c r="J6321" s="49">
        <v>135500</v>
      </c>
      <c r="K6321" s="49" t="s">
        <v>117</v>
      </c>
      <c r="L6321" s="49">
        <v>9975083</v>
      </c>
      <c r="M6321" s="49" t="s">
        <v>3094</v>
      </c>
      <c r="N6321" s="51">
        <v>32325</v>
      </c>
      <c r="O6321" s="51">
        <v>32325</v>
      </c>
      <c r="P6321" s="49" t="s">
        <v>1091</v>
      </c>
    </row>
    <row r="6322" spans="1:16">
      <c r="A6322" s="46">
        <v>0</v>
      </c>
      <c r="B6322" s="46">
        <v>0</v>
      </c>
      <c r="C6322" s="46">
        <v>0</v>
      </c>
      <c r="D6322" s="46">
        <f t="shared" si="98"/>
        <v>0</v>
      </c>
      <c r="E6322" s="51">
        <v>45261</v>
      </c>
      <c r="F6322" s="49" t="s">
        <v>80</v>
      </c>
      <c r="G6322" s="49" t="s">
        <v>81</v>
      </c>
      <c r="H6322" s="49" t="s">
        <v>3129</v>
      </c>
      <c r="I6322" s="49" t="s">
        <v>3129</v>
      </c>
      <c r="J6322" s="49">
        <v>135500</v>
      </c>
      <c r="K6322" s="49" t="s">
        <v>117</v>
      </c>
      <c r="L6322" s="49">
        <v>9975065</v>
      </c>
      <c r="M6322" s="49" t="s">
        <v>3094</v>
      </c>
      <c r="N6322" s="51">
        <v>34151</v>
      </c>
      <c r="O6322" s="51">
        <v>34151</v>
      </c>
      <c r="P6322" s="49" t="s">
        <v>1091</v>
      </c>
    </row>
    <row r="6323" spans="1:16">
      <c r="A6323" s="46">
        <v>0</v>
      </c>
      <c r="B6323" s="46">
        <v>0</v>
      </c>
      <c r="C6323" s="46">
        <v>0</v>
      </c>
      <c r="D6323" s="46">
        <f t="shared" si="98"/>
        <v>0</v>
      </c>
      <c r="E6323" s="51">
        <v>45261</v>
      </c>
      <c r="F6323" s="49" t="s">
        <v>80</v>
      </c>
      <c r="G6323" s="49" t="s">
        <v>81</v>
      </c>
      <c r="H6323" s="49" t="s">
        <v>3129</v>
      </c>
      <c r="I6323" s="49" t="s">
        <v>3129</v>
      </c>
      <c r="J6323" s="49">
        <v>135500</v>
      </c>
      <c r="K6323" s="49" t="s">
        <v>117</v>
      </c>
      <c r="L6323" s="49">
        <v>9693330</v>
      </c>
      <c r="M6323" s="49" t="s">
        <v>3094</v>
      </c>
      <c r="N6323" s="51">
        <v>13697</v>
      </c>
      <c r="O6323" s="51">
        <v>13697</v>
      </c>
      <c r="P6323" s="49" t="s">
        <v>1091</v>
      </c>
    </row>
    <row r="6324" spans="1:16">
      <c r="A6324" s="46">
        <v>0</v>
      </c>
      <c r="B6324" s="46">
        <v>0</v>
      </c>
      <c r="C6324" s="46">
        <v>0</v>
      </c>
      <c r="D6324" s="46">
        <f t="shared" si="98"/>
        <v>0</v>
      </c>
      <c r="E6324" s="51">
        <v>45261</v>
      </c>
      <c r="F6324" s="49" t="s">
        <v>80</v>
      </c>
      <c r="G6324" s="49" t="s">
        <v>81</v>
      </c>
      <c r="H6324" s="49" t="s">
        <v>3129</v>
      </c>
      <c r="I6324" s="49" t="s">
        <v>3129</v>
      </c>
      <c r="J6324" s="49">
        <v>135500</v>
      </c>
      <c r="K6324" s="49" t="s">
        <v>117</v>
      </c>
      <c r="L6324" s="49">
        <v>9975084</v>
      </c>
      <c r="M6324" s="49" t="s">
        <v>3094</v>
      </c>
      <c r="N6324" s="51">
        <v>28307</v>
      </c>
      <c r="O6324" s="51">
        <v>28307</v>
      </c>
      <c r="P6324" s="49" t="s">
        <v>1091</v>
      </c>
    </row>
    <row r="6325" spans="1:16">
      <c r="A6325" s="46">
        <v>0</v>
      </c>
      <c r="B6325" s="46">
        <v>0</v>
      </c>
      <c r="C6325" s="46">
        <v>0</v>
      </c>
      <c r="D6325" s="46">
        <f t="shared" si="98"/>
        <v>0</v>
      </c>
      <c r="E6325" s="51">
        <v>45261</v>
      </c>
      <c r="F6325" s="49" t="s">
        <v>80</v>
      </c>
      <c r="G6325" s="49" t="s">
        <v>81</v>
      </c>
      <c r="H6325" s="49" t="s">
        <v>3129</v>
      </c>
      <c r="I6325" s="49" t="s">
        <v>3129</v>
      </c>
      <c r="J6325" s="49">
        <v>135500</v>
      </c>
      <c r="K6325" s="49" t="s">
        <v>117</v>
      </c>
      <c r="L6325" s="49">
        <v>9975086</v>
      </c>
      <c r="M6325" s="49" t="s">
        <v>3094</v>
      </c>
      <c r="N6325" s="51">
        <v>26115</v>
      </c>
      <c r="O6325" s="51">
        <v>26115</v>
      </c>
      <c r="P6325" s="49" t="s">
        <v>1091</v>
      </c>
    </row>
    <row r="6326" spans="1:16">
      <c r="A6326" s="46">
        <v>0</v>
      </c>
      <c r="B6326" s="46">
        <v>0</v>
      </c>
      <c r="C6326" s="46">
        <v>0</v>
      </c>
      <c r="D6326" s="46">
        <f t="shared" si="98"/>
        <v>0</v>
      </c>
      <c r="E6326" s="51">
        <v>45261</v>
      </c>
      <c r="F6326" s="49" t="s">
        <v>80</v>
      </c>
      <c r="G6326" s="49" t="s">
        <v>81</v>
      </c>
      <c r="H6326" s="49" t="s">
        <v>3129</v>
      </c>
      <c r="I6326" s="49" t="s">
        <v>3129</v>
      </c>
      <c r="J6326" s="49">
        <v>135500</v>
      </c>
      <c r="K6326" s="49" t="s">
        <v>117</v>
      </c>
      <c r="L6326" s="49">
        <v>9975088</v>
      </c>
      <c r="M6326" s="49" t="s">
        <v>3094</v>
      </c>
      <c r="N6326" s="51">
        <v>24654</v>
      </c>
      <c r="O6326" s="51">
        <v>24654</v>
      </c>
      <c r="P6326" s="49" t="s">
        <v>1091</v>
      </c>
    </row>
    <row r="6327" spans="1:16">
      <c r="A6327" s="46">
        <v>0</v>
      </c>
      <c r="B6327" s="46">
        <v>0</v>
      </c>
      <c r="C6327" s="46">
        <v>0</v>
      </c>
      <c r="D6327" s="46">
        <f t="shared" si="98"/>
        <v>0</v>
      </c>
      <c r="E6327" s="51">
        <v>45261</v>
      </c>
      <c r="F6327" s="49" t="s">
        <v>80</v>
      </c>
      <c r="G6327" s="49" t="s">
        <v>81</v>
      </c>
      <c r="H6327" s="49" t="s">
        <v>3129</v>
      </c>
      <c r="I6327" s="49" t="s">
        <v>3129</v>
      </c>
      <c r="J6327" s="49">
        <v>135500</v>
      </c>
      <c r="K6327" s="49" t="s">
        <v>117</v>
      </c>
      <c r="L6327" s="49">
        <v>9974481</v>
      </c>
      <c r="M6327" s="49" t="s">
        <v>3094</v>
      </c>
      <c r="N6327" s="51">
        <v>28672</v>
      </c>
      <c r="O6327" s="51">
        <v>28672</v>
      </c>
      <c r="P6327" s="49" t="s">
        <v>1091</v>
      </c>
    </row>
    <row r="6328" spans="1:16">
      <c r="A6328" s="46">
        <v>0</v>
      </c>
      <c r="B6328" s="46">
        <v>0</v>
      </c>
      <c r="C6328" s="46">
        <v>0</v>
      </c>
      <c r="D6328" s="46">
        <f t="shared" si="98"/>
        <v>0</v>
      </c>
      <c r="E6328" s="51">
        <v>45261</v>
      </c>
      <c r="F6328" s="49" t="s">
        <v>80</v>
      </c>
      <c r="G6328" s="49" t="s">
        <v>81</v>
      </c>
      <c r="H6328" s="49" t="s">
        <v>3129</v>
      </c>
      <c r="I6328" s="49" t="s">
        <v>3129</v>
      </c>
      <c r="J6328" s="49">
        <v>135500</v>
      </c>
      <c r="K6328" s="49" t="s">
        <v>117</v>
      </c>
      <c r="L6328" s="49">
        <v>9974842</v>
      </c>
      <c r="M6328" s="49" t="s">
        <v>3094</v>
      </c>
      <c r="N6328" s="51">
        <v>29037</v>
      </c>
      <c r="O6328" s="51">
        <v>29037</v>
      </c>
      <c r="P6328" s="49" t="s">
        <v>1091</v>
      </c>
    </row>
    <row r="6329" spans="1:16">
      <c r="A6329" s="46">
        <v>0</v>
      </c>
      <c r="B6329" s="46">
        <v>0</v>
      </c>
      <c r="C6329" s="46">
        <v>0</v>
      </c>
      <c r="D6329" s="46">
        <f t="shared" si="98"/>
        <v>0</v>
      </c>
      <c r="E6329" s="51">
        <v>45261</v>
      </c>
      <c r="F6329" s="49" t="s">
        <v>80</v>
      </c>
      <c r="G6329" s="49" t="s">
        <v>81</v>
      </c>
      <c r="H6329" s="49" t="s">
        <v>3129</v>
      </c>
      <c r="I6329" s="49" t="s">
        <v>3129</v>
      </c>
      <c r="J6329" s="49">
        <v>135500</v>
      </c>
      <c r="K6329" s="49" t="s">
        <v>117</v>
      </c>
      <c r="L6329" s="49">
        <v>9974846</v>
      </c>
      <c r="M6329" s="49" t="s">
        <v>3094</v>
      </c>
      <c r="N6329" s="51">
        <v>23193</v>
      </c>
      <c r="O6329" s="51">
        <v>23193</v>
      </c>
      <c r="P6329" s="49" t="s">
        <v>1091</v>
      </c>
    </row>
    <row r="6330" spans="1:16">
      <c r="A6330" s="46">
        <v>0</v>
      </c>
      <c r="B6330" s="46">
        <v>0</v>
      </c>
      <c r="C6330" s="46">
        <v>0</v>
      </c>
      <c r="D6330" s="46">
        <f t="shared" si="98"/>
        <v>0</v>
      </c>
      <c r="E6330" s="51">
        <v>45261</v>
      </c>
      <c r="F6330" s="49" t="s">
        <v>80</v>
      </c>
      <c r="G6330" s="49" t="s">
        <v>81</v>
      </c>
      <c r="H6330" s="49" t="s">
        <v>3129</v>
      </c>
      <c r="I6330" s="49" t="s">
        <v>3129</v>
      </c>
      <c r="J6330" s="49">
        <v>135500</v>
      </c>
      <c r="K6330" s="49" t="s">
        <v>117</v>
      </c>
      <c r="L6330" s="49">
        <v>9974847</v>
      </c>
      <c r="M6330" s="49" t="s">
        <v>3094</v>
      </c>
      <c r="N6330" s="51">
        <v>19906</v>
      </c>
      <c r="O6330" s="51">
        <v>19906</v>
      </c>
      <c r="P6330" s="49" t="s">
        <v>1091</v>
      </c>
    </row>
    <row r="6331" spans="1:16">
      <c r="A6331" s="46">
        <v>0</v>
      </c>
      <c r="B6331" s="46">
        <v>0</v>
      </c>
      <c r="C6331" s="46">
        <v>0</v>
      </c>
      <c r="D6331" s="46">
        <f t="shared" si="98"/>
        <v>0</v>
      </c>
      <c r="E6331" s="51">
        <v>45261</v>
      </c>
      <c r="F6331" s="49" t="s">
        <v>80</v>
      </c>
      <c r="G6331" s="49" t="s">
        <v>81</v>
      </c>
      <c r="H6331" s="49" t="s">
        <v>3129</v>
      </c>
      <c r="I6331" s="49" t="s">
        <v>3129</v>
      </c>
      <c r="J6331" s="49">
        <v>135500</v>
      </c>
      <c r="K6331" s="49" t="s">
        <v>117</v>
      </c>
      <c r="L6331" s="49">
        <v>9706651</v>
      </c>
      <c r="M6331" s="49" t="s">
        <v>3094</v>
      </c>
      <c r="N6331" s="51">
        <v>25020</v>
      </c>
      <c r="O6331" s="51">
        <v>25020</v>
      </c>
      <c r="P6331" s="49" t="s">
        <v>1091</v>
      </c>
    </row>
    <row r="6332" spans="1:16">
      <c r="A6332" s="46">
        <v>0</v>
      </c>
      <c r="B6332" s="46">
        <v>0</v>
      </c>
      <c r="C6332" s="46">
        <v>0</v>
      </c>
      <c r="D6332" s="46">
        <f t="shared" si="98"/>
        <v>0</v>
      </c>
      <c r="E6332" s="51">
        <v>45261</v>
      </c>
      <c r="F6332" s="49" t="s">
        <v>80</v>
      </c>
      <c r="G6332" s="49" t="s">
        <v>81</v>
      </c>
      <c r="H6332" s="49" t="s">
        <v>3129</v>
      </c>
      <c r="I6332" s="49" t="s">
        <v>3129</v>
      </c>
      <c r="J6332" s="49">
        <v>135500</v>
      </c>
      <c r="K6332" s="49" t="s">
        <v>117</v>
      </c>
      <c r="L6332" s="49">
        <v>9974955</v>
      </c>
      <c r="M6332" s="49" t="s">
        <v>3094</v>
      </c>
      <c r="N6332" s="51">
        <v>22828</v>
      </c>
      <c r="O6332" s="51">
        <v>22828</v>
      </c>
      <c r="P6332" s="49" t="s">
        <v>1091</v>
      </c>
    </row>
    <row r="6333" spans="1:16">
      <c r="A6333" s="46">
        <v>0</v>
      </c>
      <c r="B6333" s="46">
        <v>0</v>
      </c>
      <c r="C6333" s="46">
        <v>0</v>
      </c>
      <c r="D6333" s="46">
        <f t="shared" si="98"/>
        <v>0</v>
      </c>
      <c r="E6333" s="51">
        <v>45261</v>
      </c>
      <c r="F6333" s="49" t="s">
        <v>80</v>
      </c>
      <c r="G6333" s="49" t="s">
        <v>81</v>
      </c>
      <c r="H6333" s="49" t="s">
        <v>3129</v>
      </c>
      <c r="I6333" s="49" t="s">
        <v>3129</v>
      </c>
      <c r="J6333" s="49">
        <v>135500</v>
      </c>
      <c r="K6333" s="49" t="s">
        <v>117</v>
      </c>
      <c r="L6333" s="49">
        <v>9974845</v>
      </c>
      <c r="M6333" s="49" t="s">
        <v>3094</v>
      </c>
      <c r="N6333" s="51">
        <v>23924</v>
      </c>
      <c r="O6333" s="51">
        <v>23924</v>
      </c>
      <c r="P6333" s="49" t="s">
        <v>1091</v>
      </c>
    </row>
    <row r="6334" spans="1:16">
      <c r="A6334" s="46">
        <v>0</v>
      </c>
      <c r="B6334" s="46">
        <v>0</v>
      </c>
      <c r="C6334" s="46">
        <v>0</v>
      </c>
      <c r="D6334" s="46">
        <f t="shared" si="98"/>
        <v>0</v>
      </c>
      <c r="E6334" s="51">
        <v>45261</v>
      </c>
      <c r="F6334" s="49" t="s">
        <v>80</v>
      </c>
      <c r="G6334" s="49" t="s">
        <v>81</v>
      </c>
      <c r="H6334" s="49" t="s">
        <v>3129</v>
      </c>
      <c r="I6334" s="49" t="s">
        <v>3129</v>
      </c>
      <c r="J6334" s="49">
        <v>135500</v>
      </c>
      <c r="K6334" s="49" t="s">
        <v>117</v>
      </c>
      <c r="L6334" s="49">
        <v>9975004</v>
      </c>
      <c r="M6334" s="49" t="s">
        <v>3094</v>
      </c>
      <c r="N6334" s="51">
        <v>22828</v>
      </c>
      <c r="O6334" s="51">
        <v>22828</v>
      </c>
      <c r="P6334" s="49" t="s">
        <v>1091</v>
      </c>
    </row>
    <row r="6335" spans="1:16">
      <c r="A6335" s="46">
        <v>0</v>
      </c>
      <c r="B6335" s="46">
        <v>0</v>
      </c>
      <c r="C6335" s="46">
        <v>0</v>
      </c>
      <c r="D6335" s="46">
        <f t="shared" si="98"/>
        <v>0</v>
      </c>
      <c r="E6335" s="51">
        <v>45261</v>
      </c>
      <c r="F6335" s="49" t="s">
        <v>80</v>
      </c>
      <c r="G6335" s="49" t="s">
        <v>81</v>
      </c>
      <c r="H6335" s="49" t="s">
        <v>3129</v>
      </c>
      <c r="I6335" s="49" t="s">
        <v>3129</v>
      </c>
      <c r="J6335" s="49">
        <v>135500</v>
      </c>
      <c r="K6335" s="49" t="s">
        <v>117</v>
      </c>
      <c r="L6335" s="49">
        <v>9975003</v>
      </c>
      <c r="M6335" s="49" t="s">
        <v>3094</v>
      </c>
      <c r="N6335" s="51">
        <v>23193</v>
      </c>
      <c r="O6335" s="51">
        <v>23193</v>
      </c>
      <c r="P6335" s="49" t="s">
        <v>1091</v>
      </c>
    </row>
    <row r="6336" spans="1:16">
      <c r="A6336" s="46">
        <v>0</v>
      </c>
      <c r="B6336" s="46">
        <v>0</v>
      </c>
      <c r="C6336" s="46">
        <v>0</v>
      </c>
      <c r="D6336" s="46">
        <f t="shared" si="98"/>
        <v>0</v>
      </c>
      <c r="E6336" s="51">
        <v>45261</v>
      </c>
      <c r="F6336" s="49" t="s">
        <v>80</v>
      </c>
      <c r="G6336" s="49" t="s">
        <v>81</v>
      </c>
      <c r="H6336" s="49" t="s">
        <v>3129</v>
      </c>
      <c r="I6336" s="49" t="s">
        <v>3129</v>
      </c>
      <c r="J6336" s="49">
        <v>135500</v>
      </c>
      <c r="K6336" s="49" t="s">
        <v>117</v>
      </c>
      <c r="L6336" s="49">
        <v>9974844</v>
      </c>
      <c r="M6336" s="49" t="s">
        <v>3094</v>
      </c>
      <c r="N6336" s="51">
        <v>26846</v>
      </c>
      <c r="O6336" s="51">
        <v>26846</v>
      </c>
      <c r="P6336" s="49" t="s">
        <v>1091</v>
      </c>
    </row>
    <row r="6337" spans="1:16">
      <c r="A6337" s="46">
        <v>0</v>
      </c>
      <c r="B6337" s="46">
        <v>0</v>
      </c>
      <c r="C6337" s="46">
        <v>0</v>
      </c>
      <c r="D6337" s="46">
        <f t="shared" si="98"/>
        <v>0</v>
      </c>
      <c r="E6337" s="51">
        <v>45261</v>
      </c>
      <c r="F6337" s="49" t="s">
        <v>80</v>
      </c>
      <c r="G6337" s="49" t="s">
        <v>81</v>
      </c>
      <c r="H6337" s="49" t="s">
        <v>3129</v>
      </c>
      <c r="I6337" s="49" t="s">
        <v>3129</v>
      </c>
      <c r="J6337" s="49">
        <v>135500</v>
      </c>
      <c r="K6337" s="49" t="s">
        <v>117</v>
      </c>
      <c r="L6337" s="49">
        <v>9975085</v>
      </c>
      <c r="M6337" s="49" t="s">
        <v>3094</v>
      </c>
      <c r="N6337" s="51">
        <v>27211</v>
      </c>
      <c r="O6337" s="51">
        <v>27211</v>
      </c>
      <c r="P6337" s="49" t="s">
        <v>1091</v>
      </c>
    </row>
    <row r="6338" spans="1:16">
      <c r="A6338" s="46">
        <v>0</v>
      </c>
      <c r="B6338" s="46">
        <v>0</v>
      </c>
      <c r="C6338" s="46">
        <v>0</v>
      </c>
      <c r="D6338" s="46">
        <f t="shared" si="98"/>
        <v>0</v>
      </c>
      <c r="E6338" s="51">
        <v>45261</v>
      </c>
      <c r="F6338" s="49" t="s">
        <v>80</v>
      </c>
      <c r="G6338" s="49" t="s">
        <v>81</v>
      </c>
      <c r="H6338" s="49" t="s">
        <v>3129</v>
      </c>
      <c r="I6338" s="49" t="s">
        <v>3129</v>
      </c>
      <c r="J6338" s="49">
        <v>135500</v>
      </c>
      <c r="K6338" s="49" t="s">
        <v>117</v>
      </c>
      <c r="L6338" s="49">
        <v>9975090</v>
      </c>
      <c r="M6338" s="49" t="s">
        <v>3094</v>
      </c>
      <c r="N6338" s="51">
        <v>21367</v>
      </c>
      <c r="O6338" s="51">
        <v>21367</v>
      </c>
      <c r="P6338" s="49" t="s">
        <v>1091</v>
      </c>
    </row>
    <row r="6339" spans="1:16">
      <c r="A6339" s="46">
        <v>0</v>
      </c>
      <c r="B6339" s="46">
        <v>0</v>
      </c>
      <c r="C6339" s="46">
        <v>0</v>
      </c>
      <c r="D6339" s="46">
        <f t="shared" ref="D6339:D6402" si="99">+B6339-C6339</f>
        <v>0</v>
      </c>
      <c r="E6339" s="51">
        <v>45261</v>
      </c>
      <c r="F6339" s="49" t="s">
        <v>80</v>
      </c>
      <c r="G6339" s="49" t="s">
        <v>81</v>
      </c>
      <c r="H6339" s="49" t="s">
        <v>3129</v>
      </c>
      <c r="I6339" s="49" t="s">
        <v>3129</v>
      </c>
      <c r="J6339" s="49">
        <v>135500</v>
      </c>
      <c r="K6339" s="49" t="s">
        <v>117</v>
      </c>
      <c r="L6339" s="49">
        <v>9693334</v>
      </c>
      <c r="M6339" s="49" t="s">
        <v>3094</v>
      </c>
      <c r="N6339" s="51">
        <v>28307</v>
      </c>
      <c r="O6339" s="51">
        <v>28307</v>
      </c>
      <c r="P6339" s="49" t="s">
        <v>1091</v>
      </c>
    </row>
    <row r="6340" spans="1:16">
      <c r="A6340" s="46">
        <v>0</v>
      </c>
      <c r="B6340" s="46">
        <v>0</v>
      </c>
      <c r="C6340" s="46">
        <v>0</v>
      </c>
      <c r="D6340" s="46">
        <f t="shared" si="99"/>
        <v>0</v>
      </c>
      <c r="E6340" s="51">
        <v>45261</v>
      </c>
      <c r="F6340" s="49" t="s">
        <v>80</v>
      </c>
      <c r="G6340" s="49" t="s">
        <v>81</v>
      </c>
      <c r="H6340" s="49" t="s">
        <v>3129</v>
      </c>
      <c r="I6340" s="49" t="s">
        <v>3129</v>
      </c>
      <c r="J6340" s="49">
        <v>135500</v>
      </c>
      <c r="K6340" s="49" t="s">
        <v>117</v>
      </c>
      <c r="L6340" s="49">
        <v>9974480</v>
      </c>
      <c r="M6340" s="49" t="s">
        <v>3094</v>
      </c>
      <c r="N6340" s="51">
        <v>33786</v>
      </c>
      <c r="O6340" s="51">
        <v>33786</v>
      </c>
      <c r="P6340" s="49" t="s">
        <v>1091</v>
      </c>
    </row>
    <row r="6341" spans="1:16">
      <c r="A6341" s="46">
        <v>0</v>
      </c>
      <c r="B6341" s="46">
        <v>0</v>
      </c>
      <c r="C6341" s="46">
        <v>0</v>
      </c>
      <c r="D6341" s="46">
        <f t="shared" si="99"/>
        <v>0</v>
      </c>
      <c r="E6341" s="51">
        <v>45261</v>
      </c>
      <c r="F6341" s="49" t="s">
        <v>80</v>
      </c>
      <c r="G6341" s="49" t="s">
        <v>81</v>
      </c>
      <c r="H6341" s="49" t="s">
        <v>3129</v>
      </c>
      <c r="I6341" s="49" t="s">
        <v>3129</v>
      </c>
      <c r="J6341" s="49">
        <v>135500</v>
      </c>
      <c r="K6341" s="49" t="s">
        <v>117</v>
      </c>
      <c r="L6341" s="49">
        <v>9975000</v>
      </c>
      <c r="M6341" s="49" t="s">
        <v>3094</v>
      </c>
      <c r="N6341" s="51">
        <v>28307</v>
      </c>
      <c r="O6341" s="51">
        <v>28307</v>
      </c>
      <c r="P6341" s="49" t="s">
        <v>1091</v>
      </c>
    </row>
    <row r="6342" spans="1:16">
      <c r="A6342" s="46">
        <v>0</v>
      </c>
      <c r="B6342" s="46">
        <v>0</v>
      </c>
      <c r="C6342" s="46">
        <v>0</v>
      </c>
      <c r="D6342" s="46">
        <f t="shared" si="99"/>
        <v>0</v>
      </c>
      <c r="E6342" s="51">
        <v>45261</v>
      </c>
      <c r="F6342" s="49" t="s">
        <v>80</v>
      </c>
      <c r="G6342" s="49" t="s">
        <v>81</v>
      </c>
      <c r="H6342" s="49" t="s">
        <v>3129</v>
      </c>
      <c r="I6342" s="49" t="s">
        <v>3129</v>
      </c>
      <c r="J6342" s="49">
        <v>135500</v>
      </c>
      <c r="K6342" s="49" t="s">
        <v>117</v>
      </c>
      <c r="L6342" s="49">
        <v>9693339</v>
      </c>
      <c r="M6342" s="49" t="s">
        <v>3094</v>
      </c>
      <c r="N6342" s="51">
        <v>25385</v>
      </c>
      <c r="O6342" s="51">
        <v>25385</v>
      </c>
      <c r="P6342" s="49" t="s">
        <v>1091</v>
      </c>
    </row>
    <row r="6343" spans="1:16">
      <c r="A6343" s="46">
        <v>0</v>
      </c>
      <c r="B6343" s="46">
        <v>0</v>
      </c>
      <c r="C6343" s="46">
        <v>0</v>
      </c>
      <c r="D6343" s="46">
        <f t="shared" si="99"/>
        <v>0</v>
      </c>
      <c r="E6343" s="51">
        <v>45261</v>
      </c>
      <c r="F6343" s="49" t="s">
        <v>80</v>
      </c>
      <c r="G6343" s="49" t="s">
        <v>81</v>
      </c>
      <c r="H6343" s="49" t="s">
        <v>3129</v>
      </c>
      <c r="I6343" s="49" t="s">
        <v>3129</v>
      </c>
      <c r="J6343" s="49">
        <v>135500</v>
      </c>
      <c r="K6343" s="49" t="s">
        <v>117</v>
      </c>
      <c r="L6343" s="49">
        <v>9975005</v>
      </c>
      <c r="M6343" s="49" t="s">
        <v>3094</v>
      </c>
      <c r="N6343" s="51">
        <v>22463</v>
      </c>
      <c r="O6343" s="51">
        <v>22463</v>
      </c>
      <c r="P6343" s="49" t="s">
        <v>1091</v>
      </c>
    </row>
    <row r="6344" spans="1:16">
      <c r="A6344" s="46">
        <v>0</v>
      </c>
      <c r="B6344" s="46">
        <v>0</v>
      </c>
      <c r="C6344" s="46">
        <v>0</v>
      </c>
      <c r="D6344" s="46">
        <f t="shared" si="99"/>
        <v>0</v>
      </c>
      <c r="E6344" s="51">
        <v>45261</v>
      </c>
      <c r="F6344" s="49" t="s">
        <v>80</v>
      </c>
      <c r="G6344" s="49" t="s">
        <v>81</v>
      </c>
      <c r="H6344" s="49" t="s">
        <v>3129</v>
      </c>
      <c r="I6344" s="49" t="s">
        <v>3129</v>
      </c>
      <c r="J6344" s="49">
        <v>135500</v>
      </c>
      <c r="K6344" s="49" t="s">
        <v>117</v>
      </c>
      <c r="L6344" s="49">
        <v>9975089</v>
      </c>
      <c r="M6344" s="49" t="s">
        <v>3094</v>
      </c>
      <c r="N6344" s="51">
        <v>24289</v>
      </c>
      <c r="O6344" s="51">
        <v>24289</v>
      </c>
      <c r="P6344" s="49" t="s">
        <v>1091</v>
      </c>
    </row>
    <row r="6345" spans="1:16">
      <c r="A6345" s="46">
        <v>0</v>
      </c>
      <c r="B6345" s="46">
        <v>0</v>
      </c>
      <c r="C6345" s="46">
        <v>0</v>
      </c>
      <c r="D6345" s="46">
        <f t="shared" si="99"/>
        <v>0</v>
      </c>
      <c r="E6345" s="51">
        <v>45261</v>
      </c>
      <c r="F6345" s="49" t="s">
        <v>80</v>
      </c>
      <c r="G6345" s="49" t="s">
        <v>81</v>
      </c>
      <c r="H6345" s="49" t="s">
        <v>3129</v>
      </c>
      <c r="I6345" s="49" t="s">
        <v>3129</v>
      </c>
      <c r="J6345" s="49">
        <v>135500</v>
      </c>
      <c r="K6345" s="49" t="s">
        <v>117</v>
      </c>
      <c r="L6345" s="49">
        <v>9974482</v>
      </c>
      <c r="M6345" s="49" t="s">
        <v>3094</v>
      </c>
      <c r="N6345" s="51">
        <v>25020</v>
      </c>
      <c r="O6345" s="51">
        <v>25020</v>
      </c>
      <c r="P6345" s="49" t="s">
        <v>1091</v>
      </c>
    </row>
    <row r="6346" spans="1:16">
      <c r="A6346" s="46">
        <v>0</v>
      </c>
      <c r="B6346" s="46">
        <v>0</v>
      </c>
      <c r="C6346" s="46">
        <v>0</v>
      </c>
      <c r="D6346" s="46">
        <f t="shared" si="99"/>
        <v>0</v>
      </c>
      <c r="E6346" s="51">
        <v>45261</v>
      </c>
      <c r="F6346" s="49" t="s">
        <v>80</v>
      </c>
      <c r="G6346" s="49" t="s">
        <v>81</v>
      </c>
      <c r="H6346" s="49" t="s">
        <v>3129</v>
      </c>
      <c r="I6346" s="49" t="s">
        <v>3129</v>
      </c>
      <c r="J6346" s="49">
        <v>135500</v>
      </c>
      <c r="K6346" s="49" t="s">
        <v>117</v>
      </c>
      <c r="L6346" s="49">
        <v>9975002</v>
      </c>
      <c r="M6346" s="49" t="s">
        <v>3094</v>
      </c>
      <c r="N6346" s="51">
        <v>24654</v>
      </c>
      <c r="O6346" s="51">
        <v>24654</v>
      </c>
      <c r="P6346" s="49" t="s">
        <v>1091</v>
      </c>
    </row>
    <row r="6347" spans="1:16">
      <c r="A6347" s="46">
        <v>0</v>
      </c>
      <c r="B6347" s="46">
        <v>0</v>
      </c>
      <c r="C6347" s="46">
        <v>0</v>
      </c>
      <c r="D6347" s="46">
        <f t="shared" si="99"/>
        <v>0</v>
      </c>
      <c r="E6347" s="51">
        <v>45261</v>
      </c>
      <c r="F6347" s="49" t="s">
        <v>80</v>
      </c>
      <c r="G6347" s="49" t="s">
        <v>81</v>
      </c>
      <c r="H6347" s="49" t="s">
        <v>3129</v>
      </c>
      <c r="I6347" s="49" t="s">
        <v>3129</v>
      </c>
      <c r="J6347" s="49">
        <v>135500</v>
      </c>
      <c r="K6347" s="49" t="s">
        <v>117</v>
      </c>
      <c r="L6347" s="49">
        <v>9975087</v>
      </c>
      <c r="M6347" s="49" t="s">
        <v>3094</v>
      </c>
      <c r="N6347" s="51">
        <v>25020</v>
      </c>
      <c r="O6347" s="51">
        <v>25020</v>
      </c>
      <c r="P6347" s="49" t="s">
        <v>1091</v>
      </c>
    </row>
    <row r="6348" spans="1:16">
      <c r="A6348" s="46">
        <v>0</v>
      </c>
      <c r="B6348" s="46">
        <v>0</v>
      </c>
      <c r="C6348" s="46">
        <v>0</v>
      </c>
      <c r="D6348" s="46">
        <f t="shared" si="99"/>
        <v>0</v>
      </c>
      <c r="E6348" s="51">
        <v>45261</v>
      </c>
      <c r="F6348" s="49" t="s">
        <v>80</v>
      </c>
      <c r="G6348" s="49" t="s">
        <v>81</v>
      </c>
      <c r="H6348" s="49" t="s">
        <v>3129</v>
      </c>
      <c r="I6348" s="49" t="s">
        <v>3129</v>
      </c>
      <c r="J6348" s="49">
        <v>135500</v>
      </c>
      <c r="K6348" s="49" t="s">
        <v>117</v>
      </c>
      <c r="L6348" s="49">
        <v>9975006</v>
      </c>
      <c r="M6348" s="49" t="s">
        <v>3094</v>
      </c>
      <c r="N6348" s="51">
        <v>22098</v>
      </c>
      <c r="O6348" s="51">
        <v>22098</v>
      </c>
      <c r="P6348" s="49" t="s">
        <v>1091</v>
      </c>
    </row>
    <row r="6349" spans="1:16">
      <c r="A6349" s="46">
        <v>0</v>
      </c>
      <c r="B6349" s="46">
        <v>0</v>
      </c>
      <c r="C6349" s="46">
        <v>0</v>
      </c>
      <c r="D6349" s="46">
        <f t="shared" si="99"/>
        <v>0</v>
      </c>
      <c r="E6349" s="51">
        <v>45261</v>
      </c>
      <c r="F6349" s="49" t="s">
        <v>80</v>
      </c>
      <c r="G6349" s="49" t="s">
        <v>81</v>
      </c>
      <c r="H6349" s="49" t="s">
        <v>3129</v>
      </c>
      <c r="I6349" s="49" t="s">
        <v>3129</v>
      </c>
      <c r="J6349" s="49">
        <v>135500</v>
      </c>
      <c r="K6349" s="49" t="s">
        <v>135</v>
      </c>
      <c r="L6349" s="49">
        <v>9701181</v>
      </c>
      <c r="M6349" s="49" t="s">
        <v>3095</v>
      </c>
      <c r="N6349" s="51">
        <v>23924</v>
      </c>
      <c r="O6349" s="51">
        <v>23924</v>
      </c>
      <c r="P6349" s="49" t="s">
        <v>1091</v>
      </c>
    </row>
    <row r="6350" spans="1:16">
      <c r="A6350" s="46">
        <v>0</v>
      </c>
      <c r="B6350" s="46">
        <v>0</v>
      </c>
      <c r="C6350" s="46">
        <v>0</v>
      </c>
      <c r="D6350" s="46">
        <f t="shared" si="99"/>
        <v>0</v>
      </c>
      <c r="E6350" s="51">
        <v>45261</v>
      </c>
      <c r="F6350" s="49" t="s">
        <v>80</v>
      </c>
      <c r="G6350" s="49" t="s">
        <v>81</v>
      </c>
      <c r="H6350" s="49" t="s">
        <v>3129</v>
      </c>
      <c r="I6350" s="49" t="s">
        <v>3129</v>
      </c>
      <c r="J6350" s="49">
        <v>135500</v>
      </c>
      <c r="K6350" s="49" t="s">
        <v>135</v>
      </c>
      <c r="L6350" s="49">
        <v>9974838</v>
      </c>
      <c r="M6350" s="49" t="s">
        <v>3095</v>
      </c>
      <c r="N6350" s="51">
        <v>22828</v>
      </c>
      <c r="O6350" s="51">
        <v>22828</v>
      </c>
      <c r="P6350" s="49" t="s">
        <v>1091</v>
      </c>
    </row>
    <row r="6351" spans="1:16">
      <c r="A6351" s="46">
        <v>0</v>
      </c>
      <c r="B6351" s="46">
        <v>0</v>
      </c>
      <c r="C6351" s="46">
        <v>0</v>
      </c>
      <c r="D6351" s="46">
        <f t="shared" si="99"/>
        <v>0</v>
      </c>
      <c r="E6351" s="51">
        <v>45261</v>
      </c>
      <c r="F6351" s="49" t="s">
        <v>80</v>
      </c>
      <c r="G6351" s="49" t="s">
        <v>81</v>
      </c>
      <c r="H6351" s="49" t="s">
        <v>3129</v>
      </c>
      <c r="I6351" s="49" t="s">
        <v>3129</v>
      </c>
      <c r="J6351" s="49">
        <v>135500</v>
      </c>
      <c r="K6351" s="49" t="s">
        <v>135</v>
      </c>
      <c r="L6351" s="49">
        <v>9974924</v>
      </c>
      <c r="M6351" s="49" t="s">
        <v>3095</v>
      </c>
      <c r="N6351" s="51">
        <v>26846</v>
      </c>
      <c r="O6351" s="51">
        <v>26846</v>
      </c>
      <c r="P6351" s="49" t="s">
        <v>1091</v>
      </c>
    </row>
    <row r="6352" spans="1:16">
      <c r="A6352" s="46">
        <v>0</v>
      </c>
      <c r="B6352" s="46">
        <v>0</v>
      </c>
      <c r="C6352" s="46">
        <v>0</v>
      </c>
      <c r="D6352" s="46">
        <f t="shared" si="99"/>
        <v>0</v>
      </c>
      <c r="E6352" s="51">
        <v>45261</v>
      </c>
      <c r="F6352" s="49" t="s">
        <v>80</v>
      </c>
      <c r="G6352" s="49" t="s">
        <v>81</v>
      </c>
      <c r="H6352" s="49" t="s">
        <v>3129</v>
      </c>
      <c r="I6352" s="49" t="s">
        <v>3129</v>
      </c>
      <c r="J6352" s="49">
        <v>135500</v>
      </c>
      <c r="K6352" s="49" t="s">
        <v>135</v>
      </c>
      <c r="L6352" s="49">
        <v>9975080</v>
      </c>
      <c r="M6352" s="49" t="s">
        <v>3095</v>
      </c>
      <c r="N6352" s="51">
        <v>27576</v>
      </c>
      <c r="O6352" s="51">
        <v>27576</v>
      </c>
      <c r="P6352" s="49" t="s">
        <v>1091</v>
      </c>
    </row>
    <row r="6353" spans="1:16">
      <c r="A6353" s="46">
        <v>0</v>
      </c>
      <c r="B6353" s="46">
        <v>0</v>
      </c>
      <c r="C6353" s="46">
        <v>0</v>
      </c>
      <c r="D6353" s="46">
        <f t="shared" si="99"/>
        <v>0</v>
      </c>
      <c r="E6353" s="51">
        <v>45261</v>
      </c>
      <c r="F6353" s="49" t="s">
        <v>80</v>
      </c>
      <c r="G6353" s="49" t="s">
        <v>81</v>
      </c>
      <c r="H6353" s="49" t="s">
        <v>3129</v>
      </c>
      <c r="I6353" s="49" t="s">
        <v>3129</v>
      </c>
      <c r="J6353" s="49">
        <v>135500</v>
      </c>
      <c r="K6353" s="49" t="s">
        <v>135</v>
      </c>
      <c r="L6353" s="49">
        <v>9975081</v>
      </c>
      <c r="M6353" s="49" t="s">
        <v>3095</v>
      </c>
      <c r="N6353" s="51">
        <v>24289</v>
      </c>
      <c r="O6353" s="51">
        <v>24289</v>
      </c>
      <c r="P6353" s="49" t="s">
        <v>1091</v>
      </c>
    </row>
    <row r="6354" spans="1:16">
      <c r="A6354" s="46">
        <v>0</v>
      </c>
      <c r="B6354" s="46">
        <v>0</v>
      </c>
      <c r="C6354" s="46">
        <v>0</v>
      </c>
      <c r="D6354" s="46">
        <f t="shared" si="99"/>
        <v>0</v>
      </c>
      <c r="E6354" s="51">
        <v>45261</v>
      </c>
      <c r="F6354" s="49" t="s">
        <v>80</v>
      </c>
      <c r="G6354" s="49" t="s">
        <v>81</v>
      </c>
      <c r="H6354" s="49" t="s">
        <v>3129</v>
      </c>
      <c r="I6354" s="49" t="s">
        <v>3129</v>
      </c>
      <c r="J6354" s="49">
        <v>135500</v>
      </c>
      <c r="K6354" s="49" t="s">
        <v>135</v>
      </c>
      <c r="L6354" s="49">
        <v>9724155</v>
      </c>
      <c r="M6354" s="49" t="s">
        <v>3095</v>
      </c>
      <c r="N6354" s="51">
        <v>33786</v>
      </c>
      <c r="O6354" s="51">
        <v>33786</v>
      </c>
      <c r="P6354" s="49" t="s">
        <v>1091</v>
      </c>
    </row>
    <row r="6355" spans="1:16">
      <c r="A6355" s="46">
        <v>0</v>
      </c>
      <c r="B6355" s="46">
        <v>0</v>
      </c>
      <c r="C6355" s="46">
        <v>0</v>
      </c>
      <c r="D6355" s="46">
        <f t="shared" si="99"/>
        <v>0</v>
      </c>
      <c r="E6355" s="51">
        <v>45261</v>
      </c>
      <c r="F6355" s="49" t="s">
        <v>80</v>
      </c>
      <c r="G6355" s="49" t="s">
        <v>81</v>
      </c>
      <c r="H6355" s="49" t="s">
        <v>3129</v>
      </c>
      <c r="I6355" s="49" t="s">
        <v>3129</v>
      </c>
      <c r="J6355" s="49">
        <v>135500</v>
      </c>
      <c r="K6355" s="49" t="s">
        <v>135</v>
      </c>
      <c r="L6355" s="49">
        <v>9697438</v>
      </c>
      <c r="M6355" s="49" t="s">
        <v>3095</v>
      </c>
      <c r="N6355" s="51">
        <v>28672</v>
      </c>
      <c r="O6355" s="51">
        <v>28672</v>
      </c>
      <c r="P6355" s="49" t="s">
        <v>1091</v>
      </c>
    </row>
    <row r="6356" spans="1:16">
      <c r="A6356" s="46">
        <v>0</v>
      </c>
      <c r="B6356" s="46">
        <v>0</v>
      </c>
      <c r="C6356" s="46">
        <v>0</v>
      </c>
      <c r="D6356" s="46">
        <f t="shared" si="99"/>
        <v>0</v>
      </c>
      <c r="E6356" s="51">
        <v>45261</v>
      </c>
      <c r="F6356" s="49" t="s">
        <v>80</v>
      </c>
      <c r="G6356" s="49" t="s">
        <v>81</v>
      </c>
      <c r="H6356" s="49" t="s">
        <v>3129</v>
      </c>
      <c r="I6356" s="49" t="s">
        <v>3129</v>
      </c>
      <c r="J6356" s="49">
        <v>135500</v>
      </c>
      <c r="K6356" s="49" t="s">
        <v>135</v>
      </c>
      <c r="L6356" s="49">
        <v>9974995</v>
      </c>
      <c r="M6356" s="49" t="s">
        <v>3095</v>
      </c>
      <c r="N6356" s="51">
        <v>23193</v>
      </c>
      <c r="O6356" s="51">
        <v>23193</v>
      </c>
      <c r="P6356" s="49" t="s">
        <v>1091</v>
      </c>
    </row>
    <row r="6357" spans="1:16">
      <c r="A6357" s="46">
        <v>0</v>
      </c>
      <c r="B6357" s="46">
        <v>0</v>
      </c>
      <c r="C6357" s="46">
        <v>0</v>
      </c>
      <c r="D6357" s="46">
        <f t="shared" si="99"/>
        <v>0</v>
      </c>
      <c r="E6357" s="51">
        <v>45261</v>
      </c>
      <c r="F6357" s="49" t="s">
        <v>80</v>
      </c>
      <c r="G6357" s="49" t="s">
        <v>81</v>
      </c>
      <c r="H6357" s="49" t="s">
        <v>3129</v>
      </c>
      <c r="I6357" s="49" t="s">
        <v>3129</v>
      </c>
      <c r="J6357" s="49">
        <v>135500</v>
      </c>
      <c r="K6357" s="49" t="s">
        <v>135</v>
      </c>
      <c r="L6357" s="49">
        <v>9974999</v>
      </c>
      <c r="M6357" s="49" t="s">
        <v>3095</v>
      </c>
      <c r="N6357" s="51">
        <v>20637</v>
      </c>
      <c r="O6357" s="51">
        <v>20637</v>
      </c>
      <c r="P6357" s="49" t="s">
        <v>1091</v>
      </c>
    </row>
    <row r="6358" spans="1:16">
      <c r="A6358" s="46">
        <v>0</v>
      </c>
      <c r="B6358" s="46">
        <v>0</v>
      </c>
      <c r="C6358" s="46">
        <v>0</v>
      </c>
      <c r="D6358" s="46">
        <f t="shared" si="99"/>
        <v>0</v>
      </c>
      <c r="E6358" s="51">
        <v>45261</v>
      </c>
      <c r="F6358" s="49" t="s">
        <v>80</v>
      </c>
      <c r="G6358" s="49" t="s">
        <v>81</v>
      </c>
      <c r="H6358" s="49" t="s">
        <v>3129</v>
      </c>
      <c r="I6358" s="49" t="s">
        <v>3129</v>
      </c>
      <c r="J6358" s="49">
        <v>135500</v>
      </c>
      <c r="K6358" s="49" t="s">
        <v>135</v>
      </c>
      <c r="L6358" s="49">
        <v>9975079</v>
      </c>
      <c r="M6358" s="49" t="s">
        <v>3095</v>
      </c>
      <c r="N6358" s="51">
        <v>28307</v>
      </c>
      <c r="O6358" s="51">
        <v>28307</v>
      </c>
      <c r="P6358" s="49" t="s">
        <v>1091</v>
      </c>
    </row>
    <row r="6359" spans="1:16">
      <c r="A6359" s="46">
        <v>0</v>
      </c>
      <c r="B6359" s="46">
        <v>0</v>
      </c>
      <c r="C6359" s="46">
        <v>0</v>
      </c>
      <c r="D6359" s="46">
        <f t="shared" si="99"/>
        <v>0</v>
      </c>
      <c r="E6359" s="51">
        <v>45261</v>
      </c>
      <c r="F6359" s="49" t="s">
        <v>80</v>
      </c>
      <c r="G6359" s="49" t="s">
        <v>81</v>
      </c>
      <c r="H6359" s="49" t="s">
        <v>3129</v>
      </c>
      <c r="I6359" s="49" t="s">
        <v>3129</v>
      </c>
      <c r="J6359" s="49">
        <v>135500</v>
      </c>
      <c r="K6359" s="49" t="s">
        <v>135</v>
      </c>
      <c r="L6359" s="49">
        <v>9974839</v>
      </c>
      <c r="M6359" s="49" t="s">
        <v>3095</v>
      </c>
      <c r="N6359" s="51">
        <v>22098</v>
      </c>
      <c r="O6359" s="51">
        <v>22098</v>
      </c>
      <c r="P6359" s="49" t="s">
        <v>1091</v>
      </c>
    </row>
    <row r="6360" spans="1:16">
      <c r="A6360" s="46">
        <v>0</v>
      </c>
      <c r="B6360" s="46">
        <v>0</v>
      </c>
      <c r="C6360" s="46">
        <v>0</v>
      </c>
      <c r="D6360" s="46">
        <f t="shared" si="99"/>
        <v>0</v>
      </c>
      <c r="E6360" s="51">
        <v>45261</v>
      </c>
      <c r="F6360" s="49" t="s">
        <v>80</v>
      </c>
      <c r="G6360" s="49" t="s">
        <v>81</v>
      </c>
      <c r="H6360" s="49" t="s">
        <v>3129</v>
      </c>
      <c r="I6360" s="49" t="s">
        <v>3129</v>
      </c>
      <c r="J6360" s="49">
        <v>135500</v>
      </c>
      <c r="K6360" s="49" t="s">
        <v>135</v>
      </c>
      <c r="L6360" s="49">
        <v>9974836</v>
      </c>
      <c r="M6360" s="49" t="s">
        <v>3095</v>
      </c>
      <c r="N6360" s="51">
        <v>25385</v>
      </c>
      <c r="O6360" s="51">
        <v>25385</v>
      </c>
      <c r="P6360" s="49" t="s">
        <v>1091</v>
      </c>
    </row>
    <row r="6361" spans="1:16">
      <c r="A6361" s="46">
        <v>0</v>
      </c>
      <c r="B6361" s="46">
        <v>0</v>
      </c>
      <c r="C6361" s="46">
        <v>0</v>
      </c>
      <c r="D6361" s="46">
        <f t="shared" si="99"/>
        <v>0</v>
      </c>
      <c r="E6361" s="51">
        <v>45261</v>
      </c>
      <c r="F6361" s="49" t="s">
        <v>80</v>
      </c>
      <c r="G6361" s="49" t="s">
        <v>81</v>
      </c>
      <c r="H6361" s="49" t="s">
        <v>3129</v>
      </c>
      <c r="I6361" s="49" t="s">
        <v>3129</v>
      </c>
      <c r="J6361" s="49">
        <v>135500</v>
      </c>
      <c r="K6361" s="49" t="s">
        <v>135</v>
      </c>
      <c r="L6361" s="49">
        <v>9974954</v>
      </c>
      <c r="M6361" s="49" t="s">
        <v>3095</v>
      </c>
      <c r="N6361" s="51">
        <v>28307</v>
      </c>
      <c r="O6361" s="51">
        <v>28307</v>
      </c>
      <c r="P6361" s="49" t="s">
        <v>1091</v>
      </c>
    </row>
    <row r="6362" spans="1:16">
      <c r="A6362" s="46">
        <v>0</v>
      </c>
      <c r="B6362" s="46">
        <v>0</v>
      </c>
      <c r="C6362" s="46">
        <v>0</v>
      </c>
      <c r="D6362" s="46">
        <f t="shared" si="99"/>
        <v>0</v>
      </c>
      <c r="E6362" s="51">
        <v>45261</v>
      </c>
      <c r="F6362" s="49" t="s">
        <v>80</v>
      </c>
      <c r="G6362" s="49" t="s">
        <v>81</v>
      </c>
      <c r="H6362" s="49" t="s">
        <v>3129</v>
      </c>
      <c r="I6362" s="49" t="s">
        <v>3129</v>
      </c>
      <c r="J6362" s="49">
        <v>135500</v>
      </c>
      <c r="K6362" s="49" t="s">
        <v>135</v>
      </c>
      <c r="L6362" s="49">
        <v>9974837</v>
      </c>
      <c r="M6362" s="49" t="s">
        <v>3095</v>
      </c>
      <c r="N6362" s="51">
        <v>23924</v>
      </c>
      <c r="O6362" s="51">
        <v>23924</v>
      </c>
      <c r="P6362" s="49" t="s">
        <v>1091</v>
      </c>
    </row>
    <row r="6363" spans="1:16">
      <c r="A6363" s="46">
        <v>0</v>
      </c>
      <c r="B6363" s="46">
        <v>0</v>
      </c>
      <c r="C6363" s="46">
        <v>0</v>
      </c>
      <c r="D6363" s="46">
        <f t="shared" si="99"/>
        <v>0</v>
      </c>
      <c r="E6363" s="51">
        <v>45261</v>
      </c>
      <c r="F6363" s="49" t="s">
        <v>80</v>
      </c>
      <c r="G6363" s="49" t="s">
        <v>81</v>
      </c>
      <c r="H6363" s="49" t="s">
        <v>3129</v>
      </c>
      <c r="I6363" s="49" t="s">
        <v>3129</v>
      </c>
      <c r="J6363" s="49">
        <v>135500</v>
      </c>
      <c r="K6363" s="49" t="s">
        <v>135</v>
      </c>
      <c r="L6363" s="49">
        <v>9974923</v>
      </c>
      <c r="M6363" s="49" t="s">
        <v>3095</v>
      </c>
      <c r="N6363" s="51">
        <v>27942</v>
      </c>
      <c r="O6363" s="51">
        <v>27942</v>
      </c>
      <c r="P6363" s="49" t="s">
        <v>1091</v>
      </c>
    </row>
    <row r="6364" spans="1:16">
      <c r="A6364" s="46">
        <v>0</v>
      </c>
      <c r="B6364" s="46">
        <v>0</v>
      </c>
      <c r="C6364" s="46">
        <v>0</v>
      </c>
      <c r="D6364" s="46">
        <f t="shared" si="99"/>
        <v>0</v>
      </c>
      <c r="E6364" s="51">
        <v>45261</v>
      </c>
      <c r="F6364" s="49" t="s">
        <v>80</v>
      </c>
      <c r="G6364" s="49" t="s">
        <v>81</v>
      </c>
      <c r="H6364" s="49" t="s">
        <v>3129</v>
      </c>
      <c r="I6364" s="49" t="s">
        <v>3129</v>
      </c>
      <c r="J6364" s="49">
        <v>135500</v>
      </c>
      <c r="K6364" s="49" t="s">
        <v>135</v>
      </c>
      <c r="L6364" s="49">
        <v>9974994</v>
      </c>
      <c r="M6364" s="49" t="s">
        <v>3095</v>
      </c>
      <c r="N6364" s="51">
        <v>25020</v>
      </c>
      <c r="O6364" s="51">
        <v>25020</v>
      </c>
      <c r="P6364" s="49" t="s">
        <v>1091</v>
      </c>
    </row>
    <row r="6365" spans="1:16">
      <c r="A6365" s="46">
        <v>0</v>
      </c>
      <c r="B6365" s="46">
        <v>0</v>
      </c>
      <c r="C6365" s="46">
        <v>0</v>
      </c>
      <c r="D6365" s="46">
        <f t="shared" si="99"/>
        <v>0</v>
      </c>
      <c r="E6365" s="51">
        <v>45261</v>
      </c>
      <c r="F6365" s="49" t="s">
        <v>80</v>
      </c>
      <c r="G6365" s="49" t="s">
        <v>81</v>
      </c>
      <c r="H6365" s="49" t="s">
        <v>3129</v>
      </c>
      <c r="I6365" s="49" t="s">
        <v>3129</v>
      </c>
      <c r="J6365" s="49">
        <v>135500</v>
      </c>
      <c r="K6365" s="49" t="s">
        <v>135</v>
      </c>
      <c r="L6365" s="49">
        <v>9975082</v>
      </c>
      <c r="M6365" s="49" t="s">
        <v>3095</v>
      </c>
      <c r="N6365" s="51">
        <v>21367</v>
      </c>
      <c r="O6365" s="51">
        <v>21367</v>
      </c>
      <c r="P6365" s="49" t="s">
        <v>1091</v>
      </c>
    </row>
    <row r="6366" spans="1:16">
      <c r="A6366" s="46">
        <v>0</v>
      </c>
      <c r="B6366" s="46">
        <v>0</v>
      </c>
      <c r="C6366" s="46">
        <v>0</v>
      </c>
      <c r="D6366" s="46">
        <f t="shared" si="99"/>
        <v>0</v>
      </c>
      <c r="E6366" s="51">
        <v>45261</v>
      </c>
      <c r="F6366" s="49" t="s">
        <v>80</v>
      </c>
      <c r="G6366" s="49" t="s">
        <v>81</v>
      </c>
      <c r="H6366" s="49" t="s">
        <v>3129</v>
      </c>
      <c r="I6366" s="49" t="s">
        <v>3129</v>
      </c>
      <c r="J6366" s="49">
        <v>135500</v>
      </c>
      <c r="K6366" s="49" t="s">
        <v>135</v>
      </c>
      <c r="L6366" s="49">
        <v>9974996</v>
      </c>
      <c r="M6366" s="49" t="s">
        <v>3095</v>
      </c>
      <c r="N6366" s="51">
        <v>22828</v>
      </c>
      <c r="O6366" s="51">
        <v>22828</v>
      </c>
      <c r="P6366" s="49" t="s">
        <v>1091</v>
      </c>
    </row>
    <row r="6367" spans="1:16">
      <c r="A6367" s="46">
        <v>0</v>
      </c>
      <c r="B6367" s="46">
        <v>0</v>
      </c>
      <c r="C6367" s="46">
        <v>0</v>
      </c>
      <c r="D6367" s="46">
        <f t="shared" si="99"/>
        <v>0</v>
      </c>
      <c r="E6367" s="51">
        <v>45261</v>
      </c>
      <c r="F6367" s="49" t="s">
        <v>80</v>
      </c>
      <c r="G6367" s="49" t="s">
        <v>81</v>
      </c>
      <c r="H6367" s="49" t="s">
        <v>3129</v>
      </c>
      <c r="I6367" s="49" t="s">
        <v>3129</v>
      </c>
      <c r="J6367" s="49">
        <v>135500</v>
      </c>
      <c r="K6367" s="49" t="s">
        <v>135</v>
      </c>
      <c r="L6367" s="49">
        <v>9974841</v>
      </c>
      <c r="M6367" s="49" t="s">
        <v>3095</v>
      </c>
      <c r="N6367" s="51">
        <v>13697</v>
      </c>
      <c r="O6367" s="51">
        <v>13697</v>
      </c>
      <c r="P6367" s="49" t="s">
        <v>1091</v>
      </c>
    </row>
    <row r="6368" spans="1:16">
      <c r="A6368" s="46">
        <v>0</v>
      </c>
      <c r="B6368" s="46">
        <v>0</v>
      </c>
      <c r="C6368" s="46">
        <v>0</v>
      </c>
      <c r="D6368" s="46">
        <f t="shared" si="99"/>
        <v>0</v>
      </c>
      <c r="E6368" s="51">
        <v>45261</v>
      </c>
      <c r="F6368" s="49" t="s">
        <v>80</v>
      </c>
      <c r="G6368" s="49" t="s">
        <v>81</v>
      </c>
      <c r="H6368" s="49" t="s">
        <v>3129</v>
      </c>
      <c r="I6368" s="49" t="s">
        <v>3129</v>
      </c>
      <c r="J6368" s="49">
        <v>135500</v>
      </c>
      <c r="K6368" s="49" t="s">
        <v>135</v>
      </c>
      <c r="L6368" s="49">
        <v>9974997</v>
      </c>
      <c r="M6368" s="49" t="s">
        <v>3095</v>
      </c>
      <c r="N6368" s="51">
        <v>22463</v>
      </c>
      <c r="O6368" s="51">
        <v>22463</v>
      </c>
      <c r="P6368" s="49" t="s">
        <v>1091</v>
      </c>
    </row>
    <row r="6369" spans="1:16">
      <c r="A6369" s="46">
        <v>0</v>
      </c>
      <c r="B6369" s="46">
        <v>0</v>
      </c>
      <c r="C6369" s="46">
        <v>0</v>
      </c>
      <c r="D6369" s="46">
        <f t="shared" si="99"/>
        <v>0</v>
      </c>
      <c r="E6369" s="51">
        <v>45261</v>
      </c>
      <c r="F6369" s="49" t="s">
        <v>80</v>
      </c>
      <c r="G6369" s="49" t="s">
        <v>81</v>
      </c>
      <c r="H6369" s="49" t="s">
        <v>3129</v>
      </c>
      <c r="I6369" s="49" t="s">
        <v>3129</v>
      </c>
      <c r="J6369" s="49">
        <v>135500</v>
      </c>
      <c r="K6369" s="49" t="s">
        <v>135</v>
      </c>
      <c r="L6369" s="49">
        <v>9974922</v>
      </c>
      <c r="M6369" s="49" t="s">
        <v>3095</v>
      </c>
      <c r="N6369" s="51">
        <v>28307</v>
      </c>
      <c r="O6369" s="51">
        <v>28307</v>
      </c>
      <c r="P6369" s="49" t="s">
        <v>1091</v>
      </c>
    </row>
    <row r="6370" spans="1:16">
      <c r="A6370" s="46">
        <v>0</v>
      </c>
      <c r="B6370" s="46">
        <v>0</v>
      </c>
      <c r="C6370" s="46">
        <v>0</v>
      </c>
      <c r="D6370" s="46">
        <f t="shared" si="99"/>
        <v>0</v>
      </c>
      <c r="E6370" s="51">
        <v>45261</v>
      </c>
      <c r="F6370" s="49" t="s">
        <v>80</v>
      </c>
      <c r="G6370" s="49" t="s">
        <v>81</v>
      </c>
      <c r="H6370" s="49" t="s">
        <v>3129</v>
      </c>
      <c r="I6370" s="49" t="s">
        <v>3129</v>
      </c>
      <c r="J6370" s="49">
        <v>135500</v>
      </c>
      <c r="K6370" s="49" t="s">
        <v>135</v>
      </c>
      <c r="L6370" s="49">
        <v>9974998</v>
      </c>
      <c r="M6370" s="49" t="s">
        <v>3095</v>
      </c>
      <c r="N6370" s="51">
        <v>22098</v>
      </c>
      <c r="O6370" s="51">
        <v>22098</v>
      </c>
      <c r="P6370" s="49" t="s">
        <v>1091</v>
      </c>
    </row>
    <row r="6371" spans="1:16">
      <c r="A6371" s="46">
        <v>0</v>
      </c>
      <c r="B6371" s="46">
        <v>0</v>
      </c>
      <c r="C6371" s="46">
        <v>0</v>
      </c>
      <c r="D6371" s="46">
        <f t="shared" si="99"/>
        <v>0</v>
      </c>
      <c r="E6371" s="51">
        <v>45261</v>
      </c>
      <c r="F6371" s="49" t="s">
        <v>80</v>
      </c>
      <c r="G6371" s="49" t="s">
        <v>81</v>
      </c>
      <c r="H6371" s="49" t="s">
        <v>3129</v>
      </c>
      <c r="I6371" s="49" t="s">
        <v>3129</v>
      </c>
      <c r="J6371" s="49">
        <v>135500</v>
      </c>
      <c r="K6371" s="49" t="s">
        <v>135</v>
      </c>
      <c r="L6371" s="49">
        <v>9974921</v>
      </c>
      <c r="M6371" s="49" t="s">
        <v>3095</v>
      </c>
      <c r="N6371" s="51">
        <v>33786</v>
      </c>
      <c r="O6371" s="51">
        <v>33786</v>
      </c>
      <c r="P6371" s="49" t="s">
        <v>1091</v>
      </c>
    </row>
    <row r="6372" spans="1:16">
      <c r="A6372" s="46">
        <v>0</v>
      </c>
      <c r="B6372" s="46">
        <v>0</v>
      </c>
      <c r="C6372" s="46">
        <v>0</v>
      </c>
      <c r="D6372" s="46">
        <f t="shared" si="99"/>
        <v>0</v>
      </c>
      <c r="E6372" s="51">
        <v>45261</v>
      </c>
      <c r="F6372" s="49" t="s">
        <v>80</v>
      </c>
      <c r="G6372" s="49" t="s">
        <v>81</v>
      </c>
      <c r="H6372" s="49" t="s">
        <v>3129</v>
      </c>
      <c r="I6372" s="49" t="s">
        <v>3129</v>
      </c>
      <c r="J6372" s="49">
        <v>135500</v>
      </c>
      <c r="K6372" s="49" t="s">
        <v>135</v>
      </c>
      <c r="L6372" s="49">
        <v>9974479</v>
      </c>
      <c r="M6372" s="49" t="s">
        <v>3095</v>
      </c>
      <c r="N6372" s="51">
        <v>24654</v>
      </c>
      <c r="O6372" s="51">
        <v>24654</v>
      </c>
      <c r="P6372" s="49" t="s">
        <v>1091</v>
      </c>
    </row>
    <row r="6373" spans="1:16">
      <c r="A6373" s="46">
        <v>0</v>
      </c>
      <c r="B6373" s="46">
        <v>0</v>
      </c>
      <c r="C6373" s="46">
        <v>0</v>
      </c>
      <c r="D6373" s="46">
        <f t="shared" si="99"/>
        <v>0</v>
      </c>
      <c r="E6373" s="51">
        <v>45261</v>
      </c>
      <c r="F6373" s="49" t="s">
        <v>80</v>
      </c>
      <c r="G6373" s="49" t="s">
        <v>81</v>
      </c>
      <c r="H6373" s="49" t="s">
        <v>3129</v>
      </c>
      <c r="I6373" s="49" t="s">
        <v>3129</v>
      </c>
      <c r="J6373" s="49">
        <v>135500</v>
      </c>
      <c r="K6373" s="49" t="s">
        <v>135</v>
      </c>
      <c r="L6373" s="49">
        <v>9724183</v>
      </c>
      <c r="M6373" s="49" t="s">
        <v>3095</v>
      </c>
      <c r="N6373" s="51">
        <v>26481</v>
      </c>
      <c r="O6373" s="51">
        <v>26481</v>
      </c>
      <c r="P6373" s="49" t="s">
        <v>1091</v>
      </c>
    </row>
    <row r="6374" spans="1:16">
      <c r="A6374" s="46">
        <v>0</v>
      </c>
      <c r="B6374" s="46">
        <v>0</v>
      </c>
      <c r="C6374" s="46">
        <v>0</v>
      </c>
      <c r="D6374" s="46">
        <f t="shared" si="99"/>
        <v>0</v>
      </c>
      <c r="E6374" s="51">
        <v>45261</v>
      </c>
      <c r="F6374" s="49" t="s">
        <v>80</v>
      </c>
      <c r="G6374" s="49" t="s">
        <v>81</v>
      </c>
      <c r="H6374" s="49" t="s">
        <v>3129</v>
      </c>
      <c r="I6374" s="49" t="s">
        <v>3129</v>
      </c>
      <c r="J6374" s="49">
        <v>135500</v>
      </c>
      <c r="K6374" s="49" t="s">
        <v>135</v>
      </c>
      <c r="L6374" s="49">
        <v>9974840</v>
      </c>
      <c r="M6374" s="49" t="s">
        <v>3095</v>
      </c>
      <c r="N6374" s="51">
        <v>19906</v>
      </c>
      <c r="O6374" s="51">
        <v>19906</v>
      </c>
      <c r="P6374" s="49" t="s">
        <v>1091</v>
      </c>
    </row>
    <row r="6375" spans="1:16">
      <c r="A6375" s="46">
        <v>0</v>
      </c>
      <c r="B6375" s="46">
        <v>0</v>
      </c>
      <c r="C6375" s="46">
        <v>0</v>
      </c>
      <c r="D6375" s="46">
        <f t="shared" si="99"/>
        <v>0</v>
      </c>
      <c r="E6375" s="51">
        <v>45261</v>
      </c>
      <c r="F6375" s="49" t="s">
        <v>80</v>
      </c>
      <c r="G6375" s="49" t="s">
        <v>81</v>
      </c>
      <c r="H6375" s="49" t="s">
        <v>3129</v>
      </c>
      <c r="I6375" s="49" t="s">
        <v>3129</v>
      </c>
      <c r="J6375" s="49">
        <v>135500</v>
      </c>
      <c r="K6375" s="49" t="s">
        <v>135</v>
      </c>
      <c r="L6375" s="49">
        <v>9974478</v>
      </c>
      <c r="M6375" s="49" t="s">
        <v>3095</v>
      </c>
      <c r="N6375" s="51">
        <v>31594</v>
      </c>
      <c r="O6375" s="51">
        <v>31594</v>
      </c>
      <c r="P6375" s="49" t="s">
        <v>1091</v>
      </c>
    </row>
    <row r="6376" spans="1:16">
      <c r="A6376" s="46">
        <v>0</v>
      </c>
      <c r="B6376" s="46">
        <v>0</v>
      </c>
      <c r="C6376" s="46">
        <v>0</v>
      </c>
      <c r="D6376" s="46">
        <f t="shared" si="99"/>
        <v>0</v>
      </c>
      <c r="E6376" s="51">
        <v>45261</v>
      </c>
      <c r="F6376" s="49" t="s">
        <v>80</v>
      </c>
      <c r="G6376" s="49" t="s">
        <v>81</v>
      </c>
      <c r="H6376" s="49" t="s">
        <v>3129</v>
      </c>
      <c r="I6376" s="49" t="s">
        <v>3129</v>
      </c>
      <c r="J6376" s="49">
        <v>135500</v>
      </c>
      <c r="K6376" s="49" t="s">
        <v>112</v>
      </c>
      <c r="L6376" s="49">
        <v>9974919</v>
      </c>
      <c r="M6376" s="49" t="s">
        <v>3096</v>
      </c>
      <c r="N6376" s="51">
        <v>20637</v>
      </c>
      <c r="O6376" s="51">
        <v>20637</v>
      </c>
      <c r="P6376" s="49" t="s">
        <v>1091</v>
      </c>
    </row>
    <row r="6377" spans="1:16">
      <c r="A6377" s="46">
        <v>0</v>
      </c>
      <c r="B6377" s="46">
        <v>0</v>
      </c>
      <c r="C6377" s="46">
        <v>0</v>
      </c>
      <c r="D6377" s="46">
        <f t="shared" si="99"/>
        <v>0</v>
      </c>
      <c r="E6377" s="51">
        <v>45261</v>
      </c>
      <c r="F6377" s="49" t="s">
        <v>80</v>
      </c>
      <c r="G6377" s="49" t="s">
        <v>81</v>
      </c>
      <c r="H6377" s="49" t="s">
        <v>3129</v>
      </c>
      <c r="I6377" s="49" t="s">
        <v>3129</v>
      </c>
      <c r="J6377" s="49">
        <v>135500</v>
      </c>
      <c r="K6377" s="49" t="s">
        <v>112</v>
      </c>
      <c r="L6377" s="49">
        <v>9974475</v>
      </c>
      <c r="M6377" s="49" t="s">
        <v>3096</v>
      </c>
      <c r="N6377" s="51">
        <v>28672</v>
      </c>
      <c r="O6377" s="51">
        <v>28672</v>
      </c>
      <c r="P6377" s="49" t="s">
        <v>1091</v>
      </c>
    </row>
    <row r="6378" spans="1:16">
      <c r="A6378" s="46">
        <v>0</v>
      </c>
      <c r="B6378" s="46">
        <v>0</v>
      </c>
      <c r="C6378" s="46">
        <v>0</v>
      </c>
      <c r="D6378" s="46">
        <f t="shared" si="99"/>
        <v>0</v>
      </c>
      <c r="E6378" s="51">
        <v>45261</v>
      </c>
      <c r="F6378" s="49" t="s">
        <v>80</v>
      </c>
      <c r="G6378" s="49" t="s">
        <v>81</v>
      </c>
      <c r="H6378" s="49" t="s">
        <v>3129</v>
      </c>
      <c r="I6378" s="49" t="s">
        <v>3129</v>
      </c>
      <c r="J6378" s="49">
        <v>135500</v>
      </c>
      <c r="K6378" s="49" t="s">
        <v>112</v>
      </c>
      <c r="L6378" s="49">
        <v>9974476</v>
      </c>
      <c r="M6378" s="49" t="s">
        <v>3096</v>
      </c>
      <c r="N6378" s="51">
        <v>24654</v>
      </c>
      <c r="O6378" s="51">
        <v>24654</v>
      </c>
      <c r="P6378" s="49" t="s">
        <v>1091</v>
      </c>
    </row>
    <row r="6379" spans="1:16">
      <c r="A6379" s="46">
        <v>0</v>
      </c>
      <c r="B6379" s="46">
        <v>0</v>
      </c>
      <c r="C6379" s="46">
        <v>0</v>
      </c>
      <c r="D6379" s="46">
        <f t="shared" si="99"/>
        <v>0</v>
      </c>
      <c r="E6379" s="51">
        <v>45261</v>
      </c>
      <c r="F6379" s="49" t="s">
        <v>80</v>
      </c>
      <c r="G6379" s="49" t="s">
        <v>81</v>
      </c>
      <c r="H6379" s="49" t="s">
        <v>3129</v>
      </c>
      <c r="I6379" s="49" t="s">
        <v>3129</v>
      </c>
      <c r="J6379" s="49">
        <v>135500</v>
      </c>
      <c r="K6379" s="49" t="s">
        <v>112</v>
      </c>
      <c r="L6379" s="49">
        <v>9974917</v>
      </c>
      <c r="M6379" s="49" t="s">
        <v>3096</v>
      </c>
      <c r="N6379" s="51">
        <v>28307</v>
      </c>
      <c r="O6379" s="51">
        <v>28307</v>
      </c>
      <c r="P6379" s="49" t="s">
        <v>1091</v>
      </c>
    </row>
    <row r="6380" spans="1:16">
      <c r="A6380" s="46">
        <v>0</v>
      </c>
      <c r="B6380" s="46">
        <v>0</v>
      </c>
      <c r="C6380" s="46">
        <v>0</v>
      </c>
      <c r="D6380" s="46">
        <f t="shared" si="99"/>
        <v>0</v>
      </c>
      <c r="E6380" s="51">
        <v>45261</v>
      </c>
      <c r="F6380" s="49" t="s">
        <v>80</v>
      </c>
      <c r="G6380" s="49" t="s">
        <v>81</v>
      </c>
      <c r="H6380" s="49" t="s">
        <v>3129</v>
      </c>
      <c r="I6380" s="49" t="s">
        <v>3129</v>
      </c>
      <c r="J6380" s="49">
        <v>135500</v>
      </c>
      <c r="K6380" s="49" t="s">
        <v>112</v>
      </c>
      <c r="L6380" s="49">
        <v>9974477</v>
      </c>
      <c r="M6380" s="49" t="s">
        <v>3096</v>
      </c>
      <c r="N6380" s="51">
        <v>23924</v>
      </c>
      <c r="O6380" s="51">
        <v>23924</v>
      </c>
      <c r="P6380" s="49" t="s">
        <v>1091</v>
      </c>
    </row>
    <row r="6381" spans="1:16">
      <c r="A6381" s="46">
        <v>0</v>
      </c>
      <c r="B6381" s="46">
        <v>0</v>
      </c>
      <c r="C6381" s="46">
        <v>0</v>
      </c>
      <c r="D6381" s="46">
        <f t="shared" si="99"/>
        <v>0</v>
      </c>
      <c r="E6381" s="51">
        <v>45261</v>
      </c>
      <c r="F6381" s="49" t="s">
        <v>80</v>
      </c>
      <c r="G6381" s="49" t="s">
        <v>81</v>
      </c>
      <c r="H6381" s="49" t="s">
        <v>3129</v>
      </c>
      <c r="I6381" s="49" t="s">
        <v>3129</v>
      </c>
      <c r="J6381" s="49">
        <v>135500</v>
      </c>
      <c r="K6381" s="49" t="s">
        <v>112</v>
      </c>
      <c r="L6381" s="49">
        <v>9974918</v>
      </c>
      <c r="M6381" s="49" t="s">
        <v>3096</v>
      </c>
      <c r="N6381" s="51">
        <v>23193</v>
      </c>
      <c r="O6381" s="51">
        <v>23193</v>
      </c>
      <c r="P6381" s="49" t="s">
        <v>1091</v>
      </c>
    </row>
    <row r="6382" spans="1:16">
      <c r="A6382" s="46">
        <v>0</v>
      </c>
      <c r="B6382" s="46">
        <v>0</v>
      </c>
      <c r="C6382" s="46">
        <v>0</v>
      </c>
      <c r="D6382" s="46">
        <f t="shared" si="99"/>
        <v>0</v>
      </c>
      <c r="E6382" s="51">
        <v>45261</v>
      </c>
      <c r="F6382" s="49" t="s">
        <v>80</v>
      </c>
      <c r="G6382" s="49" t="s">
        <v>81</v>
      </c>
      <c r="H6382" s="49" t="s">
        <v>3129</v>
      </c>
      <c r="I6382" s="49" t="s">
        <v>3129</v>
      </c>
      <c r="J6382" s="49">
        <v>135500</v>
      </c>
      <c r="K6382" s="49" t="s">
        <v>112</v>
      </c>
      <c r="L6382" s="49">
        <v>9974920</v>
      </c>
      <c r="M6382" s="49" t="s">
        <v>3096</v>
      </c>
      <c r="N6382" s="51">
        <v>13697</v>
      </c>
      <c r="O6382" s="51">
        <v>13697</v>
      </c>
      <c r="P6382" s="49" t="s">
        <v>1091</v>
      </c>
    </row>
    <row r="6383" spans="1:16">
      <c r="A6383" s="46">
        <v>0</v>
      </c>
      <c r="B6383" s="46">
        <v>0</v>
      </c>
      <c r="C6383" s="46">
        <v>0</v>
      </c>
      <c r="D6383" s="46">
        <f t="shared" si="99"/>
        <v>0</v>
      </c>
      <c r="E6383" s="51">
        <v>45261</v>
      </c>
      <c r="F6383" s="49" t="s">
        <v>80</v>
      </c>
      <c r="G6383" s="49" t="s">
        <v>81</v>
      </c>
      <c r="H6383" s="49" t="s">
        <v>3129</v>
      </c>
      <c r="I6383" s="49" t="s">
        <v>3129</v>
      </c>
      <c r="J6383" s="49">
        <v>135500</v>
      </c>
      <c r="K6383" s="49" t="s">
        <v>112</v>
      </c>
      <c r="L6383" s="49">
        <v>9974474</v>
      </c>
      <c r="M6383" s="49" t="s">
        <v>3096</v>
      </c>
      <c r="N6383" s="51">
        <v>29037</v>
      </c>
      <c r="O6383" s="51">
        <v>29037</v>
      </c>
      <c r="P6383" s="49" t="s">
        <v>1091</v>
      </c>
    </row>
    <row r="6384" spans="1:16">
      <c r="A6384" s="46">
        <v>0</v>
      </c>
      <c r="B6384" s="46">
        <v>0</v>
      </c>
      <c r="C6384" s="46">
        <v>0</v>
      </c>
      <c r="D6384" s="46">
        <f t="shared" si="99"/>
        <v>0</v>
      </c>
      <c r="E6384" s="51">
        <v>45261</v>
      </c>
      <c r="F6384" s="49" t="s">
        <v>80</v>
      </c>
      <c r="G6384" s="49" t="s">
        <v>81</v>
      </c>
      <c r="H6384" s="49" t="s">
        <v>3129</v>
      </c>
      <c r="I6384" s="49" t="s">
        <v>3129</v>
      </c>
      <c r="J6384" s="49">
        <v>135500</v>
      </c>
      <c r="K6384" s="49" t="s">
        <v>112</v>
      </c>
      <c r="L6384" s="49">
        <v>9724204</v>
      </c>
      <c r="M6384" s="49" t="s">
        <v>3096</v>
      </c>
      <c r="N6384" s="51">
        <v>28672</v>
      </c>
      <c r="O6384" s="51">
        <v>28672</v>
      </c>
      <c r="P6384" s="49" t="s">
        <v>1091</v>
      </c>
    </row>
    <row r="6385" spans="1:16">
      <c r="A6385" s="46">
        <v>0</v>
      </c>
      <c r="B6385" s="46">
        <v>0</v>
      </c>
      <c r="C6385" s="46">
        <v>0</v>
      </c>
      <c r="D6385" s="46">
        <f t="shared" si="99"/>
        <v>0</v>
      </c>
      <c r="E6385" s="51">
        <v>45261</v>
      </c>
      <c r="F6385" s="49" t="s">
        <v>80</v>
      </c>
      <c r="G6385" s="49" t="s">
        <v>81</v>
      </c>
      <c r="H6385" s="49" t="s">
        <v>3129</v>
      </c>
      <c r="I6385" s="49" t="s">
        <v>3129</v>
      </c>
      <c r="J6385" s="49">
        <v>135500</v>
      </c>
      <c r="K6385" s="49" t="s">
        <v>112</v>
      </c>
      <c r="L6385" s="49">
        <v>9724197</v>
      </c>
      <c r="M6385" s="49" t="s">
        <v>3096</v>
      </c>
      <c r="N6385" s="51">
        <v>25020</v>
      </c>
      <c r="O6385" s="51">
        <v>25020</v>
      </c>
      <c r="P6385" s="49" t="s">
        <v>1091</v>
      </c>
    </row>
    <row r="6386" spans="1:16">
      <c r="A6386" s="46">
        <v>0</v>
      </c>
      <c r="B6386" s="46">
        <v>0</v>
      </c>
      <c r="C6386" s="46">
        <v>0</v>
      </c>
      <c r="D6386" s="46">
        <f t="shared" si="99"/>
        <v>0</v>
      </c>
      <c r="E6386" s="51">
        <v>45261</v>
      </c>
      <c r="F6386" s="49" t="s">
        <v>80</v>
      </c>
      <c r="G6386" s="49" t="s">
        <v>81</v>
      </c>
      <c r="H6386" s="49" t="s">
        <v>3129</v>
      </c>
      <c r="I6386" s="49" t="s">
        <v>3129</v>
      </c>
      <c r="J6386" s="49">
        <v>135500</v>
      </c>
      <c r="K6386" s="49" t="s">
        <v>112</v>
      </c>
      <c r="L6386" s="49">
        <v>9974993</v>
      </c>
      <c r="M6386" s="49" t="s">
        <v>3096</v>
      </c>
      <c r="N6386" s="51">
        <v>26481</v>
      </c>
      <c r="O6386" s="51">
        <v>26481</v>
      </c>
      <c r="P6386" s="49" t="s">
        <v>1091</v>
      </c>
    </row>
    <row r="6387" spans="1:16">
      <c r="A6387" s="46">
        <v>0</v>
      </c>
      <c r="B6387" s="46">
        <v>0</v>
      </c>
      <c r="C6387" s="46">
        <v>0</v>
      </c>
      <c r="D6387" s="46">
        <f t="shared" si="99"/>
        <v>0</v>
      </c>
      <c r="E6387" s="51">
        <v>45261</v>
      </c>
      <c r="F6387" s="49" t="s">
        <v>80</v>
      </c>
      <c r="G6387" s="49" t="s">
        <v>81</v>
      </c>
      <c r="H6387" s="49" t="s">
        <v>3129</v>
      </c>
      <c r="I6387" s="49" t="s">
        <v>3129</v>
      </c>
      <c r="J6387" s="49">
        <v>135500</v>
      </c>
      <c r="K6387" s="49" t="s">
        <v>136</v>
      </c>
      <c r="L6387" s="49">
        <v>9706636</v>
      </c>
      <c r="M6387" s="49" t="s">
        <v>3097</v>
      </c>
      <c r="N6387" s="51">
        <v>23924</v>
      </c>
      <c r="O6387" s="51">
        <v>23924</v>
      </c>
      <c r="P6387" s="49" t="s">
        <v>1091</v>
      </c>
    </row>
    <row r="6388" spans="1:16">
      <c r="A6388" s="46">
        <v>0</v>
      </c>
      <c r="B6388" s="46">
        <v>0</v>
      </c>
      <c r="C6388" s="46">
        <v>0</v>
      </c>
      <c r="D6388" s="46">
        <f t="shared" si="99"/>
        <v>0</v>
      </c>
      <c r="E6388" s="51">
        <v>45261</v>
      </c>
      <c r="F6388" s="49" t="s">
        <v>80</v>
      </c>
      <c r="G6388" s="49" t="s">
        <v>81</v>
      </c>
      <c r="H6388" s="49" t="s">
        <v>3129</v>
      </c>
      <c r="I6388" s="49" t="s">
        <v>3129</v>
      </c>
      <c r="J6388" s="49">
        <v>135500</v>
      </c>
      <c r="K6388" s="49" t="s">
        <v>136</v>
      </c>
      <c r="L6388" s="49">
        <v>9974916</v>
      </c>
      <c r="M6388" s="49" t="s">
        <v>3097</v>
      </c>
      <c r="N6388" s="51">
        <v>29037</v>
      </c>
      <c r="O6388" s="51">
        <v>29037</v>
      </c>
      <c r="P6388" s="49" t="s">
        <v>1091</v>
      </c>
    </row>
    <row r="6389" spans="1:16">
      <c r="A6389" s="46">
        <v>0</v>
      </c>
      <c r="B6389" s="46">
        <v>0</v>
      </c>
      <c r="C6389" s="46">
        <v>0</v>
      </c>
      <c r="D6389" s="46">
        <f t="shared" si="99"/>
        <v>0</v>
      </c>
      <c r="E6389" s="51">
        <v>45261</v>
      </c>
      <c r="F6389" s="49" t="s">
        <v>80</v>
      </c>
      <c r="G6389" s="49" t="s">
        <v>81</v>
      </c>
      <c r="H6389" s="49" t="s">
        <v>3129</v>
      </c>
      <c r="I6389" s="49" t="s">
        <v>3129</v>
      </c>
      <c r="J6389" s="49">
        <v>135500</v>
      </c>
      <c r="K6389" s="49" t="s">
        <v>136</v>
      </c>
      <c r="L6389" s="49">
        <v>9974473</v>
      </c>
      <c r="M6389" s="49" t="s">
        <v>3097</v>
      </c>
      <c r="N6389" s="51">
        <v>26115</v>
      </c>
      <c r="O6389" s="51">
        <v>26115</v>
      </c>
      <c r="P6389" s="49" t="s">
        <v>1091</v>
      </c>
    </row>
    <row r="6390" spans="1:16">
      <c r="A6390" s="46">
        <v>0</v>
      </c>
      <c r="B6390" s="46">
        <v>0</v>
      </c>
      <c r="C6390" s="46">
        <v>0</v>
      </c>
      <c r="D6390" s="46">
        <f t="shared" si="99"/>
        <v>0</v>
      </c>
      <c r="E6390" s="51">
        <v>45261</v>
      </c>
      <c r="F6390" s="49" t="s">
        <v>80</v>
      </c>
      <c r="G6390" s="49" t="s">
        <v>81</v>
      </c>
      <c r="H6390" s="49" t="s">
        <v>3129</v>
      </c>
      <c r="I6390" s="49" t="s">
        <v>3129</v>
      </c>
      <c r="J6390" s="49">
        <v>135500</v>
      </c>
      <c r="K6390" s="49" t="s">
        <v>136</v>
      </c>
      <c r="L6390" s="49">
        <v>9975077</v>
      </c>
      <c r="M6390" s="49" t="s">
        <v>3097</v>
      </c>
      <c r="N6390" s="51">
        <v>31229</v>
      </c>
      <c r="O6390" s="51">
        <v>31229</v>
      </c>
      <c r="P6390" s="49" t="s">
        <v>1091</v>
      </c>
    </row>
    <row r="6391" spans="1:16">
      <c r="A6391" s="46">
        <v>0</v>
      </c>
      <c r="B6391" s="46">
        <v>0</v>
      </c>
      <c r="C6391" s="46">
        <v>0</v>
      </c>
      <c r="D6391" s="46">
        <f t="shared" si="99"/>
        <v>0</v>
      </c>
      <c r="E6391" s="51">
        <v>45261</v>
      </c>
      <c r="F6391" s="49" t="s">
        <v>80</v>
      </c>
      <c r="G6391" s="49" t="s">
        <v>81</v>
      </c>
      <c r="H6391" s="49" t="s">
        <v>3129</v>
      </c>
      <c r="I6391" s="49" t="s">
        <v>3129</v>
      </c>
      <c r="J6391" s="49">
        <v>135500</v>
      </c>
      <c r="K6391" s="49" t="s">
        <v>136</v>
      </c>
      <c r="L6391" s="49">
        <v>9975078</v>
      </c>
      <c r="M6391" s="49" t="s">
        <v>3097</v>
      </c>
      <c r="N6391" s="51">
        <v>29403</v>
      </c>
      <c r="O6391" s="51">
        <v>29403</v>
      </c>
      <c r="P6391" s="49" t="s">
        <v>1091</v>
      </c>
    </row>
    <row r="6392" spans="1:16">
      <c r="A6392" s="46">
        <v>0</v>
      </c>
      <c r="B6392" s="46">
        <v>0</v>
      </c>
      <c r="C6392" s="46">
        <v>0</v>
      </c>
      <c r="D6392" s="46">
        <f t="shared" si="99"/>
        <v>0</v>
      </c>
      <c r="E6392" s="51">
        <v>45261</v>
      </c>
      <c r="F6392" s="49" t="s">
        <v>80</v>
      </c>
      <c r="G6392" s="49" t="s">
        <v>81</v>
      </c>
      <c r="H6392" s="49" t="s">
        <v>3129</v>
      </c>
      <c r="I6392" s="49" t="s">
        <v>3129</v>
      </c>
      <c r="J6392" s="49">
        <v>135500</v>
      </c>
      <c r="K6392" s="49" t="s">
        <v>137</v>
      </c>
      <c r="L6392" s="49">
        <v>9974915</v>
      </c>
      <c r="M6392" s="49" t="s">
        <v>3164</v>
      </c>
      <c r="N6392" s="51">
        <v>28672</v>
      </c>
      <c r="O6392" s="51">
        <v>28672</v>
      </c>
      <c r="P6392" s="49" t="s">
        <v>1091</v>
      </c>
    </row>
    <row r="6393" spans="1:16">
      <c r="A6393" s="46">
        <v>0</v>
      </c>
      <c r="B6393" s="46">
        <v>0</v>
      </c>
      <c r="C6393" s="46">
        <v>0</v>
      </c>
      <c r="D6393" s="46">
        <f t="shared" si="99"/>
        <v>0</v>
      </c>
      <c r="E6393" s="51">
        <v>45261</v>
      </c>
      <c r="F6393" s="49" t="s">
        <v>80</v>
      </c>
      <c r="G6393" s="49" t="s">
        <v>81</v>
      </c>
      <c r="H6393" s="49" t="s">
        <v>3129</v>
      </c>
      <c r="I6393" s="49" t="s">
        <v>3129</v>
      </c>
      <c r="J6393" s="49">
        <v>135500</v>
      </c>
      <c r="K6393" s="49" t="s">
        <v>137</v>
      </c>
      <c r="L6393" s="49">
        <v>9974471</v>
      </c>
      <c r="M6393" s="49" t="s">
        <v>3164</v>
      </c>
      <c r="N6393" s="51">
        <v>33786</v>
      </c>
      <c r="O6393" s="51">
        <v>33786</v>
      </c>
      <c r="P6393" s="49" t="s">
        <v>1091</v>
      </c>
    </row>
    <row r="6394" spans="1:16">
      <c r="A6394" s="46">
        <v>0</v>
      </c>
      <c r="B6394" s="46">
        <v>0</v>
      </c>
      <c r="C6394" s="46">
        <v>0</v>
      </c>
      <c r="D6394" s="46">
        <f t="shared" si="99"/>
        <v>0</v>
      </c>
      <c r="E6394" s="51">
        <v>45261</v>
      </c>
      <c r="F6394" s="49" t="s">
        <v>80</v>
      </c>
      <c r="G6394" s="49" t="s">
        <v>81</v>
      </c>
      <c r="H6394" s="49" t="s">
        <v>3129</v>
      </c>
      <c r="I6394" s="49" t="s">
        <v>3129</v>
      </c>
      <c r="J6394" s="49">
        <v>135500</v>
      </c>
      <c r="K6394" s="49" t="s">
        <v>137</v>
      </c>
      <c r="L6394" s="49">
        <v>9974472</v>
      </c>
      <c r="M6394" s="49" t="s">
        <v>3164</v>
      </c>
      <c r="N6394" s="51">
        <v>25020</v>
      </c>
      <c r="O6394" s="51">
        <v>25020</v>
      </c>
      <c r="P6394" s="49" t="s">
        <v>1091</v>
      </c>
    </row>
    <row r="6395" spans="1:16">
      <c r="A6395" s="46">
        <v>0</v>
      </c>
      <c r="B6395" s="46">
        <v>0</v>
      </c>
      <c r="C6395" s="46">
        <v>0</v>
      </c>
      <c r="D6395" s="46">
        <f t="shared" si="99"/>
        <v>0</v>
      </c>
      <c r="E6395" s="51">
        <v>45261</v>
      </c>
      <c r="F6395" s="49" t="s">
        <v>80</v>
      </c>
      <c r="G6395" s="49" t="s">
        <v>81</v>
      </c>
      <c r="H6395" s="49" t="s">
        <v>3129</v>
      </c>
      <c r="I6395" s="49" t="s">
        <v>3129</v>
      </c>
      <c r="J6395" s="49">
        <v>135500</v>
      </c>
      <c r="K6395" s="49" t="s">
        <v>137</v>
      </c>
      <c r="L6395" s="49">
        <v>9724190</v>
      </c>
      <c r="M6395" s="49" t="s">
        <v>3164</v>
      </c>
      <c r="N6395" s="51">
        <v>29037</v>
      </c>
      <c r="O6395" s="51">
        <v>29037</v>
      </c>
      <c r="P6395" s="49" t="s">
        <v>1091</v>
      </c>
    </row>
    <row r="6396" spans="1:16">
      <c r="A6396" s="46">
        <v>0</v>
      </c>
      <c r="B6396" s="46">
        <v>0</v>
      </c>
      <c r="C6396" s="46">
        <v>0</v>
      </c>
      <c r="D6396" s="46">
        <f t="shared" si="99"/>
        <v>0</v>
      </c>
      <c r="E6396" s="51">
        <v>45261</v>
      </c>
      <c r="F6396" s="49" t="s">
        <v>80</v>
      </c>
      <c r="G6396" s="49" t="s">
        <v>81</v>
      </c>
      <c r="H6396" s="49" t="s">
        <v>3129</v>
      </c>
      <c r="I6396" s="49" t="s">
        <v>3129</v>
      </c>
      <c r="J6396" s="49">
        <v>135500</v>
      </c>
      <c r="K6396" s="49" t="s">
        <v>220</v>
      </c>
      <c r="L6396" s="49">
        <v>9701194</v>
      </c>
      <c r="M6396" s="49" t="s">
        <v>3098</v>
      </c>
      <c r="N6396" s="51">
        <v>21367</v>
      </c>
      <c r="O6396" s="51">
        <v>21367</v>
      </c>
      <c r="P6396" s="49" t="s">
        <v>1091</v>
      </c>
    </row>
    <row r="6397" spans="1:16">
      <c r="A6397" s="46">
        <v>0</v>
      </c>
      <c r="B6397" s="46">
        <v>0</v>
      </c>
      <c r="C6397" s="46">
        <v>0</v>
      </c>
      <c r="D6397" s="46">
        <f t="shared" si="99"/>
        <v>0</v>
      </c>
      <c r="E6397" s="51">
        <v>45261</v>
      </c>
      <c r="F6397" s="49" t="s">
        <v>80</v>
      </c>
      <c r="G6397" s="49" t="s">
        <v>81</v>
      </c>
      <c r="H6397" s="49" t="s">
        <v>3129</v>
      </c>
      <c r="I6397" s="49" t="s">
        <v>3129</v>
      </c>
      <c r="J6397" s="49">
        <v>135500</v>
      </c>
      <c r="K6397" s="49" t="s">
        <v>792</v>
      </c>
      <c r="L6397" s="49">
        <v>9697435</v>
      </c>
      <c r="M6397" s="49" t="s">
        <v>3165</v>
      </c>
      <c r="N6397" s="51">
        <v>28307</v>
      </c>
      <c r="O6397" s="51">
        <v>28307</v>
      </c>
      <c r="P6397" s="49" t="s">
        <v>1091</v>
      </c>
    </row>
    <row r="6398" spans="1:16">
      <c r="A6398" s="46">
        <v>0</v>
      </c>
      <c r="B6398" s="46">
        <v>0</v>
      </c>
      <c r="C6398" s="46">
        <v>0</v>
      </c>
      <c r="D6398" s="46">
        <f t="shared" si="99"/>
        <v>0</v>
      </c>
      <c r="E6398" s="51">
        <v>45261</v>
      </c>
      <c r="F6398" s="49" t="s">
        <v>80</v>
      </c>
      <c r="G6398" s="49" t="s">
        <v>81</v>
      </c>
      <c r="H6398" s="49" t="s">
        <v>3129</v>
      </c>
      <c r="I6398" s="49" t="s">
        <v>3129</v>
      </c>
      <c r="J6398" s="49">
        <v>135500</v>
      </c>
      <c r="K6398" s="49" t="s">
        <v>692</v>
      </c>
      <c r="L6398" s="49">
        <v>9974913</v>
      </c>
      <c r="M6398" s="49" t="s">
        <v>3166</v>
      </c>
      <c r="N6398" s="51">
        <v>27942</v>
      </c>
      <c r="O6398" s="51">
        <v>27942</v>
      </c>
      <c r="P6398" s="49" t="s">
        <v>1091</v>
      </c>
    </row>
    <row r="6399" spans="1:16">
      <c r="A6399" s="46">
        <v>0</v>
      </c>
      <c r="B6399" s="46">
        <v>0</v>
      </c>
      <c r="C6399" s="46">
        <v>0</v>
      </c>
      <c r="D6399" s="46">
        <f t="shared" si="99"/>
        <v>0</v>
      </c>
      <c r="E6399" s="51">
        <v>45261</v>
      </c>
      <c r="F6399" s="49" t="s">
        <v>80</v>
      </c>
      <c r="G6399" s="49" t="s">
        <v>81</v>
      </c>
      <c r="H6399" s="49" t="s">
        <v>3129</v>
      </c>
      <c r="I6399" s="49" t="s">
        <v>3129</v>
      </c>
      <c r="J6399" s="49">
        <v>135500</v>
      </c>
      <c r="K6399" s="49" t="s">
        <v>692</v>
      </c>
      <c r="L6399" s="49">
        <v>9974910</v>
      </c>
      <c r="M6399" s="49" t="s">
        <v>3166</v>
      </c>
      <c r="N6399" s="51">
        <v>29037</v>
      </c>
      <c r="O6399" s="51">
        <v>29037</v>
      </c>
      <c r="P6399" s="49" t="s">
        <v>1091</v>
      </c>
    </row>
    <row r="6400" spans="1:16">
      <c r="A6400" s="46">
        <v>0</v>
      </c>
      <c r="B6400" s="46">
        <v>0</v>
      </c>
      <c r="C6400" s="46">
        <v>0</v>
      </c>
      <c r="D6400" s="46">
        <f t="shared" si="99"/>
        <v>0</v>
      </c>
      <c r="E6400" s="51">
        <v>45261</v>
      </c>
      <c r="F6400" s="49" t="s">
        <v>80</v>
      </c>
      <c r="G6400" s="49" t="s">
        <v>81</v>
      </c>
      <c r="H6400" s="49" t="s">
        <v>3129</v>
      </c>
      <c r="I6400" s="49" t="s">
        <v>3129</v>
      </c>
      <c r="J6400" s="49">
        <v>135500</v>
      </c>
      <c r="K6400" s="49" t="s">
        <v>692</v>
      </c>
      <c r="L6400" s="49">
        <v>9974911</v>
      </c>
      <c r="M6400" s="49" t="s">
        <v>3166</v>
      </c>
      <c r="N6400" s="51">
        <v>28672</v>
      </c>
      <c r="O6400" s="51">
        <v>28672</v>
      </c>
      <c r="P6400" s="49" t="s">
        <v>1091</v>
      </c>
    </row>
    <row r="6401" spans="1:16">
      <c r="A6401" s="46">
        <v>0</v>
      </c>
      <c r="B6401" s="46">
        <v>0</v>
      </c>
      <c r="C6401" s="46">
        <v>0</v>
      </c>
      <c r="D6401" s="46">
        <f t="shared" si="99"/>
        <v>0</v>
      </c>
      <c r="E6401" s="51">
        <v>45261</v>
      </c>
      <c r="F6401" s="49" t="s">
        <v>80</v>
      </c>
      <c r="G6401" s="49" t="s">
        <v>81</v>
      </c>
      <c r="H6401" s="49" t="s">
        <v>3129</v>
      </c>
      <c r="I6401" s="49" t="s">
        <v>3129</v>
      </c>
      <c r="J6401" s="49">
        <v>135500</v>
      </c>
      <c r="K6401" s="49" t="s">
        <v>692</v>
      </c>
      <c r="L6401" s="49">
        <v>9974912</v>
      </c>
      <c r="M6401" s="49" t="s">
        <v>3166</v>
      </c>
      <c r="N6401" s="51">
        <v>28307</v>
      </c>
      <c r="O6401" s="51">
        <v>28307</v>
      </c>
      <c r="P6401" s="49" t="s">
        <v>1091</v>
      </c>
    </row>
    <row r="6402" spans="1:16">
      <c r="A6402" s="46">
        <v>0</v>
      </c>
      <c r="B6402" s="46">
        <v>0</v>
      </c>
      <c r="C6402" s="46">
        <v>0</v>
      </c>
      <c r="D6402" s="46">
        <f t="shared" si="99"/>
        <v>0</v>
      </c>
      <c r="E6402" s="51">
        <v>45261</v>
      </c>
      <c r="F6402" s="49" t="s">
        <v>80</v>
      </c>
      <c r="G6402" s="49" t="s">
        <v>81</v>
      </c>
      <c r="H6402" s="49" t="s">
        <v>3129</v>
      </c>
      <c r="I6402" s="49" t="s">
        <v>3129</v>
      </c>
      <c r="J6402" s="49">
        <v>135500</v>
      </c>
      <c r="K6402" s="49" t="s">
        <v>703</v>
      </c>
      <c r="L6402" s="49">
        <v>9974992</v>
      </c>
      <c r="M6402" s="49" t="s">
        <v>3099</v>
      </c>
      <c r="N6402" s="51">
        <v>28307</v>
      </c>
      <c r="O6402" s="51">
        <v>28307</v>
      </c>
      <c r="P6402" s="49" t="s">
        <v>1091</v>
      </c>
    </row>
    <row r="6403" spans="1:16">
      <c r="A6403" s="46">
        <v>0</v>
      </c>
      <c r="B6403" s="46">
        <v>0</v>
      </c>
      <c r="C6403" s="46">
        <v>0</v>
      </c>
      <c r="D6403" s="46">
        <f t="shared" ref="D6403:D6466" si="100">+B6403-C6403</f>
        <v>0</v>
      </c>
      <c r="E6403" s="51">
        <v>45261</v>
      </c>
      <c r="F6403" s="49" t="s">
        <v>80</v>
      </c>
      <c r="G6403" s="49" t="s">
        <v>81</v>
      </c>
      <c r="H6403" s="49" t="s">
        <v>3129</v>
      </c>
      <c r="I6403" s="49" t="s">
        <v>3129</v>
      </c>
      <c r="J6403" s="49">
        <v>135500</v>
      </c>
      <c r="K6403" s="49" t="s">
        <v>703</v>
      </c>
      <c r="L6403" s="49">
        <v>9974953</v>
      </c>
      <c r="M6403" s="49" t="s">
        <v>3099</v>
      </c>
      <c r="N6403" s="51">
        <v>26846</v>
      </c>
      <c r="O6403" s="51">
        <v>26846</v>
      </c>
      <c r="P6403" s="49" t="s">
        <v>1091</v>
      </c>
    </row>
    <row r="6404" spans="1:16">
      <c r="A6404" s="46">
        <v>0</v>
      </c>
      <c r="B6404" s="46">
        <v>0</v>
      </c>
      <c r="C6404" s="46">
        <v>0</v>
      </c>
      <c r="D6404" s="46">
        <f t="shared" si="100"/>
        <v>0</v>
      </c>
      <c r="E6404" s="51">
        <v>45261</v>
      </c>
      <c r="F6404" s="49" t="s">
        <v>80</v>
      </c>
      <c r="G6404" s="49" t="s">
        <v>81</v>
      </c>
      <c r="H6404" s="49" t="s">
        <v>3129</v>
      </c>
      <c r="I6404" s="49" t="s">
        <v>3129</v>
      </c>
      <c r="J6404" s="49">
        <v>135500</v>
      </c>
      <c r="K6404" s="49" t="s">
        <v>793</v>
      </c>
      <c r="L6404" s="49">
        <v>9724158</v>
      </c>
      <c r="M6404" s="49" t="s">
        <v>3167</v>
      </c>
      <c r="N6404" s="51">
        <v>23924</v>
      </c>
      <c r="O6404" s="51">
        <v>23924</v>
      </c>
      <c r="P6404" s="49" t="s">
        <v>1091</v>
      </c>
    </row>
    <row r="6405" spans="1:16">
      <c r="A6405" s="46">
        <v>0</v>
      </c>
      <c r="B6405" s="46">
        <v>0</v>
      </c>
      <c r="C6405" s="46">
        <v>0</v>
      </c>
      <c r="D6405" s="46">
        <f t="shared" si="100"/>
        <v>0</v>
      </c>
      <c r="E6405" s="51">
        <v>45261</v>
      </c>
      <c r="F6405" s="49" t="s">
        <v>80</v>
      </c>
      <c r="G6405" s="49" t="s">
        <v>81</v>
      </c>
      <c r="H6405" s="49" t="s">
        <v>3129</v>
      </c>
      <c r="I6405" s="49" t="s">
        <v>3129</v>
      </c>
      <c r="J6405" s="49">
        <v>135600</v>
      </c>
      <c r="K6405" s="49" t="s">
        <v>124</v>
      </c>
      <c r="L6405" s="49">
        <v>12148243</v>
      </c>
      <c r="M6405" s="49" t="s">
        <v>1102</v>
      </c>
      <c r="N6405" s="51">
        <v>34881</v>
      </c>
      <c r="O6405" s="51">
        <v>34881</v>
      </c>
      <c r="P6405" s="49" t="s">
        <v>1091</v>
      </c>
    </row>
    <row r="6406" spans="1:16">
      <c r="A6406" s="46">
        <v>0</v>
      </c>
      <c r="B6406" s="46">
        <v>0</v>
      </c>
      <c r="C6406" s="46">
        <v>0</v>
      </c>
      <c r="D6406" s="46">
        <f t="shared" si="100"/>
        <v>0</v>
      </c>
      <c r="E6406" s="51">
        <v>45261</v>
      </c>
      <c r="F6406" s="49" t="s">
        <v>80</v>
      </c>
      <c r="G6406" s="49" t="s">
        <v>81</v>
      </c>
      <c r="H6406" s="49" t="s">
        <v>3129</v>
      </c>
      <c r="I6406" s="49" t="s">
        <v>3129</v>
      </c>
      <c r="J6406" s="49">
        <v>135600</v>
      </c>
      <c r="K6406" s="49" t="s">
        <v>124</v>
      </c>
      <c r="L6406" s="49">
        <v>12320924</v>
      </c>
      <c r="M6406" s="49" t="s">
        <v>1131</v>
      </c>
      <c r="N6406" s="51">
        <v>41556</v>
      </c>
      <c r="O6406" s="51">
        <v>41275</v>
      </c>
      <c r="P6406" s="49" t="s">
        <v>3162</v>
      </c>
    </row>
    <row r="6407" spans="1:16">
      <c r="A6407" s="46">
        <v>0</v>
      </c>
      <c r="B6407" s="46">
        <v>0</v>
      </c>
      <c r="C6407" s="46">
        <v>0</v>
      </c>
      <c r="D6407" s="46">
        <f t="shared" si="100"/>
        <v>0</v>
      </c>
      <c r="E6407" s="51">
        <v>45261</v>
      </c>
      <c r="F6407" s="49" t="s">
        <v>80</v>
      </c>
      <c r="G6407" s="49" t="s">
        <v>81</v>
      </c>
      <c r="H6407" s="49" t="s">
        <v>3129</v>
      </c>
      <c r="I6407" s="49" t="s">
        <v>3129</v>
      </c>
      <c r="J6407" s="49">
        <v>135600</v>
      </c>
      <c r="K6407" s="49" t="s">
        <v>784</v>
      </c>
      <c r="L6407" s="49">
        <v>9807824</v>
      </c>
      <c r="M6407" s="49" t="s">
        <v>3168</v>
      </c>
      <c r="N6407" s="51">
        <v>36937</v>
      </c>
      <c r="O6407" s="51">
        <v>36892</v>
      </c>
      <c r="P6407" s="49" t="s">
        <v>3156</v>
      </c>
    </row>
    <row r="6408" spans="1:16">
      <c r="A6408" s="46">
        <v>0</v>
      </c>
      <c r="B6408" s="46">
        <v>0</v>
      </c>
      <c r="C6408" s="46">
        <v>0</v>
      </c>
      <c r="D6408" s="46">
        <f t="shared" si="100"/>
        <v>0</v>
      </c>
      <c r="E6408" s="51">
        <v>45261</v>
      </c>
      <c r="F6408" s="49" t="s">
        <v>80</v>
      </c>
      <c r="G6408" s="49" t="s">
        <v>81</v>
      </c>
      <c r="H6408" s="49" t="s">
        <v>3129</v>
      </c>
      <c r="I6408" s="49" t="s">
        <v>3129</v>
      </c>
      <c r="J6408" s="49">
        <v>135600</v>
      </c>
      <c r="K6408" s="49" t="s">
        <v>787</v>
      </c>
      <c r="L6408" s="49">
        <v>9807822</v>
      </c>
      <c r="M6408" s="49" t="s">
        <v>3169</v>
      </c>
      <c r="N6408" s="51">
        <v>36937</v>
      </c>
      <c r="O6408" s="51">
        <v>36892</v>
      </c>
      <c r="P6408" s="49" t="s">
        <v>3156</v>
      </c>
    </row>
    <row r="6409" spans="1:16">
      <c r="A6409" s="46">
        <v>0</v>
      </c>
      <c r="B6409" s="46">
        <v>0</v>
      </c>
      <c r="C6409" s="46">
        <v>0</v>
      </c>
      <c r="D6409" s="46">
        <f t="shared" si="100"/>
        <v>0</v>
      </c>
      <c r="E6409" s="51">
        <v>45261</v>
      </c>
      <c r="F6409" s="49" t="s">
        <v>80</v>
      </c>
      <c r="G6409" s="49" t="s">
        <v>81</v>
      </c>
      <c r="H6409" s="49" t="s">
        <v>3129</v>
      </c>
      <c r="I6409" s="49" t="s">
        <v>3129</v>
      </c>
      <c r="J6409" s="49">
        <v>135600</v>
      </c>
      <c r="K6409" s="49" t="s">
        <v>114</v>
      </c>
      <c r="L6409" s="49">
        <v>9975076</v>
      </c>
      <c r="M6409" s="49" t="s">
        <v>915</v>
      </c>
      <c r="N6409" s="51">
        <v>21367</v>
      </c>
      <c r="O6409" s="51">
        <v>21367</v>
      </c>
      <c r="P6409" s="49" t="s">
        <v>1091</v>
      </c>
    </row>
    <row r="6410" spans="1:16">
      <c r="A6410" s="46">
        <v>0</v>
      </c>
      <c r="B6410" s="46">
        <v>0</v>
      </c>
      <c r="C6410" s="46">
        <v>0</v>
      </c>
      <c r="D6410" s="46">
        <f t="shared" si="100"/>
        <v>0</v>
      </c>
      <c r="E6410" s="51">
        <v>45261</v>
      </c>
      <c r="F6410" s="49" t="s">
        <v>80</v>
      </c>
      <c r="G6410" s="49" t="s">
        <v>81</v>
      </c>
      <c r="H6410" s="49" t="s">
        <v>3129</v>
      </c>
      <c r="I6410" s="49" t="s">
        <v>3129</v>
      </c>
      <c r="J6410" s="49">
        <v>135600</v>
      </c>
      <c r="K6410" s="49" t="s">
        <v>114</v>
      </c>
      <c r="L6410" s="49">
        <v>9975072</v>
      </c>
      <c r="M6410" s="49" t="s">
        <v>1000</v>
      </c>
      <c r="N6410" s="51">
        <v>25020</v>
      </c>
      <c r="O6410" s="51">
        <v>25020</v>
      </c>
      <c r="P6410" s="49" t="s">
        <v>1091</v>
      </c>
    </row>
    <row r="6411" spans="1:16">
      <c r="A6411" s="46">
        <v>0</v>
      </c>
      <c r="B6411" s="46">
        <v>0</v>
      </c>
      <c r="C6411" s="46">
        <v>0</v>
      </c>
      <c r="D6411" s="46">
        <f t="shared" si="100"/>
        <v>0</v>
      </c>
      <c r="E6411" s="51">
        <v>45261</v>
      </c>
      <c r="F6411" s="49" t="s">
        <v>80</v>
      </c>
      <c r="G6411" s="49" t="s">
        <v>81</v>
      </c>
      <c r="H6411" s="49" t="s">
        <v>3129</v>
      </c>
      <c r="I6411" s="49" t="s">
        <v>3129</v>
      </c>
      <c r="J6411" s="49">
        <v>135600</v>
      </c>
      <c r="K6411" s="49" t="s">
        <v>114</v>
      </c>
      <c r="L6411" s="49">
        <v>9975071</v>
      </c>
      <c r="M6411" s="49" t="s">
        <v>1000</v>
      </c>
      <c r="N6411" s="51">
        <v>31229</v>
      </c>
      <c r="O6411" s="51">
        <v>31229</v>
      </c>
      <c r="P6411" s="49" t="s">
        <v>1091</v>
      </c>
    </row>
    <row r="6412" spans="1:16">
      <c r="A6412" s="46">
        <v>0</v>
      </c>
      <c r="B6412" s="46">
        <v>0</v>
      </c>
      <c r="C6412" s="46">
        <v>0</v>
      </c>
      <c r="D6412" s="46">
        <f t="shared" si="100"/>
        <v>0</v>
      </c>
      <c r="E6412" s="51">
        <v>45261</v>
      </c>
      <c r="F6412" s="49" t="s">
        <v>80</v>
      </c>
      <c r="G6412" s="49" t="s">
        <v>81</v>
      </c>
      <c r="H6412" s="49" t="s">
        <v>3129</v>
      </c>
      <c r="I6412" s="49" t="s">
        <v>3129</v>
      </c>
      <c r="J6412" s="49">
        <v>135600</v>
      </c>
      <c r="K6412" s="49" t="s">
        <v>114</v>
      </c>
      <c r="L6412" s="49">
        <v>9975074</v>
      </c>
      <c r="M6412" s="49" t="s">
        <v>1000</v>
      </c>
      <c r="N6412" s="51">
        <v>24289</v>
      </c>
      <c r="O6412" s="51">
        <v>24289</v>
      </c>
      <c r="P6412" s="49" t="s">
        <v>1091</v>
      </c>
    </row>
    <row r="6413" spans="1:16">
      <c r="A6413" s="46">
        <v>0</v>
      </c>
      <c r="B6413" s="46">
        <v>0</v>
      </c>
      <c r="C6413" s="46">
        <v>0</v>
      </c>
      <c r="D6413" s="46">
        <f t="shared" si="100"/>
        <v>0</v>
      </c>
      <c r="E6413" s="51">
        <v>45261</v>
      </c>
      <c r="F6413" s="49" t="s">
        <v>80</v>
      </c>
      <c r="G6413" s="49" t="s">
        <v>81</v>
      </c>
      <c r="H6413" s="49" t="s">
        <v>3129</v>
      </c>
      <c r="I6413" s="49" t="s">
        <v>3129</v>
      </c>
      <c r="J6413" s="49">
        <v>135600</v>
      </c>
      <c r="K6413" s="49" t="s">
        <v>114</v>
      </c>
      <c r="L6413" s="49">
        <v>9693332</v>
      </c>
      <c r="M6413" s="49" t="s">
        <v>1000</v>
      </c>
      <c r="N6413" s="51">
        <v>19906</v>
      </c>
      <c r="O6413" s="51">
        <v>19906</v>
      </c>
      <c r="P6413" s="49" t="s">
        <v>1091</v>
      </c>
    </row>
    <row r="6414" spans="1:16">
      <c r="A6414" s="46">
        <v>0</v>
      </c>
      <c r="B6414" s="46">
        <v>0</v>
      </c>
      <c r="C6414" s="46">
        <v>0</v>
      </c>
      <c r="D6414" s="46">
        <f t="shared" si="100"/>
        <v>0</v>
      </c>
      <c r="E6414" s="51">
        <v>45261</v>
      </c>
      <c r="F6414" s="49" t="s">
        <v>80</v>
      </c>
      <c r="G6414" s="49" t="s">
        <v>81</v>
      </c>
      <c r="H6414" s="49" t="s">
        <v>3129</v>
      </c>
      <c r="I6414" s="49" t="s">
        <v>3129</v>
      </c>
      <c r="J6414" s="49">
        <v>135600</v>
      </c>
      <c r="K6414" s="49" t="s">
        <v>114</v>
      </c>
      <c r="L6414" s="49">
        <v>9974951</v>
      </c>
      <c r="M6414" s="49" t="s">
        <v>1000</v>
      </c>
      <c r="N6414" s="51">
        <v>13332</v>
      </c>
      <c r="O6414" s="51">
        <v>13332</v>
      </c>
      <c r="P6414" s="49" t="s">
        <v>1091</v>
      </c>
    </row>
    <row r="6415" spans="1:16">
      <c r="A6415" s="46">
        <v>0</v>
      </c>
      <c r="B6415" s="46">
        <v>0</v>
      </c>
      <c r="C6415" s="46">
        <v>0</v>
      </c>
      <c r="D6415" s="46">
        <f t="shared" si="100"/>
        <v>0</v>
      </c>
      <c r="E6415" s="51">
        <v>45261</v>
      </c>
      <c r="F6415" s="49" t="s">
        <v>80</v>
      </c>
      <c r="G6415" s="49" t="s">
        <v>81</v>
      </c>
      <c r="H6415" s="49" t="s">
        <v>3129</v>
      </c>
      <c r="I6415" s="49" t="s">
        <v>3129</v>
      </c>
      <c r="J6415" s="49">
        <v>135600</v>
      </c>
      <c r="K6415" s="49" t="s">
        <v>114</v>
      </c>
      <c r="L6415" s="49">
        <v>9974985</v>
      </c>
      <c r="M6415" s="49" t="s">
        <v>1000</v>
      </c>
      <c r="N6415" s="51">
        <v>22098</v>
      </c>
      <c r="O6415" s="51">
        <v>22098</v>
      </c>
      <c r="P6415" s="49" t="s">
        <v>1091</v>
      </c>
    </row>
    <row r="6416" spans="1:16">
      <c r="A6416" s="46">
        <v>0</v>
      </c>
      <c r="B6416" s="46">
        <v>0</v>
      </c>
      <c r="C6416" s="46">
        <v>0</v>
      </c>
      <c r="D6416" s="46">
        <f t="shared" si="100"/>
        <v>0</v>
      </c>
      <c r="E6416" s="51">
        <v>45261</v>
      </c>
      <c r="F6416" s="49" t="s">
        <v>80</v>
      </c>
      <c r="G6416" s="49" t="s">
        <v>81</v>
      </c>
      <c r="H6416" s="49" t="s">
        <v>3129</v>
      </c>
      <c r="I6416" s="49" t="s">
        <v>3129</v>
      </c>
      <c r="J6416" s="49">
        <v>135600</v>
      </c>
      <c r="K6416" s="49" t="s">
        <v>114</v>
      </c>
      <c r="L6416" s="49">
        <v>9974981</v>
      </c>
      <c r="M6416" s="49" t="s">
        <v>1000</v>
      </c>
      <c r="N6416" s="51">
        <v>13332</v>
      </c>
      <c r="O6416" s="51">
        <v>13332</v>
      </c>
      <c r="P6416" s="49" t="s">
        <v>1091</v>
      </c>
    </row>
    <row r="6417" spans="1:16">
      <c r="A6417" s="46">
        <v>0</v>
      </c>
      <c r="B6417" s="46">
        <v>0</v>
      </c>
      <c r="C6417" s="46">
        <v>0</v>
      </c>
      <c r="D6417" s="46">
        <f t="shared" si="100"/>
        <v>0</v>
      </c>
      <c r="E6417" s="51">
        <v>45261</v>
      </c>
      <c r="F6417" s="49" t="s">
        <v>80</v>
      </c>
      <c r="G6417" s="49" t="s">
        <v>81</v>
      </c>
      <c r="H6417" s="49" t="s">
        <v>3129</v>
      </c>
      <c r="I6417" s="49" t="s">
        <v>3129</v>
      </c>
      <c r="J6417" s="49">
        <v>135600</v>
      </c>
      <c r="K6417" s="49" t="s">
        <v>114</v>
      </c>
      <c r="L6417" s="49">
        <v>9974986</v>
      </c>
      <c r="M6417" s="49" t="s">
        <v>1000</v>
      </c>
      <c r="N6417" s="51">
        <v>21732</v>
      </c>
      <c r="O6417" s="51">
        <v>21732</v>
      </c>
      <c r="P6417" s="49" t="s">
        <v>1091</v>
      </c>
    </row>
    <row r="6418" spans="1:16">
      <c r="A6418" s="46">
        <v>0</v>
      </c>
      <c r="B6418" s="46">
        <v>0</v>
      </c>
      <c r="C6418" s="46">
        <v>0</v>
      </c>
      <c r="D6418" s="46">
        <f t="shared" si="100"/>
        <v>0</v>
      </c>
      <c r="E6418" s="51">
        <v>45261</v>
      </c>
      <c r="F6418" s="49" t="s">
        <v>80</v>
      </c>
      <c r="G6418" s="49" t="s">
        <v>81</v>
      </c>
      <c r="H6418" s="49" t="s">
        <v>3129</v>
      </c>
      <c r="I6418" s="49" t="s">
        <v>3129</v>
      </c>
      <c r="J6418" s="49">
        <v>135600</v>
      </c>
      <c r="K6418" s="49" t="s">
        <v>114</v>
      </c>
      <c r="L6418" s="49">
        <v>9974906</v>
      </c>
      <c r="M6418" s="49" t="s">
        <v>1000</v>
      </c>
      <c r="N6418" s="51">
        <v>31594</v>
      </c>
      <c r="O6418" s="51">
        <v>31594</v>
      </c>
      <c r="P6418" s="49" t="s">
        <v>1091</v>
      </c>
    </row>
    <row r="6419" spans="1:16">
      <c r="A6419" s="46">
        <v>0</v>
      </c>
      <c r="B6419" s="46">
        <v>0</v>
      </c>
      <c r="C6419" s="46">
        <v>0</v>
      </c>
      <c r="D6419" s="46">
        <f t="shared" si="100"/>
        <v>0</v>
      </c>
      <c r="E6419" s="51">
        <v>45261</v>
      </c>
      <c r="F6419" s="49" t="s">
        <v>80</v>
      </c>
      <c r="G6419" s="49" t="s">
        <v>81</v>
      </c>
      <c r="H6419" s="49" t="s">
        <v>3129</v>
      </c>
      <c r="I6419" s="49" t="s">
        <v>3129</v>
      </c>
      <c r="J6419" s="49">
        <v>135600</v>
      </c>
      <c r="K6419" s="49" t="s">
        <v>114</v>
      </c>
      <c r="L6419" s="49">
        <v>9974980</v>
      </c>
      <c r="M6419" s="49" t="s">
        <v>1000</v>
      </c>
      <c r="N6419" s="51">
        <v>23193</v>
      </c>
      <c r="O6419" s="51">
        <v>23193</v>
      </c>
      <c r="P6419" s="49" t="s">
        <v>1091</v>
      </c>
    </row>
    <row r="6420" spans="1:16">
      <c r="A6420" s="46">
        <v>0</v>
      </c>
      <c r="B6420" s="46">
        <v>0</v>
      </c>
      <c r="C6420" s="46">
        <v>0</v>
      </c>
      <c r="D6420" s="46">
        <f t="shared" si="100"/>
        <v>0</v>
      </c>
      <c r="E6420" s="51">
        <v>45261</v>
      </c>
      <c r="F6420" s="49" t="s">
        <v>80</v>
      </c>
      <c r="G6420" s="49" t="s">
        <v>81</v>
      </c>
      <c r="H6420" s="49" t="s">
        <v>3129</v>
      </c>
      <c r="I6420" s="49" t="s">
        <v>3129</v>
      </c>
      <c r="J6420" s="49">
        <v>135600</v>
      </c>
      <c r="K6420" s="49" t="s">
        <v>114</v>
      </c>
      <c r="L6420" s="49">
        <v>9975075</v>
      </c>
      <c r="M6420" s="49" t="s">
        <v>1000</v>
      </c>
      <c r="N6420" s="51">
        <v>22098</v>
      </c>
      <c r="O6420" s="51">
        <v>22098</v>
      </c>
      <c r="P6420" s="49" t="s">
        <v>1091</v>
      </c>
    </row>
    <row r="6421" spans="1:16">
      <c r="A6421" s="46">
        <v>0</v>
      </c>
      <c r="B6421" s="46">
        <v>0</v>
      </c>
      <c r="C6421" s="46">
        <v>0</v>
      </c>
      <c r="D6421" s="46">
        <f t="shared" si="100"/>
        <v>0</v>
      </c>
      <c r="E6421" s="51">
        <v>45261</v>
      </c>
      <c r="F6421" s="49" t="s">
        <v>80</v>
      </c>
      <c r="G6421" s="49" t="s">
        <v>81</v>
      </c>
      <c r="H6421" s="49" t="s">
        <v>3129</v>
      </c>
      <c r="I6421" s="49" t="s">
        <v>3129</v>
      </c>
      <c r="J6421" s="49">
        <v>135600</v>
      </c>
      <c r="K6421" s="49" t="s">
        <v>114</v>
      </c>
      <c r="L6421" s="49">
        <v>9975073</v>
      </c>
      <c r="M6421" s="49" t="s">
        <v>1000</v>
      </c>
      <c r="N6421" s="51">
        <v>24654</v>
      </c>
      <c r="O6421" s="51">
        <v>24654</v>
      </c>
      <c r="P6421" s="49" t="s">
        <v>1091</v>
      </c>
    </row>
    <row r="6422" spans="1:16">
      <c r="A6422" s="46">
        <v>0</v>
      </c>
      <c r="B6422" s="46">
        <v>0</v>
      </c>
      <c r="C6422" s="46">
        <v>0</v>
      </c>
      <c r="D6422" s="46">
        <f t="shared" si="100"/>
        <v>0</v>
      </c>
      <c r="E6422" s="51">
        <v>45261</v>
      </c>
      <c r="F6422" s="49" t="s">
        <v>80</v>
      </c>
      <c r="G6422" s="49" t="s">
        <v>81</v>
      </c>
      <c r="H6422" s="49" t="s">
        <v>3129</v>
      </c>
      <c r="I6422" s="49" t="s">
        <v>3129</v>
      </c>
      <c r="J6422" s="49">
        <v>135600</v>
      </c>
      <c r="K6422" s="49" t="s">
        <v>114</v>
      </c>
      <c r="L6422" s="49">
        <v>9706653</v>
      </c>
      <c r="M6422" s="49" t="s">
        <v>1000</v>
      </c>
      <c r="N6422" s="51">
        <v>25385</v>
      </c>
      <c r="O6422" s="51">
        <v>25385</v>
      </c>
      <c r="P6422" s="49" t="s">
        <v>1091</v>
      </c>
    </row>
    <row r="6423" spans="1:16">
      <c r="A6423" s="46">
        <v>0</v>
      </c>
      <c r="B6423" s="46">
        <v>0</v>
      </c>
      <c r="C6423" s="46">
        <v>0</v>
      </c>
      <c r="D6423" s="46">
        <f t="shared" si="100"/>
        <v>0</v>
      </c>
      <c r="E6423" s="51">
        <v>45261</v>
      </c>
      <c r="F6423" s="49" t="s">
        <v>80</v>
      </c>
      <c r="G6423" s="49" t="s">
        <v>81</v>
      </c>
      <c r="H6423" s="49" t="s">
        <v>3129</v>
      </c>
      <c r="I6423" s="49" t="s">
        <v>3129</v>
      </c>
      <c r="J6423" s="49">
        <v>135600</v>
      </c>
      <c r="K6423" s="49" t="s">
        <v>114</v>
      </c>
      <c r="L6423" s="49">
        <v>9974573</v>
      </c>
      <c r="M6423" s="49" t="s">
        <v>1000</v>
      </c>
      <c r="N6423" s="51">
        <v>13332</v>
      </c>
      <c r="O6423" s="51">
        <v>13332</v>
      </c>
      <c r="P6423" s="49" t="s">
        <v>1091</v>
      </c>
    </row>
    <row r="6424" spans="1:16">
      <c r="A6424" s="46">
        <v>0</v>
      </c>
      <c r="B6424" s="46">
        <v>0</v>
      </c>
      <c r="C6424" s="46">
        <v>0</v>
      </c>
      <c r="D6424" s="46">
        <f t="shared" si="100"/>
        <v>0</v>
      </c>
      <c r="E6424" s="51">
        <v>45261</v>
      </c>
      <c r="F6424" s="49" t="s">
        <v>80</v>
      </c>
      <c r="G6424" s="49" t="s">
        <v>81</v>
      </c>
      <c r="H6424" s="49" t="s">
        <v>3129</v>
      </c>
      <c r="I6424" s="49" t="s">
        <v>3129</v>
      </c>
      <c r="J6424" s="49">
        <v>135600</v>
      </c>
      <c r="K6424" s="49" t="s">
        <v>114</v>
      </c>
      <c r="L6424" s="49">
        <v>9974908</v>
      </c>
      <c r="M6424" s="49" t="s">
        <v>1000</v>
      </c>
      <c r="N6424" s="51">
        <v>29037</v>
      </c>
      <c r="O6424" s="51">
        <v>29037</v>
      </c>
      <c r="P6424" s="49" t="s">
        <v>1091</v>
      </c>
    </row>
    <row r="6425" spans="1:16">
      <c r="A6425" s="46">
        <v>0</v>
      </c>
      <c r="B6425" s="46">
        <v>0</v>
      </c>
      <c r="C6425" s="46">
        <v>0</v>
      </c>
      <c r="D6425" s="46">
        <f t="shared" si="100"/>
        <v>0</v>
      </c>
      <c r="E6425" s="51">
        <v>45261</v>
      </c>
      <c r="F6425" s="49" t="s">
        <v>80</v>
      </c>
      <c r="G6425" s="49" t="s">
        <v>81</v>
      </c>
      <c r="H6425" s="49" t="s">
        <v>3129</v>
      </c>
      <c r="I6425" s="49" t="s">
        <v>3129</v>
      </c>
      <c r="J6425" s="49">
        <v>135600</v>
      </c>
      <c r="K6425" s="49" t="s">
        <v>114</v>
      </c>
      <c r="L6425" s="49">
        <v>9974909</v>
      </c>
      <c r="M6425" s="49" t="s">
        <v>915</v>
      </c>
      <c r="N6425" s="51">
        <v>13697</v>
      </c>
      <c r="O6425" s="51">
        <v>13697</v>
      </c>
      <c r="P6425" s="49" t="s">
        <v>1091</v>
      </c>
    </row>
    <row r="6426" spans="1:16">
      <c r="A6426" s="46">
        <v>0</v>
      </c>
      <c r="B6426" s="46">
        <v>0</v>
      </c>
      <c r="C6426" s="46">
        <v>0</v>
      </c>
      <c r="D6426" s="46">
        <f t="shared" si="100"/>
        <v>0</v>
      </c>
      <c r="E6426" s="51">
        <v>45261</v>
      </c>
      <c r="F6426" s="49" t="s">
        <v>80</v>
      </c>
      <c r="G6426" s="49" t="s">
        <v>81</v>
      </c>
      <c r="H6426" s="49" t="s">
        <v>3129</v>
      </c>
      <c r="I6426" s="49" t="s">
        <v>3129</v>
      </c>
      <c r="J6426" s="49">
        <v>135600</v>
      </c>
      <c r="K6426" s="49" t="s">
        <v>114</v>
      </c>
      <c r="L6426" s="49">
        <v>9974907</v>
      </c>
      <c r="M6426" s="49" t="s">
        <v>1000</v>
      </c>
      <c r="N6426" s="51">
        <v>29403</v>
      </c>
      <c r="O6426" s="51">
        <v>29403</v>
      </c>
      <c r="P6426" s="49" t="s">
        <v>1091</v>
      </c>
    </row>
    <row r="6427" spans="1:16">
      <c r="A6427" s="46">
        <v>0</v>
      </c>
      <c r="B6427" s="46">
        <v>0</v>
      </c>
      <c r="C6427" s="46">
        <v>0</v>
      </c>
      <c r="D6427" s="46">
        <f t="shared" si="100"/>
        <v>0</v>
      </c>
      <c r="E6427" s="51">
        <v>45261</v>
      </c>
      <c r="F6427" s="49" t="s">
        <v>80</v>
      </c>
      <c r="G6427" s="49" t="s">
        <v>81</v>
      </c>
      <c r="H6427" s="49" t="s">
        <v>3129</v>
      </c>
      <c r="I6427" s="49" t="s">
        <v>3129</v>
      </c>
      <c r="J6427" s="49">
        <v>135600</v>
      </c>
      <c r="K6427" s="49" t="s">
        <v>114</v>
      </c>
      <c r="L6427" s="49">
        <v>9974987</v>
      </c>
      <c r="M6427" s="49" t="s">
        <v>1000</v>
      </c>
      <c r="N6427" s="51">
        <v>21367</v>
      </c>
      <c r="O6427" s="51">
        <v>21367</v>
      </c>
      <c r="P6427" s="49" t="s">
        <v>1091</v>
      </c>
    </row>
    <row r="6428" spans="1:16">
      <c r="A6428" s="46">
        <v>0</v>
      </c>
      <c r="B6428" s="46">
        <v>0</v>
      </c>
      <c r="C6428" s="46">
        <v>0</v>
      </c>
      <c r="D6428" s="46">
        <f t="shared" si="100"/>
        <v>0</v>
      </c>
      <c r="E6428" s="51">
        <v>45261</v>
      </c>
      <c r="F6428" s="49" t="s">
        <v>80</v>
      </c>
      <c r="G6428" s="49" t="s">
        <v>81</v>
      </c>
      <c r="H6428" s="49" t="s">
        <v>3129</v>
      </c>
      <c r="I6428" s="49" t="s">
        <v>3129</v>
      </c>
      <c r="J6428" s="49">
        <v>135600</v>
      </c>
      <c r="K6428" s="49" t="s">
        <v>114</v>
      </c>
      <c r="L6428" s="49">
        <v>9974984</v>
      </c>
      <c r="M6428" s="49" t="s">
        <v>1000</v>
      </c>
      <c r="N6428" s="51">
        <v>22463</v>
      </c>
      <c r="O6428" s="51">
        <v>22463</v>
      </c>
      <c r="P6428" s="49" t="s">
        <v>1091</v>
      </c>
    </row>
    <row r="6429" spans="1:16">
      <c r="A6429" s="46">
        <v>0</v>
      </c>
      <c r="B6429" s="46">
        <v>0</v>
      </c>
      <c r="C6429" s="46">
        <v>0</v>
      </c>
      <c r="D6429" s="46">
        <f t="shared" si="100"/>
        <v>0</v>
      </c>
      <c r="E6429" s="51">
        <v>45261</v>
      </c>
      <c r="F6429" s="49" t="s">
        <v>80</v>
      </c>
      <c r="G6429" s="49" t="s">
        <v>81</v>
      </c>
      <c r="H6429" s="49" t="s">
        <v>3129</v>
      </c>
      <c r="I6429" s="49" t="s">
        <v>3129</v>
      </c>
      <c r="J6429" s="49">
        <v>135600</v>
      </c>
      <c r="K6429" s="49" t="s">
        <v>114</v>
      </c>
      <c r="L6429" s="49">
        <v>9706648</v>
      </c>
      <c r="M6429" s="49" t="s">
        <v>1000</v>
      </c>
      <c r="N6429" s="51">
        <v>23924</v>
      </c>
      <c r="O6429" s="51">
        <v>23924</v>
      </c>
      <c r="P6429" s="49" t="s">
        <v>1091</v>
      </c>
    </row>
    <row r="6430" spans="1:16">
      <c r="A6430" s="46">
        <v>0</v>
      </c>
      <c r="B6430" s="46">
        <v>0</v>
      </c>
      <c r="C6430" s="46">
        <v>0</v>
      </c>
      <c r="D6430" s="46">
        <f t="shared" si="100"/>
        <v>0</v>
      </c>
      <c r="E6430" s="51">
        <v>45261</v>
      </c>
      <c r="F6430" s="49" t="s">
        <v>80</v>
      </c>
      <c r="G6430" s="49" t="s">
        <v>81</v>
      </c>
      <c r="H6430" s="49" t="s">
        <v>3129</v>
      </c>
      <c r="I6430" s="49" t="s">
        <v>3129</v>
      </c>
      <c r="J6430" s="49">
        <v>135600</v>
      </c>
      <c r="K6430" s="49" t="s">
        <v>114</v>
      </c>
      <c r="L6430" s="49">
        <v>9724193</v>
      </c>
      <c r="M6430" s="49" t="s">
        <v>1000</v>
      </c>
      <c r="N6430" s="51">
        <v>27211</v>
      </c>
      <c r="O6430" s="51">
        <v>27211</v>
      </c>
      <c r="P6430" s="49" t="s">
        <v>1091</v>
      </c>
    </row>
    <row r="6431" spans="1:16">
      <c r="A6431" s="46">
        <v>0</v>
      </c>
      <c r="B6431" s="46">
        <v>0</v>
      </c>
      <c r="C6431" s="46">
        <v>0</v>
      </c>
      <c r="D6431" s="46">
        <f t="shared" si="100"/>
        <v>0</v>
      </c>
      <c r="E6431" s="51">
        <v>45261</v>
      </c>
      <c r="F6431" s="49" t="s">
        <v>80</v>
      </c>
      <c r="G6431" s="49" t="s">
        <v>81</v>
      </c>
      <c r="H6431" s="49" t="s">
        <v>3129</v>
      </c>
      <c r="I6431" s="49" t="s">
        <v>3129</v>
      </c>
      <c r="J6431" s="49">
        <v>135600</v>
      </c>
      <c r="K6431" s="49" t="s">
        <v>114</v>
      </c>
      <c r="L6431" s="49">
        <v>9701191</v>
      </c>
      <c r="M6431" s="49" t="s">
        <v>915</v>
      </c>
      <c r="N6431" s="51">
        <v>21367</v>
      </c>
      <c r="O6431" s="51">
        <v>21367</v>
      </c>
      <c r="P6431" s="49" t="s">
        <v>1091</v>
      </c>
    </row>
    <row r="6432" spans="1:16">
      <c r="A6432" s="46">
        <v>0</v>
      </c>
      <c r="B6432" s="46">
        <v>0</v>
      </c>
      <c r="C6432" s="46">
        <v>0</v>
      </c>
      <c r="D6432" s="46">
        <f t="shared" si="100"/>
        <v>0</v>
      </c>
      <c r="E6432" s="51">
        <v>45261</v>
      </c>
      <c r="F6432" s="49" t="s">
        <v>80</v>
      </c>
      <c r="G6432" s="49" t="s">
        <v>81</v>
      </c>
      <c r="H6432" s="49" t="s">
        <v>3129</v>
      </c>
      <c r="I6432" s="49" t="s">
        <v>3129</v>
      </c>
      <c r="J6432" s="49">
        <v>135600</v>
      </c>
      <c r="K6432" s="49" t="s">
        <v>114</v>
      </c>
      <c r="L6432" s="49">
        <v>9974990</v>
      </c>
      <c r="M6432" s="49" t="s">
        <v>1000</v>
      </c>
      <c r="N6432" s="51">
        <v>22828</v>
      </c>
      <c r="O6432" s="51">
        <v>22828</v>
      </c>
      <c r="P6432" s="49" t="s">
        <v>1091</v>
      </c>
    </row>
    <row r="6433" spans="1:16">
      <c r="A6433" s="46">
        <v>0</v>
      </c>
      <c r="B6433" s="46">
        <v>0</v>
      </c>
      <c r="C6433" s="46">
        <v>0</v>
      </c>
      <c r="D6433" s="46">
        <f t="shared" si="100"/>
        <v>0</v>
      </c>
      <c r="E6433" s="51">
        <v>45261</v>
      </c>
      <c r="F6433" s="49" t="s">
        <v>80</v>
      </c>
      <c r="G6433" s="49" t="s">
        <v>81</v>
      </c>
      <c r="H6433" s="49" t="s">
        <v>3129</v>
      </c>
      <c r="I6433" s="49" t="s">
        <v>3129</v>
      </c>
      <c r="J6433" s="49">
        <v>135600</v>
      </c>
      <c r="K6433" s="49" t="s">
        <v>114</v>
      </c>
      <c r="L6433" s="49">
        <v>9974991</v>
      </c>
      <c r="M6433" s="49" t="s">
        <v>915</v>
      </c>
      <c r="N6433" s="51">
        <v>28307</v>
      </c>
      <c r="O6433" s="51">
        <v>28307</v>
      </c>
      <c r="P6433" s="49" t="s">
        <v>1091</v>
      </c>
    </row>
    <row r="6434" spans="1:16">
      <c r="A6434" s="46">
        <v>0</v>
      </c>
      <c r="B6434" s="46">
        <v>0</v>
      </c>
      <c r="C6434" s="46">
        <v>0</v>
      </c>
      <c r="D6434" s="46">
        <f t="shared" si="100"/>
        <v>0</v>
      </c>
      <c r="E6434" s="51">
        <v>45261</v>
      </c>
      <c r="F6434" s="49" t="s">
        <v>80</v>
      </c>
      <c r="G6434" s="49" t="s">
        <v>81</v>
      </c>
      <c r="H6434" s="49" t="s">
        <v>3129</v>
      </c>
      <c r="I6434" s="49" t="s">
        <v>3129</v>
      </c>
      <c r="J6434" s="49">
        <v>135600</v>
      </c>
      <c r="K6434" s="49" t="s">
        <v>114</v>
      </c>
      <c r="L6434" s="49">
        <v>9693335</v>
      </c>
      <c r="M6434" s="49" t="s">
        <v>1000</v>
      </c>
      <c r="N6434" s="51">
        <v>14427</v>
      </c>
      <c r="O6434" s="51">
        <v>14427</v>
      </c>
      <c r="P6434" s="49" t="s">
        <v>1091</v>
      </c>
    </row>
    <row r="6435" spans="1:16">
      <c r="A6435" s="46">
        <v>0</v>
      </c>
      <c r="B6435" s="46">
        <v>0</v>
      </c>
      <c r="C6435" s="46">
        <v>0</v>
      </c>
      <c r="D6435" s="46">
        <f t="shared" si="100"/>
        <v>0</v>
      </c>
      <c r="E6435" s="51">
        <v>45261</v>
      </c>
      <c r="F6435" s="49" t="s">
        <v>80</v>
      </c>
      <c r="G6435" s="49" t="s">
        <v>81</v>
      </c>
      <c r="H6435" s="49" t="s">
        <v>3129</v>
      </c>
      <c r="I6435" s="49" t="s">
        <v>3129</v>
      </c>
      <c r="J6435" s="49">
        <v>135600</v>
      </c>
      <c r="K6435" s="49" t="s">
        <v>114</v>
      </c>
      <c r="L6435" s="49">
        <v>9974467</v>
      </c>
      <c r="M6435" s="49" t="s">
        <v>1000</v>
      </c>
      <c r="N6435" s="51">
        <v>28672</v>
      </c>
      <c r="O6435" s="51">
        <v>28672</v>
      </c>
      <c r="P6435" s="49" t="s">
        <v>1091</v>
      </c>
    </row>
    <row r="6436" spans="1:16">
      <c r="A6436" s="46">
        <v>0</v>
      </c>
      <c r="B6436" s="46">
        <v>0</v>
      </c>
      <c r="C6436" s="46">
        <v>0</v>
      </c>
      <c r="D6436" s="46">
        <f t="shared" si="100"/>
        <v>0</v>
      </c>
      <c r="E6436" s="51">
        <v>45261</v>
      </c>
      <c r="F6436" s="49" t="s">
        <v>80</v>
      </c>
      <c r="G6436" s="49" t="s">
        <v>81</v>
      </c>
      <c r="H6436" s="49" t="s">
        <v>3129</v>
      </c>
      <c r="I6436" s="49" t="s">
        <v>3129</v>
      </c>
      <c r="J6436" s="49">
        <v>135600</v>
      </c>
      <c r="K6436" s="49" t="s">
        <v>114</v>
      </c>
      <c r="L6436" s="49">
        <v>9974468</v>
      </c>
      <c r="M6436" s="49" t="s">
        <v>1000</v>
      </c>
      <c r="N6436" s="51">
        <v>25020</v>
      </c>
      <c r="O6436" s="51">
        <v>25020</v>
      </c>
      <c r="P6436" s="49" t="s">
        <v>1091</v>
      </c>
    </row>
    <row r="6437" spans="1:16">
      <c r="A6437" s="46">
        <v>0</v>
      </c>
      <c r="B6437" s="46">
        <v>0</v>
      </c>
      <c r="C6437" s="46">
        <v>0</v>
      </c>
      <c r="D6437" s="46">
        <f t="shared" si="100"/>
        <v>0</v>
      </c>
      <c r="E6437" s="51">
        <v>45261</v>
      </c>
      <c r="F6437" s="49" t="s">
        <v>80</v>
      </c>
      <c r="G6437" s="49" t="s">
        <v>81</v>
      </c>
      <c r="H6437" s="49" t="s">
        <v>3129</v>
      </c>
      <c r="I6437" s="49" t="s">
        <v>3129</v>
      </c>
      <c r="J6437" s="49">
        <v>135600</v>
      </c>
      <c r="K6437" s="49" t="s">
        <v>114</v>
      </c>
      <c r="L6437" s="49">
        <v>9974988</v>
      </c>
      <c r="M6437" s="49" t="s">
        <v>1000</v>
      </c>
      <c r="N6437" s="51">
        <v>27211</v>
      </c>
      <c r="O6437" s="51">
        <v>27211</v>
      </c>
      <c r="P6437" s="49" t="s">
        <v>1091</v>
      </c>
    </row>
    <row r="6438" spans="1:16">
      <c r="A6438" s="46">
        <v>0</v>
      </c>
      <c r="B6438" s="46">
        <v>0</v>
      </c>
      <c r="C6438" s="46">
        <v>0</v>
      </c>
      <c r="D6438" s="46">
        <f t="shared" si="100"/>
        <v>0</v>
      </c>
      <c r="E6438" s="51">
        <v>45261</v>
      </c>
      <c r="F6438" s="49" t="s">
        <v>80</v>
      </c>
      <c r="G6438" s="49" t="s">
        <v>81</v>
      </c>
      <c r="H6438" s="49" t="s">
        <v>3129</v>
      </c>
      <c r="I6438" s="49" t="s">
        <v>3129</v>
      </c>
      <c r="J6438" s="49">
        <v>135600</v>
      </c>
      <c r="K6438" s="49" t="s">
        <v>114</v>
      </c>
      <c r="L6438" s="49">
        <v>9974989</v>
      </c>
      <c r="M6438" s="49" t="s">
        <v>1000</v>
      </c>
      <c r="N6438" s="51">
        <v>26481</v>
      </c>
      <c r="O6438" s="51">
        <v>26481</v>
      </c>
      <c r="P6438" s="49" t="s">
        <v>1091</v>
      </c>
    </row>
    <row r="6439" spans="1:16">
      <c r="A6439" s="46">
        <v>0</v>
      </c>
      <c r="B6439" s="46">
        <v>0</v>
      </c>
      <c r="C6439" s="46">
        <v>0</v>
      </c>
      <c r="D6439" s="46">
        <f t="shared" si="100"/>
        <v>0</v>
      </c>
      <c r="E6439" s="51">
        <v>45261</v>
      </c>
      <c r="F6439" s="49" t="s">
        <v>80</v>
      </c>
      <c r="G6439" s="49" t="s">
        <v>81</v>
      </c>
      <c r="H6439" s="49" t="s">
        <v>3129</v>
      </c>
      <c r="I6439" s="49" t="s">
        <v>3129</v>
      </c>
      <c r="J6439" s="49">
        <v>135600</v>
      </c>
      <c r="K6439" s="49" t="s">
        <v>114</v>
      </c>
      <c r="L6439" s="49">
        <v>9974470</v>
      </c>
      <c r="M6439" s="49" t="s">
        <v>915</v>
      </c>
      <c r="N6439" s="51">
        <v>23924</v>
      </c>
      <c r="O6439" s="51">
        <v>23924</v>
      </c>
      <c r="P6439" s="49" t="s">
        <v>1091</v>
      </c>
    </row>
    <row r="6440" spans="1:16">
      <c r="A6440" s="46">
        <v>0</v>
      </c>
      <c r="B6440" s="46">
        <v>0</v>
      </c>
      <c r="C6440" s="46">
        <v>0</v>
      </c>
      <c r="D6440" s="46">
        <f t="shared" si="100"/>
        <v>0</v>
      </c>
      <c r="E6440" s="51">
        <v>45261</v>
      </c>
      <c r="F6440" s="49" t="s">
        <v>80</v>
      </c>
      <c r="G6440" s="49" t="s">
        <v>81</v>
      </c>
      <c r="H6440" s="49" t="s">
        <v>3129</v>
      </c>
      <c r="I6440" s="49" t="s">
        <v>3129</v>
      </c>
      <c r="J6440" s="49">
        <v>135600</v>
      </c>
      <c r="K6440" s="49" t="s">
        <v>114</v>
      </c>
      <c r="L6440" s="49">
        <v>9974982</v>
      </c>
      <c r="M6440" s="49" t="s">
        <v>1000</v>
      </c>
      <c r="N6440" s="51">
        <v>25020</v>
      </c>
      <c r="O6440" s="51">
        <v>25020</v>
      </c>
      <c r="P6440" s="49" t="s">
        <v>1091</v>
      </c>
    </row>
    <row r="6441" spans="1:16">
      <c r="A6441" s="46">
        <v>0</v>
      </c>
      <c r="B6441" s="46">
        <v>0</v>
      </c>
      <c r="C6441" s="46">
        <v>0</v>
      </c>
      <c r="D6441" s="46">
        <f t="shared" si="100"/>
        <v>0</v>
      </c>
      <c r="E6441" s="51">
        <v>45261</v>
      </c>
      <c r="F6441" s="49" t="s">
        <v>80</v>
      </c>
      <c r="G6441" s="49" t="s">
        <v>81</v>
      </c>
      <c r="H6441" s="49" t="s">
        <v>3129</v>
      </c>
      <c r="I6441" s="49" t="s">
        <v>3129</v>
      </c>
      <c r="J6441" s="49">
        <v>135600</v>
      </c>
      <c r="K6441" s="49" t="s">
        <v>114</v>
      </c>
      <c r="L6441" s="49">
        <v>9724196</v>
      </c>
      <c r="M6441" s="49" t="s">
        <v>1000</v>
      </c>
      <c r="N6441" s="51">
        <v>18080</v>
      </c>
      <c r="O6441" s="51">
        <v>18080</v>
      </c>
      <c r="P6441" s="49" t="s">
        <v>1091</v>
      </c>
    </row>
    <row r="6442" spans="1:16">
      <c r="A6442" s="46">
        <v>0</v>
      </c>
      <c r="B6442" s="46">
        <v>0</v>
      </c>
      <c r="C6442" s="46">
        <v>0</v>
      </c>
      <c r="D6442" s="46">
        <f t="shared" si="100"/>
        <v>0</v>
      </c>
      <c r="E6442" s="51">
        <v>45261</v>
      </c>
      <c r="F6442" s="49" t="s">
        <v>80</v>
      </c>
      <c r="G6442" s="49" t="s">
        <v>81</v>
      </c>
      <c r="H6442" s="49" t="s">
        <v>3129</v>
      </c>
      <c r="I6442" s="49" t="s">
        <v>3129</v>
      </c>
      <c r="J6442" s="49">
        <v>135600</v>
      </c>
      <c r="K6442" s="49" t="s">
        <v>114</v>
      </c>
      <c r="L6442" s="49">
        <v>9807823</v>
      </c>
      <c r="M6442" s="49" t="s">
        <v>3170</v>
      </c>
      <c r="N6442" s="51">
        <v>36937</v>
      </c>
      <c r="O6442" s="51">
        <v>36892</v>
      </c>
      <c r="P6442" s="49" t="s">
        <v>3156</v>
      </c>
    </row>
    <row r="6443" spans="1:16">
      <c r="A6443" s="46">
        <v>0</v>
      </c>
      <c r="B6443" s="46">
        <v>0</v>
      </c>
      <c r="C6443" s="46">
        <v>0</v>
      </c>
      <c r="D6443" s="46">
        <f t="shared" si="100"/>
        <v>0</v>
      </c>
      <c r="E6443" s="51">
        <v>45261</v>
      </c>
      <c r="F6443" s="49" t="s">
        <v>80</v>
      </c>
      <c r="G6443" s="49" t="s">
        <v>81</v>
      </c>
      <c r="H6443" s="49" t="s">
        <v>3129</v>
      </c>
      <c r="I6443" s="49" t="s">
        <v>3129</v>
      </c>
      <c r="J6443" s="49">
        <v>135600</v>
      </c>
      <c r="K6443" s="49" t="s">
        <v>114</v>
      </c>
      <c r="L6443" s="49">
        <v>9724154</v>
      </c>
      <c r="M6443" s="49" t="s">
        <v>1000</v>
      </c>
      <c r="N6443" s="51">
        <v>29403</v>
      </c>
      <c r="O6443" s="51">
        <v>29403</v>
      </c>
      <c r="P6443" s="49" t="s">
        <v>1091</v>
      </c>
    </row>
    <row r="6444" spans="1:16">
      <c r="A6444" s="46">
        <v>0</v>
      </c>
      <c r="B6444" s="46">
        <v>0</v>
      </c>
      <c r="C6444" s="46">
        <v>0</v>
      </c>
      <c r="D6444" s="46">
        <f t="shared" si="100"/>
        <v>0</v>
      </c>
      <c r="E6444" s="51">
        <v>45261</v>
      </c>
      <c r="F6444" s="49" t="s">
        <v>80</v>
      </c>
      <c r="G6444" s="49" t="s">
        <v>81</v>
      </c>
      <c r="H6444" s="49" t="s">
        <v>3129</v>
      </c>
      <c r="I6444" s="49" t="s">
        <v>3129</v>
      </c>
      <c r="J6444" s="49">
        <v>135600</v>
      </c>
      <c r="K6444" s="49" t="s">
        <v>114</v>
      </c>
      <c r="L6444" s="49">
        <v>9974469</v>
      </c>
      <c r="M6444" s="49" t="s">
        <v>1000</v>
      </c>
      <c r="N6444" s="51">
        <v>24654</v>
      </c>
      <c r="O6444" s="51">
        <v>24654</v>
      </c>
      <c r="P6444" s="49" t="s">
        <v>1091</v>
      </c>
    </row>
    <row r="6445" spans="1:16">
      <c r="A6445" s="46">
        <v>0</v>
      </c>
      <c r="B6445" s="46">
        <v>0</v>
      </c>
      <c r="C6445" s="46">
        <v>0</v>
      </c>
      <c r="D6445" s="46">
        <f t="shared" si="100"/>
        <v>0</v>
      </c>
      <c r="E6445" s="51">
        <v>45261</v>
      </c>
      <c r="F6445" s="49" t="s">
        <v>80</v>
      </c>
      <c r="G6445" s="49" t="s">
        <v>81</v>
      </c>
      <c r="H6445" s="49" t="s">
        <v>3129</v>
      </c>
      <c r="I6445" s="49" t="s">
        <v>3129</v>
      </c>
      <c r="J6445" s="49">
        <v>135600</v>
      </c>
      <c r="K6445" s="49" t="s">
        <v>114</v>
      </c>
      <c r="L6445" s="49">
        <v>9724189</v>
      </c>
      <c r="M6445" s="49" t="s">
        <v>1000</v>
      </c>
      <c r="N6445" s="51">
        <v>27942</v>
      </c>
      <c r="O6445" s="51">
        <v>27942</v>
      </c>
      <c r="P6445" s="49" t="s">
        <v>1091</v>
      </c>
    </row>
    <row r="6446" spans="1:16">
      <c r="A6446" s="46">
        <v>0</v>
      </c>
      <c r="B6446" s="46">
        <v>0</v>
      </c>
      <c r="C6446" s="46">
        <v>0</v>
      </c>
      <c r="D6446" s="46">
        <f t="shared" si="100"/>
        <v>0</v>
      </c>
      <c r="E6446" s="51">
        <v>45261</v>
      </c>
      <c r="F6446" s="49" t="s">
        <v>80</v>
      </c>
      <c r="G6446" s="49" t="s">
        <v>81</v>
      </c>
      <c r="H6446" s="49" t="s">
        <v>3129</v>
      </c>
      <c r="I6446" s="49" t="s">
        <v>3129</v>
      </c>
      <c r="J6446" s="49">
        <v>135600</v>
      </c>
      <c r="K6446" s="49" t="s">
        <v>114</v>
      </c>
      <c r="L6446" s="49">
        <v>9974952</v>
      </c>
      <c r="M6446" s="49" t="s">
        <v>1000</v>
      </c>
      <c r="N6446" s="51">
        <v>26846</v>
      </c>
      <c r="O6446" s="51">
        <v>26846</v>
      </c>
      <c r="P6446" s="49" t="s">
        <v>1091</v>
      </c>
    </row>
    <row r="6447" spans="1:16">
      <c r="A6447" s="46">
        <v>0</v>
      </c>
      <c r="B6447" s="46">
        <v>0</v>
      </c>
      <c r="C6447" s="46">
        <v>0</v>
      </c>
      <c r="D6447" s="46">
        <f t="shared" si="100"/>
        <v>0</v>
      </c>
      <c r="E6447" s="51">
        <v>45261</v>
      </c>
      <c r="F6447" s="49" t="s">
        <v>80</v>
      </c>
      <c r="G6447" s="49" t="s">
        <v>81</v>
      </c>
      <c r="H6447" s="49" t="s">
        <v>3129</v>
      </c>
      <c r="I6447" s="49" t="s">
        <v>3129</v>
      </c>
      <c r="J6447" s="49">
        <v>135600</v>
      </c>
      <c r="K6447" s="49" t="s">
        <v>114</v>
      </c>
      <c r="L6447" s="49">
        <v>9974983</v>
      </c>
      <c r="M6447" s="49" t="s">
        <v>1000</v>
      </c>
      <c r="N6447" s="51">
        <v>24654</v>
      </c>
      <c r="O6447" s="51">
        <v>24654</v>
      </c>
      <c r="P6447" s="49" t="s">
        <v>1091</v>
      </c>
    </row>
    <row r="6448" spans="1:16">
      <c r="A6448" s="46">
        <v>0</v>
      </c>
      <c r="B6448" s="46">
        <v>0</v>
      </c>
      <c r="C6448" s="46">
        <v>0</v>
      </c>
      <c r="D6448" s="46">
        <f t="shared" si="100"/>
        <v>0</v>
      </c>
      <c r="E6448" s="51">
        <v>45261</v>
      </c>
      <c r="F6448" s="49" t="s">
        <v>80</v>
      </c>
      <c r="G6448" s="49" t="s">
        <v>81</v>
      </c>
      <c r="H6448" s="49" t="s">
        <v>3129</v>
      </c>
      <c r="I6448" s="49" t="s">
        <v>3129</v>
      </c>
      <c r="J6448" s="49">
        <v>135600</v>
      </c>
      <c r="K6448" s="49" t="s">
        <v>107</v>
      </c>
      <c r="L6448" s="49">
        <v>12150349</v>
      </c>
      <c r="M6448" s="49" t="s">
        <v>3171</v>
      </c>
      <c r="N6448" s="51">
        <v>41556</v>
      </c>
      <c r="O6448" s="51">
        <v>41579</v>
      </c>
      <c r="P6448" s="49" t="s">
        <v>3162</v>
      </c>
    </row>
    <row r="6449" spans="1:16">
      <c r="A6449" s="46">
        <v>0</v>
      </c>
      <c r="B6449" s="46">
        <v>0</v>
      </c>
      <c r="C6449" s="46">
        <v>0</v>
      </c>
      <c r="D6449" s="46">
        <f t="shared" si="100"/>
        <v>0</v>
      </c>
      <c r="E6449" s="51">
        <v>45261</v>
      </c>
      <c r="F6449" s="49" t="s">
        <v>80</v>
      </c>
      <c r="G6449" s="49" t="s">
        <v>81</v>
      </c>
      <c r="H6449" s="49" t="s">
        <v>3129</v>
      </c>
      <c r="I6449" s="49" t="s">
        <v>3129</v>
      </c>
      <c r="J6449" s="49">
        <v>135600</v>
      </c>
      <c r="K6449" s="49" t="s">
        <v>107</v>
      </c>
      <c r="L6449" s="49">
        <v>9806914</v>
      </c>
      <c r="M6449" s="49" t="s">
        <v>3158</v>
      </c>
      <c r="N6449" s="51">
        <v>36937</v>
      </c>
      <c r="O6449" s="51">
        <v>37012</v>
      </c>
      <c r="P6449" s="49" t="s">
        <v>3156</v>
      </c>
    </row>
    <row r="6450" spans="1:16">
      <c r="A6450" s="46">
        <v>0</v>
      </c>
      <c r="B6450" s="46">
        <v>0</v>
      </c>
      <c r="C6450" s="46">
        <v>0</v>
      </c>
      <c r="D6450" s="46">
        <f t="shared" si="100"/>
        <v>0</v>
      </c>
      <c r="E6450" s="51">
        <v>45261</v>
      </c>
      <c r="F6450" s="49" t="s">
        <v>80</v>
      </c>
      <c r="G6450" s="49" t="s">
        <v>81</v>
      </c>
      <c r="H6450" s="49" t="s">
        <v>3129</v>
      </c>
      <c r="I6450" s="49" t="s">
        <v>3129</v>
      </c>
      <c r="J6450" s="49">
        <v>135600</v>
      </c>
      <c r="K6450" s="49" t="s">
        <v>107</v>
      </c>
      <c r="L6450" s="49">
        <v>12150343</v>
      </c>
      <c r="M6450" s="49" t="s">
        <v>3172</v>
      </c>
      <c r="N6450" s="51">
        <v>41551</v>
      </c>
      <c r="O6450" s="51">
        <v>41579</v>
      </c>
      <c r="P6450" s="49" t="s">
        <v>3173</v>
      </c>
    </row>
    <row r="6451" spans="1:16">
      <c r="A6451" s="46">
        <v>0</v>
      </c>
      <c r="B6451" s="46">
        <v>0</v>
      </c>
      <c r="C6451" s="46">
        <v>0</v>
      </c>
      <c r="D6451" s="46">
        <f t="shared" si="100"/>
        <v>0</v>
      </c>
      <c r="E6451" s="51">
        <v>45261</v>
      </c>
      <c r="F6451" s="49" t="s">
        <v>80</v>
      </c>
      <c r="G6451" s="49" t="s">
        <v>81</v>
      </c>
      <c r="H6451" s="49" t="s">
        <v>3129</v>
      </c>
      <c r="I6451" s="49" t="s">
        <v>3129</v>
      </c>
      <c r="J6451" s="49">
        <v>135600</v>
      </c>
      <c r="K6451" s="49" t="s">
        <v>107</v>
      </c>
      <c r="L6451" s="49">
        <v>9806529</v>
      </c>
      <c r="M6451" s="49" t="s">
        <v>3158</v>
      </c>
      <c r="N6451" s="51">
        <v>36937</v>
      </c>
      <c r="O6451" s="51">
        <v>36982</v>
      </c>
      <c r="P6451" s="49" t="s">
        <v>3156</v>
      </c>
    </row>
    <row r="6452" spans="1:16">
      <c r="A6452" s="46">
        <v>0</v>
      </c>
      <c r="B6452" s="46">
        <v>0</v>
      </c>
      <c r="C6452" s="46">
        <v>0</v>
      </c>
      <c r="D6452" s="46">
        <f t="shared" si="100"/>
        <v>0</v>
      </c>
      <c r="E6452" s="51">
        <v>45261</v>
      </c>
      <c r="F6452" s="49" t="s">
        <v>80</v>
      </c>
      <c r="G6452" s="49" t="s">
        <v>81</v>
      </c>
      <c r="H6452" s="49" t="s">
        <v>3129</v>
      </c>
      <c r="I6452" s="49" t="s">
        <v>3129</v>
      </c>
      <c r="J6452" s="49">
        <v>135600</v>
      </c>
      <c r="K6452" s="49" t="s">
        <v>177</v>
      </c>
      <c r="L6452" s="49">
        <v>9974568</v>
      </c>
      <c r="M6452" s="49" t="s">
        <v>1538</v>
      </c>
      <c r="N6452" s="51">
        <v>29037</v>
      </c>
      <c r="O6452" s="51">
        <v>29037</v>
      </c>
      <c r="P6452" s="49" t="s">
        <v>1091</v>
      </c>
    </row>
    <row r="6453" spans="1:16">
      <c r="A6453" s="46">
        <v>0</v>
      </c>
      <c r="B6453" s="46">
        <v>0</v>
      </c>
      <c r="C6453" s="46">
        <v>0</v>
      </c>
      <c r="D6453" s="46">
        <f t="shared" si="100"/>
        <v>0</v>
      </c>
      <c r="E6453" s="51">
        <v>45261</v>
      </c>
      <c r="F6453" s="49" t="s">
        <v>80</v>
      </c>
      <c r="G6453" s="49" t="s">
        <v>81</v>
      </c>
      <c r="H6453" s="49" t="s">
        <v>3129</v>
      </c>
      <c r="I6453" s="49" t="s">
        <v>3129</v>
      </c>
      <c r="J6453" s="49">
        <v>135600</v>
      </c>
      <c r="K6453" s="49" t="s">
        <v>121</v>
      </c>
      <c r="L6453" s="49">
        <v>9807820</v>
      </c>
      <c r="M6453" s="49" t="s">
        <v>938</v>
      </c>
      <c r="N6453" s="51">
        <v>36937</v>
      </c>
      <c r="O6453" s="51">
        <v>36892</v>
      </c>
      <c r="P6453" s="49" t="s">
        <v>3156</v>
      </c>
    </row>
    <row r="6454" spans="1:16">
      <c r="A6454" s="46">
        <v>0</v>
      </c>
      <c r="B6454" s="46">
        <v>0</v>
      </c>
      <c r="C6454" s="46">
        <v>0</v>
      </c>
      <c r="D6454" s="46">
        <f t="shared" si="100"/>
        <v>0</v>
      </c>
      <c r="E6454" s="51">
        <v>45261</v>
      </c>
      <c r="F6454" s="49" t="s">
        <v>80</v>
      </c>
      <c r="G6454" s="49" t="s">
        <v>81</v>
      </c>
      <c r="H6454" s="49" t="s">
        <v>3129</v>
      </c>
      <c r="I6454" s="49" t="s">
        <v>3129</v>
      </c>
      <c r="J6454" s="49">
        <v>135600</v>
      </c>
      <c r="K6454" s="49" t="s">
        <v>122</v>
      </c>
      <c r="L6454" s="49">
        <v>9709891</v>
      </c>
      <c r="M6454" s="49" t="s">
        <v>1002</v>
      </c>
      <c r="N6454" s="51">
        <v>24289</v>
      </c>
      <c r="O6454" s="51">
        <v>24289</v>
      </c>
      <c r="P6454" s="49" t="s">
        <v>1091</v>
      </c>
    </row>
    <row r="6455" spans="1:16">
      <c r="A6455" s="46">
        <v>0</v>
      </c>
      <c r="B6455" s="46">
        <v>0</v>
      </c>
      <c r="C6455" s="46">
        <v>0</v>
      </c>
      <c r="D6455" s="46">
        <f t="shared" si="100"/>
        <v>0</v>
      </c>
      <c r="E6455" s="51">
        <v>45261</v>
      </c>
      <c r="F6455" s="49" t="s">
        <v>80</v>
      </c>
      <c r="G6455" s="49" t="s">
        <v>81</v>
      </c>
      <c r="H6455" s="49" t="s">
        <v>3129</v>
      </c>
      <c r="I6455" s="49" t="s">
        <v>3129</v>
      </c>
      <c r="J6455" s="49">
        <v>135600</v>
      </c>
      <c r="K6455" s="49" t="s">
        <v>122</v>
      </c>
      <c r="L6455" s="49">
        <v>9974572</v>
      </c>
      <c r="M6455" s="49" t="s">
        <v>916</v>
      </c>
      <c r="N6455" s="51">
        <v>13332</v>
      </c>
      <c r="O6455" s="51">
        <v>13332</v>
      </c>
      <c r="P6455" s="49" t="s">
        <v>1091</v>
      </c>
    </row>
    <row r="6456" spans="1:16">
      <c r="A6456" s="46">
        <v>0</v>
      </c>
      <c r="B6456" s="46">
        <v>0</v>
      </c>
      <c r="C6456" s="46">
        <v>0</v>
      </c>
      <c r="D6456" s="46">
        <f t="shared" si="100"/>
        <v>0</v>
      </c>
      <c r="E6456" s="51">
        <v>45261</v>
      </c>
      <c r="F6456" s="49" t="s">
        <v>80</v>
      </c>
      <c r="G6456" s="49" t="s">
        <v>81</v>
      </c>
      <c r="H6456" s="49" t="s">
        <v>3129</v>
      </c>
      <c r="I6456" s="49" t="s">
        <v>3129</v>
      </c>
      <c r="J6456" s="49">
        <v>135600</v>
      </c>
      <c r="K6456" s="49" t="s">
        <v>122</v>
      </c>
      <c r="L6456" s="49">
        <v>9974976</v>
      </c>
      <c r="M6456" s="49" t="s">
        <v>1002</v>
      </c>
      <c r="N6456" s="51">
        <v>22828</v>
      </c>
      <c r="O6456" s="51">
        <v>22828</v>
      </c>
      <c r="P6456" s="49" t="s">
        <v>1091</v>
      </c>
    </row>
    <row r="6457" spans="1:16">
      <c r="A6457" s="46">
        <v>0</v>
      </c>
      <c r="B6457" s="46">
        <v>0</v>
      </c>
      <c r="C6457" s="46">
        <v>0</v>
      </c>
      <c r="D6457" s="46">
        <f t="shared" si="100"/>
        <v>0</v>
      </c>
      <c r="E6457" s="51">
        <v>45261</v>
      </c>
      <c r="F6457" s="49" t="s">
        <v>80</v>
      </c>
      <c r="G6457" s="49" t="s">
        <v>81</v>
      </c>
      <c r="H6457" s="49" t="s">
        <v>3129</v>
      </c>
      <c r="I6457" s="49" t="s">
        <v>3129</v>
      </c>
      <c r="J6457" s="49">
        <v>135600</v>
      </c>
      <c r="K6457" s="49" t="s">
        <v>122</v>
      </c>
      <c r="L6457" s="49">
        <v>9724161</v>
      </c>
      <c r="M6457" s="49" t="s">
        <v>1002</v>
      </c>
      <c r="N6457" s="51">
        <v>25020</v>
      </c>
      <c r="O6457" s="51">
        <v>25020</v>
      </c>
      <c r="P6457" s="49" t="s">
        <v>1091</v>
      </c>
    </row>
    <row r="6458" spans="1:16">
      <c r="A6458" s="46">
        <v>0</v>
      </c>
      <c r="B6458" s="46">
        <v>0</v>
      </c>
      <c r="C6458" s="46">
        <v>0</v>
      </c>
      <c r="D6458" s="46">
        <f t="shared" si="100"/>
        <v>0</v>
      </c>
      <c r="E6458" s="51">
        <v>45261</v>
      </c>
      <c r="F6458" s="49" t="s">
        <v>80</v>
      </c>
      <c r="G6458" s="49" t="s">
        <v>81</v>
      </c>
      <c r="H6458" s="49" t="s">
        <v>3129</v>
      </c>
      <c r="I6458" s="49" t="s">
        <v>3129</v>
      </c>
      <c r="J6458" s="49">
        <v>135600</v>
      </c>
      <c r="K6458" s="49" t="s">
        <v>122</v>
      </c>
      <c r="L6458" s="49">
        <v>9709882</v>
      </c>
      <c r="M6458" s="49" t="s">
        <v>1002</v>
      </c>
      <c r="N6458" s="51">
        <v>29403</v>
      </c>
      <c r="O6458" s="51">
        <v>29403</v>
      </c>
      <c r="P6458" s="49" t="s">
        <v>1091</v>
      </c>
    </row>
    <row r="6459" spans="1:16">
      <c r="A6459" s="46">
        <v>0</v>
      </c>
      <c r="B6459" s="46">
        <v>0</v>
      </c>
      <c r="C6459" s="46">
        <v>0</v>
      </c>
      <c r="D6459" s="46">
        <f t="shared" si="100"/>
        <v>0</v>
      </c>
      <c r="E6459" s="51">
        <v>45261</v>
      </c>
      <c r="F6459" s="49" t="s">
        <v>80</v>
      </c>
      <c r="G6459" s="49" t="s">
        <v>81</v>
      </c>
      <c r="H6459" s="49" t="s">
        <v>3129</v>
      </c>
      <c r="I6459" s="49" t="s">
        <v>3129</v>
      </c>
      <c r="J6459" s="49">
        <v>135600</v>
      </c>
      <c r="K6459" s="49" t="s">
        <v>122</v>
      </c>
      <c r="L6459" s="49">
        <v>9974905</v>
      </c>
      <c r="M6459" s="49" t="s">
        <v>916</v>
      </c>
      <c r="N6459" s="51">
        <v>13697</v>
      </c>
      <c r="O6459" s="51">
        <v>13697</v>
      </c>
      <c r="P6459" s="49" t="s">
        <v>1091</v>
      </c>
    </row>
    <row r="6460" spans="1:16">
      <c r="A6460" s="46">
        <v>0</v>
      </c>
      <c r="B6460" s="46">
        <v>0</v>
      </c>
      <c r="C6460" s="46">
        <v>0</v>
      </c>
      <c r="D6460" s="46">
        <f t="shared" si="100"/>
        <v>0</v>
      </c>
      <c r="E6460" s="51">
        <v>45261</v>
      </c>
      <c r="F6460" s="49" t="s">
        <v>80</v>
      </c>
      <c r="G6460" s="49" t="s">
        <v>81</v>
      </c>
      <c r="H6460" s="49" t="s">
        <v>3129</v>
      </c>
      <c r="I6460" s="49" t="s">
        <v>3129</v>
      </c>
      <c r="J6460" s="49">
        <v>135600</v>
      </c>
      <c r="K6460" s="49" t="s">
        <v>122</v>
      </c>
      <c r="L6460" s="49">
        <v>9974971</v>
      </c>
      <c r="M6460" s="49" t="s">
        <v>1002</v>
      </c>
      <c r="N6460" s="51">
        <v>28307</v>
      </c>
      <c r="O6460" s="51">
        <v>28307</v>
      </c>
      <c r="P6460" s="49" t="s">
        <v>1091</v>
      </c>
    </row>
    <row r="6461" spans="1:16">
      <c r="A6461" s="46">
        <v>0</v>
      </c>
      <c r="B6461" s="46">
        <v>0</v>
      </c>
      <c r="C6461" s="46">
        <v>0</v>
      </c>
      <c r="D6461" s="46">
        <f t="shared" si="100"/>
        <v>0</v>
      </c>
      <c r="E6461" s="51">
        <v>45261</v>
      </c>
      <c r="F6461" s="49" t="s">
        <v>80</v>
      </c>
      <c r="G6461" s="49" t="s">
        <v>81</v>
      </c>
      <c r="H6461" s="49" t="s">
        <v>3129</v>
      </c>
      <c r="I6461" s="49" t="s">
        <v>3129</v>
      </c>
      <c r="J6461" s="49">
        <v>135600</v>
      </c>
      <c r="K6461" s="49" t="s">
        <v>122</v>
      </c>
      <c r="L6461" s="49">
        <v>9974570</v>
      </c>
      <c r="M6461" s="49" t="s">
        <v>1002</v>
      </c>
      <c r="N6461" s="51">
        <v>24654</v>
      </c>
      <c r="O6461" s="51">
        <v>24654</v>
      </c>
      <c r="P6461" s="49" t="s">
        <v>1091</v>
      </c>
    </row>
    <row r="6462" spans="1:16">
      <c r="A6462" s="46">
        <v>0</v>
      </c>
      <c r="B6462" s="46">
        <v>0</v>
      </c>
      <c r="C6462" s="46">
        <v>0</v>
      </c>
      <c r="D6462" s="46">
        <f t="shared" si="100"/>
        <v>0</v>
      </c>
      <c r="E6462" s="51">
        <v>45261</v>
      </c>
      <c r="F6462" s="49" t="s">
        <v>80</v>
      </c>
      <c r="G6462" s="49" t="s">
        <v>81</v>
      </c>
      <c r="H6462" s="49" t="s">
        <v>3129</v>
      </c>
      <c r="I6462" s="49" t="s">
        <v>3129</v>
      </c>
      <c r="J6462" s="49">
        <v>135600</v>
      </c>
      <c r="K6462" s="49" t="s">
        <v>122</v>
      </c>
      <c r="L6462" s="49">
        <v>9974903</v>
      </c>
      <c r="M6462" s="49" t="s">
        <v>1002</v>
      </c>
      <c r="N6462" s="51">
        <v>22828</v>
      </c>
      <c r="O6462" s="51">
        <v>22828</v>
      </c>
      <c r="P6462" s="49" t="s">
        <v>1091</v>
      </c>
    </row>
    <row r="6463" spans="1:16">
      <c r="A6463" s="46">
        <v>0</v>
      </c>
      <c r="B6463" s="46">
        <v>0</v>
      </c>
      <c r="C6463" s="46">
        <v>0</v>
      </c>
      <c r="D6463" s="46">
        <f t="shared" si="100"/>
        <v>0</v>
      </c>
      <c r="E6463" s="51">
        <v>45261</v>
      </c>
      <c r="F6463" s="49" t="s">
        <v>80</v>
      </c>
      <c r="G6463" s="49" t="s">
        <v>81</v>
      </c>
      <c r="H6463" s="49" t="s">
        <v>3129</v>
      </c>
      <c r="I6463" s="49" t="s">
        <v>3129</v>
      </c>
      <c r="J6463" s="49">
        <v>135600</v>
      </c>
      <c r="K6463" s="49" t="s">
        <v>122</v>
      </c>
      <c r="L6463" s="49">
        <v>9974898</v>
      </c>
      <c r="M6463" s="49" t="s">
        <v>1002</v>
      </c>
      <c r="N6463" s="51">
        <v>31594</v>
      </c>
      <c r="O6463" s="51">
        <v>31594</v>
      </c>
      <c r="P6463" s="49" t="s">
        <v>1091</v>
      </c>
    </row>
    <row r="6464" spans="1:16">
      <c r="A6464" s="46">
        <v>0</v>
      </c>
      <c r="B6464" s="46">
        <v>0</v>
      </c>
      <c r="C6464" s="46">
        <v>0</v>
      </c>
      <c r="D6464" s="46">
        <f t="shared" si="100"/>
        <v>0</v>
      </c>
      <c r="E6464" s="51">
        <v>45261</v>
      </c>
      <c r="F6464" s="49" t="s">
        <v>80</v>
      </c>
      <c r="G6464" s="49" t="s">
        <v>81</v>
      </c>
      <c r="H6464" s="49" t="s">
        <v>3129</v>
      </c>
      <c r="I6464" s="49" t="s">
        <v>3129</v>
      </c>
      <c r="J6464" s="49">
        <v>135600</v>
      </c>
      <c r="K6464" s="49" t="s">
        <v>122</v>
      </c>
      <c r="L6464" s="49">
        <v>9974904</v>
      </c>
      <c r="M6464" s="49" t="s">
        <v>1002</v>
      </c>
      <c r="N6464" s="51">
        <v>22463</v>
      </c>
      <c r="O6464" s="51">
        <v>22463</v>
      </c>
      <c r="P6464" s="49" t="s">
        <v>1091</v>
      </c>
    </row>
    <row r="6465" spans="1:16">
      <c r="A6465" s="46">
        <v>0</v>
      </c>
      <c r="B6465" s="46">
        <v>0</v>
      </c>
      <c r="C6465" s="46">
        <v>0</v>
      </c>
      <c r="D6465" s="46">
        <f t="shared" si="100"/>
        <v>0</v>
      </c>
      <c r="E6465" s="51">
        <v>45261</v>
      </c>
      <c r="F6465" s="49" t="s">
        <v>80</v>
      </c>
      <c r="G6465" s="49" t="s">
        <v>81</v>
      </c>
      <c r="H6465" s="49" t="s">
        <v>3129</v>
      </c>
      <c r="I6465" s="49" t="s">
        <v>3129</v>
      </c>
      <c r="J6465" s="49">
        <v>135600</v>
      </c>
      <c r="K6465" s="49" t="s">
        <v>122</v>
      </c>
      <c r="L6465" s="49">
        <v>9974900</v>
      </c>
      <c r="M6465" s="49" t="s">
        <v>1002</v>
      </c>
      <c r="N6465" s="51">
        <v>27942</v>
      </c>
      <c r="O6465" s="51">
        <v>27942</v>
      </c>
      <c r="P6465" s="49" t="s">
        <v>1091</v>
      </c>
    </row>
    <row r="6466" spans="1:16">
      <c r="A6466" s="46">
        <v>0</v>
      </c>
      <c r="B6466" s="46">
        <v>0</v>
      </c>
      <c r="C6466" s="46">
        <v>0</v>
      </c>
      <c r="D6466" s="46">
        <f t="shared" si="100"/>
        <v>0</v>
      </c>
      <c r="E6466" s="51">
        <v>45261</v>
      </c>
      <c r="F6466" s="49" t="s">
        <v>80</v>
      </c>
      <c r="G6466" s="49" t="s">
        <v>81</v>
      </c>
      <c r="H6466" s="49" t="s">
        <v>3129</v>
      </c>
      <c r="I6466" s="49" t="s">
        <v>3129</v>
      </c>
      <c r="J6466" s="49">
        <v>135600</v>
      </c>
      <c r="K6466" s="49" t="s">
        <v>122</v>
      </c>
      <c r="L6466" s="49">
        <v>9974899</v>
      </c>
      <c r="M6466" s="49" t="s">
        <v>1002</v>
      </c>
      <c r="N6466" s="51">
        <v>29037</v>
      </c>
      <c r="O6466" s="51">
        <v>29037</v>
      </c>
      <c r="P6466" s="49" t="s">
        <v>1091</v>
      </c>
    </row>
    <row r="6467" spans="1:16">
      <c r="A6467" s="46">
        <v>0</v>
      </c>
      <c r="B6467" s="46">
        <v>0</v>
      </c>
      <c r="C6467" s="46">
        <v>0</v>
      </c>
      <c r="D6467" s="46">
        <f t="shared" ref="D6467:D6530" si="101">+B6467-C6467</f>
        <v>0</v>
      </c>
      <c r="E6467" s="51">
        <v>45261</v>
      </c>
      <c r="F6467" s="49" t="s">
        <v>80</v>
      </c>
      <c r="G6467" s="49" t="s">
        <v>81</v>
      </c>
      <c r="H6467" s="49" t="s">
        <v>3129</v>
      </c>
      <c r="I6467" s="49" t="s">
        <v>3129</v>
      </c>
      <c r="J6467" s="49">
        <v>135600</v>
      </c>
      <c r="K6467" s="49" t="s">
        <v>122</v>
      </c>
      <c r="L6467" s="49">
        <v>9974902</v>
      </c>
      <c r="M6467" s="49" t="s">
        <v>1002</v>
      </c>
      <c r="N6467" s="51">
        <v>23193</v>
      </c>
      <c r="O6467" s="51">
        <v>23193</v>
      </c>
      <c r="P6467" s="49" t="s">
        <v>1091</v>
      </c>
    </row>
    <row r="6468" spans="1:16">
      <c r="A6468" s="46">
        <v>0</v>
      </c>
      <c r="B6468" s="46">
        <v>0</v>
      </c>
      <c r="C6468" s="46">
        <v>0</v>
      </c>
      <c r="D6468" s="46">
        <f t="shared" si="101"/>
        <v>0</v>
      </c>
      <c r="E6468" s="51">
        <v>45261</v>
      </c>
      <c r="F6468" s="49" t="s">
        <v>80</v>
      </c>
      <c r="G6468" s="49" t="s">
        <v>81</v>
      </c>
      <c r="H6468" s="49" t="s">
        <v>3129</v>
      </c>
      <c r="I6468" s="49" t="s">
        <v>3129</v>
      </c>
      <c r="J6468" s="49">
        <v>135600</v>
      </c>
      <c r="K6468" s="49" t="s">
        <v>122</v>
      </c>
      <c r="L6468" s="49">
        <v>9974950</v>
      </c>
      <c r="M6468" s="49" t="s">
        <v>916</v>
      </c>
      <c r="N6468" s="51">
        <v>19176</v>
      </c>
      <c r="O6468" s="51">
        <v>19176</v>
      </c>
      <c r="P6468" s="49" t="s">
        <v>1091</v>
      </c>
    </row>
    <row r="6469" spans="1:16">
      <c r="A6469" s="46">
        <v>0</v>
      </c>
      <c r="B6469" s="46">
        <v>0</v>
      </c>
      <c r="C6469" s="46">
        <v>0</v>
      </c>
      <c r="D6469" s="46">
        <f t="shared" si="101"/>
        <v>0</v>
      </c>
      <c r="E6469" s="51">
        <v>45261</v>
      </c>
      <c r="F6469" s="49" t="s">
        <v>80</v>
      </c>
      <c r="G6469" s="49" t="s">
        <v>81</v>
      </c>
      <c r="H6469" s="49" t="s">
        <v>3129</v>
      </c>
      <c r="I6469" s="49" t="s">
        <v>3129</v>
      </c>
      <c r="J6469" s="49">
        <v>135600</v>
      </c>
      <c r="K6469" s="49" t="s">
        <v>122</v>
      </c>
      <c r="L6469" s="49">
        <v>9974973</v>
      </c>
      <c r="M6469" s="49" t="s">
        <v>1002</v>
      </c>
      <c r="N6469" s="51">
        <v>25020</v>
      </c>
      <c r="O6469" s="51">
        <v>25020</v>
      </c>
      <c r="P6469" s="49" t="s">
        <v>1091</v>
      </c>
    </row>
    <row r="6470" spans="1:16">
      <c r="A6470" s="46">
        <v>0</v>
      </c>
      <c r="B6470" s="46">
        <v>0</v>
      </c>
      <c r="C6470" s="46">
        <v>0</v>
      </c>
      <c r="D6470" s="46">
        <f t="shared" si="101"/>
        <v>0</v>
      </c>
      <c r="E6470" s="51">
        <v>45261</v>
      </c>
      <c r="F6470" s="49" t="s">
        <v>80</v>
      </c>
      <c r="G6470" s="49" t="s">
        <v>81</v>
      </c>
      <c r="H6470" s="49" t="s">
        <v>3129</v>
      </c>
      <c r="I6470" s="49" t="s">
        <v>3129</v>
      </c>
      <c r="J6470" s="49">
        <v>135600</v>
      </c>
      <c r="K6470" s="49" t="s">
        <v>122</v>
      </c>
      <c r="L6470" s="49">
        <v>9975070</v>
      </c>
      <c r="M6470" s="49" t="s">
        <v>916</v>
      </c>
      <c r="N6470" s="51">
        <v>15523</v>
      </c>
      <c r="O6470" s="51">
        <v>15523</v>
      </c>
      <c r="P6470" s="49" t="s">
        <v>1091</v>
      </c>
    </row>
    <row r="6471" spans="1:16">
      <c r="A6471" s="46">
        <v>0</v>
      </c>
      <c r="B6471" s="46">
        <v>0</v>
      </c>
      <c r="C6471" s="46">
        <v>0</v>
      </c>
      <c r="D6471" s="46">
        <f t="shared" si="101"/>
        <v>0</v>
      </c>
      <c r="E6471" s="51">
        <v>45261</v>
      </c>
      <c r="F6471" s="49" t="s">
        <v>80</v>
      </c>
      <c r="G6471" s="49" t="s">
        <v>81</v>
      </c>
      <c r="H6471" s="49" t="s">
        <v>3129</v>
      </c>
      <c r="I6471" s="49" t="s">
        <v>3129</v>
      </c>
      <c r="J6471" s="49">
        <v>135600</v>
      </c>
      <c r="K6471" s="49" t="s">
        <v>122</v>
      </c>
      <c r="L6471" s="49">
        <v>12251277</v>
      </c>
      <c r="M6471" s="49" t="s">
        <v>1000</v>
      </c>
      <c r="N6471" s="51">
        <v>41556</v>
      </c>
      <c r="O6471" s="51">
        <v>41275</v>
      </c>
      <c r="P6471" s="49" t="s">
        <v>3173</v>
      </c>
    </row>
    <row r="6472" spans="1:16">
      <c r="A6472" s="46">
        <v>0</v>
      </c>
      <c r="B6472" s="46">
        <v>0</v>
      </c>
      <c r="C6472" s="46">
        <v>0</v>
      </c>
      <c r="D6472" s="46">
        <f t="shared" si="101"/>
        <v>0</v>
      </c>
      <c r="E6472" s="51">
        <v>45261</v>
      </c>
      <c r="F6472" s="49" t="s">
        <v>80</v>
      </c>
      <c r="G6472" s="49" t="s">
        <v>81</v>
      </c>
      <c r="H6472" s="49" t="s">
        <v>3129</v>
      </c>
      <c r="I6472" s="49" t="s">
        <v>3129</v>
      </c>
      <c r="J6472" s="49">
        <v>135600</v>
      </c>
      <c r="K6472" s="49" t="s">
        <v>122</v>
      </c>
      <c r="L6472" s="49">
        <v>9974979</v>
      </c>
      <c r="M6472" s="49" t="s">
        <v>916</v>
      </c>
      <c r="N6472" s="51">
        <v>21367</v>
      </c>
      <c r="O6472" s="51">
        <v>21367</v>
      </c>
      <c r="P6472" s="49" t="s">
        <v>1091</v>
      </c>
    </row>
    <row r="6473" spans="1:16">
      <c r="A6473" s="46">
        <v>0</v>
      </c>
      <c r="B6473" s="46">
        <v>0</v>
      </c>
      <c r="C6473" s="46">
        <v>0</v>
      </c>
      <c r="D6473" s="46">
        <f t="shared" si="101"/>
        <v>0</v>
      </c>
      <c r="E6473" s="51">
        <v>45261</v>
      </c>
      <c r="F6473" s="49" t="s">
        <v>80</v>
      </c>
      <c r="G6473" s="49" t="s">
        <v>81</v>
      </c>
      <c r="H6473" s="49" t="s">
        <v>3129</v>
      </c>
      <c r="I6473" s="49" t="s">
        <v>3129</v>
      </c>
      <c r="J6473" s="49">
        <v>135600</v>
      </c>
      <c r="K6473" s="49" t="s">
        <v>122</v>
      </c>
      <c r="L6473" s="49">
        <v>9974974</v>
      </c>
      <c r="M6473" s="49" t="s">
        <v>1002</v>
      </c>
      <c r="N6473" s="51">
        <v>24654</v>
      </c>
      <c r="O6473" s="51">
        <v>24654</v>
      </c>
      <c r="P6473" s="49" t="s">
        <v>1091</v>
      </c>
    </row>
    <row r="6474" spans="1:16">
      <c r="A6474" s="46">
        <v>0</v>
      </c>
      <c r="B6474" s="46">
        <v>0</v>
      </c>
      <c r="C6474" s="46">
        <v>0</v>
      </c>
      <c r="D6474" s="46">
        <f t="shared" si="101"/>
        <v>0</v>
      </c>
      <c r="E6474" s="51">
        <v>45261</v>
      </c>
      <c r="F6474" s="49" t="s">
        <v>80</v>
      </c>
      <c r="G6474" s="49" t="s">
        <v>81</v>
      </c>
      <c r="H6474" s="49" t="s">
        <v>3129</v>
      </c>
      <c r="I6474" s="49" t="s">
        <v>3129</v>
      </c>
      <c r="J6474" s="49">
        <v>135600</v>
      </c>
      <c r="K6474" s="49" t="s">
        <v>122</v>
      </c>
      <c r="L6474" s="49">
        <v>9974569</v>
      </c>
      <c r="M6474" s="49" t="s">
        <v>1002</v>
      </c>
      <c r="N6474" s="51">
        <v>28672</v>
      </c>
      <c r="O6474" s="51">
        <v>28672</v>
      </c>
      <c r="P6474" s="49" t="s">
        <v>1091</v>
      </c>
    </row>
    <row r="6475" spans="1:16">
      <c r="A6475" s="46">
        <v>0</v>
      </c>
      <c r="B6475" s="46">
        <v>0</v>
      </c>
      <c r="C6475" s="46">
        <v>0</v>
      </c>
      <c r="D6475" s="46">
        <f t="shared" si="101"/>
        <v>0</v>
      </c>
      <c r="E6475" s="51">
        <v>45261</v>
      </c>
      <c r="F6475" s="49" t="s">
        <v>80</v>
      </c>
      <c r="G6475" s="49" t="s">
        <v>81</v>
      </c>
      <c r="H6475" s="49" t="s">
        <v>3129</v>
      </c>
      <c r="I6475" s="49" t="s">
        <v>3129</v>
      </c>
      <c r="J6475" s="49">
        <v>135600</v>
      </c>
      <c r="K6475" s="49" t="s">
        <v>122</v>
      </c>
      <c r="L6475" s="49">
        <v>9975068</v>
      </c>
      <c r="M6475" s="49" t="s">
        <v>1002</v>
      </c>
      <c r="N6475" s="51">
        <v>25385</v>
      </c>
      <c r="O6475" s="51">
        <v>25385</v>
      </c>
      <c r="P6475" s="49" t="s">
        <v>1091</v>
      </c>
    </row>
    <row r="6476" spans="1:16">
      <c r="A6476" s="46">
        <v>0</v>
      </c>
      <c r="B6476" s="46">
        <v>0</v>
      </c>
      <c r="C6476" s="46">
        <v>0</v>
      </c>
      <c r="D6476" s="46">
        <f t="shared" si="101"/>
        <v>0</v>
      </c>
      <c r="E6476" s="51">
        <v>45261</v>
      </c>
      <c r="F6476" s="49" t="s">
        <v>80</v>
      </c>
      <c r="G6476" s="49" t="s">
        <v>81</v>
      </c>
      <c r="H6476" s="49" t="s">
        <v>3129</v>
      </c>
      <c r="I6476" s="49" t="s">
        <v>3129</v>
      </c>
      <c r="J6476" s="49">
        <v>135600</v>
      </c>
      <c r="K6476" s="49" t="s">
        <v>122</v>
      </c>
      <c r="L6476" s="49">
        <v>9974571</v>
      </c>
      <c r="M6476" s="49" t="s">
        <v>1002</v>
      </c>
      <c r="N6476" s="51">
        <v>23924</v>
      </c>
      <c r="O6476" s="51">
        <v>23924</v>
      </c>
      <c r="P6476" s="49" t="s">
        <v>1091</v>
      </c>
    </row>
    <row r="6477" spans="1:16">
      <c r="A6477" s="46">
        <v>0</v>
      </c>
      <c r="B6477" s="46">
        <v>0</v>
      </c>
      <c r="C6477" s="46">
        <v>0</v>
      </c>
      <c r="D6477" s="46">
        <f t="shared" si="101"/>
        <v>0</v>
      </c>
      <c r="E6477" s="51">
        <v>45261</v>
      </c>
      <c r="F6477" s="49" t="s">
        <v>80</v>
      </c>
      <c r="G6477" s="49" t="s">
        <v>81</v>
      </c>
      <c r="H6477" s="49" t="s">
        <v>3129</v>
      </c>
      <c r="I6477" s="49" t="s">
        <v>3129</v>
      </c>
      <c r="J6477" s="49">
        <v>135600</v>
      </c>
      <c r="K6477" s="49" t="s">
        <v>122</v>
      </c>
      <c r="L6477" s="49">
        <v>9975069</v>
      </c>
      <c r="M6477" s="49" t="s">
        <v>1002</v>
      </c>
      <c r="N6477" s="51">
        <v>21367</v>
      </c>
      <c r="O6477" s="51">
        <v>21367</v>
      </c>
      <c r="P6477" s="49" t="s">
        <v>1091</v>
      </c>
    </row>
    <row r="6478" spans="1:16">
      <c r="A6478" s="46">
        <v>0</v>
      </c>
      <c r="B6478" s="46">
        <v>0</v>
      </c>
      <c r="C6478" s="46">
        <v>0</v>
      </c>
      <c r="D6478" s="46">
        <f t="shared" si="101"/>
        <v>0</v>
      </c>
      <c r="E6478" s="51">
        <v>45261</v>
      </c>
      <c r="F6478" s="49" t="s">
        <v>80</v>
      </c>
      <c r="G6478" s="49" t="s">
        <v>81</v>
      </c>
      <c r="H6478" s="49" t="s">
        <v>3129</v>
      </c>
      <c r="I6478" s="49" t="s">
        <v>3129</v>
      </c>
      <c r="J6478" s="49">
        <v>135600</v>
      </c>
      <c r="K6478" s="49" t="s">
        <v>122</v>
      </c>
      <c r="L6478" s="49">
        <v>9974977</v>
      </c>
      <c r="M6478" s="49" t="s">
        <v>1002</v>
      </c>
      <c r="N6478" s="51">
        <v>22098</v>
      </c>
      <c r="O6478" s="51">
        <v>22098</v>
      </c>
      <c r="P6478" s="49" t="s">
        <v>1091</v>
      </c>
    </row>
    <row r="6479" spans="1:16">
      <c r="A6479" s="46">
        <v>0</v>
      </c>
      <c r="B6479" s="46">
        <v>0</v>
      </c>
      <c r="C6479" s="46">
        <v>0</v>
      </c>
      <c r="D6479" s="46">
        <f t="shared" si="101"/>
        <v>0</v>
      </c>
      <c r="E6479" s="51">
        <v>45261</v>
      </c>
      <c r="F6479" s="49" t="s">
        <v>80</v>
      </c>
      <c r="G6479" s="49" t="s">
        <v>81</v>
      </c>
      <c r="H6479" s="49" t="s">
        <v>3129</v>
      </c>
      <c r="I6479" s="49" t="s">
        <v>3129</v>
      </c>
      <c r="J6479" s="49">
        <v>135600</v>
      </c>
      <c r="K6479" s="49" t="s">
        <v>122</v>
      </c>
      <c r="L6479" s="49">
        <v>9974949</v>
      </c>
      <c r="M6479" s="49" t="s">
        <v>1002</v>
      </c>
      <c r="N6479" s="51">
        <v>20637</v>
      </c>
      <c r="O6479" s="51">
        <v>20637</v>
      </c>
      <c r="P6479" s="49" t="s">
        <v>1091</v>
      </c>
    </row>
    <row r="6480" spans="1:16">
      <c r="A6480" s="46">
        <v>0</v>
      </c>
      <c r="B6480" s="46">
        <v>0</v>
      </c>
      <c r="C6480" s="46">
        <v>0</v>
      </c>
      <c r="D6480" s="46">
        <f t="shared" si="101"/>
        <v>0</v>
      </c>
      <c r="E6480" s="51">
        <v>45261</v>
      </c>
      <c r="F6480" s="49" t="s">
        <v>80</v>
      </c>
      <c r="G6480" s="49" t="s">
        <v>81</v>
      </c>
      <c r="H6480" s="49" t="s">
        <v>3129</v>
      </c>
      <c r="I6480" s="49" t="s">
        <v>3129</v>
      </c>
      <c r="J6480" s="49">
        <v>135600</v>
      </c>
      <c r="K6480" s="49" t="s">
        <v>122</v>
      </c>
      <c r="L6480" s="49">
        <v>9974975</v>
      </c>
      <c r="M6480" s="49" t="s">
        <v>1002</v>
      </c>
      <c r="N6480" s="51">
        <v>23193</v>
      </c>
      <c r="O6480" s="51">
        <v>23193</v>
      </c>
      <c r="P6480" s="49" t="s">
        <v>1091</v>
      </c>
    </row>
    <row r="6481" spans="1:16">
      <c r="A6481" s="46">
        <v>0</v>
      </c>
      <c r="B6481" s="46">
        <v>0</v>
      </c>
      <c r="C6481" s="46">
        <v>0</v>
      </c>
      <c r="D6481" s="46">
        <f t="shared" si="101"/>
        <v>0</v>
      </c>
      <c r="E6481" s="51">
        <v>45261</v>
      </c>
      <c r="F6481" s="49" t="s">
        <v>80</v>
      </c>
      <c r="G6481" s="49" t="s">
        <v>81</v>
      </c>
      <c r="H6481" s="49" t="s">
        <v>3129</v>
      </c>
      <c r="I6481" s="49" t="s">
        <v>3129</v>
      </c>
      <c r="J6481" s="49">
        <v>135600</v>
      </c>
      <c r="K6481" s="49" t="s">
        <v>122</v>
      </c>
      <c r="L6481" s="49">
        <v>9974978</v>
      </c>
      <c r="M6481" s="49" t="s">
        <v>1002</v>
      </c>
      <c r="N6481" s="51">
        <v>21732</v>
      </c>
      <c r="O6481" s="51">
        <v>21732</v>
      </c>
      <c r="P6481" s="49" t="s">
        <v>1091</v>
      </c>
    </row>
    <row r="6482" spans="1:16">
      <c r="A6482" s="46">
        <v>0</v>
      </c>
      <c r="B6482" s="46">
        <v>0</v>
      </c>
      <c r="C6482" s="46">
        <v>0</v>
      </c>
      <c r="D6482" s="46">
        <f t="shared" si="101"/>
        <v>0</v>
      </c>
      <c r="E6482" s="51">
        <v>45261</v>
      </c>
      <c r="F6482" s="49" t="s">
        <v>80</v>
      </c>
      <c r="G6482" s="49" t="s">
        <v>81</v>
      </c>
      <c r="H6482" s="49" t="s">
        <v>3129</v>
      </c>
      <c r="I6482" s="49" t="s">
        <v>3129</v>
      </c>
      <c r="J6482" s="49">
        <v>135600</v>
      </c>
      <c r="K6482" s="49" t="s">
        <v>122</v>
      </c>
      <c r="L6482" s="49">
        <v>9701192</v>
      </c>
      <c r="M6482" s="49" t="s">
        <v>1002</v>
      </c>
      <c r="N6482" s="51">
        <v>22463</v>
      </c>
      <c r="O6482" s="51">
        <v>22463</v>
      </c>
      <c r="P6482" s="49" t="s">
        <v>1091</v>
      </c>
    </row>
    <row r="6483" spans="1:16">
      <c r="A6483" s="46">
        <v>0</v>
      </c>
      <c r="B6483" s="46">
        <v>0</v>
      </c>
      <c r="C6483" s="46">
        <v>0</v>
      </c>
      <c r="D6483" s="46">
        <f t="shared" si="101"/>
        <v>0</v>
      </c>
      <c r="E6483" s="51">
        <v>45261</v>
      </c>
      <c r="F6483" s="49" t="s">
        <v>80</v>
      </c>
      <c r="G6483" s="49" t="s">
        <v>81</v>
      </c>
      <c r="H6483" s="49" t="s">
        <v>3129</v>
      </c>
      <c r="I6483" s="49" t="s">
        <v>3129</v>
      </c>
      <c r="J6483" s="49">
        <v>135600</v>
      </c>
      <c r="K6483" s="49" t="s">
        <v>122</v>
      </c>
      <c r="L6483" s="49">
        <v>9974901</v>
      </c>
      <c r="M6483" s="49" t="s">
        <v>1002</v>
      </c>
      <c r="N6483" s="51">
        <v>23924</v>
      </c>
      <c r="O6483" s="51">
        <v>23924</v>
      </c>
      <c r="P6483" s="49" t="s">
        <v>1091</v>
      </c>
    </row>
    <row r="6484" spans="1:16">
      <c r="A6484" s="46">
        <v>0</v>
      </c>
      <c r="B6484" s="46">
        <v>0</v>
      </c>
      <c r="C6484" s="46">
        <v>0</v>
      </c>
      <c r="D6484" s="46">
        <f t="shared" si="101"/>
        <v>0</v>
      </c>
      <c r="E6484" s="51">
        <v>45261</v>
      </c>
      <c r="F6484" s="49" t="s">
        <v>80</v>
      </c>
      <c r="G6484" s="49" t="s">
        <v>81</v>
      </c>
      <c r="H6484" s="49" t="s">
        <v>3129</v>
      </c>
      <c r="I6484" s="49" t="s">
        <v>3129</v>
      </c>
      <c r="J6484" s="49">
        <v>135600</v>
      </c>
      <c r="K6484" s="49" t="s">
        <v>122</v>
      </c>
      <c r="L6484" s="49">
        <v>9974948</v>
      </c>
      <c r="M6484" s="49" t="s">
        <v>1002</v>
      </c>
      <c r="N6484" s="51">
        <v>22828</v>
      </c>
      <c r="O6484" s="51">
        <v>22828</v>
      </c>
      <c r="P6484" s="49" t="s">
        <v>1091</v>
      </c>
    </row>
    <row r="6485" spans="1:16">
      <c r="A6485" s="46">
        <v>0</v>
      </c>
      <c r="B6485" s="46">
        <v>0</v>
      </c>
      <c r="C6485" s="46">
        <v>0</v>
      </c>
      <c r="D6485" s="46">
        <f t="shared" si="101"/>
        <v>0</v>
      </c>
      <c r="E6485" s="51">
        <v>45261</v>
      </c>
      <c r="F6485" s="49" t="s">
        <v>80</v>
      </c>
      <c r="G6485" s="49" t="s">
        <v>81</v>
      </c>
      <c r="H6485" s="49" t="s">
        <v>3129</v>
      </c>
      <c r="I6485" s="49" t="s">
        <v>3129</v>
      </c>
      <c r="J6485" s="49">
        <v>135600</v>
      </c>
      <c r="K6485" s="49" t="s">
        <v>122</v>
      </c>
      <c r="L6485" s="49">
        <v>9974972</v>
      </c>
      <c r="M6485" s="49" t="s">
        <v>1002</v>
      </c>
      <c r="N6485" s="51">
        <v>27211</v>
      </c>
      <c r="O6485" s="51">
        <v>27211</v>
      </c>
      <c r="P6485" s="49" t="s">
        <v>1091</v>
      </c>
    </row>
    <row r="6486" spans="1:16">
      <c r="A6486" s="46">
        <v>0</v>
      </c>
      <c r="B6486" s="46">
        <v>0</v>
      </c>
      <c r="C6486" s="46">
        <v>0</v>
      </c>
      <c r="D6486" s="46">
        <f t="shared" si="101"/>
        <v>0</v>
      </c>
      <c r="E6486" s="51">
        <v>45261</v>
      </c>
      <c r="F6486" s="49" t="s">
        <v>80</v>
      </c>
      <c r="G6486" s="49" t="s">
        <v>81</v>
      </c>
      <c r="H6486" s="49" t="s">
        <v>3129</v>
      </c>
      <c r="I6486" s="49" t="s">
        <v>3129</v>
      </c>
      <c r="J6486" s="49">
        <v>135600</v>
      </c>
      <c r="K6486" s="49" t="s">
        <v>122</v>
      </c>
      <c r="L6486" s="49">
        <v>9724203</v>
      </c>
      <c r="M6486" s="49" t="s">
        <v>1002</v>
      </c>
      <c r="N6486" s="51">
        <v>22098</v>
      </c>
      <c r="O6486" s="51">
        <v>22098</v>
      </c>
      <c r="P6486" s="49" t="s">
        <v>1091</v>
      </c>
    </row>
    <row r="6487" spans="1:16">
      <c r="A6487" s="46">
        <v>0</v>
      </c>
      <c r="B6487" s="46">
        <v>0</v>
      </c>
      <c r="C6487" s="46">
        <v>0</v>
      </c>
      <c r="D6487" s="46">
        <f t="shared" si="101"/>
        <v>0</v>
      </c>
      <c r="E6487" s="51">
        <v>45261</v>
      </c>
      <c r="F6487" s="49" t="s">
        <v>80</v>
      </c>
      <c r="G6487" s="49" t="s">
        <v>81</v>
      </c>
      <c r="H6487" s="49" t="s">
        <v>3129</v>
      </c>
      <c r="I6487" s="49" t="s">
        <v>3129</v>
      </c>
      <c r="J6487" s="49">
        <v>135600</v>
      </c>
      <c r="K6487" s="49" t="s">
        <v>647</v>
      </c>
      <c r="L6487" s="49">
        <v>12148301</v>
      </c>
      <c r="M6487" s="49" t="s">
        <v>3174</v>
      </c>
      <c r="N6487" s="51">
        <v>27942</v>
      </c>
      <c r="O6487" s="51">
        <v>27942</v>
      </c>
      <c r="P6487" s="49" t="s">
        <v>1091</v>
      </c>
    </row>
    <row r="6488" spans="1:16">
      <c r="A6488" s="46">
        <v>0</v>
      </c>
      <c r="B6488" s="46">
        <v>0</v>
      </c>
      <c r="C6488" s="46">
        <v>0</v>
      </c>
      <c r="D6488" s="46">
        <f t="shared" si="101"/>
        <v>0</v>
      </c>
      <c r="E6488" s="51">
        <v>45261</v>
      </c>
      <c r="F6488" s="49" t="s">
        <v>80</v>
      </c>
      <c r="G6488" s="49" t="s">
        <v>81</v>
      </c>
      <c r="H6488" s="49" t="s">
        <v>3129</v>
      </c>
      <c r="I6488" s="49" t="s">
        <v>3129</v>
      </c>
      <c r="J6488" s="49">
        <v>135600</v>
      </c>
      <c r="K6488" s="49" t="s">
        <v>647</v>
      </c>
      <c r="L6488" s="49">
        <v>12148294</v>
      </c>
      <c r="M6488" s="49" t="s">
        <v>3174</v>
      </c>
      <c r="N6488" s="51">
        <v>22098</v>
      </c>
      <c r="O6488" s="51">
        <v>22098</v>
      </c>
      <c r="P6488" s="49" t="s">
        <v>1091</v>
      </c>
    </row>
    <row r="6489" spans="1:16">
      <c r="A6489" s="46">
        <v>0</v>
      </c>
      <c r="B6489" s="46">
        <v>0</v>
      </c>
      <c r="C6489" s="46">
        <v>0</v>
      </c>
      <c r="D6489" s="46">
        <f t="shared" si="101"/>
        <v>0</v>
      </c>
      <c r="E6489" s="51">
        <v>45261</v>
      </c>
      <c r="F6489" s="49" t="s">
        <v>80</v>
      </c>
      <c r="G6489" s="49" t="s">
        <v>81</v>
      </c>
      <c r="H6489" s="49" t="s">
        <v>3129</v>
      </c>
      <c r="I6489" s="49" t="s">
        <v>3129</v>
      </c>
      <c r="J6489" s="49">
        <v>135600</v>
      </c>
      <c r="K6489" s="49" t="s">
        <v>133</v>
      </c>
      <c r="L6489" s="49">
        <v>9974897</v>
      </c>
      <c r="M6489" s="49" t="s">
        <v>2077</v>
      </c>
      <c r="N6489" s="51">
        <v>13697</v>
      </c>
      <c r="O6489" s="51">
        <v>13697</v>
      </c>
      <c r="P6489" s="49" t="s">
        <v>1091</v>
      </c>
    </row>
    <row r="6490" spans="1:16">
      <c r="A6490" s="46">
        <v>0</v>
      </c>
      <c r="B6490" s="46">
        <v>0</v>
      </c>
      <c r="C6490" s="46">
        <v>0</v>
      </c>
      <c r="D6490" s="46">
        <f t="shared" si="101"/>
        <v>0</v>
      </c>
      <c r="E6490" s="51">
        <v>45261</v>
      </c>
      <c r="F6490" s="49" t="s">
        <v>80</v>
      </c>
      <c r="G6490" s="49" t="s">
        <v>81</v>
      </c>
      <c r="H6490" s="49" t="s">
        <v>3129</v>
      </c>
      <c r="I6490" s="49" t="s">
        <v>3129</v>
      </c>
      <c r="J6490" s="49">
        <v>135600</v>
      </c>
      <c r="K6490" s="49" t="s">
        <v>133</v>
      </c>
      <c r="L6490" s="49">
        <v>9974896</v>
      </c>
      <c r="M6490" s="49" t="s">
        <v>3175</v>
      </c>
      <c r="N6490" s="51">
        <v>29403</v>
      </c>
      <c r="O6490" s="51">
        <v>29403</v>
      </c>
      <c r="P6490" s="49" t="s">
        <v>1091</v>
      </c>
    </row>
    <row r="6491" spans="1:16">
      <c r="A6491" s="46">
        <v>0</v>
      </c>
      <c r="B6491" s="46">
        <v>0</v>
      </c>
      <c r="C6491" s="46">
        <v>0</v>
      </c>
      <c r="D6491" s="46">
        <f t="shared" si="101"/>
        <v>0</v>
      </c>
      <c r="E6491" s="51">
        <v>45261</v>
      </c>
      <c r="F6491" s="49" t="s">
        <v>80</v>
      </c>
      <c r="G6491" s="49" t="s">
        <v>81</v>
      </c>
      <c r="H6491" s="49" t="s">
        <v>3129</v>
      </c>
      <c r="I6491" s="49" t="s">
        <v>3129</v>
      </c>
      <c r="J6491" s="49">
        <v>135600</v>
      </c>
      <c r="K6491" s="49" t="s">
        <v>133</v>
      </c>
      <c r="L6491" s="49">
        <v>9974567</v>
      </c>
      <c r="M6491" s="49" t="s">
        <v>2077</v>
      </c>
      <c r="N6491" s="51">
        <v>29037</v>
      </c>
      <c r="O6491" s="51">
        <v>29037</v>
      </c>
      <c r="P6491" s="49" t="s">
        <v>1091</v>
      </c>
    </row>
    <row r="6492" spans="1:16">
      <c r="A6492" s="46">
        <v>0</v>
      </c>
      <c r="B6492" s="46">
        <v>0</v>
      </c>
      <c r="C6492" s="46">
        <v>0</v>
      </c>
      <c r="D6492" s="46">
        <f t="shared" si="101"/>
        <v>0</v>
      </c>
      <c r="E6492" s="51">
        <v>45261</v>
      </c>
      <c r="F6492" s="49" t="s">
        <v>80</v>
      </c>
      <c r="G6492" s="49" t="s">
        <v>81</v>
      </c>
      <c r="H6492" s="49" t="s">
        <v>3129</v>
      </c>
      <c r="I6492" s="49" t="s">
        <v>3129</v>
      </c>
      <c r="J6492" s="49">
        <v>135600</v>
      </c>
      <c r="K6492" s="49" t="s">
        <v>133</v>
      </c>
      <c r="L6492" s="49">
        <v>9697436</v>
      </c>
      <c r="M6492" s="49" t="s">
        <v>2077</v>
      </c>
      <c r="N6492" s="51">
        <v>27211</v>
      </c>
      <c r="O6492" s="51">
        <v>27211</v>
      </c>
      <c r="P6492" s="49" t="s">
        <v>1091</v>
      </c>
    </row>
    <row r="6493" spans="1:16">
      <c r="A6493" s="46">
        <v>0</v>
      </c>
      <c r="B6493" s="46">
        <v>0</v>
      </c>
      <c r="C6493" s="46">
        <v>0</v>
      </c>
      <c r="D6493" s="46">
        <f t="shared" si="101"/>
        <v>0</v>
      </c>
      <c r="E6493" s="51">
        <v>45261</v>
      </c>
      <c r="F6493" s="49" t="s">
        <v>80</v>
      </c>
      <c r="G6493" s="49" t="s">
        <v>81</v>
      </c>
      <c r="H6493" s="49" t="s">
        <v>3129</v>
      </c>
      <c r="I6493" s="49" t="s">
        <v>3129</v>
      </c>
      <c r="J6493" s="49">
        <v>135700</v>
      </c>
      <c r="K6493" s="49" t="s">
        <v>107</v>
      </c>
      <c r="L6493" s="49">
        <v>12150346</v>
      </c>
      <c r="M6493" s="49" t="s">
        <v>3171</v>
      </c>
      <c r="N6493" s="51">
        <v>41556</v>
      </c>
      <c r="O6493" s="51">
        <v>41579</v>
      </c>
      <c r="P6493" s="49" t="s">
        <v>3162</v>
      </c>
    </row>
    <row r="6494" spans="1:16">
      <c r="A6494" s="46">
        <v>0</v>
      </c>
      <c r="B6494" s="46">
        <v>0</v>
      </c>
      <c r="C6494" s="46">
        <v>0</v>
      </c>
      <c r="D6494" s="46">
        <f t="shared" si="101"/>
        <v>0</v>
      </c>
      <c r="E6494" s="51">
        <v>45261</v>
      </c>
      <c r="F6494" s="49" t="s">
        <v>80</v>
      </c>
      <c r="G6494" s="49" t="s">
        <v>81</v>
      </c>
      <c r="H6494" s="49" t="s">
        <v>3129</v>
      </c>
      <c r="I6494" s="49" t="s">
        <v>3129</v>
      </c>
      <c r="J6494" s="49">
        <v>135001</v>
      </c>
      <c r="K6494" s="49" t="s">
        <v>153</v>
      </c>
      <c r="L6494" s="49">
        <v>9699840</v>
      </c>
      <c r="M6494" s="49" t="s">
        <v>1169</v>
      </c>
      <c r="N6494" s="51">
        <v>23559</v>
      </c>
      <c r="O6494" s="51">
        <v>23559</v>
      </c>
      <c r="P6494" s="49" t="s">
        <v>1091</v>
      </c>
    </row>
    <row r="6495" spans="1:16">
      <c r="A6495" s="46">
        <v>0</v>
      </c>
      <c r="B6495" s="46">
        <v>0</v>
      </c>
      <c r="C6495" s="46">
        <v>0</v>
      </c>
      <c r="D6495" s="46">
        <f t="shared" si="101"/>
        <v>0</v>
      </c>
      <c r="E6495" s="51">
        <v>45261</v>
      </c>
      <c r="F6495" s="49" t="s">
        <v>80</v>
      </c>
      <c r="G6495" s="49" t="s">
        <v>81</v>
      </c>
      <c r="H6495" s="49" t="s">
        <v>3129</v>
      </c>
      <c r="I6495" s="49" t="s">
        <v>3129</v>
      </c>
      <c r="J6495" s="49">
        <v>135001</v>
      </c>
      <c r="K6495" s="49" t="s">
        <v>153</v>
      </c>
      <c r="L6495" s="49">
        <v>9868934</v>
      </c>
      <c r="M6495" s="49" t="s">
        <v>1166</v>
      </c>
      <c r="N6495" s="51">
        <v>28307</v>
      </c>
      <c r="O6495" s="51">
        <v>28307</v>
      </c>
      <c r="P6495" s="49" t="s">
        <v>1091</v>
      </c>
    </row>
    <row r="6496" spans="1:16">
      <c r="A6496" s="46">
        <v>1</v>
      </c>
      <c r="B6496" s="46">
        <v>0</v>
      </c>
      <c r="C6496" s="46">
        <v>0</v>
      </c>
      <c r="D6496" s="46">
        <f t="shared" si="101"/>
        <v>0</v>
      </c>
      <c r="E6496" s="51">
        <v>45261</v>
      </c>
      <c r="F6496" s="49" t="s">
        <v>80</v>
      </c>
      <c r="G6496" s="49" t="s">
        <v>81</v>
      </c>
      <c r="H6496" s="49" t="s">
        <v>3129</v>
      </c>
      <c r="I6496" s="49" t="s">
        <v>3129</v>
      </c>
      <c r="J6496" s="49">
        <v>135001</v>
      </c>
      <c r="K6496" s="49" t="s">
        <v>153</v>
      </c>
      <c r="L6496" s="49">
        <v>9868937</v>
      </c>
      <c r="M6496" s="49" t="s">
        <v>2885</v>
      </c>
      <c r="N6496" s="51">
        <v>23559</v>
      </c>
      <c r="O6496" s="51">
        <v>23559</v>
      </c>
      <c r="P6496" s="49" t="s">
        <v>1091</v>
      </c>
    </row>
    <row r="6497" spans="1:16">
      <c r="A6497" s="46">
        <v>0</v>
      </c>
      <c r="B6497" s="46">
        <v>0</v>
      </c>
      <c r="C6497" s="46">
        <v>0</v>
      </c>
      <c r="D6497" s="46">
        <f t="shared" si="101"/>
        <v>0</v>
      </c>
      <c r="E6497" s="51">
        <v>45261</v>
      </c>
      <c r="F6497" s="49" t="s">
        <v>80</v>
      </c>
      <c r="G6497" s="49" t="s">
        <v>81</v>
      </c>
      <c r="H6497" s="49" t="s">
        <v>3129</v>
      </c>
      <c r="I6497" s="49" t="s">
        <v>3129</v>
      </c>
      <c r="J6497" s="49">
        <v>135001</v>
      </c>
      <c r="K6497" s="49" t="s">
        <v>153</v>
      </c>
      <c r="L6497" s="49">
        <v>9868936</v>
      </c>
      <c r="M6497" s="49" t="s">
        <v>1167</v>
      </c>
      <c r="N6497" s="51">
        <v>28307</v>
      </c>
      <c r="O6497" s="51">
        <v>28307</v>
      </c>
      <c r="P6497" s="49" t="s">
        <v>1091</v>
      </c>
    </row>
    <row r="6498" spans="1:16">
      <c r="A6498" s="46">
        <v>0</v>
      </c>
      <c r="B6498" s="46">
        <v>0</v>
      </c>
      <c r="C6498" s="46">
        <v>0</v>
      </c>
      <c r="D6498" s="46">
        <f t="shared" si="101"/>
        <v>0</v>
      </c>
      <c r="E6498" s="51">
        <v>45261</v>
      </c>
      <c r="F6498" s="49" t="s">
        <v>80</v>
      </c>
      <c r="G6498" s="49" t="s">
        <v>81</v>
      </c>
      <c r="H6498" s="49" t="s">
        <v>3129</v>
      </c>
      <c r="I6498" s="49" t="s">
        <v>3129</v>
      </c>
      <c r="J6498" s="49">
        <v>135001</v>
      </c>
      <c r="K6498" s="49" t="s">
        <v>153</v>
      </c>
      <c r="L6498" s="49">
        <v>9868935</v>
      </c>
      <c r="M6498" s="49" t="s">
        <v>1168</v>
      </c>
      <c r="N6498" s="51">
        <v>28307</v>
      </c>
      <c r="O6498" s="51">
        <v>28307</v>
      </c>
      <c r="P6498" s="49" t="s">
        <v>1091</v>
      </c>
    </row>
    <row r="6499" spans="1:16">
      <c r="A6499" s="46">
        <v>0</v>
      </c>
      <c r="B6499" s="46">
        <v>0</v>
      </c>
      <c r="C6499" s="46">
        <v>0</v>
      </c>
      <c r="D6499" s="46">
        <f t="shared" si="101"/>
        <v>0</v>
      </c>
      <c r="E6499" s="51">
        <v>45261</v>
      </c>
      <c r="F6499" s="49" t="s">
        <v>80</v>
      </c>
      <c r="G6499" s="49" t="s">
        <v>81</v>
      </c>
      <c r="H6499" s="49" t="s">
        <v>3129</v>
      </c>
      <c r="I6499" s="49" t="s">
        <v>3129</v>
      </c>
      <c r="J6499" s="49">
        <v>135002</v>
      </c>
      <c r="K6499" s="49" t="s">
        <v>130</v>
      </c>
      <c r="L6499" s="49">
        <v>9870026</v>
      </c>
      <c r="M6499" s="49" t="s">
        <v>1170</v>
      </c>
      <c r="N6499" s="51">
        <v>23559</v>
      </c>
      <c r="O6499" s="51">
        <v>23559</v>
      </c>
      <c r="P6499" s="49" t="s">
        <v>1091</v>
      </c>
    </row>
    <row r="6500" spans="1:16">
      <c r="A6500" s="46">
        <v>0</v>
      </c>
      <c r="B6500" s="46">
        <v>0</v>
      </c>
      <c r="C6500" s="46">
        <v>0</v>
      </c>
      <c r="D6500" s="46">
        <f t="shared" si="101"/>
        <v>0</v>
      </c>
      <c r="E6500" s="51">
        <v>45261</v>
      </c>
      <c r="F6500" s="49" t="s">
        <v>80</v>
      </c>
      <c r="G6500" s="49" t="s">
        <v>81</v>
      </c>
      <c r="H6500" s="49" t="s">
        <v>3129</v>
      </c>
      <c r="I6500" s="49" t="s">
        <v>3129</v>
      </c>
      <c r="J6500" s="49">
        <v>135002</v>
      </c>
      <c r="K6500" s="49" t="s">
        <v>130</v>
      </c>
      <c r="L6500" s="49">
        <v>9870027</v>
      </c>
      <c r="M6500" s="49" t="s">
        <v>1173</v>
      </c>
      <c r="N6500" s="51">
        <v>23559</v>
      </c>
      <c r="O6500" s="51">
        <v>23559</v>
      </c>
      <c r="P6500" s="49" t="s">
        <v>1091</v>
      </c>
    </row>
    <row r="6501" spans="1:16">
      <c r="A6501" s="46">
        <v>0</v>
      </c>
      <c r="B6501" s="46">
        <v>0</v>
      </c>
      <c r="C6501" s="46">
        <v>0</v>
      </c>
      <c r="D6501" s="46">
        <f t="shared" si="101"/>
        <v>0</v>
      </c>
      <c r="E6501" s="51">
        <v>45261</v>
      </c>
      <c r="F6501" s="49" t="s">
        <v>80</v>
      </c>
      <c r="G6501" s="49" t="s">
        <v>81</v>
      </c>
      <c r="H6501" s="49" t="s">
        <v>3129</v>
      </c>
      <c r="I6501" s="49" t="s">
        <v>3129</v>
      </c>
      <c r="J6501" s="49">
        <v>135002</v>
      </c>
      <c r="K6501" s="49" t="s">
        <v>130</v>
      </c>
      <c r="L6501" s="49">
        <v>9870149</v>
      </c>
      <c r="M6501" s="49" t="s">
        <v>3176</v>
      </c>
      <c r="N6501" s="51">
        <v>23924</v>
      </c>
      <c r="O6501" s="51">
        <v>23924</v>
      </c>
      <c r="P6501" s="49" t="s">
        <v>1091</v>
      </c>
    </row>
    <row r="6502" spans="1:16">
      <c r="A6502" s="46">
        <v>0</v>
      </c>
      <c r="B6502" s="46">
        <v>0</v>
      </c>
      <c r="C6502" s="46">
        <v>0</v>
      </c>
      <c r="D6502" s="46">
        <f t="shared" si="101"/>
        <v>0</v>
      </c>
      <c r="E6502" s="51">
        <v>45261</v>
      </c>
      <c r="F6502" s="49" t="s">
        <v>80</v>
      </c>
      <c r="G6502" s="49" t="s">
        <v>81</v>
      </c>
      <c r="H6502" s="49" t="s">
        <v>3129</v>
      </c>
      <c r="I6502" s="49" t="s">
        <v>3129</v>
      </c>
      <c r="J6502" s="49">
        <v>135002</v>
      </c>
      <c r="K6502" s="49" t="s">
        <v>130</v>
      </c>
      <c r="L6502" s="49">
        <v>9870148</v>
      </c>
      <c r="M6502" s="49" t="s">
        <v>3177</v>
      </c>
      <c r="N6502" s="51">
        <v>23924</v>
      </c>
      <c r="O6502" s="51">
        <v>23924</v>
      </c>
      <c r="P6502" s="49" t="s">
        <v>1091</v>
      </c>
    </row>
    <row r="6503" spans="1:16">
      <c r="A6503" s="46">
        <v>0</v>
      </c>
      <c r="B6503" s="46">
        <v>0</v>
      </c>
      <c r="C6503" s="46">
        <v>0</v>
      </c>
      <c r="D6503" s="46">
        <f t="shared" si="101"/>
        <v>0</v>
      </c>
      <c r="E6503" s="51">
        <v>45261</v>
      </c>
      <c r="F6503" s="49" t="s">
        <v>80</v>
      </c>
      <c r="G6503" s="49" t="s">
        <v>81</v>
      </c>
      <c r="H6503" s="49" t="s">
        <v>3129</v>
      </c>
      <c r="I6503" s="49" t="s">
        <v>3129</v>
      </c>
      <c r="J6503" s="49">
        <v>135002</v>
      </c>
      <c r="K6503" s="49" t="s">
        <v>130</v>
      </c>
      <c r="L6503" s="49">
        <v>9870145</v>
      </c>
      <c r="M6503" s="49" t="s">
        <v>3178</v>
      </c>
      <c r="N6503" s="51">
        <v>23924</v>
      </c>
      <c r="O6503" s="51">
        <v>23924</v>
      </c>
      <c r="P6503" s="49" t="s">
        <v>1091</v>
      </c>
    </row>
    <row r="6504" spans="1:16">
      <c r="A6504" s="46">
        <v>0</v>
      </c>
      <c r="B6504" s="46">
        <v>0</v>
      </c>
      <c r="C6504" s="46">
        <v>0</v>
      </c>
      <c r="D6504" s="46">
        <f t="shared" si="101"/>
        <v>0</v>
      </c>
      <c r="E6504" s="51">
        <v>45261</v>
      </c>
      <c r="F6504" s="49" t="s">
        <v>80</v>
      </c>
      <c r="G6504" s="49" t="s">
        <v>81</v>
      </c>
      <c r="H6504" s="49" t="s">
        <v>3129</v>
      </c>
      <c r="I6504" s="49" t="s">
        <v>3129</v>
      </c>
      <c r="J6504" s="49">
        <v>135002</v>
      </c>
      <c r="K6504" s="49" t="s">
        <v>130</v>
      </c>
      <c r="L6504" s="49">
        <v>9691247</v>
      </c>
      <c r="M6504" s="49" t="s">
        <v>3179</v>
      </c>
      <c r="N6504" s="51">
        <v>23924</v>
      </c>
      <c r="O6504" s="51">
        <v>23924</v>
      </c>
      <c r="P6504" s="49" t="s">
        <v>1091</v>
      </c>
    </row>
    <row r="6505" spans="1:16">
      <c r="A6505" s="46">
        <v>0</v>
      </c>
      <c r="B6505" s="46">
        <v>0</v>
      </c>
      <c r="C6505" s="46">
        <v>0</v>
      </c>
      <c r="D6505" s="46">
        <f t="shared" si="101"/>
        <v>0</v>
      </c>
      <c r="E6505" s="51">
        <v>45261</v>
      </c>
      <c r="F6505" s="49" t="s">
        <v>80</v>
      </c>
      <c r="G6505" s="49" t="s">
        <v>81</v>
      </c>
      <c r="H6505" s="49" t="s">
        <v>3129</v>
      </c>
      <c r="I6505" s="49" t="s">
        <v>3129</v>
      </c>
      <c r="J6505" s="49">
        <v>135002</v>
      </c>
      <c r="K6505" s="49" t="s">
        <v>130</v>
      </c>
      <c r="L6505" s="49">
        <v>9870028</v>
      </c>
      <c r="M6505" s="49" t="s">
        <v>1171</v>
      </c>
      <c r="N6505" s="51">
        <v>23559</v>
      </c>
      <c r="O6505" s="51">
        <v>23559</v>
      </c>
      <c r="P6505" s="49" t="s">
        <v>1091</v>
      </c>
    </row>
    <row r="6506" spans="1:16">
      <c r="A6506" s="46">
        <v>0</v>
      </c>
      <c r="B6506" s="46">
        <v>0</v>
      </c>
      <c r="C6506" s="46">
        <v>0</v>
      </c>
      <c r="D6506" s="46">
        <f t="shared" si="101"/>
        <v>0</v>
      </c>
      <c r="E6506" s="51">
        <v>45261</v>
      </c>
      <c r="F6506" s="49" t="s">
        <v>80</v>
      </c>
      <c r="G6506" s="49" t="s">
        <v>81</v>
      </c>
      <c r="H6506" s="49" t="s">
        <v>3129</v>
      </c>
      <c r="I6506" s="49" t="s">
        <v>3129</v>
      </c>
      <c r="J6506" s="49">
        <v>135002</v>
      </c>
      <c r="K6506" s="49" t="s">
        <v>130</v>
      </c>
      <c r="L6506" s="49">
        <v>9718845</v>
      </c>
      <c r="M6506" s="49" t="s">
        <v>1176</v>
      </c>
      <c r="N6506" s="51">
        <v>23559</v>
      </c>
      <c r="O6506" s="51">
        <v>23559</v>
      </c>
      <c r="P6506" s="49" t="s">
        <v>1091</v>
      </c>
    </row>
    <row r="6507" spans="1:16">
      <c r="A6507" s="46">
        <v>0</v>
      </c>
      <c r="B6507" s="46">
        <v>0</v>
      </c>
      <c r="C6507" s="46">
        <v>0</v>
      </c>
      <c r="D6507" s="46">
        <f t="shared" si="101"/>
        <v>0</v>
      </c>
      <c r="E6507" s="51">
        <v>45261</v>
      </c>
      <c r="F6507" s="49" t="s">
        <v>80</v>
      </c>
      <c r="G6507" s="49" t="s">
        <v>81</v>
      </c>
      <c r="H6507" s="49" t="s">
        <v>3129</v>
      </c>
      <c r="I6507" s="49" t="s">
        <v>3129</v>
      </c>
      <c r="J6507" s="49">
        <v>135002</v>
      </c>
      <c r="K6507" s="49" t="s">
        <v>130</v>
      </c>
      <c r="L6507" s="49">
        <v>9870150</v>
      </c>
      <c r="M6507" s="49" t="s">
        <v>3180</v>
      </c>
      <c r="N6507" s="51">
        <v>23924</v>
      </c>
      <c r="O6507" s="51">
        <v>23924</v>
      </c>
      <c r="P6507" s="49" t="s">
        <v>1091</v>
      </c>
    </row>
    <row r="6508" spans="1:16">
      <c r="A6508" s="46">
        <v>0</v>
      </c>
      <c r="B6508" s="46">
        <v>0</v>
      </c>
      <c r="C6508" s="46">
        <v>0</v>
      </c>
      <c r="D6508" s="46">
        <f t="shared" si="101"/>
        <v>0</v>
      </c>
      <c r="E6508" s="51">
        <v>45261</v>
      </c>
      <c r="F6508" s="49" t="s">
        <v>80</v>
      </c>
      <c r="G6508" s="49" t="s">
        <v>81</v>
      </c>
      <c r="H6508" s="49" t="s">
        <v>3129</v>
      </c>
      <c r="I6508" s="49" t="s">
        <v>3129</v>
      </c>
      <c r="J6508" s="49">
        <v>135002</v>
      </c>
      <c r="K6508" s="49" t="s">
        <v>130</v>
      </c>
      <c r="L6508" s="49">
        <v>9870031</v>
      </c>
      <c r="M6508" s="49" t="s">
        <v>1175</v>
      </c>
      <c r="N6508" s="51">
        <v>23559</v>
      </c>
      <c r="O6508" s="51">
        <v>23559</v>
      </c>
      <c r="P6508" s="49" t="s">
        <v>1091</v>
      </c>
    </row>
    <row r="6509" spans="1:16">
      <c r="A6509" s="46">
        <v>0</v>
      </c>
      <c r="B6509" s="46">
        <v>0</v>
      </c>
      <c r="C6509" s="46">
        <v>0</v>
      </c>
      <c r="D6509" s="46">
        <f t="shared" si="101"/>
        <v>0</v>
      </c>
      <c r="E6509" s="51">
        <v>45261</v>
      </c>
      <c r="F6509" s="49" t="s">
        <v>80</v>
      </c>
      <c r="G6509" s="49" t="s">
        <v>81</v>
      </c>
      <c r="H6509" s="49" t="s">
        <v>3129</v>
      </c>
      <c r="I6509" s="49" t="s">
        <v>3129</v>
      </c>
      <c r="J6509" s="49">
        <v>135002</v>
      </c>
      <c r="K6509" s="49" t="s">
        <v>130</v>
      </c>
      <c r="L6509" s="49">
        <v>9870029</v>
      </c>
      <c r="M6509" s="49" t="s">
        <v>1172</v>
      </c>
      <c r="N6509" s="51">
        <v>23559</v>
      </c>
      <c r="O6509" s="51">
        <v>23559</v>
      </c>
      <c r="P6509" s="49" t="s">
        <v>1091</v>
      </c>
    </row>
    <row r="6510" spans="1:16">
      <c r="A6510" s="46">
        <v>0</v>
      </c>
      <c r="B6510" s="46">
        <v>0</v>
      </c>
      <c r="C6510" s="46">
        <v>0</v>
      </c>
      <c r="D6510" s="46">
        <f t="shared" si="101"/>
        <v>0</v>
      </c>
      <c r="E6510" s="51">
        <v>45261</v>
      </c>
      <c r="F6510" s="49" t="s">
        <v>80</v>
      </c>
      <c r="G6510" s="49" t="s">
        <v>81</v>
      </c>
      <c r="H6510" s="49" t="s">
        <v>3129</v>
      </c>
      <c r="I6510" s="49" t="s">
        <v>3129</v>
      </c>
      <c r="J6510" s="49">
        <v>135002</v>
      </c>
      <c r="K6510" s="49" t="s">
        <v>130</v>
      </c>
      <c r="L6510" s="49">
        <v>9870147</v>
      </c>
      <c r="M6510" s="49" t="s">
        <v>3063</v>
      </c>
      <c r="N6510" s="51">
        <v>23924</v>
      </c>
      <c r="O6510" s="51">
        <v>23924</v>
      </c>
      <c r="P6510" s="49" t="s">
        <v>1091</v>
      </c>
    </row>
    <row r="6511" spans="1:16">
      <c r="A6511" s="46">
        <v>0</v>
      </c>
      <c r="B6511" s="46">
        <v>0</v>
      </c>
      <c r="C6511" s="46">
        <v>0</v>
      </c>
      <c r="D6511" s="46">
        <f t="shared" si="101"/>
        <v>0</v>
      </c>
      <c r="E6511" s="51">
        <v>45261</v>
      </c>
      <c r="F6511" s="49" t="s">
        <v>80</v>
      </c>
      <c r="G6511" s="49" t="s">
        <v>81</v>
      </c>
      <c r="H6511" s="49" t="s">
        <v>3129</v>
      </c>
      <c r="I6511" s="49" t="s">
        <v>3129</v>
      </c>
      <c r="J6511" s="49">
        <v>135002</v>
      </c>
      <c r="K6511" s="49" t="s">
        <v>130</v>
      </c>
      <c r="L6511" s="49">
        <v>9870143</v>
      </c>
      <c r="M6511" s="49" t="s">
        <v>3181</v>
      </c>
      <c r="N6511" s="51">
        <v>23924</v>
      </c>
      <c r="O6511" s="51">
        <v>23924</v>
      </c>
      <c r="P6511" s="49" t="s">
        <v>1091</v>
      </c>
    </row>
    <row r="6512" spans="1:16">
      <c r="A6512" s="46">
        <v>0</v>
      </c>
      <c r="B6512" s="46">
        <v>0</v>
      </c>
      <c r="C6512" s="46">
        <v>0</v>
      </c>
      <c r="D6512" s="46">
        <f t="shared" si="101"/>
        <v>0</v>
      </c>
      <c r="E6512" s="51">
        <v>45261</v>
      </c>
      <c r="F6512" s="49" t="s">
        <v>80</v>
      </c>
      <c r="G6512" s="49" t="s">
        <v>81</v>
      </c>
      <c r="H6512" s="49" t="s">
        <v>3129</v>
      </c>
      <c r="I6512" s="49" t="s">
        <v>3129</v>
      </c>
      <c r="J6512" s="49">
        <v>135002</v>
      </c>
      <c r="K6512" s="49" t="s">
        <v>130</v>
      </c>
      <c r="L6512" s="49">
        <v>9870152</v>
      </c>
      <c r="M6512" s="49" t="s">
        <v>3182</v>
      </c>
      <c r="N6512" s="51">
        <v>14793</v>
      </c>
      <c r="O6512" s="51">
        <v>14793</v>
      </c>
      <c r="P6512" s="49" t="s">
        <v>1091</v>
      </c>
    </row>
    <row r="6513" spans="1:16">
      <c r="A6513" s="46">
        <v>0</v>
      </c>
      <c r="B6513" s="46">
        <v>0</v>
      </c>
      <c r="C6513" s="46">
        <v>0</v>
      </c>
      <c r="D6513" s="46">
        <f t="shared" si="101"/>
        <v>0</v>
      </c>
      <c r="E6513" s="51">
        <v>45261</v>
      </c>
      <c r="F6513" s="49" t="s">
        <v>80</v>
      </c>
      <c r="G6513" s="49" t="s">
        <v>81</v>
      </c>
      <c r="H6513" s="49" t="s">
        <v>3129</v>
      </c>
      <c r="I6513" s="49" t="s">
        <v>3129</v>
      </c>
      <c r="J6513" s="49">
        <v>135002</v>
      </c>
      <c r="K6513" s="49" t="s">
        <v>130</v>
      </c>
      <c r="L6513" s="49">
        <v>9870144</v>
      </c>
      <c r="M6513" s="49" t="s">
        <v>3183</v>
      </c>
      <c r="N6513" s="51">
        <v>23924</v>
      </c>
      <c r="O6513" s="51">
        <v>23924</v>
      </c>
      <c r="P6513" s="49" t="s">
        <v>1091</v>
      </c>
    </row>
    <row r="6514" spans="1:16">
      <c r="A6514" s="46">
        <v>0</v>
      </c>
      <c r="B6514" s="46">
        <v>0</v>
      </c>
      <c r="C6514" s="46">
        <v>0</v>
      </c>
      <c r="D6514" s="46">
        <f t="shared" si="101"/>
        <v>0</v>
      </c>
      <c r="E6514" s="51">
        <v>45261</v>
      </c>
      <c r="F6514" s="49" t="s">
        <v>80</v>
      </c>
      <c r="G6514" s="49" t="s">
        <v>81</v>
      </c>
      <c r="H6514" s="49" t="s">
        <v>3129</v>
      </c>
      <c r="I6514" s="49" t="s">
        <v>3129</v>
      </c>
      <c r="J6514" s="49">
        <v>135002</v>
      </c>
      <c r="K6514" s="49" t="s">
        <v>130</v>
      </c>
      <c r="L6514" s="49">
        <v>9870142</v>
      </c>
      <c r="M6514" s="49" t="s">
        <v>3184</v>
      </c>
      <c r="N6514" s="51">
        <v>23924</v>
      </c>
      <c r="O6514" s="51">
        <v>23924</v>
      </c>
      <c r="P6514" s="49" t="s">
        <v>1091</v>
      </c>
    </row>
    <row r="6515" spans="1:16">
      <c r="A6515" s="46">
        <v>0</v>
      </c>
      <c r="B6515" s="46">
        <v>0</v>
      </c>
      <c r="C6515" s="46">
        <v>0</v>
      </c>
      <c r="D6515" s="46">
        <f t="shared" si="101"/>
        <v>0</v>
      </c>
      <c r="E6515" s="51">
        <v>45261</v>
      </c>
      <c r="F6515" s="49" t="s">
        <v>80</v>
      </c>
      <c r="G6515" s="49" t="s">
        <v>81</v>
      </c>
      <c r="H6515" s="49" t="s">
        <v>3129</v>
      </c>
      <c r="I6515" s="49" t="s">
        <v>3129</v>
      </c>
      <c r="J6515" s="49">
        <v>135002</v>
      </c>
      <c r="K6515" s="49" t="s">
        <v>130</v>
      </c>
      <c r="L6515" s="49">
        <v>9870146</v>
      </c>
      <c r="M6515" s="49" t="s">
        <v>3185</v>
      </c>
      <c r="N6515" s="51">
        <v>23924</v>
      </c>
      <c r="O6515" s="51">
        <v>23924</v>
      </c>
      <c r="P6515" s="49" t="s">
        <v>1091</v>
      </c>
    </row>
    <row r="6516" spans="1:16">
      <c r="A6516" s="46">
        <v>0</v>
      </c>
      <c r="B6516" s="46">
        <v>0</v>
      </c>
      <c r="C6516" s="46">
        <v>0</v>
      </c>
      <c r="D6516" s="46">
        <f t="shared" si="101"/>
        <v>0</v>
      </c>
      <c r="E6516" s="51">
        <v>45261</v>
      </c>
      <c r="F6516" s="49" t="s">
        <v>80</v>
      </c>
      <c r="G6516" s="49" t="s">
        <v>81</v>
      </c>
      <c r="H6516" s="49" t="s">
        <v>3129</v>
      </c>
      <c r="I6516" s="49" t="s">
        <v>3129</v>
      </c>
      <c r="J6516" s="49">
        <v>135002</v>
      </c>
      <c r="K6516" s="49" t="s">
        <v>130</v>
      </c>
      <c r="L6516" s="49">
        <v>9870030</v>
      </c>
      <c r="M6516" s="49" t="s">
        <v>1174</v>
      </c>
      <c r="N6516" s="51">
        <v>23559</v>
      </c>
      <c r="O6516" s="51">
        <v>23559</v>
      </c>
      <c r="P6516" s="49" t="s">
        <v>1091</v>
      </c>
    </row>
    <row r="6517" spans="1:16">
      <c r="A6517" s="46">
        <v>0</v>
      </c>
      <c r="B6517" s="46">
        <v>0</v>
      </c>
      <c r="C6517" s="46">
        <v>0</v>
      </c>
      <c r="D6517" s="46">
        <f t="shared" si="101"/>
        <v>0</v>
      </c>
      <c r="E6517" s="51">
        <v>45261</v>
      </c>
      <c r="F6517" s="49" t="s">
        <v>80</v>
      </c>
      <c r="G6517" s="49" t="s">
        <v>81</v>
      </c>
      <c r="H6517" s="49" t="s">
        <v>3129</v>
      </c>
      <c r="I6517" s="49" t="s">
        <v>3129</v>
      </c>
      <c r="J6517" s="49">
        <v>135002</v>
      </c>
      <c r="K6517" s="49" t="s">
        <v>130</v>
      </c>
      <c r="L6517" s="49">
        <v>9870151</v>
      </c>
      <c r="M6517" s="49" t="s">
        <v>3182</v>
      </c>
      <c r="N6517" s="51">
        <v>23924</v>
      </c>
      <c r="O6517" s="51">
        <v>23924</v>
      </c>
      <c r="P6517" s="49" t="s">
        <v>1091</v>
      </c>
    </row>
    <row r="6518" spans="1:16">
      <c r="A6518" s="46">
        <v>0</v>
      </c>
      <c r="B6518" s="46">
        <v>0</v>
      </c>
      <c r="C6518" s="46">
        <v>0</v>
      </c>
      <c r="D6518" s="46">
        <f t="shared" si="101"/>
        <v>0</v>
      </c>
      <c r="E6518" s="51">
        <v>45261</v>
      </c>
      <c r="F6518" s="49" t="s">
        <v>80</v>
      </c>
      <c r="G6518" s="49" t="s">
        <v>81</v>
      </c>
      <c r="H6518" s="49" t="s">
        <v>3129</v>
      </c>
      <c r="I6518" s="49" t="s">
        <v>3129</v>
      </c>
      <c r="J6518" s="49">
        <v>135500</v>
      </c>
      <c r="K6518" s="49" t="s">
        <v>128</v>
      </c>
      <c r="L6518" s="49">
        <v>9801960</v>
      </c>
      <c r="M6518" s="49" t="s">
        <v>1074</v>
      </c>
      <c r="N6518" s="51">
        <v>23924</v>
      </c>
      <c r="O6518" s="51">
        <v>23924</v>
      </c>
      <c r="P6518" s="49" t="s">
        <v>1081</v>
      </c>
    </row>
    <row r="6519" spans="1:16">
      <c r="A6519" s="46">
        <v>0</v>
      </c>
      <c r="B6519" s="46">
        <v>0</v>
      </c>
      <c r="C6519" s="46">
        <v>0</v>
      </c>
      <c r="D6519" s="46">
        <f t="shared" si="101"/>
        <v>0</v>
      </c>
      <c r="E6519" s="51">
        <v>45261</v>
      </c>
      <c r="F6519" s="49" t="s">
        <v>80</v>
      </c>
      <c r="G6519" s="49" t="s">
        <v>81</v>
      </c>
      <c r="H6519" s="49" t="s">
        <v>3129</v>
      </c>
      <c r="I6519" s="49" t="s">
        <v>3129</v>
      </c>
      <c r="J6519" s="49">
        <v>135500</v>
      </c>
      <c r="K6519" s="49" t="s">
        <v>106</v>
      </c>
      <c r="L6519" s="49">
        <v>9802616</v>
      </c>
      <c r="M6519" s="49" t="s">
        <v>908</v>
      </c>
      <c r="N6519" s="51">
        <v>23559</v>
      </c>
      <c r="O6519" s="51">
        <v>23559</v>
      </c>
      <c r="P6519" s="49" t="s">
        <v>1081</v>
      </c>
    </row>
    <row r="6520" spans="1:16">
      <c r="A6520" s="46">
        <v>0</v>
      </c>
      <c r="B6520" s="46">
        <v>0</v>
      </c>
      <c r="C6520" s="46">
        <v>0</v>
      </c>
      <c r="D6520" s="46">
        <f t="shared" si="101"/>
        <v>0</v>
      </c>
      <c r="E6520" s="51">
        <v>45261</v>
      </c>
      <c r="F6520" s="49" t="s">
        <v>80</v>
      </c>
      <c r="G6520" s="49" t="s">
        <v>81</v>
      </c>
      <c r="H6520" s="49" t="s">
        <v>3129</v>
      </c>
      <c r="I6520" s="49" t="s">
        <v>3129</v>
      </c>
      <c r="J6520" s="49">
        <v>135500</v>
      </c>
      <c r="K6520" s="49" t="s">
        <v>106</v>
      </c>
      <c r="L6520" s="49">
        <v>9801890</v>
      </c>
      <c r="M6520" s="49" t="s">
        <v>908</v>
      </c>
      <c r="N6520" s="51">
        <v>23924</v>
      </c>
      <c r="O6520" s="51">
        <v>23924</v>
      </c>
      <c r="P6520" s="49" t="s">
        <v>1081</v>
      </c>
    </row>
    <row r="6521" spans="1:16">
      <c r="A6521" s="46">
        <v>0</v>
      </c>
      <c r="B6521" s="46">
        <v>0</v>
      </c>
      <c r="C6521" s="46">
        <v>0</v>
      </c>
      <c r="D6521" s="46">
        <f t="shared" si="101"/>
        <v>0</v>
      </c>
      <c r="E6521" s="51">
        <v>45261</v>
      </c>
      <c r="F6521" s="49" t="s">
        <v>80</v>
      </c>
      <c r="G6521" s="49" t="s">
        <v>81</v>
      </c>
      <c r="H6521" s="49" t="s">
        <v>3129</v>
      </c>
      <c r="I6521" s="49" t="s">
        <v>3129</v>
      </c>
      <c r="J6521" s="49">
        <v>135500</v>
      </c>
      <c r="K6521" s="49" t="s">
        <v>106</v>
      </c>
      <c r="L6521" s="49">
        <v>9802738</v>
      </c>
      <c r="M6521" s="49" t="s">
        <v>908</v>
      </c>
      <c r="N6521" s="51">
        <v>23924</v>
      </c>
      <c r="O6521" s="51">
        <v>23924</v>
      </c>
      <c r="P6521" s="49" t="s">
        <v>1081</v>
      </c>
    </row>
    <row r="6522" spans="1:16">
      <c r="A6522" s="46">
        <v>0</v>
      </c>
      <c r="B6522" s="46">
        <v>0</v>
      </c>
      <c r="C6522" s="46">
        <v>0</v>
      </c>
      <c r="D6522" s="46">
        <f t="shared" si="101"/>
        <v>0</v>
      </c>
      <c r="E6522" s="51">
        <v>45261</v>
      </c>
      <c r="F6522" s="49" t="s">
        <v>80</v>
      </c>
      <c r="G6522" s="49" t="s">
        <v>81</v>
      </c>
      <c r="H6522" s="49" t="s">
        <v>3129</v>
      </c>
      <c r="I6522" s="49" t="s">
        <v>3129</v>
      </c>
      <c r="J6522" s="49">
        <v>135500</v>
      </c>
      <c r="K6522" s="49" t="s">
        <v>106</v>
      </c>
      <c r="L6522" s="49">
        <v>9801853</v>
      </c>
      <c r="M6522" s="49" t="s">
        <v>908</v>
      </c>
      <c r="N6522" s="51">
        <v>23924</v>
      </c>
      <c r="O6522" s="51">
        <v>23924</v>
      </c>
      <c r="P6522" s="49" t="s">
        <v>1081</v>
      </c>
    </row>
    <row r="6523" spans="1:16">
      <c r="A6523" s="46">
        <v>0</v>
      </c>
      <c r="B6523" s="46">
        <v>0</v>
      </c>
      <c r="C6523" s="46">
        <v>0</v>
      </c>
      <c r="D6523" s="46">
        <f t="shared" si="101"/>
        <v>0</v>
      </c>
      <c r="E6523" s="51">
        <v>45261</v>
      </c>
      <c r="F6523" s="49" t="s">
        <v>80</v>
      </c>
      <c r="G6523" s="49" t="s">
        <v>81</v>
      </c>
      <c r="H6523" s="49" t="s">
        <v>3129</v>
      </c>
      <c r="I6523" s="49" t="s">
        <v>3129</v>
      </c>
      <c r="J6523" s="49">
        <v>135500</v>
      </c>
      <c r="K6523" s="49" t="s">
        <v>106</v>
      </c>
      <c r="L6523" s="49">
        <v>9802747</v>
      </c>
      <c r="M6523" s="49" t="s">
        <v>908</v>
      </c>
      <c r="N6523" s="51">
        <v>23559</v>
      </c>
      <c r="O6523" s="51">
        <v>23559</v>
      </c>
      <c r="P6523" s="49" t="s">
        <v>1081</v>
      </c>
    </row>
    <row r="6524" spans="1:16">
      <c r="A6524" s="46">
        <v>0</v>
      </c>
      <c r="B6524" s="46">
        <v>0</v>
      </c>
      <c r="C6524" s="46">
        <v>0</v>
      </c>
      <c r="D6524" s="46">
        <f t="shared" si="101"/>
        <v>0</v>
      </c>
      <c r="E6524" s="51">
        <v>45261</v>
      </c>
      <c r="F6524" s="49" t="s">
        <v>80</v>
      </c>
      <c r="G6524" s="49" t="s">
        <v>81</v>
      </c>
      <c r="H6524" s="49" t="s">
        <v>3129</v>
      </c>
      <c r="I6524" s="49" t="s">
        <v>3129</v>
      </c>
      <c r="J6524" s="49">
        <v>135500</v>
      </c>
      <c r="K6524" s="49" t="s">
        <v>106</v>
      </c>
      <c r="L6524" s="49">
        <v>9802461</v>
      </c>
      <c r="M6524" s="49" t="s">
        <v>908</v>
      </c>
      <c r="N6524" s="51">
        <v>23559</v>
      </c>
      <c r="O6524" s="51">
        <v>23559</v>
      </c>
      <c r="P6524" s="49" t="s">
        <v>1081</v>
      </c>
    </row>
    <row r="6525" spans="1:16">
      <c r="A6525" s="46">
        <v>0</v>
      </c>
      <c r="B6525" s="46">
        <v>0</v>
      </c>
      <c r="C6525" s="46">
        <v>0</v>
      </c>
      <c r="D6525" s="46">
        <f t="shared" si="101"/>
        <v>0</v>
      </c>
      <c r="E6525" s="51">
        <v>45261</v>
      </c>
      <c r="F6525" s="49" t="s">
        <v>80</v>
      </c>
      <c r="G6525" s="49" t="s">
        <v>81</v>
      </c>
      <c r="H6525" s="49" t="s">
        <v>3129</v>
      </c>
      <c r="I6525" s="49" t="s">
        <v>3129</v>
      </c>
      <c r="J6525" s="49">
        <v>135500</v>
      </c>
      <c r="K6525" s="49" t="s">
        <v>106</v>
      </c>
      <c r="L6525" s="49">
        <v>9802514</v>
      </c>
      <c r="M6525" s="49" t="s">
        <v>908</v>
      </c>
      <c r="N6525" s="51">
        <v>23924</v>
      </c>
      <c r="O6525" s="51">
        <v>23924</v>
      </c>
      <c r="P6525" s="49" t="s">
        <v>1081</v>
      </c>
    </row>
    <row r="6526" spans="1:16">
      <c r="A6526" s="46">
        <v>0</v>
      </c>
      <c r="B6526" s="46">
        <v>0</v>
      </c>
      <c r="C6526" s="46">
        <v>0</v>
      </c>
      <c r="D6526" s="46">
        <f t="shared" si="101"/>
        <v>0</v>
      </c>
      <c r="E6526" s="51">
        <v>45261</v>
      </c>
      <c r="F6526" s="49" t="s">
        <v>80</v>
      </c>
      <c r="G6526" s="49" t="s">
        <v>81</v>
      </c>
      <c r="H6526" s="49" t="s">
        <v>3129</v>
      </c>
      <c r="I6526" s="49" t="s">
        <v>3129</v>
      </c>
      <c r="J6526" s="49">
        <v>135500</v>
      </c>
      <c r="K6526" s="49" t="s">
        <v>106</v>
      </c>
      <c r="L6526" s="49">
        <v>9802618</v>
      </c>
      <c r="M6526" s="49" t="s">
        <v>908</v>
      </c>
      <c r="N6526" s="51">
        <v>31594</v>
      </c>
      <c r="O6526" s="51">
        <v>31594</v>
      </c>
      <c r="P6526" s="49" t="s">
        <v>1081</v>
      </c>
    </row>
    <row r="6527" spans="1:16">
      <c r="A6527" s="46">
        <v>0</v>
      </c>
      <c r="B6527" s="46">
        <v>0</v>
      </c>
      <c r="C6527" s="46">
        <v>0</v>
      </c>
      <c r="D6527" s="46">
        <f t="shared" si="101"/>
        <v>0</v>
      </c>
      <c r="E6527" s="51">
        <v>45261</v>
      </c>
      <c r="F6527" s="49" t="s">
        <v>80</v>
      </c>
      <c r="G6527" s="49" t="s">
        <v>81</v>
      </c>
      <c r="H6527" s="49" t="s">
        <v>3129</v>
      </c>
      <c r="I6527" s="49" t="s">
        <v>3129</v>
      </c>
      <c r="J6527" s="49">
        <v>135500</v>
      </c>
      <c r="K6527" s="49" t="s">
        <v>106</v>
      </c>
      <c r="L6527" s="49">
        <v>9802617</v>
      </c>
      <c r="M6527" s="49" t="s">
        <v>908</v>
      </c>
      <c r="N6527" s="51">
        <v>26481</v>
      </c>
      <c r="O6527" s="51">
        <v>26481</v>
      </c>
      <c r="P6527" s="49" t="s">
        <v>1081</v>
      </c>
    </row>
    <row r="6528" spans="1:16">
      <c r="A6528" s="46">
        <v>0</v>
      </c>
      <c r="B6528" s="46">
        <v>0</v>
      </c>
      <c r="C6528" s="46">
        <v>0</v>
      </c>
      <c r="D6528" s="46">
        <f t="shared" si="101"/>
        <v>0</v>
      </c>
      <c r="E6528" s="51">
        <v>45261</v>
      </c>
      <c r="F6528" s="49" t="s">
        <v>80</v>
      </c>
      <c r="G6528" s="49" t="s">
        <v>81</v>
      </c>
      <c r="H6528" s="49" t="s">
        <v>3129</v>
      </c>
      <c r="I6528" s="49" t="s">
        <v>3129</v>
      </c>
      <c r="J6528" s="49">
        <v>135500</v>
      </c>
      <c r="K6528" s="49" t="s">
        <v>106</v>
      </c>
      <c r="L6528" s="49">
        <v>9802767</v>
      </c>
      <c r="M6528" s="49" t="s">
        <v>908</v>
      </c>
      <c r="N6528" s="51">
        <v>23924</v>
      </c>
      <c r="O6528" s="51">
        <v>23924</v>
      </c>
      <c r="P6528" s="49" t="s">
        <v>1081</v>
      </c>
    </row>
    <row r="6529" spans="1:16">
      <c r="A6529" s="46">
        <v>0</v>
      </c>
      <c r="B6529" s="46">
        <v>0</v>
      </c>
      <c r="C6529" s="46">
        <v>0</v>
      </c>
      <c r="D6529" s="46">
        <f t="shared" si="101"/>
        <v>0</v>
      </c>
      <c r="E6529" s="51">
        <v>45261</v>
      </c>
      <c r="F6529" s="49" t="s">
        <v>80</v>
      </c>
      <c r="G6529" s="49" t="s">
        <v>81</v>
      </c>
      <c r="H6529" s="49" t="s">
        <v>3129</v>
      </c>
      <c r="I6529" s="49" t="s">
        <v>3129</v>
      </c>
      <c r="J6529" s="49">
        <v>135500</v>
      </c>
      <c r="K6529" s="49" t="s">
        <v>106</v>
      </c>
      <c r="L6529" s="49">
        <v>9802649</v>
      </c>
      <c r="M6529" s="49" t="s">
        <v>908</v>
      </c>
      <c r="N6529" s="51">
        <v>23924</v>
      </c>
      <c r="O6529" s="51">
        <v>23924</v>
      </c>
      <c r="P6529" s="49" t="s">
        <v>1081</v>
      </c>
    </row>
    <row r="6530" spans="1:16">
      <c r="A6530" s="46">
        <v>0</v>
      </c>
      <c r="B6530" s="46">
        <v>0</v>
      </c>
      <c r="C6530" s="46">
        <v>0</v>
      </c>
      <c r="D6530" s="46">
        <f t="shared" si="101"/>
        <v>0</v>
      </c>
      <c r="E6530" s="51">
        <v>45261</v>
      </c>
      <c r="F6530" s="49" t="s">
        <v>80</v>
      </c>
      <c r="G6530" s="49" t="s">
        <v>81</v>
      </c>
      <c r="H6530" s="49" t="s">
        <v>3129</v>
      </c>
      <c r="I6530" s="49" t="s">
        <v>3129</v>
      </c>
      <c r="J6530" s="49">
        <v>135500</v>
      </c>
      <c r="K6530" s="49" t="s">
        <v>106</v>
      </c>
      <c r="L6530" s="49">
        <v>9802850</v>
      </c>
      <c r="M6530" s="49" t="s">
        <v>908</v>
      </c>
      <c r="N6530" s="51">
        <v>28307</v>
      </c>
      <c r="O6530" s="51">
        <v>28307</v>
      </c>
      <c r="P6530" s="49" t="s">
        <v>1081</v>
      </c>
    </row>
    <row r="6531" spans="1:16">
      <c r="A6531" s="46">
        <v>0</v>
      </c>
      <c r="B6531" s="46">
        <v>0</v>
      </c>
      <c r="C6531" s="46">
        <v>0</v>
      </c>
      <c r="D6531" s="46">
        <f t="shared" ref="D6531:D6594" si="102">+B6531-C6531</f>
        <v>0</v>
      </c>
      <c r="E6531" s="51">
        <v>45261</v>
      </c>
      <c r="F6531" s="49" t="s">
        <v>80</v>
      </c>
      <c r="G6531" s="49" t="s">
        <v>81</v>
      </c>
      <c r="H6531" s="49" t="s">
        <v>3129</v>
      </c>
      <c r="I6531" s="49" t="s">
        <v>3129</v>
      </c>
      <c r="J6531" s="49">
        <v>135500</v>
      </c>
      <c r="K6531" s="49" t="s">
        <v>106</v>
      </c>
      <c r="L6531" s="49">
        <v>9801865</v>
      </c>
      <c r="M6531" s="49" t="s">
        <v>908</v>
      </c>
      <c r="N6531" s="51">
        <v>23924</v>
      </c>
      <c r="O6531" s="51">
        <v>23924</v>
      </c>
      <c r="P6531" s="49" t="s">
        <v>1081</v>
      </c>
    </row>
    <row r="6532" spans="1:16">
      <c r="A6532" s="46">
        <v>0</v>
      </c>
      <c r="B6532" s="46">
        <v>0</v>
      </c>
      <c r="C6532" s="46">
        <v>0</v>
      </c>
      <c r="D6532" s="46">
        <f t="shared" si="102"/>
        <v>0</v>
      </c>
      <c r="E6532" s="51">
        <v>45261</v>
      </c>
      <c r="F6532" s="49" t="s">
        <v>80</v>
      </c>
      <c r="G6532" s="49" t="s">
        <v>81</v>
      </c>
      <c r="H6532" s="49" t="s">
        <v>3129</v>
      </c>
      <c r="I6532" s="49" t="s">
        <v>3129</v>
      </c>
      <c r="J6532" s="49">
        <v>135500</v>
      </c>
      <c r="K6532" s="49" t="s">
        <v>106</v>
      </c>
      <c r="L6532" s="49">
        <v>9801961</v>
      </c>
      <c r="M6532" s="49" t="s">
        <v>908</v>
      </c>
      <c r="N6532" s="51">
        <v>23924</v>
      </c>
      <c r="O6532" s="51">
        <v>23924</v>
      </c>
      <c r="P6532" s="49" t="s">
        <v>1081</v>
      </c>
    </row>
    <row r="6533" spans="1:16">
      <c r="A6533" s="46">
        <v>0</v>
      </c>
      <c r="B6533" s="46">
        <v>0</v>
      </c>
      <c r="C6533" s="46">
        <v>0</v>
      </c>
      <c r="D6533" s="46">
        <f t="shared" si="102"/>
        <v>0</v>
      </c>
      <c r="E6533" s="51">
        <v>45261</v>
      </c>
      <c r="F6533" s="49" t="s">
        <v>80</v>
      </c>
      <c r="G6533" s="49" t="s">
        <v>81</v>
      </c>
      <c r="H6533" s="49" t="s">
        <v>3129</v>
      </c>
      <c r="I6533" s="49" t="s">
        <v>3129</v>
      </c>
      <c r="J6533" s="49">
        <v>135500</v>
      </c>
      <c r="K6533" s="49" t="s">
        <v>106</v>
      </c>
      <c r="L6533" s="49">
        <v>9802697</v>
      </c>
      <c r="M6533" s="49" t="s">
        <v>908</v>
      </c>
      <c r="N6533" s="51">
        <v>23559</v>
      </c>
      <c r="O6533" s="51">
        <v>23559</v>
      </c>
      <c r="P6533" s="49" t="s">
        <v>1081</v>
      </c>
    </row>
    <row r="6534" spans="1:16">
      <c r="A6534" s="46">
        <v>0</v>
      </c>
      <c r="B6534" s="46">
        <v>0</v>
      </c>
      <c r="C6534" s="46">
        <v>0</v>
      </c>
      <c r="D6534" s="46">
        <f t="shared" si="102"/>
        <v>0</v>
      </c>
      <c r="E6534" s="51">
        <v>45261</v>
      </c>
      <c r="F6534" s="49" t="s">
        <v>80</v>
      </c>
      <c r="G6534" s="49" t="s">
        <v>81</v>
      </c>
      <c r="H6534" s="49" t="s">
        <v>3129</v>
      </c>
      <c r="I6534" s="49" t="s">
        <v>3129</v>
      </c>
      <c r="J6534" s="49">
        <v>135500</v>
      </c>
      <c r="K6534" s="49" t="s">
        <v>131</v>
      </c>
      <c r="L6534" s="49">
        <v>9802269</v>
      </c>
      <c r="M6534" s="49" t="s">
        <v>913</v>
      </c>
      <c r="N6534" s="51">
        <v>23924</v>
      </c>
      <c r="O6534" s="51">
        <v>23924</v>
      </c>
      <c r="P6534" s="49" t="s">
        <v>1081</v>
      </c>
    </row>
    <row r="6535" spans="1:16">
      <c r="A6535" s="46">
        <v>0</v>
      </c>
      <c r="B6535" s="46">
        <v>0</v>
      </c>
      <c r="C6535" s="46">
        <v>0</v>
      </c>
      <c r="D6535" s="46">
        <f t="shared" si="102"/>
        <v>0</v>
      </c>
      <c r="E6535" s="51">
        <v>45261</v>
      </c>
      <c r="F6535" s="49" t="s">
        <v>80</v>
      </c>
      <c r="G6535" s="49" t="s">
        <v>81</v>
      </c>
      <c r="H6535" s="49" t="s">
        <v>3129</v>
      </c>
      <c r="I6535" s="49" t="s">
        <v>3129</v>
      </c>
      <c r="J6535" s="49">
        <v>135500</v>
      </c>
      <c r="K6535" s="49" t="s">
        <v>109</v>
      </c>
      <c r="L6535" s="49">
        <v>9802199</v>
      </c>
      <c r="M6535" s="49" t="s">
        <v>914</v>
      </c>
      <c r="N6535" s="51">
        <v>23924</v>
      </c>
      <c r="O6535" s="51">
        <v>23924</v>
      </c>
      <c r="P6535" s="49" t="s">
        <v>1081</v>
      </c>
    </row>
    <row r="6536" spans="1:16">
      <c r="A6536" s="46">
        <v>0</v>
      </c>
      <c r="B6536" s="46">
        <v>0</v>
      </c>
      <c r="C6536" s="46">
        <v>0</v>
      </c>
      <c r="D6536" s="46">
        <f t="shared" si="102"/>
        <v>0</v>
      </c>
      <c r="E6536" s="51">
        <v>45261</v>
      </c>
      <c r="F6536" s="49" t="s">
        <v>80</v>
      </c>
      <c r="G6536" s="49" t="s">
        <v>81</v>
      </c>
      <c r="H6536" s="49" t="s">
        <v>3129</v>
      </c>
      <c r="I6536" s="49" t="s">
        <v>3129</v>
      </c>
      <c r="J6536" s="49">
        <v>135500</v>
      </c>
      <c r="K6536" s="49" t="s">
        <v>109</v>
      </c>
      <c r="L6536" s="49">
        <v>9803154</v>
      </c>
      <c r="M6536" s="49" t="s">
        <v>914</v>
      </c>
      <c r="N6536" s="51">
        <v>23559</v>
      </c>
      <c r="O6536" s="51">
        <v>23559</v>
      </c>
      <c r="P6536" s="49" t="s">
        <v>1081</v>
      </c>
    </row>
    <row r="6537" spans="1:16">
      <c r="A6537" s="46">
        <v>0</v>
      </c>
      <c r="B6537" s="46">
        <v>0</v>
      </c>
      <c r="C6537" s="46">
        <v>0</v>
      </c>
      <c r="D6537" s="46">
        <f t="shared" si="102"/>
        <v>0</v>
      </c>
      <c r="E6537" s="51">
        <v>45261</v>
      </c>
      <c r="F6537" s="49" t="s">
        <v>80</v>
      </c>
      <c r="G6537" s="49" t="s">
        <v>81</v>
      </c>
      <c r="H6537" s="49" t="s">
        <v>3129</v>
      </c>
      <c r="I6537" s="49" t="s">
        <v>3129</v>
      </c>
      <c r="J6537" s="49">
        <v>135500</v>
      </c>
      <c r="K6537" s="49" t="s">
        <v>109</v>
      </c>
      <c r="L6537" s="49">
        <v>9803187</v>
      </c>
      <c r="M6537" s="49" t="s">
        <v>914</v>
      </c>
      <c r="N6537" s="51">
        <v>23924</v>
      </c>
      <c r="O6537" s="51">
        <v>23924</v>
      </c>
      <c r="P6537" s="49" t="s">
        <v>1081</v>
      </c>
    </row>
    <row r="6538" spans="1:16">
      <c r="A6538" s="46">
        <v>0</v>
      </c>
      <c r="B6538" s="46">
        <v>0</v>
      </c>
      <c r="C6538" s="46">
        <v>0</v>
      </c>
      <c r="D6538" s="46">
        <f t="shared" si="102"/>
        <v>0</v>
      </c>
      <c r="E6538" s="51">
        <v>45261</v>
      </c>
      <c r="F6538" s="49" t="s">
        <v>80</v>
      </c>
      <c r="G6538" s="49" t="s">
        <v>81</v>
      </c>
      <c r="H6538" s="49" t="s">
        <v>3129</v>
      </c>
      <c r="I6538" s="49" t="s">
        <v>3129</v>
      </c>
      <c r="J6538" s="49">
        <v>135500</v>
      </c>
      <c r="K6538" s="49" t="s">
        <v>109</v>
      </c>
      <c r="L6538" s="49">
        <v>9803155</v>
      </c>
      <c r="M6538" s="49" t="s">
        <v>914</v>
      </c>
      <c r="N6538" s="51">
        <v>26481</v>
      </c>
      <c r="O6538" s="51">
        <v>26481</v>
      </c>
      <c r="P6538" s="49" t="s">
        <v>1081</v>
      </c>
    </row>
    <row r="6539" spans="1:16">
      <c r="A6539" s="46">
        <v>0</v>
      </c>
      <c r="B6539" s="46">
        <v>0</v>
      </c>
      <c r="C6539" s="46">
        <v>0</v>
      </c>
      <c r="D6539" s="46">
        <f t="shared" si="102"/>
        <v>0</v>
      </c>
      <c r="E6539" s="51">
        <v>45261</v>
      </c>
      <c r="F6539" s="49" t="s">
        <v>80</v>
      </c>
      <c r="G6539" s="49" t="s">
        <v>81</v>
      </c>
      <c r="H6539" s="49" t="s">
        <v>3129</v>
      </c>
      <c r="I6539" s="49" t="s">
        <v>3129</v>
      </c>
      <c r="J6539" s="49">
        <v>135500</v>
      </c>
      <c r="K6539" s="49" t="s">
        <v>109</v>
      </c>
      <c r="L6539" s="49">
        <v>9803000</v>
      </c>
      <c r="M6539" s="49" t="s">
        <v>914</v>
      </c>
      <c r="N6539" s="51">
        <v>23559</v>
      </c>
      <c r="O6539" s="51">
        <v>23559</v>
      </c>
      <c r="P6539" s="49" t="s">
        <v>1081</v>
      </c>
    </row>
    <row r="6540" spans="1:16">
      <c r="A6540" s="46">
        <v>0</v>
      </c>
      <c r="B6540" s="46">
        <v>0</v>
      </c>
      <c r="C6540" s="46">
        <v>0</v>
      </c>
      <c r="D6540" s="46">
        <f t="shared" si="102"/>
        <v>0</v>
      </c>
      <c r="E6540" s="51">
        <v>45261</v>
      </c>
      <c r="F6540" s="49" t="s">
        <v>80</v>
      </c>
      <c r="G6540" s="49" t="s">
        <v>81</v>
      </c>
      <c r="H6540" s="49" t="s">
        <v>3129</v>
      </c>
      <c r="I6540" s="49" t="s">
        <v>3129</v>
      </c>
      <c r="J6540" s="49">
        <v>135500</v>
      </c>
      <c r="K6540" s="49" t="s">
        <v>109</v>
      </c>
      <c r="L6540" s="49">
        <v>9802270</v>
      </c>
      <c r="M6540" s="49" t="s">
        <v>914</v>
      </c>
      <c r="N6540" s="51">
        <v>23924</v>
      </c>
      <c r="O6540" s="51">
        <v>23924</v>
      </c>
      <c r="P6540" s="49" t="s">
        <v>1081</v>
      </c>
    </row>
    <row r="6541" spans="1:16">
      <c r="A6541" s="46">
        <v>0</v>
      </c>
      <c r="B6541" s="46">
        <v>0</v>
      </c>
      <c r="C6541" s="46">
        <v>0</v>
      </c>
      <c r="D6541" s="46">
        <f t="shared" si="102"/>
        <v>0</v>
      </c>
      <c r="E6541" s="51">
        <v>45261</v>
      </c>
      <c r="F6541" s="49" t="s">
        <v>80</v>
      </c>
      <c r="G6541" s="49" t="s">
        <v>81</v>
      </c>
      <c r="H6541" s="49" t="s">
        <v>3129</v>
      </c>
      <c r="I6541" s="49" t="s">
        <v>3129</v>
      </c>
      <c r="J6541" s="49">
        <v>135500</v>
      </c>
      <c r="K6541" s="49" t="s">
        <v>109</v>
      </c>
      <c r="L6541" s="49">
        <v>9803156</v>
      </c>
      <c r="M6541" s="49" t="s">
        <v>914</v>
      </c>
      <c r="N6541" s="51">
        <v>31594</v>
      </c>
      <c r="O6541" s="51">
        <v>31594</v>
      </c>
      <c r="P6541" s="49" t="s">
        <v>1081</v>
      </c>
    </row>
    <row r="6542" spans="1:16">
      <c r="A6542" s="46">
        <v>0</v>
      </c>
      <c r="B6542" s="46">
        <v>0</v>
      </c>
      <c r="C6542" s="46">
        <v>0</v>
      </c>
      <c r="D6542" s="46">
        <f t="shared" si="102"/>
        <v>0</v>
      </c>
      <c r="E6542" s="51">
        <v>45261</v>
      </c>
      <c r="F6542" s="49" t="s">
        <v>80</v>
      </c>
      <c r="G6542" s="49" t="s">
        <v>81</v>
      </c>
      <c r="H6542" s="49" t="s">
        <v>3129</v>
      </c>
      <c r="I6542" s="49" t="s">
        <v>3129</v>
      </c>
      <c r="J6542" s="49">
        <v>135500</v>
      </c>
      <c r="K6542" s="49" t="s">
        <v>109</v>
      </c>
      <c r="L6542" s="49">
        <v>9803332</v>
      </c>
      <c r="M6542" s="49" t="s">
        <v>914</v>
      </c>
      <c r="N6542" s="51">
        <v>23924</v>
      </c>
      <c r="O6542" s="51">
        <v>23924</v>
      </c>
      <c r="P6542" s="49" t="s">
        <v>1081</v>
      </c>
    </row>
    <row r="6543" spans="1:16">
      <c r="A6543" s="46">
        <v>0</v>
      </c>
      <c r="B6543" s="46">
        <v>0</v>
      </c>
      <c r="C6543" s="46">
        <v>0</v>
      </c>
      <c r="D6543" s="46">
        <f t="shared" si="102"/>
        <v>0</v>
      </c>
      <c r="E6543" s="51">
        <v>45261</v>
      </c>
      <c r="F6543" s="49" t="s">
        <v>80</v>
      </c>
      <c r="G6543" s="49" t="s">
        <v>81</v>
      </c>
      <c r="H6543" s="49" t="s">
        <v>3129</v>
      </c>
      <c r="I6543" s="49" t="s">
        <v>3129</v>
      </c>
      <c r="J6543" s="49">
        <v>135500</v>
      </c>
      <c r="K6543" s="49" t="s">
        <v>109</v>
      </c>
      <c r="L6543" s="49">
        <v>9802174</v>
      </c>
      <c r="M6543" s="49" t="s">
        <v>914</v>
      </c>
      <c r="N6543" s="51">
        <v>23924</v>
      </c>
      <c r="O6543" s="51">
        <v>23924</v>
      </c>
      <c r="P6543" s="49" t="s">
        <v>1081</v>
      </c>
    </row>
    <row r="6544" spans="1:16">
      <c r="A6544" s="46">
        <v>0</v>
      </c>
      <c r="B6544" s="46">
        <v>0</v>
      </c>
      <c r="C6544" s="46">
        <v>0</v>
      </c>
      <c r="D6544" s="46">
        <f t="shared" si="102"/>
        <v>0</v>
      </c>
      <c r="E6544" s="51">
        <v>45261</v>
      </c>
      <c r="F6544" s="49" t="s">
        <v>80</v>
      </c>
      <c r="G6544" s="49" t="s">
        <v>81</v>
      </c>
      <c r="H6544" s="49" t="s">
        <v>3129</v>
      </c>
      <c r="I6544" s="49" t="s">
        <v>3129</v>
      </c>
      <c r="J6544" s="49">
        <v>135500</v>
      </c>
      <c r="K6544" s="49" t="s">
        <v>109</v>
      </c>
      <c r="L6544" s="49">
        <v>9803377</v>
      </c>
      <c r="M6544" s="49" t="s">
        <v>914</v>
      </c>
      <c r="N6544" s="51">
        <v>28307</v>
      </c>
      <c r="O6544" s="51">
        <v>28307</v>
      </c>
      <c r="P6544" s="49" t="s">
        <v>1081</v>
      </c>
    </row>
    <row r="6545" spans="1:16">
      <c r="A6545" s="46">
        <v>0</v>
      </c>
      <c r="B6545" s="46">
        <v>0</v>
      </c>
      <c r="C6545" s="46">
        <v>0</v>
      </c>
      <c r="D6545" s="46">
        <f t="shared" si="102"/>
        <v>0</v>
      </c>
      <c r="E6545" s="51">
        <v>45261</v>
      </c>
      <c r="F6545" s="49" t="s">
        <v>80</v>
      </c>
      <c r="G6545" s="49" t="s">
        <v>81</v>
      </c>
      <c r="H6545" s="49" t="s">
        <v>3129</v>
      </c>
      <c r="I6545" s="49" t="s">
        <v>3129</v>
      </c>
      <c r="J6545" s="49">
        <v>135500</v>
      </c>
      <c r="K6545" s="49" t="s">
        <v>109</v>
      </c>
      <c r="L6545" s="49">
        <v>9802162</v>
      </c>
      <c r="M6545" s="49" t="s">
        <v>914</v>
      </c>
      <c r="N6545" s="51">
        <v>23924</v>
      </c>
      <c r="O6545" s="51">
        <v>23924</v>
      </c>
      <c r="P6545" s="49" t="s">
        <v>1081</v>
      </c>
    </row>
    <row r="6546" spans="1:16">
      <c r="A6546" s="46">
        <v>0</v>
      </c>
      <c r="B6546" s="46">
        <v>0</v>
      </c>
      <c r="C6546" s="46">
        <v>0</v>
      </c>
      <c r="D6546" s="46">
        <f t="shared" si="102"/>
        <v>0</v>
      </c>
      <c r="E6546" s="51">
        <v>45261</v>
      </c>
      <c r="F6546" s="49" t="s">
        <v>80</v>
      </c>
      <c r="G6546" s="49" t="s">
        <v>81</v>
      </c>
      <c r="H6546" s="49" t="s">
        <v>3129</v>
      </c>
      <c r="I6546" s="49" t="s">
        <v>3129</v>
      </c>
      <c r="J6546" s="49">
        <v>135500</v>
      </c>
      <c r="K6546" s="49" t="s">
        <v>109</v>
      </c>
      <c r="L6546" s="49">
        <v>9803276</v>
      </c>
      <c r="M6546" s="49" t="s">
        <v>914</v>
      </c>
      <c r="N6546" s="51">
        <v>23924</v>
      </c>
      <c r="O6546" s="51">
        <v>23924</v>
      </c>
      <c r="P6546" s="49" t="s">
        <v>1081</v>
      </c>
    </row>
    <row r="6547" spans="1:16">
      <c r="A6547" s="46">
        <v>0</v>
      </c>
      <c r="B6547" s="46">
        <v>0</v>
      </c>
      <c r="C6547" s="46">
        <v>0</v>
      </c>
      <c r="D6547" s="46">
        <f t="shared" si="102"/>
        <v>0</v>
      </c>
      <c r="E6547" s="51">
        <v>45261</v>
      </c>
      <c r="F6547" s="49" t="s">
        <v>80</v>
      </c>
      <c r="G6547" s="49" t="s">
        <v>81</v>
      </c>
      <c r="H6547" s="49" t="s">
        <v>3129</v>
      </c>
      <c r="I6547" s="49" t="s">
        <v>3129</v>
      </c>
      <c r="J6547" s="49">
        <v>135500</v>
      </c>
      <c r="K6547" s="49" t="s">
        <v>109</v>
      </c>
      <c r="L6547" s="49">
        <v>9803053</v>
      </c>
      <c r="M6547" s="49" t="s">
        <v>914</v>
      </c>
      <c r="N6547" s="51">
        <v>23924</v>
      </c>
      <c r="O6547" s="51">
        <v>23924</v>
      </c>
      <c r="P6547" s="49" t="s">
        <v>1081</v>
      </c>
    </row>
    <row r="6548" spans="1:16">
      <c r="A6548" s="46">
        <v>0</v>
      </c>
      <c r="B6548" s="46">
        <v>0</v>
      </c>
      <c r="C6548" s="46">
        <v>0</v>
      </c>
      <c r="D6548" s="46">
        <f t="shared" si="102"/>
        <v>0</v>
      </c>
      <c r="E6548" s="51">
        <v>45261</v>
      </c>
      <c r="F6548" s="49" t="s">
        <v>80</v>
      </c>
      <c r="G6548" s="49" t="s">
        <v>81</v>
      </c>
      <c r="H6548" s="49" t="s">
        <v>3129</v>
      </c>
      <c r="I6548" s="49" t="s">
        <v>3129</v>
      </c>
      <c r="J6548" s="49">
        <v>135500</v>
      </c>
      <c r="K6548" s="49" t="s">
        <v>109</v>
      </c>
      <c r="L6548" s="49">
        <v>9803312</v>
      </c>
      <c r="M6548" s="49" t="s">
        <v>914</v>
      </c>
      <c r="N6548" s="51">
        <v>23559</v>
      </c>
      <c r="O6548" s="51">
        <v>23559</v>
      </c>
      <c r="P6548" s="49" t="s">
        <v>1081</v>
      </c>
    </row>
    <row r="6549" spans="1:16">
      <c r="A6549" s="46">
        <v>0</v>
      </c>
      <c r="B6549" s="46">
        <v>0</v>
      </c>
      <c r="C6549" s="46">
        <v>0</v>
      </c>
      <c r="D6549" s="46">
        <f t="shared" si="102"/>
        <v>0</v>
      </c>
      <c r="E6549" s="51">
        <v>45261</v>
      </c>
      <c r="F6549" s="49" t="s">
        <v>80</v>
      </c>
      <c r="G6549" s="49" t="s">
        <v>81</v>
      </c>
      <c r="H6549" s="49" t="s">
        <v>3129</v>
      </c>
      <c r="I6549" s="49" t="s">
        <v>3129</v>
      </c>
      <c r="J6549" s="49">
        <v>135500</v>
      </c>
      <c r="K6549" s="49" t="s">
        <v>109</v>
      </c>
      <c r="L6549" s="49">
        <v>9803235</v>
      </c>
      <c r="M6549" s="49" t="s">
        <v>914</v>
      </c>
      <c r="N6549" s="51">
        <v>23559</v>
      </c>
      <c r="O6549" s="51">
        <v>23559</v>
      </c>
      <c r="P6549" s="49" t="s">
        <v>1081</v>
      </c>
    </row>
    <row r="6550" spans="1:16">
      <c r="A6550" s="46">
        <v>0</v>
      </c>
      <c r="B6550" s="46">
        <v>0</v>
      </c>
      <c r="C6550" s="46">
        <v>0</v>
      </c>
      <c r="D6550" s="46">
        <f t="shared" si="102"/>
        <v>0</v>
      </c>
      <c r="E6550" s="51">
        <v>45261</v>
      </c>
      <c r="F6550" s="49" t="s">
        <v>80</v>
      </c>
      <c r="G6550" s="49" t="s">
        <v>81</v>
      </c>
      <c r="H6550" s="49" t="s">
        <v>3129</v>
      </c>
      <c r="I6550" s="49" t="s">
        <v>3129</v>
      </c>
      <c r="J6550" s="49">
        <v>135500</v>
      </c>
      <c r="K6550" s="49" t="s">
        <v>788</v>
      </c>
      <c r="L6550" s="49">
        <v>9975161</v>
      </c>
      <c r="M6550" s="49" t="s">
        <v>3186</v>
      </c>
      <c r="N6550" s="51">
        <v>23924</v>
      </c>
      <c r="O6550" s="51">
        <v>23924</v>
      </c>
      <c r="P6550" s="49" t="s">
        <v>1091</v>
      </c>
    </row>
    <row r="6551" spans="1:16">
      <c r="A6551" s="46">
        <v>0</v>
      </c>
      <c r="B6551" s="46">
        <v>0</v>
      </c>
      <c r="C6551" s="46">
        <v>0</v>
      </c>
      <c r="D6551" s="46">
        <f t="shared" si="102"/>
        <v>0</v>
      </c>
      <c r="E6551" s="51">
        <v>45261</v>
      </c>
      <c r="F6551" s="49" t="s">
        <v>80</v>
      </c>
      <c r="G6551" s="49" t="s">
        <v>81</v>
      </c>
      <c r="H6551" s="49" t="s">
        <v>3129</v>
      </c>
      <c r="I6551" s="49" t="s">
        <v>3129</v>
      </c>
      <c r="J6551" s="49">
        <v>135500</v>
      </c>
      <c r="K6551" s="49" t="s">
        <v>134</v>
      </c>
      <c r="L6551" s="49">
        <v>9975168</v>
      </c>
      <c r="M6551" s="49" t="s">
        <v>3114</v>
      </c>
      <c r="N6551" s="51">
        <v>23924</v>
      </c>
      <c r="O6551" s="51">
        <v>23924</v>
      </c>
      <c r="P6551" s="49" t="s">
        <v>1091</v>
      </c>
    </row>
    <row r="6552" spans="1:16">
      <c r="A6552" s="46">
        <v>0</v>
      </c>
      <c r="B6552" s="46">
        <v>0</v>
      </c>
      <c r="C6552" s="46">
        <v>0</v>
      </c>
      <c r="D6552" s="46">
        <f t="shared" si="102"/>
        <v>0</v>
      </c>
      <c r="E6552" s="51">
        <v>45261</v>
      </c>
      <c r="F6552" s="49" t="s">
        <v>80</v>
      </c>
      <c r="G6552" s="49" t="s">
        <v>81</v>
      </c>
      <c r="H6552" s="49" t="s">
        <v>3129</v>
      </c>
      <c r="I6552" s="49" t="s">
        <v>3129</v>
      </c>
      <c r="J6552" s="49">
        <v>135500</v>
      </c>
      <c r="K6552" s="49" t="s">
        <v>690</v>
      </c>
      <c r="L6552" s="49">
        <v>9975167</v>
      </c>
      <c r="M6552" s="49" t="s">
        <v>3115</v>
      </c>
      <c r="N6552" s="51">
        <v>23924</v>
      </c>
      <c r="O6552" s="51">
        <v>23924</v>
      </c>
      <c r="P6552" s="49" t="s">
        <v>1091</v>
      </c>
    </row>
    <row r="6553" spans="1:16">
      <c r="A6553" s="46">
        <v>0</v>
      </c>
      <c r="B6553" s="46">
        <v>0</v>
      </c>
      <c r="C6553" s="46">
        <v>0</v>
      </c>
      <c r="D6553" s="46">
        <f t="shared" si="102"/>
        <v>0</v>
      </c>
      <c r="E6553" s="51">
        <v>45261</v>
      </c>
      <c r="F6553" s="49" t="s">
        <v>80</v>
      </c>
      <c r="G6553" s="49" t="s">
        <v>81</v>
      </c>
      <c r="H6553" s="49" t="s">
        <v>3129</v>
      </c>
      <c r="I6553" s="49" t="s">
        <v>3129</v>
      </c>
      <c r="J6553" s="49">
        <v>135500</v>
      </c>
      <c r="K6553" s="49" t="s">
        <v>791</v>
      </c>
      <c r="L6553" s="49">
        <v>9975166</v>
      </c>
      <c r="M6553" s="49" t="s">
        <v>3163</v>
      </c>
      <c r="N6553" s="51">
        <v>23924</v>
      </c>
      <c r="O6553" s="51">
        <v>23924</v>
      </c>
      <c r="P6553" s="49" t="s">
        <v>1091</v>
      </c>
    </row>
    <row r="6554" spans="1:16">
      <c r="A6554" s="46">
        <v>0</v>
      </c>
      <c r="B6554" s="46">
        <v>0</v>
      </c>
      <c r="C6554" s="46">
        <v>0</v>
      </c>
      <c r="D6554" s="46">
        <f t="shared" si="102"/>
        <v>0</v>
      </c>
      <c r="E6554" s="51">
        <v>45261</v>
      </c>
      <c r="F6554" s="49" t="s">
        <v>80</v>
      </c>
      <c r="G6554" s="49" t="s">
        <v>81</v>
      </c>
      <c r="H6554" s="49" t="s">
        <v>3129</v>
      </c>
      <c r="I6554" s="49" t="s">
        <v>3129</v>
      </c>
      <c r="J6554" s="49">
        <v>135500</v>
      </c>
      <c r="K6554" s="49" t="s">
        <v>111</v>
      </c>
      <c r="L6554" s="49">
        <v>9975165</v>
      </c>
      <c r="M6554" s="49" t="s">
        <v>3092</v>
      </c>
      <c r="N6554" s="51">
        <v>23924</v>
      </c>
      <c r="O6554" s="51">
        <v>23924</v>
      </c>
      <c r="P6554" s="49" t="s">
        <v>1091</v>
      </c>
    </row>
    <row r="6555" spans="1:16">
      <c r="A6555" s="46">
        <v>0</v>
      </c>
      <c r="B6555" s="46">
        <v>0</v>
      </c>
      <c r="C6555" s="46">
        <v>0</v>
      </c>
      <c r="D6555" s="46">
        <f t="shared" si="102"/>
        <v>0</v>
      </c>
      <c r="E6555" s="51">
        <v>45261</v>
      </c>
      <c r="F6555" s="49" t="s">
        <v>80</v>
      </c>
      <c r="G6555" s="49" t="s">
        <v>81</v>
      </c>
      <c r="H6555" s="49" t="s">
        <v>3129</v>
      </c>
      <c r="I6555" s="49" t="s">
        <v>3129</v>
      </c>
      <c r="J6555" s="49">
        <v>135500</v>
      </c>
      <c r="K6555" s="49" t="s">
        <v>116</v>
      </c>
      <c r="L6555" s="49">
        <v>9724211</v>
      </c>
      <c r="M6555" s="49" t="s">
        <v>3093</v>
      </c>
      <c r="N6555" s="51">
        <v>23924</v>
      </c>
      <c r="O6555" s="51">
        <v>23924</v>
      </c>
      <c r="P6555" s="49" t="s">
        <v>1091</v>
      </c>
    </row>
    <row r="6556" spans="1:16">
      <c r="A6556" s="46">
        <v>0</v>
      </c>
      <c r="B6556" s="46">
        <v>0</v>
      </c>
      <c r="C6556" s="46">
        <v>0</v>
      </c>
      <c r="D6556" s="46">
        <f t="shared" si="102"/>
        <v>0</v>
      </c>
      <c r="E6556" s="51">
        <v>45261</v>
      </c>
      <c r="F6556" s="49" t="s">
        <v>80</v>
      </c>
      <c r="G6556" s="49" t="s">
        <v>81</v>
      </c>
      <c r="H6556" s="49" t="s">
        <v>3129</v>
      </c>
      <c r="I6556" s="49" t="s">
        <v>3129</v>
      </c>
      <c r="J6556" s="49">
        <v>135500</v>
      </c>
      <c r="K6556" s="49" t="s">
        <v>116</v>
      </c>
      <c r="L6556" s="49">
        <v>9974626</v>
      </c>
      <c r="M6556" s="49" t="s">
        <v>3093</v>
      </c>
      <c r="N6556" s="51">
        <v>23559</v>
      </c>
      <c r="O6556" s="51">
        <v>23559</v>
      </c>
      <c r="P6556" s="49" t="s">
        <v>1091</v>
      </c>
    </row>
    <row r="6557" spans="1:16">
      <c r="A6557" s="46">
        <v>0</v>
      </c>
      <c r="B6557" s="46">
        <v>0</v>
      </c>
      <c r="C6557" s="46">
        <v>0</v>
      </c>
      <c r="D6557" s="46">
        <f t="shared" si="102"/>
        <v>0</v>
      </c>
      <c r="E6557" s="51">
        <v>45261</v>
      </c>
      <c r="F6557" s="49" t="s">
        <v>80</v>
      </c>
      <c r="G6557" s="49" t="s">
        <v>81</v>
      </c>
      <c r="H6557" s="49" t="s">
        <v>3129</v>
      </c>
      <c r="I6557" s="49" t="s">
        <v>3129</v>
      </c>
      <c r="J6557" s="49">
        <v>135500</v>
      </c>
      <c r="K6557" s="49" t="s">
        <v>117</v>
      </c>
      <c r="L6557" s="49">
        <v>9974624</v>
      </c>
      <c r="M6557" s="49" t="s">
        <v>3094</v>
      </c>
      <c r="N6557" s="51">
        <v>26481</v>
      </c>
      <c r="O6557" s="51">
        <v>26481</v>
      </c>
      <c r="P6557" s="49" t="s">
        <v>1091</v>
      </c>
    </row>
    <row r="6558" spans="1:16">
      <c r="A6558" s="46">
        <v>0</v>
      </c>
      <c r="B6558" s="46">
        <v>0</v>
      </c>
      <c r="C6558" s="46">
        <v>0</v>
      </c>
      <c r="D6558" s="46">
        <f t="shared" si="102"/>
        <v>0</v>
      </c>
      <c r="E6558" s="51">
        <v>45261</v>
      </c>
      <c r="F6558" s="49" t="s">
        <v>80</v>
      </c>
      <c r="G6558" s="49" t="s">
        <v>81</v>
      </c>
      <c r="H6558" s="49" t="s">
        <v>3129</v>
      </c>
      <c r="I6558" s="49" t="s">
        <v>3129</v>
      </c>
      <c r="J6558" s="49">
        <v>135500</v>
      </c>
      <c r="K6558" s="49" t="s">
        <v>117</v>
      </c>
      <c r="L6558" s="49">
        <v>9974625</v>
      </c>
      <c r="M6558" s="49" t="s">
        <v>3094</v>
      </c>
      <c r="N6558" s="51">
        <v>23559</v>
      </c>
      <c r="O6558" s="51">
        <v>23559</v>
      </c>
      <c r="P6558" s="49" t="s">
        <v>1091</v>
      </c>
    </row>
    <row r="6559" spans="1:16">
      <c r="A6559" s="46">
        <v>0</v>
      </c>
      <c r="B6559" s="46">
        <v>0</v>
      </c>
      <c r="C6559" s="46">
        <v>0</v>
      </c>
      <c r="D6559" s="46">
        <f t="shared" si="102"/>
        <v>0</v>
      </c>
      <c r="E6559" s="51">
        <v>45261</v>
      </c>
      <c r="F6559" s="49" t="s">
        <v>80</v>
      </c>
      <c r="G6559" s="49" t="s">
        <v>81</v>
      </c>
      <c r="H6559" s="49" t="s">
        <v>3129</v>
      </c>
      <c r="I6559" s="49" t="s">
        <v>3129</v>
      </c>
      <c r="J6559" s="49">
        <v>135500</v>
      </c>
      <c r="K6559" s="49" t="s">
        <v>117</v>
      </c>
      <c r="L6559" s="49">
        <v>9975164</v>
      </c>
      <c r="M6559" s="49" t="s">
        <v>3094</v>
      </c>
      <c r="N6559" s="51">
        <v>23924</v>
      </c>
      <c r="O6559" s="51">
        <v>23924</v>
      </c>
      <c r="P6559" s="49" t="s">
        <v>1091</v>
      </c>
    </row>
    <row r="6560" spans="1:16">
      <c r="A6560" s="46">
        <v>0</v>
      </c>
      <c r="B6560" s="46">
        <v>0</v>
      </c>
      <c r="C6560" s="46">
        <v>0</v>
      </c>
      <c r="D6560" s="46">
        <f t="shared" si="102"/>
        <v>0</v>
      </c>
      <c r="E6560" s="51">
        <v>45261</v>
      </c>
      <c r="F6560" s="49" t="s">
        <v>80</v>
      </c>
      <c r="G6560" s="49" t="s">
        <v>81</v>
      </c>
      <c r="H6560" s="49" t="s">
        <v>3129</v>
      </c>
      <c r="I6560" s="49" t="s">
        <v>3129</v>
      </c>
      <c r="J6560" s="49">
        <v>135500</v>
      </c>
      <c r="K6560" s="49" t="s">
        <v>117</v>
      </c>
      <c r="L6560" s="49">
        <v>9974623</v>
      </c>
      <c r="M6560" s="49" t="s">
        <v>3094</v>
      </c>
      <c r="N6560" s="51">
        <v>31594</v>
      </c>
      <c r="O6560" s="51">
        <v>31594</v>
      </c>
      <c r="P6560" s="49" t="s">
        <v>1091</v>
      </c>
    </row>
    <row r="6561" spans="1:16">
      <c r="A6561" s="46">
        <v>0</v>
      </c>
      <c r="B6561" s="46">
        <v>0</v>
      </c>
      <c r="C6561" s="46">
        <v>0</v>
      </c>
      <c r="D6561" s="46">
        <f t="shared" si="102"/>
        <v>0</v>
      </c>
      <c r="E6561" s="51">
        <v>45261</v>
      </c>
      <c r="F6561" s="49" t="s">
        <v>80</v>
      </c>
      <c r="G6561" s="49" t="s">
        <v>81</v>
      </c>
      <c r="H6561" s="49" t="s">
        <v>3129</v>
      </c>
      <c r="I6561" s="49" t="s">
        <v>3129</v>
      </c>
      <c r="J6561" s="49">
        <v>135500</v>
      </c>
      <c r="K6561" s="49" t="s">
        <v>135</v>
      </c>
      <c r="L6561" s="49">
        <v>9974622</v>
      </c>
      <c r="M6561" s="49" t="s">
        <v>3095</v>
      </c>
      <c r="N6561" s="51">
        <v>23559</v>
      </c>
      <c r="O6561" s="51">
        <v>23559</v>
      </c>
      <c r="P6561" s="49" t="s">
        <v>1091</v>
      </c>
    </row>
    <row r="6562" spans="1:16">
      <c r="A6562" s="46">
        <v>0</v>
      </c>
      <c r="B6562" s="46">
        <v>0</v>
      </c>
      <c r="C6562" s="46">
        <v>0</v>
      </c>
      <c r="D6562" s="46">
        <f t="shared" si="102"/>
        <v>0</v>
      </c>
      <c r="E6562" s="51">
        <v>45261</v>
      </c>
      <c r="F6562" s="49" t="s">
        <v>80</v>
      </c>
      <c r="G6562" s="49" t="s">
        <v>81</v>
      </c>
      <c r="H6562" s="49" t="s">
        <v>3129</v>
      </c>
      <c r="I6562" s="49" t="s">
        <v>3129</v>
      </c>
      <c r="J6562" s="49">
        <v>135500</v>
      </c>
      <c r="K6562" s="49" t="s">
        <v>135</v>
      </c>
      <c r="L6562" s="49">
        <v>9975163</v>
      </c>
      <c r="M6562" s="49" t="s">
        <v>3095</v>
      </c>
      <c r="N6562" s="51">
        <v>23924</v>
      </c>
      <c r="O6562" s="51">
        <v>23924</v>
      </c>
      <c r="P6562" s="49" t="s">
        <v>1091</v>
      </c>
    </row>
    <row r="6563" spans="1:16">
      <c r="A6563" s="46">
        <v>0</v>
      </c>
      <c r="B6563" s="46">
        <v>0</v>
      </c>
      <c r="C6563" s="46">
        <v>0</v>
      </c>
      <c r="D6563" s="46">
        <f t="shared" si="102"/>
        <v>0</v>
      </c>
      <c r="E6563" s="51">
        <v>45261</v>
      </c>
      <c r="F6563" s="49" t="s">
        <v>80</v>
      </c>
      <c r="G6563" s="49" t="s">
        <v>81</v>
      </c>
      <c r="H6563" s="49" t="s">
        <v>3129</v>
      </c>
      <c r="I6563" s="49" t="s">
        <v>3129</v>
      </c>
      <c r="J6563" s="49">
        <v>135500</v>
      </c>
      <c r="K6563" s="49" t="s">
        <v>112</v>
      </c>
      <c r="L6563" s="49">
        <v>9974621</v>
      </c>
      <c r="M6563" s="49" t="s">
        <v>3096</v>
      </c>
      <c r="N6563" s="51">
        <v>23559</v>
      </c>
      <c r="O6563" s="51">
        <v>23559</v>
      </c>
      <c r="P6563" s="49" t="s">
        <v>1091</v>
      </c>
    </row>
    <row r="6564" spans="1:16">
      <c r="A6564" s="46">
        <v>0</v>
      </c>
      <c r="B6564" s="46">
        <v>0</v>
      </c>
      <c r="C6564" s="46">
        <v>0</v>
      </c>
      <c r="D6564" s="46">
        <f t="shared" si="102"/>
        <v>0</v>
      </c>
      <c r="E6564" s="51">
        <v>45261</v>
      </c>
      <c r="F6564" s="49" t="s">
        <v>80</v>
      </c>
      <c r="G6564" s="49" t="s">
        <v>81</v>
      </c>
      <c r="H6564" s="49" t="s">
        <v>3129</v>
      </c>
      <c r="I6564" s="49" t="s">
        <v>3129</v>
      </c>
      <c r="J6564" s="49">
        <v>135500</v>
      </c>
      <c r="K6564" s="49" t="s">
        <v>112</v>
      </c>
      <c r="L6564" s="49">
        <v>9975162</v>
      </c>
      <c r="M6564" s="49" t="s">
        <v>3096</v>
      </c>
      <c r="N6564" s="51">
        <v>23924</v>
      </c>
      <c r="O6564" s="51">
        <v>23924</v>
      </c>
      <c r="P6564" s="49" t="s">
        <v>1091</v>
      </c>
    </row>
    <row r="6565" spans="1:16">
      <c r="A6565" s="46">
        <v>0</v>
      </c>
      <c r="B6565" s="46">
        <v>0</v>
      </c>
      <c r="C6565" s="46">
        <v>0</v>
      </c>
      <c r="D6565" s="46">
        <f t="shared" si="102"/>
        <v>0</v>
      </c>
      <c r="E6565" s="51">
        <v>45261</v>
      </c>
      <c r="F6565" s="49" t="s">
        <v>80</v>
      </c>
      <c r="G6565" s="49" t="s">
        <v>81</v>
      </c>
      <c r="H6565" s="49" t="s">
        <v>3129</v>
      </c>
      <c r="I6565" s="49" t="s">
        <v>3129</v>
      </c>
      <c r="J6565" s="49">
        <v>135500</v>
      </c>
      <c r="K6565" s="49" t="s">
        <v>692</v>
      </c>
      <c r="L6565" s="49">
        <v>9724165</v>
      </c>
      <c r="M6565" s="49" t="s">
        <v>3166</v>
      </c>
      <c r="N6565" s="51">
        <v>28307</v>
      </c>
      <c r="O6565" s="51">
        <v>28307</v>
      </c>
      <c r="P6565" s="49" t="s">
        <v>1091</v>
      </c>
    </row>
    <row r="6566" spans="1:16">
      <c r="A6566" s="46">
        <v>0</v>
      </c>
      <c r="B6566" s="46">
        <v>0</v>
      </c>
      <c r="C6566" s="46">
        <v>0</v>
      </c>
      <c r="D6566" s="46">
        <f t="shared" si="102"/>
        <v>0</v>
      </c>
      <c r="E6566" s="51">
        <v>45261</v>
      </c>
      <c r="F6566" s="49" t="s">
        <v>80</v>
      </c>
      <c r="G6566" s="49" t="s">
        <v>81</v>
      </c>
      <c r="H6566" s="49" t="s">
        <v>3129</v>
      </c>
      <c r="I6566" s="49" t="s">
        <v>3129</v>
      </c>
      <c r="J6566" s="49">
        <v>135600</v>
      </c>
      <c r="K6566" s="49" t="s">
        <v>114</v>
      </c>
      <c r="L6566" s="49">
        <v>9974620</v>
      </c>
      <c r="M6566" s="49" t="s">
        <v>915</v>
      </c>
      <c r="N6566" s="51">
        <v>23559</v>
      </c>
      <c r="O6566" s="51">
        <v>23559</v>
      </c>
      <c r="P6566" s="49" t="s">
        <v>1091</v>
      </c>
    </row>
    <row r="6567" spans="1:16">
      <c r="A6567" s="46">
        <v>0</v>
      </c>
      <c r="B6567" s="46">
        <v>0</v>
      </c>
      <c r="C6567" s="46">
        <v>0</v>
      </c>
      <c r="D6567" s="46">
        <f t="shared" si="102"/>
        <v>0</v>
      </c>
      <c r="E6567" s="51">
        <v>45261</v>
      </c>
      <c r="F6567" s="49" t="s">
        <v>80</v>
      </c>
      <c r="G6567" s="49" t="s">
        <v>81</v>
      </c>
      <c r="H6567" s="49" t="s">
        <v>3129</v>
      </c>
      <c r="I6567" s="49" t="s">
        <v>3129</v>
      </c>
      <c r="J6567" s="49">
        <v>135600</v>
      </c>
      <c r="K6567" s="49" t="s">
        <v>114</v>
      </c>
      <c r="L6567" s="49">
        <v>9974619</v>
      </c>
      <c r="M6567" s="49" t="s">
        <v>1000</v>
      </c>
      <c r="N6567" s="51">
        <v>29037</v>
      </c>
      <c r="O6567" s="51">
        <v>29037</v>
      </c>
      <c r="P6567" s="49" t="s">
        <v>1091</v>
      </c>
    </row>
    <row r="6568" spans="1:16">
      <c r="A6568" s="46">
        <v>0</v>
      </c>
      <c r="B6568" s="46">
        <v>0</v>
      </c>
      <c r="C6568" s="46">
        <v>0</v>
      </c>
      <c r="D6568" s="46">
        <f t="shared" si="102"/>
        <v>0</v>
      </c>
      <c r="E6568" s="51">
        <v>45261</v>
      </c>
      <c r="F6568" s="49" t="s">
        <v>80</v>
      </c>
      <c r="G6568" s="49" t="s">
        <v>81</v>
      </c>
      <c r="H6568" s="49" t="s">
        <v>3129</v>
      </c>
      <c r="I6568" s="49" t="s">
        <v>3129</v>
      </c>
      <c r="J6568" s="49">
        <v>135600</v>
      </c>
      <c r="K6568" s="49" t="s">
        <v>114</v>
      </c>
      <c r="L6568" s="49">
        <v>9975160</v>
      </c>
      <c r="M6568" s="49" t="s">
        <v>915</v>
      </c>
      <c r="N6568" s="51">
        <v>23924</v>
      </c>
      <c r="O6568" s="51">
        <v>23924</v>
      </c>
      <c r="P6568" s="49" t="s">
        <v>1091</v>
      </c>
    </row>
    <row r="6569" spans="1:16">
      <c r="A6569" s="46">
        <v>0</v>
      </c>
      <c r="B6569" s="46">
        <v>0</v>
      </c>
      <c r="C6569" s="46">
        <v>0</v>
      </c>
      <c r="D6569" s="46">
        <f t="shared" si="102"/>
        <v>0</v>
      </c>
      <c r="E6569" s="51">
        <v>45261</v>
      </c>
      <c r="F6569" s="49" t="s">
        <v>80</v>
      </c>
      <c r="G6569" s="49" t="s">
        <v>81</v>
      </c>
      <c r="H6569" s="49" t="s">
        <v>3129</v>
      </c>
      <c r="I6569" s="49" t="s">
        <v>3129</v>
      </c>
      <c r="J6569" s="49">
        <v>135600</v>
      </c>
      <c r="K6569" s="49" t="s">
        <v>122</v>
      </c>
      <c r="L6569" s="49">
        <v>9975159</v>
      </c>
      <c r="M6569" s="49" t="s">
        <v>916</v>
      </c>
      <c r="N6569" s="51">
        <v>23924</v>
      </c>
      <c r="O6569" s="51">
        <v>23924</v>
      </c>
      <c r="P6569" s="49" t="s">
        <v>1091</v>
      </c>
    </row>
    <row r="6570" spans="1:16">
      <c r="A6570" s="46">
        <v>0</v>
      </c>
      <c r="B6570" s="46">
        <v>0</v>
      </c>
      <c r="C6570" s="46">
        <v>0</v>
      </c>
      <c r="D6570" s="46">
        <f t="shared" si="102"/>
        <v>0</v>
      </c>
      <c r="E6570" s="51">
        <v>45261</v>
      </c>
      <c r="F6570" s="49" t="s">
        <v>80</v>
      </c>
      <c r="G6570" s="49" t="s">
        <v>81</v>
      </c>
      <c r="H6570" s="49" t="s">
        <v>3129</v>
      </c>
      <c r="I6570" s="49" t="s">
        <v>3129</v>
      </c>
      <c r="J6570" s="49">
        <v>135600</v>
      </c>
      <c r="K6570" s="49" t="s">
        <v>122</v>
      </c>
      <c r="L6570" s="49">
        <v>9974618</v>
      </c>
      <c r="M6570" s="49" t="s">
        <v>916</v>
      </c>
      <c r="N6570" s="51">
        <v>23559</v>
      </c>
      <c r="O6570" s="51">
        <v>23559</v>
      </c>
      <c r="P6570" s="49" t="s">
        <v>1091</v>
      </c>
    </row>
    <row r="6571" spans="1:16">
      <c r="A6571" s="46">
        <v>0</v>
      </c>
      <c r="B6571" s="46">
        <v>0</v>
      </c>
      <c r="C6571" s="46">
        <v>0</v>
      </c>
      <c r="D6571" s="46">
        <f t="shared" si="102"/>
        <v>0</v>
      </c>
      <c r="E6571" s="51">
        <v>45261</v>
      </c>
      <c r="F6571" s="49" t="s">
        <v>80</v>
      </c>
      <c r="G6571" s="49" t="s">
        <v>81</v>
      </c>
      <c r="H6571" s="49" t="s">
        <v>783</v>
      </c>
      <c r="I6571" s="49" t="s">
        <v>726</v>
      </c>
      <c r="J6571" s="49">
        <v>135500</v>
      </c>
      <c r="K6571" s="49" t="s">
        <v>103</v>
      </c>
      <c r="L6571" s="49">
        <v>9831214</v>
      </c>
      <c r="M6571" s="49" t="s">
        <v>920</v>
      </c>
      <c r="N6571" s="51">
        <v>35247</v>
      </c>
      <c r="O6571" s="51">
        <v>35247</v>
      </c>
      <c r="P6571" s="49" t="s">
        <v>1091</v>
      </c>
    </row>
    <row r="6572" spans="1:16">
      <c r="A6572" s="46">
        <v>0</v>
      </c>
      <c r="B6572" s="46">
        <v>0</v>
      </c>
      <c r="C6572" s="46">
        <v>0</v>
      </c>
      <c r="D6572" s="46">
        <f t="shared" si="102"/>
        <v>0</v>
      </c>
      <c r="E6572" s="51">
        <v>45261</v>
      </c>
      <c r="F6572" s="49" t="s">
        <v>80</v>
      </c>
      <c r="G6572" s="49" t="s">
        <v>81</v>
      </c>
      <c r="H6572" s="49" t="s">
        <v>783</v>
      </c>
      <c r="I6572" s="49" t="s">
        <v>726</v>
      </c>
      <c r="J6572" s="49">
        <v>135500</v>
      </c>
      <c r="K6572" s="49" t="s">
        <v>106</v>
      </c>
      <c r="L6572" s="49">
        <v>9802659</v>
      </c>
      <c r="M6572" s="49" t="s">
        <v>908</v>
      </c>
      <c r="N6572" s="51">
        <v>35247</v>
      </c>
      <c r="O6572" s="51">
        <v>35247</v>
      </c>
      <c r="P6572" s="49" t="s">
        <v>1081</v>
      </c>
    </row>
    <row r="6573" spans="1:16">
      <c r="A6573" s="46">
        <v>0</v>
      </c>
      <c r="B6573" s="46">
        <v>0</v>
      </c>
      <c r="C6573" s="46">
        <v>0</v>
      </c>
      <c r="D6573" s="46">
        <f t="shared" si="102"/>
        <v>0</v>
      </c>
      <c r="E6573" s="51">
        <v>45261</v>
      </c>
      <c r="F6573" s="49" t="s">
        <v>80</v>
      </c>
      <c r="G6573" s="49" t="s">
        <v>81</v>
      </c>
      <c r="H6573" s="49" t="s">
        <v>783</v>
      </c>
      <c r="I6573" s="49" t="s">
        <v>726</v>
      </c>
      <c r="J6573" s="49">
        <v>135500</v>
      </c>
      <c r="K6573" s="49" t="s">
        <v>106</v>
      </c>
      <c r="L6573" s="49">
        <v>9802794</v>
      </c>
      <c r="M6573" s="49" t="s">
        <v>908</v>
      </c>
      <c r="N6573" s="51">
        <v>33055</v>
      </c>
      <c r="O6573" s="51">
        <v>33055</v>
      </c>
      <c r="P6573" s="49" t="s">
        <v>1081</v>
      </c>
    </row>
    <row r="6574" spans="1:16">
      <c r="A6574" s="46">
        <v>0</v>
      </c>
      <c r="B6574" s="46">
        <v>0</v>
      </c>
      <c r="C6574" s="46">
        <v>0</v>
      </c>
      <c r="D6574" s="46">
        <f t="shared" si="102"/>
        <v>0</v>
      </c>
      <c r="E6574" s="51">
        <v>45261</v>
      </c>
      <c r="F6574" s="49" t="s">
        <v>80</v>
      </c>
      <c r="G6574" s="49" t="s">
        <v>81</v>
      </c>
      <c r="H6574" s="49" t="s">
        <v>783</v>
      </c>
      <c r="I6574" s="49" t="s">
        <v>726</v>
      </c>
      <c r="J6574" s="49">
        <v>135500</v>
      </c>
      <c r="K6574" s="49" t="s">
        <v>106</v>
      </c>
      <c r="L6574" s="49">
        <v>9802808</v>
      </c>
      <c r="M6574" s="49" t="s">
        <v>908</v>
      </c>
      <c r="N6574" s="51">
        <v>35247</v>
      </c>
      <c r="O6574" s="51">
        <v>35247</v>
      </c>
      <c r="P6574" s="49" t="s">
        <v>1081</v>
      </c>
    </row>
    <row r="6575" spans="1:16">
      <c r="A6575" s="46">
        <v>0</v>
      </c>
      <c r="B6575" s="46">
        <v>0</v>
      </c>
      <c r="C6575" s="46">
        <v>0</v>
      </c>
      <c r="D6575" s="46">
        <f t="shared" si="102"/>
        <v>0</v>
      </c>
      <c r="E6575" s="51">
        <v>45261</v>
      </c>
      <c r="F6575" s="49" t="s">
        <v>80</v>
      </c>
      <c r="G6575" s="49" t="s">
        <v>81</v>
      </c>
      <c r="H6575" s="49" t="s">
        <v>783</v>
      </c>
      <c r="I6575" s="49" t="s">
        <v>726</v>
      </c>
      <c r="J6575" s="49">
        <v>135500</v>
      </c>
      <c r="K6575" s="49" t="s">
        <v>108</v>
      </c>
      <c r="L6575" s="49">
        <v>9831215</v>
      </c>
      <c r="M6575" s="49" t="s">
        <v>930</v>
      </c>
      <c r="N6575" s="51">
        <v>35247</v>
      </c>
      <c r="O6575" s="51">
        <v>35247</v>
      </c>
      <c r="P6575" s="49" t="s">
        <v>1091</v>
      </c>
    </row>
    <row r="6576" spans="1:16">
      <c r="A6576" s="46">
        <v>0</v>
      </c>
      <c r="B6576" s="46">
        <v>0</v>
      </c>
      <c r="C6576" s="46">
        <v>0</v>
      </c>
      <c r="D6576" s="46">
        <f t="shared" si="102"/>
        <v>0</v>
      </c>
      <c r="E6576" s="51">
        <v>45261</v>
      </c>
      <c r="F6576" s="49" t="s">
        <v>80</v>
      </c>
      <c r="G6576" s="49" t="s">
        <v>81</v>
      </c>
      <c r="H6576" s="49" t="s">
        <v>783</v>
      </c>
      <c r="I6576" s="49" t="s">
        <v>726</v>
      </c>
      <c r="J6576" s="49">
        <v>135500</v>
      </c>
      <c r="K6576" s="49" t="s">
        <v>109</v>
      </c>
      <c r="L6576" s="49">
        <v>9803323</v>
      </c>
      <c r="M6576" s="49" t="s">
        <v>914</v>
      </c>
      <c r="N6576" s="51">
        <v>33055</v>
      </c>
      <c r="O6576" s="51">
        <v>33055</v>
      </c>
      <c r="P6576" s="49" t="s">
        <v>1081</v>
      </c>
    </row>
    <row r="6577" spans="1:16">
      <c r="A6577" s="46">
        <v>0</v>
      </c>
      <c r="B6577" s="46">
        <v>0</v>
      </c>
      <c r="C6577" s="46">
        <v>0</v>
      </c>
      <c r="D6577" s="46">
        <f t="shared" si="102"/>
        <v>0</v>
      </c>
      <c r="E6577" s="51">
        <v>45261</v>
      </c>
      <c r="F6577" s="49" t="s">
        <v>80</v>
      </c>
      <c r="G6577" s="49" t="s">
        <v>81</v>
      </c>
      <c r="H6577" s="49" t="s">
        <v>783</v>
      </c>
      <c r="I6577" s="49" t="s">
        <v>726</v>
      </c>
      <c r="J6577" s="49">
        <v>135500</v>
      </c>
      <c r="K6577" s="49" t="s">
        <v>109</v>
      </c>
      <c r="L6577" s="49">
        <v>9803197</v>
      </c>
      <c r="M6577" s="49" t="s">
        <v>914</v>
      </c>
      <c r="N6577" s="51">
        <v>35247</v>
      </c>
      <c r="O6577" s="51">
        <v>35247</v>
      </c>
      <c r="P6577" s="49" t="s">
        <v>1081</v>
      </c>
    </row>
    <row r="6578" spans="1:16">
      <c r="A6578" s="46">
        <v>0</v>
      </c>
      <c r="B6578" s="46">
        <v>0</v>
      </c>
      <c r="C6578" s="46">
        <v>0</v>
      </c>
      <c r="D6578" s="46">
        <f t="shared" si="102"/>
        <v>0</v>
      </c>
      <c r="E6578" s="51">
        <v>45261</v>
      </c>
      <c r="F6578" s="49" t="s">
        <v>80</v>
      </c>
      <c r="G6578" s="49" t="s">
        <v>81</v>
      </c>
      <c r="H6578" s="49" t="s">
        <v>783</v>
      </c>
      <c r="I6578" s="49" t="s">
        <v>726</v>
      </c>
      <c r="J6578" s="49">
        <v>135500</v>
      </c>
      <c r="K6578" s="49" t="s">
        <v>109</v>
      </c>
      <c r="L6578" s="49">
        <v>9803371</v>
      </c>
      <c r="M6578" s="49" t="s">
        <v>914</v>
      </c>
      <c r="N6578" s="51">
        <v>35247</v>
      </c>
      <c r="O6578" s="51">
        <v>35247</v>
      </c>
      <c r="P6578" s="49" t="s">
        <v>1081</v>
      </c>
    </row>
    <row r="6579" spans="1:16">
      <c r="A6579" s="46">
        <v>0</v>
      </c>
      <c r="B6579" s="46">
        <v>0</v>
      </c>
      <c r="C6579" s="46">
        <v>0</v>
      </c>
      <c r="D6579" s="46">
        <f t="shared" si="102"/>
        <v>0</v>
      </c>
      <c r="E6579" s="51">
        <v>45261</v>
      </c>
      <c r="F6579" s="49" t="s">
        <v>80</v>
      </c>
      <c r="G6579" s="49" t="s">
        <v>81</v>
      </c>
      <c r="H6579" s="49" t="s">
        <v>783</v>
      </c>
      <c r="I6579" s="49" t="s">
        <v>726</v>
      </c>
      <c r="J6579" s="49">
        <v>135500</v>
      </c>
      <c r="K6579" s="49" t="s">
        <v>117</v>
      </c>
      <c r="L6579" s="49">
        <v>9776103</v>
      </c>
      <c r="M6579" s="49" t="s">
        <v>3094</v>
      </c>
      <c r="N6579" s="51">
        <v>35247</v>
      </c>
      <c r="O6579" s="51">
        <v>35247</v>
      </c>
      <c r="P6579" s="49" t="s">
        <v>1091</v>
      </c>
    </row>
    <row r="6580" spans="1:16">
      <c r="A6580" s="46">
        <v>0</v>
      </c>
      <c r="B6580" s="46">
        <v>0</v>
      </c>
      <c r="C6580" s="46">
        <v>0</v>
      </c>
      <c r="D6580" s="46">
        <f t="shared" si="102"/>
        <v>0</v>
      </c>
      <c r="E6580" s="51">
        <v>45261</v>
      </c>
      <c r="F6580" s="49" t="s">
        <v>80</v>
      </c>
      <c r="G6580" s="49" t="s">
        <v>81</v>
      </c>
      <c r="H6580" s="49" t="s">
        <v>783</v>
      </c>
      <c r="I6580" s="49" t="s">
        <v>726</v>
      </c>
      <c r="J6580" s="49">
        <v>135500</v>
      </c>
      <c r="K6580" s="49" t="s">
        <v>112</v>
      </c>
      <c r="L6580" s="49">
        <v>9975067</v>
      </c>
      <c r="M6580" s="49" t="s">
        <v>3096</v>
      </c>
      <c r="N6580" s="51">
        <v>33055</v>
      </c>
      <c r="O6580" s="51">
        <v>33055</v>
      </c>
      <c r="P6580" s="49" t="s">
        <v>1091</v>
      </c>
    </row>
    <row r="6581" spans="1:16">
      <c r="A6581" s="46">
        <v>0</v>
      </c>
      <c r="B6581" s="46">
        <v>0</v>
      </c>
      <c r="C6581" s="46">
        <v>0</v>
      </c>
      <c r="D6581" s="46">
        <f t="shared" si="102"/>
        <v>0</v>
      </c>
      <c r="E6581" s="51">
        <v>45261</v>
      </c>
      <c r="F6581" s="49" t="s">
        <v>80</v>
      </c>
      <c r="G6581" s="49" t="s">
        <v>81</v>
      </c>
      <c r="H6581" s="49" t="s">
        <v>783</v>
      </c>
      <c r="I6581" s="49" t="s">
        <v>726</v>
      </c>
      <c r="J6581" s="49">
        <v>135500</v>
      </c>
      <c r="K6581" s="49" t="s">
        <v>136</v>
      </c>
      <c r="L6581" s="49">
        <v>9689545</v>
      </c>
      <c r="M6581" s="49" t="s">
        <v>3097</v>
      </c>
      <c r="N6581" s="51">
        <v>35247</v>
      </c>
      <c r="O6581" s="51">
        <v>35247</v>
      </c>
      <c r="P6581" s="49" t="s">
        <v>1091</v>
      </c>
    </row>
    <row r="6582" spans="1:16">
      <c r="A6582" s="46">
        <v>0</v>
      </c>
      <c r="B6582" s="46">
        <v>0</v>
      </c>
      <c r="C6582" s="46">
        <v>0</v>
      </c>
      <c r="D6582" s="46">
        <f t="shared" si="102"/>
        <v>0</v>
      </c>
      <c r="E6582" s="51">
        <v>45261</v>
      </c>
      <c r="F6582" s="49" t="s">
        <v>80</v>
      </c>
      <c r="G6582" s="49" t="s">
        <v>81</v>
      </c>
      <c r="H6582" s="49" t="s">
        <v>783</v>
      </c>
      <c r="I6582" s="49" t="s">
        <v>726</v>
      </c>
      <c r="J6582" s="49">
        <v>135600</v>
      </c>
      <c r="K6582" s="49" t="s">
        <v>114</v>
      </c>
      <c r="L6582" s="49">
        <v>9975066</v>
      </c>
      <c r="M6582" s="49" t="s">
        <v>915</v>
      </c>
      <c r="N6582" s="51">
        <v>33055</v>
      </c>
      <c r="O6582" s="51">
        <v>33055</v>
      </c>
      <c r="P6582" s="49" t="s">
        <v>1091</v>
      </c>
    </row>
    <row r="6583" spans="1:16">
      <c r="A6583" s="46">
        <v>0</v>
      </c>
      <c r="B6583" s="46">
        <v>0</v>
      </c>
      <c r="C6583" s="46">
        <v>0</v>
      </c>
      <c r="D6583" s="46">
        <f t="shared" si="102"/>
        <v>0</v>
      </c>
      <c r="E6583" s="51">
        <v>45261</v>
      </c>
      <c r="F6583" s="49" t="s">
        <v>80</v>
      </c>
      <c r="G6583" s="49" t="s">
        <v>81</v>
      </c>
      <c r="H6583" s="49" t="s">
        <v>783</v>
      </c>
      <c r="I6583" s="49" t="s">
        <v>726</v>
      </c>
      <c r="J6583" s="49">
        <v>135600</v>
      </c>
      <c r="K6583" s="49" t="s">
        <v>115</v>
      </c>
      <c r="L6583" s="49">
        <v>9792757</v>
      </c>
      <c r="M6583" s="49" t="s">
        <v>977</v>
      </c>
      <c r="N6583" s="51">
        <v>35247</v>
      </c>
      <c r="O6583" s="51">
        <v>35247</v>
      </c>
      <c r="P6583" s="49" t="s">
        <v>1091</v>
      </c>
    </row>
    <row r="6584" spans="1:16">
      <c r="A6584" s="46">
        <v>0</v>
      </c>
      <c r="B6584" s="46">
        <v>0</v>
      </c>
      <c r="C6584" s="46">
        <v>0</v>
      </c>
      <c r="D6584" s="46">
        <f t="shared" si="102"/>
        <v>0</v>
      </c>
      <c r="E6584" s="51">
        <v>45261</v>
      </c>
      <c r="F6584" s="49" t="s">
        <v>80</v>
      </c>
      <c r="G6584" s="49" t="s">
        <v>81</v>
      </c>
      <c r="H6584" s="49" t="s">
        <v>3129</v>
      </c>
      <c r="I6584" s="49" t="s">
        <v>3129</v>
      </c>
      <c r="J6584" s="49">
        <v>135002</v>
      </c>
      <c r="K6584" s="49" t="s">
        <v>130</v>
      </c>
      <c r="L6584" s="49">
        <v>9870049</v>
      </c>
      <c r="M6584" s="49" t="s">
        <v>1259</v>
      </c>
      <c r="N6584" s="51">
        <v>19906</v>
      </c>
      <c r="O6584" s="51">
        <v>19906</v>
      </c>
      <c r="P6584" s="49" t="s">
        <v>1091</v>
      </c>
    </row>
    <row r="6585" spans="1:16">
      <c r="A6585" s="46">
        <v>0</v>
      </c>
      <c r="B6585" s="46">
        <v>0</v>
      </c>
      <c r="C6585" s="46">
        <v>0</v>
      </c>
      <c r="D6585" s="46">
        <f t="shared" si="102"/>
        <v>0</v>
      </c>
      <c r="E6585" s="51">
        <v>45261</v>
      </c>
      <c r="F6585" s="49" t="s">
        <v>80</v>
      </c>
      <c r="G6585" s="49" t="s">
        <v>81</v>
      </c>
      <c r="H6585" s="49" t="s">
        <v>3129</v>
      </c>
      <c r="I6585" s="49" t="s">
        <v>3129</v>
      </c>
      <c r="J6585" s="49">
        <v>135002</v>
      </c>
      <c r="K6585" s="49" t="s">
        <v>130</v>
      </c>
      <c r="L6585" s="49">
        <v>9870121</v>
      </c>
      <c r="M6585" s="49" t="s">
        <v>1192</v>
      </c>
      <c r="N6585" s="51">
        <v>27942</v>
      </c>
      <c r="O6585" s="51">
        <v>27942</v>
      </c>
      <c r="P6585" s="49" t="s">
        <v>1091</v>
      </c>
    </row>
    <row r="6586" spans="1:16">
      <c r="A6586" s="46">
        <v>0</v>
      </c>
      <c r="B6586" s="46">
        <v>0</v>
      </c>
      <c r="C6586" s="46">
        <v>0</v>
      </c>
      <c r="D6586" s="46">
        <f t="shared" si="102"/>
        <v>0</v>
      </c>
      <c r="E6586" s="51">
        <v>45261</v>
      </c>
      <c r="F6586" s="49" t="s">
        <v>80</v>
      </c>
      <c r="G6586" s="49" t="s">
        <v>81</v>
      </c>
      <c r="H6586" s="49" t="s">
        <v>3129</v>
      </c>
      <c r="I6586" s="49" t="s">
        <v>3129</v>
      </c>
      <c r="J6586" s="49">
        <v>135002</v>
      </c>
      <c r="K6586" s="49" t="s">
        <v>130</v>
      </c>
      <c r="L6586" s="49">
        <v>9691246</v>
      </c>
      <c r="M6586" s="49" t="s">
        <v>1272</v>
      </c>
      <c r="N6586" s="51">
        <v>28307</v>
      </c>
      <c r="O6586" s="51">
        <v>28307</v>
      </c>
      <c r="P6586" s="49" t="s">
        <v>1091</v>
      </c>
    </row>
    <row r="6587" spans="1:16">
      <c r="A6587" s="46">
        <v>0</v>
      </c>
      <c r="B6587" s="46">
        <v>0</v>
      </c>
      <c r="C6587" s="46">
        <v>0</v>
      </c>
      <c r="D6587" s="46">
        <f t="shared" si="102"/>
        <v>0</v>
      </c>
      <c r="E6587" s="51">
        <v>45261</v>
      </c>
      <c r="F6587" s="49" t="s">
        <v>80</v>
      </c>
      <c r="G6587" s="49" t="s">
        <v>81</v>
      </c>
      <c r="H6587" s="49" t="s">
        <v>3129</v>
      </c>
      <c r="I6587" s="49" t="s">
        <v>3129</v>
      </c>
      <c r="J6587" s="49">
        <v>135002</v>
      </c>
      <c r="K6587" s="49" t="s">
        <v>130</v>
      </c>
      <c r="L6587" s="49">
        <v>9870056</v>
      </c>
      <c r="M6587" s="49" t="s">
        <v>1261</v>
      </c>
      <c r="N6587" s="51">
        <v>14062</v>
      </c>
      <c r="O6587" s="51">
        <v>14062</v>
      </c>
      <c r="P6587" s="49" t="s">
        <v>1091</v>
      </c>
    </row>
    <row r="6588" spans="1:16">
      <c r="A6588" s="46">
        <v>0</v>
      </c>
      <c r="B6588" s="46">
        <v>0</v>
      </c>
      <c r="C6588" s="46">
        <v>0</v>
      </c>
      <c r="D6588" s="46">
        <f t="shared" si="102"/>
        <v>0</v>
      </c>
      <c r="E6588" s="51">
        <v>45261</v>
      </c>
      <c r="F6588" s="49" t="s">
        <v>80</v>
      </c>
      <c r="G6588" s="49" t="s">
        <v>81</v>
      </c>
      <c r="H6588" s="49" t="s">
        <v>3129</v>
      </c>
      <c r="I6588" s="49" t="s">
        <v>3129</v>
      </c>
      <c r="J6588" s="49">
        <v>135002</v>
      </c>
      <c r="K6588" s="49" t="s">
        <v>130</v>
      </c>
      <c r="L6588" s="49">
        <v>9870055</v>
      </c>
      <c r="M6588" s="49" t="s">
        <v>1261</v>
      </c>
      <c r="N6588" s="51">
        <v>14427</v>
      </c>
      <c r="O6588" s="51">
        <v>14427</v>
      </c>
      <c r="P6588" s="49" t="s">
        <v>1091</v>
      </c>
    </row>
    <row r="6589" spans="1:16">
      <c r="A6589" s="46">
        <v>0</v>
      </c>
      <c r="B6589" s="46">
        <v>0</v>
      </c>
      <c r="C6589" s="46">
        <v>0</v>
      </c>
      <c r="D6589" s="46">
        <f t="shared" si="102"/>
        <v>0</v>
      </c>
      <c r="E6589" s="51">
        <v>45261</v>
      </c>
      <c r="F6589" s="49" t="s">
        <v>80</v>
      </c>
      <c r="G6589" s="49" t="s">
        <v>81</v>
      </c>
      <c r="H6589" s="49" t="s">
        <v>3129</v>
      </c>
      <c r="I6589" s="49" t="s">
        <v>3129</v>
      </c>
      <c r="J6589" s="49">
        <v>135002</v>
      </c>
      <c r="K6589" s="49" t="s">
        <v>130</v>
      </c>
      <c r="L6589" s="49">
        <v>9870054</v>
      </c>
      <c r="M6589" s="49" t="s">
        <v>1261</v>
      </c>
      <c r="N6589" s="51">
        <v>15158</v>
      </c>
      <c r="O6589" s="51">
        <v>15158</v>
      </c>
      <c r="P6589" s="49" t="s">
        <v>1091</v>
      </c>
    </row>
    <row r="6590" spans="1:16">
      <c r="A6590" s="46">
        <v>0</v>
      </c>
      <c r="B6590" s="46">
        <v>0</v>
      </c>
      <c r="C6590" s="46">
        <v>0</v>
      </c>
      <c r="D6590" s="46">
        <f t="shared" si="102"/>
        <v>0</v>
      </c>
      <c r="E6590" s="51">
        <v>45261</v>
      </c>
      <c r="F6590" s="49" t="s">
        <v>80</v>
      </c>
      <c r="G6590" s="49" t="s">
        <v>81</v>
      </c>
      <c r="H6590" s="49" t="s">
        <v>3129</v>
      </c>
      <c r="I6590" s="49" t="s">
        <v>3129</v>
      </c>
      <c r="J6590" s="49">
        <v>135002</v>
      </c>
      <c r="K6590" s="49" t="s">
        <v>130</v>
      </c>
      <c r="L6590" s="49">
        <v>9870051</v>
      </c>
      <c r="M6590" s="49" t="s">
        <v>1276</v>
      </c>
      <c r="N6590" s="51">
        <v>18810</v>
      </c>
      <c r="O6590" s="51">
        <v>18810</v>
      </c>
      <c r="P6590" s="49" t="s">
        <v>1091</v>
      </c>
    </row>
    <row r="6591" spans="1:16">
      <c r="A6591" s="46">
        <v>0</v>
      </c>
      <c r="B6591" s="46">
        <v>0</v>
      </c>
      <c r="C6591" s="46">
        <v>0</v>
      </c>
      <c r="D6591" s="46">
        <f t="shared" si="102"/>
        <v>0</v>
      </c>
      <c r="E6591" s="51">
        <v>45261</v>
      </c>
      <c r="F6591" s="49" t="s">
        <v>80</v>
      </c>
      <c r="G6591" s="49" t="s">
        <v>81</v>
      </c>
      <c r="H6591" s="49" t="s">
        <v>3129</v>
      </c>
      <c r="I6591" s="49" t="s">
        <v>3129</v>
      </c>
      <c r="J6591" s="49">
        <v>135002</v>
      </c>
      <c r="K6591" s="49" t="s">
        <v>130</v>
      </c>
      <c r="L6591" s="49">
        <v>9870044</v>
      </c>
      <c r="M6591" s="49" t="s">
        <v>1268</v>
      </c>
      <c r="N6591" s="51">
        <v>19906</v>
      </c>
      <c r="O6591" s="51">
        <v>19906</v>
      </c>
      <c r="P6591" s="49" t="s">
        <v>1091</v>
      </c>
    </row>
    <row r="6592" spans="1:16">
      <c r="A6592" s="46">
        <v>0</v>
      </c>
      <c r="B6592" s="46">
        <v>0</v>
      </c>
      <c r="C6592" s="46">
        <v>0</v>
      </c>
      <c r="D6592" s="46">
        <f t="shared" si="102"/>
        <v>0</v>
      </c>
      <c r="E6592" s="51">
        <v>45261</v>
      </c>
      <c r="F6592" s="49" t="s">
        <v>80</v>
      </c>
      <c r="G6592" s="49" t="s">
        <v>81</v>
      </c>
      <c r="H6592" s="49" t="s">
        <v>3129</v>
      </c>
      <c r="I6592" s="49" t="s">
        <v>3129</v>
      </c>
      <c r="J6592" s="49">
        <v>135002</v>
      </c>
      <c r="K6592" s="49" t="s">
        <v>130</v>
      </c>
      <c r="L6592" s="49">
        <v>9870117</v>
      </c>
      <c r="M6592" s="49" t="s">
        <v>1286</v>
      </c>
      <c r="N6592" s="51">
        <v>28307</v>
      </c>
      <c r="O6592" s="51">
        <v>28307</v>
      </c>
      <c r="P6592" s="49" t="s">
        <v>1091</v>
      </c>
    </row>
    <row r="6593" spans="1:16">
      <c r="A6593" s="46">
        <v>0</v>
      </c>
      <c r="B6593" s="46">
        <v>0</v>
      </c>
      <c r="C6593" s="46">
        <v>0</v>
      </c>
      <c r="D6593" s="46">
        <f t="shared" si="102"/>
        <v>0</v>
      </c>
      <c r="E6593" s="51">
        <v>45261</v>
      </c>
      <c r="F6593" s="49" t="s">
        <v>80</v>
      </c>
      <c r="G6593" s="49" t="s">
        <v>81</v>
      </c>
      <c r="H6593" s="49" t="s">
        <v>3129</v>
      </c>
      <c r="I6593" s="49" t="s">
        <v>3129</v>
      </c>
      <c r="J6593" s="49">
        <v>135002</v>
      </c>
      <c r="K6593" s="49" t="s">
        <v>130</v>
      </c>
      <c r="L6593" s="49">
        <v>9870042</v>
      </c>
      <c r="M6593" s="49" t="s">
        <v>1277</v>
      </c>
      <c r="N6593" s="51">
        <v>24289</v>
      </c>
      <c r="O6593" s="51">
        <v>24289</v>
      </c>
      <c r="P6593" s="49" t="s">
        <v>1091</v>
      </c>
    </row>
    <row r="6594" spans="1:16">
      <c r="A6594" s="46">
        <v>0</v>
      </c>
      <c r="B6594" s="46">
        <v>0</v>
      </c>
      <c r="C6594" s="46">
        <v>0</v>
      </c>
      <c r="D6594" s="46">
        <f t="shared" si="102"/>
        <v>0</v>
      </c>
      <c r="E6594" s="51">
        <v>45261</v>
      </c>
      <c r="F6594" s="49" t="s">
        <v>80</v>
      </c>
      <c r="G6594" s="49" t="s">
        <v>81</v>
      </c>
      <c r="H6594" s="49" t="s">
        <v>3129</v>
      </c>
      <c r="I6594" s="49" t="s">
        <v>3129</v>
      </c>
      <c r="J6594" s="49">
        <v>135002</v>
      </c>
      <c r="K6594" s="49" t="s">
        <v>130</v>
      </c>
      <c r="L6594" s="49">
        <v>9870043</v>
      </c>
      <c r="M6594" s="49" t="s">
        <v>1270</v>
      </c>
      <c r="N6594" s="51">
        <v>22828</v>
      </c>
      <c r="O6594" s="51">
        <v>22828</v>
      </c>
      <c r="P6594" s="49" t="s">
        <v>1091</v>
      </c>
    </row>
    <row r="6595" spans="1:16">
      <c r="A6595" s="46">
        <v>0</v>
      </c>
      <c r="B6595" s="46">
        <v>0</v>
      </c>
      <c r="C6595" s="46">
        <v>0</v>
      </c>
      <c r="D6595" s="46">
        <f t="shared" ref="D6595:D6658" si="103">+B6595-C6595</f>
        <v>0</v>
      </c>
      <c r="E6595" s="51">
        <v>45261</v>
      </c>
      <c r="F6595" s="49" t="s">
        <v>80</v>
      </c>
      <c r="G6595" s="49" t="s">
        <v>81</v>
      </c>
      <c r="H6595" s="49" t="s">
        <v>3129</v>
      </c>
      <c r="I6595" s="49" t="s">
        <v>3129</v>
      </c>
      <c r="J6595" s="49">
        <v>135002</v>
      </c>
      <c r="K6595" s="49" t="s">
        <v>130</v>
      </c>
      <c r="L6595" s="49">
        <v>9691240</v>
      </c>
      <c r="M6595" s="49" t="s">
        <v>953</v>
      </c>
      <c r="N6595" s="51">
        <v>28672</v>
      </c>
      <c r="O6595" s="51">
        <v>28672</v>
      </c>
      <c r="P6595" s="49" t="s">
        <v>1091</v>
      </c>
    </row>
    <row r="6596" spans="1:16">
      <c r="A6596" s="46">
        <v>0</v>
      </c>
      <c r="B6596" s="46">
        <v>0</v>
      </c>
      <c r="C6596" s="46">
        <v>0</v>
      </c>
      <c r="D6596" s="46">
        <f t="shared" si="103"/>
        <v>0</v>
      </c>
      <c r="E6596" s="51">
        <v>45261</v>
      </c>
      <c r="F6596" s="49" t="s">
        <v>80</v>
      </c>
      <c r="G6596" s="49" t="s">
        <v>81</v>
      </c>
      <c r="H6596" s="49" t="s">
        <v>3129</v>
      </c>
      <c r="I6596" s="49" t="s">
        <v>3129</v>
      </c>
      <c r="J6596" s="49">
        <v>135002</v>
      </c>
      <c r="K6596" s="49" t="s">
        <v>130</v>
      </c>
      <c r="L6596" s="49">
        <v>9870111</v>
      </c>
      <c r="M6596" s="49" t="s">
        <v>1285</v>
      </c>
      <c r="N6596" s="51">
        <v>28307</v>
      </c>
      <c r="O6596" s="51">
        <v>28307</v>
      </c>
      <c r="P6596" s="49" t="s">
        <v>1091</v>
      </c>
    </row>
    <row r="6597" spans="1:16">
      <c r="A6597" s="46">
        <v>0</v>
      </c>
      <c r="B6597" s="46">
        <v>0</v>
      </c>
      <c r="C6597" s="46">
        <v>0</v>
      </c>
      <c r="D6597" s="46">
        <f t="shared" si="103"/>
        <v>0</v>
      </c>
      <c r="E6597" s="51">
        <v>45261</v>
      </c>
      <c r="F6597" s="49" t="s">
        <v>80</v>
      </c>
      <c r="G6597" s="49" t="s">
        <v>81</v>
      </c>
      <c r="H6597" s="49" t="s">
        <v>3129</v>
      </c>
      <c r="I6597" s="49" t="s">
        <v>3129</v>
      </c>
      <c r="J6597" s="49">
        <v>135002</v>
      </c>
      <c r="K6597" s="49" t="s">
        <v>130</v>
      </c>
      <c r="L6597" s="49">
        <v>9870046</v>
      </c>
      <c r="M6597" s="49" t="s">
        <v>1276</v>
      </c>
      <c r="N6597" s="51">
        <v>19906</v>
      </c>
      <c r="O6597" s="51">
        <v>19906</v>
      </c>
      <c r="P6597" s="49" t="s">
        <v>1091</v>
      </c>
    </row>
    <row r="6598" spans="1:16">
      <c r="A6598" s="46">
        <v>0</v>
      </c>
      <c r="B6598" s="46">
        <v>0</v>
      </c>
      <c r="C6598" s="46">
        <v>0</v>
      </c>
      <c r="D6598" s="46">
        <f t="shared" si="103"/>
        <v>0</v>
      </c>
      <c r="E6598" s="51">
        <v>45261</v>
      </c>
      <c r="F6598" s="49" t="s">
        <v>80</v>
      </c>
      <c r="G6598" s="49" t="s">
        <v>81</v>
      </c>
      <c r="H6598" s="49" t="s">
        <v>3129</v>
      </c>
      <c r="I6598" s="49" t="s">
        <v>3129</v>
      </c>
      <c r="J6598" s="49">
        <v>135002</v>
      </c>
      <c r="K6598" s="49" t="s">
        <v>130</v>
      </c>
      <c r="L6598" s="49">
        <v>9870041</v>
      </c>
      <c r="M6598" s="49" t="s">
        <v>1266</v>
      </c>
      <c r="N6598" s="51">
        <v>24289</v>
      </c>
      <c r="O6598" s="51">
        <v>24289</v>
      </c>
      <c r="P6598" s="49" t="s">
        <v>1091</v>
      </c>
    </row>
    <row r="6599" spans="1:16">
      <c r="A6599" s="46">
        <v>0</v>
      </c>
      <c r="B6599" s="46">
        <v>0</v>
      </c>
      <c r="C6599" s="46">
        <v>0</v>
      </c>
      <c r="D6599" s="46">
        <f t="shared" si="103"/>
        <v>0</v>
      </c>
      <c r="E6599" s="51">
        <v>45261</v>
      </c>
      <c r="F6599" s="49" t="s">
        <v>80</v>
      </c>
      <c r="G6599" s="49" t="s">
        <v>81</v>
      </c>
      <c r="H6599" s="49" t="s">
        <v>3129</v>
      </c>
      <c r="I6599" s="49" t="s">
        <v>3129</v>
      </c>
      <c r="J6599" s="49">
        <v>135002</v>
      </c>
      <c r="K6599" s="49" t="s">
        <v>130</v>
      </c>
      <c r="L6599" s="49">
        <v>9696127</v>
      </c>
      <c r="M6599" s="49" t="s">
        <v>1265</v>
      </c>
      <c r="N6599" s="51">
        <v>19906</v>
      </c>
      <c r="O6599" s="51">
        <v>19906</v>
      </c>
      <c r="P6599" s="49" t="s">
        <v>1091</v>
      </c>
    </row>
    <row r="6600" spans="1:16">
      <c r="A6600" s="46">
        <v>0</v>
      </c>
      <c r="B6600" s="46">
        <v>0</v>
      </c>
      <c r="C6600" s="46">
        <v>0</v>
      </c>
      <c r="D6600" s="46">
        <f t="shared" si="103"/>
        <v>0</v>
      </c>
      <c r="E6600" s="51">
        <v>45261</v>
      </c>
      <c r="F6600" s="49" t="s">
        <v>80</v>
      </c>
      <c r="G6600" s="49" t="s">
        <v>81</v>
      </c>
      <c r="H6600" s="49" t="s">
        <v>3129</v>
      </c>
      <c r="I6600" s="49" t="s">
        <v>3129</v>
      </c>
      <c r="J6600" s="49">
        <v>135002</v>
      </c>
      <c r="K6600" s="49" t="s">
        <v>130</v>
      </c>
      <c r="L6600" s="49">
        <v>9870118</v>
      </c>
      <c r="M6600" s="49" t="s">
        <v>1273</v>
      </c>
      <c r="N6600" s="51">
        <v>28307</v>
      </c>
      <c r="O6600" s="51">
        <v>28307</v>
      </c>
      <c r="P6600" s="49" t="s">
        <v>1091</v>
      </c>
    </row>
    <row r="6601" spans="1:16">
      <c r="A6601" s="46">
        <v>0</v>
      </c>
      <c r="B6601" s="46">
        <v>0</v>
      </c>
      <c r="C6601" s="46">
        <v>0</v>
      </c>
      <c r="D6601" s="46">
        <f t="shared" si="103"/>
        <v>0</v>
      </c>
      <c r="E6601" s="51">
        <v>45261</v>
      </c>
      <c r="F6601" s="49" t="s">
        <v>80</v>
      </c>
      <c r="G6601" s="49" t="s">
        <v>81</v>
      </c>
      <c r="H6601" s="49" t="s">
        <v>3129</v>
      </c>
      <c r="I6601" s="49" t="s">
        <v>3129</v>
      </c>
      <c r="J6601" s="49">
        <v>135002</v>
      </c>
      <c r="K6601" s="49" t="s">
        <v>130</v>
      </c>
      <c r="L6601" s="49">
        <v>9870119</v>
      </c>
      <c r="M6601" s="49" t="s">
        <v>1262</v>
      </c>
      <c r="N6601" s="51">
        <v>28307</v>
      </c>
      <c r="O6601" s="51">
        <v>28307</v>
      </c>
      <c r="P6601" s="49" t="s">
        <v>1091</v>
      </c>
    </row>
    <row r="6602" spans="1:16">
      <c r="A6602" s="46">
        <v>0</v>
      </c>
      <c r="B6602" s="46">
        <v>0</v>
      </c>
      <c r="C6602" s="46">
        <v>0</v>
      </c>
      <c r="D6602" s="46">
        <f t="shared" si="103"/>
        <v>0</v>
      </c>
      <c r="E6602" s="51">
        <v>45261</v>
      </c>
      <c r="F6602" s="49" t="s">
        <v>80</v>
      </c>
      <c r="G6602" s="49" t="s">
        <v>81</v>
      </c>
      <c r="H6602" s="49" t="s">
        <v>3129</v>
      </c>
      <c r="I6602" s="49" t="s">
        <v>3129</v>
      </c>
      <c r="J6602" s="49">
        <v>135002</v>
      </c>
      <c r="K6602" s="49" t="s">
        <v>130</v>
      </c>
      <c r="L6602" s="49">
        <v>9718840</v>
      </c>
      <c r="M6602" s="49" t="s">
        <v>949</v>
      </c>
      <c r="N6602" s="51">
        <v>28672</v>
      </c>
      <c r="O6602" s="51">
        <v>28672</v>
      </c>
      <c r="P6602" s="49" t="s">
        <v>1091</v>
      </c>
    </row>
    <row r="6603" spans="1:16">
      <c r="A6603" s="46">
        <v>0</v>
      </c>
      <c r="B6603" s="46">
        <v>0</v>
      </c>
      <c r="C6603" s="46">
        <v>0</v>
      </c>
      <c r="D6603" s="46">
        <f t="shared" si="103"/>
        <v>0</v>
      </c>
      <c r="E6603" s="51">
        <v>45261</v>
      </c>
      <c r="F6603" s="49" t="s">
        <v>80</v>
      </c>
      <c r="G6603" s="49" t="s">
        <v>81</v>
      </c>
      <c r="H6603" s="49" t="s">
        <v>3129</v>
      </c>
      <c r="I6603" s="49" t="s">
        <v>3129</v>
      </c>
      <c r="J6603" s="49">
        <v>135002</v>
      </c>
      <c r="K6603" s="49" t="s">
        <v>130</v>
      </c>
      <c r="L6603" s="49">
        <v>9870114</v>
      </c>
      <c r="M6603" s="49" t="s">
        <v>1261</v>
      </c>
      <c r="N6603" s="51">
        <v>28307</v>
      </c>
      <c r="O6603" s="51">
        <v>28307</v>
      </c>
      <c r="P6603" s="49" t="s">
        <v>1091</v>
      </c>
    </row>
    <row r="6604" spans="1:16">
      <c r="A6604" s="46">
        <v>0</v>
      </c>
      <c r="B6604" s="46">
        <v>0</v>
      </c>
      <c r="C6604" s="46">
        <v>0</v>
      </c>
      <c r="D6604" s="46">
        <f t="shared" si="103"/>
        <v>0</v>
      </c>
      <c r="E6604" s="51">
        <v>45261</v>
      </c>
      <c r="F6604" s="49" t="s">
        <v>80</v>
      </c>
      <c r="G6604" s="49" t="s">
        <v>81</v>
      </c>
      <c r="H6604" s="49" t="s">
        <v>3129</v>
      </c>
      <c r="I6604" s="49" t="s">
        <v>3129</v>
      </c>
      <c r="J6604" s="49">
        <v>135002</v>
      </c>
      <c r="K6604" s="49" t="s">
        <v>130</v>
      </c>
      <c r="L6604" s="49">
        <v>9870112</v>
      </c>
      <c r="M6604" s="49" t="s">
        <v>1260</v>
      </c>
      <c r="N6604" s="51">
        <v>28307</v>
      </c>
      <c r="O6604" s="51">
        <v>28307</v>
      </c>
      <c r="P6604" s="49" t="s">
        <v>1091</v>
      </c>
    </row>
    <row r="6605" spans="1:16">
      <c r="A6605" s="46">
        <v>0</v>
      </c>
      <c r="B6605" s="46">
        <v>0</v>
      </c>
      <c r="C6605" s="46">
        <v>0</v>
      </c>
      <c r="D6605" s="46">
        <f t="shared" si="103"/>
        <v>0</v>
      </c>
      <c r="E6605" s="51">
        <v>45261</v>
      </c>
      <c r="F6605" s="49" t="s">
        <v>80</v>
      </c>
      <c r="G6605" s="49" t="s">
        <v>81</v>
      </c>
      <c r="H6605" s="49" t="s">
        <v>3129</v>
      </c>
      <c r="I6605" s="49" t="s">
        <v>3129</v>
      </c>
      <c r="J6605" s="49">
        <v>135002</v>
      </c>
      <c r="K6605" s="49" t="s">
        <v>130</v>
      </c>
      <c r="L6605" s="49">
        <v>9870048</v>
      </c>
      <c r="M6605" s="49" t="s">
        <v>1278</v>
      </c>
      <c r="N6605" s="51">
        <v>19906</v>
      </c>
      <c r="O6605" s="51">
        <v>19906</v>
      </c>
      <c r="P6605" s="49" t="s">
        <v>1091</v>
      </c>
    </row>
    <row r="6606" spans="1:16">
      <c r="A6606" s="46">
        <v>0</v>
      </c>
      <c r="B6606" s="46">
        <v>0</v>
      </c>
      <c r="C6606" s="46">
        <v>0</v>
      </c>
      <c r="D6606" s="46">
        <f t="shared" si="103"/>
        <v>0</v>
      </c>
      <c r="E6606" s="51">
        <v>45261</v>
      </c>
      <c r="F6606" s="49" t="s">
        <v>80</v>
      </c>
      <c r="G6606" s="49" t="s">
        <v>81</v>
      </c>
      <c r="H6606" s="49" t="s">
        <v>3129</v>
      </c>
      <c r="I6606" s="49" t="s">
        <v>3129</v>
      </c>
      <c r="J6606" s="49">
        <v>135002</v>
      </c>
      <c r="K6606" s="49" t="s">
        <v>130</v>
      </c>
      <c r="L6606" s="49">
        <v>9691243</v>
      </c>
      <c r="M6606" s="49" t="s">
        <v>1283</v>
      </c>
      <c r="N6606" s="51">
        <v>19906</v>
      </c>
      <c r="O6606" s="51">
        <v>19906</v>
      </c>
      <c r="P6606" s="49" t="s">
        <v>1091</v>
      </c>
    </row>
    <row r="6607" spans="1:16">
      <c r="A6607" s="46">
        <v>0</v>
      </c>
      <c r="B6607" s="46">
        <v>0</v>
      </c>
      <c r="C6607" s="46">
        <v>0</v>
      </c>
      <c r="D6607" s="46">
        <f t="shared" si="103"/>
        <v>0</v>
      </c>
      <c r="E6607" s="51">
        <v>45261</v>
      </c>
      <c r="F6607" s="49" t="s">
        <v>80</v>
      </c>
      <c r="G6607" s="49" t="s">
        <v>81</v>
      </c>
      <c r="H6607" s="49" t="s">
        <v>3129</v>
      </c>
      <c r="I6607" s="49" t="s">
        <v>3129</v>
      </c>
      <c r="J6607" s="49">
        <v>135002</v>
      </c>
      <c r="K6607" s="49" t="s">
        <v>130</v>
      </c>
      <c r="L6607" s="49">
        <v>9870115</v>
      </c>
      <c r="M6607" s="49" t="s">
        <v>1271</v>
      </c>
      <c r="N6607" s="51">
        <v>28307</v>
      </c>
      <c r="O6607" s="51">
        <v>28307</v>
      </c>
      <c r="P6607" s="49" t="s">
        <v>1091</v>
      </c>
    </row>
    <row r="6608" spans="1:16">
      <c r="A6608" s="46">
        <v>0</v>
      </c>
      <c r="B6608" s="46">
        <v>0</v>
      </c>
      <c r="C6608" s="46">
        <v>0</v>
      </c>
      <c r="D6608" s="46">
        <f t="shared" si="103"/>
        <v>0</v>
      </c>
      <c r="E6608" s="51">
        <v>45261</v>
      </c>
      <c r="F6608" s="49" t="s">
        <v>80</v>
      </c>
      <c r="G6608" s="49" t="s">
        <v>81</v>
      </c>
      <c r="H6608" s="49" t="s">
        <v>3129</v>
      </c>
      <c r="I6608" s="49" t="s">
        <v>3129</v>
      </c>
      <c r="J6608" s="49">
        <v>135002</v>
      </c>
      <c r="K6608" s="49" t="s">
        <v>130</v>
      </c>
      <c r="L6608" s="49">
        <v>9870052</v>
      </c>
      <c r="M6608" s="49" t="s">
        <v>1284</v>
      </c>
      <c r="N6608" s="51">
        <v>15888</v>
      </c>
      <c r="O6608" s="51">
        <v>15888</v>
      </c>
      <c r="P6608" s="49" t="s">
        <v>1091</v>
      </c>
    </row>
    <row r="6609" spans="1:16">
      <c r="A6609" s="46">
        <v>0</v>
      </c>
      <c r="B6609" s="46">
        <v>0</v>
      </c>
      <c r="C6609" s="46">
        <v>0</v>
      </c>
      <c r="D6609" s="46">
        <f t="shared" si="103"/>
        <v>0</v>
      </c>
      <c r="E6609" s="51">
        <v>45261</v>
      </c>
      <c r="F6609" s="49" t="s">
        <v>80</v>
      </c>
      <c r="G6609" s="49" t="s">
        <v>81</v>
      </c>
      <c r="H6609" s="49" t="s">
        <v>3129</v>
      </c>
      <c r="I6609" s="49" t="s">
        <v>3129</v>
      </c>
      <c r="J6609" s="49">
        <v>135002</v>
      </c>
      <c r="K6609" s="49" t="s">
        <v>130</v>
      </c>
      <c r="L6609" s="49">
        <v>9870050</v>
      </c>
      <c r="M6609" s="49" t="s">
        <v>1278</v>
      </c>
      <c r="N6609" s="51">
        <v>18810</v>
      </c>
      <c r="O6609" s="51">
        <v>18810</v>
      </c>
      <c r="P6609" s="49" t="s">
        <v>1091</v>
      </c>
    </row>
    <row r="6610" spans="1:16">
      <c r="A6610" s="46">
        <v>0</v>
      </c>
      <c r="B6610" s="46">
        <v>0</v>
      </c>
      <c r="C6610" s="46">
        <v>0</v>
      </c>
      <c r="D6610" s="46">
        <f t="shared" si="103"/>
        <v>0</v>
      </c>
      <c r="E6610" s="51">
        <v>45261</v>
      </c>
      <c r="F6610" s="49" t="s">
        <v>80</v>
      </c>
      <c r="G6610" s="49" t="s">
        <v>81</v>
      </c>
      <c r="H6610" s="49" t="s">
        <v>3129</v>
      </c>
      <c r="I6610" s="49" t="s">
        <v>3129</v>
      </c>
      <c r="J6610" s="49">
        <v>135002</v>
      </c>
      <c r="K6610" s="49" t="s">
        <v>130</v>
      </c>
      <c r="L6610" s="49">
        <v>9718847</v>
      </c>
      <c r="M6610" s="49" t="s">
        <v>1274</v>
      </c>
      <c r="N6610" s="51">
        <v>19906</v>
      </c>
      <c r="O6610" s="51">
        <v>19906</v>
      </c>
      <c r="P6610" s="49" t="s">
        <v>1091</v>
      </c>
    </row>
    <row r="6611" spans="1:16">
      <c r="A6611" s="46">
        <v>0</v>
      </c>
      <c r="B6611" s="46">
        <v>0</v>
      </c>
      <c r="C6611" s="46">
        <v>0</v>
      </c>
      <c r="D6611" s="46">
        <f t="shared" si="103"/>
        <v>0</v>
      </c>
      <c r="E6611" s="51">
        <v>45261</v>
      </c>
      <c r="F6611" s="49" t="s">
        <v>80</v>
      </c>
      <c r="G6611" s="49" t="s">
        <v>81</v>
      </c>
      <c r="H6611" s="49" t="s">
        <v>3129</v>
      </c>
      <c r="I6611" s="49" t="s">
        <v>3129</v>
      </c>
      <c r="J6611" s="49">
        <v>135002</v>
      </c>
      <c r="K6611" s="49" t="s">
        <v>130</v>
      </c>
      <c r="L6611" s="49">
        <v>9870120</v>
      </c>
      <c r="M6611" s="49" t="s">
        <v>1264</v>
      </c>
      <c r="N6611" s="51">
        <v>28307</v>
      </c>
      <c r="O6611" s="51">
        <v>28307</v>
      </c>
      <c r="P6611" s="49" t="s">
        <v>1091</v>
      </c>
    </row>
    <row r="6612" spans="1:16">
      <c r="A6612" s="46">
        <v>0</v>
      </c>
      <c r="B6612" s="46">
        <v>0</v>
      </c>
      <c r="C6612" s="46">
        <v>0</v>
      </c>
      <c r="D6612" s="46">
        <f t="shared" si="103"/>
        <v>0</v>
      </c>
      <c r="E6612" s="51">
        <v>45261</v>
      </c>
      <c r="F6612" s="49" t="s">
        <v>80</v>
      </c>
      <c r="G6612" s="49" t="s">
        <v>81</v>
      </c>
      <c r="H6612" s="49" t="s">
        <v>3129</v>
      </c>
      <c r="I6612" s="49" t="s">
        <v>3129</v>
      </c>
      <c r="J6612" s="49">
        <v>135002</v>
      </c>
      <c r="K6612" s="49" t="s">
        <v>130</v>
      </c>
      <c r="L6612" s="49">
        <v>9870053</v>
      </c>
      <c r="M6612" s="49" t="s">
        <v>1261</v>
      </c>
      <c r="N6612" s="51">
        <v>15523</v>
      </c>
      <c r="O6612" s="51">
        <v>15523</v>
      </c>
      <c r="P6612" s="49" t="s">
        <v>1091</v>
      </c>
    </row>
    <row r="6613" spans="1:16">
      <c r="A6613" s="46">
        <v>0</v>
      </c>
      <c r="B6613" s="46">
        <v>0</v>
      </c>
      <c r="C6613" s="46">
        <v>0</v>
      </c>
      <c r="D6613" s="46">
        <f t="shared" si="103"/>
        <v>0</v>
      </c>
      <c r="E6613" s="51">
        <v>45261</v>
      </c>
      <c r="F6613" s="49" t="s">
        <v>80</v>
      </c>
      <c r="G6613" s="49" t="s">
        <v>81</v>
      </c>
      <c r="H6613" s="49" t="s">
        <v>3129</v>
      </c>
      <c r="I6613" s="49" t="s">
        <v>3129</v>
      </c>
      <c r="J6613" s="49">
        <v>135002</v>
      </c>
      <c r="K6613" s="49" t="s">
        <v>130</v>
      </c>
      <c r="L6613" s="49">
        <v>9870047</v>
      </c>
      <c r="M6613" s="49" t="s">
        <v>1289</v>
      </c>
      <c r="N6613" s="51">
        <v>19906</v>
      </c>
      <c r="O6613" s="51">
        <v>19906</v>
      </c>
      <c r="P6613" s="49" t="s">
        <v>1091</v>
      </c>
    </row>
    <row r="6614" spans="1:16">
      <c r="A6614" s="46">
        <v>0</v>
      </c>
      <c r="B6614" s="46">
        <v>0</v>
      </c>
      <c r="C6614" s="46">
        <v>0</v>
      </c>
      <c r="D6614" s="46">
        <f t="shared" si="103"/>
        <v>0</v>
      </c>
      <c r="E6614" s="51">
        <v>45261</v>
      </c>
      <c r="F6614" s="49" t="s">
        <v>80</v>
      </c>
      <c r="G6614" s="49" t="s">
        <v>81</v>
      </c>
      <c r="H6614" s="49" t="s">
        <v>3129</v>
      </c>
      <c r="I6614" s="49" t="s">
        <v>3129</v>
      </c>
      <c r="J6614" s="49">
        <v>135002</v>
      </c>
      <c r="K6614" s="49" t="s">
        <v>130</v>
      </c>
      <c r="L6614" s="49">
        <v>9870038</v>
      </c>
      <c r="M6614" s="49" t="s">
        <v>1290</v>
      </c>
      <c r="N6614" s="51">
        <v>27942</v>
      </c>
      <c r="O6614" s="51">
        <v>27942</v>
      </c>
      <c r="P6614" s="49" t="s">
        <v>1091</v>
      </c>
    </row>
    <row r="6615" spans="1:16">
      <c r="A6615" s="46">
        <v>0</v>
      </c>
      <c r="B6615" s="46">
        <v>0</v>
      </c>
      <c r="C6615" s="46">
        <v>0</v>
      </c>
      <c r="D6615" s="46">
        <f t="shared" si="103"/>
        <v>0</v>
      </c>
      <c r="E6615" s="51">
        <v>45261</v>
      </c>
      <c r="F6615" s="49" t="s">
        <v>80</v>
      </c>
      <c r="G6615" s="49" t="s">
        <v>81</v>
      </c>
      <c r="H6615" s="49" t="s">
        <v>3129</v>
      </c>
      <c r="I6615" s="49" t="s">
        <v>3129</v>
      </c>
      <c r="J6615" s="49">
        <v>135002</v>
      </c>
      <c r="K6615" s="49" t="s">
        <v>130</v>
      </c>
      <c r="L6615" s="49">
        <v>9870113</v>
      </c>
      <c r="M6615" s="49" t="s">
        <v>1281</v>
      </c>
      <c r="N6615" s="51">
        <v>28307</v>
      </c>
      <c r="O6615" s="51">
        <v>28307</v>
      </c>
      <c r="P6615" s="49" t="s">
        <v>1091</v>
      </c>
    </row>
    <row r="6616" spans="1:16">
      <c r="A6616" s="46">
        <v>0</v>
      </c>
      <c r="B6616" s="46">
        <v>0</v>
      </c>
      <c r="C6616" s="46">
        <v>0</v>
      </c>
      <c r="D6616" s="46">
        <f t="shared" si="103"/>
        <v>0</v>
      </c>
      <c r="E6616" s="51">
        <v>45261</v>
      </c>
      <c r="F6616" s="49" t="s">
        <v>80</v>
      </c>
      <c r="G6616" s="49" t="s">
        <v>81</v>
      </c>
      <c r="H6616" s="49" t="s">
        <v>3129</v>
      </c>
      <c r="I6616" s="49" t="s">
        <v>3129</v>
      </c>
      <c r="J6616" s="49">
        <v>135002</v>
      </c>
      <c r="K6616" s="49" t="s">
        <v>130</v>
      </c>
      <c r="L6616" s="49">
        <v>9718846</v>
      </c>
      <c r="M6616" s="49" t="s">
        <v>1279</v>
      </c>
      <c r="N6616" s="51">
        <v>24289</v>
      </c>
      <c r="O6616" s="51">
        <v>24289</v>
      </c>
      <c r="P6616" s="49" t="s">
        <v>1091</v>
      </c>
    </row>
    <row r="6617" spans="1:16">
      <c r="A6617" s="46">
        <v>0</v>
      </c>
      <c r="B6617" s="46">
        <v>0</v>
      </c>
      <c r="C6617" s="46">
        <v>0</v>
      </c>
      <c r="D6617" s="46">
        <f t="shared" si="103"/>
        <v>0</v>
      </c>
      <c r="E6617" s="51">
        <v>45261</v>
      </c>
      <c r="F6617" s="49" t="s">
        <v>80</v>
      </c>
      <c r="G6617" s="49" t="s">
        <v>81</v>
      </c>
      <c r="H6617" s="49" t="s">
        <v>3129</v>
      </c>
      <c r="I6617" s="49" t="s">
        <v>3129</v>
      </c>
      <c r="J6617" s="49">
        <v>135002</v>
      </c>
      <c r="K6617" s="49" t="s">
        <v>130</v>
      </c>
      <c r="L6617" s="49">
        <v>9708895</v>
      </c>
      <c r="M6617" s="49" t="s">
        <v>1267</v>
      </c>
      <c r="N6617" s="51">
        <v>28307</v>
      </c>
      <c r="O6617" s="51">
        <v>28307</v>
      </c>
      <c r="P6617" s="49" t="s">
        <v>1091</v>
      </c>
    </row>
    <row r="6618" spans="1:16">
      <c r="A6618" s="46">
        <v>0</v>
      </c>
      <c r="B6618" s="46">
        <v>0</v>
      </c>
      <c r="C6618" s="46">
        <v>0</v>
      </c>
      <c r="D6618" s="46">
        <f t="shared" si="103"/>
        <v>0</v>
      </c>
      <c r="E6618" s="51">
        <v>45261</v>
      </c>
      <c r="F6618" s="49" t="s">
        <v>80</v>
      </c>
      <c r="G6618" s="49" t="s">
        <v>81</v>
      </c>
      <c r="H6618" s="49" t="s">
        <v>3129</v>
      </c>
      <c r="I6618" s="49" t="s">
        <v>3129</v>
      </c>
      <c r="J6618" s="49">
        <v>135002</v>
      </c>
      <c r="K6618" s="49" t="s">
        <v>130</v>
      </c>
      <c r="L6618" s="49">
        <v>9870040</v>
      </c>
      <c r="M6618" s="49" t="s">
        <v>1275</v>
      </c>
      <c r="N6618" s="51">
        <v>24289</v>
      </c>
      <c r="O6618" s="51">
        <v>24289</v>
      </c>
      <c r="P6618" s="49" t="s">
        <v>1091</v>
      </c>
    </row>
    <row r="6619" spans="1:16">
      <c r="A6619" s="46">
        <v>0</v>
      </c>
      <c r="B6619" s="46">
        <v>0</v>
      </c>
      <c r="C6619" s="46">
        <v>0</v>
      </c>
      <c r="D6619" s="46">
        <f t="shared" si="103"/>
        <v>0</v>
      </c>
      <c r="E6619" s="51">
        <v>45261</v>
      </c>
      <c r="F6619" s="49" t="s">
        <v>80</v>
      </c>
      <c r="G6619" s="49" t="s">
        <v>81</v>
      </c>
      <c r="H6619" s="49" t="s">
        <v>3129</v>
      </c>
      <c r="I6619" s="49" t="s">
        <v>3129</v>
      </c>
      <c r="J6619" s="49">
        <v>135002</v>
      </c>
      <c r="K6619" s="49" t="s">
        <v>130</v>
      </c>
      <c r="L6619" s="49">
        <v>9704827</v>
      </c>
      <c r="M6619" s="49" t="s">
        <v>1288</v>
      </c>
      <c r="N6619" s="51">
        <v>25385</v>
      </c>
      <c r="O6619" s="51">
        <v>25385</v>
      </c>
      <c r="P6619" s="49" t="s">
        <v>1091</v>
      </c>
    </row>
    <row r="6620" spans="1:16">
      <c r="A6620" s="46">
        <v>0</v>
      </c>
      <c r="B6620" s="46">
        <v>0</v>
      </c>
      <c r="C6620" s="46">
        <v>0</v>
      </c>
      <c r="D6620" s="46">
        <f t="shared" si="103"/>
        <v>0</v>
      </c>
      <c r="E6620" s="51">
        <v>45261</v>
      </c>
      <c r="F6620" s="49" t="s">
        <v>80</v>
      </c>
      <c r="G6620" s="49" t="s">
        <v>81</v>
      </c>
      <c r="H6620" s="49" t="s">
        <v>3129</v>
      </c>
      <c r="I6620" s="49" t="s">
        <v>3129</v>
      </c>
      <c r="J6620" s="49">
        <v>135002</v>
      </c>
      <c r="K6620" s="49" t="s">
        <v>130</v>
      </c>
      <c r="L6620" s="49">
        <v>9870116</v>
      </c>
      <c r="M6620" s="49" t="s">
        <v>1280</v>
      </c>
      <c r="N6620" s="51">
        <v>28307</v>
      </c>
      <c r="O6620" s="51">
        <v>28307</v>
      </c>
      <c r="P6620" s="49" t="s">
        <v>1091</v>
      </c>
    </row>
    <row r="6621" spans="1:16">
      <c r="A6621" s="46">
        <v>0</v>
      </c>
      <c r="B6621" s="46">
        <v>0</v>
      </c>
      <c r="C6621" s="46">
        <v>0</v>
      </c>
      <c r="D6621" s="46">
        <f t="shared" si="103"/>
        <v>0</v>
      </c>
      <c r="E6621" s="51">
        <v>45261</v>
      </c>
      <c r="F6621" s="49" t="s">
        <v>80</v>
      </c>
      <c r="G6621" s="49" t="s">
        <v>81</v>
      </c>
      <c r="H6621" s="49" t="s">
        <v>3129</v>
      </c>
      <c r="I6621" s="49" t="s">
        <v>3129</v>
      </c>
      <c r="J6621" s="49">
        <v>135002</v>
      </c>
      <c r="K6621" s="49" t="s">
        <v>130</v>
      </c>
      <c r="L6621" s="49">
        <v>9870057</v>
      </c>
      <c r="M6621" s="49" t="s">
        <v>1261</v>
      </c>
      <c r="N6621" s="51">
        <v>13697</v>
      </c>
      <c r="O6621" s="51">
        <v>13697</v>
      </c>
      <c r="P6621" s="49" t="s">
        <v>1091</v>
      </c>
    </row>
    <row r="6622" spans="1:16">
      <c r="A6622" s="46">
        <v>0</v>
      </c>
      <c r="B6622" s="46">
        <v>0</v>
      </c>
      <c r="C6622" s="46">
        <v>0</v>
      </c>
      <c r="D6622" s="46">
        <f t="shared" si="103"/>
        <v>0</v>
      </c>
      <c r="E6622" s="51">
        <v>45261</v>
      </c>
      <c r="F6622" s="49" t="s">
        <v>80</v>
      </c>
      <c r="G6622" s="49" t="s">
        <v>81</v>
      </c>
      <c r="H6622" s="49" t="s">
        <v>3129</v>
      </c>
      <c r="I6622" s="49" t="s">
        <v>3129</v>
      </c>
      <c r="J6622" s="49">
        <v>135002</v>
      </c>
      <c r="K6622" s="49" t="s">
        <v>130</v>
      </c>
      <c r="L6622" s="49">
        <v>9870045</v>
      </c>
      <c r="M6622" s="49" t="s">
        <v>1263</v>
      </c>
      <c r="N6622" s="51">
        <v>19906</v>
      </c>
      <c r="O6622" s="51">
        <v>19906</v>
      </c>
      <c r="P6622" s="49" t="s">
        <v>1091</v>
      </c>
    </row>
    <row r="6623" spans="1:16">
      <c r="A6623" s="46">
        <v>0</v>
      </c>
      <c r="B6623" s="46">
        <v>0</v>
      </c>
      <c r="C6623" s="46">
        <v>0</v>
      </c>
      <c r="D6623" s="46">
        <f t="shared" si="103"/>
        <v>0</v>
      </c>
      <c r="E6623" s="51">
        <v>45261</v>
      </c>
      <c r="F6623" s="49" t="s">
        <v>80</v>
      </c>
      <c r="G6623" s="49" t="s">
        <v>81</v>
      </c>
      <c r="H6623" s="49" t="s">
        <v>3129</v>
      </c>
      <c r="I6623" s="49" t="s">
        <v>3129</v>
      </c>
      <c r="J6623" s="49">
        <v>135002</v>
      </c>
      <c r="K6623" s="49" t="s">
        <v>130</v>
      </c>
      <c r="L6623" s="49">
        <v>9718853</v>
      </c>
      <c r="M6623" s="49" t="s">
        <v>1287</v>
      </c>
      <c r="N6623" s="51">
        <v>28307</v>
      </c>
      <c r="O6623" s="51">
        <v>28307</v>
      </c>
      <c r="P6623" s="49" t="s">
        <v>1091</v>
      </c>
    </row>
    <row r="6624" spans="1:16">
      <c r="A6624" s="46">
        <v>0</v>
      </c>
      <c r="B6624" s="46">
        <v>0</v>
      </c>
      <c r="C6624" s="46">
        <v>0</v>
      </c>
      <c r="D6624" s="46">
        <f t="shared" si="103"/>
        <v>0</v>
      </c>
      <c r="E6624" s="51">
        <v>45261</v>
      </c>
      <c r="F6624" s="49" t="s">
        <v>80</v>
      </c>
      <c r="G6624" s="49" t="s">
        <v>81</v>
      </c>
      <c r="H6624" s="49" t="s">
        <v>3129</v>
      </c>
      <c r="I6624" s="49" t="s">
        <v>3129</v>
      </c>
      <c r="J6624" s="49">
        <v>135002</v>
      </c>
      <c r="K6624" s="49" t="s">
        <v>130</v>
      </c>
      <c r="L6624" s="49">
        <v>9870110</v>
      </c>
      <c r="M6624" s="49" t="s">
        <v>1282</v>
      </c>
      <c r="N6624" s="51">
        <v>28307</v>
      </c>
      <c r="O6624" s="51">
        <v>28307</v>
      </c>
      <c r="P6624" s="49" t="s">
        <v>1091</v>
      </c>
    </row>
    <row r="6625" spans="1:16">
      <c r="A6625" s="46">
        <v>0</v>
      </c>
      <c r="B6625" s="46">
        <v>0</v>
      </c>
      <c r="C6625" s="46">
        <v>0</v>
      </c>
      <c r="D6625" s="46">
        <f t="shared" si="103"/>
        <v>0</v>
      </c>
      <c r="E6625" s="51">
        <v>45261</v>
      </c>
      <c r="F6625" s="49" t="s">
        <v>80</v>
      </c>
      <c r="G6625" s="49" t="s">
        <v>81</v>
      </c>
      <c r="H6625" s="49" t="s">
        <v>3129</v>
      </c>
      <c r="I6625" s="49" t="s">
        <v>3129</v>
      </c>
      <c r="J6625" s="49">
        <v>135002</v>
      </c>
      <c r="K6625" s="49" t="s">
        <v>130</v>
      </c>
      <c r="L6625" s="49">
        <v>9870039</v>
      </c>
      <c r="M6625" s="49" t="s">
        <v>1277</v>
      </c>
      <c r="N6625" s="51">
        <v>24654</v>
      </c>
      <c r="O6625" s="51">
        <v>24654</v>
      </c>
      <c r="P6625" s="49" t="s">
        <v>1091</v>
      </c>
    </row>
    <row r="6626" spans="1:16">
      <c r="A6626" s="46">
        <v>0</v>
      </c>
      <c r="B6626" s="46">
        <v>0</v>
      </c>
      <c r="C6626" s="46">
        <v>0</v>
      </c>
      <c r="D6626" s="46">
        <f t="shared" si="103"/>
        <v>0</v>
      </c>
      <c r="E6626" s="51">
        <v>45261</v>
      </c>
      <c r="F6626" s="49" t="s">
        <v>80</v>
      </c>
      <c r="G6626" s="49" t="s">
        <v>81</v>
      </c>
      <c r="H6626" s="49" t="s">
        <v>3129</v>
      </c>
      <c r="I6626" s="49" t="s">
        <v>3129</v>
      </c>
      <c r="J6626" s="49">
        <v>135002</v>
      </c>
      <c r="K6626" s="49" t="s">
        <v>130</v>
      </c>
      <c r="L6626" s="49">
        <v>9699858</v>
      </c>
      <c r="M6626" s="49" t="s">
        <v>1269</v>
      </c>
      <c r="N6626" s="51">
        <v>19906</v>
      </c>
      <c r="O6626" s="51">
        <v>19906</v>
      </c>
      <c r="P6626" s="49" t="s">
        <v>1091</v>
      </c>
    </row>
    <row r="6627" spans="1:16">
      <c r="A6627" s="46">
        <v>0</v>
      </c>
      <c r="B6627" s="46">
        <v>0</v>
      </c>
      <c r="C6627" s="46">
        <v>0</v>
      </c>
      <c r="D6627" s="46">
        <f t="shared" si="103"/>
        <v>0</v>
      </c>
      <c r="E6627" s="51">
        <v>45261</v>
      </c>
      <c r="F6627" s="49" t="s">
        <v>80</v>
      </c>
      <c r="G6627" s="49" t="s">
        <v>81</v>
      </c>
      <c r="H6627" s="49" t="s">
        <v>3129</v>
      </c>
      <c r="I6627" s="49" t="s">
        <v>3129</v>
      </c>
      <c r="J6627" s="49">
        <v>135500</v>
      </c>
      <c r="K6627" s="49" t="s">
        <v>128</v>
      </c>
      <c r="L6627" s="49">
        <v>9801958</v>
      </c>
      <c r="M6627" s="49" t="s">
        <v>1074</v>
      </c>
      <c r="N6627" s="51">
        <v>13332</v>
      </c>
      <c r="O6627" s="51">
        <v>13332</v>
      </c>
      <c r="P6627" s="49" t="s">
        <v>1081</v>
      </c>
    </row>
    <row r="6628" spans="1:16">
      <c r="A6628" s="46">
        <v>0</v>
      </c>
      <c r="B6628" s="46">
        <v>0</v>
      </c>
      <c r="C6628" s="46">
        <v>0</v>
      </c>
      <c r="D6628" s="46">
        <f t="shared" si="103"/>
        <v>0</v>
      </c>
      <c r="E6628" s="51">
        <v>45261</v>
      </c>
      <c r="F6628" s="49" t="s">
        <v>80</v>
      </c>
      <c r="G6628" s="49" t="s">
        <v>81</v>
      </c>
      <c r="H6628" s="49" t="s">
        <v>3129</v>
      </c>
      <c r="I6628" s="49" t="s">
        <v>3129</v>
      </c>
      <c r="J6628" s="49">
        <v>135500</v>
      </c>
      <c r="K6628" s="49" t="s">
        <v>128</v>
      </c>
      <c r="L6628" s="49">
        <v>9801959</v>
      </c>
      <c r="M6628" s="49" t="s">
        <v>1074</v>
      </c>
      <c r="N6628" s="51">
        <v>13332</v>
      </c>
      <c r="O6628" s="51">
        <v>13332</v>
      </c>
      <c r="P6628" s="49" t="s">
        <v>1081</v>
      </c>
    </row>
    <row r="6629" spans="1:16">
      <c r="A6629" s="46">
        <v>0</v>
      </c>
      <c r="B6629" s="46">
        <v>0</v>
      </c>
      <c r="C6629" s="46">
        <v>0</v>
      </c>
      <c r="D6629" s="46">
        <f t="shared" si="103"/>
        <v>0</v>
      </c>
      <c r="E6629" s="51">
        <v>45261</v>
      </c>
      <c r="F6629" s="49" t="s">
        <v>80</v>
      </c>
      <c r="G6629" s="49" t="s">
        <v>81</v>
      </c>
      <c r="H6629" s="49" t="s">
        <v>3129</v>
      </c>
      <c r="I6629" s="49" t="s">
        <v>3129</v>
      </c>
      <c r="J6629" s="49">
        <v>135500</v>
      </c>
      <c r="K6629" s="49" t="s">
        <v>106</v>
      </c>
      <c r="L6629" s="49">
        <v>9802772</v>
      </c>
      <c r="M6629" s="49" t="s">
        <v>908</v>
      </c>
      <c r="N6629" s="51">
        <v>24654</v>
      </c>
      <c r="O6629" s="51">
        <v>24654</v>
      </c>
      <c r="P6629" s="49" t="s">
        <v>1081</v>
      </c>
    </row>
    <row r="6630" spans="1:16">
      <c r="A6630" s="46">
        <v>0</v>
      </c>
      <c r="B6630" s="46">
        <v>0</v>
      </c>
      <c r="C6630" s="46">
        <v>0</v>
      </c>
      <c r="D6630" s="46">
        <f t="shared" si="103"/>
        <v>0</v>
      </c>
      <c r="E6630" s="51">
        <v>45261</v>
      </c>
      <c r="F6630" s="49" t="s">
        <v>80</v>
      </c>
      <c r="G6630" s="49" t="s">
        <v>81</v>
      </c>
      <c r="H6630" s="49" t="s">
        <v>3129</v>
      </c>
      <c r="I6630" s="49" t="s">
        <v>3129</v>
      </c>
      <c r="J6630" s="49">
        <v>135500</v>
      </c>
      <c r="K6630" s="49" t="s">
        <v>106</v>
      </c>
      <c r="L6630" s="49">
        <v>9802770</v>
      </c>
      <c r="M6630" s="49" t="s">
        <v>908</v>
      </c>
      <c r="N6630" s="51">
        <v>23924</v>
      </c>
      <c r="O6630" s="51">
        <v>23924</v>
      </c>
      <c r="P6630" s="49" t="s">
        <v>1081</v>
      </c>
    </row>
    <row r="6631" spans="1:16">
      <c r="A6631" s="46">
        <v>0</v>
      </c>
      <c r="B6631" s="46">
        <v>0</v>
      </c>
      <c r="C6631" s="46">
        <v>0</v>
      </c>
      <c r="D6631" s="46">
        <f t="shared" si="103"/>
        <v>0</v>
      </c>
      <c r="E6631" s="51">
        <v>45261</v>
      </c>
      <c r="F6631" s="49" t="s">
        <v>80</v>
      </c>
      <c r="G6631" s="49" t="s">
        <v>81</v>
      </c>
      <c r="H6631" s="49" t="s">
        <v>3129</v>
      </c>
      <c r="I6631" s="49" t="s">
        <v>3129</v>
      </c>
      <c r="J6631" s="49">
        <v>135500</v>
      </c>
      <c r="K6631" s="49" t="s">
        <v>106</v>
      </c>
      <c r="L6631" s="49">
        <v>9802629</v>
      </c>
      <c r="M6631" s="49" t="s">
        <v>908</v>
      </c>
      <c r="N6631" s="51">
        <v>23559</v>
      </c>
      <c r="O6631" s="51">
        <v>23559</v>
      </c>
      <c r="P6631" s="49" t="s">
        <v>1081</v>
      </c>
    </row>
    <row r="6632" spans="1:16">
      <c r="A6632" s="46">
        <v>0</v>
      </c>
      <c r="B6632" s="46">
        <v>0</v>
      </c>
      <c r="C6632" s="46">
        <v>0</v>
      </c>
      <c r="D6632" s="46">
        <f t="shared" si="103"/>
        <v>0</v>
      </c>
      <c r="E6632" s="51">
        <v>45261</v>
      </c>
      <c r="F6632" s="49" t="s">
        <v>80</v>
      </c>
      <c r="G6632" s="49" t="s">
        <v>81</v>
      </c>
      <c r="H6632" s="49" t="s">
        <v>3129</v>
      </c>
      <c r="I6632" s="49" t="s">
        <v>3129</v>
      </c>
      <c r="J6632" s="49">
        <v>135500</v>
      </c>
      <c r="K6632" s="49" t="s">
        <v>106</v>
      </c>
      <c r="L6632" s="49">
        <v>9802625</v>
      </c>
      <c r="M6632" s="49" t="s">
        <v>908</v>
      </c>
      <c r="N6632" s="51">
        <v>21732</v>
      </c>
      <c r="O6632" s="51">
        <v>21732</v>
      </c>
      <c r="P6632" s="49" t="s">
        <v>1081</v>
      </c>
    </row>
    <row r="6633" spans="1:16">
      <c r="A6633" s="46">
        <v>0</v>
      </c>
      <c r="B6633" s="46">
        <v>0</v>
      </c>
      <c r="C6633" s="46">
        <v>0</v>
      </c>
      <c r="D6633" s="46">
        <f t="shared" si="103"/>
        <v>0</v>
      </c>
      <c r="E6633" s="51">
        <v>45261</v>
      </c>
      <c r="F6633" s="49" t="s">
        <v>80</v>
      </c>
      <c r="G6633" s="49" t="s">
        <v>81</v>
      </c>
      <c r="H6633" s="49" t="s">
        <v>3129</v>
      </c>
      <c r="I6633" s="49" t="s">
        <v>3129</v>
      </c>
      <c r="J6633" s="49">
        <v>135500</v>
      </c>
      <c r="K6633" s="49" t="s">
        <v>106</v>
      </c>
      <c r="L6633" s="49">
        <v>9802506</v>
      </c>
      <c r="M6633" s="49" t="s">
        <v>908</v>
      </c>
      <c r="N6633" s="51">
        <v>25020</v>
      </c>
      <c r="O6633" s="51">
        <v>25020</v>
      </c>
      <c r="P6633" s="49" t="s">
        <v>1081</v>
      </c>
    </row>
    <row r="6634" spans="1:16">
      <c r="A6634" s="46">
        <v>0</v>
      </c>
      <c r="B6634" s="46">
        <v>0</v>
      </c>
      <c r="C6634" s="46">
        <v>0</v>
      </c>
      <c r="D6634" s="46">
        <f t="shared" si="103"/>
        <v>0</v>
      </c>
      <c r="E6634" s="51">
        <v>45261</v>
      </c>
      <c r="F6634" s="49" t="s">
        <v>80</v>
      </c>
      <c r="G6634" s="49" t="s">
        <v>81</v>
      </c>
      <c r="H6634" s="49" t="s">
        <v>3129</v>
      </c>
      <c r="I6634" s="49" t="s">
        <v>3129</v>
      </c>
      <c r="J6634" s="49">
        <v>135500</v>
      </c>
      <c r="K6634" s="49" t="s">
        <v>106</v>
      </c>
      <c r="L6634" s="49">
        <v>9802502</v>
      </c>
      <c r="M6634" s="49" t="s">
        <v>908</v>
      </c>
      <c r="N6634" s="51">
        <v>23559</v>
      </c>
      <c r="O6634" s="51">
        <v>23559</v>
      </c>
      <c r="P6634" s="49" t="s">
        <v>1081</v>
      </c>
    </row>
    <row r="6635" spans="1:16">
      <c r="A6635" s="46">
        <v>0</v>
      </c>
      <c r="B6635" s="46">
        <v>0</v>
      </c>
      <c r="C6635" s="46">
        <v>0</v>
      </c>
      <c r="D6635" s="46">
        <f t="shared" si="103"/>
        <v>0</v>
      </c>
      <c r="E6635" s="51">
        <v>45261</v>
      </c>
      <c r="F6635" s="49" t="s">
        <v>80</v>
      </c>
      <c r="G6635" s="49" t="s">
        <v>81</v>
      </c>
      <c r="H6635" s="49" t="s">
        <v>3129</v>
      </c>
      <c r="I6635" s="49" t="s">
        <v>3129</v>
      </c>
      <c r="J6635" s="49">
        <v>135500</v>
      </c>
      <c r="K6635" s="49" t="s">
        <v>106</v>
      </c>
      <c r="L6635" s="49">
        <v>9802499</v>
      </c>
      <c r="M6635" s="49" t="s">
        <v>908</v>
      </c>
      <c r="N6635" s="51">
        <v>22098</v>
      </c>
      <c r="O6635" s="51">
        <v>22098</v>
      </c>
      <c r="P6635" s="49" t="s">
        <v>1081</v>
      </c>
    </row>
    <row r="6636" spans="1:16">
      <c r="A6636" s="46">
        <v>0</v>
      </c>
      <c r="B6636" s="46">
        <v>0</v>
      </c>
      <c r="C6636" s="46">
        <v>0</v>
      </c>
      <c r="D6636" s="46">
        <f t="shared" si="103"/>
        <v>0</v>
      </c>
      <c r="E6636" s="51">
        <v>45261</v>
      </c>
      <c r="F6636" s="49" t="s">
        <v>80</v>
      </c>
      <c r="G6636" s="49" t="s">
        <v>81</v>
      </c>
      <c r="H6636" s="49" t="s">
        <v>3129</v>
      </c>
      <c r="I6636" s="49" t="s">
        <v>3129</v>
      </c>
      <c r="J6636" s="49">
        <v>135500</v>
      </c>
      <c r="K6636" s="49" t="s">
        <v>106</v>
      </c>
      <c r="L6636" s="49">
        <v>9801947</v>
      </c>
      <c r="M6636" s="49" t="s">
        <v>908</v>
      </c>
      <c r="N6636" s="51">
        <v>21732</v>
      </c>
      <c r="O6636" s="51">
        <v>21732</v>
      </c>
      <c r="P6636" s="49" t="s">
        <v>1081</v>
      </c>
    </row>
    <row r="6637" spans="1:16">
      <c r="A6637" s="46">
        <v>0</v>
      </c>
      <c r="B6637" s="46">
        <v>0</v>
      </c>
      <c r="C6637" s="46">
        <v>0</v>
      </c>
      <c r="D6637" s="46">
        <f t="shared" si="103"/>
        <v>0</v>
      </c>
      <c r="E6637" s="51">
        <v>45261</v>
      </c>
      <c r="F6637" s="49" t="s">
        <v>80</v>
      </c>
      <c r="G6637" s="49" t="s">
        <v>81</v>
      </c>
      <c r="H6637" s="49" t="s">
        <v>3129</v>
      </c>
      <c r="I6637" s="49" t="s">
        <v>3129</v>
      </c>
      <c r="J6637" s="49">
        <v>135500</v>
      </c>
      <c r="K6637" s="49" t="s">
        <v>106</v>
      </c>
      <c r="L6637" s="49">
        <v>9801931</v>
      </c>
      <c r="M6637" s="49" t="s">
        <v>908</v>
      </c>
      <c r="N6637" s="51">
        <v>29768</v>
      </c>
      <c r="O6637" s="51">
        <v>29768</v>
      </c>
      <c r="P6637" s="49" t="s">
        <v>1081</v>
      </c>
    </row>
    <row r="6638" spans="1:16">
      <c r="A6638" s="46">
        <v>0</v>
      </c>
      <c r="B6638" s="46">
        <v>0</v>
      </c>
      <c r="C6638" s="46">
        <v>0</v>
      </c>
      <c r="D6638" s="46">
        <f t="shared" si="103"/>
        <v>0</v>
      </c>
      <c r="E6638" s="51">
        <v>45261</v>
      </c>
      <c r="F6638" s="49" t="s">
        <v>80</v>
      </c>
      <c r="G6638" s="49" t="s">
        <v>81</v>
      </c>
      <c r="H6638" s="49" t="s">
        <v>3129</v>
      </c>
      <c r="I6638" s="49" t="s">
        <v>3129</v>
      </c>
      <c r="J6638" s="49">
        <v>135500</v>
      </c>
      <c r="K6638" s="49" t="s">
        <v>106</v>
      </c>
      <c r="L6638" s="49">
        <v>9801930</v>
      </c>
      <c r="M6638" s="49" t="s">
        <v>908</v>
      </c>
      <c r="N6638" s="51">
        <v>29403</v>
      </c>
      <c r="O6638" s="51">
        <v>29403</v>
      </c>
      <c r="P6638" s="49" t="s">
        <v>1081</v>
      </c>
    </row>
    <row r="6639" spans="1:16">
      <c r="A6639" s="46">
        <v>0</v>
      </c>
      <c r="B6639" s="46">
        <v>0</v>
      </c>
      <c r="C6639" s="46">
        <v>0</v>
      </c>
      <c r="D6639" s="46">
        <f t="shared" si="103"/>
        <v>0</v>
      </c>
      <c r="E6639" s="51">
        <v>45261</v>
      </c>
      <c r="F6639" s="49" t="s">
        <v>80</v>
      </c>
      <c r="G6639" s="49" t="s">
        <v>81</v>
      </c>
      <c r="H6639" s="49" t="s">
        <v>3129</v>
      </c>
      <c r="I6639" s="49" t="s">
        <v>3129</v>
      </c>
      <c r="J6639" s="49">
        <v>135500</v>
      </c>
      <c r="K6639" s="49" t="s">
        <v>106</v>
      </c>
      <c r="L6639" s="49">
        <v>9807423</v>
      </c>
      <c r="M6639" s="49" t="s">
        <v>908</v>
      </c>
      <c r="N6639" s="51">
        <v>26481</v>
      </c>
      <c r="O6639" s="51">
        <v>26481</v>
      </c>
      <c r="P6639" s="49" t="s">
        <v>1081</v>
      </c>
    </row>
    <row r="6640" spans="1:16">
      <c r="A6640" s="46">
        <v>0</v>
      </c>
      <c r="B6640" s="46">
        <v>0</v>
      </c>
      <c r="C6640" s="46">
        <v>0</v>
      </c>
      <c r="D6640" s="46">
        <f t="shared" si="103"/>
        <v>0</v>
      </c>
      <c r="E6640" s="51">
        <v>45261</v>
      </c>
      <c r="F6640" s="49" t="s">
        <v>80</v>
      </c>
      <c r="G6640" s="49" t="s">
        <v>81</v>
      </c>
      <c r="H6640" s="49" t="s">
        <v>3129</v>
      </c>
      <c r="I6640" s="49" t="s">
        <v>3129</v>
      </c>
      <c r="J6640" s="49">
        <v>135500</v>
      </c>
      <c r="K6640" s="49" t="s">
        <v>106</v>
      </c>
      <c r="L6640" s="49">
        <v>9807418</v>
      </c>
      <c r="M6640" s="49" t="s">
        <v>908</v>
      </c>
      <c r="N6640" s="51">
        <v>23924</v>
      </c>
      <c r="O6640" s="51">
        <v>23924</v>
      </c>
      <c r="P6640" s="49" t="s">
        <v>1081</v>
      </c>
    </row>
    <row r="6641" spans="1:16">
      <c r="A6641" s="46">
        <v>0</v>
      </c>
      <c r="B6641" s="46">
        <v>0</v>
      </c>
      <c r="C6641" s="46">
        <v>0</v>
      </c>
      <c r="D6641" s="46">
        <f t="shared" si="103"/>
        <v>0</v>
      </c>
      <c r="E6641" s="51">
        <v>45261</v>
      </c>
      <c r="F6641" s="49" t="s">
        <v>80</v>
      </c>
      <c r="G6641" s="49" t="s">
        <v>81</v>
      </c>
      <c r="H6641" s="49" t="s">
        <v>3129</v>
      </c>
      <c r="I6641" s="49" t="s">
        <v>3129</v>
      </c>
      <c r="J6641" s="49">
        <v>135500</v>
      </c>
      <c r="K6641" s="49" t="s">
        <v>106</v>
      </c>
      <c r="L6641" s="49">
        <v>9802724</v>
      </c>
      <c r="M6641" s="49" t="s">
        <v>908</v>
      </c>
      <c r="N6641" s="51">
        <v>31594</v>
      </c>
      <c r="O6641" s="51">
        <v>31594</v>
      </c>
      <c r="P6641" s="49" t="s">
        <v>1081</v>
      </c>
    </row>
    <row r="6642" spans="1:16">
      <c r="A6642" s="46">
        <v>0</v>
      </c>
      <c r="B6642" s="46">
        <v>0</v>
      </c>
      <c r="C6642" s="46">
        <v>0</v>
      </c>
      <c r="D6642" s="46">
        <f t="shared" si="103"/>
        <v>0</v>
      </c>
      <c r="E6642" s="51">
        <v>45261</v>
      </c>
      <c r="F6642" s="49" t="s">
        <v>80</v>
      </c>
      <c r="G6642" s="49" t="s">
        <v>81</v>
      </c>
      <c r="H6642" s="49" t="s">
        <v>3129</v>
      </c>
      <c r="I6642" s="49" t="s">
        <v>3129</v>
      </c>
      <c r="J6642" s="49">
        <v>135500</v>
      </c>
      <c r="K6642" s="49" t="s">
        <v>106</v>
      </c>
      <c r="L6642" s="49">
        <v>9802720</v>
      </c>
      <c r="M6642" s="49" t="s">
        <v>908</v>
      </c>
      <c r="N6642" s="51">
        <v>26481</v>
      </c>
      <c r="O6642" s="51">
        <v>26481</v>
      </c>
      <c r="P6642" s="49" t="s">
        <v>1081</v>
      </c>
    </row>
    <row r="6643" spans="1:16">
      <c r="A6643" s="46">
        <v>0</v>
      </c>
      <c r="B6643" s="46">
        <v>0</v>
      </c>
      <c r="C6643" s="46">
        <v>0</v>
      </c>
      <c r="D6643" s="46">
        <f t="shared" si="103"/>
        <v>0</v>
      </c>
      <c r="E6643" s="51">
        <v>45261</v>
      </c>
      <c r="F6643" s="49" t="s">
        <v>80</v>
      </c>
      <c r="G6643" s="49" t="s">
        <v>81</v>
      </c>
      <c r="H6643" s="49" t="s">
        <v>3129</v>
      </c>
      <c r="I6643" s="49" t="s">
        <v>3129</v>
      </c>
      <c r="J6643" s="49">
        <v>135500</v>
      </c>
      <c r="K6643" s="49" t="s">
        <v>106</v>
      </c>
      <c r="L6643" s="49">
        <v>9807426</v>
      </c>
      <c r="M6643" s="49" t="s">
        <v>908</v>
      </c>
      <c r="N6643" s="51">
        <v>15158</v>
      </c>
      <c r="O6643" s="51">
        <v>15158</v>
      </c>
      <c r="P6643" s="49" t="s">
        <v>1081</v>
      </c>
    </row>
    <row r="6644" spans="1:16">
      <c r="A6644" s="46">
        <v>0</v>
      </c>
      <c r="B6644" s="46">
        <v>0</v>
      </c>
      <c r="C6644" s="46">
        <v>0</v>
      </c>
      <c r="D6644" s="46">
        <f t="shared" si="103"/>
        <v>0</v>
      </c>
      <c r="E6644" s="51">
        <v>45261</v>
      </c>
      <c r="F6644" s="49" t="s">
        <v>80</v>
      </c>
      <c r="G6644" s="49" t="s">
        <v>81</v>
      </c>
      <c r="H6644" s="49" t="s">
        <v>3129</v>
      </c>
      <c r="I6644" s="49" t="s">
        <v>3129</v>
      </c>
      <c r="J6644" s="49">
        <v>135500</v>
      </c>
      <c r="K6644" s="49" t="s">
        <v>106</v>
      </c>
      <c r="L6644" s="49">
        <v>9802813</v>
      </c>
      <c r="M6644" s="49" t="s">
        <v>908</v>
      </c>
      <c r="N6644" s="51">
        <v>24654</v>
      </c>
      <c r="O6644" s="51">
        <v>24654</v>
      </c>
      <c r="P6644" s="49" t="s">
        <v>1081</v>
      </c>
    </row>
    <row r="6645" spans="1:16">
      <c r="A6645" s="46">
        <v>0</v>
      </c>
      <c r="B6645" s="46">
        <v>0</v>
      </c>
      <c r="C6645" s="46">
        <v>0</v>
      </c>
      <c r="D6645" s="46">
        <f t="shared" si="103"/>
        <v>0</v>
      </c>
      <c r="E6645" s="51">
        <v>45261</v>
      </c>
      <c r="F6645" s="49" t="s">
        <v>80</v>
      </c>
      <c r="G6645" s="49" t="s">
        <v>81</v>
      </c>
      <c r="H6645" s="49" t="s">
        <v>3129</v>
      </c>
      <c r="I6645" s="49" t="s">
        <v>3129</v>
      </c>
      <c r="J6645" s="49">
        <v>135500</v>
      </c>
      <c r="K6645" s="49" t="s">
        <v>106</v>
      </c>
      <c r="L6645" s="49">
        <v>9807416</v>
      </c>
      <c r="M6645" s="49" t="s">
        <v>908</v>
      </c>
      <c r="N6645" s="51">
        <v>27942</v>
      </c>
      <c r="O6645" s="51">
        <v>27942</v>
      </c>
      <c r="P6645" s="49" t="s">
        <v>1081</v>
      </c>
    </row>
    <row r="6646" spans="1:16">
      <c r="A6646" s="46">
        <v>0</v>
      </c>
      <c r="B6646" s="46">
        <v>0</v>
      </c>
      <c r="C6646" s="46">
        <v>0</v>
      </c>
      <c r="D6646" s="46">
        <f t="shared" si="103"/>
        <v>0</v>
      </c>
      <c r="E6646" s="51">
        <v>45261</v>
      </c>
      <c r="F6646" s="49" t="s">
        <v>80</v>
      </c>
      <c r="G6646" s="49" t="s">
        <v>81</v>
      </c>
      <c r="H6646" s="49" t="s">
        <v>3129</v>
      </c>
      <c r="I6646" s="49" t="s">
        <v>3129</v>
      </c>
      <c r="J6646" s="49">
        <v>135500</v>
      </c>
      <c r="K6646" s="49" t="s">
        <v>106</v>
      </c>
      <c r="L6646" s="49">
        <v>9802705</v>
      </c>
      <c r="M6646" s="49" t="s">
        <v>908</v>
      </c>
      <c r="N6646" s="51">
        <v>28672</v>
      </c>
      <c r="O6646" s="51">
        <v>28672</v>
      </c>
      <c r="P6646" s="49" t="s">
        <v>1081</v>
      </c>
    </row>
    <row r="6647" spans="1:16">
      <c r="A6647" s="46">
        <v>0</v>
      </c>
      <c r="B6647" s="46">
        <v>0</v>
      </c>
      <c r="C6647" s="46">
        <v>0</v>
      </c>
      <c r="D6647" s="46">
        <f t="shared" si="103"/>
        <v>0</v>
      </c>
      <c r="E6647" s="51">
        <v>45261</v>
      </c>
      <c r="F6647" s="49" t="s">
        <v>80</v>
      </c>
      <c r="G6647" s="49" t="s">
        <v>81</v>
      </c>
      <c r="H6647" s="49" t="s">
        <v>3129</v>
      </c>
      <c r="I6647" s="49" t="s">
        <v>3129</v>
      </c>
      <c r="J6647" s="49">
        <v>135500</v>
      </c>
      <c r="K6647" s="49" t="s">
        <v>106</v>
      </c>
      <c r="L6647" s="49">
        <v>9801881</v>
      </c>
      <c r="M6647" s="49" t="s">
        <v>908</v>
      </c>
      <c r="N6647" s="51">
        <v>24654</v>
      </c>
      <c r="O6647" s="51">
        <v>24654</v>
      </c>
      <c r="P6647" s="49" t="s">
        <v>1081</v>
      </c>
    </row>
    <row r="6648" spans="1:16">
      <c r="A6648" s="46">
        <v>0</v>
      </c>
      <c r="B6648" s="46">
        <v>0</v>
      </c>
      <c r="C6648" s="46">
        <v>0</v>
      </c>
      <c r="D6648" s="46">
        <f t="shared" si="103"/>
        <v>0</v>
      </c>
      <c r="E6648" s="51">
        <v>45261</v>
      </c>
      <c r="F6648" s="49" t="s">
        <v>80</v>
      </c>
      <c r="G6648" s="49" t="s">
        <v>81</v>
      </c>
      <c r="H6648" s="49" t="s">
        <v>3129</v>
      </c>
      <c r="I6648" s="49" t="s">
        <v>3129</v>
      </c>
      <c r="J6648" s="49">
        <v>135500</v>
      </c>
      <c r="K6648" s="49" t="s">
        <v>106</v>
      </c>
      <c r="L6648" s="49">
        <v>9807425</v>
      </c>
      <c r="M6648" s="49" t="s">
        <v>908</v>
      </c>
      <c r="N6648" s="51">
        <v>26115</v>
      </c>
      <c r="O6648" s="51">
        <v>26115</v>
      </c>
      <c r="P6648" s="49" t="s">
        <v>1081</v>
      </c>
    </row>
    <row r="6649" spans="1:16">
      <c r="A6649" s="46">
        <v>0</v>
      </c>
      <c r="B6649" s="46">
        <v>0</v>
      </c>
      <c r="C6649" s="46">
        <v>0</v>
      </c>
      <c r="D6649" s="46">
        <f t="shared" si="103"/>
        <v>0</v>
      </c>
      <c r="E6649" s="51">
        <v>45261</v>
      </c>
      <c r="F6649" s="49" t="s">
        <v>80</v>
      </c>
      <c r="G6649" s="49" t="s">
        <v>81</v>
      </c>
      <c r="H6649" s="49" t="s">
        <v>3129</v>
      </c>
      <c r="I6649" s="49" t="s">
        <v>3129</v>
      </c>
      <c r="J6649" s="49">
        <v>135500</v>
      </c>
      <c r="K6649" s="49" t="s">
        <v>106</v>
      </c>
      <c r="L6649" s="49">
        <v>9802630</v>
      </c>
      <c r="M6649" s="49" t="s">
        <v>908</v>
      </c>
      <c r="N6649" s="51">
        <v>23924</v>
      </c>
      <c r="O6649" s="51">
        <v>23924</v>
      </c>
      <c r="P6649" s="49" t="s">
        <v>1081</v>
      </c>
    </row>
    <row r="6650" spans="1:16">
      <c r="A6650" s="46">
        <v>0</v>
      </c>
      <c r="B6650" s="46">
        <v>0</v>
      </c>
      <c r="C6650" s="46">
        <v>0</v>
      </c>
      <c r="D6650" s="46">
        <f t="shared" si="103"/>
        <v>0</v>
      </c>
      <c r="E6650" s="51">
        <v>45261</v>
      </c>
      <c r="F6650" s="49" t="s">
        <v>80</v>
      </c>
      <c r="G6650" s="49" t="s">
        <v>81</v>
      </c>
      <c r="H6650" s="49" t="s">
        <v>3129</v>
      </c>
      <c r="I6650" s="49" t="s">
        <v>3129</v>
      </c>
      <c r="J6650" s="49">
        <v>135500</v>
      </c>
      <c r="K6650" s="49" t="s">
        <v>106</v>
      </c>
      <c r="L6650" s="49">
        <v>9802483</v>
      </c>
      <c r="M6650" s="49" t="s">
        <v>908</v>
      </c>
      <c r="N6650" s="51">
        <v>33055</v>
      </c>
      <c r="O6650" s="51">
        <v>33055</v>
      </c>
      <c r="P6650" s="49" t="s">
        <v>1081</v>
      </c>
    </row>
    <row r="6651" spans="1:16">
      <c r="A6651" s="46">
        <v>0</v>
      </c>
      <c r="B6651" s="46">
        <v>0</v>
      </c>
      <c r="C6651" s="46">
        <v>0</v>
      </c>
      <c r="D6651" s="46">
        <f t="shared" si="103"/>
        <v>0</v>
      </c>
      <c r="E6651" s="51">
        <v>45261</v>
      </c>
      <c r="F6651" s="49" t="s">
        <v>80</v>
      </c>
      <c r="G6651" s="49" t="s">
        <v>81</v>
      </c>
      <c r="H6651" s="49" t="s">
        <v>3129</v>
      </c>
      <c r="I6651" s="49" t="s">
        <v>3129</v>
      </c>
      <c r="J6651" s="49">
        <v>135500</v>
      </c>
      <c r="K6651" s="49" t="s">
        <v>106</v>
      </c>
      <c r="L6651" s="49">
        <v>9801950</v>
      </c>
      <c r="M6651" s="49" t="s">
        <v>908</v>
      </c>
      <c r="N6651" s="51">
        <v>22828</v>
      </c>
      <c r="O6651" s="51">
        <v>22828</v>
      </c>
      <c r="P6651" s="49" t="s">
        <v>1081</v>
      </c>
    </row>
    <row r="6652" spans="1:16">
      <c r="A6652" s="46">
        <v>0</v>
      </c>
      <c r="B6652" s="46">
        <v>0</v>
      </c>
      <c r="C6652" s="46">
        <v>0</v>
      </c>
      <c r="D6652" s="46">
        <f t="shared" si="103"/>
        <v>0</v>
      </c>
      <c r="E6652" s="51">
        <v>45261</v>
      </c>
      <c r="F6652" s="49" t="s">
        <v>80</v>
      </c>
      <c r="G6652" s="49" t="s">
        <v>81</v>
      </c>
      <c r="H6652" s="49" t="s">
        <v>3129</v>
      </c>
      <c r="I6652" s="49" t="s">
        <v>3129</v>
      </c>
      <c r="J6652" s="49">
        <v>135500</v>
      </c>
      <c r="K6652" s="49" t="s">
        <v>106</v>
      </c>
      <c r="L6652" s="49">
        <v>9801920</v>
      </c>
      <c r="M6652" s="49" t="s">
        <v>908</v>
      </c>
      <c r="N6652" s="51">
        <v>25385</v>
      </c>
      <c r="O6652" s="51">
        <v>25385</v>
      </c>
      <c r="P6652" s="49" t="s">
        <v>1081</v>
      </c>
    </row>
    <row r="6653" spans="1:16">
      <c r="A6653" s="46">
        <v>0</v>
      </c>
      <c r="B6653" s="46">
        <v>0</v>
      </c>
      <c r="C6653" s="46">
        <v>0</v>
      </c>
      <c r="D6653" s="46">
        <f t="shared" si="103"/>
        <v>0</v>
      </c>
      <c r="E6653" s="51">
        <v>45261</v>
      </c>
      <c r="F6653" s="49" t="s">
        <v>80</v>
      </c>
      <c r="G6653" s="49" t="s">
        <v>81</v>
      </c>
      <c r="H6653" s="49" t="s">
        <v>3129</v>
      </c>
      <c r="I6653" s="49" t="s">
        <v>3129</v>
      </c>
      <c r="J6653" s="49">
        <v>135500</v>
      </c>
      <c r="K6653" s="49" t="s">
        <v>106</v>
      </c>
      <c r="L6653" s="49">
        <v>9801893</v>
      </c>
      <c r="M6653" s="49" t="s">
        <v>908</v>
      </c>
      <c r="N6653" s="51">
        <v>20271</v>
      </c>
      <c r="O6653" s="51">
        <v>20271</v>
      </c>
      <c r="P6653" s="49" t="s">
        <v>1081</v>
      </c>
    </row>
    <row r="6654" spans="1:16">
      <c r="A6654" s="46">
        <v>0</v>
      </c>
      <c r="B6654" s="46">
        <v>0</v>
      </c>
      <c r="C6654" s="46">
        <v>0</v>
      </c>
      <c r="D6654" s="46">
        <f t="shared" si="103"/>
        <v>0</v>
      </c>
      <c r="E6654" s="51">
        <v>45261</v>
      </c>
      <c r="F6654" s="49" t="s">
        <v>80</v>
      </c>
      <c r="G6654" s="49" t="s">
        <v>81</v>
      </c>
      <c r="H6654" s="49" t="s">
        <v>3129</v>
      </c>
      <c r="I6654" s="49" t="s">
        <v>3129</v>
      </c>
      <c r="J6654" s="49">
        <v>135500</v>
      </c>
      <c r="K6654" s="49" t="s">
        <v>106</v>
      </c>
      <c r="L6654" s="49">
        <v>9802478</v>
      </c>
      <c r="M6654" s="49" t="s">
        <v>908</v>
      </c>
      <c r="N6654" s="51">
        <v>28672</v>
      </c>
      <c r="O6654" s="51">
        <v>28672</v>
      </c>
      <c r="P6654" s="49" t="s">
        <v>1081</v>
      </c>
    </row>
    <row r="6655" spans="1:16">
      <c r="A6655" s="46">
        <v>0</v>
      </c>
      <c r="B6655" s="46">
        <v>0</v>
      </c>
      <c r="C6655" s="46">
        <v>0</v>
      </c>
      <c r="D6655" s="46">
        <f t="shared" si="103"/>
        <v>0</v>
      </c>
      <c r="E6655" s="51">
        <v>45261</v>
      </c>
      <c r="F6655" s="49" t="s">
        <v>80</v>
      </c>
      <c r="G6655" s="49" t="s">
        <v>81</v>
      </c>
      <c r="H6655" s="49" t="s">
        <v>3129</v>
      </c>
      <c r="I6655" s="49" t="s">
        <v>3129</v>
      </c>
      <c r="J6655" s="49">
        <v>135500</v>
      </c>
      <c r="K6655" s="49" t="s">
        <v>106</v>
      </c>
      <c r="L6655" s="49">
        <v>9807430</v>
      </c>
      <c r="M6655" s="49" t="s">
        <v>908</v>
      </c>
      <c r="N6655" s="51">
        <v>28307</v>
      </c>
      <c r="O6655" s="51">
        <v>28307</v>
      </c>
      <c r="P6655" s="49" t="s">
        <v>1081</v>
      </c>
    </row>
    <row r="6656" spans="1:16">
      <c r="A6656" s="46">
        <v>0</v>
      </c>
      <c r="B6656" s="46">
        <v>0</v>
      </c>
      <c r="C6656" s="46">
        <v>0</v>
      </c>
      <c r="D6656" s="46">
        <f t="shared" si="103"/>
        <v>0</v>
      </c>
      <c r="E6656" s="51">
        <v>45261</v>
      </c>
      <c r="F6656" s="49" t="s">
        <v>80</v>
      </c>
      <c r="G6656" s="49" t="s">
        <v>81</v>
      </c>
      <c r="H6656" s="49" t="s">
        <v>3129</v>
      </c>
      <c r="I6656" s="49" t="s">
        <v>3129</v>
      </c>
      <c r="J6656" s="49">
        <v>135500</v>
      </c>
      <c r="K6656" s="49" t="s">
        <v>106</v>
      </c>
      <c r="L6656" s="49">
        <v>9807427</v>
      </c>
      <c r="M6656" s="49" t="s">
        <v>908</v>
      </c>
      <c r="N6656" s="51">
        <v>13332</v>
      </c>
      <c r="O6656" s="51">
        <v>13332</v>
      </c>
      <c r="P6656" s="49" t="s">
        <v>1081</v>
      </c>
    </row>
    <row r="6657" spans="1:16">
      <c r="A6657" s="46">
        <v>0</v>
      </c>
      <c r="B6657" s="46">
        <v>0</v>
      </c>
      <c r="C6657" s="46">
        <v>0</v>
      </c>
      <c r="D6657" s="46">
        <f t="shared" si="103"/>
        <v>0</v>
      </c>
      <c r="E6657" s="51">
        <v>45261</v>
      </c>
      <c r="F6657" s="49" t="s">
        <v>80</v>
      </c>
      <c r="G6657" s="49" t="s">
        <v>81</v>
      </c>
      <c r="H6657" s="49" t="s">
        <v>3129</v>
      </c>
      <c r="I6657" s="49" t="s">
        <v>3129</v>
      </c>
      <c r="J6657" s="49">
        <v>135500</v>
      </c>
      <c r="K6657" s="49" t="s">
        <v>106</v>
      </c>
      <c r="L6657" s="49">
        <v>9807422</v>
      </c>
      <c r="M6657" s="49" t="s">
        <v>908</v>
      </c>
      <c r="N6657" s="51">
        <v>22463</v>
      </c>
      <c r="O6657" s="51">
        <v>22463</v>
      </c>
      <c r="P6657" s="49" t="s">
        <v>1081</v>
      </c>
    </row>
    <row r="6658" spans="1:16">
      <c r="A6658" s="46">
        <v>0</v>
      </c>
      <c r="B6658" s="46">
        <v>0</v>
      </c>
      <c r="C6658" s="46">
        <v>0</v>
      </c>
      <c r="D6658" s="46">
        <f t="shared" si="103"/>
        <v>0</v>
      </c>
      <c r="E6658" s="51">
        <v>45261</v>
      </c>
      <c r="F6658" s="49" t="s">
        <v>80</v>
      </c>
      <c r="G6658" s="49" t="s">
        <v>81</v>
      </c>
      <c r="H6658" s="49" t="s">
        <v>3129</v>
      </c>
      <c r="I6658" s="49" t="s">
        <v>3129</v>
      </c>
      <c r="J6658" s="49">
        <v>135500</v>
      </c>
      <c r="K6658" s="49" t="s">
        <v>106</v>
      </c>
      <c r="L6658" s="49">
        <v>9802718</v>
      </c>
      <c r="M6658" s="49" t="s">
        <v>908</v>
      </c>
      <c r="N6658" s="51">
        <v>25385</v>
      </c>
      <c r="O6658" s="51">
        <v>25385</v>
      </c>
      <c r="P6658" s="49" t="s">
        <v>1081</v>
      </c>
    </row>
    <row r="6659" spans="1:16">
      <c r="A6659" s="46">
        <v>0</v>
      </c>
      <c r="B6659" s="46">
        <v>0</v>
      </c>
      <c r="C6659" s="46">
        <v>0</v>
      </c>
      <c r="D6659" s="46">
        <f t="shared" ref="D6659:D6722" si="104">+B6659-C6659</f>
        <v>0</v>
      </c>
      <c r="E6659" s="51">
        <v>45261</v>
      </c>
      <c r="F6659" s="49" t="s">
        <v>80</v>
      </c>
      <c r="G6659" s="49" t="s">
        <v>81</v>
      </c>
      <c r="H6659" s="49" t="s">
        <v>3129</v>
      </c>
      <c r="I6659" s="49" t="s">
        <v>3129</v>
      </c>
      <c r="J6659" s="49">
        <v>135500</v>
      </c>
      <c r="K6659" s="49" t="s">
        <v>106</v>
      </c>
      <c r="L6659" s="49">
        <v>9802634</v>
      </c>
      <c r="M6659" s="49" t="s">
        <v>908</v>
      </c>
      <c r="N6659" s="51">
        <v>25385</v>
      </c>
      <c r="O6659" s="51">
        <v>25385</v>
      </c>
      <c r="P6659" s="49" t="s">
        <v>1081</v>
      </c>
    </row>
    <row r="6660" spans="1:16">
      <c r="A6660" s="46">
        <v>0</v>
      </c>
      <c r="B6660" s="46">
        <v>0</v>
      </c>
      <c r="C6660" s="46">
        <v>0</v>
      </c>
      <c r="D6660" s="46">
        <f t="shared" si="104"/>
        <v>0</v>
      </c>
      <c r="E6660" s="51">
        <v>45261</v>
      </c>
      <c r="F6660" s="49" t="s">
        <v>80</v>
      </c>
      <c r="G6660" s="49" t="s">
        <v>81</v>
      </c>
      <c r="H6660" s="49" t="s">
        <v>3129</v>
      </c>
      <c r="I6660" s="49" t="s">
        <v>3129</v>
      </c>
      <c r="J6660" s="49">
        <v>135500</v>
      </c>
      <c r="K6660" s="49" t="s">
        <v>106</v>
      </c>
      <c r="L6660" s="49">
        <v>9802631</v>
      </c>
      <c r="M6660" s="49" t="s">
        <v>908</v>
      </c>
      <c r="N6660" s="51">
        <v>24289</v>
      </c>
      <c r="O6660" s="51">
        <v>24289</v>
      </c>
      <c r="P6660" s="49" t="s">
        <v>1081</v>
      </c>
    </row>
    <row r="6661" spans="1:16">
      <c r="A6661" s="46">
        <v>0</v>
      </c>
      <c r="B6661" s="46">
        <v>0</v>
      </c>
      <c r="C6661" s="46">
        <v>0</v>
      </c>
      <c r="D6661" s="46">
        <f t="shared" si="104"/>
        <v>0</v>
      </c>
      <c r="E6661" s="51">
        <v>45261</v>
      </c>
      <c r="F6661" s="49" t="s">
        <v>80</v>
      </c>
      <c r="G6661" s="49" t="s">
        <v>81</v>
      </c>
      <c r="H6661" s="49" t="s">
        <v>3129</v>
      </c>
      <c r="I6661" s="49" t="s">
        <v>3129</v>
      </c>
      <c r="J6661" s="49">
        <v>135500</v>
      </c>
      <c r="K6661" s="49" t="s">
        <v>106</v>
      </c>
      <c r="L6661" s="49">
        <v>9802606</v>
      </c>
      <c r="M6661" s="49" t="s">
        <v>908</v>
      </c>
      <c r="N6661" s="51">
        <v>33786</v>
      </c>
      <c r="O6661" s="51">
        <v>33786</v>
      </c>
      <c r="P6661" s="49" t="s">
        <v>1081</v>
      </c>
    </row>
    <row r="6662" spans="1:16">
      <c r="A6662" s="46">
        <v>0</v>
      </c>
      <c r="B6662" s="46">
        <v>0</v>
      </c>
      <c r="C6662" s="46">
        <v>0</v>
      </c>
      <c r="D6662" s="46">
        <f t="shared" si="104"/>
        <v>0</v>
      </c>
      <c r="E6662" s="51">
        <v>45261</v>
      </c>
      <c r="F6662" s="49" t="s">
        <v>80</v>
      </c>
      <c r="G6662" s="49" t="s">
        <v>81</v>
      </c>
      <c r="H6662" s="49" t="s">
        <v>3129</v>
      </c>
      <c r="I6662" s="49" t="s">
        <v>3129</v>
      </c>
      <c r="J6662" s="49">
        <v>135500</v>
      </c>
      <c r="K6662" s="49" t="s">
        <v>106</v>
      </c>
      <c r="L6662" s="49">
        <v>9802500</v>
      </c>
      <c r="M6662" s="49" t="s">
        <v>908</v>
      </c>
      <c r="N6662" s="51">
        <v>22828</v>
      </c>
      <c r="O6662" s="51">
        <v>22828</v>
      </c>
      <c r="P6662" s="49" t="s">
        <v>1081</v>
      </c>
    </row>
    <row r="6663" spans="1:16">
      <c r="A6663" s="46">
        <v>0</v>
      </c>
      <c r="B6663" s="46">
        <v>0</v>
      </c>
      <c r="C6663" s="46">
        <v>0</v>
      </c>
      <c r="D6663" s="46">
        <f t="shared" si="104"/>
        <v>0</v>
      </c>
      <c r="E6663" s="51">
        <v>45261</v>
      </c>
      <c r="F6663" s="49" t="s">
        <v>80</v>
      </c>
      <c r="G6663" s="49" t="s">
        <v>81</v>
      </c>
      <c r="H6663" s="49" t="s">
        <v>3129</v>
      </c>
      <c r="I6663" s="49" t="s">
        <v>3129</v>
      </c>
      <c r="J6663" s="49">
        <v>135500</v>
      </c>
      <c r="K6663" s="49" t="s">
        <v>106</v>
      </c>
      <c r="L6663" s="49">
        <v>9802482</v>
      </c>
      <c r="M6663" s="49" t="s">
        <v>908</v>
      </c>
      <c r="N6663" s="51">
        <v>31959</v>
      </c>
      <c r="O6663" s="51">
        <v>31959</v>
      </c>
      <c r="P6663" s="49" t="s">
        <v>1081</v>
      </c>
    </row>
    <row r="6664" spans="1:16">
      <c r="A6664" s="46">
        <v>0</v>
      </c>
      <c r="B6664" s="46">
        <v>0</v>
      </c>
      <c r="C6664" s="46">
        <v>0</v>
      </c>
      <c r="D6664" s="46">
        <f t="shared" si="104"/>
        <v>0</v>
      </c>
      <c r="E6664" s="51">
        <v>45261</v>
      </c>
      <c r="F6664" s="49" t="s">
        <v>80</v>
      </c>
      <c r="G6664" s="49" t="s">
        <v>81</v>
      </c>
      <c r="H6664" s="49" t="s">
        <v>3129</v>
      </c>
      <c r="I6664" s="49" t="s">
        <v>3129</v>
      </c>
      <c r="J6664" s="49">
        <v>135500</v>
      </c>
      <c r="K6664" s="49" t="s">
        <v>106</v>
      </c>
      <c r="L6664" s="49">
        <v>9801952</v>
      </c>
      <c r="M6664" s="49" t="s">
        <v>908</v>
      </c>
      <c r="N6664" s="51">
        <v>23559</v>
      </c>
      <c r="O6664" s="51">
        <v>23559</v>
      </c>
      <c r="P6664" s="49" t="s">
        <v>1081</v>
      </c>
    </row>
    <row r="6665" spans="1:16">
      <c r="A6665" s="46">
        <v>0</v>
      </c>
      <c r="B6665" s="46">
        <v>0</v>
      </c>
      <c r="C6665" s="46">
        <v>0</v>
      </c>
      <c r="D6665" s="46">
        <f t="shared" si="104"/>
        <v>0</v>
      </c>
      <c r="E6665" s="51">
        <v>45261</v>
      </c>
      <c r="F6665" s="49" t="s">
        <v>80</v>
      </c>
      <c r="G6665" s="49" t="s">
        <v>81</v>
      </c>
      <c r="H6665" s="49" t="s">
        <v>3129</v>
      </c>
      <c r="I6665" s="49" t="s">
        <v>3129</v>
      </c>
      <c r="J6665" s="49">
        <v>135500</v>
      </c>
      <c r="K6665" s="49" t="s">
        <v>106</v>
      </c>
      <c r="L6665" s="49">
        <v>9801927</v>
      </c>
      <c r="M6665" s="49" t="s">
        <v>908</v>
      </c>
      <c r="N6665" s="51">
        <v>28307</v>
      </c>
      <c r="O6665" s="51">
        <v>28307</v>
      </c>
      <c r="P6665" s="49" t="s">
        <v>1081</v>
      </c>
    </row>
    <row r="6666" spans="1:16">
      <c r="A6666" s="46">
        <v>0</v>
      </c>
      <c r="B6666" s="46">
        <v>0</v>
      </c>
      <c r="C6666" s="46">
        <v>0</v>
      </c>
      <c r="D6666" s="46">
        <f t="shared" si="104"/>
        <v>0</v>
      </c>
      <c r="E6666" s="51">
        <v>45261</v>
      </c>
      <c r="F6666" s="49" t="s">
        <v>80</v>
      </c>
      <c r="G6666" s="49" t="s">
        <v>81</v>
      </c>
      <c r="H6666" s="49" t="s">
        <v>3129</v>
      </c>
      <c r="I6666" s="49" t="s">
        <v>3129</v>
      </c>
      <c r="J6666" s="49">
        <v>135500</v>
      </c>
      <c r="K6666" s="49" t="s">
        <v>106</v>
      </c>
      <c r="L6666" s="49">
        <v>9801925</v>
      </c>
      <c r="M6666" s="49" t="s">
        <v>908</v>
      </c>
      <c r="N6666" s="51">
        <v>27576</v>
      </c>
      <c r="O6666" s="51">
        <v>27576</v>
      </c>
      <c r="P6666" s="49" t="s">
        <v>1081</v>
      </c>
    </row>
    <row r="6667" spans="1:16">
      <c r="A6667" s="46">
        <v>0</v>
      </c>
      <c r="B6667" s="46">
        <v>0</v>
      </c>
      <c r="C6667" s="46">
        <v>0</v>
      </c>
      <c r="D6667" s="46">
        <f t="shared" si="104"/>
        <v>0</v>
      </c>
      <c r="E6667" s="51">
        <v>45261</v>
      </c>
      <c r="F6667" s="49" t="s">
        <v>80</v>
      </c>
      <c r="G6667" s="49" t="s">
        <v>81</v>
      </c>
      <c r="H6667" s="49" t="s">
        <v>3129</v>
      </c>
      <c r="I6667" s="49" t="s">
        <v>3129</v>
      </c>
      <c r="J6667" s="49">
        <v>135500</v>
      </c>
      <c r="K6667" s="49" t="s">
        <v>106</v>
      </c>
      <c r="L6667" s="49">
        <v>9801916</v>
      </c>
      <c r="M6667" s="49" t="s">
        <v>908</v>
      </c>
      <c r="N6667" s="51">
        <v>21732</v>
      </c>
      <c r="O6667" s="51">
        <v>21732</v>
      </c>
      <c r="P6667" s="49" t="s">
        <v>1081</v>
      </c>
    </row>
    <row r="6668" spans="1:16">
      <c r="A6668" s="46">
        <v>0</v>
      </c>
      <c r="B6668" s="46">
        <v>0</v>
      </c>
      <c r="C6668" s="46">
        <v>0</v>
      </c>
      <c r="D6668" s="46">
        <f t="shared" si="104"/>
        <v>0</v>
      </c>
      <c r="E6668" s="51">
        <v>45261</v>
      </c>
      <c r="F6668" s="49" t="s">
        <v>80</v>
      </c>
      <c r="G6668" s="49" t="s">
        <v>81</v>
      </c>
      <c r="H6668" s="49" t="s">
        <v>3129</v>
      </c>
      <c r="I6668" s="49" t="s">
        <v>3129</v>
      </c>
      <c r="J6668" s="49">
        <v>135500</v>
      </c>
      <c r="K6668" s="49" t="s">
        <v>106</v>
      </c>
      <c r="L6668" s="49">
        <v>9801892</v>
      </c>
      <c r="M6668" s="49" t="s">
        <v>908</v>
      </c>
      <c r="N6668" s="51">
        <v>19906</v>
      </c>
      <c r="O6668" s="51">
        <v>19906</v>
      </c>
      <c r="P6668" s="49" t="s">
        <v>1081</v>
      </c>
    </row>
    <row r="6669" spans="1:16">
      <c r="A6669" s="46">
        <v>0</v>
      </c>
      <c r="B6669" s="46">
        <v>0</v>
      </c>
      <c r="C6669" s="46">
        <v>0</v>
      </c>
      <c r="D6669" s="46">
        <f t="shared" si="104"/>
        <v>0</v>
      </c>
      <c r="E6669" s="51">
        <v>45261</v>
      </c>
      <c r="F6669" s="49" t="s">
        <v>80</v>
      </c>
      <c r="G6669" s="49" t="s">
        <v>81</v>
      </c>
      <c r="H6669" s="49" t="s">
        <v>3129</v>
      </c>
      <c r="I6669" s="49" t="s">
        <v>3129</v>
      </c>
      <c r="J6669" s="49">
        <v>135500</v>
      </c>
      <c r="K6669" s="49" t="s">
        <v>106</v>
      </c>
      <c r="L6669" s="49">
        <v>9802628</v>
      </c>
      <c r="M6669" s="49" t="s">
        <v>908</v>
      </c>
      <c r="N6669" s="51">
        <v>23193</v>
      </c>
      <c r="O6669" s="51">
        <v>23193</v>
      </c>
      <c r="P6669" s="49" t="s">
        <v>1081</v>
      </c>
    </row>
    <row r="6670" spans="1:16">
      <c r="A6670" s="46">
        <v>0</v>
      </c>
      <c r="B6670" s="46">
        <v>0</v>
      </c>
      <c r="C6670" s="46">
        <v>0</v>
      </c>
      <c r="D6670" s="46">
        <f t="shared" si="104"/>
        <v>0</v>
      </c>
      <c r="E6670" s="51">
        <v>45261</v>
      </c>
      <c r="F6670" s="49" t="s">
        <v>80</v>
      </c>
      <c r="G6670" s="49" t="s">
        <v>81</v>
      </c>
      <c r="H6670" s="49" t="s">
        <v>3129</v>
      </c>
      <c r="I6670" s="49" t="s">
        <v>3129</v>
      </c>
      <c r="J6670" s="49">
        <v>135500</v>
      </c>
      <c r="K6670" s="49" t="s">
        <v>106</v>
      </c>
      <c r="L6670" s="49">
        <v>9802393</v>
      </c>
      <c r="M6670" s="49" t="s">
        <v>908</v>
      </c>
      <c r="N6670" s="51">
        <v>27576</v>
      </c>
      <c r="O6670" s="51">
        <v>27576</v>
      </c>
      <c r="P6670" s="49" t="s">
        <v>1081</v>
      </c>
    </row>
    <row r="6671" spans="1:16">
      <c r="A6671" s="46">
        <v>0</v>
      </c>
      <c r="B6671" s="46">
        <v>0</v>
      </c>
      <c r="C6671" s="46">
        <v>0</v>
      </c>
      <c r="D6671" s="46">
        <f t="shared" si="104"/>
        <v>0</v>
      </c>
      <c r="E6671" s="51">
        <v>45261</v>
      </c>
      <c r="F6671" s="49" t="s">
        <v>80</v>
      </c>
      <c r="G6671" s="49" t="s">
        <v>81</v>
      </c>
      <c r="H6671" s="49" t="s">
        <v>3129</v>
      </c>
      <c r="I6671" s="49" t="s">
        <v>3129</v>
      </c>
      <c r="J6671" s="49">
        <v>135500</v>
      </c>
      <c r="K6671" s="49" t="s">
        <v>106</v>
      </c>
      <c r="L6671" s="49">
        <v>9807428</v>
      </c>
      <c r="M6671" s="49" t="s">
        <v>908</v>
      </c>
      <c r="N6671" s="51">
        <v>28307</v>
      </c>
      <c r="O6671" s="51">
        <v>28307</v>
      </c>
      <c r="P6671" s="49" t="s">
        <v>1081</v>
      </c>
    </row>
    <row r="6672" spans="1:16">
      <c r="A6672" s="46">
        <v>0</v>
      </c>
      <c r="B6672" s="46">
        <v>0</v>
      </c>
      <c r="C6672" s="46">
        <v>0</v>
      </c>
      <c r="D6672" s="46">
        <f t="shared" si="104"/>
        <v>0</v>
      </c>
      <c r="E6672" s="51">
        <v>45261</v>
      </c>
      <c r="F6672" s="49" t="s">
        <v>80</v>
      </c>
      <c r="G6672" s="49" t="s">
        <v>81</v>
      </c>
      <c r="H6672" s="49" t="s">
        <v>3129</v>
      </c>
      <c r="I6672" s="49" t="s">
        <v>3129</v>
      </c>
      <c r="J6672" s="49">
        <v>135500</v>
      </c>
      <c r="K6672" s="49" t="s">
        <v>106</v>
      </c>
      <c r="L6672" s="49">
        <v>9802775</v>
      </c>
      <c r="M6672" s="49" t="s">
        <v>908</v>
      </c>
      <c r="N6672" s="51">
        <v>28307</v>
      </c>
      <c r="O6672" s="51">
        <v>28307</v>
      </c>
      <c r="P6672" s="49" t="s">
        <v>1081</v>
      </c>
    </row>
    <row r="6673" spans="1:16">
      <c r="A6673" s="46">
        <v>0</v>
      </c>
      <c r="B6673" s="46">
        <v>0</v>
      </c>
      <c r="C6673" s="46">
        <v>0</v>
      </c>
      <c r="D6673" s="46">
        <f t="shared" si="104"/>
        <v>0</v>
      </c>
      <c r="E6673" s="51">
        <v>45261</v>
      </c>
      <c r="F6673" s="49" t="s">
        <v>80</v>
      </c>
      <c r="G6673" s="49" t="s">
        <v>81</v>
      </c>
      <c r="H6673" s="49" t="s">
        <v>3129</v>
      </c>
      <c r="I6673" s="49" t="s">
        <v>3129</v>
      </c>
      <c r="J6673" s="49">
        <v>135500</v>
      </c>
      <c r="K6673" s="49" t="s">
        <v>106</v>
      </c>
      <c r="L6673" s="49">
        <v>9802717</v>
      </c>
      <c r="M6673" s="49" t="s">
        <v>908</v>
      </c>
      <c r="N6673" s="51">
        <v>25020</v>
      </c>
      <c r="O6673" s="51">
        <v>25020</v>
      </c>
      <c r="P6673" s="49" t="s">
        <v>1081</v>
      </c>
    </row>
    <row r="6674" spans="1:16">
      <c r="A6674" s="46">
        <v>0</v>
      </c>
      <c r="B6674" s="46">
        <v>0</v>
      </c>
      <c r="C6674" s="46">
        <v>0</v>
      </c>
      <c r="D6674" s="46">
        <f t="shared" si="104"/>
        <v>0</v>
      </c>
      <c r="E6674" s="51">
        <v>45261</v>
      </c>
      <c r="F6674" s="49" t="s">
        <v>80</v>
      </c>
      <c r="G6674" s="49" t="s">
        <v>81</v>
      </c>
      <c r="H6674" s="49" t="s">
        <v>3129</v>
      </c>
      <c r="I6674" s="49" t="s">
        <v>3129</v>
      </c>
      <c r="J6674" s="49">
        <v>135500</v>
      </c>
      <c r="K6674" s="49" t="s">
        <v>106</v>
      </c>
      <c r="L6674" s="49">
        <v>9802715</v>
      </c>
      <c r="M6674" s="49" t="s">
        <v>908</v>
      </c>
      <c r="N6674" s="51">
        <v>23924</v>
      </c>
      <c r="O6674" s="51">
        <v>23924</v>
      </c>
      <c r="P6674" s="49" t="s">
        <v>1081</v>
      </c>
    </row>
    <row r="6675" spans="1:16">
      <c r="A6675" s="46">
        <v>0</v>
      </c>
      <c r="B6675" s="46">
        <v>0</v>
      </c>
      <c r="C6675" s="46">
        <v>0</v>
      </c>
      <c r="D6675" s="46">
        <f t="shared" si="104"/>
        <v>0</v>
      </c>
      <c r="E6675" s="51">
        <v>45261</v>
      </c>
      <c r="F6675" s="49" t="s">
        <v>80</v>
      </c>
      <c r="G6675" s="49" t="s">
        <v>81</v>
      </c>
      <c r="H6675" s="49" t="s">
        <v>3129</v>
      </c>
      <c r="I6675" s="49" t="s">
        <v>3129</v>
      </c>
      <c r="J6675" s="49">
        <v>135500</v>
      </c>
      <c r="K6675" s="49" t="s">
        <v>106</v>
      </c>
      <c r="L6675" s="49">
        <v>9802626</v>
      </c>
      <c r="M6675" s="49" t="s">
        <v>908</v>
      </c>
      <c r="N6675" s="51">
        <v>22098</v>
      </c>
      <c r="O6675" s="51">
        <v>22098</v>
      </c>
      <c r="P6675" s="49" t="s">
        <v>1081</v>
      </c>
    </row>
    <row r="6676" spans="1:16">
      <c r="A6676" s="46">
        <v>0</v>
      </c>
      <c r="B6676" s="46">
        <v>0</v>
      </c>
      <c r="C6676" s="46">
        <v>0</v>
      </c>
      <c r="D6676" s="46">
        <f t="shared" si="104"/>
        <v>0</v>
      </c>
      <c r="E6676" s="51">
        <v>45261</v>
      </c>
      <c r="F6676" s="49" t="s">
        <v>80</v>
      </c>
      <c r="G6676" s="49" t="s">
        <v>81</v>
      </c>
      <c r="H6676" s="49" t="s">
        <v>3129</v>
      </c>
      <c r="I6676" s="49" t="s">
        <v>3129</v>
      </c>
      <c r="J6676" s="49">
        <v>135500</v>
      </c>
      <c r="K6676" s="49" t="s">
        <v>106</v>
      </c>
      <c r="L6676" s="49">
        <v>9802605</v>
      </c>
      <c r="M6676" s="49" t="s">
        <v>908</v>
      </c>
      <c r="N6676" s="51">
        <v>32325</v>
      </c>
      <c r="O6676" s="51">
        <v>32325</v>
      </c>
      <c r="P6676" s="49" t="s">
        <v>1081</v>
      </c>
    </row>
    <row r="6677" spans="1:16">
      <c r="A6677" s="46">
        <v>0</v>
      </c>
      <c r="B6677" s="46">
        <v>0</v>
      </c>
      <c r="C6677" s="46">
        <v>0</v>
      </c>
      <c r="D6677" s="46">
        <f t="shared" si="104"/>
        <v>0</v>
      </c>
      <c r="E6677" s="51">
        <v>45261</v>
      </c>
      <c r="F6677" s="49" t="s">
        <v>80</v>
      </c>
      <c r="G6677" s="49" t="s">
        <v>81</v>
      </c>
      <c r="H6677" s="49" t="s">
        <v>3129</v>
      </c>
      <c r="I6677" s="49" t="s">
        <v>3129</v>
      </c>
      <c r="J6677" s="49">
        <v>135500</v>
      </c>
      <c r="K6677" s="49" t="s">
        <v>106</v>
      </c>
      <c r="L6677" s="49">
        <v>9802601</v>
      </c>
      <c r="M6677" s="49" t="s">
        <v>908</v>
      </c>
      <c r="N6677" s="51">
        <v>27942</v>
      </c>
      <c r="O6677" s="51">
        <v>27942</v>
      </c>
      <c r="P6677" s="49" t="s">
        <v>1081</v>
      </c>
    </row>
    <row r="6678" spans="1:16">
      <c r="A6678" s="46">
        <v>0</v>
      </c>
      <c r="B6678" s="46">
        <v>0</v>
      </c>
      <c r="C6678" s="46">
        <v>0</v>
      </c>
      <c r="D6678" s="46">
        <f t="shared" si="104"/>
        <v>0</v>
      </c>
      <c r="E6678" s="51">
        <v>45261</v>
      </c>
      <c r="F6678" s="49" t="s">
        <v>80</v>
      </c>
      <c r="G6678" s="49" t="s">
        <v>81</v>
      </c>
      <c r="H6678" s="49" t="s">
        <v>3129</v>
      </c>
      <c r="I6678" s="49" t="s">
        <v>3129</v>
      </c>
      <c r="J6678" s="49">
        <v>135500</v>
      </c>
      <c r="K6678" s="49" t="s">
        <v>106</v>
      </c>
      <c r="L6678" s="49">
        <v>9802497</v>
      </c>
      <c r="M6678" s="49" t="s">
        <v>908</v>
      </c>
      <c r="N6678" s="51">
        <v>21367</v>
      </c>
      <c r="O6678" s="51">
        <v>21367</v>
      </c>
      <c r="P6678" s="49" t="s">
        <v>1081</v>
      </c>
    </row>
    <row r="6679" spans="1:16">
      <c r="A6679" s="46">
        <v>0</v>
      </c>
      <c r="B6679" s="46">
        <v>0</v>
      </c>
      <c r="C6679" s="46">
        <v>0</v>
      </c>
      <c r="D6679" s="46">
        <f t="shared" si="104"/>
        <v>0</v>
      </c>
      <c r="E6679" s="51">
        <v>45261</v>
      </c>
      <c r="F6679" s="49" t="s">
        <v>80</v>
      </c>
      <c r="G6679" s="49" t="s">
        <v>81</v>
      </c>
      <c r="H6679" s="49" t="s">
        <v>3129</v>
      </c>
      <c r="I6679" s="49" t="s">
        <v>3129</v>
      </c>
      <c r="J6679" s="49">
        <v>135500</v>
      </c>
      <c r="K6679" s="49" t="s">
        <v>106</v>
      </c>
      <c r="L6679" s="49">
        <v>9802476</v>
      </c>
      <c r="M6679" s="49" t="s">
        <v>908</v>
      </c>
      <c r="N6679" s="51">
        <v>27942</v>
      </c>
      <c r="O6679" s="51">
        <v>27942</v>
      </c>
      <c r="P6679" s="49" t="s">
        <v>1081</v>
      </c>
    </row>
    <row r="6680" spans="1:16">
      <c r="A6680" s="46">
        <v>0</v>
      </c>
      <c r="B6680" s="46">
        <v>0</v>
      </c>
      <c r="C6680" s="46">
        <v>0</v>
      </c>
      <c r="D6680" s="46">
        <f t="shared" si="104"/>
        <v>0</v>
      </c>
      <c r="E6680" s="51">
        <v>45261</v>
      </c>
      <c r="F6680" s="49" t="s">
        <v>80</v>
      </c>
      <c r="G6680" s="49" t="s">
        <v>81</v>
      </c>
      <c r="H6680" s="49" t="s">
        <v>3129</v>
      </c>
      <c r="I6680" s="49" t="s">
        <v>3129</v>
      </c>
      <c r="J6680" s="49">
        <v>135500</v>
      </c>
      <c r="K6680" s="49" t="s">
        <v>106</v>
      </c>
      <c r="L6680" s="49">
        <v>9801951</v>
      </c>
      <c r="M6680" s="49" t="s">
        <v>908</v>
      </c>
      <c r="N6680" s="51">
        <v>23193</v>
      </c>
      <c r="O6680" s="51">
        <v>23193</v>
      </c>
      <c r="P6680" s="49" t="s">
        <v>1081</v>
      </c>
    </row>
    <row r="6681" spans="1:16">
      <c r="A6681" s="46">
        <v>0</v>
      </c>
      <c r="B6681" s="46">
        <v>0</v>
      </c>
      <c r="C6681" s="46">
        <v>0</v>
      </c>
      <c r="D6681" s="46">
        <f t="shared" si="104"/>
        <v>0</v>
      </c>
      <c r="E6681" s="51">
        <v>45261</v>
      </c>
      <c r="F6681" s="49" t="s">
        <v>80</v>
      </c>
      <c r="G6681" s="49" t="s">
        <v>81</v>
      </c>
      <c r="H6681" s="49" t="s">
        <v>3129</v>
      </c>
      <c r="I6681" s="49" t="s">
        <v>3129</v>
      </c>
      <c r="J6681" s="49">
        <v>135500</v>
      </c>
      <c r="K6681" s="49" t="s">
        <v>106</v>
      </c>
      <c r="L6681" s="49">
        <v>9801929</v>
      </c>
      <c r="M6681" s="49" t="s">
        <v>908</v>
      </c>
      <c r="N6681" s="51">
        <v>29037</v>
      </c>
      <c r="O6681" s="51">
        <v>29037</v>
      </c>
      <c r="P6681" s="49" t="s">
        <v>1081</v>
      </c>
    </row>
    <row r="6682" spans="1:16">
      <c r="A6682" s="46">
        <v>0</v>
      </c>
      <c r="B6682" s="46">
        <v>0</v>
      </c>
      <c r="C6682" s="46">
        <v>0</v>
      </c>
      <c r="D6682" s="46">
        <f t="shared" si="104"/>
        <v>0</v>
      </c>
      <c r="E6682" s="51">
        <v>45261</v>
      </c>
      <c r="F6682" s="49" t="s">
        <v>80</v>
      </c>
      <c r="G6682" s="49" t="s">
        <v>81</v>
      </c>
      <c r="H6682" s="49" t="s">
        <v>3129</v>
      </c>
      <c r="I6682" s="49" t="s">
        <v>3129</v>
      </c>
      <c r="J6682" s="49">
        <v>135500</v>
      </c>
      <c r="K6682" s="49" t="s">
        <v>106</v>
      </c>
      <c r="L6682" s="49">
        <v>9801919</v>
      </c>
      <c r="M6682" s="49" t="s">
        <v>908</v>
      </c>
      <c r="N6682" s="51">
        <v>24654</v>
      </c>
      <c r="O6682" s="51">
        <v>24654</v>
      </c>
      <c r="P6682" s="49" t="s">
        <v>1081</v>
      </c>
    </row>
    <row r="6683" spans="1:16">
      <c r="A6683" s="46">
        <v>0</v>
      </c>
      <c r="B6683" s="46">
        <v>0</v>
      </c>
      <c r="C6683" s="46">
        <v>0</v>
      </c>
      <c r="D6683" s="46">
        <f t="shared" si="104"/>
        <v>0</v>
      </c>
      <c r="E6683" s="51">
        <v>45261</v>
      </c>
      <c r="F6683" s="49" t="s">
        <v>80</v>
      </c>
      <c r="G6683" s="49" t="s">
        <v>81</v>
      </c>
      <c r="H6683" s="49" t="s">
        <v>3129</v>
      </c>
      <c r="I6683" s="49" t="s">
        <v>3129</v>
      </c>
      <c r="J6683" s="49">
        <v>135500</v>
      </c>
      <c r="K6683" s="49" t="s">
        <v>106</v>
      </c>
      <c r="L6683" s="49">
        <v>9801915</v>
      </c>
      <c r="M6683" s="49" t="s">
        <v>908</v>
      </c>
      <c r="N6683" s="51">
        <v>19906</v>
      </c>
      <c r="O6683" s="51">
        <v>19906</v>
      </c>
      <c r="P6683" s="49" t="s">
        <v>1081</v>
      </c>
    </row>
    <row r="6684" spans="1:16">
      <c r="A6684" s="46">
        <v>0</v>
      </c>
      <c r="B6684" s="46">
        <v>0</v>
      </c>
      <c r="C6684" s="46">
        <v>0</v>
      </c>
      <c r="D6684" s="46">
        <f t="shared" si="104"/>
        <v>0</v>
      </c>
      <c r="E6684" s="51">
        <v>45261</v>
      </c>
      <c r="F6684" s="49" t="s">
        <v>80</v>
      </c>
      <c r="G6684" s="49" t="s">
        <v>81</v>
      </c>
      <c r="H6684" s="49" t="s">
        <v>3129</v>
      </c>
      <c r="I6684" s="49" t="s">
        <v>3129</v>
      </c>
      <c r="J6684" s="49">
        <v>135500</v>
      </c>
      <c r="K6684" s="49" t="s">
        <v>106</v>
      </c>
      <c r="L6684" s="49">
        <v>9801896</v>
      </c>
      <c r="M6684" s="49" t="s">
        <v>908</v>
      </c>
      <c r="N6684" s="51">
        <v>28307</v>
      </c>
      <c r="O6684" s="51">
        <v>28307</v>
      </c>
      <c r="P6684" s="49" t="s">
        <v>1081</v>
      </c>
    </row>
    <row r="6685" spans="1:16">
      <c r="A6685" s="46">
        <v>0</v>
      </c>
      <c r="B6685" s="46">
        <v>0</v>
      </c>
      <c r="C6685" s="46">
        <v>0</v>
      </c>
      <c r="D6685" s="46">
        <f t="shared" si="104"/>
        <v>0</v>
      </c>
      <c r="E6685" s="51">
        <v>45261</v>
      </c>
      <c r="F6685" s="49" t="s">
        <v>80</v>
      </c>
      <c r="G6685" s="49" t="s">
        <v>81</v>
      </c>
      <c r="H6685" s="49" t="s">
        <v>3129</v>
      </c>
      <c r="I6685" s="49" t="s">
        <v>3129</v>
      </c>
      <c r="J6685" s="49">
        <v>135500</v>
      </c>
      <c r="K6685" s="49" t="s">
        <v>106</v>
      </c>
      <c r="L6685" s="49">
        <v>9801895</v>
      </c>
      <c r="M6685" s="49" t="s">
        <v>908</v>
      </c>
      <c r="N6685" s="51">
        <v>27942</v>
      </c>
      <c r="O6685" s="51">
        <v>27942</v>
      </c>
      <c r="P6685" s="49" t="s">
        <v>1081</v>
      </c>
    </row>
    <row r="6686" spans="1:16">
      <c r="A6686" s="46">
        <v>0</v>
      </c>
      <c r="B6686" s="46">
        <v>0</v>
      </c>
      <c r="C6686" s="46">
        <v>0</v>
      </c>
      <c r="D6686" s="46">
        <f t="shared" si="104"/>
        <v>0</v>
      </c>
      <c r="E6686" s="51">
        <v>45261</v>
      </c>
      <c r="F6686" s="49" t="s">
        <v>80</v>
      </c>
      <c r="G6686" s="49" t="s">
        <v>81</v>
      </c>
      <c r="H6686" s="49" t="s">
        <v>3129</v>
      </c>
      <c r="I6686" s="49" t="s">
        <v>3129</v>
      </c>
      <c r="J6686" s="49">
        <v>135500</v>
      </c>
      <c r="K6686" s="49" t="s">
        <v>106</v>
      </c>
      <c r="L6686" s="49">
        <v>9801894</v>
      </c>
      <c r="M6686" s="49" t="s">
        <v>908</v>
      </c>
      <c r="N6686" s="51">
        <v>25385</v>
      </c>
      <c r="O6686" s="51">
        <v>25385</v>
      </c>
      <c r="P6686" s="49" t="s">
        <v>1081</v>
      </c>
    </row>
    <row r="6687" spans="1:16">
      <c r="A6687" s="46">
        <v>0</v>
      </c>
      <c r="B6687" s="46">
        <v>0</v>
      </c>
      <c r="C6687" s="46">
        <v>0</v>
      </c>
      <c r="D6687" s="46">
        <f t="shared" si="104"/>
        <v>0</v>
      </c>
      <c r="E6687" s="51">
        <v>45261</v>
      </c>
      <c r="F6687" s="49" t="s">
        <v>80</v>
      </c>
      <c r="G6687" s="49" t="s">
        <v>81</v>
      </c>
      <c r="H6687" s="49" t="s">
        <v>3129</v>
      </c>
      <c r="I6687" s="49" t="s">
        <v>3129</v>
      </c>
      <c r="J6687" s="49">
        <v>135500</v>
      </c>
      <c r="K6687" s="49" t="s">
        <v>106</v>
      </c>
      <c r="L6687" s="49">
        <v>9802475</v>
      </c>
      <c r="M6687" s="49" t="s">
        <v>908</v>
      </c>
      <c r="N6687" s="51">
        <v>27576</v>
      </c>
      <c r="O6687" s="51">
        <v>27576</v>
      </c>
      <c r="P6687" s="49" t="s">
        <v>1081</v>
      </c>
    </row>
    <row r="6688" spans="1:16">
      <c r="A6688" s="46">
        <v>0</v>
      </c>
      <c r="B6688" s="46">
        <v>0</v>
      </c>
      <c r="C6688" s="46">
        <v>0</v>
      </c>
      <c r="D6688" s="46">
        <f t="shared" si="104"/>
        <v>0</v>
      </c>
      <c r="E6688" s="51">
        <v>45261</v>
      </c>
      <c r="F6688" s="49" t="s">
        <v>80</v>
      </c>
      <c r="G6688" s="49" t="s">
        <v>81</v>
      </c>
      <c r="H6688" s="49" t="s">
        <v>3129</v>
      </c>
      <c r="I6688" s="49" t="s">
        <v>3129</v>
      </c>
      <c r="J6688" s="49">
        <v>135500</v>
      </c>
      <c r="K6688" s="49" t="s">
        <v>106</v>
      </c>
      <c r="L6688" s="49">
        <v>9802722</v>
      </c>
      <c r="M6688" s="49" t="s">
        <v>908</v>
      </c>
      <c r="N6688" s="51">
        <v>28307</v>
      </c>
      <c r="O6688" s="51">
        <v>28307</v>
      </c>
      <c r="P6688" s="49" t="s">
        <v>1081</v>
      </c>
    </row>
    <row r="6689" spans="1:16">
      <c r="A6689" s="46">
        <v>0</v>
      </c>
      <c r="B6689" s="46">
        <v>0</v>
      </c>
      <c r="C6689" s="46">
        <v>0</v>
      </c>
      <c r="D6689" s="46">
        <f t="shared" si="104"/>
        <v>0</v>
      </c>
      <c r="E6689" s="51">
        <v>45261</v>
      </c>
      <c r="F6689" s="49" t="s">
        <v>80</v>
      </c>
      <c r="G6689" s="49" t="s">
        <v>81</v>
      </c>
      <c r="H6689" s="49" t="s">
        <v>3129</v>
      </c>
      <c r="I6689" s="49" t="s">
        <v>3129</v>
      </c>
      <c r="J6689" s="49">
        <v>135500</v>
      </c>
      <c r="K6689" s="49" t="s">
        <v>106</v>
      </c>
      <c r="L6689" s="49">
        <v>9801949</v>
      </c>
      <c r="M6689" s="49" t="s">
        <v>908</v>
      </c>
      <c r="N6689" s="51">
        <v>22463</v>
      </c>
      <c r="O6689" s="51">
        <v>22463</v>
      </c>
      <c r="P6689" s="49" t="s">
        <v>1081</v>
      </c>
    </row>
    <row r="6690" spans="1:16">
      <c r="A6690" s="46">
        <v>0</v>
      </c>
      <c r="B6690" s="46">
        <v>0</v>
      </c>
      <c r="C6690" s="46">
        <v>0</v>
      </c>
      <c r="D6690" s="46">
        <f t="shared" si="104"/>
        <v>0</v>
      </c>
      <c r="E6690" s="51">
        <v>45261</v>
      </c>
      <c r="F6690" s="49" t="s">
        <v>80</v>
      </c>
      <c r="G6690" s="49" t="s">
        <v>81</v>
      </c>
      <c r="H6690" s="49" t="s">
        <v>3129</v>
      </c>
      <c r="I6690" s="49" t="s">
        <v>3129</v>
      </c>
      <c r="J6690" s="49">
        <v>135500</v>
      </c>
      <c r="K6690" s="49" t="s">
        <v>106</v>
      </c>
      <c r="L6690" s="49">
        <v>9802443</v>
      </c>
      <c r="M6690" s="49" t="s">
        <v>908</v>
      </c>
      <c r="N6690" s="51">
        <v>27576</v>
      </c>
      <c r="O6690" s="51">
        <v>27576</v>
      </c>
      <c r="P6690" s="49" t="s">
        <v>1081</v>
      </c>
    </row>
    <row r="6691" spans="1:16">
      <c r="A6691" s="46">
        <v>0</v>
      </c>
      <c r="B6691" s="46">
        <v>0</v>
      </c>
      <c r="C6691" s="46">
        <v>0</v>
      </c>
      <c r="D6691" s="46">
        <f t="shared" si="104"/>
        <v>0</v>
      </c>
      <c r="E6691" s="51">
        <v>45261</v>
      </c>
      <c r="F6691" s="49" t="s">
        <v>80</v>
      </c>
      <c r="G6691" s="49" t="s">
        <v>81</v>
      </c>
      <c r="H6691" s="49" t="s">
        <v>3129</v>
      </c>
      <c r="I6691" s="49" t="s">
        <v>3129</v>
      </c>
      <c r="J6691" s="49">
        <v>135500</v>
      </c>
      <c r="K6691" s="49" t="s">
        <v>106</v>
      </c>
      <c r="L6691" s="49">
        <v>9802394</v>
      </c>
      <c r="M6691" s="49" t="s">
        <v>908</v>
      </c>
      <c r="N6691" s="51">
        <v>28672</v>
      </c>
      <c r="O6691" s="51">
        <v>28672</v>
      </c>
      <c r="P6691" s="49" t="s">
        <v>1081</v>
      </c>
    </row>
    <row r="6692" spans="1:16">
      <c r="A6692" s="46">
        <v>0</v>
      </c>
      <c r="B6692" s="46">
        <v>0</v>
      </c>
      <c r="C6692" s="46">
        <v>0</v>
      </c>
      <c r="D6692" s="46">
        <f t="shared" si="104"/>
        <v>0</v>
      </c>
      <c r="E6692" s="51">
        <v>45261</v>
      </c>
      <c r="F6692" s="49" t="s">
        <v>80</v>
      </c>
      <c r="G6692" s="49" t="s">
        <v>81</v>
      </c>
      <c r="H6692" s="49" t="s">
        <v>3129</v>
      </c>
      <c r="I6692" s="49" t="s">
        <v>3129</v>
      </c>
      <c r="J6692" s="49">
        <v>135500</v>
      </c>
      <c r="K6692" s="49" t="s">
        <v>106</v>
      </c>
      <c r="L6692" s="49">
        <v>9802379</v>
      </c>
      <c r="M6692" s="49" t="s">
        <v>908</v>
      </c>
      <c r="N6692" s="51">
        <v>28672</v>
      </c>
      <c r="O6692" s="51">
        <v>28672</v>
      </c>
      <c r="P6692" s="49" t="s">
        <v>1081</v>
      </c>
    </row>
    <row r="6693" spans="1:16">
      <c r="A6693" s="46">
        <v>0</v>
      </c>
      <c r="B6693" s="46">
        <v>0</v>
      </c>
      <c r="C6693" s="46">
        <v>0</v>
      </c>
      <c r="D6693" s="46">
        <f t="shared" si="104"/>
        <v>0</v>
      </c>
      <c r="E6693" s="51">
        <v>45261</v>
      </c>
      <c r="F6693" s="49" t="s">
        <v>80</v>
      </c>
      <c r="G6693" s="49" t="s">
        <v>81</v>
      </c>
      <c r="H6693" s="49" t="s">
        <v>3129</v>
      </c>
      <c r="I6693" s="49" t="s">
        <v>3129</v>
      </c>
      <c r="J6693" s="49">
        <v>135500</v>
      </c>
      <c r="K6693" s="49" t="s">
        <v>106</v>
      </c>
      <c r="L6693" s="49">
        <v>9802814</v>
      </c>
      <c r="M6693" s="49" t="s">
        <v>908</v>
      </c>
      <c r="N6693" s="51">
        <v>26481</v>
      </c>
      <c r="O6693" s="51">
        <v>26481</v>
      </c>
      <c r="P6693" s="49" t="s">
        <v>1081</v>
      </c>
    </row>
    <row r="6694" spans="1:16">
      <c r="A6694" s="46">
        <v>0</v>
      </c>
      <c r="B6694" s="46">
        <v>0</v>
      </c>
      <c r="C6694" s="46">
        <v>0</v>
      </c>
      <c r="D6694" s="46">
        <f t="shared" si="104"/>
        <v>0</v>
      </c>
      <c r="E6694" s="51">
        <v>45261</v>
      </c>
      <c r="F6694" s="49" t="s">
        <v>80</v>
      </c>
      <c r="G6694" s="49" t="s">
        <v>81</v>
      </c>
      <c r="H6694" s="49" t="s">
        <v>3129</v>
      </c>
      <c r="I6694" s="49" t="s">
        <v>3129</v>
      </c>
      <c r="J6694" s="49">
        <v>135500</v>
      </c>
      <c r="K6694" s="49" t="s">
        <v>106</v>
      </c>
      <c r="L6694" s="49">
        <v>9801918</v>
      </c>
      <c r="M6694" s="49" t="s">
        <v>908</v>
      </c>
      <c r="N6694" s="51">
        <v>24289</v>
      </c>
      <c r="O6694" s="51">
        <v>24289</v>
      </c>
      <c r="P6694" s="49" t="s">
        <v>1081</v>
      </c>
    </row>
    <row r="6695" spans="1:16">
      <c r="A6695" s="46">
        <v>0</v>
      </c>
      <c r="B6695" s="46">
        <v>0</v>
      </c>
      <c r="C6695" s="46">
        <v>0</v>
      </c>
      <c r="D6695" s="46">
        <f t="shared" si="104"/>
        <v>0</v>
      </c>
      <c r="E6695" s="51">
        <v>45261</v>
      </c>
      <c r="F6695" s="49" t="s">
        <v>80</v>
      </c>
      <c r="G6695" s="49" t="s">
        <v>81</v>
      </c>
      <c r="H6695" s="49" t="s">
        <v>3129</v>
      </c>
      <c r="I6695" s="49" t="s">
        <v>3129</v>
      </c>
      <c r="J6695" s="49">
        <v>135500</v>
      </c>
      <c r="K6695" s="49" t="s">
        <v>106</v>
      </c>
      <c r="L6695" s="49">
        <v>9802509</v>
      </c>
      <c r="M6695" s="49" t="s">
        <v>908</v>
      </c>
      <c r="N6695" s="51">
        <v>26481</v>
      </c>
      <c r="O6695" s="51">
        <v>26481</v>
      </c>
      <c r="P6695" s="49" t="s">
        <v>1081</v>
      </c>
    </row>
    <row r="6696" spans="1:16">
      <c r="A6696" s="46">
        <v>0</v>
      </c>
      <c r="B6696" s="46">
        <v>0</v>
      </c>
      <c r="C6696" s="46">
        <v>0</v>
      </c>
      <c r="D6696" s="46">
        <f t="shared" si="104"/>
        <v>0</v>
      </c>
      <c r="E6696" s="51">
        <v>45261</v>
      </c>
      <c r="F6696" s="49" t="s">
        <v>80</v>
      </c>
      <c r="G6696" s="49" t="s">
        <v>81</v>
      </c>
      <c r="H6696" s="49" t="s">
        <v>3129</v>
      </c>
      <c r="I6696" s="49" t="s">
        <v>3129</v>
      </c>
      <c r="J6696" s="49">
        <v>135500</v>
      </c>
      <c r="K6696" s="49" t="s">
        <v>106</v>
      </c>
      <c r="L6696" s="49">
        <v>9802481</v>
      </c>
      <c r="M6696" s="49" t="s">
        <v>908</v>
      </c>
      <c r="N6696" s="51">
        <v>31594</v>
      </c>
      <c r="O6696" s="51">
        <v>31594</v>
      </c>
      <c r="P6696" s="49" t="s">
        <v>1081</v>
      </c>
    </row>
    <row r="6697" spans="1:16">
      <c r="A6697" s="46">
        <v>0</v>
      </c>
      <c r="B6697" s="46">
        <v>0</v>
      </c>
      <c r="C6697" s="46">
        <v>0</v>
      </c>
      <c r="D6697" s="46">
        <f t="shared" si="104"/>
        <v>0</v>
      </c>
      <c r="E6697" s="51">
        <v>45261</v>
      </c>
      <c r="F6697" s="49" t="s">
        <v>80</v>
      </c>
      <c r="G6697" s="49" t="s">
        <v>81</v>
      </c>
      <c r="H6697" s="49" t="s">
        <v>3129</v>
      </c>
      <c r="I6697" s="49" t="s">
        <v>3129</v>
      </c>
      <c r="J6697" s="49">
        <v>135500</v>
      </c>
      <c r="K6697" s="49" t="s">
        <v>106</v>
      </c>
      <c r="L6697" s="49">
        <v>9802815</v>
      </c>
      <c r="M6697" s="49" t="s">
        <v>908</v>
      </c>
      <c r="N6697" s="51">
        <v>29403</v>
      </c>
      <c r="O6697" s="51">
        <v>29403</v>
      </c>
      <c r="P6697" s="49" t="s">
        <v>1081</v>
      </c>
    </row>
    <row r="6698" spans="1:16">
      <c r="A6698" s="46">
        <v>0</v>
      </c>
      <c r="B6698" s="46">
        <v>0</v>
      </c>
      <c r="C6698" s="46">
        <v>0</v>
      </c>
      <c r="D6698" s="46">
        <f t="shared" si="104"/>
        <v>0</v>
      </c>
      <c r="E6698" s="51">
        <v>45261</v>
      </c>
      <c r="F6698" s="49" t="s">
        <v>80</v>
      </c>
      <c r="G6698" s="49" t="s">
        <v>81</v>
      </c>
      <c r="H6698" s="49" t="s">
        <v>3129</v>
      </c>
      <c r="I6698" s="49" t="s">
        <v>3129</v>
      </c>
      <c r="J6698" s="49">
        <v>135500</v>
      </c>
      <c r="K6698" s="49" t="s">
        <v>106</v>
      </c>
      <c r="L6698" s="49">
        <v>9802769</v>
      </c>
      <c r="M6698" s="49" t="s">
        <v>908</v>
      </c>
      <c r="N6698" s="51">
        <v>23559</v>
      </c>
      <c r="O6698" s="51">
        <v>23559</v>
      </c>
      <c r="P6698" s="49" t="s">
        <v>1081</v>
      </c>
    </row>
    <row r="6699" spans="1:16">
      <c r="A6699" s="46">
        <v>0</v>
      </c>
      <c r="B6699" s="46">
        <v>0</v>
      </c>
      <c r="C6699" s="46">
        <v>0</v>
      </c>
      <c r="D6699" s="46">
        <f t="shared" si="104"/>
        <v>0</v>
      </c>
      <c r="E6699" s="51">
        <v>45261</v>
      </c>
      <c r="F6699" s="49" t="s">
        <v>80</v>
      </c>
      <c r="G6699" s="49" t="s">
        <v>81</v>
      </c>
      <c r="H6699" s="49" t="s">
        <v>3129</v>
      </c>
      <c r="I6699" s="49" t="s">
        <v>3129</v>
      </c>
      <c r="J6699" s="49">
        <v>135500</v>
      </c>
      <c r="K6699" s="49" t="s">
        <v>106</v>
      </c>
      <c r="L6699" s="49">
        <v>9802632</v>
      </c>
      <c r="M6699" s="49" t="s">
        <v>908</v>
      </c>
      <c r="N6699" s="51">
        <v>24654</v>
      </c>
      <c r="O6699" s="51">
        <v>24654</v>
      </c>
      <c r="P6699" s="49" t="s">
        <v>1081</v>
      </c>
    </row>
    <row r="6700" spans="1:16">
      <c r="A6700" s="46">
        <v>0</v>
      </c>
      <c r="B6700" s="46">
        <v>0</v>
      </c>
      <c r="C6700" s="46">
        <v>0</v>
      </c>
      <c r="D6700" s="46">
        <f t="shared" si="104"/>
        <v>0</v>
      </c>
      <c r="E6700" s="51">
        <v>45261</v>
      </c>
      <c r="F6700" s="49" t="s">
        <v>80</v>
      </c>
      <c r="G6700" s="49" t="s">
        <v>81</v>
      </c>
      <c r="H6700" s="49" t="s">
        <v>3129</v>
      </c>
      <c r="I6700" s="49" t="s">
        <v>3129</v>
      </c>
      <c r="J6700" s="49">
        <v>135500</v>
      </c>
      <c r="K6700" s="49" t="s">
        <v>106</v>
      </c>
      <c r="L6700" s="49">
        <v>9802719</v>
      </c>
      <c r="M6700" s="49" t="s">
        <v>908</v>
      </c>
      <c r="N6700" s="51">
        <v>26115</v>
      </c>
      <c r="O6700" s="51">
        <v>26115</v>
      </c>
      <c r="P6700" s="49" t="s">
        <v>1081</v>
      </c>
    </row>
    <row r="6701" spans="1:16">
      <c r="A6701" s="46">
        <v>0</v>
      </c>
      <c r="B6701" s="46">
        <v>0</v>
      </c>
      <c r="C6701" s="46">
        <v>0</v>
      </c>
      <c r="D6701" s="46">
        <f t="shared" si="104"/>
        <v>0</v>
      </c>
      <c r="E6701" s="51">
        <v>45261</v>
      </c>
      <c r="F6701" s="49" t="s">
        <v>80</v>
      </c>
      <c r="G6701" s="49" t="s">
        <v>81</v>
      </c>
      <c r="H6701" s="49" t="s">
        <v>3129</v>
      </c>
      <c r="I6701" s="49" t="s">
        <v>3129</v>
      </c>
      <c r="J6701" s="49">
        <v>135500</v>
      </c>
      <c r="K6701" s="49" t="s">
        <v>106</v>
      </c>
      <c r="L6701" s="49">
        <v>9802636</v>
      </c>
      <c r="M6701" s="49" t="s">
        <v>908</v>
      </c>
      <c r="N6701" s="51">
        <v>27576</v>
      </c>
      <c r="O6701" s="51">
        <v>27576</v>
      </c>
      <c r="P6701" s="49" t="s">
        <v>1081</v>
      </c>
    </row>
    <row r="6702" spans="1:16">
      <c r="A6702" s="46">
        <v>0</v>
      </c>
      <c r="B6702" s="46">
        <v>0</v>
      </c>
      <c r="C6702" s="46">
        <v>0</v>
      </c>
      <c r="D6702" s="46">
        <f t="shared" si="104"/>
        <v>0</v>
      </c>
      <c r="E6702" s="51">
        <v>45261</v>
      </c>
      <c r="F6702" s="49" t="s">
        <v>80</v>
      </c>
      <c r="G6702" s="49" t="s">
        <v>81</v>
      </c>
      <c r="H6702" s="49" t="s">
        <v>3129</v>
      </c>
      <c r="I6702" s="49" t="s">
        <v>3129</v>
      </c>
      <c r="J6702" s="49">
        <v>135500</v>
      </c>
      <c r="K6702" s="49" t="s">
        <v>106</v>
      </c>
      <c r="L6702" s="49">
        <v>9802633</v>
      </c>
      <c r="M6702" s="49" t="s">
        <v>908</v>
      </c>
      <c r="N6702" s="51">
        <v>25020</v>
      </c>
      <c r="O6702" s="51">
        <v>25020</v>
      </c>
      <c r="P6702" s="49" t="s">
        <v>1081</v>
      </c>
    </row>
    <row r="6703" spans="1:16">
      <c r="A6703" s="46">
        <v>0</v>
      </c>
      <c r="B6703" s="46">
        <v>0</v>
      </c>
      <c r="C6703" s="46">
        <v>0</v>
      </c>
      <c r="D6703" s="46">
        <f t="shared" si="104"/>
        <v>0</v>
      </c>
      <c r="E6703" s="51">
        <v>45261</v>
      </c>
      <c r="F6703" s="49" t="s">
        <v>80</v>
      </c>
      <c r="G6703" s="49" t="s">
        <v>81</v>
      </c>
      <c r="H6703" s="49" t="s">
        <v>3129</v>
      </c>
      <c r="I6703" s="49" t="s">
        <v>3129</v>
      </c>
      <c r="J6703" s="49">
        <v>135500</v>
      </c>
      <c r="K6703" s="49" t="s">
        <v>106</v>
      </c>
      <c r="L6703" s="49">
        <v>9807421</v>
      </c>
      <c r="M6703" s="49" t="s">
        <v>908</v>
      </c>
      <c r="N6703" s="51">
        <v>23193</v>
      </c>
      <c r="O6703" s="51">
        <v>23193</v>
      </c>
      <c r="P6703" s="49" t="s">
        <v>1081</v>
      </c>
    </row>
    <row r="6704" spans="1:16">
      <c r="A6704" s="46">
        <v>0</v>
      </c>
      <c r="B6704" s="46">
        <v>0</v>
      </c>
      <c r="C6704" s="46">
        <v>0</v>
      </c>
      <c r="D6704" s="46">
        <f t="shared" si="104"/>
        <v>0</v>
      </c>
      <c r="E6704" s="51">
        <v>45261</v>
      </c>
      <c r="F6704" s="49" t="s">
        <v>80</v>
      </c>
      <c r="G6704" s="49" t="s">
        <v>81</v>
      </c>
      <c r="H6704" s="49" t="s">
        <v>3129</v>
      </c>
      <c r="I6704" s="49" t="s">
        <v>3129</v>
      </c>
      <c r="J6704" s="49">
        <v>135500</v>
      </c>
      <c r="K6704" s="49" t="s">
        <v>106</v>
      </c>
      <c r="L6704" s="49">
        <v>9802603</v>
      </c>
      <c r="M6704" s="49" t="s">
        <v>908</v>
      </c>
      <c r="N6704" s="51">
        <v>29037</v>
      </c>
      <c r="O6704" s="51">
        <v>29037</v>
      </c>
      <c r="P6704" s="49" t="s">
        <v>1081</v>
      </c>
    </row>
    <row r="6705" spans="1:16">
      <c r="A6705" s="46">
        <v>0</v>
      </c>
      <c r="B6705" s="46">
        <v>0</v>
      </c>
      <c r="C6705" s="46">
        <v>0</v>
      </c>
      <c r="D6705" s="46">
        <f t="shared" si="104"/>
        <v>0</v>
      </c>
      <c r="E6705" s="51">
        <v>45261</v>
      </c>
      <c r="F6705" s="49" t="s">
        <v>80</v>
      </c>
      <c r="G6705" s="49" t="s">
        <v>81</v>
      </c>
      <c r="H6705" s="49" t="s">
        <v>3129</v>
      </c>
      <c r="I6705" s="49" t="s">
        <v>3129</v>
      </c>
      <c r="J6705" s="49">
        <v>135500</v>
      </c>
      <c r="K6705" s="49" t="s">
        <v>106</v>
      </c>
      <c r="L6705" s="49">
        <v>9802501</v>
      </c>
      <c r="M6705" s="49" t="s">
        <v>908</v>
      </c>
      <c r="N6705" s="51">
        <v>23193</v>
      </c>
      <c r="O6705" s="51">
        <v>23193</v>
      </c>
      <c r="P6705" s="49" t="s">
        <v>1081</v>
      </c>
    </row>
    <row r="6706" spans="1:16">
      <c r="A6706" s="46">
        <v>0</v>
      </c>
      <c r="B6706" s="46">
        <v>0</v>
      </c>
      <c r="C6706" s="46">
        <v>0</v>
      </c>
      <c r="D6706" s="46">
        <f t="shared" si="104"/>
        <v>0</v>
      </c>
      <c r="E6706" s="51">
        <v>45261</v>
      </c>
      <c r="F6706" s="49" t="s">
        <v>80</v>
      </c>
      <c r="G6706" s="49" t="s">
        <v>81</v>
      </c>
      <c r="H6706" s="49" t="s">
        <v>3129</v>
      </c>
      <c r="I6706" s="49" t="s">
        <v>3129</v>
      </c>
      <c r="J6706" s="49">
        <v>135500</v>
      </c>
      <c r="K6706" s="49" t="s">
        <v>106</v>
      </c>
      <c r="L6706" s="49">
        <v>9802498</v>
      </c>
      <c r="M6706" s="49" t="s">
        <v>908</v>
      </c>
      <c r="N6706" s="51">
        <v>21732</v>
      </c>
      <c r="O6706" s="51">
        <v>21732</v>
      </c>
      <c r="P6706" s="49" t="s">
        <v>1081</v>
      </c>
    </row>
    <row r="6707" spans="1:16">
      <c r="A6707" s="46">
        <v>0</v>
      </c>
      <c r="B6707" s="46">
        <v>0</v>
      </c>
      <c r="C6707" s="46">
        <v>0</v>
      </c>
      <c r="D6707" s="46">
        <f t="shared" si="104"/>
        <v>0</v>
      </c>
      <c r="E6707" s="51">
        <v>45261</v>
      </c>
      <c r="F6707" s="49" t="s">
        <v>80</v>
      </c>
      <c r="G6707" s="49" t="s">
        <v>81</v>
      </c>
      <c r="H6707" s="49" t="s">
        <v>3129</v>
      </c>
      <c r="I6707" s="49" t="s">
        <v>3129</v>
      </c>
      <c r="J6707" s="49">
        <v>135500</v>
      </c>
      <c r="K6707" s="49" t="s">
        <v>106</v>
      </c>
      <c r="L6707" s="49">
        <v>9802495</v>
      </c>
      <c r="M6707" s="49" t="s">
        <v>908</v>
      </c>
      <c r="N6707" s="51">
        <v>20271</v>
      </c>
      <c r="O6707" s="51">
        <v>20271</v>
      </c>
      <c r="P6707" s="49" t="s">
        <v>1081</v>
      </c>
    </row>
    <row r="6708" spans="1:16">
      <c r="A6708" s="46">
        <v>0</v>
      </c>
      <c r="B6708" s="46">
        <v>0</v>
      </c>
      <c r="C6708" s="46">
        <v>0</v>
      </c>
      <c r="D6708" s="46">
        <f t="shared" si="104"/>
        <v>0</v>
      </c>
      <c r="E6708" s="51">
        <v>45261</v>
      </c>
      <c r="F6708" s="49" t="s">
        <v>80</v>
      </c>
      <c r="G6708" s="49" t="s">
        <v>81</v>
      </c>
      <c r="H6708" s="49" t="s">
        <v>3129</v>
      </c>
      <c r="I6708" s="49" t="s">
        <v>3129</v>
      </c>
      <c r="J6708" s="49">
        <v>135500</v>
      </c>
      <c r="K6708" s="49" t="s">
        <v>106</v>
      </c>
      <c r="L6708" s="49">
        <v>9802479</v>
      </c>
      <c r="M6708" s="49" t="s">
        <v>908</v>
      </c>
      <c r="N6708" s="51">
        <v>29403</v>
      </c>
      <c r="O6708" s="51">
        <v>29403</v>
      </c>
      <c r="P6708" s="49" t="s">
        <v>1081</v>
      </c>
    </row>
    <row r="6709" spans="1:16">
      <c r="A6709" s="46">
        <v>0</v>
      </c>
      <c r="B6709" s="46">
        <v>0</v>
      </c>
      <c r="C6709" s="46">
        <v>0</v>
      </c>
      <c r="D6709" s="46">
        <f t="shared" si="104"/>
        <v>0</v>
      </c>
      <c r="E6709" s="51">
        <v>45261</v>
      </c>
      <c r="F6709" s="49" t="s">
        <v>80</v>
      </c>
      <c r="G6709" s="49" t="s">
        <v>81</v>
      </c>
      <c r="H6709" s="49" t="s">
        <v>3129</v>
      </c>
      <c r="I6709" s="49" t="s">
        <v>3129</v>
      </c>
      <c r="J6709" s="49">
        <v>135500</v>
      </c>
      <c r="K6709" s="49" t="s">
        <v>106</v>
      </c>
      <c r="L6709" s="49">
        <v>9801948</v>
      </c>
      <c r="M6709" s="49" t="s">
        <v>908</v>
      </c>
      <c r="N6709" s="51">
        <v>22098</v>
      </c>
      <c r="O6709" s="51">
        <v>22098</v>
      </c>
      <c r="P6709" s="49" t="s">
        <v>1081</v>
      </c>
    </row>
    <row r="6710" spans="1:16">
      <c r="A6710" s="46">
        <v>0</v>
      </c>
      <c r="B6710" s="46">
        <v>0</v>
      </c>
      <c r="C6710" s="46">
        <v>0</v>
      </c>
      <c r="D6710" s="46">
        <f t="shared" si="104"/>
        <v>0</v>
      </c>
      <c r="E6710" s="51">
        <v>45261</v>
      </c>
      <c r="F6710" s="49" t="s">
        <v>80</v>
      </c>
      <c r="G6710" s="49" t="s">
        <v>81</v>
      </c>
      <c r="H6710" s="49" t="s">
        <v>3129</v>
      </c>
      <c r="I6710" s="49" t="s">
        <v>3129</v>
      </c>
      <c r="J6710" s="49">
        <v>135500</v>
      </c>
      <c r="K6710" s="49" t="s">
        <v>106</v>
      </c>
      <c r="L6710" s="49">
        <v>9801928</v>
      </c>
      <c r="M6710" s="49" t="s">
        <v>908</v>
      </c>
      <c r="N6710" s="51">
        <v>28672</v>
      </c>
      <c r="O6710" s="51">
        <v>28672</v>
      </c>
      <c r="P6710" s="49" t="s">
        <v>1081</v>
      </c>
    </row>
    <row r="6711" spans="1:16">
      <c r="A6711" s="46">
        <v>0</v>
      </c>
      <c r="B6711" s="46">
        <v>0</v>
      </c>
      <c r="C6711" s="46">
        <v>0</v>
      </c>
      <c r="D6711" s="46">
        <f t="shared" si="104"/>
        <v>0</v>
      </c>
      <c r="E6711" s="51">
        <v>45261</v>
      </c>
      <c r="F6711" s="49" t="s">
        <v>80</v>
      </c>
      <c r="G6711" s="49" t="s">
        <v>81</v>
      </c>
      <c r="H6711" s="49" t="s">
        <v>3129</v>
      </c>
      <c r="I6711" s="49" t="s">
        <v>3129</v>
      </c>
      <c r="J6711" s="49">
        <v>135500</v>
      </c>
      <c r="K6711" s="49" t="s">
        <v>106</v>
      </c>
      <c r="L6711" s="49">
        <v>9801932</v>
      </c>
      <c r="M6711" s="49" t="s">
        <v>908</v>
      </c>
      <c r="N6711" s="51">
        <v>30498</v>
      </c>
      <c r="O6711" s="51">
        <v>30498</v>
      </c>
      <c r="P6711" s="49" t="s">
        <v>1081</v>
      </c>
    </row>
    <row r="6712" spans="1:16">
      <c r="A6712" s="46">
        <v>0</v>
      </c>
      <c r="B6712" s="46">
        <v>0</v>
      </c>
      <c r="C6712" s="46">
        <v>0</v>
      </c>
      <c r="D6712" s="46">
        <f t="shared" si="104"/>
        <v>0</v>
      </c>
      <c r="E6712" s="51">
        <v>45261</v>
      </c>
      <c r="F6712" s="49" t="s">
        <v>80</v>
      </c>
      <c r="G6712" s="49" t="s">
        <v>81</v>
      </c>
      <c r="H6712" s="49" t="s">
        <v>3129</v>
      </c>
      <c r="I6712" s="49" t="s">
        <v>3129</v>
      </c>
      <c r="J6712" s="49">
        <v>135500</v>
      </c>
      <c r="K6712" s="49" t="s">
        <v>106</v>
      </c>
      <c r="L6712" s="49">
        <v>9801926</v>
      </c>
      <c r="M6712" s="49" t="s">
        <v>908</v>
      </c>
      <c r="N6712" s="51">
        <v>27942</v>
      </c>
      <c r="O6712" s="51">
        <v>27942</v>
      </c>
      <c r="P6712" s="49" t="s">
        <v>1081</v>
      </c>
    </row>
    <row r="6713" spans="1:16">
      <c r="A6713" s="46">
        <v>0</v>
      </c>
      <c r="B6713" s="46">
        <v>0</v>
      </c>
      <c r="C6713" s="46">
        <v>0</v>
      </c>
      <c r="D6713" s="46">
        <f t="shared" si="104"/>
        <v>0</v>
      </c>
      <c r="E6713" s="51">
        <v>45261</v>
      </c>
      <c r="F6713" s="49" t="s">
        <v>80</v>
      </c>
      <c r="G6713" s="49" t="s">
        <v>81</v>
      </c>
      <c r="H6713" s="49" t="s">
        <v>3129</v>
      </c>
      <c r="I6713" s="49" t="s">
        <v>3129</v>
      </c>
      <c r="J6713" s="49">
        <v>135500</v>
      </c>
      <c r="K6713" s="49" t="s">
        <v>106</v>
      </c>
      <c r="L6713" s="49">
        <v>9801923</v>
      </c>
      <c r="M6713" s="49" t="s">
        <v>908</v>
      </c>
      <c r="N6713" s="51">
        <v>26846</v>
      </c>
      <c r="O6713" s="51">
        <v>26846</v>
      </c>
      <c r="P6713" s="49" t="s">
        <v>1081</v>
      </c>
    </row>
    <row r="6714" spans="1:16">
      <c r="A6714" s="46">
        <v>0</v>
      </c>
      <c r="B6714" s="46">
        <v>0</v>
      </c>
      <c r="C6714" s="46">
        <v>0</v>
      </c>
      <c r="D6714" s="46">
        <f t="shared" si="104"/>
        <v>0</v>
      </c>
      <c r="E6714" s="51">
        <v>45261</v>
      </c>
      <c r="F6714" s="49" t="s">
        <v>80</v>
      </c>
      <c r="G6714" s="49" t="s">
        <v>81</v>
      </c>
      <c r="H6714" s="49" t="s">
        <v>3129</v>
      </c>
      <c r="I6714" s="49" t="s">
        <v>3129</v>
      </c>
      <c r="J6714" s="49">
        <v>135500</v>
      </c>
      <c r="K6714" s="49" t="s">
        <v>106</v>
      </c>
      <c r="L6714" s="49">
        <v>9801882</v>
      </c>
      <c r="M6714" s="49" t="s">
        <v>908</v>
      </c>
      <c r="N6714" s="51">
        <v>27942</v>
      </c>
      <c r="O6714" s="51">
        <v>27942</v>
      </c>
      <c r="P6714" s="49" t="s">
        <v>1081</v>
      </c>
    </row>
    <row r="6715" spans="1:16">
      <c r="A6715" s="46">
        <v>0</v>
      </c>
      <c r="B6715" s="46">
        <v>0</v>
      </c>
      <c r="C6715" s="46">
        <v>0</v>
      </c>
      <c r="D6715" s="46">
        <f t="shared" si="104"/>
        <v>0</v>
      </c>
      <c r="E6715" s="51">
        <v>45261</v>
      </c>
      <c r="F6715" s="49" t="s">
        <v>80</v>
      </c>
      <c r="G6715" s="49" t="s">
        <v>81</v>
      </c>
      <c r="H6715" s="49" t="s">
        <v>3129</v>
      </c>
      <c r="I6715" s="49" t="s">
        <v>3129</v>
      </c>
      <c r="J6715" s="49">
        <v>135500</v>
      </c>
      <c r="K6715" s="49" t="s">
        <v>106</v>
      </c>
      <c r="L6715" s="49">
        <v>9802505</v>
      </c>
      <c r="M6715" s="49" t="s">
        <v>908</v>
      </c>
      <c r="N6715" s="51">
        <v>24654</v>
      </c>
      <c r="O6715" s="51">
        <v>24654</v>
      </c>
      <c r="P6715" s="49" t="s">
        <v>1081</v>
      </c>
    </row>
    <row r="6716" spans="1:16">
      <c r="A6716" s="46">
        <v>0</v>
      </c>
      <c r="B6716" s="46">
        <v>0</v>
      </c>
      <c r="C6716" s="46">
        <v>0</v>
      </c>
      <c r="D6716" s="46">
        <f t="shared" si="104"/>
        <v>0</v>
      </c>
      <c r="E6716" s="51">
        <v>45261</v>
      </c>
      <c r="F6716" s="49" t="s">
        <v>80</v>
      </c>
      <c r="G6716" s="49" t="s">
        <v>81</v>
      </c>
      <c r="H6716" s="49" t="s">
        <v>3129</v>
      </c>
      <c r="I6716" s="49" t="s">
        <v>3129</v>
      </c>
      <c r="J6716" s="49">
        <v>135500</v>
      </c>
      <c r="K6716" s="49" t="s">
        <v>106</v>
      </c>
      <c r="L6716" s="49">
        <v>9802599</v>
      </c>
      <c r="M6716" s="49" t="s">
        <v>908</v>
      </c>
      <c r="N6716" s="51">
        <v>27576</v>
      </c>
      <c r="O6716" s="51">
        <v>27576</v>
      </c>
      <c r="P6716" s="49" t="s">
        <v>1081</v>
      </c>
    </row>
    <row r="6717" spans="1:16">
      <c r="A6717" s="46">
        <v>0</v>
      </c>
      <c r="B6717" s="46">
        <v>0</v>
      </c>
      <c r="C6717" s="46">
        <v>0</v>
      </c>
      <c r="D6717" s="46">
        <f t="shared" si="104"/>
        <v>0</v>
      </c>
      <c r="E6717" s="51">
        <v>45261</v>
      </c>
      <c r="F6717" s="49" t="s">
        <v>80</v>
      </c>
      <c r="G6717" s="49" t="s">
        <v>81</v>
      </c>
      <c r="H6717" s="49" t="s">
        <v>3129</v>
      </c>
      <c r="I6717" s="49" t="s">
        <v>3129</v>
      </c>
      <c r="J6717" s="49">
        <v>135500</v>
      </c>
      <c r="K6717" s="49" t="s">
        <v>106</v>
      </c>
      <c r="L6717" s="49">
        <v>9807419</v>
      </c>
      <c r="M6717" s="49" t="s">
        <v>908</v>
      </c>
      <c r="N6717" s="51">
        <v>23559</v>
      </c>
      <c r="O6717" s="51">
        <v>23559</v>
      </c>
      <c r="P6717" s="49" t="s">
        <v>1081</v>
      </c>
    </row>
    <row r="6718" spans="1:16">
      <c r="A6718" s="46">
        <v>0</v>
      </c>
      <c r="B6718" s="46">
        <v>0</v>
      </c>
      <c r="C6718" s="46">
        <v>0</v>
      </c>
      <c r="D6718" s="46">
        <f t="shared" si="104"/>
        <v>0</v>
      </c>
      <c r="E6718" s="51">
        <v>45261</v>
      </c>
      <c r="F6718" s="49" t="s">
        <v>80</v>
      </c>
      <c r="G6718" s="49" t="s">
        <v>81</v>
      </c>
      <c r="H6718" s="49" t="s">
        <v>3129</v>
      </c>
      <c r="I6718" s="49" t="s">
        <v>3129</v>
      </c>
      <c r="J6718" s="49">
        <v>135500</v>
      </c>
      <c r="K6718" s="49" t="s">
        <v>106</v>
      </c>
      <c r="L6718" s="49">
        <v>9807417</v>
      </c>
      <c r="M6718" s="49" t="s">
        <v>908</v>
      </c>
      <c r="N6718" s="51">
        <v>27576</v>
      </c>
      <c r="O6718" s="51">
        <v>27576</v>
      </c>
      <c r="P6718" s="49" t="s">
        <v>1081</v>
      </c>
    </row>
    <row r="6719" spans="1:16">
      <c r="A6719" s="46">
        <v>0</v>
      </c>
      <c r="B6719" s="46">
        <v>0</v>
      </c>
      <c r="C6719" s="46">
        <v>0</v>
      </c>
      <c r="D6719" s="46">
        <f t="shared" si="104"/>
        <v>0</v>
      </c>
      <c r="E6719" s="51">
        <v>45261</v>
      </c>
      <c r="F6719" s="49" t="s">
        <v>80</v>
      </c>
      <c r="G6719" s="49" t="s">
        <v>81</v>
      </c>
      <c r="H6719" s="49" t="s">
        <v>3129</v>
      </c>
      <c r="I6719" s="49" t="s">
        <v>3129</v>
      </c>
      <c r="J6719" s="49">
        <v>135500</v>
      </c>
      <c r="K6719" s="49" t="s">
        <v>106</v>
      </c>
      <c r="L6719" s="49">
        <v>9802716</v>
      </c>
      <c r="M6719" s="49" t="s">
        <v>908</v>
      </c>
      <c r="N6719" s="51">
        <v>24654</v>
      </c>
      <c r="O6719" s="51">
        <v>24654</v>
      </c>
      <c r="P6719" s="49" t="s">
        <v>1081</v>
      </c>
    </row>
    <row r="6720" spans="1:16">
      <c r="A6720" s="46">
        <v>0</v>
      </c>
      <c r="B6720" s="46">
        <v>0</v>
      </c>
      <c r="C6720" s="46">
        <v>0</v>
      </c>
      <c r="D6720" s="46">
        <f t="shared" si="104"/>
        <v>0</v>
      </c>
      <c r="E6720" s="51">
        <v>45261</v>
      </c>
      <c r="F6720" s="49" t="s">
        <v>80</v>
      </c>
      <c r="G6720" s="49" t="s">
        <v>81</v>
      </c>
      <c r="H6720" s="49" t="s">
        <v>3129</v>
      </c>
      <c r="I6720" s="49" t="s">
        <v>3129</v>
      </c>
      <c r="J6720" s="49">
        <v>135500</v>
      </c>
      <c r="K6720" s="49" t="s">
        <v>106</v>
      </c>
      <c r="L6720" s="49">
        <v>9802823</v>
      </c>
      <c r="M6720" s="49" t="s">
        <v>908</v>
      </c>
      <c r="N6720" s="51">
        <v>25020</v>
      </c>
      <c r="O6720" s="51">
        <v>25020</v>
      </c>
      <c r="P6720" s="49" t="s">
        <v>1081</v>
      </c>
    </row>
    <row r="6721" spans="1:16">
      <c r="A6721" s="46">
        <v>0</v>
      </c>
      <c r="B6721" s="46">
        <v>0</v>
      </c>
      <c r="C6721" s="46">
        <v>0</v>
      </c>
      <c r="D6721" s="46">
        <f t="shared" si="104"/>
        <v>0</v>
      </c>
      <c r="E6721" s="51">
        <v>45261</v>
      </c>
      <c r="F6721" s="49" t="s">
        <v>80</v>
      </c>
      <c r="G6721" s="49" t="s">
        <v>81</v>
      </c>
      <c r="H6721" s="49" t="s">
        <v>3129</v>
      </c>
      <c r="I6721" s="49" t="s">
        <v>3129</v>
      </c>
      <c r="J6721" s="49">
        <v>135500</v>
      </c>
      <c r="K6721" s="49" t="s">
        <v>106</v>
      </c>
      <c r="L6721" s="49">
        <v>9802773</v>
      </c>
      <c r="M6721" s="49" t="s">
        <v>908</v>
      </c>
      <c r="N6721" s="51">
        <v>26115</v>
      </c>
      <c r="O6721" s="51">
        <v>26115</v>
      </c>
      <c r="P6721" s="49" t="s">
        <v>1081</v>
      </c>
    </row>
    <row r="6722" spans="1:16">
      <c r="A6722" s="46">
        <v>0</v>
      </c>
      <c r="B6722" s="46">
        <v>0</v>
      </c>
      <c r="C6722" s="46">
        <v>0</v>
      </c>
      <c r="D6722" s="46">
        <f t="shared" si="104"/>
        <v>0</v>
      </c>
      <c r="E6722" s="51">
        <v>45261</v>
      </c>
      <c r="F6722" s="49" t="s">
        <v>80</v>
      </c>
      <c r="G6722" s="49" t="s">
        <v>81</v>
      </c>
      <c r="H6722" s="49" t="s">
        <v>3129</v>
      </c>
      <c r="I6722" s="49" t="s">
        <v>3129</v>
      </c>
      <c r="J6722" s="49">
        <v>135500</v>
      </c>
      <c r="K6722" s="49" t="s">
        <v>106</v>
      </c>
      <c r="L6722" s="49">
        <v>9802771</v>
      </c>
      <c r="M6722" s="49" t="s">
        <v>908</v>
      </c>
      <c r="N6722" s="51">
        <v>24289</v>
      </c>
      <c r="O6722" s="51">
        <v>24289</v>
      </c>
      <c r="P6722" s="49" t="s">
        <v>1081</v>
      </c>
    </row>
    <row r="6723" spans="1:16">
      <c r="A6723" s="46">
        <v>0</v>
      </c>
      <c r="B6723" s="46">
        <v>0</v>
      </c>
      <c r="C6723" s="46">
        <v>0</v>
      </c>
      <c r="D6723" s="46">
        <f t="shared" ref="D6723:D6786" si="105">+B6723-C6723</f>
        <v>0</v>
      </c>
      <c r="E6723" s="51">
        <v>45261</v>
      </c>
      <c r="F6723" s="49" t="s">
        <v>80</v>
      </c>
      <c r="G6723" s="49" t="s">
        <v>81</v>
      </c>
      <c r="H6723" s="49" t="s">
        <v>3129</v>
      </c>
      <c r="I6723" s="49" t="s">
        <v>3129</v>
      </c>
      <c r="J6723" s="49">
        <v>135500</v>
      </c>
      <c r="K6723" s="49" t="s">
        <v>106</v>
      </c>
      <c r="L6723" s="49">
        <v>9802721</v>
      </c>
      <c r="M6723" s="49" t="s">
        <v>908</v>
      </c>
      <c r="N6723" s="51">
        <v>27942</v>
      </c>
      <c r="O6723" s="51">
        <v>27942</v>
      </c>
      <c r="P6723" s="49" t="s">
        <v>1081</v>
      </c>
    </row>
    <row r="6724" spans="1:16">
      <c r="A6724" s="46">
        <v>0</v>
      </c>
      <c r="B6724" s="46">
        <v>0</v>
      </c>
      <c r="C6724" s="46">
        <v>0</v>
      </c>
      <c r="D6724" s="46">
        <f t="shared" si="105"/>
        <v>0</v>
      </c>
      <c r="E6724" s="51">
        <v>45261</v>
      </c>
      <c r="F6724" s="49" t="s">
        <v>80</v>
      </c>
      <c r="G6724" s="49" t="s">
        <v>81</v>
      </c>
      <c r="H6724" s="49" t="s">
        <v>3129</v>
      </c>
      <c r="I6724" s="49" t="s">
        <v>3129</v>
      </c>
      <c r="J6724" s="49">
        <v>135500</v>
      </c>
      <c r="K6724" s="49" t="s">
        <v>106</v>
      </c>
      <c r="L6724" s="49">
        <v>9802635</v>
      </c>
      <c r="M6724" s="49" t="s">
        <v>908</v>
      </c>
      <c r="N6724" s="51">
        <v>26115</v>
      </c>
      <c r="O6724" s="51">
        <v>26115</v>
      </c>
      <c r="P6724" s="49" t="s">
        <v>1081</v>
      </c>
    </row>
    <row r="6725" spans="1:16">
      <c r="A6725" s="46">
        <v>0</v>
      </c>
      <c r="B6725" s="46">
        <v>0</v>
      </c>
      <c r="C6725" s="46">
        <v>0</v>
      </c>
      <c r="D6725" s="46">
        <f t="shared" si="105"/>
        <v>0</v>
      </c>
      <c r="E6725" s="51">
        <v>45261</v>
      </c>
      <c r="F6725" s="49" t="s">
        <v>80</v>
      </c>
      <c r="G6725" s="49" t="s">
        <v>81</v>
      </c>
      <c r="H6725" s="49" t="s">
        <v>3129</v>
      </c>
      <c r="I6725" s="49" t="s">
        <v>3129</v>
      </c>
      <c r="J6725" s="49">
        <v>135500</v>
      </c>
      <c r="K6725" s="49" t="s">
        <v>106</v>
      </c>
      <c r="L6725" s="49">
        <v>9802627</v>
      </c>
      <c r="M6725" s="49" t="s">
        <v>908</v>
      </c>
      <c r="N6725" s="51">
        <v>22828</v>
      </c>
      <c r="O6725" s="51">
        <v>22828</v>
      </c>
      <c r="P6725" s="49" t="s">
        <v>1081</v>
      </c>
    </row>
    <row r="6726" spans="1:16">
      <c r="A6726" s="46">
        <v>0</v>
      </c>
      <c r="B6726" s="46">
        <v>0</v>
      </c>
      <c r="C6726" s="46">
        <v>0</v>
      </c>
      <c r="D6726" s="46">
        <f t="shared" si="105"/>
        <v>0</v>
      </c>
      <c r="E6726" s="51">
        <v>45261</v>
      </c>
      <c r="F6726" s="49" t="s">
        <v>80</v>
      </c>
      <c r="G6726" s="49" t="s">
        <v>81</v>
      </c>
      <c r="H6726" s="49" t="s">
        <v>3129</v>
      </c>
      <c r="I6726" s="49" t="s">
        <v>3129</v>
      </c>
      <c r="J6726" s="49">
        <v>135500</v>
      </c>
      <c r="K6726" s="49" t="s">
        <v>106</v>
      </c>
      <c r="L6726" s="49">
        <v>9802604</v>
      </c>
      <c r="M6726" s="49" t="s">
        <v>908</v>
      </c>
      <c r="N6726" s="51">
        <v>29768</v>
      </c>
      <c r="O6726" s="51">
        <v>29768</v>
      </c>
      <c r="P6726" s="49" t="s">
        <v>1081</v>
      </c>
    </row>
    <row r="6727" spans="1:16">
      <c r="A6727" s="46">
        <v>0</v>
      </c>
      <c r="B6727" s="46">
        <v>0</v>
      </c>
      <c r="C6727" s="46">
        <v>0</v>
      </c>
      <c r="D6727" s="46">
        <f t="shared" si="105"/>
        <v>0</v>
      </c>
      <c r="E6727" s="51">
        <v>45261</v>
      </c>
      <c r="F6727" s="49" t="s">
        <v>80</v>
      </c>
      <c r="G6727" s="49" t="s">
        <v>81</v>
      </c>
      <c r="H6727" s="49" t="s">
        <v>3129</v>
      </c>
      <c r="I6727" s="49" t="s">
        <v>3129</v>
      </c>
      <c r="J6727" s="49">
        <v>135500</v>
      </c>
      <c r="K6727" s="49" t="s">
        <v>106</v>
      </c>
      <c r="L6727" s="49">
        <v>9801922</v>
      </c>
      <c r="M6727" s="49" t="s">
        <v>908</v>
      </c>
      <c r="N6727" s="51">
        <v>26481</v>
      </c>
      <c r="O6727" s="51">
        <v>26481</v>
      </c>
      <c r="P6727" s="49" t="s">
        <v>1081</v>
      </c>
    </row>
    <row r="6728" spans="1:16">
      <c r="A6728" s="46">
        <v>0</v>
      </c>
      <c r="B6728" s="46">
        <v>0</v>
      </c>
      <c r="C6728" s="46">
        <v>0</v>
      </c>
      <c r="D6728" s="46">
        <f t="shared" si="105"/>
        <v>0</v>
      </c>
      <c r="E6728" s="51">
        <v>45261</v>
      </c>
      <c r="F6728" s="49" t="s">
        <v>80</v>
      </c>
      <c r="G6728" s="49" t="s">
        <v>81</v>
      </c>
      <c r="H6728" s="49" t="s">
        <v>3129</v>
      </c>
      <c r="I6728" s="49" t="s">
        <v>3129</v>
      </c>
      <c r="J6728" s="49">
        <v>135500</v>
      </c>
      <c r="K6728" s="49" t="s">
        <v>106</v>
      </c>
      <c r="L6728" s="49">
        <v>9802510</v>
      </c>
      <c r="M6728" s="49" t="s">
        <v>908</v>
      </c>
      <c r="N6728" s="51">
        <v>27211</v>
      </c>
      <c r="O6728" s="51">
        <v>27211</v>
      </c>
      <c r="P6728" s="49" t="s">
        <v>1081</v>
      </c>
    </row>
    <row r="6729" spans="1:16">
      <c r="A6729" s="46">
        <v>0</v>
      </c>
      <c r="B6729" s="46">
        <v>0</v>
      </c>
      <c r="C6729" s="46">
        <v>0</v>
      </c>
      <c r="D6729" s="46">
        <f t="shared" si="105"/>
        <v>0</v>
      </c>
      <c r="E6729" s="51">
        <v>45261</v>
      </c>
      <c r="F6729" s="49" t="s">
        <v>80</v>
      </c>
      <c r="G6729" s="49" t="s">
        <v>81</v>
      </c>
      <c r="H6729" s="49" t="s">
        <v>3129</v>
      </c>
      <c r="I6729" s="49" t="s">
        <v>3129</v>
      </c>
      <c r="J6729" s="49">
        <v>135500</v>
      </c>
      <c r="K6729" s="49" t="s">
        <v>106</v>
      </c>
      <c r="L6729" s="49">
        <v>9802508</v>
      </c>
      <c r="M6729" s="49" t="s">
        <v>908</v>
      </c>
      <c r="N6729" s="51">
        <v>26115</v>
      </c>
      <c r="O6729" s="51">
        <v>26115</v>
      </c>
      <c r="P6729" s="49" t="s">
        <v>1081</v>
      </c>
    </row>
    <row r="6730" spans="1:16">
      <c r="A6730" s="46">
        <v>0</v>
      </c>
      <c r="B6730" s="46">
        <v>0</v>
      </c>
      <c r="C6730" s="46">
        <v>0</v>
      </c>
      <c r="D6730" s="46">
        <f t="shared" si="105"/>
        <v>0</v>
      </c>
      <c r="E6730" s="51">
        <v>45261</v>
      </c>
      <c r="F6730" s="49" t="s">
        <v>80</v>
      </c>
      <c r="G6730" s="49" t="s">
        <v>81</v>
      </c>
      <c r="H6730" s="49" t="s">
        <v>3129</v>
      </c>
      <c r="I6730" s="49" t="s">
        <v>3129</v>
      </c>
      <c r="J6730" s="49">
        <v>135500</v>
      </c>
      <c r="K6730" s="49" t="s">
        <v>106</v>
      </c>
      <c r="L6730" s="49">
        <v>9802507</v>
      </c>
      <c r="M6730" s="49" t="s">
        <v>908</v>
      </c>
      <c r="N6730" s="51">
        <v>25385</v>
      </c>
      <c r="O6730" s="51">
        <v>25385</v>
      </c>
      <c r="P6730" s="49" t="s">
        <v>1081</v>
      </c>
    </row>
    <row r="6731" spans="1:16">
      <c r="A6731" s="46">
        <v>0</v>
      </c>
      <c r="B6731" s="46">
        <v>0</v>
      </c>
      <c r="C6731" s="46">
        <v>0</v>
      </c>
      <c r="D6731" s="46">
        <f t="shared" si="105"/>
        <v>0</v>
      </c>
      <c r="E6731" s="51">
        <v>45261</v>
      </c>
      <c r="F6731" s="49" t="s">
        <v>80</v>
      </c>
      <c r="G6731" s="49" t="s">
        <v>81</v>
      </c>
      <c r="H6731" s="49" t="s">
        <v>3129</v>
      </c>
      <c r="I6731" s="49" t="s">
        <v>3129</v>
      </c>
      <c r="J6731" s="49">
        <v>135500</v>
      </c>
      <c r="K6731" s="49" t="s">
        <v>106</v>
      </c>
      <c r="L6731" s="49">
        <v>9802723</v>
      </c>
      <c r="M6731" s="49" t="s">
        <v>908</v>
      </c>
      <c r="N6731" s="51">
        <v>30498</v>
      </c>
      <c r="O6731" s="51">
        <v>30498</v>
      </c>
      <c r="P6731" s="49" t="s">
        <v>1081</v>
      </c>
    </row>
    <row r="6732" spans="1:16">
      <c r="A6732" s="46">
        <v>0</v>
      </c>
      <c r="B6732" s="46">
        <v>0</v>
      </c>
      <c r="C6732" s="46">
        <v>0</v>
      </c>
      <c r="D6732" s="46">
        <f t="shared" si="105"/>
        <v>0</v>
      </c>
      <c r="E6732" s="51">
        <v>45261</v>
      </c>
      <c r="F6732" s="49" t="s">
        <v>80</v>
      </c>
      <c r="G6732" s="49" t="s">
        <v>81</v>
      </c>
      <c r="H6732" s="49" t="s">
        <v>3129</v>
      </c>
      <c r="I6732" s="49" t="s">
        <v>3129</v>
      </c>
      <c r="J6732" s="49">
        <v>135500</v>
      </c>
      <c r="K6732" s="49" t="s">
        <v>106</v>
      </c>
      <c r="L6732" s="49">
        <v>9802504</v>
      </c>
      <c r="M6732" s="49" t="s">
        <v>908</v>
      </c>
      <c r="N6732" s="51">
        <v>24289</v>
      </c>
      <c r="O6732" s="51">
        <v>24289</v>
      </c>
      <c r="P6732" s="49" t="s">
        <v>1081</v>
      </c>
    </row>
    <row r="6733" spans="1:16">
      <c r="A6733" s="46">
        <v>0</v>
      </c>
      <c r="B6733" s="46">
        <v>0</v>
      </c>
      <c r="C6733" s="46">
        <v>0</v>
      </c>
      <c r="D6733" s="46">
        <f t="shared" si="105"/>
        <v>0</v>
      </c>
      <c r="E6733" s="51">
        <v>45261</v>
      </c>
      <c r="F6733" s="49" t="s">
        <v>80</v>
      </c>
      <c r="G6733" s="49" t="s">
        <v>81</v>
      </c>
      <c r="H6733" s="49" t="s">
        <v>3129</v>
      </c>
      <c r="I6733" s="49" t="s">
        <v>3129</v>
      </c>
      <c r="J6733" s="49">
        <v>135500</v>
      </c>
      <c r="K6733" s="49" t="s">
        <v>106</v>
      </c>
      <c r="L6733" s="49">
        <v>9802503</v>
      </c>
      <c r="M6733" s="49" t="s">
        <v>908</v>
      </c>
      <c r="N6733" s="51">
        <v>23924</v>
      </c>
      <c r="O6733" s="51">
        <v>23924</v>
      </c>
      <c r="P6733" s="49" t="s">
        <v>1081</v>
      </c>
    </row>
    <row r="6734" spans="1:16">
      <c r="A6734" s="46">
        <v>0</v>
      </c>
      <c r="B6734" s="46">
        <v>0</v>
      </c>
      <c r="C6734" s="46">
        <v>0</v>
      </c>
      <c r="D6734" s="46">
        <f t="shared" si="105"/>
        <v>0</v>
      </c>
      <c r="E6734" s="51">
        <v>45261</v>
      </c>
      <c r="F6734" s="49" t="s">
        <v>80</v>
      </c>
      <c r="G6734" s="49" t="s">
        <v>81</v>
      </c>
      <c r="H6734" s="49" t="s">
        <v>3129</v>
      </c>
      <c r="I6734" s="49" t="s">
        <v>3129</v>
      </c>
      <c r="J6734" s="49">
        <v>135500</v>
      </c>
      <c r="K6734" s="49" t="s">
        <v>106</v>
      </c>
      <c r="L6734" s="49">
        <v>9802480</v>
      </c>
      <c r="M6734" s="49" t="s">
        <v>908</v>
      </c>
      <c r="N6734" s="51">
        <v>30498</v>
      </c>
      <c r="O6734" s="51">
        <v>30498</v>
      </c>
      <c r="P6734" s="49" t="s">
        <v>1081</v>
      </c>
    </row>
    <row r="6735" spans="1:16">
      <c r="A6735" s="46">
        <v>0</v>
      </c>
      <c r="B6735" s="46">
        <v>0</v>
      </c>
      <c r="C6735" s="46">
        <v>0</v>
      </c>
      <c r="D6735" s="46">
        <f t="shared" si="105"/>
        <v>0</v>
      </c>
      <c r="E6735" s="51">
        <v>45261</v>
      </c>
      <c r="F6735" s="49" t="s">
        <v>80</v>
      </c>
      <c r="G6735" s="49" t="s">
        <v>81</v>
      </c>
      <c r="H6735" s="49" t="s">
        <v>3129</v>
      </c>
      <c r="I6735" s="49" t="s">
        <v>3129</v>
      </c>
      <c r="J6735" s="49">
        <v>135500</v>
      </c>
      <c r="K6735" s="49" t="s">
        <v>106</v>
      </c>
      <c r="L6735" s="49">
        <v>9801921</v>
      </c>
      <c r="M6735" s="49" t="s">
        <v>908</v>
      </c>
      <c r="N6735" s="51">
        <v>25750</v>
      </c>
      <c r="O6735" s="51">
        <v>25750</v>
      </c>
      <c r="P6735" s="49" t="s">
        <v>1081</v>
      </c>
    </row>
    <row r="6736" spans="1:16">
      <c r="A6736" s="46">
        <v>0</v>
      </c>
      <c r="B6736" s="46">
        <v>0</v>
      </c>
      <c r="C6736" s="46">
        <v>0</v>
      </c>
      <c r="D6736" s="46">
        <f t="shared" si="105"/>
        <v>0</v>
      </c>
      <c r="E6736" s="51">
        <v>45261</v>
      </c>
      <c r="F6736" s="49" t="s">
        <v>80</v>
      </c>
      <c r="G6736" s="49" t="s">
        <v>81</v>
      </c>
      <c r="H6736" s="49" t="s">
        <v>3129</v>
      </c>
      <c r="I6736" s="49" t="s">
        <v>3129</v>
      </c>
      <c r="J6736" s="49">
        <v>135500</v>
      </c>
      <c r="K6736" s="49" t="s">
        <v>106</v>
      </c>
      <c r="L6736" s="49">
        <v>9801924</v>
      </c>
      <c r="M6736" s="49" t="s">
        <v>908</v>
      </c>
      <c r="N6736" s="51">
        <v>27211</v>
      </c>
      <c r="O6736" s="51">
        <v>27211</v>
      </c>
      <c r="P6736" s="49" t="s">
        <v>1081</v>
      </c>
    </row>
    <row r="6737" spans="1:16">
      <c r="A6737" s="46">
        <v>0</v>
      </c>
      <c r="B6737" s="46">
        <v>0</v>
      </c>
      <c r="C6737" s="46">
        <v>0</v>
      </c>
      <c r="D6737" s="46">
        <f t="shared" si="105"/>
        <v>0</v>
      </c>
      <c r="E6737" s="51">
        <v>45261</v>
      </c>
      <c r="F6737" s="49" t="s">
        <v>80</v>
      </c>
      <c r="G6737" s="49" t="s">
        <v>81</v>
      </c>
      <c r="H6737" s="49" t="s">
        <v>3129</v>
      </c>
      <c r="I6737" s="49" t="s">
        <v>3129</v>
      </c>
      <c r="J6737" s="49">
        <v>135500</v>
      </c>
      <c r="K6737" s="49" t="s">
        <v>106</v>
      </c>
      <c r="L6737" s="49">
        <v>9801917</v>
      </c>
      <c r="M6737" s="49" t="s">
        <v>908</v>
      </c>
      <c r="N6737" s="51">
        <v>23924</v>
      </c>
      <c r="O6737" s="51">
        <v>23924</v>
      </c>
      <c r="P6737" s="49" t="s">
        <v>1081</v>
      </c>
    </row>
    <row r="6738" spans="1:16">
      <c r="A6738" s="46">
        <v>0</v>
      </c>
      <c r="B6738" s="46">
        <v>0</v>
      </c>
      <c r="C6738" s="46">
        <v>0</v>
      </c>
      <c r="D6738" s="46">
        <f t="shared" si="105"/>
        <v>0</v>
      </c>
      <c r="E6738" s="51">
        <v>45261</v>
      </c>
      <c r="F6738" s="49" t="s">
        <v>80</v>
      </c>
      <c r="G6738" s="49" t="s">
        <v>81</v>
      </c>
      <c r="H6738" s="49" t="s">
        <v>3129</v>
      </c>
      <c r="I6738" s="49" t="s">
        <v>3129</v>
      </c>
      <c r="J6738" s="49">
        <v>135500</v>
      </c>
      <c r="K6738" s="49" t="s">
        <v>106</v>
      </c>
      <c r="L6738" s="49">
        <v>9801832</v>
      </c>
      <c r="M6738" s="49" t="s">
        <v>908</v>
      </c>
      <c r="N6738" s="51">
        <v>30133</v>
      </c>
      <c r="O6738" s="51">
        <v>30133</v>
      </c>
      <c r="P6738" s="49" t="s">
        <v>1081</v>
      </c>
    </row>
    <row r="6739" spans="1:16">
      <c r="A6739" s="46">
        <v>0</v>
      </c>
      <c r="B6739" s="46">
        <v>0</v>
      </c>
      <c r="C6739" s="46">
        <v>0</v>
      </c>
      <c r="D6739" s="46">
        <f t="shared" si="105"/>
        <v>0</v>
      </c>
      <c r="E6739" s="51">
        <v>45261</v>
      </c>
      <c r="F6739" s="49" t="s">
        <v>80</v>
      </c>
      <c r="G6739" s="49" t="s">
        <v>81</v>
      </c>
      <c r="H6739" s="49" t="s">
        <v>3129</v>
      </c>
      <c r="I6739" s="49" t="s">
        <v>3129</v>
      </c>
      <c r="J6739" s="49">
        <v>135500</v>
      </c>
      <c r="K6739" s="49" t="s">
        <v>106</v>
      </c>
      <c r="L6739" s="49">
        <v>9801831</v>
      </c>
      <c r="M6739" s="49" t="s">
        <v>908</v>
      </c>
      <c r="N6739" s="51">
        <v>28307</v>
      </c>
      <c r="O6739" s="51">
        <v>28307</v>
      </c>
      <c r="P6739" s="49" t="s">
        <v>1081</v>
      </c>
    </row>
    <row r="6740" spans="1:16">
      <c r="A6740" s="46">
        <v>0</v>
      </c>
      <c r="B6740" s="46">
        <v>0</v>
      </c>
      <c r="C6740" s="46">
        <v>0</v>
      </c>
      <c r="D6740" s="46">
        <f t="shared" si="105"/>
        <v>0</v>
      </c>
      <c r="E6740" s="51">
        <v>45261</v>
      </c>
      <c r="F6740" s="49" t="s">
        <v>80</v>
      </c>
      <c r="G6740" s="49" t="s">
        <v>81</v>
      </c>
      <c r="H6740" s="49" t="s">
        <v>3129</v>
      </c>
      <c r="I6740" s="49" t="s">
        <v>3129</v>
      </c>
      <c r="J6740" s="49">
        <v>135500</v>
      </c>
      <c r="K6740" s="49" t="s">
        <v>106</v>
      </c>
      <c r="L6740" s="49">
        <v>9802444</v>
      </c>
      <c r="M6740" s="49" t="s">
        <v>908</v>
      </c>
      <c r="N6740" s="51">
        <v>28672</v>
      </c>
      <c r="O6740" s="51">
        <v>28672</v>
      </c>
      <c r="P6740" s="49" t="s">
        <v>1081</v>
      </c>
    </row>
    <row r="6741" spans="1:16">
      <c r="A6741" s="46">
        <v>0</v>
      </c>
      <c r="B6741" s="46">
        <v>0</v>
      </c>
      <c r="C6741" s="46">
        <v>0</v>
      </c>
      <c r="D6741" s="46">
        <f t="shared" si="105"/>
        <v>0</v>
      </c>
      <c r="E6741" s="51">
        <v>45261</v>
      </c>
      <c r="F6741" s="49" t="s">
        <v>80</v>
      </c>
      <c r="G6741" s="49" t="s">
        <v>81</v>
      </c>
      <c r="H6741" s="49" t="s">
        <v>3129</v>
      </c>
      <c r="I6741" s="49" t="s">
        <v>3129</v>
      </c>
      <c r="J6741" s="49">
        <v>135500</v>
      </c>
      <c r="K6741" s="49" t="s">
        <v>106</v>
      </c>
      <c r="L6741" s="49">
        <v>9802378</v>
      </c>
      <c r="M6741" s="49" t="s">
        <v>908</v>
      </c>
      <c r="N6741" s="51">
        <v>27576</v>
      </c>
      <c r="O6741" s="51">
        <v>27576</v>
      </c>
      <c r="P6741" s="49" t="s">
        <v>1081</v>
      </c>
    </row>
    <row r="6742" spans="1:16">
      <c r="A6742" s="46">
        <v>0</v>
      </c>
      <c r="B6742" s="46">
        <v>0</v>
      </c>
      <c r="C6742" s="46">
        <v>0</v>
      </c>
      <c r="D6742" s="46">
        <f t="shared" si="105"/>
        <v>0</v>
      </c>
      <c r="E6742" s="51">
        <v>45261</v>
      </c>
      <c r="F6742" s="49" t="s">
        <v>80</v>
      </c>
      <c r="G6742" s="49" t="s">
        <v>81</v>
      </c>
      <c r="H6742" s="49" t="s">
        <v>3129</v>
      </c>
      <c r="I6742" s="49" t="s">
        <v>3129</v>
      </c>
      <c r="J6742" s="49">
        <v>135500</v>
      </c>
      <c r="K6742" s="49" t="s">
        <v>106</v>
      </c>
      <c r="L6742" s="49">
        <v>9801836</v>
      </c>
      <c r="M6742" s="49" t="s">
        <v>908</v>
      </c>
      <c r="N6742" s="51">
        <v>23193</v>
      </c>
      <c r="O6742" s="51">
        <v>23193</v>
      </c>
      <c r="P6742" s="49" t="s">
        <v>1081</v>
      </c>
    </row>
    <row r="6743" spans="1:16">
      <c r="A6743" s="46">
        <v>0</v>
      </c>
      <c r="B6743" s="46">
        <v>0</v>
      </c>
      <c r="C6743" s="46">
        <v>0</v>
      </c>
      <c r="D6743" s="46">
        <f t="shared" si="105"/>
        <v>0</v>
      </c>
      <c r="E6743" s="51">
        <v>45261</v>
      </c>
      <c r="F6743" s="49" t="s">
        <v>80</v>
      </c>
      <c r="G6743" s="49" t="s">
        <v>81</v>
      </c>
      <c r="H6743" s="49" t="s">
        <v>3129</v>
      </c>
      <c r="I6743" s="49" t="s">
        <v>3129</v>
      </c>
      <c r="J6743" s="49">
        <v>135500</v>
      </c>
      <c r="K6743" s="49" t="s">
        <v>106</v>
      </c>
      <c r="L6743" s="49">
        <v>9807424</v>
      </c>
      <c r="M6743" s="49" t="s">
        <v>908</v>
      </c>
      <c r="N6743" s="51">
        <v>21367</v>
      </c>
      <c r="O6743" s="51">
        <v>21367</v>
      </c>
      <c r="P6743" s="49" t="s">
        <v>1081</v>
      </c>
    </row>
    <row r="6744" spans="1:16">
      <c r="A6744" s="46">
        <v>0</v>
      </c>
      <c r="B6744" s="46">
        <v>0</v>
      </c>
      <c r="C6744" s="46">
        <v>0</v>
      </c>
      <c r="D6744" s="46">
        <f t="shared" si="105"/>
        <v>0</v>
      </c>
      <c r="E6744" s="51">
        <v>45261</v>
      </c>
      <c r="F6744" s="49" t="s">
        <v>80</v>
      </c>
      <c r="G6744" s="49" t="s">
        <v>81</v>
      </c>
      <c r="H6744" s="49" t="s">
        <v>3129</v>
      </c>
      <c r="I6744" s="49" t="s">
        <v>3129</v>
      </c>
      <c r="J6744" s="49">
        <v>135500</v>
      </c>
      <c r="K6744" s="49" t="s">
        <v>106</v>
      </c>
      <c r="L6744" s="49">
        <v>9807429</v>
      </c>
      <c r="M6744" s="49" t="s">
        <v>908</v>
      </c>
      <c r="N6744" s="51">
        <v>29403</v>
      </c>
      <c r="O6744" s="51">
        <v>29403</v>
      </c>
      <c r="P6744" s="49" t="s">
        <v>1081</v>
      </c>
    </row>
    <row r="6745" spans="1:16">
      <c r="A6745" s="46">
        <v>0</v>
      </c>
      <c r="B6745" s="46">
        <v>0</v>
      </c>
      <c r="C6745" s="46">
        <v>0</v>
      </c>
      <c r="D6745" s="46">
        <f t="shared" si="105"/>
        <v>0</v>
      </c>
      <c r="E6745" s="51">
        <v>45261</v>
      </c>
      <c r="F6745" s="49" t="s">
        <v>80</v>
      </c>
      <c r="G6745" s="49" t="s">
        <v>81</v>
      </c>
      <c r="H6745" s="49" t="s">
        <v>3129</v>
      </c>
      <c r="I6745" s="49" t="s">
        <v>3129</v>
      </c>
      <c r="J6745" s="49">
        <v>135500</v>
      </c>
      <c r="K6745" s="49" t="s">
        <v>106</v>
      </c>
      <c r="L6745" s="49">
        <v>9807415</v>
      </c>
      <c r="M6745" s="49" t="s">
        <v>908</v>
      </c>
      <c r="N6745" s="51">
        <v>29403</v>
      </c>
      <c r="O6745" s="51">
        <v>29403</v>
      </c>
      <c r="P6745" s="49" t="s">
        <v>1081</v>
      </c>
    </row>
    <row r="6746" spans="1:16">
      <c r="A6746" s="46">
        <v>0</v>
      </c>
      <c r="B6746" s="46">
        <v>0</v>
      </c>
      <c r="C6746" s="46">
        <v>0</v>
      </c>
      <c r="D6746" s="46">
        <f t="shared" si="105"/>
        <v>0</v>
      </c>
      <c r="E6746" s="51">
        <v>45261</v>
      </c>
      <c r="F6746" s="49" t="s">
        <v>80</v>
      </c>
      <c r="G6746" s="49" t="s">
        <v>81</v>
      </c>
      <c r="H6746" s="49" t="s">
        <v>3129</v>
      </c>
      <c r="I6746" s="49" t="s">
        <v>3129</v>
      </c>
      <c r="J6746" s="49">
        <v>135500</v>
      </c>
      <c r="K6746" s="49" t="s">
        <v>106</v>
      </c>
      <c r="L6746" s="49">
        <v>9802824</v>
      </c>
      <c r="M6746" s="49" t="s">
        <v>908</v>
      </c>
      <c r="N6746" s="51">
        <v>26481</v>
      </c>
      <c r="O6746" s="51">
        <v>26481</v>
      </c>
      <c r="P6746" s="49" t="s">
        <v>1081</v>
      </c>
    </row>
    <row r="6747" spans="1:16">
      <c r="A6747" s="46">
        <v>0</v>
      </c>
      <c r="B6747" s="46">
        <v>0</v>
      </c>
      <c r="C6747" s="46">
        <v>0</v>
      </c>
      <c r="D6747" s="46">
        <f t="shared" si="105"/>
        <v>0</v>
      </c>
      <c r="E6747" s="51">
        <v>45261</v>
      </c>
      <c r="F6747" s="49" t="s">
        <v>80</v>
      </c>
      <c r="G6747" s="49" t="s">
        <v>81</v>
      </c>
      <c r="H6747" s="49" t="s">
        <v>3129</v>
      </c>
      <c r="I6747" s="49" t="s">
        <v>3129</v>
      </c>
      <c r="J6747" s="49">
        <v>135500</v>
      </c>
      <c r="K6747" s="49" t="s">
        <v>106</v>
      </c>
      <c r="L6747" s="49">
        <v>9802477</v>
      </c>
      <c r="M6747" s="49" t="s">
        <v>908</v>
      </c>
      <c r="N6747" s="51">
        <v>28307</v>
      </c>
      <c r="O6747" s="51">
        <v>28307</v>
      </c>
      <c r="P6747" s="49" t="s">
        <v>1081</v>
      </c>
    </row>
    <row r="6748" spans="1:16">
      <c r="A6748" s="46">
        <v>0</v>
      </c>
      <c r="B6748" s="46">
        <v>0</v>
      </c>
      <c r="C6748" s="46">
        <v>0</v>
      </c>
      <c r="D6748" s="46">
        <f t="shared" si="105"/>
        <v>0</v>
      </c>
      <c r="E6748" s="51">
        <v>45261</v>
      </c>
      <c r="F6748" s="49" t="s">
        <v>80</v>
      </c>
      <c r="G6748" s="49" t="s">
        <v>81</v>
      </c>
      <c r="H6748" s="49" t="s">
        <v>3129</v>
      </c>
      <c r="I6748" s="49" t="s">
        <v>3129</v>
      </c>
      <c r="J6748" s="49">
        <v>135500</v>
      </c>
      <c r="K6748" s="49" t="s">
        <v>106</v>
      </c>
      <c r="L6748" s="49">
        <v>9802816</v>
      </c>
      <c r="M6748" s="49" t="s">
        <v>908</v>
      </c>
      <c r="N6748" s="51">
        <v>30498</v>
      </c>
      <c r="O6748" s="51">
        <v>30498</v>
      </c>
      <c r="P6748" s="49" t="s">
        <v>1081</v>
      </c>
    </row>
    <row r="6749" spans="1:16">
      <c r="A6749" s="46">
        <v>0</v>
      </c>
      <c r="B6749" s="46">
        <v>0</v>
      </c>
      <c r="C6749" s="46">
        <v>0</v>
      </c>
      <c r="D6749" s="46">
        <f t="shared" si="105"/>
        <v>0</v>
      </c>
      <c r="E6749" s="51">
        <v>45261</v>
      </c>
      <c r="F6749" s="49" t="s">
        <v>80</v>
      </c>
      <c r="G6749" s="49" t="s">
        <v>81</v>
      </c>
      <c r="H6749" s="49" t="s">
        <v>3129</v>
      </c>
      <c r="I6749" s="49" t="s">
        <v>3129</v>
      </c>
      <c r="J6749" s="49">
        <v>135500</v>
      </c>
      <c r="K6749" s="49" t="s">
        <v>106</v>
      </c>
      <c r="L6749" s="49">
        <v>9802774</v>
      </c>
      <c r="M6749" s="49" t="s">
        <v>908</v>
      </c>
      <c r="N6749" s="51">
        <v>27942</v>
      </c>
      <c r="O6749" s="51">
        <v>27942</v>
      </c>
      <c r="P6749" s="49" t="s">
        <v>1081</v>
      </c>
    </row>
    <row r="6750" spans="1:16">
      <c r="A6750" s="46">
        <v>0</v>
      </c>
      <c r="B6750" s="46">
        <v>0</v>
      </c>
      <c r="C6750" s="46">
        <v>0</v>
      </c>
      <c r="D6750" s="46">
        <f t="shared" si="105"/>
        <v>0</v>
      </c>
      <c r="E6750" s="51">
        <v>45261</v>
      </c>
      <c r="F6750" s="49" t="s">
        <v>80</v>
      </c>
      <c r="G6750" s="49" t="s">
        <v>81</v>
      </c>
      <c r="H6750" s="49" t="s">
        <v>3129</v>
      </c>
      <c r="I6750" s="49" t="s">
        <v>3129</v>
      </c>
      <c r="J6750" s="49">
        <v>135500</v>
      </c>
      <c r="K6750" s="49" t="s">
        <v>106</v>
      </c>
      <c r="L6750" s="49">
        <v>9802768</v>
      </c>
      <c r="M6750" s="49" t="s">
        <v>908</v>
      </c>
      <c r="N6750" s="51">
        <v>23193</v>
      </c>
      <c r="O6750" s="51">
        <v>23193</v>
      </c>
      <c r="P6750" s="49" t="s">
        <v>1081</v>
      </c>
    </row>
    <row r="6751" spans="1:16">
      <c r="A6751" s="46">
        <v>0</v>
      </c>
      <c r="B6751" s="46">
        <v>0</v>
      </c>
      <c r="C6751" s="46">
        <v>0</v>
      </c>
      <c r="D6751" s="46">
        <f t="shared" si="105"/>
        <v>0</v>
      </c>
      <c r="E6751" s="51">
        <v>45261</v>
      </c>
      <c r="F6751" s="49" t="s">
        <v>80</v>
      </c>
      <c r="G6751" s="49" t="s">
        <v>81</v>
      </c>
      <c r="H6751" s="49" t="s">
        <v>3129</v>
      </c>
      <c r="I6751" s="49" t="s">
        <v>3129</v>
      </c>
      <c r="J6751" s="49">
        <v>135500</v>
      </c>
      <c r="K6751" s="49" t="s">
        <v>106</v>
      </c>
      <c r="L6751" s="49">
        <v>9802602</v>
      </c>
      <c r="M6751" s="49" t="s">
        <v>908</v>
      </c>
      <c r="N6751" s="51">
        <v>28307</v>
      </c>
      <c r="O6751" s="51">
        <v>28307</v>
      </c>
      <c r="P6751" s="49" t="s">
        <v>1081</v>
      </c>
    </row>
    <row r="6752" spans="1:16">
      <c r="A6752" s="46">
        <v>0</v>
      </c>
      <c r="B6752" s="46">
        <v>0</v>
      </c>
      <c r="C6752" s="46">
        <v>0</v>
      </c>
      <c r="D6752" s="46">
        <f t="shared" si="105"/>
        <v>0</v>
      </c>
      <c r="E6752" s="51">
        <v>45261</v>
      </c>
      <c r="F6752" s="49" t="s">
        <v>80</v>
      </c>
      <c r="G6752" s="49" t="s">
        <v>81</v>
      </c>
      <c r="H6752" s="49" t="s">
        <v>3129</v>
      </c>
      <c r="I6752" s="49" t="s">
        <v>3129</v>
      </c>
      <c r="J6752" s="49">
        <v>135500</v>
      </c>
      <c r="K6752" s="49" t="s">
        <v>106</v>
      </c>
      <c r="L6752" s="49">
        <v>9802496</v>
      </c>
      <c r="M6752" s="49" t="s">
        <v>908</v>
      </c>
      <c r="N6752" s="51">
        <v>20637</v>
      </c>
      <c r="O6752" s="51">
        <v>20637</v>
      </c>
      <c r="P6752" s="49" t="s">
        <v>1081</v>
      </c>
    </row>
    <row r="6753" spans="1:16">
      <c r="A6753" s="46">
        <v>0</v>
      </c>
      <c r="B6753" s="46">
        <v>0</v>
      </c>
      <c r="C6753" s="46">
        <v>0</v>
      </c>
      <c r="D6753" s="46">
        <f t="shared" si="105"/>
        <v>0</v>
      </c>
      <c r="E6753" s="51">
        <v>45261</v>
      </c>
      <c r="F6753" s="49" t="s">
        <v>80</v>
      </c>
      <c r="G6753" s="49" t="s">
        <v>81</v>
      </c>
      <c r="H6753" s="49" t="s">
        <v>3129</v>
      </c>
      <c r="I6753" s="49" t="s">
        <v>3129</v>
      </c>
      <c r="J6753" s="49">
        <v>135500</v>
      </c>
      <c r="K6753" s="49" t="s">
        <v>106</v>
      </c>
      <c r="L6753" s="49">
        <v>9801835</v>
      </c>
      <c r="M6753" s="49" t="s">
        <v>908</v>
      </c>
      <c r="N6753" s="51">
        <v>22828</v>
      </c>
      <c r="O6753" s="51">
        <v>22828</v>
      </c>
      <c r="P6753" s="49" t="s">
        <v>1081</v>
      </c>
    </row>
    <row r="6754" spans="1:16">
      <c r="A6754" s="46">
        <v>0</v>
      </c>
      <c r="B6754" s="46">
        <v>0</v>
      </c>
      <c r="C6754" s="46">
        <v>0</v>
      </c>
      <c r="D6754" s="46">
        <f t="shared" si="105"/>
        <v>0</v>
      </c>
      <c r="E6754" s="51">
        <v>45261</v>
      </c>
      <c r="F6754" s="49" t="s">
        <v>80</v>
      </c>
      <c r="G6754" s="49" t="s">
        <v>81</v>
      </c>
      <c r="H6754" s="49" t="s">
        <v>3129</v>
      </c>
      <c r="I6754" s="49" t="s">
        <v>3129</v>
      </c>
      <c r="J6754" s="49">
        <v>135500</v>
      </c>
      <c r="K6754" s="49" t="s">
        <v>106</v>
      </c>
      <c r="L6754" s="49">
        <v>9801834</v>
      </c>
      <c r="M6754" s="49" t="s">
        <v>908</v>
      </c>
      <c r="N6754" s="51">
        <v>20271</v>
      </c>
      <c r="O6754" s="51">
        <v>20271</v>
      </c>
      <c r="P6754" s="49" t="s">
        <v>1081</v>
      </c>
    </row>
    <row r="6755" spans="1:16">
      <c r="A6755" s="46">
        <v>0</v>
      </c>
      <c r="B6755" s="46">
        <v>0</v>
      </c>
      <c r="C6755" s="46">
        <v>0</v>
      </c>
      <c r="D6755" s="46">
        <f t="shared" si="105"/>
        <v>0</v>
      </c>
      <c r="E6755" s="51">
        <v>45261</v>
      </c>
      <c r="F6755" s="49" t="s">
        <v>80</v>
      </c>
      <c r="G6755" s="49" t="s">
        <v>81</v>
      </c>
      <c r="H6755" s="49" t="s">
        <v>3129</v>
      </c>
      <c r="I6755" s="49" t="s">
        <v>3129</v>
      </c>
      <c r="J6755" s="49">
        <v>135500</v>
      </c>
      <c r="K6755" s="49" t="s">
        <v>106</v>
      </c>
      <c r="L6755" s="49">
        <v>9807420</v>
      </c>
      <c r="M6755" s="49" t="s">
        <v>908</v>
      </c>
      <c r="N6755" s="51">
        <v>26846</v>
      </c>
      <c r="O6755" s="51">
        <v>26846</v>
      </c>
      <c r="P6755" s="49" t="s">
        <v>1081</v>
      </c>
    </row>
    <row r="6756" spans="1:16">
      <c r="A6756" s="46">
        <v>0</v>
      </c>
      <c r="B6756" s="46">
        <v>0</v>
      </c>
      <c r="C6756" s="46">
        <v>0</v>
      </c>
      <c r="D6756" s="46">
        <f t="shared" si="105"/>
        <v>0</v>
      </c>
      <c r="E6756" s="51">
        <v>45261</v>
      </c>
      <c r="F6756" s="49" t="s">
        <v>80</v>
      </c>
      <c r="G6756" s="49" t="s">
        <v>81</v>
      </c>
      <c r="H6756" s="49" t="s">
        <v>3129</v>
      </c>
      <c r="I6756" s="49" t="s">
        <v>3129</v>
      </c>
      <c r="J6756" s="49">
        <v>135500</v>
      </c>
      <c r="K6756" s="49" t="s">
        <v>106</v>
      </c>
      <c r="L6756" s="49">
        <v>9802600</v>
      </c>
      <c r="M6756" s="49" t="s">
        <v>908</v>
      </c>
      <c r="N6756" s="51">
        <v>28672</v>
      </c>
      <c r="O6756" s="51">
        <v>28672</v>
      </c>
      <c r="P6756" s="49" t="s">
        <v>1081</v>
      </c>
    </row>
    <row r="6757" spans="1:16">
      <c r="A6757" s="46">
        <v>0</v>
      </c>
      <c r="B6757" s="46">
        <v>0</v>
      </c>
      <c r="C6757" s="46">
        <v>0</v>
      </c>
      <c r="D6757" s="46">
        <f t="shared" si="105"/>
        <v>0</v>
      </c>
      <c r="E6757" s="51">
        <v>45261</v>
      </c>
      <c r="F6757" s="49" t="s">
        <v>80</v>
      </c>
      <c r="G6757" s="49" t="s">
        <v>81</v>
      </c>
      <c r="H6757" s="49" t="s">
        <v>3129</v>
      </c>
      <c r="I6757" s="49" t="s">
        <v>3129</v>
      </c>
      <c r="J6757" s="49">
        <v>135500</v>
      </c>
      <c r="K6757" s="49" t="s">
        <v>131</v>
      </c>
      <c r="L6757" s="49">
        <v>9802268</v>
      </c>
      <c r="M6757" s="49" t="s">
        <v>913</v>
      </c>
      <c r="N6757" s="51">
        <v>13332</v>
      </c>
      <c r="O6757" s="51">
        <v>13332</v>
      </c>
      <c r="P6757" s="49" t="s">
        <v>1081</v>
      </c>
    </row>
    <row r="6758" spans="1:16">
      <c r="A6758" s="46">
        <v>0</v>
      </c>
      <c r="B6758" s="46">
        <v>0</v>
      </c>
      <c r="C6758" s="46">
        <v>0</v>
      </c>
      <c r="D6758" s="46">
        <f t="shared" si="105"/>
        <v>0</v>
      </c>
      <c r="E6758" s="51">
        <v>45261</v>
      </c>
      <c r="F6758" s="49" t="s">
        <v>80</v>
      </c>
      <c r="G6758" s="49" t="s">
        <v>81</v>
      </c>
      <c r="H6758" s="49" t="s">
        <v>3129</v>
      </c>
      <c r="I6758" s="49" t="s">
        <v>3129</v>
      </c>
      <c r="J6758" s="49">
        <v>135500</v>
      </c>
      <c r="K6758" s="49" t="s">
        <v>131</v>
      </c>
      <c r="L6758" s="49">
        <v>9802267</v>
      </c>
      <c r="M6758" s="49" t="s">
        <v>913</v>
      </c>
      <c r="N6758" s="51">
        <v>13332</v>
      </c>
      <c r="O6758" s="51">
        <v>13332</v>
      </c>
      <c r="P6758" s="49" t="s">
        <v>1081</v>
      </c>
    </row>
    <row r="6759" spans="1:16">
      <c r="A6759" s="46">
        <v>0</v>
      </c>
      <c r="B6759" s="46">
        <v>0</v>
      </c>
      <c r="C6759" s="46">
        <v>0</v>
      </c>
      <c r="D6759" s="46">
        <f t="shared" si="105"/>
        <v>0</v>
      </c>
      <c r="E6759" s="51">
        <v>45261</v>
      </c>
      <c r="F6759" s="49" t="s">
        <v>80</v>
      </c>
      <c r="G6759" s="49" t="s">
        <v>81</v>
      </c>
      <c r="H6759" s="49" t="s">
        <v>3129</v>
      </c>
      <c r="I6759" s="49" t="s">
        <v>3129</v>
      </c>
      <c r="J6759" s="49">
        <v>135500</v>
      </c>
      <c r="K6759" s="49" t="s">
        <v>109</v>
      </c>
      <c r="L6759" s="49">
        <v>9803357</v>
      </c>
      <c r="M6759" s="49" t="s">
        <v>914</v>
      </c>
      <c r="N6759" s="51">
        <v>26481</v>
      </c>
      <c r="O6759" s="51">
        <v>26481</v>
      </c>
      <c r="P6759" s="49" t="s">
        <v>1081</v>
      </c>
    </row>
    <row r="6760" spans="1:16">
      <c r="A6760" s="46">
        <v>0</v>
      </c>
      <c r="B6760" s="46">
        <v>0</v>
      </c>
      <c r="C6760" s="46">
        <v>0</v>
      </c>
      <c r="D6760" s="46">
        <f t="shared" si="105"/>
        <v>0</v>
      </c>
      <c r="E6760" s="51">
        <v>45261</v>
      </c>
      <c r="F6760" s="49" t="s">
        <v>80</v>
      </c>
      <c r="G6760" s="49" t="s">
        <v>81</v>
      </c>
      <c r="H6760" s="49" t="s">
        <v>3129</v>
      </c>
      <c r="I6760" s="49" t="s">
        <v>3129</v>
      </c>
      <c r="J6760" s="49">
        <v>135500</v>
      </c>
      <c r="K6760" s="49" t="s">
        <v>109</v>
      </c>
      <c r="L6760" s="49">
        <v>9803261</v>
      </c>
      <c r="M6760" s="49" t="s">
        <v>914</v>
      </c>
      <c r="N6760" s="51">
        <v>30498</v>
      </c>
      <c r="O6760" s="51">
        <v>30498</v>
      </c>
      <c r="P6760" s="49" t="s">
        <v>1081</v>
      </c>
    </row>
    <row r="6761" spans="1:16">
      <c r="A6761" s="46">
        <v>0</v>
      </c>
      <c r="B6761" s="46">
        <v>0</v>
      </c>
      <c r="C6761" s="46">
        <v>0</v>
      </c>
      <c r="D6761" s="46">
        <f t="shared" si="105"/>
        <v>0</v>
      </c>
      <c r="E6761" s="51">
        <v>45261</v>
      </c>
      <c r="F6761" s="49" t="s">
        <v>80</v>
      </c>
      <c r="G6761" s="49" t="s">
        <v>81</v>
      </c>
      <c r="H6761" s="49" t="s">
        <v>3129</v>
      </c>
      <c r="I6761" s="49" t="s">
        <v>3129</v>
      </c>
      <c r="J6761" s="49">
        <v>135500</v>
      </c>
      <c r="K6761" s="49" t="s">
        <v>109</v>
      </c>
      <c r="L6761" s="49">
        <v>9803258</v>
      </c>
      <c r="M6761" s="49" t="s">
        <v>914</v>
      </c>
      <c r="N6761" s="51">
        <v>26481</v>
      </c>
      <c r="O6761" s="51">
        <v>26481</v>
      </c>
      <c r="P6761" s="49" t="s">
        <v>1081</v>
      </c>
    </row>
    <row r="6762" spans="1:16">
      <c r="A6762" s="46">
        <v>0</v>
      </c>
      <c r="B6762" s="46">
        <v>0</v>
      </c>
      <c r="C6762" s="46">
        <v>0</v>
      </c>
      <c r="D6762" s="46">
        <f t="shared" si="105"/>
        <v>0</v>
      </c>
      <c r="E6762" s="51">
        <v>45261</v>
      </c>
      <c r="F6762" s="49" t="s">
        <v>80</v>
      </c>
      <c r="G6762" s="49" t="s">
        <v>81</v>
      </c>
      <c r="H6762" s="49" t="s">
        <v>3129</v>
      </c>
      <c r="I6762" s="49" t="s">
        <v>3129</v>
      </c>
      <c r="J6762" s="49">
        <v>135500</v>
      </c>
      <c r="K6762" s="49" t="s">
        <v>109</v>
      </c>
      <c r="L6762" s="49">
        <v>9803168</v>
      </c>
      <c r="M6762" s="49" t="s">
        <v>914</v>
      </c>
      <c r="N6762" s="51">
        <v>23924</v>
      </c>
      <c r="O6762" s="51">
        <v>23924</v>
      </c>
      <c r="P6762" s="49" t="s">
        <v>1081</v>
      </c>
    </row>
    <row r="6763" spans="1:16">
      <c r="A6763" s="46">
        <v>0</v>
      </c>
      <c r="B6763" s="46">
        <v>0</v>
      </c>
      <c r="C6763" s="46">
        <v>0</v>
      </c>
      <c r="D6763" s="46">
        <f t="shared" si="105"/>
        <v>0</v>
      </c>
      <c r="E6763" s="51">
        <v>45261</v>
      </c>
      <c r="F6763" s="49" t="s">
        <v>80</v>
      </c>
      <c r="G6763" s="49" t="s">
        <v>81</v>
      </c>
      <c r="H6763" s="49" t="s">
        <v>3129</v>
      </c>
      <c r="I6763" s="49" t="s">
        <v>3129</v>
      </c>
      <c r="J6763" s="49">
        <v>135500</v>
      </c>
      <c r="K6763" s="49" t="s">
        <v>109</v>
      </c>
      <c r="L6763" s="49">
        <v>9803163</v>
      </c>
      <c r="M6763" s="49" t="s">
        <v>914</v>
      </c>
      <c r="N6763" s="51">
        <v>21732</v>
      </c>
      <c r="O6763" s="51">
        <v>21732</v>
      </c>
      <c r="P6763" s="49" t="s">
        <v>1081</v>
      </c>
    </row>
    <row r="6764" spans="1:16">
      <c r="A6764" s="46">
        <v>0</v>
      </c>
      <c r="B6764" s="46">
        <v>0</v>
      </c>
      <c r="C6764" s="46">
        <v>0</v>
      </c>
      <c r="D6764" s="46">
        <f t="shared" si="105"/>
        <v>0</v>
      </c>
      <c r="E6764" s="51">
        <v>45261</v>
      </c>
      <c r="F6764" s="49" t="s">
        <v>80</v>
      </c>
      <c r="G6764" s="49" t="s">
        <v>81</v>
      </c>
      <c r="H6764" s="49" t="s">
        <v>3129</v>
      </c>
      <c r="I6764" s="49" t="s">
        <v>3129</v>
      </c>
      <c r="J6764" s="49">
        <v>135500</v>
      </c>
      <c r="K6764" s="49" t="s">
        <v>109</v>
      </c>
      <c r="L6764" s="49">
        <v>9803035</v>
      </c>
      <c r="M6764" s="49" t="s">
        <v>914</v>
      </c>
      <c r="N6764" s="51">
        <v>20637</v>
      </c>
      <c r="O6764" s="51">
        <v>20637</v>
      </c>
      <c r="P6764" s="49" t="s">
        <v>1081</v>
      </c>
    </row>
    <row r="6765" spans="1:16">
      <c r="A6765" s="46">
        <v>0</v>
      </c>
      <c r="B6765" s="46">
        <v>0</v>
      </c>
      <c r="C6765" s="46">
        <v>0</v>
      </c>
      <c r="D6765" s="46">
        <f t="shared" si="105"/>
        <v>0</v>
      </c>
      <c r="E6765" s="51">
        <v>45261</v>
      </c>
      <c r="F6765" s="49" t="s">
        <v>80</v>
      </c>
      <c r="G6765" s="49" t="s">
        <v>81</v>
      </c>
      <c r="H6765" s="49" t="s">
        <v>3129</v>
      </c>
      <c r="I6765" s="49" t="s">
        <v>3129</v>
      </c>
      <c r="J6765" s="49">
        <v>135500</v>
      </c>
      <c r="K6765" s="49" t="s">
        <v>109</v>
      </c>
      <c r="L6765" s="49">
        <v>9802240</v>
      </c>
      <c r="M6765" s="49" t="s">
        <v>914</v>
      </c>
      <c r="N6765" s="51">
        <v>26481</v>
      </c>
      <c r="O6765" s="51">
        <v>26481</v>
      </c>
      <c r="P6765" s="49" t="s">
        <v>1081</v>
      </c>
    </row>
    <row r="6766" spans="1:16">
      <c r="A6766" s="46">
        <v>0</v>
      </c>
      <c r="B6766" s="46">
        <v>0</v>
      </c>
      <c r="C6766" s="46">
        <v>0</v>
      </c>
      <c r="D6766" s="46">
        <f t="shared" si="105"/>
        <v>0</v>
      </c>
      <c r="E6766" s="51">
        <v>45261</v>
      </c>
      <c r="F6766" s="49" t="s">
        <v>80</v>
      </c>
      <c r="G6766" s="49" t="s">
        <v>81</v>
      </c>
      <c r="H6766" s="49" t="s">
        <v>3129</v>
      </c>
      <c r="I6766" s="49" t="s">
        <v>3129</v>
      </c>
      <c r="J6766" s="49">
        <v>135500</v>
      </c>
      <c r="K6766" s="49" t="s">
        <v>109</v>
      </c>
      <c r="L6766" s="49">
        <v>9802237</v>
      </c>
      <c r="M6766" s="49" t="s">
        <v>914</v>
      </c>
      <c r="N6766" s="51">
        <v>24654</v>
      </c>
      <c r="O6766" s="51">
        <v>24654</v>
      </c>
      <c r="P6766" s="49" t="s">
        <v>1081</v>
      </c>
    </row>
    <row r="6767" spans="1:16">
      <c r="A6767" s="46">
        <v>0</v>
      </c>
      <c r="B6767" s="46">
        <v>0</v>
      </c>
      <c r="C6767" s="46">
        <v>0</v>
      </c>
      <c r="D6767" s="46">
        <f t="shared" si="105"/>
        <v>0</v>
      </c>
      <c r="E6767" s="51">
        <v>45261</v>
      </c>
      <c r="F6767" s="49" t="s">
        <v>80</v>
      </c>
      <c r="G6767" s="49" t="s">
        <v>81</v>
      </c>
      <c r="H6767" s="49" t="s">
        <v>3129</v>
      </c>
      <c r="I6767" s="49" t="s">
        <v>3129</v>
      </c>
      <c r="J6767" s="49">
        <v>135500</v>
      </c>
      <c r="K6767" s="49" t="s">
        <v>109</v>
      </c>
      <c r="L6767" s="49">
        <v>9802214</v>
      </c>
      <c r="M6767" s="49" t="s">
        <v>914</v>
      </c>
      <c r="N6767" s="51">
        <v>30498</v>
      </c>
      <c r="O6767" s="51">
        <v>30498</v>
      </c>
      <c r="P6767" s="49" t="s">
        <v>1081</v>
      </c>
    </row>
    <row r="6768" spans="1:16">
      <c r="A6768" s="46">
        <v>0</v>
      </c>
      <c r="B6768" s="46">
        <v>0</v>
      </c>
      <c r="C6768" s="46">
        <v>0</v>
      </c>
      <c r="D6768" s="46">
        <f t="shared" si="105"/>
        <v>0</v>
      </c>
      <c r="E6768" s="51">
        <v>45261</v>
      </c>
      <c r="F6768" s="49" t="s">
        <v>80</v>
      </c>
      <c r="G6768" s="49" t="s">
        <v>81</v>
      </c>
      <c r="H6768" s="49" t="s">
        <v>3129</v>
      </c>
      <c r="I6768" s="49" t="s">
        <v>3129</v>
      </c>
      <c r="J6768" s="49">
        <v>135500</v>
      </c>
      <c r="K6768" s="49" t="s">
        <v>109</v>
      </c>
      <c r="L6768" s="49">
        <v>9802151</v>
      </c>
      <c r="M6768" s="49" t="s">
        <v>914</v>
      </c>
      <c r="N6768" s="51">
        <v>23193</v>
      </c>
      <c r="O6768" s="51">
        <v>23193</v>
      </c>
      <c r="P6768" s="49" t="s">
        <v>1081</v>
      </c>
    </row>
    <row r="6769" spans="1:16">
      <c r="A6769" s="46">
        <v>0</v>
      </c>
      <c r="B6769" s="46">
        <v>0</v>
      </c>
      <c r="C6769" s="46">
        <v>0</v>
      </c>
      <c r="D6769" s="46">
        <f t="shared" si="105"/>
        <v>0</v>
      </c>
      <c r="E6769" s="51">
        <v>45261</v>
      </c>
      <c r="F6769" s="49" t="s">
        <v>80</v>
      </c>
      <c r="G6769" s="49" t="s">
        <v>81</v>
      </c>
      <c r="H6769" s="49" t="s">
        <v>3129</v>
      </c>
      <c r="I6769" s="49" t="s">
        <v>3129</v>
      </c>
      <c r="J6769" s="49">
        <v>135500</v>
      </c>
      <c r="K6769" s="49" t="s">
        <v>109</v>
      </c>
      <c r="L6769" s="49">
        <v>9802145</v>
      </c>
      <c r="M6769" s="49" t="s">
        <v>914</v>
      </c>
      <c r="N6769" s="51">
        <v>22828</v>
      </c>
      <c r="O6769" s="51">
        <v>22828</v>
      </c>
      <c r="P6769" s="49" t="s">
        <v>1081</v>
      </c>
    </row>
    <row r="6770" spans="1:16">
      <c r="A6770" s="46">
        <v>0</v>
      </c>
      <c r="B6770" s="46">
        <v>0</v>
      </c>
      <c r="C6770" s="46">
        <v>0</v>
      </c>
      <c r="D6770" s="46">
        <f t="shared" si="105"/>
        <v>0</v>
      </c>
      <c r="E6770" s="51">
        <v>45261</v>
      </c>
      <c r="F6770" s="49" t="s">
        <v>80</v>
      </c>
      <c r="G6770" s="49" t="s">
        <v>81</v>
      </c>
      <c r="H6770" s="49" t="s">
        <v>3129</v>
      </c>
      <c r="I6770" s="49" t="s">
        <v>3129</v>
      </c>
      <c r="J6770" s="49">
        <v>135500</v>
      </c>
      <c r="K6770" s="49" t="s">
        <v>109</v>
      </c>
      <c r="L6770" s="49">
        <v>9803336</v>
      </c>
      <c r="M6770" s="49" t="s">
        <v>914</v>
      </c>
      <c r="N6770" s="51">
        <v>23193</v>
      </c>
      <c r="O6770" s="51">
        <v>23193</v>
      </c>
      <c r="P6770" s="49" t="s">
        <v>1081</v>
      </c>
    </row>
    <row r="6771" spans="1:16">
      <c r="A6771" s="46">
        <v>0</v>
      </c>
      <c r="B6771" s="46">
        <v>0</v>
      </c>
      <c r="C6771" s="46">
        <v>0</v>
      </c>
      <c r="D6771" s="46">
        <f t="shared" si="105"/>
        <v>0</v>
      </c>
      <c r="E6771" s="51">
        <v>45261</v>
      </c>
      <c r="F6771" s="49" t="s">
        <v>80</v>
      </c>
      <c r="G6771" s="49" t="s">
        <v>81</v>
      </c>
      <c r="H6771" s="49" t="s">
        <v>3129</v>
      </c>
      <c r="I6771" s="49" t="s">
        <v>3129</v>
      </c>
      <c r="J6771" s="49">
        <v>135500</v>
      </c>
      <c r="K6771" s="49" t="s">
        <v>109</v>
      </c>
      <c r="L6771" s="49">
        <v>9803173</v>
      </c>
      <c r="M6771" s="49" t="s">
        <v>914</v>
      </c>
      <c r="N6771" s="51">
        <v>26115</v>
      </c>
      <c r="O6771" s="51">
        <v>26115</v>
      </c>
      <c r="P6771" s="49" t="s">
        <v>1081</v>
      </c>
    </row>
    <row r="6772" spans="1:16">
      <c r="A6772" s="46">
        <v>0</v>
      </c>
      <c r="B6772" s="46">
        <v>0</v>
      </c>
      <c r="C6772" s="46">
        <v>0</v>
      </c>
      <c r="D6772" s="46">
        <f t="shared" si="105"/>
        <v>0</v>
      </c>
      <c r="E6772" s="51">
        <v>45261</v>
      </c>
      <c r="F6772" s="49" t="s">
        <v>80</v>
      </c>
      <c r="G6772" s="49" t="s">
        <v>81</v>
      </c>
      <c r="H6772" s="49" t="s">
        <v>3129</v>
      </c>
      <c r="I6772" s="49" t="s">
        <v>3129</v>
      </c>
      <c r="J6772" s="49">
        <v>135500</v>
      </c>
      <c r="K6772" s="49" t="s">
        <v>109</v>
      </c>
      <c r="L6772" s="49">
        <v>9803050</v>
      </c>
      <c r="M6772" s="49" t="s">
        <v>914</v>
      </c>
      <c r="N6772" s="51">
        <v>27576</v>
      </c>
      <c r="O6772" s="51">
        <v>27576</v>
      </c>
      <c r="P6772" s="49" t="s">
        <v>1081</v>
      </c>
    </row>
    <row r="6773" spans="1:16">
      <c r="A6773" s="46">
        <v>0</v>
      </c>
      <c r="B6773" s="46">
        <v>0</v>
      </c>
      <c r="C6773" s="46">
        <v>0</v>
      </c>
      <c r="D6773" s="46">
        <f t="shared" si="105"/>
        <v>0</v>
      </c>
      <c r="E6773" s="51">
        <v>45261</v>
      </c>
      <c r="F6773" s="49" t="s">
        <v>80</v>
      </c>
      <c r="G6773" s="49" t="s">
        <v>81</v>
      </c>
      <c r="H6773" s="49" t="s">
        <v>3129</v>
      </c>
      <c r="I6773" s="49" t="s">
        <v>3129</v>
      </c>
      <c r="J6773" s="49">
        <v>135500</v>
      </c>
      <c r="K6773" s="49" t="s">
        <v>109</v>
      </c>
      <c r="L6773" s="49">
        <v>9803043</v>
      </c>
      <c r="M6773" s="49" t="s">
        <v>914</v>
      </c>
      <c r="N6773" s="51">
        <v>24289</v>
      </c>
      <c r="O6773" s="51">
        <v>24289</v>
      </c>
      <c r="P6773" s="49" t="s">
        <v>1081</v>
      </c>
    </row>
    <row r="6774" spans="1:16">
      <c r="A6774" s="46">
        <v>0</v>
      </c>
      <c r="B6774" s="46">
        <v>0</v>
      </c>
      <c r="C6774" s="46">
        <v>0</v>
      </c>
      <c r="D6774" s="46">
        <f t="shared" si="105"/>
        <v>0</v>
      </c>
      <c r="E6774" s="51">
        <v>45261</v>
      </c>
      <c r="F6774" s="49" t="s">
        <v>80</v>
      </c>
      <c r="G6774" s="49" t="s">
        <v>81</v>
      </c>
      <c r="H6774" s="49" t="s">
        <v>3129</v>
      </c>
      <c r="I6774" s="49" t="s">
        <v>3129</v>
      </c>
      <c r="J6774" s="49">
        <v>135500</v>
      </c>
      <c r="K6774" s="49" t="s">
        <v>109</v>
      </c>
      <c r="L6774" s="49">
        <v>9803034</v>
      </c>
      <c r="M6774" s="49" t="s">
        <v>914</v>
      </c>
      <c r="N6774" s="51">
        <v>20271</v>
      </c>
      <c r="O6774" s="51">
        <v>20271</v>
      </c>
      <c r="P6774" s="49" t="s">
        <v>1081</v>
      </c>
    </row>
    <row r="6775" spans="1:16">
      <c r="A6775" s="46">
        <v>0</v>
      </c>
      <c r="B6775" s="46">
        <v>0</v>
      </c>
      <c r="C6775" s="46">
        <v>0</v>
      </c>
      <c r="D6775" s="46">
        <f t="shared" si="105"/>
        <v>0</v>
      </c>
      <c r="E6775" s="51">
        <v>45261</v>
      </c>
      <c r="F6775" s="49" t="s">
        <v>80</v>
      </c>
      <c r="G6775" s="49" t="s">
        <v>81</v>
      </c>
      <c r="H6775" s="49" t="s">
        <v>3129</v>
      </c>
      <c r="I6775" s="49" t="s">
        <v>3129</v>
      </c>
      <c r="J6775" s="49">
        <v>135500</v>
      </c>
      <c r="K6775" s="49" t="s">
        <v>109</v>
      </c>
      <c r="L6775" s="49">
        <v>9803020</v>
      </c>
      <c r="M6775" s="49" t="s">
        <v>914</v>
      </c>
      <c r="N6775" s="51">
        <v>31594</v>
      </c>
      <c r="O6775" s="51">
        <v>31594</v>
      </c>
      <c r="P6775" s="49" t="s">
        <v>1081</v>
      </c>
    </row>
    <row r="6776" spans="1:16">
      <c r="A6776" s="46">
        <v>0</v>
      </c>
      <c r="B6776" s="46">
        <v>0</v>
      </c>
      <c r="C6776" s="46">
        <v>0</v>
      </c>
      <c r="D6776" s="46">
        <f t="shared" si="105"/>
        <v>0</v>
      </c>
      <c r="E6776" s="51">
        <v>45261</v>
      </c>
      <c r="F6776" s="49" t="s">
        <v>80</v>
      </c>
      <c r="G6776" s="49" t="s">
        <v>81</v>
      </c>
      <c r="H6776" s="49" t="s">
        <v>3129</v>
      </c>
      <c r="I6776" s="49" t="s">
        <v>3129</v>
      </c>
      <c r="J6776" s="49">
        <v>135500</v>
      </c>
      <c r="K6776" s="49" t="s">
        <v>109</v>
      </c>
      <c r="L6776" s="49">
        <v>9803016</v>
      </c>
      <c r="M6776" s="49" t="s">
        <v>914</v>
      </c>
      <c r="N6776" s="51">
        <v>28307</v>
      </c>
      <c r="O6776" s="51">
        <v>28307</v>
      </c>
      <c r="P6776" s="49" t="s">
        <v>1081</v>
      </c>
    </row>
    <row r="6777" spans="1:16">
      <c r="A6777" s="46">
        <v>0</v>
      </c>
      <c r="B6777" s="46">
        <v>0</v>
      </c>
      <c r="C6777" s="46">
        <v>0</v>
      </c>
      <c r="D6777" s="46">
        <f t="shared" si="105"/>
        <v>0</v>
      </c>
      <c r="E6777" s="51">
        <v>45261</v>
      </c>
      <c r="F6777" s="49" t="s">
        <v>80</v>
      </c>
      <c r="G6777" s="49" t="s">
        <v>81</v>
      </c>
      <c r="H6777" s="49" t="s">
        <v>3129</v>
      </c>
      <c r="I6777" s="49" t="s">
        <v>3129</v>
      </c>
      <c r="J6777" s="49">
        <v>135500</v>
      </c>
      <c r="K6777" s="49" t="s">
        <v>109</v>
      </c>
      <c r="L6777" s="49">
        <v>9802198</v>
      </c>
      <c r="M6777" s="49" t="s">
        <v>914</v>
      </c>
      <c r="N6777" s="51">
        <v>27942</v>
      </c>
      <c r="O6777" s="51">
        <v>27942</v>
      </c>
      <c r="P6777" s="49" t="s">
        <v>1081</v>
      </c>
    </row>
    <row r="6778" spans="1:16">
      <c r="A6778" s="46">
        <v>0</v>
      </c>
      <c r="B6778" s="46">
        <v>0</v>
      </c>
      <c r="C6778" s="46">
        <v>0</v>
      </c>
      <c r="D6778" s="46">
        <f t="shared" si="105"/>
        <v>0</v>
      </c>
      <c r="E6778" s="51">
        <v>45261</v>
      </c>
      <c r="F6778" s="49" t="s">
        <v>80</v>
      </c>
      <c r="G6778" s="49" t="s">
        <v>81</v>
      </c>
      <c r="H6778" s="49" t="s">
        <v>3129</v>
      </c>
      <c r="I6778" s="49" t="s">
        <v>3129</v>
      </c>
      <c r="J6778" s="49">
        <v>135500</v>
      </c>
      <c r="K6778" s="49" t="s">
        <v>109</v>
      </c>
      <c r="L6778" s="49">
        <v>9802197</v>
      </c>
      <c r="M6778" s="49" t="s">
        <v>914</v>
      </c>
      <c r="N6778" s="51">
        <v>24654</v>
      </c>
      <c r="O6778" s="51">
        <v>24654</v>
      </c>
      <c r="P6778" s="49" t="s">
        <v>1081</v>
      </c>
    </row>
    <row r="6779" spans="1:16">
      <c r="A6779" s="46">
        <v>0</v>
      </c>
      <c r="B6779" s="46">
        <v>0</v>
      </c>
      <c r="C6779" s="46">
        <v>0</v>
      </c>
      <c r="D6779" s="46">
        <f t="shared" si="105"/>
        <v>0</v>
      </c>
      <c r="E6779" s="51">
        <v>45261</v>
      </c>
      <c r="F6779" s="49" t="s">
        <v>80</v>
      </c>
      <c r="G6779" s="49" t="s">
        <v>81</v>
      </c>
      <c r="H6779" s="49" t="s">
        <v>3129</v>
      </c>
      <c r="I6779" s="49" t="s">
        <v>3129</v>
      </c>
      <c r="J6779" s="49">
        <v>135500</v>
      </c>
      <c r="K6779" s="49" t="s">
        <v>109</v>
      </c>
      <c r="L6779" s="49">
        <v>9803243</v>
      </c>
      <c r="M6779" s="49" t="s">
        <v>914</v>
      </c>
      <c r="N6779" s="51">
        <v>28672</v>
      </c>
      <c r="O6779" s="51">
        <v>28672</v>
      </c>
      <c r="P6779" s="49" t="s">
        <v>1081</v>
      </c>
    </row>
    <row r="6780" spans="1:16">
      <c r="A6780" s="46">
        <v>0</v>
      </c>
      <c r="B6780" s="46">
        <v>0</v>
      </c>
      <c r="C6780" s="46">
        <v>0</v>
      </c>
      <c r="D6780" s="46">
        <f t="shared" si="105"/>
        <v>0</v>
      </c>
      <c r="E6780" s="51">
        <v>45261</v>
      </c>
      <c r="F6780" s="49" t="s">
        <v>80</v>
      </c>
      <c r="G6780" s="49" t="s">
        <v>81</v>
      </c>
      <c r="H6780" s="49" t="s">
        <v>3129</v>
      </c>
      <c r="I6780" s="49" t="s">
        <v>3129</v>
      </c>
      <c r="J6780" s="49">
        <v>135500</v>
      </c>
      <c r="K6780" s="49" t="s">
        <v>109</v>
      </c>
      <c r="L6780" s="49">
        <v>9802195</v>
      </c>
      <c r="M6780" s="49" t="s">
        <v>914</v>
      </c>
      <c r="N6780" s="51">
        <v>19906</v>
      </c>
      <c r="O6780" s="51">
        <v>19906</v>
      </c>
      <c r="P6780" s="49" t="s">
        <v>1081</v>
      </c>
    </row>
    <row r="6781" spans="1:16">
      <c r="A6781" s="46">
        <v>0</v>
      </c>
      <c r="B6781" s="46">
        <v>0</v>
      </c>
      <c r="C6781" s="46">
        <v>0</v>
      </c>
      <c r="D6781" s="46">
        <f t="shared" si="105"/>
        <v>0</v>
      </c>
      <c r="E6781" s="51">
        <v>45261</v>
      </c>
      <c r="F6781" s="49" t="s">
        <v>80</v>
      </c>
      <c r="G6781" s="49" t="s">
        <v>81</v>
      </c>
      <c r="H6781" s="49" t="s">
        <v>3129</v>
      </c>
      <c r="I6781" s="49" t="s">
        <v>3129</v>
      </c>
      <c r="J6781" s="49">
        <v>135500</v>
      </c>
      <c r="K6781" s="49" t="s">
        <v>109</v>
      </c>
      <c r="L6781" s="49">
        <v>9802167</v>
      </c>
      <c r="M6781" s="49" t="s">
        <v>914</v>
      </c>
      <c r="N6781" s="51">
        <v>28307</v>
      </c>
      <c r="O6781" s="51">
        <v>28307</v>
      </c>
      <c r="P6781" s="49" t="s">
        <v>1081</v>
      </c>
    </row>
    <row r="6782" spans="1:16">
      <c r="A6782" s="46">
        <v>0</v>
      </c>
      <c r="B6782" s="46">
        <v>0</v>
      </c>
      <c r="C6782" s="46">
        <v>0</v>
      </c>
      <c r="D6782" s="46">
        <f t="shared" si="105"/>
        <v>0</v>
      </c>
      <c r="E6782" s="51">
        <v>45261</v>
      </c>
      <c r="F6782" s="49" t="s">
        <v>80</v>
      </c>
      <c r="G6782" s="49" t="s">
        <v>81</v>
      </c>
      <c r="H6782" s="49" t="s">
        <v>3129</v>
      </c>
      <c r="I6782" s="49" t="s">
        <v>3129</v>
      </c>
      <c r="J6782" s="49">
        <v>135500</v>
      </c>
      <c r="K6782" s="49" t="s">
        <v>109</v>
      </c>
      <c r="L6782" s="49">
        <v>9802239</v>
      </c>
      <c r="M6782" s="49" t="s">
        <v>914</v>
      </c>
      <c r="N6782" s="51">
        <v>25750</v>
      </c>
      <c r="O6782" s="51">
        <v>25750</v>
      </c>
      <c r="P6782" s="49" t="s">
        <v>1081</v>
      </c>
    </row>
    <row r="6783" spans="1:16">
      <c r="A6783" s="46">
        <v>0</v>
      </c>
      <c r="B6783" s="46">
        <v>0</v>
      </c>
      <c r="C6783" s="46">
        <v>0</v>
      </c>
      <c r="D6783" s="46">
        <f t="shared" si="105"/>
        <v>0</v>
      </c>
      <c r="E6783" s="51">
        <v>45261</v>
      </c>
      <c r="F6783" s="49" t="s">
        <v>80</v>
      </c>
      <c r="G6783" s="49" t="s">
        <v>81</v>
      </c>
      <c r="H6783" s="49" t="s">
        <v>3129</v>
      </c>
      <c r="I6783" s="49" t="s">
        <v>3129</v>
      </c>
      <c r="J6783" s="49">
        <v>135500</v>
      </c>
      <c r="K6783" s="49" t="s">
        <v>109</v>
      </c>
      <c r="L6783" s="49">
        <v>9802918</v>
      </c>
      <c r="M6783" s="49" t="s">
        <v>914</v>
      </c>
      <c r="N6783" s="51">
        <v>28672</v>
      </c>
      <c r="O6783" s="51">
        <v>28672</v>
      </c>
      <c r="P6783" s="49" t="s">
        <v>1081</v>
      </c>
    </row>
    <row r="6784" spans="1:16">
      <c r="A6784" s="46">
        <v>0</v>
      </c>
      <c r="B6784" s="46">
        <v>0</v>
      </c>
      <c r="C6784" s="46">
        <v>0</v>
      </c>
      <c r="D6784" s="46">
        <f t="shared" si="105"/>
        <v>0</v>
      </c>
      <c r="E6784" s="51">
        <v>45261</v>
      </c>
      <c r="F6784" s="49" t="s">
        <v>80</v>
      </c>
      <c r="G6784" s="49" t="s">
        <v>81</v>
      </c>
      <c r="H6784" s="49" t="s">
        <v>3129</v>
      </c>
      <c r="I6784" s="49" t="s">
        <v>3129</v>
      </c>
      <c r="J6784" s="49">
        <v>135500</v>
      </c>
      <c r="K6784" s="49" t="s">
        <v>109</v>
      </c>
      <c r="L6784" s="49">
        <v>9803338</v>
      </c>
      <c r="M6784" s="49" t="s">
        <v>914</v>
      </c>
      <c r="N6784" s="51">
        <v>23924</v>
      </c>
      <c r="O6784" s="51">
        <v>23924</v>
      </c>
      <c r="P6784" s="49" t="s">
        <v>1081</v>
      </c>
    </row>
    <row r="6785" spans="1:16">
      <c r="A6785" s="46">
        <v>0</v>
      </c>
      <c r="B6785" s="46">
        <v>0</v>
      </c>
      <c r="C6785" s="46">
        <v>0</v>
      </c>
      <c r="D6785" s="46">
        <f t="shared" si="105"/>
        <v>0</v>
      </c>
      <c r="E6785" s="51">
        <v>45261</v>
      </c>
      <c r="F6785" s="49" t="s">
        <v>80</v>
      </c>
      <c r="G6785" s="49" t="s">
        <v>81</v>
      </c>
      <c r="H6785" s="49" t="s">
        <v>3129</v>
      </c>
      <c r="I6785" s="49" t="s">
        <v>3129</v>
      </c>
      <c r="J6785" s="49">
        <v>135500</v>
      </c>
      <c r="K6785" s="49" t="s">
        <v>109</v>
      </c>
      <c r="L6785" s="49">
        <v>9803305</v>
      </c>
      <c r="M6785" s="49" t="s">
        <v>914</v>
      </c>
      <c r="N6785" s="51">
        <v>26115</v>
      </c>
      <c r="O6785" s="51">
        <v>26115</v>
      </c>
      <c r="P6785" s="49" t="s">
        <v>1081</v>
      </c>
    </row>
    <row r="6786" spans="1:16">
      <c r="A6786" s="46">
        <v>0</v>
      </c>
      <c r="B6786" s="46">
        <v>0</v>
      </c>
      <c r="C6786" s="46">
        <v>0</v>
      </c>
      <c r="D6786" s="46">
        <f t="shared" si="105"/>
        <v>0</v>
      </c>
      <c r="E6786" s="51">
        <v>45261</v>
      </c>
      <c r="F6786" s="49" t="s">
        <v>80</v>
      </c>
      <c r="G6786" s="49" t="s">
        <v>81</v>
      </c>
      <c r="H6786" s="49" t="s">
        <v>3129</v>
      </c>
      <c r="I6786" s="49" t="s">
        <v>3129</v>
      </c>
      <c r="J6786" s="49">
        <v>135500</v>
      </c>
      <c r="K6786" s="49" t="s">
        <v>109</v>
      </c>
      <c r="L6786" s="49">
        <v>9803037</v>
      </c>
      <c r="M6786" s="49" t="s">
        <v>914</v>
      </c>
      <c r="N6786" s="51">
        <v>21732</v>
      </c>
      <c r="O6786" s="51">
        <v>21732</v>
      </c>
      <c r="P6786" s="49" t="s">
        <v>1081</v>
      </c>
    </row>
    <row r="6787" spans="1:16">
      <c r="A6787" s="46">
        <v>0</v>
      </c>
      <c r="B6787" s="46">
        <v>0</v>
      </c>
      <c r="C6787" s="46">
        <v>0</v>
      </c>
      <c r="D6787" s="46">
        <f t="shared" ref="D6787:D6850" si="106">+B6787-C6787</f>
        <v>0</v>
      </c>
      <c r="E6787" s="51">
        <v>45261</v>
      </c>
      <c r="F6787" s="49" t="s">
        <v>80</v>
      </c>
      <c r="G6787" s="49" t="s">
        <v>81</v>
      </c>
      <c r="H6787" s="49" t="s">
        <v>3129</v>
      </c>
      <c r="I6787" s="49" t="s">
        <v>3129</v>
      </c>
      <c r="J6787" s="49">
        <v>135500</v>
      </c>
      <c r="K6787" s="49" t="s">
        <v>109</v>
      </c>
      <c r="L6787" s="49">
        <v>9803017</v>
      </c>
      <c r="M6787" s="49" t="s">
        <v>914</v>
      </c>
      <c r="N6787" s="51">
        <v>28672</v>
      </c>
      <c r="O6787" s="51">
        <v>28672</v>
      </c>
      <c r="P6787" s="49" t="s">
        <v>1081</v>
      </c>
    </row>
    <row r="6788" spans="1:16">
      <c r="A6788" s="46">
        <v>0</v>
      </c>
      <c r="B6788" s="46">
        <v>0</v>
      </c>
      <c r="C6788" s="46">
        <v>0</v>
      </c>
      <c r="D6788" s="46">
        <f t="shared" si="106"/>
        <v>0</v>
      </c>
      <c r="E6788" s="51">
        <v>45261</v>
      </c>
      <c r="F6788" s="49" t="s">
        <v>80</v>
      </c>
      <c r="G6788" s="49" t="s">
        <v>81</v>
      </c>
      <c r="H6788" s="49" t="s">
        <v>3129</v>
      </c>
      <c r="I6788" s="49" t="s">
        <v>3129</v>
      </c>
      <c r="J6788" s="49">
        <v>135500</v>
      </c>
      <c r="K6788" s="49" t="s">
        <v>109</v>
      </c>
      <c r="L6788" s="49">
        <v>9802232</v>
      </c>
      <c r="M6788" s="49" t="s">
        <v>914</v>
      </c>
      <c r="N6788" s="51">
        <v>22828</v>
      </c>
      <c r="O6788" s="51">
        <v>22828</v>
      </c>
      <c r="P6788" s="49" t="s">
        <v>1081</v>
      </c>
    </row>
    <row r="6789" spans="1:16">
      <c r="A6789" s="46">
        <v>0</v>
      </c>
      <c r="B6789" s="46">
        <v>0</v>
      </c>
      <c r="C6789" s="46">
        <v>0</v>
      </c>
      <c r="D6789" s="46">
        <f t="shared" si="106"/>
        <v>0</v>
      </c>
      <c r="E6789" s="51">
        <v>45261</v>
      </c>
      <c r="F6789" s="49" t="s">
        <v>80</v>
      </c>
      <c r="G6789" s="49" t="s">
        <v>81</v>
      </c>
      <c r="H6789" s="49" t="s">
        <v>3129</v>
      </c>
      <c r="I6789" s="49" t="s">
        <v>3129</v>
      </c>
      <c r="J6789" s="49">
        <v>135500</v>
      </c>
      <c r="K6789" s="49" t="s">
        <v>109</v>
      </c>
      <c r="L6789" s="49">
        <v>9802231</v>
      </c>
      <c r="M6789" s="49" t="s">
        <v>914</v>
      </c>
      <c r="N6789" s="51">
        <v>22463</v>
      </c>
      <c r="O6789" s="51">
        <v>22463</v>
      </c>
      <c r="P6789" s="49" t="s">
        <v>1081</v>
      </c>
    </row>
    <row r="6790" spans="1:16">
      <c r="A6790" s="46">
        <v>0</v>
      </c>
      <c r="B6790" s="46">
        <v>0</v>
      </c>
      <c r="C6790" s="46">
        <v>0</v>
      </c>
      <c r="D6790" s="46">
        <f t="shared" si="106"/>
        <v>0</v>
      </c>
      <c r="E6790" s="51">
        <v>45261</v>
      </c>
      <c r="F6790" s="49" t="s">
        <v>80</v>
      </c>
      <c r="G6790" s="49" t="s">
        <v>81</v>
      </c>
      <c r="H6790" s="49" t="s">
        <v>3129</v>
      </c>
      <c r="I6790" s="49" t="s">
        <v>3129</v>
      </c>
      <c r="J6790" s="49">
        <v>135500</v>
      </c>
      <c r="K6790" s="49" t="s">
        <v>109</v>
      </c>
      <c r="L6790" s="49">
        <v>9802184</v>
      </c>
      <c r="M6790" s="49" t="s">
        <v>914</v>
      </c>
      <c r="N6790" s="51">
        <v>15158</v>
      </c>
      <c r="O6790" s="51">
        <v>15158</v>
      </c>
      <c r="P6790" s="49" t="s">
        <v>1081</v>
      </c>
    </row>
    <row r="6791" spans="1:16">
      <c r="A6791" s="46">
        <v>0</v>
      </c>
      <c r="B6791" s="46">
        <v>0</v>
      </c>
      <c r="C6791" s="46">
        <v>0</v>
      </c>
      <c r="D6791" s="46">
        <f t="shared" si="106"/>
        <v>0</v>
      </c>
      <c r="E6791" s="51">
        <v>45261</v>
      </c>
      <c r="F6791" s="49" t="s">
        <v>80</v>
      </c>
      <c r="G6791" s="49" t="s">
        <v>81</v>
      </c>
      <c r="H6791" s="49" t="s">
        <v>3129</v>
      </c>
      <c r="I6791" s="49" t="s">
        <v>3129</v>
      </c>
      <c r="J6791" s="49">
        <v>135500</v>
      </c>
      <c r="K6791" s="49" t="s">
        <v>109</v>
      </c>
      <c r="L6791" s="49">
        <v>9803137</v>
      </c>
      <c r="M6791" s="49" t="s">
        <v>914</v>
      </c>
      <c r="N6791" s="51">
        <v>27576</v>
      </c>
      <c r="O6791" s="51">
        <v>27576</v>
      </c>
      <c r="P6791" s="49" t="s">
        <v>1081</v>
      </c>
    </row>
    <row r="6792" spans="1:16">
      <c r="A6792" s="46">
        <v>0</v>
      </c>
      <c r="B6792" s="46">
        <v>0</v>
      </c>
      <c r="C6792" s="46">
        <v>0</v>
      </c>
      <c r="D6792" s="46">
        <f t="shared" si="106"/>
        <v>0</v>
      </c>
      <c r="E6792" s="51">
        <v>45261</v>
      </c>
      <c r="F6792" s="49" t="s">
        <v>80</v>
      </c>
      <c r="G6792" s="49" t="s">
        <v>81</v>
      </c>
      <c r="H6792" s="49" t="s">
        <v>3129</v>
      </c>
      <c r="I6792" s="49" t="s">
        <v>3129</v>
      </c>
      <c r="J6792" s="49">
        <v>135500</v>
      </c>
      <c r="K6792" s="49" t="s">
        <v>109</v>
      </c>
      <c r="L6792" s="49">
        <v>9802932</v>
      </c>
      <c r="M6792" s="49" t="s">
        <v>914</v>
      </c>
      <c r="N6792" s="51">
        <v>27576</v>
      </c>
      <c r="O6792" s="51">
        <v>27576</v>
      </c>
      <c r="P6792" s="49" t="s">
        <v>1081</v>
      </c>
    </row>
    <row r="6793" spans="1:16">
      <c r="A6793" s="46">
        <v>0</v>
      </c>
      <c r="B6793" s="46">
        <v>0</v>
      </c>
      <c r="C6793" s="46">
        <v>0</v>
      </c>
      <c r="D6793" s="46">
        <f t="shared" si="106"/>
        <v>0</v>
      </c>
      <c r="E6793" s="51">
        <v>45261</v>
      </c>
      <c r="F6793" s="49" t="s">
        <v>80</v>
      </c>
      <c r="G6793" s="49" t="s">
        <v>81</v>
      </c>
      <c r="H6793" s="49" t="s">
        <v>3129</v>
      </c>
      <c r="I6793" s="49" t="s">
        <v>3129</v>
      </c>
      <c r="J6793" s="49">
        <v>135500</v>
      </c>
      <c r="K6793" s="49" t="s">
        <v>109</v>
      </c>
      <c r="L6793" s="49">
        <v>9803346</v>
      </c>
      <c r="M6793" s="49" t="s">
        <v>914</v>
      </c>
      <c r="N6793" s="51">
        <v>30498</v>
      </c>
      <c r="O6793" s="51">
        <v>30498</v>
      </c>
      <c r="P6793" s="49" t="s">
        <v>1081</v>
      </c>
    </row>
    <row r="6794" spans="1:16">
      <c r="A6794" s="46">
        <v>0</v>
      </c>
      <c r="B6794" s="46">
        <v>0</v>
      </c>
      <c r="C6794" s="46">
        <v>0</v>
      </c>
      <c r="D6794" s="46">
        <f t="shared" si="106"/>
        <v>0</v>
      </c>
      <c r="E6794" s="51">
        <v>45261</v>
      </c>
      <c r="F6794" s="49" t="s">
        <v>80</v>
      </c>
      <c r="G6794" s="49" t="s">
        <v>81</v>
      </c>
      <c r="H6794" s="49" t="s">
        <v>3129</v>
      </c>
      <c r="I6794" s="49" t="s">
        <v>3129</v>
      </c>
      <c r="J6794" s="49">
        <v>135500</v>
      </c>
      <c r="K6794" s="49" t="s">
        <v>109</v>
      </c>
      <c r="L6794" s="49">
        <v>9803253</v>
      </c>
      <c r="M6794" s="49" t="s">
        <v>914</v>
      </c>
      <c r="N6794" s="51">
        <v>23924</v>
      </c>
      <c r="O6794" s="51">
        <v>23924</v>
      </c>
      <c r="P6794" s="49" t="s">
        <v>1081</v>
      </c>
    </row>
    <row r="6795" spans="1:16">
      <c r="A6795" s="46">
        <v>0</v>
      </c>
      <c r="B6795" s="46">
        <v>0</v>
      </c>
      <c r="C6795" s="46">
        <v>0</v>
      </c>
      <c r="D6795" s="46">
        <f t="shared" si="106"/>
        <v>0</v>
      </c>
      <c r="E6795" s="51">
        <v>45261</v>
      </c>
      <c r="F6795" s="49" t="s">
        <v>80</v>
      </c>
      <c r="G6795" s="49" t="s">
        <v>81</v>
      </c>
      <c r="H6795" s="49" t="s">
        <v>3129</v>
      </c>
      <c r="I6795" s="49" t="s">
        <v>3129</v>
      </c>
      <c r="J6795" s="49">
        <v>135500</v>
      </c>
      <c r="K6795" s="49" t="s">
        <v>109</v>
      </c>
      <c r="L6795" s="49">
        <v>9803176</v>
      </c>
      <c r="M6795" s="49" t="s">
        <v>914</v>
      </c>
      <c r="N6795" s="51">
        <v>28307</v>
      </c>
      <c r="O6795" s="51">
        <v>28307</v>
      </c>
      <c r="P6795" s="49" t="s">
        <v>1081</v>
      </c>
    </row>
    <row r="6796" spans="1:16">
      <c r="A6796" s="46">
        <v>0</v>
      </c>
      <c r="B6796" s="46">
        <v>0</v>
      </c>
      <c r="C6796" s="46">
        <v>0</v>
      </c>
      <c r="D6796" s="46">
        <f t="shared" si="106"/>
        <v>0</v>
      </c>
      <c r="E6796" s="51">
        <v>45261</v>
      </c>
      <c r="F6796" s="49" t="s">
        <v>80</v>
      </c>
      <c r="G6796" s="49" t="s">
        <v>81</v>
      </c>
      <c r="H6796" s="49" t="s">
        <v>3129</v>
      </c>
      <c r="I6796" s="49" t="s">
        <v>3129</v>
      </c>
      <c r="J6796" s="49">
        <v>135500</v>
      </c>
      <c r="K6796" s="49" t="s">
        <v>109</v>
      </c>
      <c r="L6796" s="49">
        <v>9803171</v>
      </c>
      <c r="M6796" s="49" t="s">
        <v>914</v>
      </c>
      <c r="N6796" s="51">
        <v>25020</v>
      </c>
      <c r="O6796" s="51">
        <v>25020</v>
      </c>
      <c r="P6796" s="49" t="s">
        <v>1081</v>
      </c>
    </row>
    <row r="6797" spans="1:16">
      <c r="A6797" s="46">
        <v>0</v>
      </c>
      <c r="B6797" s="46">
        <v>0</v>
      </c>
      <c r="C6797" s="46">
        <v>0</v>
      </c>
      <c r="D6797" s="46">
        <f t="shared" si="106"/>
        <v>0</v>
      </c>
      <c r="E6797" s="51">
        <v>45261</v>
      </c>
      <c r="F6797" s="49" t="s">
        <v>80</v>
      </c>
      <c r="G6797" s="49" t="s">
        <v>81</v>
      </c>
      <c r="H6797" s="49" t="s">
        <v>3129</v>
      </c>
      <c r="I6797" s="49" t="s">
        <v>3129</v>
      </c>
      <c r="J6797" s="49">
        <v>135500</v>
      </c>
      <c r="K6797" s="49" t="s">
        <v>109</v>
      </c>
      <c r="L6797" s="49">
        <v>9803143</v>
      </c>
      <c r="M6797" s="49" t="s">
        <v>914</v>
      </c>
      <c r="N6797" s="51">
        <v>32325</v>
      </c>
      <c r="O6797" s="51">
        <v>32325</v>
      </c>
      <c r="P6797" s="49" t="s">
        <v>1081</v>
      </c>
    </row>
    <row r="6798" spans="1:16">
      <c r="A6798" s="46">
        <v>0</v>
      </c>
      <c r="B6798" s="46">
        <v>0</v>
      </c>
      <c r="C6798" s="46">
        <v>0</v>
      </c>
      <c r="D6798" s="46">
        <f t="shared" si="106"/>
        <v>0</v>
      </c>
      <c r="E6798" s="51">
        <v>45261</v>
      </c>
      <c r="F6798" s="49" t="s">
        <v>80</v>
      </c>
      <c r="G6798" s="49" t="s">
        <v>81</v>
      </c>
      <c r="H6798" s="49" t="s">
        <v>3129</v>
      </c>
      <c r="I6798" s="49" t="s">
        <v>3129</v>
      </c>
      <c r="J6798" s="49">
        <v>135500</v>
      </c>
      <c r="K6798" s="49" t="s">
        <v>109</v>
      </c>
      <c r="L6798" s="49">
        <v>9803042</v>
      </c>
      <c r="M6798" s="49" t="s">
        <v>914</v>
      </c>
      <c r="N6798" s="51">
        <v>23924</v>
      </c>
      <c r="O6798" s="51">
        <v>23924</v>
      </c>
      <c r="P6798" s="49" t="s">
        <v>1081</v>
      </c>
    </row>
    <row r="6799" spans="1:16">
      <c r="A6799" s="46">
        <v>0</v>
      </c>
      <c r="B6799" s="46">
        <v>0</v>
      </c>
      <c r="C6799" s="46">
        <v>0</v>
      </c>
      <c r="D6799" s="46">
        <f t="shared" si="106"/>
        <v>0</v>
      </c>
      <c r="E6799" s="51">
        <v>45261</v>
      </c>
      <c r="F6799" s="49" t="s">
        <v>80</v>
      </c>
      <c r="G6799" s="49" t="s">
        <v>81</v>
      </c>
      <c r="H6799" s="49" t="s">
        <v>3129</v>
      </c>
      <c r="I6799" s="49" t="s">
        <v>3129</v>
      </c>
      <c r="J6799" s="49">
        <v>135500</v>
      </c>
      <c r="K6799" s="49" t="s">
        <v>109</v>
      </c>
      <c r="L6799" s="49">
        <v>9803040</v>
      </c>
      <c r="M6799" s="49" t="s">
        <v>914</v>
      </c>
      <c r="N6799" s="51">
        <v>23193</v>
      </c>
      <c r="O6799" s="51">
        <v>23193</v>
      </c>
      <c r="P6799" s="49" t="s">
        <v>1081</v>
      </c>
    </row>
    <row r="6800" spans="1:16">
      <c r="A6800" s="46">
        <v>0</v>
      </c>
      <c r="B6800" s="46">
        <v>0</v>
      </c>
      <c r="C6800" s="46">
        <v>0</v>
      </c>
      <c r="D6800" s="46">
        <f t="shared" si="106"/>
        <v>0</v>
      </c>
      <c r="E6800" s="51">
        <v>45261</v>
      </c>
      <c r="F6800" s="49" t="s">
        <v>80</v>
      </c>
      <c r="G6800" s="49" t="s">
        <v>81</v>
      </c>
      <c r="H6800" s="49" t="s">
        <v>3129</v>
      </c>
      <c r="I6800" s="49" t="s">
        <v>3129</v>
      </c>
      <c r="J6800" s="49">
        <v>135500</v>
      </c>
      <c r="K6800" s="49" t="s">
        <v>109</v>
      </c>
      <c r="L6800" s="49">
        <v>9803021</v>
      </c>
      <c r="M6800" s="49" t="s">
        <v>914</v>
      </c>
      <c r="N6800" s="51">
        <v>31959</v>
      </c>
      <c r="O6800" s="51">
        <v>31959</v>
      </c>
      <c r="P6800" s="49" t="s">
        <v>1081</v>
      </c>
    </row>
    <row r="6801" spans="1:16">
      <c r="A6801" s="46">
        <v>0</v>
      </c>
      <c r="B6801" s="46">
        <v>0</v>
      </c>
      <c r="C6801" s="46">
        <v>0</v>
      </c>
      <c r="D6801" s="46">
        <f t="shared" si="106"/>
        <v>0</v>
      </c>
      <c r="E6801" s="51">
        <v>45261</v>
      </c>
      <c r="F6801" s="49" t="s">
        <v>80</v>
      </c>
      <c r="G6801" s="49" t="s">
        <v>81</v>
      </c>
      <c r="H6801" s="49" t="s">
        <v>3129</v>
      </c>
      <c r="I6801" s="49" t="s">
        <v>3129</v>
      </c>
      <c r="J6801" s="49">
        <v>135500</v>
      </c>
      <c r="K6801" s="49" t="s">
        <v>109</v>
      </c>
      <c r="L6801" s="49">
        <v>9802238</v>
      </c>
      <c r="M6801" s="49" t="s">
        <v>914</v>
      </c>
      <c r="N6801" s="51">
        <v>25385</v>
      </c>
      <c r="O6801" s="51">
        <v>25385</v>
      </c>
      <c r="P6801" s="49" t="s">
        <v>1081</v>
      </c>
    </row>
    <row r="6802" spans="1:16">
      <c r="A6802" s="46">
        <v>0</v>
      </c>
      <c r="B6802" s="46">
        <v>0</v>
      </c>
      <c r="C6802" s="46">
        <v>0</v>
      </c>
      <c r="D6802" s="46">
        <f t="shared" si="106"/>
        <v>0</v>
      </c>
      <c r="E6802" s="51">
        <v>45261</v>
      </c>
      <c r="F6802" s="49" t="s">
        <v>80</v>
      </c>
      <c r="G6802" s="49" t="s">
        <v>81</v>
      </c>
      <c r="H6802" s="49" t="s">
        <v>3129</v>
      </c>
      <c r="I6802" s="49" t="s">
        <v>3129</v>
      </c>
      <c r="J6802" s="49">
        <v>135500</v>
      </c>
      <c r="K6802" s="49" t="s">
        <v>109</v>
      </c>
      <c r="L6802" s="49">
        <v>9802235</v>
      </c>
      <c r="M6802" s="49" t="s">
        <v>914</v>
      </c>
      <c r="N6802" s="51">
        <v>23924</v>
      </c>
      <c r="O6802" s="51">
        <v>23924</v>
      </c>
      <c r="P6802" s="49" t="s">
        <v>1081</v>
      </c>
    </row>
    <row r="6803" spans="1:16">
      <c r="A6803" s="46">
        <v>0</v>
      </c>
      <c r="B6803" s="46">
        <v>0</v>
      </c>
      <c r="C6803" s="46">
        <v>0</v>
      </c>
      <c r="D6803" s="46">
        <f t="shared" si="106"/>
        <v>0</v>
      </c>
      <c r="E6803" s="51">
        <v>45261</v>
      </c>
      <c r="F6803" s="49" t="s">
        <v>80</v>
      </c>
      <c r="G6803" s="49" t="s">
        <v>81</v>
      </c>
      <c r="H6803" s="49" t="s">
        <v>3129</v>
      </c>
      <c r="I6803" s="49" t="s">
        <v>3129</v>
      </c>
      <c r="J6803" s="49">
        <v>135500</v>
      </c>
      <c r="K6803" s="49" t="s">
        <v>109</v>
      </c>
      <c r="L6803" s="49">
        <v>9802212</v>
      </c>
      <c r="M6803" s="49" t="s">
        <v>914</v>
      </c>
      <c r="N6803" s="51">
        <v>29403</v>
      </c>
      <c r="O6803" s="51">
        <v>29403</v>
      </c>
      <c r="P6803" s="49" t="s">
        <v>1081</v>
      </c>
    </row>
    <row r="6804" spans="1:16">
      <c r="A6804" s="46">
        <v>0</v>
      </c>
      <c r="B6804" s="46">
        <v>0</v>
      </c>
      <c r="C6804" s="46">
        <v>0</v>
      </c>
      <c r="D6804" s="46">
        <f t="shared" si="106"/>
        <v>0</v>
      </c>
      <c r="E6804" s="51">
        <v>45261</v>
      </c>
      <c r="F6804" s="49" t="s">
        <v>80</v>
      </c>
      <c r="G6804" s="49" t="s">
        <v>81</v>
      </c>
      <c r="H6804" s="49" t="s">
        <v>3129</v>
      </c>
      <c r="I6804" s="49" t="s">
        <v>3129</v>
      </c>
      <c r="J6804" s="49">
        <v>135500</v>
      </c>
      <c r="K6804" s="49" t="s">
        <v>109</v>
      </c>
      <c r="L6804" s="49">
        <v>9802206</v>
      </c>
      <c r="M6804" s="49" t="s">
        <v>914</v>
      </c>
      <c r="N6804" s="51">
        <v>27211</v>
      </c>
      <c r="O6804" s="51">
        <v>27211</v>
      </c>
      <c r="P6804" s="49" t="s">
        <v>1081</v>
      </c>
    </row>
    <row r="6805" spans="1:16">
      <c r="A6805" s="46">
        <v>0</v>
      </c>
      <c r="B6805" s="46">
        <v>0</v>
      </c>
      <c r="C6805" s="46">
        <v>0</v>
      </c>
      <c r="D6805" s="46">
        <f t="shared" si="106"/>
        <v>0</v>
      </c>
      <c r="E6805" s="51">
        <v>45261</v>
      </c>
      <c r="F6805" s="49" t="s">
        <v>80</v>
      </c>
      <c r="G6805" s="49" t="s">
        <v>81</v>
      </c>
      <c r="H6805" s="49" t="s">
        <v>3129</v>
      </c>
      <c r="I6805" s="49" t="s">
        <v>3129</v>
      </c>
      <c r="J6805" s="49">
        <v>135500</v>
      </c>
      <c r="K6805" s="49" t="s">
        <v>109</v>
      </c>
      <c r="L6805" s="49">
        <v>9802170</v>
      </c>
      <c r="M6805" s="49" t="s">
        <v>914</v>
      </c>
      <c r="N6805" s="51">
        <v>20271</v>
      </c>
      <c r="O6805" s="51">
        <v>20271</v>
      </c>
      <c r="P6805" s="49" t="s">
        <v>1081</v>
      </c>
    </row>
    <row r="6806" spans="1:16">
      <c r="A6806" s="46">
        <v>0</v>
      </c>
      <c r="B6806" s="46">
        <v>0</v>
      </c>
      <c r="C6806" s="46">
        <v>0</v>
      </c>
      <c r="D6806" s="46">
        <f t="shared" si="106"/>
        <v>0</v>
      </c>
      <c r="E6806" s="51">
        <v>45261</v>
      </c>
      <c r="F6806" s="49" t="s">
        <v>80</v>
      </c>
      <c r="G6806" s="49" t="s">
        <v>81</v>
      </c>
      <c r="H6806" s="49" t="s">
        <v>3129</v>
      </c>
      <c r="I6806" s="49" t="s">
        <v>3129</v>
      </c>
      <c r="J6806" s="49">
        <v>135500</v>
      </c>
      <c r="K6806" s="49" t="s">
        <v>109</v>
      </c>
      <c r="L6806" s="49">
        <v>9803343</v>
      </c>
      <c r="M6806" s="49" t="s">
        <v>914</v>
      </c>
      <c r="N6806" s="51">
        <v>24654</v>
      </c>
      <c r="O6806" s="51">
        <v>24654</v>
      </c>
      <c r="P6806" s="49" t="s">
        <v>1081</v>
      </c>
    </row>
    <row r="6807" spans="1:16">
      <c r="A6807" s="46">
        <v>0</v>
      </c>
      <c r="B6807" s="46">
        <v>0</v>
      </c>
      <c r="C6807" s="46">
        <v>0</v>
      </c>
      <c r="D6807" s="46">
        <f t="shared" si="106"/>
        <v>0</v>
      </c>
      <c r="E6807" s="51">
        <v>45261</v>
      </c>
      <c r="F6807" s="49" t="s">
        <v>80</v>
      </c>
      <c r="G6807" s="49" t="s">
        <v>81</v>
      </c>
      <c r="H6807" s="49" t="s">
        <v>3129</v>
      </c>
      <c r="I6807" s="49" t="s">
        <v>3129</v>
      </c>
      <c r="J6807" s="49">
        <v>135500</v>
      </c>
      <c r="K6807" s="49" t="s">
        <v>109</v>
      </c>
      <c r="L6807" s="49">
        <v>9803306</v>
      </c>
      <c r="M6807" s="49" t="s">
        <v>914</v>
      </c>
      <c r="N6807" s="51">
        <v>27942</v>
      </c>
      <c r="O6807" s="51">
        <v>27942</v>
      </c>
      <c r="P6807" s="49" t="s">
        <v>1081</v>
      </c>
    </row>
    <row r="6808" spans="1:16">
      <c r="A6808" s="46">
        <v>0</v>
      </c>
      <c r="B6808" s="46">
        <v>0</v>
      </c>
      <c r="C6808" s="46">
        <v>0</v>
      </c>
      <c r="D6808" s="46">
        <f t="shared" si="106"/>
        <v>0</v>
      </c>
      <c r="E6808" s="51">
        <v>45261</v>
      </c>
      <c r="F6808" s="49" t="s">
        <v>80</v>
      </c>
      <c r="G6808" s="49" t="s">
        <v>81</v>
      </c>
      <c r="H6808" s="49" t="s">
        <v>3129</v>
      </c>
      <c r="I6808" s="49" t="s">
        <v>3129</v>
      </c>
      <c r="J6808" s="49">
        <v>135500</v>
      </c>
      <c r="K6808" s="49" t="s">
        <v>109</v>
      </c>
      <c r="L6808" s="49">
        <v>9803257</v>
      </c>
      <c r="M6808" s="49" t="s">
        <v>914</v>
      </c>
      <c r="N6808" s="51">
        <v>26115</v>
      </c>
      <c r="O6808" s="51">
        <v>26115</v>
      </c>
      <c r="P6808" s="49" t="s">
        <v>1081</v>
      </c>
    </row>
    <row r="6809" spans="1:16">
      <c r="A6809" s="46">
        <v>0</v>
      </c>
      <c r="B6809" s="46">
        <v>0</v>
      </c>
      <c r="C6809" s="46">
        <v>0</v>
      </c>
      <c r="D6809" s="46">
        <f t="shared" si="106"/>
        <v>0</v>
      </c>
      <c r="E6809" s="51">
        <v>45261</v>
      </c>
      <c r="F6809" s="49" t="s">
        <v>80</v>
      </c>
      <c r="G6809" s="49" t="s">
        <v>81</v>
      </c>
      <c r="H6809" s="49" t="s">
        <v>3129</v>
      </c>
      <c r="I6809" s="49" t="s">
        <v>3129</v>
      </c>
      <c r="J6809" s="49">
        <v>135500</v>
      </c>
      <c r="K6809" s="49" t="s">
        <v>109</v>
      </c>
      <c r="L6809" s="49">
        <v>9803255</v>
      </c>
      <c r="M6809" s="49" t="s">
        <v>914</v>
      </c>
      <c r="N6809" s="51">
        <v>25020</v>
      </c>
      <c r="O6809" s="51">
        <v>25020</v>
      </c>
      <c r="P6809" s="49" t="s">
        <v>1081</v>
      </c>
    </row>
    <row r="6810" spans="1:16">
      <c r="A6810" s="46">
        <v>0</v>
      </c>
      <c r="B6810" s="46">
        <v>0</v>
      </c>
      <c r="C6810" s="46">
        <v>0</v>
      </c>
      <c r="D6810" s="46">
        <f t="shared" si="106"/>
        <v>0</v>
      </c>
      <c r="E6810" s="51">
        <v>45261</v>
      </c>
      <c r="F6810" s="49" t="s">
        <v>80</v>
      </c>
      <c r="G6810" s="49" t="s">
        <v>81</v>
      </c>
      <c r="H6810" s="49" t="s">
        <v>3129</v>
      </c>
      <c r="I6810" s="49" t="s">
        <v>3129</v>
      </c>
      <c r="J6810" s="49">
        <v>135500</v>
      </c>
      <c r="K6810" s="49" t="s">
        <v>109</v>
      </c>
      <c r="L6810" s="49">
        <v>9803144</v>
      </c>
      <c r="M6810" s="49" t="s">
        <v>914</v>
      </c>
      <c r="N6810" s="51">
        <v>33786</v>
      </c>
      <c r="O6810" s="51">
        <v>33786</v>
      </c>
      <c r="P6810" s="49" t="s">
        <v>1081</v>
      </c>
    </row>
    <row r="6811" spans="1:16">
      <c r="A6811" s="46">
        <v>0</v>
      </c>
      <c r="B6811" s="46">
        <v>0</v>
      </c>
      <c r="C6811" s="46">
        <v>0</v>
      </c>
      <c r="D6811" s="46">
        <f t="shared" si="106"/>
        <v>0</v>
      </c>
      <c r="E6811" s="51">
        <v>45261</v>
      </c>
      <c r="F6811" s="49" t="s">
        <v>80</v>
      </c>
      <c r="G6811" s="49" t="s">
        <v>81</v>
      </c>
      <c r="H6811" s="49" t="s">
        <v>3129</v>
      </c>
      <c r="I6811" s="49" t="s">
        <v>3129</v>
      </c>
      <c r="J6811" s="49">
        <v>135500</v>
      </c>
      <c r="K6811" s="49" t="s">
        <v>109</v>
      </c>
      <c r="L6811" s="49">
        <v>9803142</v>
      </c>
      <c r="M6811" s="49" t="s">
        <v>914</v>
      </c>
      <c r="N6811" s="51">
        <v>29768</v>
      </c>
      <c r="O6811" s="51">
        <v>29768</v>
      </c>
      <c r="P6811" s="49" t="s">
        <v>1081</v>
      </c>
    </row>
    <row r="6812" spans="1:16">
      <c r="A6812" s="46">
        <v>0</v>
      </c>
      <c r="B6812" s="46">
        <v>0</v>
      </c>
      <c r="C6812" s="46">
        <v>0</v>
      </c>
      <c r="D6812" s="46">
        <f t="shared" si="106"/>
        <v>0</v>
      </c>
      <c r="E6812" s="51">
        <v>45261</v>
      </c>
      <c r="F6812" s="49" t="s">
        <v>80</v>
      </c>
      <c r="G6812" s="49" t="s">
        <v>81</v>
      </c>
      <c r="H6812" s="49" t="s">
        <v>3129</v>
      </c>
      <c r="I6812" s="49" t="s">
        <v>3129</v>
      </c>
      <c r="J6812" s="49">
        <v>135500</v>
      </c>
      <c r="K6812" s="49" t="s">
        <v>109</v>
      </c>
      <c r="L6812" s="49">
        <v>9803141</v>
      </c>
      <c r="M6812" s="49" t="s">
        <v>914</v>
      </c>
      <c r="N6812" s="51">
        <v>29037</v>
      </c>
      <c r="O6812" s="51">
        <v>29037</v>
      </c>
      <c r="P6812" s="49" t="s">
        <v>1081</v>
      </c>
    </row>
    <row r="6813" spans="1:16">
      <c r="A6813" s="46">
        <v>0</v>
      </c>
      <c r="B6813" s="46">
        <v>0</v>
      </c>
      <c r="C6813" s="46">
        <v>0</v>
      </c>
      <c r="D6813" s="46">
        <f t="shared" si="106"/>
        <v>0</v>
      </c>
      <c r="E6813" s="51">
        <v>45261</v>
      </c>
      <c r="F6813" s="49" t="s">
        <v>80</v>
      </c>
      <c r="G6813" s="49" t="s">
        <v>81</v>
      </c>
      <c r="H6813" s="49" t="s">
        <v>3129</v>
      </c>
      <c r="I6813" s="49" t="s">
        <v>3129</v>
      </c>
      <c r="J6813" s="49">
        <v>135500</v>
      </c>
      <c r="K6813" s="49" t="s">
        <v>109</v>
      </c>
      <c r="L6813" s="49">
        <v>9803044</v>
      </c>
      <c r="M6813" s="49" t="s">
        <v>914</v>
      </c>
      <c r="N6813" s="51">
        <v>24654</v>
      </c>
      <c r="O6813" s="51">
        <v>24654</v>
      </c>
      <c r="P6813" s="49" t="s">
        <v>1081</v>
      </c>
    </row>
    <row r="6814" spans="1:16">
      <c r="A6814" s="46">
        <v>0</v>
      </c>
      <c r="B6814" s="46">
        <v>0</v>
      </c>
      <c r="C6814" s="46">
        <v>0</v>
      </c>
      <c r="D6814" s="46">
        <f t="shared" si="106"/>
        <v>0</v>
      </c>
      <c r="E6814" s="51">
        <v>45261</v>
      </c>
      <c r="F6814" s="49" t="s">
        <v>80</v>
      </c>
      <c r="G6814" s="49" t="s">
        <v>81</v>
      </c>
      <c r="H6814" s="49" t="s">
        <v>3129</v>
      </c>
      <c r="I6814" s="49" t="s">
        <v>3129</v>
      </c>
      <c r="J6814" s="49">
        <v>135500</v>
      </c>
      <c r="K6814" s="49" t="s">
        <v>109</v>
      </c>
      <c r="L6814" s="49">
        <v>9802234</v>
      </c>
      <c r="M6814" s="49" t="s">
        <v>914</v>
      </c>
      <c r="N6814" s="51">
        <v>23559</v>
      </c>
      <c r="O6814" s="51">
        <v>23559</v>
      </c>
      <c r="P6814" s="49" t="s">
        <v>1081</v>
      </c>
    </row>
    <row r="6815" spans="1:16">
      <c r="A6815" s="46">
        <v>0</v>
      </c>
      <c r="B6815" s="46">
        <v>0</v>
      </c>
      <c r="C6815" s="46">
        <v>0</v>
      </c>
      <c r="D6815" s="46">
        <f t="shared" si="106"/>
        <v>0</v>
      </c>
      <c r="E6815" s="51">
        <v>45261</v>
      </c>
      <c r="F6815" s="49" t="s">
        <v>80</v>
      </c>
      <c r="G6815" s="49" t="s">
        <v>81</v>
      </c>
      <c r="H6815" s="49" t="s">
        <v>3129</v>
      </c>
      <c r="I6815" s="49" t="s">
        <v>3129</v>
      </c>
      <c r="J6815" s="49">
        <v>135500</v>
      </c>
      <c r="K6815" s="49" t="s">
        <v>109</v>
      </c>
      <c r="L6815" s="49">
        <v>9802208</v>
      </c>
      <c r="M6815" s="49" t="s">
        <v>914</v>
      </c>
      <c r="N6815" s="51">
        <v>27942</v>
      </c>
      <c r="O6815" s="51">
        <v>27942</v>
      </c>
      <c r="P6815" s="49" t="s">
        <v>1081</v>
      </c>
    </row>
    <row r="6816" spans="1:16">
      <c r="A6816" s="46">
        <v>0</v>
      </c>
      <c r="B6816" s="46">
        <v>0</v>
      </c>
      <c r="C6816" s="46">
        <v>0</v>
      </c>
      <c r="D6816" s="46">
        <f t="shared" si="106"/>
        <v>0</v>
      </c>
      <c r="E6816" s="51">
        <v>45261</v>
      </c>
      <c r="F6816" s="49" t="s">
        <v>80</v>
      </c>
      <c r="G6816" s="49" t="s">
        <v>81</v>
      </c>
      <c r="H6816" s="49" t="s">
        <v>3129</v>
      </c>
      <c r="I6816" s="49" t="s">
        <v>3129</v>
      </c>
      <c r="J6816" s="49">
        <v>135500</v>
      </c>
      <c r="K6816" s="49" t="s">
        <v>109</v>
      </c>
      <c r="L6816" s="49">
        <v>9802196</v>
      </c>
      <c r="M6816" s="49" t="s">
        <v>914</v>
      </c>
      <c r="N6816" s="51">
        <v>21732</v>
      </c>
      <c r="O6816" s="51">
        <v>21732</v>
      </c>
      <c r="P6816" s="49" t="s">
        <v>1081</v>
      </c>
    </row>
    <row r="6817" spans="1:16">
      <c r="A6817" s="46">
        <v>0</v>
      </c>
      <c r="B6817" s="46">
        <v>0</v>
      </c>
      <c r="C6817" s="46">
        <v>0</v>
      </c>
      <c r="D6817" s="46">
        <f t="shared" si="106"/>
        <v>0</v>
      </c>
      <c r="E6817" s="51">
        <v>45261</v>
      </c>
      <c r="F6817" s="49" t="s">
        <v>80</v>
      </c>
      <c r="G6817" s="49" t="s">
        <v>81</v>
      </c>
      <c r="H6817" s="49" t="s">
        <v>3129</v>
      </c>
      <c r="I6817" s="49" t="s">
        <v>3129</v>
      </c>
      <c r="J6817" s="49">
        <v>135500</v>
      </c>
      <c r="K6817" s="49" t="s">
        <v>109</v>
      </c>
      <c r="L6817" s="49">
        <v>9802185</v>
      </c>
      <c r="M6817" s="49" t="s">
        <v>914</v>
      </c>
      <c r="N6817" s="51">
        <v>21367</v>
      </c>
      <c r="O6817" s="51">
        <v>21367</v>
      </c>
      <c r="P6817" s="49" t="s">
        <v>1081</v>
      </c>
    </row>
    <row r="6818" spans="1:16">
      <c r="A6818" s="46">
        <v>0</v>
      </c>
      <c r="B6818" s="46">
        <v>0</v>
      </c>
      <c r="C6818" s="46">
        <v>0</v>
      </c>
      <c r="D6818" s="46">
        <f t="shared" si="106"/>
        <v>0</v>
      </c>
      <c r="E6818" s="51">
        <v>45261</v>
      </c>
      <c r="F6818" s="49" t="s">
        <v>80</v>
      </c>
      <c r="G6818" s="49" t="s">
        <v>81</v>
      </c>
      <c r="H6818" s="49" t="s">
        <v>3129</v>
      </c>
      <c r="I6818" s="49" t="s">
        <v>3129</v>
      </c>
      <c r="J6818" s="49">
        <v>135500</v>
      </c>
      <c r="K6818" s="49" t="s">
        <v>109</v>
      </c>
      <c r="L6818" s="49">
        <v>9802158</v>
      </c>
      <c r="M6818" s="49" t="s">
        <v>914</v>
      </c>
      <c r="N6818" s="51">
        <v>27942</v>
      </c>
      <c r="O6818" s="51">
        <v>27942</v>
      </c>
      <c r="P6818" s="49" t="s">
        <v>1081</v>
      </c>
    </row>
    <row r="6819" spans="1:16">
      <c r="A6819" s="46">
        <v>0</v>
      </c>
      <c r="B6819" s="46">
        <v>0</v>
      </c>
      <c r="C6819" s="46">
        <v>0</v>
      </c>
      <c r="D6819" s="46">
        <f t="shared" si="106"/>
        <v>0</v>
      </c>
      <c r="E6819" s="51">
        <v>45261</v>
      </c>
      <c r="F6819" s="49" t="s">
        <v>80</v>
      </c>
      <c r="G6819" s="49" t="s">
        <v>81</v>
      </c>
      <c r="H6819" s="49" t="s">
        <v>3129</v>
      </c>
      <c r="I6819" s="49" t="s">
        <v>3129</v>
      </c>
      <c r="J6819" s="49">
        <v>135500</v>
      </c>
      <c r="K6819" s="49" t="s">
        <v>109</v>
      </c>
      <c r="L6819" s="49">
        <v>9802146</v>
      </c>
      <c r="M6819" s="49" t="s">
        <v>914</v>
      </c>
      <c r="N6819" s="51">
        <v>23193</v>
      </c>
      <c r="O6819" s="51">
        <v>23193</v>
      </c>
      <c r="P6819" s="49" t="s">
        <v>1081</v>
      </c>
    </row>
    <row r="6820" spans="1:16">
      <c r="A6820" s="46">
        <v>0</v>
      </c>
      <c r="B6820" s="46">
        <v>0</v>
      </c>
      <c r="C6820" s="46">
        <v>0</v>
      </c>
      <c r="D6820" s="46">
        <f t="shared" si="106"/>
        <v>0</v>
      </c>
      <c r="E6820" s="51">
        <v>45261</v>
      </c>
      <c r="F6820" s="49" t="s">
        <v>80</v>
      </c>
      <c r="G6820" s="49" t="s">
        <v>81</v>
      </c>
      <c r="H6820" s="49" t="s">
        <v>3129</v>
      </c>
      <c r="I6820" s="49" t="s">
        <v>3129</v>
      </c>
      <c r="J6820" s="49">
        <v>135500</v>
      </c>
      <c r="K6820" s="49" t="s">
        <v>109</v>
      </c>
      <c r="L6820" s="49">
        <v>9802157</v>
      </c>
      <c r="M6820" s="49" t="s">
        <v>914</v>
      </c>
      <c r="N6820" s="51">
        <v>27576</v>
      </c>
      <c r="O6820" s="51">
        <v>27576</v>
      </c>
      <c r="P6820" s="49" t="s">
        <v>1081</v>
      </c>
    </row>
    <row r="6821" spans="1:16">
      <c r="A6821" s="46">
        <v>0</v>
      </c>
      <c r="B6821" s="46">
        <v>0</v>
      </c>
      <c r="C6821" s="46">
        <v>0</v>
      </c>
      <c r="D6821" s="46">
        <f t="shared" si="106"/>
        <v>0</v>
      </c>
      <c r="E6821" s="51">
        <v>45261</v>
      </c>
      <c r="F6821" s="49" t="s">
        <v>80</v>
      </c>
      <c r="G6821" s="49" t="s">
        <v>81</v>
      </c>
      <c r="H6821" s="49" t="s">
        <v>3129</v>
      </c>
      <c r="I6821" s="49" t="s">
        <v>3129</v>
      </c>
      <c r="J6821" s="49">
        <v>135500</v>
      </c>
      <c r="K6821" s="49" t="s">
        <v>109</v>
      </c>
      <c r="L6821" s="49">
        <v>9803307</v>
      </c>
      <c r="M6821" s="49" t="s">
        <v>914</v>
      </c>
      <c r="N6821" s="51">
        <v>28307</v>
      </c>
      <c r="O6821" s="51">
        <v>28307</v>
      </c>
      <c r="P6821" s="49" t="s">
        <v>1081</v>
      </c>
    </row>
    <row r="6822" spans="1:16">
      <c r="A6822" s="46">
        <v>0</v>
      </c>
      <c r="B6822" s="46">
        <v>0</v>
      </c>
      <c r="C6822" s="46">
        <v>0</v>
      </c>
      <c r="D6822" s="46">
        <f t="shared" si="106"/>
        <v>0</v>
      </c>
      <c r="E6822" s="51">
        <v>45261</v>
      </c>
      <c r="F6822" s="49" t="s">
        <v>80</v>
      </c>
      <c r="G6822" s="49" t="s">
        <v>81</v>
      </c>
      <c r="H6822" s="49" t="s">
        <v>3129</v>
      </c>
      <c r="I6822" s="49" t="s">
        <v>3129</v>
      </c>
      <c r="J6822" s="49">
        <v>135500</v>
      </c>
      <c r="K6822" s="49" t="s">
        <v>109</v>
      </c>
      <c r="L6822" s="49">
        <v>9802982</v>
      </c>
      <c r="M6822" s="49" t="s">
        <v>914</v>
      </c>
      <c r="N6822" s="51">
        <v>27576</v>
      </c>
      <c r="O6822" s="51">
        <v>27576</v>
      </c>
      <c r="P6822" s="49" t="s">
        <v>1081</v>
      </c>
    </row>
    <row r="6823" spans="1:16">
      <c r="A6823" s="46">
        <v>0</v>
      </c>
      <c r="B6823" s="46">
        <v>0</v>
      </c>
      <c r="C6823" s="46">
        <v>0</v>
      </c>
      <c r="D6823" s="46">
        <f t="shared" si="106"/>
        <v>0</v>
      </c>
      <c r="E6823" s="51">
        <v>45261</v>
      </c>
      <c r="F6823" s="49" t="s">
        <v>80</v>
      </c>
      <c r="G6823" s="49" t="s">
        <v>81</v>
      </c>
      <c r="H6823" s="49" t="s">
        <v>3129</v>
      </c>
      <c r="I6823" s="49" t="s">
        <v>3129</v>
      </c>
      <c r="J6823" s="49">
        <v>135500</v>
      </c>
      <c r="K6823" s="49" t="s">
        <v>109</v>
      </c>
      <c r="L6823" s="49">
        <v>9803169</v>
      </c>
      <c r="M6823" s="49" t="s">
        <v>914</v>
      </c>
      <c r="N6823" s="51">
        <v>24289</v>
      </c>
      <c r="O6823" s="51">
        <v>24289</v>
      </c>
      <c r="P6823" s="49" t="s">
        <v>1081</v>
      </c>
    </row>
    <row r="6824" spans="1:16">
      <c r="A6824" s="46">
        <v>0</v>
      </c>
      <c r="B6824" s="46">
        <v>0</v>
      </c>
      <c r="C6824" s="46">
        <v>0</v>
      </c>
      <c r="D6824" s="46">
        <f t="shared" si="106"/>
        <v>0</v>
      </c>
      <c r="E6824" s="51">
        <v>45261</v>
      </c>
      <c r="F6824" s="49" t="s">
        <v>80</v>
      </c>
      <c r="G6824" s="49" t="s">
        <v>81</v>
      </c>
      <c r="H6824" s="49" t="s">
        <v>3129</v>
      </c>
      <c r="I6824" s="49" t="s">
        <v>3129</v>
      </c>
      <c r="J6824" s="49">
        <v>135500</v>
      </c>
      <c r="K6824" s="49" t="s">
        <v>109</v>
      </c>
      <c r="L6824" s="49">
        <v>9802933</v>
      </c>
      <c r="M6824" s="49" t="s">
        <v>914</v>
      </c>
      <c r="N6824" s="51">
        <v>28672</v>
      </c>
      <c r="O6824" s="51">
        <v>28672</v>
      </c>
      <c r="P6824" s="49" t="s">
        <v>1081</v>
      </c>
    </row>
    <row r="6825" spans="1:16">
      <c r="A6825" s="46">
        <v>0</v>
      </c>
      <c r="B6825" s="46">
        <v>0</v>
      </c>
      <c r="C6825" s="46">
        <v>0</v>
      </c>
      <c r="D6825" s="46">
        <f t="shared" si="106"/>
        <v>0</v>
      </c>
      <c r="E6825" s="51">
        <v>45261</v>
      </c>
      <c r="F6825" s="49" t="s">
        <v>80</v>
      </c>
      <c r="G6825" s="49" t="s">
        <v>81</v>
      </c>
      <c r="H6825" s="49" t="s">
        <v>3129</v>
      </c>
      <c r="I6825" s="49" t="s">
        <v>3129</v>
      </c>
      <c r="J6825" s="49">
        <v>135500</v>
      </c>
      <c r="K6825" s="49" t="s">
        <v>109</v>
      </c>
      <c r="L6825" s="49">
        <v>9803046</v>
      </c>
      <c r="M6825" s="49" t="s">
        <v>914</v>
      </c>
      <c r="N6825" s="51">
        <v>25385</v>
      </c>
      <c r="O6825" s="51">
        <v>25385</v>
      </c>
      <c r="P6825" s="49" t="s">
        <v>1081</v>
      </c>
    </row>
    <row r="6826" spans="1:16">
      <c r="A6826" s="46">
        <v>0</v>
      </c>
      <c r="B6826" s="46">
        <v>0</v>
      </c>
      <c r="C6826" s="46">
        <v>0</v>
      </c>
      <c r="D6826" s="46">
        <f t="shared" si="106"/>
        <v>0</v>
      </c>
      <c r="E6826" s="51">
        <v>45261</v>
      </c>
      <c r="F6826" s="49" t="s">
        <v>80</v>
      </c>
      <c r="G6826" s="49" t="s">
        <v>81</v>
      </c>
      <c r="H6826" s="49" t="s">
        <v>3129</v>
      </c>
      <c r="I6826" s="49" t="s">
        <v>3129</v>
      </c>
      <c r="J6826" s="49">
        <v>135500</v>
      </c>
      <c r="K6826" s="49" t="s">
        <v>109</v>
      </c>
      <c r="L6826" s="49">
        <v>9803259</v>
      </c>
      <c r="M6826" s="49" t="s">
        <v>914</v>
      </c>
      <c r="N6826" s="51">
        <v>27942</v>
      </c>
      <c r="O6826" s="51">
        <v>27942</v>
      </c>
      <c r="P6826" s="49" t="s">
        <v>1081</v>
      </c>
    </row>
    <row r="6827" spans="1:16">
      <c r="A6827" s="46">
        <v>0</v>
      </c>
      <c r="B6827" s="46">
        <v>0</v>
      </c>
      <c r="C6827" s="46">
        <v>0</v>
      </c>
      <c r="D6827" s="46">
        <f t="shared" si="106"/>
        <v>0</v>
      </c>
      <c r="E6827" s="51">
        <v>45261</v>
      </c>
      <c r="F6827" s="49" t="s">
        <v>80</v>
      </c>
      <c r="G6827" s="49" t="s">
        <v>81</v>
      </c>
      <c r="H6827" s="49" t="s">
        <v>3129</v>
      </c>
      <c r="I6827" s="49" t="s">
        <v>3129</v>
      </c>
      <c r="J6827" s="49">
        <v>135500</v>
      </c>
      <c r="K6827" s="49" t="s">
        <v>109</v>
      </c>
      <c r="L6827" s="49">
        <v>9802160</v>
      </c>
      <c r="M6827" s="49" t="s">
        <v>914</v>
      </c>
      <c r="N6827" s="51">
        <v>29403</v>
      </c>
      <c r="O6827" s="51">
        <v>29403</v>
      </c>
      <c r="P6827" s="49" t="s">
        <v>1081</v>
      </c>
    </row>
    <row r="6828" spans="1:16">
      <c r="A6828" s="46">
        <v>0</v>
      </c>
      <c r="B6828" s="46">
        <v>0</v>
      </c>
      <c r="C6828" s="46">
        <v>0</v>
      </c>
      <c r="D6828" s="46">
        <f t="shared" si="106"/>
        <v>0</v>
      </c>
      <c r="E6828" s="51">
        <v>45261</v>
      </c>
      <c r="F6828" s="49" t="s">
        <v>80</v>
      </c>
      <c r="G6828" s="49" t="s">
        <v>81</v>
      </c>
      <c r="H6828" s="49" t="s">
        <v>3129</v>
      </c>
      <c r="I6828" s="49" t="s">
        <v>3129</v>
      </c>
      <c r="J6828" s="49">
        <v>135500</v>
      </c>
      <c r="K6828" s="49" t="s">
        <v>109</v>
      </c>
      <c r="L6828" s="49">
        <v>9803167</v>
      </c>
      <c r="M6828" s="49" t="s">
        <v>914</v>
      </c>
      <c r="N6828" s="51">
        <v>23559</v>
      </c>
      <c r="O6828" s="51">
        <v>23559</v>
      </c>
      <c r="P6828" s="49" t="s">
        <v>1081</v>
      </c>
    </row>
    <row r="6829" spans="1:16">
      <c r="A6829" s="46">
        <v>0</v>
      </c>
      <c r="B6829" s="46">
        <v>0</v>
      </c>
      <c r="C6829" s="46">
        <v>0</v>
      </c>
      <c r="D6829" s="46">
        <f t="shared" si="106"/>
        <v>0</v>
      </c>
      <c r="E6829" s="51">
        <v>45261</v>
      </c>
      <c r="F6829" s="49" t="s">
        <v>80</v>
      </c>
      <c r="G6829" s="49" t="s">
        <v>81</v>
      </c>
      <c r="H6829" s="49" t="s">
        <v>3129</v>
      </c>
      <c r="I6829" s="49" t="s">
        <v>3129</v>
      </c>
      <c r="J6829" s="49">
        <v>135500</v>
      </c>
      <c r="K6829" s="49" t="s">
        <v>109</v>
      </c>
      <c r="L6829" s="49">
        <v>9803166</v>
      </c>
      <c r="M6829" s="49" t="s">
        <v>914</v>
      </c>
      <c r="N6829" s="51">
        <v>23193</v>
      </c>
      <c r="O6829" s="51">
        <v>23193</v>
      </c>
      <c r="P6829" s="49" t="s">
        <v>1081</v>
      </c>
    </row>
    <row r="6830" spans="1:16">
      <c r="A6830" s="46">
        <v>0</v>
      </c>
      <c r="B6830" s="46">
        <v>0</v>
      </c>
      <c r="C6830" s="46">
        <v>0</v>
      </c>
      <c r="D6830" s="46">
        <f t="shared" si="106"/>
        <v>0</v>
      </c>
      <c r="E6830" s="51">
        <v>45261</v>
      </c>
      <c r="F6830" s="49" t="s">
        <v>80</v>
      </c>
      <c r="G6830" s="49" t="s">
        <v>81</v>
      </c>
      <c r="H6830" s="49" t="s">
        <v>3129</v>
      </c>
      <c r="I6830" s="49" t="s">
        <v>3129</v>
      </c>
      <c r="J6830" s="49">
        <v>135500</v>
      </c>
      <c r="K6830" s="49" t="s">
        <v>109</v>
      </c>
      <c r="L6830" s="49">
        <v>9803165</v>
      </c>
      <c r="M6830" s="49" t="s">
        <v>914</v>
      </c>
      <c r="N6830" s="51">
        <v>22828</v>
      </c>
      <c r="O6830" s="51">
        <v>22828</v>
      </c>
      <c r="P6830" s="49" t="s">
        <v>1081</v>
      </c>
    </row>
    <row r="6831" spans="1:16">
      <c r="A6831" s="46">
        <v>0</v>
      </c>
      <c r="B6831" s="46">
        <v>0</v>
      </c>
      <c r="C6831" s="46">
        <v>0</v>
      </c>
      <c r="D6831" s="46">
        <f t="shared" si="106"/>
        <v>0</v>
      </c>
      <c r="E6831" s="51">
        <v>45261</v>
      </c>
      <c r="F6831" s="49" t="s">
        <v>80</v>
      </c>
      <c r="G6831" s="49" t="s">
        <v>81</v>
      </c>
      <c r="H6831" s="49" t="s">
        <v>3129</v>
      </c>
      <c r="I6831" s="49" t="s">
        <v>3129</v>
      </c>
      <c r="J6831" s="49">
        <v>135500</v>
      </c>
      <c r="K6831" s="49" t="s">
        <v>109</v>
      </c>
      <c r="L6831" s="49">
        <v>9802207</v>
      </c>
      <c r="M6831" s="49" t="s">
        <v>914</v>
      </c>
      <c r="N6831" s="51">
        <v>27576</v>
      </c>
      <c r="O6831" s="51">
        <v>27576</v>
      </c>
      <c r="P6831" s="49" t="s">
        <v>1081</v>
      </c>
    </row>
    <row r="6832" spans="1:16">
      <c r="A6832" s="46">
        <v>0</v>
      </c>
      <c r="B6832" s="46">
        <v>0</v>
      </c>
      <c r="C6832" s="46">
        <v>0</v>
      </c>
      <c r="D6832" s="46">
        <f t="shared" si="106"/>
        <v>0</v>
      </c>
      <c r="E6832" s="51">
        <v>45261</v>
      </c>
      <c r="F6832" s="49" t="s">
        <v>80</v>
      </c>
      <c r="G6832" s="49" t="s">
        <v>81</v>
      </c>
      <c r="H6832" s="49" t="s">
        <v>3129</v>
      </c>
      <c r="I6832" s="49" t="s">
        <v>3129</v>
      </c>
      <c r="J6832" s="49">
        <v>135500</v>
      </c>
      <c r="K6832" s="49" t="s">
        <v>109</v>
      </c>
      <c r="L6832" s="49">
        <v>9803041</v>
      </c>
      <c r="M6832" s="49" t="s">
        <v>914</v>
      </c>
      <c r="N6832" s="51">
        <v>23559</v>
      </c>
      <c r="O6832" s="51">
        <v>23559</v>
      </c>
      <c r="P6832" s="49" t="s">
        <v>1081</v>
      </c>
    </row>
    <row r="6833" spans="1:16">
      <c r="A6833" s="46">
        <v>0</v>
      </c>
      <c r="B6833" s="46">
        <v>0</v>
      </c>
      <c r="C6833" s="46">
        <v>0</v>
      </c>
      <c r="D6833" s="46">
        <f t="shared" si="106"/>
        <v>0</v>
      </c>
      <c r="E6833" s="51">
        <v>45261</v>
      </c>
      <c r="F6833" s="49" t="s">
        <v>80</v>
      </c>
      <c r="G6833" s="49" t="s">
        <v>81</v>
      </c>
      <c r="H6833" s="49" t="s">
        <v>3129</v>
      </c>
      <c r="I6833" s="49" t="s">
        <v>3129</v>
      </c>
      <c r="J6833" s="49">
        <v>135500</v>
      </c>
      <c r="K6833" s="49" t="s">
        <v>109</v>
      </c>
      <c r="L6833" s="49">
        <v>9803039</v>
      </c>
      <c r="M6833" s="49" t="s">
        <v>914</v>
      </c>
      <c r="N6833" s="51">
        <v>22828</v>
      </c>
      <c r="O6833" s="51">
        <v>22828</v>
      </c>
      <c r="P6833" s="49" t="s">
        <v>1081</v>
      </c>
    </row>
    <row r="6834" spans="1:16">
      <c r="A6834" s="46">
        <v>0</v>
      </c>
      <c r="B6834" s="46">
        <v>0</v>
      </c>
      <c r="C6834" s="46">
        <v>0</v>
      </c>
      <c r="D6834" s="46">
        <f t="shared" si="106"/>
        <v>0</v>
      </c>
      <c r="E6834" s="51">
        <v>45261</v>
      </c>
      <c r="F6834" s="49" t="s">
        <v>80</v>
      </c>
      <c r="G6834" s="49" t="s">
        <v>81</v>
      </c>
      <c r="H6834" s="49" t="s">
        <v>3129</v>
      </c>
      <c r="I6834" s="49" t="s">
        <v>3129</v>
      </c>
      <c r="J6834" s="49">
        <v>135500</v>
      </c>
      <c r="K6834" s="49" t="s">
        <v>109</v>
      </c>
      <c r="L6834" s="49">
        <v>9803018</v>
      </c>
      <c r="M6834" s="49" t="s">
        <v>914</v>
      </c>
      <c r="N6834" s="51">
        <v>29403</v>
      </c>
      <c r="O6834" s="51">
        <v>29403</v>
      </c>
      <c r="P6834" s="49" t="s">
        <v>1081</v>
      </c>
    </row>
    <row r="6835" spans="1:16">
      <c r="A6835" s="46">
        <v>0</v>
      </c>
      <c r="B6835" s="46">
        <v>0</v>
      </c>
      <c r="C6835" s="46">
        <v>0</v>
      </c>
      <c r="D6835" s="46">
        <f t="shared" si="106"/>
        <v>0</v>
      </c>
      <c r="E6835" s="51">
        <v>45261</v>
      </c>
      <c r="F6835" s="49" t="s">
        <v>80</v>
      </c>
      <c r="G6835" s="49" t="s">
        <v>81</v>
      </c>
      <c r="H6835" s="49" t="s">
        <v>3129</v>
      </c>
      <c r="I6835" s="49" t="s">
        <v>3129</v>
      </c>
      <c r="J6835" s="49">
        <v>135500</v>
      </c>
      <c r="K6835" s="49" t="s">
        <v>109</v>
      </c>
      <c r="L6835" s="49">
        <v>9802236</v>
      </c>
      <c r="M6835" s="49" t="s">
        <v>914</v>
      </c>
      <c r="N6835" s="51">
        <v>24289</v>
      </c>
      <c r="O6835" s="51">
        <v>24289</v>
      </c>
      <c r="P6835" s="49" t="s">
        <v>1081</v>
      </c>
    </row>
    <row r="6836" spans="1:16">
      <c r="A6836" s="46">
        <v>0</v>
      </c>
      <c r="B6836" s="46">
        <v>0</v>
      </c>
      <c r="C6836" s="46">
        <v>0</v>
      </c>
      <c r="D6836" s="46">
        <f t="shared" si="106"/>
        <v>0</v>
      </c>
      <c r="E6836" s="51">
        <v>45261</v>
      </c>
      <c r="F6836" s="49" t="s">
        <v>80</v>
      </c>
      <c r="G6836" s="49" t="s">
        <v>81</v>
      </c>
      <c r="H6836" s="49" t="s">
        <v>3129</v>
      </c>
      <c r="I6836" s="49" t="s">
        <v>3129</v>
      </c>
      <c r="J6836" s="49">
        <v>135500</v>
      </c>
      <c r="K6836" s="49" t="s">
        <v>109</v>
      </c>
      <c r="L6836" s="49">
        <v>9802211</v>
      </c>
      <c r="M6836" s="49" t="s">
        <v>914</v>
      </c>
      <c r="N6836" s="51">
        <v>29037</v>
      </c>
      <c r="O6836" s="51">
        <v>29037</v>
      </c>
      <c r="P6836" s="49" t="s">
        <v>1081</v>
      </c>
    </row>
    <row r="6837" spans="1:16">
      <c r="A6837" s="46">
        <v>0</v>
      </c>
      <c r="B6837" s="46">
        <v>0</v>
      </c>
      <c r="C6837" s="46">
        <v>0</v>
      </c>
      <c r="D6837" s="46">
        <f t="shared" si="106"/>
        <v>0</v>
      </c>
      <c r="E6837" s="51">
        <v>45261</v>
      </c>
      <c r="F6837" s="49" t="s">
        <v>80</v>
      </c>
      <c r="G6837" s="49" t="s">
        <v>81</v>
      </c>
      <c r="H6837" s="49" t="s">
        <v>3129</v>
      </c>
      <c r="I6837" s="49" t="s">
        <v>3129</v>
      </c>
      <c r="J6837" s="49">
        <v>135500</v>
      </c>
      <c r="K6837" s="49" t="s">
        <v>109</v>
      </c>
      <c r="L6837" s="49">
        <v>9802209</v>
      </c>
      <c r="M6837" s="49" t="s">
        <v>914</v>
      </c>
      <c r="N6837" s="51">
        <v>28307</v>
      </c>
      <c r="O6837" s="51">
        <v>28307</v>
      </c>
      <c r="P6837" s="49" t="s">
        <v>1081</v>
      </c>
    </row>
    <row r="6838" spans="1:16">
      <c r="A6838" s="46">
        <v>0</v>
      </c>
      <c r="B6838" s="46">
        <v>0</v>
      </c>
      <c r="C6838" s="46">
        <v>0</v>
      </c>
      <c r="D6838" s="46">
        <f t="shared" si="106"/>
        <v>0</v>
      </c>
      <c r="E6838" s="51">
        <v>45261</v>
      </c>
      <c r="F6838" s="49" t="s">
        <v>80</v>
      </c>
      <c r="G6838" s="49" t="s">
        <v>81</v>
      </c>
      <c r="H6838" s="49" t="s">
        <v>3129</v>
      </c>
      <c r="I6838" s="49" t="s">
        <v>3129</v>
      </c>
      <c r="J6838" s="49">
        <v>135500</v>
      </c>
      <c r="K6838" s="49" t="s">
        <v>109</v>
      </c>
      <c r="L6838" s="49">
        <v>9802172</v>
      </c>
      <c r="M6838" s="49" t="s">
        <v>914</v>
      </c>
      <c r="N6838" s="51">
        <v>27942</v>
      </c>
      <c r="O6838" s="51">
        <v>27942</v>
      </c>
      <c r="P6838" s="49" t="s">
        <v>1081</v>
      </c>
    </row>
    <row r="6839" spans="1:16">
      <c r="A6839" s="46">
        <v>0</v>
      </c>
      <c r="B6839" s="46">
        <v>0</v>
      </c>
      <c r="C6839" s="46">
        <v>0</v>
      </c>
      <c r="D6839" s="46">
        <f t="shared" si="106"/>
        <v>0</v>
      </c>
      <c r="E6839" s="51">
        <v>45261</v>
      </c>
      <c r="F6839" s="49" t="s">
        <v>80</v>
      </c>
      <c r="G6839" s="49" t="s">
        <v>81</v>
      </c>
      <c r="H6839" s="49" t="s">
        <v>3129</v>
      </c>
      <c r="I6839" s="49" t="s">
        <v>3129</v>
      </c>
      <c r="J6839" s="49">
        <v>135500</v>
      </c>
      <c r="K6839" s="49" t="s">
        <v>109</v>
      </c>
      <c r="L6839" s="49">
        <v>9803170</v>
      </c>
      <c r="M6839" s="49" t="s">
        <v>914</v>
      </c>
      <c r="N6839" s="51">
        <v>24654</v>
      </c>
      <c r="O6839" s="51">
        <v>24654</v>
      </c>
      <c r="P6839" s="49" t="s">
        <v>1081</v>
      </c>
    </row>
    <row r="6840" spans="1:16">
      <c r="A6840" s="46">
        <v>0</v>
      </c>
      <c r="B6840" s="46">
        <v>0</v>
      </c>
      <c r="C6840" s="46">
        <v>0</v>
      </c>
      <c r="D6840" s="46">
        <f t="shared" si="106"/>
        <v>0</v>
      </c>
      <c r="E6840" s="51">
        <v>45261</v>
      </c>
      <c r="F6840" s="49" t="s">
        <v>80</v>
      </c>
      <c r="G6840" s="49" t="s">
        <v>81</v>
      </c>
      <c r="H6840" s="49" t="s">
        <v>3129</v>
      </c>
      <c r="I6840" s="49" t="s">
        <v>3129</v>
      </c>
      <c r="J6840" s="49">
        <v>135500</v>
      </c>
      <c r="K6840" s="49" t="s">
        <v>109</v>
      </c>
      <c r="L6840" s="49">
        <v>9802159</v>
      </c>
      <c r="M6840" s="49" t="s">
        <v>914</v>
      </c>
      <c r="N6840" s="51">
        <v>28307</v>
      </c>
      <c r="O6840" s="51">
        <v>28307</v>
      </c>
      <c r="P6840" s="49" t="s">
        <v>1081</v>
      </c>
    </row>
    <row r="6841" spans="1:16">
      <c r="A6841" s="46">
        <v>0</v>
      </c>
      <c r="B6841" s="46">
        <v>0</v>
      </c>
      <c r="C6841" s="46">
        <v>0</v>
      </c>
      <c r="D6841" s="46">
        <f t="shared" si="106"/>
        <v>0</v>
      </c>
      <c r="E6841" s="51">
        <v>45261</v>
      </c>
      <c r="F6841" s="49" t="s">
        <v>80</v>
      </c>
      <c r="G6841" s="49" t="s">
        <v>81</v>
      </c>
      <c r="H6841" s="49" t="s">
        <v>3129</v>
      </c>
      <c r="I6841" s="49" t="s">
        <v>3129</v>
      </c>
      <c r="J6841" s="49">
        <v>135500</v>
      </c>
      <c r="K6841" s="49" t="s">
        <v>109</v>
      </c>
      <c r="L6841" s="49">
        <v>9802154</v>
      </c>
      <c r="M6841" s="49" t="s">
        <v>914</v>
      </c>
      <c r="N6841" s="51">
        <v>26115</v>
      </c>
      <c r="O6841" s="51">
        <v>26115</v>
      </c>
      <c r="P6841" s="49" t="s">
        <v>1081</v>
      </c>
    </row>
    <row r="6842" spans="1:16">
      <c r="A6842" s="46">
        <v>0</v>
      </c>
      <c r="B6842" s="46">
        <v>0</v>
      </c>
      <c r="C6842" s="46">
        <v>0</v>
      </c>
      <c r="D6842" s="46">
        <f t="shared" si="106"/>
        <v>0</v>
      </c>
      <c r="E6842" s="51">
        <v>45261</v>
      </c>
      <c r="F6842" s="49" t="s">
        <v>80</v>
      </c>
      <c r="G6842" s="49" t="s">
        <v>81</v>
      </c>
      <c r="H6842" s="49" t="s">
        <v>3129</v>
      </c>
      <c r="I6842" s="49" t="s">
        <v>3129</v>
      </c>
      <c r="J6842" s="49">
        <v>135500</v>
      </c>
      <c r="K6842" s="49" t="s">
        <v>109</v>
      </c>
      <c r="L6842" s="49">
        <v>9803138</v>
      </c>
      <c r="M6842" s="49" t="s">
        <v>914</v>
      </c>
      <c r="N6842" s="51">
        <v>28672</v>
      </c>
      <c r="O6842" s="51">
        <v>28672</v>
      </c>
      <c r="P6842" s="49" t="s">
        <v>1081</v>
      </c>
    </row>
    <row r="6843" spans="1:16">
      <c r="A6843" s="46">
        <v>0</v>
      </c>
      <c r="B6843" s="46">
        <v>0</v>
      </c>
      <c r="C6843" s="46">
        <v>0</v>
      </c>
      <c r="D6843" s="46">
        <f t="shared" si="106"/>
        <v>0</v>
      </c>
      <c r="E6843" s="51">
        <v>45261</v>
      </c>
      <c r="F6843" s="49" t="s">
        <v>80</v>
      </c>
      <c r="G6843" s="49" t="s">
        <v>81</v>
      </c>
      <c r="H6843" s="49" t="s">
        <v>3129</v>
      </c>
      <c r="I6843" s="49" t="s">
        <v>3129</v>
      </c>
      <c r="J6843" s="49">
        <v>135500</v>
      </c>
      <c r="K6843" s="49" t="s">
        <v>109</v>
      </c>
      <c r="L6843" s="49">
        <v>9803260</v>
      </c>
      <c r="M6843" s="49" t="s">
        <v>914</v>
      </c>
      <c r="N6843" s="51">
        <v>28307</v>
      </c>
      <c r="O6843" s="51">
        <v>28307</v>
      </c>
      <c r="P6843" s="49" t="s">
        <v>1081</v>
      </c>
    </row>
    <row r="6844" spans="1:16">
      <c r="A6844" s="46">
        <v>0</v>
      </c>
      <c r="B6844" s="46">
        <v>0</v>
      </c>
      <c r="C6844" s="46">
        <v>0</v>
      </c>
      <c r="D6844" s="46">
        <f t="shared" si="106"/>
        <v>0</v>
      </c>
      <c r="E6844" s="51">
        <v>45261</v>
      </c>
      <c r="F6844" s="49" t="s">
        <v>80</v>
      </c>
      <c r="G6844" s="49" t="s">
        <v>81</v>
      </c>
      <c r="H6844" s="49" t="s">
        <v>3129</v>
      </c>
      <c r="I6844" s="49" t="s">
        <v>3129</v>
      </c>
      <c r="J6844" s="49">
        <v>135500</v>
      </c>
      <c r="K6844" s="49" t="s">
        <v>109</v>
      </c>
      <c r="L6844" s="49">
        <v>9803392</v>
      </c>
      <c r="M6844" s="49" t="s">
        <v>914</v>
      </c>
      <c r="N6844" s="51">
        <v>25020</v>
      </c>
      <c r="O6844" s="51">
        <v>25020</v>
      </c>
      <c r="P6844" s="49" t="s">
        <v>1081</v>
      </c>
    </row>
    <row r="6845" spans="1:16">
      <c r="A6845" s="46">
        <v>0</v>
      </c>
      <c r="B6845" s="46">
        <v>0</v>
      </c>
      <c r="C6845" s="46">
        <v>0</v>
      </c>
      <c r="D6845" s="46">
        <f t="shared" si="106"/>
        <v>0</v>
      </c>
      <c r="E6845" s="51">
        <v>45261</v>
      </c>
      <c r="F6845" s="49" t="s">
        <v>80</v>
      </c>
      <c r="G6845" s="49" t="s">
        <v>81</v>
      </c>
      <c r="H6845" s="49" t="s">
        <v>3129</v>
      </c>
      <c r="I6845" s="49" t="s">
        <v>3129</v>
      </c>
      <c r="J6845" s="49">
        <v>135500</v>
      </c>
      <c r="K6845" s="49" t="s">
        <v>109</v>
      </c>
      <c r="L6845" s="49">
        <v>9803337</v>
      </c>
      <c r="M6845" s="49" t="s">
        <v>914</v>
      </c>
      <c r="N6845" s="51">
        <v>23559</v>
      </c>
      <c r="O6845" s="51">
        <v>23559</v>
      </c>
      <c r="P6845" s="49" t="s">
        <v>1081</v>
      </c>
    </row>
    <row r="6846" spans="1:16">
      <c r="A6846" s="46">
        <v>0</v>
      </c>
      <c r="B6846" s="46">
        <v>0</v>
      </c>
      <c r="C6846" s="46">
        <v>0</v>
      </c>
      <c r="D6846" s="46">
        <f t="shared" si="106"/>
        <v>0</v>
      </c>
      <c r="E6846" s="51">
        <v>45261</v>
      </c>
      <c r="F6846" s="49" t="s">
        <v>80</v>
      </c>
      <c r="G6846" s="49" t="s">
        <v>81</v>
      </c>
      <c r="H6846" s="49" t="s">
        <v>3129</v>
      </c>
      <c r="I6846" s="49" t="s">
        <v>3129</v>
      </c>
      <c r="J6846" s="49">
        <v>135500</v>
      </c>
      <c r="K6846" s="49" t="s">
        <v>109</v>
      </c>
      <c r="L6846" s="49">
        <v>9803304</v>
      </c>
      <c r="M6846" s="49" t="s">
        <v>914</v>
      </c>
      <c r="N6846" s="51">
        <v>24654</v>
      </c>
      <c r="O6846" s="51">
        <v>24654</v>
      </c>
      <c r="P6846" s="49" t="s">
        <v>1081</v>
      </c>
    </row>
    <row r="6847" spans="1:16">
      <c r="A6847" s="46">
        <v>0</v>
      </c>
      <c r="B6847" s="46">
        <v>0</v>
      </c>
      <c r="C6847" s="46">
        <v>0</v>
      </c>
      <c r="D6847" s="46">
        <f t="shared" si="106"/>
        <v>0</v>
      </c>
      <c r="E6847" s="51">
        <v>45261</v>
      </c>
      <c r="F6847" s="49" t="s">
        <v>80</v>
      </c>
      <c r="G6847" s="49" t="s">
        <v>81</v>
      </c>
      <c r="H6847" s="49" t="s">
        <v>3129</v>
      </c>
      <c r="I6847" s="49" t="s">
        <v>3129</v>
      </c>
      <c r="J6847" s="49">
        <v>135500</v>
      </c>
      <c r="K6847" s="49" t="s">
        <v>109</v>
      </c>
      <c r="L6847" s="49">
        <v>9803036</v>
      </c>
      <c r="M6847" s="49" t="s">
        <v>914</v>
      </c>
      <c r="N6847" s="51">
        <v>21367</v>
      </c>
      <c r="O6847" s="51">
        <v>21367</v>
      </c>
      <c r="P6847" s="49" t="s">
        <v>1081</v>
      </c>
    </row>
    <row r="6848" spans="1:16">
      <c r="A6848" s="46">
        <v>0</v>
      </c>
      <c r="B6848" s="46">
        <v>0</v>
      </c>
      <c r="C6848" s="46">
        <v>0</v>
      </c>
      <c r="D6848" s="46">
        <f t="shared" si="106"/>
        <v>0</v>
      </c>
      <c r="E6848" s="51">
        <v>45261</v>
      </c>
      <c r="F6848" s="49" t="s">
        <v>80</v>
      </c>
      <c r="G6848" s="49" t="s">
        <v>81</v>
      </c>
      <c r="H6848" s="49" t="s">
        <v>3129</v>
      </c>
      <c r="I6848" s="49" t="s">
        <v>3129</v>
      </c>
      <c r="J6848" s="49">
        <v>135500</v>
      </c>
      <c r="K6848" s="49" t="s">
        <v>109</v>
      </c>
      <c r="L6848" s="49">
        <v>9803303</v>
      </c>
      <c r="M6848" s="49" t="s">
        <v>914</v>
      </c>
      <c r="N6848" s="51">
        <v>24289</v>
      </c>
      <c r="O6848" s="51">
        <v>24289</v>
      </c>
      <c r="P6848" s="49" t="s">
        <v>1081</v>
      </c>
    </row>
    <row r="6849" spans="1:16">
      <c r="A6849" s="46">
        <v>0</v>
      </c>
      <c r="B6849" s="46">
        <v>0</v>
      </c>
      <c r="C6849" s="46">
        <v>0</v>
      </c>
      <c r="D6849" s="46">
        <f t="shared" si="106"/>
        <v>0</v>
      </c>
      <c r="E6849" s="51">
        <v>45261</v>
      </c>
      <c r="F6849" s="49" t="s">
        <v>80</v>
      </c>
      <c r="G6849" s="49" t="s">
        <v>81</v>
      </c>
      <c r="H6849" s="49" t="s">
        <v>3129</v>
      </c>
      <c r="I6849" s="49" t="s">
        <v>3129</v>
      </c>
      <c r="J6849" s="49">
        <v>135500</v>
      </c>
      <c r="K6849" s="49" t="s">
        <v>109</v>
      </c>
      <c r="L6849" s="49">
        <v>9803164</v>
      </c>
      <c r="M6849" s="49" t="s">
        <v>914</v>
      </c>
      <c r="N6849" s="51">
        <v>22098</v>
      </c>
      <c r="O6849" s="51">
        <v>22098</v>
      </c>
      <c r="P6849" s="49" t="s">
        <v>1081</v>
      </c>
    </row>
    <row r="6850" spans="1:16">
      <c r="A6850" s="46">
        <v>0</v>
      </c>
      <c r="B6850" s="46">
        <v>0</v>
      </c>
      <c r="C6850" s="46">
        <v>0</v>
      </c>
      <c r="D6850" s="46">
        <f t="shared" si="106"/>
        <v>0</v>
      </c>
      <c r="E6850" s="51">
        <v>45261</v>
      </c>
      <c r="F6850" s="49" t="s">
        <v>80</v>
      </c>
      <c r="G6850" s="49" t="s">
        <v>81</v>
      </c>
      <c r="H6850" s="49" t="s">
        <v>3129</v>
      </c>
      <c r="I6850" s="49" t="s">
        <v>3129</v>
      </c>
      <c r="J6850" s="49">
        <v>135500</v>
      </c>
      <c r="K6850" s="49" t="s">
        <v>109</v>
      </c>
      <c r="L6850" s="49">
        <v>9803049</v>
      </c>
      <c r="M6850" s="49" t="s">
        <v>914</v>
      </c>
      <c r="N6850" s="51">
        <v>27211</v>
      </c>
      <c r="O6850" s="51">
        <v>27211</v>
      </c>
      <c r="P6850" s="49" t="s">
        <v>1081</v>
      </c>
    </row>
    <row r="6851" spans="1:16">
      <c r="A6851" s="46">
        <v>0</v>
      </c>
      <c r="B6851" s="46">
        <v>0</v>
      </c>
      <c r="C6851" s="46">
        <v>0</v>
      </c>
      <c r="D6851" s="46">
        <f t="shared" ref="D6851:D6914" si="107">+B6851-C6851</f>
        <v>0</v>
      </c>
      <c r="E6851" s="51">
        <v>45261</v>
      </c>
      <c r="F6851" s="49" t="s">
        <v>80</v>
      </c>
      <c r="G6851" s="49" t="s">
        <v>81</v>
      </c>
      <c r="H6851" s="49" t="s">
        <v>3129</v>
      </c>
      <c r="I6851" s="49" t="s">
        <v>3129</v>
      </c>
      <c r="J6851" s="49">
        <v>135500</v>
      </c>
      <c r="K6851" s="49" t="s">
        <v>109</v>
      </c>
      <c r="L6851" s="49">
        <v>9803048</v>
      </c>
      <c r="M6851" s="49" t="s">
        <v>914</v>
      </c>
      <c r="N6851" s="51">
        <v>26481</v>
      </c>
      <c r="O6851" s="51">
        <v>26481</v>
      </c>
      <c r="P6851" s="49" t="s">
        <v>1081</v>
      </c>
    </row>
    <row r="6852" spans="1:16">
      <c r="A6852" s="46">
        <v>0</v>
      </c>
      <c r="B6852" s="46">
        <v>0</v>
      </c>
      <c r="C6852" s="46">
        <v>0</v>
      </c>
      <c r="D6852" s="46">
        <f t="shared" si="107"/>
        <v>0</v>
      </c>
      <c r="E6852" s="51">
        <v>45261</v>
      </c>
      <c r="F6852" s="49" t="s">
        <v>80</v>
      </c>
      <c r="G6852" s="49" t="s">
        <v>81</v>
      </c>
      <c r="H6852" s="49" t="s">
        <v>3129</v>
      </c>
      <c r="I6852" s="49" t="s">
        <v>3129</v>
      </c>
      <c r="J6852" s="49">
        <v>135500</v>
      </c>
      <c r="K6852" s="49" t="s">
        <v>109</v>
      </c>
      <c r="L6852" s="49">
        <v>9803047</v>
      </c>
      <c r="M6852" s="49" t="s">
        <v>914</v>
      </c>
      <c r="N6852" s="51">
        <v>26115</v>
      </c>
      <c r="O6852" s="51">
        <v>26115</v>
      </c>
      <c r="P6852" s="49" t="s">
        <v>1081</v>
      </c>
    </row>
    <row r="6853" spans="1:16">
      <c r="A6853" s="46">
        <v>0</v>
      </c>
      <c r="B6853" s="46">
        <v>0</v>
      </c>
      <c r="C6853" s="46">
        <v>0</v>
      </c>
      <c r="D6853" s="46">
        <f t="shared" si="107"/>
        <v>0</v>
      </c>
      <c r="E6853" s="51">
        <v>45261</v>
      </c>
      <c r="F6853" s="49" t="s">
        <v>80</v>
      </c>
      <c r="G6853" s="49" t="s">
        <v>81</v>
      </c>
      <c r="H6853" s="49" t="s">
        <v>3129</v>
      </c>
      <c r="I6853" s="49" t="s">
        <v>3129</v>
      </c>
      <c r="J6853" s="49">
        <v>135500</v>
      </c>
      <c r="K6853" s="49" t="s">
        <v>109</v>
      </c>
      <c r="L6853" s="49">
        <v>9803038</v>
      </c>
      <c r="M6853" s="49" t="s">
        <v>914</v>
      </c>
      <c r="N6853" s="51">
        <v>22098</v>
      </c>
      <c r="O6853" s="51">
        <v>22098</v>
      </c>
      <c r="P6853" s="49" t="s">
        <v>1081</v>
      </c>
    </row>
    <row r="6854" spans="1:16">
      <c r="A6854" s="46">
        <v>0</v>
      </c>
      <c r="B6854" s="46">
        <v>0</v>
      </c>
      <c r="C6854" s="46">
        <v>0</v>
      </c>
      <c r="D6854" s="46">
        <f t="shared" si="107"/>
        <v>0</v>
      </c>
      <c r="E6854" s="51">
        <v>45261</v>
      </c>
      <c r="F6854" s="49" t="s">
        <v>80</v>
      </c>
      <c r="G6854" s="49" t="s">
        <v>81</v>
      </c>
      <c r="H6854" s="49" t="s">
        <v>3129</v>
      </c>
      <c r="I6854" s="49" t="s">
        <v>3129</v>
      </c>
      <c r="J6854" s="49">
        <v>135500</v>
      </c>
      <c r="K6854" s="49" t="s">
        <v>109</v>
      </c>
      <c r="L6854" s="49">
        <v>9803015</v>
      </c>
      <c r="M6854" s="49" t="s">
        <v>914</v>
      </c>
      <c r="N6854" s="51">
        <v>27942</v>
      </c>
      <c r="O6854" s="51">
        <v>27942</v>
      </c>
      <c r="P6854" s="49" t="s">
        <v>1081</v>
      </c>
    </row>
    <row r="6855" spans="1:16">
      <c r="A6855" s="46">
        <v>0</v>
      </c>
      <c r="B6855" s="46">
        <v>0</v>
      </c>
      <c r="C6855" s="46">
        <v>0</v>
      </c>
      <c r="D6855" s="46">
        <f t="shared" si="107"/>
        <v>0</v>
      </c>
      <c r="E6855" s="51">
        <v>45261</v>
      </c>
      <c r="F6855" s="49" t="s">
        <v>80</v>
      </c>
      <c r="G6855" s="49" t="s">
        <v>81</v>
      </c>
      <c r="H6855" s="49" t="s">
        <v>3129</v>
      </c>
      <c r="I6855" s="49" t="s">
        <v>3129</v>
      </c>
      <c r="J6855" s="49">
        <v>135500</v>
      </c>
      <c r="K6855" s="49" t="s">
        <v>109</v>
      </c>
      <c r="L6855" s="49">
        <v>9803344</v>
      </c>
      <c r="M6855" s="49" t="s">
        <v>914</v>
      </c>
      <c r="N6855" s="51">
        <v>26481</v>
      </c>
      <c r="O6855" s="51">
        <v>26481</v>
      </c>
      <c r="P6855" s="49" t="s">
        <v>1081</v>
      </c>
    </row>
    <row r="6856" spans="1:16">
      <c r="A6856" s="46">
        <v>0</v>
      </c>
      <c r="B6856" s="46">
        <v>0</v>
      </c>
      <c r="C6856" s="46">
        <v>0</v>
      </c>
      <c r="D6856" s="46">
        <f t="shared" si="107"/>
        <v>0</v>
      </c>
      <c r="E6856" s="51">
        <v>45261</v>
      </c>
      <c r="F6856" s="49" t="s">
        <v>80</v>
      </c>
      <c r="G6856" s="49" t="s">
        <v>81</v>
      </c>
      <c r="H6856" s="49" t="s">
        <v>3129</v>
      </c>
      <c r="I6856" s="49" t="s">
        <v>3129</v>
      </c>
      <c r="J6856" s="49">
        <v>135500</v>
      </c>
      <c r="K6856" s="49" t="s">
        <v>109</v>
      </c>
      <c r="L6856" s="49">
        <v>9802233</v>
      </c>
      <c r="M6856" s="49" t="s">
        <v>914</v>
      </c>
      <c r="N6856" s="51">
        <v>23193</v>
      </c>
      <c r="O6856" s="51">
        <v>23193</v>
      </c>
      <c r="P6856" s="49" t="s">
        <v>1081</v>
      </c>
    </row>
    <row r="6857" spans="1:16">
      <c r="A6857" s="46">
        <v>0</v>
      </c>
      <c r="B6857" s="46">
        <v>0</v>
      </c>
      <c r="C6857" s="46">
        <v>0</v>
      </c>
      <c r="D6857" s="46">
        <f t="shared" si="107"/>
        <v>0</v>
      </c>
      <c r="E6857" s="51">
        <v>45261</v>
      </c>
      <c r="F6857" s="49" t="s">
        <v>80</v>
      </c>
      <c r="G6857" s="49" t="s">
        <v>81</v>
      </c>
      <c r="H6857" s="49" t="s">
        <v>3129</v>
      </c>
      <c r="I6857" s="49" t="s">
        <v>3129</v>
      </c>
      <c r="J6857" s="49">
        <v>135500</v>
      </c>
      <c r="K6857" s="49" t="s">
        <v>109</v>
      </c>
      <c r="L6857" s="49">
        <v>9802230</v>
      </c>
      <c r="M6857" s="49" t="s">
        <v>914</v>
      </c>
      <c r="N6857" s="51">
        <v>22098</v>
      </c>
      <c r="O6857" s="51">
        <v>22098</v>
      </c>
      <c r="P6857" s="49" t="s">
        <v>1081</v>
      </c>
    </row>
    <row r="6858" spans="1:16">
      <c r="A6858" s="46">
        <v>0</v>
      </c>
      <c r="B6858" s="46">
        <v>0</v>
      </c>
      <c r="C6858" s="46">
        <v>0</v>
      </c>
      <c r="D6858" s="46">
        <f t="shared" si="107"/>
        <v>0</v>
      </c>
      <c r="E6858" s="51">
        <v>45261</v>
      </c>
      <c r="F6858" s="49" t="s">
        <v>80</v>
      </c>
      <c r="G6858" s="49" t="s">
        <v>81</v>
      </c>
      <c r="H6858" s="49" t="s">
        <v>3129</v>
      </c>
      <c r="I6858" s="49" t="s">
        <v>3129</v>
      </c>
      <c r="J6858" s="49">
        <v>135500</v>
      </c>
      <c r="K6858" s="49" t="s">
        <v>109</v>
      </c>
      <c r="L6858" s="49">
        <v>9802229</v>
      </c>
      <c r="M6858" s="49" t="s">
        <v>914</v>
      </c>
      <c r="N6858" s="51">
        <v>21732</v>
      </c>
      <c r="O6858" s="51">
        <v>21732</v>
      </c>
      <c r="P6858" s="49" t="s">
        <v>1081</v>
      </c>
    </row>
    <row r="6859" spans="1:16">
      <c r="A6859" s="46">
        <v>0</v>
      </c>
      <c r="B6859" s="46">
        <v>0</v>
      </c>
      <c r="C6859" s="46">
        <v>0</v>
      </c>
      <c r="D6859" s="46">
        <f t="shared" si="107"/>
        <v>0</v>
      </c>
      <c r="E6859" s="51">
        <v>45261</v>
      </c>
      <c r="F6859" s="49" t="s">
        <v>80</v>
      </c>
      <c r="G6859" s="49" t="s">
        <v>81</v>
      </c>
      <c r="H6859" s="49" t="s">
        <v>3129</v>
      </c>
      <c r="I6859" s="49" t="s">
        <v>3129</v>
      </c>
      <c r="J6859" s="49">
        <v>135500</v>
      </c>
      <c r="K6859" s="49" t="s">
        <v>109</v>
      </c>
      <c r="L6859" s="49">
        <v>9802173</v>
      </c>
      <c r="M6859" s="49" t="s">
        <v>914</v>
      </c>
      <c r="N6859" s="51">
        <v>28307</v>
      </c>
      <c r="O6859" s="51">
        <v>28307</v>
      </c>
      <c r="P6859" s="49" t="s">
        <v>1081</v>
      </c>
    </row>
    <row r="6860" spans="1:16">
      <c r="A6860" s="46">
        <v>0</v>
      </c>
      <c r="B6860" s="46">
        <v>0</v>
      </c>
      <c r="C6860" s="46">
        <v>0</v>
      </c>
      <c r="D6860" s="46">
        <f t="shared" si="107"/>
        <v>0</v>
      </c>
      <c r="E6860" s="51">
        <v>45261</v>
      </c>
      <c r="F6860" s="49" t="s">
        <v>80</v>
      </c>
      <c r="G6860" s="49" t="s">
        <v>81</v>
      </c>
      <c r="H6860" s="49" t="s">
        <v>3129</v>
      </c>
      <c r="I6860" s="49" t="s">
        <v>3129</v>
      </c>
      <c r="J6860" s="49">
        <v>135500</v>
      </c>
      <c r="K6860" s="49" t="s">
        <v>109</v>
      </c>
      <c r="L6860" s="49">
        <v>9802205</v>
      </c>
      <c r="M6860" s="49" t="s">
        <v>914</v>
      </c>
      <c r="N6860" s="51">
        <v>26846</v>
      </c>
      <c r="O6860" s="51">
        <v>26846</v>
      </c>
      <c r="P6860" s="49" t="s">
        <v>1081</v>
      </c>
    </row>
    <row r="6861" spans="1:16">
      <c r="A6861" s="46">
        <v>0</v>
      </c>
      <c r="B6861" s="46">
        <v>0</v>
      </c>
      <c r="C6861" s="46">
        <v>0</v>
      </c>
      <c r="D6861" s="46">
        <f t="shared" si="107"/>
        <v>0</v>
      </c>
      <c r="E6861" s="51">
        <v>45261</v>
      </c>
      <c r="F6861" s="49" t="s">
        <v>80</v>
      </c>
      <c r="G6861" s="49" t="s">
        <v>81</v>
      </c>
      <c r="H6861" s="49" t="s">
        <v>3129</v>
      </c>
      <c r="I6861" s="49" t="s">
        <v>3129</v>
      </c>
      <c r="J6861" s="49">
        <v>135500</v>
      </c>
      <c r="K6861" s="49" t="s">
        <v>109</v>
      </c>
      <c r="L6861" s="49">
        <v>9802186</v>
      </c>
      <c r="M6861" s="49" t="s">
        <v>914</v>
      </c>
      <c r="N6861" s="51">
        <v>22463</v>
      </c>
      <c r="O6861" s="51">
        <v>22463</v>
      </c>
      <c r="P6861" s="49" t="s">
        <v>1081</v>
      </c>
    </row>
    <row r="6862" spans="1:16">
      <c r="A6862" s="46">
        <v>0</v>
      </c>
      <c r="B6862" s="46">
        <v>0</v>
      </c>
      <c r="C6862" s="46">
        <v>0</v>
      </c>
      <c r="D6862" s="46">
        <f t="shared" si="107"/>
        <v>0</v>
      </c>
      <c r="E6862" s="51">
        <v>45261</v>
      </c>
      <c r="F6862" s="49" t="s">
        <v>80</v>
      </c>
      <c r="G6862" s="49" t="s">
        <v>81</v>
      </c>
      <c r="H6862" s="49" t="s">
        <v>3129</v>
      </c>
      <c r="I6862" s="49" t="s">
        <v>3129</v>
      </c>
      <c r="J6862" s="49">
        <v>135500</v>
      </c>
      <c r="K6862" s="49" t="s">
        <v>109</v>
      </c>
      <c r="L6862" s="49">
        <v>9802183</v>
      </c>
      <c r="M6862" s="49" t="s">
        <v>914</v>
      </c>
      <c r="N6862" s="51">
        <v>13332</v>
      </c>
      <c r="O6862" s="51">
        <v>13332</v>
      </c>
      <c r="P6862" s="49" t="s">
        <v>1081</v>
      </c>
    </row>
    <row r="6863" spans="1:16">
      <c r="A6863" s="46">
        <v>0</v>
      </c>
      <c r="B6863" s="46">
        <v>0</v>
      </c>
      <c r="C6863" s="46">
        <v>0</v>
      </c>
      <c r="D6863" s="46">
        <f t="shared" si="107"/>
        <v>0</v>
      </c>
      <c r="E6863" s="51">
        <v>45261</v>
      </c>
      <c r="F6863" s="49" t="s">
        <v>80</v>
      </c>
      <c r="G6863" s="49" t="s">
        <v>81</v>
      </c>
      <c r="H6863" s="49" t="s">
        <v>3129</v>
      </c>
      <c r="I6863" s="49" t="s">
        <v>3129</v>
      </c>
      <c r="J6863" s="49">
        <v>135500</v>
      </c>
      <c r="K6863" s="49" t="s">
        <v>109</v>
      </c>
      <c r="L6863" s="49">
        <v>9802983</v>
      </c>
      <c r="M6863" s="49" t="s">
        <v>914</v>
      </c>
      <c r="N6863" s="51">
        <v>28672</v>
      </c>
      <c r="O6863" s="51">
        <v>28672</v>
      </c>
      <c r="P6863" s="49" t="s">
        <v>1081</v>
      </c>
    </row>
    <row r="6864" spans="1:16">
      <c r="A6864" s="46">
        <v>0</v>
      </c>
      <c r="B6864" s="46">
        <v>0</v>
      </c>
      <c r="C6864" s="46">
        <v>0</v>
      </c>
      <c r="D6864" s="46">
        <f t="shared" si="107"/>
        <v>0</v>
      </c>
      <c r="E6864" s="51">
        <v>45261</v>
      </c>
      <c r="F6864" s="49" t="s">
        <v>80</v>
      </c>
      <c r="G6864" s="49" t="s">
        <v>81</v>
      </c>
      <c r="H6864" s="49" t="s">
        <v>3129</v>
      </c>
      <c r="I6864" s="49" t="s">
        <v>3129</v>
      </c>
      <c r="J6864" s="49">
        <v>135500</v>
      </c>
      <c r="K6864" s="49" t="s">
        <v>109</v>
      </c>
      <c r="L6864" s="49">
        <v>9802169</v>
      </c>
      <c r="M6864" s="49" t="s">
        <v>914</v>
      </c>
      <c r="N6864" s="51">
        <v>19906</v>
      </c>
      <c r="O6864" s="51">
        <v>19906</v>
      </c>
      <c r="P6864" s="49" t="s">
        <v>1081</v>
      </c>
    </row>
    <row r="6865" spans="1:16">
      <c r="A6865" s="46">
        <v>0</v>
      </c>
      <c r="B6865" s="46">
        <v>0</v>
      </c>
      <c r="C6865" s="46">
        <v>0</v>
      </c>
      <c r="D6865" s="46">
        <f t="shared" si="107"/>
        <v>0</v>
      </c>
      <c r="E6865" s="51">
        <v>45261</v>
      </c>
      <c r="F6865" s="49" t="s">
        <v>80</v>
      </c>
      <c r="G6865" s="49" t="s">
        <v>81</v>
      </c>
      <c r="H6865" s="49" t="s">
        <v>3129</v>
      </c>
      <c r="I6865" s="49" t="s">
        <v>3129</v>
      </c>
      <c r="J6865" s="49">
        <v>135500</v>
      </c>
      <c r="K6865" s="49" t="s">
        <v>109</v>
      </c>
      <c r="L6865" s="49">
        <v>9802168</v>
      </c>
      <c r="M6865" s="49" t="s">
        <v>914</v>
      </c>
      <c r="N6865" s="51">
        <v>29403</v>
      </c>
      <c r="O6865" s="51">
        <v>29403</v>
      </c>
      <c r="P6865" s="49" t="s">
        <v>1081</v>
      </c>
    </row>
    <row r="6866" spans="1:16">
      <c r="A6866" s="46">
        <v>0</v>
      </c>
      <c r="B6866" s="46">
        <v>0</v>
      </c>
      <c r="C6866" s="46">
        <v>0</v>
      </c>
      <c r="D6866" s="46">
        <f t="shared" si="107"/>
        <v>0</v>
      </c>
      <c r="E6866" s="51">
        <v>45261</v>
      </c>
      <c r="F6866" s="49" t="s">
        <v>80</v>
      </c>
      <c r="G6866" s="49" t="s">
        <v>81</v>
      </c>
      <c r="H6866" s="49" t="s">
        <v>3129</v>
      </c>
      <c r="I6866" s="49" t="s">
        <v>3129</v>
      </c>
      <c r="J6866" s="49">
        <v>135500</v>
      </c>
      <c r="K6866" s="49" t="s">
        <v>109</v>
      </c>
      <c r="L6866" s="49">
        <v>9802155</v>
      </c>
      <c r="M6866" s="49" t="s">
        <v>914</v>
      </c>
      <c r="N6866" s="51">
        <v>26481</v>
      </c>
      <c r="O6866" s="51">
        <v>26481</v>
      </c>
      <c r="P6866" s="49" t="s">
        <v>1081</v>
      </c>
    </row>
    <row r="6867" spans="1:16">
      <c r="A6867" s="46">
        <v>0</v>
      </c>
      <c r="B6867" s="46">
        <v>0</v>
      </c>
      <c r="C6867" s="46">
        <v>0</v>
      </c>
      <c r="D6867" s="46">
        <f t="shared" si="107"/>
        <v>0</v>
      </c>
      <c r="E6867" s="51">
        <v>45261</v>
      </c>
      <c r="F6867" s="49" t="s">
        <v>80</v>
      </c>
      <c r="G6867" s="49" t="s">
        <v>81</v>
      </c>
      <c r="H6867" s="49" t="s">
        <v>3129</v>
      </c>
      <c r="I6867" s="49" t="s">
        <v>3129</v>
      </c>
      <c r="J6867" s="49">
        <v>135500</v>
      </c>
      <c r="K6867" s="49" t="s">
        <v>109</v>
      </c>
      <c r="L6867" s="49">
        <v>9802142</v>
      </c>
      <c r="M6867" s="49" t="s">
        <v>914</v>
      </c>
      <c r="N6867" s="51">
        <v>30133</v>
      </c>
      <c r="O6867" s="51">
        <v>30133</v>
      </c>
      <c r="P6867" s="49" t="s">
        <v>1081</v>
      </c>
    </row>
    <row r="6868" spans="1:16">
      <c r="A6868" s="46">
        <v>0</v>
      </c>
      <c r="B6868" s="46">
        <v>0</v>
      </c>
      <c r="C6868" s="46">
        <v>0</v>
      </c>
      <c r="D6868" s="46">
        <f t="shared" si="107"/>
        <v>0</v>
      </c>
      <c r="E6868" s="51">
        <v>45261</v>
      </c>
      <c r="F6868" s="49" t="s">
        <v>80</v>
      </c>
      <c r="G6868" s="49" t="s">
        <v>81</v>
      </c>
      <c r="H6868" s="49" t="s">
        <v>3129</v>
      </c>
      <c r="I6868" s="49" t="s">
        <v>3129</v>
      </c>
      <c r="J6868" s="49">
        <v>135500</v>
      </c>
      <c r="K6868" s="49" t="s">
        <v>109</v>
      </c>
      <c r="L6868" s="49">
        <v>9803045</v>
      </c>
      <c r="M6868" s="49" t="s">
        <v>914</v>
      </c>
      <c r="N6868" s="51">
        <v>25020</v>
      </c>
      <c r="O6868" s="51">
        <v>25020</v>
      </c>
      <c r="P6868" s="49" t="s">
        <v>1081</v>
      </c>
    </row>
    <row r="6869" spans="1:16">
      <c r="A6869" s="46">
        <v>0</v>
      </c>
      <c r="B6869" s="46">
        <v>0</v>
      </c>
      <c r="C6869" s="46">
        <v>0</v>
      </c>
      <c r="D6869" s="46">
        <f t="shared" si="107"/>
        <v>0</v>
      </c>
      <c r="E6869" s="51">
        <v>45261</v>
      </c>
      <c r="F6869" s="49" t="s">
        <v>80</v>
      </c>
      <c r="G6869" s="49" t="s">
        <v>81</v>
      </c>
      <c r="H6869" s="49" t="s">
        <v>3129</v>
      </c>
      <c r="I6869" s="49" t="s">
        <v>3129</v>
      </c>
      <c r="J6869" s="49">
        <v>135500</v>
      </c>
      <c r="K6869" s="49" t="s">
        <v>109</v>
      </c>
      <c r="L6869" s="49">
        <v>9802144</v>
      </c>
      <c r="M6869" s="49" t="s">
        <v>914</v>
      </c>
      <c r="N6869" s="51">
        <v>20271</v>
      </c>
      <c r="O6869" s="51">
        <v>20271</v>
      </c>
      <c r="P6869" s="49" t="s">
        <v>1081</v>
      </c>
    </row>
    <row r="6870" spans="1:16">
      <c r="A6870" s="46">
        <v>0</v>
      </c>
      <c r="B6870" s="46">
        <v>0</v>
      </c>
      <c r="C6870" s="46">
        <v>0</v>
      </c>
      <c r="D6870" s="46">
        <f t="shared" si="107"/>
        <v>0</v>
      </c>
      <c r="E6870" s="51">
        <v>45261</v>
      </c>
      <c r="F6870" s="49" t="s">
        <v>80</v>
      </c>
      <c r="G6870" s="49" t="s">
        <v>81</v>
      </c>
      <c r="H6870" s="49" t="s">
        <v>3129</v>
      </c>
      <c r="I6870" s="49" t="s">
        <v>3129</v>
      </c>
      <c r="J6870" s="49">
        <v>135500</v>
      </c>
      <c r="K6870" s="49" t="s">
        <v>109</v>
      </c>
      <c r="L6870" s="49">
        <v>9802917</v>
      </c>
      <c r="M6870" s="49" t="s">
        <v>914</v>
      </c>
      <c r="N6870" s="51">
        <v>27576</v>
      </c>
      <c r="O6870" s="51">
        <v>27576</v>
      </c>
      <c r="P6870" s="49" t="s">
        <v>1081</v>
      </c>
    </row>
    <row r="6871" spans="1:16">
      <c r="A6871" s="46">
        <v>0</v>
      </c>
      <c r="B6871" s="46">
        <v>0</v>
      </c>
      <c r="C6871" s="46">
        <v>0</v>
      </c>
      <c r="D6871" s="46">
        <f t="shared" si="107"/>
        <v>0</v>
      </c>
      <c r="E6871" s="51">
        <v>45261</v>
      </c>
      <c r="F6871" s="49" t="s">
        <v>80</v>
      </c>
      <c r="G6871" s="49" t="s">
        <v>81</v>
      </c>
      <c r="H6871" s="49" t="s">
        <v>3129</v>
      </c>
      <c r="I6871" s="49" t="s">
        <v>3129</v>
      </c>
      <c r="J6871" s="49">
        <v>135500</v>
      </c>
      <c r="K6871" s="49" t="s">
        <v>109</v>
      </c>
      <c r="L6871" s="49">
        <v>9803262</v>
      </c>
      <c r="M6871" s="49" t="s">
        <v>914</v>
      </c>
      <c r="N6871" s="51">
        <v>31594</v>
      </c>
      <c r="O6871" s="51">
        <v>31594</v>
      </c>
      <c r="P6871" s="49" t="s">
        <v>1081</v>
      </c>
    </row>
    <row r="6872" spans="1:16">
      <c r="A6872" s="46">
        <v>0</v>
      </c>
      <c r="B6872" s="46">
        <v>0</v>
      </c>
      <c r="C6872" s="46">
        <v>0</v>
      </c>
      <c r="D6872" s="46">
        <f t="shared" si="107"/>
        <v>0</v>
      </c>
      <c r="E6872" s="51">
        <v>45261</v>
      </c>
      <c r="F6872" s="49" t="s">
        <v>80</v>
      </c>
      <c r="G6872" s="49" t="s">
        <v>81</v>
      </c>
      <c r="H6872" s="49" t="s">
        <v>3129</v>
      </c>
      <c r="I6872" s="49" t="s">
        <v>3129</v>
      </c>
      <c r="J6872" s="49">
        <v>135500</v>
      </c>
      <c r="K6872" s="49" t="s">
        <v>109</v>
      </c>
      <c r="L6872" s="49">
        <v>9803345</v>
      </c>
      <c r="M6872" s="49" t="s">
        <v>914</v>
      </c>
      <c r="N6872" s="51">
        <v>29403</v>
      </c>
      <c r="O6872" s="51">
        <v>29403</v>
      </c>
      <c r="P6872" s="49" t="s">
        <v>1081</v>
      </c>
    </row>
    <row r="6873" spans="1:16">
      <c r="A6873" s="46">
        <v>0</v>
      </c>
      <c r="B6873" s="46">
        <v>0</v>
      </c>
      <c r="C6873" s="46">
        <v>0</v>
      </c>
      <c r="D6873" s="46">
        <f t="shared" si="107"/>
        <v>0</v>
      </c>
      <c r="E6873" s="51">
        <v>45261</v>
      </c>
      <c r="F6873" s="49" t="s">
        <v>80</v>
      </c>
      <c r="G6873" s="49" t="s">
        <v>81</v>
      </c>
      <c r="H6873" s="49" t="s">
        <v>3129</v>
      </c>
      <c r="I6873" s="49" t="s">
        <v>3129</v>
      </c>
      <c r="J6873" s="49">
        <v>135500</v>
      </c>
      <c r="K6873" s="49" t="s">
        <v>109</v>
      </c>
      <c r="L6873" s="49">
        <v>9803256</v>
      </c>
      <c r="M6873" s="49" t="s">
        <v>914</v>
      </c>
      <c r="N6873" s="51">
        <v>25385</v>
      </c>
      <c r="O6873" s="51">
        <v>25385</v>
      </c>
      <c r="P6873" s="49" t="s">
        <v>1081</v>
      </c>
    </row>
    <row r="6874" spans="1:16">
      <c r="A6874" s="46">
        <v>0</v>
      </c>
      <c r="B6874" s="46">
        <v>0</v>
      </c>
      <c r="C6874" s="46">
        <v>0</v>
      </c>
      <c r="D6874" s="46">
        <f t="shared" si="107"/>
        <v>0</v>
      </c>
      <c r="E6874" s="51">
        <v>45261</v>
      </c>
      <c r="F6874" s="49" t="s">
        <v>80</v>
      </c>
      <c r="G6874" s="49" t="s">
        <v>81</v>
      </c>
      <c r="H6874" s="49" t="s">
        <v>3129</v>
      </c>
      <c r="I6874" s="49" t="s">
        <v>3129</v>
      </c>
      <c r="J6874" s="49">
        <v>135500</v>
      </c>
      <c r="K6874" s="49" t="s">
        <v>109</v>
      </c>
      <c r="L6874" s="49">
        <v>9803254</v>
      </c>
      <c r="M6874" s="49" t="s">
        <v>914</v>
      </c>
      <c r="N6874" s="51">
        <v>24654</v>
      </c>
      <c r="O6874" s="51">
        <v>24654</v>
      </c>
      <c r="P6874" s="49" t="s">
        <v>1081</v>
      </c>
    </row>
    <row r="6875" spans="1:16">
      <c r="A6875" s="46">
        <v>0</v>
      </c>
      <c r="B6875" s="46">
        <v>0</v>
      </c>
      <c r="C6875" s="46">
        <v>0</v>
      </c>
      <c r="D6875" s="46">
        <f t="shared" si="107"/>
        <v>0</v>
      </c>
      <c r="E6875" s="51">
        <v>45261</v>
      </c>
      <c r="F6875" s="49" t="s">
        <v>80</v>
      </c>
      <c r="G6875" s="49" t="s">
        <v>81</v>
      </c>
      <c r="H6875" s="49" t="s">
        <v>3129</v>
      </c>
      <c r="I6875" s="49" t="s">
        <v>3129</v>
      </c>
      <c r="J6875" s="49">
        <v>135500</v>
      </c>
      <c r="K6875" s="49" t="s">
        <v>109</v>
      </c>
      <c r="L6875" s="49">
        <v>9802156</v>
      </c>
      <c r="M6875" s="49" t="s">
        <v>914</v>
      </c>
      <c r="N6875" s="51">
        <v>26846</v>
      </c>
      <c r="O6875" s="51">
        <v>26846</v>
      </c>
      <c r="P6875" s="49" t="s">
        <v>1081</v>
      </c>
    </row>
    <row r="6876" spans="1:16">
      <c r="A6876" s="46">
        <v>0</v>
      </c>
      <c r="B6876" s="46">
        <v>0</v>
      </c>
      <c r="C6876" s="46">
        <v>0</v>
      </c>
      <c r="D6876" s="46">
        <f t="shared" si="107"/>
        <v>0</v>
      </c>
      <c r="E6876" s="51">
        <v>45261</v>
      </c>
      <c r="F6876" s="49" t="s">
        <v>80</v>
      </c>
      <c r="G6876" s="49" t="s">
        <v>81</v>
      </c>
      <c r="H6876" s="49" t="s">
        <v>3129</v>
      </c>
      <c r="I6876" s="49" t="s">
        <v>3129</v>
      </c>
      <c r="J6876" s="49">
        <v>135500</v>
      </c>
      <c r="K6876" s="49" t="s">
        <v>109</v>
      </c>
      <c r="L6876" s="49">
        <v>9803175</v>
      </c>
      <c r="M6876" s="49" t="s">
        <v>914</v>
      </c>
      <c r="N6876" s="51">
        <v>27942</v>
      </c>
      <c r="O6876" s="51">
        <v>27942</v>
      </c>
      <c r="P6876" s="49" t="s">
        <v>1081</v>
      </c>
    </row>
    <row r="6877" spans="1:16">
      <c r="A6877" s="46">
        <v>0</v>
      </c>
      <c r="B6877" s="46">
        <v>0</v>
      </c>
      <c r="C6877" s="46">
        <v>0</v>
      </c>
      <c r="D6877" s="46">
        <f t="shared" si="107"/>
        <v>0</v>
      </c>
      <c r="E6877" s="51">
        <v>45261</v>
      </c>
      <c r="F6877" s="49" t="s">
        <v>80</v>
      </c>
      <c r="G6877" s="49" t="s">
        <v>81</v>
      </c>
      <c r="H6877" s="49" t="s">
        <v>3129</v>
      </c>
      <c r="I6877" s="49" t="s">
        <v>3129</v>
      </c>
      <c r="J6877" s="49">
        <v>135500</v>
      </c>
      <c r="K6877" s="49" t="s">
        <v>109</v>
      </c>
      <c r="L6877" s="49">
        <v>9803174</v>
      </c>
      <c r="M6877" s="49" t="s">
        <v>914</v>
      </c>
      <c r="N6877" s="51">
        <v>27576</v>
      </c>
      <c r="O6877" s="51">
        <v>27576</v>
      </c>
      <c r="P6877" s="49" t="s">
        <v>1081</v>
      </c>
    </row>
    <row r="6878" spans="1:16">
      <c r="A6878" s="46">
        <v>0</v>
      </c>
      <c r="B6878" s="46">
        <v>0</v>
      </c>
      <c r="C6878" s="46">
        <v>0</v>
      </c>
      <c r="D6878" s="46">
        <f t="shared" si="107"/>
        <v>0</v>
      </c>
      <c r="E6878" s="51">
        <v>45261</v>
      </c>
      <c r="F6878" s="49" t="s">
        <v>80</v>
      </c>
      <c r="G6878" s="49" t="s">
        <v>81</v>
      </c>
      <c r="H6878" s="49" t="s">
        <v>3129</v>
      </c>
      <c r="I6878" s="49" t="s">
        <v>3129</v>
      </c>
      <c r="J6878" s="49">
        <v>135500</v>
      </c>
      <c r="K6878" s="49" t="s">
        <v>109</v>
      </c>
      <c r="L6878" s="49">
        <v>9803172</v>
      </c>
      <c r="M6878" s="49" t="s">
        <v>914</v>
      </c>
      <c r="N6878" s="51">
        <v>25385</v>
      </c>
      <c r="O6878" s="51">
        <v>25385</v>
      </c>
      <c r="P6878" s="49" t="s">
        <v>1081</v>
      </c>
    </row>
    <row r="6879" spans="1:16">
      <c r="A6879" s="46">
        <v>0</v>
      </c>
      <c r="B6879" s="46">
        <v>0</v>
      </c>
      <c r="C6879" s="46">
        <v>0</v>
      </c>
      <c r="D6879" s="46">
        <f t="shared" si="107"/>
        <v>0</v>
      </c>
      <c r="E6879" s="51">
        <v>45261</v>
      </c>
      <c r="F6879" s="49" t="s">
        <v>80</v>
      </c>
      <c r="G6879" s="49" t="s">
        <v>81</v>
      </c>
      <c r="H6879" s="49" t="s">
        <v>3129</v>
      </c>
      <c r="I6879" s="49" t="s">
        <v>3129</v>
      </c>
      <c r="J6879" s="49">
        <v>135500</v>
      </c>
      <c r="K6879" s="49" t="s">
        <v>109</v>
      </c>
      <c r="L6879" s="49">
        <v>9803019</v>
      </c>
      <c r="M6879" s="49" t="s">
        <v>914</v>
      </c>
      <c r="N6879" s="51">
        <v>30498</v>
      </c>
      <c r="O6879" s="51">
        <v>30498</v>
      </c>
      <c r="P6879" s="49" t="s">
        <v>1081</v>
      </c>
    </row>
    <row r="6880" spans="1:16">
      <c r="A6880" s="46">
        <v>0</v>
      </c>
      <c r="B6880" s="46">
        <v>0</v>
      </c>
      <c r="C6880" s="46">
        <v>0</v>
      </c>
      <c r="D6880" s="46">
        <f t="shared" si="107"/>
        <v>0</v>
      </c>
      <c r="E6880" s="51">
        <v>45261</v>
      </c>
      <c r="F6880" s="49" t="s">
        <v>80</v>
      </c>
      <c r="G6880" s="49" t="s">
        <v>81</v>
      </c>
      <c r="H6880" s="49" t="s">
        <v>3129</v>
      </c>
      <c r="I6880" s="49" t="s">
        <v>3129</v>
      </c>
      <c r="J6880" s="49">
        <v>135500</v>
      </c>
      <c r="K6880" s="49" t="s">
        <v>109</v>
      </c>
      <c r="L6880" s="49">
        <v>9803022</v>
      </c>
      <c r="M6880" s="49" t="s">
        <v>914</v>
      </c>
      <c r="N6880" s="51">
        <v>33055</v>
      </c>
      <c r="O6880" s="51">
        <v>33055</v>
      </c>
      <c r="P6880" s="49" t="s">
        <v>1081</v>
      </c>
    </row>
    <row r="6881" spans="1:16">
      <c r="A6881" s="46">
        <v>0</v>
      </c>
      <c r="B6881" s="46">
        <v>0</v>
      </c>
      <c r="C6881" s="46">
        <v>0</v>
      </c>
      <c r="D6881" s="46">
        <f t="shared" si="107"/>
        <v>0</v>
      </c>
      <c r="E6881" s="51">
        <v>45261</v>
      </c>
      <c r="F6881" s="49" t="s">
        <v>80</v>
      </c>
      <c r="G6881" s="49" t="s">
        <v>81</v>
      </c>
      <c r="H6881" s="49" t="s">
        <v>3129</v>
      </c>
      <c r="I6881" s="49" t="s">
        <v>3129</v>
      </c>
      <c r="J6881" s="49">
        <v>135500</v>
      </c>
      <c r="K6881" s="49" t="s">
        <v>109</v>
      </c>
      <c r="L6881" s="49">
        <v>9802213</v>
      </c>
      <c r="M6881" s="49" t="s">
        <v>914</v>
      </c>
      <c r="N6881" s="51">
        <v>29768</v>
      </c>
      <c r="O6881" s="51">
        <v>29768</v>
      </c>
      <c r="P6881" s="49" t="s">
        <v>1081</v>
      </c>
    </row>
    <row r="6882" spans="1:16">
      <c r="A6882" s="46">
        <v>0</v>
      </c>
      <c r="B6882" s="46">
        <v>0</v>
      </c>
      <c r="C6882" s="46">
        <v>0</v>
      </c>
      <c r="D6882" s="46">
        <f t="shared" si="107"/>
        <v>0</v>
      </c>
      <c r="E6882" s="51">
        <v>45261</v>
      </c>
      <c r="F6882" s="49" t="s">
        <v>80</v>
      </c>
      <c r="G6882" s="49" t="s">
        <v>81</v>
      </c>
      <c r="H6882" s="49" t="s">
        <v>3129</v>
      </c>
      <c r="I6882" s="49" t="s">
        <v>3129</v>
      </c>
      <c r="J6882" s="49">
        <v>135500</v>
      </c>
      <c r="K6882" s="49" t="s">
        <v>109</v>
      </c>
      <c r="L6882" s="49">
        <v>9802210</v>
      </c>
      <c r="M6882" s="49" t="s">
        <v>914</v>
      </c>
      <c r="N6882" s="51">
        <v>28672</v>
      </c>
      <c r="O6882" s="51">
        <v>28672</v>
      </c>
      <c r="P6882" s="49" t="s">
        <v>1081</v>
      </c>
    </row>
    <row r="6883" spans="1:16">
      <c r="A6883" s="46">
        <v>0</v>
      </c>
      <c r="B6883" s="46">
        <v>0</v>
      </c>
      <c r="C6883" s="46">
        <v>0</v>
      </c>
      <c r="D6883" s="46">
        <f t="shared" si="107"/>
        <v>0</v>
      </c>
      <c r="E6883" s="51">
        <v>45261</v>
      </c>
      <c r="F6883" s="49" t="s">
        <v>80</v>
      </c>
      <c r="G6883" s="49" t="s">
        <v>81</v>
      </c>
      <c r="H6883" s="49" t="s">
        <v>3129</v>
      </c>
      <c r="I6883" s="49" t="s">
        <v>3129</v>
      </c>
      <c r="J6883" s="49">
        <v>135500</v>
      </c>
      <c r="K6883" s="49" t="s">
        <v>109</v>
      </c>
      <c r="L6883" s="49">
        <v>9802171</v>
      </c>
      <c r="M6883" s="49" t="s">
        <v>914</v>
      </c>
      <c r="N6883" s="51">
        <v>25385</v>
      </c>
      <c r="O6883" s="51">
        <v>25385</v>
      </c>
      <c r="P6883" s="49" t="s">
        <v>1081</v>
      </c>
    </row>
    <row r="6884" spans="1:16">
      <c r="A6884" s="46">
        <v>0</v>
      </c>
      <c r="B6884" s="46">
        <v>0</v>
      </c>
      <c r="C6884" s="46">
        <v>0</v>
      </c>
      <c r="D6884" s="46">
        <f t="shared" si="107"/>
        <v>0</v>
      </c>
      <c r="E6884" s="51">
        <v>45261</v>
      </c>
      <c r="F6884" s="49" t="s">
        <v>80</v>
      </c>
      <c r="G6884" s="49" t="s">
        <v>81</v>
      </c>
      <c r="H6884" s="49" t="s">
        <v>3129</v>
      </c>
      <c r="I6884" s="49" t="s">
        <v>3129</v>
      </c>
      <c r="J6884" s="49">
        <v>135500</v>
      </c>
      <c r="K6884" s="49" t="s">
        <v>109</v>
      </c>
      <c r="L6884" s="49">
        <v>9802153</v>
      </c>
      <c r="M6884" s="49" t="s">
        <v>914</v>
      </c>
      <c r="N6884" s="51">
        <v>23924</v>
      </c>
      <c r="O6884" s="51">
        <v>23924</v>
      </c>
      <c r="P6884" s="49" t="s">
        <v>1081</v>
      </c>
    </row>
    <row r="6885" spans="1:16">
      <c r="A6885" s="46">
        <v>0</v>
      </c>
      <c r="B6885" s="46">
        <v>0</v>
      </c>
      <c r="C6885" s="46">
        <v>0</v>
      </c>
      <c r="D6885" s="46">
        <f t="shared" si="107"/>
        <v>0</v>
      </c>
      <c r="E6885" s="51">
        <v>45261</v>
      </c>
      <c r="F6885" s="49" t="s">
        <v>80</v>
      </c>
      <c r="G6885" s="49" t="s">
        <v>81</v>
      </c>
      <c r="H6885" s="49" t="s">
        <v>3129</v>
      </c>
      <c r="I6885" s="49" t="s">
        <v>3129</v>
      </c>
      <c r="J6885" s="49">
        <v>135500</v>
      </c>
      <c r="K6885" s="49" t="s">
        <v>109</v>
      </c>
      <c r="L6885" s="49">
        <v>9802152</v>
      </c>
      <c r="M6885" s="49" t="s">
        <v>914</v>
      </c>
      <c r="N6885" s="51">
        <v>23559</v>
      </c>
      <c r="O6885" s="51">
        <v>23559</v>
      </c>
      <c r="P6885" s="49" t="s">
        <v>1081</v>
      </c>
    </row>
    <row r="6886" spans="1:16">
      <c r="A6886" s="46">
        <v>0</v>
      </c>
      <c r="B6886" s="46">
        <v>0</v>
      </c>
      <c r="C6886" s="46">
        <v>0</v>
      </c>
      <c r="D6886" s="46">
        <f t="shared" si="107"/>
        <v>0</v>
      </c>
      <c r="E6886" s="51">
        <v>45261</v>
      </c>
      <c r="F6886" s="49" t="s">
        <v>80</v>
      </c>
      <c r="G6886" s="49" t="s">
        <v>81</v>
      </c>
      <c r="H6886" s="49" t="s">
        <v>3129</v>
      </c>
      <c r="I6886" s="49" t="s">
        <v>3129</v>
      </c>
      <c r="J6886" s="49">
        <v>135500</v>
      </c>
      <c r="K6886" s="49" t="s">
        <v>109</v>
      </c>
      <c r="L6886" s="49">
        <v>9802141</v>
      </c>
      <c r="M6886" s="49" t="s">
        <v>914</v>
      </c>
      <c r="N6886" s="51">
        <v>28307</v>
      </c>
      <c r="O6886" s="51">
        <v>28307</v>
      </c>
      <c r="P6886" s="49" t="s">
        <v>1081</v>
      </c>
    </row>
    <row r="6887" spans="1:16">
      <c r="A6887" s="46">
        <v>0</v>
      </c>
      <c r="B6887" s="46">
        <v>0</v>
      </c>
      <c r="C6887" s="46">
        <v>0</v>
      </c>
      <c r="D6887" s="46">
        <f t="shared" si="107"/>
        <v>0</v>
      </c>
      <c r="E6887" s="51">
        <v>45261</v>
      </c>
      <c r="F6887" s="49" t="s">
        <v>80</v>
      </c>
      <c r="G6887" s="49" t="s">
        <v>81</v>
      </c>
      <c r="H6887" s="49" t="s">
        <v>3129</v>
      </c>
      <c r="I6887" s="49" t="s">
        <v>3129</v>
      </c>
      <c r="J6887" s="49">
        <v>135500</v>
      </c>
      <c r="K6887" s="49" t="s">
        <v>218</v>
      </c>
      <c r="L6887" s="49">
        <v>9974817</v>
      </c>
      <c r="M6887" s="49" t="s">
        <v>3187</v>
      </c>
      <c r="N6887" s="51">
        <v>13332</v>
      </c>
      <c r="O6887" s="51">
        <v>13332</v>
      </c>
      <c r="P6887" s="49" t="s">
        <v>1091</v>
      </c>
    </row>
    <row r="6888" spans="1:16">
      <c r="A6888" s="46">
        <v>0</v>
      </c>
      <c r="B6888" s="46">
        <v>0</v>
      </c>
      <c r="C6888" s="46">
        <v>0</v>
      </c>
      <c r="D6888" s="46">
        <f t="shared" si="107"/>
        <v>0</v>
      </c>
      <c r="E6888" s="51">
        <v>45261</v>
      </c>
      <c r="F6888" s="49" t="s">
        <v>80</v>
      </c>
      <c r="G6888" s="49" t="s">
        <v>81</v>
      </c>
      <c r="H6888" s="49" t="s">
        <v>3129</v>
      </c>
      <c r="I6888" s="49" t="s">
        <v>3129</v>
      </c>
      <c r="J6888" s="49">
        <v>135500</v>
      </c>
      <c r="K6888" s="49" t="s">
        <v>789</v>
      </c>
      <c r="L6888" s="49">
        <v>9974816</v>
      </c>
      <c r="M6888" s="49" t="s">
        <v>3188</v>
      </c>
      <c r="N6888" s="51">
        <v>13332</v>
      </c>
      <c r="O6888" s="51">
        <v>13332</v>
      </c>
      <c r="P6888" s="49" t="s">
        <v>1091</v>
      </c>
    </row>
    <row r="6889" spans="1:16">
      <c r="A6889" s="46">
        <v>0</v>
      </c>
      <c r="B6889" s="46">
        <v>0</v>
      </c>
      <c r="C6889" s="46">
        <v>0</v>
      </c>
      <c r="D6889" s="46">
        <f t="shared" si="107"/>
        <v>0</v>
      </c>
      <c r="E6889" s="51">
        <v>45261</v>
      </c>
      <c r="F6889" s="49" t="s">
        <v>80</v>
      </c>
      <c r="G6889" s="49" t="s">
        <v>81</v>
      </c>
      <c r="H6889" s="49" t="s">
        <v>3129</v>
      </c>
      <c r="I6889" s="49" t="s">
        <v>3129</v>
      </c>
      <c r="J6889" s="49">
        <v>135500</v>
      </c>
      <c r="K6889" s="49" t="s">
        <v>755</v>
      </c>
      <c r="L6889" s="49">
        <v>9974732</v>
      </c>
      <c r="M6889" s="49" t="s">
        <v>3160</v>
      </c>
      <c r="N6889" s="51">
        <v>23193</v>
      </c>
      <c r="O6889" s="51">
        <v>23193</v>
      </c>
      <c r="P6889" s="49" t="s">
        <v>1091</v>
      </c>
    </row>
    <row r="6890" spans="1:16">
      <c r="A6890" s="46">
        <v>0</v>
      </c>
      <c r="B6890" s="46">
        <v>0</v>
      </c>
      <c r="C6890" s="46">
        <v>0</v>
      </c>
      <c r="D6890" s="46">
        <f t="shared" si="107"/>
        <v>0</v>
      </c>
      <c r="E6890" s="51">
        <v>45261</v>
      </c>
      <c r="F6890" s="49" t="s">
        <v>80</v>
      </c>
      <c r="G6890" s="49" t="s">
        <v>81</v>
      </c>
      <c r="H6890" s="49" t="s">
        <v>3129</v>
      </c>
      <c r="I6890" s="49" t="s">
        <v>3129</v>
      </c>
      <c r="J6890" s="49">
        <v>135500</v>
      </c>
      <c r="K6890" s="49" t="s">
        <v>755</v>
      </c>
      <c r="L6890" s="49">
        <v>9974734</v>
      </c>
      <c r="M6890" s="49" t="s">
        <v>3160</v>
      </c>
      <c r="N6890" s="51">
        <v>20271</v>
      </c>
      <c r="O6890" s="51">
        <v>20271</v>
      </c>
      <c r="P6890" s="49" t="s">
        <v>1091</v>
      </c>
    </row>
    <row r="6891" spans="1:16">
      <c r="A6891" s="46">
        <v>0</v>
      </c>
      <c r="B6891" s="46">
        <v>0</v>
      </c>
      <c r="C6891" s="46">
        <v>0</v>
      </c>
      <c r="D6891" s="46">
        <f t="shared" si="107"/>
        <v>0</v>
      </c>
      <c r="E6891" s="51">
        <v>45261</v>
      </c>
      <c r="F6891" s="49" t="s">
        <v>80</v>
      </c>
      <c r="G6891" s="49" t="s">
        <v>81</v>
      </c>
      <c r="H6891" s="49" t="s">
        <v>3129</v>
      </c>
      <c r="I6891" s="49" t="s">
        <v>3129</v>
      </c>
      <c r="J6891" s="49">
        <v>135500</v>
      </c>
      <c r="K6891" s="49" t="s">
        <v>755</v>
      </c>
      <c r="L6891" s="49">
        <v>9974733</v>
      </c>
      <c r="M6891" s="49" t="s">
        <v>3160</v>
      </c>
      <c r="N6891" s="51">
        <v>22828</v>
      </c>
      <c r="O6891" s="51">
        <v>22828</v>
      </c>
      <c r="P6891" s="49" t="s">
        <v>1091</v>
      </c>
    </row>
    <row r="6892" spans="1:16">
      <c r="A6892" s="46">
        <v>0</v>
      </c>
      <c r="B6892" s="46">
        <v>0</v>
      </c>
      <c r="C6892" s="46">
        <v>0</v>
      </c>
      <c r="D6892" s="46">
        <f t="shared" si="107"/>
        <v>0</v>
      </c>
      <c r="E6892" s="51">
        <v>45261</v>
      </c>
      <c r="F6892" s="49" t="s">
        <v>80</v>
      </c>
      <c r="G6892" s="49" t="s">
        <v>81</v>
      </c>
      <c r="H6892" s="49" t="s">
        <v>3129</v>
      </c>
      <c r="I6892" s="49" t="s">
        <v>3129</v>
      </c>
      <c r="J6892" s="49">
        <v>135500</v>
      </c>
      <c r="K6892" s="49" t="s">
        <v>702</v>
      </c>
      <c r="L6892" s="49">
        <v>9974731</v>
      </c>
      <c r="M6892" s="49" t="s">
        <v>3113</v>
      </c>
      <c r="N6892" s="51">
        <v>28307</v>
      </c>
      <c r="O6892" s="51">
        <v>28307</v>
      </c>
      <c r="P6892" s="49" t="s">
        <v>1091</v>
      </c>
    </row>
    <row r="6893" spans="1:16">
      <c r="A6893" s="46">
        <v>0</v>
      </c>
      <c r="B6893" s="46">
        <v>0</v>
      </c>
      <c r="C6893" s="46">
        <v>0</v>
      </c>
      <c r="D6893" s="46">
        <f t="shared" si="107"/>
        <v>0</v>
      </c>
      <c r="E6893" s="51">
        <v>45261</v>
      </c>
      <c r="F6893" s="49" t="s">
        <v>80</v>
      </c>
      <c r="G6893" s="49" t="s">
        <v>81</v>
      </c>
      <c r="H6893" s="49" t="s">
        <v>3129</v>
      </c>
      <c r="I6893" s="49" t="s">
        <v>3129</v>
      </c>
      <c r="J6893" s="49">
        <v>135500</v>
      </c>
      <c r="K6893" s="49" t="s">
        <v>702</v>
      </c>
      <c r="L6893" s="49">
        <v>9974730</v>
      </c>
      <c r="M6893" s="49" t="s">
        <v>3113</v>
      </c>
      <c r="N6893" s="51">
        <v>30133</v>
      </c>
      <c r="O6893" s="51">
        <v>30133</v>
      </c>
      <c r="P6893" s="49" t="s">
        <v>1091</v>
      </c>
    </row>
    <row r="6894" spans="1:16">
      <c r="A6894" s="46">
        <v>0</v>
      </c>
      <c r="B6894" s="46">
        <v>0</v>
      </c>
      <c r="C6894" s="46">
        <v>0</v>
      </c>
      <c r="D6894" s="46">
        <f t="shared" si="107"/>
        <v>0</v>
      </c>
      <c r="E6894" s="51">
        <v>45261</v>
      </c>
      <c r="F6894" s="49" t="s">
        <v>80</v>
      </c>
      <c r="G6894" s="49" t="s">
        <v>81</v>
      </c>
      <c r="H6894" s="49" t="s">
        <v>3129</v>
      </c>
      <c r="I6894" s="49" t="s">
        <v>3129</v>
      </c>
      <c r="J6894" s="49">
        <v>135500</v>
      </c>
      <c r="K6894" s="49" t="s">
        <v>134</v>
      </c>
      <c r="L6894" s="49">
        <v>9974729</v>
      </c>
      <c r="M6894" s="49" t="s">
        <v>3114</v>
      </c>
      <c r="N6894" s="51">
        <v>28307</v>
      </c>
      <c r="O6894" s="51">
        <v>28307</v>
      </c>
      <c r="P6894" s="49" t="s">
        <v>1091</v>
      </c>
    </row>
    <row r="6895" spans="1:16">
      <c r="A6895" s="46">
        <v>0</v>
      </c>
      <c r="B6895" s="46">
        <v>0</v>
      </c>
      <c r="C6895" s="46">
        <v>0</v>
      </c>
      <c r="D6895" s="46">
        <f t="shared" si="107"/>
        <v>0</v>
      </c>
      <c r="E6895" s="51">
        <v>45261</v>
      </c>
      <c r="F6895" s="49" t="s">
        <v>80</v>
      </c>
      <c r="G6895" s="49" t="s">
        <v>81</v>
      </c>
      <c r="H6895" s="49" t="s">
        <v>3129</v>
      </c>
      <c r="I6895" s="49" t="s">
        <v>3129</v>
      </c>
      <c r="J6895" s="49">
        <v>135500</v>
      </c>
      <c r="K6895" s="49" t="s">
        <v>134</v>
      </c>
      <c r="L6895" s="49">
        <v>9801858</v>
      </c>
      <c r="M6895" s="49" t="s">
        <v>908</v>
      </c>
      <c r="N6895" s="51">
        <v>28307</v>
      </c>
      <c r="O6895" s="51">
        <v>28307</v>
      </c>
      <c r="P6895" s="49" t="s">
        <v>1081</v>
      </c>
    </row>
    <row r="6896" spans="1:16">
      <c r="A6896" s="46">
        <v>0</v>
      </c>
      <c r="B6896" s="46">
        <v>0</v>
      </c>
      <c r="C6896" s="46">
        <v>0</v>
      </c>
      <c r="D6896" s="46">
        <f t="shared" si="107"/>
        <v>0</v>
      </c>
      <c r="E6896" s="51">
        <v>45261</v>
      </c>
      <c r="F6896" s="49" t="s">
        <v>80</v>
      </c>
      <c r="G6896" s="49" t="s">
        <v>81</v>
      </c>
      <c r="H6896" s="49" t="s">
        <v>3129</v>
      </c>
      <c r="I6896" s="49" t="s">
        <v>3129</v>
      </c>
      <c r="J6896" s="49">
        <v>135500</v>
      </c>
      <c r="K6896" s="49" t="s">
        <v>134</v>
      </c>
      <c r="L6896" s="49">
        <v>9697432</v>
      </c>
      <c r="M6896" s="49" t="s">
        <v>3114</v>
      </c>
      <c r="N6896" s="51">
        <v>29403</v>
      </c>
      <c r="O6896" s="51">
        <v>29403</v>
      </c>
      <c r="P6896" s="49" t="s">
        <v>1091</v>
      </c>
    </row>
    <row r="6897" spans="1:16">
      <c r="A6897" s="46">
        <v>0</v>
      </c>
      <c r="B6897" s="46">
        <v>0</v>
      </c>
      <c r="C6897" s="46">
        <v>0</v>
      </c>
      <c r="D6897" s="46">
        <f t="shared" si="107"/>
        <v>0</v>
      </c>
      <c r="E6897" s="51">
        <v>45261</v>
      </c>
      <c r="F6897" s="49" t="s">
        <v>80</v>
      </c>
      <c r="G6897" s="49" t="s">
        <v>81</v>
      </c>
      <c r="H6897" s="49" t="s">
        <v>3129</v>
      </c>
      <c r="I6897" s="49" t="s">
        <v>3129</v>
      </c>
      <c r="J6897" s="49">
        <v>135500</v>
      </c>
      <c r="K6897" s="49" t="s">
        <v>134</v>
      </c>
      <c r="L6897" s="49">
        <v>9801859</v>
      </c>
      <c r="M6897" s="49" t="s">
        <v>908</v>
      </c>
      <c r="N6897" s="51">
        <v>29403</v>
      </c>
      <c r="O6897" s="51">
        <v>29403</v>
      </c>
      <c r="P6897" s="49" t="s">
        <v>1081</v>
      </c>
    </row>
    <row r="6898" spans="1:16">
      <c r="A6898" s="46">
        <v>0</v>
      </c>
      <c r="B6898" s="46">
        <v>0</v>
      </c>
      <c r="C6898" s="46">
        <v>0</v>
      </c>
      <c r="D6898" s="46">
        <f t="shared" si="107"/>
        <v>0</v>
      </c>
      <c r="E6898" s="51">
        <v>45261</v>
      </c>
      <c r="F6898" s="49" t="s">
        <v>80</v>
      </c>
      <c r="G6898" s="49" t="s">
        <v>81</v>
      </c>
      <c r="H6898" s="49" t="s">
        <v>3129</v>
      </c>
      <c r="I6898" s="49" t="s">
        <v>3129</v>
      </c>
      <c r="J6898" s="49">
        <v>135500</v>
      </c>
      <c r="K6898" s="49" t="s">
        <v>690</v>
      </c>
      <c r="L6898" s="49">
        <v>9801848</v>
      </c>
      <c r="M6898" s="49" t="s">
        <v>908</v>
      </c>
      <c r="N6898" s="51">
        <v>28307</v>
      </c>
      <c r="O6898" s="51">
        <v>28307</v>
      </c>
      <c r="P6898" s="49" t="s">
        <v>1081</v>
      </c>
    </row>
    <row r="6899" spans="1:16">
      <c r="A6899" s="46">
        <v>0</v>
      </c>
      <c r="B6899" s="46">
        <v>0</v>
      </c>
      <c r="C6899" s="46">
        <v>0</v>
      </c>
      <c r="D6899" s="46">
        <f t="shared" si="107"/>
        <v>0</v>
      </c>
      <c r="E6899" s="51">
        <v>45261</v>
      </c>
      <c r="F6899" s="49" t="s">
        <v>80</v>
      </c>
      <c r="G6899" s="49" t="s">
        <v>81</v>
      </c>
      <c r="H6899" s="49" t="s">
        <v>3129</v>
      </c>
      <c r="I6899" s="49" t="s">
        <v>3129</v>
      </c>
      <c r="J6899" s="49">
        <v>135500</v>
      </c>
      <c r="K6899" s="49" t="s">
        <v>690</v>
      </c>
      <c r="L6899" s="49">
        <v>9701187</v>
      </c>
      <c r="M6899" s="49" t="s">
        <v>3115</v>
      </c>
      <c r="N6899" s="51">
        <v>23193</v>
      </c>
      <c r="O6899" s="51">
        <v>23193</v>
      </c>
      <c r="P6899" s="49" t="s">
        <v>1091</v>
      </c>
    </row>
    <row r="6900" spans="1:16">
      <c r="A6900" s="46">
        <v>0</v>
      </c>
      <c r="B6900" s="46">
        <v>0</v>
      </c>
      <c r="C6900" s="46">
        <v>0</v>
      </c>
      <c r="D6900" s="46">
        <f t="shared" si="107"/>
        <v>0</v>
      </c>
      <c r="E6900" s="51">
        <v>45261</v>
      </c>
      <c r="F6900" s="49" t="s">
        <v>80</v>
      </c>
      <c r="G6900" s="49" t="s">
        <v>81</v>
      </c>
      <c r="H6900" s="49" t="s">
        <v>3129</v>
      </c>
      <c r="I6900" s="49" t="s">
        <v>3129</v>
      </c>
      <c r="J6900" s="49">
        <v>135500</v>
      </c>
      <c r="K6900" s="49" t="s">
        <v>690</v>
      </c>
      <c r="L6900" s="49">
        <v>9706642</v>
      </c>
      <c r="M6900" s="49" t="s">
        <v>3115</v>
      </c>
      <c r="N6900" s="51">
        <v>27576</v>
      </c>
      <c r="O6900" s="51">
        <v>27576</v>
      </c>
      <c r="P6900" s="49" t="s">
        <v>1091</v>
      </c>
    </row>
    <row r="6901" spans="1:16">
      <c r="A6901" s="46">
        <v>0</v>
      </c>
      <c r="B6901" s="46">
        <v>0</v>
      </c>
      <c r="C6901" s="46">
        <v>0</v>
      </c>
      <c r="D6901" s="46">
        <f t="shared" si="107"/>
        <v>0</v>
      </c>
      <c r="E6901" s="51">
        <v>45261</v>
      </c>
      <c r="F6901" s="49" t="s">
        <v>80</v>
      </c>
      <c r="G6901" s="49" t="s">
        <v>81</v>
      </c>
      <c r="H6901" s="49" t="s">
        <v>3129</v>
      </c>
      <c r="I6901" s="49" t="s">
        <v>3129</v>
      </c>
      <c r="J6901" s="49">
        <v>135500</v>
      </c>
      <c r="K6901" s="49" t="s">
        <v>690</v>
      </c>
      <c r="L6901" s="49">
        <v>9801845</v>
      </c>
      <c r="M6901" s="49" t="s">
        <v>908</v>
      </c>
      <c r="N6901" s="51">
        <v>26846</v>
      </c>
      <c r="O6901" s="51">
        <v>26846</v>
      </c>
      <c r="P6901" s="49" t="s">
        <v>1081</v>
      </c>
    </row>
    <row r="6902" spans="1:16">
      <c r="A6902" s="46">
        <v>0</v>
      </c>
      <c r="B6902" s="46">
        <v>0</v>
      </c>
      <c r="C6902" s="46">
        <v>0</v>
      </c>
      <c r="D6902" s="46">
        <f t="shared" si="107"/>
        <v>0</v>
      </c>
      <c r="E6902" s="51">
        <v>45261</v>
      </c>
      <c r="F6902" s="49" t="s">
        <v>80</v>
      </c>
      <c r="G6902" s="49" t="s">
        <v>81</v>
      </c>
      <c r="H6902" s="49" t="s">
        <v>3129</v>
      </c>
      <c r="I6902" s="49" t="s">
        <v>3129</v>
      </c>
      <c r="J6902" s="49">
        <v>135500</v>
      </c>
      <c r="K6902" s="49" t="s">
        <v>690</v>
      </c>
      <c r="L6902" s="49">
        <v>9801873</v>
      </c>
      <c r="M6902" s="49" t="s">
        <v>908</v>
      </c>
      <c r="N6902" s="51">
        <v>15158</v>
      </c>
      <c r="O6902" s="51">
        <v>15158</v>
      </c>
      <c r="P6902" s="49" t="s">
        <v>1081</v>
      </c>
    </row>
    <row r="6903" spans="1:16">
      <c r="A6903" s="46">
        <v>0</v>
      </c>
      <c r="B6903" s="46">
        <v>0</v>
      </c>
      <c r="C6903" s="46">
        <v>0</v>
      </c>
      <c r="D6903" s="46">
        <f t="shared" si="107"/>
        <v>0</v>
      </c>
      <c r="E6903" s="51">
        <v>45261</v>
      </c>
      <c r="F6903" s="49" t="s">
        <v>80</v>
      </c>
      <c r="G6903" s="49" t="s">
        <v>81</v>
      </c>
      <c r="H6903" s="49" t="s">
        <v>3129</v>
      </c>
      <c r="I6903" s="49" t="s">
        <v>3129</v>
      </c>
      <c r="J6903" s="49">
        <v>135500</v>
      </c>
      <c r="K6903" s="49" t="s">
        <v>690</v>
      </c>
      <c r="L6903" s="49">
        <v>9974722</v>
      </c>
      <c r="M6903" s="49" t="s">
        <v>3115</v>
      </c>
      <c r="N6903" s="51">
        <v>26846</v>
      </c>
      <c r="O6903" s="51">
        <v>26846</v>
      </c>
      <c r="P6903" s="49" t="s">
        <v>1091</v>
      </c>
    </row>
    <row r="6904" spans="1:16">
      <c r="A6904" s="46">
        <v>0</v>
      </c>
      <c r="B6904" s="46">
        <v>0</v>
      </c>
      <c r="C6904" s="46">
        <v>0</v>
      </c>
      <c r="D6904" s="46">
        <f t="shared" si="107"/>
        <v>0</v>
      </c>
      <c r="E6904" s="51">
        <v>45261</v>
      </c>
      <c r="F6904" s="49" t="s">
        <v>80</v>
      </c>
      <c r="G6904" s="49" t="s">
        <v>81</v>
      </c>
      <c r="H6904" s="49" t="s">
        <v>3129</v>
      </c>
      <c r="I6904" s="49" t="s">
        <v>3129</v>
      </c>
      <c r="J6904" s="49">
        <v>135500</v>
      </c>
      <c r="K6904" s="49" t="s">
        <v>690</v>
      </c>
      <c r="L6904" s="49">
        <v>9728063</v>
      </c>
      <c r="M6904" s="49" t="s">
        <v>3115</v>
      </c>
      <c r="N6904" s="51">
        <v>21367</v>
      </c>
      <c r="O6904" s="51">
        <v>21367</v>
      </c>
      <c r="P6904" s="49" t="s">
        <v>1091</v>
      </c>
    </row>
    <row r="6905" spans="1:16">
      <c r="A6905" s="46">
        <v>0</v>
      </c>
      <c r="B6905" s="46">
        <v>0</v>
      </c>
      <c r="C6905" s="46">
        <v>0</v>
      </c>
      <c r="D6905" s="46">
        <f t="shared" si="107"/>
        <v>0</v>
      </c>
      <c r="E6905" s="51">
        <v>45261</v>
      </c>
      <c r="F6905" s="49" t="s">
        <v>80</v>
      </c>
      <c r="G6905" s="49" t="s">
        <v>81</v>
      </c>
      <c r="H6905" s="49" t="s">
        <v>3129</v>
      </c>
      <c r="I6905" s="49" t="s">
        <v>3129</v>
      </c>
      <c r="J6905" s="49">
        <v>135500</v>
      </c>
      <c r="K6905" s="49" t="s">
        <v>690</v>
      </c>
      <c r="L6905" s="49">
        <v>9801846</v>
      </c>
      <c r="M6905" s="49" t="s">
        <v>908</v>
      </c>
      <c r="N6905" s="51">
        <v>27576</v>
      </c>
      <c r="O6905" s="51">
        <v>27576</v>
      </c>
      <c r="P6905" s="49" t="s">
        <v>1081</v>
      </c>
    </row>
    <row r="6906" spans="1:16">
      <c r="A6906" s="46">
        <v>0</v>
      </c>
      <c r="B6906" s="46">
        <v>0</v>
      </c>
      <c r="C6906" s="46">
        <v>0</v>
      </c>
      <c r="D6906" s="46">
        <f t="shared" si="107"/>
        <v>0</v>
      </c>
      <c r="E6906" s="51">
        <v>45261</v>
      </c>
      <c r="F6906" s="49" t="s">
        <v>80</v>
      </c>
      <c r="G6906" s="49" t="s">
        <v>81</v>
      </c>
      <c r="H6906" s="49" t="s">
        <v>3129</v>
      </c>
      <c r="I6906" s="49" t="s">
        <v>3129</v>
      </c>
      <c r="J6906" s="49">
        <v>135500</v>
      </c>
      <c r="K6906" s="49" t="s">
        <v>690</v>
      </c>
      <c r="L6906" s="49">
        <v>9801875</v>
      </c>
      <c r="M6906" s="49" t="s">
        <v>908</v>
      </c>
      <c r="N6906" s="51">
        <v>22463</v>
      </c>
      <c r="O6906" s="51">
        <v>22463</v>
      </c>
      <c r="P6906" s="49" t="s">
        <v>1081</v>
      </c>
    </row>
    <row r="6907" spans="1:16">
      <c r="A6907" s="46">
        <v>0</v>
      </c>
      <c r="B6907" s="46">
        <v>0</v>
      </c>
      <c r="C6907" s="46">
        <v>0</v>
      </c>
      <c r="D6907" s="46">
        <f t="shared" si="107"/>
        <v>0</v>
      </c>
      <c r="E6907" s="51">
        <v>45261</v>
      </c>
      <c r="F6907" s="49" t="s">
        <v>80</v>
      </c>
      <c r="G6907" s="49" t="s">
        <v>81</v>
      </c>
      <c r="H6907" s="49" t="s">
        <v>3129</v>
      </c>
      <c r="I6907" s="49" t="s">
        <v>3129</v>
      </c>
      <c r="J6907" s="49">
        <v>135500</v>
      </c>
      <c r="K6907" s="49" t="s">
        <v>690</v>
      </c>
      <c r="L6907" s="49">
        <v>9801878</v>
      </c>
      <c r="M6907" s="49" t="s">
        <v>908</v>
      </c>
      <c r="N6907" s="51">
        <v>23924</v>
      </c>
      <c r="O6907" s="51">
        <v>23924</v>
      </c>
      <c r="P6907" s="49" t="s">
        <v>1081</v>
      </c>
    </row>
    <row r="6908" spans="1:16">
      <c r="A6908" s="46">
        <v>0</v>
      </c>
      <c r="B6908" s="46">
        <v>0</v>
      </c>
      <c r="C6908" s="46">
        <v>0</v>
      </c>
      <c r="D6908" s="46">
        <f t="shared" si="107"/>
        <v>0</v>
      </c>
      <c r="E6908" s="51">
        <v>45261</v>
      </c>
      <c r="F6908" s="49" t="s">
        <v>80</v>
      </c>
      <c r="G6908" s="49" t="s">
        <v>81</v>
      </c>
      <c r="H6908" s="49" t="s">
        <v>3129</v>
      </c>
      <c r="I6908" s="49" t="s">
        <v>3129</v>
      </c>
      <c r="J6908" s="49">
        <v>135500</v>
      </c>
      <c r="K6908" s="49" t="s">
        <v>690</v>
      </c>
      <c r="L6908" s="49">
        <v>9801880</v>
      </c>
      <c r="M6908" s="49" t="s">
        <v>908</v>
      </c>
      <c r="N6908" s="51">
        <v>26481</v>
      </c>
      <c r="O6908" s="51">
        <v>26481</v>
      </c>
      <c r="P6908" s="49" t="s">
        <v>1081</v>
      </c>
    </row>
    <row r="6909" spans="1:16">
      <c r="A6909" s="46">
        <v>0</v>
      </c>
      <c r="B6909" s="46">
        <v>0</v>
      </c>
      <c r="C6909" s="46">
        <v>0</v>
      </c>
      <c r="D6909" s="46">
        <f t="shared" si="107"/>
        <v>0</v>
      </c>
      <c r="E6909" s="51">
        <v>45261</v>
      </c>
      <c r="F6909" s="49" t="s">
        <v>80</v>
      </c>
      <c r="G6909" s="49" t="s">
        <v>81</v>
      </c>
      <c r="H6909" s="49" t="s">
        <v>3129</v>
      </c>
      <c r="I6909" s="49" t="s">
        <v>3129</v>
      </c>
      <c r="J6909" s="49">
        <v>135500</v>
      </c>
      <c r="K6909" s="49" t="s">
        <v>690</v>
      </c>
      <c r="L6909" s="49">
        <v>9974726</v>
      </c>
      <c r="M6909" s="49" t="s">
        <v>3115</v>
      </c>
      <c r="N6909" s="51">
        <v>23559</v>
      </c>
      <c r="O6909" s="51">
        <v>23559</v>
      </c>
      <c r="P6909" s="49" t="s">
        <v>1091</v>
      </c>
    </row>
    <row r="6910" spans="1:16">
      <c r="A6910" s="46">
        <v>0</v>
      </c>
      <c r="B6910" s="46">
        <v>0</v>
      </c>
      <c r="C6910" s="46">
        <v>0</v>
      </c>
      <c r="D6910" s="46">
        <f t="shared" si="107"/>
        <v>0</v>
      </c>
      <c r="E6910" s="51">
        <v>45261</v>
      </c>
      <c r="F6910" s="49" t="s">
        <v>80</v>
      </c>
      <c r="G6910" s="49" t="s">
        <v>81</v>
      </c>
      <c r="H6910" s="49" t="s">
        <v>3129</v>
      </c>
      <c r="I6910" s="49" t="s">
        <v>3129</v>
      </c>
      <c r="J6910" s="49">
        <v>135500</v>
      </c>
      <c r="K6910" s="49" t="s">
        <v>690</v>
      </c>
      <c r="L6910" s="49">
        <v>9974727</v>
      </c>
      <c r="M6910" s="49" t="s">
        <v>3115</v>
      </c>
      <c r="N6910" s="51">
        <v>22463</v>
      </c>
      <c r="O6910" s="51">
        <v>22463</v>
      </c>
      <c r="P6910" s="49" t="s">
        <v>1091</v>
      </c>
    </row>
    <row r="6911" spans="1:16">
      <c r="A6911" s="46">
        <v>0</v>
      </c>
      <c r="B6911" s="46">
        <v>0</v>
      </c>
      <c r="C6911" s="46">
        <v>0</v>
      </c>
      <c r="D6911" s="46">
        <f t="shared" si="107"/>
        <v>0</v>
      </c>
      <c r="E6911" s="51">
        <v>45261</v>
      </c>
      <c r="F6911" s="49" t="s">
        <v>80</v>
      </c>
      <c r="G6911" s="49" t="s">
        <v>81</v>
      </c>
      <c r="H6911" s="49" t="s">
        <v>3129</v>
      </c>
      <c r="I6911" s="49" t="s">
        <v>3129</v>
      </c>
      <c r="J6911" s="49">
        <v>135500</v>
      </c>
      <c r="K6911" s="49" t="s">
        <v>690</v>
      </c>
      <c r="L6911" s="49">
        <v>9801849</v>
      </c>
      <c r="M6911" s="49" t="s">
        <v>908</v>
      </c>
      <c r="N6911" s="51">
        <v>29403</v>
      </c>
      <c r="O6911" s="51">
        <v>29403</v>
      </c>
      <c r="P6911" s="49" t="s">
        <v>1081</v>
      </c>
    </row>
    <row r="6912" spans="1:16">
      <c r="A6912" s="46">
        <v>0</v>
      </c>
      <c r="B6912" s="46">
        <v>0</v>
      </c>
      <c r="C6912" s="46">
        <v>0</v>
      </c>
      <c r="D6912" s="46">
        <f t="shared" si="107"/>
        <v>0</v>
      </c>
      <c r="E6912" s="51">
        <v>45261</v>
      </c>
      <c r="F6912" s="49" t="s">
        <v>80</v>
      </c>
      <c r="G6912" s="49" t="s">
        <v>81</v>
      </c>
      <c r="H6912" s="49" t="s">
        <v>3129</v>
      </c>
      <c r="I6912" s="49" t="s">
        <v>3129</v>
      </c>
      <c r="J6912" s="49">
        <v>135500</v>
      </c>
      <c r="K6912" s="49" t="s">
        <v>690</v>
      </c>
      <c r="L6912" s="49">
        <v>9801874</v>
      </c>
      <c r="M6912" s="49" t="s">
        <v>908</v>
      </c>
      <c r="N6912" s="51">
        <v>21367</v>
      </c>
      <c r="O6912" s="51">
        <v>21367</v>
      </c>
      <c r="P6912" s="49" t="s">
        <v>1081</v>
      </c>
    </row>
    <row r="6913" spans="1:16">
      <c r="A6913" s="46">
        <v>0</v>
      </c>
      <c r="B6913" s="46">
        <v>0</v>
      </c>
      <c r="C6913" s="46">
        <v>0</v>
      </c>
      <c r="D6913" s="46">
        <f t="shared" si="107"/>
        <v>0</v>
      </c>
      <c r="E6913" s="51">
        <v>45261</v>
      </c>
      <c r="F6913" s="49" t="s">
        <v>80</v>
      </c>
      <c r="G6913" s="49" t="s">
        <v>81</v>
      </c>
      <c r="H6913" s="49" t="s">
        <v>3129</v>
      </c>
      <c r="I6913" s="49" t="s">
        <v>3129</v>
      </c>
      <c r="J6913" s="49">
        <v>135500</v>
      </c>
      <c r="K6913" s="49" t="s">
        <v>690</v>
      </c>
      <c r="L6913" s="49">
        <v>9801877</v>
      </c>
      <c r="M6913" s="49" t="s">
        <v>908</v>
      </c>
      <c r="N6913" s="51">
        <v>23559</v>
      </c>
      <c r="O6913" s="51">
        <v>23559</v>
      </c>
      <c r="P6913" s="49" t="s">
        <v>1081</v>
      </c>
    </row>
    <row r="6914" spans="1:16">
      <c r="A6914" s="46">
        <v>0</v>
      </c>
      <c r="B6914" s="46">
        <v>0</v>
      </c>
      <c r="C6914" s="46">
        <v>0</v>
      </c>
      <c r="D6914" s="46">
        <f t="shared" si="107"/>
        <v>0</v>
      </c>
      <c r="E6914" s="51">
        <v>45261</v>
      </c>
      <c r="F6914" s="49" t="s">
        <v>80</v>
      </c>
      <c r="G6914" s="49" t="s">
        <v>81</v>
      </c>
      <c r="H6914" s="49" t="s">
        <v>3129</v>
      </c>
      <c r="I6914" s="49" t="s">
        <v>3129</v>
      </c>
      <c r="J6914" s="49">
        <v>135500</v>
      </c>
      <c r="K6914" s="49" t="s">
        <v>690</v>
      </c>
      <c r="L6914" s="49">
        <v>9801879</v>
      </c>
      <c r="M6914" s="49" t="s">
        <v>908</v>
      </c>
      <c r="N6914" s="51">
        <v>26115</v>
      </c>
      <c r="O6914" s="51">
        <v>26115</v>
      </c>
      <c r="P6914" s="49" t="s">
        <v>1081</v>
      </c>
    </row>
    <row r="6915" spans="1:16">
      <c r="A6915" s="46">
        <v>0</v>
      </c>
      <c r="B6915" s="46">
        <v>0</v>
      </c>
      <c r="C6915" s="46">
        <v>0</v>
      </c>
      <c r="D6915" s="46">
        <f t="shared" ref="D6915:D6978" si="108">+B6915-C6915</f>
        <v>0</v>
      </c>
      <c r="E6915" s="51">
        <v>45261</v>
      </c>
      <c r="F6915" s="49" t="s">
        <v>80</v>
      </c>
      <c r="G6915" s="49" t="s">
        <v>81</v>
      </c>
      <c r="H6915" s="49" t="s">
        <v>3129</v>
      </c>
      <c r="I6915" s="49" t="s">
        <v>3129</v>
      </c>
      <c r="J6915" s="49">
        <v>135500</v>
      </c>
      <c r="K6915" s="49" t="s">
        <v>690</v>
      </c>
      <c r="L6915" s="49">
        <v>9974725</v>
      </c>
      <c r="M6915" s="49" t="s">
        <v>3115</v>
      </c>
      <c r="N6915" s="51">
        <v>23924</v>
      </c>
      <c r="O6915" s="51">
        <v>23924</v>
      </c>
      <c r="P6915" s="49" t="s">
        <v>1091</v>
      </c>
    </row>
    <row r="6916" spans="1:16">
      <c r="A6916" s="46">
        <v>0</v>
      </c>
      <c r="B6916" s="46">
        <v>0</v>
      </c>
      <c r="C6916" s="46">
        <v>0</v>
      </c>
      <c r="D6916" s="46">
        <f t="shared" si="108"/>
        <v>0</v>
      </c>
      <c r="E6916" s="51">
        <v>45261</v>
      </c>
      <c r="F6916" s="49" t="s">
        <v>80</v>
      </c>
      <c r="G6916" s="49" t="s">
        <v>81</v>
      </c>
      <c r="H6916" s="49" t="s">
        <v>3129</v>
      </c>
      <c r="I6916" s="49" t="s">
        <v>3129</v>
      </c>
      <c r="J6916" s="49">
        <v>135500</v>
      </c>
      <c r="K6916" s="49" t="s">
        <v>690</v>
      </c>
      <c r="L6916" s="49">
        <v>9724174</v>
      </c>
      <c r="M6916" s="49" t="s">
        <v>3115</v>
      </c>
      <c r="N6916" s="51">
        <v>13332</v>
      </c>
      <c r="O6916" s="51">
        <v>13332</v>
      </c>
      <c r="P6916" s="49" t="s">
        <v>1091</v>
      </c>
    </row>
    <row r="6917" spans="1:16">
      <c r="A6917" s="46">
        <v>0</v>
      </c>
      <c r="B6917" s="46">
        <v>0</v>
      </c>
      <c r="C6917" s="46">
        <v>0</v>
      </c>
      <c r="D6917" s="46">
        <f t="shared" si="108"/>
        <v>0</v>
      </c>
      <c r="E6917" s="51">
        <v>45261</v>
      </c>
      <c r="F6917" s="49" t="s">
        <v>80</v>
      </c>
      <c r="G6917" s="49" t="s">
        <v>81</v>
      </c>
      <c r="H6917" s="49" t="s">
        <v>3129</v>
      </c>
      <c r="I6917" s="49" t="s">
        <v>3129</v>
      </c>
      <c r="J6917" s="49">
        <v>135500</v>
      </c>
      <c r="K6917" s="49" t="s">
        <v>690</v>
      </c>
      <c r="L6917" s="49">
        <v>9801872</v>
      </c>
      <c r="M6917" s="49" t="s">
        <v>908</v>
      </c>
      <c r="N6917" s="51">
        <v>13332</v>
      </c>
      <c r="O6917" s="51">
        <v>13332</v>
      </c>
      <c r="P6917" s="49" t="s">
        <v>1081</v>
      </c>
    </row>
    <row r="6918" spans="1:16">
      <c r="A6918" s="46">
        <v>0</v>
      </c>
      <c r="B6918" s="46">
        <v>0</v>
      </c>
      <c r="C6918" s="46">
        <v>0</v>
      </c>
      <c r="D6918" s="46">
        <f t="shared" si="108"/>
        <v>0</v>
      </c>
      <c r="E6918" s="51">
        <v>45261</v>
      </c>
      <c r="F6918" s="49" t="s">
        <v>80</v>
      </c>
      <c r="G6918" s="49" t="s">
        <v>81</v>
      </c>
      <c r="H6918" s="49" t="s">
        <v>3129</v>
      </c>
      <c r="I6918" s="49" t="s">
        <v>3129</v>
      </c>
      <c r="J6918" s="49">
        <v>135500</v>
      </c>
      <c r="K6918" s="49" t="s">
        <v>690</v>
      </c>
      <c r="L6918" s="49">
        <v>9974720</v>
      </c>
      <c r="M6918" s="49" t="s">
        <v>3115</v>
      </c>
      <c r="N6918" s="51">
        <v>29403</v>
      </c>
      <c r="O6918" s="51">
        <v>29403</v>
      </c>
      <c r="P6918" s="49" t="s">
        <v>1091</v>
      </c>
    </row>
    <row r="6919" spans="1:16">
      <c r="A6919" s="46">
        <v>0</v>
      </c>
      <c r="B6919" s="46">
        <v>0</v>
      </c>
      <c r="C6919" s="46">
        <v>0</v>
      </c>
      <c r="D6919" s="46">
        <f t="shared" si="108"/>
        <v>0</v>
      </c>
      <c r="E6919" s="51">
        <v>45261</v>
      </c>
      <c r="F6919" s="49" t="s">
        <v>80</v>
      </c>
      <c r="G6919" s="49" t="s">
        <v>81</v>
      </c>
      <c r="H6919" s="49" t="s">
        <v>3129</v>
      </c>
      <c r="I6919" s="49" t="s">
        <v>3129</v>
      </c>
      <c r="J6919" s="49">
        <v>135500</v>
      </c>
      <c r="K6919" s="49" t="s">
        <v>690</v>
      </c>
      <c r="L6919" s="49">
        <v>9974723</v>
      </c>
      <c r="M6919" s="49" t="s">
        <v>3115</v>
      </c>
      <c r="N6919" s="51">
        <v>26481</v>
      </c>
      <c r="O6919" s="51">
        <v>26481</v>
      </c>
      <c r="P6919" s="49" t="s">
        <v>1091</v>
      </c>
    </row>
    <row r="6920" spans="1:16">
      <c r="A6920" s="46">
        <v>0</v>
      </c>
      <c r="B6920" s="46">
        <v>0</v>
      </c>
      <c r="C6920" s="46">
        <v>0</v>
      </c>
      <c r="D6920" s="46">
        <f t="shared" si="108"/>
        <v>0</v>
      </c>
      <c r="E6920" s="51">
        <v>45261</v>
      </c>
      <c r="F6920" s="49" t="s">
        <v>80</v>
      </c>
      <c r="G6920" s="49" t="s">
        <v>81</v>
      </c>
      <c r="H6920" s="49" t="s">
        <v>3129</v>
      </c>
      <c r="I6920" s="49" t="s">
        <v>3129</v>
      </c>
      <c r="J6920" s="49">
        <v>135500</v>
      </c>
      <c r="K6920" s="49" t="s">
        <v>690</v>
      </c>
      <c r="L6920" s="49">
        <v>9974724</v>
      </c>
      <c r="M6920" s="49" t="s">
        <v>3115</v>
      </c>
      <c r="N6920" s="51">
        <v>26115</v>
      </c>
      <c r="O6920" s="51">
        <v>26115</v>
      </c>
      <c r="P6920" s="49" t="s">
        <v>1091</v>
      </c>
    </row>
    <row r="6921" spans="1:16">
      <c r="A6921" s="46">
        <v>0</v>
      </c>
      <c r="B6921" s="46">
        <v>0</v>
      </c>
      <c r="C6921" s="46">
        <v>0</v>
      </c>
      <c r="D6921" s="46">
        <f t="shared" si="108"/>
        <v>0</v>
      </c>
      <c r="E6921" s="51">
        <v>45261</v>
      </c>
      <c r="F6921" s="49" t="s">
        <v>80</v>
      </c>
      <c r="G6921" s="49" t="s">
        <v>81</v>
      </c>
      <c r="H6921" s="49" t="s">
        <v>3129</v>
      </c>
      <c r="I6921" s="49" t="s">
        <v>3129</v>
      </c>
      <c r="J6921" s="49">
        <v>135500</v>
      </c>
      <c r="K6921" s="49" t="s">
        <v>690</v>
      </c>
      <c r="L6921" s="49">
        <v>9697431</v>
      </c>
      <c r="M6921" s="49" t="s">
        <v>3115</v>
      </c>
      <c r="N6921" s="51">
        <v>28307</v>
      </c>
      <c r="O6921" s="51">
        <v>28307</v>
      </c>
      <c r="P6921" s="49" t="s">
        <v>1091</v>
      </c>
    </row>
    <row r="6922" spans="1:16">
      <c r="A6922" s="46">
        <v>0</v>
      </c>
      <c r="B6922" s="46">
        <v>0</v>
      </c>
      <c r="C6922" s="46">
        <v>0</v>
      </c>
      <c r="D6922" s="46">
        <f t="shared" si="108"/>
        <v>0</v>
      </c>
      <c r="E6922" s="51">
        <v>45261</v>
      </c>
      <c r="F6922" s="49" t="s">
        <v>80</v>
      </c>
      <c r="G6922" s="49" t="s">
        <v>81</v>
      </c>
      <c r="H6922" s="49" t="s">
        <v>3129</v>
      </c>
      <c r="I6922" s="49" t="s">
        <v>3129</v>
      </c>
      <c r="J6922" s="49">
        <v>135500</v>
      </c>
      <c r="K6922" s="49" t="s">
        <v>690</v>
      </c>
      <c r="L6922" s="49">
        <v>9801847</v>
      </c>
      <c r="M6922" s="49" t="s">
        <v>908</v>
      </c>
      <c r="N6922" s="51">
        <v>27942</v>
      </c>
      <c r="O6922" s="51">
        <v>27942</v>
      </c>
      <c r="P6922" s="49" t="s">
        <v>1081</v>
      </c>
    </row>
    <row r="6923" spans="1:16">
      <c r="A6923" s="46">
        <v>0</v>
      </c>
      <c r="B6923" s="46">
        <v>0</v>
      </c>
      <c r="C6923" s="46">
        <v>0</v>
      </c>
      <c r="D6923" s="46">
        <f t="shared" si="108"/>
        <v>0</v>
      </c>
      <c r="E6923" s="51">
        <v>45261</v>
      </c>
      <c r="F6923" s="49" t="s">
        <v>80</v>
      </c>
      <c r="G6923" s="49" t="s">
        <v>81</v>
      </c>
      <c r="H6923" s="49" t="s">
        <v>3129</v>
      </c>
      <c r="I6923" s="49" t="s">
        <v>3129</v>
      </c>
      <c r="J6923" s="49">
        <v>135500</v>
      </c>
      <c r="K6923" s="49" t="s">
        <v>690</v>
      </c>
      <c r="L6923" s="49">
        <v>9974721</v>
      </c>
      <c r="M6923" s="49" t="s">
        <v>3115</v>
      </c>
      <c r="N6923" s="51">
        <v>27942</v>
      </c>
      <c r="O6923" s="51">
        <v>27942</v>
      </c>
      <c r="P6923" s="49" t="s">
        <v>1091</v>
      </c>
    </row>
    <row r="6924" spans="1:16">
      <c r="A6924" s="46">
        <v>0</v>
      </c>
      <c r="B6924" s="46">
        <v>0</v>
      </c>
      <c r="C6924" s="46">
        <v>0</v>
      </c>
      <c r="D6924" s="46">
        <f t="shared" si="108"/>
        <v>0</v>
      </c>
      <c r="E6924" s="51">
        <v>45261</v>
      </c>
      <c r="F6924" s="49" t="s">
        <v>80</v>
      </c>
      <c r="G6924" s="49" t="s">
        <v>81</v>
      </c>
      <c r="H6924" s="49" t="s">
        <v>3129</v>
      </c>
      <c r="I6924" s="49" t="s">
        <v>3129</v>
      </c>
      <c r="J6924" s="49">
        <v>135500</v>
      </c>
      <c r="K6924" s="49" t="s">
        <v>690</v>
      </c>
      <c r="L6924" s="49">
        <v>9801876</v>
      </c>
      <c r="M6924" s="49" t="s">
        <v>908</v>
      </c>
      <c r="N6924" s="51">
        <v>23193</v>
      </c>
      <c r="O6924" s="51">
        <v>23193</v>
      </c>
      <c r="P6924" s="49" t="s">
        <v>1081</v>
      </c>
    </row>
    <row r="6925" spans="1:16">
      <c r="A6925" s="46">
        <v>0</v>
      </c>
      <c r="B6925" s="46">
        <v>0</v>
      </c>
      <c r="C6925" s="46">
        <v>0</v>
      </c>
      <c r="D6925" s="46">
        <f t="shared" si="108"/>
        <v>0</v>
      </c>
      <c r="E6925" s="51">
        <v>45261</v>
      </c>
      <c r="F6925" s="49" t="s">
        <v>80</v>
      </c>
      <c r="G6925" s="49" t="s">
        <v>81</v>
      </c>
      <c r="H6925" s="49" t="s">
        <v>3129</v>
      </c>
      <c r="I6925" s="49" t="s">
        <v>3129</v>
      </c>
      <c r="J6925" s="49">
        <v>135500</v>
      </c>
      <c r="K6925" s="49" t="s">
        <v>690</v>
      </c>
      <c r="L6925" s="49">
        <v>9974728</v>
      </c>
      <c r="M6925" s="49" t="s">
        <v>3115</v>
      </c>
      <c r="N6925" s="51">
        <v>15158</v>
      </c>
      <c r="O6925" s="51">
        <v>15158</v>
      </c>
      <c r="P6925" s="49" t="s">
        <v>1091</v>
      </c>
    </row>
    <row r="6926" spans="1:16">
      <c r="A6926" s="46">
        <v>0</v>
      </c>
      <c r="B6926" s="46">
        <v>0</v>
      </c>
      <c r="C6926" s="46">
        <v>0</v>
      </c>
      <c r="D6926" s="46">
        <f t="shared" si="108"/>
        <v>0</v>
      </c>
      <c r="E6926" s="51">
        <v>45261</v>
      </c>
      <c r="F6926" s="49" t="s">
        <v>80</v>
      </c>
      <c r="G6926" s="49" t="s">
        <v>81</v>
      </c>
      <c r="H6926" s="49" t="s">
        <v>3129</v>
      </c>
      <c r="I6926" s="49" t="s">
        <v>3129</v>
      </c>
      <c r="J6926" s="49">
        <v>135500</v>
      </c>
      <c r="K6926" s="49" t="s">
        <v>791</v>
      </c>
      <c r="L6926" s="49">
        <v>9701186</v>
      </c>
      <c r="M6926" s="49" t="s">
        <v>3163</v>
      </c>
      <c r="N6926" s="51">
        <v>25385</v>
      </c>
      <c r="O6926" s="51">
        <v>25385</v>
      </c>
      <c r="P6926" s="49" t="s">
        <v>1091</v>
      </c>
    </row>
    <row r="6927" spans="1:16">
      <c r="A6927" s="46">
        <v>0</v>
      </c>
      <c r="B6927" s="46">
        <v>0</v>
      </c>
      <c r="C6927" s="46">
        <v>0</v>
      </c>
      <c r="D6927" s="46">
        <f t="shared" si="108"/>
        <v>0</v>
      </c>
      <c r="E6927" s="51">
        <v>45261</v>
      </c>
      <c r="F6927" s="49" t="s">
        <v>80</v>
      </c>
      <c r="G6927" s="49" t="s">
        <v>81</v>
      </c>
      <c r="H6927" s="49" t="s">
        <v>3129</v>
      </c>
      <c r="I6927" s="49" t="s">
        <v>3129</v>
      </c>
      <c r="J6927" s="49">
        <v>135500</v>
      </c>
      <c r="K6927" s="49" t="s">
        <v>791</v>
      </c>
      <c r="L6927" s="49">
        <v>9974719</v>
      </c>
      <c r="M6927" s="49" t="s">
        <v>3163</v>
      </c>
      <c r="N6927" s="51">
        <v>19906</v>
      </c>
      <c r="O6927" s="51">
        <v>19906</v>
      </c>
      <c r="P6927" s="49" t="s">
        <v>1091</v>
      </c>
    </row>
    <row r="6928" spans="1:16">
      <c r="A6928" s="46">
        <v>0</v>
      </c>
      <c r="B6928" s="46">
        <v>0</v>
      </c>
      <c r="C6928" s="46">
        <v>0</v>
      </c>
      <c r="D6928" s="46">
        <f t="shared" si="108"/>
        <v>0</v>
      </c>
      <c r="E6928" s="51">
        <v>45261</v>
      </c>
      <c r="F6928" s="49" t="s">
        <v>80</v>
      </c>
      <c r="G6928" s="49" t="s">
        <v>81</v>
      </c>
      <c r="H6928" s="49" t="s">
        <v>3129</v>
      </c>
      <c r="I6928" s="49" t="s">
        <v>3129</v>
      </c>
      <c r="J6928" s="49">
        <v>135500</v>
      </c>
      <c r="K6928" s="49" t="s">
        <v>791</v>
      </c>
      <c r="L6928" s="49">
        <v>9974716</v>
      </c>
      <c r="M6928" s="49" t="s">
        <v>3163</v>
      </c>
      <c r="N6928" s="51">
        <v>28307</v>
      </c>
      <c r="O6928" s="51">
        <v>28307</v>
      </c>
      <c r="P6928" s="49" t="s">
        <v>1091</v>
      </c>
    </row>
    <row r="6929" spans="1:16">
      <c r="A6929" s="46">
        <v>0</v>
      </c>
      <c r="B6929" s="46">
        <v>0</v>
      </c>
      <c r="C6929" s="46">
        <v>0</v>
      </c>
      <c r="D6929" s="46">
        <f t="shared" si="108"/>
        <v>0</v>
      </c>
      <c r="E6929" s="51">
        <v>45261</v>
      </c>
      <c r="F6929" s="49" t="s">
        <v>80</v>
      </c>
      <c r="G6929" s="49" t="s">
        <v>81</v>
      </c>
      <c r="H6929" s="49" t="s">
        <v>3129</v>
      </c>
      <c r="I6929" s="49" t="s">
        <v>3129</v>
      </c>
      <c r="J6929" s="49">
        <v>135500</v>
      </c>
      <c r="K6929" s="49" t="s">
        <v>791</v>
      </c>
      <c r="L6929" s="49">
        <v>9974717</v>
      </c>
      <c r="M6929" s="49" t="s">
        <v>3163</v>
      </c>
      <c r="N6929" s="51">
        <v>27942</v>
      </c>
      <c r="O6929" s="51">
        <v>27942</v>
      </c>
      <c r="P6929" s="49" t="s">
        <v>1091</v>
      </c>
    </row>
    <row r="6930" spans="1:16">
      <c r="A6930" s="46">
        <v>0</v>
      </c>
      <c r="B6930" s="46">
        <v>0</v>
      </c>
      <c r="C6930" s="46">
        <v>0</v>
      </c>
      <c r="D6930" s="46">
        <f t="shared" si="108"/>
        <v>0</v>
      </c>
      <c r="E6930" s="51">
        <v>45261</v>
      </c>
      <c r="F6930" s="49" t="s">
        <v>80</v>
      </c>
      <c r="G6930" s="49" t="s">
        <v>81</v>
      </c>
      <c r="H6930" s="49" t="s">
        <v>3129</v>
      </c>
      <c r="I6930" s="49" t="s">
        <v>3129</v>
      </c>
      <c r="J6930" s="49">
        <v>135500</v>
      </c>
      <c r="K6930" s="49" t="s">
        <v>791</v>
      </c>
      <c r="L6930" s="49">
        <v>9974718</v>
      </c>
      <c r="M6930" s="49" t="s">
        <v>3163</v>
      </c>
      <c r="N6930" s="51">
        <v>20271</v>
      </c>
      <c r="O6930" s="51">
        <v>20271</v>
      </c>
      <c r="P6930" s="49" t="s">
        <v>1091</v>
      </c>
    </row>
    <row r="6931" spans="1:16">
      <c r="A6931" s="46">
        <v>0</v>
      </c>
      <c r="B6931" s="46">
        <v>0</v>
      </c>
      <c r="C6931" s="46">
        <v>0</v>
      </c>
      <c r="D6931" s="46">
        <f t="shared" si="108"/>
        <v>0</v>
      </c>
      <c r="E6931" s="51">
        <v>45261</v>
      </c>
      <c r="F6931" s="49" t="s">
        <v>80</v>
      </c>
      <c r="G6931" s="49" t="s">
        <v>81</v>
      </c>
      <c r="H6931" s="49" t="s">
        <v>3129</v>
      </c>
      <c r="I6931" s="49" t="s">
        <v>3129</v>
      </c>
      <c r="J6931" s="49">
        <v>135500</v>
      </c>
      <c r="K6931" s="49" t="s">
        <v>110</v>
      </c>
      <c r="L6931" s="49">
        <v>9724173</v>
      </c>
      <c r="M6931" s="49" t="s">
        <v>3091</v>
      </c>
      <c r="N6931" s="51">
        <v>24654</v>
      </c>
      <c r="O6931" s="51">
        <v>24654</v>
      </c>
      <c r="P6931" s="49" t="s">
        <v>1091</v>
      </c>
    </row>
    <row r="6932" spans="1:16">
      <c r="A6932" s="46">
        <v>0</v>
      </c>
      <c r="B6932" s="46">
        <v>0</v>
      </c>
      <c r="C6932" s="46">
        <v>0</v>
      </c>
      <c r="D6932" s="46">
        <f t="shared" si="108"/>
        <v>0</v>
      </c>
      <c r="E6932" s="51">
        <v>45261</v>
      </c>
      <c r="F6932" s="49" t="s">
        <v>80</v>
      </c>
      <c r="G6932" s="49" t="s">
        <v>81</v>
      </c>
      <c r="H6932" s="49" t="s">
        <v>3129</v>
      </c>
      <c r="I6932" s="49" t="s">
        <v>3129</v>
      </c>
      <c r="J6932" s="49">
        <v>135500</v>
      </c>
      <c r="K6932" s="49" t="s">
        <v>110</v>
      </c>
      <c r="L6932" s="49">
        <v>9974566</v>
      </c>
      <c r="M6932" s="49" t="s">
        <v>3091</v>
      </c>
      <c r="N6932" s="51">
        <v>27576</v>
      </c>
      <c r="O6932" s="51">
        <v>27576</v>
      </c>
      <c r="P6932" s="49" t="s">
        <v>1091</v>
      </c>
    </row>
    <row r="6933" spans="1:16">
      <c r="A6933" s="46">
        <v>0</v>
      </c>
      <c r="B6933" s="46">
        <v>0</v>
      </c>
      <c r="C6933" s="46">
        <v>0</v>
      </c>
      <c r="D6933" s="46">
        <f t="shared" si="108"/>
        <v>0</v>
      </c>
      <c r="E6933" s="51">
        <v>45261</v>
      </c>
      <c r="F6933" s="49" t="s">
        <v>80</v>
      </c>
      <c r="G6933" s="49" t="s">
        <v>81</v>
      </c>
      <c r="H6933" s="49" t="s">
        <v>3129</v>
      </c>
      <c r="I6933" s="49" t="s">
        <v>3129</v>
      </c>
      <c r="J6933" s="49">
        <v>135500</v>
      </c>
      <c r="K6933" s="49" t="s">
        <v>110</v>
      </c>
      <c r="L6933" s="49">
        <v>9974714</v>
      </c>
      <c r="M6933" s="49" t="s">
        <v>3091</v>
      </c>
      <c r="N6933" s="51">
        <v>21732</v>
      </c>
      <c r="O6933" s="51">
        <v>21732</v>
      </c>
      <c r="P6933" s="49" t="s">
        <v>1091</v>
      </c>
    </row>
    <row r="6934" spans="1:16">
      <c r="A6934" s="46">
        <v>0</v>
      </c>
      <c r="B6934" s="46">
        <v>0</v>
      </c>
      <c r="C6934" s="46">
        <v>0</v>
      </c>
      <c r="D6934" s="46">
        <f t="shared" si="108"/>
        <v>0</v>
      </c>
      <c r="E6934" s="51">
        <v>45261</v>
      </c>
      <c r="F6934" s="49" t="s">
        <v>80</v>
      </c>
      <c r="G6934" s="49" t="s">
        <v>81</v>
      </c>
      <c r="H6934" s="49" t="s">
        <v>3129</v>
      </c>
      <c r="I6934" s="49" t="s">
        <v>3129</v>
      </c>
      <c r="J6934" s="49">
        <v>135500</v>
      </c>
      <c r="K6934" s="49" t="s">
        <v>110</v>
      </c>
      <c r="L6934" s="49">
        <v>9974715</v>
      </c>
      <c r="M6934" s="49" t="s">
        <v>3091</v>
      </c>
      <c r="N6934" s="51">
        <v>19906</v>
      </c>
      <c r="O6934" s="51">
        <v>19906</v>
      </c>
      <c r="P6934" s="49" t="s">
        <v>1091</v>
      </c>
    </row>
    <row r="6935" spans="1:16">
      <c r="A6935" s="46">
        <v>0</v>
      </c>
      <c r="B6935" s="46">
        <v>0</v>
      </c>
      <c r="C6935" s="46">
        <v>0</v>
      </c>
      <c r="D6935" s="46">
        <f t="shared" si="108"/>
        <v>0</v>
      </c>
      <c r="E6935" s="51">
        <v>45261</v>
      </c>
      <c r="F6935" s="49" t="s">
        <v>80</v>
      </c>
      <c r="G6935" s="49" t="s">
        <v>81</v>
      </c>
      <c r="H6935" s="49" t="s">
        <v>3129</v>
      </c>
      <c r="I6935" s="49" t="s">
        <v>3129</v>
      </c>
      <c r="J6935" s="49">
        <v>135500</v>
      </c>
      <c r="K6935" s="49" t="s">
        <v>110</v>
      </c>
      <c r="L6935" s="49">
        <v>9974565</v>
      </c>
      <c r="M6935" s="49" t="s">
        <v>3091</v>
      </c>
      <c r="N6935" s="51">
        <v>28672</v>
      </c>
      <c r="O6935" s="51">
        <v>28672</v>
      </c>
      <c r="P6935" s="49" t="s">
        <v>1091</v>
      </c>
    </row>
    <row r="6936" spans="1:16">
      <c r="A6936" s="46">
        <v>0</v>
      </c>
      <c r="B6936" s="46">
        <v>0</v>
      </c>
      <c r="C6936" s="46">
        <v>0</v>
      </c>
      <c r="D6936" s="46">
        <f t="shared" si="108"/>
        <v>0</v>
      </c>
      <c r="E6936" s="51">
        <v>45261</v>
      </c>
      <c r="F6936" s="49" t="s">
        <v>80</v>
      </c>
      <c r="G6936" s="49" t="s">
        <v>81</v>
      </c>
      <c r="H6936" s="49" t="s">
        <v>3129</v>
      </c>
      <c r="I6936" s="49" t="s">
        <v>3129</v>
      </c>
      <c r="J6936" s="49">
        <v>135500</v>
      </c>
      <c r="K6936" s="49" t="s">
        <v>110</v>
      </c>
      <c r="L6936" s="49">
        <v>9974713</v>
      </c>
      <c r="M6936" s="49" t="s">
        <v>3091</v>
      </c>
      <c r="N6936" s="51">
        <v>27942</v>
      </c>
      <c r="O6936" s="51">
        <v>27942</v>
      </c>
      <c r="P6936" s="49" t="s">
        <v>1091</v>
      </c>
    </row>
    <row r="6937" spans="1:16">
      <c r="A6937" s="46">
        <v>0</v>
      </c>
      <c r="B6937" s="46">
        <v>0</v>
      </c>
      <c r="C6937" s="46">
        <v>0</v>
      </c>
      <c r="D6937" s="46">
        <f t="shared" si="108"/>
        <v>0</v>
      </c>
      <c r="E6937" s="51">
        <v>45261</v>
      </c>
      <c r="F6937" s="49" t="s">
        <v>80</v>
      </c>
      <c r="G6937" s="49" t="s">
        <v>81</v>
      </c>
      <c r="H6937" s="49" t="s">
        <v>3129</v>
      </c>
      <c r="I6937" s="49" t="s">
        <v>3129</v>
      </c>
      <c r="J6937" s="49">
        <v>135500</v>
      </c>
      <c r="K6937" s="49" t="s">
        <v>111</v>
      </c>
      <c r="L6937" s="49">
        <v>9974790</v>
      </c>
      <c r="M6937" s="49" t="s">
        <v>3092</v>
      </c>
      <c r="N6937" s="51">
        <v>27942</v>
      </c>
      <c r="O6937" s="51">
        <v>27942</v>
      </c>
      <c r="P6937" s="49" t="s">
        <v>1091</v>
      </c>
    </row>
    <row r="6938" spans="1:16">
      <c r="A6938" s="46">
        <v>0</v>
      </c>
      <c r="B6938" s="46">
        <v>0</v>
      </c>
      <c r="C6938" s="46">
        <v>0</v>
      </c>
      <c r="D6938" s="46">
        <f t="shared" si="108"/>
        <v>0</v>
      </c>
      <c r="E6938" s="51">
        <v>45261</v>
      </c>
      <c r="F6938" s="49" t="s">
        <v>80</v>
      </c>
      <c r="G6938" s="49" t="s">
        <v>81</v>
      </c>
      <c r="H6938" s="49" t="s">
        <v>3129</v>
      </c>
      <c r="I6938" s="49" t="s">
        <v>3129</v>
      </c>
      <c r="J6938" s="49">
        <v>135500</v>
      </c>
      <c r="K6938" s="49" t="s">
        <v>111</v>
      </c>
      <c r="L6938" s="49">
        <v>9974712</v>
      </c>
      <c r="M6938" s="49" t="s">
        <v>3092</v>
      </c>
      <c r="N6938" s="51">
        <v>21732</v>
      </c>
      <c r="O6938" s="51">
        <v>21732</v>
      </c>
      <c r="P6938" s="49" t="s">
        <v>1091</v>
      </c>
    </row>
    <row r="6939" spans="1:16">
      <c r="A6939" s="46">
        <v>0</v>
      </c>
      <c r="B6939" s="46">
        <v>0</v>
      </c>
      <c r="C6939" s="46">
        <v>0</v>
      </c>
      <c r="D6939" s="46">
        <f t="shared" si="108"/>
        <v>0</v>
      </c>
      <c r="E6939" s="51">
        <v>45261</v>
      </c>
      <c r="F6939" s="49" t="s">
        <v>80</v>
      </c>
      <c r="G6939" s="49" t="s">
        <v>81</v>
      </c>
      <c r="H6939" s="49" t="s">
        <v>3129</v>
      </c>
      <c r="I6939" s="49" t="s">
        <v>3129</v>
      </c>
      <c r="J6939" s="49">
        <v>135500</v>
      </c>
      <c r="K6939" s="49" t="s">
        <v>111</v>
      </c>
      <c r="L6939" s="49">
        <v>9974704</v>
      </c>
      <c r="M6939" s="49" t="s">
        <v>3092</v>
      </c>
      <c r="N6939" s="51">
        <v>24654</v>
      </c>
      <c r="O6939" s="51">
        <v>24654</v>
      </c>
      <c r="P6939" s="49" t="s">
        <v>1091</v>
      </c>
    </row>
    <row r="6940" spans="1:16">
      <c r="A6940" s="46">
        <v>0</v>
      </c>
      <c r="B6940" s="46">
        <v>0</v>
      </c>
      <c r="C6940" s="46">
        <v>0</v>
      </c>
      <c r="D6940" s="46">
        <f t="shared" si="108"/>
        <v>0</v>
      </c>
      <c r="E6940" s="51">
        <v>45261</v>
      </c>
      <c r="F6940" s="49" t="s">
        <v>80</v>
      </c>
      <c r="G6940" s="49" t="s">
        <v>81</v>
      </c>
      <c r="H6940" s="49" t="s">
        <v>3129</v>
      </c>
      <c r="I6940" s="49" t="s">
        <v>3129</v>
      </c>
      <c r="J6940" s="49">
        <v>135500</v>
      </c>
      <c r="K6940" s="49" t="s">
        <v>111</v>
      </c>
      <c r="L6940" s="49">
        <v>9974707</v>
      </c>
      <c r="M6940" s="49" t="s">
        <v>3092</v>
      </c>
      <c r="N6940" s="51">
        <v>23559</v>
      </c>
      <c r="O6940" s="51">
        <v>23559</v>
      </c>
      <c r="P6940" s="49" t="s">
        <v>1091</v>
      </c>
    </row>
    <row r="6941" spans="1:16">
      <c r="A6941" s="46">
        <v>0</v>
      </c>
      <c r="B6941" s="46">
        <v>0</v>
      </c>
      <c r="C6941" s="46">
        <v>0</v>
      </c>
      <c r="D6941" s="46">
        <f t="shared" si="108"/>
        <v>0</v>
      </c>
      <c r="E6941" s="51">
        <v>45261</v>
      </c>
      <c r="F6941" s="49" t="s">
        <v>80</v>
      </c>
      <c r="G6941" s="49" t="s">
        <v>81</v>
      </c>
      <c r="H6941" s="49" t="s">
        <v>3129</v>
      </c>
      <c r="I6941" s="49" t="s">
        <v>3129</v>
      </c>
      <c r="J6941" s="49">
        <v>135500</v>
      </c>
      <c r="K6941" s="49" t="s">
        <v>111</v>
      </c>
      <c r="L6941" s="49">
        <v>9974563</v>
      </c>
      <c r="M6941" s="49" t="s">
        <v>3092</v>
      </c>
      <c r="N6941" s="51">
        <v>28672</v>
      </c>
      <c r="O6941" s="51">
        <v>28672</v>
      </c>
      <c r="P6941" s="49" t="s">
        <v>1091</v>
      </c>
    </row>
    <row r="6942" spans="1:16">
      <c r="A6942" s="46">
        <v>0</v>
      </c>
      <c r="B6942" s="46">
        <v>0</v>
      </c>
      <c r="C6942" s="46">
        <v>0</v>
      </c>
      <c r="D6942" s="46">
        <f t="shared" si="108"/>
        <v>0</v>
      </c>
      <c r="E6942" s="51">
        <v>45261</v>
      </c>
      <c r="F6942" s="49" t="s">
        <v>80</v>
      </c>
      <c r="G6942" s="49" t="s">
        <v>81</v>
      </c>
      <c r="H6942" s="49" t="s">
        <v>3129</v>
      </c>
      <c r="I6942" s="49" t="s">
        <v>3129</v>
      </c>
      <c r="J6942" s="49">
        <v>135500</v>
      </c>
      <c r="K6942" s="49" t="s">
        <v>111</v>
      </c>
      <c r="L6942" s="49">
        <v>9974709</v>
      </c>
      <c r="M6942" s="49" t="s">
        <v>3092</v>
      </c>
      <c r="N6942" s="51">
        <v>22828</v>
      </c>
      <c r="O6942" s="51">
        <v>22828</v>
      </c>
      <c r="P6942" s="49" t="s">
        <v>1091</v>
      </c>
    </row>
    <row r="6943" spans="1:16">
      <c r="A6943" s="46">
        <v>0</v>
      </c>
      <c r="B6943" s="46">
        <v>0</v>
      </c>
      <c r="C6943" s="46">
        <v>0</v>
      </c>
      <c r="D6943" s="46">
        <f t="shared" si="108"/>
        <v>0</v>
      </c>
      <c r="E6943" s="51">
        <v>45261</v>
      </c>
      <c r="F6943" s="49" t="s">
        <v>80</v>
      </c>
      <c r="G6943" s="49" t="s">
        <v>81</v>
      </c>
      <c r="H6943" s="49" t="s">
        <v>3129</v>
      </c>
      <c r="I6943" s="49" t="s">
        <v>3129</v>
      </c>
      <c r="J6943" s="49">
        <v>135500</v>
      </c>
      <c r="K6943" s="49" t="s">
        <v>111</v>
      </c>
      <c r="L6943" s="49">
        <v>9974711</v>
      </c>
      <c r="M6943" s="49" t="s">
        <v>3092</v>
      </c>
      <c r="N6943" s="51">
        <v>22098</v>
      </c>
      <c r="O6943" s="51">
        <v>22098</v>
      </c>
      <c r="P6943" s="49" t="s">
        <v>1091</v>
      </c>
    </row>
    <row r="6944" spans="1:16">
      <c r="A6944" s="46">
        <v>0</v>
      </c>
      <c r="B6944" s="46">
        <v>0</v>
      </c>
      <c r="C6944" s="46">
        <v>0</v>
      </c>
      <c r="D6944" s="46">
        <f t="shared" si="108"/>
        <v>0</v>
      </c>
      <c r="E6944" s="51">
        <v>45261</v>
      </c>
      <c r="F6944" s="49" t="s">
        <v>80</v>
      </c>
      <c r="G6944" s="49" t="s">
        <v>81</v>
      </c>
      <c r="H6944" s="49" t="s">
        <v>3129</v>
      </c>
      <c r="I6944" s="49" t="s">
        <v>3129</v>
      </c>
      <c r="J6944" s="49">
        <v>135500</v>
      </c>
      <c r="K6944" s="49" t="s">
        <v>111</v>
      </c>
      <c r="L6944" s="49">
        <v>9974794</v>
      </c>
      <c r="M6944" s="49" t="s">
        <v>3092</v>
      </c>
      <c r="N6944" s="51">
        <v>26481</v>
      </c>
      <c r="O6944" s="51">
        <v>26481</v>
      </c>
      <c r="P6944" s="49" t="s">
        <v>1091</v>
      </c>
    </row>
    <row r="6945" spans="1:16">
      <c r="A6945" s="46">
        <v>0</v>
      </c>
      <c r="B6945" s="46">
        <v>0</v>
      </c>
      <c r="C6945" s="46">
        <v>0</v>
      </c>
      <c r="D6945" s="46">
        <f t="shared" si="108"/>
        <v>0</v>
      </c>
      <c r="E6945" s="51">
        <v>45261</v>
      </c>
      <c r="F6945" s="49" t="s">
        <v>80</v>
      </c>
      <c r="G6945" s="49" t="s">
        <v>81</v>
      </c>
      <c r="H6945" s="49" t="s">
        <v>3129</v>
      </c>
      <c r="I6945" s="49" t="s">
        <v>3129</v>
      </c>
      <c r="J6945" s="49">
        <v>135500</v>
      </c>
      <c r="K6945" s="49" t="s">
        <v>111</v>
      </c>
      <c r="L6945" s="49">
        <v>9974564</v>
      </c>
      <c r="M6945" s="49" t="s">
        <v>3092</v>
      </c>
      <c r="N6945" s="51">
        <v>27576</v>
      </c>
      <c r="O6945" s="51">
        <v>27576</v>
      </c>
      <c r="P6945" s="49" t="s">
        <v>1091</v>
      </c>
    </row>
    <row r="6946" spans="1:16">
      <c r="A6946" s="46">
        <v>0</v>
      </c>
      <c r="B6946" s="46">
        <v>0</v>
      </c>
      <c r="C6946" s="46">
        <v>0</v>
      </c>
      <c r="D6946" s="46">
        <f t="shared" si="108"/>
        <v>0</v>
      </c>
      <c r="E6946" s="51">
        <v>45261</v>
      </c>
      <c r="F6946" s="49" t="s">
        <v>80</v>
      </c>
      <c r="G6946" s="49" t="s">
        <v>81</v>
      </c>
      <c r="H6946" s="49" t="s">
        <v>3129</v>
      </c>
      <c r="I6946" s="49" t="s">
        <v>3129</v>
      </c>
      <c r="J6946" s="49">
        <v>135500</v>
      </c>
      <c r="K6946" s="49" t="s">
        <v>111</v>
      </c>
      <c r="L6946" s="49">
        <v>9974708</v>
      </c>
      <c r="M6946" s="49" t="s">
        <v>3092</v>
      </c>
      <c r="N6946" s="51">
        <v>23193</v>
      </c>
      <c r="O6946" s="51">
        <v>23193</v>
      </c>
      <c r="P6946" s="49" t="s">
        <v>1091</v>
      </c>
    </row>
    <row r="6947" spans="1:16">
      <c r="A6947" s="46">
        <v>0</v>
      </c>
      <c r="B6947" s="46">
        <v>0</v>
      </c>
      <c r="C6947" s="46">
        <v>0</v>
      </c>
      <c r="D6947" s="46">
        <f t="shared" si="108"/>
        <v>0</v>
      </c>
      <c r="E6947" s="51">
        <v>45261</v>
      </c>
      <c r="F6947" s="49" t="s">
        <v>80</v>
      </c>
      <c r="G6947" s="49" t="s">
        <v>81</v>
      </c>
      <c r="H6947" s="49" t="s">
        <v>3129</v>
      </c>
      <c r="I6947" s="49" t="s">
        <v>3129</v>
      </c>
      <c r="J6947" s="49">
        <v>135500</v>
      </c>
      <c r="K6947" s="49" t="s">
        <v>111</v>
      </c>
      <c r="L6947" s="49">
        <v>9974710</v>
      </c>
      <c r="M6947" s="49" t="s">
        <v>3092</v>
      </c>
      <c r="N6947" s="51">
        <v>22463</v>
      </c>
      <c r="O6947" s="51">
        <v>22463</v>
      </c>
      <c r="P6947" s="49" t="s">
        <v>1091</v>
      </c>
    </row>
    <row r="6948" spans="1:16">
      <c r="A6948" s="46">
        <v>0</v>
      </c>
      <c r="B6948" s="46">
        <v>0</v>
      </c>
      <c r="C6948" s="46">
        <v>0</v>
      </c>
      <c r="D6948" s="46">
        <f t="shared" si="108"/>
        <v>0</v>
      </c>
      <c r="E6948" s="51">
        <v>45261</v>
      </c>
      <c r="F6948" s="49" t="s">
        <v>80</v>
      </c>
      <c r="G6948" s="49" t="s">
        <v>81</v>
      </c>
      <c r="H6948" s="49" t="s">
        <v>3129</v>
      </c>
      <c r="I6948" s="49" t="s">
        <v>3129</v>
      </c>
      <c r="J6948" s="49">
        <v>135500</v>
      </c>
      <c r="K6948" s="49" t="s">
        <v>111</v>
      </c>
      <c r="L6948" s="49">
        <v>9974792</v>
      </c>
      <c r="M6948" s="49" t="s">
        <v>3092</v>
      </c>
      <c r="N6948" s="51">
        <v>27211</v>
      </c>
      <c r="O6948" s="51">
        <v>27211</v>
      </c>
      <c r="P6948" s="49" t="s">
        <v>1091</v>
      </c>
    </row>
    <row r="6949" spans="1:16">
      <c r="A6949" s="46">
        <v>0</v>
      </c>
      <c r="B6949" s="46">
        <v>0</v>
      </c>
      <c r="C6949" s="46">
        <v>0</v>
      </c>
      <c r="D6949" s="46">
        <f t="shared" si="108"/>
        <v>0</v>
      </c>
      <c r="E6949" s="51">
        <v>45261</v>
      </c>
      <c r="F6949" s="49" t="s">
        <v>80</v>
      </c>
      <c r="G6949" s="49" t="s">
        <v>81</v>
      </c>
      <c r="H6949" s="49" t="s">
        <v>3129</v>
      </c>
      <c r="I6949" s="49" t="s">
        <v>3129</v>
      </c>
      <c r="J6949" s="49">
        <v>135500</v>
      </c>
      <c r="K6949" s="49" t="s">
        <v>111</v>
      </c>
      <c r="L6949" s="49">
        <v>9974705</v>
      </c>
      <c r="M6949" s="49" t="s">
        <v>3092</v>
      </c>
      <c r="N6949" s="51">
        <v>24289</v>
      </c>
      <c r="O6949" s="51">
        <v>24289</v>
      </c>
      <c r="P6949" s="49" t="s">
        <v>1091</v>
      </c>
    </row>
    <row r="6950" spans="1:16">
      <c r="A6950" s="46">
        <v>0</v>
      </c>
      <c r="B6950" s="46">
        <v>0</v>
      </c>
      <c r="C6950" s="46">
        <v>0</v>
      </c>
      <c r="D6950" s="46">
        <f t="shared" si="108"/>
        <v>0</v>
      </c>
      <c r="E6950" s="51">
        <v>45261</v>
      </c>
      <c r="F6950" s="49" t="s">
        <v>80</v>
      </c>
      <c r="G6950" s="49" t="s">
        <v>81</v>
      </c>
      <c r="H6950" s="49" t="s">
        <v>3129</v>
      </c>
      <c r="I6950" s="49" t="s">
        <v>3129</v>
      </c>
      <c r="J6950" s="49">
        <v>135500</v>
      </c>
      <c r="K6950" s="49" t="s">
        <v>111</v>
      </c>
      <c r="L6950" s="49">
        <v>9974786</v>
      </c>
      <c r="M6950" s="49" t="s">
        <v>3092</v>
      </c>
      <c r="N6950" s="51">
        <v>29768</v>
      </c>
      <c r="O6950" s="51">
        <v>29768</v>
      </c>
      <c r="P6950" s="49" t="s">
        <v>1091</v>
      </c>
    </row>
    <row r="6951" spans="1:16">
      <c r="A6951" s="46">
        <v>0</v>
      </c>
      <c r="B6951" s="46">
        <v>0</v>
      </c>
      <c r="C6951" s="46">
        <v>0</v>
      </c>
      <c r="D6951" s="46">
        <f t="shared" si="108"/>
        <v>0</v>
      </c>
      <c r="E6951" s="51">
        <v>45261</v>
      </c>
      <c r="F6951" s="49" t="s">
        <v>80</v>
      </c>
      <c r="G6951" s="49" t="s">
        <v>81</v>
      </c>
      <c r="H6951" s="49" t="s">
        <v>3129</v>
      </c>
      <c r="I6951" s="49" t="s">
        <v>3129</v>
      </c>
      <c r="J6951" s="49">
        <v>135500</v>
      </c>
      <c r="K6951" s="49" t="s">
        <v>111</v>
      </c>
      <c r="L6951" s="49">
        <v>9974706</v>
      </c>
      <c r="M6951" s="49" t="s">
        <v>3092</v>
      </c>
      <c r="N6951" s="51">
        <v>23924</v>
      </c>
      <c r="O6951" s="51">
        <v>23924</v>
      </c>
      <c r="P6951" s="49" t="s">
        <v>1091</v>
      </c>
    </row>
    <row r="6952" spans="1:16">
      <c r="A6952" s="46">
        <v>0</v>
      </c>
      <c r="B6952" s="46">
        <v>0</v>
      </c>
      <c r="C6952" s="46">
        <v>0</v>
      </c>
      <c r="D6952" s="46">
        <f t="shared" si="108"/>
        <v>0</v>
      </c>
      <c r="E6952" s="51">
        <v>45261</v>
      </c>
      <c r="F6952" s="49" t="s">
        <v>80</v>
      </c>
      <c r="G6952" s="49" t="s">
        <v>81</v>
      </c>
      <c r="H6952" s="49" t="s">
        <v>3129</v>
      </c>
      <c r="I6952" s="49" t="s">
        <v>3129</v>
      </c>
      <c r="J6952" s="49">
        <v>135500</v>
      </c>
      <c r="K6952" s="49" t="s">
        <v>111</v>
      </c>
      <c r="L6952" s="49">
        <v>9974785</v>
      </c>
      <c r="M6952" s="49" t="s">
        <v>3092</v>
      </c>
      <c r="N6952" s="51">
        <v>30498</v>
      </c>
      <c r="O6952" s="51">
        <v>30498</v>
      </c>
      <c r="P6952" s="49" t="s">
        <v>1091</v>
      </c>
    </row>
    <row r="6953" spans="1:16">
      <c r="A6953" s="46">
        <v>0</v>
      </c>
      <c r="B6953" s="46">
        <v>0</v>
      </c>
      <c r="C6953" s="46">
        <v>0</v>
      </c>
      <c r="D6953" s="46">
        <f t="shared" si="108"/>
        <v>0</v>
      </c>
      <c r="E6953" s="51">
        <v>45261</v>
      </c>
      <c r="F6953" s="49" t="s">
        <v>80</v>
      </c>
      <c r="G6953" s="49" t="s">
        <v>81</v>
      </c>
      <c r="H6953" s="49" t="s">
        <v>3129</v>
      </c>
      <c r="I6953" s="49" t="s">
        <v>3129</v>
      </c>
      <c r="J6953" s="49">
        <v>135500</v>
      </c>
      <c r="K6953" s="49" t="s">
        <v>111</v>
      </c>
      <c r="L6953" s="49">
        <v>9974795</v>
      </c>
      <c r="M6953" s="49" t="s">
        <v>3092</v>
      </c>
      <c r="N6953" s="51">
        <v>25750</v>
      </c>
      <c r="O6953" s="51">
        <v>25750</v>
      </c>
      <c r="P6953" s="49" t="s">
        <v>1091</v>
      </c>
    </row>
    <row r="6954" spans="1:16">
      <c r="A6954" s="46">
        <v>0</v>
      </c>
      <c r="B6954" s="46">
        <v>0</v>
      </c>
      <c r="C6954" s="46">
        <v>0</v>
      </c>
      <c r="D6954" s="46">
        <f t="shared" si="108"/>
        <v>0</v>
      </c>
      <c r="E6954" s="51">
        <v>45261</v>
      </c>
      <c r="F6954" s="49" t="s">
        <v>80</v>
      </c>
      <c r="G6954" s="49" t="s">
        <v>81</v>
      </c>
      <c r="H6954" s="49" t="s">
        <v>3129</v>
      </c>
      <c r="I6954" s="49" t="s">
        <v>3129</v>
      </c>
      <c r="J6954" s="49">
        <v>135500</v>
      </c>
      <c r="K6954" s="49" t="s">
        <v>111</v>
      </c>
      <c r="L6954" s="49">
        <v>9706644</v>
      </c>
      <c r="M6954" s="49" t="s">
        <v>3092</v>
      </c>
      <c r="N6954" s="51">
        <v>25385</v>
      </c>
      <c r="O6954" s="51">
        <v>25385</v>
      </c>
      <c r="P6954" s="49" t="s">
        <v>1091</v>
      </c>
    </row>
    <row r="6955" spans="1:16">
      <c r="A6955" s="46">
        <v>0</v>
      </c>
      <c r="B6955" s="46">
        <v>0</v>
      </c>
      <c r="C6955" s="46">
        <v>0</v>
      </c>
      <c r="D6955" s="46">
        <f t="shared" si="108"/>
        <v>0</v>
      </c>
      <c r="E6955" s="51">
        <v>45261</v>
      </c>
      <c r="F6955" s="49" t="s">
        <v>80</v>
      </c>
      <c r="G6955" s="49" t="s">
        <v>81</v>
      </c>
      <c r="H6955" s="49" t="s">
        <v>3129</v>
      </c>
      <c r="I6955" s="49" t="s">
        <v>3129</v>
      </c>
      <c r="J6955" s="49">
        <v>135500</v>
      </c>
      <c r="K6955" s="49" t="s">
        <v>111</v>
      </c>
      <c r="L6955" s="49">
        <v>9974793</v>
      </c>
      <c r="M6955" s="49" t="s">
        <v>3092</v>
      </c>
      <c r="N6955" s="51">
        <v>26846</v>
      </c>
      <c r="O6955" s="51">
        <v>26846</v>
      </c>
      <c r="P6955" s="49" t="s">
        <v>1091</v>
      </c>
    </row>
    <row r="6956" spans="1:16">
      <c r="A6956" s="46">
        <v>0</v>
      </c>
      <c r="B6956" s="46">
        <v>0</v>
      </c>
      <c r="C6956" s="46">
        <v>0</v>
      </c>
      <c r="D6956" s="46">
        <f t="shared" si="108"/>
        <v>0</v>
      </c>
      <c r="E6956" s="51">
        <v>45261</v>
      </c>
      <c r="F6956" s="49" t="s">
        <v>80</v>
      </c>
      <c r="G6956" s="49" t="s">
        <v>81</v>
      </c>
      <c r="H6956" s="49" t="s">
        <v>3129</v>
      </c>
      <c r="I6956" s="49" t="s">
        <v>3129</v>
      </c>
      <c r="J6956" s="49">
        <v>135500</v>
      </c>
      <c r="K6956" s="49" t="s">
        <v>111</v>
      </c>
      <c r="L6956" s="49">
        <v>9724179</v>
      </c>
      <c r="M6956" s="49" t="s">
        <v>3092</v>
      </c>
      <c r="N6956" s="51">
        <v>28307</v>
      </c>
      <c r="O6956" s="51">
        <v>28307</v>
      </c>
      <c r="P6956" s="49" t="s">
        <v>1091</v>
      </c>
    </row>
    <row r="6957" spans="1:16">
      <c r="A6957" s="46">
        <v>0</v>
      </c>
      <c r="B6957" s="46">
        <v>0</v>
      </c>
      <c r="C6957" s="46">
        <v>0</v>
      </c>
      <c r="D6957" s="46">
        <f t="shared" si="108"/>
        <v>0</v>
      </c>
      <c r="E6957" s="51">
        <v>45261</v>
      </c>
      <c r="F6957" s="49" t="s">
        <v>80</v>
      </c>
      <c r="G6957" s="49" t="s">
        <v>81</v>
      </c>
      <c r="H6957" s="49" t="s">
        <v>3129</v>
      </c>
      <c r="I6957" s="49" t="s">
        <v>3129</v>
      </c>
      <c r="J6957" s="49">
        <v>135500</v>
      </c>
      <c r="K6957" s="49" t="s">
        <v>111</v>
      </c>
      <c r="L6957" s="49">
        <v>9974787</v>
      </c>
      <c r="M6957" s="49" t="s">
        <v>3092</v>
      </c>
      <c r="N6957" s="51">
        <v>29403</v>
      </c>
      <c r="O6957" s="51">
        <v>29403</v>
      </c>
      <c r="P6957" s="49" t="s">
        <v>1091</v>
      </c>
    </row>
    <row r="6958" spans="1:16">
      <c r="A6958" s="46">
        <v>0</v>
      </c>
      <c r="B6958" s="46">
        <v>0</v>
      </c>
      <c r="C6958" s="46">
        <v>0</v>
      </c>
      <c r="D6958" s="46">
        <f t="shared" si="108"/>
        <v>0</v>
      </c>
      <c r="E6958" s="51">
        <v>45261</v>
      </c>
      <c r="F6958" s="49" t="s">
        <v>80</v>
      </c>
      <c r="G6958" s="49" t="s">
        <v>81</v>
      </c>
      <c r="H6958" s="49" t="s">
        <v>3129</v>
      </c>
      <c r="I6958" s="49" t="s">
        <v>3129</v>
      </c>
      <c r="J6958" s="49">
        <v>135500</v>
      </c>
      <c r="K6958" s="49" t="s">
        <v>111</v>
      </c>
      <c r="L6958" s="49">
        <v>9974788</v>
      </c>
      <c r="M6958" s="49" t="s">
        <v>3092</v>
      </c>
      <c r="N6958" s="51">
        <v>29037</v>
      </c>
      <c r="O6958" s="51">
        <v>29037</v>
      </c>
      <c r="P6958" s="49" t="s">
        <v>1091</v>
      </c>
    </row>
    <row r="6959" spans="1:16">
      <c r="A6959" s="46">
        <v>0</v>
      </c>
      <c r="B6959" s="46">
        <v>0</v>
      </c>
      <c r="C6959" s="46">
        <v>0</v>
      </c>
      <c r="D6959" s="46">
        <f t="shared" si="108"/>
        <v>0</v>
      </c>
      <c r="E6959" s="51">
        <v>45261</v>
      </c>
      <c r="F6959" s="49" t="s">
        <v>80</v>
      </c>
      <c r="G6959" s="49" t="s">
        <v>81</v>
      </c>
      <c r="H6959" s="49" t="s">
        <v>3129</v>
      </c>
      <c r="I6959" s="49" t="s">
        <v>3129</v>
      </c>
      <c r="J6959" s="49">
        <v>135500</v>
      </c>
      <c r="K6959" s="49" t="s">
        <v>111</v>
      </c>
      <c r="L6959" s="49">
        <v>9974789</v>
      </c>
      <c r="M6959" s="49" t="s">
        <v>3092</v>
      </c>
      <c r="N6959" s="51">
        <v>28672</v>
      </c>
      <c r="O6959" s="51">
        <v>28672</v>
      </c>
      <c r="P6959" s="49" t="s">
        <v>1091</v>
      </c>
    </row>
    <row r="6960" spans="1:16">
      <c r="A6960" s="46">
        <v>0</v>
      </c>
      <c r="B6960" s="46">
        <v>0</v>
      </c>
      <c r="C6960" s="46">
        <v>0</v>
      </c>
      <c r="D6960" s="46">
        <f t="shared" si="108"/>
        <v>0</v>
      </c>
      <c r="E6960" s="51">
        <v>45261</v>
      </c>
      <c r="F6960" s="49" t="s">
        <v>80</v>
      </c>
      <c r="G6960" s="49" t="s">
        <v>81</v>
      </c>
      <c r="H6960" s="49" t="s">
        <v>3129</v>
      </c>
      <c r="I6960" s="49" t="s">
        <v>3129</v>
      </c>
      <c r="J6960" s="49">
        <v>135500</v>
      </c>
      <c r="K6960" s="49" t="s">
        <v>111</v>
      </c>
      <c r="L6960" s="49">
        <v>9974791</v>
      </c>
      <c r="M6960" s="49" t="s">
        <v>3092</v>
      </c>
      <c r="N6960" s="51">
        <v>27576</v>
      </c>
      <c r="O6960" s="51">
        <v>27576</v>
      </c>
      <c r="P6960" s="49" t="s">
        <v>1091</v>
      </c>
    </row>
    <row r="6961" spans="1:16">
      <c r="A6961" s="46">
        <v>0</v>
      </c>
      <c r="B6961" s="46">
        <v>0</v>
      </c>
      <c r="C6961" s="46">
        <v>0</v>
      </c>
      <c r="D6961" s="46">
        <f t="shared" si="108"/>
        <v>0</v>
      </c>
      <c r="E6961" s="51">
        <v>45261</v>
      </c>
      <c r="F6961" s="49" t="s">
        <v>80</v>
      </c>
      <c r="G6961" s="49" t="s">
        <v>81</v>
      </c>
      <c r="H6961" s="49" t="s">
        <v>3129</v>
      </c>
      <c r="I6961" s="49" t="s">
        <v>3129</v>
      </c>
      <c r="J6961" s="49">
        <v>135500</v>
      </c>
      <c r="K6961" s="49" t="s">
        <v>116</v>
      </c>
      <c r="L6961" s="49">
        <v>9974776</v>
      </c>
      <c r="M6961" s="49" t="s">
        <v>3093</v>
      </c>
      <c r="N6961" s="51">
        <v>24654</v>
      </c>
      <c r="O6961" s="51">
        <v>24654</v>
      </c>
      <c r="P6961" s="49" t="s">
        <v>1091</v>
      </c>
    </row>
    <row r="6962" spans="1:16">
      <c r="A6962" s="46">
        <v>0</v>
      </c>
      <c r="B6962" s="46">
        <v>0</v>
      </c>
      <c r="C6962" s="46">
        <v>0</v>
      </c>
      <c r="D6962" s="46">
        <f t="shared" si="108"/>
        <v>0</v>
      </c>
      <c r="E6962" s="51">
        <v>45261</v>
      </c>
      <c r="F6962" s="49" t="s">
        <v>80</v>
      </c>
      <c r="G6962" s="49" t="s">
        <v>81</v>
      </c>
      <c r="H6962" s="49" t="s">
        <v>3129</v>
      </c>
      <c r="I6962" s="49" t="s">
        <v>3129</v>
      </c>
      <c r="J6962" s="49">
        <v>135500</v>
      </c>
      <c r="K6962" s="49" t="s">
        <v>116</v>
      </c>
      <c r="L6962" s="49">
        <v>9974777</v>
      </c>
      <c r="M6962" s="49" t="s">
        <v>3093</v>
      </c>
      <c r="N6962" s="51">
        <v>24289</v>
      </c>
      <c r="O6962" s="51">
        <v>24289</v>
      </c>
      <c r="P6962" s="49" t="s">
        <v>1091</v>
      </c>
    </row>
    <row r="6963" spans="1:16">
      <c r="A6963" s="46">
        <v>0</v>
      </c>
      <c r="B6963" s="46">
        <v>0</v>
      </c>
      <c r="C6963" s="46">
        <v>0</v>
      </c>
      <c r="D6963" s="46">
        <f t="shared" si="108"/>
        <v>0</v>
      </c>
      <c r="E6963" s="51">
        <v>45261</v>
      </c>
      <c r="F6963" s="49" t="s">
        <v>80</v>
      </c>
      <c r="G6963" s="49" t="s">
        <v>81</v>
      </c>
      <c r="H6963" s="49" t="s">
        <v>3129</v>
      </c>
      <c r="I6963" s="49" t="s">
        <v>3129</v>
      </c>
      <c r="J6963" s="49">
        <v>135500</v>
      </c>
      <c r="K6963" s="49" t="s">
        <v>116</v>
      </c>
      <c r="L6963" s="49">
        <v>9974782</v>
      </c>
      <c r="M6963" s="49" t="s">
        <v>3093</v>
      </c>
      <c r="N6963" s="51">
        <v>21732</v>
      </c>
      <c r="O6963" s="51">
        <v>21732</v>
      </c>
      <c r="P6963" s="49" t="s">
        <v>1091</v>
      </c>
    </row>
    <row r="6964" spans="1:16">
      <c r="A6964" s="46">
        <v>0</v>
      </c>
      <c r="B6964" s="46">
        <v>0</v>
      </c>
      <c r="C6964" s="46">
        <v>0</v>
      </c>
      <c r="D6964" s="46">
        <f t="shared" si="108"/>
        <v>0</v>
      </c>
      <c r="E6964" s="51">
        <v>45261</v>
      </c>
      <c r="F6964" s="49" t="s">
        <v>80</v>
      </c>
      <c r="G6964" s="49" t="s">
        <v>81</v>
      </c>
      <c r="H6964" s="49" t="s">
        <v>3129</v>
      </c>
      <c r="I6964" s="49" t="s">
        <v>3129</v>
      </c>
      <c r="J6964" s="49">
        <v>135500</v>
      </c>
      <c r="K6964" s="49" t="s">
        <v>116</v>
      </c>
      <c r="L6964" s="49">
        <v>9974784</v>
      </c>
      <c r="M6964" s="49" t="s">
        <v>3093</v>
      </c>
      <c r="N6964" s="51">
        <v>20271</v>
      </c>
      <c r="O6964" s="51">
        <v>20271</v>
      </c>
      <c r="P6964" s="49" t="s">
        <v>1091</v>
      </c>
    </row>
    <row r="6965" spans="1:16">
      <c r="A6965" s="46">
        <v>0</v>
      </c>
      <c r="B6965" s="46">
        <v>0</v>
      </c>
      <c r="C6965" s="46">
        <v>0</v>
      </c>
      <c r="D6965" s="46">
        <f t="shared" si="108"/>
        <v>0</v>
      </c>
      <c r="E6965" s="51">
        <v>45261</v>
      </c>
      <c r="F6965" s="49" t="s">
        <v>80</v>
      </c>
      <c r="G6965" s="49" t="s">
        <v>81</v>
      </c>
      <c r="H6965" s="49" t="s">
        <v>3129</v>
      </c>
      <c r="I6965" s="49" t="s">
        <v>3129</v>
      </c>
      <c r="J6965" s="49">
        <v>135500</v>
      </c>
      <c r="K6965" s="49" t="s">
        <v>116</v>
      </c>
      <c r="L6965" s="49">
        <v>9724178</v>
      </c>
      <c r="M6965" s="49" t="s">
        <v>3093</v>
      </c>
      <c r="N6965" s="51">
        <v>23924</v>
      </c>
      <c r="O6965" s="51">
        <v>23924</v>
      </c>
      <c r="P6965" s="49" t="s">
        <v>1091</v>
      </c>
    </row>
    <row r="6966" spans="1:16">
      <c r="A6966" s="46">
        <v>0</v>
      </c>
      <c r="B6966" s="46">
        <v>0</v>
      </c>
      <c r="C6966" s="46">
        <v>0</v>
      </c>
      <c r="D6966" s="46">
        <f t="shared" si="108"/>
        <v>0</v>
      </c>
      <c r="E6966" s="51">
        <v>45261</v>
      </c>
      <c r="F6966" s="49" t="s">
        <v>80</v>
      </c>
      <c r="G6966" s="49" t="s">
        <v>81</v>
      </c>
      <c r="H6966" s="49" t="s">
        <v>3129</v>
      </c>
      <c r="I6966" s="49" t="s">
        <v>3129</v>
      </c>
      <c r="J6966" s="49">
        <v>135500</v>
      </c>
      <c r="K6966" s="49" t="s">
        <v>116</v>
      </c>
      <c r="L6966" s="49">
        <v>9974764</v>
      </c>
      <c r="M6966" s="49" t="s">
        <v>3093</v>
      </c>
      <c r="N6966" s="51">
        <v>31959</v>
      </c>
      <c r="O6966" s="51">
        <v>31959</v>
      </c>
      <c r="P6966" s="49" t="s">
        <v>1091</v>
      </c>
    </row>
    <row r="6967" spans="1:16">
      <c r="A6967" s="46">
        <v>0</v>
      </c>
      <c r="B6967" s="46">
        <v>0</v>
      </c>
      <c r="C6967" s="46">
        <v>0</v>
      </c>
      <c r="D6967" s="46">
        <f t="shared" si="108"/>
        <v>0</v>
      </c>
      <c r="E6967" s="51">
        <v>45261</v>
      </c>
      <c r="F6967" s="49" t="s">
        <v>80</v>
      </c>
      <c r="G6967" s="49" t="s">
        <v>81</v>
      </c>
      <c r="H6967" s="49" t="s">
        <v>3129</v>
      </c>
      <c r="I6967" s="49" t="s">
        <v>3129</v>
      </c>
      <c r="J6967" s="49">
        <v>135500</v>
      </c>
      <c r="K6967" s="49" t="s">
        <v>116</v>
      </c>
      <c r="L6967" s="49">
        <v>9706638</v>
      </c>
      <c r="M6967" s="49" t="s">
        <v>3093</v>
      </c>
      <c r="N6967" s="51">
        <v>27576</v>
      </c>
      <c r="O6967" s="51">
        <v>27576</v>
      </c>
      <c r="P6967" s="49" t="s">
        <v>1091</v>
      </c>
    </row>
    <row r="6968" spans="1:16">
      <c r="A6968" s="46">
        <v>0</v>
      </c>
      <c r="B6968" s="46">
        <v>0</v>
      </c>
      <c r="C6968" s="46">
        <v>0</v>
      </c>
      <c r="D6968" s="46">
        <f t="shared" si="108"/>
        <v>0</v>
      </c>
      <c r="E6968" s="51">
        <v>45261</v>
      </c>
      <c r="F6968" s="49" t="s">
        <v>80</v>
      </c>
      <c r="G6968" s="49" t="s">
        <v>81</v>
      </c>
      <c r="H6968" s="49" t="s">
        <v>3129</v>
      </c>
      <c r="I6968" s="49" t="s">
        <v>3129</v>
      </c>
      <c r="J6968" s="49">
        <v>135500</v>
      </c>
      <c r="K6968" s="49" t="s">
        <v>116</v>
      </c>
      <c r="L6968" s="49">
        <v>9728064</v>
      </c>
      <c r="M6968" s="49" t="s">
        <v>3093</v>
      </c>
      <c r="N6968" s="51">
        <v>21367</v>
      </c>
      <c r="O6968" s="51">
        <v>21367</v>
      </c>
      <c r="P6968" s="49" t="s">
        <v>1091</v>
      </c>
    </row>
    <row r="6969" spans="1:16">
      <c r="A6969" s="46">
        <v>0</v>
      </c>
      <c r="B6969" s="46">
        <v>0</v>
      </c>
      <c r="C6969" s="46">
        <v>0</v>
      </c>
      <c r="D6969" s="46">
        <f t="shared" si="108"/>
        <v>0</v>
      </c>
      <c r="E6969" s="51">
        <v>45261</v>
      </c>
      <c r="F6969" s="49" t="s">
        <v>80</v>
      </c>
      <c r="G6969" s="49" t="s">
        <v>81</v>
      </c>
      <c r="H6969" s="49" t="s">
        <v>3129</v>
      </c>
      <c r="I6969" s="49" t="s">
        <v>3129</v>
      </c>
      <c r="J6969" s="49">
        <v>135500</v>
      </c>
      <c r="K6969" s="49" t="s">
        <v>116</v>
      </c>
      <c r="L6969" s="49">
        <v>9974765</v>
      </c>
      <c r="M6969" s="49" t="s">
        <v>3093</v>
      </c>
      <c r="N6969" s="51">
        <v>31594</v>
      </c>
      <c r="O6969" s="51">
        <v>31594</v>
      </c>
      <c r="P6969" s="49" t="s">
        <v>1091</v>
      </c>
    </row>
    <row r="6970" spans="1:16">
      <c r="A6970" s="46">
        <v>0</v>
      </c>
      <c r="B6970" s="46">
        <v>0</v>
      </c>
      <c r="C6970" s="46">
        <v>0</v>
      </c>
      <c r="D6970" s="46">
        <f t="shared" si="108"/>
        <v>0</v>
      </c>
      <c r="E6970" s="51">
        <v>45261</v>
      </c>
      <c r="F6970" s="49" t="s">
        <v>80</v>
      </c>
      <c r="G6970" s="49" t="s">
        <v>81</v>
      </c>
      <c r="H6970" s="49" t="s">
        <v>3129</v>
      </c>
      <c r="I6970" s="49" t="s">
        <v>3129</v>
      </c>
      <c r="J6970" s="49">
        <v>135500</v>
      </c>
      <c r="K6970" s="49" t="s">
        <v>116</v>
      </c>
      <c r="L6970" s="49">
        <v>9974771</v>
      </c>
      <c r="M6970" s="49" t="s">
        <v>3093</v>
      </c>
      <c r="N6970" s="51">
        <v>27576</v>
      </c>
      <c r="O6970" s="51">
        <v>27576</v>
      </c>
      <c r="P6970" s="49" t="s">
        <v>1091</v>
      </c>
    </row>
    <row r="6971" spans="1:16">
      <c r="A6971" s="46">
        <v>0</v>
      </c>
      <c r="B6971" s="46">
        <v>0</v>
      </c>
      <c r="C6971" s="46">
        <v>0</v>
      </c>
      <c r="D6971" s="46">
        <f t="shared" si="108"/>
        <v>0</v>
      </c>
      <c r="E6971" s="51">
        <v>45261</v>
      </c>
      <c r="F6971" s="49" t="s">
        <v>80</v>
      </c>
      <c r="G6971" s="49" t="s">
        <v>81</v>
      </c>
      <c r="H6971" s="49" t="s">
        <v>3129</v>
      </c>
      <c r="I6971" s="49" t="s">
        <v>3129</v>
      </c>
      <c r="J6971" s="49">
        <v>135500</v>
      </c>
      <c r="K6971" s="49" t="s">
        <v>116</v>
      </c>
      <c r="L6971" s="49">
        <v>9974775</v>
      </c>
      <c r="M6971" s="49" t="s">
        <v>3093</v>
      </c>
      <c r="N6971" s="51">
        <v>25020</v>
      </c>
      <c r="O6971" s="51">
        <v>25020</v>
      </c>
      <c r="P6971" s="49" t="s">
        <v>1091</v>
      </c>
    </row>
    <row r="6972" spans="1:16">
      <c r="A6972" s="46">
        <v>0</v>
      </c>
      <c r="B6972" s="46">
        <v>0</v>
      </c>
      <c r="C6972" s="46">
        <v>0</v>
      </c>
      <c r="D6972" s="46">
        <f t="shared" si="108"/>
        <v>0</v>
      </c>
      <c r="E6972" s="51">
        <v>45261</v>
      </c>
      <c r="F6972" s="49" t="s">
        <v>80</v>
      </c>
      <c r="G6972" s="49" t="s">
        <v>81</v>
      </c>
      <c r="H6972" s="49" t="s">
        <v>3129</v>
      </c>
      <c r="I6972" s="49" t="s">
        <v>3129</v>
      </c>
      <c r="J6972" s="49">
        <v>135500</v>
      </c>
      <c r="K6972" s="49" t="s">
        <v>116</v>
      </c>
      <c r="L6972" s="49">
        <v>9974778</v>
      </c>
      <c r="M6972" s="49" t="s">
        <v>3093</v>
      </c>
      <c r="N6972" s="51">
        <v>23559</v>
      </c>
      <c r="O6972" s="51">
        <v>23559</v>
      </c>
      <c r="P6972" s="49" t="s">
        <v>1091</v>
      </c>
    </row>
    <row r="6973" spans="1:16">
      <c r="A6973" s="46">
        <v>0</v>
      </c>
      <c r="B6973" s="46">
        <v>0</v>
      </c>
      <c r="C6973" s="46">
        <v>0</v>
      </c>
      <c r="D6973" s="46">
        <f t="shared" si="108"/>
        <v>0</v>
      </c>
      <c r="E6973" s="51">
        <v>45261</v>
      </c>
      <c r="F6973" s="49" t="s">
        <v>80</v>
      </c>
      <c r="G6973" s="49" t="s">
        <v>81</v>
      </c>
      <c r="H6973" s="49" t="s">
        <v>3129</v>
      </c>
      <c r="I6973" s="49" t="s">
        <v>3129</v>
      </c>
      <c r="J6973" s="49">
        <v>135500</v>
      </c>
      <c r="K6973" s="49" t="s">
        <v>116</v>
      </c>
      <c r="L6973" s="49">
        <v>9974779</v>
      </c>
      <c r="M6973" s="49" t="s">
        <v>3093</v>
      </c>
      <c r="N6973" s="51">
        <v>23193</v>
      </c>
      <c r="O6973" s="51">
        <v>23193</v>
      </c>
      <c r="P6973" s="49" t="s">
        <v>1091</v>
      </c>
    </row>
    <row r="6974" spans="1:16">
      <c r="A6974" s="46">
        <v>0</v>
      </c>
      <c r="B6974" s="46">
        <v>0</v>
      </c>
      <c r="C6974" s="46">
        <v>0</v>
      </c>
      <c r="D6974" s="46">
        <f t="shared" si="108"/>
        <v>0</v>
      </c>
      <c r="E6974" s="51">
        <v>45261</v>
      </c>
      <c r="F6974" s="49" t="s">
        <v>80</v>
      </c>
      <c r="G6974" s="49" t="s">
        <v>81</v>
      </c>
      <c r="H6974" s="49" t="s">
        <v>3129</v>
      </c>
      <c r="I6974" s="49" t="s">
        <v>3129</v>
      </c>
      <c r="J6974" s="49">
        <v>135500</v>
      </c>
      <c r="K6974" s="49" t="s">
        <v>116</v>
      </c>
      <c r="L6974" s="49">
        <v>9974781</v>
      </c>
      <c r="M6974" s="49" t="s">
        <v>3093</v>
      </c>
      <c r="N6974" s="51">
        <v>22098</v>
      </c>
      <c r="O6974" s="51">
        <v>22098</v>
      </c>
      <c r="P6974" s="49" t="s">
        <v>1091</v>
      </c>
    </row>
    <row r="6975" spans="1:16">
      <c r="A6975" s="46">
        <v>0</v>
      </c>
      <c r="B6975" s="46">
        <v>0</v>
      </c>
      <c r="C6975" s="46">
        <v>0</v>
      </c>
      <c r="D6975" s="46">
        <f t="shared" si="108"/>
        <v>0</v>
      </c>
      <c r="E6975" s="51">
        <v>45261</v>
      </c>
      <c r="F6975" s="49" t="s">
        <v>80</v>
      </c>
      <c r="G6975" s="49" t="s">
        <v>81</v>
      </c>
      <c r="H6975" s="49" t="s">
        <v>3129</v>
      </c>
      <c r="I6975" s="49" t="s">
        <v>3129</v>
      </c>
      <c r="J6975" s="49">
        <v>135500</v>
      </c>
      <c r="K6975" s="49" t="s">
        <v>116</v>
      </c>
      <c r="L6975" s="49">
        <v>9974768</v>
      </c>
      <c r="M6975" s="49" t="s">
        <v>3093</v>
      </c>
      <c r="N6975" s="51">
        <v>28672</v>
      </c>
      <c r="O6975" s="51">
        <v>28672</v>
      </c>
      <c r="P6975" s="49" t="s">
        <v>1091</v>
      </c>
    </row>
    <row r="6976" spans="1:16">
      <c r="A6976" s="46">
        <v>0</v>
      </c>
      <c r="B6976" s="46">
        <v>0</v>
      </c>
      <c r="C6976" s="46">
        <v>0</v>
      </c>
      <c r="D6976" s="46">
        <f t="shared" si="108"/>
        <v>0</v>
      </c>
      <c r="E6976" s="51">
        <v>45261</v>
      </c>
      <c r="F6976" s="49" t="s">
        <v>80</v>
      </c>
      <c r="G6976" s="49" t="s">
        <v>81</v>
      </c>
      <c r="H6976" s="49" t="s">
        <v>3129</v>
      </c>
      <c r="I6976" s="49" t="s">
        <v>3129</v>
      </c>
      <c r="J6976" s="49">
        <v>135500</v>
      </c>
      <c r="K6976" s="49" t="s">
        <v>116</v>
      </c>
      <c r="L6976" s="49">
        <v>9974562</v>
      </c>
      <c r="M6976" s="49" t="s">
        <v>3093</v>
      </c>
      <c r="N6976" s="51">
        <v>28672</v>
      </c>
      <c r="O6976" s="51">
        <v>28672</v>
      </c>
      <c r="P6976" s="49" t="s">
        <v>1091</v>
      </c>
    </row>
    <row r="6977" spans="1:16">
      <c r="A6977" s="46">
        <v>0</v>
      </c>
      <c r="B6977" s="46">
        <v>0</v>
      </c>
      <c r="C6977" s="46">
        <v>0</v>
      </c>
      <c r="D6977" s="46">
        <f t="shared" si="108"/>
        <v>0</v>
      </c>
      <c r="E6977" s="51">
        <v>45261</v>
      </c>
      <c r="F6977" s="49" t="s">
        <v>80</v>
      </c>
      <c r="G6977" s="49" t="s">
        <v>81</v>
      </c>
      <c r="H6977" s="49" t="s">
        <v>3129</v>
      </c>
      <c r="I6977" s="49" t="s">
        <v>3129</v>
      </c>
      <c r="J6977" s="49">
        <v>135500</v>
      </c>
      <c r="K6977" s="49" t="s">
        <v>116</v>
      </c>
      <c r="L6977" s="49">
        <v>9974763</v>
      </c>
      <c r="M6977" s="49" t="s">
        <v>3093</v>
      </c>
      <c r="N6977" s="51">
        <v>33055</v>
      </c>
      <c r="O6977" s="51">
        <v>33055</v>
      </c>
      <c r="P6977" s="49" t="s">
        <v>1091</v>
      </c>
    </row>
    <row r="6978" spans="1:16">
      <c r="A6978" s="46">
        <v>0</v>
      </c>
      <c r="B6978" s="46">
        <v>0</v>
      </c>
      <c r="C6978" s="46">
        <v>0</v>
      </c>
      <c r="D6978" s="46">
        <f t="shared" si="108"/>
        <v>0</v>
      </c>
      <c r="E6978" s="51">
        <v>45261</v>
      </c>
      <c r="F6978" s="49" t="s">
        <v>80</v>
      </c>
      <c r="G6978" s="49" t="s">
        <v>81</v>
      </c>
      <c r="H6978" s="49" t="s">
        <v>3129</v>
      </c>
      <c r="I6978" s="49" t="s">
        <v>3129</v>
      </c>
      <c r="J6978" s="49">
        <v>135500</v>
      </c>
      <c r="K6978" s="49" t="s">
        <v>116</v>
      </c>
      <c r="L6978" s="49">
        <v>9974766</v>
      </c>
      <c r="M6978" s="49" t="s">
        <v>3093</v>
      </c>
      <c r="N6978" s="51">
        <v>30498</v>
      </c>
      <c r="O6978" s="51">
        <v>30498</v>
      </c>
      <c r="P6978" s="49" t="s">
        <v>1091</v>
      </c>
    </row>
    <row r="6979" spans="1:16">
      <c r="A6979" s="46">
        <v>0</v>
      </c>
      <c r="B6979" s="46">
        <v>0</v>
      </c>
      <c r="C6979" s="46">
        <v>0</v>
      </c>
      <c r="D6979" s="46">
        <f t="shared" ref="D6979:D7042" si="109">+B6979-C6979</f>
        <v>0</v>
      </c>
      <c r="E6979" s="51">
        <v>45261</v>
      </c>
      <c r="F6979" s="49" t="s">
        <v>80</v>
      </c>
      <c r="G6979" s="49" t="s">
        <v>81</v>
      </c>
      <c r="H6979" s="49" t="s">
        <v>3129</v>
      </c>
      <c r="I6979" s="49" t="s">
        <v>3129</v>
      </c>
      <c r="J6979" s="49">
        <v>135500</v>
      </c>
      <c r="K6979" s="49" t="s">
        <v>116</v>
      </c>
      <c r="L6979" s="49">
        <v>9974772</v>
      </c>
      <c r="M6979" s="49" t="s">
        <v>3093</v>
      </c>
      <c r="N6979" s="51">
        <v>26481</v>
      </c>
      <c r="O6979" s="51">
        <v>26481</v>
      </c>
      <c r="P6979" s="49" t="s">
        <v>1091</v>
      </c>
    </row>
    <row r="6980" spans="1:16">
      <c r="A6980" s="46">
        <v>0</v>
      </c>
      <c r="B6980" s="46">
        <v>0</v>
      </c>
      <c r="C6980" s="46">
        <v>0</v>
      </c>
      <c r="D6980" s="46">
        <f t="shared" si="109"/>
        <v>0</v>
      </c>
      <c r="E6980" s="51">
        <v>45261</v>
      </c>
      <c r="F6980" s="49" t="s">
        <v>80</v>
      </c>
      <c r="G6980" s="49" t="s">
        <v>81</v>
      </c>
      <c r="H6980" s="49" t="s">
        <v>3129</v>
      </c>
      <c r="I6980" s="49" t="s">
        <v>3129</v>
      </c>
      <c r="J6980" s="49">
        <v>135500</v>
      </c>
      <c r="K6980" s="49" t="s">
        <v>116</v>
      </c>
      <c r="L6980" s="49">
        <v>9974780</v>
      </c>
      <c r="M6980" s="49" t="s">
        <v>3093</v>
      </c>
      <c r="N6980" s="51">
        <v>22828</v>
      </c>
      <c r="O6980" s="51">
        <v>22828</v>
      </c>
      <c r="P6980" s="49" t="s">
        <v>1091</v>
      </c>
    </row>
    <row r="6981" spans="1:16">
      <c r="A6981" s="46">
        <v>0</v>
      </c>
      <c r="B6981" s="46">
        <v>0</v>
      </c>
      <c r="C6981" s="46">
        <v>0</v>
      </c>
      <c r="D6981" s="46">
        <f t="shared" si="109"/>
        <v>0</v>
      </c>
      <c r="E6981" s="51">
        <v>45261</v>
      </c>
      <c r="F6981" s="49" t="s">
        <v>80</v>
      </c>
      <c r="G6981" s="49" t="s">
        <v>81</v>
      </c>
      <c r="H6981" s="49" t="s">
        <v>3129</v>
      </c>
      <c r="I6981" s="49" t="s">
        <v>3129</v>
      </c>
      <c r="J6981" s="49">
        <v>135500</v>
      </c>
      <c r="K6981" s="49" t="s">
        <v>116</v>
      </c>
      <c r="L6981" s="49">
        <v>9693327</v>
      </c>
      <c r="M6981" s="49" t="s">
        <v>3093</v>
      </c>
      <c r="N6981" s="51">
        <v>27211</v>
      </c>
      <c r="O6981" s="51">
        <v>27211</v>
      </c>
      <c r="P6981" s="49" t="s">
        <v>1091</v>
      </c>
    </row>
    <row r="6982" spans="1:16">
      <c r="A6982" s="46">
        <v>0</v>
      </c>
      <c r="B6982" s="46">
        <v>0</v>
      </c>
      <c r="C6982" s="46">
        <v>0</v>
      </c>
      <c r="D6982" s="46">
        <f t="shared" si="109"/>
        <v>0</v>
      </c>
      <c r="E6982" s="51">
        <v>45261</v>
      </c>
      <c r="F6982" s="49" t="s">
        <v>80</v>
      </c>
      <c r="G6982" s="49" t="s">
        <v>81</v>
      </c>
      <c r="H6982" s="49" t="s">
        <v>3129</v>
      </c>
      <c r="I6982" s="49" t="s">
        <v>3129</v>
      </c>
      <c r="J6982" s="49">
        <v>135500</v>
      </c>
      <c r="K6982" s="49" t="s">
        <v>116</v>
      </c>
      <c r="L6982" s="49">
        <v>9974770</v>
      </c>
      <c r="M6982" s="49" t="s">
        <v>3093</v>
      </c>
      <c r="N6982" s="51">
        <v>27942</v>
      </c>
      <c r="O6982" s="51">
        <v>27942</v>
      </c>
      <c r="P6982" s="49" t="s">
        <v>1091</v>
      </c>
    </row>
    <row r="6983" spans="1:16">
      <c r="A6983" s="46">
        <v>0</v>
      </c>
      <c r="B6983" s="46">
        <v>0</v>
      </c>
      <c r="C6983" s="46">
        <v>0</v>
      </c>
      <c r="D6983" s="46">
        <f t="shared" si="109"/>
        <v>0</v>
      </c>
      <c r="E6983" s="51">
        <v>45261</v>
      </c>
      <c r="F6983" s="49" t="s">
        <v>80</v>
      </c>
      <c r="G6983" s="49" t="s">
        <v>81</v>
      </c>
      <c r="H6983" s="49" t="s">
        <v>3129</v>
      </c>
      <c r="I6983" s="49" t="s">
        <v>3129</v>
      </c>
      <c r="J6983" s="49">
        <v>135500</v>
      </c>
      <c r="K6983" s="49" t="s">
        <v>116</v>
      </c>
      <c r="L6983" s="49">
        <v>9974774</v>
      </c>
      <c r="M6983" s="49" t="s">
        <v>3093</v>
      </c>
      <c r="N6983" s="51">
        <v>25385</v>
      </c>
      <c r="O6983" s="51">
        <v>25385</v>
      </c>
      <c r="P6983" s="49" t="s">
        <v>1091</v>
      </c>
    </row>
    <row r="6984" spans="1:16">
      <c r="A6984" s="46">
        <v>0</v>
      </c>
      <c r="B6984" s="46">
        <v>0</v>
      </c>
      <c r="C6984" s="46">
        <v>0</v>
      </c>
      <c r="D6984" s="46">
        <f t="shared" si="109"/>
        <v>0</v>
      </c>
      <c r="E6984" s="51">
        <v>45261</v>
      </c>
      <c r="F6984" s="49" t="s">
        <v>80</v>
      </c>
      <c r="G6984" s="49" t="s">
        <v>81</v>
      </c>
      <c r="H6984" s="49" t="s">
        <v>3129</v>
      </c>
      <c r="I6984" s="49" t="s">
        <v>3129</v>
      </c>
      <c r="J6984" s="49">
        <v>135500</v>
      </c>
      <c r="K6984" s="49" t="s">
        <v>116</v>
      </c>
      <c r="L6984" s="49">
        <v>9974773</v>
      </c>
      <c r="M6984" s="49" t="s">
        <v>3093</v>
      </c>
      <c r="N6984" s="51">
        <v>26115</v>
      </c>
      <c r="O6984" s="51">
        <v>26115</v>
      </c>
      <c r="P6984" s="49" t="s">
        <v>1091</v>
      </c>
    </row>
    <row r="6985" spans="1:16">
      <c r="A6985" s="46">
        <v>0</v>
      </c>
      <c r="B6985" s="46">
        <v>0</v>
      </c>
      <c r="C6985" s="46">
        <v>0</v>
      </c>
      <c r="D6985" s="46">
        <f t="shared" si="109"/>
        <v>0</v>
      </c>
      <c r="E6985" s="51">
        <v>45261</v>
      </c>
      <c r="F6985" s="49" t="s">
        <v>80</v>
      </c>
      <c r="G6985" s="49" t="s">
        <v>81</v>
      </c>
      <c r="H6985" s="49" t="s">
        <v>3129</v>
      </c>
      <c r="I6985" s="49" t="s">
        <v>3129</v>
      </c>
      <c r="J6985" s="49">
        <v>135500</v>
      </c>
      <c r="K6985" s="49" t="s">
        <v>116</v>
      </c>
      <c r="L6985" s="49">
        <v>9974769</v>
      </c>
      <c r="M6985" s="49" t="s">
        <v>3093</v>
      </c>
      <c r="N6985" s="51">
        <v>28307</v>
      </c>
      <c r="O6985" s="51">
        <v>28307</v>
      </c>
      <c r="P6985" s="49" t="s">
        <v>1091</v>
      </c>
    </row>
    <row r="6986" spans="1:16">
      <c r="A6986" s="46">
        <v>0</v>
      </c>
      <c r="B6986" s="46">
        <v>0</v>
      </c>
      <c r="C6986" s="46">
        <v>0</v>
      </c>
      <c r="D6986" s="46">
        <f t="shared" si="109"/>
        <v>0</v>
      </c>
      <c r="E6986" s="51">
        <v>45261</v>
      </c>
      <c r="F6986" s="49" t="s">
        <v>80</v>
      </c>
      <c r="G6986" s="49" t="s">
        <v>81</v>
      </c>
      <c r="H6986" s="49" t="s">
        <v>3129</v>
      </c>
      <c r="I6986" s="49" t="s">
        <v>3129</v>
      </c>
      <c r="J6986" s="49">
        <v>135500</v>
      </c>
      <c r="K6986" s="49" t="s">
        <v>116</v>
      </c>
      <c r="L6986" s="49">
        <v>9974767</v>
      </c>
      <c r="M6986" s="49" t="s">
        <v>3093</v>
      </c>
      <c r="N6986" s="51">
        <v>29403</v>
      </c>
      <c r="O6986" s="51">
        <v>29403</v>
      </c>
      <c r="P6986" s="49" t="s">
        <v>1091</v>
      </c>
    </row>
    <row r="6987" spans="1:16">
      <c r="A6987" s="46">
        <v>0</v>
      </c>
      <c r="B6987" s="46">
        <v>0</v>
      </c>
      <c r="C6987" s="46">
        <v>0</v>
      </c>
      <c r="D6987" s="46">
        <f t="shared" si="109"/>
        <v>0</v>
      </c>
      <c r="E6987" s="51">
        <v>45261</v>
      </c>
      <c r="F6987" s="49" t="s">
        <v>80</v>
      </c>
      <c r="G6987" s="49" t="s">
        <v>81</v>
      </c>
      <c r="H6987" s="49" t="s">
        <v>3129</v>
      </c>
      <c r="I6987" s="49" t="s">
        <v>3129</v>
      </c>
      <c r="J6987" s="49">
        <v>135500</v>
      </c>
      <c r="K6987" s="49" t="s">
        <v>116</v>
      </c>
      <c r="L6987" s="49">
        <v>9974783</v>
      </c>
      <c r="M6987" s="49" t="s">
        <v>3093</v>
      </c>
      <c r="N6987" s="51">
        <v>20637</v>
      </c>
      <c r="O6987" s="51">
        <v>20637</v>
      </c>
      <c r="P6987" s="49" t="s">
        <v>1091</v>
      </c>
    </row>
    <row r="6988" spans="1:16">
      <c r="A6988" s="46">
        <v>0</v>
      </c>
      <c r="B6988" s="46">
        <v>0</v>
      </c>
      <c r="C6988" s="46">
        <v>0</v>
      </c>
      <c r="D6988" s="46">
        <f t="shared" si="109"/>
        <v>0</v>
      </c>
      <c r="E6988" s="51">
        <v>45261</v>
      </c>
      <c r="F6988" s="49" t="s">
        <v>80</v>
      </c>
      <c r="G6988" s="49" t="s">
        <v>81</v>
      </c>
      <c r="H6988" s="49" t="s">
        <v>3129</v>
      </c>
      <c r="I6988" s="49" t="s">
        <v>3129</v>
      </c>
      <c r="J6988" s="49">
        <v>135500</v>
      </c>
      <c r="K6988" s="49" t="s">
        <v>117</v>
      </c>
      <c r="L6988" s="49">
        <v>9974749</v>
      </c>
      <c r="M6988" s="49" t="s">
        <v>3094</v>
      </c>
      <c r="N6988" s="51">
        <v>33786</v>
      </c>
      <c r="O6988" s="51">
        <v>33786</v>
      </c>
      <c r="P6988" s="49" t="s">
        <v>1091</v>
      </c>
    </row>
    <row r="6989" spans="1:16">
      <c r="A6989" s="46">
        <v>0</v>
      </c>
      <c r="B6989" s="46">
        <v>0</v>
      </c>
      <c r="C6989" s="46">
        <v>0</v>
      </c>
      <c r="D6989" s="46">
        <f t="shared" si="109"/>
        <v>0</v>
      </c>
      <c r="E6989" s="51">
        <v>45261</v>
      </c>
      <c r="F6989" s="49" t="s">
        <v>80</v>
      </c>
      <c r="G6989" s="49" t="s">
        <v>81</v>
      </c>
      <c r="H6989" s="49" t="s">
        <v>3129</v>
      </c>
      <c r="I6989" s="49" t="s">
        <v>3129</v>
      </c>
      <c r="J6989" s="49">
        <v>135500</v>
      </c>
      <c r="K6989" s="49" t="s">
        <v>117</v>
      </c>
      <c r="L6989" s="49">
        <v>9724177</v>
      </c>
      <c r="M6989" s="49" t="s">
        <v>3094</v>
      </c>
      <c r="N6989" s="51">
        <v>21732</v>
      </c>
      <c r="O6989" s="51">
        <v>21732</v>
      </c>
      <c r="P6989" s="49" t="s">
        <v>1091</v>
      </c>
    </row>
    <row r="6990" spans="1:16">
      <c r="A6990" s="46">
        <v>0</v>
      </c>
      <c r="B6990" s="46">
        <v>0</v>
      </c>
      <c r="C6990" s="46">
        <v>0</v>
      </c>
      <c r="D6990" s="46">
        <f t="shared" si="109"/>
        <v>0</v>
      </c>
      <c r="E6990" s="51">
        <v>45261</v>
      </c>
      <c r="F6990" s="49" t="s">
        <v>80</v>
      </c>
      <c r="G6990" s="49" t="s">
        <v>81</v>
      </c>
      <c r="H6990" s="49" t="s">
        <v>3129</v>
      </c>
      <c r="I6990" s="49" t="s">
        <v>3129</v>
      </c>
      <c r="J6990" s="49">
        <v>135500</v>
      </c>
      <c r="K6990" s="49" t="s">
        <v>117</v>
      </c>
      <c r="L6990" s="49">
        <v>9974751</v>
      </c>
      <c r="M6990" s="49" t="s">
        <v>3094</v>
      </c>
      <c r="N6990" s="51">
        <v>29037</v>
      </c>
      <c r="O6990" s="51">
        <v>29037</v>
      </c>
      <c r="P6990" s="49" t="s">
        <v>1091</v>
      </c>
    </row>
    <row r="6991" spans="1:16">
      <c r="A6991" s="46">
        <v>0</v>
      </c>
      <c r="B6991" s="46">
        <v>0</v>
      </c>
      <c r="C6991" s="46">
        <v>0</v>
      </c>
      <c r="D6991" s="46">
        <f t="shared" si="109"/>
        <v>0</v>
      </c>
      <c r="E6991" s="51">
        <v>45261</v>
      </c>
      <c r="F6991" s="49" t="s">
        <v>80</v>
      </c>
      <c r="G6991" s="49" t="s">
        <v>81</v>
      </c>
      <c r="H6991" s="49" t="s">
        <v>3129</v>
      </c>
      <c r="I6991" s="49" t="s">
        <v>3129</v>
      </c>
      <c r="J6991" s="49">
        <v>135500</v>
      </c>
      <c r="K6991" s="49" t="s">
        <v>117</v>
      </c>
      <c r="L6991" s="49">
        <v>9706643</v>
      </c>
      <c r="M6991" s="49" t="s">
        <v>3094</v>
      </c>
      <c r="N6991" s="51">
        <v>27576</v>
      </c>
      <c r="O6991" s="51">
        <v>27576</v>
      </c>
      <c r="P6991" s="49" t="s">
        <v>1091</v>
      </c>
    </row>
    <row r="6992" spans="1:16">
      <c r="A6992" s="46">
        <v>0</v>
      </c>
      <c r="B6992" s="46">
        <v>0</v>
      </c>
      <c r="C6992" s="46">
        <v>0</v>
      </c>
      <c r="D6992" s="46">
        <f t="shared" si="109"/>
        <v>0</v>
      </c>
      <c r="E6992" s="51">
        <v>45261</v>
      </c>
      <c r="F6992" s="49" t="s">
        <v>80</v>
      </c>
      <c r="G6992" s="49" t="s">
        <v>81</v>
      </c>
      <c r="H6992" s="49" t="s">
        <v>3129</v>
      </c>
      <c r="I6992" s="49" t="s">
        <v>3129</v>
      </c>
      <c r="J6992" s="49">
        <v>135500</v>
      </c>
      <c r="K6992" s="49" t="s">
        <v>117</v>
      </c>
      <c r="L6992" s="49">
        <v>9974755</v>
      </c>
      <c r="M6992" s="49" t="s">
        <v>3094</v>
      </c>
      <c r="N6992" s="51">
        <v>25020</v>
      </c>
      <c r="O6992" s="51">
        <v>25020</v>
      </c>
      <c r="P6992" s="49" t="s">
        <v>1091</v>
      </c>
    </row>
    <row r="6993" spans="1:16">
      <c r="A6993" s="46">
        <v>0</v>
      </c>
      <c r="B6993" s="46">
        <v>0</v>
      </c>
      <c r="C6993" s="46">
        <v>0</v>
      </c>
      <c r="D6993" s="46">
        <f t="shared" si="109"/>
        <v>0</v>
      </c>
      <c r="E6993" s="51">
        <v>45261</v>
      </c>
      <c r="F6993" s="49" t="s">
        <v>80</v>
      </c>
      <c r="G6993" s="49" t="s">
        <v>81</v>
      </c>
      <c r="H6993" s="49" t="s">
        <v>3129</v>
      </c>
      <c r="I6993" s="49" t="s">
        <v>3129</v>
      </c>
      <c r="J6993" s="49">
        <v>135500</v>
      </c>
      <c r="K6993" s="49" t="s">
        <v>117</v>
      </c>
      <c r="L6993" s="49">
        <v>9974756</v>
      </c>
      <c r="M6993" s="49" t="s">
        <v>3094</v>
      </c>
      <c r="N6993" s="51">
        <v>24654</v>
      </c>
      <c r="O6993" s="51">
        <v>24654</v>
      </c>
      <c r="P6993" s="49" t="s">
        <v>1091</v>
      </c>
    </row>
    <row r="6994" spans="1:16">
      <c r="A6994" s="46">
        <v>0</v>
      </c>
      <c r="B6994" s="46">
        <v>0</v>
      </c>
      <c r="C6994" s="46">
        <v>0</v>
      </c>
      <c r="D6994" s="46">
        <f t="shared" si="109"/>
        <v>0</v>
      </c>
      <c r="E6994" s="51">
        <v>45261</v>
      </c>
      <c r="F6994" s="49" t="s">
        <v>80</v>
      </c>
      <c r="G6994" s="49" t="s">
        <v>81</v>
      </c>
      <c r="H6994" s="49" t="s">
        <v>3129</v>
      </c>
      <c r="I6994" s="49" t="s">
        <v>3129</v>
      </c>
      <c r="J6994" s="49">
        <v>135500</v>
      </c>
      <c r="K6994" s="49" t="s">
        <v>117</v>
      </c>
      <c r="L6994" s="49">
        <v>9974752</v>
      </c>
      <c r="M6994" s="49" t="s">
        <v>3094</v>
      </c>
      <c r="N6994" s="51">
        <v>27942</v>
      </c>
      <c r="O6994" s="51">
        <v>27942</v>
      </c>
      <c r="P6994" s="49" t="s">
        <v>1091</v>
      </c>
    </row>
    <row r="6995" spans="1:16">
      <c r="A6995" s="46">
        <v>0</v>
      </c>
      <c r="B6995" s="46">
        <v>0</v>
      </c>
      <c r="C6995" s="46">
        <v>0</v>
      </c>
      <c r="D6995" s="46">
        <f t="shared" si="109"/>
        <v>0</v>
      </c>
      <c r="E6995" s="51">
        <v>45261</v>
      </c>
      <c r="F6995" s="49" t="s">
        <v>80</v>
      </c>
      <c r="G6995" s="49" t="s">
        <v>81</v>
      </c>
      <c r="H6995" s="49" t="s">
        <v>3129</v>
      </c>
      <c r="I6995" s="49" t="s">
        <v>3129</v>
      </c>
      <c r="J6995" s="49">
        <v>135500</v>
      </c>
      <c r="K6995" s="49" t="s">
        <v>117</v>
      </c>
      <c r="L6995" s="49">
        <v>9974757</v>
      </c>
      <c r="M6995" s="49" t="s">
        <v>3094</v>
      </c>
      <c r="N6995" s="51">
        <v>24289</v>
      </c>
      <c r="O6995" s="51">
        <v>24289</v>
      </c>
      <c r="P6995" s="49" t="s">
        <v>1091</v>
      </c>
    </row>
    <row r="6996" spans="1:16">
      <c r="A6996" s="46">
        <v>0</v>
      </c>
      <c r="B6996" s="46">
        <v>0</v>
      </c>
      <c r="C6996" s="46">
        <v>0</v>
      </c>
      <c r="D6996" s="46">
        <f t="shared" si="109"/>
        <v>0</v>
      </c>
      <c r="E6996" s="51">
        <v>45261</v>
      </c>
      <c r="F6996" s="49" t="s">
        <v>80</v>
      </c>
      <c r="G6996" s="49" t="s">
        <v>81</v>
      </c>
      <c r="H6996" s="49" t="s">
        <v>3129</v>
      </c>
      <c r="I6996" s="49" t="s">
        <v>3129</v>
      </c>
      <c r="J6996" s="49">
        <v>135500</v>
      </c>
      <c r="K6996" s="49" t="s">
        <v>117</v>
      </c>
      <c r="L6996" s="49">
        <v>9974560</v>
      </c>
      <c r="M6996" s="49" t="s">
        <v>3094</v>
      </c>
      <c r="N6996" s="51">
        <v>28672</v>
      </c>
      <c r="O6996" s="51">
        <v>28672</v>
      </c>
      <c r="P6996" s="49" t="s">
        <v>1091</v>
      </c>
    </row>
    <row r="6997" spans="1:16">
      <c r="A6997" s="46">
        <v>0</v>
      </c>
      <c r="B6997" s="46">
        <v>0</v>
      </c>
      <c r="C6997" s="46">
        <v>0</v>
      </c>
      <c r="D6997" s="46">
        <f t="shared" si="109"/>
        <v>0</v>
      </c>
      <c r="E6997" s="51">
        <v>45261</v>
      </c>
      <c r="F6997" s="49" t="s">
        <v>80</v>
      </c>
      <c r="G6997" s="49" t="s">
        <v>81</v>
      </c>
      <c r="H6997" s="49" t="s">
        <v>3129</v>
      </c>
      <c r="I6997" s="49" t="s">
        <v>3129</v>
      </c>
      <c r="J6997" s="49">
        <v>135500</v>
      </c>
      <c r="K6997" s="49" t="s">
        <v>117</v>
      </c>
      <c r="L6997" s="49">
        <v>9974561</v>
      </c>
      <c r="M6997" s="49" t="s">
        <v>3094</v>
      </c>
      <c r="N6997" s="51">
        <v>27576</v>
      </c>
      <c r="O6997" s="51">
        <v>27576</v>
      </c>
      <c r="P6997" s="49" t="s">
        <v>1091</v>
      </c>
    </row>
    <row r="6998" spans="1:16">
      <c r="A6998" s="46">
        <v>0</v>
      </c>
      <c r="B6998" s="46">
        <v>0</v>
      </c>
      <c r="C6998" s="46">
        <v>0</v>
      </c>
      <c r="D6998" s="46">
        <f t="shared" si="109"/>
        <v>0</v>
      </c>
      <c r="E6998" s="51">
        <v>45261</v>
      </c>
      <c r="F6998" s="49" t="s">
        <v>80</v>
      </c>
      <c r="G6998" s="49" t="s">
        <v>81</v>
      </c>
      <c r="H6998" s="49" t="s">
        <v>3129</v>
      </c>
      <c r="I6998" s="49" t="s">
        <v>3129</v>
      </c>
      <c r="J6998" s="49">
        <v>135500</v>
      </c>
      <c r="K6998" s="49" t="s">
        <v>117</v>
      </c>
      <c r="L6998" s="49">
        <v>9709886</v>
      </c>
      <c r="M6998" s="49" t="s">
        <v>3094</v>
      </c>
      <c r="N6998" s="51">
        <v>29768</v>
      </c>
      <c r="O6998" s="51">
        <v>29768</v>
      </c>
      <c r="P6998" s="49" t="s">
        <v>1091</v>
      </c>
    </row>
    <row r="6999" spans="1:16">
      <c r="A6999" s="46">
        <v>0</v>
      </c>
      <c r="B6999" s="46">
        <v>0</v>
      </c>
      <c r="C6999" s="46">
        <v>0</v>
      </c>
      <c r="D6999" s="46">
        <f t="shared" si="109"/>
        <v>0</v>
      </c>
      <c r="E6999" s="51">
        <v>45261</v>
      </c>
      <c r="F6999" s="49" t="s">
        <v>80</v>
      </c>
      <c r="G6999" s="49" t="s">
        <v>81</v>
      </c>
      <c r="H6999" s="49" t="s">
        <v>3129</v>
      </c>
      <c r="I6999" s="49" t="s">
        <v>3129</v>
      </c>
      <c r="J6999" s="49">
        <v>135500</v>
      </c>
      <c r="K6999" s="49" t="s">
        <v>117</v>
      </c>
      <c r="L6999" s="49">
        <v>9974753</v>
      </c>
      <c r="M6999" s="49" t="s">
        <v>3094</v>
      </c>
      <c r="N6999" s="51">
        <v>26115</v>
      </c>
      <c r="O6999" s="51">
        <v>26115</v>
      </c>
      <c r="P6999" s="49" t="s">
        <v>1091</v>
      </c>
    </row>
    <row r="7000" spans="1:16">
      <c r="A7000" s="46">
        <v>0</v>
      </c>
      <c r="B7000" s="46">
        <v>0</v>
      </c>
      <c r="C7000" s="46">
        <v>0</v>
      </c>
      <c r="D7000" s="46">
        <f t="shared" si="109"/>
        <v>0</v>
      </c>
      <c r="E7000" s="51">
        <v>45261</v>
      </c>
      <c r="F7000" s="49" t="s">
        <v>80</v>
      </c>
      <c r="G7000" s="49" t="s">
        <v>81</v>
      </c>
      <c r="H7000" s="49" t="s">
        <v>3129</v>
      </c>
      <c r="I7000" s="49" t="s">
        <v>3129</v>
      </c>
      <c r="J7000" s="49">
        <v>135500</v>
      </c>
      <c r="K7000" s="49" t="s">
        <v>117</v>
      </c>
      <c r="L7000" s="49">
        <v>9974750</v>
      </c>
      <c r="M7000" s="49" t="s">
        <v>3094</v>
      </c>
      <c r="N7000" s="51">
        <v>32325</v>
      </c>
      <c r="O7000" s="51">
        <v>32325</v>
      </c>
      <c r="P7000" s="49" t="s">
        <v>1091</v>
      </c>
    </row>
    <row r="7001" spans="1:16">
      <c r="A7001" s="46">
        <v>0</v>
      </c>
      <c r="B7001" s="46">
        <v>0</v>
      </c>
      <c r="C7001" s="46">
        <v>0</v>
      </c>
      <c r="D7001" s="46">
        <f t="shared" si="109"/>
        <v>0</v>
      </c>
      <c r="E7001" s="51">
        <v>45261</v>
      </c>
      <c r="F7001" s="49" t="s">
        <v>80</v>
      </c>
      <c r="G7001" s="49" t="s">
        <v>81</v>
      </c>
      <c r="H7001" s="49" t="s">
        <v>3129</v>
      </c>
      <c r="I7001" s="49" t="s">
        <v>3129</v>
      </c>
      <c r="J7001" s="49">
        <v>135500</v>
      </c>
      <c r="K7001" s="49" t="s">
        <v>117</v>
      </c>
      <c r="L7001" s="49">
        <v>9724176</v>
      </c>
      <c r="M7001" s="49" t="s">
        <v>3094</v>
      </c>
      <c r="N7001" s="51">
        <v>28307</v>
      </c>
      <c r="O7001" s="51">
        <v>28307</v>
      </c>
      <c r="P7001" s="49" t="s">
        <v>1091</v>
      </c>
    </row>
    <row r="7002" spans="1:16">
      <c r="A7002" s="46">
        <v>0</v>
      </c>
      <c r="B7002" s="46">
        <v>0</v>
      </c>
      <c r="C7002" s="46">
        <v>0</v>
      </c>
      <c r="D7002" s="46">
        <f t="shared" si="109"/>
        <v>0</v>
      </c>
      <c r="E7002" s="51">
        <v>45261</v>
      </c>
      <c r="F7002" s="49" t="s">
        <v>80</v>
      </c>
      <c r="G7002" s="49" t="s">
        <v>81</v>
      </c>
      <c r="H7002" s="49" t="s">
        <v>3129</v>
      </c>
      <c r="I7002" s="49" t="s">
        <v>3129</v>
      </c>
      <c r="J7002" s="49">
        <v>135500</v>
      </c>
      <c r="K7002" s="49" t="s">
        <v>117</v>
      </c>
      <c r="L7002" s="49">
        <v>9974759</v>
      </c>
      <c r="M7002" s="49" t="s">
        <v>3094</v>
      </c>
      <c r="N7002" s="51">
        <v>23559</v>
      </c>
      <c r="O7002" s="51">
        <v>23559</v>
      </c>
      <c r="P7002" s="49" t="s">
        <v>1091</v>
      </c>
    </row>
    <row r="7003" spans="1:16">
      <c r="A7003" s="46">
        <v>0</v>
      </c>
      <c r="B7003" s="46">
        <v>0</v>
      </c>
      <c r="C7003" s="46">
        <v>0</v>
      </c>
      <c r="D7003" s="46">
        <f t="shared" si="109"/>
        <v>0</v>
      </c>
      <c r="E7003" s="51">
        <v>45261</v>
      </c>
      <c r="F7003" s="49" t="s">
        <v>80</v>
      </c>
      <c r="G7003" s="49" t="s">
        <v>81</v>
      </c>
      <c r="H7003" s="49" t="s">
        <v>3129</v>
      </c>
      <c r="I7003" s="49" t="s">
        <v>3129</v>
      </c>
      <c r="J7003" s="49">
        <v>135500</v>
      </c>
      <c r="K7003" s="49" t="s">
        <v>117</v>
      </c>
      <c r="L7003" s="49">
        <v>9974758</v>
      </c>
      <c r="M7003" s="49" t="s">
        <v>3094</v>
      </c>
      <c r="N7003" s="51">
        <v>23924</v>
      </c>
      <c r="O7003" s="51">
        <v>23924</v>
      </c>
      <c r="P7003" s="49" t="s">
        <v>1091</v>
      </c>
    </row>
    <row r="7004" spans="1:16">
      <c r="A7004" s="46">
        <v>0</v>
      </c>
      <c r="B7004" s="46">
        <v>0</v>
      </c>
      <c r="C7004" s="46">
        <v>0</v>
      </c>
      <c r="D7004" s="46">
        <f t="shared" si="109"/>
        <v>0</v>
      </c>
      <c r="E7004" s="51">
        <v>45261</v>
      </c>
      <c r="F7004" s="49" t="s">
        <v>80</v>
      </c>
      <c r="G7004" s="49" t="s">
        <v>81</v>
      </c>
      <c r="H7004" s="49" t="s">
        <v>3129</v>
      </c>
      <c r="I7004" s="49" t="s">
        <v>3129</v>
      </c>
      <c r="J7004" s="49">
        <v>135500</v>
      </c>
      <c r="K7004" s="49" t="s">
        <v>117</v>
      </c>
      <c r="L7004" s="49">
        <v>9974760</v>
      </c>
      <c r="M7004" s="49" t="s">
        <v>3094</v>
      </c>
      <c r="N7004" s="51">
        <v>23193</v>
      </c>
      <c r="O7004" s="51">
        <v>23193</v>
      </c>
      <c r="P7004" s="49" t="s">
        <v>1091</v>
      </c>
    </row>
    <row r="7005" spans="1:16">
      <c r="A7005" s="46">
        <v>0</v>
      </c>
      <c r="B7005" s="46">
        <v>0</v>
      </c>
      <c r="C7005" s="46">
        <v>0</v>
      </c>
      <c r="D7005" s="46">
        <f t="shared" si="109"/>
        <v>0</v>
      </c>
      <c r="E7005" s="51">
        <v>45261</v>
      </c>
      <c r="F7005" s="49" t="s">
        <v>80</v>
      </c>
      <c r="G7005" s="49" t="s">
        <v>81</v>
      </c>
      <c r="H7005" s="49" t="s">
        <v>3129</v>
      </c>
      <c r="I7005" s="49" t="s">
        <v>3129</v>
      </c>
      <c r="J7005" s="49">
        <v>135500</v>
      </c>
      <c r="K7005" s="49" t="s">
        <v>117</v>
      </c>
      <c r="L7005" s="49">
        <v>9974761</v>
      </c>
      <c r="M7005" s="49" t="s">
        <v>3094</v>
      </c>
      <c r="N7005" s="51">
        <v>22828</v>
      </c>
      <c r="O7005" s="51">
        <v>22828</v>
      </c>
      <c r="P7005" s="49" t="s">
        <v>1091</v>
      </c>
    </row>
    <row r="7006" spans="1:16">
      <c r="A7006" s="46">
        <v>0</v>
      </c>
      <c r="B7006" s="46">
        <v>0</v>
      </c>
      <c r="C7006" s="46">
        <v>0</v>
      </c>
      <c r="D7006" s="46">
        <f t="shared" si="109"/>
        <v>0</v>
      </c>
      <c r="E7006" s="51">
        <v>45261</v>
      </c>
      <c r="F7006" s="49" t="s">
        <v>80</v>
      </c>
      <c r="G7006" s="49" t="s">
        <v>81</v>
      </c>
      <c r="H7006" s="49" t="s">
        <v>3129</v>
      </c>
      <c r="I7006" s="49" t="s">
        <v>3129</v>
      </c>
      <c r="J7006" s="49">
        <v>135500</v>
      </c>
      <c r="K7006" s="49" t="s">
        <v>117</v>
      </c>
      <c r="L7006" s="49">
        <v>9974762</v>
      </c>
      <c r="M7006" s="49" t="s">
        <v>3094</v>
      </c>
      <c r="N7006" s="51">
        <v>22098</v>
      </c>
      <c r="O7006" s="51">
        <v>22098</v>
      </c>
      <c r="P7006" s="49" t="s">
        <v>1091</v>
      </c>
    </row>
    <row r="7007" spans="1:16">
      <c r="A7007" s="46">
        <v>0</v>
      </c>
      <c r="B7007" s="46">
        <v>0</v>
      </c>
      <c r="C7007" s="46">
        <v>0</v>
      </c>
      <c r="D7007" s="46">
        <f t="shared" si="109"/>
        <v>0</v>
      </c>
      <c r="E7007" s="51">
        <v>45261</v>
      </c>
      <c r="F7007" s="49" t="s">
        <v>80</v>
      </c>
      <c r="G7007" s="49" t="s">
        <v>81</v>
      </c>
      <c r="H7007" s="49" t="s">
        <v>3129</v>
      </c>
      <c r="I7007" s="49" t="s">
        <v>3129</v>
      </c>
      <c r="J7007" s="49">
        <v>135500</v>
      </c>
      <c r="K7007" s="49" t="s">
        <v>117</v>
      </c>
      <c r="L7007" s="49">
        <v>9974754</v>
      </c>
      <c r="M7007" s="49" t="s">
        <v>3094</v>
      </c>
      <c r="N7007" s="51">
        <v>25385</v>
      </c>
      <c r="O7007" s="51">
        <v>25385</v>
      </c>
      <c r="P7007" s="49" t="s">
        <v>1091</v>
      </c>
    </row>
    <row r="7008" spans="1:16">
      <c r="A7008" s="46">
        <v>0</v>
      </c>
      <c r="B7008" s="46">
        <v>0</v>
      </c>
      <c r="C7008" s="46">
        <v>0</v>
      </c>
      <c r="D7008" s="46">
        <f t="shared" si="109"/>
        <v>0</v>
      </c>
      <c r="E7008" s="51">
        <v>45261</v>
      </c>
      <c r="F7008" s="49" t="s">
        <v>80</v>
      </c>
      <c r="G7008" s="49" t="s">
        <v>81</v>
      </c>
      <c r="H7008" s="49" t="s">
        <v>3129</v>
      </c>
      <c r="I7008" s="49" t="s">
        <v>3129</v>
      </c>
      <c r="J7008" s="49">
        <v>135500</v>
      </c>
      <c r="K7008" s="49" t="s">
        <v>135</v>
      </c>
      <c r="L7008" s="49">
        <v>9974834</v>
      </c>
      <c r="M7008" s="49" t="s">
        <v>3095</v>
      </c>
      <c r="N7008" s="51">
        <v>25020</v>
      </c>
      <c r="O7008" s="51">
        <v>25020</v>
      </c>
      <c r="P7008" s="49" t="s">
        <v>1091</v>
      </c>
    </row>
    <row r="7009" spans="1:16">
      <c r="A7009" s="46">
        <v>0</v>
      </c>
      <c r="B7009" s="46">
        <v>0</v>
      </c>
      <c r="C7009" s="46">
        <v>0</v>
      </c>
      <c r="D7009" s="46">
        <f t="shared" si="109"/>
        <v>0</v>
      </c>
      <c r="E7009" s="51">
        <v>45261</v>
      </c>
      <c r="F7009" s="49" t="s">
        <v>80</v>
      </c>
      <c r="G7009" s="49" t="s">
        <v>81</v>
      </c>
      <c r="H7009" s="49" t="s">
        <v>3129</v>
      </c>
      <c r="I7009" s="49" t="s">
        <v>3129</v>
      </c>
      <c r="J7009" s="49">
        <v>135500</v>
      </c>
      <c r="K7009" s="49" t="s">
        <v>135</v>
      </c>
      <c r="L7009" s="49">
        <v>9697434</v>
      </c>
      <c r="M7009" s="49" t="s">
        <v>3095</v>
      </c>
      <c r="N7009" s="51">
        <v>23924</v>
      </c>
      <c r="O7009" s="51">
        <v>23924</v>
      </c>
      <c r="P7009" s="49" t="s">
        <v>1091</v>
      </c>
    </row>
    <row r="7010" spans="1:16">
      <c r="A7010" s="46">
        <v>0</v>
      </c>
      <c r="B7010" s="46">
        <v>0</v>
      </c>
      <c r="C7010" s="46">
        <v>0</v>
      </c>
      <c r="D7010" s="46">
        <f t="shared" si="109"/>
        <v>0</v>
      </c>
      <c r="E7010" s="51">
        <v>45261</v>
      </c>
      <c r="F7010" s="49" t="s">
        <v>80</v>
      </c>
      <c r="G7010" s="49" t="s">
        <v>81</v>
      </c>
      <c r="H7010" s="49" t="s">
        <v>3129</v>
      </c>
      <c r="I7010" s="49" t="s">
        <v>3129</v>
      </c>
      <c r="J7010" s="49">
        <v>135500</v>
      </c>
      <c r="K7010" s="49" t="s">
        <v>135</v>
      </c>
      <c r="L7010" s="49">
        <v>9974832</v>
      </c>
      <c r="M7010" s="49" t="s">
        <v>3095</v>
      </c>
      <c r="N7010" s="51">
        <v>26481</v>
      </c>
      <c r="O7010" s="51">
        <v>26481</v>
      </c>
      <c r="P7010" s="49" t="s">
        <v>1091</v>
      </c>
    </row>
    <row r="7011" spans="1:16">
      <c r="A7011" s="46">
        <v>0</v>
      </c>
      <c r="B7011" s="46">
        <v>0</v>
      </c>
      <c r="C7011" s="46">
        <v>0</v>
      </c>
      <c r="D7011" s="46">
        <f t="shared" si="109"/>
        <v>0</v>
      </c>
      <c r="E7011" s="51">
        <v>45261</v>
      </c>
      <c r="F7011" s="49" t="s">
        <v>80</v>
      </c>
      <c r="G7011" s="49" t="s">
        <v>81</v>
      </c>
      <c r="H7011" s="49" t="s">
        <v>3129</v>
      </c>
      <c r="I7011" s="49" t="s">
        <v>3129</v>
      </c>
      <c r="J7011" s="49">
        <v>135500</v>
      </c>
      <c r="K7011" s="49" t="s">
        <v>135</v>
      </c>
      <c r="L7011" s="49">
        <v>9974835</v>
      </c>
      <c r="M7011" s="49" t="s">
        <v>3095</v>
      </c>
      <c r="N7011" s="51">
        <v>24654</v>
      </c>
      <c r="O7011" s="51">
        <v>24654</v>
      </c>
      <c r="P7011" s="49" t="s">
        <v>1091</v>
      </c>
    </row>
    <row r="7012" spans="1:16">
      <c r="A7012" s="46">
        <v>0</v>
      </c>
      <c r="B7012" s="46">
        <v>0</v>
      </c>
      <c r="C7012" s="46">
        <v>0</v>
      </c>
      <c r="D7012" s="46">
        <f t="shared" si="109"/>
        <v>0</v>
      </c>
      <c r="E7012" s="51">
        <v>45261</v>
      </c>
      <c r="F7012" s="49" t="s">
        <v>80</v>
      </c>
      <c r="G7012" s="49" t="s">
        <v>81</v>
      </c>
      <c r="H7012" s="49" t="s">
        <v>3129</v>
      </c>
      <c r="I7012" s="49" t="s">
        <v>3129</v>
      </c>
      <c r="J7012" s="49">
        <v>135500</v>
      </c>
      <c r="K7012" s="49" t="s">
        <v>135</v>
      </c>
      <c r="L7012" s="49">
        <v>9974829</v>
      </c>
      <c r="M7012" s="49" t="s">
        <v>3095</v>
      </c>
      <c r="N7012" s="51">
        <v>30498</v>
      </c>
      <c r="O7012" s="51">
        <v>30498</v>
      </c>
      <c r="P7012" s="49" t="s">
        <v>1091</v>
      </c>
    </row>
    <row r="7013" spans="1:16">
      <c r="A7013" s="46">
        <v>0</v>
      </c>
      <c r="B7013" s="46">
        <v>0</v>
      </c>
      <c r="C7013" s="46">
        <v>0</v>
      </c>
      <c r="D7013" s="46">
        <f t="shared" si="109"/>
        <v>0</v>
      </c>
      <c r="E7013" s="51">
        <v>45261</v>
      </c>
      <c r="F7013" s="49" t="s">
        <v>80</v>
      </c>
      <c r="G7013" s="49" t="s">
        <v>81</v>
      </c>
      <c r="H7013" s="49" t="s">
        <v>3129</v>
      </c>
      <c r="I7013" s="49" t="s">
        <v>3129</v>
      </c>
      <c r="J7013" s="49">
        <v>135500</v>
      </c>
      <c r="K7013" s="49" t="s">
        <v>135</v>
      </c>
      <c r="L7013" s="49">
        <v>9974830</v>
      </c>
      <c r="M7013" s="49" t="s">
        <v>3095</v>
      </c>
      <c r="N7013" s="51">
        <v>28307</v>
      </c>
      <c r="O7013" s="51">
        <v>28307</v>
      </c>
      <c r="P7013" s="49" t="s">
        <v>1091</v>
      </c>
    </row>
    <row r="7014" spans="1:16">
      <c r="A7014" s="46">
        <v>0</v>
      </c>
      <c r="B7014" s="46">
        <v>0</v>
      </c>
      <c r="C7014" s="46">
        <v>0</v>
      </c>
      <c r="D7014" s="46">
        <f t="shared" si="109"/>
        <v>0</v>
      </c>
      <c r="E7014" s="51">
        <v>45261</v>
      </c>
      <c r="F7014" s="49" t="s">
        <v>80</v>
      </c>
      <c r="G7014" s="49" t="s">
        <v>81</v>
      </c>
      <c r="H7014" s="49" t="s">
        <v>3129</v>
      </c>
      <c r="I7014" s="49" t="s">
        <v>3129</v>
      </c>
      <c r="J7014" s="49">
        <v>135500</v>
      </c>
      <c r="K7014" s="49" t="s">
        <v>135</v>
      </c>
      <c r="L7014" s="49">
        <v>9974833</v>
      </c>
      <c r="M7014" s="49" t="s">
        <v>3095</v>
      </c>
      <c r="N7014" s="51">
        <v>25385</v>
      </c>
      <c r="O7014" s="51">
        <v>25385</v>
      </c>
      <c r="P7014" s="49" t="s">
        <v>1091</v>
      </c>
    </row>
    <row r="7015" spans="1:16">
      <c r="A7015" s="46">
        <v>0</v>
      </c>
      <c r="B7015" s="46">
        <v>0</v>
      </c>
      <c r="C7015" s="46">
        <v>0</v>
      </c>
      <c r="D7015" s="46">
        <f t="shared" si="109"/>
        <v>0</v>
      </c>
      <c r="E7015" s="51">
        <v>45261</v>
      </c>
      <c r="F7015" s="49" t="s">
        <v>80</v>
      </c>
      <c r="G7015" s="49" t="s">
        <v>81</v>
      </c>
      <c r="H7015" s="49" t="s">
        <v>3129</v>
      </c>
      <c r="I7015" s="49" t="s">
        <v>3129</v>
      </c>
      <c r="J7015" s="49">
        <v>135500</v>
      </c>
      <c r="K7015" s="49" t="s">
        <v>135</v>
      </c>
      <c r="L7015" s="49">
        <v>9701189</v>
      </c>
      <c r="M7015" s="49" t="s">
        <v>3095</v>
      </c>
      <c r="N7015" s="51">
        <v>26115</v>
      </c>
      <c r="O7015" s="51">
        <v>26115</v>
      </c>
      <c r="P7015" s="49" t="s">
        <v>1091</v>
      </c>
    </row>
    <row r="7016" spans="1:16">
      <c r="A7016" s="46">
        <v>0</v>
      </c>
      <c r="B7016" s="46">
        <v>0</v>
      </c>
      <c r="C7016" s="46">
        <v>0</v>
      </c>
      <c r="D7016" s="46">
        <f t="shared" si="109"/>
        <v>0</v>
      </c>
      <c r="E7016" s="51">
        <v>45261</v>
      </c>
      <c r="F7016" s="49" t="s">
        <v>80</v>
      </c>
      <c r="G7016" s="49" t="s">
        <v>81</v>
      </c>
      <c r="H7016" s="49" t="s">
        <v>3129</v>
      </c>
      <c r="I7016" s="49" t="s">
        <v>3129</v>
      </c>
      <c r="J7016" s="49">
        <v>135500</v>
      </c>
      <c r="K7016" s="49" t="s">
        <v>135</v>
      </c>
      <c r="L7016" s="49">
        <v>9974831</v>
      </c>
      <c r="M7016" s="49" t="s">
        <v>3095</v>
      </c>
      <c r="N7016" s="51">
        <v>27942</v>
      </c>
      <c r="O7016" s="51">
        <v>27942</v>
      </c>
      <c r="P7016" s="49" t="s">
        <v>1091</v>
      </c>
    </row>
    <row r="7017" spans="1:16">
      <c r="A7017" s="46">
        <v>0</v>
      </c>
      <c r="B7017" s="46">
        <v>0</v>
      </c>
      <c r="C7017" s="46">
        <v>0</v>
      </c>
      <c r="D7017" s="46">
        <f t="shared" si="109"/>
        <v>0</v>
      </c>
      <c r="E7017" s="51">
        <v>45261</v>
      </c>
      <c r="F7017" s="49" t="s">
        <v>80</v>
      </c>
      <c r="G7017" s="49" t="s">
        <v>81</v>
      </c>
      <c r="H7017" s="49" t="s">
        <v>3129</v>
      </c>
      <c r="I7017" s="49" t="s">
        <v>3129</v>
      </c>
      <c r="J7017" s="49">
        <v>135500</v>
      </c>
      <c r="K7017" s="49" t="s">
        <v>135</v>
      </c>
      <c r="L7017" s="49">
        <v>9974559</v>
      </c>
      <c r="M7017" s="49" t="s">
        <v>3095</v>
      </c>
      <c r="N7017" s="51">
        <v>28672</v>
      </c>
      <c r="O7017" s="51">
        <v>28672</v>
      </c>
      <c r="P7017" s="49" t="s">
        <v>1091</v>
      </c>
    </row>
    <row r="7018" spans="1:16">
      <c r="A7018" s="46">
        <v>0</v>
      </c>
      <c r="B7018" s="46">
        <v>0</v>
      </c>
      <c r="C7018" s="46">
        <v>0</v>
      </c>
      <c r="D7018" s="46">
        <f t="shared" si="109"/>
        <v>0</v>
      </c>
      <c r="E7018" s="51">
        <v>45261</v>
      </c>
      <c r="F7018" s="49" t="s">
        <v>80</v>
      </c>
      <c r="G7018" s="49" t="s">
        <v>81</v>
      </c>
      <c r="H7018" s="49" t="s">
        <v>3129</v>
      </c>
      <c r="I7018" s="49" t="s">
        <v>3129</v>
      </c>
      <c r="J7018" s="49">
        <v>135500</v>
      </c>
      <c r="K7018" s="49" t="s">
        <v>135</v>
      </c>
      <c r="L7018" s="49">
        <v>9974828</v>
      </c>
      <c r="M7018" s="49" t="s">
        <v>3095</v>
      </c>
      <c r="N7018" s="51">
        <v>31594</v>
      </c>
      <c r="O7018" s="51">
        <v>31594</v>
      </c>
      <c r="P7018" s="49" t="s">
        <v>1091</v>
      </c>
    </row>
    <row r="7019" spans="1:16">
      <c r="A7019" s="46">
        <v>0</v>
      </c>
      <c r="B7019" s="46">
        <v>0</v>
      </c>
      <c r="C7019" s="46">
        <v>0</v>
      </c>
      <c r="D7019" s="46">
        <f t="shared" si="109"/>
        <v>0</v>
      </c>
      <c r="E7019" s="51">
        <v>45261</v>
      </c>
      <c r="F7019" s="49" t="s">
        <v>80</v>
      </c>
      <c r="G7019" s="49" t="s">
        <v>81</v>
      </c>
      <c r="H7019" s="49" t="s">
        <v>3129</v>
      </c>
      <c r="I7019" s="49" t="s">
        <v>3129</v>
      </c>
      <c r="J7019" s="49">
        <v>135500</v>
      </c>
      <c r="K7019" s="49" t="s">
        <v>112</v>
      </c>
      <c r="L7019" s="49">
        <v>9974826</v>
      </c>
      <c r="M7019" s="49" t="s">
        <v>3096</v>
      </c>
      <c r="N7019" s="51">
        <v>23559</v>
      </c>
      <c r="O7019" s="51">
        <v>23559</v>
      </c>
      <c r="P7019" s="49" t="s">
        <v>1091</v>
      </c>
    </row>
    <row r="7020" spans="1:16">
      <c r="A7020" s="46">
        <v>0</v>
      </c>
      <c r="B7020" s="46">
        <v>0</v>
      </c>
      <c r="C7020" s="46">
        <v>0</v>
      </c>
      <c r="D7020" s="46">
        <f t="shared" si="109"/>
        <v>0</v>
      </c>
      <c r="E7020" s="51">
        <v>45261</v>
      </c>
      <c r="F7020" s="49" t="s">
        <v>80</v>
      </c>
      <c r="G7020" s="49" t="s">
        <v>81</v>
      </c>
      <c r="H7020" s="49" t="s">
        <v>3129</v>
      </c>
      <c r="I7020" s="49" t="s">
        <v>3129</v>
      </c>
      <c r="J7020" s="49">
        <v>135500</v>
      </c>
      <c r="K7020" s="49" t="s">
        <v>112</v>
      </c>
      <c r="L7020" s="49">
        <v>9974823</v>
      </c>
      <c r="M7020" s="49" t="s">
        <v>3096</v>
      </c>
      <c r="N7020" s="51">
        <v>28307</v>
      </c>
      <c r="O7020" s="51">
        <v>28307</v>
      </c>
      <c r="P7020" s="49" t="s">
        <v>1091</v>
      </c>
    </row>
    <row r="7021" spans="1:16">
      <c r="A7021" s="46">
        <v>0</v>
      </c>
      <c r="B7021" s="46">
        <v>0</v>
      </c>
      <c r="C7021" s="46">
        <v>0</v>
      </c>
      <c r="D7021" s="46">
        <f t="shared" si="109"/>
        <v>0</v>
      </c>
      <c r="E7021" s="51">
        <v>45261</v>
      </c>
      <c r="F7021" s="49" t="s">
        <v>80</v>
      </c>
      <c r="G7021" s="49" t="s">
        <v>81</v>
      </c>
      <c r="H7021" s="49" t="s">
        <v>3129</v>
      </c>
      <c r="I7021" s="49" t="s">
        <v>3129</v>
      </c>
      <c r="J7021" s="49">
        <v>135500</v>
      </c>
      <c r="K7021" s="49" t="s">
        <v>112</v>
      </c>
      <c r="L7021" s="49">
        <v>9974825</v>
      </c>
      <c r="M7021" s="49" t="s">
        <v>3096</v>
      </c>
      <c r="N7021" s="51">
        <v>24289</v>
      </c>
      <c r="O7021" s="51">
        <v>24289</v>
      </c>
      <c r="P7021" s="49" t="s">
        <v>1091</v>
      </c>
    </row>
    <row r="7022" spans="1:16">
      <c r="A7022" s="46">
        <v>0</v>
      </c>
      <c r="B7022" s="46">
        <v>0</v>
      </c>
      <c r="C7022" s="46">
        <v>0</v>
      </c>
      <c r="D7022" s="46">
        <f t="shared" si="109"/>
        <v>0</v>
      </c>
      <c r="E7022" s="51">
        <v>45261</v>
      </c>
      <c r="F7022" s="49" t="s">
        <v>80</v>
      </c>
      <c r="G7022" s="49" t="s">
        <v>81</v>
      </c>
      <c r="H7022" s="49" t="s">
        <v>3129</v>
      </c>
      <c r="I7022" s="49" t="s">
        <v>3129</v>
      </c>
      <c r="J7022" s="49">
        <v>135500</v>
      </c>
      <c r="K7022" s="49" t="s">
        <v>112</v>
      </c>
      <c r="L7022" s="49">
        <v>9974827</v>
      </c>
      <c r="M7022" s="49" t="s">
        <v>3096</v>
      </c>
      <c r="N7022" s="51">
        <v>23193</v>
      </c>
      <c r="O7022" s="51">
        <v>23193</v>
      </c>
      <c r="P7022" s="49" t="s">
        <v>1091</v>
      </c>
    </row>
    <row r="7023" spans="1:16">
      <c r="A7023" s="46">
        <v>0</v>
      </c>
      <c r="B7023" s="46">
        <v>0</v>
      </c>
      <c r="C7023" s="46">
        <v>0</v>
      </c>
      <c r="D7023" s="46">
        <f t="shared" si="109"/>
        <v>0</v>
      </c>
      <c r="E7023" s="51">
        <v>45261</v>
      </c>
      <c r="F7023" s="49" t="s">
        <v>80</v>
      </c>
      <c r="G7023" s="49" t="s">
        <v>81</v>
      </c>
      <c r="H7023" s="49" t="s">
        <v>3129</v>
      </c>
      <c r="I7023" s="49" t="s">
        <v>3129</v>
      </c>
      <c r="J7023" s="49">
        <v>135500</v>
      </c>
      <c r="K7023" s="49" t="s">
        <v>112</v>
      </c>
      <c r="L7023" s="49">
        <v>9724182</v>
      </c>
      <c r="M7023" s="49" t="s">
        <v>3096</v>
      </c>
      <c r="N7023" s="51">
        <v>23924</v>
      </c>
      <c r="O7023" s="51">
        <v>23924</v>
      </c>
      <c r="P7023" s="49" t="s">
        <v>1091</v>
      </c>
    </row>
    <row r="7024" spans="1:16">
      <c r="A7024" s="46">
        <v>0</v>
      </c>
      <c r="B7024" s="46">
        <v>0</v>
      </c>
      <c r="C7024" s="46">
        <v>0</v>
      </c>
      <c r="D7024" s="46">
        <f t="shared" si="109"/>
        <v>0</v>
      </c>
      <c r="E7024" s="51">
        <v>45261</v>
      </c>
      <c r="F7024" s="49" t="s">
        <v>80</v>
      </c>
      <c r="G7024" s="49" t="s">
        <v>81</v>
      </c>
      <c r="H7024" s="49" t="s">
        <v>3129</v>
      </c>
      <c r="I7024" s="49" t="s">
        <v>3129</v>
      </c>
      <c r="J7024" s="49">
        <v>135500</v>
      </c>
      <c r="K7024" s="49" t="s">
        <v>112</v>
      </c>
      <c r="L7024" s="49">
        <v>9974824</v>
      </c>
      <c r="M7024" s="49" t="s">
        <v>3096</v>
      </c>
      <c r="N7024" s="51">
        <v>24654</v>
      </c>
      <c r="O7024" s="51">
        <v>24654</v>
      </c>
      <c r="P7024" s="49" t="s">
        <v>1091</v>
      </c>
    </row>
    <row r="7025" spans="1:16">
      <c r="A7025" s="46">
        <v>0</v>
      </c>
      <c r="B7025" s="46">
        <v>0</v>
      </c>
      <c r="C7025" s="46">
        <v>0</v>
      </c>
      <c r="D7025" s="46">
        <f t="shared" si="109"/>
        <v>0</v>
      </c>
      <c r="E7025" s="51">
        <v>45261</v>
      </c>
      <c r="F7025" s="49" t="s">
        <v>80</v>
      </c>
      <c r="G7025" s="49" t="s">
        <v>81</v>
      </c>
      <c r="H7025" s="49" t="s">
        <v>3129</v>
      </c>
      <c r="I7025" s="49" t="s">
        <v>3129</v>
      </c>
      <c r="J7025" s="49">
        <v>135500</v>
      </c>
      <c r="K7025" s="49" t="s">
        <v>112</v>
      </c>
      <c r="L7025" s="49">
        <v>9706645</v>
      </c>
      <c r="M7025" s="49" t="s">
        <v>3096</v>
      </c>
      <c r="N7025" s="51">
        <v>26115</v>
      </c>
      <c r="O7025" s="51">
        <v>26115</v>
      </c>
      <c r="P7025" s="49" t="s">
        <v>1091</v>
      </c>
    </row>
    <row r="7026" spans="1:16">
      <c r="A7026" s="46">
        <v>0</v>
      </c>
      <c r="B7026" s="46">
        <v>0</v>
      </c>
      <c r="C7026" s="46">
        <v>0</v>
      </c>
      <c r="D7026" s="46">
        <f t="shared" si="109"/>
        <v>0</v>
      </c>
      <c r="E7026" s="51">
        <v>45261</v>
      </c>
      <c r="F7026" s="49" t="s">
        <v>80</v>
      </c>
      <c r="G7026" s="49" t="s">
        <v>81</v>
      </c>
      <c r="H7026" s="49" t="s">
        <v>3129</v>
      </c>
      <c r="I7026" s="49" t="s">
        <v>3129</v>
      </c>
      <c r="J7026" s="49">
        <v>135500</v>
      </c>
      <c r="K7026" s="49" t="s">
        <v>112</v>
      </c>
      <c r="L7026" s="49">
        <v>9728065</v>
      </c>
      <c r="M7026" s="49" t="s">
        <v>3096</v>
      </c>
      <c r="N7026" s="51">
        <v>27942</v>
      </c>
      <c r="O7026" s="51">
        <v>27942</v>
      </c>
      <c r="P7026" s="49" t="s">
        <v>1091</v>
      </c>
    </row>
    <row r="7027" spans="1:16">
      <c r="A7027" s="46">
        <v>0</v>
      </c>
      <c r="B7027" s="46">
        <v>0</v>
      </c>
      <c r="C7027" s="46">
        <v>0</v>
      </c>
      <c r="D7027" s="46">
        <f t="shared" si="109"/>
        <v>0</v>
      </c>
      <c r="E7027" s="51">
        <v>45261</v>
      </c>
      <c r="F7027" s="49" t="s">
        <v>80</v>
      </c>
      <c r="G7027" s="49" t="s">
        <v>81</v>
      </c>
      <c r="H7027" s="49" t="s">
        <v>3129</v>
      </c>
      <c r="I7027" s="49" t="s">
        <v>3129</v>
      </c>
      <c r="J7027" s="49">
        <v>135500</v>
      </c>
      <c r="K7027" s="49" t="s">
        <v>136</v>
      </c>
      <c r="L7027" s="49">
        <v>9974819</v>
      </c>
      <c r="M7027" s="49" t="s">
        <v>3097</v>
      </c>
      <c r="N7027" s="51">
        <v>30498</v>
      </c>
      <c r="O7027" s="51">
        <v>30498</v>
      </c>
      <c r="P7027" s="49" t="s">
        <v>1091</v>
      </c>
    </row>
    <row r="7028" spans="1:16">
      <c r="A7028" s="46">
        <v>0</v>
      </c>
      <c r="B7028" s="46">
        <v>0</v>
      </c>
      <c r="C7028" s="46">
        <v>0</v>
      </c>
      <c r="D7028" s="46">
        <f t="shared" si="109"/>
        <v>0</v>
      </c>
      <c r="E7028" s="51">
        <v>45261</v>
      </c>
      <c r="F7028" s="49" t="s">
        <v>80</v>
      </c>
      <c r="G7028" s="49" t="s">
        <v>81</v>
      </c>
      <c r="H7028" s="49" t="s">
        <v>3129</v>
      </c>
      <c r="I7028" s="49" t="s">
        <v>3129</v>
      </c>
      <c r="J7028" s="49">
        <v>135500</v>
      </c>
      <c r="K7028" s="49" t="s">
        <v>136</v>
      </c>
      <c r="L7028" s="49">
        <v>9974820</v>
      </c>
      <c r="M7028" s="49" t="s">
        <v>3097</v>
      </c>
      <c r="N7028" s="51">
        <v>29403</v>
      </c>
      <c r="O7028" s="51">
        <v>29403</v>
      </c>
      <c r="P7028" s="49" t="s">
        <v>1091</v>
      </c>
    </row>
    <row r="7029" spans="1:16">
      <c r="A7029" s="46">
        <v>0</v>
      </c>
      <c r="B7029" s="46">
        <v>0</v>
      </c>
      <c r="C7029" s="46">
        <v>0</v>
      </c>
      <c r="D7029" s="46">
        <f t="shared" si="109"/>
        <v>0</v>
      </c>
      <c r="E7029" s="51">
        <v>45261</v>
      </c>
      <c r="F7029" s="49" t="s">
        <v>80</v>
      </c>
      <c r="G7029" s="49" t="s">
        <v>81</v>
      </c>
      <c r="H7029" s="49" t="s">
        <v>3129</v>
      </c>
      <c r="I7029" s="49" t="s">
        <v>3129</v>
      </c>
      <c r="J7029" s="49">
        <v>135500</v>
      </c>
      <c r="K7029" s="49" t="s">
        <v>136</v>
      </c>
      <c r="L7029" s="49">
        <v>9974822</v>
      </c>
      <c r="M7029" s="49" t="s">
        <v>3097</v>
      </c>
      <c r="N7029" s="51">
        <v>24654</v>
      </c>
      <c r="O7029" s="51">
        <v>24654</v>
      </c>
      <c r="P7029" s="49" t="s">
        <v>1091</v>
      </c>
    </row>
    <row r="7030" spans="1:16">
      <c r="A7030" s="46">
        <v>0</v>
      </c>
      <c r="B7030" s="46">
        <v>0</v>
      </c>
      <c r="C7030" s="46">
        <v>0</v>
      </c>
      <c r="D7030" s="46">
        <f t="shared" si="109"/>
        <v>0</v>
      </c>
      <c r="E7030" s="51">
        <v>45261</v>
      </c>
      <c r="F7030" s="49" t="s">
        <v>80</v>
      </c>
      <c r="G7030" s="49" t="s">
        <v>81</v>
      </c>
      <c r="H7030" s="49" t="s">
        <v>3129</v>
      </c>
      <c r="I7030" s="49" t="s">
        <v>3129</v>
      </c>
      <c r="J7030" s="49">
        <v>135500</v>
      </c>
      <c r="K7030" s="49" t="s">
        <v>136</v>
      </c>
      <c r="L7030" s="49">
        <v>9974821</v>
      </c>
      <c r="M7030" s="49" t="s">
        <v>3097</v>
      </c>
      <c r="N7030" s="51">
        <v>26481</v>
      </c>
      <c r="O7030" s="51">
        <v>26481</v>
      </c>
      <c r="P7030" s="49" t="s">
        <v>1091</v>
      </c>
    </row>
    <row r="7031" spans="1:16">
      <c r="A7031" s="46">
        <v>0</v>
      </c>
      <c r="B7031" s="46">
        <v>0</v>
      </c>
      <c r="C7031" s="46">
        <v>0</v>
      </c>
      <c r="D7031" s="46">
        <f t="shared" si="109"/>
        <v>0</v>
      </c>
      <c r="E7031" s="51">
        <v>45261</v>
      </c>
      <c r="F7031" s="49" t="s">
        <v>80</v>
      </c>
      <c r="G7031" s="49" t="s">
        <v>81</v>
      </c>
      <c r="H7031" s="49" t="s">
        <v>3129</v>
      </c>
      <c r="I7031" s="49" t="s">
        <v>3129</v>
      </c>
      <c r="J7031" s="49">
        <v>135500</v>
      </c>
      <c r="K7031" s="49" t="s">
        <v>138</v>
      </c>
      <c r="L7031" s="49">
        <v>9974818</v>
      </c>
      <c r="M7031" s="49" t="s">
        <v>3189</v>
      </c>
      <c r="N7031" s="51">
        <v>26481</v>
      </c>
      <c r="O7031" s="51">
        <v>26481</v>
      </c>
      <c r="P7031" s="49" t="s">
        <v>1091</v>
      </c>
    </row>
    <row r="7032" spans="1:16">
      <c r="A7032" s="46">
        <v>0</v>
      </c>
      <c r="B7032" s="46">
        <v>0</v>
      </c>
      <c r="C7032" s="46">
        <v>0</v>
      </c>
      <c r="D7032" s="46">
        <f t="shared" si="109"/>
        <v>0</v>
      </c>
      <c r="E7032" s="51">
        <v>45261</v>
      </c>
      <c r="F7032" s="49" t="s">
        <v>80</v>
      </c>
      <c r="G7032" s="49" t="s">
        <v>81</v>
      </c>
      <c r="H7032" s="49" t="s">
        <v>3129</v>
      </c>
      <c r="I7032" s="49" t="s">
        <v>3129</v>
      </c>
      <c r="J7032" s="49">
        <v>135500</v>
      </c>
      <c r="K7032" s="49" t="s">
        <v>138</v>
      </c>
      <c r="L7032" s="49">
        <v>9693329</v>
      </c>
      <c r="M7032" s="49" t="s">
        <v>3189</v>
      </c>
      <c r="N7032" s="51">
        <v>25020</v>
      </c>
      <c r="O7032" s="51">
        <v>25020</v>
      </c>
      <c r="P7032" s="49" t="s">
        <v>1091</v>
      </c>
    </row>
    <row r="7033" spans="1:16">
      <c r="A7033" s="46">
        <v>0</v>
      </c>
      <c r="B7033" s="46">
        <v>0</v>
      </c>
      <c r="C7033" s="46">
        <v>0</v>
      </c>
      <c r="D7033" s="46">
        <f t="shared" si="109"/>
        <v>0</v>
      </c>
      <c r="E7033" s="51">
        <v>45261</v>
      </c>
      <c r="F7033" s="49" t="s">
        <v>80</v>
      </c>
      <c r="G7033" s="49" t="s">
        <v>81</v>
      </c>
      <c r="H7033" s="49" t="s">
        <v>3129</v>
      </c>
      <c r="I7033" s="49" t="s">
        <v>3129</v>
      </c>
      <c r="J7033" s="49">
        <v>135600</v>
      </c>
      <c r="K7033" s="49" t="s">
        <v>114</v>
      </c>
      <c r="L7033" s="49">
        <v>9974809</v>
      </c>
      <c r="M7033" s="49" t="s">
        <v>1000</v>
      </c>
      <c r="N7033" s="51">
        <v>26846</v>
      </c>
      <c r="O7033" s="51">
        <v>26846</v>
      </c>
      <c r="P7033" s="49" t="s">
        <v>1091</v>
      </c>
    </row>
    <row r="7034" spans="1:16">
      <c r="A7034" s="46">
        <v>0</v>
      </c>
      <c r="B7034" s="46">
        <v>0</v>
      </c>
      <c r="C7034" s="46">
        <v>0</v>
      </c>
      <c r="D7034" s="46">
        <f t="shared" si="109"/>
        <v>0</v>
      </c>
      <c r="E7034" s="51">
        <v>45261</v>
      </c>
      <c r="F7034" s="49" t="s">
        <v>80</v>
      </c>
      <c r="G7034" s="49" t="s">
        <v>81</v>
      </c>
      <c r="H7034" s="49" t="s">
        <v>3129</v>
      </c>
      <c r="I7034" s="49" t="s">
        <v>3129</v>
      </c>
      <c r="J7034" s="49">
        <v>135600</v>
      </c>
      <c r="K7034" s="49" t="s">
        <v>114</v>
      </c>
      <c r="L7034" s="49">
        <v>9974807</v>
      </c>
      <c r="M7034" s="49" t="s">
        <v>1000</v>
      </c>
      <c r="N7034" s="51">
        <v>21732</v>
      </c>
      <c r="O7034" s="51">
        <v>21732</v>
      </c>
      <c r="P7034" s="49" t="s">
        <v>1091</v>
      </c>
    </row>
    <row r="7035" spans="1:16">
      <c r="A7035" s="46">
        <v>0</v>
      </c>
      <c r="B7035" s="46">
        <v>0</v>
      </c>
      <c r="C7035" s="46">
        <v>0</v>
      </c>
      <c r="D7035" s="46">
        <f t="shared" si="109"/>
        <v>0</v>
      </c>
      <c r="E7035" s="51">
        <v>45261</v>
      </c>
      <c r="F7035" s="49" t="s">
        <v>80</v>
      </c>
      <c r="G7035" s="49" t="s">
        <v>81</v>
      </c>
      <c r="H7035" s="49" t="s">
        <v>3129</v>
      </c>
      <c r="I7035" s="49" t="s">
        <v>3129</v>
      </c>
      <c r="J7035" s="49">
        <v>135600</v>
      </c>
      <c r="K7035" s="49" t="s">
        <v>114</v>
      </c>
      <c r="L7035" s="49">
        <v>9974815</v>
      </c>
      <c r="M7035" s="49" t="s">
        <v>915</v>
      </c>
      <c r="N7035" s="51">
        <v>21367</v>
      </c>
      <c r="O7035" s="51">
        <v>21367</v>
      </c>
      <c r="P7035" s="49" t="s">
        <v>1091</v>
      </c>
    </row>
    <row r="7036" spans="1:16">
      <c r="A7036" s="46">
        <v>0</v>
      </c>
      <c r="B7036" s="46">
        <v>0</v>
      </c>
      <c r="C7036" s="46">
        <v>0</v>
      </c>
      <c r="D7036" s="46">
        <f t="shared" si="109"/>
        <v>0</v>
      </c>
      <c r="E7036" s="51">
        <v>45261</v>
      </c>
      <c r="F7036" s="49" t="s">
        <v>80</v>
      </c>
      <c r="G7036" s="49" t="s">
        <v>81</v>
      </c>
      <c r="H7036" s="49" t="s">
        <v>3129</v>
      </c>
      <c r="I7036" s="49" t="s">
        <v>3129</v>
      </c>
      <c r="J7036" s="49">
        <v>135600</v>
      </c>
      <c r="K7036" s="49" t="s">
        <v>114</v>
      </c>
      <c r="L7036" s="49">
        <v>9974808</v>
      </c>
      <c r="M7036" s="49" t="s">
        <v>1000</v>
      </c>
      <c r="N7036" s="51">
        <v>20637</v>
      </c>
      <c r="O7036" s="51">
        <v>20637</v>
      </c>
      <c r="P7036" s="49" t="s">
        <v>1091</v>
      </c>
    </row>
    <row r="7037" spans="1:16">
      <c r="A7037" s="46">
        <v>0</v>
      </c>
      <c r="B7037" s="46">
        <v>0</v>
      </c>
      <c r="C7037" s="46">
        <v>0</v>
      </c>
      <c r="D7037" s="46">
        <f t="shared" si="109"/>
        <v>0</v>
      </c>
      <c r="E7037" s="51">
        <v>45261</v>
      </c>
      <c r="F7037" s="49" t="s">
        <v>80</v>
      </c>
      <c r="G7037" s="49" t="s">
        <v>81</v>
      </c>
      <c r="H7037" s="49" t="s">
        <v>3129</v>
      </c>
      <c r="I7037" s="49" t="s">
        <v>3129</v>
      </c>
      <c r="J7037" s="49">
        <v>135600</v>
      </c>
      <c r="K7037" s="49" t="s">
        <v>114</v>
      </c>
      <c r="L7037" s="49">
        <v>9974803</v>
      </c>
      <c r="M7037" s="49" t="s">
        <v>1000</v>
      </c>
      <c r="N7037" s="51">
        <v>31594</v>
      </c>
      <c r="O7037" s="51">
        <v>31594</v>
      </c>
      <c r="P7037" s="49" t="s">
        <v>1091</v>
      </c>
    </row>
    <row r="7038" spans="1:16">
      <c r="A7038" s="46">
        <v>0</v>
      </c>
      <c r="B7038" s="46">
        <v>0</v>
      </c>
      <c r="C7038" s="46">
        <v>0</v>
      </c>
      <c r="D7038" s="46">
        <f t="shared" si="109"/>
        <v>0</v>
      </c>
      <c r="E7038" s="51">
        <v>45261</v>
      </c>
      <c r="F7038" s="49" t="s">
        <v>80</v>
      </c>
      <c r="G7038" s="49" t="s">
        <v>81</v>
      </c>
      <c r="H7038" s="49" t="s">
        <v>3129</v>
      </c>
      <c r="I7038" s="49" t="s">
        <v>3129</v>
      </c>
      <c r="J7038" s="49">
        <v>135600</v>
      </c>
      <c r="K7038" s="49" t="s">
        <v>114</v>
      </c>
      <c r="L7038" s="49">
        <v>9974802</v>
      </c>
      <c r="M7038" s="49" t="s">
        <v>1000</v>
      </c>
      <c r="N7038" s="51">
        <v>25020</v>
      </c>
      <c r="O7038" s="51">
        <v>25020</v>
      </c>
      <c r="P7038" s="49" t="s">
        <v>1091</v>
      </c>
    </row>
    <row r="7039" spans="1:16">
      <c r="A7039" s="46">
        <v>0</v>
      </c>
      <c r="B7039" s="46">
        <v>0</v>
      </c>
      <c r="C7039" s="46">
        <v>0</v>
      </c>
      <c r="D7039" s="46">
        <f t="shared" si="109"/>
        <v>0</v>
      </c>
      <c r="E7039" s="51">
        <v>45261</v>
      </c>
      <c r="F7039" s="49" t="s">
        <v>80</v>
      </c>
      <c r="G7039" s="49" t="s">
        <v>81</v>
      </c>
      <c r="H7039" s="49" t="s">
        <v>3129</v>
      </c>
      <c r="I7039" s="49" t="s">
        <v>3129</v>
      </c>
      <c r="J7039" s="49">
        <v>135600</v>
      </c>
      <c r="K7039" s="49" t="s">
        <v>114</v>
      </c>
      <c r="L7039" s="49">
        <v>9974800</v>
      </c>
      <c r="M7039" s="49" t="s">
        <v>1000</v>
      </c>
      <c r="N7039" s="51">
        <v>28307</v>
      </c>
      <c r="O7039" s="51">
        <v>28307</v>
      </c>
      <c r="P7039" s="49" t="s">
        <v>1091</v>
      </c>
    </row>
    <row r="7040" spans="1:16">
      <c r="A7040" s="46">
        <v>0</v>
      </c>
      <c r="B7040" s="46">
        <v>0</v>
      </c>
      <c r="C7040" s="46">
        <v>0</v>
      </c>
      <c r="D7040" s="46">
        <f t="shared" si="109"/>
        <v>0</v>
      </c>
      <c r="E7040" s="51">
        <v>45261</v>
      </c>
      <c r="F7040" s="49" t="s">
        <v>80</v>
      </c>
      <c r="G7040" s="49" t="s">
        <v>81</v>
      </c>
      <c r="H7040" s="49" t="s">
        <v>3129</v>
      </c>
      <c r="I7040" s="49" t="s">
        <v>3129</v>
      </c>
      <c r="J7040" s="49">
        <v>135600</v>
      </c>
      <c r="K7040" s="49" t="s">
        <v>114</v>
      </c>
      <c r="L7040" s="49">
        <v>9974814</v>
      </c>
      <c r="M7040" s="49" t="s">
        <v>1000</v>
      </c>
      <c r="N7040" s="51">
        <v>22828</v>
      </c>
      <c r="O7040" s="51">
        <v>22828</v>
      </c>
      <c r="P7040" s="49" t="s">
        <v>1091</v>
      </c>
    </row>
    <row r="7041" spans="1:16">
      <c r="A7041" s="46">
        <v>0</v>
      </c>
      <c r="B7041" s="46">
        <v>0</v>
      </c>
      <c r="C7041" s="46">
        <v>0</v>
      </c>
      <c r="D7041" s="46">
        <f t="shared" si="109"/>
        <v>0</v>
      </c>
      <c r="E7041" s="51">
        <v>45261</v>
      </c>
      <c r="F7041" s="49" t="s">
        <v>80</v>
      </c>
      <c r="G7041" s="49" t="s">
        <v>81</v>
      </c>
      <c r="H7041" s="49" t="s">
        <v>3129</v>
      </c>
      <c r="I7041" s="49" t="s">
        <v>3129</v>
      </c>
      <c r="J7041" s="49">
        <v>135600</v>
      </c>
      <c r="K7041" s="49" t="s">
        <v>114</v>
      </c>
      <c r="L7041" s="49">
        <v>9974804</v>
      </c>
      <c r="M7041" s="49" t="s">
        <v>1000</v>
      </c>
      <c r="N7041" s="51">
        <v>29403</v>
      </c>
      <c r="O7041" s="51">
        <v>29403</v>
      </c>
      <c r="P7041" s="49" t="s">
        <v>1091</v>
      </c>
    </row>
    <row r="7042" spans="1:16">
      <c r="A7042" s="46">
        <v>0</v>
      </c>
      <c r="B7042" s="46">
        <v>0</v>
      </c>
      <c r="C7042" s="46">
        <v>0</v>
      </c>
      <c r="D7042" s="46">
        <f t="shared" si="109"/>
        <v>0</v>
      </c>
      <c r="E7042" s="51">
        <v>45261</v>
      </c>
      <c r="F7042" s="49" t="s">
        <v>80</v>
      </c>
      <c r="G7042" s="49" t="s">
        <v>81</v>
      </c>
      <c r="H7042" s="49" t="s">
        <v>3129</v>
      </c>
      <c r="I7042" s="49" t="s">
        <v>3129</v>
      </c>
      <c r="J7042" s="49">
        <v>135600</v>
      </c>
      <c r="K7042" s="49" t="s">
        <v>114</v>
      </c>
      <c r="L7042" s="49">
        <v>9974801</v>
      </c>
      <c r="M7042" s="49" t="s">
        <v>1000</v>
      </c>
      <c r="N7042" s="51">
        <v>27211</v>
      </c>
      <c r="O7042" s="51">
        <v>27211</v>
      </c>
      <c r="P7042" s="49" t="s">
        <v>1091</v>
      </c>
    </row>
    <row r="7043" spans="1:16">
      <c r="A7043" s="46">
        <v>0</v>
      </c>
      <c r="B7043" s="46">
        <v>0</v>
      </c>
      <c r="C7043" s="46">
        <v>0</v>
      </c>
      <c r="D7043" s="46">
        <f t="shared" ref="D7043:D7106" si="110">+B7043-C7043</f>
        <v>0</v>
      </c>
      <c r="E7043" s="51">
        <v>45261</v>
      </c>
      <c r="F7043" s="49" t="s">
        <v>80</v>
      </c>
      <c r="G7043" s="49" t="s">
        <v>81</v>
      </c>
      <c r="H7043" s="49" t="s">
        <v>3129</v>
      </c>
      <c r="I7043" s="49" t="s">
        <v>3129</v>
      </c>
      <c r="J7043" s="49">
        <v>135600</v>
      </c>
      <c r="K7043" s="49" t="s">
        <v>114</v>
      </c>
      <c r="L7043" s="49">
        <v>9974799</v>
      </c>
      <c r="M7043" s="49" t="s">
        <v>1000</v>
      </c>
      <c r="N7043" s="51">
        <v>28672</v>
      </c>
      <c r="O7043" s="51">
        <v>28672</v>
      </c>
      <c r="P7043" s="49" t="s">
        <v>1091</v>
      </c>
    </row>
    <row r="7044" spans="1:16">
      <c r="A7044" s="46">
        <v>0</v>
      </c>
      <c r="B7044" s="46">
        <v>0</v>
      </c>
      <c r="C7044" s="46">
        <v>0</v>
      </c>
      <c r="D7044" s="46">
        <f t="shared" si="110"/>
        <v>0</v>
      </c>
      <c r="E7044" s="51">
        <v>45261</v>
      </c>
      <c r="F7044" s="49" t="s">
        <v>80</v>
      </c>
      <c r="G7044" s="49" t="s">
        <v>81</v>
      </c>
      <c r="H7044" s="49" t="s">
        <v>3129</v>
      </c>
      <c r="I7044" s="49" t="s">
        <v>3129</v>
      </c>
      <c r="J7044" s="49">
        <v>135600</v>
      </c>
      <c r="K7044" s="49" t="s">
        <v>114</v>
      </c>
      <c r="L7044" s="49">
        <v>9701188</v>
      </c>
      <c r="M7044" s="49" t="s">
        <v>1000</v>
      </c>
      <c r="N7044" s="51">
        <v>24654</v>
      </c>
      <c r="O7044" s="51">
        <v>24654</v>
      </c>
      <c r="P7044" s="49" t="s">
        <v>1091</v>
      </c>
    </row>
    <row r="7045" spans="1:16">
      <c r="A7045" s="46">
        <v>0</v>
      </c>
      <c r="B7045" s="46">
        <v>0</v>
      </c>
      <c r="C7045" s="46">
        <v>0</v>
      </c>
      <c r="D7045" s="46">
        <f t="shared" si="110"/>
        <v>0</v>
      </c>
      <c r="E7045" s="51">
        <v>45261</v>
      </c>
      <c r="F7045" s="49" t="s">
        <v>80</v>
      </c>
      <c r="G7045" s="49" t="s">
        <v>81</v>
      </c>
      <c r="H7045" s="49" t="s">
        <v>3129</v>
      </c>
      <c r="I7045" s="49" t="s">
        <v>3129</v>
      </c>
      <c r="J7045" s="49">
        <v>135600</v>
      </c>
      <c r="K7045" s="49" t="s">
        <v>114</v>
      </c>
      <c r="L7045" s="49">
        <v>9974812</v>
      </c>
      <c r="M7045" s="49" t="s">
        <v>1000</v>
      </c>
      <c r="N7045" s="51">
        <v>21002</v>
      </c>
      <c r="O7045" s="51">
        <v>21002</v>
      </c>
      <c r="P7045" s="49" t="s">
        <v>1091</v>
      </c>
    </row>
    <row r="7046" spans="1:16">
      <c r="A7046" s="46">
        <v>0</v>
      </c>
      <c r="B7046" s="46">
        <v>0</v>
      </c>
      <c r="C7046" s="46">
        <v>0</v>
      </c>
      <c r="D7046" s="46">
        <f t="shared" si="110"/>
        <v>0</v>
      </c>
      <c r="E7046" s="51">
        <v>45261</v>
      </c>
      <c r="F7046" s="49" t="s">
        <v>80</v>
      </c>
      <c r="G7046" s="49" t="s">
        <v>81</v>
      </c>
      <c r="H7046" s="49" t="s">
        <v>3129</v>
      </c>
      <c r="I7046" s="49" t="s">
        <v>3129</v>
      </c>
      <c r="J7046" s="49">
        <v>135600</v>
      </c>
      <c r="K7046" s="49" t="s">
        <v>114</v>
      </c>
      <c r="L7046" s="49">
        <v>9974797</v>
      </c>
      <c r="M7046" s="49" t="s">
        <v>1000</v>
      </c>
      <c r="N7046" s="51">
        <v>14062</v>
      </c>
      <c r="O7046" s="51">
        <v>14062</v>
      </c>
      <c r="P7046" s="49" t="s">
        <v>1091</v>
      </c>
    </row>
    <row r="7047" spans="1:16">
      <c r="A7047" s="46">
        <v>0</v>
      </c>
      <c r="B7047" s="46">
        <v>0</v>
      </c>
      <c r="C7047" s="46">
        <v>0</v>
      </c>
      <c r="D7047" s="46">
        <f t="shared" si="110"/>
        <v>0</v>
      </c>
      <c r="E7047" s="51">
        <v>45261</v>
      </c>
      <c r="F7047" s="49" t="s">
        <v>80</v>
      </c>
      <c r="G7047" s="49" t="s">
        <v>81</v>
      </c>
      <c r="H7047" s="49" t="s">
        <v>3129</v>
      </c>
      <c r="I7047" s="49" t="s">
        <v>3129</v>
      </c>
      <c r="J7047" s="49">
        <v>135600</v>
      </c>
      <c r="K7047" s="49" t="s">
        <v>114</v>
      </c>
      <c r="L7047" s="49">
        <v>9974557</v>
      </c>
      <c r="M7047" s="49" t="s">
        <v>1000</v>
      </c>
      <c r="N7047" s="51">
        <v>28672</v>
      </c>
      <c r="O7047" s="51">
        <v>28672</v>
      </c>
      <c r="P7047" s="49" t="s">
        <v>1091</v>
      </c>
    </row>
    <row r="7048" spans="1:16">
      <c r="A7048" s="46">
        <v>0</v>
      </c>
      <c r="B7048" s="46">
        <v>0</v>
      </c>
      <c r="C7048" s="46">
        <v>0</v>
      </c>
      <c r="D7048" s="46">
        <f t="shared" si="110"/>
        <v>0</v>
      </c>
      <c r="E7048" s="51">
        <v>45261</v>
      </c>
      <c r="F7048" s="49" t="s">
        <v>80</v>
      </c>
      <c r="G7048" s="49" t="s">
        <v>81</v>
      </c>
      <c r="H7048" s="49" t="s">
        <v>3129</v>
      </c>
      <c r="I7048" s="49" t="s">
        <v>3129</v>
      </c>
      <c r="J7048" s="49">
        <v>135600</v>
      </c>
      <c r="K7048" s="49" t="s">
        <v>114</v>
      </c>
      <c r="L7048" s="49">
        <v>9974805</v>
      </c>
      <c r="M7048" s="49" t="s">
        <v>1000</v>
      </c>
      <c r="N7048" s="51">
        <v>27576</v>
      </c>
      <c r="O7048" s="51">
        <v>27576</v>
      </c>
      <c r="P7048" s="49" t="s">
        <v>1091</v>
      </c>
    </row>
    <row r="7049" spans="1:16">
      <c r="A7049" s="46">
        <v>0</v>
      </c>
      <c r="B7049" s="46">
        <v>0</v>
      </c>
      <c r="C7049" s="46">
        <v>0</v>
      </c>
      <c r="D7049" s="46">
        <f t="shared" si="110"/>
        <v>0</v>
      </c>
      <c r="E7049" s="51">
        <v>45261</v>
      </c>
      <c r="F7049" s="49" t="s">
        <v>80</v>
      </c>
      <c r="G7049" s="49" t="s">
        <v>81</v>
      </c>
      <c r="H7049" s="49" t="s">
        <v>3129</v>
      </c>
      <c r="I7049" s="49" t="s">
        <v>3129</v>
      </c>
      <c r="J7049" s="49">
        <v>135600</v>
      </c>
      <c r="K7049" s="49" t="s">
        <v>114</v>
      </c>
      <c r="L7049" s="49">
        <v>9974798</v>
      </c>
      <c r="M7049" s="49" t="s">
        <v>1000</v>
      </c>
      <c r="N7049" s="51">
        <v>13332</v>
      </c>
      <c r="O7049" s="51">
        <v>13332</v>
      </c>
      <c r="P7049" s="49" t="s">
        <v>1091</v>
      </c>
    </row>
    <row r="7050" spans="1:16">
      <c r="A7050" s="46">
        <v>0</v>
      </c>
      <c r="B7050" s="46">
        <v>0</v>
      </c>
      <c r="C7050" s="46">
        <v>0</v>
      </c>
      <c r="D7050" s="46">
        <f t="shared" si="110"/>
        <v>0</v>
      </c>
      <c r="E7050" s="51">
        <v>45261</v>
      </c>
      <c r="F7050" s="49" t="s">
        <v>80</v>
      </c>
      <c r="G7050" s="49" t="s">
        <v>81</v>
      </c>
      <c r="H7050" s="49" t="s">
        <v>3129</v>
      </c>
      <c r="I7050" s="49" t="s">
        <v>3129</v>
      </c>
      <c r="J7050" s="49">
        <v>135600</v>
      </c>
      <c r="K7050" s="49" t="s">
        <v>114</v>
      </c>
      <c r="L7050" s="49">
        <v>9724180</v>
      </c>
      <c r="M7050" s="49" t="s">
        <v>1000</v>
      </c>
      <c r="N7050" s="51">
        <v>25750</v>
      </c>
      <c r="O7050" s="51">
        <v>25750</v>
      </c>
      <c r="P7050" s="49" t="s">
        <v>1091</v>
      </c>
    </row>
    <row r="7051" spans="1:16">
      <c r="A7051" s="46">
        <v>0</v>
      </c>
      <c r="B7051" s="46">
        <v>0</v>
      </c>
      <c r="C7051" s="46">
        <v>0</v>
      </c>
      <c r="D7051" s="46">
        <f t="shared" si="110"/>
        <v>0</v>
      </c>
      <c r="E7051" s="51">
        <v>45261</v>
      </c>
      <c r="F7051" s="49" t="s">
        <v>80</v>
      </c>
      <c r="G7051" s="49" t="s">
        <v>81</v>
      </c>
      <c r="H7051" s="49" t="s">
        <v>3129</v>
      </c>
      <c r="I7051" s="49" t="s">
        <v>3129</v>
      </c>
      <c r="J7051" s="49">
        <v>135600</v>
      </c>
      <c r="K7051" s="49" t="s">
        <v>114</v>
      </c>
      <c r="L7051" s="49">
        <v>9697433</v>
      </c>
      <c r="M7051" s="49" t="s">
        <v>1000</v>
      </c>
      <c r="N7051" s="51">
        <v>25385</v>
      </c>
      <c r="O7051" s="51">
        <v>25385</v>
      </c>
      <c r="P7051" s="49" t="s">
        <v>1091</v>
      </c>
    </row>
    <row r="7052" spans="1:16">
      <c r="A7052" s="46">
        <v>0</v>
      </c>
      <c r="B7052" s="46">
        <v>0</v>
      </c>
      <c r="C7052" s="46">
        <v>0</v>
      </c>
      <c r="D7052" s="46">
        <f t="shared" si="110"/>
        <v>0</v>
      </c>
      <c r="E7052" s="51">
        <v>45261</v>
      </c>
      <c r="F7052" s="49" t="s">
        <v>80</v>
      </c>
      <c r="G7052" s="49" t="s">
        <v>81</v>
      </c>
      <c r="H7052" s="49" t="s">
        <v>3129</v>
      </c>
      <c r="I7052" s="49" t="s">
        <v>3129</v>
      </c>
      <c r="J7052" s="49">
        <v>135600</v>
      </c>
      <c r="K7052" s="49" t="s">
        <v>114</v>
      </c>
      <c r="L7052" s="49">
        <v>9693328</v>
      </c>
      <c r="M7052" s="49" t="s">
        <v>1000</v>
      </c>
      <c r="N7052" s="51">
        <v>29037</v>
      </c>
      <c r="O7052" s="51">
        <v>29037</v>
      </c>
      <c r="P7052" s="49" t="s">
        <v>1091</v>
      </c>
    </row>
    <row r="7053" spans="1:16">
      <c r="A7053" s="46">
        <v>0</v>
      </c>
      <c r="B7053" s="46">
        <v>0</v>
      </c>
      <c r="C7053" s="46">
        <v>0</v>
      </c>
      <c r="D7053" s="46">
        <f t="shared" si="110"/>
        <v>0</v>
      </c>
      <c r="E7053" s="51">
        <v>45261</v>
      </c>
      <c r="F7053" s="49" t="s">
        <v>80</v>
      </c>
      <c r="G7053" s="49" t="s">
        <v>81</v>
      </c>
      <c r="H7053" s="49" t="s">
        <v>3129</v>
      </c>
      <c r="I7053" s="49" t="s">
        <v>3129</v>
      </c>
      <c r="J7053" s="49">
        <v>135600</v>
      </c>
      <c r="K7053" s="49" t="s">
        <v>114</v>
      </c>
      <c r="L7053" s="49">
        <v>9974796</v>
      </c>
      <c r="M7053" s="49" t="s">
        <v>1000</v>
      </c>
      <c r="N7053" s="51">
        <v>15523</v>
      </c>
      <c r="O7053" s="51">
        <v>15523</v>
      </c>
      <c r="P7053" s="49" t="s">
        <v>1091</v>
      </c>
    </row>
    <row r="7054" spans="1:16">
      <c r="A7054" s="46">
        <v>0</v>
      </c>
      <c r="B7054" s="46">
        <v>0</v>
      </c>
      <c r="C7054" s="46">
        <v>0</v>
      </c>
      <c r="D7054" s="46">
        <f t="shared" si="110"/>
        <v>0</v>
      </c>
      <c r="E7054" s="51">
        <v>45261</v>
      </c>
      <c r="F7054" s="49" t="s">
        <v>80</v>
      </c>
      <c r="G7054" s="49" t="s">
        <v>81</v>
      </c>
      <c r="H7054" s="49" t="s">
        <v>3129</v>
      </c>
      <c r="I7054" s="49" t="s">
        <v>3129</v>
      </c>
      <c r="J7054" s="49">
        <v>135600</v>
      </c>
      <c r="K7054" s="49" t="s">
        <v>114</v>
      </c>
      <c r="L7054" s="49">
        <v>9974558</v>
      </c>
      <c r="M7054" s="49" t="s">
        <v>915</v>
      </c>
      <c r="N7054" s="51">
        <v>27576</v>
      </c>
      <c r="O7054" s="51">
        <v>27576</v>
      </c>
      <c r="P7054" s="49" t="s">
        <v>1091</v>
      </c>
    </row>
    <row r="7055" spans="1:16">
      <c r="A7055" s="46">
        <v>0</v>
      </c>
      <c r="B7055" s="46">
        <v>0</v>
      </c>
      <c r="C7055" s="46">
        <v>0</v>
      </c>
      <c r="D7055" s="46">
        <f t="shared" si="110"/>
        <v>0</v>
      </c>
      <c r="E7055" s="51">
        <v>45261</v>
      </c>
      <c r="F7055" s="49" t="s">
        <v>80</v>
      </c>
      <c r="G7055" s="49" t="s">
        <v>81</v>
      </c>
      <c r="H7055" s="49" t="s">
        <v>3129</v>
      </c>
      <c r="I7055" s="49" t="s">
        <v>3129</v>
      </c>
      <c r="J7055" s="49">
        <v>135600</v>
      </c>
      <c r="K7055" s="49" t="s">
        <v>114</v>
      </c>
      <c r="L7055" s="49">
        <v>9974806</v>
      </c>
      <c r="M7055" s="49" t="s">
        <v>1000</v>
      </c>
      <c r="N7055" s="51">
        <v>26481</v>
      </c>
      <c r="O7055" s="51">
        <v>26481</v>
      </c>
      <c r="P7055" s="49" t="s">
        <v>1091</v>
      </c>
    </row>
    <row r="7056" spans="1:16">
      <c r="A7056" s="46">
        <v>0</v>
      </c>
      <c r="B7056" s="46">
        <v>0</v>
      </c>
      <c r="C7056" s="46">
        <v>0</v>
      </c>
      <c r="D7056" s="46">
        <f t="shared" si="110"/>
        <v>0</v>
      </c>
      <c r="E7056" s="51">
        <v>45261</v>
      </c>
      <c r="F7056" s="49" t="s">
        <v>80</v>
      </c>
      <c r="G7056" s="49" t="s">
        <v>81</v>
      </c>
      <c r="H7056" s="49" t="s">
        <v>3129</v>
      </c>
      <c r="I7056" s="49" t="s">
        <v>3129</v>
      </c>
      <c r="J7056" s="49">
        <v>135600</v>
      </c>
      <c r="K7056" s="49" t="s">
        <v>114</v>
      </c>
      <c r="L7056" s="49">
        <v>9724181</v>
      </c>
      <c r="M7056" s="49" t="s">
        <v>1000</v>
      </c>
      <c r="N7056" s="51">
        <v>27942</v>
      </c>
      <c r="O7056" s="51">
        <v>27942</v>
      </c>
      <c r="P7056" s="49" t="s">
        <v>1091</v>
      </c>
    </row>
    <row r="7057" spans="1:16">
      <c r="A7057" s="46">
        <v>0</v>
      </c>
      <c r="B7057" s="46">
        <v>0</v>
      </c>
      <c r="C7057" s="46">
        <v>0</v>
      </c>
      <c r="D7057" s="46">
        <f t="shared" si="110"/>
        <v>0</v>
      </c>
      <c r="E7057" s="51">
        <v>45261</v>
      </c>
      <c r="F7057" s="49" t="s">
        <v>80</v>
      </c>
      <c r="G7057" s="49" t="s">
        <v>81</v>
      </c>
      <c r="H7057" s="49" t="s">
        <v>3129</v>
      </c>
      <c r="I7057" s="49" t="s">
        <v>3129</v>
      </c>
      <c r="J7057" s="49">
        <v>135600</v>
      </c>
      <c r="K7057" s="49" t="s">
        <v>114</v>
      </c>
      <c r="L7057" s="49">
        <v>9974811</v>
      </c>
      <c r="M7057" s="49" t="s">
        <v>1000</v>
      </c>
      <c r="N7057" s="51">
        <v>23193</v>
      </c>
      <c r="O7057" s="51">
        <v>23193</v>
      </c>
      <c r="P7057" s="49" t="s">
        <v>1091</v>
      </c>
    </row>
    <row r="7058" spans="1:16">
      <c r="A7058" s="46">
        <v>0</v>
      </c>
      <c r="B7058" s="46">
        <v>0</v>
      </c>
      <c r="C7058" s="46">
        <v>0</v>
      </c>
      <c r="D7058" s="46">
        <f t="shared" si="110"/>
        <v>0</v>
      </c>
      <c r="E7058" s="51">
        <v>45261</v>
      </c>
      <c r="F7058" s="49" t="s">
        <v>80</v>
      </c>
      <c r="G7058" s="49" t="s">
        <v>81</v>
      </c>
      <c r="H7058" s="49" t="s">
        <v>3129</v>
      </c>
      <c r="I7058" s="49" t="s">
        <v>3129</v>
      </c>
      <c r="J7058" s="49">
        <v>135600</v>
      </c>
      <c r="K7058" s="49" t="s">
        <v>114</v>
      </c>
      <c r="L7058" s="49">
        <v>9974813</v>
      </c>
      <c r="M7058" s="49" t="s">
        <v>1000</v>
      </c>
      <c r="N7058" s="51">
        <v>19541</v>
      </c>
      <c r="O7058" s="51">
        <v>19541</v>
      </c>
      <c r="P7058" s="49" t="s">
        <v>1091</v>
      </c>
    </row>
    <row r="7059" spans="1:16">
      <c r="A7059" s="46">
        <v>0</v>
      </c>
      <c r="B7059" s="46">
        <v>0</v>
      </c>
      <c r="C7059" s="46">
        <v>0</v>
      </c>
      <c r="D7059" s="46">
        <f t="shared" si="110"/>
        <v>0</v>
      </c>
      <c r="E7059" s="51">
        <v>45261</v>
      </c>
      <c r="F7059" s="49" t="s">
        <v>80</v>
      </c>
      <c r="G7059" s="49" t="s">
        <v>81</v>
      </c>
      <c r="H7059" s="49" t="s">
        <v>3129</v>
      </c>
      <c r="I7059" s="49" t="s">
        <v>3129</v>
      </c>
      <c r="J7059" s="49">
        <v>135600</v>
      </c>
      <c r="K7059" s="49" t="s">
        <v>114</v>
      </c>
      <c r="L7059" s="49">
        <v>9974810</v>
      </c>
      <c r="M7059" s="49" t="s">
        <v>1000</v>
      </c>
      <c r="N7059" s="51">
        <v>26115</v>
      </c>
      <c r="O7059" s="51">
        <v>26115</v>
      </c>
      <c r="P7059" s="49" t="s">
        <v>1091</v>
      </c>
    </row>
    <row r="7060" spans="1:16">
      <c r="A7060" s="46">
        <v>0</v>
      </c>
      <c r="B7060" s="46">
        <v>0</v>
      </c>
      <c r="C7060" s="46">
        <v>0</v>
      </c>
      <c r="D7060" s="46">
        <f t="shared" si="110"/>
        <v>0</v>
      </c>
      <c r="E7060" s="51">
        <v>45261</v>
      </c>
      <c r="F7060" s="49" t="s">
        <v>80</v>
      </c>
      <c r="G7060" s="49" t="s">
        <v>81</v>
      </c>
      <c r="H7060" s="49" t="s">
        <v>3129</v>
      </c>
      <c r="I7060" s="49" t="s">
        <v>3129</v>
      </c>
      <c r="J7060" s="49">
        <v>135600</v>
      </c>
      <c r="K7060" s="49" t="s">
        <v>114</v>
      </c>
      <c r="L7060" s="49">
        <v>9709887</v>
      </c>
      <c r="M7060" s="49" t="s">
        <v>1000</v>
      </c>
      <c r="N7060" s="51">
        <v>13697</v>
      </c>
      <c r="O7060" s="51">
        <v>13697</v>
      </c>
      <c r="P7060" s="49" t="s">
        <v>1091</v>
      </c>
    </row>
    <row r="7061" spans="1:16">
      <c r="A7061" s="46">
        <v>0</v>
      </c>
      <c r="B7061" s="46">
        <v>0</v>
      </c>
      <c r="C7061" s="46">
        <v>0</v>
      </c>
      <c r="D7061" s="46">
        <f t="shared" si="110"/>
        <v>0</v>
      </c>
      <c r="E7061" s="51">
        <v>45261</v>
      </c>
      <c r="F7061" s="49" t="s">
        <v>80</v>
      </c>
      <c r="G7061" s="49" t="s">
        <v>81</v>
      </c>
      <c r="H7061" s="49" t="s">
        <v>3129</v>
      </c>
      <c r="I7061" s="49" t="s">
        <v>3129</v>
      </c>
      <c r="J7061" s="49">
        <v>135600</v>
      </c>
      <c r="K7061" s="49" t="s">
        <v>122</v>
      </c>
      <c r="L7061" s="49">
        <v>9974872</v>
      </c>
      <c r="M7061" s="49" t="s">
        <v>1002</v>
      </c>
      <c r="N7061" s="51">
        <v>24654</v>
      </c>
      <c r="O7061" s="51">
        <v>24654</v>
      </c>
      <c r="P7061" s="49" t="s">
        <v>1091</v>
      </c>
    </row>
    <row r="7062" spans="1:16">
      <c r="A7062" s="46">
        <v>0</v>
      </c>
      <c r="B7062" s="46">
        <v>0</v>
      </c>
      <c r="C7062" s="46">
        <v>0</v>
      </c>
      <c r="D7062" s="46">
        <f t="shared" si="110"/>
        <v>0</v>
      </c>
      <c r="E7062" s="51">
        <v>45261</v>
      </c>
      <c r="F7062" s="49" t="s">
        <v>80</v>
      </c>
      <c r="G7062" s="49" t="s">
        <v>81</v>
      </c>
      <c r="H7062" s="49" t="s">
        <v>3129</v>
      </c>
      <c r="I7062" s="49" t="s">
        <v>3129</v>
      </c>
      <c r="J7062" s="49">
        <v>135600</v>
      </c>
      <c r="K7062" s="49" t="s">
        <v>122</v>
      </c>
      <c r="L7062" s="49">
        <v>9974869</v>
      </c>
      <c r="M7062" s="49" t="s">
        <v>1002</v>
      </c>
      <c r="N7062" s="51">
        <v>26481</v>
      </c>
      <c r="O7062" s="51">
        <v>26481</v>
      </c>
      <c r="P7062" s="49" t="s">
        <v>1091</v>
      </c>
    </row>
    <row r="7063" spans="1:16">
      <c r="A7063" s="46">
        <v>0</v>
      </c>
      <c r="B7063" s="46">
        <v>0</v>
      </c>
      <c r="C7063" s="46">
        <v>0</v>
      </c>
      <c r="D7063" s="46">
        <f t="shared" si="110"/>
        <v>0</v>
      </c>
      <c r="E7063" s="51">
        <v>45261</v>
      </c>
      <c r="F7063" s="49" t="s">
        <v>80</v>
      </c>
      <c r="G7063" s="49" t="s">
        <v>81</v>
      </c>
      <c r="H7063" s="49" t="s">
        <v>3129</v>
      </c>
      <c r="I7063" s="49" t="s">
        <v>3129</v>
      </c>
      <c r="J7063" s="49">
        <v>135600</v>
      </c>
      <c r="K7063" s="49" t="s">
        <v>122</v>
      </c>
      <c r="L7063" s="49">
        <v>9701190</v>
      </c>
      <c r="M7063" s="49" t="s">
        <v>1002</v>
      </c>
      <c r="N7063" s="51">
        <v>26115</v>
      </c>
      <c r="O7063" s="51">
        <v>26115</v>
      </c>
      <c r="P7063" s="49" t="s">
        <v>1091</v>
      </c>
    </row>
    <row r="7064" spans="1:16">
      <c r="A7064" s="46">
        <v>0</v>
      </c>
      <c r="B7064" s="46">
        <v>0</v>
      </c>
      <c r="C7064" s="46">
        <v>0</v>
      </c>
      <c r="D7064" s="46">
        <f t="shared" si="110"/>
        <v>0</v>
      </c>
      <c r="E7064" s="51">
        <v>45261</v>
      </c>
      <c r="F7064" s="49" t="s">
        <v>80</v>
      </c>
      <c r="G7064" s="49" t="s">
        <v>81</v>
      </c>
      <c r="H7064" s="49" t="s">
        <v>3129</v>
      </c>
      <c r="I7064" s="49" t="s">
        <v>3129</v>
      </c>
      <c r="J7064" s="49">
        <v>135600</v>
      </c>
      <c r="K7064" s="49" t="s">
        <v>122</v>
      </c>
      <c r="L7064" s="49">
        <v>9974556</v>
      </c>
      <c r="M7064" s="49" t="s">
        <v>1002</v>
      </c>
      <c r="N7064" s="51">
        <v>28672</v>
      </c>
      <c r="O7064" s="51">
        <v>28672</v>
      </c>
      <c r="P7064" s="49" t="s">
        <v>1091</v>
      </c>
    </row>
    <row r="7065" spans="1:16">
      <c r="A7065" s="46">
        <v>0</v>
      </c>
      <c r="B7065" s="46">
        <v>0</v>
      </c>
      <c r="C7065" s="46">
        <v>0</v>
      </c>
      <c r="D7065" s="46">
        <f t="shared" si="110"/>
        <v>0</v>
      </c>
      <c r="E7065" s="51">
        <v>45261</v>
      </c>
      <c r="F7065" s="49" t="s">
        <v>80</v>
      </c>
      <c r="G7065" s="49" t="s">
        <v>81</v>
      </c>
      <c r="H7065" s="49" t="s">
        <v>3129</v>
      </c>
      <c r="I7065" s="49" t="s">
        <v>3129</v>
      </c>
      <c r="J7065" s="49">
        <v>135600</v>
      </c>
      <c r="K7065" s="49" t="s">
        <v>122</v>
      </c>
      <c r="L7065" s="49">
        <v>9706647</v>
      </c>
      <c r="M7065" s="49" t="s">
        <v>1002</v>
      </c>
      <c r="N7065" s="51">
        <v>25020</v>
      </c>
      <c r="O7065" s="51">
        <v>25020</v>
      </c>
      <c r="P7065" s="49" t="s">
        <v>1091</v>
      </c>
    </row>
    <row r="7066" spans="1:16">
      <c r="A7066" s="46">
        <v>0</v>
      </c>
      <c r="B7066" s="46">
        <v>0</v>
      </c>
      <c r="C7066" s="46">
        <v>0</v>
      </c>
      <c r="D7066" s="46">
        <f t="shared" si="110"/>
        <v>0</v>
      </c>
      <c r="E7066" s="51">
        <v>45261</v>
      </c>
      <c r="F7066" s="49" t="s">
        <v>80</v>
      </c>
      <c r="G7066" s="49" t="s">
        <v>81</v>
      </c>
      <c r="H7066" s="49" t="s">
        <v>3129</v>
      </c>
      <c r="I7066" s="49" t="s">
        <v>3129</v>
      </c>
      <c r="J7066" s="49">
        <v>135600</v>
      </c>
      <c r="K7066" s="49" t="s">
        <v>122</v>
      </c>
      <c r="L7066" s="49">
        <v>9974876</v>
      </c>
      <c r="M7066" s="49" t="s">
        <v>1002</v>
      </c>
      <c r="N7066" s="51">
        <v>14427</v>
      </c>
      <c r="O7066" s="51">
        <v>14427</v>
      </c>
      <c r="P7066" s="49" t="s">
        <v>1091</v>
      </c>
    </row>
    <row r="7067" spans="1:16">
      <c r="A7067" s="46">
        <v>0</v>
      </c>
      <c r="B7067" s="46">
        <v>0</v>
      </c>
      <c r="C7067" s="46">
        <v>0</v>
      </c>
      <c r="D7067" s="46">
        <f t="shared" si="110"/>
        <v>0</v>
      </c>
      <c r="E7067" s="51">
        <v>45261</v>
      </c>
      <c r="F7067" s="49" t="s">
        <v>80</v>
      </c>
      <c r="G7067" s="49" t="s">
        <v>81</v>
      </c>
      <c r="H7067" s="49" t="s">
        <v>3129</v>
      </c>
      <c r="I7067" s="49" t="s">
        <v>3129</v>
      </c>
      <c r="J7067" s="49">
        <v>135600</v>
      </c>
      <c r="K7067" s="49" t="s">
        <v>122</v>
      </c>
      <c r="L7067" s="49">
        <v>9974871</v>
      </c>
      <c r="M7067" s="49" t="s">
        <v>1002</v>
      </c>
      <c r="N7067" s="51">
        <v>25385</v>
      </c>
      <c r="O7067" s="51">
        <v>25385</v>
      </c>
      <c r="P7067" s="49" t="s">
        <v>1091</v>
      </c>
    </row>
    <row r="7068" spans="1:16">
      <c r="A7068" s="46">
        <v>0</v>
      </c>
      <c r="B7068" s="46">
        <v>0</v>
      </c>
      <c r="C7068" s="46">
        <v>0</v>
      </c>
      <c r="D7068" s="46">
        <f t="shared" si="110"/>
        <v>0</v>
      </c>
      <c r="E7068" s="51">
        <v>45261</v>
      </c>
      <c r="F7068" s="49" t="s">
        <v>80</v>
      </c>
      <c r="G7068" s="49" t="s">
        <v>81</v>
      </c>
      <c r="H7068" s="49" t="s">
        <v>3129</v>
      </c>
      <c r="I7068" s="49" t="s">
        <v>3129</v>
      </c>
      <c r="J7068" s="49">
        <v>135600</v>
      </c>
      <c r="K7068" s="49" t="s">
        <v>122</v>
      </c>
      <c r="L7068" s="49">
        <v>9974866</v>
      </c>
      <c r="M7068" s="49" t="s">
        <v>1002</v>
      </c>
      <c r="N7068" s="51">
        <v>28307</v>
      </c>
      <c r="O7068" s="51">
        <v>28307</v>
      </c>
      <c r="P7068" s="49" t="s">
        <v>1091</v>
      </c>
    </row>
    <row r="7069" spans="1:16">
      <c r="A7069" s="46">
        <v>0</v>
      </c>
      <c r="B7069" s="46">
        <v>0</v>
      </c>
      <c r="C7069" s="46">
        <v>0</v>
      </c>
      <c r="D7069" s="46">
        <f t="shared" si="110"/>
        <v>0</v>
      </c>
      <c r="E7069" s="51">
        <v>45261</v>
      </c>
      <c r="F7069" s="49" t="s">
        <v>80</v>
      </c>
      <c r="G7069" s="49" t="s">
        <v>81</v>
      </c>
      <c r="H7069" s="49" t="s">
        <v>3129</v>
      </c>
      <c r="I7069" s="49" t="s">
        <v>3129</v>
      </c>
      <c r="J7069" s="49">
        <v>135600</v>
      </c>
      <c r="K7069" s="49" t="s">
        <v>122</v>
      </c>
      <c r="L7069" s="49">
        <v>9724160</v>
      </c>
      <c r="M7069" s="49" t="s">
        <v>916</v>
      </c>
      <c r="N7069" s="51">
        <v>27576</v>
      </c>
      <c r="O7069" s="51">
        <v>27576</v>
      </c>
      <c r="P7069" s="49" t="s">
        <v>1091</v>
      </c>
    </row>
    <row r="7070" spans="1:16">
      <c r="A7070" s="46">
        <v>0</v>
      </c>
      <c r="B7070" s="46">
        <v>0</v>
      </c>
      <c r="C7070" s="46">
        <v>0</v>
      </c>
      <c r="D7070" s="46">
        <f t="shared" si="110"/>
        <v>0</v>
      </c>
      <c r="E7070" s="51">
        <v>45261</v>
      </c>
      <c r="F7070" s="49" t="s">
        <v>80</v>
      </c>
      <c r="G7070" s="49" t="s">
        <v>81</v>
      </c>
      <c r="H7070" s="49" t="s">
        <v>3129</v>
      </c>
      <c r="I7070" s="49" t="s">
        <v>3129</v>
      </c>
      <c r="J7070" s="49">
        <v>135600</v>
      </c>
      <c r="K7070" s="49" t="s">
        <v>122</v>
      </c>
      <c r="L7070" s="49">
        <v>9974867</v>
      </c>
      <c r="M7070" s="49" t="s">
        <v>1002</v>
      </c>
      <c r="N7070" s="51">
        <v>27942</v>
      </c>
      <c r="O7070" s="51">
        <v>27942</v>
      </c>
      <c r="P7070" s="49" t="s">
        <v>1091</v>
      </c>
    </row>
    <row r="7071" spans="1:16">
      <c r="A7071" s="46">
        <v>0</v>
      </c>
      <c r="B7071" s="46">
        <v>0</v>
      </c>
      <c r="C7071" s="46">
        <v>0</v>
      </c>
      <c r="D7071" s="46">
        <f t="shared" si="110"/>
        <v>0</v>
      </c>
      <c r="E7071" s="51">
        <v>45261</v>
      </c>
      <c r="F7071" s="49" t="s">
        <v>80</v>
      </c>
      <c r="G7071" s="49" t="s">
        <v>81</v>
      </c>
      <c r="H7071" s="49" t="s">
        <v>3129</v>
      </c>
      <c r="I7071" s="49" t="s">
        <v>3129</v>
      </c>
      <c r="J7071" s="49">
        <v>135600</v>
      </c>
      <c r="K7071" s="49" t="s">
        <v>122</v>
      </c>
      <c r="L7071" s="49">
        <v>9974870</v>
      </c>
      <c r="M7071" s="49" t="s">
        <v>1002</v>
      </c>
      <c r="N7071" s="51">
        <v>25750</v>
      </c>
      <c r="O7071" s="51">
        <v>25750</v>
      </c>
      <c r="P7071" s="49" t="s">
        <v>1091</v>
      </c>
    </row>
    <row r="7072" spans="1:16">
      <c r="A7072" s="46">
        <v>0</v>
      </c>
      <c r="B7072" s="46">
        <v>0</v>
      </c>
      <c r="C7072" s="46">
        <v>0</v>
      </c>
      <c r="D7072" s="46">
        <f t="shared" si="110"/>
        <v>0</v>
      </c>
      <c r="E7072" s="51">
        <v>45261</v>
      </c>
      <c r="F7072" s="49" t="s">
        <v>80</v>
      </c>
      <c r="G7072" s="49" t="s">
        <v>81</v>
      </c>
      <c r="H7072" s="49" t="s">
        <v>3129</v>
      </c>
      <c r="I7072" s="49" t="s">
        <v>3129</v>
      </c>
      <c r="J7072" s="49">
        <v>135600</v>
      </c>
      <c r="K7072" s="49" t="s">
        <v>122</v>
      </c>
      <c r="L7072" s="49">
        <v>9693331</v>
      </c>
      <c r="M7072" s="49" t="s">
        <v>1002</v>
      </c>
      <c r="N7072" s="51">
        <v>14062</v>
      </c>
      <c r="O7072" s="51">
        <v>14062</v>
      </c>
      <c r="P7072" s="49" t="s">
        <v>1091</v>
      </c>
    </row>
    <row r="7073" spans="1:16">
      <c r="A7073" s="46">
        <v>0</v>
      </c>
      <c r="B7073" s="46">
        <v>0</v>
      </c>
      <c r="C7073" s="46">
        <v>0</v>
      </c>
      <c r="D7073" s="46">
        <f t="shared" si="110"/>
        <v>0</v>
      </c>
      <c r="E7073" s="51">
        <v>45261</v>
      </c>
      <c r="F7073" s="49" t="s">
        <v>80</v>
      </c>
      <c r="G7073" s="49" t="s">
        <v>81</v>
      </c>
      <c r="H7073" s="49" t="s">
        <v>3129</v>
      </c>
      <c r="I7073" s="49" t="s">
        <v>3129</v>
      </c>
      <c r="J7073" s="49">
        <v>135600</v>
      </c>
      <c r="K7073" s="49" t="s">
        <v>122</v>
      </c>
      <c r="L7073" s="49">
        <v>9974877</v>
      </c>
      <c r="M7073" s="49" t="s">
        <v>1002</v>
      </c>
      <c r="N7073" s="51">
        <v>13697</v>
      </c>
      <c r="O7073" s="51">
        <v>13697</v>
      </c>
      <c r="P7073" s="49" t="s">
        <v>1091</v>
      </c>
    </row>
    <row r="7074" spans="1:16">
      <c r="A7074" s="46">
        <v>0</v>
      </c>
      <c r="B7074" s="46">
        <v>0</v>
      </c>
      <c r="C7074" s="46">
        <v>0</v>
      </c>
      <c r="D7074" s="46">
        <f t="shared" si="110"/>
        <v>0</v>
      </c>
      <c r="E7074" s="51">
        <v>45261</v>
      </c>
      <c r="F7074" s="49" t="s">
        <v>80</v>
      </c>
      <c r="G7074" s="49" t="s">
        <v>81</v>
      </c>
      <c r="H7074" s="49" t="s">
        <v>3129</v>
      </c>
      <c r="I7074" s="49" t="s">
        <v>3129</v>
      </c>
      <c r="J7074" s="49">
        <v>135600</v>
      </c>
      <c r="K7074" s="49" t="s">
        <v>122</v>
      </c>
      <c r="L7074" s="49">
        <v>9974868</v>
      </c>
      <c r="M7074" s="49" t="s">
        <v>1002</v>
      </c>
      <c r="N7074" s="51">
        <v>27211</v>
      </c>
      <c r="O7074" s="51">
        <v>27211</v>
      </c>
      <c r="P7074" s="49" t="s">
        <v>1091</v>
      </c>
    </row>
    <row r="7075" spans="1:16">
      <c r="A7075" s="46">
        <v>0</v>
      </c>
      <c r="B7075" s="46">
        <v>0</v>
      </c>
      <c r="C7075" s="46">
        <v>0</v>
      </c>
      <c r="D7075" s="46">
        <f t="shared" si="110"/>
        <v>0</v>
      </c>
      <c r="E7075" s="51">
        <v>45261</v>
      </c>
      <c r="F7075" s="49" t="s">
        <v>80</v>
      </c>
      <c r="G7075" s="49" t="s">
        <v>81</v>
      </c>
      <c r="H7075" s="49" t="s">
        <v>3129</v>
      </c>
      <c r="I7075" s="49" t="s">
        <v>3129</v>
      </c>
      <c r="J7075" s="49">
        <v>135600</v>
      </c>
      <c r="K7075" s="49" t="s">
        <v>122</v>
      </c>
      <c r="L7075" s="49">
        <v>9974875</v>
      </c>
      <c r="M7075" s="49" t="s">
        <v>1002</v>
      </c>
      <c r="N7075" s="51">
        <v>19906</v>
      </c>
      <c r="O7075" s="51">
        <v>19906</v>
      </c>
      <c r="P7075" s="49" t="s">
        <v>1091</v>
      </c>
    </row>
    <row r="7076" spans="1:16">
      <c r="A7076" s="46">
        <v>0</v>
      </c>
      <c r="B7076" s="46">
        <v>0</v>
      </c>
      <c r="C7076" s="46">
        <v>0</v>
      </c>
      <c r="D7076" s="46">
        <f t="shared" si="110"/>
        <v>0</v>
      </c>
      <c r="E7076" s="51">
        <v>45261</v>
      </c>
      <c r="F7076" s="49" t="s">
        <v>80</v>
      </c>
      <c r="G7076" s="49" t="s">
        <v>81</v>
      </c>
      <c r="H7076" s="49" t="s">
        <v>3129</v>
      </c>
      <c r="I7076" s="49" t="s">
        <v>3129</v>
      </c>
      <c r="J7076" s="49">
        <v>135600</v>
      </c>
      <c r="K7076" s="49" t="s">
        <v>122</v>
      </c>
      <c r="L7076" s="49">
        <v>9974878</v>
      </c>
      <c r="M7076" s="49" t="s">
        <v>916</v>
      </c>
      <c r="N7076" s="51">
        <v>13332</v>
      </c>
      <c r="O7076" s="51">
        <v>13332</v>
      </c>
      <c r="P7076" s="49" t="s">
        <v>1091</v>
      </c>
    </row>
    <row r="7077" spans="1:16">
      <c r="A7077" s="46">
        <v>0</v>
      </c>
      <c r="B7077" s="46">
        <v>0</v>
      </c>
      <c r="C7077" s="46">
        <v>0</v>
      </c>
      <c r="D7077" s="46">
        <f t="shared" si="110"/>
        <v>0</v>
      </c>
      <c r="E7077" s="51">
        <v>45261</v>
      </c>
      <c r="F7077" s="49" t="s">
        <v>80</v>
      </c>
      <c r="G7077" s="49" t="s">
        <v>81</v>
      </c>
      <c r="H7077" s="49" t="s">
        <v>3129</v>
      </c>
      <c r="I7077" s="49" t="s">
        <v>3129</v>
      </c>
      <c r="J7077" s="49">
        <v>135600</v>
      </c>
      <c r="K7077" s="49" t="s">
        <v>122</v>
      </c>
      <c r="L7077" s="49">
        <v>9974865</v>
      </c>
      <c r="M7077" s="49" t="s">
        <v>1002</v>
      </c>
      <c r="N7077" s="51">
        <v>28672</v>
      </c>
      <c r="O7077" s="51">
        <v>28672</v>
      </c>
      <c r="P7077" s="49" t="s">
        <v>1091</v>
      </c>
    </row>
    <row r="7078" spans="1:16">
      <c r="A7078" s="46">
        <v>0</v>
      </c>
      <c r="B7078" s="46">
        <v>0</v>
      </c>
      <c r="C7078" s="46">
        <v>0</v>
      </c>
      <c r="D7078" s="46">
        <f t="shared" si="110"/>
        <v>0</v>
      </c>
      <c r="E7078" s="51">
        <v>45261</v>
      </c>
      <c r="F7078" s="49" t="s">
        <v>80</v>
      </c>
      <c r="G7078" s="49" t="s">
        <v>81</v>
      </c>
      <c r="H7078" s="49" t="s">
        <v>3129</v>
      </c>
      <c r="I7078" s="49" t="s">
        <v>3129</v>
      </c>
      <c r="J7078" s="49">
        <v>135600</v>
      </c>
      <c r="K7078" s="49" t="s">
        <v>122</v>
      </c>
      <c r="L7078" s="49">
        <v>9974873</v>
      </c>
      <c r="M7078" s="49" t="s">
        <v>1002</v>
      </c>
      <c r="N7078" s="51">
        <v>15523</v>
      </c>
      <c r="O7078" s="51">
        <v>15523</v>
      </c>
      <c r="P7078" s="49" t="s">
        <v>1091</v>
      </c>
    </row>
    <row r="7079" spans="1:16">
      <c r="A7079" s="46">
        <v>0</v>
      </c>
      <c r="B7079" s="46">
        <v>0</v>
      </c>
      <c r="C7079" s="46">
        <v>0</v>
      </c>
      <c r="D7079" s="46">
        <f t="shared" si="110"/>
        <v>0</v>
      </c>
      <c r="E7079" s="51">
        <v>45261</v>
      </c>
      <c r="F7079" s="49" t="s">
        <v>80</v>
      </c>
      <c r="G7079" s="49" t="s">
        <v>81</v>
      </c>
      <c r="H7079" s="49" t="s">
        <v>3129</v>
      </c>
      <c r="I7079" s="49" t="s">
        <v>3129</v>
      </c>
      <c r="J7079" s="49">
        <v>135600</v>
      </c>
      <c r="K7079" s="49" t="s">
        <v>122</v>
      </c>
      <c r="L7079" s="49">
        <v>9974874</v>
      </c>
      <c r="M7079" s="49" t="s">
        <v>1002</v>
      </c>
      <c r="N7079" s="51">
        <v>24289</v>
      </c>
      <c r="O7079" s="51">
        <v>24289</v>
      </c>
      <c r="P7079" s="49" t="s">
        <v>1091</v>
      </c>
    </row>
    <row r="7080" spans="1:16">
      <c r="A7080" s="46">
        <v>0</v>
      </c>
      <c r="B7080" s="46">
        <v>0</v>
      </c>
      <c r="C7080" s="46">
        <v>0</v>
      </c>
      <c r="D7080" s="46">
        <f t="shared" si="110"/>
        <v>0</v>
      </c>
      <c r="E7080" s="51">
        <v>45261</v>
      </c>
      <c r="F7080" s="49" t="s">
        <v>80</v>
      </c>
      <c r="G7080" s="49" t="s">
        <v>81</v>
      </c>
      <c r="H7080" s="49" t="s">
        <v>3129</v>
      </c>
      <c r="I7080" s="49" t="s">
        <v>3129</v>
      </c>
      <c r="J7080" s="49">
        <v>135600</v>
      </c>
      <c r="K7080" s="49" t="s">
        <v>122</v>
      </c>
      <c r="L7080" s="49">
        <v>9974864</v>
      </c>
      <c r="M7080" s="49" t="s">
        <v>1002</v>
      </c>
      <c r="N7080" s="51">
        <v>29403</v>
      </c>
      <c r="O7080" s="51">
        <v>29403</v>
      </c>
      <c r="P7080" s="49" t="s">
        <v>1091</v>
      </c>
    </row>
    <row r="7081" spans="1:16">
      <c r="A7081" s="46">
        <v>0</v>
      </c>
      <c r="B7081" s="46">
        <v>0</v>
      </c>
      <c r="C7081" s="46">
        <v>0</v>
      </c>
      <c r="D7081" s="46">
        <f t="shared" si="110"/>
        <v>0</v>
      </c>
      <c r="E7081" s="51">
        <v>45261</v>
      </c>
      <c r="F7081" s="49" t="s">
        <v>80</v>
      </c>
      <c r="G7081" s="49" t="s">
        <v>81</v>
      </c>
      <c r="H7081" s="49" t="s">
        <v>3129</v>
      </c>
      <c r="I7081" s="49" t="s">
        <v>3129</v>
      </c>
      <c r="J7081" s="49">
        <v>135600</v>
      </c>
      <c r="K7081" s="49" t="s">
        <v>122</v>
      </c>
      <c r="L7081" s="49">
        <v>9974863</v>
      </c>
      <c r="M7081" s="49" t="s">
        <v>1002</v>
      </c>
      <c r="N7081" s="51">
        <v>31594</v>
      </c>
      <c r="O7081" s="51">
        <v>31594</v>
      </c>
      <c r="P7081" s="49" t="s">
        <v>1091</v>
      </c>
    </row>
    <row r="7082" spans="1:16">
      <c r="A7082" s="46">
        <v>0</v>
      </c>
      <c r="B7082" s="46">
        <v>0</v>
      </c>
      <c r="C7082" s="46">
        <v>0</v>
      </c>
      <c r="D7082" s="46">
        <f t="shared" si="110"/>
        <v>0</v>
      </c>
      <c r="E7082" s="51">
        <v>45261</v>
      </c>
      <c r="F7082" s="49" t="s">
        <v>80</v>
      </c>
      <c r="G7082" s="49" t="s">
        <v>81</v>
      </c>
      <c r="H7082" s="49" t="s">
        <v>3129</v>
      </c>
      <c r="I7082" s="49" t="s">
        <v>3129</v>
      </c>
      <c r="J7082" s="49">
        <v>135600</v>
      </c>
      <c r="K7082" s="49" t="s">
        <v>122</v>
      </c>
      <c r="L7082" s="49">
        <v>9724186</v>
      </c>
      <c r="M7082" s="49" t="s">
        <v>1002</v>
      </c>
      <c r="N7082" s="51">
        <v>27576</v>
      </c>
      <c r="O7082" s="51">
        <v>27576</v>
      </c>
      <c r="P7082" s="49" t="s">
        <v>1091</v>
      </c>
    </row>
    <row r="7083" spans="1:16">
      <c r="A7083" s="46">
        <v>0</v>
      </c>
      <c r="B7083" s="46">
        <v>0</v>
      </c>
      <c r="C7083" s="46">
        <v>0</v>
      </c>
      <c r="D7083" s="46">
        <f t="shared" si="110"/>
        <v>0</v>
      </c>
      <c r="E7083" s="51">
        <v>45261</v>
      </c>
      <c r="F7083" s="49" t="s">
        <v>80</v>
      </c>
      <c r="G7083" s="49" t="s">
        <v>81</v>
      </c>
      <c r="H7083" s="49" t="s">
        <v>3129</v>
      </c>
      <c r="I7083" s="49" t="s">
        <v>3129</v>
      </c>
      <c r="J7083" s="49">
        <v>135600</v>
      </c>
      <c r="K7083" s="49" t="s">
        <v>790</v>
      </c>
      <c r="L7083" s="49">
        <v>9974862</v>
      </c>
      <c r="M7083" s="49" t="s">
        <v>3190</v>
      </c>
      <c r="N7083" s="51">
        <v>22098</v>
      </c>
      <c r="O7083" s="51">
        <v>22098</v>
      </c>
      <c r="P7083" s="49" t="s">
        <v>1091</v>
      </c>
    </row>
    <row r="7084" spans="1:16">
      <c r="A7084" s="46">
        <v>0</v>
      </c>
      <c r="B7084" s="46">
        <v>0</v>
      </c>
      <c r="C7084" s="46">
        <v>0</v>
      </c>
      <c r="D7084" s="46">
        <f t="shared" si="110"/>
        <v>0</v>
      </c>
      <c r="E7084" s="51">
        <v>45261</v>
      </c>
      <c r="F7084" s="49" t="s">
        <v>80</v>
      </c>
      <c r="G7084" s="49" t="s">
        <v>81</v>
      </c>
      <c r="H7084" s="49" t="s">
        <v>3129</v>
      </c>
      <c r="I7084" s="49" t="s">
        <v>3129</v>
      </c>
      <c r="J7084" s="49">
        <v>135600</v>
      </c>
      <c r="K7084" s="49" t="s">
        <v>133</v>
      </c>
      <c r="L7084" s="49">
        <v>9974861</v>
      </c>
      <c r="M7084" s="49" t="s">
        <v>2077</v>
      </c>
      <c r="N7084" s="51">
        <v>27942</v>
      </c>
      <c r="O7084" s="51">
        <v>27942</v>
      </c>
      <c r="P7084" s="49" t="s">
        <v>1091</v>
      </c>
    </row>
    <row r="7085" spans="1:16">
      <c r="A7085" s="46">
        <v>0</v>
      </c>
      <c r="B7085" s="46">
        <v>0</v>
      </c>
      <c r="C7085" s="46">
        <v>0</v>
      </c>
      <c r="D7085" s="46">
        <f t="shared" si="110"/>
        <v>0</v>
      </c>
      <c r="E7085" s="51">
        <v>45261</v>
      </c>
      <c r="F7085" s="49" t="s">
        <v>80</v>
      </c>
      <c r="G7085" s="49" t="s">
        <v>81</v>
      </c>
      <c r="H7085" s="49" t="s">
        <v>3129</v>
      </c>
      <c r="I7085" s="49" t="s">
        <v>3129</v>
      </c>
      <c r="J7085" s="49">
        <v>135600</v>
      </c>
      <c r="K7085" s="49" t="s">
        <v>133</v>
      </c>
      <c r="L7085" s="49">
        <v>9974555</v>
      </c>
      <c r="M7085" s="49" t="s">
        <v>2077</v>
      </c>
      <c r="N7085" s="51">
        <v>22098</v>
      </c>
      <c r="O7085" s="51">
        <v>22098</v>
      </c>
      <c r="P7085" s="49" t="s">
        <v>1091</v>
      </c>
    </row>
    <row r="7086" spans="1:16">
      <c r="A7086" s="46">
        <v>0</v>
      </c>
      <c r="B7086" s="46">
        <v>0</v>
      </c>
      <c r="C7086" s="46">
        <v>0</v>
      </c>
      <c r="D7086" s="46">
        <f t="shared" si="110"/>
        <v>0</v>
      </c>
      <c r="E7086" s="51">
        <v>45261</v>
      </c>
      <c r="F7086" s="49" t="s">
        <v>80</v>
      </c>
      <c r="G7086" s="49" t="s">
        <v>81</v>
      </c>
      <c r="H7086" s="49" t="s">
        <v>3129</v>
      </c>
      <c r="I7086" s="49" t="s">
        <v>3129</v>
      </c>
      <c r="J7086" s="49">
        <v>135500</v>
      </c>
      <c r="K7086" s="49" t="s">
        <v>103</v>
      </c>
      <c r="L7086" s="49">
        <v>9758748</v>
      </c>
      <c r="M7086" s="49" t="s">
        <v>920</v>
      </c>
      <c r="N7086" s="51">
        <v>35780</v>
      </c>
      <c r="O7086" s="51">
        <v>35796</v>
      </c>
      <c r="P7086" s="49" t="s">
        <v>1646</v>
      </c>
    </row>
    <row r="7087" spans="1:16">
      <c r="A7087" s="46">
        <v>0</v>
      </c>
      <c r="B7087" s="46">
        <v>0</v>
      </c>
      <c r="C7087" s="46">
        <v>0</v>
      </c>
      <c r="D7087" s="46">
        <f t="shared" si="110"/>
        <v>0</v>
      </c>
      <c r="E7087" s="51">
        <v>45261</v>
      </c>
      <c r="F7087" s="49" t="s">
        <v>80</v>
      </c>
      <c r="G7087" s="49" t="s">
        <v>81</v>
      </c>
      <c r="H7087" s="49" t="s">
        <v>3129</v>
      </c>
      <c r="I7087" s="49" t="s">
        <v>3129</v>
      </c>
      <c r="J7087" s="49">
        <v>135500</v>
      </c>
      <c r="K7087" s="49" t="s">
        <v>106</v>
      </c>
      <c r="L7087" s="49">
        <v>9802387</v>
      </c>
      <c r="M7087" s="49" t="s">
        <v>908</v>
      </c>
      <c r="N7087" s="51">
        <v>32690</v>
      </c>
      <c r="O7087" s="51">
        <v>32690</v>
      </c>
      <c r="P7087" s="49" t="s">
        <v>1081</v>
      </c>
    </row>
    <row r="7088" spans="1:16">
      <c r="A7088" s="46">
        <v>0</v>
      </c>
      <c r="B7088" s="46">
        <v>0</v>
      </c>
      <c r="C7088" s="46">
        <v>0</v>
      </c>
      <c r="D7088" s="46">
        <f t="shared" si="110"/>
        <v>0</v>
      </c>
      <c r="E7088" s="51">
        <v>45261</v>
      </c>
      <c r="F7088" s="49" t="s">
        <v>80</v>
      </c>
      <c r="G7088" s="49" t="s">
        <v>81</v>
      </c>
      <c r="H7088" s="49" t="s">
        <v>3129</v>
      </c>
      <c r="I7088" s="49" t="s">
        <v>3129</v>
      </c>
      <c r="J7088" s="49">
        <v>135500</v>
      </c>
      <c r="K7088" s="49" t="s">
        <v>106</v>
      </c>
      <c r="L7088" s="49">
        <v>9802699</v>
      </c>
      <c r="M7088" s="49" t="s">
        <v>908</v>
      </c>
      <c r="N7088" s="51">
        <v>36357</v>
      </c>
      <c r="O7088" s="51">
        <v>36161</v>
      </c>
      <c r="P7088" s="49" t="s">
        <v>1081</v>
      </c>
    </row>
    <row r="7089" spans="1:16">
      <c r="A7089" s="46">
        <v>0</v>
      </c>
      <c r="B7089" s="46">
        <v>0</v>
      </c>
      <c r="C7089" s="46">
        <v>0</v>
      </c>
      <c r="D7089" s="46">
        <f t="shared" si="110"/>
        <v>0</v>
      </c>
      <c r="E7089" s="51">
        <v>45261</v>
      </c>
      <c r="F7089" s="49" t="s">
        <v>80</v>
      </c>
      <c r="G7089" s="49" t="s">
        <v>81</v>
      </c>
      <c r="H7089" s="49" t="s">
        <v>3129</v>
      </c>
      <c r="I7089" s="49" t="s">
        <v>3129</v>
      </c>
      <c r="J7089" s="49">
        <v>135500</v>
      </c>
      <c r="K7089" s="49" t="s">
        <v>106</v>
      </c>
      <c r="L7089" s="49">
        <v>9802473</v>
      </c>
      <c r="M7089" s="49" t="s">
        <v>908</v>
      </c>
      <c r="N7089" s="51">
        <v>36357</v>
      </c>
      <c r="O7089" s="51">
        <v>36161</v>
      </c>
      <c r="P7089" s="49" t="s">
        <v>1081</v>
      </c>
    </row>
    <row r="7090" spans="1:16">
      <c r="A7090" s="46">
        <v>0</v>
      </c>
      <c r="B7090" s="46">
        <v>0</v>
      </c>
      <c r="C7090" s="46">
        <v>0</v>
      </c>
      <c r="D7090" s="46">
        <f t="shared" si="110"/>
        <v>0</v>
      </c>
      <c r="E7090" s="51">
        <v>45261</v>
      </c>
      <c r="F7090" s="49" t="s">
        <v>80</v>
      </c>
      <c r="G7090" s="49" t="s">
        <v>81</v>
      </c>
      <c r="H7090" s="49" t="s">
        <v>3129</v>
      </c>
      <c r="I7090" s="49" t="s">
        <v>3129</v>
      </c>
      <c r="J7090" s="49">
        <v>135500</v>
      </c>
      <c r="K7090" s="49" t="s">
        <v>106</v>
      </c>
      <c r="L7090" s="49">
        <v>9802589</v>
      </c>
      <c r="M7090" s="49" t="s">
        <v>908</v>
      </c>
      <c r="N7090" s="51">
        <v>36357</v>
      </c>
      <c r="O7090" s="51">
        <v>36161</v>
      </c>
      <c r="P7090" s="49" t="s">
        <v>1081</v>
      </c>
    </row>
    <row r="7091" spans="1:16">
      <c r="A7091" s="46">
        <v>0</v>
      </c>
      <c r="B7091" s="46">
        <v>0</v>
      </c>
      <c r="C7091" s="46">
        <v>0</v>
      </c>
      <c r="D7091" s="46">
        <f t="shared" si="110"/>
        <v>0</v>
      </c>
      <c r="E7091" s="51">
        <v>45261</v>
      </c>
      <c r="F7091" s="49" t="s">
        <v>80</v>
      </c>
      <c r="G7091" s="49" t="s">
        <v>81</v>
      </c>
      <c r="H7091" s="49" t="s">
        <v>3129</v>
      </c>
      <c r="I7091" s="49" t="s">
        <v>3129</v>
      </c>
      <c r="J7091" s="49">
        <v>135500</v>
      </c>
      <c r="K7091" s="49" t="s">
        <v>108</v>
      </c>
      <c r="L7091" s="49">
        <v>9694469</v>
      </c>
      <c r="M7091" s="49" t="s">
        <v>930</v>
      </c>
      <c r="N7091" s="51">
        <v>35780</v>
      </c>
      <c r="O7091" s="51">
        <v>35796</v>
      </c>
      <c r="P7091" s="49" t="s">
        <v>1646</v>
      </c>
    </row>
    <row r="7092" spans="1:16">
      <c r="A7092" s="46">
        <v>0</v>
      </c>
      <c r="B7092" s="46">
        <v>0</v>
      </c>
      <c r="C7092" s="46">
        <v>0</v>
      </c>
      <c r="D7092" s="46">
        <f t="shared" si="110"/>
        <v>0</v>
      </c>
      <c r="E7092" s="51">
        <v>45261</v>
      </c>
      <c r="F7092" s="49" t="s">
        <v>80</v>
      </c>
      <c r="G7092" s="49" t="s">
        <v>81</v>
      </c>
      <c r="H7092" s="49" t="s">
        <v>3129</v>
      </c>
      <c r="I7092" s="49" t="s">
        <v>3129</v>
      </c>
      <c r="J7092" s="49">
        <v>135500</v>
      </c>
      <c r="K7092" s="49" t="s">
        <v>109</v>
      </c>
      <c r="L7092" s="49">
        <v>9803012</v>
      </c>
      <c r="M7092" s="49" t="s">
        <v>914</v>
      </c>
      <c r="N7092" s="51">
        <v>36357</v>
      </c>
      <c r="O7092" s="51">
        <v>36161</v>
      </c>
      <c r="P7092" s="49" t="s">
        <v>1081</v>
      </c>
    </row>
    <row r="7093" spans="1:16">
      <c r="A7093" s="46">
        <v>0</v>
      </c>
      <c r="B7093" s="46">
        <v>0</v>
      </c>
      <c r="C7093" s="46">
        <v>0</v>
      </c>
      <c r="D7093" s="46">
        <f t="shared" si="110"/>
        <v>0</v>
      </c>
      <c r="E7093" s="51">
        <v>45261</v>
      </c>
      <c r="F7093" s="49" t="s">
        <v>80</v>
      </c>
      <c r="G7093" s="49" t="s">
        <v>81</v>
      </c>
      <c r="H7093" s="49" t="s">
        <v>3129</v>
      </c>
      <c r="I7093" s="49" t="s">
        <v>3129</v>
      </c>
      <c r="J7093" s="49">
        <v>135500</v>
      </c>
      <c r="K7093" s="49" t="s">
        <v>109</v>
      </c>
      <c r="L7093" s="49">
        <v>9803128</v>
      </c>
      <c r="M7093" s="49" t="s">
        <v>914</v>
      </c>
      <c r="N7093" s="51">
        <v>36357</v>
      </c>
      <c r="O7093" s="51">
        <v>36161</v>
      </c>
      <c r="P7093" s="49" t="s">
        <v>1081</v>
      </c>
    </row>
    <row r="7094" spans="1:16">
      <c r="A7094" s="46">
        <v>0</v>
      </c>
      <c r="B7094" s="46">
        <v>0</v>
      </c>
      <c r="C7094" s="46">
        <v>0</v>
      </c>
      <c r="D7094" s="46">
        <f t="shared" si="110"/>
        <v>0</v>
      </c>
      <c r="E7094" s="51">
        <v>45261</v>
      </c>
      <c r="F7094" s="49" t="s">
        <v>80</v>
      </c>
      <c r="G7094" s="49" t="s">
        <v>81</v>
      </c>
      <c r="H7094" s="49" t="s">
        <v>3129</v>
      </c>
      <c r="I7094" s="49" t="s">
        <v>3129</v>
      </c>
      <c r="J7094" s="49">
        <v>135500</v>
      </c>
      <c r="K7094" s="49" t="s">
        <v>109</v>
      </c>
      <c r="L7094" s="49">
        <v>9802926</v>
      </c>
      <c r="M7094" s="49" t="s">
        <v>914</v>
      </c>
      <c r="N7094" s="51">
        <v>32690</v>
      </c>
      <c r="O7094" s="51">
        <v>32690</v>
      </c>
      <c r="P7094" s="49" t="s">
        <v>1081</v>
      </c>
    </row>
    <row r="7095" spans="1:16">
      <c r="A7095" s="46">
        <v>0</v>
      </c>
      <c r="B7095" s="46">
        <v>0</v>
      </c>
      <c r="C7095" s="46">
        <v>0</v>
      </c>
      <c r="D7095" s="46">
        <f t="shared" si="110"/>
        <v>0</v>
      </c>
      <c r="E7095" s="51">
        <v>45261</v>
      </c>
      <c r="F7095" s="49" t="s">
        <v>80</v>
      </c>
      <c r="G7095" s="49" t="s">
        <v>81</v>
      </c>
      <c r="H7095" s="49" t="s">
        <v>3129</v>
      </c>
      <c r="I7095" s="49" t="s">
        <v>3129</v>
      </c>
      <c r="J7095" s="49">
        <v>135500</v>
      </c>
      <c r="K7095" s="49" t="s">
        <v>109</v>
      </c>
      <c r="L7095" s="49">
        <v>9803237</v>
      </c>
      <c r="M7095" s="49" t="s">
        <v>914</v>
      </c>
      <c r="N7095" s="51">
        <v>36357</v>
      </c>
      <c r="O7095" s="51">
        <v>36161</v>
      </c>
      <c r="P7095" s="49" t="s">
        <v>1081</v>
      </c>
    </row>
    <row r="7096" spans="1:16">
      <c r="A7096" s="46">
        <v>0</v>
      </c>
      <c r="B7096" s="46">
        <v>0</v>
      </c>
      <c r="C7096" s="46">
        <v>0</v>
      </c>
      <c r="D7096" s="46">
        <f t="shared" si="110"/>
        <v>0</v>
      </c>
      <c r="E7096" s="51">
        <v>45261</v>
      </c>
      <c r="F7096" s="49" t="s">
        <v>80</v>
      </c>
      <c r="G7096" s="49" t="s">
        <v>81</v>
      </c>
      <c r="H7096" s="49" t="s">
        <v>3129</v>
      </c>
      <c r="I7096" s="49" t="s">
        <v>3129</v>
      </c>
      <c r="J7096" s="49">
        <v>135500</v>
      </c>
      <c r="K7096" s="49" t="s">
        <v>728</v>
      </c>
      <c r="L7096" s="49">
        <v>9758788</v>
      </c>
      <c r="M7096" s="49" t="s">
        <v>3117</v>
      </c>
      <c r="N7096" s="51">
        <v>35780</v>
      </c>
      <c r="O7096" s="51">
        <v>35796</v>
      </c>
      <c r="P7096" s="49" t="s">
        <v>1646</v>
      </c>
    </row>
    <row r="7097" spans="1:16">
      <c r="A7097" s="46">
        <v>0</v>
      </c>
      <c r="B7097" s="46">
        <v>0</v>
      </c>
      <c r="C7097" s="46">
        <v>0</v>
      </c>
      <c r="D7097" s="46">
        <f t="shared" si="110"/>
        <v>0</v>
      </c>
      <c r="E7097" s="51">
        <v>45261</v>
      </c>
      <c r="F7097" s="49" t="s">
        <v>80</v>
      </c>
      <c r="G7097" s="49" t="s">
        <v>81</v>
      </c>
      <c r="H7097" s="49" t="s">
        <v>3129</v>
      </c>
      <c r="I7097" s="49" t="s">
        <v>3129</v>
      </c>
      <c r="J7097" s="49">
        <v>135500</v>
      </c>
      <c r="K7097" s="49" t="s">
        <v>134</v>
      </c>
      <c r="L7097" s="49">
        <v>9758789</v>
      </c>
      <c r="M7097" s="49" t="s">
        <v>3114</v>
      </c>
      <c r="N7097" s="51">
        <v>35780</v>
      </c>
      <c r="O7097" s="51">
        <v>35796</v>
      </c>
      <c r="P7097" s="49" t="s">
        <v>1646</v>
      </c>
    </row>
    <row r="7098" spans="1:16">
      <c r="A7098" s="46">
        <v>0</v>
      </c>
      <c r="B7098" s="46">
        <v>0</v>
      </c>
      <c r="C7098" s="46">
        <v>0</v>
      </c>
      <c r="D7098" s="46">
        <f t="shared" si="110"/>
        <v>0</v>
      </c>
      <c r="E7098" s="51">
        <v>45261</v>
      </c>
      <c r="F7098" s="49" t="s">
        <v>80</v>
      </c>
      <c r="G7098" s="49" t="s">
        <v>81</v>
      </c>
      <c r="H7098" s="49" t="s">
        <v>3129</v>
      </c>
      <c r="I7098" s="49" t="s">
        <v>3129</v>
      </c>
      <c r="J7098" s="49">
        <v>135500</v>
      </c>
      <c r="K7098" s="49" t="s">
        <v>111</v>
      </c>
      <c r="L7098" s="49">
        <v>9975142</v>
      </c>
      <c r="M7098" s="49" t="s">
        <v>3092</v>
      </c>
      <c r="N7098" s="51">
        <v>32690</v>
      </c>
      <c r="O7098" s="51">
        <v>32690</v>
      </c>
      <c r="P7098" s="49" t="s">
        <v>1091</v>
      </c>
    </row>
    <row r="7099" spans="1:16">
      <c r="A7099" s="46">
        <v>0</v>
      </c>
      <c r="B7099" s="46">
        <v>0</v>
      </c>
      <c r="C7099" s="46">
        <v>0</v>
      </c>
      <c r="D7099" s="46">
        <f t="shared" si="110"/>
        <v>0</v>
      </c>
      <c r="E7099" s="51">
        <v>45261</v>
      </c>
      <c r="F7099" s="49" t="s">
        <v>80</v>
      </c>
      <c r="G7099" s="49" t="s">
        <v>81</v>
      </c>
      <c r="H7099" s="49" t="s">
        <v>3129</v>
      </c>
      <c r="I7099" s="49" t="s">
        <v>3129</v>
      </c>
      <c r="J7099" s="49">
        <v>135500</v>
      </c>
      <c r="K7099" s="49" t="s">
        <v>116</v>
      </c>
      <c r="L7099" s="49">
        <v>9968990</v>
      </c>
      <c r="M7099" s="49" t="s">
        <v>3093</v>
      </c>
      <c r="N7099" s="51">
        <v>36357</v>
      </c>
      <c r="O7099" s="51">
        <v>36161</v>
      </c>
      <c r="P7099" s="49" t="s">
        <v>3191</v>
      </c>
    </row>
    <row r="7100" spans="1:16">
      <c r="A7100" s="46">
        <v>0</v>
      </c>
      <c r="B7100" s="46">
        <v>0</v>
      </c>
      <c r="C7100" s="46">
        <v>0</v>
      </c>
      <c r="D7100" s="46">
        <f t="shared" si="110"/>
        <v>0</v>
      </c>
      <c r="E7100" s="51">
        <v>45261</v>
      </c>
      <c r="F7100" s="49" t="s">
        <v>80</v>
      </c>
      <c r="G7100" s="49" t="s">
        <v>81</v>
      </c>
      <c r="H7100" s="49" t="s">
        <v>3129</v>
      </c>
      <c r="I7100" s="49" t="s">
        <v>3129</v>
      </c>
      <c r="J7100" s="49">
        <v>135500</v>
      </c>
      <c r="K7100" s="49" t="s">
        <v>117</v>
      </c>
      <c r="L7100" s="49">
        <v>9969025</v>
      </c>
      <c r="M7100" s="49" t="s">
        <v>3094</v>
      </c>
      <c r="N7100" s="51">
        <v>36357</v>
      </c>
      <c r="O7100" s="51">
        <v>36161</v>
      </c>
      <c r="P7100" s="49" t="s">
        <v>3191</v>
      </c>
    </row>
    <row r="7101" spans="1:16">
      <c r="A7101" s="46">
        <v>0</v>
      </c>
      <c r="B7101" s="46">
        <v>0</v>
      </c>
      <c r="C7101" s="46">
        <v>0</v>
      </c>
      <c r="D7101" s="46">
        <f t="shared" si="110"/>
        <v>0</v>
      </c>
      <c r="E7101" s="51">
        <v>45261</v>
      </c>
      <c r="F7101" s="49" t="s">
        <v>80</v>
      </c>
      <c r="G7101" s="49" t="s">
        <v>81</v>
      </c>
      <c r="H7101" s="49" t="s">
        <v>3129</v>
      </c>
      <c r="I7101" s="49" t="s">
        <v>3129</v>
      </c>
      <c r="J7101" s="49">
        <v>135500</v>
      </c>
      <c r="K7101" s="49" t="s">
        <v>135</v>
      </c>
      <c r="L7101" s="49">
        <v>9969024</v>
      </c>
      <c r="M7101" s="49" t="s">
        <v>3095</v>
      </c>
      <c r="N7101" s="51">
        <v>36357</v>
      </c>
      <c r="O7101" s="51">
        <v>36161</v>
      </c>
      <c r="P7101" s="49" t="s">
        <v>3191</v>
      </c>
    </row>
    <row r="7102" spans="1:16">
      <c r="A7102" s="46">
        <v>0</v>
      </c>
      <c r="B7102" s="46">
        <v>0</v>
      </c>
      <c r="C7102" s="46">
        <v>0</v>
      </c>
      <c r="D7102" s="46">
        <f t="shared" si="110"/>
        <v>0</v>
      </c>
      <c r="E7102" s="51">
        <v>45261</v>
      </c>
      <c r="F7102" s="49" t="s">
        <v>80</v>
      </c>
      <c r="G7102" s="49" t="s">
        <v>81</v>
      </c>
      <c r="H7102" s="49" t="s">
        <v>3129</v>
      </c>
      <c r="I7102" s="49" t="s">
        <v>3129</v>
      </c>
      <c r="J7102" s="49">
        <v>135600</v>
      </c>
      <c r="K7102" s="49" t="s">
        <v>124</v>
      </c>
      <c r="L7102" s="49">
        <v>9968993</v>
      </c>
      <c r="M7102" s="49" t="s">
        <v>1102</v>
      </c>
      <c r="N7102" s="51">
        <v>36357</v>
      </c>
      <c r="O7102" s="51">
        <v>36161</v>
      </c>
      <c r="P7102" s="49" t="s">
        <v>3191</v>
      </c>
    </row>
    <row r="7103" spans="1:16">
      <c r="A7103" s="46">
        <v>0</v>
      </c>
      <c r="B7103" s="46">
        <v>0</v>
      </c>
      <c r="C7103" s="46">
        <v>0</v>
      </c>
      <c r="D7103" s="46">
        <f t="shared" si="110"/>
        <v>0</v>
      </c>
      <c r="E7103" s="51">
        <v>45261</v>
      </c>
      <c r="F7103" s="49" t="s">
        <v>80</v>
      </c>
      <c r="G7103" s="49" t="s">
        <v>81</v>
      </c>
      <c r="H7103" s="49" t="s">
        <v>3129</v>
      </c>
      <c r="I7103" s="49" t="s">
        <v>3129</v>
      </c>
      <c r="J7103" s="49">
        <v>135600</v>
      </c>
      <c r="K7103" s="49" t="s">
        <v>347</v>
      </c>
      <c r="L7103" s="49">
        <v>9758747</v>
      </c>
      <c r="M7103" s="49" t="s">
        <v>1865</v>
      </c>
      <c r="N7103" s="51">
        <v>35780</v>
      </c>
      <c r="O7103" s="51">
        <v>35796</v>
      </c>
      <c r="P7103" s="49" t="s">
        <v>1646</v>
      </c>
    </row>
    <row r="7104" spans="1:16">
      <c r="A7104" s="46">
        <v>0</v>
      </c>
      <c r="B7104" s="46">
        <v>0</v>
      </c>
      <c r="C7104" s="46">
        <v>0</v>
      </c>
      <c r="D7104" s="46">
        <f t="shared" si="110"/>
        <v>0</v>
      </c>
      <c r="E7104" s="51">
        <v>45261</v>
      </c>
      <c r="F7104" s="49" t="s">
        <v>80</v>
      </c>
      <c r="G7104" s="49" t="s">
        <v>81</v>
      </c>
      <c r="H7104" s="49" t="s">
        <v>3129</v>
      </c>
      <c r="I7104" s="49" t="s">
        <v>3129</v>
      </c>
      <c r="J7104" s="49">
        <v>135600</v>
      </c>
      <c r="K7104" s="49" t="s">
        <v>785</v>
      </c>
      <c r="L7104" s="49">
        <v>9758746</v>
      </c>
      <c r="M7104" s="49" t="s">
        <v>3192</v>
      </c>
      <c r="N7104" s="51">
        <v>35780</v>
      </c>
      <c r="O7104" s="51">
        <v>35796</v>
      </c>
      <c r="P7104" s="49" t="s">
        <v>1646</v>
      </c>
    </row>
    <row r="7105" spans="1:16">
      <c r="A7105" s="46">
        <v>0</v>
      </c>
      <c r="B7105" s="46">
        <v>0</v>
      </c>
      <c r="C7105" s="46">
        <v>0</v>
      </c>
      <c r="D7105" s="46">
        <f t="shared" si="110"/>
        <v>0</v>
      </c>
      <c r="E7105" s="51">
        <v>45261</v>
      </c>
      <c r="F7105" s="49" t="s">
        <v>80</v>
      </c>
      <c r="G7105" s="49" t="s">
        <v>81</v>
      </c>
      <c r="H7105" s="49" t="s">
        <v>3129</v>
      </c>
      <c r="I7105" s="49" t="s">
        <v>3129</v>
      </c>
      <c r="J7105" s="49">
        <v>135600</v>
      </c>
      <c r="K7105" s="49" t="s">
        <v>786</v>
      </c>
      <c r="L7105" s="49">
        <v>9758744</v>
      </c>
      <c r="M7105" s="49" t="s">
        <v>3193</v>
      </c>
      <c r="N7105" s="51">
        <v>35780</v>
      </c>
      <c r="O7105" s="51">
        <v>35796</v>
      </c>
      <c r="P7105" s="49" t="s">
        <v>1646</v>
      </c>
    </row>
    <row r="7106" spans="1:16">
      <c r="A7106" s="46">
        <v>0</v>
      </c>
      <c r="B7106" s="46">
        <v>0</v>
      </c>
      <c r="C7106" s="46">
        <v>0</v>
      </c>
      <c r="D7106" s="46">
        <f t="shared" si="110"/>
        <v>0</v>
      </c>
      <c r="E7106" s="51">
        <v>45261</v>
      </c>
      <c r="F7106" s="49" t="s">
        <v>80</v>
      </c>
      <c r="G7106" s="49" t="s">
        <v>81</v>
      </c>
      <c r="H7106" s="49" t="s">
        <v>3129</v>
      </c>
      <c r="I7106" s="49" t="s">
        <v>3129</v>
      </c>
      <c r="J7106" s="49">
        <v>135600</v>
      </c>
      <c r="K7106" s="49" t="s">
        <v>192</v>
      </c>
      <c r="L7106" s="49">
        <v>9758745</v>
      </c>
      <c r="M7106" s="49" t="s">
        <v>3194</v>
      </c>
      <c r="N7106" s="51">
        <v>35780</v>
      </c>
      <c r="O7106" s="51">
        <v>35796</v>
      </c>
      <c r="P7106" s="49" t="s">
        <v>1646</v>
      </c>
    </row>
    <row r="7107" spans="1:16">
      <c r="A7107" s="46">
        <v>0</v>
      </c>
      <c r="B7107" s="46">
        <v>0</v>
      </c>
      <c r="C7107" s="46">
        <v>0</v>
      </c>
      <c r="D7107" s="46">
        <f t="shared" ref="D7107:D7170" si="111">+B7107-C7107</f>
        <v>0</v>
      </c>
      <c r="E7107" s="51">
        <v>45261</v>
      </c>
      <c r="F7107" s="49" t="s">
        <v>80</v>
      </c>
      <c r="G7107" s="49" t="s">
        <v>81</v>
      </c>
      <c r="H7107" s="49" t="s">
        <v>3129</v>
      </c>
      <c r="I7107" s="49" t="s">
        <v>3129</v>
      </c>
      <c r="J7107" s="49">
        <v>135600</v>
      </c>
      <c r="K7107" s="49" t="s">
        <v>114</v>
      </c>
      <c r="L7107" s="49">
        <v>9968992</v>
      </c>
      <c r="M7107" s="49" t="s">
        <v>915</v>
      </c>
      <c r="N7107" s="51">
        <v>36357</v>
      </c>
      <c r="O7107" s="51">
        <v>36161</v>
      </c>
      <c r="P7107" s="49" t="s">
        <v>3191</v>
      </c>
    </row>
    <row r="7108" spans="1:16">
      <c r="A7108" s="46">
        <v>0</v>
      </c>
      <c r="B7108" s="46">
        <v>0</v>
      </c>
      <c r="C7108" s="46">
        <v>0</v>
      </c>
      <c r="D7108" s="46">
        <f t="shared" si="111"/>
        <v>0</v>
      </c>
      <c r="E7108" s="51">
        <v>45261</v>
      </c>
      <c r="F7108" s="49" t="s">
        <v>80</v>
      </c>
      <c r="G7108" s="49" t="s">
        <v>81</v>
      </c>
      <c r="H7108" s="49" t="s">
        <v>3129</v>
      </c>
      <c r="I7108" s="49" t="s">
        <v>3129</v>
      </c>
      <c r="J7108" s="49">
        <v>135600</v>
      </c>
      <c r="K7108" s="49" t="s">
        <v>662</v>
      </c>
      <c r="L7108" s="49">
        <v>9758743</v>
      </c>
      <c r="M7108" s="49" t="s">
        <v>2866</v>
      </c>
      <c r="N7108" s="51">
        <v>35780</v>
      </c>
      <c r="O7108" s="51">
        <v>35796</v>
      </c>
      <c r="P7108" s="49" t="s">
        <v>1646</v>
      </c>
    </row>
    <row r="7109" spans="1:16">
      <c r="A7109" s="46">
        <v>0</v>
      </c>
      <c r="B7109" s="46">
        <v>0</v>
      </c>
      <c r="C7109" s="46">
        <v>0</v>
      </c>
      <c r="D7109" s="46">
        <f t="shared" si="111"/>
        <v>0</v>
      </c>
      <c r="E7109" s="51">
        <v>45261</v>
      </c>
      <c r="F7109" s="49" t="s">
        <v>80</v>
      </c>
      <c r="G7109" s="49" t="s">
        <v>81</v>
      </c>
      <c r="H7109" s="49" t="s">
        <v>3129</v>
      </c>
      <c r="I7109" s="49" t="s">
        <v>3129</v>
      </c>
      <c r="J7109" s="49">
        <v>135600</v>
      </c>
      <c r="K7109" s="49" t="s">
        <v>107</v>
      </c>
      <c r="L7109" s="49">
        <v>9878238</v>
      </c>
      <c r="M7109" s="49" t="s">
        <v>3195</v>
      </c>
      <c r="N7109" s="51">
        <v>36357</v>
      </c>
      <c r="O7109" s="51">
        <v>36342</v>
      </c>
      <c r="P7109" s="49" t="s">
        <v>3191</v>
      </c>
    </row>
    <row r="7110" spans="1:16">
      <c r="A7110" s="46">
        <v>0</v>
      </c>
      <c r="B7110" s="46">
        <v>0</v>
      </c>
      <c r="C7110" s="46">
        <v>0</v>
      </c>
      <c r="D7110" s="46">
        <f t="shared" si="111"/>
        <v>0</v>
      </c>
      <c r="E7110" s="51">
        <v>45261</v>
      </c>
      <c r="F7110" s="49" t="s">
        <v>80</v>
      </c>
      <c r="G7110" s="49" t="s">
        <v>81</v>
      </c>
      <c r="H7110" s="49" t="s">
        <v>3129</v>
      </c>
      <c r="I7110" s="49" t="s">
        <v>3129</v>
      </c>
      <c r="J7110" s="49">
        <v>135600</v>
      </c>
      <c r="K7110" s="49" t="s">
        <v>129</v>
      </c>
      <c r="L7110" s="49">
        <v>9758741</v>
      </c>
      <c r="M7110" s="49" t="s">
        <v>2357</v>
      </c>
      <c r="N7110" s="51">
        <v>35780</v>
      </c>
      <c r="O7110" s="51">
        <v>35796</v>
      </c>
      <c r="P7110" s="49" t="s">
        <v>1646</v>
      </c>
    </row>
    <row r="7111" spans="1:16">
      <c r="A7111" s="46">
        <v>0</v>
      </c>
      <c r="B7111" s="46">
        <v>0</v>
      </c>
      <c r="C7111" s="46">
        <v>0</v>
      </c>
      <c r="D7111" s="46">
        <f t="shared" si="111"/>
        <v>0</v>
      </c>
      <c r="E7111" s="51">
        <v>45261</v>
      </c>
      <c r="F7111" s="49" t="s">
        <v>80</v>
      </c>
      <c r="G7111" s="49" t="s">
        <v>81</v>
      </c>
      <c r="H7111" s="49" t="s">
        <v>3129</v>
      </c>
      <c r="I7111" s="49" t="s">
        <v>3129</v>
      </c>
      <c r="J7111" s="49">
        <v>135600</v>
      </c>
      <c r="K7111" s="49" t="s">
        <v>129</v>
      </c>
      <c r="L7111" s="49">
        <v>9968991</v>
      </c>
      <c r="M7111" s="49" t="s">
        <v>2357</v>
      </c>
      <c r="N7111" s="51">
        <v>36357</v>
      </c>
      <c r="O7111" s="51">
        <v>36161</v>
      </c>
      <c r="P7111" s="49" t="s">
        <v>3191</v>
      </c>
    </row>
    <row r="7112" spans="1:16">
      <c r="A7112" s="46">
        <v>0</v>
      </c>
      <c r="B7112" s="46">
        <v>0</v>
      </c>
      <c r="C7112" s="46">
        <v>0</v>
      </c>
      <c r="D7112" s="46">
        <f t="shared" si="111"/>
        <v>0</v>
      </c>
      <c r="E7112" s="51">
        <v>45261</v>
      </c>
      <c r="F7112" s="49" t="s">
        <v>80</v>
      </c>
      <c r="G7112" s="49" t="s">
        <v>81</v>
      </c>
      <c r="H7112" s="49" t="s">
        <v>3129</v>
      </c>
      <c r="I7112" s="49" t="s">
        <v>3129</v>
      </c>
      <c r="J7112" s="49">
        <v>135600</v>
      </c>
      <c r="K7112" s="49" t="s">
        <v>120</v>
      </c>
      <c r="L7112" s="49">
        <v>9758742</v>
      </c>
      <c r="M7112" s="49" t="s">
        <v>1196</v>
      </c>
      <c r="N7112" s="51">
        <v>35780</v>
      </c>
      <c r="O7112" s="51">
        <v>35796</v>
      </c>
      <c r="P7112" s="49" t="s">
        <v>1646</v>
      </c>
    </row>
    <row r="7113" spans="1:16">
      <c r="A7113" s="46">
        <v>0</v>
      </c>
      <c r="B7113" s="46">
        <v>0</v>
      </c>
      <c r="C7113" s="46">
        <v>0</v>
      </c>
      <c r="D7113" s="46">
        <f t="shared" si="111"/>
        <v>0</v>
      </c>
      <c r="E7113" s="51">
        <v>45261</v>
      </c>
      <c r="F7113" s="49" t="s">
        <v>80</v>
      </c>
      <c r="G7113" s="49" t="s">
        <v>81</v>
      </c>
      <c r="H7113" s="49" t="s">
        <v>3129</v>
      </c>
      <c r="I7113" s="49" t="s">
        <v>3129</v>
      </c>
      <c r="J7113" s="49">
        <v>135600</v>
      </c>
      <c r="K7113" s="49" t="s">
        <v>115</v>
      </c>
      <c r="L7113" s="49">
        <v>9758790</v>
      </c>
      <c r="M7113" s="49" t="s">
        <v>977</v>
      </c>
      <c r="N7113" s="51">
        <v>35780</v>
      </c>
      <c r="O7113" s="51">
        <v>35796</v>
      </c>
      <c r="P7113" s="49" t="s">
        <v>1646</v>
      </c>
    </row>
    <row r="7114" spans="1:16">
      <c r="A7114" s="46">
        <v>0</v>
      </c>
      <c r="B7114" s="46">
        <v>0</v>
      </c>
      <c r="C7114" s="46">
        <v>0</v>
      </c>
      <c r="D7114" s="46">
        <f t="shared" si="111"/>
        <v>0</v>
      </c>
      <c r="E7114" s="51">
        <v>45261</v>
      </c>
      <c r="F7114" s="49" t="s">
        <v>80</v>
      </c>
      <c r="G7114" s="49" t="s">
        <v>81</v>
      </c>
      <c r="H7114" s="49" t="s">
        <v>3196</v>
      </c>
      <c r="I7114" s="49" t="s">
        <v>783</v>
      </c>
      <c r="J7114" s="49">
        <v>135500</v>
      </c>
      <c r="K7114" s="49" t="s">
        <v>106</v>
      </c>
      <c r="L7114" s="49">
        <v>9802390</v>
      </c>
      <c r="M7114" s="49" t="s">
        <v>908</v>
      </c>
      <c r="N7114" s="51">
        <v>33786</v>
      </c>
      <c r="O7114" s="51">
        <v>33786</v>
      </c>
      <c r="P7114" s="49" t="s">
        <v>1081</v>
      </c>
    </row>
    <row r="7115" spans="1:16">
      <c r="A7115" s="46">
        <v>0</v>
      </c>
      <c r="B7115" s="46">
        <v>0</v>
      </c>
      <c r="C7115" s="46">
        <v>0</v>
      </c>
      <c r="D7115" s="46">
        <f t="shared" si="111"/>
        <v>0</v>
      </c>
      <c r="E7115" s="51">
        <v>45261</v>
      </c>
      <c r="F7115" s="49" t="s">
        <v>80</v>
      </c>
      <c r="G7115" s="49" t="s">
        <v>81</v>
      </c>
      <c r="H7115" s="49" t="s">
        <v>3196</v>
      </c>
      <c r="I7115" s="49" t="s">
        <v>783</v>
      </c>
      <c r="J7115" s="49">
        <v>135500</v>
      </c>
      <c r="K7115" s="49" t="s">
        <v>106</v>
      </c>
      <c r="L7115" s="49">
        <v>9802748</v>
      </c>
      <c r="M7115" s="49" t="s">
        <v>908</v>
      </c>
      <c r="N7115" s="51">
        <v>35247</v>
      </c>
      <c r="O7115" s="51">
        <v>35247</v>
      </c>
      <c r="P7115" s="49" t="s">
        <v>1081</v>
      </c>
    </row>
    <row r="7116" spans="1:16">
      <c r="A7116" s="46">
        <v>0</v>
      </c>
      <c r="B7116" s="46">
        <v>0</v>
      </c>
      <c r="C7116" s="46">
        <v>0</v>
      </c>
      <c r="D7116" s="46">
        <f t="shared" si="111"/>
        <v>0</v>
      </c>
      <c r="E7116" s="51">
        <v>45261</v>
      </c>
      <c r="F7116" s="49" t="s">
        <v>80</v>
      </c>
      <c r="G7116" s="49" t="s">
        <v>81</v>
      </c>
      <c r="H7116" s="49" t="s">
        <v>3196</v>
      </c>
      <c r="I7116" s="49" t="s">
        <v>783</v>
      </c>
      <c r="J7116" s="49">
        <v>135500</v>
      </c>
      <c r="K7116" s="49" t="s">
        <v>106</v>
      </c>
      <c r="L7116" s="49">
        <v>9802592</v>
      </c>
      <c r="M7116" s="49" t="s">
        <v>908</v>
      </c>
      <c r="N7116" s="51">
        <v>34516</v>
      </c>
      <c r="O7116" s="51">
        <v>34516</v>
      </c>
      <c r="P7116" s="49" t="s">
        <v>1081</v>
      </c>
    </row>
    <row r="7117" spans="1:16">
      <c r="A7117" s="46">
        <v>0</v>
      </c>
      <c r="B7117" s="46">
        <v>0</v>
      </c>
      <c r="C7117" s="46">
        <v>0</v>
      </c>
      <c r="D7117" s="46">
        <f t="shared" si="111"/>
        <v>0</v>
      </c>
      <c r="E7117" s="51">
        <v>45261</v>
      </c>
      <c r="F7117" s="49" t="s">
        <v>80</v>
      </c>
      <c r="G7117" s="49" t="s">
        <v>81</v>
      </c>
      <c r="H7117" s="49" t="s">
        <v>3196</v>
      </c>
      <c r="I7117" s="49" t="s">
        <v>783</v>
      </c>
      <c r="J7117" s="49">
        <v>135500</v>
      </c>
      <c r="K7117" s="49" t="s">
        <v>106</v>
      </c>
      <c r="L7117" s="49">
        <v>9802439</v>
      </c>
      <c r="M7117" s="49" t="s">
        <v>908</v>
      </c>
      <c r="N7117" s="51">
        <v>33420</v>
      </c>
      <c r="O7117" s="51">
        <v>33420</v>
      </c>
      <c r="P7117" s="49" t="s">
        <v>1081</v>
      </c>
    </row>
    <row r="7118" spans="1:16">
      <c r="A7118" s="46">
        <v>0</v>
      </c>
      <c r="B7118" s="46">
        <v>0</v>
      </c>
      <c r="C7118" s="46">
        <v>0</v>
      </c>
      <c r="D7118" s="46">
        <f t="shared" si="111"/>
        <v>0</v>
      </c>
      <c r="E7118" s="51">
        <v>45261</v>
      </c>
      <c r="F7118" s="49" t="s">
        <v>80</v>
      </c>
      <c r="G7118" s="49" t="s">
        <v>81</v>
      </c>
      <c r="H7118" s="49" t="s">
        <v>3196</v>
      </c>
      <c r="I7118" s="49" t="s">
        <v>783</v>
      </c>
      <c r="J7118" s="49">
        <v>135500</v>
      </c>
      <c r="K7118" s="49" t="s">
        <v>106</v>
      </c>
      <c r="L7118" s="49">
        <v>9802701</v>
      </c>
      <c r="M7118" s="49" t="s">
        <v>908</v>
      </c>
      <c r="N7118" s="51">
        <v>34516</v>
      </c>
      <c r="O7118" s="51">
        <v>34516</v>
      </c>
      <c r="P7118" s="49" t="s">
        <v>1081</v>
      </c>
    </row>
    <row r="7119" spans="1:16">
      <c r="A7119" s="46">
        <v>0</v>
      </c>
      <c r="B7119" s="46">
        <v>0</v>
      </c>
      <c r="C7119" s="46">
        <v>0</v>
      </c>
      <c r="D7119" s="46">
        <f t="shared" si="111"/>
        <v>0</v>
      </c>
      <c r="E7119" s="51">
        <v>45261</v>
      </c>
      <c r="F7119" s="49" t="s">
        <v>80</v>
      </c>
      <c r="G7119" s="49" t="s">
        <v>81</v>
      </c>
      <c r="H7119" s="49" t="s">
        <v>3196</v>
      </c>
      <c r="I7119" s="49" t="s">
        <v>783</v>
      </c>
      <c r="J7119" s="49">
        <v>135500</v>
      </c>
      <c r="K7119" s="49" t="s">
        <v>106</v>
      </c>
      <c r="L7119" s="49">
        <v>9802389</v>
      </c>
      <c r="M7119" s="49" t="s">
        <v>908</v>
      </c>
      <c r="N7119" s="51">
        <v>30133</v>
      </c>
      <c r="O7119" s="51">
        <v>30133</v>
      </c>
      <c r="P7119" s="49" t="s">
        <v>1081</v>
      </c>
    </row>
    <row r="7120" spans="1:16">
      <c r="A7120" s="46">
        <v>0</v>
      </c>
      <c r="B7120" s="46">
        <v>0</v>
      </c>
      <c r="C7120" s="46">
        <v>0</v>
      </c>
      <c r="D7120" s="46">
        <f t="shared" si="111"/>
        <v>0</v>
      </c>
      <c r="E7120" s="51">
        <v>45261</v>
      </c>
      <c r="F7120" s="49" t="s">
        <v>80</v>
      </c>
      <c r="G7120" s="49" t="s">
        <v>81</v>
      </c>
      <c r="H7120" s="49" t="s">
        <v>3196</v>
      </c>
      <c r="I7120" s="49" t="s">
        <v>783</v>
      </c>
      <c r="J7120" s="49">
        <v>135500</v>
      </c>
      <c r="K7120" s="49" t="s">
        <v>106</v>
      </c>
      <c r="L7120" s="49">
        <v>9802865</v>
      </c>
      <c r="M7120" s="49" t="s">
        <v>908</v>
      </c>
      <c r="N7120" s="51">
        <v>34151</v>
      </c>
      <c r="O7120" s="51">
        <v>34151</v>
      </c>
      <c r="P7120" s="49" t="s">
        <v>1081</v>
      </c>
    </row>
    <row r="7121" spans="1:16">
      <c r="A7121" s="46">
        <v>0</v>
      </c>
      <c r="B7121" s="46">
        <v>0</v>
      </c>
      <c r="C7121" s="46">
        <v>0</v>
      </c>
      <c r="D7121" s="46">
        <f t="shared" si="111"/>
        <v>0</v>
      </c>
      <c r="E7121" s="51">
        <v>45261</v>
      </c>
      <c r="F7121" s="49" t="s">
        <v>80</v>
      </c>
      <c r="G7121" s="49" t="s">
        <v>81</v>
      </c>
      <c r="H7121" s="49" t="s">
        <v>3196</v>
      </c>
      <c r="I7121" s="49" t="s">
        <v>783</v>
      </c>
      <c r="J7121" s="49">
        <v>135500</v>
      </c>
      <c r="K7121" s="49" t="s">
        <v>109</v>
      </c>
      <c r="L7121" s="49">
        <v>9802929</v>
      </c>
      <c r="M7121" s="49" t="s">
        <v>914</v>
      </c>
      <c r="N7121" s="51">
        <v>33786</v>
      </c>
      <c r="O7121" s="51">
        <v>33786</v>
      </c>
      <c r="P7121" s="49" t="s">
        <v>1081</v>
      </c>
    </row>
    <row r="7122" spans="1:16">
      <c r="A7122" s="46">
        <v>0</v>
      </c>
      <c r="B7122" s="46">
        <v>0</v>
      </c>
      <c r="C7122" s="46">
        <v>0</v>
      </c>
      <c r="D7122" s="46">
        <f t="shared" si="111"/>
        <v>0</v>
      </c>
      <c r="E7122" s="51">
        <v>45261</v>
      </c>
      <c r="F7122" s="49" t="s">
        <v>80</v>
      </c>
      <c r="G7122" s="49" t="s">
        <v>81</v>
      </c>
      <c r="H7122" s="49" t="s">
        <v>3196</v>
      </c>
      <c r="I7122" s="49" t="s">
        <v>783</v>
      </c>
      <c r="J7122" s="49">
        <v>135500</v>
      </c>
      <c r="K7122" s="49" t="s">
        <v>109</v>
      </c>
      <c r="L7122" s="49">
        <v>9802928</v>
      </c>
      <c r="M7122" s="49" t="s">
        <v>914</v>
      </c>
      <c r="N7122" s="51">
        <v>30133</v>
      </c>
      <c r="O7122" s="51">
        <v>30133</v>
      </c>
      <c r="P7122" s="49" t="s">
        <v>1081</v>
      </c>
    </row>
    <row r="7123" spans="1:16">
      <c r="A7123" s="46">
        <v>0</v>
      </c>
      <c r="B7123" s="46">
        <v>0</v>
      </c>
      <c r="C7123" s="46">
        <v>0</v>
      </c>
      <c r="D7123" s="46">
        <f t="shared" si="111"/>
        <v>0</v>
      </c>
      <c r="E7123" s="51">
        <v>45261</v>
      </c>
      <c r="F7123" s="49" t="s">
        <v>80</v>
      </c>
      <c r="G7123" s="49" t="s">
        <v>81</v>
      </c>
      <c r="H7123" s="49" t="s">
        <v>3196</v>
      </c>
      <c r="I7123" s="49" t="s">
        <v>783</v>
      </c>
      <c r="J7123" s="49">
        <v>135500</v>
      </c>
      <c r="K7123" s="49" t="s">
        <v>109</v>
      </c>
      <c r="L7123" s="49">
        <v>9803014</v>
      </c>
      <c r="M7123" s="49" t="s">
        <v>914</v>
      </c>
      <c r="N7123" s="51">
        <v>33420</v>
      </c>
      <c r="O7123" s="51">
        <v>33420</v>
      </c>
      <c r="P7123" s="49" t="s">
        <v>1081</v>
      </c>
    </row>
    <row r="7124" spans="1:16">
      <c r="A7124" s="46">
        <v>0</v>
      </c>
      <c r="B7124" s="46">
        <v>0</v>
      </c>
      <c r="C7124" s="46">
        <v>0</v>
      </c>
      <c r="D7124" s="46">
        <f t="shared" si="111"/>
        <v>0</v>
      </c>
      <c r="E7124" s="51">
        <v>45261</v>
      </c>
      <c r="F7124" s="49" t="s">
        <v>80</v>
      </c>
      <c r="G7124" s="49" t="s">
        <v>81</v>
      </c>
      <c r="H7124" s="49" t="s">
        <v>3196</v>
      </c>
      <c r="I7124" s="49" t="s">
        <v>783</v>
      </c>
      <c r="J7124" s="49">
        <v>135500</v>
      </c>
      <c r="K7124" s="49" t="s">
        <v>109</v>
      </c>
      <c r="L7124" s="49">
        <v>9803513</v>
      </c>
      <c r="M7124" s="49" t="s">
        <v>914</v>
      </c>
      <c r="N7124" s="51">
        <v>34151</v>
      </c>
      <c r="O7124" s="51">
        <v>34151</v>
      </c>
      <c r="P7124" s="49" t="s">
        <v>1081</v>
      </c>
    </row>
    <row r="7125" spans="1:16">
      <c r="A7125" s="46">
        <v>0</v>
      </c>
      <c r="B7125" s="46">
        <v>0</v>
      </c>
      <c r="C7125" s="46">
        <v>0</v>
      </c>
      <c r="D7125" s="46">
        <f t="shared" si="111"/>
        <v>0</v>
      </c>
      <c r="E7125" s="51">
        <v>45261</v>
      </c>
      <c r="F7125" s="49" t="s">
        <v>80</v>
      </c>
      <c r="G7125" s="49" t="s">
        <v>81</v>
      </c>
      <c r="H7125" s="49" t="s">
        <v>3196</v>
      </c>
      <c r="I7125" s="49" t="s">
        <v>783</v>
      </c>
      <c r="J7125" s="49">
        <v>135500</v>
      </c>
      <c r="K7125" s="49" t="s">
        <v>109</v>
      </c>
      <c r="L7125" s="49">
        <v>9803239</v>
      </c>
      <c r="M7125" s="49" t="s">
        <v>914</v>
      </c>
      <c r="N7125" s="51">
        <v>34516</v>
      </c>
      <c r="O7125" s="51">
        <v>34516</v>
      </c>
      <c r="P7125" s="49" t="s">
        <v>1081</v>
      </c>
    </row>
    <row r="7126" spans="1:16">
      <c r="A7126" s="46">
        <v>0</v>
      </c>
      <c r="B7126" s="46">
        <v>0</v>
      </c>
      <c r="C7126" s="46">
        <v>0</v>
      </c>
      <c r="D7126" s="46">
        <f t="shared" si="111"/>
        <v>0</v>
      </c>
      <c r="E7126" s="51">
        <v>45261</v>
      </c>
      <c r="F7126" s="49" t="s">
        <v>80</v>
      </c>
      <c r="G7126" s="49" t="s">
        <v>81</v>
      </c>
      <c r="H7126" s="49" t="s">
        <v>3196</v>
      </c>
      <c r="I7126" s="49" t="s">
        <v>783</v>
      </c>
      <c r="J7126" s="49">
        <v>135500</v>
      </c>
      <c r="K7126" s="49" t="s">
        <v>109</v>
      </c>
      <c r="L7126" s="49">
        <v>9803130</v>
      </c>
      <c r="M7126" s="49" t="s">
        <v>914</v>
      </c>
      <c r="N7126" s="51">
        <v>34516</v>
      </c>
      <c r="O7126" s="51">
        <v>34516</v>
      </c>
      <c r="P7126" s="49" t="s">
        <v>1081</v>
      </c>
    </row>
    <row r="7127" spans="1:16">
      <c r="A7127" s="46">
        <v>0</v>
      </c>
      <c r="B7127" s="46">
        <v>0</v>
      </c>
      <c r="C7127" s="46">
        <v>0</v>
      </c>
      <c r="D7127" s="46">
        <f t="shared" si="111"/>
        <v>0</v>
      </c>
      <c r="E7127" s="51">
        <v>45261</v>
      </c>
      <c r="F7127" s="49" t="s">
        <v>80</v>
      </c>
      <c r="G7127" s="49" t="s">
        <v>81</v>
      </c>
      <c r="H7127" s="49" t="s">
        <v>3196</v>
      </c>
      <c r="I7127" s="49" t="s">
        <v>783</v>
      </c>
      <c r="J7127" s="49">
        <v>135500</v>
      </c>
      <c r="K7127" s="49" t="s">
        <v>109</v>
      </c>
      <c r="L7127" s="49">
        <v>9803314</v>
      </c>
      <c r="M7127" s="49" t="s">
        <v>914</v>
      </c>
      <c r="N7127" s="51">
        <v>35247</v>
      </c>
      <c r="O7127" s="51">
        <v>35247</v>
      </c>
      <c r="P7127" s="49" t="s">
        <v>1081</v>
      </c>
    </row>
    <row r="7128" spans="1:16">
      <c r="A7128" s="46">
        <v>0</v>
      </c>
      <c r="B7128" s="46">
        <v>0</v>
      </c>
      <c r="C7128" s="46">
        <v>0</v>
      </c>
      <c r="D7128" s="46">
        <f t="shared" si="111"/>
        <v>0</v>
      </c>
      <c r="E7128" s="51">
        <v>45261</v>
      </c>
      <c r="F7128" s="49" t="s">
        <v>80</v>
      </c>
      <c r="G7128" s="49" t="s">
        <v>81</v>
      </c>
      <c r="H7128" s="49" t="s">
        <v>3196</v>
      </c>
      <c r="I7128" s="49" t="s">
        <v>783</v>
      </c>
      <c r="J7128" s="49">
        <v>135500</v>
      </c>
      <c r="K7128" s="49" t="s">
        <v>111</v>
      </c>
      <c r="L7128" s="49">
        <v>9693323</v>
      </c>
      <c r="M7128" s="49" t="s">
        <v>3092</v>
      </c>
      <c r="N7128" s="51">
        <v>33786</v>
      </c>
      <c r="O7128" s="51">
        <v>33786</v>
      </c>
      <c r="P7128" s="49" t="s">
        <v>1091</v>
      </c>
    </row>
    <row r="7129" spans="1:16">
      <c r="A7129" s="46">
        <v>0</v>
      </c>
      <c r="B7129" s="46">
        <v>0</v>
      </c>
      <c r="C7129" s="46">
        <v>0</v>
      </c>
      <c r="D7129" s="46">
        <f t="shared" si="111"/>
        <v>0</v>
      </c>
      <c r="E7129" s="51">
        <v>45261</v>
      </c>
      <c r="F7129" s="49" t="s">
        <v>80</v>
      </c>
      <c r="G7129" s="49" t="s">
        <v>81</v>
      </c>
      <c r="H7129" s="49" t="s">
        <v>3196</v>
      </c>
      <c r="I7129" s="49" t="s">
        <v>783</v>
      </c>
      <c r="J7129" s="49">
        <v>135500</v>
      </c>
      <c r="K7129" s="49" t="s">
        <v>111</v>
      </c>
      <c r="L7129" s="49">
        <v>9974632</v>
      </c>
      <c r="M7129" s="49" t="s">
        <v>3092</v>
      </c>
      <c r="N7129" s="51">
        <v>30133</v>
      </c>
      <c r="O7129" s="51">
        <v>30133</v>
      </c>
      <c r="P7129" s="49" t="s">
        <v>1091</v>
      </c>
    </row>
    <row r="7130" spans="1:16">
      <c r="A7130" s="46">
        <v>0</v>
      </c>
      <c r="B7130" s="46">
        <v>0</v>
      </c>
      <c r="C7130" s="46">
        <v>0</v>
      </c>
      <c r="D7130" s="46">
        <f t="shared" si="111"/>
        <v>0</v>
      </c>
      <c r="E7130" s="51">
        <v>45261</v>
      </c>
      <c r="F7130" s="49" t="s">
        <v>80</v>
      </c>
      <c r="G7130" s="49" t="s">
        <v>81</v>
      </c>
      <c r="H7130" s="49" t="s">
        <v>3196</v>
      </c>
      <c r="I7130" s="49" t="s">
        <v>783</v>
      </c>
      <c r="J7130" s="49">
        <v>135500</v>
      </c>
      <c r="K7130" s="49" t="s">
        <v>116</v>
      </c>
      <c r="L7130" s="49">
        <v>9974630</v>
      </c>
      <c r="M7130" s="49" t="s">
        <v>3093</v>
      </c>
      <c r="N7130" s="51">
        <v>33420</v>
      </c>
      <c r="O7130" s="51">
        <v>33420</v>
      </c>
      <c r="P7130" s="49" t="s">
        <v>1091</v>
      </c>
    </row>
    <row r="7131" spans="1:16">
      <c r="A7131" s="46">
        <v>0</v>
      </c>
      <c r="B7131" s="46">
        <v>0</v>
      </c>
      <c r="C7131" s="46">
        <v>0</v>
      </c>
      <c r="D7131" s="46">
        <f t="shared" si="111"/>
        <v>0</v>
      </c>
      <c r="E7131" s="51">
        <v>45261</v>
      </c>
      <c r="F7131" s="49" t="s">
        <v>80</v>
      </c>
      <c r="G7131" s="49" t="s">
        <v>81</v>
      </c>
      <c r="H7131" s="49" t="s">
        <v>3196</v>
      </c>
      <c r="I7131" s="49" t="s">
        <v>783</v>
      </c>
      <c r="J7131" s="49">
        <v>135500</v>
      </c>
      <c r="K7131" s="49" t="s">
        <v>117</v>
      </c>
      <c r="L7131" s="49">
        <v>9724166</v>
      </c>
      <c r="M7131" s="49" t="s">
        <v>3094</v>
      </c>
      <c r="N7131" s="51">
        <v>34516</v>
      </c>
      <c r="O7131" s="51">
        <v>34516</v>
      </c>
      <c r="P7131" s="49" t="s">
        <v>1091</v>
      </c>
    </row>
    <row r="7132" spans="1:16">
      <c r="A7132" s="46">
        <v>0</v>
      </c>
      <c r="B7132" s="46">
        <v>0</v>
      </c>
      <c r="C7132" s="46">
        <v>0</v>
      </c>
      <c r="D7132" s="46">
        <f t="shared" si="111"/>
        <v>0</v>
      </c>
      <c r="E7132" s="51">
        <v>45261</v>
      </c>
      <c r="F7132" s="49" t="s">
        <v>80</v>
      </c>
      <c r="G7132" s="49" t="s">
        <v>81</v>
      </c>
      <c r="H7132" s="49" t="s">
        <v>3196</v>
      </c>
      <c r="I7132" s="49" t="s">
        <v>783</v>
      </c>
      <c r="J7132" s="49">
        <v>135500</v>
      </c>
      <c r="K7132" s="49" t="s">
        <v>135</v>
      </c>
      <c r="L7132" s="49">
        <v>9974631</v>
      </c>
      <c r="M7132" s="49" t="s">
        <v>3095</v>
      </c>
      <c r="N7132" s="51">
        <v>34516</v>
      </c>
      <c r="O7132" s="51">
        <v>34516</v>
      </c>
      <c r="P7132" s="49" t="s">
        <v>1091</v>
      </c>
    </row>
    <row r="7133" spans="1:16">
      <c r="A7133" s="46">
        <v>0</v>
      </c>
      <c r="B7133" s="46">
        <v>0</v>
      </c>
      <c r="C7133" s="46">
        <v>0</v>
      </c>
      <c r="D7133" s="46">
        <f t="shared" si="111"/>
        <v>0</v>
      </c>
      <c r="E7133" s="51">
        <v>45261</v>
      </c>
      <c r="F7133" s="49" t="s">
        <v>80</v>
      </c>
      <c r="G7133" s="49" t="s">
        <v>81</v>
      </c>
      <c r="H7133" s="49" t="s">
        <v>3196</v>
      </c>
      <c r="I7133" s="49" t="s">
        <v>783</v>
      </c>
      <c r="J7133" s="49">
        <v>135500</v>
      </c>
      <c r="K7133" s="49" t="s">
        <v>112</v>
      </c>
      <c r="L7133" s="49">
        <v>9780255</v>
      </c>
      <c r="M7133" s="49" t="s">
        <v>3096</v>
      </c>
      <c r="N7133" s="51">
        <v>35247</v>
      </c>
      <c r="O7133" s="51">
        <v>35247</v>
      </c>
      <c r="P7133" s="49" t="s">
        <v>1091</v>
      </c>
    </row>
    <row r="7134" spans="1:16">
      <c r="A7134" s="46">
        <v>0</v>
      </c>
      <c r="B7134" s="46">
        <v>0</v>
      </c>
      <c r="C7134" s="46">
        <v>0</v>
      </c>
      <c r="D7134" s="46">
        <f t="shared" si="111"/>
        <v>0</v>
      </c>
      <c r="E7134" s="51">
        <v>45261</v>
      </c>
      <c r="F7134" s="49" t="s">
        <v>80</v>
      </c>
      <c r="G7134" s="49" t="s">
        <v>81</v>
      </c>
      <c r="H7134" s="49" t="s">
        <v>3196</v>
      </c>
      <c r="I7134" s="49" t="s">
        <v>783</v>
      </c>
      <c r="J7134" s="49">
        <v>135500</v>
      </c>
      <c r="K7134" s="49" t="s">
        <v>693</v>
      </c>
      <c r="L7134" s="49">
        <v>9728060</v>
      </c>
      <c r="M7134" s="49" t="s">
        <v>3128</v>
      </c>
      <c r="N7134" s="51">
        <v>34151</v>
      </c>
      <c r="O7134" s="51">
        <v>34151</v>
      </c>
      <c r="P7134" s="49" t="s">
        <v>1091</v>
      </c>
    </row>
    <row r="7135" spans="1:16">
      <c r="A7135" s="46">
        <v>0</v>
      </c>
      <c r="B7135" s="46">
        <v>0</v>
      </c>
      <c r="C7135" s="46">
        <v>0</v>
      </c>
      <c r="D7135" s="46">
        <f t="shared" si="111"/>
        <v>0</v>
      </c>
      <c r="E7135" s="51">
        <v>45261</v>
      </c>
      <c r="F7135" s="49" t="s">
        <v>80</v>
      </c>
      <c r="G7135" s="49" t="s">
        <v>81</v>
      </c>
      <c r="H7135" s="49" t="s">
        <v>3196</v>
      </c>
      <c r="I7135" s="49" t="s">
        <v>783</v>
      </c>
      <c r="J7135" s="49">
        <v>135600</v>
      </c>
      <c r="K7135" s="49" t="s">
        <v>114</v>
      </c>
      <c r="L7135" s="49">
        <v>9974629</v>
      </c>
      <c r="M7135" s="49" t="s">
        <v>915</v>
      </c>
      <c r="N7135" s="51">
        <v>34516</v>
      </c>
      <c r="O7135" s="51">
        <v>34516</v>
      </c>
      <c r="P7135" s="49" t="s">
        <v>1091</v>
      </c>
    </row>
    <row r="7136" spans="1:16">
      <c r="A7136" s="46">
        <v>0</v>
      </c>
      <c r="B7136" s="46">
        <v>0</v>
      </c>
      <c r="C7136" s="46">
        <v>0</v>
      </c>
      <c r="D7136" s="46">
        <f t="shared" si="111"/>
        <v>0</v>
      </c>
      <c r="E7136" s="51">
        <v>45261</v>
      </c>
      <c r="F7136" s="49" t="s">
        <v>80</v>
      </c>
      <c r="G7136" s="49" t="s">
        <v>81</v>
      </c>
      <c r="H7136" s="49" t="s">
        <v>3196</v>
      </c>
      <c r="I7136" s="49" t="s">
        <v>783</v>
      </c>
      <c r="J7136" s="49">
        <v>135600</v>
      </c>
      <c r="K7136" s="49" t="s">
        <v>122</v>
      </c>
      <c r="L7136" s="49">
        <v>9974628</v>
      </c>
      <c r="M7136" s="49" t="s">
        <v>916</v>
      </c>
      <c r="N7136" s="51">
        <v>34516</v>
      </c>
      <c r="O7136" s="51">
        <v>34516</v>
      </c>
      <c r="P7136" s="49" t="s">
        <v>1091</v>
      </c>
    </row>
    <row r="7137" spans="1:16">
      <c r="A7137" s="46">
        <v>0</v>
      </c>
      <c r="B7137" s="46">
        <v>0</v>
      </c>
      <c r="C7137" s="46">
        <v>0</v>
      </c>
      <c r="D7137" s="46">
        <f t="shared" si="111"/>
        <v>0</v>
      </c>
      <c r="E7137" s="51">
        <v>45261</v>
      </c>
      <c r="F7137" s="49" t="s">
        <v>80</v>
      </c>
      <c r="G7137" s="49" t="s">
        <v>81</v>
      </c>
      <c r="H7137" s="49" t="s">
        <v>3197</v>
      </c>
      <c r="I7137" s="49" t="s">
        <v>689</v>
      </c>
      <c r="J7137" s="49">
        <v>135002</v>
      </c>
      <c r="K7137" s="49" t="s">
        <v>130</v>
      </c>
      <c r="L7137" s="49">
        <v>9699856</v>
      </c>
      <c r="M7137" s="49" t="s">
        <v>917</v>
      </c>
      <c r="N7137" s="51">
        <v>21367</v>
      </c>
      <c r="O7137" s="51">
        <v>21367</v>
      </c>
      <c r="P7137" s="49" t="s">
        <v>1091</v>
      </c>
    </row>
    <row r="7138" spans="1:16">
      <c r="A7138" s="46">
        <v>0</v>
      </c>
      <c r="B7138" s="46">
        <v>0</v>
      </c>
      <c r="C7138" s="46">
        <v>0</v>
      </c>
      <c r="D7138" s="46">
        <f t="shared" si="111"/>
        <v>0</v>
      </c>
      <c r="E7138" s="51">
        <v>45261</v>
      </c>
      <c r="F7138" s="49" t="s">
        <v>80</v>
      </c>
      <c r="G7138" s="49" t="s">
        <v>81</v>
      </c>
      <c r="H7138" s="49" t="s">
        <v>3197</v>
      </c>
      <c r="I7138" s="49" t="s">
        <v>689</v>
      </c>
      <c r="J7138" s="49">
        <v>135002</v>
      </c>
      <c r="K7138" s="49" t="s">
        <v>130</v>
      </c>
      <c r="L7138" s="49">
        <v>9869916</v>
      </c>
      <c r="M7138" s="49" t="s">
        <v>917</v>
      </c>
      <c r="N7138" s="51">
        <v>21367</v>
      </c>
      <c r="O7138" s="51">
        <v>21367</v>
      </c>
      <c r="P7138" s="49" t="s">
        <v>1091</v>
      </c>
    </row>
    <row r="7139" spans="1:16">
      <c r="A7139" s="46">
        <v>0</v>
      </c>
      <c r="B7139" s="46">
        <v>0</v>
      </c>
      <c r="C7139" s="46">
        <v>0</v>
      </c>
      <c r="D7139" s="46">
        <f t="shared" si="111"/>
        <v>0</v>
      </c>
      <c r="E7139" s="51">
        <v>45261</v>
      </c>
      <c r="F7139" s="49" t="s">
        <v>80</v>
      </c>
      <c r="G7139" s="49" t="s">
        <v>81</v>
      </c>
      <c r="H7139" s="49" t="s">
        <v>3197</v>
      </c>
      <c r="I7139" s="49" t="s">
        <v>689</v>
      </c>
      <c r="J7139" s="49">
        <v>135002</v>
      </c>
      <c r="K7139" s="49" t="s">
        <v>130</v>
      </c>
      <c r="L7139" s="49">
        <v>9727119</v>
      </c>
      <c r="M7139" s="49" t="s">
        <v>917</v>
      </c>
      <c r="N7139" s="51">
        <v>21367</v>
      </c>
      <c r="O7139" s="51">
        <v>21367</v>
      </c>
      <c r="P7139" s="49" t="s">
        <v>1091</v>
      </c>
    </row>
    <row r="7140" spans="1:16">
      <c r="A7140" s="46">
        <v>0</v>
      </c>
      <c r="B7140" s="46">
        <v>0</v>
      </c>
      <c r="C7140" s="46">
        <v>0</v>
      </c>
      <c r="D7140" s="46">
        <f t="shared" si="111"/>
        <v>0</v>
      </c>
      <c r="E7140" s="51">
        <v>45261</v>
      </c>
      <c r="F7140" s="49" t="s">
        <v>80</v>
      </c>
      <c r="G7140" s="49" t="s">
        <v>81</v>
      </c>
      <c r="H7140" s="49" t="s">
        <v>3197</v>
      </c>
      <c r="I7140" s="49" t="s">
        <v>689</v>
      </c>
      <c r="J7140" s="49">
        <v>135002</v>
      </c>
      <c r="K7140" s="49" t="s">
        <v>130</v>
      </c>
      <c r="L7140" s="49">
        <v>9704823</v>
      </c>
      <c r="M7140" s="49" t="s">
        <v>917</v>
      </c>
      <c r="N7140" s="51">
        <v>21367</v>
      </c>
      <c r="O7140" s="51">
        <v>21367</v>
      </c>
      <c r="P7140" s="49" t="s">
        <v>1091</v>
      </c>
    </row>
    <row r="7141" spans="1:16">
      <c r="A7141" s="46">
        <v>0</v>
      </c>
      <c r="B7141" s="46">
        <v>0</v>
      </c>
      <c r="C7141" s="46">
        <v>0</v>
      </c>
      <c r="D7141" s="46">
        <f t="shared" si="111"/>
        <v>0</v>
      </c>
      <c r="E7141" s="51">
        <v>45261</v>
      </c>
      <c r="F7141" s="49" t="s">
        <v>80</v>
      </c>
      <c r="G7141" s="49" t="s">
        <v>81</v>
      </c>
      <c r="H7141" s="49" t="s">
        <v>3197</v>
      </c>
      <c r="I7141" s="49" t="s">
        <v>689</v>
      </c>
      <c r="J7141" s="49">
        <v>135002</v>
      </c>
      <c r="K7141" s="49" t="s">
        <v>130</v>
      </c>
      <c r="L7141" s="49">
        <v>9869917</v>
      </c>
      <c r="M7141" s="49" t="s">
        <v>917</v>
      </c>
      <c r="N7141" s="51">
        <v>21367</v>
      </c>
      <c r="O7141" s="51">
        <v>21367</v>
      </c>
      <c r="P7141" s="49" t="s">
        <v>1091</v>
      </c>
    </row>
    <row r="7142" spans="1:16">
      <c r="A7142" s="46">
        <v>0</v>
      </c>
      <c r="B7142" s="46">
        <v>0</v>
      </c>
      <c r="C7142" s="46">
        <v>0</v>
      </c>
      <c r="D7142" s="46">
        <f t="shared" si="111"/>
        <v>0</v>
      </c>
      <c r="E7142" s="51">
        <v>45261</v>
      </c>
      <c r="F7142" s="49" t="s">
        <v>80</v>
      </c>
      <c r="G7142" s="49" t="s">
        <v>81</v>
      </c>
      <c r="H7142" s="49" t="s">
        <v>3197</v>
      </c>
      <c r="I7142" s="49" t="s">
        <v>689</v>
      </c>
      <c r="J7142" s="49">
        <v>135002</v>
      </c>
      <c r="K7142" s="49" t="s">
        <v>130</v>
      </c>
      <c r="L7142" s="49">
        <v>9869914</v>
      </c>
      <c r="M7142" s="49" t="s">
        <v>917</v>
      </c>
      <c r="N7142" s="51">
        <v>21367</v>
      </c>
      <c r="O7142" s="51">
        <v>21367</v>
      </c>
      <c r="P7142" s="49" t="s">
        <v>1091</v>
      </c>
    </row>
    <row r="7143" spans="1:16">
      <c r="A7143" s="46">
        <v>0</v>
      </c>
      <c r="B7143" s="46">
        <v>0</v>
      </c>
      <c r="C7143" s="46">
        <v>0</v>
      </c>
      <c r="D7143" s="46">
        <f t="shared" si="111"/>
        <v>0</v>
      </c>
      <c r="E7143" s="51">
        <v>45261</v>
      </c>
      <c r="F7143" s="49" t="s">
        <v>80</v>
      </c>
      <c r="G7143" s="49" t="s">
        <v>81</v>
      </c>
      <c r="H7143" s="49" t="s">
        <v>3197</v>
      </c>
      <c r="I7143" s="49" t="s">
        <v>689</v>
      </c>
      <c r="J7143" s="49">
        <v>135002</v>
      </c>
      <c r="K7143" s="49" t="s">
        <v>130</v>
      </c>
      <c r="L7143" s="49">
        <v>9869915</v>
      </c>
      <c r="M7143" s="49" t="s">
        <v>917</v>
      </c>
      <c r="N7143" s="51">
        <v>21367</v>
      </c>
      <c r="O7143" s="51">
        <v>21367</v>
      </c>
      <c r="P7143" s="49" t="s">
        <v>1091</v>
      </c>
    </row>
    <row r="7144" spans="1:16">
      <c r="A7144" s="46">
        <v>0</v>
      </c>
      <c r="B7144" s="46">
        <v>0</v>
      </c>
      <c r="C7144" s="46">
        <v>0</v>
      </c>
      <c r="D7144" s="46">
        <f t="shared" si="111"/>
        <v>0</v>
      </c>
      <c r="E7144" s="51">
        <v>45261</v>
      </c>
      <c r="F7144" s="49" t="s">
        <v>80</v>
      </c>
      <c r="G7144" s="49" t="s">
        <v>81</v>
      </c>
      <c r="H7144" s="49" t="s">
        <v>3197</v>
      </c>
      <c r="I7144" s="49" t="s">
        <v>689</v>
      </c>
      <c r="J7144" s="49">
        <v>135002</v>
      </c>
      <c r="K7144" s="49" t="s">
        <v>130</v>
      </c>
      <c r="L7144" s="49">
        <v>9704824</v>
      </c>
      <c r="M7144" s="49" t="s">
        <v>917</v>
      </c>
      <c r="N7144" s="51">
        <v>21367</v>
      </c>
      <c r="O7144" s="51">
        <v>21367</v>
      </c>
      <c r="P7144" s="49" t="s">
        <v>1091</v>
      </c>
    </row>
    <row r="7145" spans="1:16">
      <c r="A7145" s="46">
        <v>0</v>
      </c>
      <c r="B7145" s="46">
        <v>0</v>
      </c>
      <c r="C7145" s="46">
        <v>0</v>
      </c>
      <c r="D7145" s="46">
        <f t="shared" si="111"/>
        <v>0</v>
      </c>
      <c r="E7145" s="51">
        <v>45261</v>
      </c>
      <c r="F7145" s="49" t="s">
        <v>80</v>
      </c>
      <c r="G7145" s="49" t="s">
        <v>81</v>
      </c>
      <c r="H7145" s="49" t="s">
        <v>3197</v>
      </c>
      <c r="I7145" s="49" t="s">
        <v>689</v>
      </c>
      <c r="J7145" s="49">
        <v>135002</v>
      </c>
      <c r="K7145" s="49" t="s">
        <v>130</v>
      </c>
      <c r="L7145" s="49">
        <v>9869920</v>
      </c>
      <c r="M7145" s="49" t="s">
        <v>917</v>
      </c>
      <c r="N7145" s="51">
        <v>21367</v>
      </c>
      <c r="O7145" s="51">
        <v>21367</v>
      </c>
      <c r="P7145" s="49" t="s">
        <v>1091</v>
      </c>
    </row>
    <row r="7146" spans="1:16">
      <c r="A7146" s="46">
        <v>0</v>
      </c>
      <c r="B7146" s="46">
        <v>0</v>
      </c>
      <c r="C7146" s="46">
        <v>0</v>
      </c>
      <c r="D7146" s="46">
        <f t="shared" si="111"/>
        <v>0</v>
      </c>
      <c r="E7146" s="51">
        <v>45261</v>
      </c>
      <c r="F7146" s="49" t="s">
        <v>80</v>
      </c>
      <c r="G7146" s="49" t="s">
        <v>81</v>
      </c>
      <c r="H7146" s="49" t="s">
        <v>3197</v>
      </c>
      <c r="I7146" s="49" t="s">
        <v>689</v>
      </c>
      <c r="J7146" s="49">
        <v>135002</v>
      </c>
      <c r="K7146" s="49" t="s">
        <v>130</v>
      </c>
      <c r="L7146" s="49">
        <v>9718835</v>
      </c>
      <c r="M7146" s="49" t="s">
        <v>917</v>
      </c>
      <c r="N7146" s="51">
        <v>21367</v>
      </c>
      <c r="O7146" s="51">
        <v>21367</v>
      </c>
      <c r="P7146" s="49" t="s">
        <v>1091</v>
      </c>
    </row>
    <row r="7147" spans="1:16">
      <c r="A7147" s="46">
        <v>0</v>
      </c>
      <c r="B7147" s="46">
        <v>0</v>
      </c>
      <c r="C7147" s="46">
        <v>0</v>
      </c>
      <c r="D7147" s="46">
        <f t="shared" si="111"/>
        <v>0</v>
      </c>
      <c r="E7147" s="51">
        <v>45261</v>
      </c>
      <c r="F7147" s="49" t="s">
        <v>80</v>
      </c>
      <c r="G7147" s="49" t="s">
        <v>81</v>
      </c>
      <c r="H7147" s="49" t="s">
        <v>3197</v>
      </c>
      <c r="I7147" s="49" t="s">
        <v>689</v>
      </c>
      <c r="J7147" s="49">
        <v>135002</v>
      </c>
      <c r="K7147" s="49" t="s">
        <v>130</v>
      </c>
      <c r="L7147" s="49">
        <v>9869922</v>
      </c>
      <c r="M7147" s="49" t="s">
        <v>917</v>
      </c>
      <c r="N7147" s="51">
        <v>21367</v>
      </c>
      <c r="O7147" s="51">
        <v>21367</v>
      </c>
      <c r="P7147" s="49" t="s">
        <v>1091</v>
      </c>
    </row>
    <row r="7148" spans="1:16">
      <c r="A7148" s="46">
        <v>0</v>
      </c>
      <c r="B7148" s="46">
        <v>0</v>
      </c>
      <c r="C7148" s="46">
        <v>0</v>
      </c>
      <c r="D7148" s="46">
        <f t="shared" si="111"/>
        <v>0</v>
      </c>
      <c r="E7148" s="51">
        <v>45261</v>
      </c>
      <c r="F7148" s="49" t="s">
        <v>80</v>
      </c>
      <c r="G7148" s="49" t="s">
        <v>81</v>
      </c>
      <c r="H7148" s="49" t="s">
        <v>3197</v>
      </c>
      <c r="I7148" s="49" t="s">
        <v>689</v>
      </c>
      <c r="J7148" s="49">
        <v>135002</v>
      </c>
      <c r="K7148" s="49" t="s">
        <v>130</v>
      </c>
      <c r="L7148" s="49">
        <v>9869919</v>
      </c>
      <c r="M7148" s="49" t="s">
        <v>917</v>
      </c>
      <c r="N7148" s="51">
        <v>21367</v>
      </c>
      <c r="O7148" s="51">
        <v>21367</v>
      </c>
      <c r="P7148" s="49" t="s">
        <v>1091</v>
      </c>
    </row>
    <row r="7149" spans="1:16">
      <c r="A7149" s="46">
        <v>0</v>
      </c>
      <c r="B7149" s="46">
        <v>0</v>
      </c>
      <c r="C7149" s="46">
        <v>0</v>
      </c>
      <c r="D7149" s="46">
        <f t="shared" si="111"/>
        <v>0</v>
      </c>
      <c r="E7149" s="51">
        <v>45261</v>
      </c>
      <c r="F7149" s="49" t="s">
        <v>80</v>
      </c>
      <c r="G7149" s="49" t="s">
        <v>81</v>
      </c>
      <c r="H7149" s="49" t="s">
        <v>3197</v>
      </c>
      <c r="I7149" s="49" t="s">
        <v>689</v>
      </c>
      <c r="J7149" s="49">
        <v>135002</v>
      </c>
      <c r="K7149" s="49" t="s">
        <v>130</v>
      </c>
      <c r="L7149" s="49">
        <v>9869912</v>
      </c>
      <c r="M7149" s="49" t="s">
        <v>917</v>
      </c>
      <c r="N7149" s="51">
        <v>21367</v>
      </c>
      <c r="O7149" s="51">
        <v>21367</v>
      </c>
      <c r="P7149" s="49" t="s">
        <v>1091</v>
      </c>
    </row>
    <row r="7150" spans="1:16">
      <c r="A7150" s="46">
        <v>0</v>
      </c>
      <c r="B7150" s="46">
        <v>0</v>
      </c>
      <c r="C7150" s="46">
        <v>0</v>
      </c>
      <c r="D7150" s="46">
        <f t="shared" si="111"/>
        <v>0</v>
      </c>
      <c r="E7150" s="51">
        <v>45261</v>
      </c>
      <c r="F7150" s="49" t="s">
        <v>80</v>
      </c>
      <c r="G7150" s="49" t="s">
        <v>81</v>
      </c>
      <c r="H7150" s="49" t="s">
        <v>3197</v>
      </c>
      <c r="I7150" s="49" t="s">
        <v>689</v>
      </c>
      <c r="J7150" s="49">
        <v>135002</v>
      </c>
      <c r="K7150" s="49" t="s">
        <v>130</v>
      </c>
      <c r="L7150" s="49">
        <v>9869921</v>
      </c>
      <c r="M7150" s="49" t="s">
        <v>917</v>
      </c>
      <c r="N7150" s="51">
        <v>21367</v>
      </c>
      <c r="O7150" s="51">
        <v>21367</v>
      </c>
      <c r="P7150" s="49" t="s">
        <v>1091</v>
      </c>
    </row>
    <row r="7151" spans="1:16">
      <c r="A7151" s="46">
        <v>0</v>
      </c>
      <c r="B7151" s="46">
        <v>0</v>
      </c>
      <c r="C7151" s="46">
        <v>0</v>
      </c>
      <c r="D7151" s="46">
        <f t="shared" si="111"/>
        <v>0</v>
      </c>
      <c r="E7151" s="51">
        <v>45261</v>
      </c>
      <c r="F7151" s="49" t="s">
        <v>80</v>
      </c>
      <c r="G7151" s="49" t="s">
        <v>81</v>
      </c>
      <c r="H7151" s="49" t="s">
        <v>3197</v>
      </c>
      <c r="I7151" s="49" t="s">
        <v>689</v>
      </c>
      <c r="J7151" s="49">
        <v>135002</v>
      </c>
      <c r="K7151" s="49" t="s">
        <v>130</v>
      </c>
      <c r="L7151" s="49">
        <v>9869918</v>
      </c>
      <c r="M7151" s="49" t="s">
        <v>917</v>
      </c>
      <c r="N7151" s="51">
        <v>21367</v>
      </c>
      <c r="O7151" s="51">
        <v>21367</v>
      </c>
      <c r="P7151" s="49" t="s">
        <v>1091</v>
      </c>
    </row>
    <row r="7152" spans="1:16">
      <c r="A7152" s="46">
        <v>0</v>
      </c>
      <c r="B7152" s="46">
        <v>0</v>
      </c>
      <c r="C7152" s="46">
        <v>0</v>
      </c>
      <c r="D7152" s="46">
        <f t="shared" si="111"/>
        <v>0</v>
      </c>
      <c r="E7152" s="51">
        <v>45261</v>
      </c>
      <c r="F7152" s="49" t="s">
        <v>80</v>
      </c>
      <c r="G7152" s="49" t="s">
        <v>81</v>
      </c>
      <c r="H7152" s="49" t="s">
        <v>3197</v>
      </c>
      <c r="I7152" s="49" t="s">
        <v>689</v>
      </c>
      <c r="J7152" s="49">
        <v>135002</v>
      </c>
      <c r="K7152" s="49" t="s">
        <v>130</v>
      </c>
      <c r="L7152" s="49">
        <v>9869913</v>
      </c>
      <c r="M7152" s="49" t="s">
        <v>917</v>
      </c>
      <c r="N7152" s="51">
        <v>21367</v>
      </c>
      <c r="O7152" s="51">
        <v>21367</v>
      </c>
      <c r="P7152" s="49" t="s">
        <v>1091</v>
      </c>
    </row>
    <row r="7153" spans="1:16">
      <c r="A7153" s="46">
        <v>0</v>
      </c>
      <c r="B7153" s="46">
        <v>0</v>
      </c>
      <c r="C7153" s="46">
        <v>0</v>
      </c>
      <c r="D7153" s="46">
        <f t="shared" si="111"/>
        <v>0</v>
      </c>
      <c r="E7153" s="51">
        <v>45261</v>
      </c>
      <c r="F7153" s="49" t="s">
        <v>80</v>
      </c>
      <c r="G7153" s="49" t="s">
        <v>81</v>
      </c>
      <c r="H7153" s="49" t="s">
        <v>3197</v>
      </c>
      <c r="I7153" s="49" t="s">
        <v>689</v>
      </c>
      <c r="J7153" s="49">
        <v>135002</v>
      </c>
      <c r="K7153" s="49" t="s">
        <v>130</v>
      </c>
      <c r="L7153" s="49">
        <v>9869911</v>
      </c>
      <c r="M7153" s="49" t="s">
        <v>917</v>
      </c>
      <c r="N7153" s="51">
        <v>21367</v>
      </c>
      <c r="O7153" s="51">
        <v>21367</v>
      </c>
      <c r="P7153" s="49" t="s">
        <v>1091</v>
      </c>
    </row>
    <row r="7154" spans="1:16">
      <c r="A7154" s="46">
        <v>0</v>
      </c>
      <c r="B7154" s="46">
        <v>0</v>
      </c>
      <c r="C7154" s="46">
        <v>0</v>
      </c>
      <c r="D7154" s="46">
        <f t="shared" si="111"/>
        <v>0</v>
      </c>
      <c r="E7154" s="51">
        <v>45261</v>
      </c>
      <c r="F7154" s="49" t="s">
        <v>80</v>
      </c>
      <c r="G7154" s="49" t="s">
        <v>81</v>
      </c>
      <c r="H7154" s="49" t="s">
        <v>3197</v>
      </c>
      <c r="I7154" s="49" t="s">
        <v>689</v>
      </c>
      <c r="J7154" s="49">
        <v>135300</v>
      </c>
      <c r="K7154" s="49" t="s">
        <v>107</v>
      </c>
      <c r="L7154" s="49">
        <v>11672943</v>
      </c>
      <c r="M7154" s="49" t="s">
        <v>3198</v>
      </c>
      <c r="N7154" s="51">
        <v>40948</v>
      </c>
      <c r="O7154" s="51">
        <v>41183</v>
      </c>
      <c r="P7154" s="49" t="s">
        <v>3199</v>
      </c>
    </row>
    <row r="7155" spans="1:16">
      <c r="A7155" s="46">
        <v>0</v>
      </c>
      <c r="B7155" s="46">
        <v>0</v>
      </c>
      <c r="C7155" s="46">
        <v>0</v>
      </c>
      <c r="D7155" s="46">
        <f t="shared" si="111"/>
        <v>0</v>
      </c>
      <c r="E7155" s="51">
        <v>45261</v>
      </c>
      <c r="F7155" s="49" t="s">
        <v>80</v>
      </c>
      <c r="G7155" s="49" t="s">
        <v>81</v>
      </c>
      <c r="H7155" s="49" t="s">
        <v>3197</v>
      </c>
      <c r="I7155" s="49" t="s">
        <v>689</v>
      </c>
      <c r="J7155" s="49">
        <v>135300</v>
      </c>
      <c r="K7155" s="49" t="s">
        <v>107</v>
      </c>
      <c r="L7155" s="49">
        <v>12472396</v>
      </c>
      <c r="M7155" s="49" t="s">
        <v>3200</v>
      </c>
      <c r="N7155" s="51">
        <v>41778</v>
      </c>
      <c r="O7155" s="51">
        <v>41760</v>
      </c>
      <c r="P7155" s="49" t="s">
        <v>3201</v>
      </c>
    </row>
    <row r="7156" spans="1:16">
      <c r="A7156" s="46">
        <v>0</v>
      </c>
      <c r="B7156" s="46">
        <v>0</v>
      </c>
      <c r="C7156" s="46">
        <v>0</v>
      </c>
      <c r="D7156" s="46">
        <f t="shared" si="111"/>
        <v>0</v>
      </c>
      <c r="E7156" s="51">
        <v>45261</v>
      </c>
      <c r="F7156" s="49" t="s">
        <v>80</v>
      </c>
      <c r="G7156" s="49" t="s">
        <v>81</v>
      </c>
      <c r="H7156" s="49" t="s">
        <v>3197</v>
      </c>
      <c r="I7156" s="49" t="s">
        <v>689</v>
      </c>
      <c r="J7156" s="49">
        <v>135300</v>
      </c>
      <c r="K7156" s="49" t="s">
        <v>195</v>
      </c>
      <c r="L7156" s="49">
        <v>11630316</v>
      </c>
      <c r="M7156" s="49" t="s">
        <v>931</v>
      </c>
      <c r="N7156" s="51">
        <v>41106</v>
      </c>
      <c r="O7156" s="51">
        <v>40909</v>
      </c>
      <c r="P7156" s="49" t="s">
        <v>3202</v>
      </c>
    </row>
    <row r="7157" spans="1:16">
      <c r="A7157" s="46">
        <v>0</v>
      </c>
      <c r="B7157" s="46">
        <v>0</v>
      </c>
      <c r="C7157" s="46">
        <v>0</v>
      </c>
      <c r="D7157" s="46">
        <f t="shared" si="111"/>
        <v>0</v>
      </c>
      <c r="E7157" s="51">
        <v>45261</v>
      </c>
      <c r="F7157" s="49" t="s">
        <v>80</v>
      </c>
      <c r="G7157" s="49" t="s">
        <v>81</v>
      </c>
      <c r="H7157" s="49" t="s">
        <v>3197</v>
      </c>
      <c r="I7157" s="49" t="s">
        <v>689</v>
      </c>
      <c r="J7157" s="49">
        <v>135300</v>
      </c>
      <c r="K7157" s="49" t="s">
        <v>195</v>
      </c>
      <c r="L7157" s="49">
        <v>11834755</v>
      </c>
      <c r="M7157" s="49" t="s">
        <v>931</v>
      </c>
      <c r="N7157" s="51">
        <v>40963</v>
      </c>
      <c r="O7157" s="51">
        <v>40909</v>
      </c>
      <c r="P7157" s="49" t="s">
        <v>3203</v>
      </c>
    </row>
    <row r="7158" spans="1:16">
      <c r="A7158" s="46">
        <v>0</v>
      </c>
      <c r="B7158" s="46">
        <v>0</v>
      </c>
      <c r="C7158" s="46">
        <v>0</v>
      </c>
      <c r="D7158" s="46">
        <f t="shared" si="111"/>
        <v>0</v>
      </c>
      <c r="E7158" s="51">
        <v>45261</v>
      </c>
      <c r="F7158" s="49" t="s">
        <v>80</v>
      </c>
      <c r="G7158" s="49" t="s">
        <v>81</v>
      </c>
      <c r="H7158" s="49" t="s">
        <v>3197</v>
      </c>
      <c r="I7158" s="49" t="s">
        <v>689</v>
      </c>
      <c r="J7158" s="49">
        <v>135500</v>
      </c>
      <c r="K7158" s="49" t="s">
        <v>103</v>
      </c>
      <c r="L7158" s="49">
        <v>9811632</v>
      </c>
      <c r="M7158" s="49" t="s">
        <v>920</v>
      </c>
      <c r="N7158" s="51">
        <v>37433</v>
      </c>
      <c r="O7158" s="51">
        <v>37257</v>
      </c>
      <c r="P7158" s="49" t="s">
        <v>3204</v>
      </c>
    </row>
    <row r="7159" spans="1:16">
      <c r="A7159" s="46">
        <v>0</v>
      </c>
      <c r="B7159" s="46">
        <v>0</v>
      </c>
      <c r="C7159" s="46">
        <v>0</v>
      </c>
      <c r="D7159" s="46">
        <f t="shared" si="111"/>
        <v>0</v>
      </c>
      <c r="E7159" s="51">
        <v>45261</v>
      </c>
      <c r="F7159" s="49" t="s">
        <v>80</v>
      </c>
      <c r="G7159" s="49" t="s">
        <v>81</v>
      </c>
      <c r="H7159" s="49" t="s">
        <v>3197</v>
      </c>
      <c r="I7159" s="49" t="s">
        <v>689</v>
      </c>
      <c r="J7159" s="49">
        <v>135500</v>
      </c>
      <c r="K7159" s="49" t="s">
        <v>103</v>
      </c>
      <c r="L7159" s="49">
        <v>19791373</v>
      </c>
      <c r="M7159" s="49" t="s">
        <v>894</v>
      </c>
      <c r="N7159" s="51">
        <v>42454</v>
      </c>
      <c r="O7159" s="51">
        <v>42370</v>
      </c>
      <c r="P7159" s="49" t="s">
        <v>3205</v>
      </c>
    </row>
    <row r="7160" spans="1:16">
      <c r="A7160" s="46">
        <v>0</v>
      </c>
      <c r="B7160" s="46">
        <v>0</v>
      </c>
      <c r="C7160" s="46">
        <v>0</v>
      </c>
      <c r="D7160" s="46">
        <f t="shared" si="111"/>
        <v>0</v>
      </c>
      <c r="E7160" s="51">
        <v>45261</v>
      </c>
      <c r="F7160" s="49" t="s">
        <v>80</v>
      </c>
      <c r="G7160" s="49" t="s">
        <v>81</v>
      </c>
      <c r="H7160" s="49" t="s">
        <v>3197</v>
      </c>
      <c r="I7160" s="49" t="s">
        <v>689</v>
      </c>
      <c r="J7160" s="49">
        <v>135500</v>
      </c>
      <c r="K7160" s="49" t="s">
        <v>106</v>
      </c>
      <c r="L7160" s="49">
        <v>9802787</v>
      </c>
      <c r="M7160" s="49" t="s">
        <v>908</v>
      </c>
      <c r="N7160" s="51">
        <v>21367</v>
      </c>
      <c r="O7160" s="51">
        <v>21367</v>
      </c>
      <c r="P7160" s="49" t="s">
        <v>1081</v>
      </c>
    </row>
    <row r="7161" spans="1:16">
      <c r="A7161" s="46">
        <v>0</v>
      </c>
      <c r="B7161" s="46">
        <v>0</v>
      </c>
      <c r="C7161" s="46">
        <v>0</v>
      </c>
      <c r="D7161" s="46">
        <f t="shared" si="111"/>
        <v>0</v>
      </c>
      <c r="E7161" s="51">
        <v>45261</v>
      </c>
      <c r="F7161" s="49" t="s">
        <v>80</v>
      </c>
      <c r="G7161" s="49" t="s">
        <v>81</v>
      </c>
      <c r="H7161" s="49" t="s">
        <v>3197</v>
      </c>
      <c r="I7161" s="49" t="s">
        <v>689</v>
      </c>
      <c r="J7161" s="49">
        <v>135500</v>
      </c>
      <c r="K7161" s="49" t="s">
        <v>106</v>
      </c>
      <c r="L7161" s="49">
        <v>9802435</v>
      </c>
      <c r="M7161" s="49" t="s">
        <v>908</v>
      </c>
      <c r="N7161" s="51">
        <v>23193</v>
      </c>
      <c r="O7161" s="51">
        <v>23193</v>
      </c>
      <c r="P7161" s="49" t="s">
        <v>1081</v>
      </c>
    </row>
    <row r="7162" spans="1:16">
      <c r="A7162" s="46">
        <v>0</v>
      </c>
      <c r="B7162" s="46">
        <v>0</v>
      </c>
      <c r="C7162" s="46">
        <v>0</v>
      </c>
      <c r="D7162" s="46">
        <f t="shared" si="111"/>
        <v>0</v>
      </c>
      <c r="E7162" s="51">
        <v>45261</v>
      </c>
      <c r="F7162" s="49" t="s">
        <v>80</v>
      </c>
      <c r="G7162" s="49" t="s">
        <v>81</v>
      </c>
      <c r="H7162" s="49" t="s">
        <v>3197</v>
      </c>
      <c r="I7162" s="49" t="s">
        <v>689</v>
      </c>
      <c r="J7162" s="49">
        <v>135500</v>
      </c>
      <c r="K7162" s="49" t="s">
        <v>106</v>
      </c>
      <c r="L7162" s="49">
        <v>9802355</v>
      </c>
      <c r="M7162" s="49" t="s">
        <v>908</v>
      </c>
      <c r="N7162" s="51">
        <v>23193</v>
      </c>
      <c r="O7162" s="51">
        <v>23193</v>
      </c>
      <c r="P7162" s="49" t="s">
        <v>1081</v>
      </c>
    </row>
    <row r="7163" spans="1:16">
      <c r="A7163" s="46">
        <v>0</v>
      </c>
      <c r="B7163" s="46">
        <v>0</v>
      </c>
      <c r="C7163" s="46">
        <v>0</v>
      </c>
      <c r="D7163" s="46">
        <f t="shared" si="111"/>
        <v>0</v>
      </c>
      <c r="E7163" s="51">
        <v>45261</v>
      </c>
      <c r="F7163" s="49" t="s">
        <v>80</v>
      </c>
      <c r="G7163" s="49" t="s">
        <v>81</v>
      </c>
      <c r="H7163" s="49" t="s">
        <v>3197</v>
      </c>
      <c r="I7163" s="49" t="s">
        <v>689</v>
      </c>
      <c r="J7163" s="49">
        <v>135500</v>
      </c>
      <c r="K7163" s="49" t="s">
        <v>106</v>
      </c>
      <c r="L7163" s="49">
        <v>9802434</v>
      </c>
      <c r="M7163" s="49" t="s">
        <v>908</v>
      </c>
      <c r="N7163" s="51">
        <v>21367</v>
      </c>
      <c r="O7163" s="51">
        <v>21367</v>
      </c>
      <c r="P7163" s="49" t="s">
        <v>1081</v>
      </c>
    </row>
    <row r="7164" spans="1:16">
      <c r="A7164" s="46">
        <v>0</v>
      </c>
      <c r="B7164" s="46">
        <v>0</v>
      </c>
      <c r="C7164" s="46">
        <v>0</v>
      </c>
      <c r="D7164" s="46">
        <f t="shared" si="111"/>
        <v>0</v>
      </c>
      <c r="E7164" s="51">
        <v>45261</v>
      </c>
      <c r="F7164" s="49" t="s">
        <v>80</v>
      </c>
      <c r="G7164" s="49" t="s">
        <v>81</v>
      </c>
      <c r="H7164" s="49" t="s">
        <v>3197</v>
      </c>
      <c r="I7164" s="49" t="s">
        <v>689</v>
      </c>
      <c r="J7164" s="49">
        <v>135500</v>
      </c>
      <c r="K7164" s="49" t="s">
        <v>106</v>
      </c>
      <c r="L7164" s="49">
        <v>9802679</v>
      </c>
      <c r="M7164" s="49" t="s">
        <v>908</v>
      </c>
      <c r="N7164" s="51">
        <v>21367</v>
      </c>
      <c r="O7164" s="51">
        <v>21367</v>
      </c>
      <c r="P7164" s="49" t="s">
        <v>1081</v>
      </c>
    </row>
    <row r="7165" spans="1:16">
      <c r="A7165" s="46">
        <v>0</v>
      </c>
      <c r="B7165" s="46">
        <v>0</v>
      </c>
      <c r="C7165" s="46">
        <v>0</v>
      </c>
      <c r="D7165" s="46">
        <f t="shared" si="111"/>
        <v>0</v>
      </c>
      <c r="E7165" s="51">
        <v>45261</v>
      </c>
      <c r="F7165" s="49" t="s">
        <v>80</v>
      </c>
      <c r="G7165" s="49" t="s">
        <v>81</v>
      </c>
      <c r="H7165" s="49" t="s">
        <v>3197</v>
      </c>
      <c r="I7165" s="49" t="s">
        <v>689</v>
      </c>
      <c r="J7165" s="49">
        <v>135500</v>
      </c>
      <c r="K7165" s="49" t="s">
        <v>106</v>
      </c>
      <c r="L7165" s="49">
        <v>9802751</v>
      </c>
      <c r="M7165" s="49" t="s">
        <v>908</v>
      </c>
      <c r="N7165" s="51">
        <v>21367</v>
      </c>
      <c r="O7165" s="51">
        <v>21367</v>
      </c>
      <c r="P7165" s="49" t="s">
        <v>1081</v>
      </c>
    </row>
    <row r="7166" spans="1:16">
      <c r="A7166" s="46">
        <v>0</v>
      </c>
      <c r="B7166" s="46">
        <v>0</v>
      </c>
      <c r="C7166" s="46">
        <v>0</v>
      </c>
      <c r="D7166" s="46">
        <f t="shared" si="111"/>
        <v>0</v>
      </c>
      <c r="E7166" s="51">
        <v>45261</v>
      </c>
      <c r="F7166" s="49" t="s">
        <v>80</v>
      </c>
      <c r="G7166" s="49" t="s">
        <v>81</v>
      </c>
      <c r="H7166" s="49" t="s">
        <v>3197</v>
      </c>
      <c r="I7166" s="49" t="s">
        <v>689</v>
      </c>
      <c r="J7166" s="49">
        <v>135500</v>
      </c>
      <c r="K7166" s="49" t="s">
        <v>106</v>
      </c>
      <c r="L7166" s="49">
        <v>9802436</v>
      </c>
      <c r="M7166" s="49" t="s">
        <v>908</v>
      </c>
      <c r="N7166" s="51">
        <v>34516</v>
      </c>
      <c r="O7166" s="51">
        <v>34516</v>
      </c>
      <c r="P7166" s="49" t="s">
        <v>1081</v>
      </c>
    </row>
    <row r="7167" spans="1:16">
      <c r="A7167" s="46">
        <v>0</v>
      </c>
      <c r="B7167" s="46">
        <v>0</v>
      </c>
      <c r="C7167" s="46">
        <v>0</v>
      </c>
      <c r="D7167" s="46">
        <f t="shared" si="111"/>
        <v>0</v>
      </c>
      <c r="E7167" s="51">
        <v>45261</v>
      </c>
      <c r="F7167" s="49" t="s">
        <v>80</v>
      </c>
      <c r="G7167" s="49" t="s">
        <v>81</v>
      </c>
      <c r="H7167" s="49" t="s">
        <v>3197</v>
      </c>
      <c r="I7167" s="49" t="s">
        <v>689</v>
      </c>
      <c r="J7167" s="49">
        <v>135500</v>
      </c>
      <c r="K7167" s="49" t="s">
        <v>106</v>
      </c>
      <c r="L7167" s="49">
        <v>9802834</v>
      </c>
      <c r="M7167" s="49" t="s">
        <v>908</v>
      </c>
      <c r="N7167" s="51">
        <v>34516</v>
      </c>
      <c r="O7167" s="51">
        <v>34516</v>
      </c>
      <c r="P7167" s="49" t="s">
        <v>1081</v>
      </c>
    </row>
    <row r="7168" spans="1:16">
      <c r="A7168" s="46">
        <v>0</v>
      </c>
      <c r="B7168" s="46">
        <v>0</v>
      </c>
      <c r="C7168" s="46">
        <v>0</v>
      </c>
      <c r="D7168" s="46">
        <f t="shared" si="111"/>
        <v>0</v>
      </c>
      <c r="E7168" s="51">
        <v>45261</v>
      </c>
      <c r="F7168" s="49" t="s">
        <v>80</v>
      </c>
      <c r="G7168" s="49" t="s">
        <v>81</v>
      </c>
      <c r="H7168" s="49" t="s">
        <v>3197</v>
      </c>
      <c r="I7168" s="49" t="s">
        <v>689</v>
      </c>
      <c r="J7168" s="49">
        <v>135500</v>
      </c>
      <c r="K7168" s="49" t="s">
        <v>106</v>
      </c>
      <c r="L7168" s="49">
        <v>12675967</v>
      </c>
      <c r="M7168" s="49" t="s">
        <v>921</v>
      </c>
      <c r="N7168" s="51">
        <v>41778</v>
      </c>
      <c r="O7168" s="51">
        <v>41760</v>
      </c>
      <c r="P7168" s="49" t="s">
        <v>3201</v>
      </c>
    </row>
    <row r="7169" spans="1:16">
      <c r="A7169" s="46">
        <v>0</v>
      </c>
      <c r="B7169" s="46">
        <v>0</v>
      </c>
      <c r="C7169" s="46">
        <v>0</v>
      </c>
      <c r="D7169" s="46">
        <f t="shared" si="111"/>
        <v>0</v>
      </c>
      <c r="E7169" s="51">
        <v>45261</v>
      </c>
      <c r="F7169" s="49" t="s">
        <v>80</v>
      </c>
      <c r="G7169" s="49" t="s">
        <v>81</v>
      </c>
      <c r="H7169" s="49" t="s">
        <v>3197</v>
      </c>
      <c r="I7169" s="49" t="s">
        <v>689</v>
      </c>
      <c r="J7169" s="49">
        <v>135500</v>
      </c>
      <c r="K7169" s="49" t="s">
        <v>151</v>
      </c>
      <c r="L7169" s="49">
        <v>11582864</v>
      </c>
      <c r="M7169" s="49" t="s">
        <v>895</v>
      </c>
      <c r="N7169" s="51">
        <v>40963</v>
      </c>
      <c r="O7169" s="51">
        <v>40909</v>
      </c>
      <c r="P7169" s="49" t="s">
        <v>3203</v>
      </c>
    </row>
    <row r="7170" spans="1:16">
      <c r="A7170" s="46">
        <v>0</v>
      </c>
      <c r="B7170" s="46">
        <v>0</v>
      </c>
      <c r="C7170" s="46">
        <v>0</v>
      </c>
      <c r="D7170" s="46">
        <f t="shared" si="111"/>
        <v>0</v>
      </c>
      <c r="E7170" s="51">
        <v>45261</v>
      </c>
      <c r="F7170" s="49" t="s">
        <v>80</v>
      </c>
      <c r="G7170" s="49" t="s">
        <v>81</v>
      </c>
      <c r="H7170" s="49" t="s">
        <v>3197</v>
      </c>
      <c r="I7170" s="49" t="s">
        <v>689</v>
      </c>
      <c r="J7170" s="49">
        <v>135500</v>
      </c>
      <c r="K7170" s="49" t="s">
        <v>151</v>
      </c>
      <c r="L7170" s="49">
        <v>11481695</v>
      </c>
      <c r="M7170" s="49" t="s">
        <v>895</v>
      </c>
      <c r="N7170" s="51">
        <v>21367</v>
      </c>
      <c r="O7170" s="51">
        <v>21367</v>
      </c>
      <c r="P7170" s="49" t="s">
        <v>1081</v>
      </c>
    </row>
    <row r="7171" spans="1:16">
      <c r="A7171" s="46">
        <v>0</v>
      </c>
      <c r="B7171" s="46">
        <v>0</v>
      </c>
      <c r="C7171" s="46">
        <v>0</v>
      </c>
      <c r="D7171" s="46">
        <f t="shared" ref="D7171:D7234" si="112">+B7171-C7171</f>
        <v>0</v>
      </c>
      <c r="E7171" s="51">
        <v>45261</v>
      </c>
      <c r="F7171" s="49" t="s">
        <v>80</v>
      </c>
      <c r="G7171" s="49" t="s">
        <v>81</v>
      </c>
      <c r="H7171" s="49" t="s">
        <v>3197</v>
      </c>
      <c r="I7171" s="49" t="s">
        <v>689</v>
      </c>
      <c r="J7171" s="49">
        <v>135500</v>
      </c>
      <c r="K7171" s="49" t="s">
        <v>193</v>
      </c>
      <c r="L7171" s="49">
        <v>20408559</v>
      </c>
      <c r="M7171" s="49" t="s">
        <v>923</v>
      </c>
      <c r="N7171" s="51">
        <v>40948</v>
      </c>
      <c r="O7171" s="51">
        <v>40909</v>
      </c>
      <c r="P7171" s="49" t="s">
        <v>909</v>
      </c>
    </row>
    <row r="7172" spans="1:16">
      <c r="A7172" s="46">
        <v>0</v>
      </c>
      <c r="B7172" s="46">
        <v>0</v>
      </c>
      <c r="C7172" s="46">
        <v>0</v>
      </c>
      <c r="D7172" s="46">
        <f t="shared" si="112"/>
        <v>0</v>
      </c>
      <c r="E7172" s="51">
        <v>45261</v>
      </c>
      <c r="F7172" s="49" t="s">
        <v>80</v>
      </c>
      <c r="G7172" s="49" t="s">
        <v>81</v>
      </c>
      <c r="H7172" s="49" t="s">
        <v>3197</v>
      </c>
      <c r="I7172" s="49" t="s">
        <v>689</v>
      </c>
      <c r="J7172" s="49">
        <v>135500</v>
      </c>
      <c r="K7172" s="49" t="s">
        <v>193</v>
      </c>
      <c r="L7172" s="49">
        <v>19791378</v>
      </c>
      <c r="M7172" s="49" t="s">
        <v>923</v>
      </c>
      <c r="N7172" s="51">
        <v>42454</v>
      </c>
      <c r="O7172" s="51">
        <v>42370</v>
      </c>
      <c r="P7172" s="49" t="s">
        <v>3205</v>
      </c>
    </row>
    <row r="7173" spans="1:16">
      <c r="A7173" s="46">
        <v>0</v>
      </c>
      <c r="B7173" s="46">
        <v>0</v>
      </c>
      <c r="C7173" s="46">
        <v>0</v>
      </c>
      <c r="D7173" s="46">
        <f t="shared" si="112"/>
        <v>0</v>
      </c>
      <c r="E7173" s="51">
        <v>45261</v>
      </c>
      <c r="F7173" s="49" t="s">
        <v>80</v>
      </c>
      <c r="G7173" s="49" t="s">
        <v>81</v>
      </c>
      <c r="H7173" s="49" t="s">
        <v>3197</v>
      </c>
      <c r="I7173" s="49" t="s">
        <v>689</v>
      </c>
      <c r="J7173" s="49">
        <v>135500</v>
      </c>
      <c r="K7173" s="49" t="s">
        <v>107</v>
      </c>
      <c r="L7173" s="49">
        <v>9813528</v>
      </c>
      <c r="M7173" s="49" t="s">
        <v>3206</v>
      </c>
      <c r="N7173" s="51">
        <v>37433</v>
      </c>
      <c r="O7173" s="51">
        <v>37622</v>
      </c>
      <c r="P7173" s="49" t="s">
        <v>3204</v>
      </c>
    </row>
    <row r="7174" spans="1:16">
      <c r="A7174" s="46">
        <v>0</v>
      </c>
      <c r="B7174" s="46">
        <v>0</v>
      </c>
      <c r="C7174" s="46">
        <v>0</v>
      </c>
      <c r="D7174" s="46">
        <f t="shared" si="112"/>
        <v>0</v>
      </c>
      <c r="E7174" s="51">
        <v>45261</v>
      </c>
      <c r="F7174" s="49" t="s">
        <v>80</v>
      </c>
      <c r="G7174" s="49" t="s">
        <v>81</v>
      </c>
      <c r="H7174" s="49" t="s">
        <v>3197</v>
      </c>
      <c r="I7174" s="49" t="s">
        <v>689</v>
      </c>
      <c r="J7174" s="49">
        <v>135500</v>
      </c>
      <c r="K7174" s="49" t="s">
        <v>107</v>
      </c>
      <c r="L7174" s="49">
        <v>9813334</v>
      </c>
      <c r="M7174" s="49" t="s">
        <v>3206</v>
      </c>
      <c r="N7174" s="51">
        <v>37433</v>
      </c>
      <c r="O7174" s="51">
        <v>37591</v>
      </c>
      <c r="P7174" s="49" t="s">
        <v>3204</v>
      </c>
    </row>
    <row r="7175" spans="1:16">
      <c r="A7175" s="46">
        <v>0</v>
      </c>
      <c r="B7175" s="46">
        <v>0</v>
      </c>
      <c r="C7175" s="46">
        <v>0</v>
      </c>
      <c r="D7175" s="46">
        <f t="shared" si="112"/>
        <v>0</v>
      </c>
      <c r="E7175" s="51">
        <v>45261</v>
      </c>
      <c r="F7175" s="49" t="s">
        <v>80</v>
      </c>
      <c r="G7175" s="49" t="s">
        <v>81</v>
      </c>
      <c r="H7175" s="49" t="s">
        <v>3197</v>
      </c>
      <c r="I7175" s="49" t="s">
        <v>689</v>
      </c>
      <c r="J7175" s="49">
        <v>135500</v>
      </c>
      <c r="K7175" s="49" t="s">
        <v>107</v>
      </c>
      <c r="L7175" s="49">
        <v>14696747</v>
      </c>
      <c r="M7175" s="49" t="s">
        <v>3207</v>
      </c>
      <c r="N7175" s="51">
        <v>42454</v>
      </c>
      <c r="O7175" s="51">
        <v>42461</v>
      </c>
      <c r="P7175" s="49" t="s">
        <v>3205</v>
      </c>
    </row>
    <row r="7176" spans="1:16">
      <c r="A7176" s="46">
        <v>0</v>
      </c>
      <c r="B7176" s="46">
        <v>0</v>
      </c>
      <c r="C7176" s="46">
        <v>0</v>
      </c>
      <c r="D7176" s="46">
        <f t="shared" si="112"/>
        <v>0</v>
      </c>
      <c r="E7176" s="51">
        <v>45261</v>
      </c>
      <c r="F7176" s="49" t="s">
        <v>80</v>
      </c>
      <c r="G7176" s="49" t="s">
        <v>81</v>
      </c>
      <c r="H7176" s="49" t="s">
        <v>3197</v>
      </c>
      <c r="I7176" s="49" t="s">
        <v>689</v>
      </c>
      <c r="J7176" s="49">
        <v>135500</v>
      </c>
      <c r="K7176" s="49" t="s">
        <v>107</v>
      </c>
      <c r="L7176" s="49">
        <v>9811328</v>
      </c>
      <c r="M7176" s="49" t="s">
        <v>3206</v>
      </c>
      <c r="N7176" s="51">
        <v>37433</v>
      </c>
      <c r="O7176" s="51">
        <v>37408</v>
      </c>
      <c r="P7176" s="49" t="s">
        <v>3204</v>
      </c>
    </row>
    <row r="7177" spans="1:16">
      <c r="A7177" s="46">
        <v>0</v>
      </c>
      <c r="B7177" s="46">
        <v>0</v>
      </c>
      <c r="C7177" s="46">
        <v>0</v>
      </c>
      <c r="D7177" s="46">
        <f t="shared" si="112"/>
        <v>0</v>
      </c>
      <c r="E7177" s="51">
        <v>45261</v>
      </c>
      <c r="F7177" s="49" t="s">
        <v>80</v>
      </c>
      <c r="G7177" s="49" t="s">
        <v>81</v>
      </c>
      <c r="H7177" s="49" t="s">
        <v>3197</v>
      </c>
      <c r="I7177" s="49" t="s">
        <v>689</v>
      </c>
      <c r="J7177" s="49">
        <v>135500</v>
      </c>
      <c r="K7177" s="49" t="s">
        <v>107</v>
      </c>
      <c r="L7177" s="49">
        <v>9812487</v>
      </c>
      <c r="M7177" s="49" t="s">
        <v>3206</v>
      </c>
      <c r="N7177" s="51">
        <v>37433</v>
      </c>
      <c r="O7177" s="51">
        <v>37530</v>
      </c>
      <c r="P7177" s="49" t="s">
        <v>3204</v>
      </c>
    </row>
    <row r="7178" spans="1:16">
      <c r="A7178" s="46">
        <v>0</v>
      </c>
      <c r="B7178" s="46">
        <v>0</v>
      </c>
      <c r="C7178" s="46">
        <v>0</v>
      </c>
      <c r="D7178" s="46">
        <f t="shared" si="112"/>
        <v>0</v>
      </c>
      <c r="E7178" s="51">
        <v>45261</v>
      </c>
      <c r="F7178" s="49" t="s">
        <v>80</v>
      </c>
      <c r="G7178" s="49" t="s">
        <v>81</v>
      </c>
      <c r="H7178" s="49" t="s">
        <v>3197</v>
      </c>
      <c r="I7178" s="49" t="s">
        <v>689</v>
      </c>
      <c r="J7178" s="49">
        <v>135500</v>
      </c>
      <c r="K7178" s="49" t="s">
        <v>107</v>
      </c>
      <c r="L7178" s="49">
        <v>20969825</v>
      </c>
      <c r="M7178" s="49" t="s">
        <v>925</v>
      </c>
      <c r="N7178" s="51">
        <v>43129</v>
      </c>
      <c r="O7178" s="51">
        <v>43101</v>
      </c>
      <c r="P7178" s="49" t="s">
        <v>918</v>
      </c>
    </row>
    <row r="7179" spans="1:16">
      <c r="A7179" s="46">
        <v>0</v>
      </c>
      <c r="B7179" s="46">
        <v>0</v>
      </c>
      <c r="C7179" s="46">
        <v>0</v>
      </c>
      <c r="D7179" s="46">
        <f t="shared" si="112"/>
        <v>0</v>
      </c>
      <c r="E7179" s="51">
        <v>45261</v>
      </c>
      <c r="F7179" s="49" t="s">
        <v>80</v>
      </c>
      <c r="G7179" s="49" t="s">
        <v>81</v>
      </c>
      <c r="H7179" s="49" t="s">
        <v>3197</v>
      </c>
      <c r="I7179" s="49" t="s">
        <v>689</v>
      </c>
      <c r="J7179" s="49">
        <v>135500</v>
      </c>
      <c r="K7179" s="49" t="s">
        <v>107</v>
      </c>
      <c r="L7179" s="49">
        <v>9811774</v>
      </c>
      <c r="M7179" s="49" t="s">
        <v>3206</v>
      </c>
      <c r="N7179" s="51">
        <v>37433</v>
      </c>
      <c r="O7179" s="51">
        <v>37500</v>
      </c>
      <c r="P7179" s="49" t="s">
        <v>3204</v>
      </c>
    </row>
    <row r="7180" spans="1:16">
      <c r="A7180" s="46">
        <v>0</v>
      </c>
      <c r="B7180" s="46">
        <v>0</v>
      </c>
      <c r="C7180" s="46">
        <v>0</v>
      </c>
      <c r="D7180" s="46">
        <f t="shared" si="112"/>
        <v>0</v>
      </c>
      <c r="E7180" s="51">
        <v>45261</v>
      </c>
      <c r="F7180" s="49" t="s">
        <v>80</v>
      </c>
      <c r="G7180" s="49" t="s">
        <v>81</v>
      </c>
      <c r="H7180" s="49" t="s">
        <v>3197</v>
      </c>
      <c r="I7180" s="49" t="s">
        <v>689</v>
      </c>
      <c r="J7180" s="49">
        <v>135500</v>
      </c>
      <c r="K7180" s="49" t="s">
        <v>107</v>
      </c>
      <c r="L7180" s="49">
        <v>11485387</v>
      </c>
      <c r="M7180" s="49" t="s">
        <v>3208</v>
      </c>
      <c r="N7180" s="51">
        <v>40963</v>
      </c>
      <c r="O7180" s="51">
        <v>41061</v>
      </c>
      <c r="P7180" s="49" t="s">
        <v>3203</v>
      </c>
    </row>
    <row r="7181" spans="1:16">
      <c r="A7181" s="46">
        <v>0</v>
      </c>
      <c r="B7181" s="46">
        <v>0</v>
      </c>
      <c r="C7181" s="46">
        <v>0</v>
      </c>
      <c r="D7181" s="46">
        <f t="shared" si="112"/>
        <v>0</v>
      </c>
      <c r="E7181" s="51">
        <v>45261</v>
      </c>
      <c r="F7181" s="49" t="s">
        <v>80</v>
      </c>
      <c r="G7181" s="49" t="s">
        <v>81</v>
      </c>
      <c r="H7181" s="49" t="s">
        <v>3197</v>
      </c>
      <c r="I7181" s="49" t="s">
        <v>689</v>
      </c>
      <c r="J7181" s="49">
        <v>135500</v>
      </c>
      <c r="K7181" s="49" t="s">
        <v>107</v>
      </c>
      <c r="L7181" s="49">
        <v>9815309</v>
      </c>
      <c r="M7181" s="49" t="s">
        <v>3206</v>
      </c>
      <c r="N7181" s="51">
        <v>37433</v>
      </c>
      <c r="O7181" s="51">
        <v>37803</v>
      </c>
      <c r="P7181" s="49" t="s">
        <v>3204</v>
      </c>
    </row>
    <row r="7182" spans="1:16">
      <c r="A7182" s="46">
        <v>0</v>
      </c>
      <c r="B7182" s="46">
        <v>0</v>
      </c>
      <c r="C7182" s="46">
        <v>0</v>
      </c>
      <c r="D7182" s="46">
        <f t="shared" si="112"/>
        <v>0</v>
      </c>
      <c r="E7182" s="51">
        <v>45261</v>
      </c>
      <c r="F7182" s="49" t="s">
        <v>80</v>
      </c>
      <c r="G7182" s="49" t="s">
        <v>81</v>
      </c>
      <c r="H7182" s="49" t="s">
        <v>3197</v>
      </c>
      <c r="I7182" s="49" t="s">
        <v>689</v>
      </c>
      <c r="J7182" s="49">
        <v>135500</v>
      </c>
      <c r="K7182" s="49" t="s">
        <v>108</v>
      </c>
      <c r="L7182" s="49">
        <v>9811630</v>
      </c>
      <c r="M7182" s="49" t="s">
        <v>930</v>
      </c>
      <c r="N7182" s="51">
        <v>37433</v>
      </c>
      <c r="O7182" s="51">
        <v>37257</v>
      </c>
      <c r="P7182" s="49" t="s">
        <v>3204</v>
      </c>
    </row>
    <row r="7183" spans="1:16">
      <c r="A7183" s="46">
        <v>0</v>
      </c>
      <c r="B7183" s="46">
        <v>0</v>
      </c>
      <c r="C7183" s="46">
        <v>0</v>
      </c>
      <c r="D7183" s="46">
        <f t="shared" si="112"/>
        <v>0</v>
      </c>
      <c r="E7183" s="51">
        <v>45261</v>
      </c>
      <c r="F7183" s="49" t="s">
        <v>80</v>
      </c>
      <c r="G7183" s="49" t="s">
        <v>81</v>
      </c>
      <c r="H7183" s="49" t="s">
        <v>3197</v>
      </c>
      <c r="I7183" s="49" t="s">
        <v>689</v>
      </c>
      <c r="J7183" s="49">
        <v>135500</v>
      </c>
      <c r="K7183" s="49" t="s">
        <v>195</v>
      </c>
      <c r="L7183" s="49">
        <v>21153575</v>
      </c>
      <c r="M7183" s="49" t="s">
        <v>931</v>
      </c>
      <c r="N7183" s="51">
        <v>40963</v>
      </c>
      <c r="O7183" s="51">
        <v>40909</v>
      </c>
      <c r="P7183" s="49" t="s">
        <v>3203</v>
      </c>
    </row>
    <row r="7184" spans="1:16">
      <c r="A7184" s="46">
        <v>0</v>
      </c>
      <c r="B7184" s="46">
        <v>0</v>
      </c>
      <c r="C7184" s="46">
        <v>0</v>
      </c>
      <c r="D7184" s="46">
        <f t="shared" si="112"/>
        <v>0</v>
      </c>
      <c r="E7184" s="51">
        <v>45261</v>
      </c>
      <c r="F7184" s="49" t="s">
        <v>80</v>
      </c>
      <c r="G7184" s="49" t="s">
        <v>81</v>
      </c>
      <c r="H7184" s="49" t="s">
        <v>3197</v>
      </c>
      <c r="I7184" s="49" t="s">
        <v>689</v>
      </c>
      <c r="J7184" s="49">
        <v>135500</v>
      </c>
      <c r="K7184" s="49" t="s">
        <v>131</v>
      </c>
      <c r="L7184" s="49">
        <v>9811627</v>
      </c>
      <c r="M7184" s="49" t="s">
        <v>913</v>
      </c>
      <c r="N7184" s="51">
        <v>37433</v>
      </c>
      <c r="O7184" s="51">
        <v>37257</v>
      </c>
      <c r="P7184" s="49" t="s">
        <v>3204</v>
      </c>
    </row>
    <row r="7185" spans="1:16">
      <c r="A7185" s="46">
        <v>0</v>
      </c>
      <c r="B7185" s="46">
        <v>0</v>
      </c>
      <c r="C7185" s="46">
        <v>0</v>
      </c>
      <c r="D7185" s="46">
        <f t="shared" si="112"/>
        <v>0</v>
      </c>
      <c r="E7185" s="51">
        <v>45261</v>
      </c>
      <c r="F7185" s="49" t="s">
        <v>80</v>
      </c>
      <c r="G7185" s="49" t="s">
        <v>81</v>
      </c>
      <c r="H7185" s="49" t="s">
        <v>3197</v>
      </c>
      <c r="I7185" s="49" t="s">
        <v>689</v>
      </c>
      <c r="J7185" s="49">
        <v>135500</v>
      </c>
      <c r="K7185" s="49" t="s">
        <v>157</v>
      </c>
      <c r="L7185" s="49">
        <v>11582861</v>
      </c>
      <c r="M7185" s="49" t="s">
        <v>900</v>
      </c>
      <c r="N7185" s="51">
        <v>40963</v>
      </c>
      <c r="O7185" s="51">
        <v>40909</v>
      </c>
      <c r="P7185" s="49" t="s">
        <v>3203</v>
      </c>
    </row>
    <row r="7186" spans="1:16">
      <c r="A7186" s="46">
        <v>0</v>
      </c>
      <c r="B7186" s="46">
        <v>0</v>
      </c>
      <c r="C7186" s="46">
        <v>0</v>
      </c>
      <c r="D7186" s="46">
        <f t="shared" si="112"/>
        <v>0</v>
      </c>
      <c r="E7186" s="51">
        <v>45261</v>
      </c>
      <c r="F7186" s="49" t="s">
        <v>80</v>
      </c>
      <c r="G7186" s="49" t="s">
        <v>81</v>
      </c>
      <c r="H7186" s="49" t="s">
        <v>3197</v>
      </c>
      <c r="I7186" s="49" t="s">
        <v>689</v>
      </c>
      <c r="J7186" s="49">
        <v>135500</v>
      </c>
      <c r="K7186" s="49" t="s">
        <v>157</v>
      </c>
      <c r="L7186" s="49">
        <v>11481688</v>
      </c>
      <c r="M7186" s="49" t="s">
        <v>900</v>
      </c>
      <c r="N7186" s="51">
        <v>21367</v>
      </c>
      <c r="O7186" s="51">
        <v>21367</v>
      </c>
      <c r="P7186" s="49" t="s">
        <v>1081</v>
      </c>
    </row>
    <row r="7187" spans="1:16">
      <c r="A7187" s="46">
        <v>0</v>
      </c>
      <c r="B7187" s="46">
        <v>0</v>
      </c>
      <c r="C7187" s="46">
        <v>0</v>
      </c>
      <c r="D7187" s="46">
        <f t="shared" si="112"/>
        <v>0</v>
      </c>
      <c r="E7187" s="51">
        <v>45261</v>
      </c>
      <c r="F7187" s="49" t="s">
        <v>80</v>
      </c>
      <c r="G7187" s="49" t="s">
        <v>81</v>
      </c>
      <c r="H7187" s="49" t="s">
        <v>3197</v>
      </c>
      <c r="I7187" s="49" t="s">
        <v>689</v>
      </c>
      <c r="J7187" s="49">
        <v>135500</v>
      </c>
      <c r="K7187" s="49" t="s">
        <v>158</v>
      </c>
      <c r="L7187" s="49">
        <v>20408570</v>
      </c>
      <c r="M7187" s="49" t="s">
        <v>901</v>
      </c>
      <c r="N7187" s="51">
        <v>40948</v>
      </c>
      <c r="O7187" s="51">
        <v>40909</v>
      </c>
      <c r="P7187" s="49" t="s">
        <v>909</v>
      </c>
    </row>
    <row r="7188" spans="1:16">
      <c r="A7188" s="46">
        <v>0</v>
      </c>
      <c r="B7188" s="46">
        <v>0</v>
      </c>
      <c r="C7188" s="46">
        <v>0</v>
      </c>
      <c r="D7188" s="46">
        <f t="shared" si="112"/>
        <v>0</v>
      </c>
      <c r="E7188" s="51">
        <v>45261</v>
      </c>
      <c r="F7188" s="49" t="s">
        <v>80</v>
      </c>
      <c r="G7188" s="49" t="s">
        <v>81</v>
      </c>
      <c r="H7188" s="49" t="s">
        <v>3197</v>
      </c>
      <c r="I7188" s="49" t="s">
        <v>689</v>
      </c>
      <c r="J7188" s="49">
        <v>135500</v>
      </c>
      <c r="K7188" s="49" t="s">
        <v>197</v>
      </c>
      <c r="L7188" s="49">
        <v>19791384</v>
      </c>
      <c r="M7188" s="49" t="s">
        <v>934</v>
      </c>
      <c r="N7188" s="51">
        <v>42454</v>
      </c>
      <c r="O7188" s="51">
        <v>42370</v>
      </c>
      <c r="P7188" s="49" t="s">
        <v>3205</v>
      </c>
    </row>
    <row r="7189" spans="1:16">
      <c r="A7189" s="46">
        <v>0</v>
      </c>
      <c r="B7189" s="46">
        <v>0</v>
      </c>
      <c r="C7189" s="46">
        <v>0</v>
      </c>
      <c r="D7189" s="46">
        <f t="shared" si="112"/>
        <v>0</v>
      </c>
      <c r="E7189" s="51">
        <v>45261</v>
      </c>
      <c r="F7189" s="49" t="s">
        <v>80</v>
      </c>
      <c r="G7189" s="49" t="s">
        <v>81</v>
      </c>
      <c r="H7189" s="49" t="s">
        <v>3197</v>
      </c>
      <c r="I7189" s="49" t="s">
        <v>689</v>
      </c>
      <c r="J7189" s="49">
        <v>135500</v>
      </c>
      <c r="K7189" s="49" t="s">
        <v>109</v>
      </c>
      <c r="L7189" s="49">
        <v>9803368</v>
      </c>
      <c r="M7189" s="49" t="s">
        <v>914</v>
      </c>
      <c r="N7189" s="51">
        <v>34516</v>
      </c>
      <c r="O7189" s="51">
        <v>34516</v>
      </c>
      <c r="P7189" s="49" t="s">
        <v>1081</v>
      </c>
    </row>
    <row r="7190" spans="1:16">
      <c r="A7190" s="46">
        <v>0</v>
      </c>
      <c r="B7190" s="46">
        <v>0</v>
      </c>
      <c r="C7190" s="46">
        <v>0</v>
      </c>
      <c r="D7190" s="46">
        <f t="shared" si="112"/>
        <v>0</v>
      </c>
      <c r="E7190" s="51">
        <v>45261</v>
      </c>
      <c r="F7190" s="49" t="s">
        <v>80</v>
      </c>
      <c r="G7190" s="49" t="s">
        <v>81</v>
      </c>
      <c r="H7190" s="49" t="s">
        <v>3197</v>
      </c>
      <c r="I7190" s="49" t="s">
        <v>689</v>
      </c>
      <c r="J7190" s="49">
        <v>135500</v>
      </c>
      <c r="K7190" s="49" t="s">
        <v>109</v>
      </c>
      <c r="L7190" s="49">
        <v>9803217</v>
      </c>
      <c r="M7190" s="49" t="s">
        <v>914</v>
      </c>
      <c r="N7190" s="51">
        <v>21367</v>
      </c>
      <c r="O7190" s="51">
        <v>21367</v>
      </c>
      <c r="P7190" s="49" t="s">
        <v>1081</v>
      </c>
    </row>
    <row r="7191" spans="1:16">
      <c r="A7191" s="46">
        <v>0</v>
      </c>
      <c r="B7191" s="46">
        <v>0</v>
      </c>
      <c r="C7191" s="46">
        <v>0</v>
      </c>
      <c r="D7191" s="46">
        <f t="shared" si="112"/>
        <v>0</v>
      </c>
      <c r="E7191" s="51">
        <v>45261</v>
      </c>
      <c r="F7191" s="49" t="s">
        <v>80</v>
      </c>
      <c r="G7191" s="49" t="s">
        <v>81</v>
      </c>
      <c r="H7191" s="49" t="s">
        <v>3197</v>
      </c>
      <c r="I7191" s="49" t="s">
        <v>689</v>
      </c>
      <c r="J7191" s="49">
        <v>135500</v>
      </c>
      <c r="K7191" s="49" t="s">
        <v>109</v>
      </c>
      <c r="L7191" s="49">
        <v>9803356</v>
      </c>
      <c r="M7191" s="49" t="s">
        <v>914</v>
      </c>
      <c r="N7191" s="51">
        <v>21367</v>
      </c>
      <c r="O7191" s="51">
        <v>21367</v>
      </c>
      <c r="P7191" s="49" t="s">
        <v>1081</v>
      </c>
    </row>
    <row r="7192" spans="1:16">
      <c r="A7192" s="46">
        <v>0</v>
      </c>
      <c r="B7192" s="46">
        <v>0</v>
      </c>
      <c r="C7192" s="46">
        <v>0</v>
      </c>
      <c r="D7192" s="46">
        <f t="shared" si="112"/>
        <v>0</v>
      </c>
      <c r="E7192" s="51">
        <v>45261</v>
      </c>
      <c r="F7192" s="49" t="s">
        <v>80</v>
      </c>
      <c r="G7192" s="49" t="s">
        <v>81</v>
      </c>
      <c r="H7192" s="49" t="s">
        <v>3197</v>
      </c>
      <c r="I7192" s="49" t="s">
        <v>689</v>
      </c>
      <c r="J7192" s="49">
        <v>135500</v>
      </c>
      <c r="K7192" s="49" t="s">
        <v>109</v>
      </c>
      <c r="L7192" s="49">
        <v>9802894</v>
      </c>
      <c r="M7192" s="49" t="s">
        <v>914</v>
      </c>
      <c r="N7192" s="51">
        <v>23193</v>
      </c>
      <c r="O7192" s="51">
        <v>23193</v>
      </c>
      <c r="P7192" s="49" t="s">
        <v>1081</v>
      </c>
    </row>
    <row r="7193" spans="1:16">
      <c r="A7193" s="46">
        <v>0</v>
      </c>
      <c r="B7193" s="46">
        <v>0</v>
      </c>
      <c r="C7193" s="46">
        <v>0</v>
      </c>
      <c r="D7193" s="46">
        <f t="shared" si="112"/>
        <v>0</v>
      </c>
      <c r="E7193" s="51">
        <v>45261</v>
      </c>
      <c r="F7193" s="49" t="s">
        <v>80</v>
      </c>
      <c r="G7193" s="49" t="s">
        <v>81</v>
      </c>
      <c r="H7193" s="49" t="s">
        <v>3197</v>
      </c>
      <c r="I7193" s="49" t="s">
        <v>689</v>
      </c>
      <c r="J7193" s="49">
        <v>135500</v>
      </c>
      <c r="K7193" s="49" t="s">
        <v>109</v>
      </c>
      <c r="L7193" s="49">
        <v>9802973</v>
      </c>
      <c r="M7193" s="49" t="s">
        <v>914</v>
      </c>
      <c r="N7193" s="51">
        <v>21367</v>
      </c>
      <c r="O7193" s="51">
        <v>21367</v>
      </c>
      <c r="P7193" s="49" t="s">
        <v>1081</v>
      </c>
    </row>
    <row r="7194" spans="1:16">
      <c r="A7194" s="46">
        <v>0</v>
      </c>
      <c r="B7194" s="46">
        <v>0</v>
      </c>
      <c r="C7194" s="46">
        <v>0</v>
      </c>
      <c r="D7194" s="46">
        <f t="shared" si="112"/>
        <v>0</v>
      </c>
      <c r="E7194" s="51">
        <v>45261</v>
      </c>
      <c r="F7194" s="49" t="s">
        <v>80</v>
      </c>
      <c r="G7194" s="49" t="s">
        <v>81</v>
      </c>
      <c r="H7194" s="49" t="s">
        <v>3197</v>
      </c>
      <c r="I7194" s="49" t="s">
        <v>689</v>
      </c>
      <c r="J7194" s="49">
        <v>135500</v>
      </c>
      <c r="K7194" s="49" t="s">
        <v>109</v>
      </c>
      <c r="L7194" s="49">
        <v>9802974</v>
      </c>
      <c r="M7194" s="49" t="s">
        <v>914</v>
      </c>
      <c r="N7194" s="51">
        <v>23193</v>
      </c>
      <c r="O7194" s="51">
        <v>23193</v>
      </c>
      <c r="P7194" s="49" t="s">
        <v>1081</v>
      </c>
    </row>
    <row r="7195" spans="1:16">
      <c r="A7195" s="46">
        <v>0</v>
      </c>
      <c r="B7195" s="46">
        <v>0</v>
      </c>
      <c r="C7195" s="46">
        <v>0</v>
      </c>
      <c r="D7195" s="46">
        <f t="shared" si="112"/>
        <v>0</v>
      </c>
      <c r="E7195" s="51">
        <v>45261</v>
      </c>
      <c r="F7195" s="49" t="s">
        <v>80</v>
      </c>
      <c r="G7195" s="49" t="s">
        <v>81</v>
      </c>
      <c r="H7195" s="49" t="s">
        <v>3197</v>
      </c>
      <c r="I7195" s="49" t="s">
        <v>689</v>
      </c>
      <c r="J7195" s="49">
        <v>135500</v>
      </c>
      <c r="K7195" s="49" t="s">
        <v>109</v>
      </c>
      <c r="L7195" s="49">
        <v>9803286</v>
      </c>
      <c r="M7195" s="49" t="s">
        <v>914</v>
      </c>
      <c r="N7195" s="51">
        <v>21367</v>
      </c>
      <c r="O7195" s="51">
        <v>21367</v>
      </c>
      <c r="P7195" s="49" t="s">
        <v>1081</v>
      </c>
    </row>
    <row r="7196" spans="1:16">
      <c r="A7196" s="46">
        <v>0</v>
      </c>
      <c r="B7196" s="46">
        <v>0</v>
      </c>
      <c r="C7196" s="46">
        <v>0</v>
      </c>
      <c r="D7196" s="46">
        <f t="shared" si="112"/>
        <v>0</v>
      </c>
      <c r="E7196" s="51">
        <v>45261</v>
      </c>
      <c r="F7196" s="49" t="s">
        <v>80</v>
      </c>
      <c r="G7196" s="49" t="s">
        <v>81</v>
      </c>
      <c r="H7196" s="49" t="s">
        <v>3197</v>
      </c>
      <c r="I7196" s="49" t="s">
        <v>689</v>
      </c>
      <c r="J7196" s="49">
        <v>135500</v>
      </c>
      <c r="K7196" s="49" t="s">
        <v>109</v>
      </c>
      <c r="L7196" s="49">
        <v>9802975</v>
      </c>
      <c r="M7196" s="49" t="s">
        <v>914</v>
      </c>
      <c r="N7196" s="51">
        <v>34516</v>
      </c>
      <c r="O7196" s="51">
        <v>34516</v>
      </c>
      <c r="P7196" s="49" t="s">
        <v>1081</v>
      </c>
    </row>
    <row r="7197" spans="1:16">
      <c r="A7197" s="46">
        <v>0</v>
      </c>
      <c r="B7197" s="46">
        <v>0</v>
      </c>
      <c r="C7197" s="46">
        <v>0</v>
      </c>
      <c r="D7197" s="46">
        <f t="shared" si="112"/>
        <v>0</v>
      </c>
      <c r="E7197" s="51">
        <v>45261</v>
      </c>
      <c r="F7197" s="49" t="s">
        <v>80</v>
      </c>
      <c r="G7197" s="49" t="s">
        <v>81</v>
      </c>
      <c r="H7197" s="49" t="s">
        <v>3197</v>
      </c>
      <c r="I7197" s="49" t="s">
        <v>689</v>
      </c>
      <c r="J7197" s="49">
        <v>135500</v>
      </c>
      <c r="K7197" s="49" t="s">
        <v>690</v>
      </c>
      <c r="L7197" s="49">
        <v>9974436</v>
      </c>
      <c r="M7197" s="49" t="s">
        <v>3115</v>
      </c>
      <c r="N7197" s="51">
        <v>23193</v>
      </c>
      <c r="O7197" s="51">
        <v>23193</v>
      </c>
      <c r="P7197" s="49" t="s">
        <v>1091</v>
      </c>
    </row>
    <row r="7198" spans="1:16">
      <c r="A7198" s="46">
        <v>0</v>
      </c>
      <c r="B7198" s="46">
        <v>0</v>
      </c>
      <c r="C7198" s="46">
        <v>0</v>
      </c>
      <c r="D7198" s="46">
        <f t="shared" si="112"/>
        <v>0</v>
      </c>
      <c r="E7198" s="51">
        <v>45261</v>
      </c>
      <c r="F7198" s="49" t="s">
        <v>80</v>
      </c>
      <c r="G7198" s="49" t="s">
        <v>81</v>
      </c>
      <c r="H7198" s="49" t="s">
        <v>3197</v>
      </c>
      <c r="I7198" s="49" t="s">
        <v>689</v>
      </c>
      <c r="J7198" s="49">
        <v>135500</v>
      </c>
      <c r="K7198" s="49" t="s">
        <v>116</v>
      </c>
      <c r="L7198" s="49">
        <v>9974435</v>
      </c>
      <c r="M7198" s="49" t="s">
        <v>3093</v>
      </c>
      <c r="N7198" s="51">
        <v>23193</v>
      </c>
      <c r="O7198" s="51">
        <v>23193</v>
      </c>
      <c r="P7198" s="49" t="s">
        <v>1091</v>
      </c>
    </row>
    <row r="7199" spans="1:16">
      <c r="A7199" s="46">
        <v>0</v>
      </c>
      <c r="B7199" s="46">
        <v>0</v>
      </c>
      <c r="C7199" s="46">
        <v>0</v>
      </c>
      <c r="D7199" s="46">
        <f t="shared" si="112"/>
        <v>0</v>
      </c>
      <c r="E7199" s="51">
        <v>45261</v>
      </c>
      <c r="F7199" s="49" t="s">
        <v>80</v>
      </c>
      <c r="G7199" s="49" t="s">
        <v>81</v>
      </c>
      <c r="H7199" s="49" t="s">
        <v>3197</v>
      </c>
      <c r="I7199" s="49" t="s">
        <v>689</v>
      </c>
      <c r="J7199" s="49">
        <v>135500</v>
      </c>
      <c r="K7199" s="49" t="s">
        <v>116</v>
      </c>
      <c r="L7199" s="49">
        <v>9724151</v>
      </c>
      <c r="M7199" s="49" t="s">
        <v>3093</v>
      </c>
      <c r="N7199" s="51">
        <v>21367</v>
      </c>
      <c r="O7199" s="51">
        <v>21367</v>
      </c>
      <c r="P7199" s="49" t="s">
        <v>1091</v>
      </c>
    </row>
    <row r="7200" spans="1:16">
      <c r="A7200" s="46">
        <v>0</v>
      </c>
      <c r="B7200" s="46">
        <v>0</v>
      </c>
      <c r="C7200" s="46">
        <v>0</v>
      </c>
      <c r="D7200" s="46">
        <f t="shared" si="112"/>
        <v>0</v>
      </c>
      <c r="E7200" s="51">
        <v>45261</v>
      </c>
      <c r="F7200" s="49" t="s">
        <v>80</v>
      </c>
      <c r="G7200" s="49" t="s">
        <v>81</v>
      </c>
      <c r="H7200" s="49" t="s">
        <v>3197</v>
      </c>
      <c r="I7200" s="49" t="s">
        <v>689</v>
      </c>
      <c r="J7200" s="49">
        <v>135500</v>
      </c>
      <c r="K7200" s="49" t="s">
        <v>116</v>
      </c>
      <c r="L7200" s="49">
        <v>9974434</v>
      </c>
      <c r="M7200" s="49" t="s">
        <v>3093</v>
      </c>
      <c r="N7200" s="51">
        <v>34516</v>
      </c>
      <c r="O7200" s="51">
        <v>34516</v>
      </c>
      <c r="P7200" s="49" t="s">
        <v>1091</v>
      </c>
    </row>
    <row r="7201" spans="1:16">
      <c r="A7201" s="46">
        <v>0</v>
      </c>
      <c r="B7201" s="46">
        <v>0</v>
      </c>
      <c r="C7201" s="46">
        <v>0</v>
      </c>
      <c r="D7201" s="46">
        <f t="shared" si="112"/>
        <v>0</v>
      </c>
      <c r="E7201" s="51">
        <v>45261</v>
      </c>
      <c r="F7201" s="49" t="s">
        <v>80</v>
      </c>
      <c r="G7201" s="49" t="s">
        <v>81</v>
      </c>
      <c r="H7201" s="49" t="s">
        <v>3197</v>
      </c>
      <c r="I7201" s="49" t="s">
        <v>689</v>
      </c>
      <c r="J7201" s="49">
        <v>135500</v>
      </c>
      <c r="K7201" s="49" t="s">
        <v>135</v>
      </c>
      <c r="L7201" s="49">
        <v>9974433</v>
      </c>
      <c r="M7201" s="49" t="s">
        <v>3095</v>
      </c>
      <c r="N7201" s="51">
        <v>21367</v>
      </c>
      <c r="O7201" s="51">
        <v>21367</v>
      </c>
      <c r="P7201" s="49" t="s">
        <v>1091</v>
      </c>
    </row>
    <row r="7202" spans="1:16">
      <c r="A7202" s="46">
        <v>0</v>
      </c>
      <c r="B7202" s="46">
        <v>0</v>
      </c>
      <c r="C7202" s="46">
        <v>0</v>
      </c>
      <c r="D7202" s="46">
        <f t="shared" si="112"/>
        <v>0</v>
      </c>
      <c r="E7202" s="51">
        <v>45261</v>
      </c>
      <c r="F7202" s="49" t="s">
        <v>80</v>
      </c>
      <c r="G7202" s="49" t="s">
        <v>81</v>
      </c>
      <c r="H7202" s="49" t="s">
        <v>3197</v>
      </c>
      <c r="I7202" s="49" t="s">
        <v>689</v>
      </c>
      <c r="J7202" s="49">
        <v>135500</v>
      </c>
      <c r="K7202" s="49" t="s">
        <v>112</v>
      </c>
      <c r="L7202" s="49">
        <v>9709881</v>
      </c>
      <c r="M7202" s="49" t="s">
        <v>3096</v>
      </c>
      <c r="N7202" s="51">
        <v>21367</v>
      </c>
      <c r="O7202" s="51">
        <v>21367</v>
      </c>
      <c r="P7202" s="49" t="s">
        <v>1091</v>
      </c>
    </row>
    <row r="7203" spans="1:16">
      <c r="A7203" s="46">
        <v>0</v>
      </c>
      <c r="B7203" s="46">
        <v>0</v>
      </c>
      <c r="C7203" s="46">
        <v>0</v>
      </c>
      <c r="D7203" s="46">
        <f t="shared" si="112"/>
        <v>0</v>
      </c>
      <c r="E7203" s="51">
        <v>45261</v>
      </c>
      <c r="F7203" s="49" t="s">
        <v>80</v>
      </c>
      <c r="G7203" s="49" t="s">
        <v>81</v>
      </c>
      <c r="H7203" s="49" t="s">
        <v>3197</v>
      </c>
      <c r="I7203" s="49" t="s">
        <v>689</v>
      </c>
      <c r="J7203" s="49">
        <v>135500</v>
      </c>
      <c r="K7203" s="49" t="s">
        <v>136</v>
      </c>
      <c r="L7203" s="49">
        <v>9974432</v>
      </c>
      <c r="M7203" s="49" t="s">
        <v>3097</v>
      </c>
      <c r="N7203" s="51">
        <v>21367</v>
      </c>
      <c r="O7203" s="51">
        <v>21367</v>
      </c>
      <c r="P7203" s="49" t="s">
        <v>1091</v>
      </c>
    </row>
    <row r="7204" spans="1:16">
      <c r="A7204" s="46">
        <v>0</v>
      </c>
      <c r="B7204" s="46">
        <v>0</v>
      </c>
      <c r="C7204" s="46">
        <v>0</v>
      </c>
      <c r="D7204" s="46">
        <f t="shared" si="112"/>
        <v>0</v>
      </c>
      <c r="E7204" s="51">
        <v>45261</v>
      </c>
      <c r="F7204" s="49" t="s">
        <v>80</v>
      </c>
      <c r="G7204" s="49" t="s">
        <v>81</v>
      </c>
      <c r="H7204" s="49" t="s">
        <v>3197</v>
      </c>
      <c r="I7204" s="49" t="s">
        <v>689</v>
      </c>
      <c r="J7204" s="49">
        <v>135500</v>
      </c>
      <c r="K7204" s="49" t="s">
        <v>137</v>
      </c>
      <c r="L7204" s="49">
        <v>9974431</v>
      </c>
      <c r="M7204" s="49" t="s">
        <v>3164</v>
      </c>
      <c r="N7204" s="51">
        <v>34516</v>
      </c>
      <c r="O7204" s="51">
        <v>34516</v>
      </c>
      <c r="P7204" s="49" t="s">
        <v>1091</v>
      </c>
    </row>
    <row r="7205" spans="1:16">
      <c r="A7205" s="46">
        <v>0</v>
      </c>
      <c r="B7205" s="46">
        <v>0</v>
      </c>
      <c r="C7205" s="46">
        <v>0</v>
      </c>
      <c r="D7205" s="46">
        <f t="shared" si="112"/>
        <v>0</v>
      </c>
      <c r="E7205" s="51">
        <v>45261</v>
      </c>
      <c r="F7205" s="49" t="s">
        <v>80</v>
      </c>
      <c r="G7205" s="49" t="s">
        <v>81</v>
      </c>
      <c r="H7205" s="49" t="s">
        <v>3197</v>
      </c>
      <c r="I7205" s="49" t="s">
        <v>689</v>
      </c>
      <c r="J7205" s="49">
        <v>135600</v>
      </c>
      <c r="K7205" s="49" t="s">
        <v>192</v>
      </c>
      <c r="L7205" s="49">
        <v>11582854</v>
      </c>
      <c r="M7205" s="49" t="s">
        <v>935</v>
      </c>
      <c r="N7205" s="51">
        <v>40963</v>
      </c>
      <c r="O7205" s="51">
        <v>40909</v>
      </c>
      <c r="P7205" s="49" t="s">
        <v>3203</v>
      </c>
    </row>
    <row r="7206" spans="1:16">
      <c r="A7206" s="46">
        <v>0</v>
      </c>
      <c r="B7206" s="46">
        <v>0</v>
      </c>
      <c r="C7206" s="46">
        <v>0</v>
      </c>
      <c r="D7206" s="46">
        <f t="shared" si="112"/>
        <v>0</v>
      </c>
      <c r="E7206" s="51">
        <v>45261</v>
      </c>
      <c r="F7206" s="49" t="s">
        <v>80</v>
      </c>
      <c r="G7206" s="49" t="s">
        <v>81</v>
      </c>
      <c r="H7206" s="49" t="s">
        <v>3197</v>
      </c>
      <c r="I7206" s="49" t="s">
        <v>689</v>
      </c>
      <c r="J7206" s="49">
        <v>135600</v>
      </c>
      <c r="K7206" s="49" t="s">
        <v>192</v>
      </c>
      <c r="L7206" s="49">
        <v>11481702</v>
      </c>
      <c r="M7206" s="49" t="s">
        <v>935</v>
      </c>
      <c r="N7206" s="51">
        <v>21367</v>
      </c>
      <c r="O7206" s="51">
        <v>21367</v>
      </c>
      <c r="P7206" s="49" t="s">
        <v>1091</v>
      </c>
    </row>
    <row r="7207" spans="1:16">
      <c r="A7207" s="46">
        <v>0</v>
      </c>
      <c r="B7207" s="46">
        <v>0</v>
      </c>
      <c r="C7207" s="46">
        <v>0</v>
      </c>
      <c r="D7207" s="46">
        <f t="shared" si="112"/>
        <v>0</v>
      </c>
      <c r="E7207" s="51">
        <v>45261</v>
      </c>
      <c r="F7207" s="49" t="s">
        <v>80</v>
      </c>
      <c r="G7207" s="49" t="s">
        <v>81</v>
      </c>
      <c r="H7207" s="49" t="s">
        <v>3197</v>
      </c>
      <c r="I7207" s="49" t="s">
        <v>689</v>
      </c>
      <c r="J7207" s="49">
        <v>135600</v>
      </c>
      <c r="K7207" s="49" t="s">
        <v>127</v>
      </c>
      <c r="L7207" s="49">
        <v>9811626</v>
      </c>
      <c r="M7207" s="49" t="s">
        <v>936</v>
      </c>
      <c r="N7207" s="51">
        <v>37433</v>
      </c>
      <c r="O7207" s="51">
        <v>37257</v>
      </c>
      <c r="P7207" s="49" t="s">
        <v>3204</v>
      </c>
    </row>
    <row r="7208" spans="1:16">
      <c r="A7208" s="46">
        <v>0</v>
      </c>
      <c r="B7208" s="46">
        <v>0</v>
      </c>
      <c r="C7208" s="46">
        <v>0</v>
      </c>
      <c r="D7208" s="46">
        <f t="shared" si="112"/>
        <v>0</v>
      </c>
      <c r="E7208" s="51">
        <v>45261</v>
      </c>
      <c r="F7208" s="49" t="s">
        <v>80</v>
      </c>
      <c r="G7208" s="49" t="s">
        <v>81</v>
      </c>
      <c r="H7208" s="49" t="s">
        <v>3197</v>
      </c>
      <c r="I7208" s="49" t="s">
        <v>689</v>
      </c>
      <c r="J7208" s="49">
        <v>135600</v>
      </c>
      <c r="K7208" s="49" t="s">
        <v>114</v>
      </c>
      <c r="L7208" s="49">
        <v>9974430</v>
      </c>
      <c r="M7208" s="49" t="s">
        <v>915</v>
      </c>
      <c r="N7208" s="51">
        <v>21367</v>
      </c>
      <c r="O7208" s="51">
        <v>21367</v>
      </c>
      <c r="P7208" s="49" t="s">
        <v>1091</v>
      </c>
    </row>
    <row r="7209" spans="1:16">
      <c r="A7209" s="46">
        <v>0</v>
      </c>
      <c r="B7209" s="46">
        <v>0</v>
      </c>
      <c r="C7209" s="46">
        <v>0</v>
      </c>
      <c r="D7209" s="46">
        <f t="shared" si="112"/>
        <v>0</v>
      </c>
      <c r="E7209" s="51">
        <v>45261</v>
      </c>
      <c r="F7209" s="49" t="s">
        <v>80</v>
      </c>
      <c r="G7209" s="49" t="s">
        <v>81</v>
      </c>
      <c r="H7209" s="49" t="s">
        <v>3197</v>
      </c>
      <c r="I7209" s="49" t="s">
        <v>689</v>
      </c>
      <c r="J7209" s="49">
        <v>135600</v>
      </c>
      <c r="K7209" s="49" t="s">
        <v>107</v>
      </c>
      <c r="L7209" s="49">
        <v>9811773</v>
      </c>
      <c r="M7209" s="49" t="s">
        <v>3206</v>
      </c>
      <c r="N7209" s="51">
        <v>37433</v>
      </c>
      <c r="O7209" s="51">
        <v>37500</v>
      </c>
      <c r="P7209" s="49" t="s">
        <v>3204</v>
      </c>
    </row>
    <row r="7210" spans="1:16">
      <c r="A7210" s="46">
        <v>0</v>
      </c>
      <c r="B7210" s="46">
        <v>0</v>
      </c>
      <c r="C7210" s="46">
        <v>0</v>
      </c>
      <c r="D7210" s="46">
        <f t="shared" si="112"/>
        <v>0</v>
      </c>
      <c r="E7210" s="51">
        <v>45261</v>
      </c>
      <c r="F7210" s="49" t="s">
        <v>80</v>
      </c>
      <c r="G7210" s="49" t="s">
        <v>81</v>
      </c>
      <c r="H7210" s="49" t="s">
        <v>3197</v>
      </c>
      <c r="I7210" s="49" t="s">
        <v>689</v>
      </c>
      <c r="J7210" s="49">
        <v>135600</v>
      </c>
      <c r="K7210" s="49" t="s">
        <v>107</v>
      </c>
      <c r="L7210" s="49">
        <v>9811329</v>
      </c>
      <c r="M7210" s="49" t="s">
        <v>3206</v>
      </c>
      <c r="N7210" s="51">
        <v>37433</v>
      </c>
      <c r="O7210" s="51">
        <v>37408</v>
      </c>
      <c r="P7210" s="49" t="s">
        <v>3204</v>
      </c>
    </row>
    <row r="7211" spans="1:16">
      <c r="A7211" s="46">
        <v>0</v>
      </c>
      <c r="B7211" s="46">
        <v>0</v>
      </c>
      <c r="C7211" s="46">
        <v>0</v>
      </c>
      <c r="D7211" s="46">
        <f t="shared" si="112"/>
        <v>0</v>
      </c>
      <c r="E7211" s="51">
        <v>45261</v>
      </c>
      <c r="F7211" s="49" t="s">
        <v>80</v>
      </c>
      <c r="G7211" s="49" t="s">
        <v>81</v>
      </c>
      <c r="H7211" s="49" t="s">
        <v>3197</v>
      </c>
      <c r="I7211" s="49" t="s">
        <v>689</v>
      </c>
      <c r="J7211" s="49">
        <v>135600</v>
      </c>
      <c r="K7211" s="49" t="s">
        <v>107</v>
      </c>
      <c r="L7211" s="49">
        <v>11485390</v>
      </c>
      <c r="M7211" s="49" t="s">
        <v>3208</v>
      </c>
      <c r="N7211" s="51">
        <v>40963</v>
      </c>
      <c r="O7211" s="51">
        <v>41061</v>
      </c>
      <c r="P7211" s="49" t="s">
        <v>3203</v>
      </c>
    </row>
    <row r="7212" spans="1:16">
      <c r="A7212" s="46">
        <v>0</v>
      </c>
      <c r="B7212" s="46">
        <v>0</v>
      </c>
      <c r="C7212" s="46">
        <v>0</v>
      </c>
      <c r="D7212" s="46">
        <f t="shared" si="112"/>
        <v>0</v>
      </c>
      <c r="E7212" s="51">
        <v>45261</v>
      </c>
      <c r="F7212" s="49" t="s">
        <v>80</v>
      </c>
      <c r="G7212" s="49" t="s">
        <v>81</v>
      </c>
      <c r="H7212" s="49" t="s">
        <v>3197</v>
      </c>
      <c r="I7212" s="49" t="s">
        <v>689</v>
      </c>
      <c r="J7212" s="49">
        <v>135600</v>
      </c>
      <c r="K7212" s="49" t="s">
        <v>107</v>
      </c>
      <c r="L7212" s="49">
        <v>9811466</v>
      </c>
      <c r="M7212" s="49" t="s">
        <v>3206</v>
      </c>
      <c r="N7212" s="51">
        <v>37433</v>
      </c>
      <c r="O7212" s="51">
        <v>37438</v>
      </c>
      <c r="P7212" s="49" t="s">
        <v>3204</v>
      </c>
    </row>
    <row r="7213" spans="1:16">
      <c r="A7213" s="46">
        <v>0</v>
      </c>
      <c r="B7213" s="46">
        <v>0</v>
      </c>
      <c r="C7213" s="46">
        <v>0</v>
      </c>
      <c r="D7213" s="46">
        <f t="shared" si="112"/>
        <v>0</v>
      </c>
      <c r="E7213" s="51">
        <v>45261</v>
      </c>
      <c r="F7213" s="49" t="s">
        <v>80</v>
      </c>
      <c r="G7213" s="49" t="s">
        <v>81</v>
      </c>
      <c r="H7213" s="49" t="s">
        <v>3197</v>
      </c>
      <c r="I7213" s="49" t="s">
        <v>689</v>
      </c>
      <c r="J7213" s="49">
        <v>135600</v>
      </c>
      <c r="K7213" s="49" t="s">
        <v>107</v>
      </c>
      <c r="L7213" s="49">
        <v>9812486</v>
      </c>
      <c r="M7213" s="49" t="s">
        <v>3206</v>
      </c>
      <c r="N7213" s="51">
        <v>37433</v>
      </c>
      <c r="O7213" s="51">
        <v>37530</v>
      </c>
      <c r="P7213" s="49" t="s">
        <v>3204</v>
      </c>
    </row>
    <row r="7214" spans="1:16">
      <c r="A7214" s="46">
        <v>0</v>
      </c>
      <c r="B7214" s="46">
        <v>0</v>
      </c>
      <c r="C7214" s="46">
        <v>0</v>
      </c>
      <c r="D7214" s="46">
        <f t="shared" si="112"/>
        <v>0</v>
      </c>
      <c r="E7214" s="51">
        <v>45261</v>
      </c>
      <c r="F7214" s="49" t="s">
        <v>80</v>
      </c>
      <c r="G7214" s="49" t="s">
        <v>81</v>
      </c>
      <c r="H7214" s="49" t="s">
        <v>3197</v>
      </c>
      <c r="I7214" s="49" t="s">
        <v>689</v>
      </c>
      <c r="J7214" s="49">
        <v>135600</v>
      </c>
      <c r="K7214" s="49" t="s">
        <v>107</v>
      </c>
      <c r="L7214" s="49">
        <v>9813333</v>
      </c>
      <c r="M7214" s="49" t="s">
        <v>3206</v>
      </c>
      <c r="N7214" s="51">
        <v>37433</v>
      </c>
      <c r="O7214" s="51">
        <v>37591</v>
      </c>
      <c r="P7214" s="49" t="s">
        <v>3204</v>
      </c>
    </row>
    <row r="7215" spans="1:16">
      <c r="A7215" s="46">
        <v>0</v>
      </c>
      <c r="B7215" s="46">
        <v>0</v>
      </c>
      <c r="C7215" s="46">
        <v>0</v>
      </c>
      <c r="D7215" s="46">
        <f t="shared" si="112"/>
        <v>0</v>
      </c>
      <c r="E7215" s="51">
        <v>45261</v>
      </c>
      <c r="F7215" s="49" t="s">
        <v>80</v>
      </c>
      <c r="G7215" s="49" t="s">
        <v>81</v>
      </c>
      <c r="H7215" s="49" t="s">
        <v>3197</v>
      </c>
      <c r="I7215" s="49" t="s">
        <v>689</v>
      </c>
      <c r="J7215" s="49">
        <v>135600</v>
      </c>
      <c r="K7215" s="49" t="s">
        <v>107</v>
      </c>
      <c r="L7215" s="49">
        <v>9813527</v>
      </c>
      <c r="M7215" s="49" t="s">
        <v>3206</v>
      </c>
      <c r="N7215" s="51">
        <v>37433</v>
      </c>
      <c r="O7215" s="51">
        <v>37622</v>
      </c>
      <c r="P7215" s="49" t="s">
        <v>3204</v>
      </c>
    </row>
    <row r="7216" spans="1:16">
      <c r="A7216" s="46">
        <v>0</v>
      </c>
      <c r="B7216" s="46">
        <v>0</v>
      </c>
      <c r="C7216" s="46">
        <v>0</v>
      </c>
      <c r="D7216" s="46">
        <f t="shared" si="112"/>
        <v>0</v>
      </c>
      <c r="E7216" s="51">
        <v>45261</v>
      </c>
      <c r="F7216" s="49" t="s">
        <v>80</v>
      </c>
      <c r="G7216" s="49" t="s">
        <v>81</v>
      </c>
      <c r="H7216" s="49" t="s">
        <v>3197</v>
      </c>
      <c r="I7216" s="49" t="s">
        <v>689</v>
      </c>
      <c r="J7216" s="49">
        <v>135600</v>
      </c>
      <c r="K7216" s="49" t="s">
        <v>107</v>
      </c>
      <c r="L7216" s="49">
        <v>9815308</v>
      </c>
      <c r="M7216" s="49" t="s">
        <v>3206</v>
      </c>
      <c r="N7216" s="51">
        <v>37433</v>
      </c>
      <c r="O7216" s="51">
        <v>37803</v>
      </c>
      <c r="P7216" s="49" t="s">
        <v>3204</v>
      </c>
    </row>
    <row r="7217" spans="1:16">
      <c r="A7217" s="46">
        <v>0</v>
      </c>
      <c r="B7217" s="46">
        <v>0</v>
      </c>
      <c r="C7217" s="46">
        <v>0</v>
      </c>
      <c r="D7217" s="46">
        <f t="shared" si="112"/>
        <v>0</v>
      </c>
      <c r="E7217" s="51">
        <v>45261</v>
      </c>
      <c r="F7217" s="49" t="s">
        <v>80</v>
      </c>
      <c r="G7217" s="49" t="s">
        <v>81</v>
      </c>
      <c r="H7217" s="49" t="s">
        <v>3197</v>
      </c>
      <c r="I7217" s="49" t="s">
        <v>689</v>
      </c>
      <c r="J7217" s="49">
        <v>135600</v>
      </c>
      <c r="K7217" s="49" t="s">
        <v>194</v>
      </c>
      <c r="L7217" s="49">
        <v>20408581</v>
      </c>
      <c r="M7217" s="49" t="s">
        <v>937</v>
      </c>
      <c r="N7217" s="51">
        <v>40948</v>
      </c>
      <c r="O7217" s="51">
        <v>40909</v>
      </c>
      <c r="P7217" s="49" t="s">
        <v>909</v>
      </c>
    </row>
    <row r="7218" spans="1:16">
      <c r="A7218" s="46">
        <v>0</v>
      </c>
      <c r="B7218" s="46">
        <v>0</v>
      </c>
      <c r="C7218" s="46">
        <v>0</v>
      </c>
      <c r="D7218" s="46">
        <f t="shared" si="112"/>
        <v>0</v>
      </c>
      <c r="E7218" s="51">
        <v>45261</v>
      </c>
      <c r="F7218" s="49" t="s">
        <v>80</v>
      </c>
      <c r="G7218" s="49" t="s">
        <v>81</v>
      </c>
      <c r="H7218" s="49" t="s">
        <v>3197</v>
      </c>
      <c r="I7218" s="49" t="s">
        <v>689</v>
      </c>
      <c r="J7218" s="49">
        <v>135600</v>
      </c>
      <c r="K7218" s="49" t="s">
        <v>121</v>
      </c>
      <c r="L7218" s="49">
        <v>9811629</v>
      </c>
      <c r="M7218" s="49" t="s">
        <v>938</v>
      </c>
      <c r="N7218" s="51">
        <v>37433</v>
      </c>
      <c r="O7218" s="51">
        <v>37257</v>
      </c>
      <c r="P7218" s="49" t="s">
        <v>3204</v>
      </c>
    </row>
    <row r="7219" spans="1:16">
      <c r="A7219" s="46">
        <v>0</v>
      </c>
      <c r="B7219" s="46">
        <v>0</v>
      </c>
      <c r="C7219" s="46">
        <v>0</v>
      </c>
      <c r="D7219" s="46">
        <f t="shared" si="112"/>
        <v>0</v>
      </c>
      <c r="E7219" s="51">
        <v>45261</v>
      </c>
      <c r="F7219" s="49" t="s">
        <v>80</v>
      </c>
      <c r="G7219" s="49" t="s">
        <v>81</v>
      </c>
      <c r="H7219" s="49" t="s">
        <v>3197</v>
      </c>
      <c r="I7219" s="49" t="s">
        <v>689</v>
      </c>
      <c r="J7219" s="49">
        <v>135600</v>
      </c>
      <c r="K7219" s="49" t="s">
        <v>122</v>
      </c>
      <c r="L7219" s="49">
        <v>9811631</v>
      </c>
      <c r="M7219" s="49" t="s">
        <v>916</v>
      </c>
      <c r="N7219" s="51">
        <v>37433</v>
      </c>
      <c r="O7219" s="51">
        <v>37257</v>
      </c>
      <c r="P7219" s="49" t="s">
        <v>3204</v>
      </c>
    </row>
    <row r="7220" spans="1:16">
      <c r="A7220" s="46">
        <v>0</v>
      </c>
      <c r="B7220" s="46">
        <v>0</v>
      </c>
      <c r="C7220" s="46">
        <v>0</v>
      </c>
      <c r="D7220" s="46">
        <f t="shared" si="112"/>
        <v>0</v>
      </c>
      <c r="E7220" s="51">
        <v>45261</v>
      </c>
      <c r="F7220" s="49" t="s">
        <v>80</v>
      </c>
      <c r="G7220" s="49" t="s">
        <v>81</v>
      </c>
      <c r="H7220" s="49" t="s">
        <v>3197</v>
      </c>
      <c r="I7220" s="49" t="s">
        <v>689</v>
      </c>
      <c r="J7220" s="49">
        <v>135600</v>
      </c>
      <c r="K7220" s="49" t="s">
        <v>122</v>
      </c>
      <c r="L7220" s="49">
        <v>9974429</v>
      </c>
      <c r="M7220" s="49" t="s">
        <v>916</v>
      </c>
      <c r="N7220" s="51">
        <v>21367</v>
      </c>
      <c r="O7220" s="51">
        <v>21367</v>
      </c>
      <c r="P7220" s="49" t="s">
        <v>1091</v>
      </c>
    </row>
    <row r="7221" spans="1:16">
      <c r="A7221" s="46">
        <v>0</v>
      </c>
      <c r="B7221" s="46">
        <v>0</v>
      </c>
      <c r="C7221" s="46">
        <v>0</v>
      </c>
      <c r="D7221" s="46">
        <f t="shared" si="112"/>
        <v>0</v>
      </c>
      <c r="E7221" s="51">
        <v>45261</v>
      </c>
      <c r="F7221" s="49" t="s">
        <v>80</v>
      </c>
      <c r="G7221" s="49" t="s">
        <v>81</v>
      </c>
      <c r="H7221" s="49" t="s">
        <v>3197</v>
      </c>
      <c r="I7221" s="49" t="s">
        <v>689</v>
      </c>
      <c r="J7221" s="49">
        <v>135600</v>
      </c>
      <c r="K7221" s="49" t="s">
        <v>115</v>
      </c>
      <c r="L7221" s="49">
        <v>9813650</v>
      </c>
      <c r="M7221" s="49" t="s">
        <v>977</v>
      </c>
      <c r="N7221" s="51">
        <v>37653</v>
      </c>
      <c r="O7221" s="51">
        <v>37622</v>
      </c>
      <c r="P7221" s="49" t="s">
        <v>3209</v>
      </c>
    </row>
    <row r="7222" spans="1:16">
      <c r="A7222" s="46">
        <v>0</v>
      </c>
      <c r="B7222" s="46">
        <v>0</v>
      </c>
      <c r="C7222" s="46">
        <v>0</v>
      </c>
      <c r="D7222" s="46">
        <f t="shared" si="112"/>
        <v>0</v>
      </c>
      <c r="E7222" s="51">
        <v>45261</v>
      </c>
      <c r="F7222" s="49" t="s">
        <v>80</v>
      </c>
      <c r="G7222" s="49" t="s">
        <v>81</v>
      </c>
      <c r="H7222" s="49" t="s">
        <v>3197</v>
      </c>
      <c r="I7222" s="49" t="s">
        <v>689</v>
      </c>
      <c r="J7222" s="49">
        <v>135600</v>
      </c>
      <c r="K7222" s="49" t="s">
        <v>115</v>
      </c>
      <c r="L7222" s="49">
        <v>9811628</v>
      </c>
      <c r="M7222" s="49" t="s">
        <v>977</v>
      </c>
      <c r="N7222" s="51">
        <v>37433</v>
      </c>
      <c r="O7222" s="51">
        <v>37257</v>
      </c>
      <c r="P7222" s="49" t="s">
        <v>3204</v>
      </c>
    </row>
    <row r="7223" spans="1:16">
      <c r="A7223" s="46">
        <v>0</v>
      </c>
      <c r="B7223" s="46">
        <v>0</v>
      </c>
      <c r="C7223" s="46">
        <v>0</v>
      </c>
      <c r="D7223" s="46">
        <f t="shared" si="112"/>
        <v>0</v>
      </c>
      <c r="E7223" s="51">
        <v>45261</v>
      </c>
      <c r="F7223" s="49" t="s">
        <v>80</v>
      </c>
      <c r="G7223" s="49" t="s">
        <v>81</v>
      </c>
      <c r="H7223" s="49" t="s">
        <v>3197</v>
      </c>
      <c r="I7223" s="49" t="s">
        <v>689</v>
      </c>
      <c r="J7223" s="49">
        <v>135600</v>
      </c>
      <c r="K7223" s="49" t="s">
        <v>115</v>
      </c>
      <c r="L7223" s="49">
        <v>19791381</v>
      </c>
      <c r="M7223" s="49" t="s">
        <v>906</v>
      </c>
      <c r="N7223" s="51">
        <v>42454</v>
      </c>
      <c r="O7223" s="51">
        <v>42370</v>
      </c>
      <c r="P7223" s="49" t="s">
        <v>3205</v>
      </c>
    </row>
    <row r="7224" spans="1:16">
      <c r="A7224" s="46">
        <v>0</v>
      </c>
      <c r="B7224" s="46">
        <v>0</v>
      </c>
      <c r="C7224" s="46">
        <v>0</v>
      </c>
      <c r="D7224" s="46">
        <f t="shared" si="112"/>
        <v>0</v>
      </c>
      <c r="E7224" s="51">
        <v>45261</v>
      </c>
      <c r="F7224" s="49" t="s">
        <v>80</v>
      </c>
      <c r="G7224" s="49" t="s">
        <v>81</v>
      </c>
      <c r="H7224" s="49" t="s">
        <v>3197</v>
      </c>
      <c r="I7224" s="49" t="s">
        <v>689</v>
      </c>
      <c r="J7224" s="49">
        <v>135600</v>
      </c>
      <c r="K7224" s="49" t="s">
        <v>115</v>
      </c>
      <c r="L7224" s="49">
        <v>9818620</v>
      </c>
      <c r="M7224" s="49" t="s">
        <v>977</v>
      </c>
      <c r="N7224" s="51">
        <v>38353</v>
      </c>
      <c r="O7224" s="51">
        <v>38353</v>
      </c>
      <c r="P7224" s="49" t="s">
        <v>3209</v>
      </c>
    </row>
    <row r="7225" spans="1:16">
      <c r="A7225" s="46">
        <v>0</v>
      </c>
      <c r="B7225" s="46">
        <v>0</v>
      </c>
      <c r="C7225" s="46">
        <v>0</v>
      </c>
      <c r="D7225" s="46">
        <f t="shared" si="112"/>
        <v>0</v>
      </c>
      <c r="E7225" s="51">
        <v>45261</v>
      </c>
      <c r="F7225" s="49" t="s">
        <v>80</v>
      </c>
      <c r="G7225" s="49" t="s">
        <v>81</v>
      </c>
      <c r="H7225" s="49" t="s">
        <v>3210</v>
      </c>
      <c r="I7225" s="49" t="s">
        <v>696</v>
      </c>
      <c r="J7225" s="49">
        <v>135002</v>
      </c>
      <c r="K7225" s="49" t="s">
        <v>130</v>
      </c>
      <c r="L7225" s="49">
        <v>9869910</v>
      </c>
      <c r="M7225" s="49" t="s">
        <v>939</v>
      </c>
      <c r="N7225" s="51">
        <v>33055</v>
      </c>
      <c r="O7225" s="51">
        <v>33055</v>
      </c>
      <c r="P7225" s="49" t="s">
        <v>1091</v>
      </c>
    </row>
    <row r="7226" spans="1:16">
      <c r="A7226" s="46">
        <v>0</v>
      </c>
      <c r="B7226" s="46">
        <v>0</v>
      </c>
      <c r="C7226" s="46">
        <v>0</v>
      </c>
      <c r="D7226" s="46">
        <f t="shared" si="112"/>
        <v>0</v>
      </c>
      <c r="E7226" s="51">
        <v>45261</v>
      </c>
      <c r="F7226" s="49" t="s">
        <v>80</v>
      </c>
      <c r="G7226" s="49" t="s">
        <v>81</v>
      </c>
      <c r="H7226" s="49" t="s">
        <v>3210</v>
      </c>
      <c r="I7226" s="49" t="s">
        <v>696</v>
      </c>
      <c r="J7226" s="49">
        <v>135500</v>
      </c>
      <c r="K7226" s="49" t="s">
        <v>128</v>
      </c>
      <c r="L7226" s="49">
        <v>9801986</v>
      </c>
      <c r="M7226" s="49" t="s">
        <v>1074</v>
      </c>
      <c r="N7226" s="51">
        <v>33420</v>
      </c>
      <c r="O7226" s="51">
        <v>33420</v>
      </c>
      <c r="P7226" s="49" t="s">
        <v>1081</v>
      </c>
    </row>
    <row r="7227" spans="1:16">
      <c r="A7227" s="46">
        <v>0</v>
      </c>
      <c r="B7227" s="46">
        <v>0</v>
      </c>
      <c r="C7227" s="46">
        <v>0</v>
      </c>
      <c r="D7227" s="46">
        <f t="shared" si="112"/>
        <v>0</v>
      </c>
      <c r="E7227" s="51">
        <v>45261</v>
      </c>
      <c r="F7227" s="49" t="s">
        <v>80</v>
      </c>
      <c r="G7227" s="49" t="s">
        <v>81</v>
      </c>
      <c r="H7227" s="49" t="s">
        <v>3210</v>
      </c>
      <c r="I7227" s="49" t="s">
        <v>696</v>
      </c>
      <c r="J7227" s="49">
        <v>135500</v>
      </c>
      <c r="K7227" s="49" t="s">
        <v>128</v>
      </c>
      <c r="L7227" s="49">
        <v>9801953</v>
      </c>
      <c r="M7227" s="49" t="s">
        <v>1074</v>
      </c>
      <c r="N7227" s="51">
        <v>33420</v>
      </c>
      <c r="O7227" s="51">
        <v>33420</v>
      </c>
      <c r="P7227" s="49" t="s">
        <v>1081</v>
      </c>
    </row>
    <row r="7228" spans="1:16">
      <c r="A7228" s="46">
        <v>0</v>
      </c>
      <c r="B7228" s="46">
        <v>0</v>
      </c>
      <c r="C7228" s="46">
        <v>0</v>
      </c>
      <c r="D7228" s="46">
        <f t="shared" si="112"/>
        <v>0</v>
      </c>
      <c r="E7228" s="51">
        <v>45261</v>
      </c>
      <c r="F7228" s="49" t="s">
        <v>80</v>
      </c>
      <c r="G7228" s="49" t="s">
        <v>81</v>
      </c>
      <c r="H7228" s="49" t="s">
        <v>3210</v>
      </c>
      <c r="I7228" s="49" t="s">
        <v>696</v>
      </c>
      <c r="J7228" s="49">
        <v>135500</v>
      </c>
      <c r="K7228" s="49" t="s">
        <v>131</v>
      </c>
      <c r="L7228" s="49">
        <v>9802262</v>
      </c>
      <c r="M7228" s="49" t="s">
        <v>913</v>
      </c>
      <c r="N7228" s="51">
        <v>33420</v>
      </c>
      <c r="O7228" s="51">
        <v>33420</v>
      </c>
      <c r="P7228" s="49" t="s">
        <v>1081</v>
      </c>
    </row>
    <row r="7229" spans="1:16">
      <c r="A7229" s="46">
        <v>0</v>
      </c>
      <c r="B7229" s="46">
        <v>0</v>
      </c>
      <c r="C7229" s="46">
        <v>0</v>
      </c>
      <c r="D7229" s="46">
        <f t="shared" si="112"/>
        <v>0</v>
      </c>
      <c r="E7229" s="51">
        <v>45261</v>
      </c>
      <c r="F7229" s="49" t="s">
        <v>80</v>
      </c>
      <c r="G7229" s="49" t="s">
        <v>81</v>
      </c>
      <c r="H7229" s="49" t="s">
        <v>3210</v>
      </c>
      <c r="I7229" s="49" t="s">
        <v>696</v>
      </c>
      <c r="J7229" s="49">
        <v>135500</v>
      </c>
      <c r="K7229" s="49" t="s">
        <v>109</v>
      </c>
      <c r="L7229" s="49">
        <v>9804974</v>
      </c>
      <c r="M7229" s="49" t="s">
        <v>914</v>
      </c>
      <c r="N7229" s="51">
        <v>33420</v>
      </c>
      <c r="O7229" s="51">
        <v>33420</v>
      </c>
      <c r="P7229" s="49" t="s">
        <v>1081</v>
      </c>
    </row>
    <row r="7230" spans="1:16">
      <c r="A7230" s="46">
        <v>0</v>
      </c>
      <c r="B7230" s="46">
        <v>0</v>
      </c>
      <c r="C7230" s="46">
        <v>0</v>
      </c>
      <c r="D7230" s="46">
        <f t="shared" si="112"/>
        <v>0</v>
      </c>
      <c r="E7230" s="51">
        <v>45261</v>
      </c>
      <c r="F7230" s="49" t="s">
        <v>80</v>
      </c>
      <c r="G7230" s="49" t="s">
        <v>81</v>
      </c>
      <c r="H7230" s="49" t="s">
        <v>3210</v>
      </c>
      <c r="I7230" s="49" t="s">
        <v>696</v>
      </c>
      <c r="J7230" s="49">
        <v>135500</v>
      </c>
      <c r="K7230" s="49" t="s">
        <v>219</v>
      </c>
      <c r="L7230" s="49">
        <v>9974427</v>
      </c>
      <c r="M7230" s="49" t="s">
        <v>3119</v>
      </c>
      <c r="N7230" s="51">
        <v>33420</v>
      </c>
      <c r="O7230" s="51">
        <v>33420</v>
      </c>
      <c r="P7230" s="49" t="s">
        <v>1091</v>
      </c>
    </row>
    <row r="7231" spans="1:16">
      <c r="A7231" s="46">
        <v>0</v>
      </c>
      <c r="B7231" s="46">
        <v>0</v>
      </c>
      <c r="C7231" s="46">
        <v>0</v>
      </c>
      <c r="D7231" s="46">
        <f t="shared" si="112"/>
        <v>0</v>
      </c>
      <c r="E7231" s="51">
        <v>45261</v>
      </c>
      <c r="F7231" s="49" t="s">
        <v>80</v>
      </c>
      <c r="G7231" s="49" t="s">
        <v>81</v>
      </c>
      <c r="H7231" s="49" t="s">
        <v>3210</v>
      </c>
      <c r="I7231" s="49" t="s">
        <v>696</v>
      </c>
      <c r="J7231" s="49">
        <v>135500</v>
      </c>
      <c r="K7231" s="49" t="s">
        <v>697</v>
      </c>
      <c r="L7231" s="49">
        <v>9974426</v>
      </c>
      <c r="M7231" s="49" t="s">
        <v>3211</v>
      </c>
      <c r="N7231" s="51">
        <v>33420</v>
      </c>
      <c r="O7231" s="51">
        <v>33420</v>
      </c>
      <c r="P7231" s="49" t="s">
        <v>1091</v>
      </c>
    </row>
    <row r="7232" spans="1:16">
      <c r="A7232" s="46">
        <v>0</v>
      </c>
      <c r="B7232" s="46">
        <v>0</v>
      </c>
      <c r="C7232" s="46">
        <v>0</v>
      </c>
      <c r="D7232" s="46">
        <f t="shared" si="112"/>
        <v>0</v>
      </c>
      <c r="E7232" s="51">
        <v>45261</v>
      </c>
      <c r="F7232" s="49" t="s">
        <v>80</v>
      </c>
      <c r="G7232" s="49" t="s">
        <v>81</v>
      </c>
      <c r="H7232" s="49" t="s">
        <v>3210</v>
      </c>
      <c r="I7232" s="49" t="s">
        <v>696</v>
      </c>
      <c r="J7232" s="49">
        <v>135600</v>
      </c>
      <c r="K7232" s="49" t="s">
        <v>114</v>
      </c>
      <c r="L7232" s="49">
        <v>9728057</v>
      </c>
      <c r="M7232" s="49" t="s">
        <v>915</v>
      </c>
      <c r="N7232" s="51">
        <v>33420</v>
      </c>
      <c r="O7232" s="51">
        <v>33420</v>
      </c>
      <c r="P7232" s="49" t="s">
        <v>1091</v>
      </c>
    </row>
    <row r="7233" spans="1:16">
      <c r="A7233" s="46">
        <v>0</v>
      </c>
      <c r="B7233" s="46">
        <v>0</v>
      </c>
      <c r="C7233" s="46">
        <v>0</v>
      </c>
      <c r="D7233" s="46">
        <f t="shared" si="112"/>
        <v>0</v>
      </c>
      <c r="E7233" s="51">
        <v>45261</v>
      </c>
      <c r="F7233" s="49" t="s">
        <v>80</v>
      </c>
      <c r="G7233" s="49" t="s">
        <v>81</v>
      </c>
      <c r="H7233" s="49" t="s">
        <v>3210</v>
      </c>
      <c r="I7233" s="49" t="s">
        <v>696</v>
      </c>
      <c r="J7233" s="49">
        <v>135600</v>
      </c>
      <c r="K7233" s="49" t="s">
        <v>122</v>
      </c>
      <c r="L7233" s="49">
        <v>9974425</v>
      </c>
      <c r="M7233" s="49" t="s">
        <v>916</v>
      </c>
      <c r="N7233" s="51">
        <v>33420</v>
      </c>
      <c r="O7233" s="51">
        <v>33420</v>
      </c>
      <c r="P7233" s="49" t="s">
        <v>1091</v>
      </c>
    </row>
    <row r="7234" spans="1:16">
      <c r="A7234" s="46">
        <v>0</v>
      </c>
      <c r="B7234" s="46">
        <v>0</v>
      </c>
      <c r="C7234" s="46">
        <v>0</v>
      </c>
      <c r="D7234" s="46">
        <f t="shared" si="112"/>
        <v>0</v>
      </c>
      <c r="E7234" s="51">
        <v>45261</v>
      </c>
      <c r="F7234" s="49" t="s">
        <v>80</v>
      </c>
      <c r="G7234" s="49" t="s">
        <v>81</v>
      </c>
      <c r="H7234" s="49" t="s">
        <v>3212</v>
      </c>
      <c r="I7234" s="49" t="s">
        <v>698</v>
      </c>
      <c r="J7234" s="49">
        <v>135001</v>
      </c>
      <c r="K7234" s="49" t="s">
        <v>153</v>
      </c>
      <c r="L7234" s="49">
        <v>9868940</v>
      </c>
      <c r="M7234" s="49" t="s">
        <v>980</v>
      </c>
      <c r="N7234" s="51">
        <v>20271</v>
      </c>
      <c r="O7234" s="51">
        <v>20271</v>
      </c>
      <c r="P7234" s="49" t="s">
        <v>1091</v>
      </c>
    </row>
    <row r="7235" spans="1:16">
      <c r="A7235" s="46">
        <v>0</v>
      </c>
      <c r="B7235" s="46">
        <v>0</v>
      </c>
      <c r="C7235" s="46">
        <v>0</v>
      </c>
      <c r="D7235" s="46">
        <f t="shared" ref="D7235:D7298" si="113">+B7235-C7235</f>
        <v>0</v>
      </c>
      <c r="E7235" s="51">
        <v>45261</v>
      </c>
      <c r="F7235" s="49" t="s">
        <v>80</v>
      </c>
      <c r="G7235" s="49" t="s">
        <v>81</v>
      </c>
      <c r="H7235" s="49" t="s">
        <v>3212</v>
      </c>
      <c r="I7235" s="49" t="s">
        <v>698</v>
      </c>
      <c r="J7235" s="49">
        <v>135001</v>
      </c>
      <c r="K7235" s="49" t="s">
        <v>153</v>
      </c>
      <c r="L7235" s="49">
        <v>9718781</v>
      </c>
      <c r="M7235" s="49" t="s">
        <v>978</v>
      </c>
      <c r="N7235" s="51">
        <v>20271</v>
      </c>
      <c r="O7235" s="51">
        <v>20271</v>
      </c>
      <c r="P7235" s="49" t="s">
        <v>1091</v>
      </c>
    </row>
    <row r="7236" spans="1:16">
      <c r="A7236" s="46">
        <v>0</v>
      </c>
      <c r="B7236" s="46">
        <v>0</v>
      </c>
      <c r="C7236" s="46">
        <v>0</v>
      </c>
      <c r="D7236" s="46">
        <f t="shared" si="113"/>
        <v>0</v>
      </c>
      <c r="E7236" s="51">
        <v>45261</v>
      </c>
      <c r="F7236" s="49" t="s">
        <v>80</v>
      </c>
      <c r="G7236" s="49" t="s">
        <v>81</v>
      </c>
      <c r="H7236" s="49" t="s">
        <v>3212</v>
      </c>
      <c r="I7236" s="49" t="s">
        <v>698</v>
      </c>
      <c r="J7236" s="49">
        <v>135001</v>
      </c>
      <c r="K7236" s="49" t="s">
        <v>153</v>
      </c>
      <c r="L7236" s="49">
        <v>9696109</v>
      </c>
      <c r="M7236" s="49" t="s">
        <v>983</v>
      </c>
      <c r="N7236" s="51">
        <v>20271</v>
      </c>
      <c r="O7236" s="51">
        <v>20271</v>
      </c>
      <c r="P7236" s="49" t="s">
        <v>1091</v>
      </c>
    </row>
    <row r="7237" spans="1:16">
      <c r="A7237" s="46">
        <v>0</v>
      </c>
      <c r="B7237" s="46">
        <v>0</v>
      </c>
      <c r="C7237" s="46">
        <v>0</v>
      </c>
      <c r="D7237" s="46">
        <f t="shared" si="113"/>
        <v>0</v>
      </c>
      <c r="E7237" s="51">
        <v>45261</v>
      </c>
      <c r="F7237" s="49" t="s">
        <v>80</v>
      </c>
      <c r="G7237" s="49" t="s">
        <v>81</v>
      </c>
      <c r="H7237" s="49" t="s">
        <v>3212</v>
      </c>
      <c r="I7237" s="49" t="s">
        <v>698</v>
      </c>
      <c r="J7237" s="49">
        <v>135001</v>
      </c>
      <c r="K7237" s="49" t="s">
        <v>153</v>
      </c>
      <c r="L7237" s="49">
        <v>9868941</v>
      </c>
      <c r="M7237" s="49" t="s">
        <v>979</v>
      </c>
      <c r="N7237" s="51">
        <v>20271</v>
      </c>
      <c r="O7237" s="51">
        <v>20271</v>
      </c>
      <c r="P7237" s="49" t="s">
        <v>1091</v>
      </c>
    </row>
    <row r="7238" spans="1:16">
      <c r="A7238" s="46">
        <v>0</v>
      </c>
      <c r="B7238" s="46">
        <v>0</v>
      </c>
      <c r="C7238" s="46">
        <v>0</v>
      </c>
      <c r="D7238" s="46">
        <f t="shared" si="113"/>
        <v>0</v>
      </c>
      <c r="E7238" s="51">
        <v>45261</v>
      </c>
      <c r="F7238" s="49" t="s">
        <v>80</v>
      </c>
      <c r="G7238" s="49" t="s">
        <v>81</v>
      </c>
      <c r="H7238" s="49" t="s">
        <v>3212</v>
      </c>
      <c r="I7238" s="49" t="s">
        <v>698</v>
      </c>
      <c r="J7238" s="49">
        <v>135001</v>
      </c>
      <c r="K7238" s="49" t="s">
        <v>153</v>
      </c>
      <c r="L7238" s="49">
        <v>9868939</v>
      </c>
      <c r="M7238" s="49" t="s">
        <v>982</v>
      </c>
      <c r="N7238" s="51">
        <v>20271</v>
      </c>
      <c r="O7238" s="51">
        <v>20271</v>
      </c>
      <c r="P7238" s="49" t="s">
        <v>1091</v>
      </c>
    </row>
    <row r="7239" spans="1:16">
      <c r="A7239" s="46">
        <v>0</v>
      </c>
      <c r="B7239" s="46">
        <v>0</v>
      </c>
      <c r="C7239" s="46">
        <v>0</v>
      </c>
      <c r="D7239" s="46">
        <f t="shared" si="113"/>
        <v>0</v>
      </c>
      <c r="E7239" s="51">
        <v>45261</v>
      </c>
      <c r="F7239" s="49" t="s">
        <v>80</v>
      </c>
      <c r="G7239" s="49" t="s">
        <v>81</v>
      </c>
      <c r="H7239" s="49" t="s">
        <v>3212</v>
      </c>
      <c r="I7239" s="49" t="s">
        <v>698</v>
      </c>
      <c r="J7239" s="49">
        <v>135001</v>
      </c>
      <c r="K7239" s="49" t="s">
        <v>153</v>
      </c>
      <c r="L7239" s="49">
        <v>9868938</v>
      </c>
      <c r="M7239" s="49" t="s">
        <v>981</v>
      </c>
      <c r="N7239" s="51">
        <v>20271</v>
      </c>
      <c r="O7239" s="51">
        <v>20271</v>
      </c>
      <c r="P7239" s="49" t="s">
        <v>1091</v>
      </c>
    </row>
    <row r="7240" spans="1:16">
      <c r="A7240" s="46">
        <v>0</v>
      </c>
      <c r="B7240" s="46">
        <v>0</v>
      </c>
      <c r="C7240" s="46">
        <v>0</v>
      </c>
      <c r="D7240" s="46">
        <f t="shared" si="113"/>
        <v>0</v>
      </c>
      <c r="E7240" s="51">
        <v>45261</v>
      </c>
      <c r="F7240" s="49" t="s">
        <v>80</v>
      </c>
      <c r="G7240" s="49" t="s">
        <v>81</v>
      </c>
      <c r="H7240" s="49" t="s">
        <v>3212</v>
      </c>
      <c r="I7240" s="49" t="s">
        <v>698</v>
      </c>
      <c r="J7240" s="49">
        <v>135001</v>
      </c>
      <c r="K7240" s="49" t="s">
        <v>153</v>
      </c>
      <c r="L7240" s="49">
        <v>9868942</v>
      </c>
      <c r="M7240" s="49" t="s">
        <v>984</v>
      </c>
      <c r="N7240" s="51">
        <v>20271</v>
      </c>
      <c r="O7240" s="51">
        <v>20271</v>
      </c>
      <c r="P7240" s="49" t="s">
        <v>1091</v>
      </c>
    </row>
    <row r="7241" spans="1:16">
      <c r="A7241" s="46">
        <v>0</v>
      </c>
      <c r="B7241" s="46">
        <v>0</v>
      </c>
      <c r="C7241" s="46">
        <v>0</v>
      </c>
      <c r="D7241" s="46">
        <f t="shared" si="113"/>
        <v>0</v>
      </c>
      <c r="E7241" s="51">
        <v>45261</v>
      </c>
      <c r="F7241" s="49" t="s">
        <v>80</v>
      </c>
      <c r="G7241" s="49" t="s">
        <v>81</v>
      </c>
      <c r="H7241" s="49" t="s">
        <v>3212</v>
      </c>
      <c r="I7241" s="49" t="s">
        <v>698</v>
      </c>
      <c r="J7241" s="49">
        <v>135002</v>
      </c>
      <c r="K7241" s="49" t="s">
        <v>130</v>
      </c>
      <c r="L7241" s="49">
        <v>21283833</v>
      </c>
      <c r="M7241" s="49" t="s">
        <v>986</v>
      </c>
      <c r="N7241" s="51">
        <v>25020</v>
      </c>
      <c r="O7241" s="51">
        <v>25020</v>
      </c>
      <c r="P7241" s="49" t="s">
        <v>909</v>
      </c>
    </row>
    <row r="7242" spans="1:16">
      <c r="A7242" s="46">
        <v>0</v>
      </c>
      <c r="B7242" s="46">
        <v>0</v>
      </c>
      <c r="C7242" s="46">
        <v>0</v>
      </c>
      <c r="D7242" s="46">
        <f t="shared" si="113"/>
        <v>0</v>
      </c>
      <c r="E7242" s="51">
        <v>45261</v>
      </c>
      <c r="F7242" s="49" t="s">
        <v>80</v>
      </c>
      <c r="G7242" s="49" t="s">
        <v>81</v>
      </c>
      <c r="H7242" s="49" t="s">
        <v>3212</v>
      </c>
      <c r="I7242" s="49" t="s">
        <v>698</v>
      </c>
      <c r="J7242" s="49">
        <v>135002</v>
      </c>
      <c r="K7242" s="49" t="s">
        <v>130</v>
      </c>
      <c r="L7242" s="49">
        <v>21283799</v>
      </c>
      <c r="M7242" s="49" t="s">
        <v>985</v>
      </c>
      <c r="N7242" s="51">
        <v>15523</v>
      </c>
      <c r="O7242" s="51">
        <v>15523</v>
      </c>
      <c r="P7242" s="49" t="s">
        <v>909</v>
      </c>
    </row>
    <row r="7243" spans="1:16">
      <c r="A7243" s="46">
        <v>0</v>
      </c>
      <c r="B7243" s="46">
        <v>0</v>
      </c>
      <c r="C7243" s="46">
        <v>0</v>
      </c>
      <c r="D7243" s="46">
        <f t="shared" si="113"/>
        <v>0</v>
      </c>
      <c r="E7243" s="51">
        <v>45261</v>
      </c>
      <c r="F7243" s="49" t="s">
        <v>80</v>
      </c>
      <c r="G7243" s="49" t="s">
        <v>81</v>
      </c>
      <c r="H7243" s="49" t="s">
        <v>3212</v>
      </c>
      <c r="I7243" s="49" t="s">
        <v>698</v>
      </c>
      <c r="J7243" s="49">
        <v>135002</v>
      </c>
      <c r="K7243" s="49" t="s">
        <v>130</v>
      </c>
      <c r="L7243" s="49">
        <v>21283806</v>
      </c>
      <c r="M7243" s="49" t="s">
        <v>985</v>
      </c>
      <c r="N7243" s="51">
        <v>15888</v>
      </c>
      <c r="O7243" s="51">
        <v>15888</v>
      </c>
      <c r="P7243" s="49" t="s">
        <v>909</v>
      </c>
    </row>
    <row r="7244" spans="1:16">
      <c r="A7244" s="46">
        <v>0</v>
      </c>
      <c r="B7244" s="46">
        <v>0</v>
      </c>
      <c r="C7244" s="46">
        <v>0</v>
      </c>
      <c r="D7244" s="46">
        <f t="shared" si="113"/>
        <v>0</v>
      </c>
      <c r="E7244" s="51">
        <v>45261</v>
      </c>
      <c r="F7244" s="49" t="s">
        <v>80</v>
      </c>
      <c r="G7244" s="49" t="s">
        <v>81</v>
      </c>
      <c r="H7244" s="49" t="s">
        <v>3212</v>
      </c>
      <c r="I7244" s="49" t="s">
        <v>698</v>
      </c>
      <c r="J7244" s="49">
        <v>135002</v>
      </c>
      <c r="K7244" s="49" t="s">
        <v>130</v>
      </c>
      <c r="L7244" s="49">
        <v>21283840</v>
      </c>
      <c r="M7244" s="49" t="s">
        <v>987</v>
      </c>
      <c r="N7244" s="51">
        <v>25020</v>
      </c>
      <c r="O7244" s="51">
        <v>25020</v>
      </c>
      <c r="P7244" s="49" t="s">
        <v>909</v>
      </c>
    </row>
    <row r="7245" spans="1:16">
      <c r="A7245" s="46">
        <v>0</v>
      </c>
      <c r="B7245" s="46">
        <v>0</v>
      </c>
      <c r="C7245" s="46">
        <v>0</v>
      </c>
      <c r="D7245" s="46">
        <f t="shared" si="113"/>
        <v>0</v>
      </c>
      <c r="E7245" s="51">
        <v>45261</v>
      </c>
      <c r="F7245" s="49" t="s">
        <v>80</v>
      </c>
      <c r="G7245" s="49" t="s">
        <v>81</v>
      </c>
      <c r="H7245" s="49" t="s">
        <v>3212</v>
      </c>
      <c r="I7245" s="49" t="s">
        <v>698</v>
      </c>
      <c r="J7245" s="49">
        <v>135002</v>
      </c>
      <c r="K7245" s="49" t="s">
        <v>130</v>
      </c>
      <c r="L7245" s="49">
        <v>21283814</v>
      </c>
      <c r="M7245" s="49" t="s">
        <v>989</v>
      </c>
      <c r="N7245" s="51">
        <v>21732</v>
      </c>
      <c r="O7245" s="51">
        <v>21732</v>
      </c>
      <c r="P7245" s="49" t="s">
        <v>909</v>
      </c>
    </row>
    <row r="7246" spans="1:16">
      <c r="A7246" s="46">
        <v>0</v>
      </c>
      <c r="B7246" s="46">
        <v>0</v>
      </c>
      <c r="C7246" s="46">
        <v>0</v>
      </c>
      <c r="D7246" s="46">
        <f t="shared" si="113"/>
        <v>0</v>
      </c>
      <c r="E7246" s="51">
        <v>45261</v>
      </c>
      <c r="F7246" s="49" t="s">
        <v>80</v>
      </c>
      <c r="G7246" s="49" t="s">
        <v>81</v>
      </c>
      <c r="H7246" s="49" t="s">
        <v>3212</v>
      </c>
      <c r="I7246" s="49" t="s">
        <v>698</v>
      </c>
      <c r="J7246" s="49">
        <v>135002</v>
      </c>
      <c r="K7246" s="49" t="s">
        <v>130</v>
      </c>
      <c r="L7246" s="49">
        <v>9869960</v>
      </c>
      <c r="M7246" s="49" t="s">
        <v>988</v>
      </c>
      <c r="N7246" s="51">
        <v>29768</v>
      </c>
      <c r="O7246" s="51">
        <v>29768</v>
      </c>
      <c r="P7246" s="49" t="s">
        <v>1091</v>
      </c>
    </row>
    <row r="7247" spans="1:16">
      <c r="A7247" s="46">
        <v>0</v>
      </c>
      <c r="B7247" s="46">
        <v>0</v>
      </c>
      <c r="C7247" s="46">
        <v>0</v>
      </c>
      <c r="D7247" s="46">
        <f t="shared" si="113"/>
        <v>0</v>
      </c>
      <c r="E7247" s="51">
        <v>45261</v>
      </c>
      <c r="F7247" s="49" t="s">
        <v>80</v>
      </c>
      <c r="G7247" s="49" t="s">
        <v>81</v>
      </c>
      <c r="H7247" s="49" t="s">
        <v>3212</v>
      </c>
      <c r="I7247" s="49" t="s">
        <v>698</v>
      </c>
      <c r="J7247" s="49">
        <v>135002</v>
      </c>
      <c r="K7247" s="49" t="s">
        <v>130</v>
      </c>
      <c r="L7247" s="49">
        <v>21283811</v>
      </c>
      <c r="M7247" s="49" t="s">
        <v>990</v>
      </c>
      <c r="N7247" s="51">
        <v>21732</v>
      </c>
      <c r="O7247" s="51">
        <v>21732</v>
      </c>
      <c r="P7247" s="49" t="s">
        <v>909</v>
      </c>
    </row>
    <row r="7248" spans="1:16">
      <c r="A7248" s="46">
        <v>0</v>
      </c>
      <c r="B7248" s="46">
        <v>0</v>
      </c>
      <c r="C7248" s="46">
        <v>0</v>
      </c>
      <c r="D7248" s="46">
        <f t="shared" si="113"/>
        <v>0</v>
      </c>
      <c r="E7248" s="51">
        <v>45261</v>
      </c>
      <c r="F7248" s="49" t="s">
        <v>80</v>
      </c>
      <c r="G7248" s="49" t="s">
        <v>81</v>
      </c>
      <c r="H7248" s="49" t="s">
        <v>3212</v>
      </c>
      <c r="I7248" s="49" t="s">
        <v>698</v>
      </c>
      <c r="J7248" s="49">
        <v>135002</v>
      </c>
      <c r="K7248" s="49" t="s">
        <v>130</v>
      </c>
      <c r="L7248" s="49">
        <v>21283826</v>
      </c>
      <c r="M7248" s="49" t="s">
        <v>985</v>
      </c>
      <c r="N7248" s="51">
        <v>24289</v>
      </c>
      <c r="O7248" s="51">
        <v>24289</v>
      </c>
      <c r="P7248" s="49" t="s">
        <v>909</v>
      </c>
    </row>
    <row r="7249" spans="1:16">
      <c r="A7249" s="46">
        <v>0</v>
      </c>
      <c r="B7249" s="46">
        <v>0</v>
      </c>
      <c r="C7249" s="46">
        <v>0</v>
      </c>
      <c r="D7249" s="46">
        <f t="shared" si="113"/>
        <v>0</v>
      </c>
      <c r="E7249" s="51">
        <v>45261</v>
      </c>
      <c r="F7249" s="49" t="s">
        <v>80</v>
      </c>
      <c r="G7249" s="49" t="s">
        <v>81</v>
      </c>
      <c r="H7249" s="49" t="s">
        <v>3212</v>
      </c>
      <c r="I7249" s="49" t="s">
        <v>698</v>
      </c>
      <c r="J7249" s="49">
        <v>135002</v>
      </c>
      <c r="K7249" s="49" t="s">
        <v>130</v>
      </c>
      <c r="L7249" s="49">
        <v>21283821</v>
      </c>
      <c r="M7249" s="49" t="s">
        <v>985</v>
      </c>
      <c r="N7249" s="51">
        <v>21732</v>
      </c>
      <c r="O7249" s="51">
        <v>21732</v>
      </c>
      <c r="P7249" s="49" t="s">
        <v>909</v>
      </c>
    </row>
    <row r="7250" spans="1:16">
      <c r="A7250" s="46">
        <v>0</v>
      </c>
      <c r="B7250" s="46">
        <v>0</v>
      </c>
      <c r="C7250" s="46">
        <v>0</v>
      </c>
      <c r="D7250" s="46">
        <f t="shared" si="113"/>
        <v>0</v>
      </c>
      <c r="E7250" s="51">
        <v>45261</v>
      </c>
      <c r="F7250" s="49" t="s">
        <v>80</v>
      </c>
      <c r="G7250" s="49" t="s">
        <v>81</v>
      </c>
      <c r="H7250" s="49" t="s">
        <v>3212</v>
      </c>
      <c r="I7250" s="49" t="s">
        <v>698</v>
      </c>
      <c r="J7250" s="49">
        <v>135300</v>
      </c>
      <c r="K7250" s="49" t="s">
        <v>204</v>
      </c>
      <c r="L7250" s="49">
        <v>12550861</v>
      </c>
      <c r="M7250" s="49" t="s">
        <v>994</v>
      </c>
      <c r="N7250" s="51">
        <v>41656</v>
      </c>
      <c r="O7250" s="51">
        <v>41640</v>
      </c>
      <c r="P7250" s="49" t="s">
        <v>1657</v>
      </c>
    </row>
    <row r="7251" spans="1:16">
      <c r="A7251" s="46">
        <v>0</v>
      </c>
      <c r="B7251" s="46">
        <v>0</v>
      </c>
      <c r="C7251" s="46">
        <v>0</v>
      </c>
      <c r="D7251" s="46">
        <f t="shared" si="113"/>
        <v>0</v>
      </c>
      <c r="E7251" s="51">
        <v>45261</v>
      </c>
      <c r="F7251" s="49" t="s">
        <v>80</v>
      </c>
      <c r="G7251" s="49" t="s">
        <v>81</v>
      </c>
      <c r="H7251" s="49" t="s">
        <v>3212</v>
      </c>
      <c r="I7251" s="49" t="s">
        <v>698</v>
      </c>
      <c r="J7251" s="49">
        <v>135300</v>
      </c>
      <c r="K7251" s="49" t="s">
        <v>156</v>
      </c>
      <c r="L7251" s="49">
        <v>12550864</v>
      </c>
      <c r="M7251" s="49" t="s">
        <v>899</v>
      </c>
      <c r="N7251" s="51">
        <v>41656</v>
      </c>
      <c r="O7251" s="51">
        <v>41640</v>
      </c>
      <c r="P7251" s="49" t="s">
        <v>1657</v>
      </c>
    </row>
    <row r="7252" spans="1:16">
      <c r="A7252" s="46">
        <v>0</v>
      </c>
      <c r="B7252" s="46">
        <v>0</v>
      </c>
      <c r="C7252" s="46">
        <v>0</v>
      </c>
      <c r="D7252" s="46">
        <f t="shared" si="113"/>
        <v>0</v>
      </c>
      <c r="E7252" s="51">
        <v>45261</v>
      </c>
      <c r="F7252" s="49" t="s">
        <v>80</v>
      </c>
      <c r="G7252" s="49" t="s">
        <v>81</v>
      </c>
      <c r="H7252" s="49" t="s">
        <v>3212</v>
      </c>
      <c r="I7252" s="49" t="s">
        <v>698</v>
      </c>
      <c r="J7252" s="49">
        <v>135300</v>
      </c>
      <c r="K7252" s="49" t="s">
        <v>157</v>
      </c>
      <c r="L7252" s="49">
        <v>12550867</v>
      </c>
      <c r="M7252" s="49" t="s">
        <v>900</v>
      </c>
      <c r="N7252" s="51">
        <v>41656</v>
      </c>
      <c r="O7252" s="51">
        <v>41640</v>
      </c>
      <c r="P7252" s="49" t="s">
        <v>1657</v>
      </c>
    </row>
    <row r="7253" spans="1:16">
      <c r="A7253" s="46">
        <v>0</v>
      </c>
      <c r="B7253" s="46">
        <v>0</v>
      </c>
      <c r="C7253" s="46">
        <v>0</v>
      </c>
      <c r="D7253" s="46">
        <f t="shared" si="113"/>
        <v>0</v>
      </c>
      <c r="E7253" s="51">
        <v>45261</v>
      </c>
      <c r="F7253" s="49" t="s">
        <v>80</v>
      </c>
      <c r="G7253" s="49" t="s">
        <v>81</v>
      </c>
      <c r="H7253" s="49" t="s">
        <v>3212</v>
      </c>
      <c r="I7253" s="49" t="s">
        <v>698</v>
      </c>
      <c r="J7253" s="49">
        <v>135300</v>
      </c>
      <c r="K7253" s="49" t="s">
        <v>158</v>
      </c>
      <c r="L7253" s="49">
        <v>12550870</v>
      </c>
      <c r="M7253" s="49" t="s">
        <v>995</v>
      </c>
      <c r="N7253" s="51">
        <v>41656</v>
      </c>
      <c r="O7253" s="51">
        <v>41640</v>
      </c>
      <c r="P7253" s="49" t="s">
        <v>1657</v>
      </c>
    </row>
    <row r="7254" spans="1:16">
      <c r="A7254" s="46">
        <v>0</v>
      </c>
      <c r="B7254" s="46">
        <v>0</v>
      </c>
      <c r="C7254" s="46">
        <v>0</v>
      </c>
      <c r="D7254" s="46">
        <f t="shared" si="113"/>
        <v>0</v>
      </c>
      <c r="E7254" s="51">
        <v>45261</v>
      </c>
      <c r="F7254" s="49" t="s">
        <v>80</v>
      </c>
      <c r="G7254" s="49" t="s">
        <v>81</v>
      </c>
      <c r="H7254" s="49" t="s">
        <v>3212</v>
      </c>
      <c r="I7254" s="49" t="s">
        <v>698</v>
      </c>
      <c r="J7254" s="49">
        <v>135500</v>
      </c>
      <c r="K7254" s="49" t="s">
        <v>106</v>
      </c>
      <c r="L7254" s="49">
        <v>9741885</v>
      </c>
      <c r="M7254" s="49" t="s">
        <v>908</v>
      </c>
      <c r="N7254" s="51">
        <v>39417</v>
      </c>
      <c r="O7254" s="51">
        <v>39083</v>
      </c>
      <c r="P7254" s="49" t="s">
        <v>3213</v>
      </c>
    </row>
    <row r="7255" spans="1:16">
      <c r="A7255" s="46">
        <v>0</v>
      </c>
      <c r="B7255" s="46">
        <v>0</v>
      </c>
      <c r="C7255" s="46">
        <v>0</v>
      </c>
      <c r="D7255" s="46">
        <f t="shared" si="113"/>
        <v>0</v>
      </c>
      <c r="E7255" s="51">
        <v>45261</v>
      </c>
      <c r="F7255" s="49" t="s">
        <v>80</v>
      </c>
      <c r="G7255" s="49" t="s">
        <v>81</v>
      </c>
      <c r="H7255" s="49" t="s">
        <v>3212</v>
      </c>
      <c r="I7255" s="49" t="s">
        <v>698</v>
      </c>
      <c r="J7255" s="49">
        <v>135500</v>
      </c>
      <c r="K7255" s="49" t="s">
        <v>106</v>
      </c>
      <c r="L7255" s="49">
        <v>19704933</v>
      </c>
      <c r="M7255" s="49" t="s">
        <v>940</v>
      </c>
      <c r="N7255" s="51">
        <v>42552</v>
      </c>
      <c r="O7255" s="51">
        <v>42552</v>
      </c>
      <c r="P7255" s="49" t="s">
        <v>3214</v>
      </c>
    </row>
    <row r="7256" spans="1:16">
      <c r="A7256" s="46">
        <v>0</v>
      </c>
      <c r="B7256" s="46">
        <v>0</v>
      </c>
      <c r="C7256" s="46">
        <v>0</v>
      </c>
      <c r="D7256" s="46">
        <f t="shared" si="113"/>
        <v>0</v>
      </c>
      <c r="E7256" s="51">
        <v>45261</v>
      </c>
      <c r="F7256" s="49" t="s">
        <v>80</v>
      </c>
      <c r="G7256" s="49" t="s">
        <v>81</v>
      </c>
      <c r="H7256" s="49" t="s">
        <v>3212</v>
      </c>
      <c r="I7256" s="49" t="s">
        <v>698</v>
      </c>
      <c r="J7256" s="49">
        <v>135500</v>
      </c>
      <c r="K7256" s="49" t="s">
        <v>106</v>
      </c>
      <c r="L7256" s="49">
        <v>9802704</v>
      </c>
      <c r="M7256" s="49" t="s">
        <v>908</v>
      </c>
      <c r="N7256" s="51">
        <v>34881</v>
      </c>
      <c r="O7256" s="51">
        <v>34881</v>
      </c>
      <c r="P7256" s="49" t="s">
        <v>1081</v>
      </c>
    </row>
    <row r="7257" spans="1:16">
      <c r="A7257" s="46">
        <v>0</v>
      </c>
      <c r="B7257" s="46">
        <v>0</v>
      </c>
      <c r="C7257" s="46">
        <v>0</v>
      </c>
      <c r="D7257" s="46">
        <f t="shared" si="113"/>
        <v>0</v>
      </c>
      <c r="E7257" s="51">
        <v>45261</v>
      </c>
      <c r="F7257" s="49" t="s">
        <v>80</v>
      </c>
      <c r="G7257" s="49" t="s">
        <v>81</v>
      </c>
      <c r="H7257" s="49" t="s">
        <v>3212</v>
      </c>
      <c r="I7257" s="49" t="s">
        <v>698</v>
      </c>
      <c r="J7257" s="49">
        <v>135500</v>
      </c>
      <c r="K7257" s="49" t="s">
        <v>106</v>
      </c>
      <c r="L7257" s="49">
        <v>9802598</v>
      </c>
      <c r="M7257" s="49" t="s">
        <v>908</v>
      </c>
      <c r="N7257" s="51">
        <v>30498</v>
      </c>
      <c r="O7257" s="51">
        <v>30498</v>
      </c>
      <c r="P7257" s="49" t="s">
        <v>1081</v>
      </c>
    </row>
    <row r="7258" spans="1:16">
      <c r="A7258" s="46">
        <v>0</v>
      </c>
      <c r="B7258" s="46">
        <v>0</v>
      </c>
      <c r="C7258" s="46">
        <v>0</v>
      </c>
      <c r="D7258" s="46">
        <f t="shared" si="113"/>
        <v>0</v>
      </c>
      <c r="E7258" s="51">
        <v>45261</v>
      </c>
      <c r="F7258" s="49" t="s">
        <v>80</v>
      </c>
      <c r="G7258" s="49" t="s">
        <v>81</v>
      </c>
      <c r="H7258" s="49" t="s">
        <v>3212</v>
      </c>
      <c r="I7258" s="49" t="s">
        <v>698</v>
      </c>
      <c r="J7258" s="49">
        <v>135500</v>
      </c>
      <c r="K7258" s="49" t="s">
        <v>106</v>
      </c>
      <c r="L7258" s="49">
        <v>9802594</v>
      </c>
      <c r="M7258" s="49" t="s">
        <v>908</v>
      </c>
      <c r="N7258" s="51">
        <v>22098</v>
      </c>
      <c r="O7258" s="51">
        <v>22098</v>
      </c>
      <c r="P7258" s="49" t="s">
        <v>1081</v>
      </c>
    </row>
    <row r="7259" spans="1:16">
      <c r="A7259" s="46">
        <v>0</v>
      </c>
      <c r="B7259" s="46">
        <v>0</v>
      </c>
      <c r="C7259" s="46">
        <v>0</v>
      </c>
      <c r="D7259" s="46">
        <f t="shared" si="113"/>
        <v>0</v>
      </c>
      <c r="E7259" s="51">
        <v>45261</v>
      </c>
      <c r="F7259" s="49" t="s">
        <v>80</v>
      </c>
      <c r="G7259" s="49" t="s">
        <v>81</v>
      </c>
      <c r="H7259" s="49" t="s">
        <v>3212</v>
      </c>
      <c r="I7259" s="49" t="s">
        <v>698</v>
      </c>
      <c r="J7259" s="49">
        <v>135500</v>
      </c>
      <c r="K7259" s="49" t="s">
        <v>106</v>
      </c>
      <c r="L7259" s="49">
        <v>9802870</v>
      </c>
      <c r="M7259" s="49" t="s">
        <v>908</v>
      </c>
      <c r="N7259" s="51">
        <v>30133</v>
      </c>
      <c r="O7259" s="51">
        <v>30133</v>
      </c>
      <c r="P7259" s="49" t="s">
        <v>1081</v>
      </c>
    </row>
    <row r="7260" spans="1:16">
      <c r="A7260" s="46">
        <v>0</v>
      </c>
      <c r="B7260" s="46">
        <v>0</v>
      </c>
      <c r="C7260" s="46">
        <v>0</v>
      </c>
      <c r="D7260" s="46">
        <f t="shared" si="113"/>
        <v>0</v>
      </c>
      <c r="E7260" s="51">
        <v>45261</v>
      </c>
      <c r="F7260" s="49" t="s">
        <v>80</v>
      </c>
      <c r="G7260" s="49" t="s">
        <v>81</v>
      </c>
      <c r="H7260" s="49" t="s">
        <v>3212</v>
      </c>
      <c r="I7260" s="49" t="s">
        <v>698</v>
      </c>
      <c r="J7260" s="49">
        <v>135500</v>
      </c>
      <c r="K7260" s="49" t="s">
        <v>106</v>
      </c>
      <c r="L7260" s="49">
        <v>9802593</v>
      </c>
      <c r="M7260" s="49" t="s">
        <v>908</v>
      </c>
      <c r="N7260" s="51">
        <v>19541</v>
      </c>
      <c r="O7260" s="51">
        <v>19541</v>
      </c>
      <c r="P7260" s="49" t="s">
        <v>1081</v>
      </c>
    </row>
    <row r="7261" spans="1:16">
      <c r="A7261" s="46">
        <v>0</v>
      </c>
      <c r="B7261" s="46">
        <v>0</v>
      </c>
      <c r="C7261" s="46">
        <v>0</v>
      </c>
      <c r="D7261" s="46">
        <f t="shared" si="113"/>
        <v>0</v>
      </c>
      <c r="E7261" s="51">
        <v>45261</v>
      </c>
      <c r="F7261" s="49" t="s">
        <v>80</v>
      </c>
      <c r="G7261" s="49" t="s">
        <v>81</v>
      </c>
      <c r="H7261" s="49" t="s">
        <v>3212</v>
      </c>
      <c r="I7261" s="49" t="s">
        <v>698</v>
      </c>
      <c r="J7261" s="49">
        <v>135500</v>
      </c>
      <c r="K7261" s="49" t="s">
        <v>106</v>
      </c>
      <c r="L7261" s="49">
        <v>9802595</v>
      </c>
      <c r="M7261" s="49" t="s">
        <v>908</v>
      </c>
      <c r="N7261" s="51">
        <v>22828</v>
      </c>
      <c r="O7261" s="51">
        <v>22828</v>
      </c>
      <c r="P7261" s="49" t="s">
        <v>1081</v>
      </c>
    </row>
    <row r="7262" spans="1:16">
      <c r="A7262" s="46">
        <v>0</v>
      </c>
      <c r="B7262" s="46">
        <v>0</v>
      </c>
      <c r="C7262" s="46">
        <v>0</v>
      </c>
      <c r="D7262" s="46">
        <f t="shared" si="113"/>
        <v>0</v>
      </c>
      <c r="E7262" s="51">
        <v>45261</v>
      </c>
      <c r="F7262" s="49" t="s">
        <v>80</v>
      </c>
      <c r="G7262" s="49" t="s">
        <v>81</v>
      </c>
      <c r="H7262" s="49" t="s">
        <v>3212</v>
      </c>
      <c r="I7262" s="49" t="s">
        <v>698</v>
      </c>
      <c r="J7262" s="49">
        <v>135500</v>
      </c>
      <c r="K7262" s="49" t="s">
        <v>106</v>
      </c>
      <c r="L7262" s="49">
        <v>9802868</v>
      </c>
      <c r="M7262" s="49" t="s">
        <v>908</v>
      </c>
      <c r="N7262" s="51">
        <v>19541</v>
      </c>
      <c r="O7262" s="51">
        <v>19541</v>
      </c>
      <c r="P7262" s="49" t="s">
        <v>1081</v>
      </c>
    </row>
    <row r="7263" spans="1:16">
      <c r="A7263" s="46">
        <v>0</v>
      </c>
      <c r="B7263" s="46">
        <v>0</v>
      </c>
      <c r="C7263" s="46">
        <v>0</v>
      </c>
      <c r="D7263" s="46">
        <f t="shared" si="113"/>
        <v>0</v>
      </c>
      <c r="E7263" s="51">
        <v>45261</v>
      </c>
      <c r="F7263" s="49" t="s">
        <v>80</v>
      </c>
      <c r="G7263" s="49" t="s">
        <v>81</v>
      </c>
      <c r="H7263" s="49" t="s">
        <v>3212</v>
      </c>
      <c r="I7263" s="49" t="s">
        <v>698</v>
      </c>
      <c r="J7263" s="49">
        <v>135500</v>
      </c>
      <c r="K7263" s="49" t="s">
        <v>106</v>
      </c>
      <c r="L7263" s="49">
        <v>9802869</v>
      </c>
      <c r="M7263" s="49" t="s">
        <v>908</v>
      </c>
      <c r="N7263" s="51">
        <v>29768</v>
      </c>
      <c r="O7263" s="51">
        <v>29768</v>
      </c>
      <c r="P7263" s="49" t="s">
        <v>1081</v>
      </c>
    </row>
    <row r="7264" spans="1:16">
      <c r="A7264" s="46">
        <v>0</v>
      </c>
      <c r="B7264" s="46">
        <v>0</v>
      </c>
      <c r="C7264" s="46">
        <v>0</v>
      </c>
      <c r="D7264" s="46">
        <f t="shared" si="113"/>
        <v>0</v>
      </c>
      <c r="E7264" s="51">
        <v>45261</v>
      </c>
      <c r="F7264" s="49" t="s">
        <v>80</v>
      </c>
      <c r="G7264" s="49" t="s">
        <v>81</v>
      </c>
      <c r="H7264" s="49" t="s">
        <v>3212</v>
      </c>
      <c r="I7264" s="49" t="s">
        <v>698</v>
      </c>
      <c r="J7264" s="49">
        <v>135500</v>
      </c>
      <c r="K7264" s="49" t="s">
        <v>106</v>
      </c>
      <c r="L7264" s="49">
        <v>9802833</v>
      </c>
      <c r="M7264" s="49" t="s">
        <v>908</v>
      </c>
      <c r="N7264" s="51">
        <v>34881</v>
      </c>
      <c r="O7264" s="51">
        <v>34881</v>
      </c>
      <c r="P7264" s="49" t="s">
        <v>1081</v>
      </c>
    </row>
    <row r="7265" spans="1:16">
      <c r="A7265" s="46">
        <v>0</v>
      </c>
      <c r="B7265" s="46">
        <v>0</v>
      </c>
      <c r="C7265" s="46">
        <v>0</v>
      </c>
      <c r="D7265" s="46">
        <f t="shared" si="113"/>
        <v>0</v>
      </c>
      <c r="E7265" s="51">
        <v>45261</v>
      </c>
      <c r="F7265" s="49" t="s">
        <v>80</v>
      </c>
      <c r="G7265" s="49" t="s">
        <v>81</v>
      </c>
      <c r="H7265" s="49" t="s">
        <v>3212</v>
      </c>
      <c r="I7265" s="49" t="s">
        <v>698</v>
      </c>
      <c r="J7265" s="49">
        <v>135500</v>
      </c>
      <c r="K7265" s="49" t="s">
        <v>106</v>
      </c>
      <c r="L7265" s="49">
        <v>9802596</v>
      </c>
      <c r="M7265" s="49" t="s">
        <v>908</v>
      </c>
      <c r="N7265" s="51">
        <v>27576</v>
      </c>
      <c r="O7265" s="51">
        <v>27576</v>
      </c>
      <c r="P7265" s="49" t="s">
        <v>1081</v>
      </c>
    </row>
    <row r="7266" spans="1:16">
      <c r="A7266" s="46">
        <v>0</v>
      </c>
      <c r="B7266" s="46">
        <v>0</v>
      </c>
      <c r="C7266" s="46">
        <v>0</v>
      </c>
      <c r="D7266" s="46">
        <f t="shared" si="113"/>
        <v>0</v>
      </c>
      <c r="E7266" s="51">
        <v>45261</v>
      </c>
      <c r="F7266" s="49" t="s">
        <v>80</v>
      </c>
      <c r="G7266" s="49" t="s">
        <v>81</v>
      </c>
      <c r="H7266" s="49" t="s">
        <v>3212</v>
      </c>
      <c r="I7266" s="49" t="s">
        <v>698</v>
      </c>
      <c r="J7266" s="49">
        <v>135500</v>
      </c>
      <c r="K7266" s="49" t="s">
        <v>106</v>
      </c>
      <c r="L7266" s="49">
        <v>9802750</v>
      </c>
      <c r="M7266" s="49" t="s">
        <v>908</v>
      </c>
      <c r="N7266" s="51">
        <v>22098</v>
      </c>
      <c r="O7266" s="51">
        <v>22098</v>
      </c>
      <c r="P7266" s="49" t="s">
        <v>1081</v>
      </c>
    </row>
    <row r="7267" spans="1:16">
      <c r="A7267" s="46">
        <v>0</v>
      </c>
      <c r="B7267" s="46">
        <v>0</v>
      </c>
      <c r="C7267" s="46">
        <v>0</v>
      </c>
      <c r="D7267" s="46">
        <f t="shared" si="113"/>
        <v>0</v>
      </c>
      <c r="E7267" s="51">
        <v>45261</v>
      </c>
      <c r="F7267" s="49" t="s">
        <v>80</v>
      </c>
      <c r="G7267" s="49" t="s">
        <v>81</v>
      </c>
      <c r="H7267" s="49" t="s">
        <v>3212</v>
      </c>
      <c r="I7267" s="49" t="s">
        <v>698</v>
      </c>
      <c r="J7267" s="49">
        <v>135500</v>
      </c>
      <c r="K7267" s="49" t="s">
        <v>106</v>
      </c>
      <c r="L7267" s="49">
        <v>9816548</v>
      </c>
      <c r="M7267" s="49" t="s">
        <v>908</v>
      </c>
      <c r="N7267" s="51">
        <v>38044</v>
      </c>
      <c r="O7267" s="51">
        <v>37987</v>
      </c>
      <c r="P7267" s="49" t="s">
        <v>3213</v>
      </c>
    </row>
    <row r="7268" spans="1:16">
      <c r="A7268" s="46">
        <v>0</v>
      </c>
      <c r="B7268" s="46">
        <v>0</v>
      </c>
      <c r="C7268" s="46">
        <v>0</v>
      </c>
      <c r="D7268" s="46">
        <f t="shared" si="113"/>
        <v>0</v>
      </c>
      <c r="E7268" s="51">
        <v>45261</v>
      </c>
      <c r="F7268" s="49" t="s">
        <v>80</v>
      </c>
      <c r="G7268" s="49" t="s">
        <v>81</v>
      </c>
      <c r="H7268" s="49" t="s">
        <v>3212</v>
      </c>
      <c r="I7268" s="49" t="s">
        <v>698</v>
      </c>
      <c r="J7268" s="49">
        <v>135500</v>
      </c>
      <c r="K7268" s="49" t="s">
        <v>106</v>
      </c>
      <c r="L7268" s="49">
        <v>9802441</v>
      </c>
      <c r="M7268" s="49" t="s">
        <v>908</v>
      </c>
      <c r="N7268" s="51">
        <v>22098</v>
      </c>
      <c r="O7268" s="51">
        <v>22098</v>
      </c>
      <c r="P7268" s="49" t="s">
        <v>1081</v>
      </c>
    </row>
    <row r="7269" spans="1:16">
      <c r="A7269" s="46">
        <v>0</v>
      </c>
      <c r="B7269" s="46">
        <v>0</v>
      </c>
      <c r="C7269" s="46">
        <v>0</v>
      </c>
      <c r="D7269" s="46">
        <f t="shared" si="113"/>
        <v>0</v>
      </c>
      <c r="E7269" s="51">
        <v>45261</v>
      </c>
      <c r="F7269" s="49" t="s">
        <v>80</v>
      </c>
      <c r="G7269" s="49" t="s">
        <v>81</v>
      </c>
      <c r="H7269" s="49" t="s">
        <v>3212</v>
      </c>
      <c r="I7269" s="49" t="s">
        <v>698</v>
      </c>
      <c r="J7269" s="49">
        <v>135500</v>
      </c>
      <c r="K7269" s="49" t="s">
        <v>106</v>
      </c>
      <c r="L7269" s="49">
        <v>9802442</v>
      </c>
      <c r="M7269" s="49" t="s">
        <v>908</v>
      </c>
      <c r="N7269" s="51">
        <v>22828</v>
      </c>
      <c r="O7269" s="51">
        <v>22828</v>
      </c>
      <c r="P7269" s="49" t="s">
        <v>1081</v>
      </c>
    </row>
    <row r="7270" spans="1:16">
      <c r="A7270" s="46">
        <v>0</v>
      </c>
      <c r="B7270" s="46">
        <v>0</v>
      </c>
      <c r="C7270" s="46">
        <v>0</v>
      </c>
      <c r="D7270" s="46">
        <f t="shared" si="113"/>
        <v>0</v>
      </c>
      <c r="E7270" s="51">
        <v>45261</v>
      </c>
      <c r="F7270" s="49" t="s">
        <v>80</v>
      </c>
      <c r="G7270" s="49" t="s">
        <v>81</v>
      </c>
      <c r="H7270" s="49" t="s">
        <v>3212</v>
      </c>
      <c r="I7270" s="49" t="s">
        <v>698</v>
      </c>
      <c r="J7270" s="49">
        <v>135500</v>
      </c>
      <c r="K7270" s="49" t="s">
        <v>106</v>
      </c>
      <c r="L7270" s="49">
        <v>9802702</v>
      </c>
      <c r="M7270" s="49" t="s">
        <v>908</v>
      </c>
      <c r="N7270" s="51">
        <v>19541</v>
      </c>
      <c r="O7270" s="51">
        <v>19541</v>
      </c>
      <c r="P7270" s="49" t="s">
        <v>1081</v>
      </c>
    </row>
    <row r="7271" spans="1:16">
      <c r="A7271" s="46">
        <v>0</v>
      </c>
      <c r="B7271" s="46">
        <v>0</v>
      </c>
      <c r="C7271" s="46">
        <v>0</v>
      </c>
      <c r="D7271" s="46">
        <f t="shared" si="113"/>
        <v>0</v>
      </c>
      <c r="E7271" s="51">
        <v>45261</v>
      </c>
      <c r="F7271" s="49" t="s">
        <v>80</v>
      </c>
      <c r="G7271" s="49" t="s">
        <v>81</v>
      </c>
      <c r="H7271" s="49" t="s">
        <v>3212</v>
      </c>
      <c r="I7271" s="49" t="s">
        <v>698</v>
      </c>
      <c r="J7271" s="49">
        <v>135500</v>
      </c>
      <c r="K7271" s="49" t="s">
        <v>106</v>
      </c>
      <c r="L7271" s="49">
        <v>9802785</v>
      </c>
      <c r="M7271" s="49" t="s">
        <v>908</v>
      </c>
      <c r="N7271" s="51">
        <v>19541</v>
      </c>
      <c r="O7271" s="51">
        <v>19541</v>
      </c>
      <c r="P7271" s="49" t="s">
        <v>1081</v>
      </c>
    </row>
    <row r="7272" spans="1:16">
      <c r="A7272" s="46">
        <v>0</v>
      </c>
      <c r="B7272" s="46">
        <v>0</v>
      </c>
      <c r="C7272" s="46">
        <v>0</v>
      </c>
      <c r="D7272" s="46">
        <f t="shared" si="113"/>
        <v>0</v>
      </c>
      <c r="E7272" s="51">
        <v>45261</v>
      </c>
      <c r="F7272" s="49" t="s">
        <v>80</v>
      </c>
      <c r="G7272" s="49" t="s">
        <v>81</v>
      </c>
      <c r="H7272" s="49" t="s">
        <v>3212</v>
      </c>
      <c r="I7272" s="49" t="s">
        <v>698</v>
      </c>
      <c r="J7272" s="49">
        <v>135500</v>
      </c>
      <c r="K7272" s="49" t="s">
        <v>106</v>
      </c>
      <c r="L7272" s="49">
        <v>9802873</v>
      </c>
      <c r="M7272" s="49" t="s">
        <v>908</v>
      </c>
      <c r="N7272" s="51">
        <v>28307</v>
      </c>
      <c r="O7272" s="51">
        <v>28307</v>
      </c>
      <c r="P7272" s="49" t="s">
        <v>1081</v>
      </c>
    </row>
    <row r="7273" spans="1:16">
      <c r="A7273" s="46">
        <v>0</v>
      </c>
      <c r="B7273" s="46">
        <v>0</v>
      </c>
      <c r="C7273" s="46">
        <v>0</v>
      </c>
      <c r="D7273" s="46">
        <f t="shared" si="113"/>
        <v>0</v>
      </c>
      <c r="E7273" s="51">
        <v>45261</v>
      </c>
      <c r="F7273" s="49" t="s">
        <v>80</v>
      </c>
      <c r="G7273" s="49" t="s">
        <v>81</v>
      </c>
      <c r="H7273" s="49" t="s">
        <v>3212</v>
      </c>
      <c r="I7273" s="49" t="s">
        <v>698</v>
      </c>
      <c r="J7273" s="49">
        <v>135500</v>
      </c>
      <c r="K7273" s="49" t="s">
        <v>106</v>
      </c>
      <c r="L7273" s="49">
        <v>9802874</v>
      </c>
      <c r="M7273" s="49" t="s">
        <v>908</v>
      </c>
      <c r="N7273" s="51">
        <v>31959</v>
      </c>
      <c r="O7273" s="51">
        <v>31959</v>
      </c>
      <c r="P7273" s="49" t="s">
        <v>1081</v>
      </c>
    </row>
    <row r="7274" spans="1:16">
      <c r="A7274" s="46">
        <v>0</v>
      </c>
      <c r="B7274" s="46">
        <v>0</v>
      </c>
      <c r="C7274" s="46">
        <v>0</v>
      </c>
      <c r="D7274" s="46">
        <f t="shared" si="113"/>
        <v>0</v>
      </c>
      <c r="E7274" s="51">
        <v>45261</v>
      </c>
      <c r="F7274" s="49" t="s">
        <v>80</v>
      </c>
      <c r="G7274" s="49" t="s">
        <v>81</v>
      </c>
      <c r="H7274" s="49" t="s">
        <v>3212</v>
      </c>
      <c r="I7274" s="49" t="s">
        <v>698</v>
      </c>
      <c r="J7274" s="49">
        <v>135500</v>
      </c>
      <c r="K7274" s="49" t="s">
        <v>106</v>
      </c>
      <c r="L7274" s="49">
        <v>9802597</v>
      </c>
      <c r="M7274" s="49" t="s">
        <v>908</v>
      </c>
      <c r="N7274" s="51">
        <v>29768</v>
      </c>
      <c r="O7274" s="51">
        <v>29768</v>
      </c>
      <c r="P7274" s="49" t="s">
        <v>1081</v>
      </c>
    </row>
    <row r="7275" spans="1:16">
      <c r="A7275" s="46">
        <v>0</v>
      </c>
      <c r="B7275" s="46">
        <v>0</v>
      </c>
      <c r="C7275" s="46">
        <v>0</v>
      </c>
      <c r="D7275" s="46">
        <f t="shared" si="113"/>
        <v>0</v>
      </c>
      <c r="E7275" s="51">
        <v>45261</v>
      </c>
      <c r="F7275" s="49" t="s">
        <v>80</v>
      </c>
      <c r="G7275" s="49" t="s">
        <v>81</v>
      </c>
      <c r="H7275" s="49" t="s">
        <v>3212</v>
      </c>
      <c r="I7275" s="49" t="s">
        <v>698</v>
      </c>
      <c r="J7275" s="49">
        <v>135500</v>
      </c>
      <c r="K7275" s="49" t="s">
        <v>106</v>
      </c>
      <c r="L7275" s="49">
        <v>9802391</v>
      </c>
      <c r="M7275" s="49" t="s">
        <v>908</v>
      </c>
      <c r="N7275" s="51">
        <v>19541</v>
      </c>
      <c r="O7275" s="51">
        <v>19541</v>
      </c>
      <c r="P7275" s="49" t="s">
        <v>1081</v>
      </c>
    </row>
    <row r="7276" spans="1:16">
      <c r="A7276" s="46">
        <v>0</v>
      </c>
      <c r="B7276" s="46">
        <v>0</v>
      </c>
      <c r="C7276" s="46">
        <v>0</v>
      </c>
      <c r="D7276" s="46">
        <f t="shared" si="113"/>
        <v>0</v>
      </c>
      <c r="E7276" s="51">
        <v>45261</v>
      </c>
      <c r="F7276" s="49" t="s">
        <v>80</v>
      </c>
      <c r="G7276" s="49" t="s">
        <v>81</v>
      </c>
      <c r="H7276" s="49" t="s">
        <v>3212</v>
      </c>
      <c r="I7276" s="49" t="s">
        <v>698</v>
      </c>
      <c r="J7276" s="49">
        <v>135500</v>
      </c>
      <c r="K7276" s="49" t="s">
        <v>106</v>
      </c>
      <c r="L7276" s="49">
        <v>9802392</v>
      </c>
      <c r="M7276" s="49" t="s">
        <v>908</v>
      </c>
      <c r="N7276" s="51">
        <v>29768</v>
      </c>
      <c r="O7276" s="51">
        <v>29768</v>
      </c>
      <c r="P7276" s="49" t="s">
        <v>1081</v>
      </c>
    </row>
    <row r="7277" spans="1:16">
      <c r="A7277" s="46">
        <v>0</v>
      </c>
      <c r="B7277" s="46">
        <v>0</v>
      </c>
      <c r="C7277" s="46">
        <v>0</v>
      </c>
      <c r="D7277" s="46">
        <f t="shared" si="113"/>
        <v>0</v>
      </c>
      <c r="E7277" s="51">
        <v>45261</v>
      </c>
      <c r="F7277" s="49" t="s">
        <v>80</v>
      </c>
      <c r="G7277" s="49" t="s">
        <v>81</v>
      </c>
      <c r="H7277" s="49" t="s">
        <v>3212</v>
      </c>
      <c r="I7277" s="49" t="s">
        <v>698</v>
      </c>
      <c r="J7277" s="49">
        <v>135500</v>
      </c>
      <c r="K7277" s="49" t="s">
        <v>106</v>
      </c>
      <c r="L7277" s="49">
        <v>12550889</v>
      </c>
      <c r="M7277" s="49" t="s">
        <v>940</v>
      </c>
      <c r="N7277" s="51">
        <v>41656</v>
      </c>
      <c r="O7277" s="51">
        <v>41640</v>
      </c>
      <c r="P7277" s="49" t="s">
        <v>1657</v>
      </c>
    </row>
    <row r="7278" spans="1:16">
      <c r="A7278" s="46">
        <v>0</v>
      </c>
      <c r="B7278" s="46">
        <v>0</v>
      </c>
      <c r="C7278" s="46">
        <v>0</v>
      </c>
      <c r="D7278" s="46">
        <f t="shared" si="113"/>
        <v>0</v>
      </c>
      <c r="E7278" s="51">
        <v>45261</v>
      </c>
      <c r="F7278" s="49" t="s">
        <v>80</v>
      </c>
      <c r="G7278" s="49" t="s">
        <v>81</v>
      </c>
      <c r="H7278" s="49" t="s">
        <v>3212</v>
      </c>
      <c r="I7278" s="49" t="s">
        <v>698</v>
      </c>
      <c r="J7278" s="49">
        <v>135500</v>
      </c>
      <c r="K7278" s="49" t="s">
        <v>106</v>
      </c>
      <c r="L7278" s="49">
        <v>9802440</v>
      </c>
      <c r="M7278" s="49" t="s">
        <v>908</v>
      </c>
      <c r="N7278" s="51">
        <v>19541</v>
      </c>
      <c r="O7278" s="51">
        <v>19541</v>
      </c>
      <c r="P7278" s="49" t="s">
        <v>1081</v>
      </c>
    </row>
    <row r="7279" spans="1:16">
      <c r="A7279" s="46">
        <v>0</v>
      </c>
      <c r="B7279" s="46">
        <v>0</v>
      </c>
      <c r="C7279" s="46">
        <v>0</v>
      </c>
      <c r="D7279" s="46">
        <f t="shared" si="113"/>
        <v>0</v>
      </c>
      <c r="E7279" s="51">
        <v>45261</v>
      </c>
      <c r="F7279" s="49" t="s">
        <v>80</v>
      </c>
      <c r="G7279" s="49" t="s">
        <v>81</v>
      </c>
      <c r="H7279" s="49" t="s">
        <v>3212</v>
      </c>
      <c r="I7279" s="49" t="s">
        <v>698</v>
      </c>
      <c r="J7279" s="49">
        <v>135500</v>
      </c>
      <c r="K7279" s="49" t="s">
        <v>106</v>
      </c>
      <c r="L7279" s="49">
        <v>9802872</v>
      </c>
      <c r="M7279" s="49" t="s">
        <v>908</v>
      </c>
      <c r="N7279" s="51">
        <v>26846</v>
      </c>
      <c r="O7279" s="51">
        <v>26846</v>
      </c>
      <c r="P7279" s="49" t="s">
        <v>1081</v>
      </c>
    </row>
    <row r="7280" spans="1:16">
      <c r="A7280" s="46">
        <v>0</v>
      </c>
      <c r="B7280" s="46">
        <v>0</v>
      </c>
      <c r="C7280" s="46">
        <v>0</v>
      </c>
      <c r="D7280" s="46">
        <f t="shared" si="113"/>
        <v>0</v>
      </c>
      <c r="E7280" s="51">
        <v>45261</v>
      </c>
      <c r="F7280" s="49" t="s">
        <v>80</v>
      </c>
      <c r="G7280" s="49" t="s">
        <v>81</v>
      </c>
      <c r="H7280" s="49" t="s">
        <v>3212</v>
      </c>
      <c r="I7280" s="49" t="s">
        <v>698</v>
      </c>
      <c r="J7280" s="49">
        <v>135500</v>
      </c>
      <c r="K7280" s="49" t="s">
        <v>106</v>
      </c>
      <c r="L7280" s="49">
        <v>9802703</v>
      </c>
      <c r="M7280" s="49" t="s">
        <v>908</v>
      </c>
      <c r="N7280" s="51">
        <v>23924</v>
      </c>
      <c r="O7280" s="51">
        <v>23924</v>
      </c>
      <c r="P7280" s="49" t="s">
        <v>1081</v>
      </c>
    </row>
    <row r="7281" spans="1:16">
      <c r="A7281" s="46">
        <v>0</v>
      </c>
      <c r="B7281" s="46">
        <v>0</v>
      </c>
      <c r="C7281" s="46">
        <v>0</v>
      </c>
      <c r="D7281" s="46">
        <f t="shared" si="113"/>
        <v>0</v>
      </c>
      <c r="E7281" s="51">
        <v>45261</v>
      </c>
      <c r="F7281" s="49" t="s">
        <v>80</v>
      </c>
      <c r="G7281" s="49" t="s">
        <v>81</v>
      </c>
      <c r="H7281" s="49" t="s">
        <v>3212</v>
      </c>
      <c r="I7281" s="49" t="s">
        <v>698</v>
      </c>
      <c r="J7281" s="49">
        <v>135500</v>
      </c>
      <c r="K7281" s="49" t="s">
        <v>106</v>
      </c>
      <c r="L7281" s="49">
        <v>9802786</v>
      </c>
      <c r="M7281" s="49" t="s">
        <v>908</v>
      </c>
      <c r="N7281" s="51">
        <v>29768</v>
      </c>
      <c r="O7281" s="51">
        <v>29768</v>
      </c>
      <c r="P7281" s="49" t="s">
        <v>1081</v>
      </c>
    </row>
    <row r="7282" spans="1:16">
      <c r="A7282" s="46">
        <v>0</v>
      </c>
      <c r="B7282" s="46">
        <v>0</v>
      </c>
      <c r="C7282" s="46">
        <v>0</v>
      </c>
      <c r="D7282" s="46">
        <f t="shared" si="113"/>
        <v>0</v>
      </c>
      <c r="E7282" s="51">
        <v>45261</v>
      </c>
      <c r="F7282" s="49" t="s">
        <v>80</v>
      </c>
      <c r="G7282" s="49" t="s">
        <v>81</v>
      </c>
      <c r="H7282" s="49" t="s">
        <v>3212</v>
      </c>
      <c r="I7282" s="49" t="s">
        <v>698</v>
      </c>
      <c r="J7282" s="49">
        <v>135500</v>
      </c>
      <c r="K7282" s="49" t="s">
        <v>107</v>
      </c>
      <c r="L7282" s="49">
        <v>9742931</v>
      </c>
      <c r="M7282" s="49" t="s">
        <v>3215</v>
      </c>
      <c r="N7282" s="51">
        <v>39356</v>
      </c>
      <c r="O7282" s="51">
        <v>39356</v>
      </c>
      <c r="P7282" s="49" t="s">
        <v>3213</v>
      </c>
    </row>
    <row r="7283" spans="1:16">
      <c r="A7283" s="46">
        <v>0</v>
      </c>
      <c r="B7283" s="46">
        <v>0</v>
      </c>
      <c r="C7283" s="46">
        <v>0</v>
      </c>
      <c r="D7283" s="46">
        <f t="shared" si="113"/>
        <v>0</v>
      </c>
      <c r="E7283" s="51">
        <v>45261</v>
      </c>
      <c r="F7283" s="49" t="s">
        <v>80</v>
      </c>
      <c r="G7283" s="49" t="s">
        <v>81</v>
      </c>
      <c r="H7283" s="49" t="s">
        <v>3212</v>
      </c>
      <c r="I7283" s="49" t="s">
        <v>698</v>
      </c>
      <c r="J7283" s="49">
        <v>135500</v>
      </c>
      <c r="K7283" s="49" t="s">
        <v>107</v>
      </c>
      <c r="L7283" s="49">
        <v>9818206</v>
      </c>
      <c r="M7283" s="49" t="s">
        <v>3216</v>
      </c>
      <c r="N7283" s="51">
        <v>38044</v>
      </c>
      <c r="O7283" s="51">
        <v>38292</v>
      </c>
      <c r="P7283" s="49" t="s">
        <v>3217</v>
      </c>
    </row>
    <row r="7284" spans="1:16">
      <c r="A7284" s="46">
        <v>0</v>
      </c>
      <c r="B7284" s="46">
        <v>0</v>
      </c>
      <c r="C7284" s="46">
        <v>0</v>
      </c>
      <c r="D7284" s="46">
        <f t="shared" si="113"/>
        <v>0</v>
      </c>
      <c r="E7284" s="51">
        <v>45261</v>
      </c>
      <c r="F7284" s="49" t="s">
        <v>80</v>
      </c>
      <c r="G7284" s="49" t="s">
        <v>81</v>
      </c>
      <c r="H7284" s="49" t="s">
        <v>3212</v>
      </c>
      <c r="I7284" s="49" t="s">
        <v>698</v>
      </c>
      <c r="J7284" s="49">
        <v>135500</v>
      </c>
      <c r="K7284" s="49" t="s">
        <v>107</v>
      </c>
      <c r="L7284" s="49">
        <v>10764701</v>
      </c>
      <c r="M7284" s="49" t="s">
        <v>3215</v>
      </c>
      <c r="N7284" s="51">
        <v>38018</v>
      </c>
      <c r="O7284" s="51">
        <v>40603</v>
      </c>
      <c r="P7284" s="49" t="s">
        <v>3213</v>
      </c>
    </row>
    <row r="7285" spans="1:16">
      <c r="A7285" s="46">
        <v>0</v>
      </c>
      <c r="B7285" s="46">
        <v>0</v>
      </c>
      <c r="C7285" s="46">
        <v>0</v>
      </c>
      <c r="D7285" s="46">
        <f t="shared" si="113"/>
        <v>0</v>
      </c>
      <c r="E7285" s="51">
        <v>45261</v>
      </c>
      <c r="F7285" s="49" t="s">
        <v>80</v>
      </c>
      <c r="G7285" s="49" t="s">
        <v>81</v>
      </c>
      <c r="H7285" s="49" t="s">
        <v>3212</v>
      </c>
      <c r="I7285" s="49" t="s">
        <v>698</v>
      </c>
      <c r="J7285" s="49">
        <v>135500</v>
      </c>
      <c r="K7285" s="49" t="s">
        <v>131</v>
      </c>
      <c r="L7285" s="49">
        <v>9741541</v>
      </c>
      <c r="M7285" s="49" t="s">
        <v>993</v>
      </c>
      <c r="N7285" s="51">
        <v>39457</v>
      </c>
      <c r="O7285" s="51">
        <v>39448</v>
      </c>
      <c r="P7285" s="49" t="s">
        <v>3218</v>
      </c>
    </row>
    <row r="7286" spans="1:16">
      <c r="A7286" s="46">
        <v>0</v>
      </c>
      <c r="B7286" s="46">
        <v>0</v>
      </c>
      <c r="C7286" s="46">
        <v>0</v>
      </c>
      <c r="D7286" s="46">
        <f t="shared" si="113"/>
        <v>0</v>
      </c>
      <c r="E7286" s="51">
        <v>45261</v>
      </c>
      <c r="F7286" s="49" t="s">
        <v>80</v>
      </c>
      <c r="G7286" s="49" t="s">
        <v>81</v>
      </c>
      <c r="H7286" s="49" t="s">
        <v>3212</v>
      </c>
      <c r="I7286" s="49" t="s">
        <v>698</v>
      </c>
      <c r="J7286" s="49">
        <v>135500</v>
      </c>
      <c r="K7286" s="49" t="s">
        <v>204</v>
      </c>
      <c r="L7286" s="49">
        <v>19697214</v>
      </c>
      <c r="M7286" s="49" t="s">
        <v>994</v>
      </c>
      <c r="N7286" s="51">
        <v>41656</v>
      </c>
      <c r="O7286" s="51">
        <v>41640</v>
      </c>
      <c r="P7286" s="49" t="s">
        <v>1657</v>
      </c>
    </row>
    <row r="7287" spans="1:16">
      <c r="A7287" s="46">
        <v>0</v>
      </c>
      <c r="B7287" s="46">
        <v>0</v>
      </c>
      <c r="C7287" s="46">
        <v>0</v>
      </c>
      <c r="D7287" s="46">
        <f t="shared" si="113"/>
        <v>0</v>
      </c>
      <c r="E7287" s="51">
        <v>45261</v>
      </c>
      <c r="F7287" s="49" t="s">
        <v>80</v>
      </c>
      <c r="G7287" s="49" t="s">
        <v>81</v>
      </c>
      <c r="H7287" s="49" t="s">
        <v>3212</v>
      </c>
      <c r="I7287" s="49" t="s">
        <v>698</v>
      </c>
      <c r="J7287" s="49">
        <v>135500</v>
      </c>
      <c r="K7287" s="49" t="s">
        <v>156</v>
      </c>
      <c r="L7287" s="49">
        <v>19697225</v>
      </c>
      <c r="M7287" s="49" t="s">
        <v>899</v>
      </c>
      <c r="N7287" s="51">
        <v>41656</v>
      </c>
      <c r="O7287" s="51">
        <v>41640</v>
      </c>
      <c r="P7287" s="49" t="s">
        <v>1657</v>
      </c>
    </row>
    <row r="7288" spans="1:16">
      <c r="A7288" s="46">
        <v>0</v>
      </c>
      <c r="B7288" s="46">
        <v>0</v>
      </c>
      <c r="C7288" s="46">
        <v>0</v>
      </c>
      <c r="D7288" s="46">
        <f t="shared" si="113"/>
        <v>0</v>
      </c>
      <c r="E7288" s="51">
        <v>45261</v>
      </c>
      <c r="F7288" s="49" t="s">
        <v>80</v>
      </c>
      <c r="G7288" s="49" t="s">
        <v>81</v>
      </c>
      <c r="H7288" s="49" t="s">
        <v>3212</v>
      </c>
      <c r="I7288" s="49" t="s">
        <v>698</v>
      </c>
      <c r="J7288" s="49">
        <v>135500</v>
      </c>
      <c r="K7288" s="49" t="s">
        <v>157</v>
      </c>
      <c r="L7288" s="49">
        <v>19697236</v>
      </c>
      <c r="M7288" s="49" t="s">
        <v>900</v>
      </c>
      <c r="N7288" s="51">
        <v>41656</v>
      </c>
      <c r="O7288" s="51">
        <v>41640</v>
      </c>
      <c r="P7288" s="49" t="s">
        <v>1657</v>
      </c>
    </row>
    <row r="7289" spans="1:16">
      <c r="A7289" s="46">
        <v>0</v>
      </c>
      <c r="B7289" s="46">
        <v>0</v>
      </c>
      <c r="C7289" s="46">
        <v>0</v>
      </c>
      <c r="D7289" s="46">
        <f t="shared" si="113"/>
        <v>0</v>
      </c>
      <c r="E7289" s="51">
        <v>45261</v>
      </c>
      <c r="F7289" s="49" t="s">
        <v>80</v>
      </c>
      <c r="G7289" s="49" t="s">
        <v>81</v>
      </c>
      <c r="H7289" s="49" t="s">
        <v>3212</v>
      </c>
      <c r="I7289" s="49" t="s">
        <v>698</v>
      </c>
      <c r="J7289" s="49">
        <v>135500</v>
      </c>
      <c r="K7289" s="49" t="s">
        <v>158</v>
      </c>
      <c r="L7289" s="49">
        <v>19697247</v>
      </c>
      <c r="M7289" s="49" t="s">
        <v>995</v>
      </c>
      <c r="N7289" s="51">
        <v>41656</v>
      </c>
      <c r="O7289" s="51">
        <v>41640</v>
      </c>
      <c r="P7289" s="49" t="s">
        <v>1657</v>
      </c>
    </row>
    <row r="7290" spans="1:16">
      <c r="A7290" s="46">
        <v>0</v>
      </c>
      <c r="B7290" s="46">
        <v>0</v>
      </c>
      <c r="C7290" s="46">
        <v>0</v>
      </c>
      <c r="D7290" s="46">
        <f t="shared" si="113"/>
        <v>0</v>
      </c>
      <c r="E7290" s="51">
        <v>45261</v>
      </c>
      <c r="F7290" s="49" t="s">
        <v>80</v>
      </c>
      <c r="G7290" s="49" t="s">
        <v>81</v>
      </c>
      <c r="H7290" s="49" t="s">
        <v>3212</v>
      </c>
      <c r="I7290" s="49" t="s">
        <v>698</v>
      </c>
      <c r="J7290" s="49">
        <v>135500</v>
      </c>
      <c r="K7290" s="49" t="s">
        <v>158</v>
      </c>
      <c r="L7290" s="49">
        <v>19704930</v>
      </c>
      <c r="M7290" s="49" t="s">
        <v>901</v>
      </c>
      <c r="N7290" s="51">
        <v>42552</v>
      </c>
      <c r="O7290" s="51">
        <v>42370</v>
      </c>
      <c r="P7290" s="49" t="s">
        <v>3214</v>
      </c>
    </row>
    <row r="7291" spans="1:16">
      <c r="A7291" s="46">
        <v>0</v>
      </c>
      <c r="B7291" s="46">
        <v>0</v>
      </c>
      <c r="C7291" s="46">
        <v>0</v>
      </c>
      <c r="D7291" s="46">
        <f t="shared" si="113"/>
        <v>0</v>
      </c>
      <c r="E7291" s="51">
        <v>45261</v>
      </c>
      <c r="F7291" s="49" t="s">
        <v>80</v>
      </c>
      <c r="G7291" s="49" t="s">
        <v>81</v>
      </c>
      <c r="H7291" s="49" t="s">
        <v>3212</v>
      </c>
      <c r="I7291" s="49" t="s">
        <v>698</v>
      </c>
      <c r="J7291" s="49">
        <v>135500</v>
      </c>
      <c r="K7291" s="49" t="s">
        <v>109</v>
      </c>
      <c r="L7291" s="49">
        <v>9802979</v>
      </c>
      <c r="M7291" s="49" t="s">
        <v>914</v>
      </c>
      <c r="N7291" s="51">
        <v>19541</v>
      </c>
      <c r="O7291" s="51">
        <v>19541</v>
      </c>
      <c r="P7291" s="49" t="s">
        <v>1081</v>
      </c>
    </row>
    <row r="7292" spans="1:16">
      <c r="A7292" s="46">
        <v>0</v>
      </c>
      <c r="B7292" s="46">
        <v>0</v>
      </c>
      <c r="C7292" s="46">
        <v>0</v>
      </c>
      <c r="D7292" s="46">
        <f t="shared" si="113"/>
        <v>0</v>
      </c>
      <c r="E7292" s="51">
        <v>45261</v>
      </c>
      <c r="F7292" s="49" t="s">
        <v>80</v>
      </c>
      <c r="G7292" s="49" t="s">
        <v>81</v>
      </c>
      <c r="H7292" s="49" t="s">
        <v>3212</v>
      </c>
      <c r="I7292" s="49" t="s">
        <v>698</v>
      </c>
      <c r="J7292" s="49">
        <v>135500</v>
      </c>
      <c r="K7292" s="49" t="s">
        <v>109</v>
      </c>
      <c r="L7292" s="49">
        <v>9803315</v>
      </c>
      <c r="M7292" s="49" t="s">
        <v>914</v>
      </c>
      <c r="N7292" s="51">
        <v>22098</v>
      </c>
      <c r="O7292" s="51">
        <v>22098</v>
      </c>
      <c r="P7292" s="49" t="s">
        <v>1081</v>
      </c>
    </row>
    <row r="7293" spans="1:16">
      <c r="A7293" s="46">
        <v>0</v>
      </c>
      <c r="B7293" s="46">
        <v>0</v>
      </c>
      <c r="C7293" s="46">
        <v>0</v>
      </c>
      <c r="D7293" s="46">
        <f t="shared" si="113"/>
        <v>0</v>
      </c>
      <c r="E7293" s="51">
        <v>45261</v>
      </c>
      <c r="F7293" s="49" t="s">
        <v>80</v>
      </c>
      <c r="G7293" s="49" t="s">
        <v>81</v>
      </c>
      <c r="H7293" s="49" t="s">
        <v>3212</v>
      </c>
      <c r="I7293" s="49" t="s">
        <v>698</v>
      </c>
      <c r="J7293" s="49">
        <v>135500</v>
      </c>
      <c r="K7293" s="49" t="s">
        <v>109</v>
      </c>
      <c r="L7293" s="49">
        <v>9803351</v>
      </c>
      <c r="M7293" s="49" t="s">
        <v>914</v>
      </c>
      <c r="N7293" s="51">
        <v>29768</v>
      </c>
      <c r="O7293" s="51">
        <v>29768</v>
      </c>
      <c r="P7293" s="49" t="s">
        <v>1081</v>
      </c>
    </row>
    <row r="7294" spans="1:16">
      <c r="A7294" s="46">
        <v>0</v>
      </c>
      <c r="B7294" s="46">
        <v>0</v>
      </c>
      <c r="C7294" s="46">
        <v>0</v>
      </c>
      <c r="D7294" s="46">
        <f t="shared" si="113"/>
        <v>0</v>
      </c>
      <c r="E7294" s="51">
        <v>45261</v>
      </c>
      <c r="F7294" s="49" t="s">
        <v>80</v>
      </c>
      <c r="G7294" s="49" t="s">
        <v>81</v>
      </c>
      <c r="H7294" s="49" t="s">
        <v>3212</v>
      </c>
      <c r="I7294" s="49" t="s">
        <v>698</v>
      </c>
      <c r="J7294" s="49">
        <v>135500</v>
      </c>
      <c r="K7294" s="49" t="s">
        <v>109</v>
      </c>
      <c r="L7294" s="49">
        <v>9803132</v>
      </c>
      <c r="M7294" s="49" t="s">
        <v>914</v>
      </c>
      <c r="N7294" s="51">
        <v>22098</v>
      </c>
      <c r="O7294" s="51">
        <v>22098</v>
      </c>
      <c r="P7294" s="49" t="s">
        <v>1081</v>
      </c>
    </row>
    <row r="7295" spans="1:16">
      <c r="A7295" s="46">
        <v>0</v>
      </c>
      <c r="B7295" s="46">
        <v>0</v>
      </c>
      <c r="C7295" s="46">
        <v>0</v>
      </c>
      <c r="D7295" s="46">
        <f t="shared" si="113"/>
        <v>0</v>
      </c>
      <c r="E7295" s="51">
        <v>45261</v>
      </c>
      <c r="F7295" s="49" t="s">
        <v>80</v>
      </c>
      <c r="G7295" s="49" t="s">
        <v>81</v>
      </c>
      <c r="H7295" s="49" t="s">
        <v>3212</v>
      </c>
      <c r="I7295" s="49" t="s">
        <v>698</v>
      </c>
      <c r="J7295" s="49">
        <v>135500</v>
      </c>
      <c r="K7295" s="49" t="s">
        <v>109</v>
      </c>
      <c r="L7295" s="49">
        <v>9804925</v>
      </c>
      <c r="M7295" s="49" t="s">
        <v>914</v>
      </c>
      <c r="N7295" s="51">
        <v>26846</v>
      </c>
      <c r="O7295" s="51">
        <v>26846</v>
      </c>
      <c r="P7295" s="49" t="s">
        <v>1081</v>
      </c>
    </row>
    <row r="7296" spans="1:16">
      <c r="A7296" s="46">
        <v>0</v>
      </c>
      <c r="B7296" s="46">
        <v>0</v>
      </c>
      <c r="C7296" s="46">
        <v>0</v>
      </c>
      <c r="D7296" s="46">
        <f t="shared" si="113"/>
        <v>0</v>
      </c>
      <c r="E7296" s="51">
        <v>45261</v>
      </c>
      <c r="F7296" s="49" t="s">
        <v>80</v>
      </c>
      <c r="G7296" s="49" t="s">
        <v>81</v>
      </c>
      <c r="H7296" s="49" t="s">
        <v>3212</v>
      </c>
      <c r="I7296" s="49" t="s">
        <v>698</v>
      </c>
      <c r="J7296" s="49">
        <v>135500</v>
      </c>
      <c r="K7296" s="49" t="s">
        <v>109</v>
      </c>
      <c r="L7296" s="49">
        <v>9803241</v>
      </c>
      <c r="M7296" s="49" t="s">
        <v>914</v>
      </c>
      <c r="N7296" s="51">
        <v>23924</v>
      </c>
      <c r="O7296" s="51">
        <v>23924</v>
      </c>
      <c r="P7296" s="49" t="s">
        <v>1081</v>
      </c>
    </row>
    <row r="7297" spans="1:16">
      <c r="A7297" s="46">
        <v>0</v>
      </c>
      <c r="B7297" s="46">
        <v>0</v>
      </c>
      <c r="C7297" s="46">
        <v>0</v>
      </c>
      <c r="D7297" s="46">
        <f t="shared" si="113"/>
        <v>0</v>
      </c>
      <c r="E7297" s="51">
        <v>45261</v>
      </c>
      <c r="F7297" s="49" t="s">
        <v>80</v>
      </c>
      <c r="G7297" s="49" t="s">
        <v>81</v>
      </c>
      <c r="H7297" s="49" t="s">
        <v>3212</v>
      </c>
      <c r="I7297" s="49" t="s">
        <v>698</v>
      </c>
      <c r="J7297" s="49">
        <v>135500</v>
      </c>
      <c r="K7297" s="49" t="s">
        <v>109</v>
      </c>
      <c r="L7297" s="49">
        <v>9804944</v>
      </c>
      <c r="M7297" s="49" t="s">
        <v>914</v>
      </c>
      <c r="N7297" s="51">
        <v>29768</v>
      </c>
      <c r="O7297" s="51">
        <v>29768</v>
      </c>
      <c r="P7297" s="49" t="s">
        <v>1081</v>
      </c>
    </row>
    <row r="7298" spans="1:16">
      <c r="A7298" s="46">
        <v>0</v>
      </c>
      <c r="B7298" s="46">
        <v>0</v>
      </c>
      <c r="C7298" s="46">
        <v>0</v>
      </c>
      <c r="D7298" s="46">
        <f t="shared" si="113"/>
        <v>0</v>
      </c>
      <c r="E7298" s="51">
        <v>45261</v>
      </c>
      <c r="F7298" s="49" t="s">
        <v>80</v>
      </c>
      <c r="G7298" s="49" t="s">
        <v>81</v>
      </c>
      <c r="H7298" s="49" t="s">
        <v>3212</v>
      </c>
      <c r="I7298" s="49" t="s">
        <v>698</v>
      </c>
      <c r="J7298" s="49">
        <v>135500</v>
      </c>
      <c r="K7298" s="49" t="s">
        <v>109</v>
      </c>
      <c r="L7298" s="49">
        <v>9802981</v>
      </c>
      <c r="M7298" s="49" t="s">
        <v>914</v>
      </c>
      <c r="N7298" s="51">
        <v>22828</v>
      </c>
      <c r="O7298" s="51">
        <v>22828</v>
      </c>
      <c r="P7298" s="49" t="s">
        <v>1081</v>
      </c>
    </row>
    <row r="7299" spans="1:16">
      <c r="A7299" s="46">
        <v>0</v>
      </c>
      <c r="B7299" s="46">
        <v>0</v>
      </c>
      <c r="C7299" s="46">
        <v>0</v>
      </c>
      <c r="D7299" s="46">
        <f t="shared" ref="D7299:D7362" si="114">+B7299-C7299</f>
        <v>0</v>
      </c>
      <c r="E7299" s="51">
        <v>45261</v>
      </c>
      <c r="F7299" s="49" t="s">
        <v>80</v>
      </c>
      <c r="G7299" s="49" t="s">
        <v>81</v>
      </c>
      <c r="H7299" s="49" t="s">
        <v>3212</v>
      </c>
      <c r="I7299" s="49" t="s">
        <v>698</v>
      </c>
      <c r="J7299" s="49">
        <v>135500</v>
      </c>
      <c r="K7299" s="49" t="s">
        <v>109</v>
      </c>
      <c r="L7299" s="49">
        <v>9804926</v>
      </c>
      <c r="M7299" s="49" t="s">
        <v>914</v>
      </c>
      <c r="N7299" s="51">
        <v>28307</v>
      </c>
      <c r="O7299" s="51">
        <v>28307</v>
      </c>
      <c r="P7299" s="49" t="s">
        <v>1081</v>
      </c>
    </row>
    <row r="7300" spans="1:16">
      <c r="A7300" s="46">
        <v>0</v>
      </c>
      <c r="B7300" s="46">
        <v>0</v>
      </c>
      <c r="C7300" s="46">
        <v>0</v>
      </c>
      <c r="D7300" s="46">
        <f t="shared" si="114"/>
        <v>0</v>
      </c>
      <c r="E7300" s="51">
        <v>45261</v>
      </c>
      <c r="F7300" s="49" t="s">
        <v>80</v>
      </c>
      <c r="G7300" s="49" t="s">
        <v>81</v>
      </c>
      <c r="H7300" s="49" t="s">
        <v>3212</v>
      </c>
      <c r="I7300" s="49" t="s">
        <v>698</v>
      </c>
      <c r="J7300" s="49">
        <v>135500</v>
      </c>
      <c r="K7300" s="49" t="s">
        <v>109</v>
      </c>
      <c r="L7300" s="49">
        <v>9803515</v>
      </c>
      <c r="M7300" s="49" t="s">
        <v>914</v>
      </c>
      <c r="N7300" s="51">
        <v>19541</v>
      </c>
      <c r="O7300" s="51">
        <v>19541</v>
      </c>
      <c r="P7300" s="49" t="s">
        <v>1081</v>
      </c>
    </row>
    <row r="7301" spans="1:16">
      <c r="A7301" s="46">
        <v>0</v>
      </c>
      <c r="B7301" s="46">
        <v>0</v>
      </c>
      <c r="C7301" s="46">
        <v>0</v>
      </c>
      <c r="D7301" s="46">
        <f t="shared" si="114"/>
        <v>0</v>
      </c>
      <c r="E7301" s="51">
        <v>45261</v>
      </c>
      <c r="F7301" s="49" t="s">
        <v>80</v>
      </c>
      <c r="G7301" s="49" t="s">
        <v>81</v>
      </c>
      <c r="H7301" s="49" t="s">
        <v>3212</v>
      </c>
      <c r="I7301" s="49" t="s">
        <v>698</v>
      </c>
      <c r="J7301" s="49">
        <v>135500</v>
      </c>
      <c r="K7301" s="49" t="s">
        <v>109</v>
      </c>
      <c r="L7301" s="49">
        <v>9803133</v>
      </c>
      <c r="M7301" s="49" t="s">
        <v>914</v>
      </c>
      <c r="N7301" s="51">
        <v>22828</v>
      </c>
      <c r="O7301" s="51">
        <v>22828</v>
      </c>
      <c r="P7301" s="49" t="s">
        <v>1081</v>
      </c>
    </row>
    <row r="7302" spans="1:16">
      <c r="A7302" s="46">
        <v>0</v>
      </c>
      <c r="B7302" s="46">
        <v>0</v>
      </c>
      <c r="C7302" s="46">
        <v>0</v>
      </c>
      <c r="D7302" s="46">
        <f t="shared" si="114"/>
        <v>0</v>
      </c>
      <c r="E7302" s="51">
        <v>45261</v>
      </c>
      <c r="F7302" s="49" t="s">
        <v>80</v>
      </c>
      <c r="G7302" s="49" t="s">
        <v>81</v>
      </c>
      <c r="H7302" s="49" t="s">
        <v>3212</v>
      </c>
      <c r="I7302" s="49" t="s">
        <v>698</v>
      </c>
      <c r="J7302" s="49">
        <v>135500</v>
      </c>
      <c r="K7302" s="49" t="s">
        <v>109</v>
      </c>
      <c r="L7302" s="49">
        <v>9804943</v>
      </c>
      <c r="M7302" s="49" t="s">
        <v>914</v>
      </c>
      <c r="N7302" s="51">
        <v>19541</v>
      </c>
      <c r="O7302" s="51">
        <v>19541</v>
      </c>
      <c r="P7302" s="49" t="s">
        <v>1081</v>
      </c>
    </row>
    <row r="7303" spans="1:16">
      <c r="A7303" s="46">
        <v>0</v>
      </c>
      <c r="B7303" s="46">
        <v>0</v>
      </c>
      <c r="C7303" s="46">
        <v>0</v>
      </c>
      <c r="D7303" s="46">
        <f t="shared" si="114"/>
        <v>0</v>
      </c>
      <c r="E7303" s="51">
        <v>45261</v>
      </c>
      <c r="F7303" s="49" t="s">
        <v>80</v>
      </c>
      <c r="G7303" s="49" t="s">
        <v>81</v>
      </c>
      <c r="H7303" s="49" t="s">
        <v>3212</v>
      </c>
      <c r="I7303" s="49" t="s">
        <v>698</v>
      </c>
      <c r="J7303" s="49">
        <v>135500</v>
      </c>
      <c r="K7303" s="49" t="s">
        <v>109</v>
      </c>
      <c r="L7303" s="49">
        <v>9803134</v>
      </c>
      <c r="M7303" s="49" t="s">
        <v>914</v>
      </c>
      <c r="N7303" s="51">
        <v>27576</v>
      </c>
      <c r="O7303" s="51">
        <v>27576</v>
      </c>
      <c r="P7303" s="49" t="s">
        <v>1081</v>
      </c>
    </row>
    <row r="7304" spans="1:16">
      <c r="A7304" s="46">
        <v>0</v>
      </c>
      <c r="B7304" s="46">
        <v>0</v>
      </c>
      <c r="C7304" s="46">
        <v>0</v>
      </c>
      <c r="D7304" s="46">
        <f t="shared" si="114"/>
        <v>0</v>
      </c>
      <c r="E7304" s="51">
        <v>45261</v>
      </c>
      <c r="F7304" s="49" t="s">
        <v>80</v>
      </c>
      <c r="G7304" s="49" t="s">
        <v>81</v>
      </c>
      <c r="H7304" s="49" t="s">
        <v>3212</v>
      </c>
      <c r="I7304" s="49" t="s">
        <v>698</v>
      </c>
      <c r="J7304" s="49">
        <v>135500</v>
      </c>
      <c r="K7304" s="49" t="s">
        <v>109</v>
      </c>
      <c r="L7304" s="49">
        <v>9803242</v>
      </c>
      <c r="M7304" s="49" t="s">
        <v>914</v>
      </c>
      <c r="N7304" s="51">
        <v>34881</v>
      </c>
      <c r="O7304" s="51">
        <v>34881</v>
      </c>
      <c r="P7304" s="49" t="s">
        <v>1081</v>
      </c>
    </row>
    <row r="7305" spans="1:16">
      <c r="A7305" s="46">
        <v>0</v>
      </c>
      <c r="B7305" s="46">
        <v>0</v>
      </c>
      <c r="C7305" s="46">
        <v>0</v>
      </c>
      <c r="D7305" s="46">
        <f t="shared" si="114"/>
        <v>0</v>
      </c>
      <c r="E7305" s="51">
        <v>45261</v>
      </c>
      <c r="F7305" s="49" t="s">
        <v>80</v>
      </c>
      <c r="G7305" s="49" t="s">
        <v>81</v>
      </c>
      <c r="H7305" s="49" t="s">
        <v>3212</v>
      </c>
      <c r="I7305" s="49" t="s">
        <v>698</v>
      </c>
      <c r="J7305" s="49">
        <v>135500</v>
      </c>
      <c r="K7305" s="49" t="s">
        <v>109</v>
      </c>
      <c r="L7305" s="49">
        <v>9802930</v>
      </c>
      <c r="M7305" s="49" t="s">
        <v>914</v>
      </c>
      <c r="N7305" s="51">
        <v>19541</v>
      </c>
      <c r="O7305" s="51">
        <v>19541</v>
      </c>
      <c r="P7305" s="49" t="s">
        <v>1081</v>
      </c>
    </row>
    <row r="7306" spans="1:16">
      <c r="A7306" s="46">
        <v>0</v>
      </c>
      <c r="B7306" s="46">
        <v>0</v>
      </c>
      <c r="C7306" s="46">
        <v>0</v>
      </c>
      <c r="D7306" s="46">
        <f t="shared" si="114"/>
        <v>0</v>
      </c>
      <c r="E7306" s="51">
        <v>45261</v>
      </c>
      <c r="F7306" s="49" t="s">
        <v>80</v>
      </c>
      <c r="G7306" s="49" t="s">
        <v>81</v>
      </c>
      <c r="H7306" s="49" t="s">
        <v>3212</v>
      </c>
      <c r="I7306" s="49" t="s">
        <v>698</v>
      </c>
      <c r="J7306" s="49">
        <v>135500</v>
      </c>
      <c r="K7306" s="49" t="s">
        <v>109</v>
      </c>
      <c r="L7306" s="49">
        <v>9803131</v>
      </c>
      <c r="M7306" s="49" t="s">
        <v>914</v>
      </c>
      <c r="N7306" s="51">
        <v>19541</v>
      </c>
      <c r="O7306" s="51">
        <v>19541</v>
      </c>
      <c r="P7306" s="49" t="s">
        <v>1081</v>
      </c>
    </row>
    <row r="7307" spans="1:16">
      <c r="A7307" s="46">
        <v>0</v>
      </c>
      <c r="B7307" s="46">
        <v>0</v>
      </c>
      <c r="C7307" s="46">
        <v>0</v>
      </c>
      <c r="D7307" s="46">
        <f t="shared" si="114"/>
        <v>0</v>
      </c>
      <c r="E7307" s="51">
        <v>45261</v>
      </c>
      <c r="F7307" s="49" t="s">
        <v>80</v>
      </c>
      <c r="G7307" s="49" t="s">
        <v>81</v>
      </c>
      <c r="H7307" s="49" t="s">
        <v>3212</v>
      </c>
      <c r="I7307" s="49" t="s">
        <v>698</v>
      </c>
      <c r="J7307" s="49">
        <v>135500</v>
      </c>
      <c r="K7307" s="49" t="s">
        <v>109</v>
      </c>
      <c r="L7307" s="49">
        <v>9803240</v>
      </c>
      <c r="M7307" s="49" t="s">
        <v>914</v>
      </c>
      <c r="N7307" s="51">
        <v>19541</v>
      </c>
      <c r="O7307" s="51">
        <v>19541</v>
      </c>
      <c r="P7307" s="49" t="s">
        <v>1081</v>
      </c>
    </row>
    <row r="7308" spans="1:16">
      <c r="A7308" s="46">
        <v>0</v>
      </c>
      <c r="B7308" s="46">
        <v>0</v>
      </c>
      <c r="C7308" s="46">
        <v>0</v>
      </c>
      <c r="D7308" s="46">
        <f t="shared" si="114"/>
        <v>0</v>
      </c>
      <c r="E7308" s="51">
        <v>45261</v>
      </c>
      <c r="F7308" s="49" t="s">
        <v>80</v>
      </c>
      <c r="G7308" s="49" t="s">
        <v>81</v>
      </c>
      <c r="H7308" s="49" t="s">
        <v>3212</v>
      </c>
      <c r="I7308" s="49" t="s">
        <v>698</v>
      </c>
      <c r="J7308" s="49">
        <v>135500</v>
      </c>
      <c r="K7308" s="49" t="s">
        <v>109</v>
      </c>
      <c r="L7308" s="49">
        <v>9804947</v>
      </c>
      <c r="M7308" s="49" t="s">
        <v>914</v>
      </c>
      <c r="N7308" s="51">
        <v>19541</v>
      </c>
      <c r="O7308" s="51">
        <v>19541</v>
      </c>
      <c r="P7308" s="49" t="s">
        <v>1081</v>
      </c>
    </row>
    <row r="7309" spans="1:16">
      <c r="A7309" s="46">
        <v>0</v>
      </c>
      <c r="B7309" s="46">
        <v>0</v>
      </c>
      <c r="C7309" s="46">
        <v>0</v>
      </c>
      <c r="D7309" s="46">
        <f t="shared" si="114"/>
        <v>0</v>
      </c>
      <c r="E7309" s="51">
        <v>45261</v>
      </c>
      <c r="F7309" s="49" t="s">
        <v>80</v>
      </c>
      <c r="G7309" s="49" t="s">
        <v>81</v>
      </c>
      <c r="H7309" s="49" t="s">
        <v>3212</v>
      </c>
      <c r="I7309" s="49" t="s">
        <v>698</v>
      </c>
      <c r="J7309" s="49">
        <v>135500</v>
      </c>
      <c r="K7309" s="49" t="s">
        <v>109</v>
      </c>
      <c r="L7309" s="49">
        <v>9803394</v>
      </c>
      <c r="M7309" s="49" t="s">
        <v>914</v>
      </c>
      <c r="N7309" s="51">
        <v>30133</v>
      </c>
      <c r="O7309" s="51">
        <v>30133</v>
      </c>
      <c r="P7309" s="49" t="s">
        <v>1081</v>
      </c>
    </row>
    <row r="7310" spans="1:16">
      <c r="A7310" s="46">
        <v>0</v>
      </c>
      <c r="B7310" s="46">
        <v>0</v>
      </c>
      <c r="C7310" s="46">
        <v>0</v>
      </c>
      <c r="D7310" s="46">
        <f t="shared" si="114"/>
        <v>0</v>
      </c>
      <c r="E7310" s="51">
        <v>45261</v>
      </c>
      <c r="F7310" s="49" t="s">
        <v>80</v>
      </c>
      <c r="G7310" s="49" t="s">
        <v>81</v>
      </c>
      <c r="H7310" s="49" t="s">
        <v>3212</v>
      </c>
      <c r="I7310" s="49" t="s">
        <v>698</v>
      </c>
      <c r="J7310" s="49">
        <v>135500</v>
      </c>
      <c r="K7310" s="49" t="s">
        <v>109</v>
      </c>
      <c r="L7310" s="49">
        <v>9803393</v>
      </c>
      <c r="M7310" s="49" t="s">
        <v>914</v>
      </c>
      <c r="N7310" s="51">
        <v>29768</v>
      </c>
      <c r="O7310" s="51">
        <v>29768</v>
      </c>
      <c r="P7310" s="49" t="s">
        <v>1081</v>
      </c>
    </row>
    <row r="7311" spans="1:16">
      <c r="A7311" s="46">
        <v>0</v>
      </c>
      <c r="B7311" s="46">
        <v>0</v>
      </c>
      <c r="C7311" s="46">
        <v>0</v>
      </c>
      <c r="D7311" s="46">
        <f t="shared" si="114"/>
        <v>0</v>
      </c>
      <c r="E7311" s="51">
        <v>45261</v>
      </c>
      <c r="F7311" s="49" t="s">
        <v>80</v>
      </c>
      <c r="G7311" s="49" t="s">
        <v>81</v>
      </c>
      <c r="H7311" s="49" t="s">
        <v>3212</v>
      </c>
      <c r="I7311" s="49" t="s">
        <v>698</v>
      </c>
      <c r="J7311" s="49">
        <v>135500</v>
      </c>
      <c r="K7311" s="49" t="s">
        <v>109</v>
      </c>
      <c r="L7311" s="49">
        <v>9803350</v>
      </c>
      <c r="M7311" s="49" t="s">
        <v>914</v>
      </c>
      <c r="N7311" s="51">
        <v>19541</v>
      </c>
      <c r="O7311" s="51">
        <v>19541</v>
      </c>
      <c r="P7311" s="49" t="s">
        <v>1081</v>
      </c>
    </row>
    <row r="7312" spans="1:16">
      <c r="A7312" s="46">
        <v>0</v>
      </c>
      <c r="B7312" s="46">
        <v>0</v>
      </c>
      <c r="C7312" s="46">
        <v>0</v>
      </c>
      <c r="D7312" s="46">
        <f t="shared" si="114"/>
        <v>0</v>
      </c>
      <c r="E7312" s="51">
        <v>45261</v>
      </c>
      <c r="F7312" s="49" t="s">
        <v>80</v>
      </c>
      <c r="G7312" s="49" t="s">
        <v>81</v>
      </c>
      <c r="H7312" s="49" t="s">
        <v>3212</v>
      </c>
      <c r="I7312" s="49" t="s">
        <v>698</v>
      </c>
      <c r="J7312" s="49">
        <v>135500</v>
      </c>
      <c r="K7312" s="49" t="s">
        <v>109</v>
      </c>
      <c r="L7312" s="49">
        <v>9803367</v>
      </c>
      <c r="M7312" s="49" t="s">
        <v>914</v>
      </c>
      <c r="N7312" s="51">
        <v>34881</v>
      </c>
      <c r="O7312" s="51">
        <v>34881</v>
      </c>
      <c r="P7312" s="49" t="s">
        <v>1081</v>
      </c>
    </row>
    <row r="7313" spans="1:16">
      <c r="A7313" s="46">
        <v>0</v>
      </c>
      <c r="B7313" s="46">
        <v>0</v>
      </c>
      <c r="C7313" s="46">
        <v>0</v>
      </c>
      <c r="D7313" s="46">
        <f t="shared" si="114"/>
        <v>0</v>
      </c>
      <c r="E7313" s="51">
        <v>45261</v>
      </c>
      <c r="F7313" s="49" t="s">
        <v>80</v>
      </c>
      <c r="G7313" s="49" t="s">
        <v>81</v>
      </c>
      <c r="H7313" s="49" t="s">
        <v>3212</v>
      </c>
      <c r="I7313" s="49" t="s">
        <v>698</v>
      </c>
      <c r="J7313" s="49">
        <v>135500</v>
      </c>
      <c r="K7313" s="49" t="s">
        <v>109</v>
      </c>
      <c r="L7313" s="49">
        <v>9803135</v>
      </c>
      <c r="M7313" s="49" t="s">
        <v>914</v>
      </c>
      <c r="N7313" s="51">
        <v>29768</v>
      </c>
      <c r="O7313" s="51">
        <v>29768</v>
      </c>
      <c r="P7313" s="49" t="s">
        <v>1081</v>
      </c>
    </row>
    <row r="7314" spans="1:16">
      <c r="A7314" s="46">
        <v>0</v>
      </c>
      <c r="B7314" s="46">
        <v>0</v>
      </c>
      <c r="C7314" s="46">
        <v>0</v>
      </c>
      <c r="D7314" s="46">
        <f t="shared" si="114"/>
        <v>0</v>
      </c>
      <c r="E7314" s="51">
        <v>45261</v>
      </c>
      <c r="F7314" s="49" t="s">
        <v>80</v>
      </c>
      <c r="G7314" s="49" t="s">
        <v>81</v>
      </c>
      <c r="H7314" s="49" t="s">
        <v>3212</v>
      </c>
      <c r="I7314" s="49" t="s">
        <v>698</v>
      </c>
      <c r="J7314" s="49">
        <v>135500</v>
      </c>
      <c r="K7314" s="49" t="s">
        <v>109</v>
      </c>
      <c r="L7314" s="49">
        <v>9804927</v>
      </c>
      <c r="M7314" s="49" t="s">
        <v>914</v>
      </c>
      <c r="N7314" s="51">
        <v>31959</v>
      </c>
      <c r="O7314" s="51">
        <v>31959</v>
      </c>
      <c r="P7314" s="49" t="s">
        <v>1081</v>
      </c>
    </row>
    <row r="7315" spans="1:16">
      <c r="A7315" s="46">
        <v>0</v>
      </c>
      <c r="B7315" s="46">
        <v>0</v>
      </c>
      <c r="C7315" s="46">
        <v>0</v>
      </c>
      <c r="D7315" s="46">
        <f t="shared" si="114"/>
        <v>0</v>
      </c>
      <c r="E7315" s="51">
        <v>45261</v>
      </c>
      <c r="F7315" s="49" t="s">
        <v>80</v>
      </c>
      <c r="G7315" s="49" t="s">
        <v>81</v>
      </c>
      <c r="H7315" s="49" t="s">
        <v>3212</v>
      </c>
      <c r="I7315" s="49" t="s">
        <v>698</v>
      </c>
      <c r="J7315" s="49">
        <v>135500</v>
      </c>
      <c r="K7315" s="49" t="s">
        <v>109</v>
      </c>
      <c r="L7315" s="49">
        <v>9802931</v>
      </c>
      <c r="M7315" s="49" t="s">
        <v>914</v>
      </c>
      <c r="N7315" s="51">
        <v>29768</v>
      </c>
      <c r="O7315" s="51">
        <v>29768</v>
      </c>
      <c r="P7315" s="49" t="s">
        <v>1081</v>
      </c>
    </row>
    <row r="7316" spans="1:16">
      <c r="A7316" s="46">
        <v>0</v>
      </c>
      <c r="B7316" s="46">
        <v>0</v>
      </c>
      <c r="C7316" s="46">
        <v>0</v>
      </c>
      <c r="D7316" s="46">
        <f t="shared" si="114"/>
        <v>0</v>
      </c>
      <c r="E7316" s="51">
        <v>45261</v>
      </c>
      <c r="F7316" s="49" t="s">
        <v>80</v>
      </c>
      <c r="G7316" s="49" t="s">
        <v>81</v>
      </c>
      <c r="H7316" s="49" t="s">
        <v>3212</v>
      </c>
      <c r="I7316" s="49" t="s">
        <v>698</v>
      </c>
      <c r="J7316" s="49">
        <v>135500</v>
      </c>
      <c r="K7316" s="49" t="s">
        <v>109</v>
      </c>
      <c r="L7316" s="49">
        <v>9802980</v>
      </c>
      <c r="M7316" s="49" t="s">
        <v>914</v>
      </c>
      <c r="N7316" s="51">
        <v>22098</v>
      </c>
      <c r="O7316" s="51">
        <v>22098</v>
      </c>
      <c r="P7316" s="49" t="s">
        <v>1081</v>
      </c>
    </row>
    <row r="7317" spans="1:16">
      <c r="A7317" s="46">
        <v>0</v>
      </c>
      <c r="B7317" s="46">
        <v>0</v>
      </c>
      <c r="C7317" s="46">
        <v>0</v>
      </c>
      <c r="D7317" s="46">
        <f t="shared" si="114"/>
        <v>0</v>
      </c>
      <c r="E7317" s="51">
        <v>45261</v>
      </c>
      <c r="F7317" s="49" t="s">
        <v>80</v>
      </c>
      <c r="G7317" s="49" t="s">
        <v>81</v>
      </c>
      <c r="H7317" s="49" t="s">
        <v>3212</v>
      </c>
      <c r="I7317" s="49" t="s">
        <v>698</v>
      </c>
      <c r="J7317" s="49">
        <v>135500</v>
      </c>
      <c r="K7317" s="49" t="s">
        <v>109</v>
      </c>
      <c r="L7317" s="49">
        <v>9816549</v>
      </c>
      <c r="M7317" s="49" t="s">
        <v>914</v>
      </c>
      <c r="N7317" s="51">
        <v>38044</v>
      </c>
      <c r="O7317" s="51">
        <v>37987</v>
      </c>
      <c r="P7317" s="49" t="s">
        <v>3213</v>
      </c>
    </row>
    <row r="7318" spans="1:16">
      <c r="A7318" s="46">
        <v>0</v>
      </c>
      <c r="B7318" s="46">
        <v>0</v>
      </c>
      <c r="C7318" s="46">
        <v>0</v>
      </c>
      <c r="D7318" s="46">
        <f t="shared" si="114"/>
        <v>0</v>
      </c>
      <c r="E7318" s="51">
        <v>45261</v>
      </c>
      <c r="F7318" s="49" t="s">
        <v>80</v>
      </c>
      <c r="G7318" s="49" t="s">
        <v>81</v>
      </c>
      <c r="H7318" s="49" t="s">
        <v>3212</v>
      </c>
      <c r="I7318" s="49" t="s">
        <v>698</v>
      </c>
      <c r="J7318" s="49">
        <v>135500</v>
      </c>
      <c r="K7318" s="49" t="s">
        <v>109</v>
      </c>
      <c r="L7318" s="49">
        <v>9803136</v>
      </c>
      <c r="M7318" s="49" t="s">
        <v>914</v>
      </c>
      <c r="N7318" s="51">
        <v>30498</v>
      </c>
      <c r="O7318" s="51">
        <v>30498</v>
      </c>
      <c r="P7318" s="49" t="s">
        <v>1081</v>
      </c>
    </row>
    <row r="7319" spans="1:16">
      <c r="A7319" s="46">
        <v>0</v>
      </c>
      <c r="B7319" s="46">
        <v>0</v>
      </c>
      <c r="C7319" s="46">
        <v>0</v>
      </c>
      <c r="D7319" s="46">
        <f t="shared" si="114"/>
        <v>0</v>
      </c>
      <c r="E7319" s="51">
        <v>45261</v>
      </c>
      <c r="F7319" s="49" t="s">
        <v>80</v>
      </c>
      <c r="G7319" s="49" t="s">
        <v>81</v>
      </c>
      <c r="H7319" s="49" t="s">
        <v>3212</v>
      </c>
      <c r="I7319" s="49" t="s">
        <v>698</v>
      </c>
      <c r="J7319" s="49">
        <v>135500</v>
      </c>
      <c r="K7319" s="49" t="s">
        <v>111</v>
      </c>
      <c r="L7319" s="49">
        <v>9974587</v>
      </c>
      <c r="M7319" s="49" t="s">
        <v>3092</v>
      </c>
      <c r="N7319" s="51">
        <v>19541</v>
      </c>
      <c r="O7319" s="51">
        <v>19541</v>
      </c>
      <c r="P7319" s="49" t="s">
        <v>1091</v>
      </c>
    </row>
    <row r="7320" spans="1:16">
      <c r="A7320" s="46">
        <v>0</v>
      </c>
      <c r="B7320" s="46">
        <v>0</v>
      </c>
      <c r="C7320" s="46">
        <v>0</v>
      </c>
      <c r="D7320" s="46">
        <f t="shared" si="114"/>
        <v>0</v>
      </c>
      <c r="E7320" s="51">
        <v>45261</v>
      </c>
      <c r="F7320" s="49" t="s">
        <v>80</v>
      </c>
      <c r="G7320" s="49" t="s">
        <v>81</v>
      </c>
      <c r="H7320" s="49" t="s">
        <v>3212</v>
      </c>
      <c r="I7320" s="49" t="s">
        <v>698</v>
      </c>
      <c r="J7320" s="49">
        <v>135500</v>
      </c>
      <c r="K7320" s="49" t="s">
        <v>111</v>
      </c>
      <c r="L7320" s="49">
        <v>9974657</v>
      </c>
      <c r="M7320" s="49" t="s">
        <v>3092</v>
      </c>
      <c r="N7320" s="51">
        <v>29768</v>
      </c>
      <c r="O7320" s="51">
        <v>29768</v>
      </c>
      <c r="P7320" s="49" t="s">
        <v>1091</v>
      </c>
    </row>
    <row r="7321" spans="1:16">
      <c r="A7321" s="46">
        <v>0</v>
      </c>
      <c r="B7321" s="46">
        <v>0</v>
      </c>
      <c r="C7321" s="46">
        <v>0</v>
      </c>
      <c r="D7321" s="46">
        <f t="shared" si="114"/>
        <v>0</v>
      </c>
      <c r="E7321" s="51">
        <v>45261</v>
      </c>
      <c r="F7321" s="49" t="s">
        <v>80</v>
      </c>
      <c r="G7321" s="49" t="s">
        <v>81</v>
      </c>
      <c r="H7321" s="49" t="s">
        <v>3212</v>
      </c>
      <c r="I7321" s="49" t="s">
        <v>698</v>
      </c>
      <c r="J7321" s="49">
        <v>135500</v>
      </c>
      <c r="K7321" s="49" t="s">
        <v>116</v>
      </c>
      <c r="L7321" s="49">
        <v>9974586</v>
      </c>
      <c r="M7321" s="49" t="s">
        <v>3093</v>
      </c>
      <c r="N7321" s="51">
        <v>22098</v>
      </c>
      <c r="O7321" s="51">
        <v>22098</v>
      </c>
      <c r="P7321" s="49" t="s">
        <v>1091</v>
      </c>
    </row>
    <row r="7322" spans="1:16">
      <c r="A7322" s="46">
        <v>0</v>
      </c>
      <c r="B7322" s="46">
        <v>0</v>
      </c>
      <c r="C7322" s="46">
        <v>0</v>
      </c>
      <c r="D7322" s="46">
        <f t="shared" si="114"/>
        <v>0</v>
      </c>
      <c r="E7322" s="51">
        <v>45261</v>
      </c>
      <c r="F7322" s="49" t="s">
        <v>80</v>
      </c>
      <c r="G7322" s="49" t="s">
        <v>81</v>
      </c>
      <c r="H7322" s="49" t="s">
        <v>3212</v>
      </c>
      <c r="I7322" s="49" t="s">
        <v>698</v>
      </c>
      <c r="J7322" s="49">
        <v>135500</v>
      </c>
      <c r="K7322" s="49" t="s">
        <v>116</v>
      </c>
      <c r="L7322" s="49">
        <v>9724162</v>
      </c>
      <c r="M7322" s="49" t="s">
        <v>3093</v>
      </c>
      <c r="N7322" s="51">
        <v>22828</v>
      </c>
      <c r="O7322" s="51">
        <v>22828</v>
      </c>
      <c r="P7322" s="49" t="s">
        <v>1091</v>
      </c>
    </row>
    <row r="7323" spans="1:16">
      <c r="A7323" s="46">
        <v>0</v>
      </c>
      <c r="B7323" s="46">
        <v>0</v>
      </c>
      <c r="C7323" s="46">
        <v>0</v>
      </c>
      <c r="D7323" s="46">
        <f t="shared" si="114"/>
        <v>0</v>
      </c>
      <c r="E7323" s="51">
        <v>45261</v>
      </c>
      <c r="F7323" s="49" t="s">
        <v>80</v>
      </c>
      <c r="G7323" s="49" t="s">
        <v>81</v>
      </c>
      <c r="H7323" s="49" t="s">
        <v>3212</v>
      </c>
      <c r="I7323" s="49" t="s">
        <v>698</v>
      </c>
      <c r="J7323" s="49">
        <v>135500</v>
      </c>
      <c r="K7323" s="49" t="s">
        <v>116</v>
      </c>
      <c r="L7323" s="49">
        <v>9728059</v>
      </c>
      <c r="M7323" s="49" t="s">
        <v>3093</v>
      </c>
      <c r="N7323" s="51">
        <v>19541</v>
      </c>
      <c r="O7323" s="51">
        <v>19541</v>
      </c>
      <c r="P7323" s="49" t="s">
        <v>1091</v>
      </c>
    </row>
    <row r="7324" spans="1:16">
      <c r="A7324" s="46">
        <v>0</v>
      </c>
      <c r="B7324" s="46">
        <v>0</v>
      </c>
      <c r="C7324" s="46">
        <v>0</v>
      </c>
      <c r="D7324" s="46">
        <f t="shared" si="114"/>
        <v>0</v>
      </c>
      <c r="E7324" s="51">
        <v>45261</v>
      </c>
      <c r="F7324" s="49" t="s">
        <v>80</v>
      </c>
      <c r="G7324" s="49" t="s">
        <v>81</v>
      </c>
      <c r="H7324" s="49" t="s">
        <v>3212</v>
      </c>
      <c r="I7324" s="49" t="s">
        <v>698</v>
      </c>
      <c r="J7324" s="49">
        <v>135500</v>
      </c>
      <c r="K7324" s="49" t="s">
        <v>117</v>
      </c>
      <c r="L7324" s="49">
        <v>9974583</v>
      </c>
      <c r="M7324" s="49" t="s">
        <v>3094</v>
      </c>
      <c r="N7324" s="51">
        <v>27576</v>
      </c>
      <c r="O7324" s="51">
        <v>27576</v>
      </c>
      <c r="P7324" s="49" t="s">
        <v>1091</v>
      </c>
    </row>
    <row r="7325" spans="1:16">
      <c r="A7325" s="46">
        <v>0</v>
      </c>
      <c r="B7325" s="46">
        <v>0</v>
      </c>
      <c r="C7325" s="46">
        <v>0</v>
      </c>
      <c r="D7325" s="46">
        <f t="shared" si="114"/>
        <v>0</v>
      </c>
      <c r="E7325" s="51">
        <v>45261</v>
      </c>
      <c r="F7325" s="49" t="s">
        <v>80</v>
      </c>
      <c r="G7325" s="49" t="s">
        <v>81</v>
      </c>
      <c r="H7325" s="49" t="s">
        <v>3212</v>
      </c>
      <c r="I7325" s="49" t="s">
        <v>698</v>
      </c>
      <c r="J7325" s="49">
        <v>135500</v>
      </c>
      <c r="K7325" s="49" t="s">
        <v>117</v>
      </c>
      <c r="L7325" s="49">
        <v>9974584</v>
      </c>
      <c r="M7325" s="49" t="s">
        <v>3094</v>
      </c>
      <c r="N7325" s="51">
        <v>22828</v>
      </c>
      <c r="O7325" s="51">
        <v>22828</v>
      </c>
      <c r="P7325" s="49" t="s">
        <v>1091</v>
      </c>
    </row>
    <row r="7326" spans="1:16">
      <c r="A7326" s="46">
        <v>0</v>
      </c>
      <c r="B7326" s="46">
        <v>0</v>
      </c>
      <c r="C7326" s="46">
        <v>0</v>
      </c>
      <c r="D7326" s="46">
        <f t="shared" si="114"/>
        <v>0</v>
      </c>
      <c r="E7326" s="51">
        <v>45261</v>
      </c>
      <c r="F7326" s="49" t="s">
        <v>80</v>
      </c>
      <c r="G7326" s="49" t="s">
        <v>81</v>
      </c>
      <c r="H7326" s="49" t="s">
        <v>3212</v>
      </c>
      <c r="I7326" s="49" t="s">
        <v>698</v>
      </c>
      <c r="J7326" s="49">
        <v>135500</v>
      </c>
      <c r="K7326" s="49" t="s">
        <v>117</v>
      </c>
      <c r="L7326" s="49">
        <v>9693321</v>
      </c>
      <c r="M7326" s="49" t="s">
        <v>3094</v>
      </c>
      <c r="N7326" s="51">
        <v>19541</v>
      </c>
      <c r="O7326" s="51">
        <v>19541</v>
      </c>
      <c r="P7326" s="49" t="s">
        <v>1091</v>
      </c>
    </row>
    <row r="7327" spans="1:16">
      <c r="A7327" s="46">
        <v>0</v>
      </c>
      <c r="B7327" s="46">
        <v>0</v>
      </c>
      <c r="C7327" s="46">
        <v>0</v>
      </c>
      <c r="D7327" s="46">
        <f t="shared" si="114"/>
        <v>0</v>
      </c>
      <c r="E7327" s="51">
        <v>45261</v>
      </c>
      <c r="F7327" s="49" t="s">
        <v>80</v>
      </c>
      <c r="G7327" s="49" t="s">
        <v>81</v>
      </c>
      <c r="H7327" s="49" t="s">
        <v>3212</v>
      </c>
      <c r="I7327" s="49" t="s">
        <v>698</v>
      </c>
      <c r="J7327" s="49">
        <v>135500</v>
      </c>
      <c r="K7327" s="49" t="s">
        <v>117</v>
      </c>
      <c r="L7327" s="49">
        <v>9974577</v>
      </c>
      <c r="M7327" s="49" t="s">
        <v>3094</v>
      </c>
      <c r="N7327" s="51">
        <v>29768</v>
      </c>
      <c r="O7327" s="51">
        <v>29768</v>
      </c>
      <c r="P7327" s="49" t="s">
        <v>1091</v>
      </c>
    </row>
    <row r="7328" spans="1:16">
      <c r="A7328" s="46">
        <v>0</v>
      </c>
      <c r="B7328" s="46">
        <v>0</v>
      </c>
      <c r="C7328" s="46">
        <v>0</v>
      </c>
      <c r="D7328" s="46">
        <f t="shared" si="114"/>
        <v>0</v>
      </c>
      <c r="E7328" s="51">
        <v>45261</v>
      </c>
      <c r="F7328" s="49" t="s">
        <v>80</v>
      </c>
      <c r="G7328" s="49" t="s">
        <v>81</v>
      </c>
      <c r="H7328" s="49" t="s">
        <v>3212</v>
      </c>
      <c r="I7328" s="49" t="s">
        <v>698</v>
      </c>
      <c r="J7328" s="49">
        <v>135500</v>
      </c>
      <c r="K7328" s="49" t="s">
        <v>117</v>
      </c>
      <c r="L7328" s="49">
        <v>9974582</v>
      </c>
      <c r="M7328" s="49" t="s">
        <v>3094</v>
      </c>
      <c r="N7328" s="51">
        <v>30498</v>
      </c>
      <c r="O7328" s="51">
        <v>30498</v>
      </c>
      <c r="P7328" s="49" t="s">
        <v>1091</v>
      </c>
    </row>
    <row r="7329" spans="1:16">
      <c r="A7329" s="46">
        <v>0</v>
      </c>
      <c r="B7329" s="46">
        <v>0</v>
      </c>
      <c r="C7329" s="46">
        <v>0</v>
      </c>
      <c r="D7329" s="46">
        <f t="shared" si="114"/>
        <v>0</v>
      </c>
      <c r="E7329" s="51">
        <v>45261</v>
      </c>
      <c r="F7329" s="49" t="s">
        <v>80</v>
      </c>
      <c r="G7329" s="49" t="s">
        <v>81</v>
      </c>
      <c r="H7329" s="49" t="s">
        <v>3212</v>
      </c>
      <c r="I7329" s="49" t="s">
        <v>698</v>
      </c>
      <c r="J7329" s="49">
        <v>135500</v>
      </c>
      <c r="K7329" s="49" t="s">
        <v>117</v>
      </c>
      <c r="L7329" s="49">
        <v>9974585</v>
      </c>
      <c r="M7329" s="49" t="s">
        <v>3094</v>
      </c>
      <c r="N7329" s="51">
        <v>22098</v>
      </c>
      <c r="O7329" s="51">
        <v>22098</v>
      </c>
      <c r="P7329" s="49" t="s">
        <v>1091</v>
      </c>
    </row>
    <row r="7330" spans="1:16">
      <c r="A7330" s="46">
        <v>0</v>
      </c>
      <c r="B7330" s="46">
        <v>0</v>
      </c>
      <c r="C7330" s="46">
        <v>0</v>
      </c>
      <c r="D7330" s="46">
        <f t="shared" si="114"/>
        <v>0</v>
      </c>
      <c r="E7330" s="51">
        <v>45261</v>
      </c>
      <c r="F7330" s="49" t="s">
        <v>80</v>
      </c>
      <c r="G7330" s="49" t="s">
        <v>81</v>
      </c>
      <c r="H7330" s="49" t="s">
        <v>3212</v>
      </c>
      <c r="I7330" s="49" t="s">
        <v>698</v>
      </c>
      <c r="J7330" s="49">
        <v>135500</v>
      </c>
      <c r="K7330" s="49" t="s">
        <v>135</v>
      </c>
      <c r="L7330" s="49">
        <v>9773823</v>
      </c>
      <c r="M7330" s="49" t="s">
        <v>3095</v>
      </c>
      <c r="N7330" s="51">
        <v>34881</v>
      </c>
      <c r="O7330" s="51">
        <v>34881</v>
      </c>
      <c r="P7330" s="49" t="s">
        <v>1091</v>
      </c>
    </row>
    <row r="7331" spans="1:16">
      <c r="A7331" s="46">
        <v>0</v>
      </c>
      <c r="B7331" s="46">
        <v>0</v>
      </c>
      <c r="C7331" s="46">
        <v>0</v>
      </c>
      <c r="D7331" s="46">
        <f t="shared" si="114"/>
        <v>0</v>
      </c>
      <c r="E7331" s="51">
        <v>45261</v>
      </c>
      <c r="F7331" s="49" t="s">
        <v>80</v>
      </c>
      <c r="G7331" s="49" t="s">
        <v>81</v>
      </c>
      <c r="H7331" s="49" t="s">
        <v>3212</v>
      </c>
      <c r="I7331" s="49" t="s">
        <v>698</v>
      </c>
      <c r="J7331" s="49">
        <v>135500</v>
      </c>
      <c r="K7331" s="49" t="s">
        <v>135</v>
      </c>
      <c r="L7331" s="49">
        <v>9974581</v>
      </c>
      <c r="M7331" s="49" t="s">
        <v>3095</v>
      </c>
      <c r="N7331" s="51">
        <v>19541</v>
      </c>
      <c r="O7331" s="51">
        <v>19541</v>
      </c>
      <c r="P7331" s="49" t="s">
        <v>1091</v>
      </c>
    </row>
    <row r="7332" spans="1:16">
      <c r="A7332" s="46">
        <v>0</v>
      </c>
      <c r="B7332" s="46">
        <v>0</v>
      </c>
      <c r="C7332" s="46">
        <v>0</v>
      </c>
      <c r="D7332" s="46">
        <f t="shared" si="114"/>
        <v>0</v>
      </c>
      <c r="E7332" s="51">
        <v>45261</v>
      </c>
      <c r="F7332" s="49" t="s">
        <v>80</v>
      </c>
      <c r="G7332" s="49" t="s">
        <v>81</v>
      </c>
      <c r="H7332" s="49" t="s">
        <v>3212</v>
      </c>
      <c r="I7332" s="49" t="s">
        <v>698</v>
      </c>
      <c r="J7332" s="49">
        <v>135500</v>
      </c>
      <c r="K7332" s="49" t="s">
        <v>135</v>
      </c>
      <c r="L7332" s="49">
        <v>9974580</v>
      </c>
      <c r="M7332" s="49" t="s">
        <v>3095</v>
      </c>
      <c r="N7332" s="51">
        <v>23924</v>
      </c>
      <c r="O7332" s="51">
        <v>23924</v>
      </c>
      <c r="P7332" s="49" t="s">
        <v>1091</v>
      </c>
    </row>
    <row r="7333" spans="1:16">
      <c r="A7333" s="46">
        <v>0</v>
      </c>
      <c r="B7333" s="46">
        <v>0</v>
      </c>
      <c r="C7333" s="46">
        <v>0</v>
      </c>
      <c r="D7333" s="46">
        <f t="shared" si="114"/>
        <v>0</v>
      </c>
      <c r="E7333" s="51">
        <v>45261</v>
      </c>
      <c r="F7333" s="49" t="s">
        <v>80</v>
      </c>
      <c r="G7333" s="49" t="s">
        <v>81</v>
      </c>
      <c r="H7333" s="49" t="s">
        <v>3212</v>
      </c>
      <c r="I7333" s="49" t="s">
        <v>698</v>
      </c>
      <c r="J7333" s="49">
        <v>135500</v>
      </c>
      <c r="K7333" s="49" t="s">
        <v>112</v>
      </c>
      <c r="L7333" s="49">
        <v>9974579</v>
      </c>
      <c r="M7333" s="49" t="s">
        <v>3096</v>
      </c>
      <c r="N7333" s="51">
        <v>22098</v>
      </c>
      <c r="O7333" s="51">
        <v>22098</v>
      </c>
      <c r="P7333" s="49" t="s">
        <v>1091</v>
      </c>
    </row>
    <row r="7334" spans="1:16">
      <c r="A7334" s="46">
        <v>0</v>
      </c>
      <c r="B7334" s="46">
        <v>0</v>
      </c>
      <c r="C7334" s="46">
        <v>0</v>
      </c>
      <c r="D7334" s="46">
        <f t="shared" si="114"/>
        <v>0</v>
      </c>
      <c r="E7334" s="51">
        <v>45261</v>
      </c>
      <c r="F7334" s="49" t="s">
        <v>80</v>
      </c>
      <c r="G7334" s="49" t="s">
        <v>81</v>
      </c>
      <c r="H7334" s="49" t="s">
        <v>3212</v>
      </c>
      <c r="I7334" s="49" t="s">
        <v>698</v>
      </c>
      <c r="J7334" s="49">
        <v>135500</v>
      </c>
      <c r="K7334" s="49" t="s">
        <v>136</v>
      </c>
      <c r="L7334" s="49">
        <v>9974578</v>
      </c>
      <c r="M7334" s="49" t="s">
        <v>3097</v>
      </c>
      <c r="N7334" s="51">
        <v>19541</v>
      </c>
      <c r="O7334" s="51">
        <v>19541</v>
      </c>
      <c r="P7334" s="49" t="s">
        <v>1091</v>
      </c>
    </row>
    <row r="7335" spans="1:16">
      <c r="A7335" s="46">
        <v>0</v>
      </c>
      <c r="B7335" s="46">
        <v>0</v>
      </c>
      <c r="C7335" s="46">
        <v>0</v>
      </c>
      <c r="D7335" s="46">
        <f t="shared" si="114"/>
        <v>0</v>
      </c>
      <c r="E7335" s="51">
        <v>45261</v>
      </c>
      <c r="F7335" s="49" t="s">
        <v>80</v>
      </c>
      <c r="G7335" s="49" t="s">
        <v>81</v>
      </c>
      <c r="H7335" s="49" t="s">
        <v>3212</v>
      </c>
      <c r="I7335" s="49" t="s">
        <v>698</v>
      </c>
      <c r="J7335" s="49">
        <v>135500</v>
      </c>
      <c r="K7335" s="49" t="s">
        <v>136</v>
      </c>
      <c r="L7335" s="49">
        <v>9701183</v>
      </c>
      <c r="M7335" s="49" t="s">
        <v>3097</v>
      </c>
      <c r="N7335" s="51">
        <v>29768</v>
      </c>
      <c r="O7335" s="51">
        <v>29768</v>
      </c>
      <c r="P7335" s="49" t="s">
        <v>1091</v>
      </c>
    </row>
    <row r="7336" spans="1:16">
      <c r="A7336" s="46">
        <v>0</v>
      </c>
      <c r="B7336" s="46">
        <v>0</v>
      </c>
      <c r="C7336" s="46">
        <v>0</v>
      </c>
      <c r="D7336" s="46">
        <f t="shared" si="114"/>
        <v>0</v>
      </c>
      <c r="E7336" s="51">
        <v>45261</v>
      </c>
      <c r="F7336" s="49" t="s">
        <v>80</v>
      </c>
      <c r="G7336" s="49" t="s">
        <v>81</v>
      </c>
      <c r="H7336" s="49" t="s">
        <v>3212</v>
      </c>
      <c r="I7336" s="49" t="s">
        <v>698</v>
      </c>
      <c r="J7336" s="49">
        <v>135500</v>
      </c>
      <c r="K7336" s="49" t="s">
        <v>137</v>
      </c>
      <c r="L7336" s="49">
        <v>9698424</v>
      </c>
      <c r="M7336" s="49" t="s">
        <v>3164</v>
      </c>
      <c r="N7336" s="51">
        <v>34881</v>
      </c>
      <c r="O7336" s="51">
        <v>34881</v>
      </c>
      <c r="P7336" s="49" t="s">
        <v>1091</v>
      </c>
    </row>
    <row r="7337" spans="1:16">
      <c r="A7337" s="46">
        <v>0</v>
      </c>
      <c r="B7337" s="46">
        <v>0</v>
      </c>
      <c r="C7337" s="46">
        <v>0</v>
      </c>
      <c r="D7337" s="46">
        <f t="shared" si="114"/>
        <v>0</v>
      </c>
      <c r="E7337" s="51">
        <v>45261</v>
      </c>
      <c r="F7337" s="49" t="s">
        <v>80</v>
      </c>
      <c r="G7337" s="49" t="s">
        <v>81</v>
      </c>
      <c r="H7337" s="49" t="s">
        <v>3212</v>
      </c>
      <c r="I7337" s="49" t="s">
        <v>698</v>
      </c>
      <c r="J7337" s="49">
        <v>135500</v>
      </c>
      <c r="K7337" s="49" t="s">
        <v>693</v>
      </c>
      <c r="L7337" s="49">
        <v>9974660</v>
      </c>
      <c r="M7337" s="49" t="s">
        <v>3128</v>
      </c>
      <c r="N7337" s="51">
        <v>30133</v>
      </c>
      <c r="O7337" s="51">
        <v>30133</v>
      </c>
      <c r="P7337" s="49" t="s">
        <v>1091</v>
      </c>
    </row>
    <row r="7338" spans="1:16">
      <c r="A7338" s="46">
        <v>0</v>
      </c>
      <c r="B7338" s="46">
        <v>0</v>
      </c>
      <c r="C7338" s="46">
        <v>0</v>
      </c>
      <c r="D7338" s="46">
        <f t="shared" si="114"/>
        <v>0</v>
      </c>
      <c r="E7338" s="51">
        <v>45261</v>
      </c>
      <c r="F7338" s="49" t="s">
        <v>80</v>
      </c>
      <c r="G7338" s="49" t="s">
        <v>81</v>
      </c>
      <c r="H7338" s="49" t="s">
        <v>3212</v>
      </c>
      <c r="I7338" s="49" t="s">
        <v>698</v>
      </c>
      <c r="J7338" s="49">
        <v>135500</v>
      </c>
      <c r="K7338" s="49" t="s">
        <v>693</v>
      </c>
      <c r="L7338" s="49">
        <v>9701185</v>
      </c>
      <c r="M7338" s="49" t="s">
        <v>3128</v>
      </c>
      <c r="N7338" s="51">
        <v>29768</v>
      </c>
      <c r="O7338" s="51">
        <v>29768</v>
      </c>
      <c r="P7338" s="49" t="s">
        <v>1091</v>
      </c>
    </row>
    <row r="7339" spans="1:16">
      <c r="A7339" s="46">
        <v>0</v>
      </c>
      <c r="B7339" s="46">
        <v>0</v>
      </c>
      <c r="C7339" s="46">
        <v>0</v>
      </c>
      <c r="D7339" s="46">
        <f t="shared" si="114"/>
        <v>0</v>
      </c>
      <c r="E7339" s="51">
        <v>45261</v>
      </c>
      <c r="F7339" s="49" t="s">
        <v>80</v>
      </c>
      <c r="G7339" s="49" t="s">
        <v>81</v>
      </c>
      <c r="H7339" s="49" t="s">
        <v>3212</v>
      </c>
      <c r="I7339" s="49" t="s">
        <v>698</v>
      </c>
      <c r="J7339" s="49">
        <v>135500</v>
      </c>
      <c r="K7339" s="49" t="s">
        <v>693</v>
      </c>
      <c r="L7339" s="49">
        <v>9974661</v>
      </c>
      <c r="M7339" s="49" t="s">
        <v>3128</v>
      </c>
      <c r="N7339" s="51">
        <v>19541</v>
      </c>
      <c r="O7339" s="51">
        <v>19541</v>
      </c>
      <c r="P7339" s="49" t="s">
        <v>1091</v>
      </c>
    </row>
    <row r="7340" spans="1:16">
      <c r="A7340" s="46">
        <v>0</v>
      </c>
      <c r="B7340" s="46">
        <v>0</v>
      </c>
      <c r="C7340" s="46">
        <v>0</v>
      </c>
      <c r="D7340" s="46">
        <f t="shared" si="114"/>
        <v>0</v>
      </c>
      <c r="E7340" s="51">
        <v>45261</v>
      </c>
      <c r="F7340" s="49" t="s">
        <v>80</v>
      </c>
      <c r="G7340" s="49" t="s">
        <v>81</v>
      </c>
      <c r="H7340" s="49" t="s">
        <v>3212</v>
      </c>
      <c r="I7340" s="49" t="s">
        <v>698</v>
      </c>
      <c r="J7340" s="49">
        <v>135500</v>
      </c>
      <c r="K7340" s="49" t="s">
        <v>699</v>
      </c>
      <c r="L7340" s="49">
        <v>9974574</v>
      </c>
      <c r="M7340" s="49" t="s">
        <v>3219</v>
      </c>
      <c r="N7340" s="51">
        <v>31959</v>
      </c>
      <c r="O7340" s="51">
        <v>31959</v>
      </c>
      <c r="P7340" s="49" t="s">
        <v>1091</v>
      </c>
    </row>
    <row r="7341" spans="1:16">
      <c r="A7341" s="46">
        <v>0</v>
      </c>
      <c r="B7341" s="46">
        <v>0</v>
      </c>
      <c r="C7341" s="46">
        <v>0</v>
      </c>
      <c r="D7341" s="46">
        <f t="shared" si="114"/>
        <v>0</v>
      </c>
      <c r="E7341" s="51">
        <v>45261</v>
      </c>
      <c r="F7341" s="49" t="s">
        <v>80</v>
      </c>
      <c r="G7341" s="49" t="s">
        <v>81</v>
      </c>
      <c r="H7341" s="49" t="s">
        <v>3212</v>
      </c>
      <c r="I7341" s="49" t="s">
        <v>698</v>
      </c>
      <c r="J7341" s="49">
        <v>135500</v>
      </c>
      <c r="K7341" s="49" t="s">
        <v>699</v>
      </c>
      <c r="L7341" s="49">
        <v>9974576</v>
      </c>
      <c r="M7341" s="49" t="s">
        <v>3219</v>
      </c>
      <c r="N7341" s="51">
        <v>26846</v>
      </c>
      <c r="O7341" s="51">
        <v>26846</v>
      </c>
      <c r="P7341" s="49" t="s">
        <v>1091</v>
      </c>
    </row>
    <row r="7342" spans="1:16">
      <c r="A7342" s="46">
        <v>0</v>
      </c>
      <c r="B7342" s="46">
        <v>0</v>
      </c>
      <c r="C7342" s="46">
        <v>0</v>
      </c>
      <c r="D7342" s="46">
        <f t="shared" si="114"/>
        <v>0</v>
      </c>
      <c r="E7342" s="51">
        <v>45261</v>
      </c>
      <c r="F7342" s="49" t="s">
        <v>80</v>
      </c>
      <c r="G7342" s="49" t="s">
        <v>81</v>
      </c>
      <c r="H7342" s="49" t="s">
        <v>3212</v>
      </c>
      <c r="I7342" s="49" t="s">
        <v>698</v>
      </c>
      <c r="J7342" s="49">
        <v>135500</v>
      </c>
      <c r="K7342" s="49" t="s">
        <v>699</v>
      </c>
      <c r="L7342" s="49">
        <v>9974575</v>
      </c>
      <c r="M7342" s="49" t="s">
        <v>3219</v>
      </c>
      <c r="N7342" s="51">
        <v>28307</v>
      </c>
      <c r="O7342" s="51">
        <v>28307</v>
      </c>
      <c r="P7342" s="49" t="s">
        <v>1091</v>
      </c>
    </row>
    <row r="7343" spans="1:16">
      <c r="A7343" s="46">
        <v>0</v>
      </c>
      <c r="B7343" s="46">
        <v>0</v>
      </c>
      <c r="C7343" s="46">
        <v>0</v>
      </c>
      <c r="D7343" s="46">
        <f t="shared" si="114"/>
        <v>0</v>
      </c>
      <c r="E7343" s="51">
        <v>45261</v>
      </c>
      <c r="F7343" s="49" t="s">
        <v>80</v>
      </c>
      <c r="G7343" s="49" t="s">
        <v>81</v>
      </c>
      <c r="H7343" s="49" t="s">
        <v>3212</v>
      </c>
      <c r="I7343" s="49" t="s">
        <v>698</v>
      </c>
      <c r="J7343" s="49">
        <v>135500</v>
      </c>
      <c r="K7343" s="49" t="s">
        <v>700</v>
      </c>
      <c r="L7343" s="49">
        <v>9974656</v>
      </c>
      <c r="M7343" s="49" t="s">
        <v>3220</v>
      </c>
      <c r="N7343" s="51">
        <v>19541</v>
      </c>
      <c r="O7343" s="51">
        <v>19541</v>
      </c>
      <c r="P7343" s="49" t="s">
        <v>1091</v>
      </c>
    </row>
    <row r="7344" spans="1:16">
      <c r="A7344" s="46">
        <v>0</v>
      </c>
      <c r="B7344" s="46">
        <v>0</v>
      </c>
      <c r="C7344" s="46">
        <v>0</v>
      </c>
      <c r="D7344" s="46">
        <f t="shared" si="114"/>
        <v>0</v>
      </c>
      <c r="E7344" s="51">
        <v>45261</v>
      </c>
      <c r="F7344" s="49" t="s">
        <v>80</v>
      </c>
      <c r="G7344" s="49" t="s">
        <v>81</v>
      </c>
      <c r="H7344" s="49" t="s">
        <v>3212</v>
      </c>
      <c r="I7344" s="49" t="s">
        <v>698</v>
      </c>
      <c r="J7344" s="49">
        <v>135500</v>
      </c>
      <c r="K7344" s="49" t="s">
        <v>118</v>
      </c>
      <c r="L7344" s="49">
        <v>9974658</v>
      </c>
      <c r="M7344" s="49" t="s">
        <v>3100</v>
      </c>
      <c r="N7344" s="51">
        <v>19541</v>
      </c>
      <c r="O7344" s="51">
        <v>19541</v>
      </c>
      <c r="P7344" s="49" t="s">
        <v>1091</v>
      </c>
    </row>
    <row r="7345" spans="1:16">
      <c r="A7345" s="46">
        <v>0</v>
      </c>
      <c r="B7345" s="46">
        <v>0</v>
      </c>
      <c r="C7345" s="46">
        <v>0</v>
      </c>
      <c r="D7345" s="46">
        <f t="shared" si="114"/>
        <v>0</v>
      </c>
      <c r="E7345" s="51">
        <v>45261</v>
      </c>
      <c r="F7345" s="49" t="s">
        <v>80</v>
      </c>
      <c r="G7345" s="49" t="s">
        <v>81</v>
      </c>
      <c r="H7345" s="49" t="s">
        <v>3212</v>
      </c>
      <c r="I7345" s="49" t="s">
        <v>698</v>
      </c>
      <c r="J7345" s="49">
        <v>135500</v>
      </c>
      <c r="K7345" s="49" t="s">
        <v>118</v>
      </c>
      <c r="L7345" s="49">
        <v>9974659</v>
      </c>
      <c r="M7345" s="49" t="s">
        <v>3100</v>
      </c>
      <c r="N7345" s="51">
        <v>29768</v>
      </c>
      <c r="O7345" s="51">
        <v>29768</v>
      </c>
      <c r="P7345" s="49" t="s">
        <v>1091</v>
      </c>
    </row>
    <row r="7346" spans="1:16">
      <c r="A7346" s="46">
        <v>0</v>
      </c>
      <c r="B7346" s="46">
        <v>0</v>
      </c>
      <c r="C7346" s="46">
        <v>0</v>
      </c>
      <c r="D7346" s="46">
        <f t="shared" si="114"/>
        <v>0</v>
      </c>
      <c r="E7346" s="51">
        <v>45261</v>
      </c>
      <c r="F7346" s="49" t="s">
        <v>80</v>
      </c>
      <c r="G7346" s="49" t="s">
        <v>81</v>
      </c>
      <c r="H7346" s="49" t="s">
        <v>3212</v>
      </c>
      <c r="I7346" s="49" t="s">
        <v>698</v>
      </c>
      <c r="J7346" s="49">
        <v>135600</v>
      </c>
      <c r="K7346" s="49" t="s">
        <v>104</v>
      </c>
      <c r="L7346" s="49">
        <v>9818425</v>
      </c>
      <c r="M7346" s="49" t="s">
        <v>998</v>
      </c>
      <c r="N7346" s="51">
        <v>38044</v>
      </c>
      <c r="O7346" s="51">
        <v>37987</v>
      </c>
      <c r="P7346" s="49" t="s">
        <v>3217</v>
      </c>
    </row>
    <row r="7347" spans="1:16">
      <c r="A7347" s="46">
        <v>0</v>
      </c>
      <c r="B7347" s="46">
        <v>0</v>
      </c>
      <c r="C7347" s="46">
        <v>0</v>
      </c>
      <c r="D7347" s="46">
        <f t="shared" si="114"/>
        <v>0</v>
      </c>
      <c r="E7347" s="51">
        <v>45261</v>
      </c>
      <c r="F7347" s="49" t="s">
        <v>80</v>
      </c>
      <c r="G7347" s="49" t="s">
        <v>81</v>
      </c>
      <c r="H7347" s="49" t="s">
        <v>3212</v>
      </c>
      <c r="I7347" s="49" t="s">
        <v>698</v>
      </c>
      <c r="J7347" s="49">
        <v>135600</v>
      </c>
      <c r="K7347" s="49" t="s">
        <v>150</v>
      </c>
      <c r="L7347" s="49">
        <v>12550886</v>
      </c>
      <c r="M7347" s="49" t="s">
        <v>902</v>
      </c>
      <c r="N7347" s="51">
        <v>41656</v>
      </c>
      <c r="O7347" s="51">
        <v>41640</v>
      </c>
      <c r="P7347" s="49" t="s">
        <v>1657</v>
      </c>
    </row>
    <row r="7348" spans="1:16">
      <c r="A7348" s="46">
        <v>0</v>
      </c>
      <c r="B7348" s="46">
        <v>0</v>
      </c>
      <c r="C7348" s="46">
        <v>0</v>
      </c>
      <c r="D7348" s="46">
        <f t="shared" si="114"/>
        <v>0</v>
      </c>
      <c r="E7348" s="51">
        <v>45261</v>
      </c>
      <c r="F7348" s="49" t="s">
        <v>80</v>
      </c>
      <c r="G7348" s="49" t="s">
        <v>81</v>
      </c>
      <c r="H7348" s="49" t="s">
        <v>3212</v>
      </c>
      <c r="I7348" s="49" t="s">
        <v>698</v>
      </c>
      <c r="J7348" s="49">
        <v>135600</v>
      </c>
      <c r="K7348" s="49" t="s">
        <v>203</v>
      </c>
      <c r="L7348" s="49">
        <v>9773825</v>
      </c>
      <c r="M7348" s="49" t="s">
        <v>999</v>
      </c>
      <c r="N7348" s="51">
        <v>34881</v>
      </c>
      <c r="O7348" s="51">
        <v>34881</v>
      </c>
      <c r="P7348" s="49" t="s">
        <v>1091</v>
      </c>
    </row>
    <row r="7349" spans="1:16">
      <c r="A7349" s="46">
        <v>0</v>
      </c>
      <c r="B7349" s="46">
        <v>0</v>
      </c>
      <c r="C7349" s="46">
        <v>0</v>
      </c>
      <c r="D7349" s="46">
        <f t="shared" si="114"/>
        <v>0</v>
      </c>
      <c r="E7349" s="51">
        <v>45261</v>
      </c>
      <c r="F7349" s="49" t="s">
        <v>80</v>
      </c>
      <c r="G7349" s="49" t="s">
        <v>81</v>
      </c>
      <c r="H7349" s="49" t="s">
        <v>3212</v>
      </c>
      <c r="I7349" s="49" t="s">
        <v>698</v>
      </c>
      <c r="J7349" s="49">
        <v>135600</v>
      </c>
      <c r="K7349" s="49" t="s">
        <v>114</v>
      </c>
      <c r="L7349" s="49">
        <v>9724168</v>
      </c>
      <c r="M7349" s="49" t="s">
        <v>1000</v>
      </c>
      <c r="N7349" s="51">
        <v>29768</v>
      </c>
      <c r="O7349" s="51">
        <v>29768</v>
      </c>
      <c r="P7349" s="49" t="s">
        <v>1091</v>
      </c>
    </row>
    <row r="7350" spans="1:16">
      <c r="A7350" s="46">
        <v>0</v>
      </c>
      <c r="B7350" s="46">
        <v>0</v>
      </c>
      <c r="C7350" s="46">
        <v>0</v>
      </c>
      <c r="D7350" s="46">
        <f t="shared" si="114"/>
        <v>0</v>
      </c>
      <c r="E7350" s="51">
        <v>45261</v>
      </c>
      <c r="F7350" s="49" t="s">
        <v>80</v>
      </c>
      <c r="G7350" s="49" t="s">
        <v>81</v>
      </c>
      <c r="H7350" s="49" t="s">
        <v>3212</v>
      </c>
      <c r="I7350" s="49" t="s">
        <v>698</v>
      </c>
      <c r="J7350" s="49">
        <v>135600</v>
      </c>
      <c r="K7350" s="49" t="s">
        <v>114</v>
      </c>
      <c r="L7350" s="49">
        <v>9974655</v>
      </c>
      <c r="M7350" s="49" t="s">
        <v>915</v>
      </c>
      <c r="N7350" s="51">
        <v>19541</v>
      </c>
      <c r="O7350" s="51">
        <v>19541</v>
      </c>
      <c r="P7350" s="49" t="s">
        <v>1091</v>
      </c>
    </row>
    <row r="7351" spans="1:16">
      <c r="A7351" s="46">
        <v>0</v>
      </c>
      <c r="B7351" s="46">
        <v>0</v>
      </c>
      <c r="C7351" s="46">
        <v>0</v>
      </c>
      <c r="D7351" s="46">
        <f t="shared" si="114"/>
        <v>0</v>
      </c>
      <c r="E7351" s="51">
        <v>45261</v>
      </c>
      <c r="F7351" s="49" t="s">
        <v>80</v>
      </c>
      <c r="G7351" s="49" t="s">
        <v>81</v>
      </c>
      <c r="H7351" s="49" t="s">
        <v>3212</v>
      </c>
      <c r="I7351" s="49" t="s">
        <v>698</v>
      </c>
      <c r="J7351" s="49">
        <v>135600</v>
      </c>
      <c r="K7351" s="49" t="s">
        <v>107</v>
      </c>
      <c r="L7351" s="49">
        <v>9818207</v>
      </c>
      <c r="M7351" s="49" t="s">
        <v>3216</v>
      </c>
      <c r="N7351" s="51">
        <v>38044</v>
      </c>
      <c r="O7351" s="51">
        <v>38292</v>
      </c>
      <c r="P7351" s="49" t="s">
        <v>3217</v>
      </c>
    </row>
    <row r="7352" spans="1:16">
      <c r="A7352" s="46">
        <v>0</v>
      </c>
      <c r="B7352" s="46">
        <v>0</v>
      </c>
      <c r="C7352" s="46">
        <v>0</v>
      </c>
      <c r="D7352" s="46">
        <f t="shared" si="114"/>
        <v>0</v>
      </c>
      <c r="E7352" s="51">
        <v>45261</v>
      </c>
      <c r="F7352" s="49" t="s">
        <v>80</v>
      </c>
      <c r="G7352" s="49" t="s">
        <v>81</v>
      </c>
      <c r="H7352" s="49" t="s">
        <v>3212</v>
      </c>
      <c r="I7352" s="49" t="s">
        <v>698</v>
      </c>
      <c r="J7352" s="49">
        <v>135600</v>
      </c>
      <c r="K7352" s="49" t="s">
        <v>107</v>
      </c>
      <c r="L7352" s="49">
        <v>9742930</v>
      </c>
      <c r="M7352" s="49" t="s">
        <v>3215</v>
      </c>
      <c r="N7352" s="51">
        <v>39356</v>
      </c>
      <c r="O7352" s="51">
        <v>39356</v>
      </c>
      <c r="P7352" s="49" t="s">
        <v>3213</v>
      </c>
    </row>
    <row r="7353" spans="1:16">
      <c r="A7353" s="46">
        <v>0</v>
      </c>
      <c r="B7353" s="46">
        <v>0</v>
      </c>
      <c r="C7353" s="46">
        <v>0</v>
      </c>
      <c r="D7353" s="46">
        <f t="shared" si="114"/>
        <v>0</v>
      </c>
      <c r="E7353" s="51">
        <v>45261</v>
      </c>
      <c r="F7353" s="49" t="s">
        <v>80</v>
      </c>
      <c r="G7353" s="49" t="s">
        <v>81</v>
      </c>
      <c r="H7353" s="49" t="s">
        <v>3212</v>
      </c>
      <c r="I7353" s="49" t="s">
        <v>698</v>
      </c>
      <c r="J7353" s="49">
        <v>135600</v>
      </c>
      <c r="K7353" s="49" t="s">
        <v>107</v>
      </c>
      <c r="L7353" s="49">
        <v>10764698</v>
      </c>
      <c r="M7353" s="49" t="s">
        <v>3215</v>
      </c>
      <c r="N7353" s="51">
        <v>38018</v>
      </c>
      <c r="O7353" s="51">
        <v>40603</v>
      </c>
      <c r="P7353" s="49" t="s">
        <v>3213</v>
      </c>
    </row>
    <row r="7354" spans="1:16">
      <c r="A7354" s="46">
        <v>0</v>
      </c>
      <c r="B7354" s="46">
        <v>0</v>
      </c>
      <c r="C7354" s="46">
        <v>0</v>
      </c>
      <c r="D7354" s="46">
        <f t="shared" si="114"/>
        <v>0</v>
      </c>
      <c r="E7354" s="51">
        <v>45261</v>
      </c>
      <c r="F7354" s="49" t="s">
        <v>80</v>
      </c>
      <c r="G7354" s="49" t="s">
        <v>81</v>
      </c>
      <c r="H7354" s="49" t="s">
        <v>3212</v>
      </c>
      <c r="I7354" s="49" t="s">
        <v>698</v>
      </c>
      <c r="J7354" s="49">
        <v>135600</v>
      </c>
      <c r="K7354" s="49" t="s">
        <v>152</v>
      </c>
      <c r="L7354" s="49">
        <v>12550855</v>
      </c>
      <c r="M7354" s="49" t="s">
        <v>1001</v>
      </c>
      <c r="N7354" s="51">
        <v>41656</v>
      </c>
      <c r="O7354" s="51">
        <v>41640</v>
      </c>
      <c r="P7354" s="49" t="s">
        <v>1657</v>
      </c>
    </row>
    <row r="7355" spans="1:16">
      <c r="A7355" s="46">
        <v>0</v>
      </c>
      <c r="B7355" s="46">
        <v>0</v>
      </c>
      <c r="C7355" s="46">
        <v>0</v>
      </c>
      <c r="D7355" s="46">
        <f t="shared" si="114"/>
        <v>0</v>
      </c>
      <c r="E7355" s="51">
        <v>45261</v>
      </c>
      <c r="F7355" s="49" t="s">
        <v>80</v>
      </c>
      <c r="G7355" s="49" t="s">
        <v>81</v>
      </c>
      <c r="H7355" s="49" t="s">
        <v>3212</v>
      </c>
      <c r="I7355" s="49" t="s">
        <v>698</v>
      </c>
      <c r="J7355" s="49">
        <v>135600</v>
      </c>
      <c r="K7355" s="49" t="s">
        <v>121</v>
      </c>
      <c r="L7355" s="49">
        <v>9816551</v>
      </c>
      <c r="M7355" s="49" t="s">
        <v>938</v>
      </c>
      <c r="N7355" s="51">
        <v>38018</v>
      </c>
      <c r="O7355" s="51">
        <v>37987</v>
      </c>
      <c r="P7355" s="49" t="s">
        <v>3213</v>
      </c>
    </row>
    <row r="7356" spans="1:16">
      <c r="A7356" s="46">
        <v>0</v>
      </c>
      <c r="B7356" s="46">
        <v>0</v>
      </c>
      <c r="C7356" s="46">
        <v>0</v>
      </c>
      <c r="D7356" s="46">
        <f t="shared" si="114"/>
        <v>0</v>
      </c>
      <c r="E7356" s="51">
        <v>45261</v>
      </c>
      <c r="F7356" s="49" t="s">
        <v>80</v>
      </c>
      <c r="G7356" s="49" t="s">
        <v>81</v>
      </c>
      <c r="H7356" s="49" t="s">
        <v>3212</v>
      </c>
      <c r="I7356" s="49" t="s">
        <v>698</v>
      </c>
      <c r="J7356" s="49">
        <v>135600</v>
      </c>
      <c r="K7356" s="49" t="s">
        <v>121</v>
      </c>
      <c r="L7356" s="49">
        <v>12550883</v>
      </c>
      <c r="M7356" s="49" t="s">
        <v>938</v>
      </c>
      <c r="N7356" s="51">
        <v>41656</v>
      </c>
      <c r="O7356" s="51">
        <v>41640</v>
      </c>
      <c r="P7356" s="49" t="s">
        <v>1657</v>
      </c>
    </row>
    <row r="7357" spans="1:16">
      <c r="A7357" s="46">
        <v>0</v>
      </c>
      <c r="B7357" s="46">
        <v>0</v>
      </c>
      <c r="C7357" s="46">
        <v>0</v>
      </c>
      <c r="D7357" s="46">
        <f t="shared" si="114"/>
        <v>0</v>
      </c>
      <c r="E7357" s="51">
        <v>45261</v>
      </c>
      <c r="F7357" s="49" t="s">
        <v>80</v>
      </c>
      <c r="G7357" s="49" t="s">
        <v>81</v>
      </c>
      <c r="H7357" s="49" t="s">
        <v>3212</v>
      </c>
      <c r="I7357" s="49" t="s">
        <v>698</v>
      </c>
      <c r="J7357" s="49">
        <v>135600</v>
      </c>
      <c r="K7357" s="49" t="s">
        <v>121</v>
      </c>
      <c r="L7357" s="49">
        <v>9773824</v>
      </c>
      <c r="M7357" s="49" t="s">
        <v>938</v>
      </c>
      <c r="N7357" s="51">
        <v>34881</v>
      </c>
      <c r="O7357" s="51">
        <v>34881</v>
      </c>
      <c r="P7357" s="49" t="s">
        <v>1091</v>
      </c>
    </row>
    <row r="7358" spans="1:16">
      <c r="A7358" s="46">
        <v>0</v>
      </c>
      <c r="B7358" s="46">
        <v>0</v>
      </c>
      <c r="C7358" s="46">
        <v>0</v>
      </c>
      <c r="D7358" s="46">
        <f t="shared" si="114"/>
        <v>0</v>
      </c>
      <c r="E7358" s="51">
        <v>45261</v>
      </c>
      <c r="F7358" s="49" t="s">
        <v>80</v>
      </c>
      <c r="G7358" s="49" t="s">
        <v>81</v>
      </c>
      <c r="H7358" s="49" t="s">
        <v>3212</v>
      </c>
      <c r="I7358" s="49" t="s">
        <v>698</v>
      </c>
      <c r="J7358" s="49">
        <v>135600</v>
      </c>
      <c r="K7358" s="49" t="s">
        <v>122</v>
      </c>
      <c r="L7358" s="49">
        <v>9974654</v>
      </c>
      <c r="M7358" s="49" t="s">
        <v>916</v>
      </c>
      <c r="N7358" s="51">
        <v>22098</v>
      </c>
      <c r="O7358" s="51">
        <v>22098</v>
      </c>
      <c r="P7358" s="49" t="s">
        <v>1091</v>
      </c>
    </row>
    <row r="7359" spans="1:16">
      <c r="A7359" s="46">
        <v>0</v>
      </c>
      <c r="B7359" s="46">
        <v>0</v>
      </c>
      <c r="C7359" s="46">
        <v>0</v>
      </c>
      <c r="D7359" s="46">
        <f t="shared" si="114"/>
        <v>0</v>
      </c>
      <c r="E7359" s="51">
        <v>45261</v>
      </c>
      <c r="F7359" s="49" t="s">
        <v>80</v>
      </c>
      <c r="G7359" s="49" t="s">
        <v>81</v>
      </c>
      <c r="H7359" s="49" t="s">
        <v>3212</v>
      </c>
      <c r="I7359" s="49" t="s">
        <v>698</v>
      </c>
      <c r="J7359" s="49">
        <v>135600</v>
      </c>
      <c r="K7359" s="49" t="s">
        <v>122</v>
      </c>
      <c r="L7359" s="49">
        <v>9974652</v>
      </c>
      <c r="M7359" s="49" t="s">
        <v>1002</v>
      </c>
      <c r="N7359" s="51">
        <v>29768</v>
      </c>
      <c r="O7359" s="51">
        <v>29768</v>
      </c>
      <c r="P7359" s="49" t="s">
        <v>1091</v>
      </c>
    </row>
    <row r="7360" spans="1:16">
      <c r="A7360" s="46">
        <v>0</v>
      </c>
      <c r="B7360" s="46">
        <v>0</v>
      </c>
      <c r="C7360" s="46">
        <v>0</v>
      </c>
      <c r="D7360" s="46">
        <f t="shared" si="114"/>
        <v>0</v>
      </c>
      <c r="E7360" s="51">
        <v>45261</v>
      </c>
      <c r="F7360" s="49" t="s">
        <v>80</v>
      </c>
      <c r="G7360" s="49" t="s">
        <v>81</v>
      </c>
      <c r="H7360" s="49" t="s">
        <v>3212</v>
      </c>
      <c r="I7360" s="49" t="s">
        <v>698</v>
      </c>
      <c r="J7360" s="49">
        <v>135600</v>
      </c>
      <c r="K7360" s="49" t="s">
        <v>122</v>
      </c>
      <c r="L7360" s="49">
        <v>9974653</v>
      </c>
      <c r="M7360" s="49" t="s">
        <v>1002</v>
      </c>
      <c r="N7360" s="51">
        <v>19541</v>
      </c>
      <c r="O7360" s="51">
        <v>19541</v>
      </c>
      <c r="P7360" s="49" t="s">
        <v>1091</v>
      </c>
    </row>
    <row r="7361" spans="1:16">
      <c r="A7361" s="46">
        <v>0</v>
      </c>
      <c r="B7361" s="46">
        <v>0</v>
      </c>
      <c r="C7361" s="46">
        <v>0</v>
      </c>
      <c r="D7361" s="46">
        <f t="shared" si="114"/>
        <v>0</v>
      </c>
      <c r="E7361" s="51">
        <v>45261</v>
      </c>
      <c r="F7361" s="49" t="s">
        <v>80</v>
      </c>
      <c r="G7361" s="49" t="s">
        <v>81</v>
      </c>
      <c r="H7361" s="49" t="s">
        <v>3212</v>
      </c>
      <c r="I7361" s="49" t="s">
        <v>698</v>
      </c>
      <c r="J7361" s="49">
        <v>135600</v>
      </c>
      <c r="K7361" s="49" t="s">
        <v>122</v>
      </c>
      <c r="L7361" s="49">
        <v>12550848</v>
      </c>
      <c r="M7361" s="49" t="s">
        <v>1003</v>
      </c>
      <c r="N7361" s="51">
        <v>41656</v>
      </c>
      <c r="O7361" s="51">
        <v>41640</v>
      </c>
      <c r="P7361" s="49" t="s">
        <v>1657</v>
      </c>
    </row>
    <row r="7362" spans="1:16">
      <c r="A7362" s="46">
        <v>0</v>
      </c>
      <c r="B7362" s="46">
        <v>0</v>
      </c>
      <c r="C7362" s="46">
        <v>0</v>
      </c>
      <c r="D7362" s="46">
        <f t="shared" si="114"/>
        <v>0</v>
      </c>
      <c r="E7362" s="51">
        <v>45261</v>
      </c>
      <c r="F7362" s="49" t="s">
        <v>80</v>
      </c>
      <c r="G7362" s="49" t="s">
        <v>81</v>
      </c>
      <c r="H7362" s="49" t="s">
        <v>3212</v>
      </c>
      <c r="I7362" s="49" t="s">
        <v>698</v>
      </c>
      <c r="J7362" s="49">
        <v>135600</v>
      </c>
      <c r="K7362" s="49" t="s">
        <v>115</v>
      </c>
      <c r="L7362" s="49">
        <v>9816550</v>
      </c>
      <c r="M7362" s="49" t="s">
        <v>977</v>
      </c>
      <c r="N7362" s="51">
        <v>38018</v>
      </c>
      <c r="O7362" s="51">
        <v>37987</v>
      </c>
      <c r="P7362" s="49" t="s">
        <v>3213</v>
      </c>
    </row>
    <row r="7363" spans="1:16">
      <c r="A7363" s="46">
        <v>0</v>
      </c>
      <c r="B7363" s="46">
        <v>0</v>
      </c>
      <c r="C7363" s="46">
        <v>0</v>
      </c>
      <c r="D7363" s="46">
        <f t="shared" ref="D7363:D7426" si="115">+B7363-C7363</f>
        <v>0</v>
      </c>
      <c r="E7363" s="51">
        <v>45261</v>
      </c>
      <c r="F7363" s="49" t="s">
        <v>80</v>
      </c>
      <c r="G7363" s="49" t="s">
        <v>81</v>
      </c>
      <c r="H7363" s="49" t="s">
        <v>3212</v>
      </c>
      <c r="I7363" s="49" t="s">
        <v>698</v>
      </c>
      <c r="J7363" s="49">
        <v>135600</v>
      </c>
      <c r="K7363" s="49" t="s">
        <v>115</v>
      </c>
      <c r="L7363" s="49">
        <v>9741542</v>
      </c>
      <c r="M7363" s="49" t="s">
        <v>977</v>
      </c>
      <c r="N7363" s="51">
        <v>39457</v>
      </c>
      <c r="O7363" s="51">
        <v>39448</v>
      </c>
      <c r="P7363" s="49" t="s">
        <v>3218</v>
      </c>
    </row>
    <row r="7364" spans="1:16">
      <c r="A7364" s="46">
        <v>0</v>
      </c>
      <c r="B7364" s="46">
        <v>0</v>
      </c>
      <c r="C7364" s="46">
        <v>0</v>
      </c>
      <c r="D7364" s="46">
        <f t="shared" si="115"/>
        <v>0</v>
      </c>
      <c r="E7364" s="51">
        <v>45261</v>
      </c>
      <c r="F7364" s="49" t="s">
        <v>80</v>
      </c>
      <c r="G7364" s="49" t="s">
        <v>81</v>
      </c>
      <c r="H7364" s="49" t="s">
        <v>3212</v>
      </c>
      <c r="I7364" s="49" t="s">
        <v>698</v>
      </c>
      <c r="J7364" s="49">
        <v>135600</v>
      </c>
      <c r="K7364" s="49" t="s">
        <v>115</v>
      </c>
      <c r="L7364" s="49">
        <v>12550858</v>
      </c>
      <c r="M7364" s="49" t="s">
        <v>977</v>
      </c>
      <c r="N7364" s="51">
        <v>41656</v>
      </c>
      <c r="O7364" s="51">
        <v>41640</v>
      </c>
      <c r="P7364" s="49" t="s">
        <v>1657</v>
      </c>
    </row>
    <row r="7365" spans="1:16">
      <c r="A7365" s="46">
        <v>0</v>
      </c>
      <c r="B7365" s="46">
        <v>0</v>
      </c>
      <c r="C7365" s="46">
        <v>0</v>
      </c>
      <c r="D7365" s="46">
        <f t="shared" si="115"/>
        <v>0</v>
      </c>
      <c r="E7365" s="51">
        <v>45261</v>
      </c>
      <c r="F7365" s="49" t="s">
        <v>80</v>
      </c>
      <c r="G7365" s="49" t="s">
        <v>81</v>
      </c>
      <c r="H7365" s="49" t="s">
        <v>3212</v>
      </c>
      <c r="I7365" s="49" t="s">
        <v>698</v>
      </c>
      <c r="J7365" s="49">
        <v>135600</v>
      </c>
      <c r="K7365" s="49" t="s">
        <v>115</v>
      </c>
      <c r="L7365" s="49">
        <v>19704925</v>
      </c>
      <c r="M7365" s="49" t="s">
        <v>906</v>
      </c>
      <c r="N7365" s="51">
        <v>42552</v>
      </c>
      <c r="O7365" s="51">
        <v>42370</v>
      </c>
      <c r="P7365" s="49" t="s">
        <v>3214</v>
      </c>
    </row>
    <row r="7366" spans="1:16">
      <c r="A7366" s="46">
        <v>0</v>
      </c>
      <c r="B7366" s="46">
        <v>0</v>
      </c>
      <c r="C7366" s="46">
        <v>0</v>
      </c>
      <c r="D7366" s="46">
        <f t="shared" si="115"/>
        <v>0</v>
      </c>
      <c r="E7366" s="51">
        <v>45261</v>
      </c>
      <c r="F7366" s="49" t="s">
        <v>80</v>
      </c>
      <c r="G7366" s="49" t="s">
        <v>81</v>
      </c>
      <c r="H7366" s="49" t="s">
        <v>3221</v>
      </c>
      <c r="I7366" s="49" t="s">
        <v>710</v>
      </c>
      <c r="J7366" s="49">
        <v>135002</v>
      </c>
      <c r="K7366" s="49" t="s">
        <v>159</v>
      </c>
      <c r="L7366" s="49">
        <v>20199985</v>
      </c>
      <c r="M7366" s="49" t="s">
        <v>893</v>
      </c>
      <c r="N7366" s="51">
        <v>42035</v>
      </c>
      <c r="O7366" s="51">
        <v>42036</v>
      </c>
      <c r="P7366" s="49" t="s">
        <v>1651</v>
      </c>
    </row>
    <row r="7367" spans="1:16">
      <c r="A7367" s="46">
        <v>0</v>
      </c>
      <c r="B7367" s="46">
        <v>0</v>
      </c>
      <c r="C7367" s="46">
        <v>0</v>
      </c>
      <c r="D7367" s="46">
        <f t="shared" si="115"/>
        <v>0</v>
      </c>
      <c r="E7367" s="51">
        <v>45261</v>
      </c>
      <c r="F7367" s="49" t="s">
        <v>80</v>
      </c>
      <c r="G7367" s="49" t="s">
        <v>81</v>
      </c>
      <c r="H7367" s="49" t="s">
        <v>3221</v>
      </c>
      <c r="I7367" s="49" t="s">
        <v>710</v>
      </c>
      <c r="J7367" s="49">
        <v>135500</v>
      </c>
      <c r="K7367" s="49" t="s">
        <v>103</v>
      </c>
      <c r="L7367" s="49">
        <v>20199957</v>
      </c>
      <c r="M7367" s="49" t="s">
        <v>894</v>
      </c>
      <c r="N7367" s="51">
        <v>42035</v>
      </c>
      <c r="O7367" s="51">
        <v>42005</v>
      </c>
      <c r="P7367" s="49" t="s">
        <v>1651</v>
      </c>
    </row>
    <row r="7368" spans="1:16">
      <c r="A7368" s="46">
        <v>0</v>
      </c>
      <c r="B7368" s="46">
        <v>0</v>
      </c>
      <c r="C7368" s="46">
        <v>0</v>
      </c>
      <c r="D7368" s="46">
        <f t="shared" si="115"/>
        <v>0</v>
      </c>
      <c r="E7368" s="51">
        <v>45261</v>
      </c>
      <c r="F7368" s="49" t="s">
        <v>80</v>
      </c>
      <c r="G7368" s="49" t="s">
        <v>81</v>
      </c>
      <c r="H7368" s="49" t="s">
        <v>3221</v>
      </c>
      <c r="I7368" s="49" t="s">
        <v>710</v>
      </c>
      <c r="J7368" s="49">
        <v>135500</v>
      </c>
      <c r="K7368" s="49" t="s">
        <v>106</v>
      </c>
      <c r="L7368" s="49">
        <v>9802855</v>
      </c>
      <c r="M7368" s="49" t="s">
        <v>908</v>
      </c>
      <c r="N7368" s="51">
        <v>34516</v>
      </c>
      <c r="O7368" s="51">
        <v>34516</v>
      </c>
      <c r="P7368" s="49" t="s">
        <v>1081</v>
      </c>
    </row>
    <row r="7369" spans="1:16">
      <c r="A7369" s="46">
        <v>0</v>
      </c>
      <c r="B7369" s="46">
        <v>0</v>
      </c>
      <c r="C7369" s="46">
        <v>0</v>
      </c>
      <c r="D7369" s="46">
        <f t="shared" si="115"/>
        <v>0</v>
      </c>
      <c r="E7369" s="51">
        <v>45261</v>
      </c>
      <c r="F7369" s="49" t="s">
        <v>80</v>
      </c>
      <c r="G7369" s="49" t="s">
        <v>81</v>
      </c>
      <c r="H7369" s="49" t="s">
        <v>3221</v>
      </c>
      <c r="I7369" s="49" t="s">
        <v>710</v>
      </c>
      <c r="J7369" s="49">
        <v>135500</v>
      </c>
      <c r="K7369" s="49" t="s">
        <v>106</v>
      </c>
      <c r="L7369" s="49">
        <v>9816209</v>
      </c>
      <c r="M7369" s="49" t="s">
        <v>908</v>
      </c>
      <c r="N7369" s="51">
        <v>37956</v>
      </c>
      <c r="O7369" s="51">
        <v>37622</v>
      </c>
      <c r="P7369" s="49" t="s">
        <v>3222</v>
      </c>
    </row>
    <row r="7370" spans="1:16">
      <c r="A7370" s="46">
        <v>0</v>
      </c>
      <c r="B7370" s="46">
        <v>0</v>
      </c>
      <c r="C7370" s="46">
        <v>0</v>
      </c>
      <c r="D7370" s="46">
        <f t="shared" si="115"/>
        <v>0</v>
      </c>
      <c r="E7370" s="51">
        <v>45261</v>
      </c>
      <c r="F7370" s="49" t="s">
        <v>80</v>
      </c>
      <c r="G7370" s="49" t="s">
        <v>81</v>
      </c>
      <c r="H7370" s="49" t="s">
        <v>3221</v>
      </c>
      <c r="I7370" s="49" t="s">
        <v>710</v>
      </c>
      <c r="J7370" s="49">
        <v>135500</v>
      </c>
      <c r="K7370" s="49" t="s">
        <v>106</v>
      </c>
      <c r="L7370" s="49">
        <v>9813648</v>
      </c>
      <c r="M7370" s="49" t="s">
        <v>908</v>
      </c>
      <c r="N7370" s="51">
        <v>37653</v>
      </c>
      <c r="O7370" s="51">
        <v>37622</v>
      </c>
      <c r="P7370" s="49" t="s">
        <v>3222</v>
      </c>
    </row>
    <row r="7371" spans="1:16">
      <c r="A7371" s="46">
        <v>0</v>
      </c>
      <c r="B7371" s="46">
        <v>0</v>
      </c>
      <c r="C7371" s="46">
        <v>0</v>
      </c>
      <c r="D7371" s="46">
        <f t="shared" si="115"/>
        <v>0</v>
      </c>
      <c r="E7371" s="51">
        <v>45261</v>
      </c>
      <c r="F7371" s="49" t="s">
        <v>80</v>
      </c>
      <c r="G7371" s="49" t="s">
        <v>81</v>
      </c>
      <c r="H7371" s="49" t="s">
        <v>3221</v>
      </c>
      <c r="I7371" s="49" t="s">
        <v>710</v>
      </c>
      <c r="J7371" s="49">
        <v>135500</v>
      </c>
      <c r="K7371" s="49" t="s">
        <v>106</v>
      </c>
      <c r="L7371" s="49">
        <v>9816906</v>
      </c>
      <c r="M7371" s="49" t="s">
        <v>908</v>
      </c>
      <c r="N7371" s="51">
        <v>38047</v>
      </c>
      <c r="O7371" s="51">
        <v>37987</v>
      </c>
      <c r="P7371" s="49" t="s">
        <v>3222</v>
      </c>
    </row>
    <row r="7372" spans="1:16">
      <c r="A7372" s="46">
        <v>0</v>
      </c>
      <c r="B7372" s="46">
        <v>0</v>
      </c>
      <c r="C7372" s="46">
        <v>0</v>
      </c>
      <c r="D7372" s="46">
        <f t="shared" si="115"/>
        <v>0</v>
      </c>
      <c r="E7372" s="51">
        <v>45261</v>
      </c>
      <c r="F7372" s="49" t="s">
        <v>80</v>
      </c>
      <c r="G7372" s="49" t="s">
        <v>81</v>
      </c>
      <c r="H7372" s="49" t="s">
        <v>3221</v>
      </c>
      <c r="I7372" s="49" t="s">
        <v>710</v>
      </c>
      <c r="J7372" s="49">
        <v>135500</v>
      </c>
      <c r="K7372" s="49" t="s">
        <v>131</v>
      </c>
      <c r="L7372" s="49">
        <v>20199988</v>
      </c>
      <c r="M7372" s="49" t="s">
        <v>897</v>
      </c>
      <c r="N7372" s="51">
        <v>42035</v>
      </c>
      <c r="O7372" s="51">
        <v>42036</v>
      </c>
      <c r="P7372" s="49" t="s">
        <v>1651</v>
      </c>
    </row>
    <row r="7373" spans="1:16">
      <c r="A7373" s="46">
        <v>0</v>
      </c>
      <c r="B7373" s="46">
        <v>0</v>
      </c>
      <c r="C7373" s="46">
        <v>0</v>
      </c>
      <c r="D7373" s="46">
        <f t="shared" si="115"/>
        <v>0</v>
      </c>
      <c r="E7373" s="51">
        <v>45261</v>
      </c>
      <c r="F7373" s="49" t="s">
        <v>80</v>
      </c>
      <c r="G7373" s="49" t="s">
        <v>81</v>
      </c>
      <c r="H7373" s="49" t="s">
        <v>3221</v>
      </c>
      <c r="I7373" s="49" t="s">
        <v>710</v>
      </c>
      <c r="J7373" s="49">
        <v>135500</v>
      </c>
      <c r="K7373" s="49" t="s">
        <v>158</v>
      </c>
      <c r="L7373" s="49">
        <v>20199970</v>
      </c>
      <c r="M7373" s="49" t="s">
        <v>901</v>
      </c>
      <c r="N7373" s="51">
        <v>42035</v>
      </c>
      <c r="O7373" s="51">
        <v>42005</v>
      </c>
      <c r="P7373" s="49" t="s">
        <v>1651</v>
      </c>
    </row>
    <row r="7374" spans="1:16">
      <c r="A7374" s="46">
        <v>0</v>
      </c>
      <c r="B7374" s="46">
        <v>0</v>
      </c>
      <c r="C7374" s="46">
        <v>0</v>
      </c>
      <c r="D7374" s="46">
        <f t="shared" si="115"/>
        <v>0</v>
      </c>
      <c r="E7374" s="51">
        <v>45261</v>
      </c>
      <c r="F7374" s="49" t="s">
        <v>80</v>
      </c>
      <c r="G7374" s="49" t="s">
        <v>81</v>
      </c>
      <c r="H7374" s="49" t="s">
        <v>3221</v>
      </c>
      <c r="I7374" s="49" t="s">
        <v>710</v>
      </c>
      <c r="J7374" s="49">
        <v>135500</v>
      </c>
      <c r="K7374" s="49" t="s">
        <v>109</v>
      </c>
      <c r="L7374" s="49">
        <v>9803510</v>
      </c>
      <c r="M7374" s="49" t="s">
        <v>914</v>
      </c>
      <c r="N7374" s="51">
        <v>34516</v>
      </c>
      <c r="O7374" s="51">
        <v>34516</v>
      </c>
      <c r="P7374" s="49" t="s">
        <v>1081</v>
      </c>
    </row>
    <row r="7375" spans="1:16">
      <c r="A7375" s="46">
        <v>0</v>
      </c>
      <c r="B7375" s="46">
        <v>0</v>
      </c>
      <c r="C7375" s="46">
        <v>0</v>
      </c>
      <c r="D7375" s="46">
        <f t="shared" si="115"/>
        <v>0</v>
      </c>
      <c r="E7375" s="51">
        <v>45261</v>
      </c>
      <c r="F7375" s="49" t="s">
        <v>80</v>
      </c>
      <c r="G7375" s="49" t="s">
        <v>81</v>
      </c>
      <c r="H7375" s="49" t="s">
        <v>3221</v>
      </c>
      <c r="I7375" s="49" t="s">
        <v>710</v>
      </c>
      <c r="J7375" s="49">
        <v>135500</v>
      </c>
      <c r="K7375" s="49" t="s">
        <v>693</v>
      </c>
      <c r="L7375" s="49">
        <v>9974735</v>
      </c>
      <c r="M7375" s="49" t="s">
        <v>3128</v>
      </c>
      <c r="N7375" s="51">
        <v>34516</v>
      </c>
      <c r="O7375" s="51">
        <v>34516</v>
      </c>
      <c r="P7375" s="49" t="s">
        <v>1091</v>
      </c>
    </row>
    <row r="7376" spans="1:16">
      <c r="A7376" s="46">
        <v>0</v>
      </c>
      <c r="B7376" s="46">
        <v>0</v>
      </c>
      <c r="C7376" s="46">
        <v>0</v>
      </c>
      <c r="D7376" s="46">
        <f t="shared" si="115"/>
        <v>0</v>
      </c>
      <c r="E7376" s="51">
        <v>45261</v>
      </c>
      <c r="F7376" s="49" t="s">
        <v>80</v>
      </c>
      <c r="G7376" s="49" t="s">
        <v>81</v>
      </c>
      <c r="H7376" s="49" t="s">
        <v>3221</v>
      </c>
      <c r="I7376" s="49" t="s">
        <v>710</v>
      </c>
      <c r="J7376" s="49">
        <v>135600</v>
      </c>
      <c r="K7376" s="49" t="s">
        <v>206</v>
      </c>
      <c r="L7376" s="49">
        <v>20199976</v>
      </c>
      <c r="M7376" s="49" t="s">
        <v>1018</v>
      </c>
      <c r="N7376" s="51">
        <v>42035</v>
      </c>
      <c r="O7376" s="51">
        <v>42005</v>
      </c>
      <c r="P7376" s="49" t="s">
        <v>1651</v>
      </c>
    </row>
    <row r="7377" spans="1:16">
      <c r="A7377" s="46">
        <v>0</v>
      </c>
      <c r="B7377" s="46">
        <v>0</v>
      </c>
      <c r="C7377" s="46">
        <v>0</v>
      </c>
      <c r="D7377" s="46">
        <f t="shared" si="115"/>
        <v>0</v>
      </c>
      <c r="E7377" s="51">
        <v>45261</v>
      </c>
      <c r="F7377" s="49" t="s">
        <v>80</v>
      </c>
      <c r="G7377" s="49" t="s">
        <v>81</v>
      </c>
      <c r="H7377" s="49" t="s">
        <v>3221</v>
      </c>
      <c r="I7377" s="49" t="s">
        <v>710</v>
      </c>
      <c r="J7377" s="49">
        <v>135600</v>
      </c>
      <c r="K7377" s="49" t="s">
        <v>105</v>
      </c>
      <c r="L7377" s="49">
        <v>20199964</v>
      </c>
      <c r="M7377" s="49" t="s">
        <v>1124</v>
      </c>
      <c r="N7377" s="51">
        <v>42035</v>
      </c>
      <c r="O7377" s="51">
        <v>42005</v>
      </c>
      <c r="P7377" s="49" t="s">
        <v>1651</v>
      </c>
    </row>
    <row r="7378" spans="1:16">
      <c r="A7378" s="46">
        <v>0</v>
      </c>
      <c r="B7378" s="46">
        <v>0</v>
      </c>
      <c r="C7378" s="46">
        <v>0</v>
      </c>
      <c r="D7378" s="46">
        <f t="shared" si="115"/>
        <v>0</v>
      </c>
      <c r="E7378" s="51">
        <v>45261</v>
      </c>
      <c r="F7378" s="49" t="s">
        <v>80</v>
      </c>
      <c r="G7378" s="49" t="s">
        <v>81</v>
      </c>
      <c r="H7378" s="49" t="s">
        <v>3221</v>
      </c>
      <c r="I7378" s="49" t="s">
        <v>710</v>
      </c>
      <c r="J7378" s="49">
        <v>135600</v>
      </c>
      <c r="K7378" s="49" t="s">
        <v>150</v>
      </c>
      <c r="L7378" s="49">
        <v>20199979</v>
      </c>
      <c r="M7378" s="49" t="s">
        <v>902</v>
      </c>
      <c r="N7378" s="51">
        <v>42035</v>
      </c>
      <c r="O7378" s="51">
        <v>42005</v>
      </c>
      <c r="P7378" s="49" t="s">
        <v>1651</v>
      </c>
    </row>
    <row r="7379" spans="1:16">
      <c r="A7379" s="46">
        <v>0</v>
      </c>
      <c r="B7379" s="46">
        <v>0</v>
      </c>
      <c r="C7379" s="46">
        <v>0</v>
      </c>
      <c r="D7379" s="46">
        <f t="shared" si="115"/>
        <v>0</v>
      </c>
      <c r="E7379" s="51">
        <v>45261</v>
      </c>
      <c r="F7379" s="49" t="s">
        <v>80</v>
      </c>
      <c r="G7379" s="49" t="s">
        <v>81</v>
      </c>
      <c r="H7379" s="49" t="s">
        <v>3221</v>
      </c>
      <c r="I7379" s="49" t="s">
        <v>710</v>
      </c>
      <c r="J7379" s="49">
        <v>135600</v>
      </c>
      <c r="K7379" s="49" t="s">
        <v>215</v>
      </c>
      <c r="L7379" s="49">
        <v>20199982</v>
      </c>
      <c r="M7379" s="49" t="s">
        <v>1068</v>
      </c>
      <c r="N7379" s="51">
        <v>42035</v>
      </c>
      <c r="O7379" s="51">
        <v>42005</v>
      </c>
      <c r="P7379" s="49" t="s">
        <v>1651</v>
      </c>
    </row>
    <row r="7380" spans="1:16">
      <c r="A7380" s="46">
        <v>0</v>
      </c>
      <c r="B7380" s="46">
        <v>0</v>
      </c>
      <c r="C7380" s="46">
        <v>0</v>
      </c>
      <c r="D7380" s="46">
        <f t="shared" si="115"/>
        <v>0</v>
      </c>
      <c r="E7380" s="51">
        <v>45261</v>
      </c>
      <c r="F7380" s="49" t="s">
        <v>80</v>
      </c>
      <c r="G7380" s="49" t="s">
        <v>81</v>
      </c>
      <c r="H7380" s="49" t="s">
        <v>3221</v>
      </c>
      <c r="I7380" s="49" t="s">
        <v>710</v>
      </c>
      <c r="J7380" s="49">
        <v>135600</v>
      </c>
      <c r="K7380" s="49" t="s">
        <v>121</v>
      </c>
      <c r="L7380" s="49">
        <v>20199973</v>
      </c>
      <c r="M7380" s="49" t="s">
        <v>904</v>
      </c>
      <c r="N7380" s="51">
        <v>42035</v>
      </c>
      <c r="O7380" s="51">
        <v>42005</v>
      </c>
      <c r="P7380" s="49" t="s">
        <v>1651</v>
      </c>
    </row>
    <row r="7381" spans="1:16">
      <c r="A7381" s="46">
        <v>0</v>
      </c>
      <c r="B7381" s="46">
        <v>0</v>
      </c>
      <c r="C7381" s="46">
        <v>0</v>
      </c>
      <c r="D7381" s="46">
        <f t="shared" si="115"/>
        <v>0</v>
      </c>
      <c r="E7381" s="51">
        <v>45261</v>
      </c>
      <c r="F7381" s="49" t="s">
        <v>80</v>
      </c>
      <c r="G7381" s="49" t="s">
        <v>81</v>
      </c>
      <c r="H7381" s="49" t="s">
        <v>3221</v>
      </c>
      <c r="I7381" s="49" t="s">
        <v>710</v>
      </c>
      <c r="J7381" s="49">
        <v>135600</v>
      </c>
      <c r="K7381" s="49" t="s">
        <v>115</v>
      </c>
      <c r="L7381" s="49">
        <v>20199967</v>
      </c>
      <c r="M7381" s="49" t="s">
        <v>906</v>
      </c>
      <c r="N7381" s="51">
        <v>42035</v>
      </c>
      <c r="O7381" s="51">
        <v>42005</v>
      </c>
      <c r="P7381" s="49" t="s">
        <v>1651</v>
      </c>
    </row>
    <row r="7382" spans="1:16">
      <c r="A7382" s="46">
        <v>0</v>
      </c>
      <c r="B7382" s="46">
        <v>0</v>
      </c>
      <c r="C7382" s="46">
        <v>0</v>
      </c>
      <c r="D7382" s="46">
        <f t="shared" si="115"/>
        <v>0</v>
      </c>
      <c r="E7382" s="51">
        <v>45261</v>
      </c>
      <c r="F7382" s="49" t="s">
        <v>80</v>
      </c>
      <c r="G7382" s="49" t="s">
        <v>81</v>
      </c>
      <c r="H7382" s="49" t="s">
        <v>3221</v>
      </c>
      <c r="I7382" s="49" t="s">
        <v>710</v>
      </c>
      <c r="J7382" s="49">
        <v>135600</v>
      </c>
      <c r="K7382" s="49" t="s">
        <v>115</v>
      </c>
      <c r="L7382" s="49">
        <v>9813649</v>
      </c>
      <c r="M7382" s="49" t="s">
        <v>977</v>
      </c>
      <c r="N7382" s="51">
        <v>37653</v>
      </c>
      <c r="O7382" s="51">
        <v>37622</v>
      </c>
      <c r="P7382" s="49" t="s">
        <v>3222</v>
      </c>
    </row>
    <row r="7383" spans="1:16">
      <c r="A7383" s="46">
        <v>0</v>
      </c>
      <c r="B7383" s="46">
        <v>0</v>
      </c>
      <c r="C7383" s="46">
        <v>0</v>
      </c>
      <c r="D7383" s="46">
        <f t="shared" si="115"/>
        <v>0</v>
      </c>
      <c r="E7383" s="51">
        <v>45261</v>
      </c>
      <c r="F7383" s="49" t="s">
        <v>80</v>
      </c>
      <c r="G7383" s="49" t="s">
        <v>81</v>
      </c>
      <c r="H7383" s="49" t="s">
        <v>3223</v>
      </c>
      <c r="I7383" s="49" t="s">
        <v>712</v>
      </c>
      <c r="J7383" s="49">
        <v>135002</v>
      </c>
      <c r="K7383" s="49" t="s">
        <v>130</v>
      </c>
      <c r="L7383" s="49">
        <v>9996250</v>
      </c>
      <c r="M7383" s="49" t="s">
        <v>1132</v>
      </c>
      <c r="N7383" s="51">
        <v>38200</v>
      </c>
      <c r="O7383" s="51">
        <v>38384</v>
      </c>
      <c r="P7383" s="49" t="s">
        <v>3224</v>
      </c>
    </row>
    <row r="7384" spans="1:16">
      <c r="A7384" s="46">
        <v>0</v>
      </c>
      <c r="B7384" s="46">
        <v>0</v>
      </c>
      <c r="C7384" s="46">
        <v>0</v>
      </c>
      <c r="D7384" s="46">
        <f t="shared" si="115"/>
        <v>0</v>
      </c>
      <c r="E7384" s="51">
        <v>45261</v>
      </c>
      <c r="F7384" s="49" t="s">
        <v>80</v>
      </c>
      <c r="G7384" s="49" t="s">
        <v>81</v>
      </c>
      <c r="H7384" s="49" t="s">
        <v>3223</v>
      </c>
      <c r="I7384" s="49" t="s">
        <v>712</v>
      </c>
      <c r="J7384" s="49">
        <v>135500</v>
      </c>
      <c r="K7384" s="49" t="s">
        <v>103</v>
      </c>
      <c r="L7384" s="49">
        <v>9995808</v>
      </c>
      <c r="M7384" s="49" t="s">
        <v>920</v>
      </c>
      <c r="N7384" s="51">
        <v>38200</v>
      </c>
      <c r="O7384" s="51">
        <v>38353</v>
      </c>
      <c r="P7384" s="49" t="s">
        <v>3224</v>
      </c>
    </row>
    <row r="7385" spans="1:16">
      <c r="A7385" s="46">
        <v>0</v>
      </c>
      <c r="B7385" s="46">
        <v>0</v>
      </c>
      <c r="C7385" s="46">
        <v>0</v>
      </c>
      <c r="D7385" s="46">
        <f t="shared" si="115"/>
        <v>0</v>
      </c>
      <c r="E7385" s="51">
        <v>45261</v>
      </c>
      <c r="F7385" s="49" t="s">
        <v>80</v>
      </c>
      <c r="G7385" s="49" t="s">
        <v>81</v>
      </c>
      <c r="H7385" s="49" t="s">
        <v>3223</v>
      </c>
      <c r="I7385" s="49" t="s">
        <v>712</v>
      </c>
      <c r="J7385" s="49">
        <v>135500</v>
      </c>
      <c r="K7385" s="49" t="s">
        <v>106</v>
      </c>
      <c r="L7385" s="49">
        <v>9996205</v>
      </c>
      <c r="M7385" s="49" t="s">
        <v>908</v>
      </c>
      <c r="N7385" s="51">
        <v>38200</v>
      </c>
      <c r="O7385" s="51">
        <v>38353</v>
      </c>
      <c r="P7385" s="49" t="s">
        <v>3224</v>
      </c>
    </row>
    <row r="7386" spans="1:16">
      <c r="A7386" s="46">
        <v>1</v>
      </c>
      <c r="B7386" s="46">
        <v>0</v>
      </c>
      <c r="C7386" s="46">
        <v>0</v>
      </c>
      <c r="D7386" s="46">
        <f t="shared" si="115"/>
        <v>0</v>
      </c>
      <c r="E7386" s="51">
        <v>45261</v>
      </c>
      <c r="F7386" s="49" t="s">
        <v>80</v>
      </c>
      <c r="G7386" s="49" t="s">
        <v>81</v>
      </c>
      <c r="H7386" s="49" t="s">
        <v>3223</v>
      </c>
      <c r="I7386" s="49" t="s">
        <v>712</v>
      </c>
      <c r="J7386" s="49">
        <v>135500</v>
      </c>
      <c r="K7386" s="49" t="s">
        <v>107</v>
      </c>
      <c r="L7386" s="49">
        <v>9818763</v>
      </c>
      <c r="M7386" s="49" t="s">
        <v>3225</v>
      </c>
      <c r="N7386" s="51">
        <v>38200</v>
      </c>
      <c r="O7386" s="51">
        <v>38384</v>
      </c>
      <c r="P7386" s="49" t="s">
        <v>3224</v>
      </c>
    </row>
    <row r="7387" spans="1:16">
      <c r="A7387" s="46">
        <v>0</v>
      </c>
      <c r="B7387" s="46">
        <v>0</v>
      </c>
      <c r="C7387" s="46">
        <v>0</v>
      </c>
      <c r="D7387" s="46">
        <f t="shared" si="115"/>
        <v>0</v>
      </c>
      <c r="E7387" s="51">
        <v>45261</v>
      </c>
      <c r="F7387" s="49" t="s">
        <v>80</v>
      </c>
      <c r="G7387" s="49" t="s">
        <v>81</v>
      </c>
      <c r="H7387" s="49" t="s">
        <v>3223</v>
      </c>
      <c r="I7387" s="49" t="s">
        <v>712</v>
      </c>
      <c r="J7387" s="49">
        <v>135500</v>
      </c>
      <c r="K7387" s="49" t="s">
        <v>107</v>
      </c>
      <c r="L7387" s="49">
        <v>9710630</v>
      </c>
      <c r="M7387" s="49" t="s">
        <v>3225</v>
      </c>
      <c r="N7387" s="51">
        <v>38200</v>
      </c>
      <c r="O7387" s="51">
        <v>39569</v>
      </c>
      <c r="P7387" s="49" t="s">
        <v>3224</v>
      </c>
    </row>
    <row r="7388" spans="1:16">
      <c r="A7388" s="46">
        <v>0</v>
      </c>
      <c r="B7388" s="46">
        <v>0</v>
      </c>
      <c r="C7388" s="46">
        <v>0</v>
      </c>
      <c r="D7388" s="46">
        <f t="shared" si="115"/>
        <v>0</v>
      </c>
      <c r="E7388" s="51">
        <v>45261</v>
      </c>
      <c r="F7388" s="49" t="s">
        <v>80</v>
      </c>
      <c r="G7388" s="49" t="s">
        <v>81</v>
      </c>
      <c r="H7388" s="49" t="s">
        <v>3223</v>
      </c>
      <c r="I7388" s="49" t="s">
        <v>712</v>
      </c>
      <c r="J7388" s="49">
        <v>135500</v>
      </c>
      <c r="K7388" s="49" t="s">
        <v>108</v>
      </c>
      <c r="L7388" s="49">
        <v>9995806</v>
      </c>
      <c r="M7388" s="49" t="s">
        <v>930</v>
      </c>
      <c r="N7388" s="51">
        <v>38200</v>
      </c>
      <c r="O7388" s="51">
        <v>38353</v>
      </c>
      <c r="P7388" s="49" t="s">
        <v>3224</v>
      </c>
    </row>
    <row r="7389" spans="1:16">
      <c r="A7389" s="46">
        <v>0</v>
      </c>
      <c r="B7389" s="46">
        <v>0</v>
      </c>
      <c r="C7389" s="46">
        <v>0</v>
      </c>
      <c r="D7389" s="46">
        <f t="shared" si="115"/>
        <v>0</v>
      </c>
      <c r="E7389" s="51">
        <v>45261</v>
      </c>
      <c r="F7389" s="49" t="s">
        <v>80</v>
      </c>
      <c r="G7389" s="49" t="s">
        <v>81</v>
      </c>
      <c r="H7389" s="49" t="s">
        <v>3223</v>
      </c>
      <c r="I7389" s="49" t="s">
        <v>712</v>
      </c>
      <c r="J7389" s="49">
        <v>135500</v>
      </c>
      <c r="K7389" s="49" t="s">
        <v>131</v>
      </c>
      <c r="L7389" s="49">
        <v>9995803</v>
      </c>
      <c r="M7389" s="49" t="s">
        <v>913</v>
      </c>
      <c r="N7389" s="51">
        <v>38200</v>
      </c>
      <c r="O7389" s="51">
        <v>38353</v>
      </c>
      <c r="P7389" s="49" t="s">
        <v>3224</v>
      </c>
    </row>
    <row r="7390" spans="1:16">
      <c r="A7390" s="46">
        <v>0</v>
      </c>
      <c r="B7390" s="46">
        <v>0</v>
      </c>
      <c r="C7390" s="46">
        <v>0</v>
      </c>
      <c r="D7390" s="46">
        <f t="shared" si="115"/>
        <v>0</v>
      </c>
      <c r="E7390" s="51">
        <v>45261</v>
      </c>
      <c r="F7390" s="49" t="s">
        <v>80</v>
      </c>
      <c r="G7390" s="49" t="s">
        <v>81</v>
      </c>
      <c r="H7390" s="49" t="s">
        <v>3223</v>
      </c>
      <c r="I7390" s="49" t="s">
        <v>712</v>
      </c>
      <c r="J7390" s="49">
        <v>135500</v>
      </c>
      <c r="K7390" s="49" t="s">
        <v>109</v>
      </c>
      <c r="L7390" s="49">
        <v>9742416</v>
      </c>
      <c r="M7390" s="49" t="s">
        <v>914</v>
      </c>
      <c r="N7390" s="51">
        <v>38200</v>
      </c>
      <c r="O7390" s="51">
        <v>39448</v>
      </c>
      <c r="P7390" s="49" t="s">
        <v>3224</v>
      </c>
    </row>
    <row r="7391" spans="1:16">
      <c r="A7391" s="46">
        <v>0</v>
      </c>
      <c r="B7391" s="46">
        <v>0</v>
      </c>
      <c r="C7391" s="46">
        <v>0</v>
      </c>
      <c r="D7391" s="46">
        <f t="shared" si="115"/>
        <v>0</v>
      </c>
      <c r="E7391" s="51">
        <v>45261</v>
      </c>
      <c r="F7391" s="49" t="s">
        <v>80</v>
      </c>
      <c r="G7391" s="49" t="s">
        <v>81</v>
      </c>
      <c r="H7391" s="49" t="s">
        <v>3223</v>
      </c>
      <c r="I7391" s="49" t="s">
        <v>712</v>
      </c>
      <c r="J7391" s="49">
        <v>135500</v>
      </c>
      <c r="K7391" s="49" t="s">
        <v>109</v>
      </c>
      <c r="L7391" s="49">
        <v>9995804</v>
      </c>
      <c r="M7391" s="49" t="s">
        <v>914</v>
      </c>
      <c r="N7391" s="51">
        <v>38200</v>
      </c>
      <c r="O7391" s="51">
        <v>38353</v>
      </c>
      <c r="P7391" s="49" t="s">
        <v>3224</v>
      </c>
    </row>
    <row r="7392" spans="1:16">
      <c r="A7392" s="46">
        <v>0</v>
      </c>
      <c r="B7392" s="46">
        <v>0</v>
      </c>
      <c r="C7392" s="46">
        <v>0</v>
      </c>
      <c r="D7392" s="46">
        <f t="shared" si="115"/>
        <v>0</v>
      </c>
      <c r="E7392" s="51">
        <v>45261</v>
      </c>
      <c r="F7392" s="49" t="s">
        <v>80</v>
      </c>
      <c r="G7392" s="49" t="s">
        <v>81</v>
      </c>
      <c r="H7392" s="49" t="s">
        <v>3223</v>
      </c>
      <c r="I7392" s="49" t="s">
        <v>712</v>
      </c>
      <c r="J7392" s="49">
        <v>135600</v>
      </c>
      <c r="K7392" s="49" t="s">
        <v>127</v>
      </c>
      <c r="L7392" s="49">
        <v>9995802</v>
      </c>
      <c r="M7392" s="49" t="s">
        <v>936</v>
      </c>
      <c r="N7392" s="51">
        <v>38200</v>
      </c>
      <c r="O7392" s="51">
        <v>38353</v>
      </c>
      <c r="P7392" s="49" t="s">
        <v>3224</v>
      </c>
    </row>
    <row r="7393" spans="1:16">
      <c r="A7393" s="46">
        <v>0</v>
      </c>
      <c r="B7393" s="46">
        <v>0</v>
      </c>
      <c r="C7393" s="46">
        <v>0</v>
      </c>
      <c r="D7393" s="46">
        <f t="shared" si="115"/>
        <v>0</v>
      </c>
      <c r="E7393" s="51">
        <v>45261</v>
      </c>
      <c r="F7393" s="49" t="s">
        <v>80</v>
      </c>
      <c r="G7393" s="49" t="s">
        <v>81</v>
      </c>
      <c r="H7393" s="49" t="s">
        <v>3223</v>
      </c>
      <c r="I7393" s="49" t="s">
        <v>712</v>
      </c>
      <c r="J7393" s="49">
        <v>135600</v>
      </c>
      <c r="K7393" s="49" t="s">
        <v>107</v>
      </c>
      <c r="L7393" s="49">
        <v>9688035</v>
      </c>
      <c r="M7393" s="49" t="s">
        <v>3225</v>
      </c>
      <c r="N7393" s="51">
        <v>38200</v>
      </c>
      <c r="O7393" s="51">
        <v>39569</v>
      </c>
      <c r="P7393" s="49" t="s">
        <v>3224</v>
      </c>
    </row>
    <row r="7394" spans="1:16">
      <c r="A7394" s="46">
        <v>1</v>
      </c>
      <c r="B7394" s="46">
        <v>0</v>
      </c>
      <c r="C7394" s="46">
        <v>0</v>
      </c>
      <c r="D7394" s="46">
        <f t="shared" si="115"/>
        <v>0</v>
      </c>
      <c r="E7394" s="51">
        <v>45261</v>
      </c>
      <c r="F7394" s="49" t="s">
        <v>80</v>
      </c>
      <c r="G7394" s="49" t="s">
        <v>81</v>
      </c>
      <c r="H7394" s="49" t="s">
        <v>3223</v>
      </c>
      <c r="I7394" s="49" t="s">
        <v>712</v>
      </c>
      <c r="J7394" s="49">
        <v>135600</v>
      </c>
      <c r="K7394" s="49" t="s">
        <v>107</v>
      </c>
      <c r="L7394" s="49">
        <v>9818762</v>
      </c>
      <c r="M7394" s="49" t="s">
        <v>3225</v>
      </c>
      <c r="N7394" s="51">
        <v>38200</v>
      </c>
      <c r="O7394" s="51">
        <v>38384</v>
      </c>
      <c r="P7394" s="49" t="s">
        <v>3224</v>
      </c>
    </row>
    <row r="7395" spans="1:16">
      <c r="A7395" s="46">
        <v>0</v>
      </c>
      <c r="B7395" s="46">
        <v>0</v>
      </c>
      <c r="C7395" s="46">
        <v>0</v>
      </c>
      <c r="D7395" s="46">
        <f t="shared" si="115"/>
        <v>0</v>
      </c>
      <c r="E7395" s="51">
        <v>45261</v>
      </c>
      <c r="F7395" s="49" t="s">
        <v>80</v>
      </c>
      <c r="G7395" s="49" t="s">
        <v>81</v>
      </c>
      <c r="H7395" s="49" t="s">
        <v>3223</v>
      </c>
      <c r="I7395" s="49" t="s">
        <v>712</v>
      </c>
      <c r="J7395" s="49">
        <v>135600</v>
      </c>
      <c r="K7395" s="49" t="s">
        <v>122</v>
      </c>
      <c r="L7395" s="49">
        <v>9995807</v>
      </c>
      <c r="M7395" s="49" t="s">
        <v>916</v>
      </c>
      <c r="N7395" s="51">
        <v>38200</v>
      </c>
      <c r="O7395" s="51">
        <v>38353</v>
      </c>
      <c r="P7395" s="49" t="s">
        <v>3224</v>
      </c>
    </row>
    <row r="7396" spans="1:16">
      <c r="A7396" s="46">
        <v>0</v>
      </c>
      <c r="B7396" s="46">
        <v>0</v>
      </c>
      <c r="C7396" s="46">
        <v>0</v>
      </c>
      <c r="D7396" s="46">
        <f t="shared" si="115"/>
        <v>0</v>
      </c>
      <c r="E7396" s="51">
        <v>45261</v>
      </c>
      <c r="F7396" s="49" t="s">
        <v>80</v>
      </c>
      <c r="G7396" s="49" t="s">
        <v>81</v>
      </c>
      <c r="H7396" s="49" t="s">
        <v>3223</v>
      </c>
      <c r="I7396" s="49" t="s">
        <v>712</v>
      </c>
      <c r="J7396" s="49">
        <v>135600</v>
      </c>
      <c r="K7396" s="49" t="s">
        <v>115</v>
      </c>
      <c r="L7396" s="49">
        <v>9996199</v>
      </c>
      <c r="M7396" s="49" t="s">
        <v>977</v>
      </c>
      <c r="N7396" s="51">
        <v>38200</v>
      </c>
      <c r="O7396" s="51">
        <v>38353</v>
      </c>
      <c r="P7396" s="49" t="s">
        <v>3224</v>
      </c>
    </row>
    <row r="7397" spans="1:16">
      <c r="A7397" s="46">
        <v>0</v>
      </c>
      <c r="B7397" s="46">
        <v>0</v>
      </c>
      <c r="C7397" s="46">
        <v>0</v>
      </c>
      <c r="D7397" s="46">
        <f t="shared" si="115"/>
        <v>0</v>
      </c>
      <c r="E7397" s="51">
        <v>45261</v>
      </c>
      <c r="F7397" s="49" t="s">
        <v>80</v>
      </c>
      <c r="G7397" s="49" t="s">
        <v>81</v>
      </c>
      <c r="H7397" s="49" t="s">
        <v>3223</v>
      </c>
      <c r="I7397" s="49" t="s">
        <v>712</v>
      </c>
      <c r="J7397" s="49">
        <v>135600</v>
      </c>
      <c r="K7397" s="49" t="s">
        <v>237</v>
      </c>
      <c r="L7397" s="49">
        <v>9995805</v>
      </c>
      <c r="M7397" s="49" t="s">
        <v>1133</v>
      </c>
      <c r="N7397" s="51">
        <v>38200</v>
      </c>
      <c r="O7397" s="51">
        <v>38353</v>
      </c>
      <c r="P7397" s="49" t="s">
        <v>3224</v>
      </c>
    </row>
    <row r="7398" spans="1:16">
      <c r="A7398" s="46">
        <v>0</v>
      </c>
      <c r="B7398" s="46">
        <v>0</v>
      </c>
      <c r="C7398" s="46">
        <v>0</v>
      </c>
      <c r="D7398" s="46">
        <f t="shared" si="115"/>
        <v>0</v>
      </c>
      <c r="E7398" s="51">
        <v>45261</v>
      </c>
      <c r="F7398" s="49" t="s">
        <v>80</v>
      </c>
      <c r="G7398" s="49" t="s">
        <v>81</v>
      </c>
      <c r="H7398" s="49" t="s">
        <v>3226</v>
      </c>
      <c r="I7398" s="49" t="s">
        <v>718</v>
      </c>
      <c r="J7398" s="49">
        <v>135001</v>
      </c>
      <c r="K7398" s="49" t="s">
        <v>153</v>
      </c>
      <c r="L7398" s="49">
        <v>9868932</v>
      </c>
      <c r="M7398" s="49" t="s">
        <v>1189</v>
      </c>
      <c r="N7398" s="51">
        <v>29768</v>
      </c>
      <c r="O7398" s="51">
        <v>29768</v>
      </c>
      <c r="P7398" s="49" t="s">
        <v>1091</v>
      </c>
    </row>
    <row r="7399" spans="1:16">
      <c r="A7399" s="46">
        <v>0</v>
      </c>
      <c r="B7399" s="46">
        <v>0</v>
      </c>
      <c r="C7399" s="46">
        <v>0</v>
      </c>
      <c r="D7399" s="46">
        <f t="shared" si="115"/>
        <v>0</v>
      </c>
      <c r="E7399" s="51">
        <v>45261</v>
      </c>
      <c r="F7399" s="49" t="s">
        <v>80</v>
      </c>
      <c r="G7399" s="49" t="s">
        <v>81</v>
      </c>
      <c r="H7399" s="49" t="s">
        <v>3226</v>
      </c>
      <c r="I7399" s="49" t="s">
        <v>718</v>
      </c>
      <c r="J7399" s="49">
        <v>135002</v>
      </c>
      <c r="K7399" s="49" t="s">
        <v>130</v>
      </c>
      <c r="L7399" s="49">
        <v>9718851</v>
      </c>
      <c r="M7399" s="49" t="s">
        <v>1190</v>
      </c>
      <c r="N7399" s="51">
        <v>30133</v>
      </c>
      <c r="O7399" s="51">
        <v>30133</v>
      </c>
      <c r="P7399" s="49" t="s">
        <v>1091</v>
      </c>
    </row>
    <row r="7400" spans="1:16">
      <c r="A7400" s="46">
        <v>0</v>
      </c>
      <c r="B7400" s="46">
        <v>0</v>
      </c>
      <c r="C7400" s="46">
        <v>0</v>
      </c>
      <c r="D7400" s="46">
        <f t="shared" si="115"/>
        <v>0</v>
      </c>
      <c r="E7400" s="51">
        <v>45261</v>
      </c>
      <c r="F7400" s="49" t="s">
        <v>80</v>
      </c>
      <c r="G7400" s="49" t="s">
        <v>81</v>
      </c>
      <c r="H7400" s="49" t="s">
        <v>3226</v>
      </c>
      <c r="I7400" s="49" t="s">
        <v>718</v>
      </c>
      <c r="J7400" s="49">
        <v>135002</v>
      </c>
      <c r="K7400" s="49" t="s">
        <v>130</v>
      </c>
      <c r="L7400" s="49">
        <v>9870102</v>
      </c>
      <c r="M7400" s="49" t="s">
        <v>1193</v>
      </c>
      <c r="N7400" s="51">
        <v>28672</v>
      </c>
      <c r="O7400" s="51">
        <v>28672</v>
      </c>
      <c r="P7400" s="49" t="s">
        <v>1091</v>
      </c>
    </row>
    <row r="7401" spans="1:16">
      <c r="A7401" s="46">
        <v>0</v>
      </c>
      <c r="B7401" s="46">
        <v>0</v>
      </c>
      <c r="C7401" s="46">
        <v>0</v>
      </c>
      <c r="D7401" s="46">
        <f t="shared" si="115"/>
        <v>0</v>
      </c>
      <c r="E7401" s="51">
        <v>45261</v>
      </c>
      <c r="F7401" s="49" t="s">
        <v>80</v>
      </c>
      <c r="G7401" s="49" t="s">
        <v>81</v>
      </c>
      <c r="H7401" s="49" t="s">
        <v>3226</v>
      </c>
      <c r="I7401" s="49" t="s">
        <v>718</v>
      </c>
      <c r="J7401" s="49">
        <v>135002</v>
      </c>
      <c r="K7401" s="49" t="s">
        <v>130</v>
      </c>
      <c r="L7401" s="49">
        <v>9870098</v>
      </c>
      <c r="M7401" s="49" t="s">
        <v>1193</v>
      </c>
      <c r="N7401" s="51">
        <v>23924</v>
      </c>
      <c r="O7401" s="51">
        <v>23924</v>
      </c>
      <c r="P7401" s="49" t="s">
        <v>1091</v>
      </c>
    </row>
    <row r="7402" spans="1:16">
      <c r="A7402" s="46">
        <v>0</v>
      </c>
      <c r="B7402" s="46">
        <v>0</v>
      </c>
      <c r="C7402" s="46">
        <v>0</v>
      </c>
      <c r="D7402" s="46">
        <f t="shared" si="115"/>
        <v>0</v>
      </c>
      <c r="E7402" s="51">
        <v>45261</v>
      </c>
      <c r="F7402" s="49" t="s">
        <v>80</v>
      </c>
      <c r="G7402" s="49" t="s">
        <v>81</v>
      </c>
      <c r="H7402" s="49" t="s">
        <v>3226</v>
      </c>
      <c r="I7402" s="49" t="s">
        <v>718</v>
      </c>
      <c r="J7402" s="49">
        <v>135002</v>
      </c>
      <c r="K7402" s="49" t="s">
        <v>130</v>
      </c>
      <c r="L7402" s="49">
        <v>9691245</v>
      </c>
      <c r="M7402" s="49" t="s">
        <v>1191</v>
      </c>
      <c r="N7402" s="51">
        <v>23924</v>
      </c>
      <c r="O7402" s="51">
        <v>23924</v>
      </c>
      <c r="P7402" s="49" t="s">
        <v>1091</v>
      </c>
    </row>
    <row r="7403" spans="1:16">
      <c r="A7403" s="46">
        <v>0</v>
      </c>
      <c r="B7403" s="46">
        <v>0</v>
      </c>
      <c r="C7403" s="46">
        <v>0</v>
      </c>
      <c r="D7403" s="46">
        <f t="shared" si="115"/>
        <v>0</v>
      </c>
      <c r="E7403" s="51">
        <v>45261</v>
      </c>
      <c r="F7403" s="49" t="s">
        <v>80</v>
      </c>
      <c r="G7403" s="49" t="s">
        <v>81</v>
      </c>
      <c r="H7403" s="49" t="s">
        <v>3226</v>
      </c>
      <c r="I7403" s="49" t="s">
        <v>718</v>
      </c>
      <c r="J7403" s="49">
        <v>135002</v>
      </c>
      <c r="K7403" s="49" t="s">
        <v>130</v>
      </c>
      <c r="L7403" s="49">
        <v>9870099</v>
      </c>
      <c r="M7403" s="49" t="s">
        <v>1193</v>
      </c>
      <c r="N7403" s="51">
        <v>27942</v>
      </c>
      <c r="O7403" s="51">
        <v>27942</v>
      </c>
      <c r="P7403" s="49" t="s">
        <v>1091</v>
      </c>
    </row>
    <row r="7404" spans="1:16">
      <c r="A7404" s="46">
        <v>0</v>
      </c>
      <c r="B7404" s="46">
        <v>0</v>
      </c>
      <c r="C7404" s="46">
        <v>0</v>
      </c>
      <c r="D7404" s="46">
        <f t="shared" si="115"/>
        <v>0</v>
      </c>
      <c r="E7404" s="51">
        <v>45261</v>
      </c>
      <c r="F7404" s="49" t="s">
        <v>80</v>
      </c>
      <c r="G7404" s="49" t="s">
        <v>81</v>
      </c>
      <c r="H7404" s="49" t="s">
        <v>3226</v>
      </c>
      <c r="I7404" s="49" t="s">
        <v>718</v>
      </c>
      <c r="J7404" s="49">
        <v>135002</v>
      </c>
      <c r="K7404" s="49" t="s">
        <v>130</v>
      </c>
      <c r="L7404" s="49">
        <v>9870100</v>
      </c>
      <c r="M7404" s="49" t="s">
        <v>1192</v>
      </c>
      <c r="N7404" s="51">
        <v>28672</v>
      </c>
      <c r="O7404" s="51">
        <v>28672</v>
      </c>
      <c r="P7404" s="49" t="s">
        <v>1091</v>
      </c>
    </row>
    <row r="7405" spans="1:16">
      <c r="A7405" s="46">
        <v>0</v>
      </c>
      <c r="B7405" s="46">
        <v>0</v>
      </c>
      <c r="C7405" s="46">
        <v>0</v>
      </c>
      <c r="D7405" s="46">
        <f t="shared" si="115"/>
        <v>0</v>
      </c>
      <c r="E7405" s="51">
        <v>45261</v>
      </c>
      <c r="F7405" s="49" t="s">
        <v>80</v>
      </c>
      <c r="G7405" s="49" t="s">
        <v>81</v>
      </c>
      <c r="H7405" s="49" t="s">
        <v>3226</v>
      </c>
      <c r="I7405" s="49" t="s">
        <v>718</v>
      </c>
      <c r="J7405" s="49">
        <v>135002</v>
      </c>
      <c r="K7405" s="49" t="s">
        <v>130</v>
      </c>
      <c r="L7405" s="49">
        <v>9727123</v>
      </c>
      <c r="M7405" s="49" t="s">
        <v>1192</v>
      </c>
      <c r="N7405" s="51">
        <v>29403</v>
      </c>
      <c r="O7405" s="51">
        <v>29403</v>
      </c>
      <c r="P7405" s="49" t="s">
        <v>1091</v>
      </c>
    </row>
    <row r="7406" spans="1:16">
      <c r="A7406" s="46">
        <v>0</v>
      </c>
      <c r="B7406" s="46">
        <v>0</v>
      </c>
      <c r="C7406" s="46">
        <v>0</v>
      </c>
      <c r="D7406" s="46">
        <f t="shared" si="115"/>
        <v>0</v>
      </c>
      <c r="E7406" s="51">
        <v>45261</v>
      </c>
      <c r="F7406" s="49" t="s">
        <v>80</v>
      </c>
      <c r="G7406" s="49" t="s">
        <v>81</v>
      </c>
      <c r="H7406" s="49" t="s">
        <v>3226</v>
      </c>
      <c r="I7406" s="49" t="s">
        <v>718</v>
      </c>
      <c r="J7406" s="49">
        <v>135002</v>
      </c>
      <c r="K7406" s="49" t="s">
        <v>130</v>
      </c>
      <c r="L7406" s="49">
        <v>9870105</v>
      </c>
      <c r="M7406" s="49" t="s">
        <v>1192</v>
      </c>
      <c r="N7406" s="51">
        <v>13697</v>
      </c>
      <c r="O7406" s="51">
        <v>13697</v>
      </c>
      <c r="P7406" s="49" t="s">
        <v>1091</v>
      </c>
    </row>
    <row r="7407" spans="1:16">
      <c r="A7407" s="46">
        <v>0</v>
      </c>
      <c r="B7407" s="46">
        <v>0</v>
      </c>
      <c r="C7407" s="46">
        <v>0</v>
      </c>
      <c r="D7407" s="46">
        <f t="shared" si="115"/>
        <v>0</v>
      </c>
      <c r="E7407" s="51">
        <v>45261</v>
      </c>
      <c r="F7407" s="49" t="s">
        <v>80</v>
      </c>
      <c r="G7407" s="49" t="s">
        <v>81</v>
      </c>
      <c r="H7407" s="49" t="s">
        <v>3226</v>
      </c>
      <c r="I7407" s="49" t="s">
        <v>718</v>
      </c>
      <c r="J7407" s="49">
        <v>135002</v>
      </c>
      <c r="K7407" s="49" t="s">
        <v>130</v>
      </c>
      <c r="L7407" s="49">
        <v>9870103</v>
      </c>
      <c r="M7407" s="49" t="s">
        <v>1191</v>
      </c>
      <c r="N7407" s="51">
        <v>29403</v>
      </c>
      <c r="O7407" s="51">
        <v>29403</v>
      </c>
      <c r="P7407" s="49" t="s">
        <v>1091</v>
      </c>
    </row>
    <row r="7408" spans="1:16">
      <c r="A7408" s="46">
        <v>0</v>
      </c>
      <c r="B7408" s="46">
        <v>0</v>
      </c>
      <c r="C7408" s="46">
        <v>0</v>
      </c>
      <c r="D7408" s="46">
        <f t="shared" si="115"/>
        <v>0</v>
      </c>
      <c r="E7408" s="51">
        <v>45261</v>
      </c>
      <c r="F7408" s="49" t="s">
        <v>80</v>
      </c>
      <c r="G7408" s="49" t="s">
        <v>81</v>
      </c>
      <c r="H7408" s="49" t="s">
        <v>3226</v>
      </c>
      <c r="I7408" s="49" t="s">
        <v>718</v>
      </c>
      <c r="J7408" s="49">
        <v>135002</v>
      </c>
      <c r="K7408" s="49" t="s">
        <v>130</v>
      </c>
      <c r="L7408" s="49">
        <v>9870101</v>
      </c>
      <c r="M7408" s="49" t="s">
        <v>1191</v>
      </c>
      <c r="N7408" s="51">
        <v>28672</v>
      </c>
      <c r="O7408" s="51">
        <v>28672</v>
      </c>
      <c r="P7408" s="49" t="s">
        <v>1091</v>
      </c>
    </row>
    <row r="7409" spans="1:16">
      <c r="A7409" s="46">
        <v>0</v>
      </c>
      <c r="B7409" s="46">
        <v>0</v>
      </c>
      <c r="C7409" s="46">
        <v>0</v>
      </c>
      <c r="D7409" s="46">
        <f t="shared" si="115"/>
        <v>0</v>
      </c>
      <c r="E7409" s="51">
        <v>45261</v>
      </c>
      <c r="F7409" s="49" t="s">
        <v>80</v>
      </c>
      <c r="G7409" s="49" t="s">
        <v>81</v>
      </c>
      <c r="H7409" s="49" t="s">
        <v>3226</v>
      </c>
      <c r="I7409" s="49" t="s">
        <v>718</v>
      </c>
      <c r="J7409" s="49">
        <v>135002</v>
      </c>
      <c r="K7409" s="49" t="s">
        <v>130</v>
      </c>
      <c r="L7409" s="49">
        <v>9870104</v>
      </c>
      <c r="M7409" s="49" t="s">
        <v>1193</v>
      </c>
      <c r="N7409" s="51">
        <v>29403</v>
      </c>
      <c r="O7409" s="51">
        <v>29403</v>
      </c>
      <c r="P7409" s="49" t="s">
        <v>1091</v>
      </c>
    </row>
    <row r="7410" spans="1:16">
      <c r="A7410" s="46">
        <v>0</v>
      </c>
      <c r="B7410" s="46">
        <v>0</v>
      </c>
      <c r="C7410" s="46">
        <v>0</v>
      </c>
      <c r="D7410" s="46">
        <f t="shared" si="115"/>
        <v>0</v>
      </c>
      <c r="E7410" s="51">
        <v>45261</v>
      </c>
      <c r="F7410" s="49" t="s">
        <v>80</v>
      </c>
      <c r="G7410" s="49" t="s">
        <v>81</v>
      </c>
      <c r="H7410" s="49" t="s">
        <v>3226</v>
      </c>
      <c r="I7410" s="49" t="s">
        <v>718</v>
      </c>
      <c r="J7410" s="49">
        <v>135300</v>
      </c>
      <c r="K7410" s="49" t="s">
        <v>120</v>
      </c>
      <c r="L7410" s="49">
        <v>9816546</v>
      </c>
      <c r="M7410" s="49" t="s">
        <v>1196</v>
      </c>
      <c r="N7410" s="51">
        <v>38018</v>
      </c>
      <c r="O7410" s="51">
        <v>37987</v>
      </c>
      <c r="P7410" s="49" t="s">
        <v>3227</v>
      </c>
    </row>
    <row r="7411" spans="1:16">
      <c r="A7411" s="46">
        <v>0</v>
      </c>
      <c r="B7411" s="46">
        <v>0</v>
      </c>
      <c r="C7411" s="46">
        <v>0</v>
      </c>
      <c r="D7411" s="46">
        <f t="shared" si="115"/>
        <v>0</v>
      </c>
      <c r="E7411" s="51">
        <v>45261</v>
      </c>
      <c r="F7411" s="49" t="s">
        <v>80</v>
      </c>
      <c r="G7411" s="49" t="s">
        <v>81</v>
      </c>
      <c r="H7411" s="49" t="s">
        <v>3226</v>
      </c>
      <c r="I7411" s="49" t="s">
        <v>718</v>
      </c>
      <c r="J7411" s="49">
        <v>135500</v>
      </c>
      <c r="K7411" s="49" t="s">
        <v>106</v>
      </c>
      <c r="L7411" s="49">
        <v>9802863</v>
      </c>
      <c r="M7411" s="49" t="s">
        <v>908</v>
      </c>
      <c r="N7411" s="51">
        <v>27576</v>
      </c>
      <c r="O7411" s="51">
        <v>27576</v>
      </c>
      <c r="P7411" s="49" t="s">
        <v>1081</v>
      </c>
    </row>
    <row r="7412" spans="1:16">
      <c r="A7412" s="46">
        <v>0</v>
      </c>
      <c r="B7412" s="46">
        <v>0</v>
      </c>
      <c r="C7412" s="46">
        <v>0</v>
      </c>
      <c r="D7412" s="46">
        <f t="shared" si="115"/>
        <v>0</v>
      </c>
      <c r="E7412" s="51">
        <v>45261</v>
      </c>
      <c r="F7412" s="49" t="s">
        <v>80</v>
      </c>
      <c r="G7412" s="49" t="s">
        <v>81</v>
      </c>
      <c r="H7412" s="49" t="s">
        <v>3226</v>
      </c>
      <c r="I7412" s="49" t="s">
        <v>718</v>
      </c>
      <c r="J7412" s="49">
        <v>135500</v>
      </c>
      <c r="K7412" s="49" t="s">
        <v>106</v>
      </c>
      <c r="L7412" s="49">
        <v>9802739</v>
      </c>
      <c r="M7412" s="49" t="s">
        <v>908</v>
      </c>
      <c r="N7412" s="51">
        <v>29403</v>
      </c>
      <c r="O7412" s="51">
        <v>29403</v>
      </c>
      <c r="P7412" s="49" t="s">
        <v>1081</v>
      </c>
    </row>
    <row r="7413" spans="1:16">
      <c r="A7413" s="46">
        <v>0</v>
      </c>
      <c r="B7413" s="46">
        <v>0</v>
      </c>
      <c r="C7413" s="46">
        <v>0</v>
      </c>
      <c r="D7413" s="46">
        <f t="shared" si="115"/>
        <v>0</v>
      </c>
      <c r="E7413" s="51">
        <v>45261</v>
      </c>
      <c r="F7413" s="49" t="s">
        <v>80</v>
      </c>
      <c r="G7413" s="49" t="s">
        <v>81</v>
      </c>
      <c r="H7413" s="49" t="s">
        <v>3226</v>
      </c>
      <c r="I7413" s="49" t="s">
        <v>718</v>
      </c>
      <c r="J7413" s="49">
        <v>135500</v>
      </c>
      <c r="K7413" s="49" t="s">
        <v>106</v>
      </c>
      <c r="L7413" s="49">
        <v>9802804</v>
      </c>
      <c r="M7413" s="49" t="s">
        <v>908</v>
      </c>
      <c r="N7413" s="51">
        <v>29403</v>
      </c>
      <c r="O7413" s="51">
        <v>29403</v>
      </c>
      <c r="P7413" s="49" t="s">
        <v>1081</v>
      </c>
    </row>
    <row r="7414" spans="1:16">
      <c r="A7414" s="46">
        <v>0</v>
      </c>
      <c r="B7414" s="46">
        <v>0</v>
      </c>
      <c r="C7414" s="46">
        <v>0</v>
      </c>
      <c r="D7414" s="46">
        <f t="shared" si="115"/>
        <v>0</v>
      </c>
      <c r="E7414" s="51">
        <v>45261</v>
      </c>
      <c r="F7414" s="49" t="s">
        <v>80</v>
      </c>
      <c r="G7414" s="49" t="s">
        <v>81</v>
      </c>
      <c r="H7414" s="49" t="s">
        <v>3226</v>
      </c>
      <c r="I7414" s="49" t="s">
        <v>718</v>
      </c>
      <c r="J7414" s="49">
        <v>135500</v>
      </c>
      <c r="K7414" s="49" t="s">
        <v>106</v>
      </c>
      <c r="L7414" s="49">
        <v>9802803</v>
      </c>
      <c r="M7414" s="49" t="s">
        <v>908</v>
      </c>
      <c r="N7414" s="51">
        <v>29037</v>
      </c>
      <c r="O7414" s="51">
        <v>29037</v>
      </c>
      <c r="P7414" s="49" t="s">
        <v>1081</v>
      </c>
    </row>
    <row r="7415" spans="1:16">
      <c r="A7415" s="46">
        <v>0</v>
      </c>
      <c r="B7415" s="46">
        <v>0</v>
      </c>
      <c r="C7415" s="46">
        <v>0</v>
      </c>
      <c r="D7415" s="46">
        <f t="shared" si="115"/>
        <v>0</v>
      </c>
      <c r="E7415" s="51">
        <v>45261</v>
      </c>
      <c r="F7415" s="49" t="s">
        <v>80</v>
      </c>
      <c r="G7415" s="49" t="s">
        <v>81</v>
      </c>
      <c r="H7415" s="49" t="s">
        <v>3226</v>
      </c>
      <c r="I7415" s="49" t="s">
        <v>718</v>
      </c>
      <c r="J7415" s="49">
        <v>135500</v>
      </c>
      <c r="K7415" s="49" t="s">
        <v>106</v>
      </c>
      <c r="L7415" s="49">
        <v>9802516</v>
      </c>
      <c r="M7415" s="49" t="s">
        <v>908</v>
      </c>
      <c r="N7415" s="51">
        <v>29037</v>
      </c>
      <c r="O7415" s="51">
        <v>29037</v>
      </c>
      <c r="P7415" s="49" t="s">
        <v>1081</v>
      </c>
    </row>
    <row r="7416" spans="1:16">
      <c r="A7416" s="46">
        <v>0</v>
      </c>
      <c r="B7416" s="46">
        <v>0</v>
      </c>
      <c r="C7416" s="46">
        <v>0</v>
      </c>
      <c r="D7416" s="46">
        <f t="shared" si="115"/>
        <v>0</v>
      </c>
      <c r="E7416" s="51">
        <v>45261</v>
      </c>
      <c r="F7416" s="49" t="s">
        <v>80</v>
      </c>
      <c r="G7416" s="49" t="s">
        <v>81</v>
      </c>
      <c r="H7416" s="49" t="s">
        <v>3226</v>
      </c>
      <c r="I7416" s="49" t="s">
        <v>718</v>
      </c>
      <c r="J7416" s="49">
        <v>135500</v>
      </c>
      <c r="K7416" s="49" t="s">
        <v>106</v>
      </c>
      <c r="L7416" s="49">
        <v>9802652</v>
      </c>
      <c r="M7416" s="49" t="s">
        <v>908</v>
      </c>
      <c r="N7416" s="51">
        <v>29403</v>
      </c>
      <c r="O7416" s="51">
        <v>29403</v>
      </c>
      <c r="P7416" s="49" t="s">
        <v>1081</v>
      </c>
    </row>
    <row r="7417" spans="1:16">
      <c r="A7417" s="46">
        <v>0</v>
      </c>
      <c r="B7417" s="46">
        <v>0</v>
      </c>
      <c r="C7417" s="46">
        <v>0</v>
      </c>
      <c r="D7417" s="46">
        <f t="shared" si="115"/>
        <v>0</v>
      </c>
      <c r="E7417" s="51">
        <v>45261</v>
      </c>
      <c r="F7417" s="49" t="s">
        <v>80</v>
      </c>
      <c r="G7417" s="49" t="s">
        <v>81</v>
      </c>
      <c r="H7417" s="49" t="s">
        <v>3226</v>
      </c>
      <c r="I7417" s="49" t="s">
        <v>718</v>
      </c>
      <c r="J7417" s="49">
        <v>135500</v>
      </c>
      <c r="K7417" s="49" t="s">
        <v>106</v>
      </c>
      <c r="L7417" s="49">
        <v>9802651</v>
      </c>
      <c r="M7417" s="49" t="s">
        <v>908</v>
      </c>
      <c r="N7417" s="51">
        <v>29037</v>
      </c>
      <c r="O7417" s="51">
        <v>29037</v>
      </c>
      <c r="P7417" s="49" t="s">
        <v>1081</v>
      </c>
    </row>
    <row r="7418" spans="1:16">
      <c r="A7418" s="46">
        <v>0</v>
      </c>
      <c r="B7418" s="46">
        <v>0</v>
      </c>
      <c r="C7418" s="46">
        <v>0</v>
      </c>
      <c r="D7418" s="46">
        <f t="shared" si="115"/>
        <v>0</v>
      </c>
      <c r="E7418" s="51">
        <v>45261</v>
      </c>
      <c r="F7418" s="49" t="s">
        <v>80</v>
      </c>
      <c r="G7418" s="49" t="s">
        <v>81</v>
      </c>
      <c r="H7418" s="49" t="s">
        <v>3226</v>
      </c>
      <c r="I7418" s="49" t="s">
        <v>718</v>
      </c>
      <c r="J7418" s="49">
        <v>135500</v>
      </c>
      <c r="K7418" s="49" t="s">
        <v>106</v>
      </c>
      <c r="L7418" s="49">
        <v>9802650</v>
      </c>
      <c r="M7418" s="49" t="s">
        <v>908</v>
      </c>
      <c r="N7418" s="51">
        <v>24654</v>
      </c>
      <c r="O7418" s="51">
        <v>24654</v>
      </c>
      <c r="P7418" s="49" t="s">
        <v>1081</v>
      </c>
    </row>
    <row r="7419" spans="1:16">
      <c r="A7419" s="46">
        <v>0</v>
      </c>
      <c r="B7419" s="46">
        <v>0</v>
      </c>
      <c r="C7419" s="46">
        <v>0</v>
      </c>
      <c r="D7419" s="46">
        <f t="shared" si="115"/>
        <v>0</v>
      </c>
      <c r="E7419" s="51">
        <v>45261</v>
      </c>
      <c r="F7419" s="49" t="s">
        <v>80</v>
      </c>
      <c r="G7419" s="49" t="s">
        <v>81</v>
      </c>
      <c r="H7419" s="49" t="s">
        <v>3226</v>
      </c>
      <c r="I7419" s="49" t="s">
        <v>718</v>
      </c>
      <c r="J7419" s="49">
        <v>135500</v>
      </c>
      <c r="K7419" s="49" t="s">
        <v>106</v>
      </c>
      <c r="L7419" s="49">
        <v>14913231</v>
      </c>
      <c r="M7419" s="49" t="s">
        <v>1194</v>
      </c>
      <c r="N7419" s="51">
        <v>42185</v>
      </c>
      <c r="O7419" s="51">
        <v>42430</v>
      </c>
      <c r="P7419" s="49" t="s">
        <v>3228</v>
      </c>
    </row>
    <row r="7420" spans="1:16">
      <c r="A7420" s="46">
        <v>0</v>
      </c>
      <c r="B7420" s="46">
        <v>0</v>
      </c>
      <c r="C7420" s="46">
        <v>0</v>
      </c>
      <c r="D7420" s="46">
        <f t="shared" si="115"/>
        <v>0</v>
      </c>
      <c r="E7420" s="51">
        <v>45261</v>
      </c>
      <c r="F7420" s="49" t="s">
        <v>80</v>
      </c>
      <c r="G7420" s="49" t="s">
        <v>81</v>
      </c>
      <c r="H7420" s="49" t="s">
        <v>3226</v>
      </c>
      <c r="I7420" s="49" t="s">
        <v>718</v>
      </c>
      <c r="J7420" s="49">
        <v>135500</v>
      </c>
      <c r="K7420" s="49" t="s">
        <v>106</v>
      </c>
      <c r="L7420" s="49">
        <v>9802826</v>
      </c>
      <c r="M7420" s="49" t="s">
        <v>908</v>
      </c>
      <c r="N7420" s="51">
        <v>29403</v>
      </c>
      <c r="O7420" s="51">
        <v>29403</v>
      </c>
      <c r="P7420" s="49" t="s">
        <v>1081</v>
      </c>
    </row>
    <row r="7421" spans="1:16">
      <c r="A7421" s="46">
        <v>0</v>
      </c>
      <c r="B7421" s="46">
        <v>0</v>
      </c>
      <c r="C7421" s="46">
        <v>0</v>
      </c>
      <c r="D7421" s="46">
        <f t="shared" si="115"/>
        <v>0</v>
      </c>
      <c r="E7421" s="51">
        <v>45261</v>
      </c>
      <c r="F7421" s="49" t="s">
        <v>80</v>
      </c>
      <c r="G7421" s="49" t="s">
        <v>81</v>
      </c>
      <c r="H7421" s="49" t="s">
        <v>3226</v>
      </c>
      <c r="I7421" s="49" t="s">
        <v>718</v>
      </c>
      <c r="J7421" s="49">
        <v>135500</v>
      </c>
      <c r="K7421" s="49" t="s">
        <v>106</v>
      </c>
      <c r="L7421" s="49">
        <v>9802801</v>
      </c>
      <c r="M7421" s="49" t="s">
        <v>908</v>
      </c>
      <c r="N7421" s="51">
        <v>25020</v>
      </c>
      <c r="O7421" s="51">
        <v>25020</v>
      </c>
      <c r="P7421" s="49" t="s">
        <v>1081</v>
      </c>
    </row>
    <row r="7422" spans="1:16">
      <c r="A7422" s="46">
        <v>0</v>
      </c>
      <c r="B7422" s="46">
        <v>0</v>
      </c>
      <c r="C7422" s="46">
        <v>0</v>
      </c>
      <c r="D7422" s="46">
        <f t="shared" si="115"/>
        <v>0</v>
      </c>
      <c r="E7422" s="51">
        <v>45261</v>
      </c>
      <c r="F7422" s="49" t="s">
        <v>80</v>
      </c>
      <c r="G7422" s="49" t="s">
        <v>81</v>
      </c>
      <c r="H7422" s="49" t="s">
        <v>3226</v>
      </c>
      <c r="I7422" s="49" t="s">
        <v>718</v>
      </c>
      <c r="J7422" s="49">
        <v>135500</v>
      </c>
      <c r="K7422" s="49" t="s">
        <v>106</v>
      </c>
      <c r="L7422" s="49">
        <v>9802864</v>
      </c>
      <c r="M7422" s="49" t="s">
        <v>908</v>
      </c>
      <c r="N7422" s="51">
        <v>29403</v>
      </c>
      <c r="O7422" s="51">
        <v>29403</v>
      </c>
      <c r="P7422" s="49" t="s">
        <v>1081</v>
      </c>
    </row>
    <row r="7423" spans="1:16">
      <c r="A7423" s="46">
        <v>0</v>
      </c>
      <c r="B7423" s="46">
        <v>0</v>
      </c>
      <c r="C7423" s="46">
        <v>0</v>
      </c>
      <c r="D7423" s="46">
        <f t="shared" si="115"/>
        <v>0</v>
      </c>
      <c r="E7423" s="51">
        <v>45261</v>
      </c>
      <c r="F7423" s="49" t="s">
        <v>80</v>
      </c>
      <c r="G7423" s="49" t="s">
        <v>81</v>
      </c>
      <c r="H7423" s="49" t="s">
        <v>3226</v>
      </c>
      <c r="I7423" s="49" t="s">
        <v>718</v>
      </c>
      <c r="J7423" s="49">
        <v>135500</v>
      </c>
      <c r="K7423" s="49" t="s">
        <v>106</v>
      </c>
      <c r="L7423" s="49">
        <v>9802825</v>
      </c>
      <c r="M7423" s="49" t="s">
        <v>908</v>
      </c>
      <c r="N7423" s="51">
        <v>26481</v>
      </c>
      <c r="O7423" s="51">
        <v>26481</v>
      </c>
      <c r="P7423" s="49" t="s">
        <v>1081</v>
      </c>
    </row>
    <row r="7424" spans="1:16">
      <c r="A7424" s="46">
        <v>0</v>
      </c>
      <c r="B7424" s="46">
        <v>0</v>
      </c>
      <c r="C7424" s="46">
        <v>0</v>
      </c>
      <c r="D7424" s="46">
        <f t="shared" si="115"/>
        <v>0</v>
      </c>
      <c r="E7424" s="51">
        <v>45261</v>
      </c>
      <c r="F7424" s="49" t="s">
        <v>80</v>
      </c>
      <c r="G7424" s="49" t="s">
        <v>81</v>
      </c>
      <c r="H7424" s="49" t="s">
        <v>3226</v>
      </c>
      <c r="I7424" s="49" t="s">
        <v>718</v>
      </c>
      <c r="J7424" s="49">
        <v>135500</v>
      </c>
      <c r="K7424" s="49" t="s">
        <v>106</v>
      </c>
      <c r="L7424" s="49">
        <v>9802802</v>
      </c>
      <c r="M7424" s="49" t="s">
        <v>908</v>
      </c>
      <c r="N7424" s="51">
        <v>27942</v>
      </c>
      <c r="O7424" s="51">
        <v>27942</v>
      </c>
      <c r="P7424" s="49" t="s">
        <v>1081</v>
      </c>
    </row>
    <row r="7425" spans="1:16">
      <c r="A7425" s="46">
        <v>0</v>
      </c>
      <c r="B7425" s="46">
        <v>0</v>
      </c>
      <c r="C7425" s="46">
        <v>0</v>
      </c>
      <c r="D7425" s="46">
        <f t="shared" si="115"/>
        <v>0</v>
      </c>
      <c r="E7425" s="51">
        <v>45261</v>
      </c>
      <c r="F7425" s="49" t="s">
        <v>80</v>
      </c>
      <c r="G7425" s="49" t="s">
        <v>81</v>
      </c>
      <c r="H7425" s="49" t="s">
        <v>3226</v>
      </c>
      <c r="I7425" s="49" t="s">
        <v>718</v>
      </c>
      <c r="J7425" s="49">
        <v>135500</v>
      </c>
      <c r="K7425" s="49" t="s">
        <v>106</v>
      </c>
      <c r="L7425" s="49">
        <v>9802517</v>
      </c>
      <c r="M7425" s="49" t="s">
        <v>908</v>
      </c>
      <c r="N7425" s="51">
        <v>29403</v>
      </c>
      <c r="O7425" s="51">
        <v>29403</v>
      </c>
      <c r="P7425" s="49" t="s">
        <v>1081</v>
      </c>
    </row>
    <row r="7426" spans="1:16">
      <c r="A7426" s="46">
        <v>0</v>
      </c>
      <c r="B7426" s="46">
        <v>0</v>
      </c>
      <c r="C7426" s="46">
        <v>0</v>
      </c>
      <c r="D7426" s="46">
        <f t="shared" si="115"/>
        <v>0</v>
      </c>
      <c r="E7426" s="51">
        <v>45261</v>
      </c>
      <c r="F7426" s="49" t="s">
        <v>80</v>
      </c>
      <c r="G7426" s="49" t="s">
        <v>81</v>
      </c>
      <c r="H7426" s="49" t="s">
        <v>3226</v>
      </c>
      <c r="I7426" s="49" t="s">
        <v>718</v>
      </c>
      <c r="J7426" s="49">
        <v>135500</v>
      </c>
      <c r="K7426" s="49" t="s">
        <v>106</v>
      </c>
      <c r="L7426" s="49">
        <v>9802515</v>
      </c>
      <c r="M7426" s="49" t="s">
        <v>908</v>
      </c>
      <c r="N7426" s="51">
        <v>24654</v>
      </c>
      <c r="O7426" s="51">
        <v>24654</v>
      </c>
      <c r="P7426" s="49" t="s">
        <v>1081</v>
      </c>
    </row>
    <row r="7427" spans="1:16">
      <c r="A7427" s="46">
        <v>0</v>
      </c>
      <c r="B7427" s="46">
        <v>0</v>
      </c>
      <c r="C7427" s="46">
        <v>0</v>
      </c>
      <c r="D7427" s="46">
        <f t="shared" ref="D7427:D7490" si="116">+B7427-C7427</f>
        <v>0</v>
      </c>
      <c r="E7427" s="51">
        <v>45261</v>
      </c>
      <c r="F7427" s="49" t="s">
        <v>80</v>
      </c>
      <c r="G7427" s="49" t="s">
        <v>81</v>
      </c>
      <c r="H7427" s="49" t="s">
        <v>3226</v>
      </c>
      <c r="I7427" s="49" t="s">
        <v>718</v>
      </c>
      <c r="J7427" s="49">
        <v>135500</v>
      </c>
      <c r="K7427" s="49" t="s">
        <v>106</v>
      </c>
      <c r="L7427" s="49">
        <v>9816545</v>
      </c>
      <c r="M7427" s="49" t="s">
        <v>908</v>
      </c>
      <c r="N7427" s="51">
        <v>38018</v>
      </c>
      <c r="O7427" s="51">
        <v>37987</v>
      </c>
      <c r="P7427" s="49" t="s">
        <v>3227</v>
      </c>
    </row>
    <row r="7428" spans="1:16">
      <c r="A7428" s="46">
        <v>0</v>
      </c>
      <c r="B7428" s="46">
        <v>0</v>
      </c>
      <c r="C7428" s="46">
        <v>0</v>
      </c>
      <c r="D7428" s="46">
        <f t="shared" si="116"/>
        <v>0</v>
      </c>
      <c r="E7428" s="51">
        <v>45261</v>
      </c>
      <c r="F7428" s="49" t="s">
        <v>80</v>
      </c>
      <c r="G7428" s="49" t="s">
        <v>81</v>
      </c>
      <c r="H7428" s="49" t="s">
        <v>3226</v>
      </c>
      <c r="I7428" s="49" t="s">
        <v>718</v>
      </c>
      <c r="J7428" s="49">
        <v>135500</v>
      </c>
      <c r="K7428" s="49" t="s">
        <v>107</v>
      </c>
      <c r="L7428" s="49">
        <v>14542210</v>
      </c>
      <c r="M7428" s="49" t="s">
        <v>3229</v>
      </c>
      <c r="N7428" s="51">
        <v>42185</v>
      </c>
      <c r="O7428" s="51">
        <v>42430</v>
      </c>
      <c r="P7428" s="49" t="s">
        <v>3228</v>
      </c>
    </row>
    <row r="7429" spans="1:16">
      <c r="A7429" s="46">
        <v>0</v>
      </c>
      <c r="B7429" s="46">
        <v>0</v>
      </c>
      <c r="C7429" s="46">
        <v>0</v>
      </c>
      <c r="D7429" s="46">
        <f t="shared" si="116"/>
        <v>0</v>
      </c>
      <c r="E7429" s="51">
        <v>45261</v>
      </c>
      <c r="F7429" s="49" t="s">
        <v>80</v>
      </c>
      <c r="G7429" s="49" t="s">
        <v>81</v>
      </c>
      <c r="H7429" s="49" t="s">
        <v>3226</v>
      </c>
      <c r="I7429" s="49" t="s">
        <v>718</v>
      </c>
      <c r="J7429" s="49">
        <v>135500</v>
      </c>
      <c r="K7429" s="49" t="s">
        <v>107</v>
      </c>
      <c r="L7429" s="49">
        <v>14696731</v>
      </c>
      <c r="M7429" s="49" t="s">
        <v>3229</v>
      </c>
      <c r="N7429" s="51">
        <v>42185</v>
      </c>
      <c r="O7429" s="51">
        <v>42461</v>
      </c>
      <c r="P7429" s="49" t="s">
        <v>3228</v>
      </c>
    </row>
    <row r="7430" spans="1:16">
      <c r="A7430" s="46">
        <v>0</v>
      </c>
      <c r="B7430" s="46">
        <v>0</v>
      </c>
      <c r="C7430" s="46">
        <v>0</v>
      </c>
      <c r="D7430" s="46">
        <f t="shared" si="116"/>
        <v>0</v>
      </c>
      <c r="E7430" s="51">
        <v>45261</v>
      </c>
      <c r="F7430" s="49" t="s">
        <v>80</v>
      </c>
      <c r="G7430" s="49" t="s">
        <v>81</v>
      </c>
      <c r="H7430" s="49" t="s">
        <v>3226</v>
      </c>
      <c r="I7430" s="49" t="s">
        <v>718</v>
      </c>
      <c r="J7430" s="49">
        <v>135500</v>
      </c>
      <c r="K7430" s="49" t="s">
        <v>158</v>
      </c>
      <c r="L7430" s="49">
        <v>14913224</v>
      </c>
      <c r="M7430" s="49" t="s">
        <v>1195</v>
      </c>
      <c r="N7430" s="51">
        <v>42185</v>
      </c>
      <c r="O7430" s="51">
        <v>42370</v>
      </c>
      <c r="P7430" s="49" t="s">
        <v>3228</v>
      </c>
    </row>
    <row r="7431" spans="1:16">
      <c r="A7431" s="46">
        <v>0</v>
      </c>
      <c r="B7431" s="46">
        <v>0</v>
      </c>
      <c r="C7431" s="46">
        <v>0</v>
      </c>
      <c r="D7431" s="46">
        <f t="shared" si="116"/>
        <v>0</v>
      </c>
      <c r="E7431" s="51">
        <v>45261</v>
      </c>
      <c r="F7431" s="49" t="s">
        <v>80</v>
      </c>
      <c r="G7431" s="49" t="s">
        <v>81</v>
      </c>
      <c r="H7431" s="49" t="s">
        <v>3226</v>
      </c>
      <c r="I7431" s="49" t="s">
        <v>718</v>
      </c>
      <c r="J7431" s="49">
        <v>135500</v>
      </c>
      <c r="K7431" s="49" t="s">
        <v>197</v>
      </c>
      <c r="L7431" s="49">
        <v>11637537</v>
      </c>
      <c r="M7431" s="49" t="s">
        <v>934</v>
      </c>
      <c r="N7431" s="51">
        <v>39783</v>
      </c>
      <c r="O7431" s="51">
        <v>39448</v>
      </c>
      <c r="P7431" s="49" t="s">
        <v>3227</v>
      </c>
    </row>
    <row r="7432" spans="1:16">
      <c r="A7432" s="46">
        <v>0</v>
      </c>
      <c r="B7432" s="46">
        <v>0</v>
      </c>
      <c r="C7432" s="46">
        <v>0</v>
      </c>
      <c r="D7432" s="46">
        <f t="shared" si="116"/>
        <v>0</v>
      </c>
      <c r="E7432" s="51">
        <v>45261</v>
      </c>
      <c r="F7432" s="49" t="s">
        <v>80</v>
      </c>
      <c r="G7432" s="49" t="s">
        <v>81</v>
      </c>
      <c r="H7432" s="49" t="s">
        <v>3226</v>
      </c>
      <c r="I7432" s="49" t="s">
        <v>718</v>
      </c>
      <c r="J7432" s="49">
        <v>135500</v>
      </c>
      <c r="K7432" s="49" t="s">
        <v>109</v>
      </c>
      <c r="L7432" s="49">
        <v>9733488</v>
      </c>
      <c r="M7432" s="49" t="s">
        <v>914</v>
      </c>
      <c r="N7432" s="51">
        <v>39783</v>
      </c>
      <c r="O7432" s="51">
        <v>39448</v>
      </c>
      <c r="P7432" s="49" t="s">
        <v>3227</v>
      </c>
    </row>
    <row r="7433" spans="1:16">
      <c r="A7433" s="46">
        <v>0</v>
      </c>
      <c r="B7433" s="46">
        <v>0</v>
      </c>
      <c r="C7433" s="46">
        <v>0</v>
      </c>
      <c r="D7433" s="46">
        <f t="shared" si="116"/>
        <v>0</v>
      </c>
      <c r="E7433" s="51">
        <v>45261</v>
      </c>
      <c r="F7433" s="49" t="s">
        <v>80</v>
      </c>
      <c r="G7433" s="49" t="s">
        <v>81</v>
      </c>
      <c r="H7433" s="49" t="s">
        <v>3226</v>
      </c>
      <c r="I7433" s="49" t="s">
        <v>718</v>
      </c>
      <c r="J7433" s="49">
        <v>135500</v>
      </c>
      <c r="K7433" s="49" t="s">
        <v>109</v>
      </c>
      <c r="L7433" s="49">
        <v>9803509</v>
      </c>
      <c r="M7433" s="49" t="s">
        <v>914</v>
      </c>
      <c r="N7433" s="51">
        <v>29403</v>
      </c>
      <c r="O7433" s="51">
        <v>29403</v>
      </c>
      <c r="P7433" s="49" t="s">
        <v>1081</v>
      </c>
    </row>
    <row r="7434" spans="1:16">
      <c r="A7434" s="46">
        <v>0</v>
      </c>
      <c r="B7434" s="46">
        <v>0</v>
      </c>
      <c r="C7434" s="46">
        <v>0</v>
      </c>
      <c r="D7434" s="46">
        <f t="shared" si="116"/>
        <v>0</v>
      </c>
      <c r="E7434" s="51">
        <v>45261</v>
      </c>
      <c r="F7434" s="49" t="s">
        <v>80</v>
      </c>
      <c r="G7434" s="49" t="s">
        <v>81</v>
      </c>
      <c r="H7434" s="49" t="s">
        <v>3226</v>
      </c>
      <c r="I7434" s="49" t="s">
        <v>718</v>
      </c>
      <c r="J7434" s="49">
        <v>135500</v>
      </c>
      <c r="K7434" s="49" t="s">
        <v>109</v>
      </c>
      <c r="L7434" s="49">
        <v>9803341</v>
      </c>
      <c r="M7434" s="49" t="s">
        <v>914</v>
      </c>
      <c r="N7434" s="51">
        <v>29403</v>
      </c>
      <c r="O7434" s="51">
        <v>29403</v>
      </c>
      <c r="P7434" s="49" t="s">
        <v>1081</v>
      </c>
    </row>
    <row r="7435" spans="1:16">
      <c r="A7435" s="46">
        <v>0</v>
      </c>
      <c r="B7435" s="46">
        <v>0</v>
      </c>
      <c r="C7435" s="46">
        <v>0</v>
      </c>
      <c r="D7435" s="46">
        <f t="shared" si="116"/>
        <v>0</v>
      </c>
      <c r="E7435" s="51">
        <v>45261</v>
      </c>
      <c r="F7435" s="49" t="s">
        <v>80</v>
      </c>
      <c r="G7435" s="49" t="s">
        <v>81</v>
      </c>
      <c r="H7435" s="49" t="s">
        <v>3226</v>
      </c>
      <c r="I7435" s="49" t="s">
        <v>718</v>
      </c>
      <c r="J7435" s="49">
        <v>135500</v>
      </c>
      <c r="K7435" s="49" t="s">
        <v>109</v>
      </c>
      <c r="L7435" s="49">
        <v>9803339</v>
      </c>
      <c r="M7435" s="49" t="s">
        <v>914</v>
      </c>
      <c r="N7435" s="51">
        <v>27942</v>
      </c>
      <c r="O7435" s="51">
        <v>27942</v>
      </c>
      <c r="P7435" s="49" t="s">
        <v>1081</v>
      </c>
    </row>
    <row r="7436" spans="1:16">
      <c r="A7436" s="46">
        <v>0</v>
      </c>
      <c r="B7436" s="46">
        <v>0</v>
      </c>
      <c r="C7436" s="46">
        <v>0</v>
      </c>
      <c r="D7436" s="46">
        <f t="shared" si="116"/>
        <v>0</v>
      </c>
      <c r="E7436" s="51">
        <v>45261</v>
      </c>
      <c r="F7436" s="49" t="s">
        <v>80</v>
      </c>
      <c r="G7436" s="49" t="s">
        <v>81</v>
      </c>
      <c r="H7436" s="49" t="s">
        <v>3226</v>
      </c>
      <c r="I7436" s="49" t="s">
        <v>718</v>
      </c>
      <c r="J7436" s="49">
        <v>135500</v>
      </c>
      <c r="K7436" s="49" t="s">
        <v>109</v>
      </c>
      <c r="L7436" s="49">
        <v>9803508</v>
      </c>
      <c r="M7436" s="49" t="s">
        <v>914</v>
      </c>
      <c r="N7436" s="51">
        <v>27576</v>
      </c>
      <c r="O7436" s="51">
        <v>27576</v>
      </c>
      <c r="P7436" s="49" t="s">
        <v>1081</v>
      </c>
    </row>
    <row r="7437" spans="1:16">
      <c r="A7437" s="46">
        <v>0</v>
      </c>
      <c r="B7437" s="46">
        <v>0</v>
      </c>
      <c r="C7437" s="46">
        <v>0</v>
      </c>
      <c r="D7437" s="46">
        <f t="shared" si="116"/>
        <v>0</v>
      </c>
      <c r="E7437" s="51">
        <v>45261</v>
      </c>
      <c r="F7437" s="49" t="s">
        <v>80</v>
      </c>
      <c r="G7437" s="49" t="s">
        <v>81</v>
      </c>
      <c r="H7437" s="49" t="s">
        <v>3226</v>
      </c>
      <c r="I7437" s="49" t="s">
        <v>718</v>
      </c>
      <c r="J7437" s="49">
        <v>135500</v>
      </c>
      <c r="K7437" s="49" t="s">
        <v>109</v>
      </c>
      <c r="L7437" s="49">
        <v>9804942</v>
      </c>
      <c r="M7437" s="49" t="s">
        <v>914</v>
      </c>
      <c r="N7437" s="51">
        <v>29403</v>
      </c>
      <c r="O7437" s="51">
        <v>29403</v>
      </c>
      <c r="P7437" s="49" t="s">
        <v>1081</v>
      </c>
    </row>
    <row r="7438" spans="1:16">
      <c r="A7438" s="46">
        <v>0</v>
      </c>
      <c r="B7438" s="46">
        <v>0</v>
      </c>
      <c r="C7438" s="46">
        <v>0</v>
      </c>
      <c r="D7438" s="46">
        <f t="shared" si="116"/>
        <v>0</v>
      </c>
      <c r="E7438" s="51">
        <v>45261</v>
      </c>
      <c r="F7438" s="49" t="s">
        <v>80</v>
      </c>
      <c r="G7438" s="49" t="s">
        <v>81</v>
      </c>
      <c r="H7438" s="49" t="s">
        <v>3226</v>
      </c>
      <c r="I7438" s="49" t="s">
        <v>718</v>
      </c>
      <c r="J7438" s="49">
        <v>135500</v>
      </c>
      <c r="K7438" s="49" t="s">
        <v>109</v>
      </c>
      <c r="L7438" s="49">
        <v>9803362</v>
      </c>
      <c r="M7438" s="49" t="s">
        <v>914</v>
      </c>
      <c r="N7438" s="51">
        <v>29403</v>
      </c>
      <c r="O7438" s="51">
        <v>29403</v>
      </c>
      <c r="P7438" s="49" t="s">
        <v>1081</v>
      </c>
    </row>
    <row r="7439" spans="1:16">
      <c r="A7439" s="46">
        <v>0</v>
      </c>
      <c r="B7439" s="46">
        <v>0</v>
      </c>
      <c r="C7439" s="46">
        <v>0</v>
      </c>
      <c r="D7439" s="46">
        <f t="shared" si="116"/>
        <v>0</v>
      </c>
      <c r="E7439" s="51">
        <v>45261</v>
      </c>
      <c r="F7439" s="49" t="s">
        <v>80</v>
      </c>
      <c r="G7439" s="49" t="s">
        <v>81</v>
      </c>
      <c r="H7439" s="49" t="s">
        <v>3226</v>
      </c>
      <c r="I7439" s="49" t="s">
        <v>718</v>
      </c>
      <c r="J7439" s="49">
        <v>135500</v>
      </c>
      <c r="K7439" s="49" t="s">
        <v>109</v>
      </c>
      <c r="L7439" s="49">
        <v>9803056</v>
      </c>
      <c r="M7439" s="49" t="s">
        <v>914</v>
      </c>
      <c r="N7439" s="51">
        <v>29403</v>
      </c>
      <c r="O7439" s="51">
        <v>29403</v>
      </c>
      <c r="P7439" s="49" t="s">
        <v>1081</v>
      </c>
    </row>
    <row r="7440" spans="1:16">
      <c r="A7440" s="46">
        <v>0</v>
      </c>
      <c r="B7440" s="46">
        <v>0</v>
      </c>
      <c r="C7440" s="46">
        <v>0</v>
      </c>
      <c r="D7440" s="46">
        <f t="shared" si="116"/>
        <v>0</v>
      </c>
      <c r="E7440" s="51">
        <v>45261</v>
      </c>
      <c r="F7440" s="49" t="s">
        <v>80</v>
      </c>
      <c r="G7440" s="49" t="s">
        <v>81</v>
      </c>
      <c r="H7440" s="49" t="s">
        <v>3226</v>
      </c>
      <c r="I7440" s="49" t="s">
        <v>718</v>
      </c>
      <c r="J7440" s="49">
        <v>135500</v>
      </c>
      <c r="K7440" s="49" t="s">
        <v>109</v>
      </c>
      <c r="L7440" s="49">
        <v>9803189</v>
      </c>
      <c r="M7440" s="49" t="s">
        <v>914</v>
      </c>
      <c r="N7440" s="51">
        <v>29037</v>
      </c>
      <c r="O7440" s="51">
        <v>29037</v>
      </c>
      <c r="P7440" s="49" t="s">
        <v>1081</v>
      </c>
    </row>
    <row r="7441" spans="1:16">
      <c r="A7441" s="46">
        <v>0</v>
      </c>
      <c r="B7441" s="46">
        <v>0</v>
      </c>
      <c r="C7441" s="46">
        <v>0</v>
      </c>
      <c r="D7441" s="46">
        <f t="shared" si="116"/>
        <v>0</v>
      </c>
      <c r="E7441" s="51">
        <v>45261</v>
      </c>
      <c r="F7441" s="49" t="s">
        <v>80</v>
      </c>
      <c r="G7441" s="49" t="s">
        <v>81</v>
      </c>
      <c r="H7441" s="49" t="s">
        <v>3226</v>
      </c>
      <c r="I7441" s="49" t="s">
        <v>718</v>
      </c>
      <c r="J7441" s="49">
        <v>135500</v>
      </c>
      <c r="K7441" s="49" t="s">
        <v>109</v>
      </c>
      <c r="L7441" s="49">
        <v>9803188</v>
      </c>
      <c r="M7441" s="49" t="s">
        <v>914</v>
      </c>
      <c r="N7441" s="51">
        <v>24654</v>
      </c>
      <c r="O7441" s="51">
        <v>24654</v>
      </c>
      <c r="P7441" s="49" t="s">
        <v>1081</v>
      </c>
    </row>
    <row r="7442" spans="1:16">
      <c r="A7442" s="46">
        <v>0</v>
      </c>
      <c r="B7442" s="46">
        <v>0</v>
      </c>
      <c r="C7442" s="46">
        <v>0</v>
      </c>
      <c r="D7442" s="46">
        <f t="shared" si="116"/>
        <v>0</v>
      </c>
      <c r="E7442" s="51">
        <v>45261</v>
      </c>
      <c r="F7442" s="49" t="s">
        <v>80</v>
      </c>
      <c r="G7442" s="49" t="s">
        <v>81</v>
      </c>
      <c r="H7442" s="49" t="s">
        <v>3226</v>
      </c>
      <c r="I7442" s="49" t="s">
        <v>718</v>
      </c>
      <c r="J7442" s="49">
        <v>135500</v>
      </c>
      <c r="K7442" s="49" t="s">
        <v>109</v>
      </c>
      <c r="L7442" s="49">
        <v>9803361</v>
      </c>
      <c r="M7442" s="49" t="s">
        <v>914</v>
      </c>
      <c r="N7442" s="51">
        <v>26481</v>
      </c>
      <c r="O7442" s="51">
        <v>26481</v>
      </c>
      <c r="P7442" s="49" t="s">
        <v>1081</v>
      </c>
    </row>
    <row r="7443" spans="1:16">
      <c r="A7443" s="46">
        <v>0</v>
      </c>
      <c r="B7443" s="46">
        <v>0</v>
      </c>
      <c r="C7443" s="46">
        <v>0</v>
      </c>
      <c r="D7443" s="46">
        <f t="shared" si="116"/>
        <v>0</v>
      </c>
      <c r="E7443" s="51">
        <v>45261</v>
      </c>
      <c r="F7443" s="49" t="s">
        <v>80</v>
      </c>
      <c r="G7443" s="49" t="s">
        <v>81</v>
      </c>
      <c r="H7443" s="49" t="s">
        <v>3226</v>
      </c>
      <c r="I7443" s="49" t="s">
        <v>718</v>
      </c>
      <c r="J7443" s="49">
        <v>135500</v>
      </c>
      <c r="K7443" s="49" t="s">
        <v>109</v>
      </c>
      <c r="L7443" s="49">
        <v>9803340</v>
      </c>
      <c r="M7443" s="49" t="s">
        <v>914</v>
      </c>
      <c r="N7443" s="51">
        <v>29037</v>
      </c>
      <c r="O7443" s="51">
        <v>29037</v>
      </c>
      <c r="P7443" s="49" t="s">
        <v>1081</v>
      </c>
    </row>
    <row r="7444" spans="1:16">
      <c r="A7444" s="46">
        <v>0</v>
      </c>
      <c r="B7444" s="46">
        <v>0</v>
      </c>
      <c r="C7444" s="46">
        <v>0</v>
      </c>
      <c r="D7444" s="46">
        <f t="shared" si="116"/>
        <v>0</v>
      </c>
      <c r="E7444" s="51">
        <v>45261</v>
      </c>
      <c r="F7444" s="49" t="s">
        <v>80</v>
      </c>
      <c r="G7444" s="49" t="s">
        <v>81</v>
      </c>
      <c r="H7444" s="49" t="s">
        <v>3226</v>
      </c>
      <c r="I7444" s="49" t="s">
        <v>718</v>
      </c>
      <c r="J7444" s="49">
        <v>135500</v>
      </c>
      <c r="K7444" s="49" t="s">
        <v>109</v>
      </c>
      <c r="L7444" s="49">
        <v>9803374</v>
      </c>
      <c r="M7444" s="49" t="s">
        <v>914</v>
      </c>
      <c r="N7444" s="51">
        <v>25020</v>
      </c>
      <c r="O7444" s="51">
        <v>25020</v>
      </c>
      <c r="P7444" s="49" t="s">
        <v>1081</v>
      </c>
    </row>
    <row r="7445" spans="1:16">
      <c r="A7445" s="46">
        <v>0</v>
      </c>
      <c r="B7445" s="46">
        <v>0</v>
      </c>
      <c r="C7445" s="46">
        <v>0</v>
      </c>
      <c r="D7445" s="46">
        <f t="shared" si="116"/>
        <v>0</v>
      </c>
      <c r="E7445" s="51">
        <v>45261</v>
      </c>
      <c r="F7445" s="49" t="s">
        <v>80</v>
      </c>
      <c r="G7445" s="49" t="s">
        <v>81</v>
      </c>
      <c r="H7445" s="49" t="s">
        <v>3226</v>
      </c>
      <c r="I7445" s="49" t="s">
        <v>718</v>
      </c>
      <c r="J7445" s="49">
        <v>135500</v>
      </c>
      <c r="K7445" s="49" t="s">
        <v>109</v>
      </c>
      <c r="L7445" s="49">
        <v>9803055</v>
      </c>
      <c r="M7445" s="49" t="s">
        <v>914</v>
      </c>
      <c r="N7445" s="51">
        <v>29037</v>
      </c>
      <c r="O7445" s="51">
        <v>29037</v>
      </c>
      <c r="P7445" s="49" t="s">
        <v>1081</v>
      </c>
    </row>
    <row r="7446" spans="1:16">
      <c r="A7446" s="46">
        <v>0</v>
      </c>
      <c r="B7446" s="46">
        <v>0</v>
      </c>
      <c r="C7446" s="46">
        <v>0</v>
      </c>
      <c r="D7446" s="46">
        <f t="shared" si="116"/>
        <v>0</v>
      </c>
      <c r="E7446" s="51">
        <v>45261</v>
      </c>
      <c r="F7446" s="49" t="s">
        <v>80</v>
      </c>
      <c r="G7446" s="49" t="s">
        <v>81</v>
      </c>
      <c r="H7446" s="49" t="s">
        <v>3226</v>
      </c>
      <c r="I7446" s="49" t="s">
        <v>718</v>
      </c>
      <c r="J7446" s="49">
        <v>135500</v>
      </c>
      <c r="K7446" s="49" t="s">
        <v>109</v>
      </c>
      <c r="L7446" s="49">
        <v>9803277</v>
      </c>
      <c r="M7446" s="49" t="s">
        <v>914</v>
      </c>
      <c r="N7446" s="51">
        <v>29403</v>
      </c>
      <c r="O7446" s="51">
        <v>29403</v>
      </c>
      <c r="P7446" s="49" t="s">
        <v>1081</v>
      </c>
    </row>
    <row r="7447" spans="1:16">
      <c r="A7447" s="46">
        <v>0</v>
      </c>
      <c r="B7447" s="46">
        <v>0</v>
      </c>
      <c r="C7447" s="46">
        <v>0</v>
      </c>
      <c r="D7447" s="46">
        <f t="shared" si="116"/>
        <v>0</v>
      </c>
      <c r="E7447" s="51">
        <v>45261</v>
      </c>
      <c r="F7447" s="49" t="s">
        <v>80</v>
      </c>
      <c r="G7447" s="49" t="s">
        <v>81</v>
      </c>
      <c r="H7447" s="49" t="s">
        <v>3226</v>
      </c>
      <c r="I7447" s="49" t="s">
        <v>718</v>
      </c>
      <c r="J7447" s="49">
        <v>135500</v>
      </c>
      <c r="K7447" s="49" t="s">
        <v>109</v>
      </c>
      <c r="L7447" s="49">
        <v>9803054</v>
      </c>
      <c r="M7447" s="49" t="s">
        <v>914</v>
      </c>
      <c r="N7447" s="51">
        <v>24654</v>
      </c>
      <c r="O7447" s="51">
        <v>24654</v>
      </c>
      <c r="P7447" s="49" t="s">
        <v>1081</v>
      </c>
    </row>
    <row r="7448" spans="1:16">
      <c r="A7448" s="46">
        <v>0</v>
      </c>
      <c r="B7448" s="46">
        <v>0</v>
      </c>
      <c r="C7448" s="46">
        <v>0</v>
      </c>
      <c r="D7448" s="46">
        <f t="shared" si="116"/>
        <v>0</v>
      </c>
      <c r="E7448" s="51">
        <v>45261</v>
      </c>
      <c r="F7448" s="49" t="s">
        <v>80</v>
      </c>
      <c r="G7448" s="49" t="s">
        <v>81</v>
      </c>
      <c r="H7448" s="49" t="s">
        <v>3226</v>
      </c>
      <c r="I7448" s="49" t="s">
        <v>718</v>
      </c>
      <c r="J7448" s="49">
        <v>135500</v>
      </c>
      <c r="K7448" s="49" t="s">
        <v>109</v>
      </c>
      <c r="L7448" s="49">
        <v>9803190</v>
      </c>
      <c r="M7448" s="49" t="s">
        <v>914</v>
      </c>
      <c r="N7448" s="51">
        <v>29403</v>
      </c>
      <c r="O7448" s="51">
        <v>29403</v>
      </c>
      <c r="P7448" s="49" t="s">
        <v>1081</v>
      </c>
    </row>
    <row r="7449" spans="1:16">
      <c r="A7449" s="46">
        <v>0</v>
      </c>
      <c r="B7449" s="46">
        <v>0</v>
      </c>
      <c r="C7449" s="46">
        <v>0</v>
      </c>
      <c r="D7449" s="46">
        <f t="shared" si="116"/>
        <v>0</v>
      </c>
      <c r="E7449" s="51">
        <v>45261</v>
      </c>
      <c r="F7449" s="49" t="s">
        <v>80</v>
      </c>
      <c r="G7449" s="49" t="s">
        <v>81</v>
      </c>
      <c r="H7449" s="49" t="s">
        <v>3226</v>
      </c>
      <c r="I7449" s="49" t="s">
        <v>718</v>
      </c>
      <c r="J7449" s="49">
        <v>135500</v>
      </c>
      <c r="K7449" s="49" t="s">
        <v>109</v>
      </c>
      <c r="L7449" s="49">
        <v>9816207</v>
      </c>
      <c r="M7449" s="49" t="s">
        <v>914</v>
      </c>
      <c r="N7449" s="51">
        <v>37956</v>
      </c>
      <c r="O7449" s="51">
        <v>37622</v>
      </c>
      <c r="P7449" s="49" t="s">
        <v>3227</v>
      </c>
    </row>
    <row r="7450" spans="1:16">
      <c r="A7450" s="46">
        <v>0</v>
      </c>
      <c r="B7450" s="46">
        <v>0</v>
      </c>
      <c r="C7450" s="46">
        <v>0</v>
      </c>
      <c r="D7450" s="46">
        <f t="shared" si="116"/>
        <v>0</v>
      </c>
      <c r="E7450" s="51">
        <v>45261</v>
      </c>
      <c r="F7450" s="49" t="s">
        <v>80</v>
      </c>
      <c r="G7450" s="49" t="s">
        <v>81</v>
      </c>
      <c r="H7450" s="49" t="s">
        <v>3226</v>
      </c>
      <c r="I7450" s="49" t="s">
        <v>718</v>
      </c>
      <c r="J7450" s="49">
        <v>135500</v>
      </c>
      <c r="K7450" s="49" t="s">
        <v>116</v>
      </c>
      <c r="L7450" s="49">
        <v>9974890</v>
      </c>
      <c r="M7450" s="49" t="s">
        <v>3093</v>
      </c>
      <c r="N7450" s="51">
        <v>29037</v>
      </c>
      <c r="O7450" s="51">
        <v>29037</v>
      </c>
      <c r="P7450" s="49" t="s">
        <v>1091</v>
      </c>
    </row>
    <row r="7451" spans="1:16">
      <c r="A7451" s="46">
        <v>0</v>
      </c>
      <c r="B7451" s="46">
        <v>0</v>
      </c>
      <c r="C7451" s="46">
        <v>0</v>
      </c>
      <c r="D7451" s="46">
        <f t="shared" si="116"/>
        <v>0</v>
      </c>
      <c r="E7451" s="51">
        <v>45261</v>
      </c>
      <c r="F7451" s="49" t="s">
        <v>80</v>
      </c>
      <c r="G7451" s="49" t="s">
        <v>81</v>
      </c>
      <c r="H7451" s="49" t="s">
        <v>3226</v>
      </c>
      <c r="I7451" s="49" t="s">
        <v>718</v>
      </c>
      <c r="J7451" s="49">
        <v>135500</v>
      </c>
      <c r="K7451" s="49" t="s">
        <v>116</v>
      </c>
      <c r="L7451" s="49">
        <v>9974891</v>
      </c>
      <c r="M7451" s="49" t="s">
        <v>3093</v>
      </c>
      <c r="N7451" s="51">
        <v>24654</v>
      </c>
      <c r="O7451" s="51">
        <v>24654</v>
      </c>
      <c r="P7451" s="49" t="s">
        <v>1091</v>
      </c>
    </row>
    <row r="7452" spans="1:16">
      <c r="A7452" s="46">
        <v>0</v>
      </c>
      <c r="B7452" s="46">
        <v>0</v>
      </c>
      <c r="C7452" s="46">
        <v>0</v>
      </c>
      <c r="D7452" s="46">
        <f t="shared" si="116"/>
        <v>0</v>
      </c>
      <c r="E7452" s="51">
        <v>45261</v>
      </c>
      <c r="F7452" s="49" t="s">
        <v>80</v>
      </c>
      <c r="G7452" s="49" t="s">
        <v>81</v>
      </c>
      <c r="H7452" s="49" t="s">
        <v>3226</v>
      </c>
      <c r="I7452" s="49" t="s">
        <v>718</v>
      </c>
      <c r="J7452" s="49">
        <v>135500</v>
      </c>
      <c r="K7452" s="49" t="s">
        <v>116</v>
      </c>
      <c r="L7452" s="49">
        <v>9974889</v>
      </c>
      <c r="M7452" s="49" t="s">
        <v>3093</v>
      </c>
      <c r="N7452" s="51">
        <v>29403</v>
      </c>
      <c r="O7452" s="51">
        <v>29403</v>
      </c>
      <c r="P7452" s="49" t="s">
        <v>1091</v>
      </c>
    </row>
    <row r="7453" spans="1:16">
      <c r="A7453" s="46">
        <v>0</v>
      </c>
      <c r="B7453" s="46">
        <v>0</v>
      </c>
      <c r="C7453" s="46">
        <v>0</v>
      </c>
      <c r="D7453" s="46">
        <f t="shared" si="116"/>
        <v>0</v>
      </c>
      <c r="E7453" s="51">
        <v>45261</v>
      </c>
      <c r="F7453" s="49" t="s">
        <v>80</v>
      </c>
      <c r="G7453" s="49" t="s">
        <v>81</v>
      </c>
      <c r="H7453" s="49" t="s">
        <v>3226</v>
      </c>
      <c r="I7453" s="49" t="s">
        <v>718</v>
      </c>
      <c r="J7453" s="49">
        <v>135500</v>
      </c>
      <c r="K7453" s="49" t="s">
        <v>117</v>
      </c>
      <c r="L7453" s="49">
        <v>9974885</v>
      </c>
      <c r="M7453" s="49" t="s">
        <v>3094</v>
      </c>
      <c r="N7453" s="51">
        <v>29037</v>
      </c>
      <c r="O7453" s="51">
        <v>29037</v>
      </c>
      <c r="P7453" s="49" t="s">
        <v>1091</v>
      </c>
    </row>
    <row r="7454" spans="1:16">
      <c r="A7454" s="46">
        <v>0</v>
      </c>
      <c r="B7454" s="46">
        <v>0</v>
      </c>
      <c r="C7454" s="46">
        <v>0</v>
      </c>
      <c r="D7454" s="46">
        <f t="shared" si="116"/>
        <v>0</v>
      </c>
      <c r="E7454" s="51">
        <v>45261</v>
      </c>
      <c r="F7454" s="49" t="s">
        <v>80</v>
      </c>
      <c r="G7454" s="49" t="s">
        <v>81</v>
      </c>
      <c r="H7454" s="49" t="s">
        <v>3226</v>
      </c>
      <c r="I7454" s="49" t="s">
        <v>718</v>
      </c>
      <c r="J7454" s="49">
        <v>135500</v>
      </c>
      <c r="K7454" s="49" t="s">
        <v>117</v>
      </c>
      <c r="L7454" s="49">
        <v>9974886</v>
      </c>
      <c r="M7454" s="49" t="s">
        <v>3094</v>
      </c>
      <c r="N7454" s="51">
        <v>24654</v>
      </c>
      <c r="O7454" s="51">
        <v>24654</v>
      </c>
      <c r="P7454" s="49" t="s">
        <v>1091</v>
      </c>
    </row>
    <row r="7455" spans="1:16">
      <c r="A7455" s="46">
        <v>0</v>
      </c>
      <c r="B7455" s="46">
        <v>0</v>
      </c>
      <c r="C7455" s="46">
        <v>0</v>
      </c>
      <c r="D7455" s="46">
        <f t="shared" si="116"/>
        <v>0</v>
      </c>
      <c r="E7455" s="51">
        <v>45261</v>
      </c>
      <c r="F7455" s="49" t="s">
        <v>80</v>
      </c>
      <c r="G7455" s="49" t="s">
        <v>81</v>
      </c>
      <c r="H7455" s="49" t="s">
        <v>3226</v>
      </c>
      <c r="I7455" s="49" t="s">
        <v>718</v>
      </c>
      <c r="J7455" s="49">
        <v>135500</v>
      </c>
      <c r="K7455" s="49" t="s">
        <v>117</v>
      </c>
      <c r="L7455" s="49">
        <v>9974884</v>
      </c>
      <c r="M7455" s="49" t="s">
        <v>3094</v>
      </c>
      <c r="N7455" s="51">
        <v>29403</v>
      </c>
      <c r="O7455" s="51">
        <v>29403</v>
      </c>
      <c r="P7455" s="49" t="s">
        <v>1091</v>
      </c>
    </row>
    <row r="7456" spans="1:16">
      <c r="A7456" s="46">
        <v>0</v>
      </c>
      <c r="B7456" s="46">
        <v>0</v>
      </c>
      <c r="C7456" s="46">
        <v>0</v>
      </c>
      <c r="D7456" s="46">
        <f t="shared" si="116"/>
        <v>0</v>
      </c>
      <c r="E7456" s="51">
        <v>45261</v>
      </c>
      <c r="F7456" s="49" t="s">
        <v>80</v>
      </c>
      <c r="G7456" s="49" t="s">
        <v>81</v>
      </c>
      <c r="H7456" s="49" t="s">
        <v>3226</v>
      </c>
      <c r="I7456" s="49" t="s">
        <v>718</v>
      </c>
      <c r="J7456" s="49">
        <v>135500</v>
      </c>
      <c r="K7456" s="49" t="s">
        <v>135</v>
      </c>
      <c r="L7456" s="49">
        <v>9724188</v>
      </c>
      <c r="M7456" s="49" t="s">
        <v>3095</v>
      </c>
      <c r="N7456" s="51">
        <v>29403</v>
      </c>
      <c r="O7456" s="51">
        <v>29403</v>
      </c>
      <c r="P7456" s="49" t="s">
        <v>1091</v>
      </c>
    </row>
    <row r="7457" spans="1:16">
      <c r="A7457" s="46">
        <v>0</v>
      </c>
      <c r="B7457" s="46">
        <v>0</v>
      </c>
      <c r="C7457" s="46">
        <v>0</v>
      </c>
      <c r="D7457" s="46">
        <f t="shared" si="116"/>
        <v>0</v>
      </c>
      <c r="E7457" s="51">
        <v>45261</v>
      </c>
      <c r="F7457" s="49" t="s">
        <v>80</v>
      </c>
      <c r="G7457" s="49" t="s">
        <v>81</v>
      </c>
      <c r="H7457" s="49" t="s">
        <v>3226</v>
      </c>
      <c r="I7457" s="49" t="s">
        <v>718</v>
      </c>
      <c r="J7457" s="49">
        <v>135500</v>
      </c>
      <c r="K7457" s="49" t="s">
        <v>136</v>
      </c>
      <c r="L7457" s="49">
        <v>9974894</v>
      </c>
      <c r="M7457" s="49" t="s">
        <v>3097</v>
      </c>
      <c r="N7457" s="51">
        <v>27942</v>
      </c>
      <c r="O7457" s="51">
        <v>27942</v>
      </c>
      <c r="P7457" s="49" t="s">
        <v>1091</v>
      </c>
    </row>
    <row r="7458" spans="1:16">
      <c r="A7458" s="46">
        <v>0</v>
      </c>
      <c r="B7458" s="46">
        <v>0</v>
      </c>
      <c r="C7458" s="46">
        <v>0</v>
      </c>
      <c r="D7458" s="46">
        <f t="shared" si="116"/>
        <v>0</v>
      </c>
      <c r="E7458" s="51">
        <v>45261</v>
      </c>
      <c r="F7458" s="49" t="s">
        <v>80</v>
      </c>
      <c r="G7458" s="49" t="s">
        <v>81</v>
      </c>
      <c r="H7458" s="49" t="s">
        <v>3226</v>
      </c>
      <c r="I7458" s="49" t="s">
        <v>718</v>
      </c>
      <c r="J7458" s="49">
        <v>135500</v>
      </c>
      <c r="K7458" s="49" t="s">
        <v>136</v>
      </c>
      <c r="L7458" s="49">
        <v>9974893</v>
      </c>
      <c r="M7458" s="49" t="s">
        <v>3097</v>
      </c>
      <c r="N7458" s="51">
        <v>29037</v>
      </c>
      <c r="O7458" s="51">
        <v>29037</v>
      </c>
      <c r="P7458" s="49" t="s">
        <v>1091</v>
      </c>
    </row>
    <row r="7459" spans="1:16">
      <c r="A7459" s="46">
        <v>0</v>
      </c>
      <c r="B7459" s="46">
        <v>0</v>
      </c>
      <c r="C7459" s="46">
        <v>0</v>
      </c>
      <c r="D7459" s="46">
        <f t="shared" si="116"/>
        <v>0</v>
      </c>
      <c r="E7459" s="51">
        <v>45261</v>
      </c>
      <c r="F7459" s="49" t="s">
        <v>80</v>
      </c>
      <c r="G7459" s="49" t="s">
        <v>81</v>
      </c>
      <c r="H7459" s="49" t="s">
        <v>3226</v>
      </c>
      <c r="I7459" s="49" t="s">
        <v>718</v>
      </c>
      <c r="J7459" s="49">
        <v>135500</v>
      </c>
      <c r="K7459" s="49" t="s">
        <v>136</v>
      </c>
      <c r="L7459" s="49">
        <v>9974895</v>
      </c>
      <c r="M7459" s="49" t="s">
        <v>3097</v>
      </c>
      <c r="N7459" s="51">
        <v>25020</v>
      </c>
      <c r="O7459" s="51">
        <v>25020</v>
      </c>
      <c r="P7459" s="49" t="s">
        <v>1091</v>
      </c>
    </row>
    <row r="7460" spans="1:16">
      <c r="A7460" s="46">
        <v>0</v>
      </c>
      <c r="B7460" s="46">
        <v>0</v>
      </c>
      <c r="C7460" s="46">
        <v>0</v>
      </c>
      <c r="D7460" s="46">
        <f t="shared" si="116"/>
        <v>0</v>
      </c>
      <c r="E7460" s="51">
        <v>45261</v>
      </c>
      <c r="F7460" s="49" t="s">
        <v>80</v>
      </c>
      <c r="G7460" s="49" t="s">
        <v>81</v>
      </c>
      <c r="H7460" s="49" t="s">
        <v>3226</v>
      </c>
      <c r="I7460" s="49" t="s">
        <v>718</v>
      </c>
      <c r="J7460" s="49">
        <v>135500</v>
      </c>
      <c r="K7460" s="49" t="s">
        <v>136</v>
      </c>
      <c r="L7460" s="49">
        <v>9974892</v>
      </c>
      <c r="M7460" s="49" t="s">
        <v>3097</v>
      </c>
      <c r="N7460" s="51">
        <v>29403</v>
      </c>
      <c r="O7460" s="51">
        <v>29403</v>
      </c>
      <c r="P7460" s="49" t="s">
        <v>1091</v>
      </c>
    </row>
    <row r="7461" spans="1:16">
      <c r="A7461" s="46">
        <v>0</v>
      </c>
      <c r="B7461" s="46">
        <v>0</v>
      </c>
      <c r="C7461" s="46">
        <v>0</v>
      </c>
      <c r="D7461" s="46">
        <f t="shared" si="116"/>
        <v>0</v>
      </c>
      <c r="E7461" s="51">
        <v>45261</v>
      </c>
      <c r="F7461" s="49" t="s">
        <v>80</v>
      </c>
      <c r="G7461" s="49" t="s">
        <v>81</v>
      </c>
      <c r="H7461" s="49" t="s">
        <v>3226</v>
      </c>
      <c r="I7461" s="49" t="s">
        <v>718</v>
      </c>
      <c r="J7461" s="49">
        <v>135500</v>
      </c>
      <c r="K7461" s="49" t="s">
        <v>137</v>
      </c>
      <c r="L7461" s="49">
        <v>9974888</v>
      </c>
      <c r="M7461" s="49" t="s">
        <v>3164</v>
      </c>
      <c r="N7461" s="51">
        <v>26481</v>
      </c>
      <c r="O7461" s="51">
        <v>26481</v>
      </c>
      <c r="P7461" s="49" t="s">
        <v>1091</v>
      </c>
    </row>
    <row r="7462" spans="1:16">
      <c r="A7462" s="46">
        <v>0</v>
      </c>
      <c r="B7462" s="46">
        <v>0</v>
      </c>
      <c r="C7462" s="46">
        <v>0</v>
      </c>
      <c r="D7462" s="46">
        <f t="shared" si="116"/>
        <v>0</v>
      </c>
      <c r="E7462" s="51">
        <v>45261</v>
      </c>
      <c r="F7462" s="49" t="s">
        <v>80</v>
      </c>
      <c r="G7462" s="49" t="s">
        <v>81</v>
      </c>
      <c r="H7462" s="49" t="s">
        <v>3226</v>
      </c>
      <c r="I7462" s="49" t="s">
        <v>718</v>
      </c>
      <c r="J7462" s="49">
        <v>135500</v>
      </c>
      <c r="K7462" s="49" t="s">
        <v>137</v>
      </c>
      <c r="L7462" s="49">
        <v>9974887</v>
      </c>
      <c r="M7462" s="49" t="s">
        <v>3164</v>
      </c>
      <c r="N7462" s="51">
        <v>29403</v>
      </c>
      <c r="O7462" s="51">
        <v>29403</v>
      </c>
      <c r="P7462" s="49" t="s">
        <v>1091</v>
      </c>
    </row>
    <row r="7463" spans="1:16">
      <c r="A7463" s="46">
        <v>0</v>
      </c>
      <c r="B7463" s="46">
        <v>0</v>
      </c>
      <c r="C7463" s="46">
        <v>0</v>
      </c>
      <c r="D7463" s="46">
        <f t="shared" si="116"/>
        <v>0</v>
      </c>
      <c r="E7463" s="51">
        <v>45261</v>
      </c>
      <c r="F7463" s="49" t="s">
        <v>80</v>
      </c>
      <c r="G7463" s="49" t="s">
        <v>81</v>
      </c>
      <c r="H7463" s="49" t="s">
        <v>3226</v>
      </c>
      <c r="I7463" s="49" t="s">
        <v>718</v>
      </c>
      <c r="J7463" s="49">
        <v>135500</v>
      </c>
      <c r="K7463" s="49" t="s">
        <v>693</v>
      </c>
      <c r="L7463" s="49">
        <v>9974882</v>
      </c>
      <c r="M7463" s="49" t="s">
        <v>3128</v>
      </c>
      <c r="N7463" s="51">
        <v>27576</v>
      </c>
      <c r="O7463" s="51">
        <v>27576</v>
      </c>
      <c r="P7463" s="49" t="s">
        <v>1091</v>
      </c>
    </row>
    <row r="7464" spans="1:16">
      <c r="A7464" s="46">
        <v>0</v>
      </c>
      <c r="B7464" s="46">
        <v>0</v>
      </c>
      <c r="C7464" s="46">
        <v>0</v>
      </c>
      <c r="D7464" s="46">
        <f t="shared" si="116"/>
        <v>0</v>
      </c>
      <c r="E7464" s="51">
        <v>45261</v>
      </c>
      <c r="F7464" s="49" t="s">
        <v>80</v>
      </c>
      <c r="G7464" s="49" t="s">
        <v>81</v>
      </c>
      <c r="H7464" s="49" t="s">
        <v>3226</v>
      </c>
      <c r="I7464" s="49" t="s">
        <v>718</v>
      </c>
      <c r="J7464" s="49">
        <v>135500</v>
      </c>
      <c r="K7464" s="49" t="s">
        <v>693</v>
      </c>
      <c r="L7464" s="49">
        <v>9974883</v>
      </c>
      <c r="M7464" s="49" t="s">
        <v>3128</v>
      </c>
      <c r="N7464" s="51">
        <v>29403</v>
      </c>
      <c r="O7464" s="51">
        <v>29403</v>
      </c>
      <c r="P7464" s="49" t="s">
        <v>1091</v>
      </c>
    </row>
    <row r="7465" spans="1:16">
      <c r="A7465" s="46">
        <v>0</v>
      </c>
      <c r="B7465" s="46">
        <v>0</v>
      </c>
      <c r="C7465" s="46">
        <v>0</v>
      </c>
      <c r="D7465" s="46">
        <f t="shared" si="116"/>
        <v>0</v>
      </c>
      <c r="E7465" s="51">
        <v>45261</v>
      </c>
      <c r="F7465" s="49" t="s">
        <v>80</v>
      </c>
      <c r="G7465" s="49" t="s">
        <v>81</v>
      </c>
      <c r="H7465" s="49" t="s">
        <v>3226</v>
      </c>
      <c r="I7465" s="49" t="s">
        <v>718</v>
      </c>
      <c r="J7465" s="49">
        <v>135500</v>
      </c>
      <c r="K7465" s="49" t="s">
        <v>118</v>
      </c>
      <c r="L7465" s="49">
        <v>9974881</v>
      </c>
      <c r="M7465" s="49" t="s">
        <v>3100</v>
      </c>
      <c r="N7465" s="51">
        <v>29403</v>
      </c>
      <c r="O7465" s="51">
        <v>29403</v>
      </c>
      <c r="P7465" s="49" t="s">
        <v>1091</v>
      </c>
    </row>
    <row r="7466" spans="1:16">
      <c r="A7466" s="46">
        <v>0</v>
      </c>
      <c r="B7466" s="46">
        <v>0</v>
      </c>
      <c r="C7466" s="46">
        <v>0</v>
      </c>
      <c r="D7466" s="46">
        <f t="shared" si="116"/>
        <v>0</v>
      </c>
      <c r="E7466" s="51">
        <v>45261</v>
      </c>
      <c r="F7466" s="49" t="s">
        <v>80</v>
      </c>
      <c r="G7466" s="49" t="s">
        <v>81</v>
      </c>
      <c r="H7466" s="49" t="s">
        <v>3226</v>
      </c>
      <c r="I7466" s="49" t="s">
        <v>718</v>
      </c>
      <c r="J7466" s="49">
        <v>135600</v>
      </c>
      <c r="K7466" s="49" t="s">
        <v>200</v>
      </c>
      <c r="L7466" s="49">
        <v>20408539</v>
      </c>
      <c r="M7466" s="49" t="s">
        <v>966</v>
      </c>
      <c r="N7466" s="51">
        <v>38018</v>
      </c>
      <c r="O7466" s="51">
        <v>42370</v>
      </c>
      <c r="P7466" s="49" t="s">
        <v>909</v>
      </c>
    </row>
    <row r="7467" spans="1:16">
      <c r="A7467" s="46">
        <v>0</v>
      </c>
      <c r="B7467" s="46">
        <v>0</v>
      </c>
      <c r="C7467" s="46">
        <v>0</v>
      </c>
      <c r="D7467" s="46">
        <f t="shared" si="116"/>
        <v>0</v>
      </c>
      <c r="E7467" s="51">
        <v>45261</v>
      </c>
      <c r="F7467" s="49" t="s">
        <v>80</v>
      </c>
      <c r="G7467" s="49" t="s">
        <v>81</v>
      </c>
      <c r="H7467" s="49" t="s">
        <v>3226</v>
      </c>
      <c r="I7467" s="49" t="s">
        <v>718</v>
      </c>
      <c r="J7467" s="49">
        <v>135600</v>
      </c>
      <c r="K7467" s="49" t="s">
        <v>114</v>
      </c>
      <c r="L7467" s="49">
        <v>9724187</v>
      </c>
      <c r="M7467" s="49" t="s">
        <v>1000</v>
      </c>
      <c r="N7467" s="51">
        <v>29037</v>
      </c>
      <c r="O7467" s="51">
        <v>29037</v>
      </c>
      <c r="P7467" s="49" t="s">
        <v>1091</v>
      </c>
    </row>
    <row r="7468" spans="1:16">
      <c r="A7468" s="46">
        <v>0</v>
      </c>
      <c r="B7468" s="46">
        <v>0</v>
      </c>
      <c r="C7468" s="46">
        <v>0</v>
      </c>
      <c r="D7468" s="46">
        <f t="shared" si="116"/>
        <v>0</v>
      </c>
      <c r="E7468" s="51">
        <v>45261</v>
      </c>
      <c r="F7468" s="49" t="s">
        <v>80</v>
      </c>
      <c r="G7468" s="49" t="s">
        <v>81</v>
      </c>
      <c r="H7468" s="49" t="s">
        <v>3226</v>
      </c>
      <c r="I7468" s="49" t="s">
        <v>718</v>
      </c>
      <c r="J7468" s="49">
        <v>135600</v>
      </c>
      <c r="K7468" s="49" t="s">
        <v>114</v>
      </c>
      <c r="L7468" s="49">
        <v>9974880</v>
      </c>
      <c r="M7468" s="49" t="s">
        <v>915</v>
      </c>
      <c r="N7468" s="51">
        <v>29403</v>
      </c>
      <c r="O7468" s="51">
        <v>29403</v>
      </c>
      <c r="P7468" s="49" t="s">
        <v>1091</v>
      </c>
    </row>
    <row r="7469" spans="1:16">
      <c r="A7469" s="46">
        <v>0</v>
      </c>
      <c r="B7469" s="46">
        <v>0</v>
      </c>
      <c r="C7469" s="46">
        <v>0</v>
      </c>
      <c r="D7469" s="46">
        <f t="shared" si="116"/>
        <v>0</v>
      </c>
      <c r="E7469" s="51">
        <v>45261</v>
      </c>
      <c r="F7469" s="49" t="s">
        <v>80</v>
      </c>
      <c r="G7469" s="49" t="s">
        <v>81</v>
      </c>
      <c r="H7469" s="49" t="s">
        <v>3226</v>
      </c>
      <c r="I7469" s="49" t="s">
        <v>718</v>
      </c>
      <c r="J7469" s="49">
        <v>135600</v>
      </c>
      <c r="K7469" s="49" t="s">
        <v>107</v>
      </c>
      <c r="L7469" s="49">
        <v>14542216</v>
      </c>
      <c r="M7469" s="49" t="s">
        <v>3230</v>
      </c>
      <c r="N7469" s="51">
        <v>42348</v>
      </c>
      <c r="O7469" s="51">
        <v>42430</v>
      </c>
      <c r="P7469" s="49" t="s">
        <v>3231</v>
      </c>
    </row>
    <row r="7470" spans="1:16">
      <c r="A7470" s="46">
        <v>0</v>
      </c>
      <c r="B7470" s="46">
        <v>0</v>
      </c>
      <c r="C7470" s="46">
        <v>0</v>
      </c>
      <c r="D7470" s="46">
        <f t="shared" si="116"/>
        <v>0</v>
      </c>
      <c r="E7470" s="51">
        <v>45261</v>
      </c>
      <c r="F7470" s="49" t="s">
        <v>80</v>
      </c>
      <c r="G7470" s="49" t="s">
        <v>81</v>
      </c>
      <c r="H7470" s="49" t="s">
        <v>3226</v>
      </c>
      <c r="I7470" s="49" t="s">
        <v>718</v>
      </c>
      <c r="J7470" s="49">
        <v>135600</v>
      </c>
      <c r="K7470" s="49" t="s">
        <v>107</v>
      </c>
      <c r="L7470" s="49">
        <v>13799945</v>
      </c>
      <c r="M7470" s="49" t="s">
        <v>3230</v>
      </c>
      <c r="N7470" s="51">
        <v>42348</v>
      </c>
      <c r="O7470" s="51">
        <v>42339</v>
      </c>
      <c r="P7470" s="49" t="s">
        <v>3231</v>
      </c>
    </row>
    <row r="7471" spans="1:16">
      <c r="A7471" s="46">
        <v>0</v>
      </c>
      <c r="B7471" s="46">
        <v>0</v>
      </c>
      <c r="C7471" s="46">
        <v>0</v>
      </c>
      <c r="D7471" s="46">
        <f t="shared" si="116"/>
        <v>0</v>
      </c>
      <c r="E7471" s="51">
        <v>45261</v>
      </c>
      <c r="F7471" s="49" t="s">
        <v>80</v>
      </c>
      <c r="G7471" s="49" t="s">
        <v>81</v>
      </c>
      <c r="H7471" s="49" t="s">
        <v>3226</v>
      </c>
      <c r="I7471" s="49" t="s">
        <v>718</v>
      </c>
      <c r="J7471" s="49">
        <v>135600</v>
      </c>
      <c r="K7471" s="49" t="s">
        <v>225</v>
      </c>
      <c r="L7471" s="49">
        <v>14663194</v>
      </c>
      <c r="M7471" s="49" t="s">
        <v>1095</v>
      </c>
      <c r="N7471" s="51">
        <v>42348</v>
      </c>
      <c r="O7471" s="51">
        <v>42005</v>
      </c>
      <c r="P7471" s="49" t="s">
        <v>3231</v>
      </c>
    </row>
    <row r="7472" spans="1:16">
      <c r="A7472" s="46">
        <v>0</v>
      </c>
      <c r="B7472" s="46">
        <v>0</v>
      </c>
      <c r="C7472" s="46">
        <v>0</v>
      </c>
      <c r="D7472" s="46">
        <f t="shared" si="116"/>
        <v>0</v>
      </c>
      <c r="E7472" s="51">
        <v>45261</v>
      </c>
      <c r="F7472" s="49" t="s">
        <v>80</v>
      </c>
      <c r="G7472" s="49" t="s">
        <v>81</v>
      </c>
      <c r="H7472" s="49" t="s">
        <v>3226</v>
      </c>
      <c r="I7472" s="49" t="s">
        <v>718</v>
      </c>
      <c r="J7472" s="49">
        <v>135600</v>
      </c>
      <c r="K7472" s="49" t="s">
        <v>120</v>
      </c>
      <c r="L7472" s="49">
        <v>20408548</v>
      </c>
      <c r="M7472" s="49" t="s">
        <v>1196</v>
      </c>
      <c r="N7472" s="51">
        <v>38018</v>
      </c>
      <c r="O7472" s="51">
        <v>37987</v>
      </c>
      <c r="P7472" s="49" t="s">
        <v>909</v>
      </c>
    </row>
    <row r="7473" spans="1:16">
      <c r="A7473" s="46">
        <v>0</v>
      </c>
      <c r="B7473" s="46">
        <v>0</v>
      </c>
      <c r="C7473" s="46">
        <v>0</v>
      </c>
      <c r="D7473" s="46">
        <f t="shared" si="116"/>
        <v>0</v>
      </c>
      <c r="E7473" s="51">
        <v>45261</v>
      </c>
      <c r="F7473" s="49" t="s">
        <v>80</v>
      </c>
      <c r="G7473" s="49" t="s">
        <v>81</v>
      </c>
      <c r="H7473" s="49" t="s">
        <v>3226</v>
      </c>
      <c r="I7473" s="49" t="s">
        <v>718</v>
      </c>
      <c r="J7473" s="49">
        <v>135600</v>
      </c>
      <c r="K7473" s="49" t="s">
        <v>120</v>
      </c>
      <c r="L7473" s="49">
        <v>20759458</v>
      </c>
      <c r="M7473" s="49" t="s">
        <v>1196</v>
      </c>
      <c r="N7473" s="51">
        <v>38018</v>
      </c>
      <c r="O7473" s="51">
        <v>37987</v>
      </c>
      <c r="P7473" s="49" t="s">
        <v>909</v>
      </c>
    </row>
    <row r="7474" spans="1:16">
      <c r="A7474" s="46">
        <v>0</v>
      </c>
      <c r="B7474" s="46">
        <v>0</v>
      </c>
      <c r="C7474" s="46">
        <v>0</v>
      </c>
      <c r="D7474" s="46">
        <f t="shared" si="116"/>
        <v>0</v>
      </c>
      <c r="E7474" s="51">
        <v>45261</v>
      </c>
      <c r="F7474" s="49" t="s">
        <v>80</v>
      </c>
      <c r="G7474" s="49" t="s">
        <v>81</v>
      </c>
      <c r="H7474" s="49" t="s">
        <v>3226</v>
      </c>
      <c r="I7474" s="49" t="s">
        <v>718</v>
      </c>
      <c r="J7474" s="49">
        <v>135600</v>
      </c>
      <c r="K7474" s="49" t="s">
        <v>121</v>
      </c>
      <c r="L7474" s="49">
        <v>9816208</v>
      </c>
      <c r="M7474" s="49" t="s">
        <v>938</v>
      </c>
      <c r="N7474" s="51">
        <v>37956</v>
      </c>
      <c r="O7474" s="51">
        <v>37622</v>
      </c>
      <c r="P7474" s="49" t="s">
        <v>3227</v>
      </c>
    </row>
    <row r="7475" spans="1:16">
      <c r="A7475" s="46">
        <v>0</v>
      </c>
      <c r="B7475" s="46">
        <v>0</v>
      </c>
      <c r="C7475" s="46">
        <v>0</v>
      </c>
      <c r="D7475" s="46">
        <f t="shared" si="116"/>
        <v>0</v>
      </c>
      <c r="E7475" s="51">
        <v>45261</v>
      </c>
      <c r="F7475" s="49" t="s">
        <v>80</v>
      </c>
      <c r="G7475" s="49" t="s">
        <v>81</v>
      </c>
      <c r="H7475" s="49" t="s">
        <v>3226</v>
      </c>
      <c r="I7475" s="49" t="s">
        <v>718</v>
      </c>
      <c r="J7475" s="49">
        <v>135600</v>
      </c>
      <c r="K7475" s="49" t="s">
        <v>121</v>
      </c>
      <c r="L7475" s="49">
        <v>9701888</v>
      </c>
      <c r="M7475" s="49" t="s">
        <v>938</v>
      </c>
      <c r="N7475" s="51">
        <v>39783</v>
      </c>
      <c r="O7475" s="51">
        <v>39448</v>
      </c>
      <c r="P7475" s="49" t="s">
        <v>3227</v>
      </c>
    </row>
    <row r="7476" spans="1:16">
      <c r="A7476" s="46">
        <v>0</v>
      </c>
      <c r="B7476" s="46">
        <v>0</v>
      </c>
      <c r="C7476" s="46">
        <v>0</v>
      </c>
      <c r="D7476" s="46">
        <f t="shared" si="116"/>
        <v>0</v>
      </c>
      <c r="E7476" s="51">
        <v>45261</v>
      </c>
      <c r="F7476" s="49" t="s">
        <v>80</v>
      </c>
      <c r="G7476" s="49" t="s">
        <v>81</v>
      </c>
      <c r="H7476" s="49" t="s">
        <v>3226</v>
      </c>
      <c r="I7476" s="49" t="s">
        <v>718</v>
      </c>
      <c r="J7476" s="49">
        <v>135600</v>
      </c>
      <c r="K7476" s="49" t="s">
        <v>121</v>
      </c>
      <c r="L7476" s="49">
        <v>19767371</v>
      </c>
      <c r="M7476" s="49" t="s">
        <v>904</v>
      </c>
      <c r="N7476" s="51">
        <v>42814</v>
      </c>
      <c r="O7476" s="51">
        <v>42736</v>
      </c>
      <c r="P7476" s="49" t="s">
        <v>1659</v>
      </c>
    </row>
    <row r="7477" spans="1:16">
      <c r="A7477" s="46">
        <v>0</v>
      </c>
      <c r="B7477" s="46">
        <v>0</v>
      </c>
      <c r="C7477" s="46">
        <v>0</v>
      </c>
      <c r="D7477" s="46">
        <f t="shared" si="116"/>
        <v>0</v>
      </c>
      <c r="E7477" s="51">
        <v>45261</v>
      </c>
      <c r="F7477" s="49" t="s">
        <v>80</v>
      </c>
      <c r="G7477" s="49" t="s">
        <v>81</v>
      </c>
      <c r="H7477" s="49" t="s">
        <v>3226</v>
      </c>
      <c r="I7477" s="49" t="s">
        <v>718</v>
      </c>
      <c r="J7477" s="49">
        <v>135600</v>
      </c>
      <c r="K7477" s="49" t="s">
        <v>122</v>
      </c>
      <c r="L7477" s="49">
        <v>9974966</v>
      </c>
      <c r="M7477" s="49" t="s">
        <v>1002</v>
      </c>
      <c r="N7477" s="51">
        <v>29403</v>
      </c>
      <c r="O7477" s="51">
        <v>29403</v>
      </c>
      <c r="P7477" s="49" t="s">
        <v>1091</v>
      </c>
    </row>
    <row r="7478" spans="1:16">
      <c r="A7478" s="46">
        <v>0</v>
      </c>
      <c r="B7478" s="46">
        <v>0</v>
      </c>
      <c r="C7478" s="46">
        <v>0</v>
      </c>
      <c r="D7478" s="46">
        <f t="shared" si="116"/>
        <v>0</v>
      </c>
      <c r="E7478" s="51">
        <v>45261</v>
      </c>
      <c r="F7478" s="49" t="s">
        <v>80</v>
      </c>
      <c r="G7478" s="49" t="s">
        <v>81</v>
      </c>
      <c r="H7478" s="49" t="s">
        <v>3226</v>
      </c>
      <c r="I7478" s="49" t="s">
        <v>718</v>
      </c>
      <c r="J7478" s="49">
        <v>135600</v>
      </c>
      <c r="K7478" s="49" t="s">
        <v>122</v>
      </c>
      <c r="L7478" s="49">
        <v>9974967</v>
      </c>
      <c r="M7478" s="49" t="s">
        <v>1002</v>
      </c>
      <c r="N7478" s="51">
        <v>29037</v>
      </c>
      <c r="O7478" s="51">
        <v>29037</v>
      </c>
      <c r="P7478" s="49" t="s">
        <v>1091</v>
      </c>
    </row>
    <row r="7479" spans="1:16">
      <c r="A7479" s="46">
        <v>0</v>
      </c>
      <c r="B7479" s="46">
        <v>0</v>
      </c>
      <c r="C7479" s="46">
        <v>0</v>
      </c>
      <c r="D7479" s="46">
        <f t="shared" si="116"/>
        <v>0</v>
      </c>
      <c r="E7479" s="51">
        <v>45261</v>
      </c>
      <c r="F7479" s="49" t="s">
        <v>80</v>
      </c>
      <c r="G7479" s="49" t="s">
        <v>81</v>
      </c>
      <c r="H7479" s="49" t="s">
        <v>3226</v>
      </c>
      <c r="I7479" s="49" t="s">
        <v>718</v>
      </c>
      <c r="J7479" s="49">
        <v>135600</v>
      </c>
      <c r="K7479" s="49" t="s">
        <v>122</v>
      </c>
      <c r="L7479" s="49">
        <v>9974968</v>
      </c>
      <c r="M7479" s="49" t="s">
        <v>1002</v>
      </c>
      <c r="N7479" s="51">
        <v>24654</v>
      </c>
      <c r="O7479" s="51">
        <v>24654</v>
      </c>
      <c r="P7479" s="49" t="s">
        <v>1091</v>
      </c>
    </row>
    <row r="7480" spans="1:16">
      <c r="A7480" s="46">
        <v>0</v>
      </c>
      <c r="B7480" s="46">
        <v>0</v>
      </c>
      <c r="C7480" s="46">
        <v>0</v>
      </c>
      <c r="D7480" s="46">
        <f t="shared" si="116"/>
        <v>0</v>
      </c>
      <c r="E7480" s="51">
        <v>45261</v>
      </c>
      <c r="F7480" s="49" t="s">
        <v>80</v>
      </c>
      <c r="G7480" s="49" t="s">
        <v>81</v>
      </c>
      <c r="H7480" s="49" t="s">
        <v>3226</v>
      </c>
      <c r="I7480" s="49" t="s">
        <v>718</v>
      </c>
      <c r="J7480" s="49">
        <v>135600</v>
      </c>
      <c r="K7480" s="49" t="s">
        <v>122</v>
      </c>
      <c r="L7480" s="49">
        <v>9974879</v>
      </c>
      <c r="M7480" s="49" t="s">
        <v>916</v>
      </c>
      <c r="N7480" s="51">
        <v>22828</v>
      </c>
      <c r="O7480" s="51">
        <v>22828</v>
      </c>
      <c r="P7480" s="49" t="s">
        <v>1091</v>
      </c>
    </row>
    <row r="7481" spans="1:16">
      <c r="A7481" s="46">
        <v>0</v>
      </c>
      <c r="B7481" s="46">
        <v>0</v>
      </c>
      <c r="C7481" s="46">
        <v>0</v>
      </c>
      <c r="D7481" s="46">
        <f t="shared" si="116"/>
        <v>0</v>
      </c>
      <c r="E7481" s="51">
        <v>45261</v>
      </c>
      <c r="F7481" s="49" t="s">
        <v>80</v>
      </c>
      <c r="G7481" s="49" t="s">
        <v>81</v>
      </c>
      <c r="H7481" s="49" t="s">
        <v>3226</v>
      </c>
      <c r="I7481" s="49" t="s">
        <v>718</v>
      </c>
      <c r="J7481" s="49">
        <v>135700</v>
      </c>
      <c r="K7481" s="49" t="s">
        <v>719</v>
      </c>
      <c r="L7481" s="49">
        <v>9733489</v>
      </c>
      <c r="M7481" s="49" t="s">
        <v>3232</v>
      </c>
      <c r="N7481" s="51">
        <v>39783</v>
      </c>
      <c r="O7481" s="51">
        <v>39448</v>
      </c>
      <c r="P7481" s="49" t="s">
        <v>3227</v>
      </c>
    </row>
    <row r="7482" spans="1:16">
      <c r="A7482" s="46">
        <v>0</v>
      </c>
      <c r="B7482" s="46">
        <v>0</v>
      </c>
      <c r="C7482" s="46">
        <v>0</v>
      </c>
      <c r="D7482" s="46">
        <f t="shared" si="116"/>
        <v>0</v>
      </c>
      <c r="E7482" s="51">
        <v>45261</v>
      </c>
      <c r="F7482" s="49" t="s">
        <v>80</v>
      </c>
      <c r="G7482" s="49" t="s">
        <v>81</v>
      </c>
      <c r="H7482" s="49" t="s">
        <v>3233</v>
      </c>
      <c r="I7482" s="49" t="s">
        <v>721</v>
      </c>
      <c r="J7482" s="49">
        <v>135500</v>
      </c>
      <c r="K7482" s="49" t="s">
        <v>106</v>
      </c>
      <c r="L7482" s="49">
        <v>9741313</v>
      </c>
      <c r="M7482" s="49" t="s">
        <v>908</v>
      </c>
      <c r="N7482" s="51">
        <v>39417</v>
      </c>
      <c r="O7482" s="51">
        <v>39083</v>
      </c>
      <c r="P7482" s="49" t="s">
        <v>3234</v>
      </c>
    </row>
    <row r="7483" spans="1:16">
      <c r="A7483" s="46">
        <v>0</v>
      </c>
      <c r="B7483" s="46">
        <v>0</v>
      </c>
      <c r="C7483" s="46">
        <v>0</v>
      </c>
      <c r="D7483" s="46">
        <f t="shared" si="116"/>
        <v>0</v>
      </c>
      <c r="E7483" s="51">
        <v>45261</v>
      </c>
      <c r="F7483" s="49" t="s">
        <v>80</v>
      </c>
      <c r="G7483" s="49" t="s">
        <v>81</v>
      </c>
      <c r="H7483" s="49" t="s">
        <v>3233</v>
      </c>
      <c r="I7483" s="49" t="s">
        <v>721</v>
      </c>
      <c r="J7483" s="49">
        <v>135500</v>
      </c>
      <c r="K7483" s="49" t="s">
        <v>106</v>
      </c>
      <c r="L7483" s="49">
        <v>9815115</v>
      </c>
      <c r="M7483" s="49" t="s">
        <v>908</v>
      </c>
      <c r="N7483" s="51">
        <v>37773</v>
      </c>
      <c r="O7483" s="51">
        <v>37622</v>
      </c>
      <c r="P7483" s="49" t="s">
        <v>3234</v>
      </c>
    </row>
    <row r="7484" spans="1:16">
      <c r="A7484" s="46">
        <v>0</v>
      </c>
      <c r="B7484" s="46">
        <v>0</v>
      </c>
      <c r="C7484" s="46">
        <v>0</v>
      </c>
      <c r="D7484" s="46">
        <f t="shared" si="116"/>
        <v>0</v>
      </c>
      <c r="E7484" s="51">
        <v>45261</v>
      </c>
      <c r="F7484" s="49" t="s">
        <v>80</v>
      </c>
      <c r="G7484" s="49" t="s">
        <v>81</v>
      </c>
      <c r="H7484" s="49" t="s">
        <v>3233</v>
      </c>
      <c r="I7484" s="49" t="s">
        <v>721</v>
      </c>
      <c r="J7484" s="49">
        <v>135500</v>
      </c>
      <c r="K7484" s="49" t="s">
        <v>106</v>
      </c>
      <c r="L7484" s="49">
        <v>20759481</v>
      </c>
      <c r="M7484" s="49" t="s">
        <v>908</v>
      </c>
      <c r="N7484" s="51">
        <v>34151</v>
      </c>
      <c r="O7484" s="51">
        <v>34151</v>
      </c>
      <c r="P7484" s="49" t="s">
        <v>909</v>
      </c>
    </row>
    <row r="7485" spans="1:16">
      <c r="A7485" s="46">
        <v>0</v>
      </c>
      <c r="B7485" s="46">
        <v>0</v>
      </c>
      <c r="C7485" s="46">
        <v>0</v>
      </c>
      <c r="D7485" s="46">
        <f t="shared" si="116"/>
        <v>0</v>
      </c>
      <c r="E7485" s="51">
        <v>45261</v>
      </c>
      <c r="F7485" s="49" t="s">
        <v>80</v>
      </c>
      <c r="G7485" s="49" t="s">
        <v>81</v>
      </c>
      <c r="H7485" s="49" t="s">
        <v>3233</v>
      </c>
      <c r="I7485" s="49" t="s">
        <v>721</v>
      </c>
      <c r="J7485" s="49">
        <v>135500</v>
      </c>
      <c r="K7485" s="49" t="s">
        <v>106</v>
      </c>
      <c r="L7485" s="49">
        <v>9802854</v>
      </c>
      <c r="M7485" s="49" t="s">
        <v>908</v>
      </c>
      <c r="N7485" s="51">
        <v>34151</v>
      </c>
      <c r="O7485" s="51">
        <v>34151</v>
      </c>
      <c r="P7485" s="49" t="s">
        <v>1081</v>
      </c>
    </row>
    <row r="7486" spans="1:16">
      <c r="A7486" s="46">
        <v>0</v>
      </c>
      <c r="B7486" s="46">
        <v>0</v>
      </c>
      <c r="C7486" s="46">
        <v>0</v>
      </c>
      <c r="D7486" s="46">
        <f t="shared" si="116"/>
        <v>0</v>
      </c>
      <c r="E7486" s="51">
        <v>45261</v>
      </c>
      <c r="F7486" s="49" t="s">
        <v>80</v>
      </c>
      <c r="G7486" s="49" t="s">
        <v>81</v>
      </c>
      <c r="H7486" s="49" t="s">
        <v>3233</v>
      </c>
      <c r="I7486" s="49" t="s">
        <v>721</v>
      </c>
      <c r="J7486" s="49">
        <v>135500</v>
      </c>
      <c r="K7486" s="49" t="s">
        <v>106</v>
      </c>
      <c r="L7486" s="49">
        <v>20759474</v>
      </c>
      <c r="M7486" s="49" t="s">
        <v>908</v>
      </c>
      <c r="N7486" s="51">
        <v>34151</v>
      </c>
      <c r="O7486" s="51">
        <v>34151</v>
      </c>
      <c r="P7486" s="49" t="s">
        <v>909</v>
      </c>
    </row>
    <row r="7487" spans="1:16">
      <c r="A7487" s="46">
        <v>0</v>
      </c>
      <c r="B7487" s="46">
        <v>0</v>
      </c>
      <c r="C7487" s="46">
        <v>0</v>
      </c>
      <c r="D7487" s="46">
        <f t="shared" si="116"/>
        <v>0</v>
      </c>
      <c r="E7487" s="51">
        <v>45261</v>
      </c>
      <c r="F7487" s="49" t="s">
        <v>80</v>
      </c>
      <c r="G7487" s="49" t="s">
        <v>81</v>
      </c>
      <c r="H7487" s="49" t="s">
        <v>3233</v>
      </c>
      <c r="I7487" s="49" t="s">
        <v>721</v>
      </c>
      <c r="J7487" s="49">
        <v>135500</v>
      </c>
      <c r="K7487" s="49" t="s">
        <v>106</v>
      </c>
      <c r="L7487" s="49">
        <v>20759495</v>
      </c>
      <c r="M7487" s="49" t="s">
        <v>908</v>
      </c>
      <c r="N7487" s="51">
        <v>38322</v>
      </c>
      <c r="O7487" s="51">
        <v>37987</v>
      </c>
      <c r="P7487" s="49" t="s">
        <v>909</v>
      </c>
    </row>
    <row r="7488" spans="1:16">
      <c r="A7488" s="46">
        <v>0</v>
      </c>
      <c r="B7488" s="46">
        <v>0</v>
      </c>
      <c r="C7488" s="46">
        <v>0</v>
      </c>
      <c r="D7488" s="46">
        <f t="shared" si="116"/>
        <v>0</v>
      </c>
      <c r="E7488" s="51">
        <v>45261</v>
      </c>
      <c r="F7488" s="49" t="s">
        <v>80</v>
      </c>
      <c r="G7488" s="49" t="s">
        <v>81</v>
      </c>
      <c r="H7488" s="49" t="s">
        <v>3233</v>
      </c>
      <c r="I7488" s="49" t="s">
        <v>721</v>
      </c>
      <c r="J7488" s="49">
        <v>135500</v>
      </c>
      <c r="K7488" s="49" t="s">
        <v>106</v>
      </c>
      <c r="L7488" s="49">
        <v>9810967</v>
      </c>
      <c r="M7488" s="49" t="s">
        <v>908</v>
      </c>
      <c r="N7488" s="51">
        <v>37408</v>
      </c>
      <c r="O7488" s="51">
        <v>37257</v>
      </c>
      <c r="P7488" s="49" t="s">
        <v>3234</v>
      </c>
    </row>
    <row r="7489" spans="1:16">
      <c r="A7489" s="46">
        <v>0</v>
      </c>
      <c r="B7489" s="46">
        <v>0</v>
      </c>
      <c r="C7489" s="46">
        <v>0</v>
      </c>
      <c r="D7489" s="46">
        <f t="shared" si="116"/>
        <v>0</v>
      </c>
      <c r="E7489" s="51">
        <v>45261</v>
      </c>
      <c r="F7489" s="49" t="s">
        <v>80</v>
      </c>
      <c r="G7489" s="49" t="s">
        <v>81</v>
      </c>
      <c r="H7489" s="49" t="s">
        <v>3233</v>
      </c>
      <c r="I7489" s="49" t="s">
        <v>721</v>
      </c>
      <c r="J7489" s="49">
        <v>135500</v>
      </c>
      <c r="K7489" s="49" t="s">
        <v>106</v>
      </c>
      <c r="L7489" s="49">
        <v>9818326</v>
      </c>
      <c r="M7489" s="49" t="s">
        <v>908</v>
      </c>
      <c r="N7489" s="51">
        <v>38322</v>
      </c>
      <c r="O7489" s="51">
        <v>37987</v>
      </c>
      <c r="P7489" s="49" t="s">
        <v>3234</v>
      </c>
    </row>
    <row r="7490" spans="1:16">
      <c r="A7490" s="46">
        <v>0</v>
      </c>
      <c r="B7490" s="46">
        <v>0</v>
      </c>
      <c r="C7490" s="46">
        <v>0</v>
      </c>
      <c r="D7490" s="46">
        <f t="shared" si="116"/>
        <v>0</v>
      </c>
      <c r="E7490" s="51">
        <v>45261</v>
      </c>
      <c r="F7490" s="49" t="s">
        <v>80</v>
      </c>
      <c r="G7490" s="49" t="s">
        <v>81</v>
      </c>
      <c r="H7490" s="49" t="s">
        <v>3233</v>
      </c>
      <c r="I7490" s="49" t="s">
        <v>721</v>
      </c>
      <c r="J7490" s="49">
        <v>135500</v>
      </c>
      <c r="K7490" s="49" t="s">
        <v>151</v>
      </c>
      <c r="L7490" s="49">
        <v>12217084</v>
      </c>
      <c r="M7490" s="49" t="s">
        <v>895</v>
      </c>
      <c r="N7490" s="51">
        <v>40024</v>
      </c>
      <c r="O7490" s="51">
        <v>39814</v>
      </c>
      <c r="P7490" s="49" t="s">
        <v>3157</v>
      </c>
    </row>
    <row r="7491" spans="1:16">
      <c r="A7491" s="46">
        <v>0</v>
      </c>
      <c r="B7491" s="46">
        <v>0</v>
      </c>
      <c r="C7491" s="46">
        <v>0</v>
      </c>
      <c r="D7491" s="46">
        <f t="shared" ref="D7491:D7554" si="117">+B7491-C7491</f>
        <v>0</v>
      </c>
      <c r="E7491" s="51">
        <v>45261</v>
      </c>
      <c r="F7491" s="49" t="s">
        <v>80</v>
      </c>
      <c r="G7491" s="49" t="s">
        <v>81</v>
      </c>
      <c r="H7491" s="49" t="s">
        <v>3233</v>
      </c>
      <c r="I7491" s="49" t="s">
        <v>721</v>
      </c>
      <c r="J7491" s="49">
        <v>135500</v>
      </c>
      <c r="K7491" s="49" t="s">
        <v>107</v>
      </c>
      <c r="L7491" s="49">
        <v>29101024</v>
      </c>
      <c r="M7491" s="49" t="s">
        <v>3235</v>
      </c>
      <c r="N7491" s="51">
        <v>43847</v>
      </c>
      <c r="O7491" s="51">
        <v>43891</v>
      </c>
      <c r="P7491" s="49" t="s">
        <v>1206</v>
      </c>
    </row>
    <row r="7492" spans="1:16">
      <c r="A7492" s="46">
        <v>0</v>
      </c>
      <c r="B7492" s="46">
        <v>0</v>
      </c>
      <c r="C7492" s="46">
        <v>0</v>
      </c>
      <c r="D7492" s="46">
        <f t="shared" si="117"/>
        <v>0</v>
      </c>
      <c r="E7492" s="51">
        <v>45261</v>
      </c>
      <c r="F7492" s="49" t="s">
        <v>80</v>
      </c>
      <c r="G7492" s="49" t="s">
        <v>81</v>
      </c>
      <c r="H7492" s="49" t="s">
        <v>3233</v>
      </c>
      <c r="I7492" s="49" t="s">
        <v>721</v>
      </c>
      <c r="J7492" s="49">
        <v>135500</v>
      </c>
      <c r="K7492" s="49" t="s">
        <v>107</v>
      </c>
      <c r="L7492" s="49">
        <v>10594685</v>
      </c>
      <c r="M7492" s="49" t="s">
        <v>3236</v>
      </c>
      <c r="N7492" s="51">
        <v>40513</v>
      </c>
      <c r="O7492" s="51">
        <v>40513</v>
      </c>
      <c r="P7492" s="49" t="s">
        <v>3234</v>
      </c>
    </row>
    <row r="7493" spans="1:16">
      <c r="A7493" s="46">
        <v>0</v>
      </c>
      <c r="B7493" s="46">
        <v>0</v>
      </c>
      <c r="C7493" s="46">
        <v>0</v>
      </c>
      <c r="D7493" s="46">
        <f t="shared" si="117"/>
        <v>0</v>
      </c>
      <c r="E7493" s="51">
        <v>45261</v>
      </c>
      <c r="F7493" s="49" t="s">
        <v>80</v>
      </c>
      <c r="G7493" s="49" t="s">
        <v>81</v>
      </c>
      <c r="H7493" s="49" t="s">
        <v>3233</v>
      </c>
      <c r="I7493" s="49" t="s">
        <v>721</v>
      </c>
      <c r="J7493" s="49">
        <v>135500</v>
      </c>
      <c r="K7493" s="49" t="s">
        <v>107</v>
      </c>
      <c r="L7493" s="49">
        <v>10637774</v>
      </c>
      <c r="M7493" s="49" t="s">
        <v>3236</v>
      </c>
      <c r="N7493" s="51">
        <v>40544</v>
      </c>
      <c r="O7493" s="51">
        <v>40544</v>
      </c>
      <c r="P7493" s="49" t="s">
        <v>3234</v>
      </c>
    </row>
    <row r="7494" spans="1:16">
      <c r="A7494" s="46">
        <v>0</v>
      </c>
      <c r="B7494" s="46">
        <v>0</v>
      </c>
      <c r="C7494" s="46">
        <v>0</v>
      </c>
      <c r="D7494" s="46">
        <f t="shared" si="117"/>
        <v>0</v>
      </c>
      <c r="E7494" s="51">
        <v>45261</v>
      </c>
      <c r="F7494" s="49" t="s">
        <v>80</v>
      </c>
      <c r="G7494" s="49" t="s">
        <v>81</v>
      </c>
      <c r="H7494" s="49" t="s">
        <v>3233</v>
      </c>
      <c r="I7494" s="49" t="s">
        <v>721</v>
      </c>
      <c r="J7494" s="49">
        <v>135500</v>
      </c>
      <c r="K7494" s="49" t="s">
        <v>107</v>
      </c>
      <c r="L7494" s="49">
        <v>14542186</v>
      </c>
      <c r="M7494" s="49" t="s">
        <v>3237</v>
      </c>
      <c r="N7494" s="51">
        <v>42373</v>
      </c>
      <c r="O7494" s="51">
        <v>42430</v>
      </c>
      <c r="P7494" s="49" t="s">
        <v>3238</v>
      </c>
    </row>
    <row r="7495" spans="1:16">
      <c r="A7495" s="46">
        <v>0</v>
      </c>
      <c r="B7495" s="46">
        <v>0</v>
      </c>
      <c r="C7495" s="46">
        <v>0</v>
      </c>
      <c r="D7495" s="46">
        <f t="shared" si="117"/>
        <v>0</v>
      </c>
      <c r="E7495" s="51">
        <v>45261</v>
      </c>
      <c r="F7495" s="49" t="s">
        <v>80</v>
      </c>
      <c r="G7495" s="49" t="s">
        <v>81</v>
      </c>
      <c r="H7495" s="49" t="s">
        <v>3233</v>
      </c>
      <c r="I7495" s="49" t="s">
        <v>721</v>
      </c>
      <c r="J7495" s="49">
        <v>135500</v>
      </c>
      <c r="K7495" s="49" t="s">
        <v>107</v>
      </c>
      <c r="L7495" s="49">
        <v>29083387</v>
      </c>
      <c r="M7495" s="49" t="s">
        <v>3235</v>
      </c>
      <c r="N7495" s="51">
        <v>43847</v>
      </c>
      <c r="O7495" s="51">
        <v>43891</v>
      </c>
      <c r="P7495" s="49" t="s">
        <v>1206</v>
      </c>
    </row>
    <row r="7496" spans="1:16">
      <c r="A7496" s="46">
        <v>0</v>
      </c>
      <c r="B7496" s="46">
        <v>0</v>
      </c>
      <c r="C7496" s="46">
        <v>0</v>
      </c>
      <c r="D7496" s="46">
        <f t="shared" si="117"/>
        <v>0</v>
      </c>
      <c r="E7496" s="51">
        <v>45261</v>
      </c>
      <c r="F7496" s="49" t="s">
        <v>80</v>
      </c>
      <c r="G7496" s="49" t="s">
        <v>81</v>
      </c>
      <c r="H7496" s="49" t="s">
        <v>3233</v>
      </c>
      <c r="I7496" s="49" t="s">
        <v>721</v>
      </c>
      <c r="J7496" s="49">
        <v>135500</v>
      </c>
      <c r="K7496" s="49" t="s">
        <v>107</v>
      </c>
      <c r="L7496" s="49">
        <v>28866378</v>
      </c>
      <c r="M7496" s="49" t="s">
        <v>3235</v>
      </c>
      <c r="N7496" s="51">
        <v>43847</v>
      </c>
      <c r="O7496" s="51">
        <v>43831</v>
      </c>
      <c r="P7496" s="49" t="s">
        <v>1206</v>
      </c>
    </row>
    <row r="7497" spans="1:16">
      <c r="A7497" s="46">
        <v>0</v>
      </c>
      <c r="B7497" s="46">
        <v>0</v>
      </c>
      <c r="C7497" s="46">
        <v>0</v>
      </c>
      <c r="D7497" s="46">
        <f t="shared" si="117"/>
        <v>0</v>
      </c>
      <c r="E7497" s="51">
        <v>45261</v>
      </c>
      <c r="F7497" s="49" t="s">
        <v>80</v>
      </c>
      <c r="G7497" s="49" t="s">
        <v>81</v>
      </c>
      <c r="H7497" s="49" t="s">
        <v>3233</v>
      </c>
      <c r="I7497" s="49" t="s">
        <v>721</v>
      </c>
      <c r="J7497" s="49">
        <v>135500</v>
      </c>
      <c r="K7497" s="49" t="s">
        <v>107</v>
      </c>
      <c r="L7497" s="49">
        <v>12221362</v>
      </c>
      <c r="M7497" s="49" t="s">
        <v>3239</v>
      </c>
      <c r="N7497" s="51">
        <v>41445</v>
      </c>
      <c r="O7497" s="51">
        <v>41609</v>
      </c>
      <c r="P7497" s="49" t="s">
        <v>3240</v>
      </c>
    </row>
    <row r="7498" spans="1:16">
      <c r="A7498" s="46">
        <v>0</v>
      </c>
      <c r="B7498" s="46">
        <v>0</v>
      </c>
      <c r="C7498" s="46">
        <v>0</v>
      </c>
      <c r="D7498" s="46">
        <f t="shared" si="117"/>
        <v>0</v>
      </c>
      <c r="E7498" s="51">
        <v>45261</v>
      </c>
      <c r="F7498" s="49" t="s">
        <v>80</v>
      </c>
      <c r="G7498" s="49" t="s">
        <v>81</v>
      </c>
      <c r="H7498" s="49" t="s">
        <v>3233</v>
      </c>
      <c r="I7498" s="49" t="s">
        <v>721</v>
      </c>
      <c r="J7498" s="49">
        <v>135500</v>
      </c>
      <c r="K7498" s="49" t="s">
        <v>107</v>
      </c>
      <c r="L7498" s="49">
        <v>21682863</v>
      </c>
      <c r="M7498" s="49" t="s">
        <v>1207</v>
      </c>
      <c r="N7498" s="51">
        <v>43231</v>
      </c>
      <c r="O7498" s="51">
        <v>43282</v>
      </c>
      <c r="P7498" s="49" t="s">
        <v>1205</v>
      </c>
    </row>
    <row r="7499" spans="1:16">
      <c r="A7499" s="46">
        <v>0</v>
      </c>
      <c r="B7499" s="46">
        <v>0</v>
      </c>
      <c r="C7499" s="46">
        <v>0</v>
      </c>
      <c r="D7499" s="46">
        <f t="shared" si="117"/>
        <v>0</v>
      </c>
      <c r="E7499" s="51">
        <v>45261</v>
      </c>
      <c r="F7499" s="49" t="s">
        <v>80</v>
      </c>
      <c r="G7499" s="49" t="s">
        <v>81</v>
      </c>
      <c r="H7499" s="49" t="s">
        <v>3233</v>
      </c>
      <c r="I7499" s="49" t="s">
        <v>721</v>
      </c>
      <c r="J7499" s="49">
        <v>135500</v>
      </c>
      <c r="K7499" s="49" t="s">
        <v>107</v>
      </c>
      <c r="L7499" s="49">
        <v>13659177</v>
      </c>
      <c r="M7499" s="49" t="s">
        <v>3241</v>
      </c>
      <c r="N7499" s="51">
        <v>42283</v>
      </c>
      <c r="O7499" s="51">
        <v>42278</v>
      </c>
      <c r="P7499" s="49" t="s">
        <v>3242</v>
      </c>
    </row>
    <row r="7500" spans="1:16">
      <c r="A7500" s="46">
        <v>0</v>
      </c>
      <c r="B7500" s="46">
        <v>0</v>
      </c>
      <c r="C7500" s="46">
        <v>0</v>
      </c>
      <c r="D7500" s="46">
        <f t="shared" si="117"/>
        <v>0</v>
      </c>
      <c r="E7500" s="51">
        <v>45261</v>
      </c>
      <c r="F7500" s="49" t="s">
        <v>80</v>
      </c>
      <c r="G7500" s="49" t="s">
        <v>81</v>
      </c>
      <c r="H7500" s="49" t="s">
        <v>3233</v>
      </c>
      <c r="I7500" s="49" t="s">
        <v>721</v>
      </c>
      <c r="J7500" s="49">
        <v>135500</v>
      </c>
      <c r="K7500" s="49" t="s">
        <v>107</v>
      </c>
      <c r="L7500" s="49">
        <v>14696715</v>
      </c>
      <c r="M7500" s="49" t="s">
        <v>3237</v>
      </c>
      <c r="N7500" s="51">
        <v>42373</v>
      </c>
      <c r="O7500" s="51">
        <v>42461</v>
      </c>
      <c r="P7500" s="49" t="s">
        <v>3238</v>
      </c>
    </row>
    <row r="7501" spans="1:16">
      <c r="A7501" s="46">
        <v>0</v>
      </c>
      <c r="B7501" s="46">
        <v>0</v>
      </c>
      <c r="C7501" s="46">
        <v>0</v>
      </c>
      <c r="D7501" s="46">
        <f t="shared" si="117"/>
        <v>0</v>
      </c>
      <c r="E7501" s="51">
        <v>45261</v>
      </c>
      <c r="F7501" s="49" t="s">
        <v>80</v>
      </c>
      <c r="G7501" s="49" t="s">
        <v>81</v>
      </c>
      <c r="H7501" s="49" t="s">
        <v>3233</v>
      </c>
      <c r="I7501" s="49" t="s">
        <v>721</v>
      </c>
      <c r="J7501" s="49">
        <v>135500</v>
      </c>
      <c r="K7501" s="49" t="s">
        <v>107</v>
      </c>
      <c r="L7501" s="49">
        <v>28960898</v>
      </c>
      <c r="M7501" s="49" t="s">
        <v>3235</v>
      </c>
      <c r="N7501" s="51">
        <v>43847</v>
      </c>
      <c r="O7501" s="51">
        <v>43862</v>
      </c>
      <c r="P7501" s="49" t="s">
        <v>1206</v>
      </c>
    </row>
    <row r="7502" spans="1:16">
      <c r="A7502" s="46">
        <v>0</v>
      </c>
      <c r="B7502" s="46">
        <v>0</v>
      </c>
      <c r="C7502" s="46">
        <v>0</v>
      </c>
      <c r="D7502" s="46">
        <f t="shared" si="117"/>
        <v>0</v>
      </c>
      <c r="E7502" s="51">
        <v>45261</v>
      </c>
      <c r="F7502" s="49" t="s">
        <v>80</v>
      </c>
      <c r="G7502" s="49" t="s">
        <v>81</v>
      </c>
      <c r="H7502" s="49" t="s">
        <v>3233</v>
      </c>
      <c r="I7502" s="49" t="s">
        <v>721</v>
      </c>
      <c r="J7502" s="49">
        <v>135500</v>
      </c>
      <c r="K7502" s="49" t="s">
        <v>157</v>
      </c>
      <c r="L7502" s="49">
        <v>14038855</v>
      </c>
      <c r="M7502" s="49" t="s">
        <v>900</v>
      </c>
      <c r="N7502" s="51">
        <v>42283</v>
      </c>
      <c r="O7502" s="51">
        <v>42005</v>
      </c>
      <c r="P7502" s="49" t="s">
        <v>3242</v>
      </c>
    </row>
    <row r="7503" spans="1:16">
      <c r="A7503" s="46">
        <v>0</v>
      </c>
      <c r="B7503" s="46">
        <v>0</v>
      </c>
      <c r="C7503" s="46">
        <v>0</v>
      </c>
      <c r="D7503" s="46">
        <f t="shared" si="117"/>
        <v>0</v>
      </c>
      <c r="E7503" s="51">
        <v>45261</v>
      </c>
      <c r="F7503" s="49" t="s">
        <v>80</v>
      </c>
      <c r="G7503" s="49" t="s">
        <v>81</v>
      </c>
      <c r="H7503" s="49" t="s">
        <v>3233</v>
      </c>
      <c r="I7503" s="49" t="s">
        <v>721</v>
      </c>
      <c r="J7503" s="49">
        <v>135500</v>
      </c>
      <c r="K7503" s="49" t="s">
        <v>158</v>
      </c>
      <c r="L7503" s="49">
        <v>12246866</v>
      </c>
      <c r="M7503" s="49" t="s">
        <v>901</v>
      </c>
      <c r="N7503" s="51">
        <v>41445</v>
      </c>
      <c r="O7503" s="51">
        <v>41275</v>
      </c>
      <c r="P7503" s="49" t="s">
        <v>3240</v>
      </c>
    </row>
    <row r="7504" spans="1:16">
      <c r="A7504" s="46">
        <v>0</v>
      </c>
      <c r="B7504" s="46">
        <v>0</v>
      </c>
      <c r="C7504" s="46">
        <v>0</v>
      </c>
      <c r="D7504" s="46">
        <f t="shared" si="117"/>
        <v>0</v>
      </c>
      <c r="E7504" s="51">
        <v>45261</v>
      </c>
      <c r="F7504" s="49" t="s">
        <v>80</v>
      </c>
      <c r="G7504" s="49" t="s">
        <v>81</v>
      </c>
      <c r="H7504" s="49" t="s">
        <v>3233</v>
      </c>
      <c r="I7504" s="49" t="s">
        <v>721</v>
      </c>
      <c r="J7504" s="49">
        <v>135500</v>
      </c>
      <c r="K7504" s="49" t="s">
        <v>158</v>
      </c>
      <c r="L7504" s="49">
        <v>12217091</v>
      </c>
      <c r="M7504" s="49" t="s">
        <v>901</v>
      </c>
      <c r="N7504" s="51">
        <v>40330</v>
      </c>
      <c r="O7504" s="51">
        <v>40179</v>
      </c>
      <c r="P7504" s="49" t="s">
        <v>3243</v>
      </c>
    </row>
    <row r="7505" spans="1:16">
      <c r="A7505" s="46">
        <v>0</v>
      </c>
      <c r="B7505" s="46">
        <v>0</v>
      </c>
      <c r="C7505" s="46">
        <v>0</v>
      </c>
      <c r="D7505" s="46">
        <f t="shared" si="117"/>
        <v>0</v>
      </c>
      <c r="E7505" s="51">
        <v>45261</v>
      </c>
      <c r="F7505" s="49" t="s">
        <v>80</v>
      </c>
      <c r="G7505" s="49" t="s">
        <v>81</v>
      </c>
      <c r="H7505" s="49" t="s">
        <v>3233</v>
      </c>
      <c r="I7505" s="49" t="s">
        <v>721</v>
      </c>
      <c r="J7505" s="49">
        <v>135500</v>
      </c>
      <c r="K7505" s="49" t="s">
        <v>109</v>
      </c>
      <c r="L7505" s="49">
        <v>20759467</v>
      </c>
      <c r="M7505" s="49" t="s">
        <v>914</v>
      </c>
      <c r="N7505" s="51">
        <v>34151</v>
      </c>
      <c r="O7505" s="51">
        <v>34151</v>
      </c>
      <c r="P7505" s="49" t="s">
        <v>909</v>
      </c>
    </row>
    <row r="7506" spans="1:16">
      <c r="A7506" s="46">
        <v>0</v>
      </c>
      <c r="B7506" s="46">
        <v>0</v>
      </c>
      <c r="C7506" s="46">
        <v>0</v>
      </c>
      <c r="D7506" s="46">
        <f t="shared" si="117"/>
        <v>0</v>
      </c>
      <c r="E7506" s="51">
        <v>45261</v>
      </c>
      <c r="F7506" s="49" t="s">
        <v>80</v>
      </c>
      <c r="G7506" s="49" t="s">
        <v>81</v>
      </c>
      <c r="H7506" s="49" t="s">
        <v>3233</v>
      </c>
      <c r="I7506" s="49" t="s">
        <v>721</v>
      </c>
      <c r="J7506" s="49">
        <v>135500</v>
      </c>
      <c r="K7506" s="49" t="s">
        <v>109</v>
      </c>
      <c r="L7506" s="49">
        <v>9803507</v>
      </c>
      <c r="M7506" s="49" t="s">
        <v>914</v>
      </c>
      <c r="N7506" s="51">
        <v>34151</v>
      </c>
      <c r="O7506" s="51">
        <v>34151</v>
      </c>
      <c r="P7506" s="49" t="s">
        <v>1081</v>
      </c>
    </row>
    <row r="7507" spans="1:16">
      <c r="A7507" s="46">
        <v>0</v>
      </c>
      <c r="B7507" s="46">
        <v>0</v>
      </c>
      <c r="C7507" s="46">
        <v>0</v>
      </c>
      <c r="D7507" s="46">
        <f t="shared" si="117"/>
        <v>0</v>
      </c>
      <c r="E7507" s="51">
        <v>45261</v>
      </c>
      <c r="F7507" s="49" t="s">
        <v>80</v>
      </c>
      <c r="G7507" s="49" t="s">
        <v>81</v>
      </c>
      <c r="H7507" s="49" t="s">
        <v>3233</v>
      </c>
      <c r="I7507" s="49" t="s">
        <v>721</v>
      </c>
      <c r="J7507" s="49">
        <v>135500</v>
      </c>
      <c r="K7507" s="49" t="s">
        <v>109</v>
      </c>
      <c r="L7507" s="49">
        <v>9810968</v>
      </c>
      <c r="M7507" s="49" t="s">
        <v>914</v>
      </c>
      <c r="N7507" s="51">
        <v>37408</v>
      </c>
      <c r="O7507" s="51">
        <v>37257</v>
      </c>
      <c r="P7507" s="49" t="s">
        <v>3234</v>
      </c>
    </row>
    <row r="7508" spans="1:16">
      <c r="A7508" s="46">
        <v>0</v>
      </c>
      <c r="B7508" s="46">
        <v>0</v>
      </c>
      <c r="C7508" s="46">
        <v>0</v>
      </c>
      <c r="D7508" s="46">
        <f t="shared" si="117"/>
        <v>0</v>
      </c>
      <c r="E7508" s="51">
        <v>45261</v>
      </c>
      <c r="F7508" s="49" t="s">
        <v>80</v>
      </c>
      <c r="G7508" s="49" t="s">
        <v>81</v>
      </c>
      <c r="H7508" s="49" t="s">
        <v>3233</v>
      </c>
      <c r="I7508" s="49" t="s">
        <v>721</v>
      </c>
      <c r="J7508" s="49">
        <v>135500</v>
      </c>
      <c r="K7508" s="49" t="s">
        <v>109</v>
      </c>
      <c r="L7508" s="49">
        <v>20759509</v>
      </c>
      <c r="M7508" s="49" t="s">
        <v>914</v>
      </c>
      <c r="N7508" s="51">
        <v>38322</v>
      </c>
      <c r="O7508" s="51">
        <v>37987</v>
      </c>
      <c r="P7508" s="49" t="s">
        <v>909</v>
      </c>
    </row>
    <row r="7509" spans="1:16">
      <c r="A7509" s="46">
        <v>0</v>
      </c>
      <c r="B7509" s="46">
        <v>0</v>
      </c>
      <c r="C7509" s="46">
        <v>0</v>
      </c>
      <c r="D7509" s="46">
        <f t="shared" si="117"/>
        <v>0</v>
      </c>
      <c r="E7509" s="51">
        <v>45261</v>
      </c>
      <c r="F7509" s="49" t="s">
        <v>80</v>
      </c>
      <c r="G7509" s="49" t="s">
        <v>81</v>
      </c>
      <c r="H7509" s="49" t="s">
        <v>3233</v>
      </c>
      <c r="I7509" s="49" t="s">
        <v>721</v>
      </c>
      <c r="J7509" s="49">
        <v>135500</v>
      </c>
      <c r="K7509" s="49" t="s">
        <v>109</v>
      </c>
      <c r="L7509" s="49">
        <v>20759488</v>
      </c>
      <c r="M7509" s="49" t="s">
        <v>914</v>
      </c>
      <c r="N7509" s="51">
        <v>34151</v>
      </c>
      <c r="O7509" s="51">
        <v>34151</v>
      </c>
      <c r="P7509" s="49" t="s">
        <v>909</v>
      </c>
    </row>
    <row r="7510" spans="1:16">
      <c r="A7510" s="46">
        <v>0</v>
      </c>
      <c r="B7510" s="46">
        <v>0</v>
      </c>
      <c r="C7510" s="46">
        <v>0</v>
      </c>
      <c r="D7510" s="46">
        <f t="shared" si="117"/>
        <v>0</v>
      </c>
      <c r="E7510" s="51">
        <v>45261</v>
      </c>
      <c r="F7510" s="49" t="s">
        <v>80</v>
      </c>
      <c r="G7510" s="49" t="s">
        <v>81</v>
      </c>
      <c r="H7510" s="49" t="s">
        <v>3233</v>
      </c>
      <c r="I7510" s="49" t="s">
        <v>721</v>
      </c>
      <c r="J7510" s="49">
        <v>135500</v>
      </c>
      <c r="K7510" s="49" t="s">
        <v>109</v>
      </c>
      <c r="L7510" s="49">
        <v>9818327</v>
      </c>
      <c r="M7510" s="49" t="s">
        <v>914</v>
      </c>
      <c r="N7510" s="51">
        <v>38322</v>
      </c>
      <c r="O7510" s="51">
        <v>37987</v>
      </c>
      <c r="P7510" s="49" t="s">
        <v>3234</v>
      </c>
    </row>
    <row r="7511" spans="1:16">
      <c r="A7511" s="46">
        <v>0</v>
      </c>
      <c r="B7511" s="46">
        <v>0</v>
      </c>
      <c r="C7511" s="46">
        <v>0</v>
      </c>
      <c r="D7511" s="46">
        <f t="shared" si="117"/>
        <v>0</v>
      </c>
      <c r="E7511" s="51">
        <v>45261</v>
      </c>
      <c r="F7511" s="49" t="s">
        <v>80</v>
      </c>
      <c r="G7511" s="49" t="s">
        <v>81</v>
      </c>
      <c r="H7511" s="49" t="s">
        <v>3233</v>
      </c>
      <c r="I7511" s="49" t="s">
        <v>721</v>
      </c>
      <c r="J7511" s="49">
        <v>135500</v>
      </c>
      <c r="K7511" s="49" t="s">
        <v>201</v>
      </c>
      <c r="L7511" s="49">
        <v>18616606</v>
      </c>
      <c r="M7511" s="49" t="s">
        <v>1209</v>
      </c>
      <c r="N7511" s="51">
        <v>42373</v>
      </c>
      <c r="O7511" s="51">
        <v>42430</v>
      </c>
      <c r="P7511" s="49" t="s">
        <v>3238</v>
      </c>
    </row>
    <row r="7512" spans="1:16">
      <c r="A7512" s="46">
        <v>0</v>
      </c>
      <c r="B7512" s="46">
        <v>0</v>
      </c>
      <c r="C7512" s="46">
        <v>0</v>
      </c>
      <c r="D7512" s="46">
        <f t="shared" si="117"/>
        <v>0</v>
      </c>
      <c r="E7512" s="51">
        <v>45261</v>
      </c>
      <c r="F7512" s="49" t="s">
        <v>80</v>
      </c>
      <c r="G7512" s="49" t="s">
        <v>81</v>
      </c>
      <c r="H7512" s="49" t="s">
        <v>3233</v>
      </c>
      <c r="I7512" s="49" t="s">
        <v>721</v>
      </c>
      <c r="J7512" s="49">
        <v>135500</v>
      </c>
      <c r="K7512" s="49" t="s">
        <v>693</v>
      </c>
      <c r="L7512" s="49">
        <v>9974947</v>
      </c>
      <c r="M7512" s="49" t="s">
        <v>3128</v>
      </c>
      <c r="N7512" s="51">
        <v>34151</v>
      </c>
      <c r="O7512" s="51">
        <v>34151</v>
      </c>
      <c r="P7512" s="49" t="s">
        <v>1091</v>
      </c>
    </row>
    <row r="7513" spans="1:16">
      <c r="A7513" s="46">
        <v>0</v>
      </c>
      <c r="B7513" s="46">
        <v>0</v>
      </c>
      <c r="C7513" s="46">
        <v>0</v>
      </c>
      <c r="D7513" s="46">
        <f t="shared" si="117"/>
        <v>0</v>
      </c>
      <c r="E7513" s="51">
        <v>45261</v>
      </c>
      <c r="F7513" s="49" t="s">
        <v>80</v>
      </c>
      <c r="G7513" s="49" t="s">
        <v>81</v>
      </c>
      <c r="H7513" s="49" t="s">
        <v>3233</v>
      </c>
      <c r="I7513" s="49" t="s">
        <v>721</v>
      </c>
      <c r="J7513" s="49">
        <v>135600</v>
      </c>
      <c r="K7513" s="49" t="s">
        <v>114</v>
      </c>
      <c r="L7513" s="49">
        <v>10909522</v>
      </c>
      <c r="M7513" s="49" t="s">
        <v>1067</v>
      </c>
      <c r="N7513" s="51">
        <v>40695</v>
      </c>
      <c r="O7513" s="51">
        <v>40544</v>
      </c>
      <c r="P7513" s="49" t="s">
        <v>3234</v>
      </c>
    </row>
    <row r="7514" spans="1:16">
      <c r="A7514" s="46">
        <v>0</v>
      </c>
      <c r="B7514" s="46">
        <v>0</v>
      </c>
      <c r="C7514" s="46">
        <v>0</v>
      </c>
      <c r="D7514" s="46">
        <f t="shared" si="117"/>
        <v>0</v>
      </c>
      <c r="E7514" s="51">
        <v>45261</v>
      </c>
      <c r="F7514" s="49" t="s">
        <v>80</v>
      </c>
      <c r="G7514" s="49" t="s">
        <v>81</v>
      </c>
      <c r="H7514" s="49" t="s">
        <v>3233</v>
      </c>
      <c r="I7514" s="49" t="s">
        <v>721</v>
      </c>
      <c r="J7514" s="49">
        <v>135600</v>
      </c>
      <c r="K7514" s="49" t="s">
        <v>107</v>
      </c>
      <c r="L7514" s="49">
        <v>29083390</v>
      </c>
      <c r="M7514" s="49" t="s">
        <v>3235</v>
      </c>
      <c r="N7514" s="51">
        <v>43847</v>
      </c>
      <c r="O7514" s="51">
        <v>43891</v>
      </c>
      <c r="P7514" s="49" t="s">
        <v>1206</v>
      </c>
    </row>
    <row r="7515" spans="1:16">
      <c r="A7515" s="46">
        <v>0</v>
      </c>
      <c r="B7515" s="46">
        <v>0</v>
      </c>
      <c r="C7515" s="46">
        <v>0</v>
      </c>
      <c r="D7515" s="46">
        <f t="shared" si="117"/>
        <v>0</v>
      </c>
      <c r="E7515" s="51">
        <v>45261</v>
      </c>
      <c r="F7515" s="49" t="s">
        <v>80</v>
      </c>
      <c r="G7515" s="49" t="s">
        <v>81</v>
      </c>
      <c r="H7515" s="49" t="s">
        <v>3233</v>
      </c>
      <c r="I7515" s="49" t="s">
        <v>721</v>
      </c>
      <c r="J7515" s="49">
        <v>135600</v>
      </c>
      <c r="K7515" s="49" t="s">
        <v>107</v>
      </c>
      <c r="L7515" s="49">
        <v>12221365</v>
      </c>
      <c r="M7515" s="49" t="s">
        <v>3239</v>
      </c>
      <c r="N7515" s="51">
        <v>41445</v>
      </c>
      <c r="O7515" s="51">
        <v>41609</v>
      </c>
      <c r="P7515" s="49" t="s">
        <v>3240</v>
      </c>
    </row>
    <row r="7516" spans="1:16">
      <c r="A7516" s="46">
        <v>0</v>
      </c>
      <c r="B7516" s="46">
        <v>0</v>
      </c>
      <c r="C7516" s="46">
        <v>0</v>
      </c>
      <c r="D7516" s="46">
        <f t="shared" si="117"/>
        <v>0</v>
      </c>
      <c r="E7516" s="51">
        <v>45261</v>
      </c>
      <c r="F7516" s="49" t="s">
        <v>80</v>
      </c>
      <c r="G7516" s="49" t="s">
        <v>81</v>
      </c>
      <c r="H7516" s="49" t="s">
        <v>3233</v>
      </c>
      <c r="I7516" s="49" t="s">
        <v>721</v>
      </c>
      <c r="J7516" s="49">
        <v>135600</v>
      </c>
      <c r="K7516" s="49" t="s">
        <v>107</v>
      </c>
      <c r="L7516" s="49">
        <v>10594688</v>
      </c>
      <c r="M7516" s="49" t="s">
        <v>3236</v>
      </c>
      <c r="N7516" s="51">
        <v>40513</v>
      </c>
      <c r="O7516" s="51">
        <v>40513</v>
      </c>
      <c r="P7516" s="49" t="s">
        <v>3234</v>
      </c>
    </row>
    <row r="7517" spans="1:16">
      <c r="A7517" s="46">
        <v>0</v>
      </c>
      <c r="B7517" s="46">
        <v>0</v>
      </c>
      <c r="C7517" s="46">
        <v>0</v>
      </c>
      <c r="D7517" s="46">
        <f t="shared" si="117"/>
        <v>0</v>
      </c>
      <c r="E7517" s="51">
        <v>45261</v>
      </c>
      <c r="F7517" s="49" t="s">
        <v>80</v>
      </c>
      <c r="G7517" s="49" t="s">
        <v>81</v>
      </c>
      <c r="H7517" s="49" t="s">
        <v>3233</v>
      </c>
      <c r="I7517" s="49" t="s">
        <v>721</v>
      </c>
      <c r="J7517" s="49">
        <v>135600</v>
      </c>
      <c r="K7517" s="49" t="s">
        <v>107</v>
      </c>
      <c r="L7517" s="49">
        <v>28866381</v>
      </c>
      <c r="M7517" s="49" t="s">
        <v>3235</v>
      </c>
      <c r="N7517" s="51">
        <v>43847</v>
      </c>
      <c r="O7517" s="51">
        <v>43831</v>
      </c>
      <c r="P7517" s="49" t="s">
        <v>1206</v>
      </c>
    </row>
    <row r="7518" spans="1:16">
      <c r="A7518" s="46">
        <v>0</v>
      </c>
      <c r="B7518" s="46">
        <v>0</v>
      </c>
      <c r="C7518" s="46">
        <v>0</v>
      </c>
      <c r="D7518" s="46">
        <f t="shared" si="117"/>
        <v>0</v>
      </c>
      <c r="E7518" s="51">
        <v>45261</v>
      </c>
      <c r="F7518" s="49" t="s">
        <v>80</v>
      </c>
      <c r="G7518" s="49" t="s">
        <v>81</v>
      </c>
      <c r="H7518" s="49" t="s">
        <v>3233</v>
      </c>
      <c r="I7518" s="49" t="s">
        <v>721</v>
      </c>
      <c r="J7518" s="49">
        <v>135600</v>
      </c>
      <c r="K7518" s="49" t="s">
        <v>107</v>
      </c>
      <c r="L7518" s="49">
        <v>28960901</v>
      </c>
      <c r="M7518" s="49" t="s">
        <v>3235</v>
      </c>
      <c r="N7518" s="51">
        <v>43847</v>
      </c>
      <c r="O7518" s="51">
        <v>43862</v>
      </c>
      <c r="P7518" s="49" t="s">
        <v>1206</v>
      </c>
    </row>
    <row r="7519" spans="1:16">
      <c r="A7519" s="46">
        <v>0</v>
      </c>
      <c r="B7519" s="46">
        <v>0</v>
      </c>
      <c r="C7519" s="46">
        <v>0</v>
      </c>
      <c r="D7519" s="46">
        <f t="shared" si="117"/>
        <v>0</v>
      </c>
      <c r="E7519" s="51">
        <v>45261</v>
      </c>
      <c r="F7519" s="49" t="s">
        <v>80</v>
      </c>
      <c r="G7519" s="49" t="s">
        <v>81</v>
      </c>
      <c r="H7519" s="49" t="s">
        <v>3233</v>
      </c>
      <c r="I7519" s="49" t="s">
        <v>721</v>
      </c>
      <c r="J7519" s="49">
        <v>135600</v>
      </c>
      <c r="K7519" s="49" t="s">
        <v>107</v>
      </c>
      <c r="L7519" s="49">
        <v>29101027</v>
      </c>
      <c r="M7519" s="49" t="s">
        <v>3235</v>
      </c>
      <c r="N7519" s="51">
        <v>43847</v>
      </c>
      <c r="O7519" s="51">
        <v>43891</v>
      </c>
      <c r="P7519" s="49" t="s">
        <v>1206</v>
      </c>
    </row>
    <row r="7520" spans="1:16">
      <c r="A7520" s="46">
        <v>0</v>
      </c>
      <c r="B7520" s="46">
        <v>0</v>
      </c>
      <c r="C7520" s="46">
        <v>0</v>
      </c>
      <c r="D7520" s="46">
        <f t="shared" si="117"/>
        <v>0</v>
      </c>
      <c r="E7520" s="51">
        <v>45261</v>
      </c>
      <c r="F7520" s="49" t="s">
        <v>80</v>
      </c>
      <c r="G7520" s="49" t="s">
        <v>81</v>
      </c>
      <c r="H7520" s="49" t="s">
        <v>3233</v>
      </c>
      <c r="I7520" s="49" t="s">
        <v>721</v>
      </c>
      <c r="J7520" s="49">
        <v>135600</v>
      </c>
      <c r="K7520" s="49" t="s">
        <v>107</v>
      </c>
      <c r="L7520" s="49">
        <v>10637777</v>
      </c>
      <c r="M7520" s="49" t="s">
        <v>3236</v>
      </c>
      <c r="N7520" s="51">
        <v>40544</v>
      </c>
      <c r="O7520" s="51">
        <v>40544</v>
      </c>
      <c r="P7520" s="49" t="s">
        <v>3234</v>
      </c>
    </row>
    <row r="7521" spans="1:16">
      <c r="A7521" s="46">
        <v>0</v>
      </c>
      <c r="B7521" s="46">
        <v>0</v>
      </c>
      <c r="C7521" s="46">
        <v>0</v>
      </c>
      <c r="D7521" s="46">
        <f t="shared" si="117"/>
        <v>0</v>
      </c>
      <c r="E7521" s="51">
        <v>45261</v>
      </c>
      <c r="F7521" s="49" t="s">
        <v>80</v>
      </c>
      <c r="G7521" s="49" t="s">
        <v>81</v>
      </c>
      <c r="H7521" s="49" t="s">
        <v>3233</v>
      </c>
      <c r="I7521" s="49" t="s">
        <v>721</v>
      </c>
      <c r="J7521" s="49">
        <v>135600</v>
      </c>
      <c r="K7521" s="49" t="s">
        <v>152</v>
      </c>
      <c r="L7521" s="49">
        <v>11379768</v>
      </c>
      <c r="M7521" s="49" t="s">
        <v>1186</v>
      </c>
      <c r="N7521" s="51">
        <v>40543</v>
      </c>
      <c r="O7521" s="51">
        <v>40544</v>
      </c>
      <c r="P7521" s="49" t="s">
        <v>1187</v>
      </c>
    </row>
    <row r="7522" spans="1:16">
      <c r="A7522" s="46">
        <v>0</v>
      </c>
      <c r="B7522" s="46">
        <v>0</v>
      </c>
      <c r="C7522" s="46">
        <v>0</v>
      </c>
      <c r="D7522" s="46">
        <f t="shared" si="117"/>
        <v>0</v>
      </c>
      <c r="E7522" s="51">
        <v>45261</v>
      </c>
      <c r="F7522" s="49" t="s">
        <v>80</v>
      </c>
      <c r="G7522" s="49" t="s">
        <v>81</v>
      </c>
      <c r="H7522" s="49" t="s">
        <v>3233</v>
      </c>
      <c r="I7522" s="49" t="s">
        <v>721</v>
      </c>
      <c r="J7522" s="49">
        <v>135600</v>
      </c>
      <c r="K7522" s="49" t="s">
        <v>232</v>
      </c>
      <c r="L7522" s="49">
        <v>18616603</v>
      </c>
      <c r="M7522" s="49" t="s">
        <v>1211</v>
      </c>
      <c r="N7522" s="51">
        <v>42373</v>
      </c>
      <c r="O7522" s="51">
        <v>42370</v>
      </c>
      <c r="P7522" s="49" t="s">
        <v>3238</v>
      </c>
    </row>
    <row r="7523" spans="1:16">
      <c r="A7523" s="46">
        <v>0</v>
      </c>
      <c r="B7523" s="46">
        <v>0</v>
      </c>
      <c r="C7523" s="46">
        <v>0</v>
      </c>
      <c r="D7523" s="46">
        <f t="shared" si="117"/>
        <v>0</v>
      </c>
      <c r="E7523" s="51">
        <v>45261</v>
      </c>
      <c r="F7523" s="49" t="s">
        <v>80</v>
      </c>
      <c r="G7523" s="49" t="s">
        <v>81</v>
      </c>
      <c r="H7523" s="49" t="s">
        <v>3233</v>
      </c>
      <c r="I7523" s="49" t="s">
        <v>721</v>
      </c>
      <c r="J7523" s="49">
        <v>135600</v>
      </c>
      <c r="K7523" s="49" t="s">
        <v>122</v>
      </c>
      <c r="L7523" s="49">
        <v>18616596</v>
      </c>
      <c r="M7523" s="49" t="s">
        <v>905</v>
      </c>
      <c r="N7523" s="51">
        <v>42373</v>
      </c>
      <c r="O7523" s="51">
        <v>42370</v>
      </c>
      <c r="P7523" s="49" t="s">
        <v>3238</v>
      </c>
    </row>
    <row r="7524" spans="1:16">
      <c r="A7524" s="46">
        <v>0</v>
      </c>
      <c r="B7524" s="46">
        <v>0</v>
      </c>
      <c r="C7524" s="46">
        <v>0</v>
      </c>
      <c r="D7524" s="46">
        <f t="shared" si="117"/>
        <v>0</v>
      </c>
      <c r="E7524" s="51">
        <v>45261</v>
      </c>
      <c r="F7524" s="49" t="s">
        <v>80</v>
      </c>
      <c r="G7524" s="49" t="s">
        <v>81</v>
      </c>
      <c r="H7524" s="49" t="s">
        <v>3233</v>
      </c>
      <c r="I7524" s="49" t="s">
        <v>721</v>
      </c>
      <c r="J7524" s="49">
        <v>135600</v>
      </c>
      <c r="K7524" s="49" t="s">
        <v>115</v>
      </c>
      <c r="L7524" s="49">
        <v>9741314</v>
      </c>
      <c r="M7524" s="49" t="s">
        <v>977</v>
      </c>
      <c r="N7524" s="51">
        <v>39417</v>
      </c>
      <c r="O7524" s="51">
        <v>39083</v>
      </c>
      <c r="P7524" s="49" t="s">
        <v>3234</v>
      </c>
    </row>
    <row r="7525" spans="1:16">
      <c r="A7525" s="46">
        <v>0</v>
      </c>
      <c r="B7525" s="46">
        <v>0</v>
      </c>
      <c r="C7525" s="46">
        <v>0</v>
      </c>
      <c r="D7525" s="46">
        <f t="shared" si="117"/>
        <v>0</v>
      </c>
      <c r="E7525" s="51">
        <v>45261</v>
      </c>
      <c r="F7525" s="49" t="s">
        <v>80</v>
      </c>
      <c r="G7525" s="49" t="s">
        <v>81</v>
      </c>
      <c r="H7525" s="49" t="s">
        <v>3233</v>
      </c>
      <c r="I7525" s="49" t="s">
        <v>721</v>
      </c>
      <c r="J7525" s="49">
        <v>135600</v>
      </c>
      <c r="K7525" s="49" t="s">
        <v>115</v>
      </c>
      <c r="L7525" s="49">
        <v>9815116</v>
      </c>
      <c r="M7525" s="49" t="s">
        <v>977</v>
      </c>
      <c r="N7525" s="51">
        <v>37773</v>
      </c>
      <c r="O7525" s="51">
        <v>37622</v>
      </c>
      <c r="P7525" s="49" t="s">
        <v>3234</v>
      </c>
    </row>
    <row r="7526" spans="1:16">
      <c r="A7526" s="46">
        <v>0</v>
      </c>
      <c r="B7526" s="46">
        <v>0</v>
      </c>
      <c r="C7526" s="46">
        <v>0</v>
      </c>
      <c r="D7526" s="46">
        <f t="shared" si="117"/>
        <v>0</v>
      </c>
      <c r="E7526" s="51">
        <v>45261</v>
      </c>
      <c r="F7526" s="49" t="s">
        <v>80</v>
      </c>
      <c r="G7526" s="49" t="s">
        <v>81</v>
      </c>
      <c r="H7526" s="49" t="s">
        <v>3233</v>
      </c>
      <c r="I7526" s="49" t="s">
        <v>721</v>
      </c>
      <c r="J7526" s="49">
        <v>135600</v>
      </c>
      <c r="K7526" s="49" t="s">
        <v>115</v>
      </c>
      <c r="L7526" s="49">
        <v>20759502</v>
      </c>
      <c r="M7526" s="49" t="s">
        <v>977</v>
      </c>
      <c r="N7526" s="51">
        <v>38322</v>
      </c>
      <c r="O7526" s="51">
        <v>37987</v>
      </c>
      <c r="P7526" s="49" t="s">
        <v>909</v>
      </c>
    </row>
    <row r="7527" spans="1:16">
      <c r="A7527" s="46">
        <v>0</v>
      </c>
      <c r="B7527" s="46">
        <v>0</v>
      </c>
      <c r="C7527" s="46">
        <v>0</v>
      </c>
      <c r="D7527" s="46">
        <f t="shared" si="117"/>
        <v>0</v>
      </c>
      <c r="E7527" s="51">
        <v>45261</v>
      </c>
      <c r="F7527" s="49" t="s">
        <v>80</v>
      </c>
      <c r="G7527" s="49" t="s">
        <v>81</v>
      </c>
      <c r="H7527" s="49" t="s">
        <v>3233</v>
      </c>
      <c r="I7527" s="49" t="s">
        <v>721</v>
      </c>
      <c r="J7527" s="49">
        <v>135600</v>
      </c>
      <c r="K7527" s="49" t="s">
        <v>115</v>
      </c>
      <c r="L7527" s="49">
        <v>9817903</v>
      </c>
      <c r="M7527" s="49" t="s">
        <v>977</v>
      </c>
      <c r="N7527" s="51">
        <v>38261</v>
      </c>
      <c r="O7527" s="51">
        <v>37987</v>
      </c>
      <c r="P7527" s="49" t="s">
        <v>3234</v>
      </c>
    </row>
    <row r="7528" spans="1:16">
      <c r="A7528" s="46">
        <v>0</v>
      </c>
      <c r="B7528" s="46">
        <v>0</v>
      </c>
      <c r="C7528" s="46">
        <v>0</v>
      </c>
      <c r="D7528" s="46">
        <f t="shared" si="117"/>
        <v>0</v>
      </c>
      <c r="E7528" s="51">
        <v>45261</v>
      </c>
      <c r="F7528" s="49" t="s">
        <v>80</v>
      </c>
      <c r="G7528" s="49" t="s">
        <v>81</v>
      </c>
      <c r="H7528" s="49" t="s">
        <v>3244</v>
      </c>
      <c r="I7528" s="49" t="s">
        <v>688</v>
      </c>
      <c r="J7528" s="49">
        <v>135002</v>
      </c>
      <c r="K7528" s="49" t="s">
        <v>130</v>
      </c>
      <c r="L7528" s="49">
        <v>9995800</v>
      </c>
      <c r="M7528" s="49" t="s">
        <v>1234</v>
      </c>
      <c r="N7528" s="51">
        <v>38573</v>
      </c>
      <c r="O7528" s="51">
        <v>38596</v>
      </c>
      <c r="P7528" s="49" t="s">
        <v>3245</v>
      </c>
    </row>
    <row r="7529" spans="1:16">
      <c r="A7529" s="46">
        <v>0</v>
      </c>
      <c r="B7529" s="46">
        <v>0</v>
      </c>
      <c r="C7529" s="46">
        <v>0</v>
      </c>
      <c r="D7529" s="46">
        <f t="shared" si="117"/>
        <v>0</v>
      </c>
      <c r="E7529" s="51">
        <v>45261</v>
      </c>
      <c r="F7529" s="49" t="s">
        <v>80</v>
      </c>
      <c r="G7529" s="49" t="s">
        <v>81</v>
      </c>
      <c r="H7529" s="49" t="s">
        <v>3244</v>
      </c>
      <c r="I7529" s="49" t="s">
        <v>688</v>
      </c>
      <c r="J7529" s="49">
        <v>135002</v>
      </c>
      <c r="K7529" s="49" t="s">
        <v>130</v>
      </c>
      <c r="L7529" s="49">
        <v>9995796</v>
      </c>
      <c r="M7529" s="49" t="s">
        <v>1228</v>
      </c>
      <c r="N7529" s="51">
        <v>38573</v>
      </c>
      <c r="O7529" s="51">
        <v>38596</v>
      </c>
      <c r="P7529" s="49" t="s">
        <v>3245</v>
      </c>
    </row>
    <row r="7530" spans="1:16">
      <c r="A7530" s="46">
        <v>0</v>
      </c>
      <c r="B7530" s="46">
        <v>0</v>
      </c>
      <c r="C7530" s="46">
        <v>0</v>
      </c>
      <c r="D7530" s="46">
        <f t="shared" si="117"/>
        <v>0</v>
      </c>
      <c r="E7530" s="51">
        <v>45261</v>
      </c>
      <c r="F7530" s="49" t="s">
        <v>80</v>
      </c>
      <c r="G7530" s="49" t="s">
        <v>81</v>
      </c>
      <c r="H7530" s="49" t="s">
        <v>3244</v>
      </c>
      <c r="I7530" s="49" t="s">
        <v>688</v>
      </c>
      <c r="J7530" s="49">
        <v>135002</v>
      </c>
      <c r="K7530" s="49" t="s">
        <v>130</v>
      </c>
      <c r="L7530" s="49">
        <v>9995798</v>
      </c>
      <c r="M7530" s="49" t="s">
        <v>1232</v>
      </c>
      <c r="N7530" s="51">
        <v>38573</v>
      </c>
      <c r="O7530" s="51">
        <v>38596</v>
      </c>
      <c r="P7530" s="49" t="s">
        <v>3245</v>
      </c>
    </row>
    <row r="7531" spans="1:16">
      <c r="A7531" s="46">
        <v>0</v>
      </c>
      <c r="B7531" s="46">
        <v>0</v>
      </c>
      <c r="C7531" s="46">
        <v>0</v>
      </c>
      <c r="D7531" s="46">
        <f t="shared" si="117"/>
        <v>0</v>
      </c>
      <c r="E7531" s="51">
        <v>45261</v>
      </c>
      <c r="F7531" s="49" t="s">
        <v>80</v>
      </c>
      <c r="G7531" s="49" t="s">
        <v>81</v>
      </c>
      <c r="H7531" s="49" t="s">
        <v>3244</v>
      </c>
      <c r="I7531" s="49" t="s">
        <v>688</v>
      </c>
      <c r="J7531" s="49">
        <v>135002</v>
      </c>
      <c r="K7531" s="49" t="s">
        <v>130</v>
      </c>
      <c r="L7531" s="49">
        <v>9996264</v>
      </c>
      <c r="M7531" s="49" t="s">
        <v>1225</v>
      </c>
      <c r="N7531" s="51">
        <v>38573</v>
      </c>
      <c r="O7531" s="51">
        <v>38596</v>
      </c>
      <c r="P7531" s="49" t="s">
        <v>3245</v>
      </c>
    </row>
    <row r="7532" spans="1:16">
      <c r="A7532" s="46">
        <v>0</v>
      </c>
      <c r="B7532" s="46">
        <v>0</v>
      </c>
      <c r="C7532" s="46">
        <v>0</v>
      </c>
      <c r="D7532" s="46">
        <f t="shared" si="117"/>
        <v>0</v>
      </c>
      <c r="E7532" s="51">
        <v>45261</v>
      </c>
      <c r="F7532" s="49" t="s">
        <v>80</v>
      </c>
      <c r="G7532" s="49" t="s">
        <v>81</v>
      </c>
      <c r="H7532" s="49" t="s">
        <v>3244</v>
      </c>
      <c r="I7532" s="49" t="s">
        <v>688</v>
      </c>
      <c r="J7532" s="49">
        <v>135002</v>
      </c>
      <c r="K7532" s="49" t="s">
        <v>130</v>
      </c>
      <c r="L7532" s="49">
        <v>9995799</v>
      </c>
      <c r="M7532" s="49" t="s">
        <v>1220</v>
      </c>
      <c r="N7532" s="51">
        <v>38573</v>
      </c>
      <c r="O7532" s="51">
        <v>38596</v>
      </c>
      <c r="P7532" s="49" t="s">
        <v>3245</v>
      </c>
    </row>
    <row r="7533" spans="1:16">
      <c r="A7533" s="46">
        <v>0</v>
      </c>
      <c r="B7533" s="46">
        <v>0</v>
      </c>
      <c r="C7533" s="46">
        <v>0</v>
      </c>
      <c r="D7533" s="46">
        <f t="shared" si="117"/>
        <v>0</v>
      </c>
      <c r="E7533" s="51">
        <v>45261</v>
      </c>
      <c r="F7533" s="49" t="s">
        <v>80</v>
      </c>
      <c r="G7533" s="49" t="s">
        <v>81</v>
      </c>
      <c r="H7533" s="49" t="s">
        <v>3244</v>
      </c>
      <c r="I7533" s="49" t="s">
        <v>688</v>
      </c>
      <c r="J7533" s="49">
        <v>135002</v>
      </c>
      <c r="K7533" s="49" t="s">
        <v>130</v>
      </c>
      <c r="L7533" s="49">
        <v>14599496</v>
      </c>
      <c r="M7533" s="49" t="s">
        <v>1217</v>
      </c>
      <c r="N7533" s="51">
        <v>40024</v>
      </c>
      <c r="O7533" s="51">
        <v>40057</v>
      </c>
      <c r="P7533" s="49" t="s">
        <v>909</v>
      </c>
    </row>
    <row r="7534" spans="1:16">
      <c r="A7534" s="46">
        <v>0</v>
      </c>
      <c r="B7534" s="46">
        <v>0</v>
      </c>
      <c r="C7534" s="46">
        <v>0</v>
      </c>
      <c r="D7534" s="46">
        <f t="shared" si="117"/>
        <v>0</v>
      </c>
      <c r="E7534" s="51">
        <v>45261</v>
      </c>
      <c r="F7534" s="49" t="s">
        <v>80</v>
      </c>
      <c r="G7534" s="49" t="s">
        <v>81</v>
      </c>
      <c r="H7534" s="49" t="s">
        <v>3244</v>
      </c>
      <c r="I7534" s="49" t="s">
        <v>688</v>
      </c>
      <c r="J7534" s="49">
        <v>135002</v>
      </c>
      <c r="K7534" s="49" t="s">
        <v>130</v>
      </c>
      <c r="L7534" s="49">
        <v>9996202</v>
      </c>
      <c r="M7534" s="49" t="s">
        <v>1230</v>
      </c>
      <c r="N7534" s="51">
        <v>38573</v>
      </c>
      <c r="O7534" s="51">
        <v>38596</v>
      </c>
      <c r="P7534" s="49" t="s">
        <v>3245</v>
      </c>
    </row>
    <row r="7535" spans="1:16">
      <c r="A7535" s="46">
        <v>0</v>
      </c>
      <c r="B7535" s="46">
        <v>0</v>
      </c>
      <c r="C7535" s="46">
        <v>0</v>
      </c>
      <c r="D7535" s="46">
        <f t="shared" si="117"/>
        <v>0</v>
      </c>
      <c r="E7535" s="51">
        <v>45261</v>
      </c>
      <c r="F7535" s="49" t="s">
        <v>80</v>
      </c>
      <c r="G7535" s="49" t="s">
        <v>81</v>
      </c>
      <c r="H7535" s="49" t="s">
        <v>3244</v>
      </c>
      <c r="I7535" s="49" t="s">
        <v>688</v>
      </c>
      <c r="J7535" s="49">
        <v>135002</v>
      </c>
      <c r="K7535" s="49" t="s">
        <v>130</v>
      </c>
      <c r="L7535" s="49">
        <v>9996201</v>
      </c>
      <c r="M7535" s="49" t="s">
        <v>1229</v>
      </c>
      <c r="N7535" s="51">
        <v>38573</v>
      </c>
      <c r="O7535" s="51">
        <v>38596</v>
      </c>
      <c r="P7535" s="49" t="s">
        <v>3245</v>
      </c>
    </row>
    <row r="7536" spans="1:16">
      <c r="A7536" s="46">
        <v>0</v>
      </c>
      <c r="B7536" s="46">
        <v>0</v>
      </c>
      <c r="C7536" s="46">
        <v>0</v>
      </c>
      <c r="D7536" s="46">
        <f t="shared" si="117"/>
        <v>0</v>
      </c>
      <c r="E7536" s="51">
        <v>45261</v>
      </c>
      <c r="F7536" s="49" t="s">
        <v>80</v>
      </c>
      <c r="G7536" s="49" t="s">
        <v>81</v>
      </c>
      <c r="H7536" s="49" t="s">
        <v>3244</v>
      </c>
      <c r="I7536" s="49" t="s">
        <v>688</v>
      </c>
      <c r="J7536" s="49">
        <v>135002</v>
      </c>
      <c r="K7536" s="49" t="s">
        <v>130</v>
      </c>
      <c r="L7536" s="49">
        <v>9995797</v>
      </c>
      <c r="M7536" s="49" t="s">
        <v>1216</v>
      </c>
      <c r="N7536" s="51">
        <v>38573</v>
      </c>
      <c r="O7536" s="51">
        <v>38596</v>
      </c>
      <c r="P7536" s="49" t="s">
        <v>3245</v>
      </c>
    </row>
    <row r="7537" spans="1:16">
      <c r="A7537" s="46">
        <v>0</v>
      </c>
      <c r="B7537" s="46">
        <v>0</v>
      </c>
      <c r="C7537" s="46">
        <v>0</v>
      </c>
      <c r="D7537" s="46">
        <f t="shared" si="117"/>
        <v>0</v>
      </c>
      <c r="E7537" s="51">
        <v>45261</v>
      </c>
      <c r="F7537" s="49" t="s">
        <v>80</v>
      </c>
      <c r="G7537" s="49" t="s">
        <v>81</v>
      </c>
      <c r="H7537" s="49" t="s">
        <v>3244</v>
      </c>
      <c r="I7537" s="49" t="s">
        <v>688</v>
      </c>
      <c r="J7537" s="49">
        <v>135002</v>
      </c>
      <c r="K7537" s="49" t="s">
        <v>130</v>
      </c>
      <c r="L7537" s="49">
        <v>14599463</v>
      </c>
      <c r="M7537" s="49" t="s">
        <v>1223</v>
      </c>
      <c r="N7537" s="51">
        <v>40024</v>
      </c>
      <c r="O7537" s="51">
        <v>40057</v>
      </c>
      <c r="P7537" s="49" t="s">
        <v>909</v>
      </c>
    </row>
    <row r="7538" spans="1:16">
      <c r="A7538" s="46">
        <v>0</v>
      </c>
      <c r="B7538" s="46">
        <v>0</v>
      </c>
      <c r="C7538" s="46">
        <v>0</v>
      </c>
      <c r="D7538" s="46">
        <f t="shared" si="117"/>
        <v>0</v>
      </c>
      <c r="E7538" s="51">
        <v>45261</v>
      </c>
      <c r="F7538" s="49" t="s">
        <v>80</v>
      </c>
      <c r="G7538" s="49" t="s">
        <v>81</v>
      </c>
      <c r="H7538" s="49" t="s">
        <v>3244</v>
      </c>
      <c r="I7538" s="49" t="s">
        <v>688</v>
      </c>
      <c r="J7538" s="49">
        <v>135002</v>
      </c>
      <c r="K7538" s="49" t="s">
        <v>130</v>
      </c>
      <c r="L7538" s="49">
        <v>14599485</v>
      </c>
      <c r="M7538" s="49" t="s">
        <v>1227</v>
      </c>
      <c r="N7538" s="51">
        <v>40024</v>
      </c>
      <c r="O7538" s="51">
        <v>40057</v>
      </c>
      <c r="P7538" s="49" t="s">
        <v>909</v>
      </c>
    </row>
    <row r="7539" spans="1:16">
      <c r="A7539" s="46">
        <v>0</v>
      </c>
      <c r="B7539" s="46">
        <v>0</v>
      </c>
      <c r="C7539" s="46">
        <v>0</v>
      </c>
      <c r="D7539" s="46">
        <f t="shared" si="117"/>
        <v>0</v>
      </c>
      <c r="E7539" s="51">
        <v>45261</v>
      </c>
      <c r="F7539" s="49" t="s">
        <v>80</v>
      </c>
      <c r="G7539" s="49" t="s">
        <v>81</v>
      </c>
      <c r="H7539" s="49" t="s">
        <v>3244</v>
      </c>
      <c r="I7539" s="49" t="s">
        <v>688</v>
      </c>
      <c r="J7539" s="49">
        <v>135002</v>
      </c>
      <c r="K7539" s="49" t="s">
        <v>130</v>
      </c>
      <c r="L7539" s="49">
        <v>9996276</v>
      </c>
      <c r="M7539" s="49" t="s">
        <v>1233</v>
      </c>
      <c r="N7539" s="51">
        <v>38573</v>
      </c>
      <c r="O7539" s="51">
        <v>38596</v>
      </c>
      <c r="P7539" s="49" t="s">
        <v>3245</v>
      </c>
    </row>
    <row r="7540" spans="1:16">
      <c r="A7540" s="46">
        <v>0</v>
      </c>
      <c r="B7540" s="46">
        <v>0</v>
      </c>
      <c r="C7540" s="46">
        <v>0</v>
      </c>
      <c r="D7540" s="46">
        <f t="shared" si="117"/>
        <v>0</v>
      </c>
      <c r="E7540" s="51">
        <v>45261</v>
      </c>
      <c r="F7540" s="49" t="s">
        <v>80</v>
      </c>
      <c r="G7540" s="49" t="s">
        <v>81</v>
      </c>
      <c r="H7540" s="49" t="s">
        <v>3244</v>
      </c>
      <c r="I7540" s="49" t="s">
        <v>688</v>
      </c>
      <c r="J7540" s="49">
        <v>135002</v>
      </c>
      <c r="K7540" s="49" t="s">
        <v>130</v>
      </c>
      <c r="L7540" s="49">
        <v>9995801</v>
      </c>
      <c r="M7540" s="49" t="s">
        <v>1222</v>
      </c>
      <c r="N7540" s="51">
        <v>38573</v>
      </c>
      <c r="O7540" s="51">
        <v>38596</v>
      </c>
      <c r="P7540" s="49" t="s">
        <v>3245</v>
      </c>
    </row>
    <row r="7541" spans="1:16">
      <c r="A7541" s="46">
        <v>0</v>
      </c>
      <c r="B7541" s="46">
        <v>0</v>
      </c>
      <c r="C7541" s="46">
        <v>0</v>
      </c>
      <c r="D7541" s="46">
        <f t="shared" si="117"/>
        <v>0</v>
      </c>
      <c r="E7541" s="51">
        <v>45261</v>
      </c>
      <c r="F7541" s="49" t="s">
        <v>80</v>
      </c>
      <c r="G7541" s="49" t="s">
        <v>81</v>
      </c>
      <c r="H7541" s="49" t="s">
        <v>3244</v>
      </c>
      <c r="I7541" s="49" t="s">
        <v>688</v>
      </c>
      <c r="J7541" s="49">
        <v>135002</v>
      </c>
      <c r="K7541" s="49" t="s">
        <v>130</v>
      </c>
      <c r="L7541" s="49">
        <v>14599419</v>
      </c>
      <c r="M7541" s="49" t="s">
        <v>1221</v>
      </c>
      <c r="N7541" s="51">
        <v>40024</v>
      </c>
      <c r="O7541" s="51">
        <v>40057</v>
      </c>
      <c r="P7541" s="49" t="s">
        <v>909</v>
      </c>
    </row>
    <row r="7542" spans="1:16">
      <c r="A7542" s="46">
        <v>0</v>
      </c>
      <c r="B7542" s="46">
        <v>0</v>
      </c>
      <c r="C7542" s="46">
        <v>0</v>
      </c>
      <c r="D7542" s="46">
        <f t="shared" si="117"/>
        <v>0</v>
      </c>
      <c r="E7542" s="51">
        <v>45261</v>
      </c>
      <c r="F7542" s="49" t="s">
        <v>80</v>
      </c>
      <c r="G7542" s="49" t="s">
        <v>81</v>
      </c>
      <c r="H7542" s="49" t="s">
        <v>3244</v>
      </c>
      <c r="I7542" s="49" t="s">
        <v>688</v>
      </c>
      <c r="J7542" s="49">
        <v>135002</v>
      </c>
      <c r="K7542" s="49" t="s">
        <v>130</v>
      </c>
      <c r="L7542" s="49">
        <v>14599452</v>
      </c>
      <c r="M7542" s="49" t="s">
        <v>1231</v>
      </c>
      <c r="N7542" s="51">
        <v>40024</v>
      </c>
      <c r="O7542" s="51">
        <v>40057</v>
      </c>
      <c r="P7542" s="49" t="s">
        <v>909</v>
      </c>
    </row>
    <row r="7543" spans="1:16">
      <c r="A7543" s="46">
        <v>0</v>
      </c>
      <c r="B7543" s="46">
        <v>0</v>
      </c>
      <c r="C7543" s="46">
        <v>0</v>
      </c>
      <c r="D7543" s="46">
        <f t="shared" si="117"/>
        <v>0</v>
      </c>
      <c r="E7543" s="51">
        <v>45261</v>
      </c>
      <c r="F7543" s="49" t="s">
        <v>80</v>
      </c>
      <c r="G7543" s="49" t="s">
        <v>81</v>
      </c>
      <c r="H7543" s="49" t="s">
        <v>3244</v>
      </c>
      <c r="I7543" s="49" t="s">
        <v>688</v>
      </c>
      <c r="J7543" s="49">
        <v>135002</v>
      </c>
      <c r="K7543" s="49" t="s">
        <v>130</v>
      </c>
      <c r="L7543" s="49">
        <v>9996200</v>
      </c>
      <c r="M7543" s="49" t="s">
        <v>1218</v>
      </c>
      <c r="N7543" s="51">
        <v>38573</v>
      </c>
      <c r="O7543" s="51">
        <v>38596</v>
      </c>
      <c r="P7543" s="49" t="s">
        <v>3245</v>
      </c>
    </row>
    <row r="7544" spans="1:16">
      <c r="A7544" s="46">
        <v>0</v>
      </c>
      <c r="B7544" s="46">
        <v>0</v>
      </c>
      <c r="C7544" s="46">
        <v>0</v>
      </c>
      <c r="D7544" s="46">
        <f t="shared" si="117"/>
        <v>0</v>
      </c>
      <c r="E7544" s="51">
        <v>45261</v>
      </c>
      <c r="F7544" s="49" t="s">
        <v>80</v>
      </c>
      <c r="G7544" s="49" t="s">
        <v>81</v>
      </c>
      <c r="H7544" s="49" t="s">
        <v>3244</v>
      </c>
      <c r="I7544" s="49" t="s">
        <v>688</v>
      </c>
      <c r="J7544" s="49">
        <v>135002</v>
      </c>
      <c r="K7544" s="49" t="s">
        <v>130</v>
      </c>
      <c r="L7544" s="49">
        <v>14599430</v>
      </c>
      <c r="M7544" s="49" t="s">
        <v>1224</v>
      </c>
      <c r="N7544" s="51">
        <v>40024</v>
      </c>
      <c r="O7544" s="51">
        <v>40057</v>
      </c>
      <c r="P7544" s="49" t="s">
        <v>909</v>
      </c>
    </row>
    <row r="7545" spans="1:16">
      <c r="A7545" s="46">
        <v>0</v>
      </c>
      <c r="B7545" s="46">
        <v>0</v>
      </c>
      <c r="C7545" s="46">
        <v>0</v>
      </c>
      <c r="D7545" s="46">
        <f t="shared" si="117"/>
        <v>0</v>
      </c>
      <c r="E7545" s="51">
        <v>45261</v>
      </c>
      <c r="F7545" s="49" t="s">
        <v>80</v>
      </c>
      <c r="G7545" s="49" t="s">
        <v>81</v>
      </c>
      <c r="H7545" s="49" t="s">
        <v>3244</v>
      </c>
      <c r="I7545" s="49" t="s">
        <v>688</v>
      </c>
      <c r="J7545" s="49">
        <v>135002</v>
      </c>
      <c r="K7545" s="49" t="s">
        <v>130</v>
      </c>
      <c r="L7545" s="49">
        <v>14599441</v>
      </c>
      <c r="M7545" s="49" t="s">
        <v>1226</v>
      </c>
      <c r="N7545" s="51">
        <v>40024</v>
      </c>
      <c r="O7545" s="51">
        <v>40057</v>
      </c>
      <c r="P7545" s="49" t="s">
        <v>909</v>
      </c>
    </row>
    <row r="7546" spans="1:16">
      <c r="A7546" s="46">
        <v>0</v>
      </c>
      <c r="B7546" s="46">
        <v>0</v>
      </c>
      <c r="C7546" s="46">
        <v>0</v>
      </c>
      <c r="D7546" s="46">
        <f t="shared" si="117"/>
        <v>0</v>
      </c>
      <c r="E7546" s="51">
        <v>45261</v>
      </c>
      <c r="F7546" s="49" t="s">
        <v>80</v>
      </c>
      <c r="G7546" s="49" t="s">
        <v>81</v>
      </c>
      <c r="H7546" s="49" t="s">
        <v>3244</v>
      </c>
      <c r="I7546" s="49" t="s">
        <v>688</v>
      </c>
      <c r="J7546" s="49">
        <v>135002</v>
      </c>
      <c r="K7546" s="49" t="s">
        <v>130</v>
      </c>
      <c r="L7546" s="49">
        <v>14599474</v>
      </c>
      <c r="M7546" s="49" t="s">
        <v>1219</v>
      </c>
      <c r="N7546" s="51">
        <v>40024</v>
      </c>
      <c r="O7546" s="51">
        <v>40057</v>
      </c>
      <c r="P7546" s="49" t="s">
        <v>909</v>
      </c>
    </row>
    <row r="7547" spans="1:16">
      <c r="A7547" s="46">
        <v>0</v>
      </c>
      <c r="B7547" s="46">
        <v>0</v>
      </c>
      <c r="C7547" s="46">
        <v>0</v>
      </c>
      <c r="D7547" s="46">
        <f t="shared" si="117"/>
        <v>0</v>
      </c>
      <c r="E7547" s="51">
        <v>45261</v>
      </c>
      <c r="F7547" s="49" t="s">
        <v>80</v>
      </c>
      <c r="G7547" s="49" t="s">
        <v>81</v>
      </c>
      <c r="H7547" s="49" t="s">
        <v>3244</v>
      </c>
      <c r="I7547" s="49" t="s">
        <v>688</v>
      </c>
      <c r="J7547" s="49">
        <v>135002</v>
      </c>
      <c r="K7547" s="49" t="s">
        <v>159</v>
      </c>
      <c r="L7547" s="49">
        <v>10932106</v>
      </c>
      <c r="M7547" s="49" t="s">
        <v>1237</v>
      </c>
      <c r="N7547" s="51">
        <v>40024</v>
      </c>
      <c r="O7547" s="51">
        <v>40057</v>
      </c>
      <c r="P7547" s="49" t="s">
        <v>3157</v>
      </c>
    </row>
    <row r="7548" spans="1:16">
      <c r="A7548" s="46">
        <v>0</v>
      </c>
      <c r="B7548" s="46">
        <v>0</v>
      </c>
      <c r="C7548" s="46">
        <v>0</v>
      </c>
      <c r="D7548" s="46">
        <f t="shared" si="117"/>
        <v>0</v>
      </c>
      <c r="E7548" s="51">
        <v>45261</v>
      </c>
      <c r="F7548" s="49" t="s">
        <v>80</v>
      </c>
      <c r="G7548" s="49" t="s">
        <v>81</v>
      </c>
      <c r="H7548" s="49" t="s">
        <v>3244</v>
      </c>
      <c r="I7548" s="49" t="s">
        <v>688</v>
      </c>
      <c r="J7548" s="49">
        <v>135002</v>
      </c>
      <c r="K7548" s="49" t="s">
        <v>159</v>
      </c>
      <c r="L7548" s="49">
        <v>10932109</v>
      </c>
      <c r="M7548" s="49" t="s">
        <v>1236</v>
      </c>
      <c r="N7548" s="51">
        <v>40024</v>
      </c>
      <c r="O7548" s="51">
        <v>40057</v>
      </c>
      <c r="P7548" s="49" t="s">
        <v>3157</v>
      </c>
    </row>
    <row r="7549" spans="1:16">
      <c r="A7549" s="46">
        <v>0</v>
      </c>
      <c r="B7549" s="46">
        <v>0</v>
      </c>
      <c r="C7549" s="46">
        <v>0</v>
      </c>
      <c r="D7549" s="46">
        <f t="shared" si="117"/>
        <v>0</v>
      </c>
      <c r="E7549" s="51">
        <v>45261</v>
      </c>
      <c r="F7549" s="49" t="s">
        <v>80</v>
      </c>
      <c r="G7549" s="49" t="s">
        <v>81</v>
      </c>
      <c r="H7549" s="49" t="s">
        <v>3244</v>
      </c>
      <c r="I7549" s="49" t="s">
        <v>688</v>
      </c>
      <c r="J7549" s="49">
        <v>135002</v>
      </c>
      <c r="K7549" s="49" t="s">
        <v>159</v>
      </c>
      <c r="L7549" s="49">
        <v>10932103</v>
      </c>
      <c r="M7549" s="49" t="s">
        <v>1235</v>
      </c>
      <c r="N7549" s="51">
        <v>40024</v>
      </c>
      <c r="O7549" s="51">
        <v>40057</v>
      </c>
      <c r="P7549" s="49" t="s">
        <v>3157</v>
      </c>
    </row>
    <row r="7550" spans="1:16">
      <c r="A7550" s="46">
        <v>0</v>
      </c>
      <c r="B7550" s="46">
        <v>0</v>
      </c>
      <c r="C7550" s="46">
        <v>0</v>
      </c>
      <c r="D7550" s="46">
        <f t="shared" si="117"/>
        <v>0</v>
      </c>
      <c r="E7550" s="51">
        <v>45261</v>
      </c>
      <c r="F7550" s="49" t="s">
        <v>80</v>
      </c>
      <c r="G7550" s="49" t="s">
        <v>81</v>
      </c>
      <c r="H7550" s="49" t="s">
        <v>3244</v>
      </c>
      <c r="I7550" s="49" t="s">
        <v>688</v>
      </c>
      <c r="J7550" s="49">
        <v>135003</v>
      </c>
      <c r="K7550" s="49" t="s">
        <v>248</v>
      </c>
      <c r="L7550" s="49">
        <v>10932154</v>
      </c>
      <c r="M7550" s="49" t="s">
        <v>1226</v>
      </c>
      <c r="N7550" s="51">
        <v>40024</v>
      </c>
      <c r="O7550" s="51">
        <v>40057</v>
      </c>
      <c r="P7550" s="49" t="s">
        <v>3157</v>
      </c>
    </row>
    <row r="7551" spans="1:16">
      <c r="A7551" s="46">
        <v>0</v>
      </c>
      <c r="B7551" s="46">
        <v>0</v>
      </c>
      <c r="C7551" s="46">
        <v>0</v>
      </c>
      <c r="D7551" s="46">
        <f t="shared" si="117"/>
        <v>0</v>
      </c>
      <c r="E7551" s="51">
        <v>45261</v>
      </c>
      <c r="F7551" s="49" t="s">
        <v>80</v>
      </c>
      <c r="G7551" s="49" t="s">
        <v>81</v>
      </c>
      <c r="H7551" s="49" t="s">
        <v>3244</v>
      </c>
      <c r="I7551" s="49" t="s">
        <v>688</v>
      </c>
      <c r="J7551" s="49">
        <v>135003</v>
      </c>
      <c r="K7551" s="49" t="s">
        <v>248</v>
      </c>
      <c r="L7551" s="49">
        <v>10932169</v>
      </c>
      <c r="M7551" s="49" t="s">
        <v>1227</v>
      </c>
      <c r="N7551" s="51">
        <v>40024</v>
      </c>
      <c r="O7551" s="51">
        <v>40057</v>
      </c>
      <c r="P7551" s="49" t="s">
        <v>3157</v>
      </c>
    </row>
    <row r="7552" spans="1:16">
      <c r="A7552" s="46">
        <v>0</v>
      </c>
      <c r="B7552" s="46">
        <v>0</v>
      </c>
      <c r="C7552" s="46">
        <v>0</v>
      </c>
      <c r="D7552" s="46">
        <f t="shared" si="117"/>
        <v>0</v>
      </c>
      <c r="E7552" s="51">
        <v>45261</v>
      </c>
      <c r="F7552" s="49" t="s">
        <v>80</v>
      </c>
      <c r="G7552" s="49" t="s">
        <v>81</v>
      </c>
      <c r="H7552" s="49" t="s">
        <v>3244</v>
      </c>
      <c r="I7552" s="49" t="s">
        <v>688</v>
      </c>
      <c r="J7552" s="49">
        <v>135003</v>
      </c>
      <c r="K7552" s="49" t="s">
        <v>248</v>
      </c>
      <c r="L7552" s="49">
        <v>10932148</v>
      </c>
      <c r="M7552" s="49" t="s">
        <v>1224</v>
      </c>
      <c r="N7552" s="51">
        <v>40024</v>
      </c>
      <c r="O7552" s="51">
        <v>40057</v>
      </c>
      <c r="P7552" s="49" t="s">
        <v>3157</v>
      </c>
    </row>
    <row r="7553" spans="1:16">
      <c r="A7553" s="46">
        <v>0</v>
      </c>
      <c r="B7553" s="46">
        <v>0</v>
      </c>
      <c r="C7553" s="46">
        <v>0</v>
      </c>
      <c r="D7553" s="46">
        <f t="shared" si="117"/>
        <v>0</v>
      </c>
      <c r="E7553" s="51">
        <v>45261</v>
      </c>
      <c r="F7553" s="49" t="s">
        <v>80</v>
      </c>
      <c r="G7553" s="49" t="s">
        <v>81</v>
      </c>
      <c r="H7553" s="49" t="s">
        <v>3244</v>
      </c>
      <c r="I7553" s="49" t="s">
        <v>688</v>
      </c>
      <c r="J7553" s="49">
        <v>135003</v>
      </c>
      <c r="K7553" s="49" t="s">
        <v>248</v>
      </c>
      <c r="L7553" s="49">
        <v>10932163</v>
      </c>
      <c r="M7553" s="49" t="s">
        <v>1223</v>
      </c>
      <c r="N7553" s="51">
        <v>40024</v>
      </c>
      <c r="O7553" s="51">
        <v>40057</v>
      </c>
      <c r="P7553" s="49" t="s">
        <v>3157</v>
      </c>
    </row>
    <row r="7554" spans="1:16">
      <c r="A7554" s="46">
        <v>0</v>
      </c>
      <c r="B7554" s="46">
        <v>0</v>
      </c>
      <c r="C7554" s="46">
        <v>0</v>
      </c>
      <c r="D7554" s="46">
        <f t="shared" si="117"/>
        <v>0</v>
      </c>
      <c r="E7554" s="51">
        <v>45261</v>
      </c>
      <c r="F7554" s="49" t="s">
        <v>80</v>
      </c>
      <c r="G7554" s="49" t="s">
        <v>81</v>
      </c>
      <c r="H7554" s="49" t="s">
        <v>3244</v>
      </c>
      <c r="I7554" s="49" t="s">
        <v>688</v>
      </c>
      <c r="J7554" s="49">
        <v>135003</v>
      </c>
      <c r="K7554" s="49" t="s">
        <v>248</v>
      </c>
      <c r="L7554" s="49">
        <v>13171905</v>
      </c>
      <c r="M7554" s="49" t="s">
        <v>1231</v>
      </c>
      <c r="N7554" s="51">
        <v>40024</v>
      </c>
      <c r="O7554" s="51">
        <v>40057</v>
      </c>
      <c r="P7554" s="49" t="s">
        <v>909</v>
      </c>
    </row>
    <row r="7555" spans="1:16">
      <c r="A7555" s="46">
        <v>0</v>
      </c>
      <c r="B7555" s="46">
        <v>0</v>
      </c>
      <c r="C7555" s="46">
        <v>0</v>
      </c>
      <c r="D7555" s="46">
        <f t="shared" ref="D7555:D7618" si="118">+B7555-C7555</f>
        <v>0</v>
      </c>
      <c r="E7555" s="51">
        <v>45261</v>
      </c>
      <c r="F7555" s="49" t="s">
        <v>80</v>
      </c>
      <c r="G7555" s="49" t="s">
        <v>81</v>
      </c>
      <c r="H7555" s="49" t="s">
        <v>3244</v>
      </c>
      <c r="I7555" s="49" t="s">
        <v>688</v>
      </c>
      <c r="J7555" s="49">
        <v>135003</v>
      </c>
      <c r="K7555" s="49" t="s">
        <v>248</v>
      </c>
      <c r="L7555" s="49">
        <v>13196755</v>
      </c>
      <c r="M7555" s="49" t="s">
        <v>1224</v>
      </c>
      <c r="N7555" s="51">
        <v>40024</v>
      </c>
      <c r="O7555" s="51">
        <v>40057</v>
      </c>
      <c r="P7555" s="49" t="s">
        <v>909</v>
      </c>
    </row>
    <row r="7556" spans="1:16">
      <c r="A7556" s="46">
        <v>0</v>
      </c>
      <c r="B7556" s="46">
        <v>0</v>
      </c>
      <c r="C7556" s="46">
        <v>0</v>
      </c>
      <c r="D7556" s="46">
        <f t="shared" si="118"/>
        <v>0</v>
      </c>
      <c r="E7556" s="51">
        <v>45261</v>
      </c>
      <c r="F7556" s="49" t="s">
        <v>80</v>
      </c>
      <c r="G7556" s="49" t="s">
        <v>81</v>
      </c>
      <c r="H7556" s="49" t="s">
        <v>3244</v>
      </c>
      <c r="I7556" s="49" t="s">
        <v>688</v>
      </c>
      <c r="J7556" s="49">
        <v>135003</v>
      </c>
      <c r="K7556" s="49" t="s">
        <v>248</v>
      </c>
      <c r="L7556" s="49">
        <v>13196760</v>
      </c>
      <c r="M7556" s="49" t="s">
        <v>1226</v>
      </c>
      <c r="N7556" s="51">
        <v>40024</v>
      </c>
      <c r="O7556" s="51">
        <v>40057</v>
      </c>
      <c r="P7556" s="49" t="s">
        <v>909</v>
      </c>
    </row>
    <row r="7557" spans="1:16">
      <c r="A7557" s="46">
        <v>0</v>
      </c>
      <c r="B7557" s="46">
        <v>0</v>
      </c>
      <c r="C7557" s="46">
        <v>0</v>
      </c>
      <c r="D7557" s="46">
        <f t="shared" si="118"/>
        <v>0</v>
      </c>
      <c r="E7557" s="51">
        <v>45261</v>
      </c>
      <c r="F7557" s="49" t="s">
        <v>80</v>
      </c>
      <c r="G7557" s="49" t="s">
        <v>81</v>
      </c>
      <c r="H7557" s="49" t="s">
        <v>3244</v>
      </c>
      <c r="I7557" s="49" t="s">
        <v>688</v>
      </c>
      <c r="J7557" s="49">
        <v>135003</v>
      </c>
      <c r="K7557" s="49" t="s">
        <v>248</v>
      </c>
      <c r="L7557" s="49">
        <v>13171925</v>
      </c>
      <c r="M7557" s="49" t="s">
        <v>1217</v>
      </c>
      <c r="N7557" s="51">
        <v>40024</v>
      </c>
      <c r="O7557" s="51">
        <v>40057</v>
      </c>
      <c r="P7557" s="49" t="s">
        <v>909</v>
      </c>
    </row>
    <row r="7558" spans="1:16">
      <c r="A7558" s="46">
        <v>0</v>
      </c>
      <c r="B7558" s="46">
        <v>0</v>
      </c>
      <c r="C7558" s="46">
        <v>0</v>
      </c>
      <c r="D7558" s="46">
        <f t="shared" si="118"/>
        <v>0</v>
      </c>
      <c r="E7558" s="51">
        <v>45261</v>
      </c>
      <c r="F7558" s="49" t="s">
        <v>80</v>
      </c>
      <c r="G7558" s="49" t="s">
        <v>81</v>
      </c>
      <c r="H7558" s="49" t="s">
        <v>3244</v>
      </c>
      <c r="I7558" s="49" t="s">
        <v>688</v>
      </c>
      <c r="J7558" s="49">
        <v>135003</v>
      </c>
      <c r="K7558" s="49" t="s">
        <v>248</v>
      </c>
      <c r="L7558" s="49">
        <v>13171890</v>
      </c>
      <c r="M7558" s="49" t="s">
        <v>1221</v>
      </c>
      <c r="N7558" s="51">
        <v>40024</v>
      </c>
      <c r="O7558" s="51">
        <v>40057</v>
      </c>
      <c r="P7558" s="49" t="s">
        <v>909</v>
      </c>
    </row>
    <row r="7559" spans="1:16">
      <c r="A7559" s="46">
        <v>0</v>
      </c>
      <c r="B7559" s="46">
        <v>0</v>
      </c>
      <c r="C7559" s="46">
        <v>0</v>
      </c>
      <c r="D7559" s="46">
        <f t="shared" si="118"/>
        <v>0</v>
      </c>
      <c r="E7559" s="51">
        <v>45261</v>
      </c>
      <c r="F7559" s="49" t="s">
        <v>80</v>
      </c>
      <c r="G7559" s="49" t="s">
        <v>81</v>
      </c>
      <c r="H7559" s="49" t="s">
        <v>3244</v>
      </c>
      <c r="I7559" s="49" t="s">
        <v>688</v>
      </c>
      <c r="J7559" s="49">
        <v>135003</v>
      </c>
      <c r="K7559" s="49" t="s">
        <v>248</v>
      </c>
      <c r="L7559" s="49">
        <v>13171895</v>
      </c>
      <c r="M7559" s="49" t="s">
        <v>1224</v>
      </c>
      <c r="N7559" s="51">
        <v>40024</v>
      </c>
      <c r="O7559" s="51">
        <v>40057</v>
      </c>
      <c r="P7559" s="49" t="s">
        <v>909</v>
      </c>
    </row>
    <row r="7560" spans="1:16">
      <c r="A7560" s="46">
        <v>0</v>
      </c>
      <c r="B7560" s="46">
        <v>0</v>
      </c>
      <c r="C7560" s="46">
        <v>0</v>
      </c>
      <c r="D7560" s="46">
        <f t="shared" si="118"/>
        <v>0</v>
      </c>
      <c r="E7560" s="51">
        <v>45261</v>
      </c>
      <c r="F7560" s="49" t="s">
        <v>80</v>
      </c>
      <c r="G7560" s="49" t="s">
        <v>81</v>
      </c>
      <c r="H7560" s="49" t="s">
        <v>3244</v>
      </c>
      <c r="I7560" s="49" t="s">
        <v>688</v>
      </c>
      <c r="J7560" s="49">
        <v>135003</v>
      </c>
      <c r="K7560" s="49" t="s">
        <v>248</v>
      </c>
      <c r="L7560" s="49">
        <v>13171910</v>
      </c>
      <c r="M7560" s="49" t="s">
        <v>1223</v>
      </c>
      <c r="N7560" s="51">
        <v>40024</v>
      </c>
      <c r="O7560" s="51">
        <v>40057</v>
      </c>
      <c r="P7560" s="49" t="s">
        <v>909</v>
      </c>
    </row>
    <row r="7561" spans="1:16">
      <c r="A7561" s="46">
        <v>0</v>
      </c>
      <c r="B7561" s="46">
        <v>0</v>
      </c>
      <c r="C7561" s="46">
        <v>0</v>
      </c>
      <c r="D7561" s="46">
        <f t="shared" si="118"/>
        <v>0</v>
      </c>
      <c r="E7561" s="51">
        <v>45261</v>
      </c>
      <c r="F7561" s="49" t="s">
        <v>80</v>
      </c>
      <c r="G7561" s="49" t="s">
        <v>81</v>
      </c>
      <c r="H7561" s="49" t="s">
        <v>3244</v>
      </c>
      <c r="I7561" s="49" t="s">
        <v>688</v>
      </c>
      <c r="J7561" s="49">
        <v>135003</v>
      </c>
      <c r="K7561" s="49" t="s">
        <v>248</v>
      </c>
      <c r="L7561" s="49">
        <v>13171915</v>
      </c>
      <c r="M7561" s="49" t="s">
        <v>1219</v>
      </c>
      <c r="N7561" s="51">
        <v>40024</v>
      </c>
      <c r="O7561" s="51">
        <v>40057</v>
      </c>
      <c r="P7561" s="49" t="s">
        <v>909</v>
      </c>
    </row>
    <row r="7562" spans="1:16">
      <c r="A7562" s="46">
        <v>0</v>
      </c>
      <c r="B7562" s="46">
        <v>0</v>
      </c>
      <c r="C7562" s="46">
        <v>0</v>
      </c>
      <c r="D7562" s="46">
        <f t="shared" si="118"/>
        <v>0</v>
      </c>
      <c r="E7562" s="51">
        <v>45261</v>
      </c>
      <c r="F7562" s="49" t="s">
        <v>80</v>
      </c>
      <c r="G7562" s="49" t="s">
        <v>81</v>
      </c>
      <c r="H7562" s="49" t="s">
        <v>3244</v>
      </c>
      <c r="I7562" s="49" t="s">
        <v>688</v>
      </c>
      <c r="J7562" s="49">
        <v>135003</v>
      </c>
      <c r="K7562" s="49" t="s">
        <v>248</v>
      </c>
      <c r="L7562" s="49">
        <v>10932157</v>
      </c>
      <c r="M7562" s="49" t="s">
        <v>1217</v>
      </c>
      <c r="N7562" s="51">
        <v>40024</v>
      </c>
      <c r="O7562" s="51">
        <v>40057</v>
      </c>
      <c r="P7562" s="49" t="s">
        <v>3157</v>
      </c>
    </row>
    <row r="7563" spans="1:16">
      <c r="A7563" s="46">
        <v>0</v>
      </c>
      <c r="B7563" s="46">
        <v>0</v>
      </c>
      <c r="C7563" s="46">
        <v>0</v>
      </c>
      <c r="D7563" s="46">
        <f t="shared" si="118"/>
        <v>0</v>
      </c>
      <c r="E7563" s="51">
        <v>45261</v>
      </c>
      <c r="F7563" s="49" t="s">
        <v>80</v>
      </c>
      <c r="G7563" s="49" t="s">
        <v>81</v>
      </c>
      <c r="H7563" s="49" t="s">
        <v>3244</v>
      </c>
      <c r="I7563" s="49" t="s">
        <v>688</v>
      </c>
      <c r="J7563" s="49">
        <v>135003</v>
      </c>
      <c r="K7563" s="49" t="s">
        <v>248</v>
      </c>
      <c r="L7563" s="49">
        <v>10932160</v>
      </c>
      <c r="M7563" s="49" t="s">
        <v>1231</v>
      </c>
      <c r="N7563" s="51">
        <v>40024</v>
      </c>
      <c r="O7563" s="51">
        <v>40057</v>
      </c>
      <c r="P7563" s="49" t="s">
        <v>3157</v>
      </c>
    </row>
    <row r="7564" spans="1:16">
      <c r="A7564" s="46">
        <v>0</v>
      </c>
      <c r="B7564" s="46">
        <v>0</v>
      </c>
      <c r="C7564" s="46">
        <v>0</v>
      </c>
      <c r="D7564" s="46">
        <f t="shared" si="118"/>
        <v>0</v>
      </c>
      <c r="E7564" s="51">
        <v>45261</v>
      </c>
      <c r="F7564" s="49" t="s">
        <v>80</v>
      </c>
      <c r="G7564" s="49" t="s">
        <v>81</v>
      </c>
      <c r="H7564" s="49" t="s">
        <v>3244</v>
      </c>
      <c r="I7564" s="49" t="s">
        <v>688</v>
      </c>
      <c r="J7564" s="49">
        <v>135003</v>
      </c>
      <c r="K7564" s="49" t="s">
        <v>248</v>
      </c>
      <c r="L7564" s="49">
        <v>13196765</v>
      </c>
      <c r="M7564" s="49" t="s">
        <v>1231</v>
      </c>
      <c r="N7564" s="51">
        <v>40024</v>
      </c>
      <c r="O7564" s="51">
        <v>40057</v>
      </c>
      <c r="P7564" s="49" t="s">
        <v>909</v>
      </c>
    </row>
    <row r="7565" spans="1:16">
      <c r="A7565" s="46">
        <v>0</v>
      </c>
      <c r="B7565" s="46">
        <v>0</v>
      </c>
      <c r="C7565" s="46">
        <v>0</v>
      </c>
      <c r="D7565" s="46">
        <f t="shared" si="118"/>
        <v>0</v>
      </c>
      <c r="E7565" s="51">
        <v>45261</v>
      </c>
      <c r="F7565" s="49" t="s">
        <v>80</v>
      </c>
      <c r="G7565" s="49" t="s">
        <v>81</v>
      </c>
      <c r="H7565" s="49" t="s">
        <v>3244</v>
      </c>
      <c r="I7565" s="49" t="s">
        <v>688</v>
      </c>
      <c r="J7565" s="49">
        <v>135003</v>
      </c>
      <c r="K7565" s="49" t="s">
        <v>248</v>
      </c>
      <c r="L7565" s="49">
        <v>13196770</v>
      </c>
      <c r="M7565" s="49" t="s">
        <v>1223</v>
      </c>
      <c r="N7565" s="51">
        <v>40024</v>
      </c>
      <c r="O7565" s="51">
        <v>40057</v>
      </c>
      <c r="P7565" s="49" t="s">
        <v>909</v>
      </c>
    </row>
    <row r="7566" spans="1:16">
      <c r="A7566" s="46">
        <v>0</v>
      </c>
      <c r="B7566" s="46">
        <v>0</v>
      </c>
      <c r="C7566" s="46">
        <v>0</v>
      </c>
      <c r="D7566" s="46">
        <f t="shared" si="118"/>
        <v>0</v>
      </c>
      <c r="E7566" s="51">
        <v>45261</v>
      </c>
      <c r="F7566" s="49" t="s">
        <v>80</v>
      </c>
      <c r="G7566" s="49" t="s">
        <v>81</v>
      </c>
      <c r="H7566" s="49" t="s">
        <v>3244</v>
      </c>
      <c r="I7566" s="49" t="s">
        <v>688</v>
      </c>
      <c r="J7566" s="49">
        <v>135003</v>
      </c>
      <c r="K7566" s="49" t="s">
        <v>248</v>
      </c>
      <c r="L7566" s="49">
        <v>13171920</v>
      </c>
      <c r="M7566" s="49" t="s">
        <v>1227</v>
      </c>
      <c r="N7566" s="51">
        <v>40024</v>
      </c>
      <c r="O7566" s="51">
        <v>40057</v>
      </c>
      <c r="P7566" s="49" t="s">
        <v>909</v>
      </c>
    </row>
    <row r="7567" spans="1:16">
      <c r="A7567" s="46">
        <v>0</v>
      </c>
      <c r="B7567" s="46">
        <v>0</v>
      </c>
      <c r="C7567" s="46">
        <v>0</v>
      </c>
      <c r="D7567" s="46">
        <f t="shared" si="118"/>
        <v>0</v>
      </c>
      <c r="E7567" s="51">
        <v>45261</v>
      </c>
      <c r="F7567" s="49" t="s">
        <v>80</v>
      </c>
      <c r="G7567" s="49" t="s">
        <v>81</v>
      </c>
      <c r="H7567" s="49" t="s">
        <v>3244</v>
      </c>
      <c r="I7567" s="49" t="s">
        <v>688</v>
      </c>
      <c r="J7567" s="49">
        <v>135003</v>
      </c>
      <c r="K7567" s="49" t="s">
        <v>248</v>
      </c>
      <c r="L7567" s="49">
        <v>13196745</v>
      </c>
      <c r="M7567" s="49" t="s">
        <v>1217</v>
      </c>
      <c r="N7567" s="51">
        <v>40024</v>
      </c>
      <c r="O7567" s="51">
        <v>40057</v>
      </c>
      <c r="P7567" s="49" t="s">
        <v>909</v>
      </c>
    </row>
    <row r="7568" spans="1:16">
      <c r="A7568" s="46">
        <v>0</v>
      </c>
      <c r="B7568" s="46">
        <v>0</v>
      </c>
      <c r="C7568" s="46">
        <v>0</v>
      </c>
      <c r="D7568" s="46">
        <f t="shared" si="118"/>
        <v>0</v>
      </c>
      <c r="E7568" s="51">
        <v>45261</v>
      </c>
      <c r="F7568" s="49" t="s">
        <v>80</v>
      </c>
      <c r="G7568" s="49" t="s">
        <v>81</v>
      </c>
      <c r="H7568" s="49" t="s">
        <v>3244</v>
      </c>
      <c r="I7568" s="49" t="s">
        <v>688</v>
      </c>
      <c r="J7568" s="49">
        <v>135003</v>
      </c>
      <c r="K7568" s="49" t="s">
        <v>248</v>
      </c>
      <c r="L7568" s="49">
        <v>13196735</v>
      </c>
      <c r="M7568" s="49" t="s">
        <v>1219</v>
      </c>
      <c r="N7568" s="51">
        <v>40024</v>
      </c>
      <c r="O7568" s="51">
        <v>40057</v>
      </c>
      <c r="P7568" s="49" t="s">
        <v>909</v>
      </c>
    </row>
    <row r="7569" spans="1:16">
      <c r="A7569" s="46">
        <v>0</v>
      </c>
      <c r="B7569" s="46">
        <v>0</v>
      </c>
      <c r="C7569" s="46">
        <v>0</v>
      </c>
      <c r="D7569" s="46">
        <f t="shared" si="118"/>
        <v>0</v>
      </c>
      <c r="E7569" s="51">
        <v>45261</v>
      </c>
      <c r="F7569" s="49" t="s">
        <v>80</v>
      </c>
      <c r="G7569" s="49" t="s">
        <v>81</v>
      </c>
      <c r="H7569" s="49" t="s">
        <v>3244</v>
      </c>
      <c r="I7569" s="49" t="s">
        <v>688</v>
      </c>
      <c r="J7569" s="49">
        <v>135003</v>
      </c>
      <c r="K7569" s="49" t="s">
        <v>248</v>
      </c>
      <c r="L7569" s="49">
        <v>10932151</v>
      </c>
      <c r="M7569" s="49" t="s">
        <v>1221</v>
      </c>
      <c r="N7569" s="51">
        <v>40024</v>
      </c>
      <c r="O7569" s="51">
        <v>40057</v>
      </c>
      <c r="P7569" s="49" t="s">
        <v>3157</v>
      </c>
    </row>
    <row r="7570" spans="1:16">
      <c r="A7570" s="46">
        <v>0</v>
      </c>
      <c r="B7570" s="46">
        <v>0</v>
      </c>
      <c r="C7570" s="46">
        <v>0</v>
      </c>
      <c r="D7570" s="46">
        <f t="shared" si="118"/>
        <v>0</v>
      </c>
      <c r="E7570" s="51">
        <v>45261</v>
      </c>
      <c r="F7570" s="49" t="s">
        <v>80</v>
      </c>
      <c r="G7570" s="49" t="s">
        <v>81</v>
      </c>
      <c r="H7570" s="49" t="s">
        <v>3244</v>
      </c>
      <c r="I7570" s="49" t="s">
        <v>688</v>
      </c>
      <c r="J7570" s="49">
        <v>135003</v>
      </c>
      <c r="K7570" s="49" t="s">
        <v>248</v>
      </c>
      <c r="L7570" s="49">
        <v>13171900</v>
      </c>
      <c r="M7570" s="49" t="s">
        <v>1226</v>
      </c>
      <c r="N7570" s="51">
        <v>40024</v>
      </c>
      <c r="O7570" s="51">
        <v>40057</v>
      </c>
      <c r="P7570" s="49" t="s">
        <v>909</v>
      </c>
    </row>
    <row r="7571" spans="1:16">
      <c r="A7571" s="46">
        <v>0</v>
      </c>
      <c r="B7571" s="46">
        <v>0</v>
      </c>
      <c r="C7571" s="46">
        <v>0</v>
      </c>
      <c r="D7571" s="46">
        <f t="shared" si="118"/>
        <v>0</v>
      </c>
      <c r="E7571" s="51">
        <v>45261</v>
      </c>
      <c r="F7571" s="49" t="s">
        <v>80</v>
      </c>
      <c r="G7571" s="49" t="s">
        <v>81</v>
      </c>
      <c r="H7571" s="49" t="s">
        <v>3244</v>
      </c>
      <c r="I7571" s="49" t="s">
        <v>688</v>
      </c>
      <c r="J7571" s="49">
        <v>135003</v>
      </c>
      <c r="K7571" s="49" t="s">
        <v>248</v>
      </c>
      <c r="L7571" s="49">
        <v>13196740</v>
      </c>
      <c r="M7571" s="49" t="s">
        <v>1227</v>
      </c>
      <c r="N7571" s="51">
        <v>40024</v>
      </c>
      <c r="O7571" s="51">
        <v>40057</v>
      </c>
      <c r="P7571" s="49" t="s">
        <v>909</v>
      </c>
    </row>
    <row r="7572" spans="1:16">
      <c r="A7572" s="46">
        <v>0</v>
      </c>
      <c r="B7572" s="46">
        <v>0</v>
      </c>
      <c r="C7572" s="46">
        <v>0</v>
      </c>
      <c r="D7572" s="46">
        <f t="shared" si="118"/>
        <v>0</v>
      </c>
      <c r="E7572" s="51">
        <v>45261</v>
      </c>
      <c r="F7572" s="49" t="s">
        <v>80</v>
      </c>
      <c r="G7572" s="49" t="s">
        <v>81</v>
      </c>
      <c r="H7572" s="49" t="s">
        <v>3244</v>
      </c>
      <c r="I7572" s="49" t="s">
        <v>688</v>
      </c>
      <c r="J7572" s="49">
        <v>135003</v>
      </c>
      <c r="K7572" s="49" t="s">
        <v>248</v>
      </c>
      <c r="L7572" s="49">
        <v>13196750</v>
      </c>
      <c r="M7572" s="49" t="s">
        <v>1221</v>
      </c>
      <c r="N7572" s="51">
        <v>40024</v>
      </c>
      <c r="O7572" s="51">
        <v>40057</v>
      </c>
      <c r="P7572" s="49" t="s">
        <v>909</v>
      </c>
    </row>
    <row r="7573" spans="1:16">
      <c r="A7573" s="46">
        <v>0</v>
      </c>
      <c r="B7573" s="46">
        <v>0</v>
      </c>
      <c r="C7573" s="46">
        <v>0</v>
      </c>
      <c r="D7573" s="46">
        <f t="shared" si="118"/>
        <v>0</v>
      </c>
      <c r="E7573" s="51">
        <v>45261</v>
      </c>
      <c r="F7573" s="49" t="s">
        <v>80</v>
      </c>
      <c r="G7573" s="49" t="s">
        <v>81</v>
      </c>
      <c r="H7573" s="49" t="s">
        <v>3244</v>
      </c>
      <c r="I7573" s="49" t="s">
        <v>688</v>
      </c>
      <c r="J7573" s="49">
        <v>135003</v>
      </c>
      <c r="K7573" s="49" t="s">
        <v>248</v>
      </c>
      <c r="L7573" s="49">
        <v>10932166</v>
      </c>
      <c r="M7573" s="49" t="s">
        <v>1219</v>
      </c>
      <c r="N7573" s="51">
        <v>40024</v>
      </c>
      <c r="O7573" s="51">
        <v>40057</v>
      </c>
      <c r="P7573" s="49" t="s">
        <v>3157</v>
      </c>
    </row>
    <row r="7574" spans="1:16">
      <c r="A7574" s="46">
        <v>0</v>
      </c>
      <c r="B7574" s="46">
        <v>0</v>
      </c>
      <c r="C7574" s="46">
        <v>0</v>
      </c>
      <c r="D7574" s="46">
        <f t="shared" si="118"/>
        <v>0</v>
      </c>
      <c r="E7574" s="51">
        <v>45261</v>
      </c>
      <c r="F7574" s="49" t="s">
        <v>80</v>
      </c>
      <c r="G7574" s="49" t="s">
        <v>81</v>
      </c>
      <c r="H7574" s="49" t="s">
        <v>3244</v>
      </c>
      <c r="I7574" s="49" t="s">
        <v>688</v>
      </c>
      <c r="J7574" s="49">
        <v>135500</v>
      </c>
      <c r="K7574" s="49" t="s">
        <v>103</v>
      </c>
      <c r="L7574" s="49">
        <v>10932055</v>
      </c>
      <c r="M7574" s="49" t="s">
        <v>894</v>
      </c>
      <c r="N7574" s="51">
        <v>40024</v>
      </c>
      <c r="O7574" s="51">
        <v>39814</v>
      </c>
      <c r="P7574" s="49" t="s">
        <v>3157</v>
      </c>
    </row>
    <row r="7575" spans="1:16">
      <c r="A7575" s="46">
        <v>0</v>
      </c>
      <c r="B7575" s="46">
        <v>0</v>
      </c>
      <c r="C7575" s="46">
        <v>0</v>
      </c>
      <c r="D7575" s="46">
        <f t="shared" si="118"/>
        <v>0</v>
      </c>
      <c r="E7575" s="51">
        <v>45261</v>
      </c>
      <c r="F7575" s="49" t="s">
        <v>80</v>
      </c>
      <c r="G7575" s="49" t="s">
        <v>81</v>
      </c>
      <c r="H7575" s="49" t="s">
        <v>3244</v>
      </c>
      <c r="I7575" s="49" t="s">
        <v>688</v>
      </c>
      <c r="J7575" s="49">
        <v>135500</v>
      </c>
      <c r="K7575" s="49" t="s">
        <v>106</v>
      </c>
      <c r="L7575" s="49">
        <v>21294069</v>
      </c>
      <c r="M7575" s="49" t="s">
        <v>908</v>
      </c>
      <c r="N7575" s="51">
        <v>24654</v>
      </c>
      <c r="O7575" s="51">
        <v>24654</v>
      </c>
      <c r="P7575" s="49" t="s">
        <v>909</v>
      </c>
    </row>
    <row r="7576" spans="1:16">
      <c r="A7576" s="46">
        <v>0</v>
      </c>
      <c r="B7576" s="46">
        <v>0</v>
      </c>
      <c r="C7576" s="46">
        <v>0</v>
      </c>
      <c r="D7576" s="46">
        <f t="shared" si="118"/>
        <v>0</v>
      </c>
      <c r="E7576" s="51">
        <v>45261</v>
      </c>
      <c r="F7576" s="49" t="s">
        <v>80</v>
      </c>
      <c r="G7576" s="49" t="s">
        <v>81</v>
      </c>
      <c r="H7576" s="49" t="s">
        <v>3244</v>
      </c>
      <c r="I7576" s="49" t="s">
        <v>688</v>
      </c>
      <c r="J7576" s="49">
        <v>135500</v>
      </c>
      <c r="K7576" s="49" t="s">
        <v>106</v>
      </c>
      <c r="L7576" s="49">
        <v>21294062</v>
      </c>
      <c r="M7576" s="49" t="s">
        <v>908</v>
      </c>
      <c r="N7576" s="51">
        <v>23924</v>
      </c>
      <c r="O7576" s="51">
        <v>23924</v>
      </c>
      <c r="P7576" s="49" t="s">
        <v>909</v>
      </c>
    </row>
    <row r="7577" spans="1:16">
      <c r="A7577" s="46">
        <v>0</v>
      </c>
      <c r="B7577" s="46">
        <v>0</v>
      </c>
      <c r="C7577" s="46">
        <v>0</v>
      </c>
      <c r="D7577" s="46">
        <f t="shared" si="118"/>
        <v>0</v>
      </c>
      <c r="E7577" s="51">
        <v>45261</v>
      </c>
      <c r="F7577" s="49" t="s">
        <v>80</v>
      </c>
      <c r="G7577" s="49" t="s">
        <v>81</v>
      </c>
      <c r="H7577" s="49" t="s">
        <v>3244</v>
      </c>
      <c r="I7577" s="49" t="s">
        <v>688</v>
      </c>
      <c r="J7577" s="49">
        <v>135500</v>
      </c>
      <c r="K7577" s="49" t="s">
        <v>245</v>
      </c>
      <c r="L7577" s="49">
        <v>11624749</v>
      </c>
      <c r="M7577" s="49" t="s">
        <v>1238</v>
      </c>
      <c r="N7577" s="51">
        <v>40024</v>
      </c>
      <c r="O7577" s="51">
        <v>40909</v>
      </c>
      <c r="P7577" s="49" t="s">
        <v>3157</v>
      </c>
    </row>
    <row r="7578" spans="1:16">
      <c r="A7578" s="46">
        <v>0</v>
      </c>
      <c r="B7578" s="46">
        <v>0</v>
      </c>
      <c r="C7578" s="46">
        <v>0</v>
      </c>
      <c r="D7578" s="46">
        <f t="shared" si="118"/>
        <v>0</v>
      </c>
      <c r="E7578" s="51">
        <v>45261</v>
      </c>
      <c r="F7578" s="49" t="s">
        <v>80</v>
      </c>
      <c r="G7578" s="49" t="s">
        <v>81</v>
      </c>
      <c r="H7578" s="49" t="s">
        <v>3244</v>
      </c>
      <c r="I7578" s="49" t="s">
        <v>688</v>
      </c>
      <c r="J7578" s="49">
        <v>135500</v>
      </c>
      <c r="K7578" s="49" t="s">
        <v>193</v>
      </c>
      <c r="L7578" s="49">
        <v>10932077</v>
      </c>
      <c r="M7578" s="49" t="s">
        <v>923</v>
      </c>
      <c r="N7578" s="51">
        <v>40024</v>
      </c>
      <c r="O7578" s="51">
        <v>39814</v>
      </c>
      <c r="P7578" s="49" t="s">
        <v>3157</v>
      </c>
    </row>
    <row r="7579" spans="1:16">
      <c r="A7579" s="46">
        <v>0</v>
      </c>
      <c r="B7579" s="46">
        <v>0</v>
      </c>
      <c r="C7579" s="46">
        <v>0</v>
      </c>
      <c r="D7579" s="46">
        <f t="shared" si="118"/>
        <v>0</v>
      </c>
      <c r="E7579" s="51">
        <v>45261</v>
      </c>
      <c r="F7579" s="49" t="s">
        <v>80</v>
      </c>
      <c r="G7579" s="49" t="s">
        <v>81</v>
      </c>
      <c r="H7579" s="49" t="s">
        <v>3244</v>
      </c>
      <c r="I7579" s="49" t="s">
        <v>688</v>
      </c>
      <c r="J7579" s="49">
        <v>135500</v>
      </c>
      <c r="K7579" s="49" t="s">
        <v>107</v>
      </c>
      <c r="L7579" s="49">
        <v>11613024</v>
      </c>
      <c r="M7579" s="49" t="s">
        <v>3246</v>
      </c>
      <c r="N7579" s="51">
        <v>40024</v>
      </c>
      <c r="O7579" s="51">
        <v>41153</v>
      </c>
      <c r="P7579" s="49" t="s">
        <v>3157</v>
      </c>
    </row>
    <row r="7580" spans="1:16">
      <c r="A7580" s="46">
        <v>0</v>
      </c>
      <c r="B7580" s="46">
        <v>0</v>
      </c>
      <c r="C7580" s="46">
        <v>0</v>
      </c>
      <c r="D7580" s="46">
        <f t="shared" si="118"/>
        <v>0</v>
      </c>
      <c r="E7580" s="51">
        <v>45261</v>
      </c>
      <c r="F7580" s="49" t="s">
        <v>80</v>
      </c>
      <c r="G7580" s="49" t="s">
        <v>81</v>
      </c>
      <c r="H7580" s="49" t="s">
        <v>3244</v>
      </c>
      <c r="I7580" s="49" t="s">
        <v>688</v>
      </c>
      <c r="J7580" s="49">
        <v>135500</v>
      </c>
      <c r="K7580" s="49" t="s">
        <v>107</v>
      </c>
      <c r="L7580" s="49">
        <v>9710337</v>
      </c>
      <c r="M7580" s="49" t="s">
        <v>3246</v>
      </c>
      <c r="N7580" s="51">
        <v>40023</v>
      </c>
      <c r="O7580" s="51">
        <v>40057</v>
      </c>
      <c r="P7580" s="49" t="s">
        <v>3157</v>
      </c>
    </row>
    <row r="7581" spans="1:16">
      <c r="A7581" s="46">
        <v>1</v>
      </c>
      <c r="B7581" s="46">
        <v>0</v>
      </c>
      <c r="C7581" s="46">
        <v>0</v>
      </c>
      <c r="D7581" s="46">
        <f t="shared" si="118"/>
        <v>0</v>
      </c>
      <c r="E7581" s="51">
        <v>45261</v>
      </c>
      <c r="F7581" s="49" t="s">
        <v>80</v>
      </c>
      <c r="G7581" s="49" t="s">
        <v>81</v>
      </c>
      <c r="H7581" s="49" t="s">
        <v>3244</v>
      </c>
      <c r="I7581" s="49" t="s">
        <v>688</v>
      </c>
      <c r="J7581" s="49">
        <v>135500</v>
      </c>
      <c r="K7581" s="49" t="s">
        <v>107</v>
      </c>
      <c r="L7581" s="49">
        <v>9995055</v>
      </c>
      <c r="M7581" s="49" t="s">
        <v>3247</v>
      </c>
      <c r="N7581" s="51">
        <v>38573</v>
      </c>
      <c r="O7581" s="51">
        <v>38596</v>
      </c>
      <c r="P7581" s="49" t="s">
        <v>3245</v>
      </c>
    </row>
    <row r="7582" spans="1:16">
      <c r="A7582" s="46">
        <v>0</v>
      </c>
      <c r="B7582" s="46">
        <v>0</v>
      </c>
      <c r="C7582" s="46">
        <v>0</v>
      </c>
      <c r="D7582" s="46">
        <f t="shared" si="118"/>
        <v>0</v>
      </c>
      <c r="E7582" s="51">
        <v>45261</v>
      </c>
      <c r="F7582" s="49" t="s">
        <v>80</v>
      </c>
      <c r="G7582" s="49" t="s">
        <v>81</v>
      </c>
      <c r="H7582" s="49" t="s">
        <v>3244</v>
      </c>
      <c r="I7582" s="49" t="s">
        <v>688</v>
      </c>
      <c r="J7582" s="49">
        <v>135500</v>
      </c>
      <c r="K7582" s="49" t="s">
        <v>108</v>
      </c>
      <c r="L7582" s="49">
        <v>10932080</v>
      </c>
      <c r="M7582" s="49" t="s">
        <v>896</v>
      </c>
      <c r="N7582" s="51">
        <v>40024</v>
      </c>
      <c r="O7582" s="51">
        <v>39814</v>
      </c>
      <c r="P7582" s="49" t="s">
        <v>3157</v>
      </c>
    </row>
    <row r="7583" spans="1:16">
      <c r="A7583" s="46">
        <v>0</v>
      </c>
      <c r="B7583" s="46">
        <v>0</v>
      </c>
      <c r="C7583" s="46">
        <v>0</v>
      </c>
      <c r="D7583" s="46">
        <f t="shared" si="118"/>
        <v>0</v>
      </c>
      <c r="E7583" s="51">
        <v>45261</v>
      </c>
      <c r="F7583" s="49" t="s">
        <v>80</v>
      </c>
      <c r="G7583" s="49" t="s">
        <v>81</v>
      </c>
      <c r="H7583" s="49" t="s">
        <v>3244</v>
      </c>
      <c r="I7583" s="49" t="s">
        <v>688</v>
      </c>
      <c r="J7583" s="49">
        <v>135500</v>
      </c>
      <c r="K7583" s="49" t="s">
        <v>158</v>
      </c>
      <c r="L7583" s="49">
        <v>10932083</v>
      </c>
      <c r="M7583" s="49" t="s">
        <v>1247</v>
      </c>
      <c r="N7583" s="51">
        <v>40024</v>
      </c>
      <c r="O7583" s="51">
        <v>39814</v>
      </c>
      <c r="P7583" s="49" t="s">
        <v>3157</v>
      </c>
    </row>
    <row r="7584" spans="1:16">
      <c r="A7584" s="46">
        <v>0</v>
      </c>
      <c r="B7584" s="46">
        <v>0</v>
      </c>
      <c r="C7584" s="46">
        <v>0</v>
      </c>
      <c r="D7584" s="46">
        <f t="shared" si="118"/>
        <v>0</v>
      </c>
      <c r="E7584" s="51">
        <v>45261</v>
      </c>
      <c r="F7584" s="49" t="s">
        <v>80</v>
      </c>
      <c r="G7584" s="49" t="s">
        <v>81</v>
      </c>
      <c r="H7584" s="49" t="s">
        <v>3244</v>
      </c>
      <c r="I7584" s="49" t="s">
        <v>688</v>
      </c>
      <c r="J7584" s="49">
        <v>135500</v>
      </c>
      <c r="K7584" s="49" t="s">
        <v>109</v>
      </c>
      <c r="L7584" s="49">
        <v>21294076</v>
      </c>
      <c r="M7584" s="49" t="s">
        <v>914</v>
      </c>
      <c r="N7584" s="51">
        <v>24654</v>
      </c>
      <c r="O7584" s="51">
        <v>24654</v>
      </c>
      <c r="P7584" s="49" t="s">
        <v>909</v>
      </c>
    </row>
    <row r="7585" spans="1:16">
      <c r="A7585" s="46">
        <v>0</v>
      </c>
      <c r="B7585" s="46">
        <v>0</v>
      </c>
      <c r="C7585" s="46">
        <v>0</v>
      </c>
      <c r="D7585" s="46">
        <f t="shared" si="118"/>
        <v>0</v>
      </c>
      <c r="E7585" s="51">
        <v>45261</v>
      </c>
      <c r="F7585" s="49" t="s">
        <v>80</v>
      </c>
      <c r="G7585" s="49" t="s">
        <v>81</v>
      </c>
      <c r="H7585" s="49" t="s">
        <v>3244</v>
      </c>
      <c r="I7585" s="49" t="s">
        <v>688</v>
      </c>
      <c r="J7585" s="49">
        <v>135500</v>
      </c>
      <c r="K7585" s="49" t="s">
        <v>109</v>
      </c>
      <c r="L7585" s="49">
        <v>10932172</v>
      </c>
      <c r="M7585" s="49" t="s">
        <v>934</v>
      </c>
      <c r="N7585" s="51">
        <v>40024</v>
      </c>
      <c r="O7585" s="51">
        <v>40057</v>
      </c>
      <c r="P7585" s="49" t="s">
        <v>3157</v>
      </c>
    </row>
    <row r="7586" spans="1:16">
      <c r="A7586" s="46">
        <v>0</v>
      </c>
      <c r="B7586" s="46">
        <v>0</v>
      </c>
      <c r="C7586" s="46">
        <v>0</v>
      </c>
      <c r="D7586" s="46">
        <f t="shared" si="118"/>
        <v>0</v>
      </c>
      <c r="E7586" s="51">
        <v>45261</v>
      </c>
      <c r="F7586" s="49" t="s">
        <v>80</v>
      </c>
      <c r="G7586" s="49" t="s">
        <v>81</v>
      </c>
      <c r="H7586" s="49" t="s">
        <v>3244</v>
      </c>
      <c r="I7586" s="49" t="s">
        <v>688</v>
      </c>
      <c r="J7586" s="49">
        <v>135500</v>
      </c>
      <c r="K7586" s="49" t="s">
        <v>109</v>
      </c>
      <c r="L7586" s="49">
        <v>10932091</v>
      </c>
      <c r="M7586" s="49" t="s">
        <v>934</v>
      </c>
      <c r="N7586" s="51">
        <v>40024</v>
      </c>
      <c r="O7586" s="51">
        <v>39814</v>
      </c>
      <c r="P7586" s="49" t="s">
        <v>3157</v>
      </c>
    </row>
    <row r="7587" spans="1:16">
      <c r="A7587" s="46">
        <v>0</v>
      </c>
      <c r="B7587" s="46">
        <v>0</v>
      </c>
      <c r="C7587" s="46">
        <v>0</v>
      </c>
      <c r="D7587" s="46">
        <f t="shared" si="118"/>
        <v>0</v>
      </c>
      <c r="E7587" s="51">
        <v>45261</v>
      </c>
      <c r="F7587" s="49" t="s">
        <v>80</v>
      </c>
      <c r="G7587" s="49" t="s">
        <v>81</v>
      </c>
      <c r="H7587" s="49" t="s">
        <v>3244</v>
      </c>
      <c r="I7587" s="49" t="s">
        <v>688</v>
      </c>
      <c r="J7587" s="49">
        <v>135500</v>
      </c>
      <c r="K7587" s="49" t="s">
        <v>134</v>
      </c>
      <c r="L7587" s="49">
        <v>10932115</v>
      </c>
      <c r="M7587" s="49" t="s">
        <v>1249</v>
      </c>
      <c r="N7587" s="51">
        <v>40024</v>
      </c>
      <c r="O7587" s="51">
        <v>40057</v>
      </c>
      <c r="P7587" s="49" t="s">
        <v>3157</v>
      </c>
    </row>
    <row r="7588" spans="1:16">
      <c r="A7588" s="46">
        <v>0</v>
      </c>
      <c r="B7588" s="46">
        <v>0</v>
      </c>
      <c r="C7588" s="46">
        <v>0</v>
      </c>
      <c r="D7588" s="46">
        <f t="shared" si="118"/>
        <v>0</v>
      </c>
      <c r="E7588" s="51">
        <v>45261</v>
      </c>
      <c r="F7588" s="49" t="s">
        <v>80</v>
      </c>
      <c r="G7588" s="49" t="s">
        <v>81</v>
      </c>
      <c r="H7588" s="49" t="s">
        <v>3244</v>
      </c>
      <c r="I7588" s="49" t="s">
        <v>688</v>
      </c>
      <c r="J7588" s="49">
        <v>135500</v>
      </c>
      <c r="K7588" s="49" t="s">
        <v>134</v>
      </c>
      <c r="L7588" s="49">
        <v>10932112</v>
      </c>
      <c r="M7588" s="49" t="s">
        <v>1249</v>
      </c>
      <c r="N7588" s="51">
        <v>40024</v>
      </c>
      <c r="O7588" s="51">
        <v>40057</v>
      </c>
      <c r="P7588" s="49" t="s">
        <v>3157</v>
      </c>
    </row>
    <row r="7589" spans="1:16">
      <c r="A7589" s="46">
        <v>0</v>
      </c>
      <c r="B7589" s="46">
        <v>0</v>
      </c>
      <c r="C7589" s="46">
        <v>0</v>
      </c>
      <c r="D7589" s="46">
        <f t="shared" si="118"/>
        <v>0</v>
      </c>
      <c r="E7589" s="51">
        <v>45261</v>
      </c>
      <c r="F7589" s="49" t="s">
        <v>80</v>
      </c>
      <c r="G7589" s="49" t="s">
        <v>81</v>
      </c>
      <c r="H7589" s="49" t="s">
        <v>3244</v>
      </c>
      <c r="I7589" s="49" t="s">
        <v>688</v>
      </c>
      <c r="J7589" s="49">
        <v>135500</v>
      </c>
      <c r="K7589" s="49" t="s">
        <v>111</v>
      </c>
      <c r="L7589" s="49">
        <v>10932088</v>
      </c>
      <c r="M7589" s="49" t="s">
        <v>1250</v>
      </c>
      <c r="N7589" s="51">
        <v>40024</v>
      </c>
      <c r="O7589" s="51">
        <v>39814</v>
      </c>
      <c r="P7589" s="49" t="s">
        <v>3157</v>
      </c>
    </row>
    <row r="7590" spans="1:16">
      <c r="A7590" s="46">
        <v>0</v>
      </c>
      <c r="B7590" s="46">
        <v>0</v>
      </c>
      <c r="C7590" s="46">
        <v>0</v>
      </c>
      <c r="D7590" s="46">
        <f t="shared" si="118"/>
        <v>0</v>
      </c>
      <c r="E7590" s="51">
        <v>45261</v>
      </c>
      <c r="F7590" s="49" t="s">
        <v>80</v>
      </c>
      <c r="G7590" s="49" t="s">
        <v>81</v>
      </c>
      <c r="H7590" s="49" t="s">
        <v>3244</v>
      </c>
      <c r="I7590" s="49" t="s">
        <v>688</v>
      </c>
      <c r="J7590" s="49">
        <v>135500</v>
      </c>
      <c r="K7590" s="49" t="s">
        <v>111</v>
      </c>
      <c r="L7590" s="49">
        <v>10932118</v>
      </c>
      <c r="M7590" s="49" t="s">
        <v>1251</v>
      </c>
      <c r="N7590" s="51">
        <v>40024</v>
      </c>
      <c r="O7590" s="51">
        <v>40057</v>
      </c>
      <c r="P7590" s="49" t="s">
        <v>3157</v>
      </c>
    </row>
    <row r="7591" spans="1:16">
      <c r="A7591" s="46">
        <v>0</v>
      </c>
      <c r="B7591" s="46">
        <v>0</v>
      </c>
      <c r="C7591" s="46">
        <v>0</v>
      </c>
      <c r="D7591" s="46">
        <f t="shared" si="118"/>
        <v>0</v>
      </c>
      <c r="E7591" s="51">
        <v>45261</v>
      </c>
      <c r="F7591" s="49" t="s">
        <v>80</v>
      </c>
      <c r="G7591" s="49" t="s">
        <v>81</v>
      </c>
      <c r="H7591" s="49" t="s">
        <v>3244</v>
      </c>
      <c r="I7591" s="49" t="s">
        <v>688</v>
      </c>
      <c r="J7591" s="49">
        <v>135500</v>
      </c>
      <c r="K7591" s="49" t="s">
        <v>116</v>
      </c>
      <c r="L7591" s="49">
        <v>10932121</v>
      </c>
      <c r="M7591" s="49" t="s">
        <v>1252</v>
      </c>
      <c r="N7591" s="51">
        <v>40024</v>
      </c>
      <c r="O7591" s="51">
        <v>40057</v>
      </c>
      <c r="P7591" s="49" t="s">
        <v>3157</v>
      </c>
    </row>
    <row r="7592" spans="1:16">
      <c r="A7592" s="46">
        <v>0</v>
      </c>
      <c r="B7592" s="46">
        <v>0</v>
      </c>
      <c r="C7592" s="46">
        <v>0</v>
      </c>
      <c r="D7592" s="46">
        <f t="shared" si="118"/>
        <v>0</v>
      </c>
      <c r="E7592" s="51">
        <v>45261</v>
      </c>
      <c r="F7592" s="49" t="s">
        <v>80</v>
      </c>
      <c r="G7592" s="49" t="s">
        <v>81</v>
      </c>
      <c r="H7592" s="49" t="s">
        <v>3244</v>
      </c>
      <c r="I7592" s="49" t="s">
        <v>688</v>
      </c>
      <c r="J7592" s="49">
        <v>135500</v>
      </c>
      <c r="K7592" s="49" t="s">
        <v>116</v>
      </c>
      <c r="L7592" s="49">
        <v>10932124</v>
      </c>
      <c r="M7592" s="49" t="s">
        <v>1252</v>
      </c>
      <c r="N7592" s="51">
        <v>40024</v>
      </c>
      <c r="O7592" s="51">
        <v>40057</v>
      </c>
      <c r="P7592" s="49" t="s">
        <v>3157</v>
      </c>
    </row>
    <row r="7593" spans="1:16">
      <c r="A7593" s="46">
        <v>0</v>
      </c>
      <c r="B7593" s="46">
        <v>0</v>
      </c>
      <c r="C7593" s="46">
        <v>0</v>
      </c>
      <c r="D7593" s="46">
        <f t="shared" si="118"/>
        <v>0</v>
      </c>
      <c r="E7593" s="51">
        <v>45261</v>
      </c>
      <c r="F7593" s="49" t="s">
        <v>80</v>
      </c>
      <c r="G7593" s="49" t="s">
        <v>81</v>
      </c>
      <c r="H7593" s="49" t="s">
        <v>3244</v>
      </c>
      <c r="I7593" s="49" t="s">
        <v>688</v>
      </c>
      <c r="J7593" s="49">
        <v>135500</v>
      </c>
      <c r="K7593" s="49" t="s">
        <v>117</v>
      </c>
      <c r="L7593" s="49">
        <v>10932127</v>
      </c>
      <c r="M7593" s="49" t="s">
        <v>1089</v>
      </c>
      <c r="N7593" s="51">
        <v>40024</v>
      </c>
      <c r="O7593" s="51">
        <v>40057</v>
      </c>
      <c r="P7593" s="49" t="s">
        <v>3157</v>
      </c>
    </row>
    <row r="7594" spans="1:16">
      <c r="A7594" s="46">
        <v>0</v>
      </c>
      <c r="B7594" s="46">
        <v>0</v>
      </c>
      <c r="C7594" s="46">
        <v>0</v>
      </c>
      <c r="D7594" s="46">
        <f t="shared" si="118"/>
        <v>0</v>
      </c>
      <c r="E7594" s="51">
        <v>45261</v>
      </c>
      <c r="F7594" s="49" t="s">
        <v>80</v>
      </c>
      <c r="G7594" s="49" t="s">
        <v>81</v>
      </c>
      <c r="H7594" s="49" t="s">
        <v>3244</v>
      </c>
      <c r="I7594" s="49" t="s">
        <v>688</v>
      </c>
      <c r="J7594" s="49">
        <v>135500</v>
      </c>
      <c r="K7594" s="49" t="s">
        <v>135</v>
      </c>
      <c r="L7594" s="49">
        <v>10932130</v>
      </c>
      <c r="M7594" s="49" t="s">
        <v>1051</v>
      </c>
      <c r="N7594" s="51">
        <v>40024</v>
      </c>
      <c r="O7594" s="51">
        <v>40057</v>
      </c>
      <c r="P7594" s="49" t="s">
        <v>3157</v>
      </c>
    </row>
    <row r="7595" spans="1:16">
      <c r="A7595" s="46">
        <v>0</v>
      </c>
      <c r="B7595" s="46">
        <v>0</v>
      </c>
      <c r="C7595" s="46">
        <v>0</v>
      </c>
      <c r="D7595" s="46">
        <f t="shared" si="118"/>
        <v>0</v>
      </c>
      <c r="E7595" s="51">
        <v>45261</v>
      </c>
      <c r="F7595" s="49" t="s">
        <v>80</v>
      </c>
      <c r="G7595" s="49" t="s">
        <v>81</v>
      </c>
      <c r="H7595" s="49" t="s">
        <v>3244</v>
      </c>
      <c r="I7595" s="49" t="s">
        <v>688</v>
      </c>
      <c r="J7595" s="49">
        <v>135500</v>
      </c>
      <c r="K7595" s="49" t="s">
        <v>112</v>
      </c>
      <c r="L7595" s="49">
        <v>10932133</v>
      </c>
      <c r="M7595" s="49" t="s">
        <v>1090</v>
      </c>
      <c r="N7595" s="51">
        <v>40024</v>
      </c>
      <c r="O7595" s="51">
        <v>40057</v>
      </c>
      <c r="P7595" s="49" t="s">
        <v>3157</v>
      </c>
    </row>
    <row r="7596" spans="1:16">
      <c r="A7596" s="46">
        <v>0</v>
      </c>
      <c r="B7596" s="46">
        <v>0</v>
      </c>
      <c r="C7596" s="46">
        <v>0</v>
      </c>
      <c r="D7596" s="46">
        <f t="shared" si="118"/>
        <v>0</v>
      </c>
      <c r="E7596" s="51">
        <v>45261</v>
      </c>
      <c r="F7596" s="49" t="s">
        <v>80</v>
      </c>
      <c r="G7596" s="49" t="s">
        <v>81</v>
      </c>
      <c r="H7596" s="49" t="s">
        <v>3244</v>
      </c>
      <c r="I7596" s="49" t="s">
        <v>688</v>
      </c>
      <c r="J7596" s="49">
        <v>135500</v>
      </c>
      <c r="K7596" s="49" t="s">
        <v>136</v>
      </c>
      <c r="L7596" s="49">
        <v>10932136</v>
      </c>
      <c r="M7596" s="49" t="s">
        <v>1053</v>
      </c>
      <c r="N7596" s="51">
        <v>40024</v>
      </c>
      <c r="O7596" s="51">
        <v>40057</v>
      </c>
      <c r="P7596" s="49" t="s">
        <v>3157</v>
      </c>
    </row>
    <row r="7597" spans="1:16">
      <c r="A7597" s="46">
        <v>0</v>
      </c>
      <c r="B7597" s="46">
        <v>0</v>
      </c>
      <c r="C7597" s="46">
        <v>0</v>
      </c>
      <c r="D7597" s="46">
        <f t="shared" si="118"/>
        <v>0</v>
      </c>
      <c r="E7597" s="51">
        <v>45261</v>
      </c>
      <c r="F7597" s="49" t="s">
        <v>80</v>
      </c>
      <c r="G7597" s="49" t="s">
        <v>81</v>
      </c>
      <c r="H7597" s="49" t="s">
        <v>3244</v>
      </c>
      <c r="I7597" s="49" t="s">
        <v>688</v>
      </c>
      <c r="J7597" s="49">
        <v>135500</v>
      </c>
      <c r="K7597" s="49" t="s">
        <v>137</v>
      </c>
      <c r="L7597" s="49">
        <v>10932139</v>
      </c>
      <c r="M7597" s="49" t="s">
        <v>1056</v>
      </c>
      <c r="N7597" s="51">
        <v>40024</v>
      </c>
      <c r="O7597" s="51">
        <v>40057</v>
      </c>
      <c r="P7597" s="49" t="s">
        <v>3157</v>
      </c>
    </row>
    <row r="7598" spans="1:16">
      <c r="A7598" s="46">
        <v>0</v>
      </c>
      <c r="B7598" s="46">
        <v>0</v>
      </c>
      <c r="C7598" s="46">
        <v>0</v>
      </c>
      <c r="D7598" s="46">
        <f t="shared" si="118"/>
        <v>0</v>
      </c>
      <c r="E7598" s="51">
        <v>45261</v>
      </c>
      <c r="F7598" s="49" t="s">
        <v>80</v>
      </c>
      <c r="G7598" s="49" t="s">
        <v>81</v>
      </c>
      <c r="H7598" s="49" t="s">
        <v>3244</v>
      </c>
      <c r="I7598" s="49" t="s">
        <v>688</v>
      </c>
      <c r="J7598" s="49">
        <v>135500</v>
      </c>
      <c r="K7598" s="49" t="s">
        <v>138</v>
      </c>
      <c r="L7598" s="49">
        <v>10932142</v>
      </c>
      <c r="M7598" s="49" t="s">
        <v>1253</v>
      </c>
      <c r="N7598" s="51">
        <v>40024</v>
      </c>
      <c r="O7598" s="51">
        <v>40057</v>
      </c>
      <c r="P7598" s="49" t="s">
        <v>3157</v>
      </c>
    </row>
    <row r="7599" spans="1:16">
      <c r="A7599" s="46">
        <v>0</v>
      </c>
      <c r="B7599" s="46">
        <v>0</v>
      </c>
      <c r="C7599" s="46">
        <v>0</v>
      </c>
      <c r="D7599" s="46">
        <f t="shared" si="118"/>
        <v>0</v>
      </c>
      <c r="E7599" s="51">
        <v>45261</v>
      </c>
      <c r="F7599" s="49" t="s">
        <v>80</v>
      </c>
      <c r="G7599" s="49" t="s">
        <v>81</v>
      </c>
      <c r="H7599" s="49" t="s">
        <v>3244</v>
      </c>
      <c r="I7599" s="49" t="s">
        <v>688</v>
      </c>
      <c r="J7599" s="49">
        <v>135500</v>
      </c>
      <c r="K7599" s="49" t="s">
        <v>220</v>
      </c>
      <c r="L7599" s="49">
        <v>10932145</v>
      </c>
      <c r="M7599" s="49" t="s">
        <v>1254</v>
      </c>
      <c r="N7599" s="51">
        <v>40024</v>
      </c>
      <c r="O7599" s="51">
        <v>40057</v>
      </c>
      <c r="P7599" s="49" t="s">
        <v>3157</v>
      </c>
    </row>
    <row r="7600" spans="1:16">
      <c r="A7600" s="46">
        <v>0</v>
      </c>
      <c r="B7600" s="46">
        <v>0</v>
      </c>
      <c r="C7600" s="46">
        <v>0</v>
      </c>
      <c r="D7600" s="46">
        <f t="shared" si="118"/>
        <v>0</v>
      </c>
      <c r="E7600" s="51">
        <v>45261</v>
      </c>
      <c r="F7600" s="49" t="s">
        <v>80</v>
      </c>
      <c r="G7600" s="49" t="s">
        <v>81</v>
      </c>
      <c r="H7600" s="49" t="s">
        <v>3244</v>
      </c>
      <c r="I7600" s="49" t="s">
        <v>688</v>
      </c>
      <c r="J7600" s="49">
        <v>135600</v>
      </c>
      <c r="K7600" s="49" t="s">
        <v>124</v>
      </c>
      <c r="L7600" s="49">
        <v>10932062</v>
      </c>
      <c r="M7600" s="49" t="s">
        <v>1255</v>
      </c>
      <c r="N7600" s="51">
        <v>40024</v>
      </c>
      <c r="O7600" s="51">
        <v>39814</v>
      </c>
      <c r="P7600" s="49" t="s">
        <v>3157</v>
      </c>
    </row>
    <row r="7601" spans="1:16">
      <c r="A7601" s="46">
        <v>0</v>
      </c>
      <c r="B7601" s="46">
        <v>0</v>
      </c>
      <c r="C7601" s="46">
        <v>0</v>
      </c>
      <c r="D7601" s="46">
        <f t="shared" si="118"/>
        <v>0</v>
      </c>
      <c r="E7601" s="51">
        <v>45261</v>
      </c>
      <c r="F7601" s="49" t="s">
        <v>80</v>
      </c>
      <c r="G7601" s="49" t="s">
        <v>81</v>
      </c>
      <c r="H7601" s="49" t="s">
        <v>3244</v>
      </c>
      <c r="I7601" s="49" t="s">
        <v>688</v>
      </c>
      <c r="J7601" s="49">
        <v>135600</v>
      </c>
      <c r="K7601" s="49" t="s">
        <v>212</v>
      </c>
      <c r="L7601" s="49">
        <v>10932065</v>
      </c>
      <c r="M7601" s="49" t="s">
        <v>1063</v>
      </c>
      <c r="N7601" s="51">
        <v>40024</v>
      </c>
      <c r="O7601" s="51">
        <v>39814</v>
      </c>
      <c r="P7601" s="49" t="s">
        <v>3157</v>
      </c>
    </row>
    <row r="7602" spans="1:16">
      <c r="A7602" s="46">
        <v>0</v>
      </c>
      <c r="B7602" s="46">
        <v>0</v>
      </c>
      <c r="C7602" s="46">
        <v>0</v>
      </c>
      <c r="D7602" s="46">
        <f t="shared" si="118"/>
        <v>0</v>
      </c>
      <c r="E7602" s="51">
        <v>45261</v>
      </c>
      <c r="F7602" s="49" t="s">
        <v>80</v>
      </c>
      <c r="G7602" s="49" t="s">
        <v>81</v>
      </c>
      <c r="H7602" s="49" t="s">
        <v>3244</v>
      </c>
      <c r="I7602" s="49" t="s">
        <v>688</v>
      </c>
      <c r="J7602" s="49">
        <v>135600</v>
      </c>
      <c r="K7602" s="49" t="s">
        <v>126</v>
      </c>
      <c r="L7602" s="49">
        <v>10932068</v>
      </c>
      <c r="M7602" s="49" t="s">
        <v>1148</v>
      </c>
      <c r="N7602" s="51">
        <v>40024</v>
      </c>
      <c r="O7602" s="51">
        <v>39814</v>
      </c>
      <c r="P7602" s="49" t="s">
        <v>3157</v>
      </c>
    </row>
    <row r="7603" spans="1:16">
      <c r="A7603" s="46">
        <v>0</v>
      </c>
      <c r="B7603" s="46">
        <v>0</v>
      </c>
      <c r="C7603" s="46">
        <v>0</v>
      </c>
      <c r="D7603" s="46">
        <f t="shared" si="118"/>
        <v>0</v>
      </c>
      <c r="E7603" s="51">
        <v>45261</v>
      </c>
      <c r="F7603" s="49" t="s">
        <v>80</v>
      </c>
      <c r="G7603" s="49" t="s">
        <v>81</v>
      </c>
      <c r="H7603" s="49" t="s">
        <v>3244</v>
      </c>
      <c r="I7603" s="49" t="s">
        <v>688</v>
      </c>
      <c r="J7603" s="49">
        <v>135600</v>
      </c>
      <c r="K7603" s="49" t="s">
        <v>260</v>
      </c>
      <c r="L7603" s="49">
        <v>10932074</v>
      </c>
      <c r="M7603" s="49" t="s">
        <v>1256</v>
      </c>
      <c r="N7603" s="51">
        <v>40024</v>
      </c>
      <c r="O7603" s="51">
        <v>39814</v>
      </c>
      <c r="P7603" s="49" t="s">
        <v>3157</v>
      </c>
    </row>
    <row r="7604" spans="1:16">
      <c r="A7604" s="46">
        <v>0</v>
      </c>
      <c r="B7604" s="46">
        <v>0</v>
      </c>
      <c r="C7604" s="46">
        <v>0</v>
      </c>
      <c r="D7604" s="46">
        <f t="shared" si="118"/>
        <v>0</v>
      </c>
      <c r="E7604" s="51">
        <v>45261</v>
      </c>
      <c r="F7604" s="49" t="s">
        <v>80</v>
      </c>
      <c r="G7604" s="49" t="s">
        <v>81</v>
      </c>
      <c r="H7604" s="49" t="s">
        <v>3244</v>
      </c>
      <c r="I7604" s="49" t="s">
        <v>688</v>
      </c>
      <c r="J7604" s="49">
        <v>135600</v>
      </c>
      <c r="K7604" s="49" t="s">
        <v>107</v>
      </c>
      <c r="L7604" s="49">
        <v>11613027</v>
      </c>
      <c r="M7604" s="49" t="s">
        <v>3246</v>
      </c>
      <c r="N7604" s="51">
        <v>40024</v>
      </c>
      <c r="O7604" s="51">
        <v>41153</v>
      </c>
      <c r="P7604" s="49" t="s">
        <v>3157</v>
      </c>
    </row>
    <row r="7605" spans="1:16">
      <c r="A7605" s="46">
        <v>0</v>
      </c>
      <c r="B7605" s="46">
        <v>0</v>
      </c>
      <c r="C7605" s="46">
        <v>0</v>
      </c>
      <c r="D7605" s="46">
        <f t="shared" si="118"/>
        <v>0</v>
      </c>
      <c r="E7605" s="51">
        <v>45261</v>
      </c>
      <c r="F7605" s="49" t="s">
        <v>80</v>
      </c>
      <c r="G7605" s="49" t="s">
        <v>81</v>
      </c>
      <c r="H7605" s="49" t="s">
        <v>3244</v>
      </c>
      <c r="I7605" s="49" t="s">
        <v>688</v>
      </c>
      <c r="J7605" s="49">
        <v>135600</v>
      </c>
      <c r="K7605" s="49" t="s">
        <v>107</v>
      </c>
      <c r="L7605" s="49">
        <v>9731513</v>
      </c>
      <c r="M7605" s="49" t="s">
        <v>3246</v>
      </c>
      <c r="N7605" s="51">
        <v>40023</v>
      </c>
      <c r="O7605" s="51">
        <v>40057</v>
      </c>
      <c r="P7605" s="49" t="s">
        <v>3157</v>
      </c>
    </row>
    <row r="7606" spans="1:16">
      <c r="A7606" s="46">
        <v>1</v>
      </c>
      <c r="B7606" s="46">
        <v>0</v>
      </c>
      <c r="C7606" s="46">
        <v>0</v>
      </c>
      <c r="D7606" s="46">
        <f t="shared" si="118"/>
        <v>0</v>
      </c>
      <c r="E7606" s="51">
        <v>45261</v>
      </c>
      <c r="F7606" s="49" t="s">
        <v>80</v>
      </c>
      <c r="G7606" s="49" t="s">
        <v>81</v>
      </c>
      <c r="H7606" s="49" t="s">
        <v>3244</v>
      </c>
      <c r="I7606" s="49" t="s">
        <v>688</v>
      </c>
      <c r="J7606" s="49">
        <v>135600</v>
      </c>
      <c r="K7606" s="49" t="s">
        <v>107</v>
      </c>
      <c r="L7606" s="49">
        <v>9697802</v>
      </c>
      <c r="M7606" s="49" t="s">
        <v>3247</v>
      </c>
      <c r="N7606" s="51">
        <v>38573</v>
      </c>
      <c r="O7606" s="51">
        <v>38596</v>
      </c>
      <c r="P7606" s="49" t="s">
        <v>3245</v>
      </c>
    </row>
    <row r="7607" spans="1:16">
      <c r="A7607" s="46">
        <v>0</v>
      </c>
      <c r="B7607" s="46">
        <v>0</v>
      </c>
      <c r="C7607" s="46">
        <v>0</v>
      </c>
      <c r="D7607" s="46">
        <f t="shared" si="118"/>
        <v>0</v>
      </c>
      <c r="E7607" s="51">
        <v>45261</v>
      </c>
      <c r="F7607" s="49" t="s">
        <v>80</v>
      </c>
      <c r="G7607" s="49" t="s">
        <v>81</v>
      </c>
      <c r="H7607" s="49" t="s">
        <v>3244</v>
      </c>
      <c r="I7607" s="49" t="s">
        <v>688</v>
      </c>
      <c r="J7607" s="49">
        <v>135600</v>
      </c>
      <c r="K7607" s="49" t="s">
        <v>216</v>
      </c>
      <c r="L7607" s="49">
        <v>10932094</v>
      </c>
      <c r="M7607" s="49" t="s">
        <v>1257</v>
      </c>
      <c r="N7607" s="51">
        <v>40024</v>
      </c>
      <c r="O7607" s="51">
        <v>39814</v>
      </c>
      <c r="P7607" s="49" t="s">
        <v>3157</v>
      </c>
    </row>
    <row r="7608" spans="1:16">
      <c r="A7608" s="46">
        <v>0</v>
      </c>
      <c r="B7608" s="46">
        <v>0</v>
      </c>
      <c r="C7608" s="46">
        <v>0</v>
      </c>
      <c r="D7608" s="46">
        <f t="shared" si="118"/>
        <v>0</v>
      </c>
      <c r="E7608" s="51">
        <v>45261</v>
      </c>
      <c r="F7608" s="49" t="s">
        <v>80</v>
      </c>
      <c r="G7608" s="49" t="s">
        <v>81</v>
      </c>
      <c r="H7608" s="49" t="s">
        <v>3244</v>
      </c>
      <c r="I7608" s="49" t="s">
        <v>688</v>
      </c>
      <c r="J7608" s="49">
        <v>135600</v>
      </c>
      <c r="K7608" s="49" t="s">
        <v>231</v>
      </c>
      <c r="L7608" s="49">
        <v>10932097</v>
      </c>
      <c r="M7608" s="49" t="s">
        <v>1258</v>
      </c>
      <c r="N7608" s="51">
        <v>40024</v>
      </c>
      <c r="O7608" s="51">
        <v>39814</v>
      </c>
      <c r="P7608" s="49" t="s">
        <v>3157</v>
      </c>
    </row>
    <row r="7609" spans="1:16">
      <c r="A7609" s="46">
        <v>0</v>
      </c>
      <c r="B7609" s="46">
        <v>0</v>
      </c>
      <c r="C7609" s="46">
        <v>0</v>
      </c>
      <c r="D7609" s="46">
        <f t="shared" si="118"/>
        <v>0</v>
      </c>
      <c r="E7609" s="51">
        <v>45261</v>
      </c>
      <c r="F7609" s="49" t="s">
        <v>80</v>
      </c>
      <c r="G7609" s="49" t="s">
        <v>81</v>
      </c>
      <c r="H7609" s="49" t="s">
        <v>3244</v>
      </c>
      <c r="I7609" s="49" t="s">
        <v>688</v>
      </c>
      <c r="J7609" s="49">
        <v>135600</v>
      </c>
      <c r="K7609" s="49" t="s">
        <v>194</v>
      </c>
      <c r="L7609" s="49">
        <v>10932100</v>
      </c>
      <c r="M7609" s="49" t="s">
        <v>937</v>
      </c>
      <c r="N7609" s="51">
        <v>40024</v>
      </c>
      <c r="O7609" s="51">
        <v>39814</v>
      </c>
      <c r="P7609" s="49" t="s">
        <v>3157</v>
      </c>
    </row>
    <row r="7610" spans="1:16">
      <c r="A7610" s="46">
        <v>0</v>
      </c>
      <c r="B7610" s="46">
        <v>0</v>
      </c>
      <c r="C7610" s="46">
        <v>0</v>
      </c>
      <c r="D7610" s="46">
        <f t="shared" si="118"/>
        <v>0</v>
      </c>
      <c r="E7610" s="51">
        <v>45261</v>
      </c>
      <c r="F7610" s="49" t="s">
        <v>80</v>
      </c>
      <c r="G7610" s="49" t="s">
        <v>81</v>
      </c>
      <c r="H7610" s="49" t="s">
        <v>3244</v>
      </c>
      <c r="I7610" s="49" t="s">
        <v>688</v>
      </c>
      <c r="J7610" s="49">
        <v>135600</v>
      </c>
      <c r="K7610" s="49" t="s">
        <v>122</v>
      </c>
      <c r="L7610" s="49">
        <v>21294090</v>
      </c>
      <c r="M7610" s="49" t="s">
        <v>1002</v>
      </c>
      <c r="N7610" s="51">
        <v>23924</v>
      </c>
      <c r="O7610" s="51">
        <v>23924</v>
      </c>
      <c r="P7610" s="49" t="s">
        <v>909</v>
      </c>
    </row>
    <row r="7611" spans="1:16">
      <c r="A7611" s="46">
        <v>0</v>
      </c>
      <c r="B7611" s="46">
        <v>0</v>
      </c>
      <c r="C7611" s="46">
        <v>0</v>
      </c>
      <c r="D7611" s="46">
        <f t="shared" si="118"/>
        <v>0</v>
      </c>
      <c r="E7611" s="51">
        <v>45261</v>
      </c>
      <c r="F7611" s="49" t="s">
        <v>80</v>
      </c>
      <c r="G7611" s="49" t="s">
        <v>81</v>
      </c>
      <c r="H7611" s="49" t="s">
        <v>3244</v>
      </c>
      <c r="I7611" s="49" t="s">
        <v>688</v>
      </c>
      <c r="J7611" s="49">
        <v>135600</v>
      </c>
      <c r="K7611" s="49" t="s">
        <v>122</v>
      </c>
      <c r="L7611" s="49">
        <v>21294083</v>
      </c>
      <c r="M7611" s="49" t="s">
        <v>916</v>
      </c>
      <c r="N7611" s="51">
        <v>13332</v>
      </c>
      <c r="O7611" s="51">
        <v>13332</v>
      </c>
      <c r="P7611" s="49" t="s">
        <v>909</v>
      </c>
    </row>
    <row r="7612" spans="1:16">
      <c r="A7612" s="46">
        <v>0</v>
      </c>
      <c r="B7612" s="46">
        <v>0</v>
      </c>
      <c r="C7612" s="46">
        <v>0</v>
      </c>
      <c r="D7612" s="46">
        <f t="shared" si="118"/>
        <v>0</v>
      </c>
      <c r="E7612" s="51">
        <v>45261</v>
      </c>
      <c r="F7612" s="49" t="s">
        <v>80</v>
      </c>
      <c r="G7612" s="49" t="s">
        <v>81</v>
      </c>
      <c r="H7612" s="49" t="s">
        <v>3244</v>
      </c>
      <c r="I7612" s="49" t="s">
        <v>688</v>
      </c>
      <c r="J7612" s="49">
        <v>135600</v>
      </c>
      <c r="K7612" s="49" t="s">
        <v>122</v>
      </c>
      <c r="L7612" s="49">
        <v>21294097</v>
      </c>
      <c r="M7612" s="49" t="s">
        <v>1002</v>
      </c>
      <c r="N7612" s="51">
        <v>24654</v>
      </c>
      <c r="O7612" s="51">
        <v>24654</v>
      </c>
      <c r="P7612" s="49" t="s">
        <v>909</v>
      </c>
    </row>
    <row r="7613" spans="1:16">
      <c r="A7613" s="46">
        <v>0</v>
      </c>
      <c r="B7613" s="46">
        <v>0</v>
      </c>
      <c r="C7613" s="46">
        <v>0</v>
      </c>
      <c r="D7613" s="46">
        <f t="shared" si="118"/>
        <v>0</v>
      </c>
      <c r="E7613" s="51">
        <v>45261</v>
      </c>
      <c r="F7613" s="49" t="s">
        <v>80</v>
      </c>
      <c r="G7613" s="49" t="s">
        <v>81</v>
      </c>
      <c r="H7613" s="49" t="s">
        <v>3244</v>
      </c>
      <c r="I7613" s="49" t="s">
        <v>688</v>
      </c>
      <c r="J7613" s="49">
        <v>135600</v>
      </c>
      <c r="K7613" s="49" t="s">
        <v>122</v>
      </c>
      <c r="L7613" s="49">
        <v>10932071</v>
      </c>
      <c r="M7613" s="49" t="s">
        <v>905</v>
      </c>
      <c r="N7613" s="51">
        <v>40024</v>
      </c>
      <c r="O7613" s="51">
        <v>39814</v>
      </c>
      <c r="P7613" s="49" t="s">
        <v>3157</v>
      </c>
    </row>
    <row r="7614" spans="1:16">
      <c r="A7614" s="46">
        <v>0</v>
      </c>
      <c r="B7614" s="46">
        <v>0</v>
      </c>
      <c r="C7614" s="46">
        <v>0</v>
      </c>
      <c r="D7614" s="46">
        <f t="shared" si="118"/>
        <v>0</v>
      </c>
      <c r="E7614" s="51">
        <v>45261</v>
      </c>
      <c r="F7614" s="49" t="s">
        <v>80</v>
      </c>
      <c r="G7614" s="49" t="s">
        <v>81</v>
      </c>
      <c r="H7614" s="49" t="s">
        <v>3248</v>
      </c>
      <c r="I7614" s="49" t="s">
        <v>723</v>
      </c>
      <c r="J7614" s="49">
        <v>135002</v>
      </c>
      <c r="K7614" s="49" t="s">
        <v>130</v>
      </c>
      <c r="L7614" s="49">
        <v>21265393</v>
      </c>
      <c r="M7614" s="49" t="s">
        <v>1272</v>
      </c>
      <c r="N7614" s="51">
        <v>28307</v>
      </c>
      <c r="O7614" s="51">
        <v>28307</v>
      </c>
      <c r="P7614" s="49" t="s">
        <v>3249</v>
      </c>
    </row>
    <row r="7615" spans="1:16">
      <c r="A7615" s="46">
        <v>0</v>
      </c>
      <c r="B7615" s="46">
        <v>0</v>
      </c>
      <c r="C7615" s="46">
        <v>0</v>
      </c>
      <c r="D7615" s="46">
        <f t="shared" si="118"/>
        <v>0</v>
      </c>
      <c r="E7615" s="51">
        <v>45261</v>
      </c>
      <c r="F7615" s="49" t="s">
        <v>80</v>
      </c>
      <c r="G7615" s="49" t="s">
        <v>81</v>
      </c>
      <c r="H7615" s="49" t="s">
        <v>3248</v>
      </c>
      <c r="I7615" s="49" t="s">
        <v>723</v>
      </c>
      <c r="J7615" s="49">
        <v>135002</v>
      </c>
      <c r="K7615" s="49" t="s">
        <v>130</v>
      </c>
      <c r="L7615" s="49">
        <v>21265426</v>
      </c>
      <c r="M7615" s="49" t="s">
        <v>1261</v>
      </c>
      <c r="N7615" s="51">
        <v>15158</v>
      </c>
      <c r="O7615" s="51">
        <v>15158</v>
      </c>
      <c r="P7615" s="49" t="s">
        <v>3249</v>
      </c>
    </row>
    <row r="7616" spans="1:16">
      <c r="A7616" s="46">
        <v>0</v>
      </c>
      <c r="B7616" s="46">
        <v>0</v>
      </c>
      <c r="C7616" s="46">
        <v>0</v>
      </c>
      <c r="D7616" s="46">
        <f t="shared" si="118"/>
        <v>0</v>
      </c>
      <c r="E7616" s="51">
        <v>45261</v>
      </c>
      <c r="F7616" s="49" t="s">
        <v>80</v>
      </c>
      <c r="G7616" s="49" t="s">
        <v>81</v>
      </c>
      <c r="H7616" s="49" t="s">
        <v>3248</v>
      </c>
      <c r="I7616" s="49" t="s">
        <v>723</v>
      </c>
      <c r="J7616" s="49">
        <v>135002</v>
      </c>
      <c r="K7616" s="49" t="s">
        <v>130</v>
      </c>
      <c r="L7616" s="49">
        <v>21265498</v>
      </c>
      <c r="M7616" s="49" t="s">
        <v>1276</v>
      </c>
      <c r="N7616" s="51">
        <v>19906</v>
      </c>
      <c r="O7616" s="51">
        <v>19906</v>
      </c>
      <c r="P7616" s="49" t="s">
        <v>3249</v>
      </c>
    </row>
    <row r="7617" spans="1:16">
      <c r="A7617" s="46">
        <v>0</v>
      </c>
      <c r="B7617" s="46">
        <v>0</v>
      </c>
      <c r="C7617" s="46">
        <v>0</v>
      </c>
      <c r="D7617" s="46">
        <f t="shared" si="118"/>
        <v>0</v>
      </c>
      <c r="E7617" s="51">
        <v>45261</v>
      </c>
      <c r="F7617" s="49" t="s">
        <v>80</v>
      </c>
      <c r="G7617" s="49" t="s">
        <v>81</v>
      </c>
      <c r="H7617" s="49" t="s">
        <v>3248</v>
      </c>
      <c r="I7617" s="49" t="s">
        <v>723</v>
      </c>
      <c r="J7617" s="49">
        <v>135002</v>
      </c>
      <c r="K7617" s="49" t="s">
        <v>130</v>
      </c>
      <c r="L7617" s="49">
        <v>21265567</v>
      </c>
      <c r="M7617" s="49" t="s">
        <v>1273</v>
      </c>
      <c r="N7617" s="51">
        <v>28307</v>
      </c>
      <c r="O7617" s="51">
        <v>28307</v>
      </c>
      <c r="P7617" s="49" t="s">
        <v>3249</v>
      </c>
    </row>
    <row r="7618" spans="1:16">
      <c r="A7618" s="46">
        <v>0</v>
      </c>
      <c r="B7618" s="46">
        <v>0</v>
      </c>
      <c r="C7618" s="46">
        <v>0</v>
      </c>
      <c r="D7618" s="46">
        <f t="shared" si="118"/>
        <v>0</v>
      </c>
      <c r="E7618" s="51">
        <v>45261</v>
      </c>
      <c r="F7618" s="49" t="s">
        <v>80</v>
      </c>
      <c r="G7618" s="49" t="s">
        <v>81</v>
      </c>
      <c r="H7618" s="49" t="s">
        <v>3248</v>
      </c>
      <c r="I7618" s="49" t="s">
        <v>723</v>
      </c>
      <c r="J7618" s="49">
        <v>135002</v>
      </c>
      <c r="K7618" s="49" t="s">
        <v>130</v>
      </c>
      <c r="L7618" s="49">
        <v>21265359</v>
      </c>
      <c r="M7618" s="49" t="s">
        <v>1261</v>
      </c>
      <c r="N7618" s="51">
        <v>13697</v>
      </c>
      <c r="O7618" s="51">
        <v>13697</v>
      </c>
      <c r="P7618" s="49" t="s">
        <v>3249</v>
      </c>
    </row>
    <row r="7619" spans="1:16">
      <c r="A7619" s="46">
        <v>0</v>
      </c>
      <c r="B7619" s="46">
        <v>0</v>
      </c>
      <c r="C7619" s="46">
        <v>0</v>
      </c>
      <c r="D7619" s="46">
        <f t="shared" ref="D7619:D7682" si="119">+B7619-C7619</f>
        <v>0</v>
      </c>
      <c r="E7619" s="51">
        <v>45261</v>
      </c>
      <c r="F7619" s="49" t="s">
        <v>80</v>
      </c>
      <c r="G7619" s="49" t="s">
        <v>81</v>
      </c>
      <c r="H7619" s="49" t="s">
        <v>3248</v>
      </c>
      <c r="I7619" s="49" t="s">
        <v>723</v>
      </c>
      <c r="J7619" s="49">
        <v>135002</v>
      </c>
      <c r="K7619" s="49" t="s">
        <v>130</v>
      </c>
      <c r="L7619" s="49">
        <v>21265518</v>
      </c>
      <c r="M7619" s="49" t="s">
        <v>1277</v>
      </c>
      <c r="N7619" s="51">
        <v>24289</v>
      </c>
      <c r="O7619" s="51">
        <v>24289</v>
      </c>
      <c r="P7619" s="49" t="s">
        <v>3249</v>
      </c>
    </row>
    <row r="7620" spans="1:16">
      <c r="A7620" s="46">
        <v>0</v>
      </c>
      <c r="B7620" s="46">
        <v>0</v>
      </c>
      <c r="C7620" s="46">
        <v>0</v>
      </c>
      <c r="D7620" s="46">
        <f t="shared" si="119"/>
        <v>0</v>
      </c>
      <c r="E7620" s="51">
        <v>45261</v>
      </c>
      <c r="F7620" s="49" t="s">
        <v>80</v>
      </c>
      <c r="G7620" s="49" t="s">
        <v>81</v>
      </c>
      <c r="H7620" s="49" t="s">
        <v>3248</v>
      </c>
      <c r="I7620" s="49" t="s">
        <v>723</v>
      </c>
      <c r="J7620" s="49">
        <v>135002</v>
      </c>
      <c r="K7620" s="49" t="s">
        <v>130</v>
      </c>
      <c r="L7620" s="49">
        <v>21265560</v>
      </c>
      <c r="M7620" s="49" t="s">
        <v>1286</v>
      </c>
      <c r="N7620" s="51">
        <v>28307</v>
      </c>
      <c r="O7620" s="51">
        <v>28307</v>
      </c>
      <c r="P7620" s="49" t="s">
        <v>3249</v>
      </c>
    </row>
    <row r="7621" spans="1:16">
      <c r="A7621" s="46">
        <v>0</v>
      </c>
      <c r="B7621" s="46">
        <v>0</v>
      </c>
      <c r="C7621" s="46">
        <v>0</v>
      </c>
      <c r="D7621" s="46">
        <f t="shared" si="119"/>
        <v>0</v>
      </c>
      <c r="E7621" s="51">
        <v>45261</v>
      </c>
      <c r="F7621" s="49" t="s">
        <v>80</v>
      </c>
      <c r="G7621" s="49" t="s">
        <v>81</v>
      </c>
      <c r="H7621" s="49" t="s">
        <v>3248</v>
      </c>
      <c r="I7621" s="49" t="s">
        <v>723</v>
      </c>
      <c r="J7621" s="49">
        <v>135002</v>
      </c>
      <c r="K7621" s="49" t="s">
        <v>130</v>
      </c>
      <c r="L7621" s="49">
        <v>21265572</v>
      </c>
      <c r="M7621" s="49" t="s">
        <v>1271</v>
      </c>
      <c r="N7621" s="51">
        <v>28307</v>
      </c>
      <c r="O7621" s="51">
        <v>28307</v>
      </c>
      <c r="P7621" s="49" t="s">
        <v>3249</v>
      </c>
    </row>
    <row r="7622" spans="1:16">
      <c r="A7622" s="46">
        <v>0</v>
      </c>
      <c r="B7622" s="46">
        <v>0</v>
      </c>
      <c r="C7622" s="46">
        <v>0</v>
      </c>
      <c r="D7622" s="46">
        <f t="shared" si="119"/>
        <v>0</v>
      </c>
      <c r="E7622" s="51">
        <v>45261</v>
      </c>
      <c r="F7622" s="49" t="s">
        <v>80</v>
      </c>
      <c r="G7622" s="49" t="s">
        <v>81</v>
      </c>
      <c r="H7622" s="49" t="s">
        <v>3248</v>
      </c>
      <c r="I7622" s="49" t="s">
        <v>723</v>
      </c>
      <c r="J7622" s="49">
        <v>135002</v>
      </c>
      <c r="K7622" s="49" t="s">
        <v>130</v>
      </c>
      <c r="L7622" s="49">
        <v>21265423</v>
      </c>
      <c r="M7622" s="49" t="s">
        <v>1261</v>
      </c>
      <c r="N7622" s="51">
        <v>14427</v>
      </c>
      <c r="O7622" s="51">
        <v>14427</v>
      </c>
      <c r="P7622" s="49" t="s">
        <v>3249</v>
      </c>
    </row>
    <row r="7623" spans="1:16">
      <c r="A7623" s="46">
        <v>0</v>
      </c>
      <c r="B7623" s="46">
        <v>0</v>
      </c>
      <c r="C7623" s="46">
        <v>0</v>
      </c>
      <c r="D7623" s="46">
        <f t="shared" si="119"/>
        <v>0</v>
      </c>
      <c r="E7623" s="51">
        <v>45261</v>
      </c>
      <c r="F7623" s="49" t="s">
        <v>80</v>
      </c>
      <c r="G7623" s="49" t="s">
        <v>81</v>
      </c>
      <c r="H7623" s="49" t="s">
        <v>3248</v>
      </c>
      <c r="I7623" s="49" t="s">
        <v>723</v>
      </c>
      <c r="J7623" s="49">
        <v>135002</v>
      </c>
      <c r="K7623" s="49" t="s">
        <v>130</v>
      </c>
      <c r="L7623" s="49">
        <v>21265438</v>
      </c>
      <c r="M7623" s="49" t="s">
        <v>1284</v>
      </c>
      <c r="N7623" s="51">
        <v>15888</v>
      </c>
      <c r="O7623" s="51">
        <v>15888</v>
      </c>
      <c r="P7623" s="49" t="s">
        <v>3249</v>
      </c>
    </row>
    <row r="7624" spans="1:16">
      <c r="A7624" s="46">
        <v>0</v>
      </c>
      <c r="B7624" s="46">
        <v>0</v>
      </c>
      <c r="C7624" s="46">
        <v>0</v>
      </c>
      <c r="D7624" s="46">
        <f t="shared" si="119"/>
        <v>0</v>
      </c>
      <c r="E7624" s="51">
        <v>45261</v>
      </c>
      <c r="F7624" s="49" t="s">
        <v>80</v>
      </c>
      <c r="G7624" s="49" t="s">
        <v>81</v>
      </c>
      <c r="H7624" s="49" t="s">
        <v>3248</v>
      </c>
      <c r="I7624" s="49" t="s">
        <v>723</v>
      </c>
      <c r="J7624" s="49">
        <v>135002</v>
      </c>
      <c r="K7624" s="49" t="s">
        <v>130</v>
      </c>
      <c r="L7624" s="49">
        <v>21265457</v>
      </c>
      <c r="M7624" s="49" t="s">
        <v>1259</v>
      </c>
      <c r="N7624" s="51">
        <v>19906</v>
      </c>
      <c r="O7624" s="51">
        <v>19906</v>
      </c>
      <c r="P7624" s="49" t="s">
        <v>3249</v>
      </c>
    </row>
    <row r="7625" spans="1:16">
      <c r="A7625" s="46">
        <v>0</v>
      </c>
      <c r="B7625" s="46">
        <v>0</v>
      </c>
      <c r="C7625" s="46">
        <v>0</v>
      </c>
      <c r="D7625" s="46">
        <f t="shared" si="119"/>
        <v>0</v>
      </c>
      <c r="E7625" s="51">
        <v>45261</v>
      </c>
      <c r="F7625" s="49" t="s">
        <v>80</v>
      </c>
      <c r="G7625" s="49" t="s">
        <v>81</v>
      </c>
      <c r="H7625" s="49" t="s">
        <v>3248</v>
      </c>
      <c r="I7625" s="49" t="s">
        <v>723</v>
      </c>
      <c r="J7625" s="49">
        <v>135002</v>
      </c>
      <c r="K7625" s="49" t="s">
        <v>130</v>
      </c>
      <c r="L7625" s="49">
        <v>21265476</v>
      </c>
      <c r="M7625" s="49" t="s">
        <v>1274</v>
      </c>
      <c r="N7625" s="51">
        <v>19906</v>
      </c>
      <c r="O7625" s="51">
        <v>19906</v>
      </c>
      <c r="P7625" s="49" t="s">
        <v>3249</v>
      </c>
    </row>
    <row r="7626" spans="1:16">
      <c r="A7626" s="46">
        <v>0</v>
      </c>
      <c r="B7626" s="46">
        <v>0</v>
      </c>
      <c r="C7626" s="46">
        <v>0</v>
      </c>
      <c r="D7626" s="46">
        <f t="shared" si="119"/>
        <v>0</v>
      </c>
      <c r="E7626" s="51">
        <v>45261</v>
      </c>
      <c r="F7626" s="49" t="s">
        <v>80</v>
      </c>
      <c r="G7626" s="49" t="s">
        <v>81</v>
      </c>
      <c r="H7626" s="49" t="s">
        <v>3248</v>
      </c>
      <c r="I7626" s="49" t="s">
        <v>723</v>
      </c>
      <c r="J7626" s="49">
        <v>135002</v>
      </c>
      <c r="K7626" s="49" t="s">
        <v>130</v>
      </c>
      <c r="L7626" s="49">
        <v>21265448</v>
      </c>
      <c r="M7626" s="49" t="s">
        <v>1278</v>
      </c>
      <c r="N7626" s="51">
        <v>18810</v>
      </c>
      <c r="O7626" s="51">
        <v>18810</v>
      </c>
      <c r="P7626" s="49" t="s">
        <v>3249</v>
      </c>
    </row>
    <row r="7627" spans="1:16">
      <c r="A7627" s="46">
        <v>0</v>
      </c>
      <c r="B7627" s="46">
        <v>0</v>
      </c>
      <c r="C7627" s="46">
        <v>0</v>
      </c>
      <c r="D7627" s="46">
        <f t="shared" si="119"/>
        <v>0</v>
      </c>
      <c r="E7627" s="51">
        <v>45261</v>
      </c>
      <c r="F7627" s="49" t="s">
        <v>80</v>
      </c>
      <c r="G7627" s="49" t="s">
        <v>81</v>
      </c>
      <c r="H7627" s="49" t="s">
        <v>3248</v>
      </c>
      <c r="I7627" s="49" t="s">
        <v>723</v>
      </c>
      <c r="J7627" s="49">
        <v>135002</v>
      </c>
      <c r="K7627" s="49" t="s">
        <v>130</v>
      </c>
      <c r="L7627" s="49">
        <v>21265451</v>
      </c>
      <c r="M7627" s="49" t="s">
        <v>1278</v>
      </c>
      <c r="N7627" s="51">
        <v>19906</v>
      </c>
      <c r="O7627" s="51">
        <v>19906</v>
      </c>
      <c r="P7627" s="49" t="s">
        <v>3249</v>
      </c>
    </row>
    <row r="7628" spans="1:16">
      <c r="A7628" s="46">
        <v>0</v>
      </c>
      <c r="B7628" s="46">
        <v>0</v>
      </c>
      <c r="C7628" s="46">
        <v>0</v>
      </c>
      <c r="D7628" s="46">
        <f t="shared" si="119"/>
        <v>0</v>
      </c>
      <c r="E7628" s="51">
        <v>45261</v>
      </c>
      <c r="F7628" s="49" t="s">
        <v>80</v>
      </c>
      <c r="G7628" s="49" t="s">
        <v>81</v>
      </c>
      <c r="H7628" s="49" t="s">
        <v>3248</v>
      </c>
      <c r="I7628" s="49" t="s">
        <v>723</v>
      </c>
      <c r="J7628" s="49">
        <v>135002</v>
      </c>
      <c r="K7628" s="49" t="s">
        <v>130</v>
      </c>
      <c r="L7628" s="49">
        <v>21265454</v>
      </c>
      <c r="M7628" s="49" t="s">
        <v>1283</v>
      </c>
      <c r="N7628" s="51">
        <v>19906</v>
      </c>
      <c r="O7628" s="51">
        <v>19906</v>
      </c>
      <c r="P7628" s="49" t="s">
        <v>3249</v>
      </c>
    </row>
    <row r="7629" spans="1:16">
      <c r="A7629" s="46">
        <v>0</v>
      </c>
      <c r="B7629" s="46">
        <v>0</v>
      </c>
      <c r="C7629" s="46">
        <v>0</v>
      </c>
      <c r="D7629" s="46">
        <f t="shared" si="119"/>
        <v>0</v>
      </c>
      <c r="E7629" s="51">
        <v>45261</v>
      </c>
      <c r="F7629" s="49" t="s">
        <v>80</v>
      </c>
      <c r="G7629" s="49" t="s">
        <v>81</v>
      </c>
      <c r="H7629" s="49" t="s">
        <v>3248</v>
      </c>
      <c r="I7629" s="49" t="s">
        <v>723</v>
      </c>
      <c r="J7629" s="49">
        <v>135002</v>
      </c>
      <c r="K7629" s="49" t="s">
        <v>130</v>
      </c>
      <c r="L7629" s="49">
        <v>21265493</v>
      </c>
      <c r="M7629" s="49" t="s">
        <v>1265</v>
      </c>
      <c r="N7629" s="51">
        <v>19906</v>
      </c>
      <c r="O7629" s="51">
        <v>19906</v>
      </c>
      <c r="P7629" s="49" t="s">
        <v>3249</v>
      </c>
    </row>
    <row r="7630" spans="1:16">
      <c r="A7630" s="46">
        <v>0</v>
      </c>
      <c r="B7630" s="46">
        <v>0</v>
      </c>
      <c r="C7630" s="46">
        <v>0</v>
      </c>
      <c r="D7630" s="46">
        <f t="shared" si="119"/>
        <v>0</v>
      </c>
      <c r="E7630" s="51">
        <v>45261</v>
      </c>
      <c r="F7630" s="49" t="s">
        <v>80</v>
      </c>
      <c r="G7630" s="49" t="s">
        <v>81</v>
      </c>
      <c r="H7630" s="49" t="s">
        <v>3248</v>
      </c>
      <c r="I7630" s="49" t="s">
        <v>723</v>
      </c>
      <c r="J7630" s="49">
        <v>135002</v>
      </c>
      <c r="K7630" s="49" t="s">
        <v>130</v>
      </c>
      <c r="L7630" s="49">
        <v>21265546</v>
      </c>
      <c r="M7630" s="49" t="s">
        <v>1290</v>
      </c>
      <c r="N7630" s="51">
        <v>27942</v>
      </c>
      <c r="O7630" s="51">
        <v>27942</v>
      </c>
      <c r="P7630" s="49" t="s">
        <v>3249</v>
      </c>
    </row>
    <row r="7631" spans="1:16">
      <c r="A7631" s="46">
        <v>0</v>
      </c>
      <c r="B7631" s="46">
        <v>0</v>
      </c>
      <c r="C7631" s="46">
        <v>0</v>
      </c>
      <c r="D7631" s="46">
        <f t="shared" si="119"/>
        <v>0</v>
      </c>
      <c r="E7631" s="51">
        <v>45261</v>
      </c>
      <c r="F7631" s="49" t="s">
        <v>80</v>
      </c>
      <c r="G7631" s="49" t="s">
        <v>81</v>
      </c>
      <c r="H7631" s="49" t="s">
        <v>3248</v>
      </c>
      <c r="I7631" s="49" t="s">
        <v>723</v>
      </c>
      <c r="J7631" s="49">
        <v>135002</v>
      </c>
      <c r="K7631" s="49" t="s">
        <v>130</v>
      </c>
      <c r="L7631" s="49">
        <v>21265579</v>
      </c>
      <c r="M7631" s="49" t="s">
        <v>1267</v>
      </c>
      <c r="N7631" s="51">
        <v>28307</v>
      </c>
      <c r="O7631" s="51">
        <v>28307</v>
      </c>
      <c r="P7631" s="49" t="s">
        <v>3249</v>
      </c>
    </row>
    <row r="7632" spans="1:16">
      <c r="A7632" s="46">
        <v>0</v>
      </c>
      <c r="B7632" s="46">
        <v>0</v>
      </c>
      <c r="C7632" s="46">
        <v>0</v>
      </c>
      <c r="D7632" s="46">
        <f t="shared" si="119"/>
        <v>0</v>
      </c>
      <c r="E7632" s="51">
        <v>45261</v>
      </c>
      <c r="F7632" s="49" t="s">
        <v>80</v>
      </c>
      <c r="G7632" s="49" t="s">
        <v>81</v>
      </c>
      <c r="H7632" s="49" t="s">
        <v>3248</v>
      </c>
      <c r="I7632" s="49" t="s">
        <v>723</v>
      </c>
      <c r="J7632" s="49">
        <v>135002</v>
      </c>
      <c r="K7632" s="49" t="s">
        <v>130</v>
      </c>
      <c r="L7632" s="49">
        <v>21265593</v>
      </c>
      <c r="M7632" s="49" t="s">
        <v>1262</v>
      </c>
      <c r="N7632" s="51">
        <v>28307</v>
      </c>
      <c r="O7632" s="51">
        <v>28307</v>
      </c>
      <c r="P7632" s="49" t="s">
        <v>3249</v>
      </c>
    </row>
    <row r="7633" spans="1:16">
      <c r="A7633" s="46">
        <v>0</v>
      </c>
      <c r="B7633" s="46">
        <v>0</v>
      </c>
      <c r="C7633" s="46">
        <v>0</v>
      </c>
      <c r="D7633" s="46">
        <f t="shared" si="119"/>
        <v>0</v>
      </c>
      <c r="E7633" s="51">
        <v>45261</v>
      </c>
      <c r="F7633" s="49" t="s">
        <v>80</v>
      </c>
      <c r="G7633" s="49" t="s">
        <v>81</v>
      </c>
      <c r="H7633" s="49" t="s">
        <v>3248</v>
      </c>
      <c r="I7633" s="49" t="s">
        <v>723</v>
      </c>
      <c r="J7633" s="49">
        <v>135002</v>
      </c>
      <c r="K7633" s="49" t="s">
        <v>130</v>
      </c>
      <c r="L7633" s="49">
        <v>21265614</v>
      </c>
      <c r="M7633" s="49" t="s">
        <v>1280</v>
      </c>
      <c r="N7633" s="51">
        <v>28307</v>
      </c>
      <c r="O7633" s="51">
        <v>28307</v>
      </c>
      <c r="P7633" s="49" t="s">
        <v>3249</v>
      </c>
    </row>
    <row r="7634" spans="1:16">
      <c r="A7634" s="46">
        <v>0</v>
      </c>
      <c r="B7634" s="46">
        <v>0</v>
      </c>
      <c r="C7634" s="46">
        <v>0</v>
      </c>
      <c r="D7634" s="46">
        <f t="shared" si="119"/>
        <v>0</v>
      </c>
      <c r="E7634" s="51">
        <v>45261</v>
      </c>
      <c r="F7634" s="49" t="s">
        <v>80</v>
      </c>
      <c r="G7634" s="49" t="s">
        <v>81</v>
      </c>
      <c r="H7634" s="49" t="s">
        <v>3248</v>
      </c>
      <c r="I7634" s="49" t="s">
        <v>723</v>
      </c>
      <c r="J7634" s="49">
        <v>135002</v>
      </c>
      <c r="K7634" s="49" t="s">
        <v>130</v>
      </c>
      <c r="L7634" s="49">
        <v>21265382</v>
      </c>
      <c r="M7634" s="49" t="s">
        <v>1285</v>
      </c>
      <c r="N7634" s="51">
        <v>28307</v>
      </c>
      <c r="O7634" s="51">
        <v>28307</v>
      </c>
      <c r="P7634" s="49" t="s">
        <v>3249</v>
      </c>
    </row>
    <row r="7635" spans="1:16">
      <c r="A7635" s="46">
        <v>0</v>
      </c>
      <c r="B7635" s="46">
        <v>0</v>
      </c>
      <c r="C7635" s="46">
        <v>0</v>
      </c>
      <c r="D7635" s="46">
        <f t="shared" si="119"/>
        <v>0</v>
      </c>
      <c r="E7635" s="51">
        <v>45261</v>
      </c>
      <c r="F7635" s="49" t="s">
        <v>80</v>
      </c>
      <c r="G7635" s="49" t="s">
        <v>81</v>
      </c>
      <c r="H7635" s="49" t="s">
        <v>3248</v>
      </c>
      <c r="I7635" s="49" t="s">
        <v>723</v>
      </c>
      <c r="J7635" s="49">
        <v>135002</v>
      </c>
      <c r="K7635" s="49" t="s">
        <v>130</v>
      </c>
      <c r="L7635" s="49">
        <v>21265404</v>
      </c>
      <c r="M7635" s="49" t="s">
        <v>1281</v>
      </c>
      <c r="N7635" s="51">
        <v>28307</v>
      </c>
      <c r="O7635" s="51">
        <v>28307</v>
      </c>
      <c r="P7635" s="49" t="s">
        <v>3249</v>
      </c>
    </row>
    <row r="7636" spans="1:16">
      <c r="A7636" s="46">
        <v>0</v>
      </c>
      <c r="B7636" s="46">
        <v>0</v>
      </c>
      <c r="C7636" s="46">
        <v>0</v>
      </c>
      <c r="D7636" s="46">
        <f t="shared" si="119"/>
        <v>0</v>
      </c>
      <c r="E7636" s="51">
        <v>45261</v>
      </c>
      <c r="F7636" s="49" t="s">
        <v>80</v>
      </c>
      <c r="G7636" s="49" t="s">
        <v>81</v>
      </c>
      <c r="H7636" s="49" t="s">
        <v>3248</v>
      </c>
      <c r="I7636" s="49" t="s">
        <v>723</v>
      </c>
      <c r="J7636" s="49">
        <v>135002</v>
      </c>
      <c r="K7636" s="49" t="s">
        <v>130</v>
      </c>
      <c r="L7636" s="49">
        <v>21265413</v>
      </c>
      <c r="M7636" s="49" t="s">
        <v>1261</v>
      </c>
      <c r="N7636" s="51">
        <v>14062</v>
      </c>
      <c r="O7636" s="51">
        <v>14062</v>
      </c>
      <c r="P7636" s="49" t="s">
        <v>3249</v>
      </c>
    </row>
    <row r="7637" spans="1:16">
      <c r="A7637" s="46">
        <v>0</v>
      </c>
      <c r="B7637" s="46">
        <v>0</v>
      </c>
      <c r="C7637" s="46">
        <v>0</v>
      </c>
      <c r="D7637" s="46">
        <f t="shared" si="119"/>
        <v>0</v>
      </c>
      <c r="E7637" s="51">
        <v>45261</v>
      </c>
      <c r="F7637" s="49" t="s">
        <v>80</v>
      </c>
      <c r="G7637" s="49" t="s">
        <v>81</v>
      </c>
      <c r="H7637" s="49" t="s">
        <v>3248</v>
      </c>
      <c r="I7637" s="49" t="s">
        <v>723</v>
      </c>
      <c r="J7637" s="49">
        <v>135002</v>
      </c>
      <c r="K7637" s="49" t="s">
        <v>130</v>
      </c>
      <c r="L7637" s="49">
        <v>21265471</v>
      </c>
      <c r="M7637" s="49" t="s">
        <v>1268</v>
      </c>
      <c r="N7637" s="51">
        <v>19906</v>
      </c>
      <c r="O7637" s="51">
        <v>19906</v>
      </c>
      <c r="P7637" s="49" t="s">
        <v>3249</v>
      </c>
    </row>
    <row r="7638" spans="1:16">
      <c r="A7638" s="46">
        <v>0</v>
      </c>
      <c r="B7638" s="46">
        <v>0</v>
      </c>
      <c r="C7638" s="46">
        <v>0</v>
      </c>
      <c r="D7638" s="46">
        <f t="shared" si="119"/>
        <v>0</v>
      </c>
      <c r="E7638" s="51">
        <v>45261</v>
      </c>
      <c r="F7638" s="49" t="s">
        <v>80</v>
      </c>
      <c r="G7638" s="49" t="s">
        <v>81</v>
      </c>
      <c r="H7638" s="49" t="s">
        <v>3248</v>
      </c>
      <c r="I7638" s="49" t="s">
        <v>723</v>
      </c>
      <c r="J7638" s="49">
        <v>135002</v>
      </c>
      <c r="K7638" s="49" t="s">
        <v>130</v>
      </c>
      <c r="L7638" s="49">
        <v>21265486</v>
      </c>
      <c r="M7638" s="49" t="s">
        <v>1269</v>
      </c>
      <c r="N7638" s="51">
        <v>19906</v>
      </c>
      <c r="O7638" s="51">
        <v>19906</v>
      </c>
      <c r="P7638" s="49" t="s">
        <v>3249</v>
      </c>
    </row>
    <row r="7639" spans="1:16">
      <c r="A7639" s="46">
        <v>0</v>
      </c>
      <c r="B7639" s="46">
        <v>0</v>
      </c>
      <c r="C7639" s="46">
        <v>0</v>
      </c>
      <c r="D7639" s="46">
        <f t="shared" si="119"/>
        <v>0</v>
      </c>
      <c r="E7639" s="51">
        <v>45261</v>
      </c>
      <c r="F7639" s="49" t="s">
        <v>80</v>
      </c>
      <c r="G7639" s="49" t="s">
        <v>81</v>
      </c>
      <c r="H7639" s="49" t="s">
        <v>3248</v>
      </c>
      <c r="I7639" s="49" t="s">
        <v>723</v>
      </c>
      <c r="J7639" s="49">
        <v>135002</v>
      </c>
      <c r="K7639" s="49" t="s">
        <v>130</v>
      </c>
      <c r="L7639" s="49">
        <v>21265600</v>
      </c>
      <c r="M7639" s="49" t="s">
        <v>1287</v>
      </c>
      <c r="N7639" s="51">
        <v>28307</v>
      </c>
      <c r="O7639" s="51">
        <v>28307</v>
      </c>
      <c r="P7639" s="49" t="s">
        <v>3249</v>
      </c>
    </row>
    <row r="7640" spans="1:16">
      <c r="A7640" s="46">
        <v>0</v>
      </c>
      <c r="B7640" s="46">
        <v>0</v>
      </c>
      <c r="C7640" s="46">
        <v>0</v>
      </c>
      <c r="D7640" s="46">
        <f t="shared" si="119"/>
        <v>0</v>
      </c>
      <c r="E7640" s="51">
        <v>45261</v>
      </c>
      <c r="F7640" s="49" t="s">
        <v>80</v>
      </c>
      <c r="G7640" s="49" t="s">
        <v>81</v>
      </c>
      <c r="H7640" s="49" t="s">
        <v>3248</v>
      </c>
      <c r="I7640" s="49" t="s">
        <v>723</v>
      </c>
      <c r="J7640" s="49">
        <v>135002</v>
      </c>
      <c r="K7640" s="49" t="s">
        <v>130</v>
      </c>
      <c r="L7640" s="49">
        <v>21265501</v>
      </c>
      <c r="M7640" s="49" t="s">
        <v>1270</v>
      </c>
      <c r="N7640" s="51">
        <v>22828</v>
      </c>
      <c r="O7640" s="51">
        <v>22828</v>
      </c>
      <c r="P7640" s="49" t="s">
        <v>3249</v>
      </c>
    </row>
    <row r="7641" spans="1:16">
      <c r="A7641" s="46">
        <v>0</v>
      </c>
      <c r="B7641" s="46">
        <v>0</v>
      </c>
      <c r="C7641" s="46">
        <v>0</v>
      </c>
      <c r="D7641" s="46">
        <f t="shared" si="119"/>
        <v>0</v>
      </c>
      <c r="E7641" s="51">
        <v>45261</v>
      </c>
      <c r="F7641" s="49" t="s">
        <v>80</v>
      </c>
      <c r="G7641" s="49" t="s">
        <v>81</v>
      </c>
      <c r="H7641" s="49" t="s">
        <v>3248</v>
      </c>
      <c r="I7641" s="49" t="s">
        <v>723</v>
      </c>
      <c r="J7641" s="49">
        <v>135002</v>
      </c>
      <c r="K7641" s="49" t="s">
        <v>130</v>
      </c>
      <c r="L7641" s="49">
        <v>21265511</v>
      </c>
      <c r="M7641" s="49" t="s">
        <v>1279</v>
      </c>
      <c r="N7641" s="51">
        <v>24289</v>
      </c>
      <c r="O7641" s="51">
        <v>24289</v>
      </c>
      <c r="P7641" s="49" t="s">
        <v>3249</v>
      </c>
    </row>
    <row r="7642" spans="1:16">
      <c r="A7642" s="46">
        <v>0</v>
      </c>
      <c r="B7642" s="46">
        <v>0</v>
      </c>
      <c r="C7642" s="46">
        <v>0</v>
      </c>
      <c r="D7642" s="46">
        <f t="shared" si="119"/>
        <v>0</v>
      </c>
      <c r="E7642" s="51">
        <v>45261</v>
      </c>
      <c r="F7642" s="49" t="s">
        <v>80</v>
      </c>
      <c r="G7642" s="49" t="s">
        <v>81</v>
      </c>
      <c r="H7642" s="49" t="s">
        <v>3248</v>
      </c>
      <c r="I7642" s="49" t="s">
        <v>723</v>
      </c>
      <c r="J7642" s="49">
        <v>135002</v>
      </c>
      <c r="K7642" s="49" t="s">
        <v>130</v>
      </c>
      <c r="L7642" s="49">
        <v>21265553</v>
      </c>
      <c r="M7642" s="49" t="s">
        <v>1192</v>
      </c>
      <c r="N7642" s="51">
        <v>27942</v>
      </c>
      <c r="O7642" s="51">
        <v>27942</v>
      </c>
      <c r="P7642" s="49" t="s">
        <v>3249</v>
      </c>
    </row>
    <row r="7643" spans="1:16">
      <c r="A7643" s="46">
        <v>0</v>
      </c>
      <c r="B7643" s="46">
        <v>0</v>
      </c>
      <c r="C7643" s="46">
        <v>0</v>
      </c>
      <c r="D7643" s="46">
        <f t="shared" si="119"/>
        <v>0</v>
      </c>
      <c r="E7643" s="51">
        <v>45261</v>
      </c>
      <c r="F7643" s="49" t="s">
        <v>80</v>
      </c>
      <c r="G7643" s="49" t="s">
        <v>81</v>
      </c>
      <c r="H7643" s="49" t="s">
        <v>3248</v>
      </c>
      <c r="I7643" s="49" t="s">
        <v>723</v>
      </c>
      <c r="J7643" s="49">
        <v>135002</v>
      </c>
      <c r="K7643" s="49" t="s">
        <v>130</v>
      </c>
      <c r="L7643" s="49">
        <v>21265430</v>
      </c>
      <c r="M7643" s="49" t="s">
        <v>1261</v>
      </c>
      <c r="N7643" s="51">
        <v>15523</v>
      </c>
      <c r="O7643" s="51">
        <v>15523</v>
      </c>
      <c r="P7643" s="49" t="s">
        <v>3249</v>
      </c>
    </row>
    <row r="7644" spans="1:16">
      <c r="A7644" s="46">
        <v>0</v>
      </c>
      <c r="B7644" s="46">
        <v>0</v>
      </c>
      <c r="C7644" s="46">
        <v>0</v>
      </c>
      <c r="D7644" s="46">
        <f t="shared" si="119"/>
        <v>0</v>
      </c>
      <c r="E7644" s="51">
        <v>45261</v>
      </c>
      <c r="F7644" s="49" t="s">
        <v>80</v>
      </c>
      <c r="G7644" s="49" t="s">
        <v>81</v>
      </c>
      <c r="H7644" s="49" t="s">
        <v>3248</v>
      </c>
      <c r="I7644" s="49" t="s">
        <v>723</v>
      </c>
      <c r="J7644" s="49">
        <v>135002</v>
      </c>
      <c r="K7644" s="49" t="s">
        <v>130</v>
      </c>
      <c r="L7644" s="49">
        <v>21265586</v>
      </c>
      <c r="M7644" s="49" t="s">
        <v>1282</v>
      </c>
      <c r="N7644" s="51">
        <v>28307</v>
      </c>
      <c r="O7644" s="51">
        <v>28307</v>
      </c>
      <c r="P7644" s="49" t="s">
        <v>3249</v>
      </c>
    </row>
    <row r="7645" spans="1:16">
      <c r="A7645" s="46">
        <v>0</v>
      </c>
      <c r="B7645" s="46">
        <v>0</v>
      </c>
      <c r="C7645" s="46">
        <v>0</v>
      </c>
      <c r="D7645" s="46">
        <f t="shared" si="119"/>
        <v>0</v>
      </c>
      <c r="E7645" s="51">
        <v>45261</v>
      </c>
      <c r="F7645" s="49" t="s">
        <v>80</v>
      </c>
      <c r="G7645" s="49" t="s">
        <v>81</v>
      </c>
      <c r="H7645" s="49" t="s">
        <v>3248</v>
      </c>
      <c r="I7645" s="49" t="s">
        <v>723</v>
      </c>
      <c r="J7645" s="49">
        <v>135002</v>
      </c>
      <c r="K7645" s="49" t="s">
        <v>130</v>
      </c>
      <c r="L7645" s="49">
        <v>21265621</v>
      </c>
      <c r="M7645" s="49" t="s">
        <v>1264</v>
      </c>
      <c r="N7645" s="51">
        <v>28307</v>
      </c>
      <c r="O7645" s="51">
        <v>28307</v>
      </c>
      <c r="P7645" s="49" t="s">
        <v>3249</v>
      </c>
    </row>
    <row r="7646" spans="1:16">
      <c r="A7646" s="46">
        <v>0</v>
      </c>
      <c r="B7646" s="46">
        <v>0</v>
      </c>
      <c r="C7646" s="46">
        <v>0</v>
      </c>
      <c r="D7646" s="46">
        <f t="shared" si="119"/>
        <v>0</v>
      </c>
      <c r="E7646" s="51">
        <v>45261</v>
      </c>
      <c r="F7646" s="49" t="s">
        <v>80</v>
      </c>
      <c r="G7646" s="49" t="s">
        <v>81</v>
      </c>
      <c r="H7646" s="49" t="s">
        <v>3248</v>
      </c>
      <c r="I7646" s="49" t="s">
        <v>723</v>
      </c>
      <c r="J7646" s="49">
        <v>135002</v>
      </c>
      <c r="K7646" s="49" t="s">
        <v>130</v>
      </c>
      <c r="L7646" s="49">
        <v>21265375</v>
      </c>
      <c r="M7646" s="49" t="s">
        <v>1260</v>
      </c>
      <c r="N7646" s="51">
        <v>28307</v>
      </c>
      <c r="O7646" s="51">
        <v>28307</v>
      </c>
      <c r="P7646" s="49" t="s">
        <v>3249</v>
      </c>
    </row>
    <row r="7647" spans="1:16">
      <c r="A7647" s="46">
        <v>0</v>
      </c>
      <c r="B7647" s="46">
        <v>0</v>
      </c>
      <c r="C7647" s="46">
        <v>0</v>
      </c>
      <c r="D7647" s="46">
        <f t="shared" si="119"/>
        <v>0</v>
      </c>
      <c r="E7647" s="51">
        <v>45261</v>
      </c>
      <c r="F7647" s="49" t="s">
        <v>80</v>
      </c>
      <c r="G7647" s="49" t="s">
        <v>81</v>
      </c>
      <c r="H7647" s="49" t="s">
        <v>3248</v>
      </c>
      <c r="I7647" s="49" t="s">
        <v>723</v>
      </c>
      <c r="J7647" s="49">
        <v>135002</v>
      </c>
      <c r="K7647" s="49" t="s">
        <v>130</v>
      </c>
      <c r="L7647" s="49">
        <v>21265525</v>
      </c>
      <c r="M7647" s="49" t="s">
        <v>1275</v>
      </c>
      <c r="N7647" s="51">
        <v>24289</v>
      </c>
      <c r="O7647" s="51">
        <v>24289</v>
      </c>
      <c r="P7647" s="49" t="s">
        <v>3249</v>
      </c>
    </row>
    <row r="7648" spans="1:16">
      <c r="A7648" s="46">
        <v>0</v>
      </c>
      <c r="B7648" s="46">
        <v>0</v>
      </c>
      <c r="C7648" s="46">
        <v>0</v>
      </c>
      <c r="D7648" s="46">
        <f t="shared" si="119"/>
        <v>0</v>
      </c>
      <c r="E7648" s="51">
        <v>45261</v>
      </c>
      <c r="F7648" s="49" t="s">
        <v>80</v>
      </c>
      <c r="G7648" s="49" t="s">
        <v>81</v>
      </c>
      <c r="H7648" s="49" t="s">
        <v>3248</v>
      </c>
      <c r="I7648" s="49" t="s">
        <v>723</v>
      </c>
      <c r="J7648" s="49">
        <v>135002</v>
      </c>
      <c r="K7648" s="49" t="s">
        <v>130</v>
      </c>
      <c r="L7648" s="49">
        <v>21265441</v>
      </c>
      <c r="M7648" s="49" t="s">
        <v>1276</v>
      </c>
      <c r="N7648" s="51">
        <v>18810</v>
      </c>
      <c r="O7648" s="51">
        <v>18810</v>
      </c>
      <c r="P7648" s="49" t="s">
        <v>3249</v>
      </c>
    </row>
    <row r="7649" spans="1:16">
      <c r="A7649" s="46">
        <v>0</v>
      </c>
      <c r="B7649" s="46">
        <v>0</v>
      </c>
      <c r="C7649" s="46">
        <v>0</v>
      </c>
      <c r="D7649" s="46">
        <f t="shared" si="119"/>
        <v>0</v>
      </c>
      <c r="E7649" s="51">
        <v>45261</v>
      </c>
      <c r="F7649" s="49" t="s">
        <v>80</v>
      </c>
      <c r="G7649" s="49" t="s">
        <v>81</v>
      </c>
      <c r="H7649" s="49" t="s">
        <v>3248</v>
      </c>
      <c r="I7649" s="49" t="s">
        <v>723</v>
      </c>
      <c r="J7649" s="49">
        <v>135002</v>
      </c>
      <c r="K7649" s="49" t="s">
        <v>130</v>
      </c>
      <c r="L7649" s="49">
        <v>21265464</v>
      </c>
      <c r="M7649" s="49" t="s">
        <v>1289</v>
      </c>
      <c r="N7649" s="51">
        <v>19906</v>
      </c>
      <c r="O7649" s="51">
        <v>19906</v>
      </c>
      <c r="P7649" s="49" t="s">
        <v>3249</v>
      </c>
    </row>
    <row r="7650" spans="1:16">
      <c r="A7650" s="46">
        <v>0</v>
      </c>
      <c r="B7650" s="46">
        <v>0</v>
      </c>
      <c r="C7650" s="46">
        <v>0</v>
      </c>
      <c r="D7650" s="46">
        <f t="shared" si="119"/>
        <v>0</v>
      </c>
      <c r="E7650" s="51">
        <v>45261</v>
      </c>
      <c r="F7650" s="49" t="s">
        <v>80</v>
      </c>
      <c r="G7650" s="49" t="s">
        <v>81</v>
      </c>
      <c r="H7650" s="49" t="s">
        <v>3248</v>
      </c>
      <c r="I7650" s="49" t="s">
        <v>723</v>
      </c>
      <c r="J7650" s="49">
        <v>135002</v>
      </c>
      <c r="K7650" s="49" t="s">
        <v>130</v>
      </c>
      <c r="L7650" s="49">
        <v>21265483</v>
      </c>
      <c r="M7650" s="49" t="s">
        <v>1263</v>
      </c>
      <c r="N7650" s="51">
        <v>19906</v>
      </c>
      <c r="O7650" s="51">
        <v>19906</v>
      </c>
      <c r="P7650" s="49" t="s">
        <v>3249</v>
      </c>
    </row>
    <row r="7651" spans="1:16">
      <c r="A7651" s="46">
        <v>0</v>
      </c>
      <c r="B7651" s="46">
        <v>0</v>
      </c>
      <c r="C7651" s="46">
        <v>0</v>
      </c>
      <c r="D7651" s="46">
        <f t="shared" si="119"/>
        <v>0</v>
      </c>
      <c r="E7651" s="51">
        <v>45261</v>
      </c>
      <c r="F7651" s="49" t="s">
        <v>80</v>
      </c>
      <c r="G7651" s="49" t="s">
        <v>81</v>
      </c>
      <c r="H7651" s="49" t="s">
        <v>3248</v>
      </c>
      <c r="I7651" s="49" t="s">
        <v>723</v>
      </c>
      <c r="J7651" s="49">
        <v>135002</v>
      </c>
      <c r="K7651" s="49" t="s">
        <v>130</v>
      </c>
      <c r="L7651" s="49">
        <v>21265539</v>
      </c>
      <c r="M7651" s="49" t="s">
        <v>1288</v>
      </c>
      <c r="N7651" s="51">
        <v>25385</v>
      </c>
      <c r="O7651" s="51">
        <v>25385</v>
      </c>
      <c r="P7651" s="49" t="s">
        <v>3249</v>
      </c>
    </row>
    <row r="7652" spans="1:16">
      <c r="A7652" s="46">
        <v>0</v>
      </c>
      <c r="B7652" s="46">
        <v>0</v>
      </c>
      <c r="C7652" s="46">
        <v>0</v>
      </c>
      <c r="D7652" s="46">
        <f t="shared" si="119"/>
        <v>0</v>
      </c>
      <c r="E7652" s="51">
        <v>45261</v>
      </c>
      <c r="F7652" s="49" t="s">
        <v>80</v>
      </c>
      <c r="G7652" s="49" t="s">
        <v>81</v>
      </c>
      <c r="H7652" s="49" t="s">
        <v>3248</v>
      </c>
      <c r="I7652" s="49" t="s">
        <v>723</v>
      </c>
      <c r="J7652" s="49">
        <v>135002</v>
      </c>
      <c r="K7652" s="49" t="s">
        <v>130</v>
      </c>
      <c r="L7652" s="49">
        <v>21265607</v>
      </c>
      <c r="M7652" s="49" t="s">
        <v>1261</v>
      </c>
      <c r="N7652" s="51">
        <v>28307</v>
      </c>
      <c r="O7652" s="51">
        <v>28307</v>
      </c>
      <c r="P7652" s="49" t="s">
        <v>3249</v>
      </c>
    </row>
    <row r="7653" spans="1:16">
      <c r="A7653" s="46">
        <v>0</v>
      </c>
      <c r="B7653" s="46">
        <v>0</v>
      </c>
      <c r="C7653" s="46">
        <v>0</v>
      </c>
      <c r="D7653" s="46">
        <f t="shared" si="119"/>
        <v>0</v>
      </c>
      <c r="E7653" s="51">
        <v>45261</v>
      </c>
      <c r="F7653" s="49" t="s">
        <v>80</v>
      </c>
      <c r="G7653" s="49" t="s">
        <v>81</v>
      </c>
      <c r="H7653" s="49" t="s">
        <v>3248</v>
      </c>
      <c r="I7653" s="49" t="s">
        <v>723</v>
      </c>
      <c r="J7653" s="49">
        <v>135002</v>
      </c>
      <c r="K7653" s="49" t="s">
        <v>130</v>
      </c>
      <c r="L7653" s="49">
        <v>21265506</v>
      </c>
      <c r="M7653" s="49" t="s">
        <v>1266</v>
      </c>
      <c r="N7653" s="51">
        <v>24289</v>
      </c>
      <c r="O7653" s="51">
        <v>24289</v>
      </c>
      <c r="P7653" s="49" t="s">
        <v>3249</v>
      </c>
    </row>
    <row r="7654" spans="1:16">
      <c r="A7654" s="46">
        <v>0</v>
      </c>
      <c r="B7654" s="46">
        <v>0</v>
      </c>
      <c r="C7654" s="46">
        <v>0</v>
      </c>
      <c r="D7654" s="46">
        <f t="shared" si="119"/>
        <v>0</v>
      </c>
      <c r="E7654" s="51">
        <v>45261</v>
      </c>
      <c r="F7654" s="49" t="s">
        <v>80</v>
      </c>
      <c r="G7654" s="49" t="s">
        <v>81</v>
      </c>
      <c r="H7654" s="49" t="s">
        <v>3248</v>
      </c>
      <c r="I7654" s="49" t="s">
        <v>723</v>
      </c>
      <c r="J7654" s="49">
        <v>135002</v>
      </c>
      <c r="K7654" s="49" t="s">
        <v>130</v>
      </c>
      <c r="L7654" s="49">
        <v>21265532</v>
      </c>
      <c r="M7654" s="49" t="s">
        <v>1277</v>
      </c>
      <c r="N7654" s="51">
        <v>24654</v>
      </c>
      <c r="O7654" s="51">
        <v>24654</v>
      </c>
      <c r="P7654" s="49" t="s">
        <v>3249</v>
      </c>
    </row>
    <row r="7655" spans="1:16">
      <c r="A7655" s="46">
        <v>0</v>
      </c>
      <c r="B7655" s="46">
        <v>0</v>
      </c>
      <c r="C7655" s="46">
        <v>0</v>
      </c>
      <c r="D7655" s="46">
        <f t="shared" si="119"/>
        <v>0</v>
      </c>
      <c r="E7655" s="51">
        <v>45261</v>
      </c>
      <c r="F7655" s="49" t="s">
        <v>80</v>
      </c>
      <c r="G7655" s="49" t="s">
        <v>81</v>
      </c>
      <c r="H7655" s="49" t="s">
        <v>3248</v>
      </c>
      <c r="I7655" s="49" t="s">
        <v>723</v>
      </c>
      <c r="J7655" s="49">
        <v>135002</v>
      </c>
      <c r="K7655" s="49" t="s">
        <v>159</v>
      </c>
      <c r="L7655" s="49">
        <v>10498034</v>
      </c>
      <c r="M7655" s="49" t="s">
        <v>1294</v>
      </c>
      <c r="N7655" s="51">
        <v>40011</v>
      </c>
      <c r="O7655" s="51">
        <v>39995</v>
      </c>
      <c r="P7655" s="49" t="s">
        <v>3250</v>
      </c>
    </row>
    <row r="7656" spans="1:16">
      <c r="A7656" s="46">
        <v>0</v>
      </c>
      <c r="B7656" s="46">
        <v>0</v>
      </c>
      <c r="C7656" s="46">
        <v>0</v>
      </c>
      <c r="D7656" s="46">
        <f t="shared" si="119"/>
        <v>0</v>
      </c>
      <c r="E7656" s="51">
        <v>45261</v>
      </c>
      <c r="F7656" s="49" t="s">
        <v>80</v>
      </c>
      <c r="G7656" s="49" t="s">
        <v>81</v>
      </c>
      <c r="H7656" s="49" t="s">
        <v>3248</v>
      </c>
      <c r="I7656" s="49" t="s">
        <v>723</v>
      </c>
      <c r="J7656" s="49">
        <v>135002</v>
      </c>
      <c r="K7656" s="49" t="s">
        <v>159</v>
      </c>
      <c r="L7656" s="49">
        <v>10498043</v>
      </c>
      <c r="M7656" s="49" t="s">
        <v>1297</v>
      </c>
      <c r="N7656" s="51">
        <v>40011</v>
      </c>
      <c r="O7656" s="51">
        <v>39995</v>
      </c>
      <c r="P7656" s="49" t="s">
        <v>3250</v>
      </c>
    </row>
    <row r="7657" spans="1:16">
      <c r="A7657" s="46">
        <v>0</v>
      </c>
      <c r="B7657" s="46">
        <v>0</v>
      </c>
      <c r="C7657" s="46">
        <v>0</v>
      </c>
      <c r="D7657" s="46">
        <f t="shared" si="119"/>
        <v>0</v>
      </c>
      <c r="E7657" s="51">
        <v>45261</v>
      </c>
      <c r="F7657" s="49" t="s">
        <v>80</v>
      </c>
      <c r="G7657" s="49" t="s">
        <v>81</v>
      </c>
      <c r="H7657" s="49" t="s">
        <v>3248</v>
      </c>
      <c r="I7657" s="49" t="s">
        <v>723</v>
      </c>
      <c r="J7657" s="49">
        <v>135002</v>
      </c>
      <c r="K7657" s="49" t="s">
        <v>159</v>
      </c>
      <c r="L7657" s="49">
        <v>10498040</v>
      </c>
      <c r="M7657" s="49" t="s">
        <v>1298</v>
      </c>
      <c r="N7657" s="51">
        <v>40011</v>
      </c>
      <c r="O7657" s="51">
        <v>39995</v>
      </c>
      <c r="P7657" s="49" t="s">
        <v>3250</v>
      </c>
    </row>
    <row r="7658" spans="1:16">
      <c r="A7658" s="46">
        <v>0</v>
      </c>
      <c r="B7658" s="46">
        <v>0</v>
      </c>
      <c r="C7658" s="46">
        <v>0</v>
      </c>
      <c r="D7658" s="46">
        <f t="shared" si="119"/>
        <v>0</v>
      </c>
      <c r="E7658" s="51">
        <v>45261</v>
      </c>
      <c r="F7658" s="49" t="s">
        <v>80</v>
      </c>
      <c r="G7658" s="49" t="s">
        <v>81</v>
      </c>
      <c r="H7658" s="49" t="s">
        <v>3248</v>
      </c>
      <c r="I7658" s="49" t="s">
        <v>723</v>
      </c>
      <c r="J7658" s="49">
        <v>135002</v>
      </c>
      <c r="K7658" s="49" t="s">
        <v>159</v>
      </c>
      <c r="L7658" s="49">
        <v>10498037</v>
      </c>
      <c r="M7658" s="49" t="s">
        <v>1296</v>
      </c>
      <c r="N7658" s="51">
        <v>40011</v>
      </c>
      <c r="O7658" s="51">
        <v>39995</v>
      </c>
      <c r="P7658" s="49" t="s">
        <v>3250</v>
      </c>
    </row>
    <row r="7659" spans="1:16">
      <c r="A7659" s="46">
        <v>0</v>
      </c>
      <c r="B7659" s="46">
        <v>0</v>
      </c>
      <c r="C7659" s="46">
        <v>0</v>
      </c>
      <c r="D7659" s="46">
        <f t="shared" si="119"/>
        <v>0</v>
      </c>
      <c r="E7659" s="51">
        <v>45261</v>
      </c>
      <c r="F7659" s="49" t="s">
        <v>80</v>
      </c>
      <c r="G7659" s="49" t="s">
        <v>81</v>
      </c>
      <c r="H7659" s="49" t="s">
        <v>3248</v>
      </c>
      <c r="I7659" s="49" t="s">
        <v>723</v>
      </c>
      <c r="J7659" s="49">
        <v>135002</v>
      </c>
      <c r="K7659" s="49" t="s">
        <v>159</v>
      </c>
      <c r="L7659" s="49">
        <v>10498021</v>
      </c>
      <c r="M7659" s="49" t="s">
        <v>1292</v>
      </c>
      <c r="N7659" s="51">
        <v>40011</v>
      </c>
      <c r="O7659" s="51">
        <v>39995</v>
      </c>
      <c r="P7659" s="49" t="s">
        <v>3250</v>
      </c>
    </row>
    <row r="7660" spans="1:16">
      <c r="A7660" s="46">
        <v>0</v>
      </c>
      <c r="B7660" s="46">
        <v>0</v>
      </c>
      <c r="C7660" s="46">
        <v>0</v>
      </c>
      <c r="D7660" s="46">
        <f t="shared" si="119"/>
        <v>0</v>
      </c>
      <c r="E7660" s="51">
        <v>45261</v>
      </c>
      <c r="F7660" s="49" t="s">
        <v>80</v>
      </c>
      <c r="G7660" s="49" t="s">
        <v>81</v>
      </c>
      <c r="H7660" s="49" t="s">
        <v>3248</v>
      </c>
      <c r="I7660" s="49" t="s">
        <v>723</v>
      </c>
      <c r="J7660" s="49">
        <v>135002</v>
      </c>
      <c r="K7660" s="49" t="s">
        <v>159</v>
      </c>
      <c r="L7660" s="49">
        <v>10498046</v>
      </c>
      <c r="M7660" s="49" t="s">
        <v>1293</v>
      </c>
      <c r="N7660" s="51">
        <v>40011</v>
      </c>
      <c r="O7660" s="51">
        <v>39995</v>
      </c>
      <c r="P7660" s="49" t="s">
        <v>3250</v>
      </c>
    </row>
    <row r="7661" spans="1:16">
      <c r="A7661" s="46">
        <v>0</v>
      </c>
      <c r="B7661" s="46">
        <v>0</v>
      </c>
      <c r="C7661" s="46">
        <v>0</v>
      </c>
      <c r="D7661" s="46">
        <f t="shared" si="119"/>
        <v>0</v>
      </c>
      <c r="E7661" s="51">
        <v>45261</v>
      </c>
      <c r="F7661" s="49" t="s">
        <v>80</v>
      </c>
      <c r="G7661" s="49" t="s">
        <v>81</v>
      </c>
      <c r="H7661" s="49" t="s">
        <v>3248</v>
      </c>
      <c r="I7661" s="49" t="s">
        <v>723</v>
      </c>
      <c r="J7661" s="49">
        <v>135002</v>
      </c>
      <c r="K7661" s="49" t="s">
        <v>159</v>
      </c>
      <c r="L7661" s="49">
        <v>10498031</v>
      </c>
      <c r="M7661" s="49" t="s">
        <v>1291</v>
      </c>
      <c r="N7661" s="51">
        <v>40011</v>
      </c>
      <c r="O7661" s="51">
        <v>39995</v>
      </c>
      <c r="P7661" s="49" t="s">
        <v>3250</v>
      </c>
    </row>
    <row r="7662" spans="1:16">
      <c r="A7662" s="46">
        <v>0</v>
      </c>
      <c r="B7662" s="46">
        <v>0</v>
      </c>
      <c r="C7662" s="46">
        <v>0</v>
      </c>
      <c r="D7662" s="46">
        <f t="shared" si="119"/>
        <v>0</v>
      </c>
      <c r="E7662" s="51">
        <v>45261</v>
      </c>
      <c r="F7662" s="49" t="s">
        <v>80</v>
      </c>
      <c r="G7662" s="49" t="s">
        <v>81</v>
      </c>
      <c r="H7662" s="49" t="s">
        <v>3248</v>
      </c>
      <c r="I7662" s="49" t="s">
        <v>723</v>
      </c>
      <c r="J7662" s="49">
        <v>135002</v>
      </c>
      <c r="K7662" s="49" t="s">
        <v>159</v>
      </c>
      <c r="L7662" s="49">
        <v>10498028</v>
      </c>
      <c r="M7662" s="49" t="s">
        <v>1295</v>
      </c>
      <c r="N7662" s="51">
        <v>40011</v>
      </c>
      <c r="O7662" s="51">
        <v>39995</v>
      </c>
      <c r="P7662" s="49" t="s">
        <v>3250</v>
      </c>
    </row>
    <row r="7663" spans="1:16">
      <c r="A7663" s="46">
        <v>0</v>
      </c>
      <c r="B7663" s="46">
        <v>0</v>
      </c>
      <c r="C7663" s="46">
        <v>0</v>
      </c>
      <c r="D7663" s="46">
        <f t="shared" si="119"/>
        <v>0</v>
      </c>
      <c r="E7663" s="51">
        <v>45261</v>
      </c>
      <c r="F7663" s="49" t="s">
        <v>80</v>
      </c>
      <c r="G7663" s="49" t="s">
        <v>81</v>
      </c>
      <c r="H7663" s="49" t="s">
        <v>3248</v>
      </c>
      <c r="I7663" s="49" t="s">
        <v>723</v>
      </c>
      <c r="J7663" s="49">
        <v>135500</v>
      </c>
      <c r="K7663" s="49" t="s">
        <v>161</v>
      </c>
      <c r="L7663" s="49">
        <v>10204210</v>
      </c>
      <c r="M7663" s="49" t="s">
        <v>3251</v>
      </c>
      <c r="N7663" s="51">
        <v>40011</v>
      </c>
      <c r="O7663" s="51">
        <v>39814</v>
      </c>
      <c r="P7663" s="49" t="s">
        <v>3252</v>
      </c>
    </row>
    <row r="7664" spans="1:16">
      <c r="A7664" s="46">
        <v>0</v>
      </c>
      <c r="B7664" s="46">
        <v>0</v>
      </c>
      <c r="C7664" s="46">
        <v>0</v>
      </c>
      <c r="D7664" s="46">
        <f t="shared" si="119"/>
        <v>0</v>
      </c>
      <c r="E7664" s="51">
        <v>45261</v>
      </c>
      <c r="F7664" s="49" t="s">
        <v>80</v>
      </c>
      <c r="G7664" s="49" t="s">
        <v>81</v>
      </c>
      <c r="H7664" s="49" t="s">
        <v>3248</v>
      </c>
      <c r="I7664" s="49" t="s">
        <v>723</v>
      </c>
      <c r="J7664" s="49">
        <v>135500</v>
      </c>
      <c r="K7664" s="49" t="s">
        <v>103</v>
      </c>
      <c r="L7664" s="49">
        <v>10990923</v>
      </c>
      <c r="M7664" s="49" t="s">
        <v>920</v>
      </c>
      <c r="N7664" s="51">
        <v>40330</v>
      </c>
      <c r="O7664" s="51">
        <v>40179</v>
      </c>
      <c r="P7664" s="49" t="s">
        <v>3243</v>
      </c>
    </row>
    <row r="7665" spans="1:16">
      <c r="A7665" s="46">
        <v>0</v>
      </c>
      <c r="B7665" s="46">
        <v>0</v>
      </c>
      <c r="C7665" s="46">
        <v>0</v>
      </c>
      <c r="D7665" s="46">
        <f t="shared" si="119"/>
        <v>0</v>
      </c>
      <c r="E7665" s="51">
        <v>45261</v>
      </c>
      <c r="F7665" s="49" t="s">
        <v>80</v>
      </c>
      <c r="G7665" s="49" t="s">
        <v>81</v>
      </c>
      <c r="H7665" s="49" t="s">
        <v>3248</v>
      </c>
      <c r="I7665" s="49" t="s">
        <v>723</v>
      </c>
      <c r="J7665" s="49">
        <v>135500</v>
      </c>
      <c r="K7665" s="49" t="s">
        <v>106</v>
      </c>
      <c r="L7665" s="49">
        <v>10990994</v>
      </c>
      <c r="M7665" s="49" t="s">
        <v>940</v>
      </c>
      <c r="N7665" s="51">
        <v>40330</v>
      </c>
      <c r="O7665" s="51">
        <v>40330</v>
      </c>
      <c r="P7665" s="49" t="s">
        <v>3243</v>
      </c>
    </row>
    <row r="7666" spans="1:16">
      <c r="A7666" s="46">
        <v>0</v>
      </c>
      <c r="B7666" s="46">
        <v>0</v>
      </c>
      <c r="C7666" s="46">
        <v>0</v>
      </c>
      <c r="D7666" s="46">
        <f t="shared" si="119"/>
        <v>0</v>
      </c>
      <c r="E7666" s="51">
        <v>45261</v>
      </c>
      <c r="F7666" s="49" t="s">
        <v>80</v>
      </c>
      <c r="G7666" s="49" t="s">
        <v>81</v>
      </c>
      <c r="H7666" s="49" t="s">
        <v>3248</v>
      </c>
      <c r="I7666" s="49" t="s">
        <v>723</v>
      </c>
      <c r="J7666" s="49">
        <v>135500</v>
      </c>
      <c r="K7666" s="49" t="s">
        <v>107</v>
      </c>
      <c r="L7666" s="49">
        <v>11213802</v>
      </c>
      <c r="M7666" s="49" t="s">
        <v>3253</v>
      </c>
      <c r="N7666" s="51">
        <v>40330</v>
      </c>
      <c r="O7666" s="51">
        <v>40878</v>
      </c>
      <c r="P7666" s="49" t="s">
        <v>3243</v>
      </c>
    </row>
    <row r="7667" spans="1:16">
      <c r="A7667" s="46">
        <v>0</v>
      </c>
      <c r="B7667" s="46">
        <v>0</v>
      </c>
      <c r="C7667" s="46">
        <v>0</v>
      </c>
      <c r="D7667" s="46">
        <f t="shared" si="119"/>
        <v>0</v>
      </c>
      <c r="E7667" s="51">
        <v>45261</v>
      </c>
      <c r="F7667" s="49" t="s">
        <v>80</v>
      </c>
      <c r="G7667" s="49" t="s">
        <v>81</v>
      </c>
      <c r="H7667" s="49" t="s">
        <v>3248</v>
      </c>
      <c r="I7667" s="49" t="s">
        <v>723</v>
      </c>
      <c r="J7667" s="49">
        <v>135500</v>
      </c>
      <c r="K7667" s="49" t="s">
        <v>107</v>
      </c>
      <c r="L7667" s="49">
        <v>9728863</v>
      </c>
      <c r="M7667" s="49" t="s">
        <v>3254</v>
      </c>
      <c r="N7667" s="51">
        <v>40011</v>
      </c>
      <c r="O7667" s="51">
        <v>39995</v>
      </c>
      <c r="P7667" s="49" t="s">
        <v>3252</v>
      </c>
    </row>
    <row r="7668" spans="1:16">
      <c r="A7668" s="46">
        <v>0</v>
      </c>
      <c r="B7668" s="46">
        <v>0</v>
      </c>
      <c r="C7668" s="46">
        <v>0</v>
      </c>
      <c r="D7668" s="46">
        <f t="shared" si="119"/>
        <v>0</v>
      </c>
      <c r="E7668" s="51">
        <v>45261</v>
      </c>
      <c r="F7668" s="49" t="s">
        <v>80</v>
      </c>
      <c r="G7668" s="49" t="s">
        <v>81</v>
      </c>
      <c r="H7668" s="49" t="s">
        <v>3248</v>
      </c>
      <c r="I7668" s="49" t="s">
        <v>723</v>
      </c>
      <c r="J7668" s="49">
        <v>135500</v>
      </c>
      <c r="K7668" s="49" t="s">
        <v>107</v>
      </c>
      <c r="L7668" s="49">
        <v>9729239</v>
      </c>
      <c r="M7668" s="49" t="s">
        <v>3255</v>
      </c>
      <c r="N7668" s="51">
        <v>40011</v>
      </c>
      <c r="O7668" s="51">
        <v>39995</v>
      </c>
      <c r="P7668" s="49" t="s">
        <v>3250</v>
      </c>
    </row>
    <row r="7669" spans="1:16">
      <c r="A7669" s="46">
        <v>0</v>
      </c>
      <c r="B7669" s="46">
        <v>0</v>
      </c>
      <c r="C7669" s="46">
        <v>0</v>
      </c>
      <c r="D7669" s="46">
        <f t="shared" si="119"/>
        <v>0</v>
      </c>
      <c r="E7669" s="51">
        <v>45261</v>
      </c>
      <c r="F7669" s="49" t="s">
        <v>80</v>
      </c>
      <c r="G7669" s="49" t="s">
        <v>81</v>
      </c>
      <c r="H7669" s="49" t="s">
        <v>3248</v>
      </c>
      <c r="I7669" s="49" t="s">
        <v>723</v>
      </c>
      <c r="J7669" s="49">
        <v>135500</v>
      </c>
      <c r="K7669" s="49" t="s">
        <v>107</v>
      </c>
      <c r="L7669" s="49">
        <v>10374217</v>
      </c>
      <c r="M7669" s="49" t="s">
        <v>3253</v>
      </c>
      <c r="N7669" s="51">
        <v>40330</v>
      </c>
      <c r="O7669" s="51">
        <v>40330</v>
      </c>
      <c r="P7669" s="49" t="s">
        <v>3243</v>
      </c>
    </row>
    <row r="7670" spans="1:16">
      <c r="A7670" s="46">
        <v>0</v>
      </c>
      <c r="B7670" s="46">
        <v>0</v>
      </c>
      <c r="C7670" s="46">
        <v>0</v>
      </c>
      <c r="D7670" s="46">
        <f t="shared" si="119"/>
        <v>0</v>
      </c>
      <c r="E7670" s="51">
        <v>45261</v>
      </c>
      <c r="F7670" s="49" t="s">
        <v>80</v>
      </c>
      <c r="G7670" s="49" t="s">
        <v>81</v>
      </c>
      <c r="H7670" s="49" t="s">
        <v>3248</v>
      </c>
      <c r="I7670" s="49" t="s">
        <v>723</v>
      </c>
      <c r="J7670" s="49">
        <v>135500</v>
      </c>
      <c r="K7670" s="49" t="s">
        <v>108</v>
      </c>
      <c r="L7670" s="49">
        <v>10990939</v>
      </c>
      <c r="M7670" s="49" t="s">
        <v>896</v>
      </c>
      <c r="N7670" s="51">
        <v>40330</v>
      </c>
      <c r="O7670" s="51">
        <v>40179</v>
      </c>
      <c r="P7670" s="49" t="s">
        <v>3243</v>
      </c>
    </row>
    <row r="7671" spans="1:16">
      <c r="A7671" s="46">
        <v>0</v>
      </c>
      <c r="B7671" s="46">
        <v>0</v>
      </c>
      <c r="C7671" s="46">
        <v>0</v>
      </c>
      <c r="D7671" s="46">
        <f t="shared" si="119"/>
        <v>0</v>
      </c>
      <c r="E7671" s="51">
        <v>45261</v>
      </c>
      <c r="F7671" s="49" t="s">
        <v>80</v>
      </c>
      <c r="G7671" s="49" t="s">
        <v>81</v>
      </c>
      <c r="H7671" s="49" t="s">
        <v>3248</v>
      </c>
      <c r="I7671" s="49" t="s">
        <v>723</v>
      </c>
      <c r="J7671" s="49">
        <v>135500</v>
      </c>
      <c r="K7671" s="49" t="s">
        <v>264</v>
      </c>
      <c r="L7671" s="49">
        <v>10990979</v>
      </c>
      <c r="M7671" s="49" t="s">
        <v>1299</v>
      </c>
      <c r="N7671" s="51">
        <v>40330</v>
      </c>
      <c r="O7671" s="51">
        <v>40179</v>
      </c>
      <c r="P7671" s="49" t="s">
        <v>3243</v>
      </c>
    </row>
    <row r="7672" spans="1:16">
      <c r="A7672" s="46">
        <v>0</v>
      </c>
      <c r="B7672" s="46">
        <v>0</v>
      </c>
      <c r="C7672" s="46">
        <v>0</v>
      </c>
      <c r="D7672" s="46">
        <f t="shared" si="119"/>
        <v>0</v>
      </c>
      <c r="E7672" s="51">
        <v>45261</v>
      </c>
      <c r="F7672" s="49" t="s">
        <v>80</v>
      </c>
      <c r="G7672" s="49" t="s">
        <v>81</v>
      </c>
      <c r="H7672" s="49" t="s">
        <v>3248</v>
      </c>
      <c r="I7672" s="49" t="s">
        <v>723</v>
      </c>
      <c r="J7672" s="49">
        <v>135500</v>
      </c>
      <c r="K7672" s="49" t="s">
        <v>241</v>
      </c>
      <c r="L7672" s="49">
        <v>10990951</v>
      </c>
      <c r="M7672" s="49" t="s">
        <v>1300</v>
      </c>
      <c r="N7672" s="51">
        <v>40330</v>
      </c>
      <c r="O7672" s="51">
        <v>40179</v>
      </c>
      <c r="P7672" s="49" t="s">
        <v>3243</v>
      </c>
    </row>
    <row r="7673" spans="1:16">
      <c r="A7673" s="46">
        <v>0</v>
      </c>
      <c r="B7673" s="46">
        <v>0</v>
      </c>
      <c r="C7673" s="46">
        <v>0</v>
      </c>
      <c r="D7673" s="46">
        <f t="shared" si="119"/>
        <v>0</v>
      </c>
      <c r="E7673" s="51">
        <v>45261</v>
      </c>
      <c r="F7673" s="49" t="s">
        <v>80</v>
      </c>
      <c r="G7673" s="49" t="s">
        <v>81</v>
      </c>
      <c r="H7673" s="49" t="s">
        <v>3248</v>
      </c>
      <c r="I7673" s="49" t="s">
        <v>723</v>
      </c>
      <c r="J7673" s="49">
        <v>135500</v>
      </c>
      <c r="K7673" s="49" t="s">
        <v>157</v>
      </c>
      <c r="L7673" s="49">
        <v>10990954</v>
      </c>
      <c r="M7673" s="49" t="s">
        <v>1301</v>
      </c>
      <c r="N7673" s="51">
        <v>40330</v>
      </c>
      <c r="O7673" s="51">
        <v>40179</v>
      </c>
      <c r="P7673" s="49" t="s">
        <v>3243</v>
      </c>
    </row>
    <row r="7674" spans="1:16">
      <c r="A7674" s="46">
        <v>0</v>
      </c>
      <c r="B7674" s="46">
        <v>0</v>
      </c>
      <c r="C7674" s="46">
        <v>0</v>
      </c>
      <c r="D7674" s="46">
        <f t="shared" si="119"/>
        <v>0</v>
      </c>
      <c r="E7674" s="51">
        <v>45261</v>
      </c>
      <c r="F7674" s="49" t="s">
        <v>80</v>
      </c>
      <c r="G7674" s="49" t="s">
        <v>81</v>
      </c>
      <c r="H7674" s="49" t="s">
        <v>3248</v>
      </c>
      <c r="I7674" s="49" t="s">
        <v>723</v>
      </c>
      <c r="J7674" s="49">
        <v>135500</v>
      </c>
      <c r="K7674" s="49" t="s">
        <v>158</v>
      </c>
      <c r="L7674" s="49">
        <v>10990957</v>
      </c>
      <c r="M7674" s="49" t="s">
        <v>1302</v>
      </c>
      <c r="N7674" s="51">
        <v>40330</v>
      </c>
      <c r="O7674" s="51">
        <v>40179</v>
      </c>
      <c r="P7674" s="49" t="s">
        <v>3243</v>
      </c>
    </row>
    <row r="7675" spans="1:16">
      <c r="A7675" s="46">
        <v>0</v>
      </c>
      <c r="B7675" s="46">
        <v>0</v>
      </c>
      <c r="C7675" s="46">
        <v>0</v>
      </c>
      <c r="D7675" s="46">
        <f t="shared" si="119"/>
        <v>0</v>
      </c>
      <c r="E7675" s="51">
        <v>45261</v>
      </c>
      <c r="F7675" s="49" t="s">
        <v>80</v>
      </c>
      <c r="G7675" s="49" t="s">
        <v>81</v>
      </c>
      <c r="H7675" s="49" t="s">
        <v>3248</v>
      </c>
      <c r="I7675" s="49" t="s">
        <v>723</v>
      </c>
      <c r="J7675" s="49">
        <v>135500</v>
      </c>
      <c r="K7675" s="49" t="s">
        <v>109</v>
      </c>
      <c r="L7675" s="49">
        <v>10990991</v>
      </c>
      <c r="M7675" s="49" t="s">
        <v>934</v>
      </c>
      <c r="N7675" s="51">
        <v>40330</v>
      </c>
      <c r="O7675" s="51">
        <v>40330</v>
      </c>
      <c r="P7675" s="49" t="s">
        <v>3243</v>
      </c>
    </row>
    <row r="7676" spans="1:16">
      <c r="A7676" s="46">
        <v>0</v>
      </c>
      <c r="B7676" s="46">
        <v>0</v>
      </c>
      <c r="C7676" s="46">
        <v>0</v>
      </c>
      <c r="D7676" s="46">
        <f t="shared" si="119"/>
        <v>0</v>
      </c>
      <c r="E7676" s="51">
        <v>45261</v>
      </c>
      <c r="F7676" s="49" t="s">
        <v>80</v>
      </c>
      <c r="G7676" s="49" t="s">
        <v>81</v>
      </c>
      <c r="H7676" s="49" t="s">
        <v>3248</v>
      </c>
      <c r="I7676" s="49" t="s">
        <v>723</v>
      </c>
      <c r="J7676" s="49">
        <v>135600</v>
      </c>
      <c r="K7676" s="49" t="s">
        <v>262</v>
      </c>
      <c r="L7676" s="49">
        <v>10990930</v>
      </c>
      <c r="M7676" s="49" t="s">
        <v>1303</v>
      </c>
      <c r="N7676" s="51">
        <v>40330</v>
      </c>
      <c r="O7676" s="51">
        <v>40179</v>
      </c>
      <c r="P7676" s="49" t="s">
        <v>3243</v>
      </c>
    </row>
    <row r="7677" spans="1:16">
      <c r="A7677" s="46">
        <v>0</v>
      </c>
      <c r="B7677" s="46">
        <v>0</v>
      </c>
      <c r="C7677" s="46">
        <v>0</v>
      </c>
      <c r="D7677" s="46">
        <f t="shared" si="119"/>
        <v>0</v>
      </c>
      <c r="E7677" s="51">
        <v>45261</v>
      </c>
      <c r="F7677" s="49" t="s">
        <v>80</v>
      </c>
      <c r="G7677" s="49" t="s">
        <v>81</v>
      </c>
      <c r="H7677" s="49" t="s">
        <v>3248</v>
      </c>
      <c r="I7677" s="49" t="s">
        <v>723</v>
      </c>
      <c r="J7677" s="49">
        <v>135600</v>
      </c>
      <c r="K7677" s="49" t="s">
        <v>150</v>
      </c>
      <c r="L7677" s="49">
        <v>10990988</v>
      </c>
      <c r="M7677" s="49" t="s">
        <v>902</v>
      </c>
      <c r="N7677" s="51">
        <v>40330</v>
      </c>
      <c r="O7677" s="51">
        <v>40179</v>
      </c>
      <c r="P7677" s="49" t="s">
        <v>3243</v>
      </c>
    </row>
    <row r="7678" spans="1:16">
      <c r="A7678" s="46">
        <v>0</v>
      </c>
      <c r="B7678" s="46">
        <v>0</v>
      </c>
      <c r="C7678" s="46">
        <v>0</v>
      </c>
      <c r="D7678" s="46">
        <f t="shared" si="119"/>
        <v>0</v>
      </c>
      <c r="E7678" s="51">
        <v>45261</v>
      </c>
      <c r="F7678" s="49" t="s">
        <v>80</v>
      </c>
      <c r="G7678" s="49" t="s">
        <v>81</v>
      </c>
      <c r="H7678" s="49" t="s">
        <v>3248</v>
      </c>
      <c r="I7678" s="49" t="s">
        <v>723</v>
      </c>
      <c r="J7678" s="49">
        <v>135600</v>
      </c>
      <c r="K7678" s="49" t="s">
        <v>192</v>
      </c>
      <c r="L7678" s="49">
        <v>10990936</v>
      </c>
      <c r="M7678" s="49" t="s">
        <v>1304</v>
      </c>
      <c r="N7678" s="51">
        <v>40330</v>
      </c>
      <c r="O7678" s="51">
        <v>40179</v>
      </c>
      <c r="P7678" s="49" t="s">
        <v>3243</v>
      </c>
    </row>
    <row r="7679" spans="1:16">
      <c r="A7679" s="46">
        <v>0</v>
      </c>
      <c r="B7679" s="46">
        <v>0</v>
      </c>
      <c r="C7679" s="46">
        <v>0</v>
      </c>
      <c r="D7679" s="46">
        <f t="shared" si="119"/>
        <v>0</v>
      </c>
      <c r="E7679" s="51">
        <v>45261</v>
      </c>
      <c r="F7679" s="49" t="s">
        <v>80</v>
      </c>
      <c r="G7679" s="49" t="s">
        <v>81</v>
      </c>
      <c r="H7679" s="49" t="s">
        <v>3248</v>
      </c>
      <c r="I7679" s="49" t="s">
        <v>723</v>
      </c>
      <c r="J7679" s="49">
        <v>135600</v>
      </c>
      <c r="K7679" s="49" t="s">
        <v>107</v>
      </c>
      <c r="L7679" s="49">
        <v>11213805</v>
      </c>
      <c r="M7679" s="49" t="s">
        <v>3253</v>
      </c>
      <c r="N7679" s="51">
        <v>40330</v>
      </c>
      <c r="O7679" s="51">
        <v>40878</v>
      </c>
      <c r="P7679" s="49" t="s">
        <v>3243</v>
      </c>
    </row>
    <row r="7680" spans="1:16">
      <c r="A7680" s="46">
        <v>0</v>
      </c>
      <c r="B7680" s="46">
        <v>0</v>
      </c>
      <c r="C7680" s="46">
        <v>0</v>
      </c>
      <c r="D7680" s="46">
        <f t="shared" si="119"/>
        <v>0</v>
      </c>
      <c r="E7680" s="51">
        <v>45261</v>
      </c>
      <c r="F7680" s="49" t="s">
        <v>80</v>
      </c>
      <c r="G7680" s="49" t="s">
        <v>81</v>
      </c>
      <c r="H7680" s="49" t="s">
        <v>3248</v>
      </c>
      <c r="I7680" s="49" t="s">
        <v>723</v>
      </c>
      <c r="J7680" s="49">
        <v>135600</v>
      </c>
      <c r="K7680" s="49" t="s">
        <v>107</v>
      </c>
      <c r="L7680" s="49">
        <v>9729240</v>
      </c>
      <c r="M7680" s="49" t="s">
        <v>3255</v>
      </c>
      <c r="N7680" s="51">
        <v>40011</v>
      </c>
      <c r="O7680" s="51">
        <v>39995</v>
      </c>
      <c r="P7680" s="49" t="s">
        <v>3250</v>
      </c>
    </row>
    <row r="7681" spans="1:16">
      <c r="A7681" s="46">
        <v>0</v>
      </c>
      <c r="B7681" s="46">
        <v>0</v>
      </c>
      <c r="C7681" s="46">
        <v>0</v>
      </c>
      <c r="D7681" s="46">
        <f t="shared" si="119"/>
        <v>0</v>
      </c>
      <c r="E7681" s="51">
        <v>45261</v>
      </c>
      <c r="F7681" s="49" t="s">
        <v>80</v>
      </c>
      <c r="G7681" s="49" t="s">
        <v>81</v>
      </c>
      <c r="H7681" s="49" t="s">
        <v>3248</v>
      </c>
      <c r="I7681" s="49" t="s">
        <v>723</v>
      </c>
      <c r="J7681" s="49">
        <v>135600</v>
      </c>
      <c r="K7681" s="49" t="s">
        <v>107</v>
      </c>
      <c r="L7681" s="49">
        <v>10374220</v>
      </c>
      <c r="M7681" s="49" t="s">
        <v>3253</v>
      </c>
      <c r="N7681" s="51">
        <v>40330</v>
      </c>
      <c r="O7681" s="51">
        <v>40330</v>
      </c>
      <c r="P7681" s="49" t="s">
        <v>3243</v>
      </c>
    </row>
    <row r="7682" spans="1:16">
      <c r="A7682" s="46">
        <v>0</v>
      </c>
      <c r="B7682" s="46">
        <v>0</v>
      </c>
      <c r="C7682" s="46">
        <v>0</v>
      </c>
      <c r="D7682" s="46">
        <f t="shared" si="119"/>
        <v>0</v>
      </c>
      <c r="E7682" s="51">
        <v>45261</v>
      </c>
      <c r="F7682" s="49" t="s">
        <v>80</v>
      </c>
      <c r="G7682" s="49" t="s">
        <v>81</v>
      </c>
      <c r="H7682" s="49" t="s">
        <v>3248</v>
      </c>
      <c r="I7682" s="49" t="s">
        <v>723</v>
      </c>
      <c r="J7682" s="49">
        <v>135600</v>
      </c>
      <c r="K7682" s="49" t="s">
        <v>107</v>
      </c>
      <c r="L7682" s="49">
        <v>9728864</v>
      </c>
      <c r="M7682" s="49" t="s">
        <v>3254</v>
      </c>
      <c r="N7682" s="51">
        <v>40011</v>
      </c>
      <c r="O7682" s="51">
        <v>39995</v>
      </c>
      <c r="P7682" s="49" t="s">
        <v>3252</v>
      </c>
    </row>
    <row r="7683" spans="1:16">
      <c r="A7683" s="46">
        <v>0</v>
      </c>
      <c r="B7683" s="46">
        <v>0</v>
      </c>
      <c r="C7683" s="46">
        <v>0</v>
      </c>
      <c r="D7683" s="46">
        <f t="shared" ref="D7683:D7746" si="120">+B7683-C7683</f>
        <v>0</v>
      </c>
      <c r="E7683" s="51">
        <v>45261</v>
      </c>
      <c r="F7683" s="49" t="s">
        <v>80</v>
      </c>
      <c r="G7683" s="49" t="s">
        <v>81</v>
      </c>
      <c r="H7683" s="49" t="s">
        <v>3248</v>
      </c>
      <c r="I7683" s="49" t="s">
        <v>723</v>
      </c>
      <c r="J7683" s="49">
        <v>135600</v>
      </c>
      <c r="K7683" s="49" t="s">
        <v>216</v>
      </c>
      <c r="L7683" s="49">
        <v>10990982</v>
      </c>
      <c r="M7683" s="49" t="s">
        <v>1305</v>
      </c>
      <c r="N7683" s="51">
        <v>40330</v>
      </c>
      <c r="O7683" s="51">
        <v>40179</v>
      </c>
      <c r="P7683" s="49" t="s">
        <v>3243</v>
      </c>
    </row>
    <row r="7684" spans="1:16">
      <c r="A7684" s="46">
        <v>0</v>
      </c>
      <c r="B7684" s="46">
        <v>0</v>
      </c>
      <c r="C7684" s="46">
        <v>0</v>
      </c>
      <c r="D7684" s="46">
        <f t="shared" si="120"/>
        <v>0</v>
      </c>
      <c r="E7684" s="51">
        <v>45261</v>
      </c>
      <c r="F7684" s="49" t="s">
        <v>80</v>
      </c>
      <c r="G7684" s="49" t="s">
        <v>81</v>
      </c>
      <c r="H7684" s="49" t="s">
        <v>3248</v>
      </c>
      <c r="I7684" s="49" t="s">
        <v>723</v>
      </c>
      <c r="J7684" s="49">
        <v>135600</v>
      </c>
      <c r="K7684" s="49" t="s">
        <v>194</v>
      </c>
      <c r="L7684" s="49">
        <v>10990985</v>
      </c>
      <c r="M7684" s="49" t="s">
        <v>1306</v>
      </c>
      <c r="N7684" s="51">
        <v>40330</v>
      </c>
      <c r="O7684" s="51">
        <v>40179</v>
      </c>
      <c r="P7684" s="49" t="s">
        <v>3243</v>
      </c>
    </row>
    <row r="7685" spans="1:16">
      <c r="A7685" s="46">
        <v>0</v>
      </c>
      <c r="B7685" s="46">
        <v>0</v>
      </c>
      <c r="C7685" s="46">
        <v>0</v>
      </c>
      <c r="D7685" s="46">
        <f t="shared" si="120"/>
        <v>0</v>
      </c>
      <c r="E7685" s="51">
        <v>45261</v>
      </c>
      <c r="F7685" s="49" t="s">
        <v>80</v>
      </c>
      <c r="G7685" s="49" t="s">
        <v>81</v>
      </c>
      <c r="H7685" s="49" t="s">
        <v>3248</v>
      </c>
      <c r="I7685" s="49" t="s">
        <v>723</v>
      </c>
      <c r="J7685" s="49">
        <v>135600</v>
      </c>
      <c r="K7685" s="49" t="s">
        <v>263</v>
      </c>
      <c r="L7685" s="49">
        <v>10990942</v>
      </c>
      <c r="M7685" s="49" t="s">
        <v>1307</v>
      </c>
      <c r="N7685" s="51">
        <v>40330</v>
      </c>
      <c r="O7685" s="51">
        <v>40179</v>
      </c>
      <c r="P7685" s="49" t="s">
        <v>3243</v>
      </c>
    </row>
    <row r="7686" spans="1:16">
      <c r="A7686" s="46">
        <v>0</v>
      </c>
      <c r="B7686" s="46">
        <v>0</v>
      </c>
      <c r="C7686" s="46">
        <v>0</v>
      </c>
      <c r="D7686" s="46">
        <f t="shared" si="120"/>
        <v>0</v>
      </c>
      <c r="E7686" s="51">
        <v>45261</v>
      </c>
      <c r="F7686" s="49" t="s">
        <v>80</v>
      </c>
      <c r="G7686" s="49" t="s">
        <v>81</v>
      </c>
      <c r="H7686" s="49" t="s">
        <v>3248</v>
      </c>
      <c r="I7686" s="49" t="s">
        <v>723</v>
      </c>
      <c r="J7686" s="49">
        <v>135600</v>
      </c>
      <c r="K7686" s="49" t="s">
        <v>129</v>
      </c>
      <c r="L7686" s="49">
        <v>10990945</v>
      </c>
      <c r="M7686" s="49" t="s">
        <v>1308</v>
      </c>
      <c r="N7686" s="51">
        <v>40330</v>
      </c>
      <c r="O7686" s="51">
        <v>40179</v>
      </c>
      <c r="P7686" s="49" t="s">
        <v>3243</v>
      </c>
    </row>
    <row r="7687" spans="1:16">
      <c r="A7687" s="46">
        <v>0</v>
      </c>
      <c r="B7687" s="46">
        <v>0</v>
      </c>
      <c r="C7687" s="46">
        <v>0</v>
      </c>
      <c r="D7687" s="46">
        <f t="shared" si="120"/>
        <v>0</v>
      </c>
      <c r="E7687" s="51">
        <v>45261</v>
      </c>
      <c r="F7687" s="49" t="s">
        <v>80</v>
      </c>
      <c r="G7687" s="49" t="s">
        <v>81</v>
      </c>
      <c r="H7687" s="49" t="s">
        <v>3248</v>
      </c>
      <c r="I7687" s="49" t="s">
        <v>723</v>
      </c>
      <c r="J7687" s="49">
        <v>135600</v>
      </c>
      <c r="K7687" s="49" t="s">
        <v>121</v>
      </c>
      <c r="L7687" s="49">
        <v>10990976</v>
      </c>
      <c r="M7687" s="49" t="s">
        <v>904</v>
      </c>
      <c r="N7687" s="51">
        <v>40330</v>
      </c>
      <c r="O7687" s="51">
        <v>40179</v>
      </c>
      <c r="P7687" s="49" t="s">
        <v>3243</v>
      </c>
    </row>
    <row r="7688" spans="1:16">
      <c r="A7688" s="46">
        <v>0</v>
      </c>
      <c r="B7688" s="46">
        <v>0</v>
      </c>
      <c r="C7688" s="46">
        <v>0</v>
      </c>
      <c r="D7688" s="46">
        <f t="shared" si="120"/>
        <v>0</v>
      </c>
      <c r="E7688" s="51">
        <v>45261</v>
      </c>
      <c r="F7688" s="49" t="s">
        <v>80</v>
      </c>
      <c r="G7688" s="49" t="s">
        <v>81</v>
      </c>
      <c r="H7688" s="49" t="s">
        <v>3248</v>
      </c>
      <c r="I7688" s="49" t="s">
        <v>723</v>
      </c>
      <c r="J7688" s="49">
        <v>135600</v>
      </c>
      <c r="K7688" s="49" t="s">
        <v>122</v>
      </c>
      <c r="L7688" s="49">
        <v>10990933</v>
      </c>
      <c r="M7688" s="49" t="s">
        <v>905</v>
      </c>
      <c r="N7688" s="51">
        <v>40330</v>
      </c>
      <c r="O7688" s="51">
        <v>40179</v>
      </c>
      <c r="P7688" s="49" t="s">
        <v>3243</v>
      </c>
    </row>
    <row r="7689" spans="1:16">
      <c r="A7689" s="46">
        <v>0</v>
      </c>
      <c r="B7689" s="46">
        <v>0</v>
      </c>
      <c r="C7689" s="46">
        <v>0</v>
      </c>
      <c r="D7689" s="46">
        <f t="shared" si="120"/>
        <v>0</v>
      </c>
      <c r="E7689" s="51">
        <v>45261</v>
      </c>
      <c r="F7689" s="49" t="s">
        <v>80</v>
      </c>
      <c r="G7689" s="49" t="s">
        <v>81</v>
      </c>
      <c r="H7689" s="49" t="s">
        <v>3248</v>
      </c>
      <c r="I7689" s="49" t="s">
        <v>723</v>
      </c>
      <c r="J7689" s="49">
        <v>135600</v>
      </c>
      <c r="K7689" s="49" t="s">
        <v>115</v>
      </c>
      <c r="L7689" s="49">
        <v>10990948</v>
      </c>
      <c r="M7689" s="49" t="s">
        <v>1309</v>
      </c>
      <c r="N7689" s="51">
        <v>40330</v>
      </c>
      <c r="O7689" s="51">
        <v>40179</v>
      </c>
      <c r="P7689" s="49" t="s">
        <v>3243</v>
      </c>
    </row>
    <row r="7690" spans="1:16">
      <c r="A7690" s="46">
        <v>0</v>
      </c>
      <c r="B7690" s="46">
        <v>0</v>
      </c>
      <c r="C7690" s="46">
        <v>0</v>
      </c>
      <c r="D7690" s="46">
        <f t="shared" si="120"/>
        <v>0</v>
      </c>
      <c r="E7690" s="51">
        <v>45261</v>
      </c>
      <c r="F7690" s="49" t="s">
        <v>80</v>
      </c>
      <c r="G7690" s="49" t="s">
        <v>81</v>
      </c>
      <c r="H7690" s="49" t="s">
        <v>3256</v>
      </c>
      <c r="I7690" s="49" t="s">
        <v>724</v>
      </c>
      <c r="J7690" s="49">
        <v>135002</v>
      </c>
      <c r="K7690" s="49" t="s">
        <v>159</v>
      </c>
      <c r="L7690" s="49">
        <v>11907865</v>
      </c>
      <c r="M7690" s="49" t="s">
        <v>1310</v>
      </c>
      <c r="N7690" s="51">
        <v>41193</v>
      </c>
      <c r="O7690" s="51">
        <v>41214</v>
      </c>
      <c r="P7690" s="49" t="s">
        <v>2329</v>
      </c>
    </row>
    <row r="7691" spans="1:16">
      <c r="A7691" s="46">
        <v>0</v>
      </c>
      <c r="B7691" s="46">
        <v>0</v>
      </c>
      <c r="C7691" s="46">
        <v>0</v>
      </c>
      <c r="D7691" s="46">
        <f t="shared" si="120"/>
        <v>0</v>
      </c>
      <c r="E7691" s="51">
        <v>45261</v>
      </c>
      <c r="F7691" s="49" t="s">
        <v>80</v>
      </c>
      <c r="G7691" s="49" t="s">
        <v>81</v>
      </c>
      <c r="H7691" s="49" t="s">
        <v>3256</v>
      </c>
      <c r="I7691" s="49" t="s">
        <v>724</v>
      </c>
      <c r="J7691" s="49">
        <v>135300</v>
      </c>
      <c r="K7691" s="49" t="s">
        <v>107</v>
      </c>
      <c r="L7691" s="49">
        <v>11888668</v>
      </c>
      <c r="M7691" s="49" t="s">
        <v>2339</v>
      </c>
      <c r="N7691" s="51">
        <v>41193</v>
      </c>
      <c r="O7691" s="51">
        <v>41214</v>
      </c>
      <c r="P7691" s="49" t="s">
        <v>2329</v>
      </c>
    </row>
    <row r="7692" spans="1:16">
      <c r="A7692" s="46">
        <v>0</v>
      </c>
      <c r="B7692" s="46">
        <v>0</v>
      </c>
      <c r="C7692" s="46">
        <v>0</v>
      </c>
      <c r="D7692" s="46">
        <f t="shared" si="120"/>
        <v>0</v>
      </c>
      <c r="E7692" s="51">
        <v>45261</v>
      </c>
      <c r="F7692" s="49" t="s">
        <v>80</v>
      </c>
      <c r="G7692" s="49" t="s">
        <v>81</v>
      </c>
      <c r="H7692" s="49" t="s">
        <v>3256</v>
      </c>
      <c r="I7692" s="49" t="s">
        <v>724</v>
      </c>
      <c r="J7692" s="49">
        <v>135300</v>
      </c>
      <c r="K7692" s="49" t="s">
        <v>107</v>
      </c>
      <c r="L7692" s="49">
        <v>11888661</v>
      </c>
      <c r="M7692" s="49" t="s">
        <v>2339</v>
      </c>
      <c r="N7692" s="51">
        <v>41193</v>
      </c>
      <c r="O7692" s="51">
        <v>41365</v>
      </c>
      <c r="P7692" s="49" t="s">
        <v>2329</v>
      </c>
    </row>
    <row r="7693" spans="1:16">
      <c r="A7693" s="46">
        <v>0</v>
      </c>
      <c r="B7693" s="46">
        <v>0</v>
      </c>
      <c r="C7693" s="46">
        <v>0</v>
      </c>
      <c r="D7693" s="46">
        <f t="shared" si="120"/>
        <v>0</v>
      </c>
      <c r="E7693" s="51">
        <v>45261</v>
      </c>
      <c r="F7693" s="49" t="s">
        <v>80</v>
      </c>
      <c r="G7693" s="49" t="s">
        <v>81</v>
      </c>
      <c r="H7693" s="49" t="s">
        <v>3256</v>
      </c>
      <c r="I7693" s="49" t="s">
        <v>724</v>
      </c>
      <c r="J7693" s="49">
        <v>135500</v>
      </c>
      <c r="K7693" s="49" t="s">
        <v>106</v>
      </c>
      <c r="L7693" s="49">
        <v>11907868</v>
      </c>
      <c r="M7693" s="49" t="s">
        <v>1311</v>
      </c>
      <c r="N7693" s="51">
        <v>41193</v>
      </c>
      <c r="O7693" s="51">
        <v>41214</v>
      </c>
      <c r="P7693" s="49" t="s">
        <v>2329</v>
      </c>
    </row>
    <row r="7694" spans="1:16">
      <c r="A7694" s="46">
        <v>0</v>
      </c>
      <c r="B7694" s="46">
        <v>0</v>
      </c>
      <c r="C7694" s="46">
        <v>0</v>
      </c>
      <c r="D7694" s="46">
        <f t="shared" si="120"/>
        <v>0</v>
      </c>
      <c r="E7694" s="51">
        <v>45261</v>
      </c>
      <c r="F7694" s="49" t="s">
        <v>80</v>
      </c>
      <c r="G7694" s="49" t="s">
        <v>81</v>
      </c>
      <c r="H7694" s="49" t="s">
        <v>3256</v>
      </c>
      <c r="I7694" s="49" t="s">
        <v>724</v>
      </c>
      <c r="J7694" s="49">
        <v>135500</v>
      </c>
      <c r="K7694" s="49" t="s">
        <v>157</v>
      </c>
      <c r="L7694" s="49">
        <v>11907821</v>
      </c>
      <c r="M7694" s="49" t="s">
        <v>1312</v>
      </c>
      <c r="N7694" s="51">
        <v>41193</v>
      </c>
      <c r="O7694" s="51">
        <v>40909</v>
      </c>
      <c r="P7694" s="49" t="s">
        <v>2329</v>
      </c>
    </row>
    <row r="7695" spans="1:16">
      <c r="A7695" s="46">
        <v>0</v>
      </c>
      <c r="B7695" s="46">
        <v>0</v>
      </c>
      <c r="C7695" s="46">
        <v>0</v>
      </c>
      <c r="D7695" s="46">
        <f t="shared" si="120"/>
        <v>0</v>
      </c>
      <c r="E7695" s="51">
        <v>45261</v>
      </c>
      <c r="F7695" s="49" t="s">
        <v>80</v>
      </c>
      <c r="G7695" s="49" t="s">
        <v>81</v>
      </c>
      <c r="H7695" s="49" t="s">
        <v>3256</v>
      </c>
      <c r="I7695" s="49" t="s">
        <v>724</v>
      </c>
      <c r="J7695" s="49">
        <v>135500</v>
      </c>
      <c r="K7695" s="49" t="s">
        <v>158</v>
      </c>
      <c r="L7695" s="49">
        <v>11907824</v>
      </c>
      <c r="M7695" s="49" t="s">
        <v>1313</v>
      </c>
      <c r="N7695" s="51">
        <v>41193</v>
      </c>
      <c r="O7695" s="51">
        <v>40909</v>
      </c>
      <c r="P7695" s="49" t="s">
        <v>2329</v>
      </c>
    </row>
    <row r="7696" spans="1:16">
      <c r="A7696" s="46">
        <v>0</v>
      </c>
      <c r="B7696" s="46">
        <v>0</v>
      </c>
      <c r="C7696" s="46">
        <v>0</v>
      </c>
      <c r="D7696" s="46">
        <f t="shared" si="120"/>
        <v>0</v>
      </c>
      <c r="E7696" s="51">
        <v>45261</v>
      </c>
      <c r="F7696" s="49" t="s">
        <v>80</v>
      </c>
      <c r="G7696" s="49" t="s">
        <v>81</v>
      </c>
      <c r="H7696" s="49" t="s">
        <v>3256</v>
      </c>
      <c r="I7696" s="49" t="s">
        <v>724</v>
      </c>
      <c r="J7696" s="49">
        <v>135600</v>
      </c>
      <c r="K7696" s="49" t="s">
        <v>227</v>
      </c>
      <c r="L7696" s="49">
        <v>11907857</v>
      </c>
      <c r="M7696" s="49" t="s">
        <v>1001</v>
      </c>
      <c r="N7696" s="51">
        <v>41193</v>
      </c>
      <c r="O7696" s="51">
        <v>40909</v>
      </c>
      <c r="P7696" s="49" t="s">
        <v>2329</v>
      </c>
    </row>
    <row r="7697" spans="1:16">
      <c r="A7697" s="46">
        <v>0</v>
      </c>
      <c r="B7697" s="46">
        <v>0</v>
      </c>
      <c r="C7697" s="46">
        <v>0</v>
      </c>
      <c r="D7697" s="46">
        <f t="shared" si="120"/>
        <v>0</v>
      </c>
      <c r="E7697" s="51">
        <v>45261</v>
      </c>
      <c r="F7697" s="49" t="s">
        <v>80</v>
      </c>
      <c r="G7697" s="49" t="s">
        <v>81</v>
      </c>
      <c r="H7697" s="49" t="s">
        <v>3256</v>
      </c>
      <c r="I7697" s="49" t="s">
        <v>724</v>
      </c>
      <c r="J7697" s="49">
        <v>135600</v>
      </c>
      <c r="K7697" s="49" t="s">
        <v>150</v>
      </c>
      <c r="L7697" s="49">
        <v>11907854</v>
      </c>
      <c r="M7697" s="49" t="s">
        <v>1314</v>
      </c>
      <c r="N7697" s="51">
        <v>41193</v>
      </c>
      <c r="O7697" s="51">
        <v>40909</v>
      </c>
      <c r="P7697" s="49" t="s">
        <v>2329</v>
      </c>
    </row>
    <row r="7698" spans="1:16">
      <c r="A7698" s="46">
        <v>0</v>
      </c>
      <c r="B7698" s="46">
        <v>0</v>
      </c>
      <c r="C7698" s="46">
        <v>0</v>
      </c>
      <c r="D7698" s="46">
        <f t="shared" si="120"/>
        <v>0</v>
      </c>
      <c r="E7698" s="51">
        <v>45261</v>
      </c>
      <c r="F7698" s="49" t="s">
        <v>80</v>
      </c>
      <c r="G7698" s="49" t="s">
        <v>81</v>
      </c>
      <c r="H7698" s="49" t="s">
        <v>3256</v>
      </c>
      <c r="I7698" s="49" t="s">
        <v>724</v>
      </c>
      <c r="J7698" s="49">
        <v>135600</v>
      </c>
      <c r="K7698" s="49" t="s">
        <v>192</v>
      </c>
      <c r="L7698" s="49">
        <v>11907815</v>
      </c>
      <c r="M7698" s="49" t="s">
        <v>1315</v>
      </c>
      <c r="N7698" s="51">
        <v>41193</v>
      </c>
      <c r="O7698" s="51">
        <v>40909</v>
      </c>
      <c r="P7698" s="49" t="s">
        <v>2329</v>
      </c>
    </row>
    <row r="7699" spans="1:16">
      <c r="A7699" s="46">
        <v>0</v>
      </c>
      <c r="B7699" s="46">
        <v>0</v>
      </c>
      <c r="C7699" s="46">
        <v>0</v>
      </c>
      <c r="D7699" s="46">
        <f t="shared" si="120"/>
        <v>0</v>
      </c>
      <c r="E7699" s="51">
        <v>45261</v>
      </c>
      <c r="F7699" s="49" t="s">
        <v>80</v>
      </c>
      <c r="G7699" s="49" t="s">
        <v>81</v>
      </c>
      <c r="H7699" s="49" t="s">
        <v>3256</v>
      </c>
      <c r="I7699" s="49" t="s">
        <v>724</v>
      </c>
      <c r="J7699" s="49">
        <v>135600</v>
      </c>
      <c r="K7699" s="49" t="s">
        <v>215</v>
      </c>
      <c r="L7699" s="49">
        <v>11907860</v>
      </c>
      <c r="M7699" s="49" t="s">
        <v>1316</v>
      </c>
      <c r="N7699" s="51">
        <v>41193</v>
      </c>
      <c r="O7699" s="51">
        <v>40909</v>
      </c>
      <c r="P7699" s="49" t="s">
        <v>2329</v>
      </c>
    </row>
    <row r="7700" spans="1:16">
      <c r="A7700" s="46">
        <v>0</v>
      </c>
      <c r="B7700" s="46">
        <v>0</v>
      </c>
      <c r="C7700" s="46">
        <v>0</v>
      </c>
      <c r="D7700" s="46">
        <f t="shared" si="120"/>
        <v>0</v>
      </c>
      <c r="E7700" s="51">
        <v>45261</v>
      </c>
      <c r="F7700" s="49" t="s">
        <v>80</v>
      </c>
      <c r="G7700" s="49" t="s">
        <v>81</v>
      </c>
      <c r="H7700" s="49" t="s">
        <v>3256</v>
      </c>
      <c r="I7700" s="49" t="s">
        <v>724</v>
      </c>
      <c r="J7700" s="49">
        <v>135600</v>
      </c>
      <c r="K7700" s="49" t="s">
        <v>216</v>
      </c>
      <c r="L7700" s="49">
        <v>11907848</v>
      </c>
      <c r="M7700" s="49" t="s">
        <v>1317</v>
      </c>
      <c r="N7700" s="51">
        <v>41193</v>
      </c>
      <c r="O7700" s="51">
        <v>40909</v>
      </c>
      <c r="P7700" s="49" t="s">
        <v>2329</v>
      </c>
    </row>
    <row r="7701" spans="1:16">
      <c r="A7701" s="46">
        <v>0</v>
      </c>
      <c r="B7701" s="46">
        <v>0</v>
      </c>
      <c r="C7701" s="46">
        <v>0</v>
      </c>
      <c r="D7701" s="46">
        <f t="shared" si="120"/>
        <v>0</v>
      </c>
      <c r="E7701" s="51">
        <v>45261</v>
      </c>
      <c r="F7701" s="49" t="s">
        <v>80</v>
      </c>
      <c r="G7701" s="49" t="s">
        <v>81</v>
      </c>
      <c r="H7701" s="49" t="s">
        <v>3256</v>
      </c>
      <c r="I7701" s="49" t="s">
        <v>724</v>
      </c>
      <c r="J7701" s="49">
        <v>135600</v>
      </c>
      <c r="K7701" s="49" t="s">
        <v>194</v>
      </c>
      <c r="L7701" s="49">
        <v>11907851</v>
      </c>
      <c r="M7701" s="49" t="s">
        <v>1318</v>
      </c>
      <c r="N7701" s="51">
        <v>41193</v>
      </c>
      <c r="O7701" s="51">
        <v>40909</v>
      </c>
      <c r="P7701" s="49" t="s">
        <v>2329</v>
      </c>
    </row>
    <row r="7702" spans="1:16">
      <c r="A7702" s="46">
        <v>0</v>
      </c>
      <c r="B7702" s="46">
        <v>0</v>
      </c>
      <c r="C7702" s="46">
        <v>0</v>
      </c>
      <c r="D7702" s="46">
        <f t="shared" si="120"/>
        <v>0</v>
      </c>
      <c r="E7702" s="51">
        <v>45261</v>
      </c>
      <c r="F7702" s="49" t="s">
        <v>80</v>
      </c>
      <c r="G7702" s="49" t="s">
        <v>81</v>
      </c>
      <c r="H7702" s="49" t="s">
        <v>3256</v>
      </c>
      <c r="I7702" s="49" t="s">
        <v>724</v>
      </c>
      <c r="J7702" s="49">
        <v>135600</v>
      </c>
      <c r="K7702" s="49" t="s">
        <v>122</v>
      </c>
      <c r="L7702" s="49">
        <v>11907806</v>
      </c>
      <c r="M7702" s="49" t="s">
        <v>1319</v>
      </c>
      <c r="N7702" s="51">
        <v>41193</v>
      </c>
      <c r="O7702" s="51">
        <v>40909</v>
      </c>
      <c r="P7702" s="49" t="s">
        <v>2329</v>
      </c>
    </row>
    <row r="7703" spans="1:16">
      <c r="A7703" s="46">
        <v>0</v>
      </c>
      <c r="B7703" s="46">
        <v>0</v>
      </c>
      <c r="C7703" s="46">
        <v>0</v>
      </c>
      <c r="D7703" s="46">
        <f t="shared" si="120"/>
        <v>0</v>
      </c>
      <c r="E7703" s="51">
        <v>45261</v>
      </c>
      <c r="F7703" s="49" t="s">
        <v>80</v>
      </c>
      <c r="G7703" s="49" t="s">
        <v>81</v>
      </c>
      <c r="H7703" s="49" t="s">
        <v>3256</v>
      </c>
      <c r="I7703" s="49" t="s">
        <v>724</v>
      </c>
      <c r="J7703" s="49">
        <v>135600</v>
      </c>
      <c r="K7703" s="49" t="s">
        <v>115</v>
      </c>
      <c r="L7703" s="49">
        <v>11907818</v>
      </c>
      <c r="M7703" s="49" t="s">
        <v>1073</v>
      </c>
      <c r="N7703" s="51">
        <v>41193</v>
      </c>
      <c r="O7703" s="51">
        <v>40909</v>
      </c>
      <c r="P7703" s="49" t="s">
        <v>2329</v>
      </c>
    </row>
    <row r="7704" spans="1:16">
      <c r="A7704" s="46">
        <v>0</v>
      </c>
      <c r="B7704" s="46">
        <v>0</v>
      </c>
      <c r="C7704" s="46">
        <v>0</v>
      </c>
      <c r="D7704" s="46">
        <f t="shared" si="120"/>
        <v>0</v>
      </c>
      <c r="E7704" s="51">
        <v>45261</v>
      </c>
      <c r="F7704" s="49" t="s">
        <v>80</v>
      </c>
      <c r="G7704" s="49" t="s">
        <v>81</v>
      </c>
      <c r="H7704" s="49" t="s">
        <v>3257</v>
      </c>
      <c r="I7704" s="49" t="s">
        <v>731</v>
      </c>
      <c r="J7704" s="49">
        <v>135300</v>
      </c>
      <c r="K7704" s="49" t="s">
        <v>203</v>
      </c>
      <c r="L7704" s="49">
        <v>11457590</v>
      </c>
      <c r="M7704" s="49" t="s">
        <v>3258</v>
      </c>
      <c r="N7704" s="51">
        <v>40750</v>
      </c>
      <c r="O7704" s="51">
        <v>40544</v>
      </c>
      <c r="P7704" s="49" t="s">
        <v>3259</v>
      </c>
    </row>
    <row r="7705" spans="1:16">
      <c r="A7705" s="46">
        <v>0</v>
      </c>
      <c r="B7705" s="46">
        <v>0</v>
      </c>
      <c r="C7705" s="46">
        <v>0</v>
      </c>
      <c r="D7705" s="46">
        <f t="shared" si="120"/>
        <v>0</v>
      </c>
      <c r="E7705" s="51">
        <v>45261</v>
      </c>
      <c r="F7705" s="49" t="s">
        <v>80</v>
      </c>
      <c r="G7705" s="49" t="s">
        <v>81</v>
      </c>
      <c r="H7705" s="49" t="s">
        <v>3257</v>
      </c>
      <c r="I7705" s="49" t="s">
        <v>731</v>
      </c>
      <c r="J7705" s="49">
        <v>135300</v>
      </c>
      <c r="K7705" s="49" t="s">
        <v>732</v>
      </c>
      <c r="L7705" s="49">
        <v>11104555</v>
      </c>
      <c r="M7705" s="49" t="s">
        <v>3258</v>
      </c>
      <c r="N7705" s="51">
        <v>40750</v>
      </c>
      <c r="O7705" s="51">
        <v>40544</v>
      </c>
      <c r="P7705" s="49" t="s">
        <v>3259</v>
      </c>
    </row>
    <row r="7706" spans="1:16">
      <c r="A7706" s="46">
        <v>0</v>
      </c>
      <c r="B7706" s="46">
        <v>0</v>
      </c>
      <c r="C7706" s="46">
        <v>0</v>
      </c>
      <c r="D7706" s="46">
        <f t="shared" si="120"/>
        <v>0</v>
      </c>
      <c r="E7706" s="51">
        <v>45261</v>
      </c>
      <c r="F7706" s="49" t="s">
        <v>80</v>
      </c>
      <c r="G7706" s="49" t="s">
        <v>81</v>
      </c>
      <c r="H7706" s="49" t="s">
        <v>3257</v>
      </c>
      <c r="I7706" s="49" t="s">
        <v>731</v>
      </c>
      <c r="J7706" s="49">
        <v>135300</v>
      </c>
      <c r="K7706" s="49" t="s">
        <v>107</v>
      </c>
      <c r="L7706" s="49">
        <v>11008231</v>
      </c>
      <c r="M7706" s="49" t="s">
        <v>3260</v>
      </c>
      <c r="N7706" s="51">
        <v>40750</v>
      </c>
      <c r="O7706" s="51">
        <v>40756</v>
      </c>
      <c r="P7706" s="49" t="s">
        <v>3259</v>
      </c>
    </row>
    <row r="7707" spans="1:16">
      <c r="A7707" s="46">
        <v>0</v>
      </c>
      <c r="B7707" s="46">
        <v>0</v>
      </c>
      <c r="C7707" s="46">
        <v>0</v>
      </c>
      <c r="D7707" s="46">
        <f t="shared" si="120"/>
        <v>0</v>
      </c>
      <c r="E7707" s="51">
        <v>45261</v>
      </c>
      <c r="F7707" s="49" t="s">
        <v>80</v>
      </c>
      <c r="G7707" s="49" t="s">
        <v>81</v>
      </c>
      <c r="H7707" s="49" t="s">
        <v>3257</v>
      </c>
      <c r="I7707" s="49" t="s">
        <v>731</v>
      </c>
      <c r="J7707" s="49">
        <v>135500</v>
      </c>
      <c r="K7707" s="49" t="s">
        <v>103</v>
      </c>
      <c r="L7707" s="49">
        <v>9741918</v>
      </c>
      <c r="M7707" s="49" t="s">
        <v>920</v>
      </c>
      <c r="N7707" s="51">
        <v>38887</v>
      </c>
      <c r="O7707" s="51">
        <v>38718</v>
      </c>
      <c r="P7707" s="49" t="s">
        <v>3261</v>
      </c>
    </row>
    <row r="7708" spans="1:16">
      <c r="A7708" s="46">
        <v>0</v>
      </c>
      <c r="B7708" s="46">
        <v>0</v>
      </c>
      <c r="C7708" s="46">
        <v>0</v>
      </c>
      <c r="D7708" s="46">
        <f t="shared" si="120"/>
        <v>0</v>
      </c>
      <c r="E7708" s="51">
        <v>45261</v>
      </c>
      <c r="F7708" s="49" t="s">
        <v>80</v>
      </c>
      <c r="G7708" s="49" t="s">
        <v>81</v>
      </c>
      <c r="H7708" s="49" t="s">
        <v>3257</v>
      </c>
      <c r="I7708" s="49" t="s">
        <v>731</v>
      </c>
      <c r="J7708" s="49">
        <v>135500</v>
      </c>
      <c r="K7708" s="49" t="s">
        <v>106</v>
      </c>
      <c r="L7708" s="49">
        <v>9816902</v>
      </c>
      <c r="M7708" s="49" t="s">
        <v>908</v>
      </c>
      <c r="N7708" s="51">
        <v>38047</v>
      </c>
      <c r="O7708" s="51">
        <v>37987</v>
      </c>
      <c r="P7708" s="49" t="s">
        <v>3262</v>
      </c>
    </row>
    <row r="7709" spans="1:16">
      <c r="A7709" s="46">
        <v>0</v>
      </c>
      <c r="B7709" s="46">
        <v>0</v>
      </c>
      <c r="C7709" s="46">
        <v>0</v>
      </c>
      <c r="D7709" s="46">
        <f t="shared" si="120"/>
        <v>0</v>
      </c>
      <c r="E7709" s="51">
        <v>45261</v>
      </c>
      <c r="F7709" s="49" t="s">
        <v>80</v>
      </c>
      <c r="G7709" s="49" t="s">
        <v>81</v>
      </c>
      <c r="H7709" s="49" t="s">
        <v>3257</v>
      </c>
      <c r="I7709" s="49" t="s">
        <v>731</v>
      </c>
      <c r="J7709" s="49">
        <v>135500</v>
      </c>
      <c r="K7709" s="49" t="s">
        <v>106</v>
      </c>
      <c r="L7709" s="49">
        <v>9802819</v>
      </c>
      <c r="M7709" s="49" t="s">
        <v>908</v>
      </c>
      <c r="N7709" s="51">
        <v>34151</v>
      </c>
      <c r="O7709" s="51">
        <v>34151</v>
      </c>
      <c r="P7709" s="49" t="s">
        <v>1081</v>
      </c>
    </row>
    <row r="7710" spans="1:16">
      <c r="A7710" s="46">
        <v>0</v>
      </c>
      <c r="B7710" s="46">
        <v>0</v>
      </c>
      <c r="C7710" s="46">
        <v>0</v>
      </c>
      <c r="D7710" s="46">
        <f t="shared" si="120"/>
        <v>0</v>
      </c>
      <c r="E7710" s="51">
        <v>45261</v>
      </c>
      <c r="F7710" s="49" t="s">
        <v>80</v>
      </c>
      <c r="G7710" s="49" t="s">
        <v>81</v>
      </c>
      <c r="H7710" s="49" t="s">
        <v>3257</v>
      </c>
      <c r="I7710" s="49" t="s">
        <v>731</v>
      </c>
      <c r="J7710" s="49">
        <v>135500</v>
      </c>
      <c r="K7710" s="49" t="s">
        <v>106</v>
      </c>
      <c r="L7710" s="49">
        <v>9814658</v>
      </c>
      <c r="M7710" s="49" t="s">
        <v>908</v>
      </c>
      <c r="N7710" s="51">
        <v>37712</v>
      </c>
      <c r="O7710" s="51">
        <v>37622</v>
      </c>
      <c r="P7710" s="49" t="s">
        <v>3262</v>
      </c>
    </row>
    <row r="7711" spans="1:16">
      <c r="A7711" s="46">
        <v>0</v>
      </c>
      <c r="B7711" s="46">
        <v>0</v>
      </c>
      <c r="C7711" s="46">
        <v>0</v>
      </c>
      <c r="D7711" s="46">
        <f t="shared" si="120"/>
        <v>0</v>
      </c>
      <c r="E7711" s="51">
        <v>45261</v>
      </c>
      <c r="F7711" s="49" t="s">
        <v>80</v>
      </c>
      <c r="G7711" s="49" t="s">
        <v>81</v>
      </c>
      <c r="H7711" s="49" t="s">
        <v>3257</v>
      </c>
      <c r="I7711" s="49" t="s">
        <v>731</v>
      </c>
      <c r="J7711" s="49">
        <v>135500</v>
      </c>
      <c r="K7711" s="49" t="s">
        <v>106</v>
      </c>
      <c r="L7711" s="49">
        <v>9802590</v>
      </c>
      <c r="M7711" s="49" t="s">
        <v>908</v>
      </c>
      <c r="N7711" s="51">
        <v>34151</v>
      </c>
      <c r="O7711" s="51">
        <v>34151</v>
      </c>
      <c r="P7711" s="49" t="s">
        <v>1081</v>
      </c>
    </row>
    <row r="7712" spans="1:16">
      <c r="A7712" s="46">
        <v>0</v>
      </c>
      <c r="B7712" s="46">
        <v>0</v>
      </c>
      <c r="C7712" s="46">
        <v>0</v>
      </c>
      <c r="D7712" s="46">
        <f t="shared" si="120"/>
        <v>0</v>
      </c>
      <c r="E7712" s="51">
        <v>45261</v>
      </c>
      <c r="F7712" s="49" t="s">
        <v>80</v>
      </c>
      <c r="G7712" s="49" t="s">
        <v>81</v>
      </c>
      <c r="H7712" s="49" t="s">
        <v>3257</v>
      </c>
      <c r="I7712" s="49" t="s">
        <v>731</v>
      </c>
      <c r="J7712" s="49">
        <v>135500</v>
      </c>
      <c r="K7712" s="49" t="s">
        <v>106</v>
      </c>
      <c r="L7712" s="49">
        <v>11262304</v>
      </c>
      <c r="M7712" s="49" t="s">
        <v>940</v>
      </c>
      <c r="N7712" s="51">
        <v>40940</v>
      </c>
      <c r="O7712" s="51">
        <v>40940</v>
      </c>
      <c r="P7712" s="49" t="s">
        <v>3262</v>
      </c>
    </row>
    <row r="7713" spans="1:16">
      <c r="A7713" s="46">
        <v>0</v>
      </c>
      <c r="B7713" s="46">
        <v>0</v>
      </c>
      <c r="C7713" s="46">
        <v>0</v>
      </c>
      <c r="D7713" s="46">
        <f t="shared" si="120"/>
        <v>0</v>
      </c>
      <c r="E7713" s="51">
        <v>45261</v>
      </c>
      <c r="F7713" s="49" t="s">
        <v>80</v>
      </c>
      <c r="G7713" s="49" t="s">
        <v>81</v>
      </c>
      <c r="H7713" s="49" t="s">
        <v>3257</v>
      </c>
      <c r="I7713" s="49" t="s">
        <v>731</v>
      </c>
      <c r="J7713" s="49">
        <v>135500</v>
      </c>
      <c r="K7713" s="49" t="s">
        <v>193</v>
      </c>
      <c r="L7713" s="49">
        <v>11104540</v>
      </c>
      <c r="M7713" s="49" t="s">
        <v>923</v>
      </c>
      <c r="N7713" s="51">
        <v>40750</v>
      </c>
      <c r="O7713" s="51">
        <v>40544</v>
      </c>
      <c r="P7713" s="49" t="s">
        <v>3259</v>
      </c>
    </row>
    <row r="7714" spans="1:16">
      <c r="A7714" s="46">
        <v>0</v>
      </c>
      <c r="B7714" s="46">
        <v>0</v>
      </c>
      <c r="C7714" s="46">
        <v>0</v>
      </c>
      <c r="D7714" s="46">
        <f t="shared" si="120"/>
        <v>0</v>
      </c>
      <c r="E7714" s="51">
        <v>45261</v>
      </c>
      <c r="F7714" s="49" t="s">
        <v>80</v>
      </c>
      <c r="G7714" s="49" t="s">
        <v>81</v>
      </c>
      <c r="H7714" s="49" t="s">
        <v>3257</v>
      </c>
      <c r="I7714" s="49" t="s">
        <v>731</v>
      </c>
      <c r="J7714" s="49">
        <v>135500</v>
      </c>
      <c r="K7714" s="49" t="s">
        <v>107</v>
      </c>
      <c r="L7714" s="49">
        <v>9750550</v>
      </c>
      <c r="M7714" s="49" t="s">
        <v>3263</v>
      </c>
      <c r="N7714" s="51">
        <v>38887</v>
      </c>
      <c r="O7714" s="51">
        <v>38869</v>
      </c>
      <c r="P7714" s="49" t="s">
        <v>3261</v>
      </c>
    </row>
    <row r="7715" spans="1:16">
      <c r="A7715" s="46">
        <v>0</v>
      </c>
      <c r="B7715" s="46">
        <v>0</v>
      </c>
      <c r="C7715" s="46">
        <v>0</v>
      </c>
      <c r="D7715" s="46">
        <f t="shared" si="120"/>
        <v>0</v>
      </c>
      <c r="E7715" s="51">
        <v>45261</v>
      </c>
      <c r="F7715" s="49" t="s">
        <v>80</v>
      </c>
      <c r="G7715" s="49" t="s">
        <v>81</v>
      </c>
      <c r="H7715" s="49" t="s">
        <v>3257</v>
      </c>
      <c r="I7715" s="49" t="s">
        <v>731</v>
      </c>
      <c r="J7715" s="49">
        <v>135500</v>
      </c>
      <c r="K7715" s="49" t="s">
        <v>107</v>
      </c>
      <c r="L7715" s="49">
        <v>10951277</v>
      </c>
      <c r="M7715" s="49" t="s">
        <v>3260</v>
      </c>
      <c r="N7715" s="51">
        <v>40750</v>
      </c>
      <c r="O7715" s="51">
        <v>40725</v>
      </c>
      <c r="P7715" s="49" t="s">
        <v>3259</v>
      </c>
    </row>
    <row r="7716" spans="1:16">
      <c r="A7716" s="46">
        <v>0</v>
      </c>
      <c r="B7716" s="46">
        <v>0</v>
      </c>
      <c r="C7716" s="46">
        <v>0</v>
      </c>
      <c r="D7716" s="46">
        <f t="shared" si="120"/>
        <v>0</v>
      </c>
      <c r="E7716" s="51">
        <v>45261</v>
      </c>
      <c r="F7716" s="49" t="s">
        <v>80</v>
      </c>
      <c r="G7716" s="49" t="s">
        <v>81</v>
      </c>
      <c r="H7716" s="49" t="s">
        <v>3257</v>
      </c>
      <c r="I7716" s="49" t="s">
        <v>731</v>
      </c>
      <c r="J7716" s="49">
        <v>135500</v>
      </c>
      <c r="K7716" s="49" t="s">
        <v>108</v>
      </c>
      <c r="L7716" s="49">
        <v>9710928</v>
      </c>
      <c r="M7716" s="49" t="s">
        <v>930</v>
      </c>
      <c r="N7716" s="51">
        <v>38887</v>
      </c>
      <c r="O7716" s="51">
        <v>38718</v>
      </c>
      <c r="P7716" s="49" t="s">
        <v>3261</v>
      </c>
    </row>
    <row r="7717" spans="1:16">
      <c r="A7717" s="46">
        <v>0</v>
      </c>
      <c r="B7717" s="46">
        <v>0</v>
      </c>
      <c r="C7717" s="46">
        <v>0</v>
      </c>
      <c r="D7717" s="46">
        <f t="shared" si="120"/>
        <v>0</v>
      </c>
      <c r="E7717" s="51">
        <v>45261</v>
      </c>
      <c r="F7717" s="49" t="s">
        <v>80</v>
      </c>
      <c r="G7717" s="49" t="s">
        <v>81</v>
      </c>
      <c r="H7717" s="49" t="s">
        <v>3257</v>
      </c>
      <c r="I7717" s="49" t="s">
        <v>731</v>
      </c>
      <c r="J7717" s="49">
        <v>135500</v>
      </c>
      <c r="K7717" s="49" t="s">
        <v>157</v>
      </c>
      <c r="L7717" s="49">
        <v>11104549</v>
      </c>
      <c r="M7717" s="49" t="s">
        <v>900</v>
      </c>
      <c r="N7717" s="51">
        <v>40750</v>
      </c>
      <c r="O7717" s="51">
        <v>40544</v>
      </c>
      <c r="P7717" s="49" t="s">
        <v>3259</v>
      </c>
    </row>
    <row r="7718" spans="1:16">
      <c r="A7718" s="46">
        <v>0</v>
      </c>
      <c r="B7718" s="46">
        <v>0</v>
      </c>
      <c r="C7718" s="46">
        <v>0</v>
      </c>
      <c r="D7718" s="46">
        <f t="shared" si="120"/>
        <v>0</v>
      </c>
      <c r="E7718" s="51">
        <v>45261</v>
      </c>
      <c r="F7718" s="49" t="s">
        <v>80</v>
      </c>
      <c r="G7718" s="49" t="s">
        <v>81</v>
      </c>
      <c r="H7718" s="49" t="s">
        <v>3257</v>
      </c>
      <c r="I7718" s="49" t="s">
        <v>731</v>
      </c>
      <c r="J7718" s="49">
        <v>135500</v>
      </c>
      <c r="K7718" s="49" t="s">
        <v>109</v>
      </c>
      <c r="L7718" s="49">
        <v>9742321</v>
      </c>
      <c r="M7718" s="49" t="s">
        <v>914</v>
      </c>
      <c r="N7718" s="51">
        <v>39387</v>
      </c>
      <c r="O7718" s="51">
        <v>39083</v>
      </c>
      <c r="P7718" s="49" t="s">
        <v>3262</v>
      </c>
    </row>
    <row r="7719" spans="1:16">
      <c r="A7719" s="46">
        <v>0</v>
      </c>
      <c r="B7719" s="46">
        <v>0</v>
      </c>
      <c r="C7719" s="46">
        <v>0</v>
      </c>
      <c r="D7719" s="46">
        <f t="shared" si="120"/>
        <v>0</v>
      </c>
      <c r="E7719" s="51">
        <v>45261</v>
      </c>
      <c r="F7719" s="49" t="s">
        <v>80</v>
      </c>
      <c r="G7719" s="49" t="s">
        <v>81</v>
      </c>
      <c r="H7719" s="49" t="s">
        <v>3257</v>
      </c>
      <c r="I7719" s="49" t="s">
        <v>731</v>
      </c>
      <c r="J7719" s="49">
        <v>135500</v>
      </c>
      <c r="K7719" s="49" t="s">
        <v>109</v>
      </c>
      <c r="L7719" s="49">
        <v>9801698</v>
      </c>
      <c r="M7719" s="49" t="s">
        <v>914</v>
      </c>
      <c r="N7719" s="51">
        <v>36923</v>
      </c>
      <c r="O7719" s="51">
        <v>36892</v>
      </c>
      <c r="P7719" s="49" t="s">
        <v>3262</v>
      </c>
    </row>
    <row r="7720" spans="1:16">
      <c r="A7720" s="46">
        <v>0</v>
      </c>
      <c r="B7720" s="46">
        <v>0</v>
      </c>
      <c r="C7720" s="46">
        <v>0</v>
      </c>
      <c r="D7720" s="46">
        <f t="shared" si="120"/>
        <v>0</v>
      </c>
      <c r="E7720" s="51">
        <v>45261</v>
      </c>
      <c r="F7720" s="49" t="s">
        <v>80</v>
      </c>
      <c r="G7720" s="49" t="s">
        <v>81</v>
      </c>
      <c r="H7720" s="49" t="s">
        <v>3257</v>
      </c>
      <c r="I7720" s="49" t="s">
        <v>731</v>
      </c>
      <c r="J7720" s="49">
        <v>135500</v>
      </c>
      <c r="K7720" s="49" t="s">
        <v>109</v>
      </c>
      <c r="L7720" s="49">
        <v>9803195</v>
      </c>
      <c r="M7720" s="49" t="s">
        <v>914</v>
      </c>
      <c r="N7720" s="51">
        <v>34151</v>
      </c>
      <c r="O7720" s="51">
        <v>34151</v>
      </c>
      <c r="P7720" s="49" t="s">
        <v>1081</v>
      </c>
    </row>
    <row r="7721" spans="1:16">
      <c r="A7721" s="46">
        <v>0</v>
      </c>
      <c r="B7721" s="46">
        <v>0</v>
      </c>
      <c r="C7721" s="46">
        <v>0</v>
      </c>
      <c r="D7721" s="46">
        <f t="shared" si="120"/>
        <v>0</v>
      </c>
      <c r="E7721" s="51">
        <v>45261</v>
      </c>
      <c r="F7721" s="49" t="s">
        <v>80</v>
      </c>
      <c r="G7721" s="49" t="s">
        <v>81</v>
      </c>
      <c r="H7721" s="49" t="s">
        <v>3257</v>
      </c>
      <c r="I7721" s="49" t="s">
        <v>731</v>
      </c>
      <c r="J7721" s="49">
        <v>135500</v>
      </c>
      <c r="K7721" s="49" t="s">
        <v>109</v>
      </c>
      <c r="L7721" s="49">
        <v>9803390</v>
      </c>
      <c r="M7721" s="49" t="s">
        <v>914</v>
      </c>
      <c r="N7721" s="51">
        <v>34151</v>
      </c>
      <c r="O7721" s="51">
        <v>34151</v>
      </c>
      <c r="P7721" s="49" t="s">
        <v>1081</v>
      </c>
    </row>
    <row r="7722" spans="1:16">
      <c r="A7722" s="46">
        <v>0</v>
      </c>
      <c r="B7722" s="46">
        <v>0</v>
      </c>
      <c r="C7722" s="46">
        <v>0</v>
      </c>
      <c r="D7722" s="46">
        <f t="shared" si="120"/>
        <v>0</v>
      </c>
      <c r="E7722" s="51">
        <v>45261</v>
      </c>
      <c r="F7722" s="49" t="s">
        <v>80</v>
      </c>
      <c r="G7722" s="49" t="s">
        <v>81</v>
      </c>
      <c r="H7722" s="49" t="s">
        <v>3257</v>
      </c>
      <c r="I7722" s="49" t="s">
        <v>731</v>
      </c>
      <c r="J7722" s="49">
        <v>135500</v>
      </c>
      <c r="K7722" s="49" t="s">
        <v>109</v>
      </c>
      <c r="L7722" s="49">
        <v>9814659</v>
      </c>
      <c r="M7722" s="49" t="s">
        <v>914</v>
      </c>
      <c r="N7722" s="51">
        <v>37712</v>
      </c>
      <c r="O7722" s="51">
        <v>37622</v>
      </c>
      <c r="P7722" s="49" t="s">
        <v>3262</v>
      </c>
    </row>
    <row r="7723" spans="1:16">
      <c r="A7723" s="46">
        <v>0</v>
      </c>
      <c r="B7723" s="46">
        <v>0</v>
      </c>
      <c r="C7723" s="46">
        <v>0</v>
      </c>
      <c r="D7723" s="46">
        <f t="shared" si="120"/>
        <v>0</v>
      </c>
      <c r="E7723" s="51">
        <v>45261</v>
      </c>
      <c r="F7723" s="49" t="s">
        <v>80</v>
      </c>
      <c r="G7723" s="49" t="s">
        <v>81</v>
      </c>
      <c r="H7723" s="49" t="s">
        <v>3257</v>
      </c>
      <c r="I7723" s="49" t="s">
        <v>731</v>
      </c>
      <c r="J7723" s="49">
        <v>135500</v>
      </c>
      <c r="K7723" s="49" t="s">
        <v>109</v>
      </c>
      <c r="L7723" s="49">
        <v>9816903</v>
      </c>
      <c r="M7723" s="49" t="s">
        <v>914</v>
      </c>
      <c r="N7723" s="51">
        <v>38047</v>
      </c>
      <c r="O7723" s="51">
        <v>37987</v>
      </c>
      <c r="P7723" s="49" t="s">
        <v>3262</v>
      </c>
    </row>
    <row r="7724" spans="1:16">
      <c r="A7724" s="46">
        <v>0</v>
      </c>
      <c r="B7724" s="46">
        <v>0</v>
      </c>
      <c r="C7724" s="46">
        <v>0</v>
      </c>
      <c r="D7724" s="46">
        <f t="shared" si="120"/>
        <v>0</v>
      </c>
      <c r="E7724" s="51">
        <v>45261</v>
      </c>
      <c r="F7724" s="49" t="s">
        <v>80</v>
      </c>
      <c r="G7724" s="49" t="s">
        <v>81</v>
      </c>
      <c r="H7724" s="49" t="s">
        <v>3257</v>
      </c>
      <c r="I7724" s="49" t="s">
        <v>731</v>
      </c>
      <c r="J7724" s="49">
        <v>135500</v>
      </c>
      <c r="K7724" s="49" t="s">
        <v>109</v>
      </c>
      <c r="L7724" s="49">
        <v>9741917</v>
      </c>
      <c r="M7724" s="49" t="s">
        <v>914</v>
      </c>
      <c r="N7724" s="51">
        <v>38887</v>
      </c>
      <c r="O7724" s="51">
        <v>38718</v>
      </c>
      <c r="P7724" s="49" t="s">
        <v>3261</v>
      </c>
    </row>
    <row r="7725" spans="1:16">
      <c r="A7725" s="46">
        <v>0</v>
      </c>
      <c r="B7725" s="46">
        <v>0</v>
      </c>
      <c r="C7725" s="46">
        <v>0</v>
      </c>
      <c r="D7725" s="46">
        <f t="shared" si="120"/>
        <v>0</v>
      </c>
      <c r="E7725" s="51">
        <v>45261</v>
      </c>
      <c r="F7725" s="49" t="s">
        <v>80</v>
      </c>
      <c r="G7725" s="49" t="s">
        <v>81</v>
      </c>
      <c r="H7725" s="49" t="s">
        <v>3257</v>
      </c>
      <c r="I7725" s="49" t="s">
        <v>731</v>
      </c>
      <c r="J7725" s="49">
        <v>135500</v>
      </c>
      <c r="K7725" s="49" t="s">
        <v>111</v>
      </c>
      <c r="L7725" s="49">
        <v>9728069</v>
      </c>
      <c r="M7725" s="49" t="s">
        <v>3092</v>
      </c>
      <c r="N7725" s="51">
        <v>33420</v>
      </c>
      <c r="O7725" s="51">
        <v>33420</v>
      </c>
      <c r="P7725" s="49" t="s">
        <v>1091</v>
      </c>
    </row>
    <row r="7726" spans="1:16">
      <c r="A7726" s="46">
        <v>0</v>
      </c>
      <c r="B7726" s="46">
        <v>0</v>
      </c>
      <c r="C7726" s="46">
        <v>0</v>
      </c>
      <c r="D7726" s="46">
        <f t="shared" si="120"/>
        <v>0</v>
      </c>
      <c r="E7726" s="51">
        <v>45261</v>
      </c>
      <c r="F7726" s="49" t="s">
        <v>80</v>
      </c>
      <c r="G7726" s="49" t="s">
        <v>81</v>
      </c>
      <c r="H7726" s="49" t="s">
        <v>3257</v>
      </c>
      <c r="I7726" s="49" t="s">
        <v>731</v>
      </c>
      <c r="J7726" s="49">
        <v>135500</v>
      </c>
      <c r="K7726" s="49" t="s">
        <v>117</v>
      </c>
      <c r="L7726" s="49">
        <v>9975057</v>
      </c>
      <c r="M7726" s="49" t="s">
        <v>3094</v>
      </c>
      <c r="N7726" s="51">
        <v>34151</v>
      </c>
      <c r="O7726" s="51">
        <v>34151</v>
      </c>
      <c r="P7726" s="49" t="s">
        <v>1091</v>
      </c>
    </row>
    <row r="7727" spans="1:16">
      <c r="A7727" s="46">
        <v>0</v>
      </c>
      <c r="B7727" s="46">
        <v>0</v>
      </c>
      <c r="C7727" s="46">
        <v>0</v>
      </c>
      <c r="D7727" s="46">
        <f t="shared" si="120"/>
        <v>0</v>
      </c>
      <c r="E7727" s="51">
        <v>45261</v>
      </c>
      <c r="F7727" s="49" t="s">
        <v>80</v>
      </c>
      <c r="G7727" s="49" t="s">
        <v>81</v>
      </c>
      <c r="H7727" s="49" t="s">
        <v>3257</v>
      </c>
      <c r="I7727" s="49" t="s">
        <v>731</v>
      </c>
      <c r="J7727" s="49">
        <v>135500</v>
      </c>
      <c r="K7727" s="49" t="s">
        <v>138</v>
      </c>
      <c r="L7727" s="49">
        <v>9975056</v>
      </c>
      <c r="M7727" s="49" t="s">
        <v>3189</v>
      </c>
      <c r="N7727" s="51">
        <v>34151</v>
      </c>
      <c r="O7727" s="51">
        <v>34151</v>
      </c>
      <c r="P7727" s="49" t="s">
        <v>1091</v>
      </c>
    </row>
    <row r="7728" spans="1:16">
      <c r="A7728" s="46">
        <v>0</v>
      </c>
      <c r="B7728" s="46">
        <v>0</v>
      </c>
      <c r="C7728" s="46">
        <v>0</v>
      </c>
      <c r="D7728" s="46">
        <f t="shared" si="120"/>
        <v>0</v>
      </c>
      <c r="E7728" s="51">
        <v>45261</v>
      </c>
      <c r="F7728" s="49" t="s">
        <v>80</v>
      </c>
      <c r="G7728" s="49" t="s">
        <v>81</v>
      </c>
      <c r="H7728" s="49" t="s">
        <v>3257</v>
      </c>
      <c r="I7728" s="49" t="s">
        <v>731</v>
      </c>
      <c r="J7728" s="49">
        <v>135600</v>
      </c>
      <c r="K7728" s="49" t="s">
        <v>124</v>
      </c>
      <c r="L7728" s="49">
        <v>9814661</v>
      </c>
      <c r="M7728" s="49" t="s">
        <v>1102</v>
      </c>
      <c r="N7728" s="51">
        <v>37712</v>
      </c>
      <c r="O7728" s="51">
        <v>37622</v>
      </c>
      <c r="P7728" s="49" t="s">
        <v>3262</v>
      </c>
    </row>
    <row r="7729" spans="1:16">
      <c r="A7729" s="46">
        <v>0</v>
      </c>
      <c r="B7729" s="46">
        <v>0</v>
      </c>
      <c r="C7729" s="46">
        <v>0</v>
      </c>
      <c r="D7729" s="46">
        <f t="shared" si="120"/>
        <v>0</v>
      </c>
      <c r="E7729" s="51">
        <v>45261</v>
      </c>
      <c r="F7729" s="49" t="s">
        <v>80</v>
      </c>
      <c r="G7729" s="49" t="s">
        <v>81</v>
      </c>
      <c r="H7729" s="49" t="s">
        <v>3257</v>
      </c>
      <c r="I7729" s="49" t="s">
        <v>731</v>
      </c>
      <c r="J7729" s="49">
        <v>135600</v>
      </c>
      <c r="K7729" s="49" t="s">
        <v>124</v>
      </c>
      <c r="L7729" s="49">
        <v>9816905</v>
      </c>
      <c r="M7729" s="49" t="s">
        <v>2291</v>
      </c>
      <c r="N7729" s="51">
        <v>38047</v>
      </c>
      <c r="O7729" s="51">
        <v>37987</v>
      </c>
      <c r="P7729" s="49" t="s">
        <v>3262</v>
      </c>
    </row>
    <row r="7730" spans="1:16">
      <c r="A7730" s="46">
        <v>0</v>
      </c>
      <c r="B7730" s="46">
        <v>0</v>
      </c>
      <c r="C7730" s="46">
        <v>0</v>
      </c>
      <c r="D7730" s="46">
        <f t="shared" si="120"/>
        <v>0</v>
      </c>
      <c r="E7730" s="51">
        <v>45261</v>
      </c>
      <c r="F7730" s="49" t="s">
        <v>80</v>
      </c>
      <c r="G7730" s="49" t="s">
        <v>81</v>
      </c>
      <c r="H7730" s="49" t="s">
        <v>3257</v>
      </c>
      <c r="I7730" s="49" t="s">
        <v>731</v>
      </c>
      <c r="J7730" s="49">
        <v>135600</v>
      </c>
      <c r="K7730" s="49" t="s">
        <v>228</v>
      </c>
      <c r="L7730" s="49">
        <v>9814660</v>
      </c>
      <c r="M7730" s="49" t="s">
        <v>1104</v>
      </c>
      <c r="N7730" s="51">
        <v>37712</v>
      </c>
      <c r="O7730" s="51">
        <v>37622</v>
      </c>
      <c r="P7730" s="49" t="s">
        <v>3262</v>
      </c>
    </row>
    <row r="7731" spans="1:16">
      <c r="A7731" s="46">
        <v>0</v>
      </c>
      <c r="B7731" s="46">
        <v>0</v>
      </c>
      <c r="C7731" s="46">
        <v>0</v>
      </c>
      <c r="D7731" s="46">
        <f t="shared" si="120"/>
        <v>0</v>
      </c>
      <c r="E7731" s="51">
        <v>45261</v>
      </c>
      <c r="F7731" s="49" t="s">
        <v>80</v>
      </c>
      <c r="G7731" s="49" t="s">
        <v>81</v>
      </c>
      <c r="H7731" s="49" t="s">
        <v>3257</v>
      </c>
      <c r="I7731" s="49" t="s">
        <v>731</v>
      </c>
      <c r="J7731" s="49">
        <v>135600</v>
      </c>
      <c r="K7731" s="49" t="s">
        <v>228</v>
      </c>
      <c r="L7731" s="49">
        <v>11262301</v>
      </c>
      <c r="M7731" s="49" t="s">
        <v>1340</v>
      </c>
      <c r="N7731" s="51">
        <v>40940</v>
      </c>
      <c r="O7731" s="51">
        <v>40909</v>
      </c>
      <c r="P7731" s="49" t="s">
        <v>3262</v>
      </c>
    </row>
    <row r="7732" spans="1:16">
      <c r="A7732" s="46">
        <v>0</v>
      </c>
      <c r="B7732" s="46">
        <v>0</v>
      </c>
      <c r="C7732" s="46">
        <v>0</v>
      </c>
      <c r="D7732" s="46">
        <f t="shared" si="120"/>
        <v>0</v>
      </c>
      <c r="E7732" s="51">
        <v>45261</v>
      </c>
      <c r="F7732" s="49" t="s">
        <v>80</v>
      </c>
      <c r="G7732" s="49" t="s">
        <v>81</v>
      </c>
      <c r="H7732" s="49" t="s">
        <v>3257</v>
      </c>
      <c r="I7732" s="49" t="s">
        <v>731</v>
      </c>
      <c r="J7732" s="49">
        <v>135600</v>
      </c>
      <c r="K7732" s="49" t="s">
        <v>228</v>
      </c>
      <c r="L7732" s="49">
        <v>9816904</v>
      </c>
      <c r="M7732" s="49" t="s">
        <v>2293</v>
      </c>
      <c r="N7732" s="51">
        <v>38047</v>
      </c>
      <c r="O7732" s="51">
        <v>37987</v>
      </c>
      <c r="P7732" s="49" t="s">
        <v>3262</v>
      </c>
    </row>
    <row r="7733" spans="1:16">
      <c r="A7733" s="46">
        <v>0</v>
      </c>
      <c r="B7733" s="46">
        <v>0</v>
      </c>
      <c r="C7733" s="46">
        <v>0</v>
      </c>
      <c r="D7733" s="46">
        <f t="shared" si="120"/>
        <v>0</v>
      </c>
      <c r="E7733" s="51">
        <v>45261</v>
      </c>
      <c r="F7733" s="49" t="s">
        <v>80</v>
      </c>
      <c r="G7733" s="49" t="s">
        <v>81</v>
      </c>
      <c r="H7733" s="49" t="s">
        <v>3257</v>
      </c>
      <c r="I7733" s="49" t="s">
        <v>731</v>
      </c>
      <c r="J7733" s="49">
        <v>135600</v>
      </c>
      <c r="K7733" s="49" t="s">
        <v>107</v>
      </c>
      <c r="L7733" s="49">
        <v>11008228</v>
      </c>
      <c r="M7733" s="49" t="s">
        <v>3260</v>
      </c>
      <c r="N7733" s="51">
        <v>40750</v>
      </c>
      <c r="O7733" s="51">
        <v>40756</v>
      </c>
      <c r="P7733" s="49" t="s">
        <v>3259</v>
      </c>
    </row>
    <row r="7734" spans="1:16">
      <c r="A7734" s="46">
        <v>0</v>
      </c>
      <c r="B7734" s="46">
        <v>0</v>
      </c>
      <c r="C7734" s="46">
        <v>0</v>
      </c>
      <c r="D7734" s="46">
        <f t="shared" si="120"/>
        <v>0</v>
      </c>
      <c r="E7734" s="51">
        <v>45261</v>
      </c>
      <c r="F7734" s="49" t="s">
        <v>80</v>
      </c>
      <c r="G7734" s="49" t="s">
        <v>81</v>
      </c>
      <c r="H7734" s="49" t="s">
        <v>3257</v>
      </c>
      <c r="I7734" s="49" t="s">
        <v>731</v>
      </c>
      <c r="J7734" s="49">
        <v>135600</v>
      </c>
      <c r="K7734" s="49" t="s">
        <v>281</v>
      </c>
      <c r="L7734" s="49">
        <v>11104552</v>
      </c>
      <c r="M7734" s="49" t="s">
        <v>1341</v>
      </c>
      <c r="N7734" s="51">
        <v>40750</v>
      </c>
      <c r="O7734" s="51">
        <v>40544</v>
      </c>
      <c r="P7734" s="49" t="s">
        <v>3259</v>
      </c>
    </row>
    <row r="7735" spans="1:16">
      <c r="A7735" s="46">
        <v>0</v>
      </c>
      <c r="B7735" s="46">
        <v>0</v>
      </c>
      <c r="C7735" s="46">
        <v>0</v>
      </c>
      <c r="D7735" s="46">
        <f t="shared" si="120"/>
        <v>0</v>
      </c>
      <c r="E7735" s="51">
        <v>45261</v>
      </c>
      <c r="F7735" s="49" t="s">
        <v>80</v>
      </c>
      <c r="G7735" s="49" t="s">
        <v>81</v>
      </c>
      <c r="H7735" s="49" t="s">
        <v>3257</v>
      </c>
      <c r="I7735" s="49" t="s">
        <v>731</v>
      </c>
      <c r="J7735" s="49">
        <v>135600</v>
      </c>
      <c r="K7735" s="49" t="s">
        <v>121</v>
      </c>
      <c r="L7735" s="49">
        <v>9742322</v>
      </c>
      <c r="M7735" s="49" t="s">
        <v>938</v>
      </c>
      <c r="N7735" s="51">
        <v>39387</v>
      </c>
      <c r="O7735" s="51">
        <v>39083</v>
      </c>
      <c r="P7735" s="49" t="s">
        <v>3262</v>
      </c>
    </row>
    <row r="7736" spans="1:16">
      <c r="A7736" s="46">
        <v>0</v>
      </c>
      <c r="B7736" s="46">
        <v>0</v>
      </c>
      <c r="C7736" s="46">
        <v>0</v>
      </c>
      <c r="D7736" s="46">
        <f t="shared" si="120"/>
        <v>0</v>
      </c>
      <c r="E7736" s="51">
        <v>45261</v>
      </c>
      <c r="F7736" s="49" t="s">
        <v>80</v>
      </c>
      <c r="G7736" s="49" t="s">
        <v>81</v>
      </c>
      <c r="H7736" s="49" t="s">
        <v>3257</v>
      </c>
      <c r="I7736" s="49" t="s">
        <v>731</v>
      </c>
      <c r="J7736" s="49">
        <v>135600</v>
      </c>
      <c r="K7736" s="49" t="s">
        <v>121</v>
      </c>
      <c r="L7736" s="49">
        <v>9801699</v>
      </c>
      <c r="M7736" s="49" t="s">
        <v>938</v>
      </c>
      <c r="N7736" s="51">
        <v>36923</v>
      </c>
      <c r="O7736" s="51">
        <v>36892</v>
      </c>
      <c r="P7736" s="49" t="s">
        <v>3262</v>
      </c>
    </row>
    <row r="7737" spans="1:16">
      <c r="A7737" s="46">
        <v>0</v>
      </c>
      <c r="B7737" s="46">
        <v>0</v>
      </c>
      <c r="C7737" s="46">
        <v>0</v>
      </c>
      <c r="D7737" s="46">
        <f t="shared" si="120"/>
        <v>0</v>
      </c>
      <c r="E7737" s="51">
        <v>45261</v>
      </c>
      <c r="F7737" s="49" t="s">
        <v>80</v>
      </c>
      <c r="G7737" s="49" t="s">
        <v>81</v>
      </c>
      <c r="H7737" s="49" t="s">
        <v>3257</v>
      </c>
      <c r="I7737" s="49" t="s">
        <v>731</v>
      </c>
      <c r="J7737" s="49">
        <v>135600</v>
      </c>
      <c r="K7737" s="49" t="s">
        <v>121</v>
      </c>
      <c r="L7737" s="49">
        <v>10580983</v>
      </c>
      <c r="M7737" s="49" t="s">
        <v>938</v>
      </c>
      <c r="N7737" s="51">
        <v>39387</v>
      </c>
      <c r="O7737" s="51">
        <v>39083</v>
      </c>
      <c r="P7737" s="49" t="s">
        <v>3262</v>
      </c>
    </row>
    <row r="7738" spans="1:16">
      <c r="A7738" s="46">
        <v>0</v>
      </c>
      <c r="B7738" s="46">
        <v>0</v>
      </c>
      <c r="C7738" s="46">
        <v>0</v>
      </c>
      <c r="D7738" s="46">
        <f t="shared" si="120"/>
        <v>0</v>
      </c>
      <c r="E7738" s="51">
        <v>45261</v>
      </c>
      <c r="F7738" s="49" t="s">
        <v>80</v>
      </c>
      <c r="G7738" s="49" t="s">
        <v>81</v>
      </c>
      <c r="H7738" s="49" t="s">
        <v>3264</v>
      </c>
      <c r="I7738" s="49" t="s">
        <v>102</v>
      </c>
      <c r="J7738" s="49">
        <v>135500</v>
      </c>
      <c r="K7738" s="49" t="s">
        <v>103</v>
      </c>
      <c r="L7738" s="49">
        <v>9869561</v>
      </c>
      <c r="M7738" s="49" t="s">
        <v>920</v>
      </c>
      <c r="N7738" s="51">
        <v>36412</v>
      </c>
      <c r="O7738" s="51">
        <v>36161</v>
      </c>
      <c r="P7738" s="49" t="s">
        <v>3265</v>
      </c>
    </row>
    <row r="7739" spans="1:16">
      <c r="A7739" s="46">
        <v>0</v>
      </c>
      <c r="B7739" s="46">
        <v>0</v>
      </c>
      <c r="C7739" s="46">
        <v>0</v>
      </c>
      <c r="D7739" s="46">
        <f t="shared" si="120"/>
        <v>0</v>
      </c>
      <c r="E7739" s="51">
        <v>45261</v>
      </c>
      <c r="F7739" s="49" t="s">
        <v>80</v>
      </c>
      <c r="G7739" s="49" t="s">
        <v>81</v>
      </c>
      <c r="H7739" s="49" t="s">
        <v>3264</v>
      </c>
      <c r="I7739" s="49" t="s">
        <v>102</v>
      </c>
      <c r="J7739" s="49">
        <v>135500</v>
      </c>
      <c r="K7739" s="49" t="s">
        <v>106</v>
      </c>
      <c r="L7739" s="49">
        <v>9802793</v>
      </c>
      <c r="M7739" s="49" t="s">
        <v>908</v>
      </c>
      <c r="N7739" s="51">
        <v>36412</v>
      </c>
      <c r="O7739" s="51">
        <v>36526</v>
      </c>
      <c r="P7739" s="49" t="s">
        <v>1081</v>
      </c>
    </row>
    <row r="7740" spans="1:16">
      <c r="A7740" s="46">
        <v>0</v>
      </c>
      <c r="B7740" s="46">
        <v>0</v>
      </c>
      <c r="C7740" s="46">
        <v>0</v>
      </c>
      <c r="D7740" s="46">
        <f t="shared" si="120"/>
        <v>0</v>
      </c>
      <c r="E7740" s="51">
        <v>45261</v>
      </c>
      <c r="F7740" s="49" t="s">
        <v>80</v>
      </c>
      <c r="G7740" s="49" t="s">
        <v>81</v>
      </c>
      <c r="H7740" s="49" t="s">
        <v>3264</v>
      </c>
      <c r="I7740" s="49" t="s">
        <v>102</v>
      </c>
      <c r="J7740" s="49">
        <v>135500</v>
      </c>
      <c r="K7740" s="49" t="s">
        <v>106</v>
      </c>
      <c r="L7740" s="49">
        <v>9802377</v>
      </c>
      <c r="M7740" s="49" t="s">
        <v>908</v>
      </c>
      <c r="N7740" s="51">
        <v>36412</v>
      </c>
      <c r="O7740" s="51">
        <v>36161</v>
      </c>
      <c r="P7740" s="49" t="s">
        <v>1081</v>
      </c>
    </row>
    <row r="7741" spans="1:16">
      <c r="A7741" s="46">
        <v>0</v>
      </c>
      <c r="B7741" s="46">
        <v>0</v>
      </c>
      <c r="C7741" s="46">
        <v>0</v>
      </c>
      <c r="D7741" s="46">
        <f t="shared" si="120"/>
        <v>0</v>
      </c>
      <c r="E7741" s="51">
        <v>45261</v>
      </c>
      <c r="F7741" s="49" t="s">
        <v>80</v>
      </c>
      <c r="G7741" s="49" t="s">
        <v>81</v>
      </c>
      <c r="H7741" s="49" t="s">
        <v>3264</v>
      </c>
      <c r="I7741" s="49" t="s">
        <v>102</v>
      </c>
      <c r="J7741" s="49">
        <v>135500</v>
      </c>
      <c r="K7741" s="49" t="s">
        <v>106</v>
      </c>
      <c r="L7741" s="49">
        <v>9802792</v>
      </c>
      <c r="M7741" s="49" t="s">
        <v>908</v>
      </c>
      <c r="N7741" s="51">
        <v>36412</v>
      </c>
      <c r="O7741" s="51">
        <v>36161</v>
      </c>
      <c r="P7741" s="49" t="s">
        <v>1081</v>
      </c>
    </row>
    <row r="7742" spans="1:16">
      <c r="A7742" s="46">
        <v>0</v>
      </c>
      <c r="B7742" s="46">
        <v>0</v>
      </c>
      <c r="C7742" s="46">
        <v>0</v>
      </c>
      <c r="D7742" s="46">
        <f t="shared" si="120"/>
        <v>0</v>
      </c>
      <c r="E7742" s="51">
        <v>45261</v>
      </c>
      <c r="F7742" s="49" t="s">
        <v>80</v>
      </c>
      <c r="G7742" s="49" t="s">
        <v>81</v>
      </c>
      <c r="H7742" s="49" t="s">
        <v>3264</v>
      </c>
      <c r="I7742" s="49" t="s">
        <v>102</v>
      </c>
      <c r="J7742" s="49">
        <v>135500</v>
      </c>
      <c r="K7742" s="49" t="s">
        <v>106</v>
      </c>
      <c r="L7742" s="49">
        <v>9816205</v>
      </c>
      <c r="M7742" s="49" t="s">
        <v>908</v>
      </c>
      <c r="N7742" s="51">
        <v>37956</v>
      </c>
      <c r="O7742" s="51">
        <v>37622</v>
      </c>
      <c r="P7742" s="49" t="s">
        <v>3266</v>
      </c>
    </row>
    <row r="7743" spans="1:16">
      <c r="A7743" s="46">
        <v>0</v>
      </c>
      <c r="B7743" s="46">
        <v>0</v>
      </c>
      <c r="C7743" s="46">
        <v>0</v>
      </c>
      <c r="D7743" s="46">
        <f t="shared" si="120"/>
        <v>0</v>
      </c>
      <c r="E7743" s="51">
        <v>45261</v>
      </c>
      <c r="F7743" s="49" t="s">
        <v>80</v>
      </c>
      <c r="G7743" s="49" t="s">
        <v>81</v>
      </c>
      <c r="H7743" s="49" t="s">
        <v>3264</v>
      </c>
      <c r="I7743" s="49" t="s">
        <v>102</v>
      </c>
      <c r="J7743" s="49">
        <v>135500</v>
      </c>
      <c r="K7743" s="49" t="s">
        <v>107</v>
      </c>
      <c r="L7743" s="49">
        <v>9878604</v>
      </c>
      <c r="M7743" s="49" t="s">
        <v>3267</v>
      </c>
      <c r="N7743" s="51">
        <v>36412</v>
      </c>
      <c r="O7743" s="51">
        <v>36404</v>
      </c>
      <c r="P7743" s="49" t="s">
        <v>3265</v>
      </c>
    </row>
    <row r="7744" spans="1:16">
      <c r="A7744" s="46">
        <v>0</v>
      </c>
      <c r="B7744" s="46">
        <v>0</v>
      </c>
      <c r="C7744" s="46">
        <v>0</v>
      </c>
      <c r="D7744" s="46">
        <f t="shared" si="120"/>
        <v>0</v>
      </c>
      <c r="E7744" s="51">
        <v>45261</v>
      </c>
      <c r="F7744" s="49" t="s">
        <v>80</v>
      </c>
      <c r="G7744" s="49" t="s">
        <v>81</v>
      </c>
      <c r="H7744" s="49" t="s">
        <v>3264</v>
      </c>
      <c r="I7744" s="49" t="s">
        <v>102</v>
      </c>
      <c r="J7744" s="49">
        <v>135500</v>
      </c>
      <c r="K7744" s="49" t="s">
        <v>108</v>
      </c>
      <c r="L7744" s="49">
        <v>9869558</v>
      </c>
      <c r="M7744" s="49" t="s">
        <v>930</v>
      </c>
      <c r="N7744" s="51">
        <v>36412</v>
      </c>
      <c r="O7744" s="51">
        <v>36161</v>
      </c>
      <c r="P7744" s="49" t="s">
        <v>3265</v>
      </c>
    </row>
    <row r="7745" spans="1:16">
      <c r="A7745" s="46">
        <v>0</v>
      </c>
      <c r="B7745" s="46">
        <v>0</v>
      </c>
      <c r="C7745" s="46">
        <v>0</v>
      </c>
      <c r="D7745" s="46">
        <f t="shared" si="120"/>
        <v>0</v>
      </c>
      <c r="E7745" s="51">
        <v>45261</v>
      </c>
      <c r="F7745" s="49" t="s">
        <v>80</v>
      </c>
      <c r="G7745" s="49" t="s">
        <v>81</v>
      </c>
      <c r="H7745" s="49" t="s">
        <v>3264</v>
      </c>
      <c r="I7745" s="49" t="s">
        <v>102</v>
      </c>
      <c r="J7745" s="49">
        <v>135500</v>
      </c>
      <c r="K7745" s="49" t="s">
        <v>109</v>
      </c>
      <c r="L7745" s="49">
        <v>9802916</v>
      </c>
      <c r="M7745" s="49" t="s">
        <v>914</v>
      </c>
      <c r="N7745" s="51">
        <v>36412</v>
      </c>
      <c r="O7745" s="51">
        <v>36161</v>
      </c>
      <c r="P7745" s="49" t="s">
        <v>1081</v>
      </c>
    </row>
    <row r="7746" spans="1:16">
      <c r="A7746" s="46">
        <v>0</v>
      </c>
      <c r="B7746" s="46">
        <v>0</v>
      </c>
      <c r="C7746" s="46">
        <v>0</v>
      </c>
      <c r="D7746" s="46">
        <f t="shared" si="120"/>
        <v>0</v>
      </c>
      <c r="E7746" s="51">
        <v>45261</v>
      </c>
      <c r="F7746" s="49" t="s">
        <v>80</v>
      </c>
      <c r="G7746" s="49" t="s">
        <v>81</v>
      </c>
      <c r="H7746" s="49" t="s">
        <v>3264</v>
      </c>
      <c r="I7746" s="49" t="s">
        <v>102</v>
      </c>
      <c r="J7746" s="49">
        <v>135500</v>
      </c>
      <c r="K7746" s="49" t="s">
        <v>109</v>
      </c>
      <c r="L7746" s="49">
        <v>9803316</v>
      </c>
      <c r="M7746" s="49" t="s">
        <v>914</v>
      </c>
      <c r="N7746" s="51">
        <v>36412</v>
      </c>
      <c r="O7746" s="51">
        <v>36161</v>
      </c>
      <c r="P7746" s="49" t="s">
        <v>1081</v>
      </c>
    </row>
    <row r="7747" spans="1:16">
      <c r="A7747" s="46">
        <v>0</v>
      </c>
      <c r="B7747" s="46">
        <v>0</v>
      </c>
      <c r="C7747" s="46">
        <v>0</v>
      </c>
      <c r="D7747" s="46">
        <f t="shared" ref="D7747:D7810" si="121">+B7747-C7747</f>
        <v>0</v>
      </c>
      <c r="E7747" s="51">
        <v>45261</v>
      </c>
      <c r="F7747" s="49" t="s">
        <v>80</v>
      </c>
      <c r="G7747" s="49" t="s">
        <v>81</v>
      </c>
      <c r="H7747" s="49" t="s">
        <v>3264</v>
      </c>
      <c r="I7747" s="49" t="s">
        <v>102</v>
      </c>
      <c r="J7747" s="49">
        <v>135500</v>
      </c>
      <c r="K7747" s="49" t="s">
        <v>109</v>
      </c>
      <c r="L7747" s="49">
        <v>9803317</v>
      </c>
      <c r="M7747" s="49" t="s">
        <v>914</v>
      </c>
      <c r="N7747" s="51">
        <v>36412</v>
      </c>
      <c r="O7747" s="51">
        <v>36526</v>
      </c>
      <c r="P7747" s="49" t="s">
        <v>1081</v>
      </c>
    </row>
    <row r="7748" spans="1:16">
      <c r="A7748" s="46">
        <v>0</v>
      </c>
      <c r="B7748" s="46">
        <v>0</v>
      </c>
      <c r="C7748" s="46">
        <v>0</v>
      </c>
      <c r="D7748" s="46">
        <f t="shared" si="121"/>
        <v>0</v>
      </c>
      <c r="E7748" s="51">
        <v>45261</v>
      </c>
      <c r="F7748" s="49" t="s">
        <v>80</v>
      </c>
      <c r="G7748" s="49" t="s">
        <v>81</v>
      </c>
      <c r="H7748" s="49" t="s">
        <v>3264</v>
      </c>
      <c r="I7748" s="49" t="s">
        <v>102</v>
      </c>
      <c r="J7748" s="49">
        <v>135500</v>
      </c>
      <c r="K7748" s="49" t="s">
        <v>109</v>
      </c>
      <c r="L7748" s="49">
        <v>9817565</v>
      </c>
      <c r="M7748" s="49" t="s">
        <v>914</v>
      </c>
      <c r="N7748" s="51">
        <v>38169</v>
      </c>
      <c r="O7748" s="51">
        <v>37987</v>
      </c>
      <c r="P7748" s="49" t="s">
        <v>3266</v>
      </c>
    </row>
    <row r="7749" spans="1:16">
      <c r="A7749" s="46">
        <v>0</v>
      </c>
      <c r="B7749" s="46">
        <v>0</v>
      </c>
      <c r="C7749" s="46">
        <v>0</v>
      </c>
      <c r="D7749" s="46">
        <f t="shared" si="121"/>
        <v>0</v>
      </c>
      <c r="E7749" s="51">
        <v>45261</v>
      </c>
      <c r="F7749" s="49" t="s">
        <v>80</v>
      </c>
      <c r="G7749" s="49" t="s">
        <v>81</v>
      </c>
      <c r="H7749" s="49" t="s">
        <v>3264</v>
      </c>
      <c r="I7749" s="49" t="s">
        <v>102</v>
      </c>
      <c r="J7749" s="49">
        <v>135500</v>
      </c>
      <c r="K7749" s="49" t="s">
        <v>109</v>
      </c>
      <c r="L7749" s="49">
        <v>9816206</v>
      </c>
      <c r="M7749" s="49" t="s">
        <v>914</v>
      </c>
      <c r="N7749" s="51">
        <v>37956</v>
      </c>
      <c r="O7749" s="51">
        <v>37622</v>
      </c>
      <c r="P7749" s="49" t="s">
        <v>3266</v>
      </c>
    </row>
    <row r="7750" spans="1:16">
      <c r="A7750" s="46">
        <v>0</v>
      </c>
      <c r="B7750" s="46">
        <v>0</v>
      </c>
      <c r="C7750" s="46">
        <v>0</v>
      </c>
      <c r="D7750" s="46">
        <f t="shared" si="121"/>
        <v>0</v>
      </c>
      <c r="E7750" s="51">
        <v>45261</v>
      </c>
      <c r="F7750" s="49" t="s">
        <v>80</v>
      </c>
      <c r="G7750" s="49" t="s">
        <v>81</v>
      </c>
      <c r="H7750" s="49" t="s">
        <v>3264</v>
      </c>
      <c r="I7750" s="49" t="s">
        <v>102</v>
      </c>
      <c r="J7750" s="49">
        <v>135500</v>
      </c>
      <c r="K7750" s="49" t="s">
        <v>110</v>
      </c>
      <c r="L7750" s="49">
        <v>9869557</v>
      </c>
      <c r="M7750" s="49" t="s">
        <v>3091</v>
      </c>
      <c r="N7750" s="51">
        <v>36412</v>
      </c>
      <c r="O7750" s="51">
        <v>36161</v>
      </c>
      <c r="P7750" s="49" t="s">
        <v>3265</v>
      </c>
    </row>
    <row r="7751" spans="1:16">
      <c r="A7751" s="46">
        <v>0</v>
      </c>
      <c r="B7751" s="46">
        <v>0</v>
      </c>
      <c r="C7751" s="46">
        <v>0</v>
      </c>
      <c r="D7751" s="46">
        <f t="shared" si="121"/>
        <v>0</v>
      </c>
      <c r="E7751" s="51">
        <v>45261</v>
      </c>
      <c r="F7751" s="49" t="s">
        <v>80</v>
      </c>
      <c r="G7751" s="49" t="s">
        <v>81</v>
      </c>
      <c r="H7751" s="49" t="s">
        <v>3264</v>
      </c>
      <c r="I7751" s="49" t="s">
        <v>102</v>
      </c>
      <c r="J7751" s="49">
        <v>135500</v>
      </c>
      <c r="K7751" s="49" t="s">
        <v>111</v>
      </c>
      <c r="L7751" s="49">
        <v>9709892</v>
      </c>
      <c r="M7751" s="49" t="s">
        <v>3092</v>
      </c>
      <c r="N7751" s="51">
        <v>32325</v>
      </c>
      <c r="O7751" s="51">
        <v>32325</v>
      </c>
      <c r="P7751" s="49" t="s">
        <v>1091</v>
      </c>
    </row>
    <row r="7752" spans="1:16">
      <c r="A7752" s="46">
        <v>0</v>
      </c>
      <c r="B7752" s="46">
        <v>0</v>
      </c>
      <c r="C7752" s="46">
        <v>0</v>
      </c>
      <c r="D7752" s="46">
        <f t="shared" si="121"/>
        <v>0</v>
      </c>
      <c r="E7752" s="51">
        <v>45261</v>
      </c>
      <c r="F7752" s="49" t="s">
        <v>80</v>
      </c>
      <c r="G7752" s="49" t="s">
        <v>81</v>
      </c>
      <c r="H7752" s="49" t="s">
        <v>3264</v>
      </c>
      <c r="I7752" s="49" t="s">
        <v>102</v>
      </c>
      <c r="J7752" s="49">
        <v>135500</v>
      </c>
      <c r="K7752" s="49" t="s">
        <v>112</v>
      </c>
      <c r="L7752" s="49">
        <v>9829854</v>
      </c>
      <c r="M7752" s="49" t="s">
        <v>3096</v>
      </c>
      <c r="N7752" s="51">
        <v>36412</v>
      </c>
      <c r="O7752" s="51">
        <v>36526</v>
      </c>
      <c r="P7752" s="49" t="s">
        <v>3265</v>
      </c>
    </row>
    <row r="7753" spans="1:16">
      <c r="A7753" s="46">
        <v>0</v>
      </c>
      <c r="B7753" s="46">
        <v>0</v>
      </c>
      <c r="C7753" s="46">
        <v>0</v>
      </c>
      <c r="D7753" s="46">
        <f t="shared" si="121"/>
        <v>0</v>
      </c>
      <c r="E7753" s="51">
        <v>45261</v>
      </c>
      <c r="F7753" s="49" t="s">
        <v>80</v>
      </c>
      <c r="G7753" s="49" t="s">
        <v>81</v>
      </c>
      <c r="H7753" s="49" t="s">
        <v>3264</v>
      </c>
      <c r="I7753" s="49" t="s">
        <v>102</v>
      </c>
      <c r="J7753" s="49">
        <v>135500</v>
      </c>
      <c r="K7753" s="49" t="s">
        <v>112</v>
      </c>
      <c r="L7753" s="49">
        <v>9869556</v>
      </c>
      <c r="M7753" s="49" t="s">
        <v>3096</v>
      </c>
      <c r="N7753" s="51">
        <v>36412</v>
      </c>
      <c r="O7753" s="51">
        <v>36161</v>
      </c>
      <c r="P7753" s="49" t="s">
        <v>3265</v>
      </c>
    </row>
    <row r="7754" spans="1:16">
      <c r="A7754" s="46">
        <v>0</v>
      </c>
      <c r="B7754" s="46">
        <v>0</v>
      </c>
      <c r="C7754" s="46">
        <v>0</v>
      </c>
      <c r="D7754" s="46">
        <f t="shared" si="121"/>
        <v>0</v>
      </c>
      <c r="E7754" s="51">
        <v>45261</v>
      </c>
      <c r="F7754" s="49" t="s">
        <v>80</v>
      </c>
      <c r="G7754" s="49" t="s">
        <v>81</v>
      </c>
      <c r="H7754" s="49" t="s">
        <v>3264</v>
      </c>
      <c r="I7754" s="49" t="s">
        <v>102</v>
      </c>
      <c r="J7754" s="49">
        <v>135600</v>
      </c>
      <c r="K7754" s="49" t="s">
        <v>104</v>
      </c>
      <c r="L7754" s="49">
        <v>9869560</v>
      </c>
      <c r="M7754" s="49" t="s">
        <v>3268</v>
      </c>
      <c r="N7754" s="51">
        <v>36412</v>
      </c>
      <c r="O7754" s="51">
        <v>36161</v>
      </c>
      <c r="P7754" s="49" t="s">
        <v>3265</v>
      </c>
    </row>
    <row r="7755" spans="1:16">
      <c r="A7755" s="46">
        <v>0</v>
      </c>
      <c r="B7755" s="46">
        <v>0</v>
      </c>
      <c r="C7755" s="46">
        <v>0</v>
      </c>
      <c r="D7755" s="46">
        <f t="shared" si="121"/>
        <v>0</v>
      </c>
      <c r="E7755" s="51">
        <v>45261</v>
      </c>
      <c r="F7755" s="49" t="s">
        <v>80</v>
      </c>
      <c r="G7755" s="49" t="s">
        <v>81</v>
      </c>
      <c r="H7755" s="49" t="s">
        <v>3264</v>
      </c>
      <c r="I7755" s="49" t="s">
        <v>102</v>
      </c>
      <c r="J7755" s="49">
        <v>135600</v>
      </c>
      <c r="K7755" s="49" t="s">
        <v>105</v>
      </c>
      <c r="L7755" s="49">
        <v>9829855</v>
      </c>
      <c r="M7755" s="49" t="s">
        <v>3269</v>
      </c>
      <c r="N7755" s="51">
        <v>36412</v>
      </c>
      <c r="O7755" s="51">
        <v>36526</v>
      </c>
      <c r="P7755" s="49" t="s">
        <v>3265</v>
      </c>
    </row>
    <row r="7756" spans="1:16">
      <c r="A7756" s="46">
        <v>0</v>
      </c>
      <c r="B7756" s="46">
        <v>0</v>
      </c>
      <c r="C7756" s="46">
        <v>0</v>
      </c>
      <c r="D7756" s="46">
        <f t="shared" si="121"/>
        <v>0</v>
      </c>
      <c r="E7756" s="51">
        <v>45261</v>
      </c>
      <c r="F7756" s="49" t="s">
        <v>80</v>
      </c>
      <c r="G7756" s="49" t="s">
        <v>81</v>
      </c>
      <c r="H7756" s="49" t="s">
        <v>3264</v>
      </c>
      <c r="I7756" s="49" t="s">
        <v>102</v>
      </c>
      <c r="J7756" s="49">
        <v>135600</v>
      </c>
      <c r="K7756" s="49" t="s">
        <v>105</v>
      </c>
      <c r="L7756" s="49">
        <v>9869559</v>
      </c>
      <c r="M7756" s="49" t="s">
        <v>3269</v>
      </c>
      <c r="N7756" s="51">
        <v>36412</v>
      </c>
      <c r="O7756" s="51">
        <v>36161</v>
      </c>
      <c r="P7756" s="49" t="s">
        <v>3265</v>
      </c>
    </row>
    <row r="7757" spans="1:16">
      <c r="A7757" s="46">
        <v>0</v>
      </c>
      <c r="B7757" s="46">
        <v>0</v>
      </c>
      <c r="C7757" s="46">
        <v>0</v>
      </c>
      <c r="D7757" s="46">
        <f t="shared" si="121"/>
        <v>0</v>
      </c>
      <c r="E7757" s="51">
        <v>45261</v>
      </c>
      <c r="F7757" s="49" t="s">
        <v>80</v>
      </c>
      <c r="G7757" s="49" t="s">
        <v>81</v>
      </c>
      <c r="H7757" s="49" t="s">
        <v>3264</v>
      </c>
      <c r="I7757" s="49" t="s">
        <v>102</v>
      </c>
      <c r="J7757" s="49">
        <v>135600</v>
      </c>
      <c r="K7757" s="49" t="s">
        <v>107</v>
      </c>
      <c r="L7757" s="49">
        <v>9878602</v>
      </c>
      <c r="M7757" s="49" t="s">
        <v>3267</v>
      </c>
      <c r="N7757" s="51">
        <v>36412</v>
      </c>
      <c r="O7757" s="51">
        <v>36404</v>
      </c>
      <c r="P7757" s="49" t="s">
        <v>3265</v>
      </c>
    </row>
    <row r="7758" spans="1:16">
      <c r="A7758" s="46">
        <v>0</v>
      </c>
      <c r="B7758" s="46">
        <v>0</v>
      </c>
      <c r="C7758" s="46">
        <v>0</v>
      </c>
      <c r="D7758" s="46">
        <f t="shared" si="121"/>
        <v>0</v>
      </c>
      <c r="E7758" s="51">
        <v>45261</v>
      </c>
      <c r="F7758" s="49" t="s">
        <v>80</v>
      </c>
      <c r="G7758" s="49" t="s">
        <v>81</v>
      </c>
      <c r="H7758" s="49" t="s">
        <v>3270</v>
      </c>
      <c r="I7758" s="49" t="s">
        <v>734</v>
      </c>
      <c r="J7758" s="49">
        <v>135500</v>
      </c>
      <c r="K7758" s="49" t="s">
        <v>106</v>
      </c>
      <c r="L7758" s="49">
        <v>9802386</v>
      </c>
      <c r="M7758" s="49" t="s">
        <v>908</v>
      </c>
      <c r="N7758" s="51">
        <v>33420</v>
      </c>
      <c r="O7758" s="51">
        <v>33420</v>
      </c>
      <c r="P7758" s="49" t="s">
        <v>1081</v>
      </c>
    </row>
    <row r="7759" spans="1:16">
      <c r="A7759" s="46">
        <v>0</v>
      </c>
      <c r="B7759" s="46">
        <v>0</v>
      </c>
      <c r="C7759" s="46">
        <v>0</v>
      </c>
      <c r="D7759" s="46">
        <f t="shared" si="121"/>
        <v>0</v>
      </c>
      <c r="E7759" s="51">
        <v>45261</v>
      </c>
      <c r="F7759" s="49" t="s">
        <v>80</v>
      </c>
      <c r="G7759" s="49" t="s">
        <v>81</v>
      </c>
      <c r="H7759" s="49" t="s">
        <v>3270</v>
      </c>
      <c r="I7759" s="49" t="s">
        <v>734</v>
      </c>
      <c r="J7759" s="49">
        <v>135500</v>
      </c>
      <c r="K7759" s="49" t="s">
        <v>106</v>
      </c>
      <c r="L7759" s="49">
        <v>9731655</v>
      </c>
      <c r="M7759" s="49" t="s">
        <v>908</v>
      </c>
      <c r="N7759" s="51">
        <v>39873</v>
      </c>
      <c r="O7759" s="51">
        <v>39814</v>
      </c>
      <c r="P7759" s="49" t="s">
        <v>3271</v>
      </c>
    </row>
    <row r="7760" spans="1:16">
      <c r="A7760" s="46">
        <v>0</v>
      </c>
      <c r="B7760" s="46">
        <v>0</v>
      </c>
      <c r="C7760" s="46">
        <v>0</v>
      </c>
      <c r="D7760" s="46">
        <f t="shared" si="121"/>
        <v>0</v>
      </c>
      <c r="E7760" s="51">
        <v>45261</v>
      </c>
      <c r="F7760" s="49" t="s">
        <v>80</v>
      </c>
      <c r="G7760" s="49" t="s">
        <v>81</v>
      </c>
      <c r="H7760" s="49" t="s">
        <v>3270</v>
      </c>
      <c r="I7760" s="49" t="s">
        <v>734</v>
      </c>
      <c r="J7760" s="49">
        <v>135500</v>
      </c>
      <c r="K7760" s="49" t="s">
        <v>109</v>
      </c>
      <c r="L7760" s="49">
        <v>9802925</v>
      </c>
      <c r="M7760" s="49" t="s">
        <v>914</v>
      </c>
      <c r="N7760" s="51">
        <v>33420</v>
      </c>
      <c r="O7760" s="51">
        <v>33420</v>
      </c>
      <c r="P7760" s="49" t="s">
        <v>1081</v>
      </c>
    </row>
    <row r="7761" spans="1:16">
      <c r="A7761" s="46">
        <v>0</v>
      </c>
      <c r="B7761" s="46">
        <v>0</v>
      </c>
      <c r="C7761" s="46">
        <v>0</v>
      </c>
      <c r="D7761" s="46">
        <f t="shared" si="121"/>
        <v>0</v>
      </c>
      <c r="E7761" s="51">
        <v>45261</v>
      </c>
      <c r="F7761" s="49" t="s">
        <v>80</v>
      </c>
      <c r="G7761" s="49" t="s">
        <v>81</v>
      </c>
      <c r="H7761" s="49" t="s">
        <v>3270</v>
      </c>
      <c r="I7761" s="49" t="s">
        <v>734</v>
      </c>
      <c r="J7761" s="49">
        <v>135500</v>
      </c>
      <c r="K7761" s="49" t="s">
        <v>111</v>
      </c>
      <c r="L7761" s="49">
        <v>9724209</v>
      </c>
      <c r="M7761" s="49" t="s">
        <v>3092</v>
      </c>
      <c r="N7761" s="51">
        <v>33420</v>
      </c>
      <c r="O7761" s="51">
        <v>33420</v>
      </c>
      <c r="P7761" s="49" t="s">
        <v>1091</v>
      </c>
    </row>
    <row r="7762" spans="1:16">
      <c r="A7762" s="46">
        <v>0</v>
      </c>
      <c r="B7762" s="46">
        <v>0</v>
      </c>
      <c r="C7762" s="46">
        <v>0</v>
      </c>
      <c r="D7762" s="46">
        <f t="shared" si="121"/>
        <v>0</v>
      </c>
      <c r="E7762" s="51">
        <v>45261</v>
      </c>
      <c r="F7762" s="49" t="s">
        <v>80</v>
      </c>
      <c r="G7762" s="49" t="s">
        <v>81</v>
      </c>
      <c r="H7762" s="49" t="s">
        <v>3270</v>
      </c>
      <c r="I7762" s="49" t="s">
        <v>734</v>
      </c>
      <c r="J7762" s="49">
        <v>135600</v>
      </c>
      <c r="K7762" s="49" t="s">
        <v>114</v>
      </c>
      <c r="L7762" s="49">
        <v>9975141</v>
      </c>
      <c r="M7762" s="49" t="s">
        <v>915</v>
      </c>
      <c r="N7762" s="51">
        <v>33420</v>
      </c>
      <c r="O7762" s="51">
        <v>33420</v>
      </c>
      <c r="P7762" s="49" t="s">
        <v>1091</v>
      </c>
    </row>
    <row r="7763" spans="1:16">
      <c r="A7763" s="46">
        <v>0</v>
      </c>
      <c r="B7763" s="46">
        <v>0</v>
      </c>
      <c r="C7763" s="46">
        <v>0</v>
      </c>
      <c r="D7763" s="46">
        <f t="shared" si="121"/>
        <v>0</v>
      </c>
      <c r="E7763" s="51">
        <v>45261</v>
      </c>
      <c r="F7763" s="49" t="s">
        <v>80</v>
      </c>
      <c r="G7763" s="49" t="s">
        <v>81</v>
      </c>
      <c r="H7763" s="49" t="s">
        <v>3270</v>
      </c>
      <c r="I7763" s="49" t="s">
        <v>734</v>
      </c>
      <c r="J7763" s="49">
        <v>135600</v>
      </c>
      <c r="K7763" s="49" t="s">
        <v>115</v>
      </c>
      <c r="L7763" s="49">
        <v>9731656</v>
      </c>
      <c r="M7763" s="49" t="s">
        <v>977</v>
      </c>
      <c r="N7763" s="51">
        <v>39873</v>
      </c>
      <c r="O7763" s="51">
        <v>39814</v>
      </c>
      <c r="P7763" s="49" t="s">
        <v>3271</v>
      </c>
    </row>
    <row r="7764" spans="1:16">
      <c r="A7764" s="46">
        <v>0</v>
      </c>
      <c r="B7764" s="46">
        <v>0</v>
      </c>
      <c r="C7764" s="46">
        <v>0</v>
      </c>
      <c r="D7764" s="46">
        <f t="shared" si="121"/>
        <v>0</v>
      </c>
      <c r="E7764" s="51">
        <v>45261</v>
      </c>
      <c r="F7764" s="49" t="s">
        <v>80</v>
      </c>
      <c r="G7764" s="49" t="s">
        <v>81</v>
      </c>
      <c r="H7764" s="49" t="s">
        <v>3272</v>
      </c>
      <c r="I7764" s="49" t="s">
        <v>735</v>
      </c>
      <c r="J7764" s="49">
        <v>135500</v>
      </c>
      <c r="K7764" s="49" t="s">
        <v>109</v>
      </c>
      <c r="L7764" s="49">
        <v>9816121</v>
      </c>
      <c r="M7764" s="49" t="s">
        <v>914</v>
      </c>
      <c r="N7764" s="51">
        <v>37956</v>
      </c>
      <c r="O7764" s="51">
        <v>37622</v>
      </c>
      <c r="P7764" s="49" t="s">
        <v>3273</v>
      </c>
    </row>
    <row r="7765" spans="1:16">
      <c r="A7765" s="46">
        <v>0</v>
      </c>
      <c r="B7765" s="46">
        <v>0</v>
      </c>
      <c r="C7765" s="46">
        <v>0</v>
      </c>
      <c r="D7765" s="46">
        <f t="shared" si="121"/>
        <v>0</v>
      </c>
      <c r="E7765" s="51">
        <v>45261</v>
      </c>
      <c r="F7765" s="49" t="s">
        <v>80</v>
      </c>
      <c r="G7765" s="49" t="s">
        <v>81</v>
      </c>
      <c r="H7765" s="49" t="s">
        <v>3272</v>
      </c>
      <c r="I7765" s="49" t="s">
        <v>735</v>
      </c>
      <c r="J7765" s="49">
        <v>135600</v>
      </c>
      <c r="K7765" s="49" t="s">
        <v>657</v>
      </c>
      <c r="L7765" s="49">
        <v>9812613</v>
      </c>
      <c r="M7765" s="49" t="s">
        <v>2836</v>
      </c>
      <c r="N7765" s="51">
        <v>35780</v>
      </c>
      <c r="O7765" s="51">
        <v>35796</v>
      </c>
      <c r="P7765" s="49" t="s">
        <v>1644</v>
      </c>
    </row>
    <row r="7766" spans="1:16">
      <c r="A7766" s="46">
        <v>0</v>
      </c>
      <c r="B7766" s="46">
        <v>0</v>
      </c>
      <c r="C7766" s="46">
        <v>0</v>
      </c>
      <c r="D7766" s="46">
        <f t="shared" si="121"/>
        <v>0</v>
      </c>
      <c r="E7766" s="51">
        <v>45261</v>
      </c>
      <c r="F7766" s="49" t="s">
        <v>80</v>
      </c>
      <c r="G7766" s="49" t="s">
        <v>81</v>
      </c>
      <c r="H7766" s="49" t="s">
        <v>3272</v>
      </c>
      <c r="I7766" s="49" t="s">
        <v>735</v>
      </c>
      <c r="J7766" s="49">
        <v>135600</v>
      </c>
      <c r="K7766" s="49" t="s">
        <v>121</v>
      </c>
      <c r="L7766" s="49">
        <v>9815347</v>
      </c>
      <c r="M7766" s="49" t="s">
        <v>938</v>
      </c>
      <c r="N7766" s="51">
        <v>37834</v>
      </c>
      <c r="O7766" s="51">
        <v>37622</v>
      </c>
      <c r="P7766" s="49" t="s">
        <v>3273</v>
      </c>
    </row>
    <row r="7767" spans="1:16">
      <c r="A7767" s="46">
        <v>0</v>
      </c>
      <c r="B7767" s="46">
        <v>0</v>
      </c>
      <c r="C7767" s="46">
        <v>0</v>
      </c>
      <c r="D7767" s="46">
        <f t="shared" si="121"/>
        <v>0</v>
      </c>
      <c r="E7767" s="51">
        <v>45261</v>
      </c>
      <c r="F7767" s="49" t="s">
        <v>80</v>
      </c>
      <c r="G7767" s="49" t="s">
        <v>81</v>
      </c>
      <c r="H7767" s="49" t="s">
        <v>3272</v>
      </c>
      <c r="I7767" s="49" t="s">
        <v>735</v>
      </c>
      <c r="J7767" s="49">
        <v>135600</v>
      </c>
      <c r="K7767" s="49" t="s">
        <v>115</v>
      </c>
      <c r="L7767" s="49">
        <v>9812612</v>
      </c>
      <c r="M7767" s="49" t="s">
        <v>977</v>
      </c>
      <c r="N7767" s="51">
        <v>35780</v>
      </c>
      <c r="O7767" s="51">
        <v>35796</v>
      </c>
      <c r="P7767" s="49" t="s">
        <v>1644</v>
      </c>
    </row>
    <row r="7768" spans="1:16">
      <c r="A7768" s="46">
        <v>0</v>
      </c>
      <c r="B7768" s="46">
        <v>0</v>
      </c>
      <c r="C7768" s="46">
        <v>0</v>
      </c>
      <c r="D7768" s="46">
        <f t="shared" si="121"/>
        <v>0</v>
      </c>
      <c r="E7768" s="51">
        <v>45261</v>
      </c>
      <c r="F7768" s="49" t="s">
        <v>80</v>
      </c>
      <c r="G7768" s="49" t="s">
        <v>81</v>
      </c>
      <c r="H7768" s="49" t="s">
        <v>3274</v>
      </c>
      <c r="I7768" s="49" t="s">
        <v>737</v>
      </c>
      <c r="J7768" s="49">
        <v>135300</v>
      </c>
      <c r="K7768" s="49" t="s">
        <v>107</v>
      </c>
      <c r="L7768" s="49">
        <v>13315897</v>
      </c>
      <c r="M7768" s="49" t="s">
        <v>3275</v>
      </c>
      <c r="N7768" s="51">
        <v>42185</v>
      </c>
      <c r="O7768" s="51">
        <v>42156</v>
      </c>
      <c r="P7768" s="49" t="s">
        <v>3276</v>
      </c>
    </row>
    <row r="7769" spans="1:16">
      <c r="A7769" s="46">
        <v>0</v>
      </c>
      <c r="B7769" s="46">
        <v>0</v>
      </c>
      <c r="C7769" s="46">
        <v>0</v>
      </c>
      <c r="D7769" s="46">
        <f t="shared" si="121"/>
        <v>0</v>
      </c>
      <c r="E7769" s="51">
        <v>45261</v>
      </c>
      <c r="F7769" s="49" t="s">
        <v>80</v>
      </c>
      <c r="G7769" s="49" t="s">
        <v>81</v>
      </c>
      <c r="H7769" s="49" t="s">
        <v>3274</v>
      </c>
      <c r="I7769" s="49" t="s">
        <v>737</v>
      </c>
      <c r="J7769" s="49">
        <v>135500</v>
      </c>
      <c r="K7769" s="49" t="s">
        <v>103</v>
      </c>
      <c r="L7769" s="49">
        <v>9726054</v>
      </c>
      <c r="M7769" s="49" t="s">
        <v>920</v>
      </c>
      <c r="N7769" s="51">
        <v>34881</v>
      </c>
      <c r="O7769" s="51">
        <v>34881</v>
      </c>
      <c r="P7769" s="49" t="s">
        <v>1091</v>
      </c>
    </row>
    <row r="7770" spans="1:16">
      <c r="A7770" s="46">
        <v>0</v>
      </c>
      <c r="B7770" s="46">
        <v>0</v>
      </c>
      <c r="C7770" s="46">
        <v>0</v>
      </c>
      <c r="D7770" s="46">
        <f t="shared" si="121"/>
        <v>0</v>
      </c>
      <c r="E7770" s="51">
        <v>45261</v>
      </c>
      <c r="F7770" s="49" t="s">
        <v>80</v>
      </c>
      <c r="G7770" s="49" t="s">
        <v>81</v>
      </c>
      <c r="H7770" s="49" t="s">
        <v>3274</v>
      </c>
      <c r="I7770" s="49" t="s">
        <v>737</v>
      </c>
      <c r="J7770" s="49">
        <v>135500</v>
      </c>
      <c r="K7770" s="49" t="s">
        <v>106</v>
      </c>
      <c r="L7770" s="49">
        <v>9802670</v>
      </c>
      <c r="M7770" s="49" t="s">
        <v>908</v>
      </c>
      <c r="N7770" s="51">
        <v>36067</v>
      </c>
      <c r="O7770" s="51">
        <v>35796</v>
      </c>
      <c r="P7770" s="49" t="s">
        <v>1081</v>
      </c>
    </row>
    <row r="7771" spans="1:16">
      <c r="A7771" s="46">
        <v>0</v>
      </c>
      <c r="B7771" s="46">
        <v>0</v>
      </c>
      <c r="C7771" s="46">
        <v>0</v>
      </c>
      <c r="D7771" s="46">
        <f t="shared" si="121"/>
        <v>0</v>
      </c>
      <c r="E7771" s="51">
        <v>45261</v>
      </c>
      <c r="F7771" s="49" t="s">
        <v>80</v>
      </c>
      <c r="G7771" s="49" t="s">
        <v>81</v>
      </c>
      <c r="H7771" s="49" t="s">
        <v>3274</v>
      </c>
      <c r="I7771" s="49" t="s">
        <v>737</v>
      </c>
      <c r="J7771" s="49">
        <v>135500</v>
      </c>
      <c r="K7771" s="49" t="s">
        <v>106</v>
      </c>
      <c r="L7771" s="49">
        <v>9802876</v>
      </c>
      <c r="M7771" s="49" t="s">
        <v>908</v>
      </c>
      <c r="N7771" s="51">
        <v>30133</v>
      </c>
      <c r="O7771" s="51">
        <v>30133</v>
      </c>
      <c r="P7771" s="49" t="s">
        <v>1081</v>
      </c>
    </row>
    <row r="7772" spans="1:16">
      <c r="A7772" s="46">
        <v>0</v>
      </c>
      <c r="B7772" s="46">
        <v>0</v>
      </c>
      <c r="C7772" s="46">
        <v>0</v>
      </c>
      <c r="D7772" s="46">
        <f t="shared" si="121"/>
        <v>0</v>
      </c>
      <c r="E7772" s="51">
        <v>45261</v>
      </c>
      <c r="F7772" s="49" t="s">
        <v>80</v>
      </c>
      <c r="G7772" s="49" t="s">
        <v>81</v>
      </c>
      <c r="H7772" s="49" t="s">
        <v>3274</v>
      </c>
      <c r="I7772" s="49" t="s">
        <v>737</v>
      </c>
      <c r="J7772" s="49">
        <v>135500</v>
      </c>
      <c r="K7772" s="49" t="s">
        <v>106</v>
      </c>
      <c r="L7772" s="49">
        <v>9802669</v>
      </c>
      <c r="M7772" s="49" t="s">
        <v>908</v>
      </c>
      <c r="N7772" s="51">
        <v>32325</v>
      </c>
      <c r="O7772" s="51">
        <v>32325</v>
      </c>
      <c r="P7772" s="49" t="s">
        <v>1081</v>
      </c>
    </row>
    <row r="7773" spans="1:16">
      <c r="A7773" s="46">
        <v>0</v>
      </c>
      <c r="B7773" s="46">
        <v>0</v>
      </c>
      <c r="C7773" s="46">
        <v>0</v>
      </c>
      <c r="D7773" s="46">
        <f t="shared" si="121"/>
        <v>0</v>
      </c>
      <c r="E7773" s="51">
        <v>45261</v>
      </c>
      <c r="F7773" s="49" t="s">
        <v>80</v>
      </c>
      <c r="G7773" s="49" t="s">
        <v>81</v>
      </c>
      <c r="H7773" s="49" t="s">
        <v>3274</v>
      </c>
      <c r="I7773" s="49" t="s">
        <v>737</v>
      </c>
      <c r="J7773" s="49">
        <v>135500</v>
      </c>
      <c r="K7773" s="49" t="s">
        <v>106</v>
      </c>
      <c r="L7773" s="49">
        <v>9802534</v>
      </c>
      <c r="M7773" s="49" t="s">
        <v>908</v>
      </c>
      <c r="N7773" s="51">
        <v>35642</v>
      </c>
      <c r="O7773" s="51">
        <v>36526</v>
      </c>
      <c r="P7773" s="49" t="s">
        <v>1081</v>
      </c>
    </row>
    <row r="7774" spans="1:16">
      <c r="A7774" s="46">
        <v>0</v>
      </c>
      <c r="B7774" s="46">
        <v>0</v>
      </c>
      <c r="C7774" s="46">
        <v>0</v>
      </c>
      <c r="D7774" s="46">
        <f t="shared" si="121"/>
        <v>0</v>
      </c>
      <c r="E7774" s="51">
        <v>45261</v>
      </c>
      <c r="F7774" s="49" t="s">
        <v>80</v>
      </c>
      <c r="G7774" s="49" t="s">
        <v>81</v>
      </c>
      <c r="H7774" s="49" t="s">
        <v>3274</v>
      </c>
      <c r="I7774" s="49" t="s">
        <v>737</v>
      </c>
      <c r="J7774" s="49">
        <v>135500</v>
      </c>
      <c r="K7774" s="49" t="s">
        <v>131</v>
      </c>
      <c r="L7774" s="49">
        <v>9741539</v>
      </c>
      <c r="M7774" s="49" t="s">
        <v>993</v>
      </c>
      <c r="N7774" s="51">
        <v>39456</v>
      </c>
      <c r="O7774" s="51">
        <v>39448</v>
      </c>
      <c r="P7774" s="49" t="s">
        <v>3277</v>
      </c>
    </row>
    <row r="7775" spans="1:16">
      <c r="A7775" s="46">
        <v>0</v>
      </c>
      <c r="B7775" s="46">
        <v>0</v>
      </c>
      <c r="C7775" s="46">
        <v>0</v>
      </c>
      <c r="D7775" s="46">
        <f t="shared" si="121"/>
        <v>0</v>
      </c>
      <c r="E7775" s="51">
        <v>45261</v>
      </c>
      <c r="F7775" s="49" t="s">
        <v>80</v>
      </c>
      <c r="G7775" s="49" t="s">
        <v>81</v>
      </c>
      <c r="H7775" s="49" t="s">
        <v>3274</v>
      </c>
      <c r="I7775" s="49" t="s">
        <v>737</v>
      </c>
      <c r="J7775" s="49">
        <v>135500</v>
      </c>
      <c r="K7775" s="49" t="s">
        <v>109</v>
      </c>
      <c r="L7775" s="49">
        <v>9804929</v>
      </c>
      <c r="M7775" s="49" t="s">
        <v>914</v>
      </c>
      <c r="N7775" s="51">
        <v>30133</v>
      </c>
      <c r="O7775" s="51">
        <v>30133</v>
      </c>
      <c r="P7775" s="49" t="s">
        <v>1081</v>
      </c>
    </row>
    <row r="7776" spans="1:16">
      <c r="A7776" s="46">
        <v>0</v>
      </c>
      <c r="B7776" s="46">
        <v>0</v>
      </c>
      <c r="C7776" s="46">
        <v>0</v>
      </c>
      <c r="D7776" s="46">
        <f t="shared" si="121"/>
        <v>0</v>
      </c>
      <c r="E7776" s="51">
        <v>45261</v>
      </c>
      <c r="F7776" s="49" t="s">
        <v>80</v>
      </c>
      <c r="G7776" s="49" t="s">
        <v>81</v>
      </c>
      <c r="H7776" s="49" t="s">
        <v>3274</v>
      </c>
      <c r="I7776" s="49" t="s">
        <v>737</v>
      </c>
      <c r="J7776" s="49">
        <v>135500</v>
      </c>
      <c r="K7776" s="49" t="s">
        <v>109</v>
      </c>
      <c r="L7776" s="49">
        <v>9803073</v>
      </c>
      <c r="M7776" s="49" t="s">
        <v>914</v>
      </c>
      <c r="N7776" s="51">
        <v>35642</v>
      </c>
      <c r="O7776" s="51">
        <v>36526</v>
      </c>
      <c r="P7776" s="49" t="s">
        <v>1081</v>
      </c>
    </row>
    <row r="7777" spans="1:16">
      <c r="A7777" s="46">
        <v>0</v>
      </c>
      <c r="B7777" s="46">
        <v>0</v>
      </c>
      <c r="C7777" s="46">
        <v>0</v>
      </c>
      <c r="D7777" s="46">
        <f t="shared" si="121"/>
        <v>0</v>
      </c>
      <c r="E7777" s="51">
        <v>45261</v>
      </c>
      <c r="F7777" s="49" t="s">
        <v>80</v>
      </c>
      <c r="G7777" s="49" t="s">
        <v>81</v>
      </c>
      <c r="H7777" s="49" t="s">
        <v>3274</v>
      </c>
      <c r="I7777" s="49" t="s">
        <v>737</v>
      </c>
      <c r="J7777" s="49">
        <v>135500</v>
      </c>
      <c r="K7777" s="49" t="s">
        <v>109</v>
      </c>
      <c r="L7777" s="49">
        <v>9803207</v>
      </c>
      <c r="M7777" s="49" t="s">
        <v>914</v>
      </c>
      <c r="N7777" s="51">
        <v>32325</v>
      </c>
      <c r="O7777" s="51">
        <v>32325</v>
      </c>
      <c r="P7777" s="49" t="s">
        <v>1081</v>
      </c>
    </row>
    <row r="7778" spans="1:16">
      <c r="A7778" s="46">
        <v>0</v>
      </c>
      <c r="B7778" s="46">
        <v>0</v>
      </c>
      <c r="C7778" s="46">
        <v>0</v>
      </c>
      <c r="D7778" s="46">
        <f t="shared" si="121"/>
        <v>0</v>
      </c>
      <c r="E7778" s="51">
        <v>45261</v>
      </c>
      <c r="F7778" s="49" t="s">
        <v>80</v>
      </c>
      <c r="G7778" s="49" t="s">
        <v>81</v>
      </c>
      <c r="H7778" s="49" t="s">
        <v>3274</v>
      </c>
      <c r="I7778" s="49" t="s">
        <v>737</v>
      </c>
      <c r="J7778" s="49">
        <v>135500</v>
      </c>
      <c r="K7778" s="49" t="s">
        <v>109</v>
      </c>
      <c r="L7778" s="49">
        <v>9803208</v>
      </c>
      <c r="M7778" s="49" t="s">
        <v>914</v>
      </c>
      <c r="N7778" s="51">
        <v>36067</v>
      </c>
      <c r="O7778" s="51">
        <v>35796</v>
      </c>
      <c r="P7778" s="49" t="s">
        <v>1081</v>
      </c>
    </row>
    <row r="7779" spans="1:16">
      <c r="A7779" s="46">
        <v>0</v>
      </c>
      <c r="B7779" s="46">
        <v>0</v>
      </c>
      <c r="C7779" s="46">
        <v>0</v>
      </c>
      <c r="D7779" s="46">
        <f t="shared" si="121"/>
        <v>0</v>
      </c>
      <c r="E7779" s="51">
        <v>45261</v>
      </c>
      <c r="F7779" s="49" t="s">
        <v>80</v>
      </c>
      <c r="G7779" s="49" t="s">
        <v>81</v>
      </c>
      <c r="H7779" s="49" t="s">
        <v>3274</v>
      </c>
      <c r="I7779" s="49" t="s">
        <v>737</v>
      </c>
      <c r="J7779" s="49">
        <v>135500</v>
      </c>
      <c r="K7779" s="49" t="s">
        <v>109</v>
      </c>
      <c r="L7779" s="49">
        <v>9804938</v>
      </c>
      <c r="M7779" s="49" t="s">
        <v>914</v>
      </c>
      <c r="N7779" s="51">
        <v>30133</v>
      </c>
      <c r="O7779" s="51">
        <v>30133</v>
      </c>
      <c r="P7779" s="49" t="s">
        <v>1081</v>
      </c>
    </row>
    <row r="7780" spans="1:16">
      <c r="A7780" s="46">
        <v>0</v>
      </c>
      <c r="B7780" s="46">
        <v>0</v>
      </c>
      <c r="C7780" s="46">
        <v>0</v>
      </c>
      <c r="D7780" s="46">
        <f t="shared" si="121"/>
        <v>0</v>
      </c>
      <c r="E7780" s="51">
        <v>45261</v>
      </c>
      <c r="F7780" s="49" t="s">
        <v>80</v>
      </c>
      <c r="G7780" s="49" t="s">
        <v>81</v>
      </c>
      <c r="H7780" s="49" t="s">
        <v>3274</v>
      </c>
      <c r="I7780" s="49" t="s">
        <v>737</v>
      </c>
      <c r="J7780" s="49">
        <v>135500</v>
      </c>
      <c r="K7780" s="49" t="s">
        <v>116</v>
      </c>
      <c r="L7780" s="49">
        <v>9973789</v>
      </c>
      <c r="M7780" s="49" t="s">
        <v>3093</v>
      </c>
      <c r="N7780" s="51">
        <v>35642</v>
      </c>
      <c r="O7780" s="51">
        <v>36526</v>
      </c>
      <c r="P7780" s="49" t="s">
        <v>1634</v>
      </c>
    </row>
    <row r="7781" spans="1:16">
      <c r="A7781" s="46">
        <v>0</v>
      </c>
      <c r="B7781" s="46">
        <v>0</v>
      </c>
      <c r="C7781" s="46">
        <v>0</v>
      </c>
      <c r="D7781" s="46">
        <f t="shared" si="121"/>
        <v>0</v>
      </c>
      <c r="E7781" s="51">
        <v>45261</v>
      </c>
      <c r="F7781" s="49" t="s">
        <v>80</v>
      </c>
      <c r="G7781" s="49" t="s">
        <v>81</v>
      </c>
      <c r="H7781" s="49" t="s">
        <v>3274</v>
      </c>
      <c r="I7781" s="49" t="s">
        <v>737</v>
      </c>
      <c r="J7781" s="49">
        <v>135500</v>
      </c>
      <c r="K7781" s="49" t="s">
        <v>117</v>
      </c>
      <c r="L7781" s="49">
        <v>9975132</v>
      </c>
      <c r="M7781" s="49" t="s">
        <v>3094</v>
      </c>
      <c r="N7781" s="51">
        <v>32325</v>
      </c>
      <c r="O7781" s="51">
        <v>32325</v>
      </c>
      <c r="P7781" s="49" t="s">
        <v>1091</v>
      </c>
    </row>
    <row r="7782" spans="1:16">
      <c r="A7782" s="46">
        <v>0</v>
      </c>
      <c r="B7782" s="46">
        <v>0</v>
      </c>
      <c r="C7782" s="46">
        <v>0</v>
      </c>
      <c r="D7782" s="46">
        <f t="shared" si="121"/>
        <v>0</v>
      </c>
      <c r="E7782" s="51">
        <v>45261</v>
      </c>
      <c r="F7782" s="49" t="s">
        <v>80</v>
      </c>
      <c r="G7782" s="49" t="s">
        <v>81</v>
      </c>
      <c r="H7782" s="49" t="s">
        <v>3274</v>
      </c>
      <c r="I7782" s="49" t="s">
        <v>737</v>
      </c>
      <c r="J7782" s="49">
        <v>135500</v>
      </c>
      <c r="K7782" s="49" t="s">
        <v>117</v>
      </c>
      <c r="L7782" s="49">
        <v>9863911</v>
      </c>
      <c r="M7782" s="49" t="s">
        <v>3094</v>
      </c>
      <c r="N7782" s="51">
        <v>36067</v>
      </c>
      <c r="O7782" s="51">
        <v>35796</v>
      </c>
      <c r="P7782" s="49" t="s">
        <v>1823</v>
      </c>
    </row>
    <row r="7783" spans="1:16">
      <c r="A7783" s="46">
        <v>0</v>
      </c>
      <c r="B7783" s="46">
        <v>0</v>
      </c>
      <c r="C7783" s="46">
        <v>0</v>
      </c>
      <c r="D7783" s="46">
        <f t="shared" si="121"/>
        <v>0</v>
      </c>
      <c r="E7783" s="51">
        <v>45261</v>
      </c>
      <c r="F7783" s="49" t="s">
        <v>80</v>
      </c>
      <c r="G7783" s="49" t="s">
        <v>81</v>
      </c>
      <c r="H7783" s="49" t="s">
        <v>3274</v>
      </c>
      <c r="I7783" s="49" t="s">
        <v>737</v>
      </c>
      <c r="J7783" s="49">
        <v>135500</v>
      </c>
      <c r="K7783" s="49" t="s">
        <v>703</v>
      </c>
      <c r="L7783" s="49">
        <v>9975134</v>
      </c>
      <c r="M7783" s="49" t="s">
        <v>3099</v>
      </c>
      <c r="N7783" s="51">
        <v>30133</v>
      </c>
      <c r="O7783" s="51">
        <v>30133</v>
      </c>
      <c r="P7783" s="49" t="s">
        <v>1091</v>
      </c>
    </row>
    <row r="7784" spans="1:16">
      <c r="A7784" s="46">
        <v>0</v>
      </c>
      <c r="B7784" s="46">
        <v>0</v>
      </c>
      <c r="C7784" s="46">
        <v>0</v>
      </c>
      <c r="D7784" s="46">
        <f t="shared" si="121"/>
        <v>0</v>
      </c>
      <c r="E7784" s="51">
        <v>45261</v>
      </c>
      <c r="F7784" s="49" t="s">
        <v>80</v>
      </c>
      <c r="G7784" s="49" t="s">
        <v>81</v>
      </c>
      <c r="H7784" s="49" t="s">
        <v>3274</v>
      </c>
      <c r="I7784" s="49" t="s">
        <v>737</v>
      </c>
      <c r="J7784" s="49">
        <v>135500</v>
      </c>
      <c r="K7784" s="49" t="s">
        <v>118</v>
      </c>
      <c r="L7784" s="49">
        <v>9975133</v>
      </c>
      <c r="M7784" s="49" t="s">
        <v>3100</v>
      </c>
      <c r="N7784" s="51">
        <v>30133</v>
      </c>
      <c r="O7784" s="51">
        <v>30133</v>
      </c>
      <c r="P7784" s="49" t="s">
        <v>1091</v>
      </c>
    </row>
    <row r="7785" spans="1:16">
      <c r="A7785" s="46">
        <v>0</v>
      </c>
      <c r="B7785" s="46">
        <v>0</v>
      </c>
      <c r="C7785" s="46">
        <v>0</v>
      </c>
      <c r="D7785" s="46">
        <f t="shared" si="121"/>
        <v>0</v>
      </c>
      <c r="E7785" s="51">
        <v>45261</v>
      </c>
      <c r="F7785" s="49" t="s">
        <v>80</v>
      </c>
      <c r="G7785" s="49" t="s">
        <v>81</v>
      </c>
      <c r="H7785" s="49" t="s">
        <v>3274</v>
      </c>
      <c r="I7785" s="49" t="s">
        <v>737</v>
      </c>
      <c r="J7785" s="49">
        <v>135600</v>
      </c>
      <c r="K7785" s="49" t="s">
        <v>114</v>
      </c>
      <c r="L7785" s="49">
        <v>9975131</v>
      </c>
      <c r="M7785" s="49" t="s">
        <v>915</v>
      </c>
      <c r="N7785" s="51">
        <v>30133</v>
      </c>
      <c r="O7785" s="51">
        <v>30133</v>
      </c>
      <c r="P7785" s="49" t="s">
        <v>1091</v>
      </c>
    </row>
    <row r="7786" spans="1:16">
      <c r="A7786" s="46">
        <v>0</v>
      </c>
      <c r="B7786" s="46">
        <v>0</v>
      </c>
      <c r="C7786" s="46">
        <v>0</v>
      </c>
      <c r="D7786" s="46">
        <f t="shared" si="121"/>
        <v>0</v>
      </c>
      <c r="E7786" s="51">
        <v>45261</v>
      </c>
      <c r="F7786" s="49" t="s">
        <v>80</v>
      </c>
      <c r="G7786" s="49" t="s">
        <v>81</v>
      </c>
      <c r="H7786" s="49" t="s">
        <v>3274</v>
      </c>
      <c r="I7786" s="49" t="s">
        <v>737</v>
      </c>
      <c r="J7786" s="49">
        <v>135600</v>
      </c>
      <c r="K7786" s="49" t="s">
        <v>657</v>
      </c>
      <c r="L7786" s="49">
        <v>9973670</v>
      </c>
      <c r="M7786" s="49" t="s">
        <v>2836</v>
      </c>
      <c r="N7786" s="51">
        <v>35642</v>
      </c>
      <c r="O7786" s="51">
        <v>36526</v>
      </c>
      <c r="P7786" s="49" t="s">
        <v>1634</v>
      </c>
    </row>
    <row r="7787" spans="1:16">
      <c r="A7787" s="46">
        <v>0</v>
      </c>
      <c r="B7787" s="46">
        <v>0</v>
      </c>
      <c r="C7787" s="46">
        <v>0</v>
      </c>
      <c r="D7787" s="46">
        <f t="shared" si="121"/>
        <v>0</v>
      </c>
      <c r="E7787" s="51">
        <v>45261</v>
      </c>
      <c r="F7787" s="49" t="s">
        <v>80</v>
      </c>
      <c r="G7787" s="49" t="s">
        <v>81</v>
      </c>
      <c r="H7787" s="49" t="s">
        <v>3274</v>
      </c>
      <c r="I7787" s="49" t="s">
        <v>737</v>
      </c>
      <c r="J7787" s="49">
        <v>135600</v>
      </c>
      <c r="K7787" s="49" t="s">
        <v>121</v>
      </c>
      <c r="L7787" s="49">
        <v>9817245</v>
      </c>
      <c r="M7787" s="49" t="s">
        <v>938</v>
      </c>
      <c r="N7787" s="51">
        <v>38108</v>
      </c>
      <c r="O7787" s="51">
        <v>37987</v>
      </c>
      <c r="P7787" s="49" t="s">
        <v>3278</v>
      </c>
    </row>
    <row r="7788" spans="1:16">
      <c r="A7788" s="46">
        <v>0</v>
      </c>
      <c r="B7788" s="46">
        <v>0</v>
      </c>
      <c r="C7788" s="46">
        <v>0</v>
      </c>
      <c r="D7788" s="46">
        <f t="shared" si="121"/>
        <v>0</v>
      </c>
      <c r="E7788" s="51">
        <v>45261</v>
      </c>
      <c r="F7788" s="49" t="s">
        <v>80</v>
      </c>
      <c r="G7788" s="49" t="s">
        <v>81</v>
      </c>
      <c r="H7788" s="49" t="s">
        <v>3274</v>
      </c>
      <c r="I7788" s="49" t="s">
        <v>737</v>
      </c>
      <c r="J7788" s="49">
        <v>135600</v>
      </c>
      <c r="K7788" s="49" t="s">
        <v>122</v>
      </c>
      <c r="L7788" s="49">
        <v>9694707</v>
      </c>
      <c r="M7788" s="49" t="s">
        <v>916</v>
      </c>
      <c r="N7788" s="51">
        <v>34881</v>
      </c>
      <c r="O7788" s="51">
        <v>34881</v>
      </c>
      <c r="P7788" s="49" t="s">
        <v>1091</v>
      </c>
    </row>
    <row r="7789" spans="1:16">
      <c r="A7789" s="46">
        <v>0</v>
      </c>
      <c r="B7789" s="46">
        <v>0</v>
      </c>
      <c r="C7789" s="46">
        <v>0</v>
      </c>
      <c r="D7789" s="46">
        <f t="shared" si="121"/>
        <v>0</v>
      </c>
      <c r="E7789" s="51">
        <v>45261</v>
      </c>
      <c r="F7789" s="49" t="s">
        <v>80</v>
      </c>
      <c r="G7789" s="49" t="s">
        <v>81</v>
      </c>
      <c r="H7789" s="49" t="s">
        <v>3274</v>
      </c>
      <c r="I7789" s="49" t="s">
        <v>737</v>
      </c>
      <c r="J7789" s="49">
        <v>135600</v>
      </c>
      <c r="K7789" s="49" t="s">
        <v>122</v>
      </c>
      <c r="L7789" s="49">
        <v>9975130</v>
      </c>
      <c r="M7789" s="49" t="s">
        <v>916</v>
      </c>
      <c r="N7789" s="51">
        <v>30133</v>
      </c>
      <c r="O7789" s="51">
        <v>30133</v>
      </c>
      <c r="P7789" s="49" t="s">
        <v>1091</v>
      </c>
    </row>
    <row r="7790" spans="1:16">
      <c r="A7790" s="46">
        <v>0</v>
      </c>
      <c r="B7790" s="46">
        <v>0</v>
      </c>
      <c r="C7790" s="46">
        <v>0</v>
      </c>
      <c r="D7790" s="46">
        <f t="shared" si="121"/>
        <v>0</v>
      </c>
      <c r="E7790" s="51">
        <v>45261</v>
      </c>
      <c r="F7790" s="49" t="s">
        <v>80</v>
      </c>
      <c r="G7790" s="49" t="s">
        <v>81</v>
      </c>
      <c r="H7790" s="49" t="s">
        <v>3274</v>
      </c>
      <c r="I7790" s="49" t="s">
        <v>737</v>
      </c>
      <c r="J7790" s="49">
        <v>135600</v>
      </c>
      <c r="K7790" s="49" t="s">
        <v>115</v>
      </c>
      <c r="L7790" s="49">
        <v>9741540</v>
      </c>
      <c r="M7790" s="49" t="s">
        <v>977</v>
      </c>
      <c r="N7790" s="51">
        <v>39456</v>
      </c>
      <c r="O7790" s="51">
        <v>39448</v>
      </c>
      <c r="P7790" s="49" t="s">
        <v>3277</v>
      </c>
    </row>
    <row r="7791" spans="1:16">
      <c r="A7791" s="46">
        <v>0</v>
      </c>
      <c r="B7791" s="46">
        <v>0</v>
      </c>
      <c r="C7791" s="46">
        <v>0</v>
      </c>
      <c r="D7791" s="46">
        <f t="shared" si="121"/>
        <v>0</v>
      </c>
      <c r="E7791" s="51">
        <v>45261</v>
      </c>
      <c r="F7791" s="49" t="s">
        <v>80</v>
      </c>
      <c r="G7791" s="49" t="s">
        <v>81</v>
      </c>
      <c r="H7791" s="49" t="s">
        <v>3274</v>
      </c>
      <c r="I7791" s="49" t="s">
        <v>737</v>
      </c>
      <c r="J7791" s="49">
        <v>135600</v>
      </c>
      <c r="K7791" s="49" t="s">
        <v>115</v>
      </c>
      <c r="L7791" s="49">
        <v>9742244</v>
      </c>
      <c r="M7791" s="49" t="s">
        <v>977</v>
      </c>
      <c r="N7791" s="51">
        <v>39387</v>
      </c>
      <c r="O7791" s="51">
        <v>39083</v>
      </c>
      <c r="P7791" s="49" t="s">
        <v>3278</v>
      </c>
    </row>
    <row r="7792" spans="1:16">
      <c r="A7792" s="46">
        <v>0</v>
      </c>
      <c r="B7792" s="46">
        <v>0</v>
      </c>
      <c r="C7792" s="46">
        <v>0</v>
      </c>
      <c r="D7792" s="46">
        <f t="shared" si="121"/>
        <v>0</v>
      </c>
      <c r="E7792" s="51">
        <v>45261</v>
      </c>
      <c r="F7792" s="49" t="s">
        <v>80</v>
      </c>
      <c r="G7792" s="49" t="s">
        <v>81</v>
      </c>
      <c r="H7792" s="49" t="s">
        <v>3279</v>
      </c>
      <c r="I7792" s="49" t="s">
        <v>738</v>
      </c>
      <c r="J7792" s="49">
        <v>135300</v>
      </c>
      <c r="K7792" s="49" t="s">
        <v>107</v>
      </c>
      <c r="L7792" s="49">
        <v>14944065</v>
      </c>
      <c r="M7792" s="49" t="s">
        <v>3280</v>
      </c>
      <c r="N7792" s="51">
        <v>42552</v>
      </c>
      <c r="O7792" s="51">
        <v>42552</v>
      </c>
      <c r="P7792" s="49" t="s">
        <v>3214</v>
      </c>
    </row>
    <row r="7793" spans="1:16">
      <c r="A7793" s="46">
        <v>0</v>
      </c>
      <c r="B7793" s="46">
        <v>0</v>
      </c>
      <c r="C7793" s="46">
        <v>0</v>
      </c>
      <c r="D7793" s="46">
        <f t="shared" si="121"/>
        <v>0</v>
      </c>
      <c r="E7793" s="51">
        <v>45261</v>
      </c>
      <c r="F7793" s="49" t="s">
        <v>80</v>
      </c>
      <c r="G7793" s="49" t="s">
        <v>81</v>
      </c>
      <c r="H7793" s="49" t="s">
        <v>3279</v>
      </c>
      <c r="I7793" s="49" t="s">
        <v>738</v>
      </c>
      <c r="J7793" s="49">
        <v>135500</v>
      </c>
      <c r="K7793" s="49" t="s">
        <v>106</v>
      </c>
      <c r="L7793" s="49">
        <v>9816504</v>
      </c>
      <c r="M7793" s="49" t="s">
        <v>908</v>
      </c>
      <c r="N7793" s="51">
        <v>37987</v>
      </c>
      <c r="O7793" s="51">
        <v>37987</v>
      </c>
      <c r="P7793" s="49" t="s">
        <v>3281</v>
      </c>
    </row>
    <row r="7794" spans="1:16">
      <c r="A7794" s="46">
        <v>0</v>
      </c>
      <c r="B7794" s="46">
        <v>0</v>
      </c>
      <c r="C7794" s="46">
        <v>0</v>
      </c>
      <c r="D7794" s="46">
        <f t="shared" si="121"/>
        <v>0</v>
      </c>
      <c r="E7794" s="51">
        <v>45261</v>
      </c>
      <c r="F7794" s="49" t="s">
        <v>80</v>
      </c>
      <c r="G7794" s="49" t="s">
        <v>81</v>
      </c>
      <c r="H7794" s="49" t="s">
        <v>3279</v>
      </c>
      <c r="I7794" s="49" t="s">
        <v>738</v>
      </c>
      <c r="J7794" s="49">
        <v>135500</v>
      </c>
      <c r="K7794" s="49" t="s">
        <v>109</v>
      </c>
      <c r="L7794" s="49">
        <v>9816505</v>
      </c>
      <c r="M7794" s="49" t="s">
        <v>914</v>
      </c>
      <c r="N7794" s="51">
        <v>37987</v>
      </c>
      <c r="O7794" s="51">
        <v>37987</v>
      </c>
      <c r="P7794" s="49" t="s">
        <v>3281</v>
      </c>
    </row>
    <row r="7795" spans="1:16">
      <c r="A7795" s="46">
        <v>0</v>
      </c>
      <c r="B7795" s="46">
        <v>0</v>
      </c>
      <c r="C7795" s="46">
        <v>0</v>
      </c>
      <c r="D7795" s="46">
        <f t="shared" si="121"/>
        <v>0</v>
      </c>
      <c r="E7795" s="51">
        <v>45261</v>
      </c>
      <c r="F7795" s="49" t="s">
        <v>80</v>
      </c>
      <c r="G7795" s="49" t="s">
        <v>81</v>
      </c>
      <c r="H7795" s="49" t="s">
        <v>3282</v>
      </c>
      <c r="I7795" s="49" t="s">
        <v>739</v>
      </c>
      <c r="J7795" s="49">
        <v>135500</v>
      </c>
      <c r="K7795" s="49" t="s">
        <v>106</v>
      </c>
      <c r="L7795" s="49">
        <v>9802533</v>
      </c>
      <c r="M7795" s="49" t="s">
        <v>908</v>
      </c>
      <c r="N7795" s="51">
        <v>30498</v>
      </c>
      <c r="O7795" s="51">
        <v>30498</v>
      </c>
      <c r="P7795" s="49" t="s">
        <v>1081</v>
      </c>
    </row>
    <row r="7796" spans="1:16">
      <c r="A7796" s="46">
        <v>0</v>
      </c>
      <c r="B7796" s="46">
        <v>0</v>
      </c>
      <c r="C7796" s="46">
        <v>0</v>
      </c>
      <c r="D7796" s="46">
        <f t="shared" si="121"/>
        <v>0</v>
      </c>
      <c r="E7796" s="51">
        <v>45261</v>
      </c>
      <c r="F7796" s="49" t="s">
        <v>80</v>
      </c>
      <c r="G7796" s="49" t="s">
        <v>81</v>
      </c>
      <c r="H7796" s="49" t="s">
        <v>3282</v>
      </c>
      <c r="I7796" s="49" t="s">
        <v>739</v>
      </c>
      <c r="J7796" s="49">
        <v>135500</v>
      </c>
      <c r="K7796" s="49" t="s">
        <v>109</v>
      </c>
      <c r="L7796" s="49">
        <v>9803072</v>
      </c>
      <c r="M7796" s="49" t="s">
        <v>914</v>
      </c>
      <c r="N7796" s="51">
        <v>30498</v>
      </c>
      <c r="O7796" s="51">
        <v>30498</v>
      </c>
      <c r="P7796" s="49" t="s">
        <v>1081</v>
      </c>
    </row>
    <row r="7797" spans="1:16">
      <c r="A7797" s="46">
        <v>0</v>
      </c>
      <c r="B7797" s="46">
        <v>0</v>
      </c>
      <c r="C7797" s="46">
        <v>0</v>
      </c>
      <c r="D7797" s="46">
        <f t="shared" si="121"/>
        <v>0</v>
      </c>
      <c r="E7797" s="51">
        <v>45261</v>
      </c>
      <c r="F7797" s="49" t="s">
        <v>80</v>
      </c>
      <c r="G7797" s="49" t="s">
        <v>81</v>
      </c>
      <c r="H7797" s="49" t="s">
        <v>3282</v>
      </c>
      <c r="I7797" s="49" t="s">
        <v>739</v>
      </c>
      <c r="J7797" s="49">
        <v>135500</v>
      </c>
      <c r="K7797" s="49" t="s">
        <v>116</v>
      </c>
      <c r="L7797" s="49">
        <v>9724208</v>
      </c>
      <c r="M7797" s="49" t="s">
        <v>3093</v>
      </c>
      <c r="N7797" s="51">
        <v>30498</v>
      </c>
      <c r="O7797" s="51">
        <v>30498</v>
      </c>
      <c r="P7797" s="49" t="s">
        <v>1091</v>
      </c>
    </row>
    <row r="7798" spans="1:16">
      <c r="A7798" s="46">
        <v>0</v>
      </c>
      <c r="B7798" s="46">
        <v>0</v>
      </c>
      <c r="C7798" s="46">
        <v>0</v>
      </c>
      <c r="D7798" s="46">
        <f t="shared" si="121"/>
        <v>0</v>
      </c>
      <c r="E7798" s="51">
        <v>45261</v>
      </c>
      <c r="F7798" s="49" t="s">
        <v>80</v>
      </c>
      <c r="G7798" s="49" t="s">
        <v>81</v>
      </c>
      <c r="H7798" s="49" t="s">
        <v>3282</v>
      </c>
      <c r="I7798" s="49" t="s">
        <v>739</v>
      </c>
      <c r="J7798" s="49">
        <v>135600</v>
      </c>
      <c r="K7798" s="49" t="s">
        <v>115</v>
      </c>
      <c r="L7798" s="49">
        <v>9743152</v>
      </c>
      <c r="M7798" s="49" t="s">
        <v>977</v>
      </c>
      <c r="N7798" s="51">
        <v>39356</v>
      </c>
      <c r="O7798" s="51">
        <v>39083</v>
      </c>
      <c r="P7798" s="49" t="s">
        <v>3283</v>
      </c>
    </row>
    <row r="7799" spans="1:16">
      <c r="A7799" s="46">
        <v>0</v>
      </c>
      <c r="B7799" s="46">
        <v>0</v>
      </c>
      <c r="C7799" s="46">
        <v>0</v>
      </c>
      <c r="D7799" s="46">
        <f t="shared" si="121"/>
        <v>0</v>
      </c>
      <c r="E7799" s="51">
        <v>45261</v>
      </c>
      <c r="F7799" s="49" t="s">
        <v>80</v>
      </c>
      <c r="G7799" s="49" t="s">
        <v>81</v>
      </c>
      <c r="H7799" s="49" t="s">
        <v>3282</v>
      </c>
      <c r="I7799" s="49" t="s">
        <v>739</v>
      </c>
      <c r="J7799" s="49">
        <v>135600</v>
      </c>
      <c r="K7799" s="49" t="s">
        <v>115</v>
      </c>
      <c r="L7799" s="49">
        <v>10253002</v>
      </c>
      <c r="M7799" s="49" t="s">
        <v>906</v>
      </c>
      <c r="N7799" s="51">
        <v>40210</v>
      </c>
      <c r="O7799" s="51">
        <v>40179</v>
      </c>
      <c r="P7799" s="49" t="s">
        <v>3283</v>
      </c>
    </row>
    <row r="7800" spans="1:16">
      <c r="A7800" s="46">
        <v>0</v>
      </c>
      <c r="B7800" s="46">
        <v>0</v>
      </c>
      <c r="C7800" s="46">
        <v>0</v>
      </c>
      <c r="D7800" s="46">
        <f t="shared" si="121"/>
        <v>0</v>
      </c>
      <c r="E7800" s="51">
        <v>45261</v>
      </c>
      <c r="F7800" s="49" t="s">
        <v>80</v>
      </c>
      <c r="G7800" s="49" t="s">
        <v>81</v>
      </c>
      <c r="H7800" s="49" t="s">
        <v>3284</v>
      </c>
      <c r="I7800" s="49" t="s">
        <v>740</v>
      </c>
      <c r="J7800" s="49">
        <v>135300</v>
      </c>
      <c r="K7800" s="49" t="s">
        <v>107</v>
      </c>
      <c r="L7800" s="49">
        <v>12361072</v>
      </c>
      <c r="M7800" s="49" t="s">
        <v>3285</v>
      </c>
      <c r="N7800" s="51">
        <v>41699</v>
      </c>
      <c r="O7800" s="51">
        <v>41699</v>
      </c>
      <c r="P7800" s="49" t="s">
        <v>1342</v>
      </c>
    </row>
    <row r="7801" spans="1:16">
      <c r="A7801" s="46">
        <v>0</v>
      </c>
      <c r="B7801" s="46">
        <v>0</v>
      </c>
      <c r="C7801" s="46">
        <v>0</v>
      </c>
      <c r="D7801" s="46">
        <f t="shared" si="121"/>
        <v>0</v>
      </c>
      <c r="E7801" s="51">
        <v>45261</v>
      </c>
      <c r="F7801" s="49" t="s">
        <v>80</v>
      </c>
      <c r="G7801" s="49" t="s">
        <v>81</v>
      </c>
      <c r="H7801" s="49" t="s">
        <v>3284</v>
      </c>
      <c r="I7801" s="49" t="s">
        <v>740</v>
      </c>
      <c r="J7801" s="49">
        <v>135500</v>
      </c>
      <c r="K7801" s="49" t="s">
        <v>106</v>
      </c>
      <c r="L7801" s="49">
        <v>12374241</v>
      </c>
      <c r="M7801" s="49" t="s">
        <v>940</v>
      </c>
      <c r="N7801" s="51">
        <v>41730</v>
      </c>
      <c r="O7801" s="51">
        <v>41699</v>
      </c>
      <c r="P7801" s="49" t="s">
        <v>1342</v>
      </c>
    </row>
    <row r="7802" spans="1:16">
      <c r="A7802" s="46">
        <v>0</v>
      </c>
      <c r="B7802" s="46">
        <v>0</v>
      </c>
      <c r="C7802" s="46">
        <v>0</v>
      </c>
      <c r="D7802" s="46">
        <f t="shared" si="121"/>
        <v>0</v>
      </c>
      <c r="E7802" s="51">
        <v>45261</v>
      </c>
      <c r="F7802" s="49" t="s">
        <v>80</v>
      </c>
      <c r="G7802" s="49" t="s">
        <v>81</v>
      </c>
      <c r="H7802" s="49" t="s">
        <v>3284</v>
      </c>
      <c r="I7802" s="49" t="s">
        <v>740</v>
      </c>
      <c r="J7802" s="49">
        <v>135500</v>
      </c>
      <c r="K7802" s="49" t="s">
        <v>106</v>
      </c>
      <c r="L7802" s="49">
        <v>9802532</v>
      </c>
      <c r="M7802" s="49" t="s">
        <v>908</v>
      </c>
      <c r="N7802" s="51">
        <v>35642</v>
      </c>
      <c r="O7802" s="51">
        <v>36526</v>
      </c>
      <c r="P7802" s="49" t="s">
        <v>1081</v>
      </c>
    </row>
    <row r="7803" spans="1:16">
      <c r="A7803" s="46">
        <v>0</v>
      </c>
      <c r="B7803" s="46">
        <v>0</v>
      </c>
      <c r="C7803" s="46">
        <v>0</v>
      </c>
      <c r="D7803" s="46">
        <f t="shared" si="121"/>
        <v>0</v>
      </c>
      <c r="E7803" s="51">
        <v>45261</v>
      </c>
      <c r="F7803" s="49" t="s">
        <v>80</v>
      </c>
      <c r="G7803" s="49" t="s">
        <v>81</v>
      </c>
      <c r="H7803" s="49" t="s">
        <v>3284</v>
      </c>
      <c r="I7803" s="49" t="s">
        <v>740</v>
      </c>
      <c r="J7803" s="49">
        <v>135500</v>
      </c>
      <c r="K7803" s="49" t="s">
        <v>741</v>
      </c>
      <c r="L7803" s="49">
        <v>12667877</v>
      </c>
      <c r="M7803" s="49" t="s">
        <v>3286</v>
      </c>
      <c r="N7803" s="51">
        <v>41883</v>
      </c>
      <c r="O7803" s="51">
        <v>41640</v>
      </c>
      <c r="P7803" s="49" t="s">
        <v>1342</v>
      </c>
    </row>
    <row r="7804" spans="1:16">
      <c r="A7804" s="46">
        <v>0</v>
      </c>
      <c r="B7804" s="46">
        <v>0</v>
      </c>
      <c r="C7804" s="46">
        <v>0</v>
      </c>
      <c r="D7804" s="46">
        <f t="shared" si="121"/>
        <v>0</v>
      </c>
      <c r="E7804" s="51">
        <v>45261</v>
      </c>
      <c r="F7804" s="49" t="s">
        <v>80</v>
      </c>
      <c r="G7804" s="49" t="s">
        <v>81</v>
      </c>
      <c r="H7804" s="49" t="s">
        <v>3284</v>
      </c>
      <c r="I7804" s="49" t="s">
        <v>740</v>
      </c>
      <c r="J7804" s="49">
        <v>135500</v>
      </c>
      <c r="K7804" s="49" t="s">
        <v>109</v>
      </c>
      <c r="L7804" s="49">
        <v>9807414</v>
      </c>
      <c r="M7804" s="49" t="s">
        <v>914</v>
      </c>
      <c r="N7804" s="51">
        <v>35642</v>
      </c>
      <c r="O7804" s="51">
        <v>36526</v>
      </c>
      <c r="P7804" s="49" t="s">
        <v>1081</v>
      </c>
    </row>
    <row r="7805" spans="1:16">
      <c r="A7805" s="46">
        <v>0</v>
      </c>
      <c r="B7805" s="46">
        <v>0</v>
      </c>
      <c r="C7805" s="46">
        <v>0</v>
      </c>
      <c r="D7805" s="46">
        <f t="shared" si="121"/>
        <v>0</v>
      </c>
      <c r="E7805" s="51">
        <v>45261</v>
      </c>
      <c r="F7805" s="49" t="s">
        <v>80</v>
      </c>
      <c r="G7805" s="49" t="s">
        <v>81</v>
      </c>
      <c r="H7805" s="49" t="s">
        <v>3284</v>
      </c>
      <c r="I7805" s="49" t="s">
        <v>740</v>
      </c>
      <c r="J7805" s="49">
        <v>135500</v>
      </c>
      <c r="K7805" s="49" t="s">
        <v>109</v>
      </c>
      <c r="L7805" s="49">
        <v>9742727</v>
      </c>
      <c r="M7805" s="49" t="s">
        <v>914</v>
      </c>
      <c r="N7805" s="51">
        <v>39387</v>
      </c>
      <c r="O7805" s="51">
        <v>39083</v>
      </c>
      <c r="P7805" s="49" t="s">
        <v>1342</v>
      </c>
    </row>
    <row r="7806" spans="1:16">
      <c r="A7806" s="46">
        <v>0</v>
      </c>
      <c r="B7806" s="46">
        <v>0</v>
      </c>
      <c r="C7806" s="46">
        <v>0</v>
      </c>
      <c r="D7806" s="46">
        <f t="shared" si="121"/>
        <v>0</v>
      </c>
      <c r="E7806" s="51">
        <v>45261</v>
      </c>
      <c r="F7806" s="49" t="s">
        <v>80</v>
      </c>
      <c r="G7806" s="49" t="s">
        <v>81</v>
      </c>
      <c r="H7806" s="49" t="s">
        <v>3284</v>
      </c>
      <c r="I7806" s="49" t="s">
        <v>740</v>
      </c>
      <c r="J7806" s="49">
        <v>135500</v>
      </c>
      <c r="K7806" s="49" t="s">
        <v>116</v>
      </c>
      <c r="L7806" s="49">
        <v>9973790</v>
      </c>
      <c r="M7806" s="49" t="s">
        <v>3093</v>
      </c>
      <c r="N7806" s="51">
        <v>35642</v>
      </c>
      <c r="O7806" s="51">
        <v>36526</v>
      </c>
      <c r="P7806" s="49" t="s">
        <v>1634</v>
      </c>
    </row>
    <row r="7807" spans="1:16">
      <c r="A7807" s="46">
        <v>0</v>
      </c>
      <c r="B7807" s="46">
        <v>0</v>
      </c>
      <c r="C7807" s="46">
        <v>0</v>
      </c>
      <c r="D7807" s="46">
        <f t="shared" si="121"/>
        <v>0</v>
      </c>
      <c r="E7807" s="51">
        <v>45261</v>
      </c>
      <c r="F7807" s="49" t="s">
        <v>80</v>
      </c>
      <c r="G7807" s="49" t="s">
        <v>81</v>
      </c>
      <c r="H7807" s="49" t="s">
        <v>3284</v>
      </c>
      <c r="I7807" s="49" t="s">
        <v>740</v>
      </c>
      <c r="J7807" s="49">
        <v>135500</v>
      </c>
      <c r="K7807" s="49" t="s">
        <v>116</v>
      </c>
      <c r="L7807" s="49">
        <v>9803071</v>
      </c>
      <c r="M7807" s="49" t="s">
        <v>914</v>
      </c>
      <c r="N7807" s="51">
        <v>35642</v>
      </c>
      <c r="O7807" s="51">
        <v>36526</v>
      </c>
      <c r="P7807" s="49" t="s">
        <v>1081</v>
      </c>
    </row>
    <row r="7808" spans="1:16">
      <c r="A7808" s="46">
        <v>0</v>
      </c>
      <c r="B7808" s="46">
        <v>0</v>
      </c>
      <c r="C7808" s="46">
        <v>0</v>
      </c>
      <c r="D7808" s="46">
        <f t="shared" si="121"/>
        <v>0</v>
      </c>
      <c r="E7808" s="51">
        <v>45261</v>
      </c>
      <c r="F7808" s="49" t="s">
        <v>80</v>
      </c>
      <c r="G7808" s="49" t="s">
        <v>81</v>
      </c>
      <c r="H7808" s="49" t="s">
        <v>3284</v>
      </c>
      <c r="I7808" s="49" t="s">
        <v>740</v>
      </c>
      <c r="J7808" s="49">
        <v>135600</v>
      </c>
      <c r="K7808" s="49" t="s">
        <v>121</v>
      </c>
      <c r="L7808" s="49">
        <v>9750306</v>
      </c>
      <c r="M7808" s="49" t="s">
        <v>938</v>
      </c>
      <c r="N7808" s="51">
        <v>38899</v>
      </c>
      <c r="O7808" s="51">
        <v>38718</v>
      </c>
      <c r="P7808" s="49" t="s">
        <v>1342</v>
      </c>
    </row>
    <row r="7809" spans="1:16">
      <c r="A7809" s="46">
        <v>0</v>
      </c>
      <c r="B7809" s="46">
        <v>0</v>
      </c>
      <c r="C7809" s="46">
        <v>0</v>
      </c>
      <c r="D7809" s="46">
        <f t="shared" si="121"/>
        <v>0</v>
      </c>
      <c r="E7809" s="51">
        <v>45261</v>
      </c>
      <c r="F7809" s="49" t="s">
        <v>80</v>
      </c>
      <c r="G7809" s="49" t="s">
        <v>81</v>
      </c>
      <c r="H7809" s="49" t="s">
        <v>3284</v>
      </c>
      <c r="I7809" s="49" t="s">
        <v>740</v>
      </c>
      <c r="J7809" s="49">
        <v>135600</v>
      </c>
      <c r="K7809" s="49" t="s">
        <v>121</v>
      </c>
      <c r="L7809" s="49">
        <v>9817065</v>
      </c>
      <c r="M7809" s="49" t="s">
        <v>938</v>
      </c>
      <c r="N7809" s="51">
        <v>38108</v>
      </c>
      <c r="O7809" s="51">
        <v>37987</v>
      </c>
      <c r="P7809" s="49" t="s">
        <v>1342</v>
      </c>
    </row>
    <row r="7810" spans="1:16">
      <c r="A7810" s="46">
        <v>0</v>
      </c>
      <c r="B7810" s="46">
        <v>0</v>
      </c>
      <c r="C7810" s="46">
        <v>0</v>
      </c>
      <c r="D7810" s="46">
        <f t="shared" si="121"/>
        <v>0</v>
      </c>
      <c r="E7810" s="51">
        <v>45261</v>
      </c>
      <c r="F7810" s="49" t="s">
        <v>80</v>
      </c>
      <c r="G7810" s="49" t="s">
        <v>81</v>
      </c>
      <c r="H7810" s="49" t="s">
        <v>3284</v>
      </c>
      <c r="I7810" s="49" t="s">
        <v>740</v>
      </c>
      <c r="J7810" s="49">
        <v>135600</v>
      </c>
      <c r="K7810" s="49" t="s">
        <v>115</v>
      </c>
      <c r="L7810" s="49">
        <v>12374236</v>
      </c>
      <c r="M7810" s="49" t="s">
        <v>906</v>
      </c>
      <c r="N7810" s="51">
        <v>41730</v>
      </c>
      <c r="O7810" s="51">
        <v>41640</v>
      </c>
      <c r="P7810" s="49" t="s">
        <v>1342</v>
      </c>
    </row>
    <row r="7811" spans="1:16">
      <c r="A7811" s="46">
        <v>0</v>
      </c>
      <c r="B7811" s="46">
        <v>0</v>
      </c>
      <c r="C7811" s="46">
        <v>0</v>
      </c>
      <c r="D7811" s="46">
        <f t="shared" ref="D7811:D7874" si="122">+B7811-C7811</f>
        <v>0</v>
      </c>
      <c r="E7811" s="51">
        <v>45261</v>
      </c>
      <c r="F7811" s="49" t="s">
        <v>80</v>
      </c>
      <c r="G7811" s="49" t="s">
        <v>81</v>
      </c>
      <c r="H7811" s="49" t="s">
        <v>3284</v>
      </c>
      <c r="I7811" s="49" t="s">
        <v>740</v>
      </c>
      <c r="J7811" s="49">
        <v>135600</v>
      </c>
      <c r="K7811" s="49" t="s">
        <v>115</v>
      </c>
      <c r="L7811" s="49">
        <v>9973793</v>
      </c>
      <c r="M7811" s="49" t="s">
        <v>977</v>
      </c>
      <c r="N7811" s="51">
        <v>35642</v>
      </c>
      <c r="O7811" s="51">
        <v>36526</v>
      </c>
      <c r="P7811" s="49" t="s">
        <v>1634</v>
      </c>
    </row>
    <row r="7812" spans="1:16">
      <c r="A7812" s="46">
        <v>0</v>
      </c>
      <c r="B7812" s="46">
        <v>0</v>
      </c>
      <c r="C7812" s="46">
        <v>0</v>
      </c>
      <c r="D7812" s="46">
        <f t="shared" si="122"/>
        <v>0</v>
      </c>
      <c r="E7812" s="51">
        <v>45261</v>
      </c>
      <c r="F7812" s="49" t="s">
        <v>80</v>
      </c>
      <c r="G7812" s="49" t="s">
        <v>81</v>
      </c>
      <c r="H7812" s="49" t="s">
        <v>3287</v>
      </c>
      <c r="I7812" s="49" t="s">
        <v>742</v>
      </c>
      <c r="J7812" s="49">
        <v>135500</v>
      </c>
      <c r="K7812" s="49" t="s">
        <v>103</v>
      </c>
      <c r="L7812" s="49">
        <v>9815946</v>
      </c>
      <c r="M7812" s="49" t="s">
        <v>920</v>
      </c>
      <c r="N7812" s="51">
        <v>37741</v>
      </c>
      <c r="O7812" s="51">
        <v>37622</v>
      </c>
      <c r="P7812" s="49" t="s">
        <v>3288</v>
      </c>
    </row>
    <row r="7813" spans="1:16">
      <c r="A7813" s="46">
        <v>0</v>
      </c>
      <c r="B7813" s="46">
        <v>0</v>
      </c>
      <c r="C7813" s="46">
        <v>0</v>
      </c>
      <c r="D7813" s="46">
        <f t="shared" si="122"/>
        <v>0</v>
      </c>
      <c r="E7813" s="51">
        <v>45261</v>
      </c>
      <c r="F7813" s="49" t="s">
        <v>80</v>
      </c>
      <c r="G7813" s="49" t="s">
        <v>81</v>
      </c>
      <c r="H7813" s="49" t="s">
        <v>3287</v>
      </c>
      <c r="I7813" s="49" t="s">
        <v>742</v>
      </c>
      <c r="J7813" s="49">
        <v>135500</v>
      </c>
      <c r="K7813" s="49" t="s">
        <v>106</v>
      </c>
      <c r="L7813" s="49">
        <v>9814377</v>
      </c>
      <c r="M7813" s="49" t="s">
        <v>908</v>
      </c>
      <c r="N7813" s="51">
        <v>37681</v>
      </c>
      <c r="O7813" s="51">
        <v>37622</v>
      </c>
      <c r="P7813" s="49" t="s">
        <v>3289</v>
      </c>
    </row>
    <row r="7814" spans="1:16">
      <c r="A7814" s="46">
        <v>0</v>
      </c>
      <c r="B7814" s="46">
        <v>0</v>
      </c>
      <c r="C7814" s="46">
        <v>0</v>
      </c>
      <c r="D7814" s="46">
        <f t="shared" si="122"/>
        <v>0</v>
      </c>
      <c r="E7814" s="51">
        <v>45261</v>
      </c>
      <c r="F7814" s="49" t="s">
        <v>80</v>
      </c>
      <c r="G7814" s="49" t="s">
        <v>81</v>
      </c>
      <c r="H7814" s="49" t="s">
        <v>3287</v>
      </c>
      <c r="I7814" s="49" t="s">
        <v>742</v>
      </c>
      <c r="J7814" s="49">
        <v>135500</v>
      </c>
      <c r="K7814" s="49" t="s">
        <v>107</v>
      </c>
      <c r="L7814" s="49">
        <v>9815108</v>
      </c>
      <c r="M7814" s="49" t="s">
        <v>3290</v>
      </c>
      <c r="N7814" s="51">
        <v>37741</v>
      </c>
      <c r="O7814" s="51">
        <v>37773</v>
      </c>
      <c r="P7814" s="49" t="s">
        <v>3288</v>
      </c>
    </row>
    <row r="7815" spans="1:16">
      <c r="A7815" s="46">
        <v>0</v>
      </c>
      <c r="B7815" s="46">
        <v>0</v>
      </c>
      <c r="C7815" s="46">
        <v>0</v>
      </c>
      <c r="D7815" s="46">
        <f t="shared" si="122"/>
        <v>0</v>
      </c>
      <c r="E7815" s="51">
        <v>45261</v>
      </c>
      <c r="F7815" s="49" t="s">
        <v>80</v>
      </c>
      <c r="G7815" s="49" t="s">
        <v>81</v>
      </c>
      <c r="H7815" s="49" t="s">
        <v>3287</v>
      </c>
      <c r="I7815" s="49" t="s">
        <v>742</v>
      </c>
      <c r="J7815" s="49">
        <v>135500</v>
      </c>
      <c r="K7815" s="49" t="s">
        <v>107</v>
      </c>
      <c r="L7815" s="49">
        <v>9814833</v>
      </c>
      <c r="M7815" s="49" t="s">
        <v>3290</v>
      </c>
      <c r="N7815" s="51">
        <v>37741</v>
      </c>
      <c r="O7815" s="51">
        <v>37742</v>
      </c>
      <c r="P7815" s="49" t="s">
        <v>3288</v>
      </c>
    </row>
    <row r="7816" spans="1:16">
      <c r="A7816" s="46">
        <v>0</v>
      </c>
      <c r="B7816" s="46">
        <v>0</v>
      </c>
      <c r="C7816" s="46">
        <v>0</v>
      </c>
      <c r="D7816" s="46">
        <f t="shared" si="122"/>
        <v>0</v>
      </c>
      <c r="E7816" s="51">
        <v>45261</v>
      </c>
      <c r="F7816" s="49" t="s">
        <v>80</v>
      </c>
      <c r="G7816" s="49" t="s">
        <v>81</v>
      </c>
      <c r="H7816" s="49" t="s">
        <v>3287</v>
      </c>
      <c r="I7816" s="49" t="s">
        <v>742</v>
      </c>
      <c r="J7816" s="49">
        <v>135500</v>
      </c>
      <c r="K7816" s="49" t="s">
        <v>108</v>
      </c>
      <c r="L7816" s="49">
        <v>9815945</v>
      </c>
      <c r="M7816" s="49" t="s">
        <v>930</v>
      </c>
      <c r="N7816" s="51">
        <v>37741</v>
      </c>
      <c r="O7816" s="51">
        <v>37622</v>
      </c>
      <c r="P7816" s="49" t="s">
        <v>3288</v>
      </c>
    </row>
    <row r="7817" spans="1:16">
      <c r="A7817" s="46">
        <v>0</v>
      </c>
      <c r="B7817" s="46">
        <v>0</v>
      </c>
      <c r="C7817" s="46">
        <v>0</v>
      </c>
      <c r="D7817" s="46">
        <f t="shared" si="122"/>
        <v>0</v>
      </c>
      <c r="E7817" s="51">
        <v>45261</v>
      </c>
      <c r="F7817" s="49" t="s">
        <v>80</v>
      </c>
      <c r="G7817" s="49" t="s">
        <v>81</v>
      </c>
      <c r="H7817" s="49" t="s">
        <v>3287</v>
      </c>
      <c r="I7817" s="49" t="s">
        <v>742</v>
      </c>
      <c r="J7817" s="49">
        <v>135500</v>
      </c>
      <c r="K7817" s="49" t="s">
        <v>109</v>
      </c>
      <c r="L7817" s="49">
        <v>9814378</v>
      </c>
      <c r="M7817" s="49" t="s">
        <v>914</v>
      </c>
      <c r="N7817" s="51">
        <v>37681</v>
      </c>
      <c r="O7817" s="51">
        <v>37622</v>
      </c>
      <c r="P7817" s="49" t="s">
        <v>3289</v>
      </c>
    </row>
    <row r="7818" spans="1:16">
      <c r="A7818" s="46">
        <v>0</v>
      </c>
      <c r="B7818" s="46">
        <v>0</v>
      </c>
      <c r="C7818" s="46">
        <v>0</v>
      </c>
      <c r="D7818" s="46">
        <f t="shared" si="122"/>
        <v>0</v>
      </c>
      <c r="E7818" s="51">
        <v>45261</v>
      </c>
      <c r="F7818" s="49" t="s">
        <v>80</v>
      </c>
      <c r="G7818" s="49" t="s">
        <v>81</v>
      </c>
      <c r="H7818" s="49" t="s">
        <v>3287</v>
      </c>
      <c r="I7818" s="49" t="s">
        <v>742</v>
      </c>
      <c r="J7818" s="49">
        <v>135500</v>
      </c>
      <c r="K7818" s="49" t="s">
        <v>109</v>
      </c>
      <c r="L7818" s="49">
        <v>9814721</v>
      </c>
      <c r="M7818" s="49" t="s">
        <v>914</v>
      </c>
      <c r="N7818" s="51">
        <v>37742</v>
      </c>
      <c r="O7818" s="51">
        <v>37622</v>
      </c>
      <c r="P7818" s="49" t="s">
        <v>3289</v>
      </c>
    </row>
    <row r="7819" spans="1:16">
      <c r="A7819" s="46">
        <v>0</v>
      </c>
      <c r="B7819" s="46">
        <v>0</v>
      </c>
      <c r="C7819" s="46">
        <v>0</v>
      </c>
      <c r="D7819" s="46">
        <f t="shared" si="122"/>
        <v>0</v>
      </c>
      <c r="E7819" s="51">
        <v>45261</v>
      </c>
      <c r="F7819" s="49" t="s">
        <v>80</v>
      </c>
      <c r="G7819" s="49" t="s">
        <v>81</v>
      </c>
      <c r="H7819" s="49" t="s">
        <v>3287</v>
      </c>
      <c r="I7819" s="49" t="s">
        <v>742</v>
      </c>
      <c r="J7819" s="49">
        <v>135600</v>
      </c>
      <c r="K7819" s="49" t="s">
        <v>127</v>
      </c>
      <c r="L7819" s="49">
        <v>9815943</v>
      </c>
      <c r="M7819" s="49" t="s">
        <v>936</v>
      </c>
      <c r="N7819" s="51">
        <v>37741</v>
      </c>
      <c r="O7819" s="51">
        <v>37622</v>
      </c>
      <c r="P7819" s="49" t="s">
        <v>3288</v>
      </c>
    </row>
    <row r="7820" spans="1:16">
      <c r="A7820" s="46">
        <v>0</v>
      </c>
      <c r="B7820" s="46">
        <v>0</v>
      </c>
      <c r="C7820" s="46">
        <v>0</v>
      </c>
      <c r="D7820" s="46">
        <f t="shared" si="122"/>
        <v>0</v>
      </c>
      <c r="E7820" s="51">
        <v>45261</v>
      </c>
      <c r="F7820" s="49" t="s">
        <v>80</v>
      </c>
      <c r="G7820" s="49" t="s">
        <v>81</v>
      </c>
      <c r="H7820" s="49" t="s">
        <v>3287</v>
      </c>
      <c r="I7820" s="49" t="s">
        <v>742</v>
      </c>
      <c r="J7820" s="49">
        <v>135600</v>
      </c>
      <c r="K7820" s="49" t="s">
        <v>107</v>
      </c>
      <c r="L7820" s="49">
        <v>9815107</v>
      </c>
      <c r="M7820" s="49" t="s">
        <v>3290</v>
      </c>
      <c r="N7820" s="51">
        <v>37741</v>
      </c>
      <c r="O7820" s="51">
        <v>37773</v>
      </c>
      <c r="P7820" s="49" t="s">
        <v>3288</v>
      </c>
    </row>
    <row r="7821" spans="1:16">
      <c r="A7821" s="46">
        <v>0</v>
      </c>
      <c r="B7821" s="46">
        <v>0</v>
      </c>
      <c r="C7821" s="46">
        <v>0</v>
      </c>
      <c r="D7821" s="46">
        <f t="shared" si="122"/>
        <v>0</v>
      </c>
      <c r="E7821" s="51">
        <v>45261</v>
      </c>
      <c r="F7821" s="49" t="s">
        <v>80</v>
      </c>
      <c r="G7821" s="49" t="s">
        <v>81</v>
      </c>
      <c r="H7821" s="49" t="s">
        <v>3287</v>
      </c>
      <c r="I7821" s="49" t="s">
        <v>742</v>
      </c>
      <c r="J7821" s="49">
        <v>135600</v>
      </c>
      <c r="K7821" s="49" t="s">
        <v>107</v>
      </c>
      <c r="L7821" s="49">
        <v>9814834</v>
      </c>
      <c r="M7821" s="49" t="s">
        <v>3290</v>
      </c>
      <c r="N7821" s="51">
        <v>37741</v>
      </c>
      <c r="O7821" s="51">
        <v>37742</v>
      </c>
      <c r="P7821" s="49" t="s">
        <v>3288</v>
      </c>
    </row>
    <row r="7822" spans="1:16">
      <c r="A7822" s="46">
        <v>0</v>
      </c>
      <c r="B7822" s="46">
        <v>0</v>
      </c>
      <c r="C7822" s="46">
        <v>0</v>
      </c>
      <c r="D7822" s="46">
        <f t="shared" si="122"/>
        <v>0</v>
      </c>
      <c r="E7822" s="51">
        <v>45261</v>
      </c>
      <c r="F7822" s="49" t="s">
        <v>80</v>
      </c>
      <c r="G7822" s="49" t="s">
        <v>81</v>
      </c>
      <c r="H7822" s="49" t="s">
        <v>3287</v>
      </c>
      <c r="I7822" s="49" t="s">
        <v>742</v>
      </c>
      <c r="J7822" s="49">
        <v>135600</v>
      </c>
      <c r="K7822" s="49" t="s">
        <v>121</v>
      </c>
      <c r="L7822" s="49">
        <v>9815944</v>
      </c>
      <c r="M7822" s="49" t="s">
        <v>938</v>
      </c>
      <c r="N7822" s="51">
        <v>37741</v>
      </c>
      <c r="O7822" s="51">
        <v>37622</v>
      </c>
      <c r="P7822" s="49" t="s">
        <v>3288</v>
      </c>
    </row>
    <row r="7823" spans="1:16">
      <c r="A7823" s="46">
        <v>0</v>
      </c>
      <c r="B7823" s="46">
        <v>0</v>
      </c>
      <c r="C7823" s="46">
        <v>0</v>
      </c>
      <c r="D7823" s="46">
        <f t="shared" si="122"/>
        <v>0</v>
      </c>
      <c r="E7823" s="51">
        <v>45261</v>
      </c>
      <c r="F7823" s="49" t="s">
        <v>80</v>
      </c>
      <c r="G7823" s="49" t="s">
        <v>81</v>
      </c>
      <c r="H7823" s="49" t="s">
        <v>3287</v>
      </c>
      <c r="I7823" s="49" t="s">
        <v>742</v>
      </c>
      <c r="J7823" s="49">
        <v>135600</v>
      </c>
      <c r="K7823" s="49" t="s">
        <v>115</v>
      </c>
      <c r="L7823" s="49">
        <v>9814379</v>
      </c>
      <c r="M7823" s="49" t="s">
        <v>977</v>
      </c>
      <c r="N7823" s="51">
        <v>37681</v>
      </c>
      <c r="O7823" s="51">
        <v>37622</v>
      </c>
      <c r="P7823" s="49" t="s">
        <v>3289</v>
      </c>
    </row>
    <row r="7824" spans="1:16">
      <c r="A7824" s="46">
        <v>0</v>
      </c>
      <c r="B7824" s="46">
        <v>0</v>
      </c>
      <c r="C7824" s="46">
        <v>0</v>
      </c>
      <c r="D7824" s="46">
        <f t="shared" si="122"/>
        <v>0</v>
      </c>
      <c r="E7824" s="51">
        <v>45261</v>
      </c>
      <c r="F7824" s="49" t="s">
        <v>80</v>
      </c>
      <c r="G7824" s="49" t="s">
        <v>81</v>
      </c>
      <c r="H7824" s="49" t="s">
        <v>3291</v>
      </c>
      <c r="I7824" s="49" t="s">
        <v>743</v>
      </c>
      <c r="J7824" s="49">
        <v>135002</v>
      </c>
      <c r="K7824" s="49" t="s">
        <v>130</v>
      </c>
      <c r="L7824" s="49">
        <v>9737383</v>
      </c>
      <c r="M7824" s="49" t="s">
        <v>3292</v>
      </c>
      <c r="N7824" s="51">
        <v>39577</v>
      </c>
      <c r="O7824" s="51">
        <v>39569</v>
      </c>
      <c r="P7824" s="49" t="s">
        <v>3293</v>
      </c>
    </row>
    <row r="7825" spans="1:16">
      <c r="A7825" s="46">
        <v>0</v>
      </c>
      <c r="B7825" s="46">
        <v>0</v>
      </c>
      <c r="C7825" s="46">
        <v>0</v>
      </c>
      <c r="D7825" s="46">
        <f t="shared" si="122"/>
        <v>0</v>
      </c>
      <c r="E7825" s="51">
        <v>45261</v>
      </c>
      <c r="F7825" s="49" t="s">
        <v>80</v>
      </c>
      <c r="G7825" s="49" t="s">
        <v>81</v>
      </c>
      <c r="H7825" s="49" t="s">
        <v>3291</v>
      </c>
      <c r="I7825" s="49" t="s">
        <v>743</v>
      </c>
      <c r="J7825" s="49">
        <v>135002</v>
      </c>
      <c r="K7825" s="49" t="s">
        <v>130</v>
      </c>
      <c r="L7825" s="49">
        <v>9737382</v>
      </c>
      <c r="M7825" s="49" t="s">
        <v>3294</v>
      </c>
      <c r="N7825" s="51">
        <v>39577</v>
      </c>
      <c r="O7825" s="51">
        <v>39569</v>
      </c>
      <c r="P7825" s="49" t="s">
        <v>3293</v>
      </c>
    </row>
    <row r="7826" spans="1:16">
      <c r="A7826" s="46">
        <v>0</v>
      </c>
      <c r="B7826" s="46">
        <v>0</v>
      </c>
      <c r="C7826" s="46">
        <v>0</v>
      </c>
      <c r="D7826" s="46">
        <f t="shared" si="122"/>
        <v>0</v>
      </c>
      <c r="E7826" s="51">
        <v>45261</v>
      </c>
      <c r="F7826" s="49" t="s">
        <v>80</v>
      </c>
      <c r="G7826" s="49" t="s">
        <v>81</v>
      </c>
      <c r="H7826" s="49" t="s">
        <v>3291</v>
      </c>
      <c r="I7826" s="49" t="s">
        <v>743</v>
      </c>
      <c r="J7826" s="49">
        <v>135002</v>
      </c>
      <c r="K7826" s="49" t="s">
        <v>130</v>
      </c>
      <c r="L7826" s="49">
        <v>9737385</v>
      </c>
      <c r="M7826" s="49" t="s">
        <v>3295</v>
      </c>
      <c r="N7826" s="51">
        <v>39577</v>
      </c>
      <c r="O7826" s="51">
        <v>39569</v>
      </c>
      <c r="P7826" s="49" t="s">
        <v>3293</v>
      </c>
    </row>
    <row r="7827" spans="1:16">
      <c r="A7827" s="46">
        <v>0</v>
      </c>
      <c r="B7827" s="46">
        <v>0</v>
      </c>
      <c r="C7827" s="46">
        <v>0</v>
      </c>
      <c r="D7827" s="46">
        <f t="shared" si="122"/>
        <v>0</v>
      </c>
      <c r="E7827" s="51">
        <v>45261</v>
      </c>
      <c r="F7827" s="49" t="s">
        <v>80</v>
      </c>
      <c r="G7827" s="49" t="s">
        <v>81</v>
      </c>
      <c r="H7827" s="49" t="s">
        <v>3291</v>
      </c>
      <c r="I7827" s="49" t="s">
        <v>743</v>
      </c>
      <c r="J7827" s="49">
        <v>135002</v>
      </c>
      <c r="K7827" s="49" t="s">
        <v>130</v>
      </c>
      <c r="L7827" s="49">
        <v>9737387</v>
      </c>
      <c r="M7827" s="49" t="s">
        <v>3296</v>
      </c>
      <c r="N7827" s="51">
        <v>39577</v>
      </c>
      <c r="O7827" s="51">
        <v>39569</v>
      </c>
      <c r="P7827" s="49" t="s">
        <v>3293</v>
      </c>
    </row>
    <row r="7828" spans="1:16">
      <c r="A7828" s="46">
        <v>0</v>
      </c>
      <c r="B7828" s="46">
        <v>0</v>
      </c>
      <c r="C7828" s="46">
        <v>0</v>
      </c>
      <c r="D7828" s="46">
        <f t="shared" si="122"/>
        <v>0</v>
      </c>
      <c r="E7828" s="51">
        <v>45261</v>
      </c>
      <c r="F7828" s="49" t="s">
        <v>80</v>
      </c>
      <c r="G7828" s="49" t="s">
        <v>81</v>
      </c>
      <c r="H7828" s="49" t="s">
        <v>3291</v>
      </c>
      <c r="I7828" s="49" t="s">
        <v>743</v>
      </c>
      <c r="J7828" s="49">
        <v>135002</v>
      </c>
      <c r="K7828" s="49" t="s">
        <v>130</v>
      </c>
      <c r="L7828" s="49">
        <v>9737386</v>
      </c>
      <c r="M7828" s="49" t="s">
        <v>3297</v>
      </c>
      <c r="N7828" s="51">
        <v>39577</v>
      </c>
      <c r="O7828" s="51">
        <v>39569</v>
      </c>
      <c r="P7828" s="49" t="s">
        <v>3293</v>
      </c>
    </row>
    <row r="7829" spans="1:16">
      <c r="A7829" s="46">
        <v>0</v>
      </c>
      <c r="B7829" s="46">
        <v>0</v>
      </c>
      <c r="C7829" s="46">
        <v>0</v>
      </c>
      <c r="D7829" s="46">
        <f t="shared" si="122"/>
        <v>0</v>
      </c>
      <c r="E7829" s="51">
        <v>45261</v>
      </c>
      <c r="F7829" s="49" t="s">
        <v>80</v>
      </c>
      <c r="G7829" s="49" t="s">
        <v>81</v>
      </c>
      <c r="H7829" s="49" t="s">
        <v>3291</v>
      </c>
      <c r="I7829" s="49" t="s">
        <v>743</v>
      </c>
      <c r="J7829" s="49">
        <v>135002</v>
      </c>
      <c r="K7829" s="49" t="s">
        <v>130</v>
      </c>
      <c r="L7829" s="49">
        <v>9737384</v>
      </c>
      <c r="M7829" s="49" t="s">
        <v>3296</v>
      </c>
      <c r="N7829" s="51">
        <v>39577</v>
      </c>
      <c r="O7829" s="51">
        <v>39569</v>
      </c>
      <c r="P7829" s="49" t="s">
        <v>3293</v>
      </c>
    </row>
    <row r="7830" spans="1:16">
      <c r="A7830" s="46">
        <v>0</v>
      </c>
      <c r="B7830" s="46">
        <v>0</v>
      </c>
      <c r="C7830" s="46">
        <v>0</v>
      </c>
      <c r="D7830" s="46">
        <f t="shared" si="122"/>
        <v>0</v>
      </c>
      <c r="E7830" s="51">
        <v>45261</v>
      </c>
      <c r="F7830" s="49" t="s">
        <v>80</v>
      </c>
      <c r="G7830" s="49" t="s">
        <v>81</v>
      </c>
      <c r="H7830" s="49" t="s">
        <v>3291</v>
      </c>
      <c r="I7830" s="49" t="s">
        <v>743</v>
      </c>
      <c r="J7830" s="49">
        <v>135500</v>
      </c>
      <c r="K7830" s="49" t="s">
        <v>106</v>
      </c>
      <c r="L7830" s="49">
        <v>9802531</v>
      </c>
      <c r="M7830" s="49" t="s">
        <v>908</v>
      </c>
      <c r="N7830" s="51">
        <v>30498</v>
      </c>
      <c r="O7830" s="51">
        <v>30498</v>
      </c>
      <c r="P7830" s="49" t="s">
        <v>1081</v>
      </c>
    </row>
    <row r="7831" spans="1:16">
      <c r="A7831" s="46">
        <v>0</v>
      </c>
      <c r="B7831" s="46">
        <v>0</v>
      </c>
      <c r="C7831" s="46">
        <v>0</v>
      </c>
      <c r="D7831" s="46">
        <f t="shared" si="122"/>
        <v>0</v>
      </c>
      <c r="E7831" s="51">
        <v>45261</v>
      </c>
      <c r="F7831" s="49" t="s">
        <v>80</v>
      </c>
      <c r="G7831" s="49" t="s">
        <v>81</v>
      </c>
      <c r="H7831" s="49" t="s">
        <v>3291</v>
      </c>
      <c r="I7831" s="49" t="s">
        <v>743</v>
      </c>
      <c r="J7831" s="49">
        <v>135500</v>
      </c>
      <c r="K7831" s="49" t="s">
        <v>106</v>
      </c>
      <c r="L7831" s="49">
        <v>9802758</v>
      </c>
      <c r="M7831" s="49" t="s">
        <v>908</v>
      </c>
      <c r="N7831" s="51">
        <v>34881</v>
      </c>
      <c r="O7831" s="51">
        <v>34881</v>
      </c>
      <c r="P7831" s="49" t="s">
        <v>1081</v>
      </c>
    </row>
    <row r="7832" spans="1:16">
      <c r="A7832" s="46">
        <v>0</v>
      </c>
      <c r="B7832" s="46">
        <v>0</v>
      </c>
      <c r="C7832" s="46">
        <v>0</v>
      </c>
      <c r="D7832" s="46">
        <f t="shared" si="122"/>
        <v>0</v>
      </c>
      <c r="E7832" s="51">
        <v>45261</v>
      </c>
      <c r="F7832" s="49" t="s">
        <v>80</v>
      </c>
      <c r="G7832" s="49" t="s">
        <v>81</v>
      </c>
      <c r="H7832" s="49" t="s">
        <v>3291</v>
      </c>
      <c r="I7832" s="49" t="s">
        <v>743</v>
      </c>
      <c r="J7832" s="49">
        <v>135500</v>
      </c>
      <c r="K7832" s="49" t="s">
        <v>107</v>
      </c>
      <c r="L7832" s="49">
        <v>9736848</v>
      </c>
      <c r="M7832" s="49" t="s">
        <v>3298</v>
      </c>
      <c r="N7832" s="51">
        <v>39577</v>
      </c>
      <c r="O7832" s="51">
        <v>39569</v>
      </c>
      <c r="P7832" s="49" t="s">
        <v>3299</v>
      </c>
    </row>
    <row r="7833" spans="1:16">
      <c r="A7833" s="46">
        <v>0</v>
      </c>
      <c r="B7833" s="46">
        <v>0</v>
      </c>
      <c r="C7833" s="46">
        <v>0</v>
      </c>
      <c r="D7833" s="46">
        <f t="shared" si="122"/>
        <v>0</v>
      </c>
      <c r="E7833" s="51">
        <v>45261</v>
      </c>
      <c r="F7833" s="49" t="s">
        <v>80</v>
      </c>
      <c r="G7833" s="49" t="s">
        <v>81</v>
      </c>
      <c r="H7833" s="49" t="s">
        <v>3291</v>
      </c>
      <c r="I7833" s="49" t="s">
        <v>743</v>
      </c>
      <c r="J7833" s="49">
        <v>135500</v>
      </c>
      <c r="K7833" s="49" t="s">
        <v>107</v>
      </c>
      <c r="L7833" s="49">
        <v>12789617</v>
      </c>
      <c r="M7833" s="49" t="s">
        <v>3300</v>
      </c>
      <c r="N7833" s="51">
        <v>41892</v>
      </c>
      <c r="O7833" s="51">
        <v>41913</v>
      </c>
      <c r="P7833" s="49" t="s">
        <v>3301</v>
      </c>
    </row>
    <row r="7834" spans="1:16">
      <c r="A7834" s="46">
        <v>0</v>
      </c>
      <c r="B7834" s="46">
        <v>0</v>
      </c>
      <c r="C7834" s="46">
        <v>0</v>
      </c>
      <c r="D7834" s="46">
        <f t="shared" si="122"/>
        <v>0</v>
      </c>
      <c r="E7834" s="51">
        <v>45261</v>
      </c>
      <c r="F7834" s="49" t="s">
        <v>80</v>
      </c>
      <c r="G7834" s="49" t="s">
        <v>81</v>
      </c>
      <c r="H7834" s="49" t="s">
        <v>3291</v>
      </c>
      <c r="I7834" s="49" t="s">
        <v>743</v>
      </c>
      <c r="J7834" s="49">
        <v>135500</v>
      </c>
      <c r="K7834" s="49" t="s">
        <v>108</v>
      </c>
      <c r="L7834" s="49">
        <v>9772986</v>
      </c>
      <c r="M7834" s="49" t="s">
        <v>930</v>
      </c>
      <c r="N7834" s="51">
        <v>34881</v>
      </c>
      <c r="O7834" s="51">
        <v>34881</v>
      </c>
      <c r="P7834" s="49" t="s">
        <v>1091</v>
      </c>
    </row>
    <row r="7835" spans="1:16">
      <c r="A7835" s="46">
        <v>0</v>
      </c>
      <c r="B7835" s="46">
        <v>0</v>
      </c>
      <c r="C7835" s="46">
        <v>0</v>
      </c>
      <c r="D7835" s="46">
        <f t="shared" si="122"/>
        <v>0</v>
      </c>
      <c r="E7835" s="51">
        <v>45261</v>
      </c>
      <c r="F7835" s="49" t="s">
        <v>80</v>
      </c>
      <c r="G7835" s="49" t="s">
        <v>81</v>
      </c>
      <c r="H7835" s="49" t="s">
        <v>3291</v>
      </c>
      <c r="I7835" s="49" t="s">
        <v>743</v>
      </c>
      <c r="J7835" s="49">
        <v>135500</v>
      </c>
      <c r="K7835" s="49" t="s">
        <v>109</v>
      </c>
      <c r="L7835" s="49">
        <v>9803296</v>
      </c>
      <c r="M7835" s="49" t="s">
        <v>914</v>
      </c>
      <c r="N7835" s="51">
        <v>34881</v>
      </c>
      <c r="O7835" s="51">
        <v>34881</v>
      </c>
      <c r="P7835" s="49" t="s">
        <v>1081</v>
      </c>
    </row>
    <row r="7836" spans="1:16">
      <c r="A7836" s="46">
        <v>0</v>
      </c>
      <c r="B7836" s="46">
        <v>0</v>
      </c>
      <c r="C7836" s="46">
        <v>0</v>
      </c>
      <c r="D7836" s="46">
        <f t="shared" si="122"/>
        <v>0</v>
      </c>
      <c r="E7836" s="51">
        <v>45261</v>
      </c>
      <c r="F7836" s="49" t="s">
        <v>80</v>
      </c>
      <c r="G7836" s="49" t="s">
        <v>81</v>
      </c>
      <c r="H7836" s="49" t="s">
        <v>3291</v>
      </c>
      <c r="I7836" s="49" t="s">
        <v>743</v>
      </c>
      <c r="J7836" s="49">
        <v>135500</v>
      </c>
      <c r="K7836" s="49" t="s">
        <v>109</v>
      </c>
      <c r="L7836" s="49">
        <v>9739296</v>
      </c>
      <c r="M7836" s="49" t="s">
        <v>914</v>
      </c>
      <c r="N7836" s="51">
        <v>39577</v>
      </c>
      <c r="O7836" s="51">
        <v>39448</v>
      </c>
      <c r="P7836" s="49" t="s">
        <v>3299</v>
      </c>
    </row>
    <row r="7837" spans="1:16">
      <c r="A7837" s="46">
        <v>0</v>
      </c>
      <c r="B7837" s="46">
        <v>0</v>
      </c>
      <c r="C7837" s="46">
        <v>0</v>
      </c>
      <c r="D7837" s="46">
        <f t="shared" si="122"/>
        <v>0</v>
      </c>
      <c r="E7837" s="51">
        <v>45261</v>
      </c>
      <c r="F7837" s="49" t="s">
        <v>80</v>
      </c>
      <c r="G7837" s="49" t="s">
        <v>81</v>
      </c>
      <c r="H7837" s="49" t="s">
        <v>3291</v>
      </c>
      <c r="I7837" s="49" t="s">
        <v>743</v>
      </c>
      <c r="J7837" s="49">
        <v>135500</v>
      </c>
      <c r="K7837" s="49" t="s">
        <v>109</v>
      </c>
      <c r="L7837" s="49">
        <v>9803070</v>
      </c>
      <c r="M7837" s="49" t="s">
        <v>914</v>
      </c>
      <c r="N7837" s="51">
        <v>30498</v>
      </c>
      <c r="O7837" s="51">
        <v>30498</v>
      </c>
      <c r="P7837" s="49" t="s">
        <v>1081</v>
      </c>
    </row>
    <row r="7838" spans="1:16">
      <c r="A7838" s="46">
        <v>0</v>
      </c>
      <c r="B7838" s="46">
        <v>0</v>
      </c>
      <c r="C7838" s="46">
        <v>0</v>
      </c>
      <c r="D7838" s="46">
        <f t="shared" si="122"/>
        <v>0</v>
      </c>
      <c r="E7838" s="51">
        <v>45261</v>
      </c>
      <c r="F7838" s="49" t="s">
        <v>80</v>
      </c>
      <c r="G7838" s="49" t="s">
        <v>81</v>
      </c>
      <c r="H7838" s="49" t="s">
        <v>3291</v>
      </c>
      <c r="I7838" s="49" t="s">
        <v>743</v>
      </c>
      <c r="J7838" s="49">
        <v>135500</v>
      </c>
      <c r="K7838" s="49" t="s">
        <v>116</v>
      </c>
      <c r="L7838" s="49">
        <v>9975129</v>
      </c>
      <c r="M7838" s="49" t="s">
        <v>3093</v>
      </c>
      <c r="N7838" s="51">
        <v>30498</v>
      </c>
      <c r="O7838" s="51">
        <v>30498</v>
      </c>
      <c r="P7838" s="49" t="s">
        <v>1091</v>
      </c>
    </row>
    <row r="7839" spans="1:16">
      <c r="A7839" s="46">
        <v>0</v>
      </c>
      <c r="B7839" s="46">
        <v>0</v>
      </c>
      <c r="C7839" s="46">
        <v>0</v>
      </c>
      <c r="D7839" s="46">
        <f t="shared" si="122"/>
        <v>0</v>
      </c>
      <c r="E7839" s="51">
        <v>45261</v>
      </c>
      <c r="F7839" s="49" t="s">
        <v>80</v>
      </c>
      <c r="G7839" s="49" t="s">
        <v>81</v>
      </c>
      <c r="H7839" s="49" t="s">
        <v>3291</v>
      </c>
      <c r="I7839" s="49" t="s">
        <v>743</v>
      </c>
      <c r="J7839" s="49">
        <v>135500</v>
      </c>
      <c r="K7839" s="49" t="s">
        <v>135</v>
      </c>
      <c r="L7839" s="49">
        <v>9772987</v>
      </c>
      <c r="M7839" s="49" t="s">
        <v>3095</v>
      </c>
      <c r="N7839" s="51">
        <v>34881</v>
      </c>
      <c r="O7839" s="51">
        <v>34881</v>
      </c>
      <c r="P7839" s="49" t="s">
        <v>1091</v>
      </c>
    </row>
    <row r="7840" spans="1:16">
      <c r="A7840" s="46">
        <v>0</v>
      </c>
      <c r="B7840" s="46">
        <v>0</v>
      </c>
      <c r="C7840" s="46">
        <v>0</v>
      </c>
      <c r="D7840" s="46">
        <f t="shared" si="122"/>
        <v>0</v>
      </c>
      <c r="E7840" s="51">
        <v>45261</v>
      </c>
      <c r="F7840" s="49" t="s">
        <v>80</v>
      </c>
      <c r="G7840" s="49" t="s">
        <v>81</v>
      </c>
      <c r="H7840" s="49" t="s">
        <v>3291</v>
      </c>
      <c r="I7840" s="49" t="s">
        <v>743</v>
      </c>
      <c r="J7840" s="49">
        <v>135600</v>
      </c>
      <c r="K7840" s="49" t="s">
        <v>107</v>
      </c>
      <c r="L7840" s="49">
        <v>9736847</v>
      </c>
      <c r="M7840" s="49" t="s">
        <v>3298</v>
      </c>
      <c r="N7840" s="51">
        <v>39577</v>
      </c>
      <c r="O7840" s="51">
        <v>39569</v>
      </c>
      <c r="P7840" s="49" t="s">
        <v>3299</v>
      </c>
    </row>
    <row r="7841" spans="1:16">
      <c r="A7841" s="46">
        <v>0</v>
      </c>
      <c r="B7841" s="46">
        <v>0</v>
      </c>
      <c r="C7841" s="46">
        <v>0</v>
      </c>
      <c r="D7841" s="46">
        <f t="shared" si="122"/>
        <v>0</v>
      </c>
      <c r="E7841" s="51">
        <v>45261</v>
      </c>
      <c r="F7841" s="49" t="s">
        <v>80</v>
      </c>
      <c r="G7841" s="49" t="s">
        <v>81</v>
      </c>
      <c r="H7841" s="49" t="s">
        <v>3291</v>
      </c>
      <c r="I7841" s="49" t="s">
        <v>743</v>
      </c>
      <c r="J7841" s="49">
        <v>135600</v>
      </c>
      <c r="K7841" s="49" t="s">
        <v>121</v>
      </c>
      <c r="L7841" s="49">
        <v>9739298</v>
      </c>
      <c r="M7841" s="49" t="s">
        <v>938</v>
      </c>
      <c r="N7841" s="51">
        <v>39577</v>
      </c>
      <c r="O7841" s="51">
        <v>39448</v>
      </c>
      <c r="P7841" s="49" t="s">
        <v>3299</v>
      </c>
    </row>
    <row r="7842" spans="1:16">
      <c r="A7842" s="46">
        <v>0</v>
      </c>
      <c r="B7842" s="46">
        <v>0</v>
      </c>
      <c r="C7842" s="46">
        <v>0</v>
      </c>
      <c r="D7842" s="46">
        <f t="shared" si="122"/>
        <v>0</v>
      </c>
      <c r="E7842" s="51">
        <v>45261</v>
      </c>
      <c r="F7842" s="49" t="s">
        <v>80</v>
      </c>
      <c r="G7842" s="49" t="s">
        <v>81</v>
      </c>
      <c r="H7842" s="49" t="s">
        <v>3291</v>
      </c>
      <c r="I7842" s="49" t="s">
        <v>743</v>
      </c>
      <c r="J7842" s="49">
        <v>135600</v>
      </c>
      <c r="K7842" s="49" t="s">
        <v>115</v>
      </c>
      <c r="L7842" s="49">
        <v>9814657</v>
      </c>
      <c r="M7842" s="49" t="s">
        <v>977</v>
      </c>
      <c r="N7842" s="51">
        <v>37712</v>
      </c>
      <c r="O7842" s="51">
        <v>37622</v>
      </c>
      <c r="P7842" s="49" t="s">
        <v>1343</v>
      </c>
    </row>
    <row r="7843" spans="1:16">
      <c r="A7843" s="46">
        <v>0</v>
      </c>
      <c r="B7843" s="46">
        <v>0</v>
      </c>
      <c r="C7843" s="46">
        <v>0</v>
      </c>
      <c r="D7843" s="46">
        <f t="shared" si="122"/>
        <v>0</v>
      </c>
      <c r="E7843" s="51">
        <v>45261</v>
      </c>
      <c r="F7843" s="49" t="s">
        <v>80</v>
      </c>
      <c r="G7843" s="49" t="s">
        <v>81</v>
      </c>
      <c r="H7843" s="49" t="s">
        <v>3291</v>
      </c>
      <c r="I7843" s="49" t="s">
        <v>743</v>
      </c>
      <c r="J7843" s="49">
        <v>135600</v>
      </c>
      <c r="K7843" s="49" t="s">
        <v>115</v>
      </c>
      <c r="L7843" s="49">
        <v>9739297</v>
      </c>
      <c r="M7843" s="49" t="s">
        <v>977</v>
      </c>
      <c r="N7843" s="51">
        <v>39577</v>
      </c>
      <c r="O7843" s="51">
        <v>39448</v>
      </c>
      <c r="P7843" s="49" t="s">
        <v>3299</v>
      </c>
    </row>
    <row r="7844" spans="1:16">
      <c r="A7844" s="46">
        <v>0</v>
      </c>
      <c r="B7844" s="46">
        <v>0</v>
      </c>
      <c r="C7844" s="46">
        <v>0</v>
      </c>
      <c r="D7844" s="46">
        <f t="shared" si="122"/>
        <v>0</v>
      </c>
      <c r="E7844" s="51">
        <v>45261</v>
      </c>
      <c r="F7844" s="49" t="s">
        <v>80</v>
      </c>
      <c r="G7844" s="49" t="s">
        <v>81</v>
      </c>
      <c r="H7844" s="49" t="s">
        <v>3302</v>
      </c>
      <c r="I7844" s="49" t="s">
        <v>744</v>
      </c>
      <c r="J7844" s="49">
        <v>135300</v>
      </c>
      <c r="K7844" s="49" t="s">
        <v>107</v>
      </c>
      <c r="L7844" s="49">
        <v>11417379</v>
      </c>
      <c r="M7844" s="49" t="s">
        <v>3303</v>
      </c>
      <c r="N7844" s="51">
        <v>41025</v>
      </c>
      <c r="O7844" s="51">
        <v>41030</v>
      </c>
      <c r="P7844" s="49" t="s">
        <v>3304</v>
      </c>
    </row>
    <row r="7845" spans="1:16">
      <c r="A7845" s="46">
        <v>0</v>
      </c>
      <c r="B7845" s="46">
        <v>0</v>
      </c>
      <c r="C7845" s="46">
        <v>0</v>
      </c>
      <c r="D7845" s="46">
        <f t="shared" si="122"/>
        <v>0</v>
      </c>
      <c r="E7845" s="51">
        <v>45261</v>
      </c>
      <c r="F7845" s="49" t="s">
        <v>80</v>
      </c>
      <c r="G7845" s="49" t="s">
        <v>81</v>
      </c>
      <c r="H7845" s="49" t="s">
        <v>3302</v>
      </c>
      <c r="I7845" s="49" t="s">
        <v>744</v>
      </c>
      <c r="J7845" s="49">
        <v>135500</v>
      </c>
      <c r="K7845" s="49" t="s">
        <v>107</v>
      </c>
      <c r="L7845" s="49">
        <v>11417382</v>
      </c>
      <c r="M7845" s="49" t="s">
        <v>3303</v>
      </c>
      <c r="N7845" s="51">
        <v>41025</v>
      </c>
      <c r="O7845" s="51">
        <v>41030</v>
      </c>
      <c r="P7845" s="49" t="s">
        <v>3304</v>
      </c>
    </row>
    <row r="7846" spans="1:16">
      <c r="A7846" s="46">
        <v>0</v>
      </c>
      <c r="B7846" s="46">
        <v>0</v>
      </c>
      <c r="C7846" s="46">
        <v>0</v>
      </c>
      <c r="D7846" s="46">
        <f t="shared" si="122"/>
        <v>0</v>
      </c>
      <c r="E7846" s="51">
        <v>45261</v>
      </c>
      <c r="F7846" s="49" t="s">
        <v>80</v>
      </c>
      <c r="G7846" s="49" t="s">
        <v>81</v>
      </c>
      <c r="H7846" s="49" t="s">
        <v>3305</v>
      </c>
      <c r="I7846" s="49" t="s">
        <v>745</v>
      </c>
      <c r="J7846" s="49">
        <v>135500</v>
      </c>
      <c r="K7846" s="49" t="s">
        <v>103</v>
      </c>
      <c r="L7846" s="49">
        <v>9809995</v>
      </c>
      <c r="M7846" s="49" t="s">
        <v>920</v>
      </c>
      <c r="N7846" s="51">
        <v>37281</v>
      </c>
      <c r="O7846" s="51">
        <v>37257</v>
      </c>
      <c r="P7846" s="49" t="s">
        <v>3306</v>
      </c>
    </row>
    <row r="7847" spans="1:16">
      <c r="A7847" s="46">
        <v>0</v>
      </c>
      <c r="B7847" s="46">
        <v>0</v>
      </c>
      <c r="C7847" s="46">
        <v>0</v>
      </c>
      <c r="D7847" s="46">
        <f t="shared" si="122"/>
        <v>0</v>
      </c>
      <c r="E7847" s="51">
        <v>45261</v>
      </c>
      <c r="F7847" s="49" t="s">
        <v>80</v>
      </c>
      <c r="G7847" s="49" t="s">
        <v>81</v>
      </c>
      <c r="H7847" s="49" t="s">
        <v>3305</v>
      </c>
      <c r="I7847" s="49" t="s">
        <v>745</v>
      </c>
      <c r="J7847" s="49">
        <v>135500</v>
      </c>
      <c r="K7847" s="49" t="s">
        <v>103</v>
      </c>
      <c r="L7847" s="49">
        <v>9823218</v>
      </c>
      <c r="M7847" s="49" t="s">
        <v>920</v>
      </c>
      <c r="N7847" s="51">
        <v>36557</v>
      </c>
      <c r="O7847" s="51">
        <v>36526</v>
      </c>
      <c r="P7847" s="49" t="s">
        <v>3307</v>
      </c>
    </row>
    <row r="7848" spans="1:16">
      <c r="A7848" s="46">
        <v>0</v>
      </c>
      <c r="B7848" s="46">
        <v>0</v>
      </c>
      <c r="C7848" s="46">
        <v>0</v>
      </c>
      <c r="D7848" s="46">
        <f t="shared" si="122"/>
        <v>0</v>
      </c>
      <c r="E7848" s="51">
        <v>45261</v>
      </c>
      <c r="F7848" s="49" t="s">
        <v>80</v>
      </c>
      <c r="G7848" s="49" t="s">
        <v>81</v>
      </c>
      <c r="H7848" s="49" t="s">
        <v>3305</v>
      </c>
      <c r="I7848" s="49" t="s">
        <v>745</v>
      </c>
      <c r="J7848" s="49">
        <v>135500</v>
      </c>
      <c r="K7848" s="49" t="s">
        <v>106</v>
      </c>
      <c r="L7848" s="49">
        <v>9801860</v>
      </c>
      <c r="M7848" s="49" t="s">
        <v>908</v>
      </c>
      <c r="N7848" s="51">
        <v>36557</v>
      </c>
      <c r="O7848" s="51">
        <v>36526</v>
      </c>
      <c r="P7848" s="49" t="s">
        <v>1081</v>
      </c>
    </row>
    <row r="7849" spans="1:16">
      <c r="A7849" s="46">
        <v>0</v>
      </c>
      <c r="B7849" s="46">
        <v>0</v>
      </c>
      <c r="C7849" s="46">
        <v>0</v>
      </c>
      <c r="D7849" s="46">
        <f t="shared" si="122"/>
        <v>0</v>
      </c>
      <c r="E7849" s="51">
        <v>45261</v>
      </c>
      <c r="F7849" s="49" t="s">
        <v>80</v>
      </c>
      <c r="G7849" s="49" t="s">
        <v>81</v>
      </c>
      <c r="H7849" s="49" t="s">
        <v>3305</v>
      </c>
      <c r="I7849" s="49" t="s">
        <v>745</v>
      </c>
      <c r="J7849" s="49">
        <v>135500</v>
      </c>
      <c r="K7849" s="49" t="s">
        <v>106</v>
      </c>
      <c r="L7849" s="49">
        <v>9802842</v>
      </c>
      <c r="M7849" s="49" t="s">
        <v>908</v>
      </c>
      <c r="N7849" s="51">
        <v>30864</v>
      </c>
      <c r="O7849" s="51">
        <v>30864</v>
      </c>
      <c r="P7849" s="49" t="s">
        <v>1081</v>
      </c>
    </row>
    <row r="7850" spans="1:16">
      <c r="A7850" s="46">
        <v>0</v>
      </c>
      <c r="B7850" s="46">
        <v>0</v>
      </c>
      <c r="C7850" s="46">
        <v>0</v>
      </c>
      <c r="D7850" s="46">
        <f t="shared" si="122"/>
        <v>0</v>
      </c>
      <c r="E7850" s="51">
        <v>45261</v>
      </c>
      <c r="F7850" s="49" t="s">
        <v>80</v>
      </c>
      <c r="G7850" s="49" t="s">
        <v>81</v>
      </c>
      <c r="H7850" s="49" t="s">
        <v>3305</v>
      </c>
      <c r="I7850" s="49" t="s">
        <v>745</v>
      </c>
      <c r="J7850" s="49">
        <v>135500</v>
      </c>
      <c r="K7850" s="49" t="s">
        <v>106</v>
      </c>
      <c r="L7850" s="49">
        <v>9802843</v>
      </c>
      <c r="M7850" s="49" t="s">
        <v>908</v>
      </c>
      <c r="N7850" s="51">
        <v>31959</v>
      </c>
      <c r="O7850" s="51">
        <v>31959</v>
      </c>
      <c r="P7850" s="49" t="s">
        <v>1081</v>
      </c>
    </row>
    <row r="7851" spans="1:16">
      <c r="A7851" s="46">
        <v>0</v>
      </c>
      <c r="B7851" s="46">
        <v>0</v>
      </c>
      <c r="C7851" s="46">
        <v>0</v>
      </c>
      <c r="D7851" s="46">
        <f t="shared" si="122"/>
        <v>0</v>
      </c>
      <c r="E7851" s="51">
        <v>45261</v>
      </c>
      <c r="F7851" s="49" t="s">
        <v>80</v>
      </c>
      <c r="G7851" s="49" t="s">
        <v>81</v>
      </c>
      <c r="H7851" s="49" t="s">
        <v>3305</v>
      </c>
      <c r="I7851" s="49" t="s">
        <v>745</v>
      </c>
      <c r="J7851" s="49">
        <v>135500</v>
      </c>
      <c r="K7851" s="49" t="s">
        <v>106</v>
      </c>
      <c r="L7851" s="49">
        <v>9802655</v>
      </c>
      <c r="M7851" s="49" t="s">
        <v>908</v>
      </c>
      <c r="N7851" s="51">
        <v>36557</v>
      </c>
      <c r="O7851" s="51">
        <v>36526</v>
      </c>
      <c r="P7851" s="49" t="s">
        <v>1081</v>
      </c>
    </row>
    <row r="7852" spans="1:16">
      <c r="A7852" s="46">
        <v>0</v>
      </c>
      <c r="B7852" s="46">
        <v>0</v>
      </c>
      <c r="C7852" s="46">
        <v>0</v>
      </c>
      <c r="D7852" s="46">
        <f t="shared" si="122"/>
        <v>0</v>
      </c>
      <c r="E7852" s="51">
        <v>45261</v>
      </c>
      <c r="F7852" s="49" t="s">
        <v>80</v>
      </c>
      <c r="G7852" s="49" t="s">
        <v>81</v>
      </c>
      <c r="H7852" s="49" t="s">
        <v>3305</v>
      </c>
      <c r="I7852" s="49" t="s">
        <v>745</v>
      </c>
      <c r="J7852" s="49">
        <v>135500</v>
      </c>
      <c r="K7852" s="49" t="s">
        <v>107</v>
      </c>
      <c r="L7852" s="49">
        <v>9809883</v>
      </c>
      <c r="M7852" s="49" t="s">
        <v>3308</v>
      </c>
      <c r="N7852" s="51">
        <v>37281</v>
      </c>
      <c r="O7852" s="51">
        <v>37316</v>
      </c>
      <c r="P7852" s="49" t="s">
        <v>3306</v>
      </c>
    </row>
    <row r="7853" spans="1:16">
      <c r="A7853" s="46">
        <v>0</v>
      </c>
      <c r="B7853" s="46">
        <v>0</v>
      </c>
      <c r="C7853" s="46">
        <v>0</v>
      </c>
      <c r="D7853" s="46">
        <f t="shared" si="122"/>
        <v>0</v>
      </c>
      <c r="E7853" s="51">
        <v>45261</v>
      </c>
      <c r="F7853" s="49" t="s">
        <v>80</v>
      </c>
      <c r="G7853" s="49" t="s">
        <v>81</v>
      </c>
      <c r="H7853" s="49" t="s">
        <v>3305</v>
      </c>
      <c r="I7853" s="49" t="s">
        <v>745</v>
      </c>
      <c r="J7853" s="49">
        <v>135500</v>
      </c>
      <c r="K7853" s="49" t="s">
        <v>108</v>
      </c>
      <c r="L7853" s="49">
        <v>9823217</v>
      </c>
      <c r="M7853" s="49" t="s">
        <v>930</v>
      </c>
      <c r="N7853" s="51">
        <v>36557</v>
      </c>
      <c r="O7853" s="51">
        <v>36526</v>
      </c>
      <c r="P7853" s="49" t="s">
        <v>3307</v>
      </c>
    </row>
    <row r="7854" spans="1:16">
      <c r="A7854" s="46">
        <v>0</v>
      </c>
      <c r="B7854" s="46">
        <v>0</v>
      </c>
      <c r="C7854" s="46">
        <v>0</v>
      </c>
      <c r="D7854" s="46">
        <f t="shared" si="122"/>
        <v>0</v>
      </c>
      <c r="E7854" s="51">
        <v>45261</v>
      </c>
      <c r="F7854" s="49" t="s">
        <v>80</v>
      </c>
      <c r="G7854" s="49" t="s">
        <v>81</v>
      </c>
      <c r="H7854" s="49" t="s">
        <v>3305</v>
      </c>
      <c r="I7854" s="49" t="s">
        <v>745</v>
      </c>
      <c r="J7854" s="49">
        <v>135500</v>
      </c>
      <c r="K7854" s="49" t="s">
        <v>108</v>
      </c>
      <c r="L7854" s="49">
        <v>9809994</v>
      </c>
      <c r="M7854" s="49" t="s">
        <v>930</v>
      </c>
      <c r="N7854" s="51">
        <v>37281</v>
      </c>
      <c r="O7854" s="51">
        <v>37257</v>
      </c>
      <c r="P7854" s="49" t="s">
        <v>3306</v>
      </c>
    </row>
    <row r="7855" spans="1:16">
      <c r="A7855" s="46">
        <v>0</v>
      </c>
      <c r="B7855" s="46">
        <v>0</v>
      </c>
      <c r="C7855" s="46">
        <v>0</v>
      </c>
      <c r="D7855" s="46">
        <f t="shared" si="122"/>
        <v>0</v>
      </c>
      <c r="E7855" s="51">
        <v>45261</v>
      </c>
      <c r="F7855" s="49" t="s">
        <v>80</v>
      </c>
      <c r="G7855" s="49" t="s">
        <v>81</v>
      </c>
      <c r="H7855" s="49" t="s">
        <v>3305</v>
      </c>
      <c r="I7855" s="49" t="s">
        <v>745</v>
      </c>
      <c r="J7855" s="49">
        <v>135500</v>
      </c>
      <c r="K7855" s="49" t="s">
        <v>109</v>
      </c>
      <c r="L7855" s="49">
        <v>9803407</v>
      </c>
      <c r="M7855" s="49" t="s">
        <v>914</v>
      </c>
      <c r="N7855" s="51">
        <v>31959</v>
      </c>
      <c r="O7855" s="51">
        <v>31959</v>
      </c>
      <c r="P7855" s="49" t="s">
        <v>1081</v>
      </c>
    </row>
    <row r="7856" spans="1:16">
      <c r="A7856" s="46">
        <v>0</v>
      </c>
      <c r="B7856" s="46">
        <v>0</v>
      </c>
      <c r="C7856" s="46">
        <v>0</v>
      </c>
      <c r="D7856" s="46">
        <f t="shared" si="122"/>
        <v>0</v>
      </c>
      <c r="E7856" s="51">
        <v>45261</v>
      </c>
      <c r="F7856" s="49" t="s">
        <v>80</v>
      </c>
      <c r="G7856" s="49" t="s">
        <v>81</v>
      </c>
      <c r="H7856" s="49" t="s">
        <v>3305</v>
      </c>
      <c r="I7856" s="49" t="s">
        <v>745</v>
      </c>
      <c r="J7856" s="49">
        <v>135500</v>
      </c>
      <c r="K7856" s="49" t="s">
        <v>109</v>
      </c>
      <c r="L7856" s="49">
        <v>9803228</v>
      </c>
      <c r="M7856" s="49" t="s">
        <v>914</v>
      </c>
      <c r="N7856" s="51">
        <v>36557</v>
      </c>
      <c r="O7856" s="51">
        <v>36526</v>
      </c>
      <c r="P7856" s="49" t="s">
        <v>1081</v>
      </c>
    </row>
    <row r="7857" spans="1:16">
      <c r="A7857" s="46">
        <v>0</v>
      </c>
      <c r="B7857" s="46">
        <v>0</v>
      </c>
      <c r="C7857" s="46">
        <v>0</v>
      </c>
      <c r="D7857" s="46">
        <f t="shared" si="122"/>
        <v>0</v>
      </c>
      <c r="E7857" s="51">
        <v>45261</v>
      </c>
      <c r="F7857" s="49" t="s">
        <v>80</v>
      </c>
      <c r="G7857" s="49" t="s">
        <v>81</v>
      </c>
      <c r="H7857" s="49" t="s">
        <v>3305</v>
      </c>
      <c r="I7857" s="49" t="s">
        <v>745</v>
      </c>
      <c r="J7857" s="49">
        <v>135500</v>
      </c>
      <c r="K7857" s="49" t="s">
        <v>109</v>
      </c>
      <c r="L7857" s="49">
        <v>9802133</v>
      </c>
      <c r="M7857" s="49" t="s">
        <v>914</v>
      </c>
      <c r="N7857" s="51">
        <v>36557</v>
      </c>
      <c r="O7857" s="51">
        <v>36526</v>
      </c>
      <c r="P7857" s="49" t="s">
        <v>1081</v>
      </c>
    </row>
    <row r="7858" spans="1:16">
      <c r="A7858" s="46">
        <v>0</v>
      </c>
      <c r="B7858" s="46">
        <v>0</v>
      </c>
      <c r="C7858" s="46">
        <v>0</v>
      </c>
      <c r="D7858" s="46">
        <f t="shared" si="122"/>
        <v>0</v>
      </c>
      <c r="E7858" s="51">
        <v>45261</v>
      </c>
      <c r="F7858" s="49" t="s">
        <v>80</v>
      </c>
      <c r="G7858" s="49" t="s">
        <v>81</v>
      </c>
      <c r="H7858" s="49" t="s">
        <v>3305</v>
      </c>
      <c r="I7858" s="49" t="s">
        <v>745</v>
      </c>
      <c r="J7858" s="49">
        <v>135500</v>
      </c>
      <c r="K7858" s="49" t="s">
        <v>109</v>
      </c>
      <c r="L7858" s="49">
        <v>9809991</v>
      </c>
      <c r="M7858" s="49" t="s">
        <v>914</v>
      </c>
      <c r="N7858" s="51">
        <v>37281</v>
      </c>
      <c r="O7858" s="51">
        <v>37257</v>
      </c>
      <c r="P7858" s="49" t="s">
        <v>3306</v>
      </c>
    </row>
    <row r="7859" spans="1:16">
      <c r="A7859" s="46">
        <v>0</v>
      </c>
      <c r="B7859" s="46">
        <v>0</v>
      </c>
      <c r="C7859" s="46">
        <v>0</v>
      </c>
      <c r="D7859" s="46">
        <f t="shared" si="122"/>
        <v>0</v>
      </c>
      <c r="E7859" s="51">
        <v>45261</v>
      </c>
      <c r="F7859" s="49" t="s">
        <v>80</v>
      </c>
      <c r="G7859" s="49" t="s">
        <v>81</v>
      </c>
      <c r="H7859" s="49" t="s">
        <v>3305</v>
      </c>
      <c r="I7859" s="49" t="s">
        <v>745</v>
      </c>
      <c r="J7859" s="49">
        <v>135500</v>
      </c>
      <c r="K7859" s="49" t="s">
        <v>109</v>
      </c>
      <c r="L7859" s="49">
        <v>9803406</v>
      </c>
      <c r="M7859" s="49" t="s">
        <v>914</v>
      </c>
      <c r="N7859" s="51">
        <v>30864</v>
      </c>
      <c r="O7859" s="51">
        <v>30864</v>
      </c>
      <c r="P7859" s="49" t="s">
        <v>1081</v>
      </c>
    </row>
    <row r="7860" spans="1:16">
      <c r="A7860" s="46">
        <v>0</v>
      </c>
      <c r="B7860" s="46">
        <v>0</v>
      </c>
      <c r="C7860" s="46">
        <v>0</v>
      </c>
      <c r="D7860" s="46">
        <f t="shared" si="122"/>
        <v>0</v>
      </c>
      <c r="E7860" s="51">
        <v>45261</v>
      </c>
      <c r="F7860" s="49" t="s">
        <v>80</v>
      </c>
      <c r="G7860" s="49" t="s">
        <v>81</v>
      </c>
      <c r="H7860" s="49" t="s">
        <v>3305</v>
      </c>
      <c r="I7860" s="49" t="s">
        <v>745</v>
      </c>
      <c r="J7860" s="49">
        <v>135500</v>
      </c>
      <c r="K7860" s="49" t="s">
        <v>702</v>
      </c>
      <c r="L7860" s="49">
        <v>9823216</v>
      </c>
      <c r="M7860" s="49" t="s">
        <v>3113</v>
      </c>
      <c r="N7860" s="51">
        <v>36557</v>
      </c>
      <c r="O7860" s="51">
        <v>36526</v>
      </c>
      <c r="P7860" s="49" t="s">
        <v>3307</v>
      </c>
    </row>
    <row r="7861" spans="1:16">
      <c r="A7861" s="46">
        <v>0</v>
      </c>
      <c r="B7861" s="46">
        <v>0</v>
      </c>
      <c r="C7861" s="46">
        <v>0</v>
      </c>
      <c r="D7861" s="46">
        <f t="shared" si="122"/>
        <v>0</v>
      </c>
      <c r="E7861" s="51">
        <v>45261</v>
      </c>
      <c r="F7861" s="49" t="s">
        <v>80</v>
      </c>
      <c r="G7861" s="49" t="s">
        <v>81</v>
      </c>
      <c r="H7861" s="49" t="s">
        <v>3305</v>
      </c>
      <c r="I7861" s="49" t="s">
        <v>745</v>
      </c>
      <c r="J7861" s="49">
        <v>135500</v>
      </c>
      <c r="K7861" s="49" t="s">
        <v>117</v>
      </c>
      <c r="L7861" s="49">
        <v>9823215</v>
      </c>
      <c r="M7861" s="49" t="s">
        <v>3094</v>
      </c>
      <c r="N7861" s="51">
        <v>36557</v>
      </c>
      <c r="O7861" s="51">
        <v>36526</v>
      </c>
      <c r="P7861" s="49" t="s">
        <v>3307</v>
      </c>
    </row>
    <row r="7862" spans="1:16">
      <c r="A7862" s="46">
        <v>0</v>
      </c>
      <c r="B7862" s="46">
        <v>0</v>
      </c>
      <c r="C7862" s="46">
        <v>0</v>
      </c>
      <c r="D7862" s="46">
        <f t="shared" si="122"/>
        <v>0</v>
      </c>
      <c r="E7862" s="51">
        <v>45261</v>
      </c>
      <c r="F7862" s="49" t="s">
        <v>80</v>
      </c>
      <c r="G7862" s="49" t="s">
        <v>81</v>
      </c>
      <c r="H7862" s="49" t="s">
        <v>3305</v>
      </c>
      <c r="I7862" s="49" t="s">
        <v>745</v>
      </c>
      <c r="J7862" s="49">
        <v>135500</v>
      </c>
      <c r="K7862" s="49" t="s">
        <v>692</v>
      </c>
      <c r="L7862" s="49">
        <v>9975127</v>
      </c>
      <c r="M7862" s="49" t="s">
        <v>3166</v>
      </c>
      <c r="N7862" s="51">
        <v>31959</v>
      </c>
      <c r="O7862" s="51">
        <v>31959</v>
      </c>
      <c r="P7862" s="49" t="s">
        <v>1091</v>
      </c>
    </row>
    <row r="7863" spans="1:16">
      <c r="A7863" s="46">
        <v>0</v>
      </c>
      <c r="B7863" s="46">
        <v>0</v>
      </c>
      <c r="C7863" s="46">
        <v>0</v>
      </c>
      <c r="D7863" s="46">
        <f t="shared" si="122"/>
        <v>0</v>
      </c>
      <c r="E7863" s="51">
        <v>45261</v>
      </c>
      <c r="F7863" s="49" t="s">
        <v>80</v>
      </c>
      <c r="G7863" s="49" t="s">
        <v>81</v>
      </c>
      <c r="H7863" s="49" t="s">
        <v>3305</v>
      </c>
      <c r="I7863" s="49" t="s">
        <v>745</v>
      </c>
      <c r="J7863" s="49">
        <v>135500</v>
      </c>
      <c r="K7863" s="49" t="s">
        <v>692</v>
      </c>
      <c r="L7863" s="49">
        <v>9975128</v>
      </c>
      <c r="M7863" s="49" t="s">
        <v>3166</v>
      </c>
      <c r="N7863" s="51">
        <v>30864</v>
      </c>
      <c r="O7863" s="51">
        <v>30864</v>
      </c>
      <c r="P7863" s="49" t="s">
        <v>1091</v>
      </c>
    </row>
    <row r="7864" spans="1:16">
      <c r="A7864" s="46">
        <v>0</v>
      </c>
      <c r="B7864" s="46">
        <v>0</v>
      </c>
      <c r="C7864" s="46">
        <v>0</v>
      </c>
      <c r="D7864" s="46">
        <f t="shared" si="122"/>
        <v>0</v>
      </c>
      <c r="E7864" s="51">
        <v>45261</v>
      </c>
      <c r="F7864" s="49" t="s">
        <v>80</v>
      </c>
      <c r="G7864" s="49" t="s">
        <v>81</v>
      </c>
      <c r="H7864" s="49" t="s">
        <v>3305</v>
      </c>
      <c r="I7864" s="49" t="s">
        <v>745</v>
      </c>
      <c r="J7864" s="49">
        <v>135600</v>
      </c>
      <c r="K7864" s="49" t="s">
        <v>127</v>
      </c>
      <c r="L7864" s="49">
        <v>9809990</v>
      </c>
      <c r="M7864" s="49" t="s">
        <v>936</v>
      </c>
      <c r="N7864" s="51">
        <v>37281</v>
      </c>
      <c r="O7864" s="51">
        <v>37257</v>
      </c>
      <c r="P7864" s="49" t="s">
        <v>3306</v>
      </c>
    </row>
    <row r="7865" spans="1:16">
      <c r="A7865" s="46">
        <v>0</v>
      </c>
      <c r="B7865" s="46">
        <v>0</v>
      </c>
      <c r="C7865" s="46">
        <v>0</v>
      </c>
      <c r="D7865" s="46">
        <f t="shared" si="122"/>
        <v>0</v>
      </c>
      <c r="E7865" s="51">
        <v>45261</v>
      </c>
      <c r="F7865" s="49" t="s">
        <v>80</v>
      </c>
      <c r="G7865" s="49" t="s">
        <v>81</v>
      </c>
      <c r="H7865" s="49" t="s">
        <v>3305</v>
      </c>
      <c r="I7865" s="49" t="s">
        <v>745</v>
      </c>
      <c r="J7865" s="49">
        <v>135600</v>
      </c>
      <c r="K7865" s="49" t="s">
        <v>114</v>
      </c>
      <c r="L7865" s="49">
        <v>9975126</v>
      </c>
      <c r="M7865" s="49" t="s">
        <v>915</v>
      </c>
      <c r="N7865" s="51">
        <v>30864</v>
      </c>
      <c r="O7865" s="51">
        <v>30864</v>
      </c>
      <c r="P7865" s="49" t="s">
        <v>1091</v>
      </c>
    </row>
    <row r="7866" spans="1:16">
      <c r="A7866" s="46">
        <v>0</v>
      </c>
      <c r="B7866" s="46">
        <v>0</v>
      </c>
      <c r="C7866" s="46">
        <v>0</v>
      </c>
      <c r="D7866" s="46">
        <f t="shared" si="122"/>
        <v>0</v>
      </c>
      <c r="E7866" s="51">
        <v>45261</v>
      </c>
      <c r="F7866" s="49" t="s">
        <v>80</v>
      </c>
      <c r="G7866" s="49" t="s">
        <v>81</v>
      </c>
      <c r="H7866" s="49" t="s">
        <v>3305</v>
      </c>
      <c r="I7866" s="49" t="s">
        <v>745</v>
      </c>
      <c r="J7866" s="49">
        <v>135600</v>
      </c>
      <c r="K7866" s="49" t="s">
        <v>107</v>
      </c>
      <c r="L7866" s="49">
        <v>9809884</v>
      </c>
      <c r="M7866" s="49" t="s">
        <v>3308</v>
      </c>
      <c r="N7866" s="51">
        <v>37281</v>
      </c>
      <c r="O7866" s="51">
        <v>37316</v>
      </c>
      <c r="P7866" s="49" t="s">
        <v>3306</v>
      </c>
    </row>
    <row r="7867" spans="1:16">
      <c r="A7867" s="46">
        <v>0</v>
      </c>
      <c r="B7867" s="46">
        <v>0</v>
      </c>
      <c r="C7867" s="46">
        <v>0</v>
      </c>
      <c r="D7867" s="46">
        <f t="shared" si="122"/>
        <v>0</v>
      </c>
      <c r="E7867" s="51">
        <v>45261</v>
      </c>
      <c r="F7867" s="49" t="s">
        <v>80</v>
      </c>
      <c r="G7867" s="49" t="s">
        <v>81</v>
      </c>
      <c r="H7867" s="49" t="s">
        <v>3305</v>
      </c>
      <c r="I7867" s="49" t="s">
        <v>745</v>
      </c>
      <c r="J7867" s="49">
        <v>135600</v>
      </c>
      <c r="K7867" s="49" t="s">
        <v>121</v>
      </c>
      <c r="L7867" s="49">
        <v>9809993</v>
      </c>
      <c r="M7867" s="49" t="s">
        <v>938</v>
      </c>
      <c r="N7867" s="51">
        <v>37281</v>
      </c>
      <c r="O7867" s="51">
        <v>37257</v>
      </c>
      <c r="P7867" s="49" t="s">
        <v>3306</v>
      </c>
    </row>
    <row r="7868" spans="1:16">
      <c r="A7868" s="46">
        <v>0</v>
      </c>
      <c r="B7868" s="46">
        <v>0</v>
      </c>
      <c r="C7868" s="46">
        <v>0</v>
      </c>
      <c r="D7868" s="46">
        <f t="shared" si="122"/>
        <v>0</v>
      </c>
      <c r="E7868" s="51">
        <v>45261</v>
      </c>
      <c r="F7868" s="49" t="s">
        <v>80</v>
      </c>
      <c r="G7868" s="49" t="s">
        <v>81</v>
      </c>
      <c r="H7868" s="49" t="s">
        <v>3305</v>
      </c>
      <c r="I7868" s="49" t="s">
        <v>745</v>
      </c>
      <c r="J7868" s="49">
        <v>135600</v>
      </c>
      <c r="K7868" s="49" t="s">
        <v>115</v>
      </c>
      <c r="L7868" s="49">
        <v>9809992</v>
      </c>
      <c r="M7868" s="49" t="s">
        <v>977</v>
      </c>
      <c r="N7868" s="51">
        <v>37281</v>
      </c>
      <c r="O7868" s="51">
        <v>37257</v>
      </c>
      <c r="P7868" s="49" t="s">
        <v>3306</v>
      </c>
    </row>
    <row r="7869" spans="1:16">
      <c r="A7869" s="46">
        <v>0</v>
      </c>
      <c r="B7869" s="46">
        <v>0</v>
      </c>
      <c r="C7869" s="46">
        <v>0</v>
      </c>
      <c r="D7869" s="46">
        <f t="shared" si="122"/>
        <v>0</v>
      </c>
      <c r="E7869" s="51">
        <v>45261</v>
      </c>
      <c r="F7869" s="49" t="s">
        <v>80</v>
      </c>
      <c r="G7869" s="49" t="s">
        <v>81</v>
      </c>
      <c r="H7869" s="49" t="s">
        <v>3309</v>
      </c>
      <c r="I7869" s="49" t="s">
        <v>746</v>
      </c>
      <c r="J7869" s="49">
        <v>135002</v>
      </c>
      <c r="K7869" s="49" t="s">
        <v>130</v>
      </c>
      <c r="L7869" s="49">
        <v>9870163</v>
      </c>
      <c r="M7869" s="49" t="s">
        <v>1268</v>
      </c>
      <c r="N7869" s="51">
        <v>29768</v>
      </c>
      <c r="O7869" s="51">
        <v>29768</v>
      </c>
      <c r="P7869" s="49" t="s">
        <v>1091</v>
      </c>
    </row>
    <row r="7870" spans="1:16">
      <c r="A7870" s="46">
        <v>0</v>
      </c>
      <c r="B7870" s="46">
        <v>0</v>
      </c>
      <c r="C7870" s="46">
        <v>0</v>
      </c>
      <c r="D7870" s="46">
        <f t="shared" si="122"/>
        <v>0</v>
      </c>
      <c r="E7870" s="51">
        <v>45261</v>
      </c>
      <c r="F7870" s="49" t="s">
        <v>80</v>
      </c>
      <c r="G7870" s="49" t="s">
        <v>81</v>
      </c>
      <c r="H7870" s="49" t="s">
        <v>3309</v>
      </c>
      <c r="I7870" s="49" t="s">
        <v>746</v>
      </c>
      <c r="J7870" s="49">
        <v>135002</v>
      </c>
      <c r="K7870" s="49" t="s">
        <v>130</v>
      </c>
      <c r="L7870" s="49">
        <v>9870164</v>
      </c>
      <c r="M7870" s="49" t="s">
        <v>1333</v>
      </c>
      <c r="N7870" s="51">
        <v>29768</v>
      </c>
      <c r="O7870" s="51">
        <v>29768</v>
      </c>
      <c r="P7870" s="49" t="s">
        <v>1091</v>
      </c>
    </row>
    <row r="7871" spans="1:16">
      <c r="A7871" s="46">
        <v>0</v>
      </c>
      <c r="B7871" s="46">
        <v>0</v>
      </c>
      <c r="C7871" s="46">
        <v>0</v>
      </c>
      <c r="D7871" s="46">
        <f t="shared" si="122"/>
        <v>0</v>
      </c>
      <c r="E7871" s="51">
        <v>45261</v>
      </c>
      <c r="F7871" s="49" t="s">
        <v>80</v>
      </c>
      <c r="G7871" s="49" t="s">
        <v>81</v>
      </c>
      <c r="H7871" s="49" t="s">
        <v>3309</v>
      </c>
      <c r="I7871" s="49" t="s">
        <v>746</v>
      </c>
      <c r="J7871" s="49">
        <v>135002</v>
      </c>
      <c r="K7871" s="49" t="s">
        <v>130</v>
      </c>
      <c r="L7871" s="49">
        <v>9870081</v>
      </c>
      <c r="M7871" s="49" t="s">
        <v>1331</v>
      </c>
      <c r="N7871" s="51">
        <v>29768</v>
      </c>
      <c r="O7871" s="51">
        <v>29768</v>
      </c>
      <c r="P7871" s="49" t="s">
        <v>1091</v>
      </c>
    </row>
    <row r="7872" spans="1:16">
      <c r="A7872" s="46">
        <v>0</v>
      </c>
      <c r="B7872" s="46">
        <v>0</v>
      </c>
      <c r="C7872" s="46">
        <v>0</v>
      </c>
      <c r="D7872" s="46">
        <f t="shared" si="122"/>
        <v>0</v>
      </c>
      <c r="E7872" s="51">
        <v>45261</v>
      </c>
      <c r="F7872" s="49" t="s">
        <v>80</v>
      </c>
      <c r="G7872" s="49" t="s">
        <v>81</v>
      </c>
      <c r="H7872" s="49" t="s">
        <v>3309</v>
      </c>
      <c r="I7872" s="49" t="s">
        <v>746</v>
      </c>
      <c r="J7872" s="49">
        <v>135002</v>
      </c>
      <c r="K7872" s="49" t="s">
        <v>130</v>
      </c>
      <c r="L7872" s="49">
        <v>9727124</v>
      </c>
      <c r="M7872" s="49" t="s">
        <v>1265</v>
      </c>
      <c r="N7872" s="51">
        <v>29768</v>
      </c>
      <c r="O7872" s="51">
        <v>29768</v>
      </c>
      <c r="P7872" s="49" t="s">
        <v>1091</v>
      </c>
    </row>
    <row r="7873" spans="1:16">
      <c r="A7873" s="46">
        <v>0</v>
      </c>
      <c r="B7873" s="46">
        <v>0</v>
      </c>
      <c r="C7873" s="46">
        <v>0</v>
      </c>
      <c r="D7873" s="46">
        <f t="shared" si="122"/>
        <v>0</v>
      </c>
      <c r="E7873" s="51">
        <v>45261</v>
      </c>
      <c r="F7873" s="49" t="s">
        <v>80</v>
      </c>
      <c r="G7873" s="49" t="s">
        <v>81</v>
      </c>
      <c r="H7873" s="49" t="s">
        <v>3309</v>
      </c>
      <c r="I7873" s="49" t="s">
        <v>746</v>
      </c>
      <c r="J7873" s="49">
        <v>135500</v>
      </c>
      <c r="K7873" s="49" t="s">
        <v>106</v>
      </c>
      <c r="L7873" s="49">
        <v>9802668</v>
      </c>
      <c r="M7873" s="49" t="s">
        <v>908</v>
      </c>
      <c r="N7873" s="51">
        <v>30133</v>
      </c>
      <c r="O7873" s="51">
        <v>30133</v>
      </c>
      <c r="P7873" s="49" t="s">
        <v>1081</v>
      </c>
    </row>
    <row r="7874" spans="1:16">
      <c r="A7874" s="46">
        <v>0</v>
      </c>
      <c r="B7874" s="46">
        <v>0</v>
      </c>
      <c r="C7874" s="46">
        <v>0</v>
      </c>
      <c r="D7874" s="46">
        <f t="shared" si="122"/>
        <v>0</v>
      </c>
      <c r="E7874" s="51">
        <v>45261</v>
      </c>
      <c r="F7874" s="49" t="s">
        <v>80</v>
      </c>
      <c r="G7874" s="49" t="s">
        <v>81</v>
      </c>
      <c r="H7874" s="49" t="s">
        <v>3309</v>
      </c>
      <c r="I7874" s="49" t="s">
        <v>746</v>
      </c>
      <c r="J7874" s="49">
        <v>135500</v>
      </c>
      <c r="K7874" s="49" t="s">
        <v>106</v>
      </c>
      <c r="L7874" s="49">
        <v>9733149</v>
      </c>
      <c r="M7874" s="49" t="s">
        <v>908</v>
      </c>
      <c r="N7874" s="51">
        <v>40057</v>
      </c>
      <c r="O7874" s="51">
        <v>39814</v>
      </c>
      <c r="P7874" s="49" t="s">
        <v>3310</v>
      </c>
    </row>
    <row r="7875" spans="1:16">
      <c r="A7875" s="46">
        <v>0</v>
      </c>
      <c r="B7875" s="46">
        <v>0</v>
      </c>
      <c r="C7875" s="46">
        <v>0</v>
      </c>
      <c r="D7875" s="46">
        <f t="shared" ref="D7875:D7938" si="123">+B7875-C7875</f>
        <v>0</v>
      </c>
      <c r="E7875" s="51">
        <v>45261</v>
      </c>
      <c r="F7875" s="49" t="s">
        <v>80</v>
      </c>
      <c r="G7875" s="49" t="s">
        <v>81</v>
      </c>
      <c r="H7875" s="49" t="s">
        <v>3309</v>
      </c>
      <c r="I7875" s="49" t="s">
        <v>746</v>
      </c>
      <c r="J7875" s="49">
        <v>135500</v>
      </c>
      <c r="K7875" s="49" t="s">
        <v>106</v>
      </c>
      <c r="L7875" s="49">
        <v>9802530</v>
      </c>
      <c r="M7875" s="49" t="s">
        <v>908</v>
      </c>
      <c r="N7875" s="51">
        <v>30133</v>
      </c>
      <c r="O7875" s="51">
        <v>30133</v>
      </c>
      <c r="P7875" s="49" t="s">
        <v>1081</v>
      </c>
    </row>
    <row r="7876" spans="1:16">
      <c r="A7876" s="46">
        <v>0</v>
      </c>
      <c r="B7876" s="46">
        <v>0</v>
      </c>
      <c r="C7876" s="46">
        <v>0</v>
      </c>
      <c r="D7876" s="46">
        <f t="shared" si="123"/>
        <v>0</v>
      </c>
      <c r="E7876" s="51">
        <v>45261</v>
      </c>
      <c r="F7876" s="49" t="s">
        <v>80</v>
      </c>
      <c r="G7876" s="49" t="s">
        <v>81</v>
      </c>
      <c r="H7876" s="49" t="s">
        <v>3309</v>
      </c>
      <c r="I7876" s="49" t="s">
        <v>746</v>
      </c>
      <c r="J7876" s="49">
        <v>135500</v>
      </c>
      <c r="K7876" s="49" t="s">
        <v>107</v>
      </c>
      <c r="L7876" s="49">
        <v>9750093</v>
      </c>
      <c r="M7876" s="49" t="s">
        <v>3311</v>
      </c>
      <c r="N7876" s="51">
        <v>38904</v>
      </c>
      <c r="O7876" s="51">
        <v>38899</v>
      </c>
      <c r="P7876" s="49" t="s">
        <v>3312</v>
      </c>
    </row>
    <row r="7877" spans="1:16">
      <c r="A7877" s="46">
        <v>0</v>
      </c>
      <c r="B7877" s="46">
        <v>0</v>
      </c>
      <c r="C7877" s="46">
        <v>0</v>
      </c>
      <c r="D7877" s="46">
        <f t="shared" si="123"/>
        <v>0</v>
      </c>
      <c r="E7877" s="51">
        <v>45261</v>
      </c>
      <c r="F7877" s="49" t="s">
        <v>80</v>
      </c>
      <c r="G7877" s="49" t="s">
        <v>81</v>
      </c>
      <c r="H7877" s="49" t="s">
        <v>3309</v>
      </c>
      <c r="I7877" s="49" t="s">
        <v>746</v>
      </c>
      <c r="J7877" s="49">
        <v>135500</v>
      </c>
      <c r="K7877" s="49" t="s">
        <v>195</v>
      </c>
      <c r="L7877" s="49">
        <v>14530922</v>
      </c>
      <c r="M7877" s="49" t="s">
        <v>931</v>
      </c>
      <c r="N7877" s="51">
        <v>42430</v>
      </c>
      <c r="O7877" s="51">
        <v>42370</v>
      </c>
      <c r="P7877" s="49" t="s">
        <v>3310</v>
      </c>
    </row>
    <row r="7878" spans="1:16">
      <c r="A7878" s="46">
        <v>0</v>
      </c>
      <c r="B7878" s="46">
        <v>0</v>
      </c>
      <c r="C7878" s="46">
        <v>0</v>
      </c>
      <c r="D7878" s="46">
        <f t="shared" si="123"/>
        <v>0</v>
      </c>
      <c r="E7878" s="51">
        <v>45261</v>
      </c>
      <c r="F7878" s="49" t="s">
        <v>80</v>
      </c>
      <c r="G7878" s="49" t="s">
        <v>81</v>
      </c>
      <c r="H7878" s="49" t="s">
        <v>3309</v>
      </c>
      <c r="I7878" s="49" t="s">
        <v>746</v>
      </c>
      <c r="J7878" s="49">
        <v>135500</v>
      </c>
      <c r="K7878" s="49" t="s">
        <v>109</v>
      </c>
      <c r="L7878" s="49">
        <v>9742323</v>
      </c>
      <c r="M7878" s="49" t="s">
        <v>914</v>
      </c>
      <c r="N7878" s="51">
        <v>38904</v>
      </c>
      <c r="O7878" s="51">
        <v>38718</v>
      </c>
      <c r="P7878" s="49" t="s">
        <v>3312</v>
      </c>
    </row>
    <row r="7879" spans="1:16">
      <c r="A7879" s="46">
        <v>0</v>
      </c>
      <c r="B7879" s="46">
        <v>0</v>
      </c>
      <c r="C7879" s="46">
        <v>0</v>
      </c>
      <c r="D7879" s="46">
        <f t="shared" si="123"/>
        <v>0</v>
      </c>
      <c r="E7879" s="51">
        <v>45261</v>
      </c>
      <c r="F7879" s="49" t="s">
        <v>80</v>
      </c>
      <c r="G7879" s="49" t="s">
        <v>81</v>
      </c>
      <c r="H7879" s="49" t="s">
        <v>3309</v>
      </c>
      <c r="I7879" s="49" t="s">
        <v>746</v>
      </c>
      <c r="J7879" s="49">
        <v>135500</v>
      </c>
      <c r="K7879" s="49" t="s">
        <v>109</v>
      </c>
      <c r="L7879" s="49">
        <v>9733150</v>
      </c>
      <c r="M7879" s="49" t="s">
        <v>914</v>
      </c>
      <c r="N7879" s="51">
        <v>40057</v>
      </c>
      <c r="O7879" s="51">
        <v>39814</v>
      </c>
      <c r="P7879" s="49" t="s">
        <v>3310</v>
      </c>
    </row>
    <row r="7880" spans="1:16">
      <c r="A7880" s="46">
        <v>0</v>
      </c>
      <c r="B7880" s="46">
        <v>0</v>
      </c>
      <c r="C7880" s="46">
        <v>0</v>
      </c>
      <c r="D7880" s="46">
        <f t="shared" si="123"/>
        <v>0</v>
      </c>
      <c r="E7880" s="51">
        <v>45261</v>
      </c>
      <c r="F7880" s="49" t="s">
        <v>80</v>
      </c>
      <c r="G7880" s="49" t="s">
        <v>81</v>
      </c>
      <c r="H7880" s="49" t="s">
        <v>3309</v>
      </c>
      <c r="I7880" s="49" t="s">
        <v>746</v>
      </c>
      <c r="J7880" s="49">
        <v>135500</v>
      </c>
      <c r="K7880" s="49" t="s">
        <v>109</v>
      </c>
      <c r="L7880" s="49">
        <v>9803069</v>
      </c>
      <c r="M7880" s="49" t="s">
        <v>914</v>
      </c>
      <c r="N7880" s="51">
        <v>30133</v>
      </c>
      <c r="O7880" s="51">
        <v>30133</v>
      </c>
      <c r="P7880" s="49" t="s">
        <v>1081</v>
      </c>
    </row>
    <row r="7881" spans="1:16">
      <c r="A7881" s="46">
        <v>0</v>
      </c>
      <c r="B7881" s="46">
        <v>0</v>
      </c>
      <c r="C7881" s="46">
        <v>0</v>
      </c>
      <c r="D7881" s="46">
        <f t="shared" si="123"/>
        <v>0</v>
      </c>
      <c r="E7881" s="51">
        <v>45261</v>
      </c>
      <c r="F7881" s="49" t="s">
        <v>80</v>
      </c>
      <c r="G7881" s="49" t="s">
        <v>81</v>
      </c>
      <c r="H7881" s="49" t="s">
        <v>3309</v>
      </c>
      <c r="I7881" s="49" t="s">
        <v>746</v>
      </c>
      <c r="J7881" s="49">
        <v>135500</v>
      </c>
      <c r="K7881" s="49" t="s">
        <v>109</v>
      </c>
      <c r="L7881" s="49">
        <v>9803206</v>
      </c>
      <c r="M7881" s="49" t="s">
        <v>914</v>
      </c>
      <c r="N7881" s="51">
        <v>30133</v>
      </c>
      <c r="O7881" s="51">
        <v>30133</v>
      </c>
      <c r="P7881" s="49" t="s">
        <v>1081</v>
      </c>
    </row>
    <row r="7882" spans="1:16">
      <c r="A7882" s="46">
        <v>0</v>
      </c>
      <c r="B7882" s="46">
        <v>0</v>
      </c>
      <c r="C7882" s="46">
        <v>0</v>
      </c>
      <c r="D7882" s="46">
        <f t="shared" si="123"/>
        <v>0</v>
      </c>
      <c r="E7882" s="51">
        <v>45261</v>
      </c>
      <c r="F7882" s="49" t="s">
        <v>80</v>
      </c>
      <c r="G7882" s="49" t="s">
        <v>81</v>
      </c>
      <c r="H7882" s="49" t="s">
        <v>3309</v>
      </c>
      <c r="I7882" s="49" t="s">
        <v>746</v>
      </c>
      <c r="J7882" s="49">
        <v>135500</v>
      </c>
      <c r="K7882" s="49" t="s">
        <v>116</v>
      </c>
      <c r="L7882" s="49">
        <v>9975125</v>
      </c>
      <c r="M7882" s="49" t="s">
        <v>3093</v>
      </c>
      <c r="N7882" s="51">
        <v>30133</v>
      </c>
      <c r="O7882" s="51">
        <v>30133</v>
      </c>
      <c r="P7882" s="49" t="s">
        <v>1091</v>
      </c>
    </row>
    <row r="7883" spans="1:16">
      <c r="A7883" s="46">
        <v>0</v>
      </c>
      <c r="B7883" s="46">
        <v>0</v>
      </c>
      <c r="C7883" s="46">
        <v>0</v>
      </c>
      <c r="D7883" s="46">
        <f t="shared" si="123"/>
        <v>0</v>
      </c>
      <c r="E7883" s="51">
        <v>45261</v>
      </c>
      <c r="F7883" s="49" t="s">
        <v>80</v>
      </c>
      <c r="G7883" s="49" t="s">
        <v>81</v>
      </c>
      <c r="H7883" s="49" t="s">
        <v>3309</v>
      </c>
      <c r="I7883" s="49" t="s">
        <v>746</v>
      </c>
      <c r="J7883" s="49">
        <v>135500</v>
      </c>
      <c r="K7883" s="49" t="s">
        <v>117</v>
      </c>
      <c r="L7883" s="49">
        <v>9975124</v>
      </c>
      <c r="M7883" s="49" t="s">
        <v>3094</v>
      </c>
      <c r="N7883" s="51">
        <v>30133</v>
      </c>
      <c r="O7883" s="51">
        <v>30133</v>
      </c>
      <c r="P7883" s="49" t="s">
        <v>1091</v>
      </c>
    </row>
    <row r="7884" spans="1:16">
      <c r="A7884" s="46">
        <v>0</v>
      </c>
      <c r="B7884" s="46">
        <v>0</v>
      </c>
      <c r="C7884" s="46">
        <v>0</v>
      </c>
      <c r="D7884" s="46">
        <f t="shared" si="123"/>
        <v>0</v>
      </c>
      <c r="E7884" s="51">
        <v>45261</v>
      </c>
      <c r="F7884" s="49" t="s">
        <v>80</v>
      </c>
      <c r="G7884" s="49" t="s">
        <v>81</v>
      </c>
      <c r="H7884" s="49" t="s">
        <v>3309</v>
      </c>
      <c r="I7884" s="49" t="s">
        <v>746</v>
      </c>
      <c r="J7884" s="49">
        <v>135600</v>
      </c>
      <c r="K7884" s="49" t="s">
        <v>114</v>
      </c>
      <c r="L7884" s="49">
        <v>9975123</v>
      </c>
      <c r="M7884" s="49" t="s">
        <v>915</v>
      </c>
      <c r="N7884" s="51">
        <v>30133</v>
      </c>
      <c r="O7884" s="51">
        <v>30133</v>
      </c>
      <c r="P7884" s="49" t="s">
        <v>1091</v>
      </c>
    </row>
    <row r="7885" spans="1:16">
      <c r="A7885" s="46">
        <v>0</v>
      </c>
      <c r="B7885" s="46">
        <v>0</v>
      </c>
      <c r="C7885" s="46">
        <v>0</v>
      </c>
      <c r="D7885" s="46">
        <f t="shared" si="123"/>
        <v>0</v>
      </c>
      <c r="E7885" s="51">
        <v>45261</v>
      </c>
      <c r="F7885" s="49" t="s">
        <v>80</v>
      </c>
      <c r="G7885" s="49" t="s">
        <v>81</v>
      </c>
      <c r="H7885" s="49" t="s">
        <v>3309</v>
      </c>
      <c r="I7885" s="49" t="s">
        <v>746</v>
      </c>
      <c r="J7885" s="49">
        <v>135600</v>
      </c>
      <c r="K7885" s="49" t="s">
        <v>121</v>
      </c>
      <c r="L7885" s="49">
        <v>9742324</v>
      </c>
      <c r="M7885" s="49" t="s">
        <v>938</v>
      </c>
      <c r="N7885" s="51">
        <v>38904</v>
      </c>
      <c r="O7885" s="51">
        <v>38718</v>
      </c>
      <c r="P7885" s="49" t="s">
        <v>3312</v>
      </c>
    </row>
    <row r="7886" spans="1:16">
      <c r="A7886" s="46">
        <v>0</v>
      </c>
      <c r="B7886" s="46">
        <v>0</v>
      </c>
      <c r="C7886" s="46">
        <v>0</v>
      </c>
      <c r="D7886" s="46">
        <f t="shared" si="123"/>
        <v>0</v>
      </c>
      <c r="E7886" s="51">
        <v>45261</v>
      </c>
      <c r="F7886" s="49" t="s">
        <v>80</v>
      </c>
      <c r="G7886" s="49" t="s">
        <v>81</v>
      </c>
      <c r="H7886" s="49" t="s">
        <v>3309</v>
      </c>
      <c r="I7886" s="49" t="s">
        <v>746</v>
      </c>
      <c r="J7886" s="49">
        <v>135600</v>
      </c>
      <c r="K7886" s="49" t="s">
        <v>122</v>
      </c>
      <c r="L7886" s="49">
        <v>9975122</v>
      </c>
      <c r="M7886" s="49" t="s">
        <v>916</v>
      </c>
      <c r="N7886" s="51">
        <v>30133</v>
      </c>
      <c r="O7886" s="51">
        <v>30133</v>
      </c>
      <c r="P7886" s="49" t="s">
        <v>1091</v>
      </c>
    </row>
    <row r="7887" spans="1:16">
      <c r="A7887" s="46">
        <v>0</v>
      </c>
      <c r="B7887" s="46">
        <v>0</v>
      </c>
      <c r="C7887" s="46">
        <v>0</v>
      </c>
      <c r="D7887" s="46">
        <f t="shared" si="123"/>
        <v>0</v>
      </c>
      <c r="E7887" s="51">
        <v>45261</v>
      </c>
      <c r="F7887" s="49" t="s">
        <v>80</v>
      </c>
      <c r="G7887" s="49" t="s">
        <v>81</v>
      </c>
      <c r="H7887" s="49" t="s">
        <v>3309</v>
      </c>
      <c r="I7887" s="49" t="s">
        <v>746</v>
      </c>
      <c r="J7887" s="49">
        <v>135600</v>
      </c>
      <c r="K7887" s="49" t="s">
        <v>115</v>
      </c>
      <c r="L7887" s="49">
        <v>9710414</v>
      </c>
      <c r="M7887" s="49" t="s">
        <v>977</v>
      </c>
      <c r="N7887" s="51">
        <v>40057</v>
      </c>
      <c r="O7887" s="51">
        <v>39814</v>
      </c>
      <c r="P7887" s="49" t="s">
        <v>3310</v>
      </c>
    </row>
    <row r="7888" spans="1:16">
      <c r="A7888" s="46">
        <v>0</v>
      </c>
      <c r="B7888" s="46">
        <v>0</v>
      </c>
      <c r="C7888" s="46">
        <v>0</v>
      </c>
      <c r="D7888" s="46">
        <f t="shared" si="123"/>
        <v>0</v>
      </c>
      <c r="E7888" s="51">
        <v>45261</v>
      </c>
      <c r="F7888" s="49" t="s">
        <v>80</v>
      </c>
      <c r="G7888" s="49" t="s">
        <v>81</v>
      </c>
      <c r="H7888" s="49" t="s">
        <v>3313</v>
      </c>
      <c r="I7888" s="49" t="s">
        <v>747</v>
      </c>
      <c r="J7888" s="49">
        <v>135002</v>
      </c>
      <c r="K7888" s="49" t="s">
        <v>130</v>
      </c>
      <c r="L7888" s="49">
        <v>9870141</v>
      </c>
      <c r="M7888" s="49" t="s">
        <v>3314</v>
      </c>
      <c r="N7888" s="51">
        <v>30498</v>
      </c>
      <c r="O7888" s="51">
        <v>30498</v>
      </c>
      <c r="P7888" s="49" t="s">
        <v>1091</v>
      </c>
    </row>
    <row r="7889" spans="1:16">
      <c r="A7889" s="46">
        <v>0</v>
      </c>
      <c r="B7889" s="46">
        <v>0</v>
      </c>
      <c r="C7889" s="46">
        <v>0</v>
      </c>
      <c r="D7889" s="46">
        <f t="shared" si="123"/>
        <v>0</v>
      </c>
      <c r="E7889" s="51">
        <v>45261</v>
      </c>
      <c r="F7889" s="49" t="s">
        <v>80</v>
      </c>
      <c r="G7889" s="49" t="s">
        <v>81</v>
      </c>
      <c r="H7889" s="49" t="s">
        <v>3313</v>
      </c>
      <c r="I7889" s="49" t="s">
        <v>747</v>
      </c>
      <c r="J7889" s="49">
        <v>135002</v>
      </c>
      <c r="K7889" s="49" t="s">
        <v>130</v>
      </c>
      <c r="L7889" s="49">
        <v>9870140</v>
      </c>
      <c r="M7889" s="49" t="s">
        <v>3315</v>
      </c>
      <c r="N7889" s="51">
        <v>30498</v>
      </c>
      <c r="O7889" s="51">
        <v>30498</v>
      </c>
      <c r="P7889" s="49" t="s">
        <v>1091</v>
      </c>
    </row>
    <row r="7890" spans="1:16">
      <c r="A7890" s="46">
        <v>0</v>
      </c>
      <c r="B7890" s="46">
        <v>0</v>
      </c>
      <c r="C7890" s="46">
        <v>0</v>
      </c>
      <c r="D7890" s="46">
        <f t="shared" si="123"/>
        <v>0</v>
      </c>
      <c r="E7890" s="51">
        <v>45261</v>
      </c>
      <c r="F7890" s="49" t="s">
        <v>80</v>
      </c>
      <c r="G7890" s="49" t="s">
        <v>81</v>
      </c>
      <c r="H7890" s="49" t="s">
        <v>3313</v>
      </c>
      <c r="I7890" s="49" t="s">
        <v>747</v>
      </c>
      <c r="J7890" s="49">
        <v>135002</v>
      </c>
      <c r="K7890" s="49" t="s">
        <v>130</v>
      </c>
      <c r="L7890" s="49">
        <v>9718855</v>
      </c>
      <c r="M7890" s="49" t="s">
        <v>3316</v>
      </c>
      <c r="N7890" s="51">
        <v>30498</v>
      </c>
      <c r="O7890" s="51">
        <v>30498</v>
      </c>
      <c r="P7890" s="49" t="s">
        <v>1091</v>
      </c>
    </row>
    <row r="7891" spans="1:16">
      <c r="A7891" s="46">
        <v>0</v>
      </c>
      <c r="B7891" s="46">
        <v>0</v>
      </c>
      <c r="C7891" s="46">
        <v>0</v>
      </c>
      <c r="D7891" s="46">
        <f t="shared" si="123"/>
        <v>0</v>
      </c>
      <c r="E7891" s="51">
        <v>45261</v>
      </c>
      <c r="F7891" s="49" t="s">
        <v>80</v>
      </c>
      <c r="G7891" s="49" t="s">
        <v>81</v>
      </c>
      <c r="H7891" s="49" t="s">
        <v>3313</v>
      </c>
      <c r="I7891" s="49" t="s">
        <v>747</v>
      </c>
      <c r="J7891" s="49">
        <v>135002</v>
      </c>
      <c r="K7891" s="49" t="s">
        <v>130</v>
      </c>
      <c r="L7891" s="49">
        <v>9870139</v>
      </c>
      <c r="M7891" s="49" t="s">
        <v>3084</v>
      </c>
      <c r="N7891" s="51">
        <v>30498</v>
      </c>
      <c r="O7891" s="51">
        <v>30498</v>
      </c>
      <c r="P7891" s="49" t="s">
        <v>1091</v>
      </c>
    </row>
    <row r="7892" spans="1:16">
      <c r="A7892" s="46">
        <v>0</v>
      </c>
      <c r="B7892" s="46">
        <v>0</v>
      </c>
      <c r="C7892" s="46">
        <v>0</v>
      </c>
      <c r="D7892" s="46">
        <f t="shared" si="123"/>
        <v>0</v>
      </c>
      <c r="E7892" s="51">
        <v>45261</v>
      </c>
      <c r="F7892" s="49" t="s">
        <v>80</v>
      </c>
      <c r="G7892" s="49" t="s">
        <v>81</v>
      </c>
      <c r="H7892" s="49" t="s">
        <v>3313</v>
      </c>
      <c r="I7892" s="49" t="s">
        <v>747</v>
      </c>
      <c r="J7892" s="49">
        <v>135500</v>
      </c>
      <c r="K7892" s="49" t="s">
        <v>128</v>
      </c>
      <c r="L7892" s="49">
        <v>9802385</v>
      </c>
      <c r="M7892" s="49" t="s">
        <v>908</v>
      </c>
      <c r="N7892" s="51">
        <v>30498</v>
      </c>
      <c r="O7892" s="51">
        <v>30498</v>
      </c>
      <c r="P7892" s="49" t="s">
        <v>1081</v>
      </c>
    </row>
    <row r="7893" spans="1:16">
      <c r="A7893" s="46">
        <v>0</v>
      </c>
      <c r="B7893" s="46">
        <v>0</v>
      </c>
      <c r="C7893" s="46">
        <v>0</v>
      </c>
      <c r="D7893" s="46">
        <f t="shared" si="123"/>
        <v>0</v>
      </c>
      <c r="E7893" s="51">
        <v>45261</v>
      </c>
      <c r="F7893" s="49" t="s">
        <v>80</v>
      </c>
      <c r="G7893" s="49" t="s">
        <v>81</v>
      </c>
      <c r="H7893" s="49" t="s">
        <v>3313</v>
      </c>
      <c r="I7893" s="49" t="s">
        <v>747</v>
      </c>
      <c r="J7893" s="49">
        <v>135500</v>
      </c>
      <c r="K7893" s="49" t="s">
        <v>128</v>
      </c>
      <c r="L7893" s="49">
        <v>9802472</v>
      </c>
      <c r="M7893" s="49" t="s">
        <v>908</v>
      </c>
      <c r="N7893" s="51">
        <v>30498</v>
      </c>
      <c r="O7893" s="51">
        <v>30498</v>
      </c>
      <c r="P7893" s="49" t="s">
        <v>1081</v>
      </c>
    </row>
    <row r="7894" spans="1:16">
      <c r="A7894" s="46">
        <v>0</v>
      </c>
      <c r="B7894" s="46">
        <v>0</v>
      </c>
      <c r="C7894" s="46">
        <v>0</v>
      </c>
      <c r="D7894" s="46">
        <f t="shared" si="123"/>
        <v>0</v>
      </c>
      <c r="E7894" s="51">
        <v>45261</v>
      </c>
      <c r="F7894" s="49" t="s">
        <v>80</v>
      </c>
      <c r="G7894" s="49" t="s">
        <v>81</v>
      </c>
      <c r="H7894" s="49" t="s">
        <v>3313</v>
      </c>
      <c r="I7894" s="49" t="s">
        <v>747</v>
      </c>
      <c r="J7894" s="49">
        <v>135500</v>
      </c>
      <c r="K7894" s="49" t="s">
        <v>106</v>
      </c>
      <c r="L7894" s="49">
        <v>9802841</v>
      </c>
      <c r="M7894" s="49" t="s">
        <v>908</v>
      </c>
      <c r="N7894" s="51">
        <v>30498</v>
      </c>
      <c r="O7894" s="51">
        <v>30498</v>
      </c>
      <c r="P7894" s="49" t="s">
        <v>1081</v>
      </c>
    </row>
    <row r="7895" spans="1:16">
      <c r="A7895" s="46">
        <v>0</v>
      </c>
      <c r="B7895" s="46">
        <v>0</v>
      </c>
      <c r="C7895" s="46">
        <v>0</v>
      </c>
      <c r="D7895" s="46">
        <f t="shared" si="123"/>
        <v>0</v>
      </c>
      <c r="E7895" s="51">
        <v>45261</v>
      </c>
      <c r="F7895" s="49" t="s">
        <v>80</v>
      </c>
      <c r="G7895" s="49" t="s">
        <v>81</v>
      </c>
      <c r="H7895" s="49" t="s">
        <v>3313</v>
      </c>
      <c r="I7895" s="49" t="s">
        <v>747</v>
      </c>
      <c r="J7895" s="49">
        <v>135500</v>
      </c>
      <c r="K7895" s="49" t="s">
        <v>109</v>
      </c>
      <c r="L7895" s="49">
        <v>9802960</v>
      </c>
      <c r="M7895" s="49" t="s">
        <v>914</v>
      </c>
      <c r="N7895" s="51">
        <v>30498</v>
      </c>
      <c r="O7895" s="51">
        <v>30498</v>
      </c>
      <c r="P7895" s="49" t="s">
        <v>1081</v>
      </c>
    </row>
    <row r="7896" spans="1:16">
      <c r="A7896" s="46">
        <v>0</v>
      </c>
      <c r="B7896" s="46">
        <v>0</v>
      </c>
      <c r="C7896" s="46">
        <v>0</v>
      </c>
      <c r="D7896" s="46">
        <f t="shared" si="123"/>
        <v>0</v>
      </c>
      <c r="E7896" s="51">
        <v>45261</v>
      </c>
      <c r="F7896" s="49" t="s">
        <v>80</v>
      </c>
      <c r="G7896" s="49" t="s">
        <v>81</v>
      </c>
      <c r="H7896" s="49" t="s">
        <v>3313</v>
      </c>
      <c r="I7896" s="49" t="s">
        <v>747</v>
      </c>
      <c r="J7896" s="49">
        <v>135500</v>
      </c>
      <c r="K7896" s="49" t="s">
        <v>109</v>
      </c>
      <c r="L7896" s="49">
        <v>9803405</v>
      </c>
      <c r="M7896" s="49" t="s">
        <v>914</v>
      </c>
      <c r="N7896" s="51">
        <v>30498</v>
      </c>
      <c r="O7896" s="51">
        <v>30498</v>
      </c>
      <c r="P7896" s="49" t="s">
        <v>1081</v>
      </c>
    </row>
    <row r="7897" spans="1:16">
      <c r="A7897" s="46">
        <v>0</v>
      </c>
      <c r="B7897" s="46">
        <v>0</v>
      </c>
      <c r="C7897" s="46">
        <v>0</v>
      </c>
      <c r="D7897" s="46">
        <f t="shared" si="123"/>
        <v>0</v>
      </c>
      <c r="E7897" s="51">
        <v>45261</v>
      </c>
      <c r="F7897" s="49" t="s">
        <v>80</v>
      </c>
      <c r="G7897" s="49" t="s">
        <v>81</v>
      </c>
      <c r="H7897" s="49" t="s">
        <v>3313</v>
      </c>
      <c r="I7897" s="49" t="s">
        <v>747</v>
      </c>
      <c r="J7897" s="49">
        <v>135500</v>
      </c>
      <c r="K7897" s="49" t="s">
        <v>109</v>
      </c>
      <c r="L7897" s="49">
        <v>9819871</v>
      </c>
      <c r="M7897" s="49" t="s">
        <v>914</v>
      </c>
      <c r="N7897" s="51">
        <v>38596</v>
      </c>
      <c r="O7897" s="51">
        <v>38353</v>
      </c>
      <c r="P7897" s="49" t="s">
        <v>3317</v>
      </c>
    </row>
    <row r="7898" spans="1:16">
      <c r="A7898" s="46">
        <v>0</v>
      </c>
      <c r="B7898" s="46">
        <v>0</v>
      </c>
      <c r="C7898" s="46">
        <v>0</v>
      </c>
      <c r="D7898" s="46">
        <f t="shared" si="123"/>
        <v>0</v>
      </c>
      <c r="E7898" s="51">
        <v>45261</v>
      </c>
      <c r="F7898" s="49" t="s">
        <v>80</v>
      </c>
      <c r="G7898" s="49" t="s">
        <v>81</v>
      </c>
      <c r="H7898" s="49" t="s">
        <v>3313</v>
      </c>
      <c r="I7898" s="49" t="s">
        <v>747</v>
      </c>
      <c r="J7898" s="49">
        <v>135500</v>
      </c>
      <c r="K7898" s="49" t="s">
        <v>109</v>
      </c>
      <c r="L7898" s="49">
        <v>9803011</v>
      </c>
      <c r="M7898" s="49" t="s">
        <v>914</v>
      </c>
      <c r="N7898" s="51">
        <v>30498</v>
      </c>
      <c r="O7898" s="51">
        <v>30498</v>
      </c>
      <c r="P7898" s="49" t="s">
        <v>1081</v>
      </c>
    </row>
    <row r="7899" spans="1:16">
      <c r="A7899" s="46">
        <v>0</v>
      </c>
      <c r="B7899" s="46">
        <v>0</v>
      </c>
      <c r="C7899" s="46">
        <v>0</v>
      </c>
      <c r="D7899" s="46">
        <f t="shared" si="123"/>
        <v>0</v>
      </c>
      <c r="E7899" s="51">
        <v>45261</v>
      </c>
      <c r="F7899" s="49" t="s">
        <v>80</v>
      </c>
      <c r="G7899" s="49" t="s">
        <v>81</v>
      </c>
      <c r="H7899" s="49" t="s">
        <v>3313</v>
      </c>
      <c r="I7899" s="49" t="s">
        <v>747</v>
      </c>
      <c r="J7899" s="49">
        <v>135500</v>
      </c>
      <c r="K7899" s="49" t="s">
        <v>111</v>
      </c>
      <c r="L7899" s="49">
        <v>9975157</v>
      </c>
      <c r="M7899" s="49" t="s">
        <v>3092</v>
      </c>
      <c r="N7899" s="51">
        <v>30498</v>
      </c>
      <c r="O7899" s="51">
        <v>30498</v>
      </c>
      <c r="P7899" s="49" t="s">
        <v>1091</v>
      </c>
    </row>
    <row r="7900" spans="1:16">
      <c r="A7900" s="46">
        <v>0</v>
      </c>
      <c r="B7900" s="46">
        <v>0</v>
      </c>
      <c r="C7900" s="46">
        <v>0</v>
      </c>
      <c r="D7900" s="46">
        <f t="shared" si="123"/>
        <v>0</v>
      </c>
      <c r="E7900" s="51">
        <v>45261</v>
      </c>
      <c r="F7900" s="49" t="s">
        <v>80</v>
      </c>
      <c r="G7900" s="49" t="s">
        <v>81</v>
      </c>
      <c r="H7900" s="49" t="s">
        <v>3313</v>
      </c>
      <c r="I7900" s="49" t="s">
        <v>747</v>
      </c>
      <c r="J7900" s="49">
        <v>135500</v>
      </c>
      <c r="K7900" s="49" t="s">
        <v>116</v>
      </c>
      <c r="L7900" s="49">
        <v>9975156</v>
      </c>
      <c r="M7900" s="49" t="s">
        <v>3093</v>
      </c>
      <c r="N7900" s="51">
        <v>30498</v>
      </c>
      <c r="O7900" s="51">
        <v>30498</v>
      </c>
      <c r="P7900" s="49" t="s">
        <v>1091</v>
      </c>
    </row>
    <row r="7901" spans="1:16">
      <c r="A7901" s="46">
        <v>0</v>
      </c>
      <c r="B7901" s="46">
        <v>0</v>
      </c>
      <c r="C7901" s="46">
        <v>0</v>
      </c>
      <c r="D7901" s="46">
        <f t="shared" si="123"/>
        <v>0</v>
      </c>
      <c r="E7901" s="51">
        <v>45261</v>
      </c>
      <c r="F7901" s="49" t="s">
        <v>80</v>
      </c>
      <c r="G7901" s="49" t="s">
        <v>81</v>
      </c>
      <c r="H7901" s="49" t="s">
        <v>3313</v>
      </c>
      <c r="I7901" s="49" t="s">
        <v>747</v>
      </c>
      <c r="J7901" s="49">
        <v>135500</v>
      </c>
      <c r="K7901" s="49" t="s">
        <v>692</v>
      </c>
      <c r="L7901" s="49">
        <v>9975158</v>
      </c>
      <c r="M7901" s="49" t="s">
        <v>3166</v>
      </c>
      <c r="N7901" s="51">
        <v>30498</v>
      </c>
      <c r="O7901" s="51">
        <v>30498</v>
      </c>
      <c r="P7901" s="49" t="s">
        <v>1091</v>
      </c>
    </row>
    <row r="7902" spans="1:16">
      <c r="A7902" s="46">
        <v>0</v>
      </c>
      <c r="B7902" s="46">
        <v>0</v>
      </c>
      <c r="C7902" s="46">
        <v>0</v>
      </c>
      <c r="D7902" s="46">
        <f t="shared" si="123"/>
        <v>0</v>
      </c>
      <c r="E7902" s="51">
        <v>45261</v>
      </c>
      <c r="F7902" s="49" t="s">
        <v>80</v>
      </c>
      <c r="G7902" s="49" t="s">
        <v>81</v>
      </c>
      <c r="H7902" s="49" t="s">
        <v>3313</v>
      </c>
      <c r="I7902" s="49" t="s">
        <v>747</v>
      </c>
      <c r="J7902" s="49">
        <v>135600</v>
      </c>
      <c r="K7902" s="49" t="s">
        <v>114</v>
      </c>
      <c r="L7902" s="49">
        <v>9693341</v>
      </c>
      <c r="M7902" s="49" t="s">
        <v>915</v>
      </c>
      <c r="N7902" s="51">
        <v>30498</v>
      </c>
      <c r="O7902" s="51">
        <v>30498</v>
      </c>
      <c r="P7902" s="49" t="s">
        <v>1091</v>
      </c>
    </row>
    <row r="7903" spans="1:16">
      <c r="A7903" s="46">
        <v>0</v>
      </c>
      <c r="B7903" s="46">
        <v>0</v>
      </c>
      <c r="C7903" s="46">
        <v>0</v>
      </c>
      <c r="D7903" s="46">
        <f t="shared" si="123"/>
        <v>0</v>
      </c>
      <c r="E7903" s="51">
        <v>45261</v>
      </c>
      <c r="F7903" s="49" t="s">
        <v>80</v>
      </c>
      <c r="G7903" s="49" t="s">
        <v>81</v>
      </c>
      <c r="H7903" s="49" t="s">
        <v>3313</v>
      </c>
      <c r="I7903" s="49" t="s">
        <v>747</v>
      </c>
      <c r="J7903" s="49">
        <v>135600</v>
      </c>
      <c r="K7903" s="49" t="s">
        <v>254</v>
      </c>
      <c r="L7903" s="49">
        <v>9975154</v>
      </c>
      <c r="M7903" s="49" t="s">
        <v>1980</v>
      </c>
      <c r="N7903" s="51">
        <v>31959</v>
      </c>
      <c r="O7903" s="51">
        <v>31959</v>
      </c>
      <c r="P7903" s="49" t="s">
        <v>1091</v>
      </c>
    </row>
    <row r="7904" spans="1:16">
      <c r="A7904" s="46">
        <v>0</v>
      </c>
      <c r="B7904" s="46">
        <v>0</v>
      </c>
      <c r="C7904" s="46">
        <v>0</v>
      </c>
      <c r="D7904" s="46">
        <f t="shared" si="123"/>
        <v>0</v>
      </c>
      <c r="E7904" s="51">
        <v>45261</v>
      </c>
      <c r="F7904" s="49" t="s">
        <v>80</v>
      </c>
      <c r="G7904" s="49" t="s">
        <v>81</v>
      </c>
      <c r="H7904" s="49" t="s">
        <v>3313</v>
      </c>
      <c r="I7904" s="49" t="s">
        <v>747</v>
      </c>
      <c r="J7904" s="49">
        <v>135600</v>
      </c>
      <c r="K7904" s="49" t="s">
        <v>254</v>
      </c>
      <c r="L7904" s="49">
        <v>9728071</v>
      </c>
      <c r="M7904" s="49" t="s">
        <v>2191</v>
      </c>
      <c r="N7904" s="51">
        <v>32325</v>
      </c>
      <c r="O7904" s="51">
        <v>32325</v>
      </c>
      <c r="P7904" s="49" t="s">
        <v>1091</v>
      </c>
    </row>
    <row r="7905" spans="1:16">
      <c r="A7905" s="46">
        <v>0</v>
      </c>
      <c r="B7905" s="46">
        <v>0</v>
      </c>
      <c r="C7905" s="46">
        <v>0</v>
      </c>
      <c r="D7905" s="46">
        <f t="shared" si="123"/>
        <v>0</v>
      </c>
      <c r="E7905" s="51">
        <v>45261</v>
      </c>
      <c r="F7905" s="49" t="s">
        <v>80</v>
      </c>
      <c r="G7905" s="49" t="s">
        <v>81</v>
      </c>
      <c r="H7905" s="49" t="s">
        <v>3313</v>
      </c>
      <c r="I7905" s="49" t="s">
        <v>747</v>
      </c>
      <c r="J7905" s="49">
        <v>135600</v>
      </c>
      <c r="K7905" s="49" t="s">
        <v>426</v>
      </c>
      <c r="L7905" s="49">
        <v>9724210</v>
      </c>
      <c r="M7905" s="49" t="s">
        <v>3318</v>
      </c>
      <c r="N7905" s="51">
        <v>32325</v>
      </c>
      <c r="O7905" s="51">
        <v>32325</v>
      </c>
      <c r="P7905" s="49" t="s">
        <v>1091</v>
      </c>
    </row>
    <row r="7906" spans="1:16">
      <c r="A7906" s="46">
        <v>0</v>
      </c>
      <c r="B7906" s="46">
        <v>0</v>
      </c>
      <c r="C7906" s="46">
        <v>0</v>
      </c>
      <c r="D7906" s="46">
        <f t="shared" si="123"/>
        <v>0</v>
      </c>
      <c r="E7906" s="51">
        <v>45261</v>
      </c>
      <c r="F7906" s="49" t="s">
        <v>80</v>
      </c>
      <c r="G7906" s="49" t="s">
        <v>81</v>
      </c>
      <c r="H7906" s="49" t="s">
        <v>3313</v>
      </c>
      <c r="I7906" s="49" t="s">
        <v>747</v>
      </c>
      <c r="J7906" s="49">
        <v>135600</v>
      </c>
      <c r="K7906" s="49" t="s">
        <v>426</v>
      </c>
      <c r="L7906" s="49">
        <v>9975153</v>
      </c>
      <c r="M7906" s="49" t="s">
        <v>3319</v>
      </c>
      <c r="N7906" s="51">
        <v>31959</v>
      </c>
      <c r="O7906" s="51">
        <v>31959</v>
      </c>
      <c r="P7906" s="49" t="s">
        <v>1091</v>
      </c>
    </row>
    <row r="7907" spans="1:16">
      <c r="A7907" s="46">
        <v>0</v>
      </c>
      <c r="B7907" s="46">
        <v>0</v>
      </c>
      <c r="C7907" s="46">
        <v>0</v>
      </c>
      <c r="D7907" s="46">
        <f t="shared" si="123"/>
        <v>0</v>
      </c>
      <c r="E7907" s="51">
        <v>45261</v>
      </c>
      <c r="F7907" s="49" t="s">
        <v>80</v>
      </c>
      <c r="G7907" s="49" t="s">
        <v>81</v>
      </c>
      <c r="H7907" s="49" t="s">
        <v>3313</v>
      </c>
      <c r="I7907" s="49" t="s">
        <v>747</v>
      </c>
      <c r="J7907" s="49">
        <v>135600</v>
      </c>
      <c r="K7907" s="49" t="s">
        <v>122</v>
      </c>
      <c r="L7907" s="49">
        <v>9975155</v>
      </c>
      <c r="M7907" s="49" t="s">
        <v>916</v>
      </c>
      <c r="N7907" s="51">
        <v>30498</v>
      </c>
      <c r="O7907" s="51">
        <v>30498</v>
      </c>
      <c r="P7907" s="49" t="s">
        <v>1091</v>
      </c>
    </row>
    <row r="7908" spans="1:16">
      <c r="A7908" s="46">
        <v>0</v>
      </c>
      <c r="B7908" s="46">
        <v>0</v>
      </c>
      <c r="C7908" s="46">
        <v>0</v>
      </c>
      <c r="D7908" s="46">
        <f t="shared" si="123"/>
        <v>0</v>
      </c>
      <c r="E7908" s="51">
        <v>45261</v>
      </c>
      <c r="F7908" s="49" t="s">
        <v>80</v>
      </c>
      <c r="G7908" s="49" t="s">
        <v>81</v>
      </c>
      <c r="H7908" s="49" t="s">
        <v>3320</v>
      </c>
      <c r="I7908" s="49" t="s">
        <v>748</v>
      </c>
      <c r="J7908" s="49">
        <v>135500</v>
      </c>
      <c r="K7908" s="49" t="s">
        <v>106</v>
      </c>
      <c r="L7908" s="49">
        <v>9740790</v>
      </c>
      <c r="M7908" s="49" t="s">
        <v>908</v>
      </c>
      <c r="N7908" s="51">
        <v>39630</v>
      </c>
      <c r="O7908" s="51">
        <v>39448</v>
      </c>
      <c r="P7908" s="49" t="s">
        <v>3321</v>
      </c>
    </row>
    <row r="7909" spans="1:16">
      <c r="A7909" s="46">
        <v>0</v>
      </c>
      <c r="B7909" s="46">
        <v>0</v>
      </c>
      <c r="C7909" s="46">
        <v>0</v>
      </c>
      <c r="D7909" s="46">
        <f t="shared" si="123"/>
        <v>0</v>
      </c>
      <c r="E7909" s="51">
        <v>45261</v>
      </c>
      <c r="F7909" s="49" t="s">
        <v>80</v>
      </c>
      <c r="G7909" s="49" t="s">
        <v>81</v>
      </c>
      <c r="H7909" s="49" t="s">
        <v>3320</v>
      </c>
      <c r="I7909" s="49" t="s">
        <v>748</v>
      </c>
      <c r="J7909" s="49">
        <v>135500</v>
      </c>
      <c r="K7909" s="49" t="s">
        <v>106</v>
      </c>
      <c r="L7909" s="49">
        <v>9816503</v>
      </c>
      <c r="M7909" s="49" t="s">
        <v>908</v>
      </c>
      <c r="N7909" s="51">
        <v>37987</v>
      </c>
      <c r="O7909" s="51">
        <v>37987</v>
      </c>
      <c r="P7909" s="49" t="s">
        <v>3321</v>
      </c>
    </row>
    <row r="7910" spans="1:16">
      <c r="A7910" s="46">
        <v>0</v>
      </c>
      <c r="B7910" s="46">
        <v>0</v>
      </c>
      <c r="C7910" s="46">
        <v>0</v>
      </c>
      <c r="D7910" s="46">
        <f t="shared" si="123"/>
        <v>0</v>
      </c>
      <c r="E7910" s="51">
        <v>45261</v>
      </c>
      <c r="F7910" s="49" t="s">
        <v>80</v>
      </c>
      <c r="G7910" s="49" t="s">
        <v>81</v>
      </c>
      <c r="H7910" s="49" t="s">
        <v>3320</v>
      </c>
      <c r="I7910" s="49" t="s">
        <v>748</v>
      </c>
      <c r="J7910" s="49">
        <v>135500</v>
      </c>
      <c r="K7910" s="49" t="s">
        <v>106</v>
      </c>
      <c r="L7910" s="49">
        <v>9802690</v>
      </c>
      <c r="M7910" s="49" t="s">
        <v>908</v>
      </c>
      <c r="N7910" s="51">
        <v>31959</v>
      </c>
      <c r="O7910" s="51">
        <v>31959</v>
      </c>
      <c r="P7910" s="49" t="s">
        <v>1081</v>
      </c>
    </row>
    <row r="7911" spans="1:16">
      <c r="A7911" s="46">
        <v>0</v>
      </c>
      <c r="B7911" s="46">
        <v>0</v>
      </c>
      <c r="C7911" s="46">
        <v>0</v>
      </c>
      <c r="D7911" s="46">
        <f t="shared" si="123"/>
        <v>0</v>
      </c>
      <c r="E7911" s="51">
        <v>45261</v>
      </c>
      <c r="F7911" s="49" t="s">
        <v>80</v>
      </c>
      <c r="G7911" s="49" t="s">
        <v>81</v>
      </c>
      <c r="H7911" s="49" t="s">
        <v>3320</v>
      </c>
      <c r="I7911" s="49" t="s">
        <v>748</v>
      </c>
      <c r="J7911" s="49">
        <v>135500</v>
      </c>
      <c r="K7911" s="49" t="s">
        <v>106</v>
      </c>
      <c r="L7911" s="49">
        <v>9816204</v>
      </c>
      <c r="M7911" s="49" t="s">
        <v>908</v>
      </c>
      <c r="N7911" s="51">
        <v>37956</v>
      </c>
      <c r="O7911" s="51">
        <v>37622</v>
      </c>
      <c r="P7911" s="49" t="s">
        <v>3321</v>
      </c>
    </row>
    <row r="7912" spans="1:16">
      <c r="A7912" s="46">
        <v>0</v>
      </c>
      <c r="B7912" s="46">
        <v>0</v>
      </c>
      <c r="C7912" s="46">
        <v>0</v>
      </c>
      <c r="D7912" s="46">
        <f t="shared" si="123"/>
        <v>0</v>
      </c>
      <c r="E7912" s="51">
        <v>45261</v>
      </c>
      <c r="F7912" s="49" t="s">
        <v>80</v>
      </c>
      <c r="G7912" s="49" t="s">
        <v>81</v>
      </c>
      <c r="H7912" s="49" t="s">
        <v>3320</v>
      </c>
      <c r="I7912" s="49" t="s">
        <v>748</v>
      </c>
      <c r="J7912" s="49">
        <v>135500</v>
      </c>
      <c r="K7912" s="49" t="s">
        <v>109</v>
      </c>
      <c r="L7912" s="49">
        <v>9803227</v>
      </c>
      <c r="M7912" s="49" t="s">
        <v>914</v>
      </c>
      <c r="N7912" s="51">
        <v>31959</v>
      </c>
      <c r="O7912" s="51">
        <v>31959</v>
      </c>
      <c r="P7912" s="49" t="s">
        <v>1081</v>
      </c>
    </row>
    <row r="7913" spans="1:16">
      <c r="A7913" s="46">
        <v>0</v>
      </c>
      <c r="B7913" s="46">
        <v>0</v>
      </c>
      <c r="C7913" s="46">
        <v>0</v>
      </c>
      <c r="D7913" s="46">
        <f t="shared" si="123"/>
        <v>0</v>
      </c>
      <c r="E7913" s="51">
        <v>45261</v>
      </c>
      <c r="F7913" s="49" t="s">
        <v>80</v>
      </c>
      <c r="G7913" s="49" t="s">
        <v>81</v>
      </c>
      <c r="H7913" s="49" t="s">
        <v>3320</v>
      </c>
      <c r="I7913" s="49" t="s">
        <v>748</v>
      </c>
      <c r="J7913" s="49">
        <v>135500</v>
      </c>
      <c r="K7913" s="49" t="s">
        <v>117</v>
      </c>
      <c r="L7913" s="49">
        <v>9975112</v>
      </c>
      <c r="M7913" s="49" t="s">
        <v>3094</v>
      </c>
      <c r="N7913" s="51">
        <v>31959</v>
      </c>
      <c r="O7913" s="51">
        <v>31959</v>
      </c>
      <c r="P7913" s="49" t="s">
        <v>1091</v>
      </c>
    </row>
    <row r="7914" spans="1:16">
      <c r="A7914" s="46">
        <v>0</v>
      </c>
      <c r="B7914" s="46">
        <v>0</v>
      </c>
      <c r="C7914" s="46">
        <v>0</v>
      </c>
      <c r="D7914" s="46">
        <f t="shared" si="123"/>
        <v>0</v>
      </c>
      <c r="E7914" s="51">
        <v>45261</v>
      </c>
      <c r="F7914" s="49" t="s">
        <v>80</v>
      </c>
      <c r="G7914" s="49" t="s">
        <v>81</v>
      </c>
      <c r="H7914" s="49" t="s">
        <v>3320</v>
      </c>
      <c r="I7914" s="49" t="s">
        <v>748</v>
      </c>
      <c r="J7914" s="49">
        <v>135600</v>
      </c>
      <c r="K7914" s="49" t="s">
        <v>122</v>
      </c>
      <c r="L7914" s="49">
        <v>9975111</v>
      </c>
      <c r="M7914" s="49" t="s">
        <v>916</v>
      </c>
      <c r="N7914" s="51">
        <v>31959</v>
      </c>
      <c r="O7914" s="51">
        <v>31959</v>
      </c>
      <c r="P7914" s="49" t="s">
        <v>1091</v>
      </c>
    </row>
    <row r="7915" spans="1:16">
      <c r="A7915" s="46">
        <v>0</v>
      </c>
      <c r="B7915" s="46">
        <v>0</v>
      </c>
      <c r="C7915" s="46">
        <v>0</v>
      </c>
      <c r="D7915" s="46">
        <f t="shared" si="123"/>
        <v>0</v>
      </c>
      <c r="E7915" s="51">
        <v>45261</v>
      </c>
      <c r="F7915" s="49" t="s">
        <v>80</v>
      </c>
      <c r="G7915" s="49" t="s">
        <v>81</v>
      </c>
      <c r="H7915" s="49" t="s">
        <v>3320</v>
      </c>
      <c r="I7915" s="49" t="s">
        <v>748</v>
      </c>
      <c r="J7915" s="49">
        <v>135600</v>
      </c>
      <c r="K7915" s="49" t="s">
        <v>115</v>
      </c>
      <c r="L7915" s="49">
        <v>9740791</v>
      </c>
      <c r="M7915" s="49" t="s">
        <v>977</v>
      </c>
      <c r="N7915" s="51">
        <v>39630</v>
      </c>
      <c r="O7915" s="51">
        <v>39448</v>
      </c>
      <c r="P7915" s="49" t="s">
        <v>3321</v>
      </c>
    </row>
    <row r="7916" spans="1:16">
      <c r="A7916" s="46">
        <v>0</v>
      </c>
      <c r="B7916" s="46">
        <v>0</v>
      </c>
      <c r="C7916" s="46">
        <v>0</v>
      </c>
      <c r="D7916" s="46">
        <f t="shared" si="123"/>
        <v>0</v>
      </c>
      <c r="E7916" s="51">
        <v>45261</v>
      </c>
      <c r="F7916" s="49" t="s">
        <v>80</v>
      </c>
      <c r="G7916" s="49" t="s">
        <v>81</v>
      </c>
      <c r="H7916" s="49" t="s">
        <v>3322</v>
      </c>
      <c r="I7916" s="49" t="s">
        <v>749</v>
      </c>
      <c r="J7916" s="49">
        <v>135500</v>
      </c>
      <c r="K7916" s="49" t="s">
        <v>106</v>
      </c>
      <c r="L7916" s="49">
        <v>9802688</v>
      </c>
      <c r="M7916" s="49" t="s">
        <v>908</v>
      </c>
      <c r="N7916" s="51">
        <v>31229</v>
      </c>
      <c r="O7916" s="51">
        <v>31229</v>
      </c>
      <c r="P7916" s="49" t="s">
        <v>1081</v>
      </c>
    </row>
    <row r="7917" spans="1:16">
      <c r="A7917" s="46">
        <v>0</v>
      </c>
      <c r="B7917" s="46">
        <v>0</v>
      </c>
      <c r="C7917" s="46">
        <v>0</v>
      </c>
      <c r="D7917" s="46">
        <f t="shared" si="123"/>
        <v>0</v>
      </c>
      <c r="E7917" s="51">
        <v>45261</v>
      </c>
      <c r="F7917" s="49" t="s">
        <v>80</v>
      </c>
      <c r="G7917" s="49" t="s">
        <v>81</v>
      </c>
      <c r="H7917" s="49" t="s">
        <v>3322</v>
      </c>
      <c r="I7917" s="49" t="s">
        <v>749</v>
      </c>
      <c r="J7917" s="49">
        <v>135500</v>
      </c>
      <c r="K7917" s="49" t="s">
        <v>106</v>
      </c>
      <c r="L7917" s="49">
        <v>9810963</v>
      </c>
      <c r="M7917" s="49" t="s">
        <v>908</v>
      </c>
      <c r="N7917" s="51">
        <v>37408</v>
      </c>
      <c r="O7917" s="51">
        <v>37257</v>
      </c>
      <c r="P7917" s="49" t="s">
        <v>3323</v>
      </c>
    </row>
    <row r="7918" spans="1:16">
      <c r="A7918" s="46">
        <v>0</v>
      </c>
      <c r="B7918" s="46">
        <v>0</v>
      </c>
      <c r="C7918" s="46">
        <v>0</v>
      </c>
      <c r="D7918" s="46">
        <f t="shared" si="123"/>
        <v>0</v>
      </c>
      <c r="E7918" s="51">
        <v>45261</v>
      </c>
      <c r="F7918" s="49" t="s">
        <v>80</v>
      </c>
      <c r="G7918" s="49" t="s">
        <v>81</v>
      </c>
      <c r="H7918" s="49" t="s">
        <v>3322</v>
      </c>
      <c r="I7918" s="49" t="s">
        <v>749</v>
      </c>
      <c r="J7918" s="49">
        <v>135500</v>
      </c>
      <c r="K7918" s="49" t="s">
        <v>106</v>
      </c>
      <c r="L7918" s="49">
        <v>9802689</v>
      </c>
      <c r="M7918" s="49" t="s">
        <v>908</v>
      </c>
      <c r="N7918" s="51">
        <v>32325</v>
      </c>
      <c r="O7918" s="51">
        <v>32325</v>
      </c>
      <c r="P7918" s="49" t="s">
        <v>1081</v>
      </c>
    </row>
    <row r="7919" spans="1:16">
      <c r="A7919" s="46">
        <v>0</v>
      </c>
      <c r="B7919" s="46">
        <v>0</v>
      </c>
      <c r="C7919" s="46">
        <v>0</v>
      </c>
      <c r="D7919" s="46">
        <f t="shared" si="123"/>
        <v>0</v>
      </c>
      <c r="E7919" s="51">
        <v>45261</v>
      </c>
      <c r="F7919" s="49" t="s">
        <v>80</v>
      </c>
      <c r="G7919" s="49" t="s">
        <v>81</v>
      </c>
      <c r="H7919" s="49" t="s">
        <v>3322</v>
      </c>
      <c r="I7919" s="49" t="s">
        <v>749</v>
      </c>
      <c r="J7919" s="49">
        <v>135500</v>
      </c>
      <c r="K7919" s="49" t="s">
        <v>109</v>
      </c>
      <c r="L7919" s="49">
        <v>9803225</v>
      </c>
      <c r="M7919" s="49" t="s">
        <v>914</v>
      </c>
      <c r="N7919" s="51">
        <v>31229</v>
      </c>
      <c r="O7919" s="51">
        <v>31229</v>
      </c>
      <c r="P7919" s="49" t="s">
        <v>1081</v>
      </c>
    </row>
    <row r="7920" spans="1:16">
      <c r="A7920" s="46">
        <v>0</v>
      </c>
      <c r="B7920" s="46">
        <v>0</v>
      </c>
      <c r="C7920" s="46">
        <v>0</v>
      </c>
      <c r="D7920" s="46">
        <f t="shared" si="123"/>
        <v>0</v>
      </c>
      <c r="E7920" s="51">
        <v>45261</v>
      </c>
      <c r="F7920" s="49" t="s">
        <v>80</v>
      </c>
      <c r="G7920" s="49" t="s">
        <v>81</v>
      </c>
      <c r="H7920" s="49" t="s">
        <v>3322</v>
      </c>
      <c r="I7920" s="49" t="s">
        <v>749</v>
      </c>
      <c r="J7920" s="49">
        <v>135500</v>
      </c>
      <c r="K7920" s="49" t="s">
        <v>109</v>
      </c>
      <c r="L7920" s="49">
        <v>9803226</v>
      </c>
      <c r="M7920" s="49" t="s">
        <v>914</v>
      </c>
      <c r="N7920" s="51">
        <v>32325</v>
      </c>
      <c r="O7920" s="51">
        <v>32325</v>
      </c>
      <c r="P7920" s="49" t="s">
        <v>1081</v>
      </c>
    </row>
    <row r="7921" spans="1:16">
      <c r="A7921" s="46">
        <v>0</v>
      </c>
      <c r="B7921" s="46">
        <v>0</v>
      </c>
      <c r="C7921" s="46">
        <v>0</v>
      </c>
      <c r="D7921" s="46">
        <f t="shared" si="123"/>
        <v>0</v>
      </c>
      <c r="E7921" s="51">
        <v>45261</v>
      </c>
      <c r="F7921" s="49" t="s">
        <v>80</v>
      </c>
      <c r="G7921" s="49" t="s">
        <v>81</v>
      </c>
      <c r="H7921" s="49" t="s">
        <v>3322</v>
      </c>
      <c r="I7921" s="49" t="s">
        <v>749</v>
      </c>
      <c r="J7921" s="49">
        <v>135500</v>
      </c>
      <c r="K7921" s="49" t="s">
        <v>109</v>
      </c>
      <c r="L7921" s="49">
        <v>9810964</v>
      </c>
      <c r="M7921" s="49" t="s">
        <v>914</v>
      </c>
      <c r="N7921" s="51">
        <v>37408</v>
      </c>
      <c r="O7921" s="51">
        <v>37257</v>
      </c>
      <c r="P7921" s="49" t="s">
        <v>3323</v>
      </c>
    </row>
    <row r="7922" spans="1:16">
      <c r="A7922" s="46">
        <v>0</v>
      </c>
      <c r="B7922" s="46">
        <v>0</v>
      </c>
      <c r="C7922" s="46">
        <v>0</v>
      </c>
      <c r="D7922" s="46">
        <f t="shared" si="123"/>
        <v>0</v>
      </c>
      <c r="E7922" s="51">
        <v>45261</v>
      </c>
      <c r="F7922" s="49" t="s">
        <v>80</v>
      </c>
      <c r="G7922" s="49" t="s">
        <v>81</v>
      </c>
      <c r="H7922" s="49" t="s">
        <v>3322</v>
      </c>
      <c r="I7922" s="49" t="s">
        <v>749</v>
      </c>
      <c r="J7922" s="49">
        <v>135500</v>
      </c>
      <c r="K7922" s="49" t="s">
        <v>117</v>
      </c>
      <c r="L7922" s="49">
        <v>9975109</v>
      </c>
      <c r="M7922" s="49" t="s">
        <v>3094</v>
      </c>
      <c r="N7922" s="51">
        <v>32325</v>
      </c>
      <c r="O7922" s="51">
        <v>32325</v>
      </c>
      <c r="P7922" s="49" t="s">
        <v>1091</v>
      </c>
    </row>
    <row r="7923" spans="1:16">
      <c r="A7923" s="46">
        <v>0</v>
      </c>
      <c r="B7923" s="46">
        <v>0</v>
      </c>
      <c r="C7923" s="46">
        <v>0</v>
      </c>
      <c r="D7923" s="46">
        <f t="shared" si="123"/>
        <v>0</v>
      </c>
      <c r="E7923" s="51">
        <v>45261</v>
      </c>
      <c r="F7923" s="49" t="s">
        <v>80</v>
      </c>
      <c r="G7923" s="49" t="s">
        <v>81</v>
      </c>
      <c r="H7923" s="49" t="s">
        <v>3322</v>
      </c>
      <c r="I7923" s="49" t="s">
        <v>749</v>
      </c>
      <c r="J7923" s="49">
        <v>135500</v>
      </c>
      <c r="K7923" s="49" t="s">
        <v>117</v>
      </c>
      <c r="L7923" s="49">
        <v>9975110</v>
      </c>
      <c r="M7923" s="49" t="s">
        <v>3094</v>
      </c>
      <c r="N7923" s="51">
        <v>31229</v>
      </c>
      <c r="O7923" s="51">
        <v>31229</v>
      </c>
      <c r="P7923" s="49" t="s">
        <v>1091</v>
      </c>
    </row>
    <row r="7924" spans="1:16">
      <c r="A7924" s="46">
        <v>0</v>
      </c>
      <c r="B7924" s="46">
        <v>0</v>
      </c>
      <c r="C7924" s="46">
        <v>0</v>
      </c>
      <c r="D7924" s="46">
        <f t="shared" si="123"/>
        <v>0</v>
      </c>
      <c r="E7924" s="51">
        <v>45261</v>
      </c>
      <c r="F7924" s="49" t="s">
        <v>80</v>
      </c>
      <c r="G7924" s="49" t="s">
        <v>81</v>
      </c>
      <c r="H7924" s="49" t="s">
        <v>3322</v>
      </c>
      <c r="I7924" s="49" t="s">
        <v>749</v>
      </c>
      <c r="J7924" s="49">
        <v>135600</v>
      </c>
      <c r="K7924" s="49" t="s">
        <v>114</v>
      </c>
      <c r="L7924" s="49">
        <v>9728070</v>
      </c>
      <c r="M7924" s="49" t="s">
        <v>915</v>
      </c>
      <c r="N7924" s="51">
        <v>31229</v>
      </c>
      <c r="O7924" s="51">
        <v>31229</v>
      </c>
      <c r="P7924" s="49" t="s">
        <v>1091</v>
      </c>
    </row>
    <row r="7925" spans="1:16">
      <c r="A7925" s="46">
        <v>0</v>
      </c>
      <c r="B7925" s="46">
        <v>0</v>
      </c>
      <c r="C7925" s="46">
        <v>0</v>
      </c>
      <c r="D7925" s="46">
        <f t="shared" si="123"/>
        <v>0</v>
      </c>
      <c r="E7925" s="51">
        <v>45261</v>
      </c>
      <c r="F7925" s="49" t="s">
        <v>80</v>
      </c>
      <c r="G7925" s="49" t="s">
        <v>81</v>
      </c>
      <c r="H7925" s="49" t="s">
        <v>3322</v>
      </c>
      <c r="I7925" s="49" t="s">
        <v>749</v>
      </c>
      <c r="J7925" s="49">
        <v>135600</v>
      </c>
      <c r="K7925" s="49" t="s">
        <v>122</v>
      </c>
      <c r="L7925" s="49">
        <v>9697439</v>
      </c>
      <c r="M7925" s="49" t="s">
        <v>916</v>
      </c>
      <c r="N7925" s="51">
        <v>31229</v>
      </c>
      <c r="O7925" s="51">
        <v>31229</v>
      </c>
      <c r="P7925" s="49" t="s">
        <v>1091</v>
      </c>
    </row>
    <row r="7926" spans="1:16">
      <c r="A7926" s="46">
        <v>0</v>
      </c>
      <c r="B7926" s="46">
        <v>0</v>
      </c>
      <c r="C7926" s="46">
        <v>0</v>
      </c>
      <c r="D7926" s="46">
        <f t="shared" si="123"/>
        <v>0</v>
      </c>
      <c r="E7926" s="51">
        <v>45261</v>
      </c>
      <c r="F7926" s="49" t="s">
        <v>80</v>
      </c>
      <c r="G7926" s="49" t="s">
        <v>81</v>
      </c>
      <c r="H7926" s="49" t="s">
        <v>3324</v>
      </c>
      <c r="I7926" s="49" t="s">
        <v>750</v>
      </c>
      <c r="J7926" s="49">
        <v>135002</v>
      </c>
      <c r="K7926" s="49" t="s">
        <v>130</v>
      </c>
      <c r="L7926" s="49">
        <v>9870160</v>
      </c>
      <c r="M7926" s="49" t="s">
        <v>1332</v>
      </c>
      <c r="N7926" s="51">
        <v>29768</v>
      </c>
      <c r="O7926" s="51">
        <v>29768</v>
      </c>
      <c r="P7926" s="49" t="s">
        <v>1091</v>
      </c>
    </row>
    <row r="7927" spans="1:16">
      <c r="A7927" s="46">
        <v>0</v>
      </c>
      <c r="B7927" s="46">
        <v>0</v>
      </c>
      <c r="C7927" s="46">
        <v>0</v>
      </c>
      <c r="D7927" s="46">
        <f t="shared" si="123"/>
        <v>0</v>
      </c>
      <c r="E7927" s="51">
        <v>45261</v>
      </c>
      <c r="F7927" s="49" t="s">
        <v>80</v>
      </c>
      <c r="G7927" s="49" t="s">
        <v>81</v>
      </c>
      <c r="H7927" s="49" t="s">
        <v>3324</v>
      </c>
      <c r="I7927" s="49" t="s">
        <v>750</v>
      </c>
      <c r="J7927" s="49">
        <v>135002</v>
      </c>
      <c r="K7927" s="49" t="s">
        <v>130</v>
      </c>
      <c r="L7927" s="49">
        <v>9870161</v>
      </c>
      <c r="M7927" s="49" t="s">
        <v>1190</v>
      </c>
      <c r="N7927" s="51">
        <v>30133</v>
      </c>
      <c r="O7927" s="51">
        <v>30133</v>
      </c>
      <c r="P7927" s="49" t="s">
        <v>1091</v>
      </c>
    </row>
    <row r="7928" spans="1:16">
      <c r="A7928" s="46">
        <v>0</v>
      </c>
      <c r="B7928" s="46">
        <v>0</v>
      </c>
      <c r="C7928" s="46">
        <v>0</v>
      </c>
      <c r="D7928" s="46">
        <f t="shared" si="123"/>
        <v>0</v>
      </c>
      <c r="E7928" s="51">
        <v>45261</v>
      </c>
      <c r="F7928" s="49" t="s">
        <v>80</v>
      </c>
      <c r="G7928" s="49" t="s">
        <v>81</v>
      </c>
      <c r="H7928" s="49" t="s">
        <v>3324</v>
      </c>
      <c r="I7928" s="49" t="s">
        <v>750</v>
      </c>
      <c r="J7928" s="49">
        <v>135002</v>
      </c>
      <c r="K7928" s="49" t="s">
        <v>130</v>
      </c>
      <c r="L7928" s="49">
        <v>9870162</v>
      </c>
      <c r="M7928" s="49" t="s">
        <v>1190</v>
      </c>
      <c r="N7928" s="51">
        <v>29768</v>
      </c>
      <c r="O7928" s="51">
        <v>29768</v>
      </c>
      <c r="P7928" s="49" t="s">
        <v>1091</v>
      </c>
    </row>
    <row r="7929" spans="1:16">
      <c r="A7929" s="46">
        <v>0</v>
      </c>
      <c r="B7929" s="46">
        <v>0</v>
      </c>
      <c r="C7929" s="46">
        <v>0</v>
      </c>
      <c r="D7929" s="46">
        <f t="shared" si="123"/>
        <v>0</v>
      </c>
      <c r="E7929" s="51">
        <v>45261</v>
      </c>
      <c r="F7929" s="49" t="s">
        <v>80</v>
      </c>
      <c r="G7929" s="49" t="s">
        <v>81</v>
      </c>
      <c r="H7929" s="49" t="s">
        <v>3324</v>
      </c>
      <c r="I7929" s="49" t="s">
        <v>750</v>
      </c>
      <c r="J7929" s="49">
        <v>135002</v>
      </c>
      <c r="K7929" s="49" t="s">
        <v>130</v>
      </c>
      <c r="L7929" s="49">
        <v>9870159</v>
      </c>
      <c r="M7929" s="49" t="s">
        <v>1289</v>
      </c>
      <c r="N7929" s="51">
        <v>29768</v>
      </c>
      <c r="O7929" s="51">
        <v>29768</v>
      </c>
      <c r="P7929" s="49" t="s">
        <v>1091</v>
      </c>
    </row>
    <row r="7930" spans="1:16">
      <c r="A7930" s="46">
        <v>0</v>
      </c>
      <c r="B7930" s="46">
        <v>0</v>
      </c>
      <c r="C7930" s="46">
        <v>0</v>
      </c>
      <c r="D7930" s="46">
        <f t="shared" si="123"/>
        <v>0</v>
      </c>
      <c r="E7930" s="51">
        <v>45261</v>
      </c>
      <c r="F7930" s="49" t="s">
        <v>80</v>
      </c>
      <c r="G7930" s="49" t="s">
        <v>81</v>
      </c>
      <c r="H7930" s="49" t="s">
        <v>3324</v>
      </c>
      <c r="I7930" s="49" t="s">
        <v>750</v>
      </c>
      <c r="J7930" s="49">
        <v>135002</v>
      </c>
      <c r="K7930" s="49" t="s">
        <v>130</v>
      </c>
      <c r="L7930" s="49">
        <v>9699861</v>
      </c>
      <c r="M7930" s="49" t="s">
        <v>1330</v>
      </c>
      <c r="N7930" s="51">
        <v>29768</v>
      </c>
      <c r="O7930" s="51">
        <v>29768</v>
      </c>
      <c r="P7930" s="49" t="s">
        <v>1091</v>
      </c>
    </row>
    <row r="7931" spans="1:16">
      <c r="A7931" s="46">
        <v>0</v>
      </c>
      <c r="B7931" s="46">
        <v>0</v>
      </c>
      <c r="C7931" s="46">
        <v>0</v>
      </c>
      <c r="D7931" s="46">
        <f t="shared" si="123"/>
        <v>0</v>
      </c>
      <c r="E7931" s="51">
        <v>45261</v>
      </c>
      <c r="F7931" s="49" t="s">
        <v>80</v>
      </c>
      <c r="G7931" s="49" t="s">
        <v>81</v>
      </c>
      <c r="H7931" s="49" t="s">
        <v>3324</v>
      </c>
      <c r="I7931" s="49" t="s">
        <v>750</v>
      </c>
      <c r="J7931" s="49">
        <v>135002</v>
      </c>
      <c r="K7931" s="49" t="s">
        <v>130</v>
      </c>
      <c r="L7931" s="49">
        <v>9696130</v>
      </c>
      <c r="M7931" s="49" t="s">
        <v>1331</v>
      </c>
      <c r="N7931" s="51">
        <v>30133</v>
      </c>
      <c r="O7931" s="51">
        <v>30133</v>
      </c>
      <c r="P7931" s="49" t="s">
        <v>1091</v>
      </c>
    </row>
    <row r="7932" spans="1:16">
      <c r="A7932" s="46">
        <v>0</v>
      </c>
      <c r="B7932" s="46">
        <v>0</v>
      </c>
      <c r="C7932" s="46">
        <v>0</v>
      </c>
      <c r="D7932" s="46">
        <f t="shared" si="123"/>
        <v>0</v>
      </c>
      <c r="E7932" s="51">
        <v>45261</v>
      </c>
      <c r="F7932" s="49" t="s">
        <v>80</v>
      </c>
      <c r="G7932" s="49" t="s">
        <v>81</v>
      </c>
      <c r="H7932" s="49" t="s">
        <v>3324</v>
      </c>
      <c r="I7932" s="49" t="s">
        <v>750</v>
      </c>
      <c r="J7932" s="49">
        <v>135500</v>
      </c>
      <c r="K7932" s="49" t="s">
        <v>106</v>
      </c>
      <c r="L7932" s="49">
        <v>9802419</v>
      </c>
      <c r="M7932" s="49" t="s">
        <v>908</v>
      </c>
      <c r="N7932" s="51">
        <v>30133</v>
      </c>
      <c r="O7932" s="51">
        <v>30133</v>
      </c>
      <c r="P7932" s="49" t="s">
        <v>1081</v>
      </c>
    </row>
    <row r="7933" spans="1:16">
      <c r="A7933" s="46">
        <v>0</v>
      </c>
      <c r="B7933" s="46">
        <v>0</v>
      </c>
      <c r="C7933" s="46">
        <v>0</v>
      </c>
      <c r="D7933" s="46">
        <f t="shared" si="123"/>
        <v>0</v>
      </c>
      <c r="E7933" s="51">
        <v>45261</v>
      </c>
      <c r="F7933" s="49" t="s">
        <v>80</v>
      </c>
      <c r="G7933" s="49" t="s">
        <v>81</v>
      </c>
      <c r="H7933" s="49" t="s">
        <v>3324</v>
      </c>
      <c r="I7933" s="49" t="s">
        <v>750</v>
      </c>
      <c r="J7933" s="49">
        <v>135500</v>
      </c>
      <c r="K7933" s="49" t="s">
        <v>106</v>
      </c>
      <c r="L7933" s="49">
        <v>9802587</v>
      </c>
      <c r="M7933" s="49" t="s">
        <v>908</v>
      </c>
      <c r="N7933" s="51">
        <v>30133</v>
      </c>
      <c r="O7933" s="51">
        <v>30133</v>
      </c>
      <c r="P7933" s="49" t="s">
        <v>1081</v>
      </c>
    </row>
    <row r="7934" spans="1:16">
      <c r="A7934" s="46">
        <v>0</v>
      </c>
      <c r="B7934" s="46">
        <v>0</v>
      </c>
      <c r="C7934" s="46">
        <v>0</v>
      </c>
      <c r="D7934" s="46">
        <f t="shared" si="123"/>
        <v>0</v>
      </c>
      <c r="E7934" s="51">
        <v>45261</v>
      </c>
      <c r="F7934" s="49" t="s">
        <v>80</v>
      </c>
      <c r="G7934" s="49" t="s">
        <v>81</v>
      </c>
      <c r="H7934" s="49" t="s">
        <v>3324</v>
      </c>
      <c r="I7934" s="49" t="s">
        <v>750</v>
      </c>
      <c r="J7934" s="49">
        <v>135500</v>
      </c>
      <c r="K7934" s="49" t="s">
        <v>106</v>
      </c>
      <c r="L7934" s="49">
        <v>9802853</v>
      </c>
      <c r="M7934" s="49" t="s">
        <v>908</v>
      </c>
      <c r="N7934" s="51">
        <v>30133</v>
      </c>
      <c r="O7934" s="51">
        <v>30133</v>
      </c>
      <c r="P7934" s="49" t="s">
        <v>1081</v>
      </c>
    </row>
    <row r="7935" spans="1:16">
      <c r="A7935" s="46">
        <v>0</v>
      </c>
      <c r="B7935" s="46">
        <v>0</v>
      </c>
      <c r="C7935" s="46">
        <v>0</v>
      </c>
      <c r="D7935" s="46">
        <f t="shared" si="123"/>
        <v>0</v>
      </c>
      <c r="E7935" s="51">
        <v>45261</v>
      </c>
      <c r="F7935" s="49" t="s">
        <v>80</v>
      </c>
      <c r="G7935" s="49" t="s">
        <v>81</v>
      </c>
      <c r="H7935" s="49" t="s">
        <v>3324</v>
      </c>
      <c r="I7935" s="49" t="s">
        <v>750</v>
      </c>
      <c r="J7935" s="49">
        <v>135500</v>
      </c>
      <c r="K7935" s="49" t="s">
        <v>109</v>
      </c>
      <c r="L7935" s="49">
        <v>9802958</v>
      </c>
      <c r="M7935" s="49" t="s">
        <v>914</v>
      </c>
      <c r="N7935" s="51">
        <v>30133</v>
      </c>
      <c r="O7935" s="51">
        <v>30133</v>
      </c>
      <c r="P7935" s="49" t="s">
        <v>1081</v>
      </c>
    </row>
    <row r="7936" spans="1:16">
      <c r="A7936" s="46">
        <v>0</v>
      </c>
      <c r="B7936" s="46">
        <v>0</v>
      </c>
      <c r="C7936" s="46">
        <v>0</v>
      </c>
      <c r="D7936" s="46">
        <f t="shared" si="123"/>
        <v>0</v>
      </c>
      <c r="E7936" s="51">
        <v>45261</v>
      </c>
      <c r="F7936" s="49" t="s">
        <v>80</v>
      </c>
      <c r="G7936" s="49" t="s">
        <v>81</v>
      </c>
      <c r="H7936" s="49" t="s">
        <v>3324</v>
      </c>
      <c r="I7936" s="49" t="s">
        <v>750</v>
      </c>
      <c r="J7936" s="49">
        <v>135500</v>
      </c>
      <c r="K7936" s="49" t="s">
        <v>109</v>
      </c>
      <c r="L7936" s="49">
        <v>9803505</v>
      </c>
      <c r="M7936" s="49" t="s">
        <v>914</v>
      </c>
      <c r="N7936" s="51">
        <v>30133</v>
      </c>
      <c r="O7936" s="51">
        <v>30133</v>
      </c>
      <c r="P7936" s="49" t="s">
        <v>1081</v>
      </c>
    </row>
    <row r="7937" spans="1:16">
      <c r="A7937" s="46">
        <v>0</v>
      </c>
      <c r="B7937" s="46">
        <v>0</v>
      </c>
      <c r="C7937" s="46">
        <v>0</v>
      </c>
      <c r="D7937" s="46">
        <f t="shared" si="123"/>
        <v>0</v>
      </c>
      <c r="E7937" s="51">
        <v>45261</v>
      </c>
      <c r="F7937" s="49" t="s">
        <v>80</v>
      </c>
      <c r="G7937" s="49" t="s">
        <v>81</v>
      </c>
      <c r="H7937" s="49" t="s">
        <v>3324</v>
      </c>
      <c r="I7937" s="49" t="s">
        <v>750</v>
      </c>
      <c r="J7937" s="49">
        <v>135500</v>
      </c>
      <c r="K7937" s="49" t="s">
        <v>109</v>
      </c>
      <c r="L7937" s="49">
        <v>9803126</v>
      </c>
      <c r="M7937" s="49" t="s">
        <v>914</v>
      </c>
      <c r="N7937" s="51">
        <v>30133</v>
      </c>
      <c r="O7937" s="51">
        <v>30133</v>
      </c>
      <c r="P7937" s="49" t="s">
        <v>1081</v>
      </c>
    </row>
    <row r="7938" spans="1:16">
      <c r="A7938" s="46">
        <v>0</v>
      </c>
      <c r="B7938" s="46">
        <v>0</v>
      </c>
      <c r="C7938" s="46">
        <v>0</v>
      </c>
      <c r="D7938" s="46">
        <f t="shared" si="123"/>
        <v>0</v>
      </c>
      <c r="E7938" s="51">
        <v>45261</v>
      </c>
      <c r="F7938" s="49" t="s">
        <v>80</v>
      </c>
      <c r="G7938" s="49" t="s">
        <v>81</v>
      </c>
      <c r="H7938" s="49" t="s">
        <v>3324</v>
      </c>
      <c r="I7938" s="49" t="s">
        <v>750</v>
      </c>
      <c r="J7938" s="49">
        <v>135500</v>
      </c>
      <c r="K7938" s="49" t="s">
        <v>109</v>
      </c>
      <c r="L7938" s="49">
        <v>9804969</v>
      </c>
      <c r="M7938" s="49" t="s">
        <v>914</v>
      </c>
      <c r="N7938" s="51">
        <v>30133</v>
      </c>
      <c r="O7938" s="51">
        <v>30133</v>
      </c>
      <c r="P7938" s="49" t="s">
        <v>1081</v>
      </c>
    </row>
    <row r="7939" spans="1:16">
      <c r="A7939" s="46">
        <v>0</v>
      </c>
      <c r="B7939" s="46">
        <v>0</v>
      </c>
      <c r="C7939" s="46">
        <v>0</v>
      </c>
      <c r="D7939" s="46">
        <f t="shared" ref="D7939:D8002" si="124">+B7939-C7939</f>
        <v>0</v>
      </c>
      <c r="E7939" s="51">
        <v>45261</v>
      </c>
      <c r="F7939" s="49" t="s">
        <v>80</v>
      </c>
      <c r="G7939" s="49" t="s">
        <v>81</v>
      </c>
      <c r="H7939" s="49" t="s">
        <v>3324</v>
      </c>
      <c r="I7939" s="49" t="s">
        <v>750</v>
      </c>
      <c r="J7939" s="49">
        <v>135500</v>
      </c>
      <c r="K7939" s="49" t="s">
        <v>109</v>
      </c>
      <c r="L7939" s="49">
        <v>9804941</v>
      </c>
      <c r="M7939" s="49" t="s">
        <v>914</v>
      </c>
      <c r="N7939" s="51">
        <v>30133</v>
      </c>
      <c r="O7939" s="51">
        <v>30133</v>
      </c>
      <c r="P7939" s="49" t="s">
        <v>1081</v>
      </c>
    </row>
    <row r="7940" spans="1:16">
      <c r="A7940" s="46">
        <v>0</v>
      </c>
      <c r="B7940" s="46">
        <v>0</v>
      </c>
      <c r="C7940" s="46">
        <v>0</v>
      </c>
      <c r="D7940" s="46">
        <f t="shared" si="124"/>
        <v>0</v>
      </c>
      <c r="E7940" s="51">
        <v>45261</v>
      </c>
      <c r="F7940" s="49" t="s">
        <v>80</v>
      </c>
      <c r="G7940" s="49" t="s">
        <v>81</v>
      </c>
      <c r="H7940" s="49" t="s">
        <v>3324</v>
      </c>
      <c r="I7940" s="49" t="s">
        <v>750</v>
      </c>
      <c r="J7940" s="49">
        <v>135500</v>
      </c>
      <c r="K7940" s="49" t="s">
        <v>111</v>
      </c>
      <c r="L7940" s="49">
        <v>9701195</v>
      </c>
      <c r="M7940" s="49" t="s">
        <v>3092</v>
      </c>
      <c r="N7940" s="51">
        <v>30133</v>
      </c>
      <c r="O7940" s="51">
        <v>30133</v>
      </c>
      <c r="P7940" s="49" t="s">
        <v>1091</v>
      </c>
    </row>
    <row r="7941" spans="1:16">
      <c r="A7941" s="46">
        <v>0</v>
      </c>
      <c r="B7941" s="46">
        <v>0</v>
      </c>
      <c r="C7941" s="46">
        <v>0</v>
      </c>
      <c r="D7941" s="46">
        <f t="shared" si="124"/>
        <v>0</v>
      </c>
      <c r="E7941" s="51">
        <v>45261</v>
      </c>
      <c r="F7941" s="49" t="s">
        <v>80</v>
      </c>
      <c r="G7941" s="49" t="s">
        <v>81</v>
      </c>
      <c r="H7941" s="49" t="s">
        <v>3324</v>
      </c>
      <c r="I7941" s="49" t="s">
        <v>750</v>
      </c>
      <c r="J7941" s="49">
        <v>135500</v>
      </c>
      <c r="K7941" s="49" t="s">
        <v>117</v>
      </c>
      <c r="L7941" s="49">
        <v>9975106</v>
      </c>
      <c r="M7941" s="49" t="s">
        <v>3094</v>
      </c>
      <c r="N7941" s="51">
        <v>30133</v>
      </c>
      <c r="O7941" s="51">
        <v>30133</v>
      </c>
      <c r="P7941" s="49" t="s">
        <v>1091</v>
      </c>
    </row>
    <row r="7942" spans="1:16">
      <c r="A7942" s="46">
        <v>0</v>
      </c>
      <c r="B7942" s="46">
        <v>0</v>
      </c>
      <c r="C7942" s="46">
        <v>0</v>
      </c>
      <c r="D7942" s="46">
        <f t="shared" si="124"/>
        <v>0</v>
      </c>
      <c r="E7942" s="51">
        <v>45261</v>
      </c>
      <c r="F7942" s="49" t="s">
        <v>80</v>
      </c>
      <c r="G7942" s="49" t="s">
        <v>81</v>
      </c>
      <c r="H7942" s="49" t="s">
        <v>3324</v>
      </c>
      <c r="I7942" s="49" t="s">
        <v>750</v>
      </c>
      <c r="J7942" s="49">
        <v>135500</v>
      </c>
      <c r="K7942" s="49" t="s">
        <v>693</v>
      </c>
      <c r="L7942" s="49">
        <v>9975108</v>
      </c>
      <c r="M7942" s="49" t="s">
        <v>3128</v>
      </c>
      <c r="N7942" s="51">
        <v>30133</v>
      </c>
      <c r="O7942" s="51">
        <v>30133</v>
      </c>
      <c r="P7942" s="49" t="s">
        <v>1091</v>
      </c>
    </row>
    <row r="7943" spans="1:16">
      <c r="A7943" s="46">
        <v>0</v>
      </c>
      <c r="B7943" s="46">
        <v>0</v>
      </c>
      <c r="C7943" s="46">
        <v>0</v>
      </c>
      <c r="D7943" s="46">
        <f t="shared" si="124"/>
        <v>0</v>
      </c>
      <c r="E7943" s="51">
        <v>45261</v>
      </c>
      <c r="F7943" s="49" t="s">
        <v>80</v>
      </c>
      <c r="G7943" s="49" t="s">
        <v>81</v>
      </c>
      <c r="H7943" s="49" t="s">
        <v>3324</v>
      </c>
      <c r="I7943" s="49" t="s">
        <v>750</v>
      </c>
      <c r="J7943" s="49">
        <v>135500</v>
      </c>
      <c r="K7943" s="49" t="s">
        <v>118</v>
      </c>
      <c r="L7943" s="49">
        <v>9724206</v>
      </c>
      <c r="M7943" s="49" t="s">
        <v>3100</v>
      </c>
      <c r="N7943" s="51">
        <v>30133</v>
      </c>
      <c r="O7943" s="51">
        <v>30133</v>
      </c>
      <c r="P7943" s="49" t="s">
        <v>1091</v>
      </c>
    </row>
    <row r="7944" spans="1:16">
      <c r="A7944" s="46">
        <v>0</v>
      </c>
      <c r="B7944" s="46">
        <v>0</v>
      </c>
      <c r="C7944" s="46">
        <v>0</v>
      </c>
      <c r="D7944" s="46">
        <f t="shared" si="124"/>
        <v>0</v>
      </c>
      <c r="E7944" s="51">
        <v>45261</v>
      </c>
      <c r="F7944" s="49" t="s">
        <v>80</v>
      </c>
      <c r="G7944" s="49" t="s">
        <v>81</v>
      </c>
      <c r="H7944" s="49" t="s">
        <v>3324</v>
      </c>
      <c r="I7944" s="49" t="s">
        <v>750</v>
      </c>
      <c r="J7944" s="49">
        <v>135500</v>
      </c>
      <c r="K7944" s="49" t="s">
        <v>751</v>
      </c>
      <c r="L7944" s="49">
        <v>9975107</v>
      </c>
      <c r="M7944" s="49" t="s">
        <v>3325</v>
      </c>
      <c r="N7944" s="51">
        <v>30133</v>
      </c>
      <c r="O7944" s="51">
        <v>30133</v>
      </c>
      <c r="P7944" s="49" t="s">
        <v>1091</v>
      </c>
    </row>
    <row r="7945" spans="1:16">
      <c r="A7945" s="46">
        <v>0</v>
      </c>
      <c r="B7945" s="46">
        <v>0</v>
      </c>
      <c r="C7945" s="46">
        <v>0</v>
      </c>
      <c r="D7945" s="46">
        <f t="shared" si="124"/>
        <v>0</v>
      </c>
      <c r="E7945" s="51">
        <v>45261</v>
      </c>
      <c r="F7945" s="49" t="s">
        <v>80</v>
      </c>
      <c r="G7945" s="49" t="s">
        <v>81</v>
      </c>
      <c r="H7945" s="49" t="s">
        <v>3324</v>
      </c>
      <c r="I7945" s="49" t="s">
        <v>750</v>
      </c>
      <c r="J7945" s="49">
        <v>135600</v>
      </c>
      <c r="K7945" s="49" t="s">
        <v>114</v>
      </c>
      <c r="L7945" s="49">
        <v>9975105</v>
      </c>
      <c r="M7945" s="49" t="s">
        <v>915</v>
      </c>
      <c r="N7945" s="51">
        <v>30133</v>
      </c>
      <c r="O7945" s="51">
        <v>30133</v>
      </c>
      <c r="P7945" s="49" t="s">
        <v>1091</v>
      </c>
    </row>
    <row r="7946" spans="1:16">
      <c r="A7946" s="46">
        <v>0</v>
      </c>
      <c r="B7946" s="46">
        <v>0</v>
      </c>
      <c r="C7946" s="46">
        <v>0</v>
      </c>
      <c r="D7946" s="46">
        <f t="shared" si="124"/>
        <v>0</v>
      </c>
      <c r="E7946" s="51">
        <v>45261</v>
      </c>
      <c r="F7946" s="49" t="s">
        <v>80</v>
      </c>
      <c r="G7946" s="49" t="s">
        <v>81</v>
      </c>
      <c r="H7946" s="49" t="s">
        <v>3324</v>
      </c>
      <c r="I7946" s="49" t="s">
        <v>750</v>
      </c>
      <c r="J7946" s="49">
        <v>135600</v>
      </c>
      <c r="K7946" s="49" t="s">
        <v>122</v>
      </c>
      <c r="L7946" s="49">
        <v>9975104</v>
      </c>
      <c r="M7946" s="49" t="s">
        <v>916</v>
      </c>
      <c r="N7946" s="51">
        <v>30133</v>
      </c>
      <c r="O7946" s="51">
        <v>30133</v>
      </c>
      <c r="P7946" s="49" t="s">
        <v>1091</v>
      </c>
    </row>
    <row r="7947" spans="1:16">
      <c r="A7947" s="46">
        <v>0</v>
      </c>
      <c r="B7947" s="46">
        <v>0</v>
      </c>
      <c r="C7947" s="46">
        <v>0</v>
      </c>
      <c r="D7947" s="46">
        <f t="shared" si="124"/>
        <v>0</v>
      </c>
      <c r="E7947" s="51">
        <v>45261</v>
      </c>
      <c r="F7947" s="49" t="s">
        <v>80</v>
      </c>
      <c r="G7947" s="49" t="s">
        <v>81</v>
      </c>
      <c r="H7947" s="49" t="s">
        <v>3324</v>
      </c>
      <c r="I7947" s="49" t="s">
        <v>750</v>
      </c>
      <c r="J7947" s="49">
        <v>135600</v>
      </c>
      <c r="K7947" s="49" t="s">
        <v>133</v>
      </c>
      <c r="L7947" s="49">
        <v>9975103</v>
      </c>
      <c r="M7947" s="49" t="s">
        <v>2077</v>
      </c>
      <c r="N7947" s="51">
        <v>30133</v>
      </c>
      <c r="O7947" s="51">
        <v>30133</v>
      </c>
      <c r="P7947" s="49" t="s">
        <v>1091</v>
      </c>
    </row>
    <row r="7948" spans="1:16">
      <c r="A7948" s="46">
        <v>0</v>
      </c>
      <c r="B7948" s="46">
        <v>0</v>
      </c>
      <c r="C7948" s="46">
        <v>0</v>
      </c>
      <c r="D7948" s="46">
        <f t="shared" si="124"/>
        <v>0</v>
      </c>
      <c r="E7948" s="51">
        <v>45261</v>
      </c>
      <c r="F7948" s="49" t="s">
        <v>80</v>
      </c>
      <c r="G7948" s="49" t="s">
        <v>81</v>
      </c>
      <c r="H7948" s="49" t="s">
        <v>3326</v>
      </c>
      <c r="I7948" s="49" t="s">
        <v>753</v>
      </c>
      <c r="J7948" s="49">
        <v>135500</v>
      </c>
      <c r="K7948" s="49" t="s">
        <v>106</v>
      </c>
      <c r="L7948" s="49">
        <v>9802698</v>
      </c>
      <c r="M7948" s="49" t="s">
        <v>908</v>
      </c>
      <c r="N7948" s="51">
        <v>30498</v>
      </c>
      <c r="O7948" s="51">
        <v>30498</v>
      </c>
      <c r="P7948" s="49" t="s">
        <v>1081</v>
      </c>
    </row>
    <row r="7949" spans="1:16">
      <c r="A7949" s="46">
        <v>0</v>
      </c>
      <c r="B7949" s="46">
        <v>0</v>
      </c>
      <c r="C7949" s="46">
        <v>0</v>
      </c>
      <c r="D7949" s="46">
        <f t="shared" si="124"/>
        <v>0</v>
      </c>
      <c r="E7949" s="51">
        <v>45261</v>
      </c>
      <c r="F7949" s="49" t="s">
        <v>80</v>
      </c>
      <c r="G7949" s="49" t="s">
        <v>81</v>
      </c>
      <c r="H7949" s="49" t="s">
        <v>3326</v>
      </c>
      <c r="I7949" s="49" t="s">
        <v>753</v>
      </c>
      <c r="J7949" s="49">
        <v>135500</v>
      </c>
      <c r="K7949" s="49" t="s">
        <v>106</v>
      </c>
      <c r="L7949" s="49">
        <v>9802413</v>
      </c>
      <c r="M7949" s="49" t="s">
        <v>908</v>
      </c>
      <c r="N7949" s="51">
        <v>30133</v>
      </c>
      <c r="O7949" s="51">
        <v>30133</v>
      </c>
      <c r="P7949" s="49" t="s">
        <v>1081</v>
      </c>
    </row>
    <row r="7950" spans="1:16">
      <c r="A7950" s="46">
        <v>0</v>
      </c>
      <c r="B7950" s="46">
        <v>0</v>
      </c>
      <c r="C7950" s="46">
        <v>0</v>
      </c>
      <c r="D7950" s="46">
        <f t="shared" si="124"/>
        <v>0</v>
      </c>
      <c r="E7950" s="51">
        <v>45261</v>
      </c>
      <c r="F7950" s="49" t="s">
        <v>80</v>
      </c>
      <c r="G7950" s="49" t="s">
        <v>81</v>
      </c>
      <c r="H7950" s="49" t="s">
        <v>3326</v>
      </c>
      <c r="I7950" s="49" t="s">
        <v>753</v>
      </c>
      <c r="J7950" s="49">
        <v>135500</v>
      </c>
      <c r="K7950" s="49" t="s">
        <v>106</v>
      </c>
      <c r="L7950" s="49">
        <v>9802414</v>
      </c>
      <c r="M7950" s="49" t="s">
        <v>908</v>
      </c>
      <c r="N7950" s="51">
        <v>30498</v>
      </c>
      <c r="O7950" s="51">
        <v>30498</v>
      </c>
      <c r="P7950" s="49" t="s">
        <v>1081</v>
      </c>
    </row>
    <row r="7951" spans="1:16">
      <c r="A7951" s="46">
        <v>0</v>
      </c>
      <c r="B7951" s="46">
        <v>0</v>
      </c>
      <c r="C7951" s="46">
        <v>0</v>
      </c>
      <c r="D7951" s="46">
        <f t="shared" si="124"/>
        <v>0</v>
      </c>
      <c r="E7951" s="51">
        <v>45261</v>
      </c>
      <c r="F7951" s="49" t="s">
        <v>80</v>
      </c>
      <c r="G7951" s="49" t="s">
        <v>81</v>
      </c>
      <c r="H7951" s="49" t="s">
        <v>3326</v>
      </c>
      <c r="I7951" s="49" t="s">
        <v>753</v>
      </c>
      <c r="J7951" s="49">
        <v>135500</v>
      </c>
      <c r="K7951" s="49" t="s">
        <v>106</v>
      </c>
      <c r="L7951" s="49">
        <v>9802415</v>
      </c>
      <c r="M7951" s="49" t="s">
        <v>908</v>
      </c>
      <c r="N7951" s="51">
        <v>35612</v>
      </c>
      <c r="O7951" s="51">
        <v>35612</v>
      </c>
      <c r="P7951" s="49" t="s">
        <v>1081</v>
      </c>
    </row>
    <row r="7952" spans="1:16">
      <c r="A7952" s="46">
        <v>0</v>
      </c>
      <c r="B7952" s="46">
        <v>0</v>
      </c>
      <c r="C7952" s="46">
        <v>0</v>
      </c>
      <c r="D7952" s="46">
        <f t="shared" si="124"/>
        <v>0</v>
      </c>
      <c r="E7952" s="51">
        <v>45261</v>
      </c>
      <c r="F7952" s="49" t="s">
        <v>80</v>
      </c>
      <c r="G7952" s="49" t="s">
        <v>81</v>
      </c>
      <c r="H7952" s="49" t="s">
        <v>3326</v>
      </c>
      <c r="I7952" s="49" t="s">
        <v>753</v>
      </c>
      <c r="J7952" s="49">
        <v>135500</v>
      </c>
      <c r="K7952" s="49" t="s">
        <v>106</v>
      </c>
      <c r="L7952" s="49">
        <v>9802470</v>
      </c>
      <c r="M7952" s="49" t="s">
        <v>908</v>
      </c>
      <c r="N7952" s="51">
        <v>30498</v>
      </c>
      <c r="O7952" s="51">
        <v>30498</v>
      </c>
      <c r="P7952" s="49" t="s">
        <v>1081</v>
      </c>
    </row>
    <row r="7953" spans="1:16">
      <c r="A7953" s="46">
        <v>0</v>
      </c>
      <c r="B7953" s="46">
        <v>0</v>
      </c>
      <c r="C7953" s="46">
        <v>0</v>
      </c>
      <c r="D7953" s="46">
        <f t="shared" si="124"/>
        <v>0</v>
      </c>
      <c r="E7953" s="51">
        <v>45261</v>
      </c>
      <c r="F7953" s="49" t="s">
        <v>80</v>
      </c>
      <c r="G7953" s="49" t="s">
        <v>81</v>
      </c>
      <c r="H7953" s="49" t="s">
        <v>3326</v>
      </c>
      <c r="I7953" s="49" t="s">
        <v>753</v>
      </c>
      <c r="J7953" s="49">
        <v>135500</v>
      </c>
      <c r="K7953" s="49" t="s">
        <v>109</v>
      </c>
      <c r="L7953" s="49">
        <v>9803009</v>
      </c>
      <c r="M7953" s="49" t="s">
        <v>914</v>
      </c>
      <c r="N7953" s="51">
        <v>30498</v>
      </c>
      <c r="O7953" s="51">
        <v>30498</v>
      </c>
      <c r="P7953" s="49" t="s">
        <v>1081</v>
      </c>
    </row>
    <row r="7954" spans="1:16">
      <c r="A7954" s="46">
        <v>0</v>
      </c>
      <c r="B7954" s="46">
        <v>0</v>
      </c>
      <c r="C7954" s="46">
        <v>0</v>
      </c>
      <c r="D7954" s="46">
        <f t="shared" si="124"/>
        <v>0</v>
      </c>
      <c r="E7954" s="51">
        <v>45261</v>
      </c>
      <c r="F7954" s="49" t="s">
        <v>80</v>
      </c>
      <c r="G7954" s="49" t="s">
        <v>81</v>
      </c>
      <c r="H7954" s="49" t="s">
        <v>3326</v>
      </c>
      <c r="I7954" s="49" t="s">
        <v>753</v>
      </c>
      <c r="J7954" s="49">
        <v>135500</v>
      </c>
      <c r="K7954" s="49" t="s">
        <v>109</v>
      </c>
      <c r="L7954" s="49">
        <v>9804945</v>
      </c>
      <c r="M7954" s="49" t="s">
        <v>914</v>
      </c>
      <c r="N7954" s="51">
        <v>30133</v>
      </c>
      <c r="O7954" s="51">
        <v>30133</v>
      </c>
      <c r="P7954" s="49" t="s">
        <v>1081</v>
      </c>
    </row>
    <row r="7955" spans="1:16">
      <c r="A7955" s="46">
        <v>0</v>
      </c>
      <c r="B7955" s="46">
        <v>0</v>
      </c>
      <c r="C7955" s="46">
        <v>0</v>
      </c>
      <c r="D7955" s="46">
        <f t="shared" si="124"/>
        <v>0</v>
      </c>
      <c r="E7955" s="51">
        <v>45261</v>
      </c>
      <c r="F7955" s="49" t="s">
        <v>80</v>
      </c>
      <c r="G7955" s="49" t="s">
        <v>81</v>
      </c>
      <c r="H7955" s="49" t="s">
        <v>3326</v>
      </c>
      <c r="I7955" s="49" t="s">
        <v>753</v>
      </c>
      <c r="J7955" s="49">
        <v>135500</v>
      </c>
      <c r="K7955" s="49" t="s">
        <v>109</v>
      </c>
      <c r="L7955" s="49">
        <v>9802952</v>
      </c>
      <c r="M7955" s="49" t="s">
        <v>914</v>
      </c>
      <c r="N7955" s="51">
        <v>30133</v>
      </c>
      <c r="O7955" s="51">
        <v>30133</v>
      </c>
      <c r="P7955" s="49" t="s">
        <v>1081</v>
      </c>
    </row>
    <row r="7956" spans="1:16">
      <c r="A7956" s="46">
        <v>0</v>
      </c>
      <c r="B7956" s="46">
        <v>0</v>
      </c>
      <c r="C7956" s="46">
        <v>0</v>
      </c>
      <c r="D7956" s="46">
        <f t="shared" si="124"/>
        <v>0</v>
      </c>
      <c r="E7956" s="51">
        <v>45261</v>
      </c>
      <c r="F7956" s="49" t="s">
        <v>80</v>
      </c>
      <c r="G7956" s="49" t="s">
        <v>81</v>
      </c>
      <c r="H7956" s="49" t="s">
        <v>3326</v>
      </c>
      <c r="I7956" s="49" t="s">
        <v>753</v>
      </c>
      <c r="J7956" s="49">
        <v>135500</v>
      </c>
      <c r="K7956" s="49" t="s">
        <v>109</v>
      </c>
      <c r="L7956" s="49">
        <v>9802953</v>
      </c>
      <c r="M7956" s="49" t="s">
        <v>914</v>
      </c>
      <c r="N7956" s="51">
        <v>30498</v>
      </c>
      <c r="O7956" s="51">
        <v>30498</v>
      </c>
      <c r="P7956" s="49" t="s">
        <v>1081</v>
      </c>
    </row>
    <row r="7957" spans="1:16">
      <c r="A7957" s="46">
        <v>0</v>
      </c>
      <c r="B7957" s="46">
        <v>0</v>
      </c>
      <c r="C7957" s="46">
        <v>0</v>
      </c>
      <c r="D7957" s="46">
        <f t="shared" si="124"/>
        <v>0</v>
      </c>
      <c r="E7957" s="51">
        <v>45261</v>
      </c>
      <c r="F7957" s="49" t="s">
        <v>80</v>
      </c>
      <c r="G7957" s="49" t="s">
        <v>81</v>
      </c>
      <c r="H7957" s="49" t="s">
        <v>3326</v>
      </c>
      <c r="I7957" s="49" t="s">
        <v>753</v>
      </c>
      <c r="J7957" s="49">
        <v>135500</v>
      </c>
      <c r="K7957" s="49" t="s">
        <v>109</v>
      </c>
      <c r="L7957" s="49">
        <v>9802954</v>
      </c>
      <c r="M7957" s="49" t="s">
        <v>914</v>
      </c>
      <c r="N7957" s="51">
        <v>35612</v>
      </c>
      <c r="O7957" s="51">
        <v>35612</v>
      </c>
      <c r="P7957" s="49" t="s">
        <v>1081</v>
      </c>
    </row>
    <row r="7958" spans="1:16">
      <c r="A7958" s="46">
        <v>0</v>
      </c>
      <c r="B7958" s="46">
        <v>0</v>
      </c>
      <c r="C7958" s="46">
        <v>0</v>
      </c>
      <c r="D7958" s="46">
        <f t="shared" si="124"/>
        <v>0</v>
      </c>
      <c r="E7958" s="51">
        <v>45261</v>
      </c>
      <c r="F7958" s="49" t="s">
        <v>80</v>
      </c>
      <c r="G7958" s="49" t="s">
        <v>81</v>
      </c>
      <c r="H7958" s="49" t="s">
        <v>3326</v>
      </c>
      <c r="I7958" s="49" t="s">
        <v>753</v>
      </c>
      <c r="J7958" s="49">
        <v>135500</v>
      </c>
      <c r="K7958" s="49" t="s">
        <v>109</v>
      </c>
      <c r="L7958" s="49">
        <v>9803236</v>
      </c>
      <c r="M7958" s="49" t="s">
        <v>914</v>
      </c>
      <c r="N7958" s="51">
        <v>30498</v>
      </c>
      <c r="O7958" s="51">
        <v>30498</v>
      </c>
      <c r="P7958" s="49" t="s">
        <v>1081</v>
      </c>
    </row>
    <row r="7959" spans="1:16">
      <c r="A7959" s="46">
        <v>0</v>
      </c>
      <c r="B7959" s="46">
        <v>0</v>
      </c>
      <c r="C7959" s="46">
        <v>0</v>
      </c>
      <c r="D7959" s="46">
        <f t="shared" si="124"/>
        <v>0</v>
      </c>
      <c r="E7959" s="51">
        <v>45261</v>
      </c>
      <c r="F7959" s="49" t="s">
        <v>80</v>
      </c>
      <c r="G7959" s="49" t="s">
        <v>81</v>
      </c>
      <c r="H7959" s="49" t="s">
        <v>3326</v>
      </c>
      <c r="I7959" s="49" t="s">
        <v>753</v>
      </c>
      <c r="J7959" s="49">
        <v>135500</v>
      </c>
      <c r="K7959" s="49" t="s">
        <v>111</v>
      </c>
      <c r="L7959" s="49">
        <v>9697440</v>
      </c>
      <c r="M7959" s="49" t="s">
        <v>3092</v>
      </c>
      <c r="N7959" s="51">
        <v>30133</v>
      </c>
      <c r="O7959" s="51">
        <v>30133</v>
      </c>
      <c r="P7959" s="49" t="s">
        <v>1091</v>
      </c>
    </row>
    <row r="7960" spans="1:16">
      <c r="A7960" s="46">
        <v>0</v>
      </c>
      <c r="B7960" s="46">
        <v>0</v>
      </c>
      <c r="C7960" s="46">
        <v>0</v>
      </c>
      <c r="D7960" s="46">
        <f t="shared" si="124"/>
        <v>0</v>
      </c>
      <c r="E7960" s="51">
        <v>45261</v>
      </c>
      <c r="F7960" s="49" t="s">
        <v>80</v>
      </c>
      <c r="G7960" s="49" t="s">
        <v>81</v>
      </c>
      <c r="H7960" s="49" t="s">
        <v>3326</v>
      </c>
      <c r="I7960" s="49" t="s">
        <v>753</v>
      </c>
      <c r="J7960" s="49">
        <v>135500</v>
      </c>
      <c r="K7960" s="49" t="s">
        <v>111</v>
      </c>
      <c r="L7960" s="49">
        <v>9975186</v>
      </c>
      <c r="M7960" s="49" t="s">
        <v>3092</v>
      </c>
      <c r="N7960" s="51">
        <v>30498</v>
      </c>
      <c r="O7960" s="51">
        <v>30498</v>
      </c>
      <c r="P7960" s="49" t="s">
        <v>1091</v>
      </c>
    </row>
    <row r="7961" spans="1:16">
      <c r="A7961" s="46">
        <v>0</v>
      </c>
      <c r="B7961" s="46">
        <v>0</v>
      </c>
      <c r="C7961" s="46">
        <v>0</v>
      </c>
      <c r="D7961" s="46">
        <f t="shared" si="124"/>
        <v>0</v>
      </c>
      <c r="E7961" s="51">
        <v>45261</v>
      </c>
      <c r="F7961" s="49" t="s">
        <v>80</v>
      </c>
      <c r="G7961" s="49" t="s">
        <v>81</v>
      </c>
      <c r="H7961" s="49" t="s">
        <v>3326</v>
      </c>
      <c r="I7961" s="49" t="s">
        <v>753</v>
      </c>
      <c r="J7961" s="49">
        <v>135500</v>
      </c>
      <c r="K7961" s="49" t="s">
        <v>111</v>
      </c>
      <c r="L7961" s="49">
        <v>9695992</v>
      </c>
      <c r="M7961" s="49" t="s">
        <v>3092</v>
      </c>
      <c r="N7961" s="51">
        <v>35612</v>
      </c>
      <c r="O7961" s="51">
        <v>35612</v>
      </c>
      <c r="P7961" s="49" t="s">
        <v>1091</v>
      </c>
    </row>
    <row r="7962" spans="1:16">
      <c r="A7962" s="46">
        <v>0</v>
      </c>
      <c r="B7962" s="46">
        <v>0</v>
      </c>
      <c r="C7962" s="46">
        <v>0</v>
      </c>
      <c r="D7962" s="46">
        <f t="shared" si="124"/>
        <v>0</v>
      </c>
      <c r="E7962" s="51">
        <v>45261</v>
      </c>
      <c r="F7962" s="49" t="s">
        <v>80</v>
      </c>
      <c r="G7962" s="49" t="s">
        <v>81</v>
      </c>
      <c r="H7962" s="49" t="s">
        <v>3326</v>
      </c>
      <c r="I7962" s="49" t="s">
        <v>753</v>
      </c>
      <c r="J7962" s="49">
        <v>135500</v>
      </c>
      <c r="K7962" s="49" t="s">
        <v>116</v>
      </c>
      <c r="L7962" s="49">
        <v>9975185</v>
      </c>
      <c r="M7962" s="49" t="s">
        <v>3093</v>
      </c>
      <c r="N7962" s="51">
        <v>30498</v>
      </c>
      <c r="O7962" s="51">
        <v>30498</v>
      </c>
      <c r="P7962" s="49" t="s">
        <v>1091</v>
      </c>
    </row>
    <row r="7963" spans="1:16">
      <c r="A7963" s="46">
        <v>0</v>
      </c>
      <c r="B7963" s="46">
        <v>0</v>
      </c>
      <c r="C7963" s="46">
        <v>0</v>
      </c>
      <c r="D7963" s="46">
        <f t="shared" si="124"/>
        <v>0</v>
      </c>
      <c r="E7963" s="51">
        <v>45261</v>
      </c>
      <c r="F7963" s="49" t="s">
        <v>80</v>
      </c>
      <c r="G7963" s="49" t="s">
        <v>81</v>
      </c>
      <c r="H7963" s="49" t="s">
        <v>3326</v>
      </c>
      <c r="I7963" s="49" t="s">
        <v>753</v>
      </c>
      <c r="J7963" s="49">
        <v>135500</v>
      </c>
      <c r="K7963" s="49" t="s">
        <v>135</v>
      </c>
      <c r="L7963" s="49">
        <v>9975184</v>
      </c>
      <c r="M7963" s="49" t="s">
        <v>3095</v>
      </c>
      <c r="N7963" s="51">
        <v>30498</v>
      </c>
      <c r="O7963" s="51">
        <v>30498</v>
      </c>
      <c r="P7963" s="49" t="s">
        <v>1091</v>
      </c>
    </row>
    <row r="7964" spans="1:16">
      <c r="A7964" s="46">
        <v>0</v>
      </c>
      <c r="B7964" s="46">
        <v>0</v>
      </c>
      <c r="C7964" s="46">
        <v>0</v>
      </c>
      <c r="D7964" s="46">
        <f t="shared" si="124"/>
        <v>0</v>
      </c>
      <c r="E7964" s="51">
        <v>45261</v>
      </c>
      <c r="F7964" s="49" t="s">
        <v>80</v>
      </c>
      <c r="G7964" s="49" t="s">
        <v>81</v>
      </c>
      <c r="H7964" s="49" t="s">
        <v>3326</v>
      </c>
      <c r="I7964" s="49" t="s">
        <v>753</v>
      </c>
      <c r="J7964" s="49">
        <v>135500</v>
      </c>
      <c r="K7964" s="49" t="s">
        <v>700</v>
      </c>
      <c r="L7964" s="49">
        <v>9975183</v>
      </c>
      <c r="M7964" s="49" t="s">
        <v>3220</v>
      </c>
      <c r="N7964" s="51">
        <v>30133</v>
      </c>
      <c r="O7964" s="51">
        <v>30133</v>
      </c>
      <c r="P7964" s="49" t="s">
        <v>1091</v>
      </c>
    </row>
    <row r="7965" spans="1:16">
      <c r="A7965" s="46">
        <v>0</v>
      </c>
      <c r="B7965" s="46">
        <v>0</v>
      </c>
      <c r="C7965" s="46">
        <v>0</v>
      </c>
      <c r="D7965" s="46">
        <f t="shared" si="124"/>
        <v>0</v>
      </c>
      <c r="E7965" s="51">
        <v>45261</v>
      </c>
      <c r="F7965" s="49" t="s">
        <v>80</v>
      </c>
      <c r="G7965" s="49" t="s">
        <v>81</v>
      </c>
      <c r="H7965" s="49" t="s">
        <v>3326</v>
      </c>
      <c r="I7965" s="49" t="s">
        <v>753</v>
      </c>
      <c r="J7965" s="49">
        <v>135600</v>
      </c>
      <c r="K7965" s="49" t="s">
        <v>114</v>
      </c>
      <c r="L7965" s="49">
        <v>9975182</v>
      </c>
      <c r="M7965" s="49" t="s">
        <v>915</v>
      </c>
      <c r="N7965" s="51">
        <v>30498</v>
      </c>
      <c r="O7965" s="51">
        <v>30498</v>
      </c>
      <c r="P7965" s="49" t="s">
        <v>1091</v>
      </c>
    </row>
    <row r="7966" spans="1:16">
      <c r="A7966" s="46">
        <v>0</v>
      </c>
      <c r="B7966" s="46">
        <v>0</v>
      </c>
      <c r="C7966" s="46">
        <v>0</v>
      </c>
      <c r="D7966" s="46">
        <f t="shared" si="124"/>
        <v>0</v>
      </c>
      <c r="E7966" s="51">
        <v>45261</v>
      </c>
      <c r="F7966" s="49" t="s">
        <v>80</v>
      </c>
      <c r="G7966" s="49" t="s">
        <v>81</v>
      </c>
      <c r="H7966" s="49" t="s">
        <v>3326</v>
      </c>
      <c r="I7966" s="49" t="s">
        <v>753</v>
      </c>
      <c r="J7966" s="49">
        <v>135600</v>
      </c>
      <c r="K7966" s="49" t="s">
        <v>120</v>
      </c>
      <c r="L7966" s="49">
        <v>9691018</v>
      </c>
      <c r="M7966" s="49" t="s">
        <v>1196</v>
      </c>
      <c r="N7966" s="51">
        <v>35612</v>
      </c>
      <c r="O7966" s="51">
        <v>35612</v>
      </c>
      <c r="P7966" s="49" t="s">
        <v>1091</v>
      </c>
    </row>
    <row r="7967" spans="1:16">
      <c r="A7967" s="46">
        <v>0</v>
      </c>
      <c r="B7967" s="46">
        <v>0</v>
      </c>
      <c r="C7967" s="46">
        <v>0</v>
      </c>
      <c r="D7967" s="46">
        <f t="shared" si="124"/>
        <v>0</v>
      </c>
      <c r="E7967" s="51">
        <v>45261</v>
      </c>
      <c r="F7967" s="49" t="s">
        <v>80</v>
      </c>
      <c r="G7967" s="49" t="s">
        <v>81</v>
      </c>
      <c r="H7967" s="49" t="s">
        <v>3326</v>
      </c>
      <c r="I7967" s="49" t="s">
        <v>753</v>
      </c>
      <c r="J7967" s="49">
        <v>135600</v>
      </c>
      <c r="K7967" s="49" t="s">
        <v>122</v>
      </c>
      <c r="L7967" s="49">
        <v>9975181</v>
      </c>
      <c r="M7967" s="49" t="s">
        <v>916</v>
      </c>
      <c r="N7967" s="51">
        <v>30498</v>
      </c>
      <c r="O7967" s="51">
        <v>30498</v>
      </c>
      <c r="P7967" s="49" t="s">
        <v>1091</v>
      </c>
    </row>
    <row r="7968" spans="1:16">
      <c r="A7968" s="46">
        <v>0</v>
      </c>
      <c r="B7968" s="46">
        <v>0</v>
      </c>
      <c r="C7968" s="46">
        <v>0</v>
      </c>
      <c r="D7968" s="46">
        <f t="shared" si="124"/>
        <v>0</v>
      </c>
      <c r="E7968" s="51">
        <v>45261</v>
      </c>
      <c r="F7968" s="49" t="s">
        <v>80</v>
      </c>
      <c r="G7968" s="49" t="s">
        <v>81</v>
      </c>
      <c r="H7968" s="49" t="s">
        <v>3326</v>
      </c>
      <c r="I7968" s="49" t="s">
        <v>753</v>
      </c>
      <c r="J7968" s="49">
        <v>135600</v>
      </c>
      <c r="K7968" s="49" t="s">
        <v>115</v>
      </c>
      <c r="L7968" s="49">
        <v>9861166</v>
      </c>
      <c r="M7968" s="49" t="s">
        <v>977</v>
      </c>
      <c r="N7968" s="51">
        <v>35612</v>
      </c>
      <c r="O7968" s="51">
        <v>35612</v>
      </c>
      <c r="P7968" s="49" t="s">
        <v>1091</v>
      </c>
    </row>
    <row r="7969" spans="1:16">
      <c r="A7969" s="46">
        <v>0</v>
      </c>
      <c r="B7969" s="46">
        <v>0</v>
      </c>
      <c r="C7969" s="46">
        <v>0</v>
      </c>
      <c r="D7969" s="46">
        <f t="shared" si="124"/>
        <v>0</v>
      </c>
      <c r="E7969" s="51">
        <v>45261</v>
      </c>
      <c r="F7969" s="49" t="s">
        <v>80</v>
      </c>
      <c r="G7969" s="49" t="s">
        <v>81</v>
      </c>
      <c r="H7969" s="49" t="s">
        <v>3327</v>
      </c>
      <c r="I7969" s="49" t="s">
        <v>754</v>
      </c>
      <c r="J7969" s="49">
        <v>135300</v>
      </c>
      <c r="K7969" s="49" t="s">
        <v>107</v>
      </c>
      <c r="L7969" s="49">
        <v>11159641</v>
      </c>
      <c r="M7969" s="49" t="s">
        <v>3328</v>
      </c>
      <c r="N7969" s="51">
        <v>40844</v>
      </c>
      <c r="O7969" s="51">
        <v>40848</v>
      </c>
      <c r="P7969" s="49" t="s">
        <v>3329</v>
      </c>
    </row>
    <row r="7970" spans="1:16">
      <c r="A7970" s="46">
        <v>0</v>
      </c>
      <c r="B7970" s="46">
        <v>0</v>
      </c>
      <c r="C7970" s="46">
        <v>0</v>
      </c>
      <c r="D7970" s="46">
        <f t="shared" si="124"/>
        <v>0</v>
      </c>
      <c r="E7970" s="51">
        <v>45261</v>
      </c>
      <c r="F7970" s="49" t="s">
        <v>80</v>
      </c>
      <c r="G7970" s="49" t="s">
        <v>81</v>
      </c>
      <c r="H7970" s="49" t="s">
        <v>3327</v>
      </c>
      <c r="I7970" s="49" t="s">
        <v>754</v>
      </c>
      <c r="J7970" s="49">
        <v>135300</v>
      </c>
      <c r="K7970" s="49" t="s">
        <v>755</v>
      </c>
      <c r="L7970" s="49">
        <v>11194218</v>
      </c>
      <c r="M7970" s="49" t="s">
        <v>3330</v>
      </c>
      <c r="N7970" s="51">
        <v>40844</v>
      </c>
      <c r="O7970" s="51">
        <v>40848</v>
      </c>
      <c r="P7970" s="49" t="s">
        <v>3329</v>
      </c>
    </row>
    <row r="7971" spans="1:16">
      <c r="A7971" s="46">
        <v>0</v>
      </c>
      <c r="B7971" s="46">
        <v>0</v>
      </c>
      <c r="C7971" s="46">
        <v>0</v>
      </c>
      <c r="D7971" s="46">
        <f t="shared" si="124"/>
        <v>0</v>
      </c>
      <c r="E7971" s="51">
        <v>45261</v>
      </c>
      <c r="F7971" s="49" t="s">
        <v>80</v>
      </c>
      <c r="G7971" s="49" t="s">
        <v>81</v>
      </c>
      <c r="H7971" s="49" t="s">
        <v>3327</v>
      </c>
      <c r="I7971" s="49" t="s">
        <v>754</v>
      </c>
      <c r="J7971" s="49">
        <v>135500</v>
      </c>
      <c r="K7971" s="49" t="s">
        <v>106</v>
      </c>
      <c r="L7971" s="49">
        <v>9802757</v>
      </c>
      <c r="M7971" s="49" t="s">
        <v>908</v>
      </c>
      <c r="N7971" s="51">
        <v>35247</v>
      </c>
      <c r="O7971" s="51">
        <v>35247</v>
      </c>
      <c r="P7971" s="49" t="s">
        <v>1081</v>
      </c>
    </row>
    <row r="7972" spans="1:16">
      <c r="A7972" s="46">
        <v>0</v>
      </c>
      <c r="B7972" s="46">
        <v>0</v>
      </c>
      <c r="C7972" s="46">
        <v>0</v>
      </c>
      <c r="D7972" s="46">
        <f t="shared" si="124"/>
        <v>0</v>
      </c>
      <c r="E7972" s="51">
        <v>45261</v>
      </c>
      <c r="F7972" s="49" t="s">
        <v>80</v>
      </c>
      <c r="G7972" s="49" t="s">
        <v>81</v>
      </c>
      <c r="H7972" s="49" t="s">
        <v>3327</v>
      </c>
      <c r="I7972" s="49" t="s">
        <v>754</v>
      </c>
      <c r="J7972" s="49">
        <v>135500</v>
      </c>
      <c r="K7972" s="49" t="s">
        <v>106</v>
      </c>
      <c r="L7972" s="49">
        <v>9742246</v>
      </c>
      <c r="M7972" s="49" t="s">
        <v>908</v>
      </c>
      <c r="N7972" s="51">
        <v>39387</v>
      </c>
      <c r="O7972" s="51">
        <v>39083</v>
      </c>
      <c r="P7972" s="49" t="s">
        <v>3331</v>
      </c>
    </row>
    <row r="7973" spans="1:16">
      <c r="A7973" s="46">
        <v>0</v>
      </c>
      <c r="B7973" s="46">
        <v>0</v>
      </c>
      <c r="C7973" s="46">
        <v>0</v>
      </c>
      <c r="D7973" s="46">
        <f t="shared" si="124"/>
        <v>0</v>
      </c>
      <c r="E7973" s="51">
        <v>45261</v>
      </c>
      <c r="F7973" s="49" t="s">
        <v>80</v>
      </c>
      <c r="G7973" s="49" t="s">
        <v>81</v>
      </c>
      <c r="H7973" s="49" t="s">
        <v>3327</v>
      </c>
      <c r="I7973" s="49" t="s">
        <v>754</v>
      </c>
      <c r="J7973" s="49">
        <v>135500</v>
      </c>
      <c r="K7973" s="49" t="s">
        <v>106</v>
      </c>
      <c r="L7973" s="49">
        <v>9802558</v>
      </c>
      <c r="M7973" s="49" t="s">
        <v>908</v>
      </c>
      <c r="N7973" s="51">
        <v>35247</v>
      </c>
      <c r="O7973" s="51">
        <v>35247</v>
      </c>
      <c r="P7973" s="49" t="s">
        <v>1081</v>
      </c>
    </row>
    <row r="7974" spans="1:16">
      <c r="A7974" s="46">
        <v>0</v>
      </c>
      <c r="B7974" s="46">
        <v>0</v>
      </c>
      <c r="C7974" s="46">
        <v>0</v>
      </c>
      <c r="D7974" s="46">
        <f t="shared" si="124"/>
        <v>0</v>
      </c>
      <c r="E7974" s="51">
        <v>45261</v>
      </c>
      <c r="F7974" s="49" t="s">
        <v>80</v>
      </c>
      <c r="G7974" s="49" t="s">
        <v>81</v>
      </c>
      <c r="H7974" s="49" t="s">
        <v>3327</v>
      </c>
      <c r="I7974" s="49" t="s">
        <v>754</v>
      </c>
      <c r="J7974" s="49">
        <v>135500</v>
      </c>
      <c r="K7974" s="49" t="s">
        <v>106</v>
      </c>
      <c r="L7974" s="49">
        <v>9802667</v>
      </c>
      <c r="M7974" s="49" t="s">
        <v>908</v>
      </c>
      <c r="N7974" s="51">
        <v>35247</v>
      </c>
      <c r="O7974" s="51">
        <v>35247</v>
      </c>
      <c r="P7974" s="49" t="s">
        <v>1081</v>
      </c>
    </row>
    <row r="7975" spans="1:16">
      <c r="A7975" s="46">
        <v>0</v>
      </c>
      <c r="B7975" s="46">
        <v>0</v>
      </c>
      <c r="C7975" s="46">
        <v>0</v>
      </c>
      <c r="D7975" s="46">
        <f t="shared" si="124"/>
        <v>0</v>
      </c>
      <c r="E7975" s="51">
        <v>45261</v>
      </c>
      <c r="F7975" s="49" t="s">
        <v>80</v>
      </c>
      <c r="G7975" s="49" t="s">
        <v>81</v>
      </c>
      <c r="H7975" s="49" t="s">
        <v>3327</v>
      </c>
      <c r="I7975" s="49" t="s">
        <v>754</v>
      </c>
      <c r="J7975" s="49">
        <v>135500</v>
      </c>
      <c r="K7975" s="49" t="s">
        <v>106</v>
      </c>
      <c r="L7975" s="49">
        <v>9802557</v>
      </c>
      <c r="M7975" s="49" t="s">
        <v>908</v>
      </c>
      <c r="N7975" s="51">
        <v>35642</v>
      </c>
      <c r="O7975" s="51">
        <v>35796</v>
      </c>
      <c r="P7975" s="49" t="s">
        <v>1081</v>
      </c>
    </row>
    <row r="7976" spans="1:16">
      <c r="A7976" s="46">
        <v>0</v>
      </c>
      <c r="B7976" s="46">
        <v>0</v>
      </c>
      <c r="C7976" s="46">
        <v>0</v>
      </c>
      <c r="D7976" s="46">
        <f t="shared" si="124"/>
        <v>0</v>
      </c>
      <c r="E7976" s="51">
        <v>45261</v>
      </c>
      <c r="F7976" s="49" t="s">
        <v>80</v>
      </c>
      <c r="G7976" s="49" t="s">
        <v>81</v>
      </c>
      <c r="H7976" s="49" t="s">
        <v>3327</v>
      </c>
      <c r="I7976" s="49" t="s">
        <v>754</v>
      </c>
      <c r="J7976" s="49">
        <v>135500</v>
      </c>
      <c r="K7976" s="49" t="s">
        <v>106</v>
      </c>
      <c r="L7976" s="49">
        <v>9802666</v>
      </c>
      <c r="M7976" s="49" t="s">
        <v>908</v>
      </c>
      <c r="N7976" s="51">
        <v>33420</v>
      </c>
      <c r="O7976" s="51">
        <v>33420</v>
      </c>
      <c r="P7976" s="49" t="s">
        <v>1081</v>
      </c>
    </row>
    <row r="7977" spans="1:16">
      <c r="A7977" s="46">
        <v>0</v>
      </c>
      <c r="B7977" s="46">
        <v>0</v>
      </c>
      <c r="C7977" s="46">
        <v>0</v>
      </c>
      <c r="D7977" s="46">
        <f t="shared" si="124"/>
        <v>0</v>
      </c>
      <c r="E7977" s="51">
        <v>45261</v>
      </c>
      <c r="F7977" s="49" t="s">
        <v>80</v>
      </c>
      <c r="G7977" s="49" t="s">
        <v>81</v>
      </c>
      <c r="H7977" s="49" t="s">
        <v>3327</v>
      </c>
      <c r="I7977" s="49" t="s">
        <v>754</v>
      </c>
      <c r="J7977" s="49">
        <v>135500</v>
      </c>
      <c r="K7977" s="49" t="s">
        <v>106</v>
      </c>
      <c r="L7977" s="49">
        <v>9741390</v>
      </c>
      <c r="M7977" s="49" t="s">
        <v>908</v>
      </c>
      <c r="N7977" s="51">
        <v>39492</v>
      </c>
      <c r="O7977" s="51">
        <v>39448</v>
      </c>
      <c r="P7977" s="49" t="s">
        <v>3332</v>
      </c>
    </row>
    <row r="7978" spans="1:16">
      <c r="A7978" s="46">
        <v>0</v>
      </c>
      <c r="B7978" s="46">
        <v>0</v>
      </c>
      <c r="C7978" s="46">
        <v>0</v>
      </c>
      <c r="D7978" s="46">
        <f t="shared" si="124"/>
        <v>0</v>
      </c>
      <c r="E7978" s="51">
        <v>45261</v>
      </c>
      <c r="F7978" s="49" t="s">
        <v>80</v>
      </c>
      <c r="G7978" s="49" t="s">
        <v>81</v>
      </c>
      <c r="H7978" s="49" t="s">
        <v>3327</v>
      </c>
      <c r="I7978" s="49" t="s">
        <v>754</v>
      </c>
      <c r="J7978" s="49">
        <v>135500</v>
      </c>
      <c r="K7978" s="49" t="s">
        <v>106</v>
      </c>
      <c r="L7978" s="49">
        <v>9802664</v>
      </c>
      <c r="M7978" s="49" t="s">
        <v>908</v>
      </c>
      <c r="N7978" s="51">
        <v>31229</v>
      </c>
      <c r="O7978" s="51">
        <v>31229</v>
      </c>
      <c r="P7978" s="49" t="s">
        <v>1081</v>
      </c>
    </row>
    <row r="7979" spans="1:16">
      <c r="A7979" s="46">
        <v>0</v>
      </c>
      <c r="B7979" s="46">
        <v>0</v>
      </c>
      <c r="C7979" s="46">
        <v>0</v>
      </c>
      <c r="D7979" s="46">
        <f t="shared" si="124"/>
        <v>0</v>
      </c>
      <c r="E7979" s="51">
        <v>45261</v>
      </c>
      <c r="F7979" s="49" t="s">
        <v>80</v>
      </c>
      <c r="G7979" s="49" t="s">
        <v>81</v>
      </c>
      <c r="H7979" s="49" t="s">
        <v>3327</v>
      </c>
      <c r="I7979" s="49" t="s">
        <v>754</v>
      </c>
      <c r="J7979" s="49">
        <v>135500</v>
      </c>
      <c r="K7979" s="49" t="s">
        <v>106</v>
      </c>
      <c r="L7979" s="49">
        <v>9732838</v>
      </c>
      <c r="M7979" s="49" t="s">
        <v>908</v>
      </c>
      <c r="N7979" s="51">
        <v>39845</v>
      </c>
      <c r="O7979" s="51">
        <v>39814</v>
      </c>
      <c r="P7979" s="49" t="s">
        <v>3331</v>
      </c>
    </row>
    <row r="7980" spans="1:16">
      <c r="A7980" s="46">
        <v>0</v>
      </c>
      <c r="B7980" s="46">
        <v>0</v>
      </c>
      <c r="C7980" s="46">
        <v>0</v>
      </c>
      <c r="D7980" s="46">
        <f t="shared" si="124"/>
        <v>0</v>
      </c>
      <c r="E7980" s="51">
        <v>45261</v>
      </c>
      <c r="F7980" s="49" t="s">
        <v>80</v>
      </c>
      <c r="G7980" s="49" t="s">
        <v>81</v>
      </c>
      <c r="H7980" s="49" t="s">
        <v>3327</v>
      </c>
      <c r="I7980" s="49" t="s">
        <v>754</v>
      </c>
      <c r="J7980" s="49">
        <v>135500</v>
      </c>
      <c r="K7980" s="49" t="s">
        <v>106</v>
      </c>
      <c r="L7980" s="49">
        <v>9802665</v>
      </c>
      <c r="M7980" s="49" t="s">
        <v>908</v>
      </c>
      <c r="N7980" s="51">
        <v>33055</v>
      </c>
      <c r="O7980" s="51">
        <v>33055</v>
      </c>
      <c r="P7980" s="49" t="s">
        <v>1081</v>
      </c>
    </row>
    <row r="7981" spans="1:16">
      <c r="A7981" s="46">
        <v>0</v>
      </c>
      <c r="B7981" s="46">
        <v>0</v>
      </c>
      <c r="C7981" s="46">
        <v>0</v>
      </c>
      <c r="D7981" s="46">
        <f t="shared" si="124"/>
        <v>0</v>
      </c>
      <c r="E7981" s="51">
        <v>45261</v>
      </c>
      <c r="F7981" s="49" t="s">
        <v>80</v>
      </c>
      <c r="G7981" s="49" t="s">
        <v>81</v>
      </c>
      <c r="H7981" s="49" t="s">
        <v>3327</v>
      </c>
      <c r="I7981" s="49" t="s">
        <v>754</v>
      </c>
      <c r="J7981" s="49">
        <v>135500</v>
      </c>
      <c r="K7981" s="49" t="s">
        <v>106</v>
      </c>
      <c r="L7981" s="49">
        <v>9808207</v>
      </c>
      <c r="M7981" s="49" t="s">
        <v>908</v>
      </c>
      <c r="N7981" s="51">
        <v>37036</v>
      </c>
      <c r="O7981" s="51">
        <v>36892</v>
      </c>
      <c r="P7981" s="49" t="s">
        <v>3333</v>
      </c>
    </row>
    <row r="7982" spans="1:16">
      <c r="A7982" s="46">
        <v>0</v>
      </c>
      <c r="B7982" s="46">
        <v>0</v>
      </c>
      <c r="C7982" s="46">
        <v>0</v>
      </c>
      <c r="D7982" s="46">
        <f t="shared" si="124"/>
        <v>0</v>
      </c>
      <c r="E7982" s="51">
        <v>45261</v>
      </c>
      <c r="F7982" s="49" t="s">
        <v>80</v>
      </c>
      <c r="G7982" s="49" t="s">
        <v>81</v>
      </c>
      <c r="H7982" s="49" t="s">
        <v>3327</v>
      </c>
      <c r="I7982" s="49" t="s">
        <v>754</v>
      </c>
      <c r="J7982" s="49">
        <v>135500</v>
      </c>
      <c r="K7982" s="49" t="s">
        <v>193</v>
      </c>
      <c r="L7982" s="49">
        <v>11104561</v>
      </c>
      <c r="M7982" s="49" t="s">
        <v>923</v>
      </c>
      <c r="N7982" s="51">
        <v>40844</v>
      </c>
      <c r="O7982" s="51">
        <v>40544</v>
      </c>
      <c r="P7982" s="49" t="s">
        <v>3329</v>
      </c>
    </row>
    <row r="7983" spans="1:16">
      <c r="A7983" s="46">
        <v>0</v>
      </c>
      <c r="B7983" s="46">
        <v>0</v>
      </c>
      <c r="C7983" s="46">
        <v>0</v>
      </c>
      <c r="D7983" s="46">
        <f t="shared" si="124"/>
        <v>0</v>
      </c>
      <c r="E7983" s="51">
        <v>45261</v>
      </c>
      <c r="F7983" s="49" t="s">
        <v>80</v>
      </c>
      <c r="G7983" s="49" t="s">
        <v>81</v>
      </c>
      <c r="H7983" s="49" t="s">
        <v>3327</v>
      </c>
      <c r="I7983" s="49" t="s">
        <v>754</v>
      </c>
      <c r="J7983" s="49">
        <v>135500</v>
      </c>
      <c r="K7983" s="49" t="s">
        <v>107</v>
      </c>
      <c r="L7983" s="49">
        <v>10833439</v>
      </c>
      <c r="M7983" s="49" t="s">
        <v>3334</v>
      </c>
      <c r="N7983" s="51">
        <v>40634</v>
      </c>
      <c r="O7983" s="51">
        <v>40634</v>
      </c>
      <c r="P7983" s="49" t="s">
        <v>3331</v>
      </c>
    </row>
    <row r="7984" spans="1:16">
      <c r="A7984" s="46">
        <v>0</v>
      </c>
      <c r="B7984" s="46">
        <v>0</v>
      </c>
      <c r="C7984" s="46">
        <v>0</v>
      </c>
      <c r="D7984" s="46">
        <f t="shared" si="124"/>
        <v>0</v>
      </c>
      <c r="E7984" s="51">
        <v>45261</v>
      </c>
      <c r="F7984" s="49" t="s">
        <v>80</v>
      </c>
      <c r="G7984" s="49" t="s">
        <v>81</v>
      </c>
      <c r="H7984" s="49" t="s">
        <v>3327</v>
      </c>
      <c r="I7984" s="49" t="s">
        <v>754</v>
      </c>
      <c r="J7984" s="49">
        <v>135500</v>
      </c>
      <c r="K7984" s="49" t="s">
        <v>107</v>
      </c>
      <c r="L7984" s="49">
        <v>11531855</v>
      </c>
      <c r="M7984" s="49" t="s">
        <v>3335</v>
      </c>
      <c r="N7984" s="51">
        <v>41079</v>
      </c>
      <c r="O7984" s="51">
        <v>41091</v>
      </c>
      <c r="P7984" s="49" t="s">
        <v>3336</v>
      </c>
    </row>
    <row r="7985" spans="1:16">
      <c r="A7985" s="46">
        <v>0</v>
      </c>
      <c r="B7985" s="46">
        <v>0</v>
      </c>
      <c r="C7985" s="46">
        <v>0</v>
      </c>
      <c r="D7985" s="46">
        <f t="shared" si="124"/>
        <v>0</v>
      </c>
      <c r="E7985" s="51">
        <v>45261</v>
      </c>
      <c r="F7985" s="49" t="s">
        <v>80</v>
      </c>
      <c r="G7985" s="49" t="s">
        <v>81</v>
      </c>
      <c r="H7985" s="49" t="s">
        <v>3327</v>
      </c>
      <c r="I7985" s="49" t="s">
        <v>754</v>
      </c>
      <c r="J7985" s="49">
        <v>135500</v>
      </c>
      <c r="K7985" s="49" t="s">
        <v>157</v>
      </c>
      <c r="L7985" s="49">
        <v>11104564</v>
      </c>
      <c r="M7985" s="49" t="s">
        <v>900</v>
      </c>
      <c r="N7985" s="51">
        <v>40844</v>
      </c>
      <c r="O7985" s="51">
        <v>40544</v>
      </c>
      <c r="P7985" s="49" t="s">
        <v>3329</v>
      </c>
    </row>
    <row r="7986" spans="1:16">
      <c r="A7986" s="46">
        <v>0</v>
      </c>
      <c r="B7986" s="46">
        <v>0</v>
      </c>
      <c r="C7986" s="46">
        <v>0</v>
      </c>
      <c r="D7986" s="46">
        <f t="shared" si="124"/>
        <v>0</v>
      </c>
      <c r="E7986" s="51">
        <v>45261</v>
      </c>
      <c r="F7986" s="49" t="s">
        <v>80</v>
      </c>
      <c r="G7986" s="49" t="s">
        <v>81</v>
      </c>
      <c r="H7986" s="49" t="s">
        <v>3327</v>
      </c>
      <c r="I7986" s="49" t="s">
        <v>754</v>
      </c>
      <c r="J7986" s="49">
        <v>135500</v>
      </c>
      <c r="K7986" s="49" t="s">
        <v>158</v>
      </c>
      <c r="L7986" s="49">
        <v>11136443</v>
      </c>
      <c r="M7986" s="49" t="s">
        <v>901</v>
      </c>
      <c r="N7986" s="51">
        <v>40637</v>
      </c>
      <c r="O7986" s="51">
        <v>40544</v>
      </c>
      <c r="P7986" s="49" t="s">
        <v>3337</v>
      </c>
    </row>
    <row r="7987" spans="1:16">
      <c r="A7987" s="46">
        <v>0</v>
      </c>
      <c r="B7987" s="46">
        <v>0</v>
      </c>
      <c r="C7987" s="46">
        <v>0</v>
      </c>
      <c r="D7987" s="46">
        <f t="shared" si="124"/>
        <v>0</v>
      </c>
      <c r="E7987" s="51">
        <v>45261</v>
      </c>
      <c r="F7987" s="49" t="s">
        <v>80</v>
      </c>
      <c r="G7987" s="49" t="s">
        <v>81</v>
      </c>
      <c r="H7987" s="49" t="s">
        <v>3327</v>
      </c>
      <c r="I7987" s="49" t="s">
        <v>754</v>
      </c>
      <c r="J7987" s="49">
        <v>135500</v>
      </c>
      <c r="K7987" s="49" t="s">
        <v>197</v>
      </c>
      <c r="L7987" s="49">
        <v>11583082</v>
      </c>
      <c r="M7987" s="49" t="s">
        <v>934</v>
      </c>
      <c r="N7987" s="51">
        <v>41079</v>
      </c>
      <c r="O7987" s="51">
        <v>40909</v>
      </c>
      <c r="P7987" s="49" t="s">
        <v>3336</v>
      </c>
    </row>
    <row r="7988" spans="1:16">
      <c r="A7988" s="46">
        <v>0</v>
      </c>
      <c r="B7988" s="46">
        <v>0</v>
      </c>
      <c r="C7988" s="46">
        <v>0</v>
      </c>
      <c r="D7988" s="46">
        <f t="shared" si="124"/>
        <v>0</v>
      </c>
      <c r="E7988" s="51">
        <v>45261</v>
      </c>
      <c r="F7988" s="49" t="s">
        <v>80</v>
      </c>
      <c r="G7988" s="49" t="s">
        <v>81</v>
      </c>
      <c r="H7988" s="49" t="s">
        <v>3327</v>
      </c>
      <c r="I7988" s="49" t="s">
        <v>754</v>
      </c>
      <c r="J7988" s="49">
        <v>135500</v>
      </c>
      <c r="K7988" s="49" t="s">
        <v>109</v>
      </c>
      <c r="L7988" s="49">
        <v>9808208</v>
      </c>
      <c r="M7988" s="49" t="s">
        <v>914</v>
      </c>
      <c r="N7988" s="51">
        <v>37036</v>
      </c>
      <c r="O7988" s="51">
        <v>36892</v>
      </c>
      <c r="P7988" s="49" t="s">
        <v>3333</v>
      </c>
    </row>
    <row r="7989" spans="1:16">
      <c r="A7989" s="46">
        <v>0</v>
      </c>
      <c r="B7989" s="46">
        <v>0</v>
      </c>
      <c r="C7989" s="46">
        <v>0</v>
      </c>
      <c r="D7989" s="46">
        <f t="shared" si="124"/>
        <v>0</v>
      </c>
      <c r="E7989" s="51">
        <v>45261</v>
      </c>
      <c r="F7989" s="49" t="s">
        <v>80</v>
      </c>
      <c r="G7989" s="49" t="s">
        <v>81</v>
      </c>
      <c r="H7989" s="49" t="s">
        <v>3327</v>
      </c>
      <c r="I7989" s="49" t="s">
        <v>754</v>
      </c>
      <c r="J7989" s="49">
        <v>135500</v>
      </c>
      <c r="K7989" s="49" t="s">
        <v>109</v>
      </c>
      <c r="L7989" s="49">
        <v>9742247</v>
      </c>
      <c r="M7989" s="49" t="s">
        <v>914</v>
      </c>
      <c r="N7989" s="51">
        <v>39387</v>
      </c>
      <c r="O7989" s="51">
        <v>39083</v>
      </c>
      <c r="P7989" s="49" t="s">
        <v>3331</v>
      </c>
    </row>
    <row r="7990" spans="1:16">
      <c r="A7990" s="46">
        <v>0</v>
      </c>
      <c r="B7990" s="46">
        <v>0</v>
      </c>
      <c r="C7990" s="46">
        <v>0</v>
      </c>
      <c r="D7990" s="46">
        <f t="shared" si="124"/>
        <v>0</v>
      </c>
      <c r="E7990" s="51">
        <v>45261</v>
      </c>
      <c r="F7990" s="49" t="s">
        <v>80</v>
      </c>
      <c r="G7990" s="49" t="s">
        <v>81</v>
      </c>
      <c r="H7990" s="49" t="s">
        <v>3327</v>
      </c>
      <c r="I7990" s="49" t="s">
        <v>754</v>
      </c>
      <c r="J7990" s="49">
        <v>135500</v>
      </c>
      <c r="K7990" s="49" t="s">
        <v>109</v>
      </c>
      <c r="L7990" s="49">
        <v>9803295</v>
      </c>
      <c r="M7990" s="49" t="s">
        <v>914</v>
      </c>
      <c r="N7990" s="51">
        <v>35247</v>
      </c>
      <c r="O7990" s="51">
        <v>35247</v>
      </c>
      <c r="P7990" s="49" t="s">
        <v>1081</v>
      </c>
    </row>
    <row r="7991" spans="1:16">
      <c r="A7991" s="46">
        <v>0</v>
      </c>
      <c r="B7991" s="46">
        <v>0</v>
      </c>
      <c r="C7991" s="46">
        <v>0</v>
      </c>
      <c r="D7991" s="46">
        <f t="shared" si="124"/>
        <v>0</v>
      </c>
      <c r="E7991" s="51">
        <v>45261</v>
      </c>
      <c r="F7991" s="49" t="s">
        <v>80</v>
      </c>
      <c r="G7991" s="49" t="s">
        <v>81</v>
      </c>
      <c r="H7991" s="49" t="s">
        <v>3327</v>
      </c>
      <c r="I7991" s="49" t="s">
        <v>754</v>
      </c>
      <c r="J7991" s="49">
        <v>135500</v>
      </c>
      <c r="K7991" s="49" t="s">
        <v>109</v>
      </c>
      <c r="L7991" s="49">
        <v>10930714</v>
      </c>
      <c r="M7991" s="49" t="s">
        <v>934</v>
      </c>
      <c r="N7991" s="51">
        <v>40676</v>
      </c>
      <c r="O7991" s="51">
        <v>40634</v>
      </c>
      <c r="P7991" s="49" t="s">
        <v>3331</v>
      </c>
    </row>
    <row r="7992" spans="1:16">
      <c r="A7992" s="46">
        <v>0</v>
      </c>
      <c r="B7992" s="46">
        <v>0</v>
      </c>
      <c r="C7992" s="46">
        <v>0</v>
      </c>
      <c r="D7992" s="46">
        <f t="shared" si="124"/>
        <v>0</v>
      </c>
      <c r="E7992" s="51">
        <v>45261</v>
      </c>
      <c r="F7992" s="49" t="s">
        <v>80</v>
      </c>
      <c r="G7992" s="49" t="s">
        <v>81</v>
      </c>
      <c r="H7992" s="49" t="s">
        <v>3327</v>
      </c>
      <c r="I7992" s="49" t="s">
        <v>754</v>
      </c>
      <c r="J7992" s="49">
        <v>135500</v>
      </c>
      <c r="K7992" s="49" t="s">
        <v>109</v>
      </c>
      <c r="L7992" s="49">
        <v>9803204</v>
      </c>
      <c r="M7992" s="49" t="s">
        <v>914</v>
      </c>
      <c r="N7992" s="51">
        <v>33420</v>
      </c>
      <c r="O7992" s="51">
        <v>33420</v>
      </c>
      <c r="P7992" s="49" t="s">
        <v>1081</v>
      </c>
    </row>
    <row r="7993" spans="1:16">
      <c r="A7993" s="46">
        <v>0</v>
      </c>
      <c r="B7993" s="46">
        <v>0</v>
      </c>
      <c r="C7993" s="46">
        <v>0</v>
      </c>
      <c r="D7993" s="46">
        <f t="shared" si="124"/>
        <v>0</v>
      </c>
      <c r="E7993" s="51">
        <v>45261</v>
      </c>
      <c r="F7993" s="49" t="s">
        <v>80</v>
      </c>
      <c r="G7993" s="49" t="s">
        <v>81</v>
      </c>
      <c r="H7993" s="49" t="s">
        <v>3327</v>
      </c>
      <c r="I7993" s="49" t="s">
        <v>754</v>
      </c>
      <c r="J7993" s="49">
        <v>135500</v>
      </c>
      <c r="K7993" s="49" t="s">
        <v>109</v>
      </c>
      <c r="L7993" s="49">
        <v>9803202</v>
      </c>
      <c r="M7993" s="49" t="s">
        <v>914</v>
      </c>
      <c r="N7993" s="51">
        <v>31229</v>
      </c>
      <c r="O7993" s="51">
        <v>31229</v>
      </c>
      <c r="P7993" s="49" t="s">
        <v>1081</v>
      </c>
    </row>
    <row r="7994" spans="1:16">
      <c r="A7994" s="46">
        <v>0</v>
      </c>
      <c r="B7994" s="46">
        <v>0</v>
      </c>
      <c r="C7994" s="46">
        <v>0</v>
      </c>
      <c r="D7994" s="46">
        <f t="shared" si="124"/>
        <v>0</v>
      </c>
      <c r="E7994" s="51">
        <v>45261</v>
      </c>
      <c r="F7994" s="49" t="s">
        <v>80</v>
      </c>
      <c r="G7994" s="49" t="s">
        <v>81</v>
      </c>
      <c r="H7994" s="49" t="s">
        <v>3327</v>
      </c>
      <c r="I7994" s="49" t="s">
        <v>754</v>
      </c>
      <c r="J7994" s="49">
        <v>135500</v>
      </c>
      <c r="K7994" s="49" t="s">
        <v>109</v>
      </c>
      <c r="L7994" s="49">
        <v>9803205</v>
      </c>
      <c r="M7994" s="49" t="s">
        <v>914</v>
      </c>
      <c r="N7994" s="51">
        <v>35247</v>
      </c>
      <c r="O7994" s="51">
        <v>35247</v>
      </c>
      <c r="P7994" s="49" t="s">
        <v>1081</v>
      </c>
    </row>
    <row r="7995" spans="1:16">
      <c r="A7995" s="46">
        <v>0</v>
      </c>
      <c r="B7995" s="46">
        <v>0</v>
      </c>
      <c r="C7995" s="46">
        <v>0</v>
      </c>
      <c r="D7995" s="46">
        <f t="shared" si="124"/>
        <v>0</v>
      </c>
      <c r="E7995" s="51">
        <v>45261</v>
      </c>
      <c r="F7995" s="49" t="s">
        <v>80</v>
      </c>
      <c r="G7995" s="49" t="s">
        <v>81</v>
      </c>
      <c r="H7995" s="49" t="s">
        <v>3327</v>
      </c>
      <c r="I7995" s="49" t="s">
        <v>754</v>
      </c>
      <c r="J7995" s="49">
        <v>135500</v>
      </c>
      <c r="K7995" s="49" t="s">
        <v>109</v>
      </c>
      <c r="L7995" s="49">
        <v>9694229</v>
      </c>
      <c r="M7995" s="49" t="s">
        <v>914</v>
      </c>
      <c r="N7995" s="51">
        <v>39492</v>
      </c>
      <c r="O7995" s="51">
        <v>39448</v>
      </c>
      <c r="P7995" s="49" t="s">
        <v>3332</v>
      </c>
    </row>
    <row r="7996" spans="1:16">
      <c r="A7996" s="46">
        <v>0</v>
      </c>
      <c r="B7996" s="46">
        <v>0</v>
      </c>
      <c r="C7996" s="46">
        <v>0</v>
      </c>
      <c r="D7996" s="46">
        <f t="shared" si="124"/>
        <v>0</v>
      </c>
      <c r="E7996" s="51">
        <v>45261</v>
      </c>
      <c r="F7996" s="49" t="s">
        <v>80</v>
      </c>
      <c r="G7996" s="49" t="s">
        <v>81</v>
      </c>
      <c r="H7996" s="49" t="s">
        <v>3327</v>
      </c>
      <c r="I7996" s="49" t="s">
        <v>754</v>
      </c>
      <c r="J7996" s="49">
        <v>135500</v>
      </c>
      <c r="K7996" s="49" t="s">
        <v>109</v>
      </c>
      <c r="L7996" s="49">
        <v>9732839</v>
      </c>
      <c r="M7996" s="49" t="s">
        <v>914</v>
      </c>
      <c r="N7996" s="51">
        <v>39845</v>
      </c>
      <c r="O7996" s="51">
        <v>39814</v>
      </c>
      <c r="P7996" s="49" t="s">
        <v>3331</v>
      </c>
    </row>
    <row r="7997" spans="1:16">
      <c r="A7997" s="46">
        <v>0</v>
      </c>
      <c r="B7997" s="46">
        <v>0</v>
      </c>
      <c r="C7997" s="46">
        <v>0</v>
      </c>
      <c r="D7997" s="46">
        <f t="shared" si="124"/>
        <v>0</v>
      </c>
      <c r="E7997" s="51">
        <v>45261</v>
      </c>
      <c r="F7997" s="49" t="s">
        <v>80</v>
      </c>
      <c r="G7997" s="49" t="s">
        <v>81</v>
      </c>
      <c r="H7997" s="49" t="s">
        <v>3327</v>
      </c>
      <c r="I7997" s="49" t="s">
        <v>754</v>
      </c>
      <c r="J7997" s="49">
        <v>135500</v>
      </c>
      <c r="K7997" s="49" t="s">
        <v>109</v>
      </c>
      <c r="L7997" s="49">
        <v>9803096</v>
      </c>
      <c r="M7997" s="49" t="s">
        <v>914</v>
      </c>
      <c r="N7997" s="51">
        <v>35642</v>
      </c>
      <c r="O7997" s="51">
        <v>35796</v>
      </c>
      <c r="P7997" s="49" t="s">
        <v>1081</v>
      </c>
    </row>
    <row r="7998" spans="1:16">
      <c r="A7998" s="46">
        <v>0</v>
      </c>
      <c r="B7998" s="46">
        <v>0</v>
      </c>
      <c r="C7998" s="46">
        <v>0</v>
      </c>
      <c r="D7998" s="46">
        <f t="shared" si="124"/>
        <v>0</v>
      </c>
      <c r="E7998" s="51">
        <v>45261</v>
      </c>
      <c r="F7998" s="49" t="s">
        <v>80</v>
      </c>
      <c r="G7998" s="49" t="s">
        <v>81</v>
      </c>
      <c r="H7998" s="49" t="s">
        <v>3327</v>
      </c>
      <c r="I7998" s="49" t="s">
        <v>754</v>
      </c>
      <c r="J7998" s="49">
        <v>135500</v>
      </c>
      <c r="K7998" s="49" t="s">
        <v>109</v>
      </c>
      <c r="L7998" s="49">
        <v>9803203</v>
      </c>
      <c r="M7998" s="49" t="s">
        <v>914</v>
      </c>
      <c r="N7998" s="51">
        <v>33055</v>
      </c>
      <c r="O7998" s="51">
        <v>33055</v>
      </c>
      <c r="P7998" s="49" t="s">
        <v>1081</v>
      </c>
    </row>
    <row r="7999" spans="1:16">
      <c r="A7999" s="46">
        <v>0</v>
      </c>
      <c r="B7999" s="46">
        <v>0</v>
      </c>
      <c r="C7999" s="46">
        <v>0</v>
      </c>
      <c r="D7999" s="46">
        <f t="shared" si="124"/>
        <v>0</v>
      </c>
      <c r="E7999" s="51">
        <v>45261</v>
      </c>
      <c r="F7999" s="49" t="s">
        <v>80</v>
      </c>
      <c r="G7999" s="49" t="s">
        <v>81</v>
      </c>
      <c r="H7999" s="49" t="s">
        <v>3327</v>
      </c>
      <c r="I7999" s="49" t="s">
        <v>754</v>
      </c>
      <c r="J7999" s="49">
        <v>135500</v>
      </c>
      <c r="K7999" s="49" t="s">
        <v>109</v>
      </c>
      <c r="L7999" s="49">
        <v>9803097</v>
      </c>
      <c r="M7999" s="49" t="s">
        <v>914</v>
      </c>
      <c r="N7999" s="51">
        <v>35247</v>
      </c>
      <c r="O7999" s="51">
        <v>35247</v>
      </c>
      <c r="P7999" s="49" t="s">
        <v>1081</v>
      </c>
    </row>
    <row r="8000" spans="1:16">
      <c r="A8000" s="46">
        <v>0</v>
      </c>
      <c r="B8000" s="46">
        <v>0</v>
      </c>
      <c r="C8000" s="46">
        <v>0</v>
      </c>
      <c r="D8000" s="46">
        <f t="shared" si="124"/>
        <v>0</v>
      </c>
      <c r="E8000" s="51">
        <v>45261</v>
      </c>
      <c r="F8000" s="49" t="s">
        <v>80</v>
      </c>
      <c r="G8000" s="49" t="s">
        <v>81</v>
      </c>
      <c r="H8000" s="49" t="s">
        <v>3327</v>
      </c>
      <c r="I8000" s="49" t="s">
        <v>754</v>
      </c>
      <c r="J8000" s="49">
        <v>135500</v>
      </c>
      <c r="K8000" s="49" t="s">
        <v>109</v>
      </c>
      <c r="L8000" s="49">
        <v>9808788</v>
      </c>
      <c r="M8000" s="49" t="s">
        <v>914</v>
      </c>
      <c r="N8000" s="51">
        <v>37196</v>
      </c>
      <c r="O8000" s="51">
        <v>36892</v>
      </c>
      <c r="P8000" s="49" t="s">
        <v>3331</v>
      </c>
    </row>
    <row r="8001" spans="1:16">
      <c r="A8001" s="46">
        <v>0</v>
      </c>
      <c r="B8001" s="46">
        <v>0</v>
      </c>
      <c r="C8001" s="46">
        <v>0</v>
      </c>
      <c r="D8001" s="46">
        <f t="shared" si="124"/>
        <v>0</v>
      </c>
      <c r="E8001" s="51">
        <v>45261</v>
      </c>
      <c r="F8001" s="49" t="s">
        <v>80</v>
      </c>
      <c r="G8001" s="49" t="s">
        <v>81</v>
      </c>
      <c r="H8001" s="49" t="s">
        <v>3327</v>
      </c>
      <c r="I8001" s="49" t="s">
        <v>754</v>
      </c>
      <c r="J8001" s="49">
        <v>135500</v>
      </c>
      <c r="K8001" s="49" t="s">
        <v>116</v>
      </c>
      <c r="L8001" s="49">
        <v>9758783</v>
      </c>
      <c r="M8001" s="49" t="s">
        <v>3338</v>
      </c>
      <c r="N8001" s="51">
        <v>35642</v>
      </c>
      <c r="O8001" s="51">
        <v>35796</v>
      </c>
      <c r="P8001" s="49" t="s">
        <v>1638</v>
      </c>
    </row>
    <row r="8002" spans="1:16">
      <c r="A8002" s="46">
        <v>0</v>
      </c>
      <c r="B8002" s="46">
        <v>0</v>
      </c>
      <c r="C8002" s="46">
        <v>0</v>
      </c>
      <c r="D8002" s="46">
        <f t="shared" si="124"/>
        <v>0</v>
      </c>
      <c r="E8002" s="51">
        <v>45261</v>
      </c>
      <c r="F8002" s="49" t="s">
        <v>80</v>
      </c>
      <c r="G8002" s="49" t="s">
        <v>81</v>
      </c>
      <c r="H8002" s="49" t="s">
        <v>3327</v>
      </c>
      <c r="I8002" s="49" t="s">
        <v>754</v>
      </c>
      <c r="J8002" s="49">
        <v>135500</v>
      </c>
      <c r="K8002" s="49" t="s">
        <v>116</v>
      </c>
      <c r="L8002" s="49">
        <v>9862133</v>
      </c>
      <c r="M8002" s="49" t="s">
        <v>3093</v>
      </c>
      <c r="N8002" s="51">
        <v>35247</v>
      </c>
      <c r="O8002" s="51">
        <v>35247</v>
      </c>
      <c r="P8002" s="49" t="s">
        <v>1091</v>
      </c>
    </row>
    <row r="8003" spans="1:16">
      <c r="A8003" s="46">
        <v>0</v>
      </c>
      <c r="B8003" s="46">
        <v>0</v>
      </c>
      <c r="C8003" s="46">
        <v>0</v>
      </c>
      <c r="D8003" s="46">
        <f t="shared" ref="D8003:D8066" si="125">+B8003-C8003</f>
        <v>0</v>
      </c>
      <c r="E8003" s="51">
        <v>45261</v>
      </c>
      <c r="F8003" s="49" t="s">
        <v>80</v>
      </c>
      <c r="G8003" s="49" t="s">
        <v>81</v>
      </c>
      <c r="H8003" s="49" t="s">
        <v>3327</v>
      </c>
      <c r="I8003" s="49" t="s">
        <v>754</v>
      </c>
      <c r="J8003" s="49">
        <v>135500</v>
      </c>
      <c r="K8003" s="49" t="s">
        <v>117</v>
      </c>
      <c r="L8003" s="49">
        <v>9975147</v>
      </c>
      <c r="M8003" s="49" t="s">
        <v>3094</v>
      </c>
      <c r="N8003" s="51">
        <v>31229</v>
      </c>
      <c r="O8003" s="51">
        <v>31229</v>
      </c>
      <c r="P8003" s="49" t="s">
        <v>1091</v>
      </c>
    </row>
    <row r="8004" spans="1:16">
      <c r="A8004" s="46">
        <v>0</v>
      </c>
      <c r="B8004" s="46">
        <v>0</v>
      </c>
      <c r="C8004" s="46">
        <v>0</v>
      </c>
      <c r="D8004" s="46">
        <f t="shared" si="125"/>
        <v>0</v>
      </c>
      <c r="E8004" s="51">
        <v>45261</v>
      </c>
      <c r="F8004" s="49" t="s">
        <v>80</v>
      </c>
      <c r="G8004" s="49" t="s">
        <v>81</v>
      </c>
      <c r="H8004" s="49" t="s">
        <v>3327</v>
      </c>
      <c r="I8004" s="49" t="s">
        <v>754</v>
      </c>
      <c r="J8004" s="49">
        <v>135500</v>
      </c>
      <c r="K8004" s="49" t="s">
        <v>117</v>
      </c>
      <c r="L8004" s="49">
        <v>9975146</v>
      </c>
      <c r="M8004" s="49" t="s">
        <v>3094</v>
      </c>
      <c r="N8004" s="51">
        <v>33055</v>
      </c>
      <c r="O8004" s="51">
        <v>33055</v>
      </c>
      <c r="P8004" s="49" t="s">
        <v>1091</v>
      </c>
    </row>
    <row r="8005" spans="1:16">
      <c r="A8005" s="46">
        <v>0</v>
      </c>
      <c r="B8005" s="46">
        <v>0</v>
      </c>
      <c r="C8005" s="46">
        <v>0</v>
      </c>
      <c r="D8005" s="46">
        <f t="shared" si="125"/>
        <v>0</v>
      </c>
      <c r="E8005" s="51">
        <v>45261</v>
      </c>
      <c r="F8005" s="49" t="s">
        <v>80</v>
      </c>
      <c r="G8005" s="49" t="s">
        <v>81</v>
      </c>
      <c r="H8005" s="49" t="s">
        <v>3327</v>
      </c>
      <c r="I8005" s="49" t="s">
        <v>754</v>
      </c>
      <c r="J8005" s="49">
        <v>135500</v>
      </c>
      <c r="K8005" s="49" t="s">
        <v>117</v>
      </c>
      <c r="L8005" s="49">
        <v>9975145</v>
      </c>
      <c r="M8005" s="49" t="s">
        <v>3094</v>
      </c>
      <c r="N8005" s="51">
        <v>33420</v>
      </c>
      <c r="O8005" s="51">
        <v>33420</v>
      </c>
      <c r="P8005" s="49" t="s">
        <v>1091</v>
      </c>
    </row>
    <row r="8006" spans="1:16">
      <c r="A8006" s="46">
        <v>0</v>
      </c>
      <c r="B8006" s="46">
        <v>0</v>
      </c>
      <c r="C8006" s="46">
        <v>0</v>
      </c>
      <c r="D8006" s="46">
        <f t="shared" si="125"/>
        <v>0</v>
      </c>
      <c r="E8006" s="51">
        <v>45261</v>
      </c>
      <c r="F8006" s="49" t="s">
        <v>80</v>
      </c>
      <c r="G8006" s="49" t="s">
        <v>81</v>
      </c>
      <c r="H8006" s="49" t="s">
        <v>3327</v>
      </c>
      <c r="I8006" s="49" t="s">
        <v>754</v>
      </c>
      <c r="J8006" s="49">
        <v>135500</v>
      </c>
      <c r="K8006" s="49" t="s">
        <v>117</v>
      </c>
      <c r="L8006" s="49">
        <v>9862132</v>
      </c>
      <c r="M8006" s="49" t="s">
        <v>3094</v>
      </c>
      <c r="N8006" s="51">
        <v>35247</v>
      </c>
      <c r="O8006" s="51">
        <v>35247</v>
      </c>
      <c r="P8006" s="49" t="s">
        <v>1091</v>
      </c>
    </row>
    <row r="8007" spans="1:16">
      <c r="A8007" s="46">
        <v>0</v>
      </c>
      <c r="B8007" s="46">
        <v>0</v>
      </c>
      <c r="C8007" s="46">
        <v>0</v>
      </c>
      <c r="D8007" s="46">
        <f t="shared" si="125"/>
        <v>0</v>
      </c>
      <c r="E8007" s="51">
        <v>45261</v>
      </c>
      <c r="F8007" s="49" t="s">
        <v>80</v>
      </c>
      <c r="G8007" s="49" t="s">
        <v>81</v>
      </c>
      <c r="H8007" s="49" t="s">
        <v>3327</v>
      </c>
      <c r="I8007" s="49" t="s">
        <v>754</v>
      </c>
      <c r="J8007" s="49">
        <v>135500</v>
      </c>
      <c r="K8007" s="49" t="s">
        <v>135</v>
      </c>
      <c r="L8007" s="49">
        <v>9861177</v>
      </c>
      <c r="M8007" s="49" t="s">
        <v>3095</v>
      </c>
      <c r="N8007" s="51">
        <v>35247</v>
      </c>
      <c r="O8007" s="51">
        <v>35247</v>
      </c>
      <c r="P8007" s="49" t="s">
        <v>1091</v>
      </c>
    </row>
    <row r="8008" spans="1:16">
      <c r="A8008" s="46">
        <v>0</v>
      </c>
      <c r="B8008" s="46">
        <v>0</v>
      </c>
      <c r="C8008" s="46">
        <v>0</v>
      </c>
      <c r="D8008" s="46">
        <f t="shared" si="125"/>
        <v>0</v>
      </c>
      <c r="E8008" s="51">
        <v>45261</v>
      </c>
      <c r="F8008" s="49" t="s">
        <v>80</v>
      </c>
      <c r="G8008" s="49" t="s">
        <v>81</v>
      </c>
      <c r="H8008" s="49" t="s">
        <v>3327</v>
      </c>
      <c r="I8008" s="49" t="s">
        <v>754</v>
      </c>
      <c r="J8008" s="49">
        <v>135600</v>
      </c>
      <c r="K8008" s="49" t="s">
        <v>192</v>
      </c>
      <c r="L8008" s="49">
        <v>11104558</v>
      </c>
      <c r="M8008" s="49" t="s">
        <v>935</v>
      </c>
      <c r="N8008" s="51">
        <v>40844</v>
      </c>
      <c r="O8008" s="51">
        <v>40544</v>
      </c>
      <c r="P8008" s="49" t="s">
        <v>3329</v>
      </c>
    </row>
    <row r="8009" spans="1:16">
      <c r="A8009" s="46">
        <v>0</v>
      </c>
      <c r="B8009" s="46">
        <v>0</v>
      </c>
      <c r="C8009" s="46">
        <v>0</v>
      </c>
      <c r="D8009" s="46">
        <f t="shared" si="125"/>
        <v>0</v>
      </c>
      <c r="E8009" s="51">
        <v>45261</v>
      </c>
      <c r="F8009" s="49" t="s">
        <v>80</v>
      </c>
      <c r="G8009" s="49" t="s">
        <v>81</v>
      </c>
      <c r="H8009" s="49" t="s">
        <v>3327</v>
      </c>
      <c r="I8009" s="49" t="s">
        <v>754</v>
      </c>
      <c r="J8009" s="49">
        <v>135600</v>
      </c>
      <c r="K8009" s="49" t="s">
        <v>107</v>
      </c>
      <c r="L8009" s="49">
        <v>10833436</v>
      </c>
      <c r="M8009" s="49" t="s">
        <v>3334</v>
      </c>
      <c r="N8009" s="51">
        <v>40634</v>
      </c>
      <c r="O8009" s="51">
        <v>40634</v>
      </c>
      <c r="P8009" s="49" t="s">
        <v>3331</v>
      </c>
    </row>
    <row r="8010" spans="1:16">
      <c r="A8010" s="46">
        <v>0</v>
      </c>
      <c r="B8010" s="46">
        <v>0</v>
      </c>
      <c r="C8010" s="46">
        <v>0</v>
      </c>
      <c r="D8010" s="46">
        <f t="shared" si="125"/>
        <v>0</v>
      </c>
      <c r="E8010" s="51">
        <v>45261</v>
      </c>
      <c r="F8010" s="49" t="s">
        <v>80</v>
      </c>
      <c r="G8010" s="49" t="s">
        <v>81</v>
      </c>
      <c r="H8010" s="49" t="s">
        <v>3327</v>
      </c>
      <c r="I8010" s="49" t="s">
        <v>754</v>
      </c>
      <c r="J8010" s="49">
        <v>135600</v>
      </c>
      <c r="K8010" s="49" t="s">
        <v>120</v>
      </c>
      <c r="L8010" s="49">
        <v>9758786</v>
      </c>
      <c r="M8010" s="49" t="s">
        <v>3339</v>
      </c>
      <c r="N8010" s="51">
        <v>35642</v>
      </c>
      <c r="O8010" s="51">
        <v>35796</v>
      </c>
      <c r="P8010" s="49" t="s">
        <v>1638</v>
      </c>
    </row>
    <row r="8011" spans="1:16">
      <c r="A8011" s="46">
        <v>0</v>
      </c>
      <c r="B8011" s="46">
        <v>0</v>
      </c>
      <c r="C8011" s="46">
        <v>0</v>
      </c>
      <c r="D8011" s="46">
        <f t="shared" si="125"/>
        <v>0</v>
      </c>
      <c r="E8011" s="51">
        <v>45261</v>
      </c>
      <c r="F8011" s="49" t="s">
        <v>80</v>
      </c>
      <c r="G8011" s="49" t="s">
        <v>81</v>
      </c>
      <c r="H8011" s="49" t="s">
        <v>3327</v>
      </c>
      <c r="I8011" s="49" t="s">
        <v>754</v>
      </c>
      <c r="J8011" s="49">
        <v>135600</v>
      </c>
      <c r="K8011" s="49" t="s">
        <v>115</v>
      </c>
      <c r="L8011" s="49">
        <v>9758785</v>
      </c>
      <c r="M8011" s="49" t="s">
        <v>3340</v>
      </c>
      <c r="N8011" s="51">
        <v>35642</v>
      </c>
      <c r="O8011" s="51">
        <v>35796</v>
      </c>
      <c r="P8011" s="49" t="s">
        <v>1638</v>
      </c>
    </row>
    <row r="8012" spans="1:16">
      <c r="A8012" s="46">
        <v>0</v>
      </c>
      <c r="B8012" s="46">
        <v>0</v>
      </c>
      <c r="C8012" s="46">
        <v>0</v>
      </c>
      <c r="D8012" s="46">
        <f t="shared" si="125"/>
        <v>0</v>
      </c>
      <c r="E8012" s="51">
        <v>45261</v>
      </c>
      <c r="F8012" s="49" t="s">
        <v>80</v>
      </c>
      <c r="G8012" s="49" t="s">
        <v>81</v>
      </c>
      <c r="H8012" s="49" t="s">
        <v>3327</v>
      </c>
      <c r="I8012" s="49" t="s">
        <v>754</v>
      </c>
      <c r="J8012" s="49">
        <v>135600</v>
      </c>
      <c r="K8012" s="49" t="s">
        <v>115</v>
      </c>
      <c r="L8012" s="49">
        <v>9741391</v>
      </c>
      <c r="M8012" s="49" t="s">
        <v>977</v>
      </c>
      <c r="N8012" s="51">
        <v>39492</v>
      </c>
      <c r="O8012" s="51">
        <v>39448</v>
      </c>
      <c r="P8012" s="49" t="s">
        <v>3332</v>
      </c>
    </row>
    <row r="8013" spans="1:16">
      <c r="A8013" s="46">
        <v>0</v>
      </c>
      <c r="B8013" s="46">
        <v>0</v>
      </c>
      <c r="C8013" s="46">
        <v>0</v>
      </c>
      <c r="D8013" s="46">
        <f t="shared" si="125"/>
        <v>0</v>
      </c>
      <c r="E8013" s="51">
        <v>45261</v>
      </c>
      <c r="F8013" s="49" t="s">
        <v>80</v>
      </c>
      <c r="G8013" s="49" t="s">
        <v>81</v>
      </c>
      <c r="H8013" s="49" t="s">
        <v>3327</v>
      </c>
      <c r="I8013" s="49" t="s">
        <v>754</v>
      </c>
      <c r="J8013" s="49">
        <v>135600</v>
      </c>
      <c r="K8013" s="49" t="s">
        <v>115</v>
      </c>
      <c r="L8013" s="49">
        <v>9808211</v>
      </c>
      <c r="M8013" s="49" t="s">
        <v>977</v>
      </c>
      <c r="N8013" s="51">
        <v>37036</v>
      </c>
      <c r="O8013" s="51">
        <v>36892</v>
      </c>
      <c r="P8013" s="49" t="s">
        <v>3333</v>
      </c>
    </row>
    <row r="8014" spans="1:16">
      <c r="A8014" s="46">
        <v>0</v>
      </c>
      <c r="B8014" s="46">
        <v>0</v>
      </c>
      <c r="C8014" s="46">
        <v>0</v>
      </c>
      <c r="D8014" s="46">
        <f t="shared" si="125"/>
        <v>0</v>
      </c>
      <c r="E8014" s="51">
        <v>45261</v>
      </c>
      <c r="F8014" s="49" t="s">
        <v>80</v>
      </c>
      <c r="G8014" s="49" t="s">
        <v>81</v>
      </c>
      <c r="H8014" s="49" t="s">
        <v>3327</v>
      </c>
      <c r="I8014" s="49" t="s">
        <v>754</v>
      </c>
      <c r="J8014" s="49">
        <v>135600</v>
      </c>
      <c r="K8014" s="49" t="s">
        <v>115</v>
      </c>
      <c r="L8014" s="49">
        <v>9861178</v>
      </c>
      <c r="M8014" s="49" t="s">
        <v>977</v>
      </c>
      <c r="N8014" s="51">
        <v>35247</v>
      </c>
      <c r="O8014" s="51">
        <v>35247</v>
      </c>
      <c r="P8014" s="49" t="s">
        <v>1091</v>
      </c>
    </row>
    <row r="8015" spans="1:16">
      <c r="A8015" s="46">
        <v>0</v>
      </c>
      <c r="B8015" s="46">
        <v>0</v>
      </c>
      <c r="C8015" s="46">
        <v>0</v>
      </c>
      <c r="D8015" s="46">
        <f t="shared" si="125"/>
        <v>0</v>
      </c>
      <c r="E8015" s="51">
        <v>45261</v>
      </c>
      <c r="F8015" s="49" t="s">
        <v>80</v>
      </c>
      <c r="G8015" s="49" t="s">
        <v>81</v>
      </c>
      <c r="H8015" s="49" t="s">
        <v>3341</v>
      </c>
      <c r="I8015" s="49" t="s">
        <v>757</v>
      </c>
      <c r="J8015" s="49">
        <v>135300</v>
      </c>
      <c r="K8015" s="49" t="s">
        <v>107</v>
      </c>
      <c r="L8015" s="49">
        <v>11007542</v>
      </c>
      <c r="M8015" s="49" t="s">
        <v>3342</v>
      </c>
      <c r="N8015" s="51">
        <v>40768</v>
      </c>
      <c r="O8015" s="51">
        <v>40756</v>
      </c>
      <c r="P8015" s="49" t="s">
        <v>3343</v>
      </c>
    </row>
    <row r="8016" spans="1:16">
      <c r="A8016" s="46">
        <v>0</v>
      </c>
      <c r="B8016" s="46">
        <v>0</v>
      </c>
      <c r="C8016" s="46">
        <v>0</v>
      </c>
      <c r="D8016" s="46">
        <f t="shared" si="125"/>
        <v>0</v>
      </c>
      <c r="E8016" s="51">
        <v>45261</v>
      </c>
      <c r="F8016" s="49" t="s">
        <v>80</v>
      </c>
      <c r="G8016" s="49" t="s">
        <v>81</v>
      </c>
      <c r="H8016" s="49" t="s">
        <v>3341</v>
      </c>
      <c r="I8016" s="49" t="s">
        <v>757</v>
      </c>
      <c r="J8016" s="49">
        <v>135300</v>
      </c>
      <c r="K8016" s="49" t="s">
        <v>157</v>
      </c>
      <c r="L8016" s="49">
        <v>11104534</v>
      </c>
      <c r="M8016" s="49" t="s">
        <v>900</v>
      </c>
      <c r="N8016" s="51">
        <v>40768</v>
      </c>
      <c r="O8016" s="51">
        <v>40544</v>
      </c>
      <c r="P8016" s="49" t="s">
        <v>3343</v>
      </c>
    </row>
    <row r="8017" spans="1:16">
      <c r="A8017" s="46">
        <v>0</v>
      </c>
      <c r="B8017" s="46">
        <v>0</v>
      </c>
      <c r="C8017" s="46">
        <v>0</v>
      </c>
      <c r="D8017" s="46">
        <f t="shared" si="125"/>
        <v>0</v>
      </c>
      <c r="E8017" s="51">
        <v>45261</v>
      </c>
      <c r="F8017" s="49" t="s">
        <v>80</v>
      </c>
      <c r="G8017" s="49" t="s">
        <v>81</v>
      </c>
      <c r="H8017" s="49" t="s">
        <v>3341</v>
      </c>
      <c r="I8017" s="49" t="s">
        <v>757</v>
      </c>
      <c r="J8017" s="49">
        <v>135300</v>
      </c>
      <c r="K8017" s="49" t="s">
        <v>158</v>
      </c>
      <c r="L8017" s="49">
        <v>11104537</v>
      </c>
      <c r="M8017" s="49" t="s">
        <v>901</v>
      </c>
      <c r="N8017" s="51">
        <v>40768</v>
      </c>
      <c r="O8017" s="51">
        <v>40544</v>
      </c>
      <c r="P8017" s="49" t="s">
        <v>3343</v>
      </c>
    </row>
    <row r="8018" spans="1:16">
      <c r="A8018" s="46">
        <v>0</v>
      </c>
      <c r="B8018" s="46">
        <v>0</v>
      </c>
      <c r="C8018" s="46">
        <v>0</v>
      </c>
      <c r="D8018" s="46">
        <f t="shared" si="125"/>
        <v>0</v>
      </c>
      <c r="E8018" s="51">
        <v>45261</v>
      </c>
      <c r="F8018" s="49" t="s">
        <v>80</v>
      </c>
      <c r="G8018" s="49" t="s">
        <v>81</v>
      </c>
      <c r="H8018" s="49" t="s">
        <v>3341</v>
      </c>
      <c r="I8018" s="49" t="s">
        <v>757</v>
      </c>
      <c r="J8018" s="49">
        <v>135500</v>
      </c>
      <c r="K8018" s="49" t="s">
        <v>103</v>
      </c>
      <c r="L8018" s="49">
        <v>11104524</v>
      </c>
      <c r="M8018" s="49" t="s">
        <v>894</v>
      </c>
      <c r="N8018" s="51">
        <v>40768</v>
      </c>
      <c r="O8018" s="51">
        <v>40544</v>
      </c>
      <c r="P8018" s="49" t="s">
        <v>3343</v>
      </c>
    </row>
    <row r="8019" spans="1:16">
      <c r="A8019" s="46">
        <v>0</v>
      </c>
      <c r="B8019" s="46">
        <v>0</v>
      </c>
      <c r="C8019" s="46">
        <v>0</v>
      </c>
      <c r="D8019" s="46">
        <f t="shared" si="125"/>
        <v>0</v>
      </c>
      <c r="E8019" s="51">
        <v>45261</v>
      </c>
      <c r="F8019" s="49" t="s">
        <v>80</v>
      </c>
      <c r="G8019" s="49" t="s">
        <v>81</v>
      </c>
      <c r="H8019" s="49" t="s">
        <v>3341</v>
      </c>
      <c r="I8019" s="49" t="s">
        <v>757</v>
      </c>
      <c r="J8019" s="49">
        <v>135500</v>
      </c>
      <c r="K8019" s="49" t="s">
        <v>106</v>
      </c>
      <c r="L8019" s="49">
        <v>9802466</v>
      </c>
      <c r="M8019" s="49" t="s">
        <v>908</v>
      </c>
      <c r="N8019" s="51">
        <v>31229</v>
      </c>
      <c r="O8019" s="51">
        <v>31229</v>
      </c>
      <c r="P8019" s="49" t="s">
        <v>1081</v>
      </c>
    </row>
    <row r="8020" spans="1:16">
      <c r="A8020" s="46">
        <v>0</v>
      </c>
      <c r="B8020" s="46">
        <v>0</v>
      </c>
      <c r="C8020" s="46">
        <v>0</v>
      </c>
      <c r="D8020" s="46">
        <f t="shared" si="125"/>
        <v>0</v>
      </c>
      <c r="E8020" s="51">
        <v>45261</v>
      </c>
      <c r="F8020" s="49" t="s">
        <v>80</v>
      </c>
      <c r="G8020" s="49" t="s">
        <v>81</v>
      </c>
      <c r="H8020" s="49" t="s">
        <v>3341</v>
      </c>
      <c r="I8020" s="49" t="s">
        <v>757</v>
      </c>
      <c r="J8020" s="49">
        <v>135500</v>
      </c>
      <c r="K8020" s="49" t="s">
        <v>106</v>
      </c>
      <c r="L8020" s="49">
        <v>9802467</v>
      </c>
      <c r="M8020" s="49" t="s">
        <v>908</v>
      </c>
      <c r="N8020" s="51">
        <v>33420</v>
      </c>
      <c r="O8020" s="51">
        <v>33420</v>
      </c>
      <c r="P8020" s="49" t="s">
        <v>1081</v>
      </c>
    </row>
    <row r="8021" spans="1:16">
      <c r="A8021" s="46">
        <v>0</v>
      </c>
      <c r="B8021" s="46">
        <v>0</v>
      </c>
      <c r="C8021" s="46">
        <v>0</v>
      </c>
      <c r="D8021" s="46">
        <f t="shared" si="125"/>
        <v>0</v>
      </c>
      <c r="E8021" s="51">
        <v>45261</v>
      </c>
      <c r="F8021" s="49" t="s">
        <v>80</v>
      </c>
      <c r="G8021" s="49" t="s">
        <v>81</v>
      </c>
      <c r="H8021" s="49" t="s">
        <v>3341</v>
      </c>
      <c r="I8021" s="49" t="s">
        <v>757</v>
      </c>
      <c r="J8021" s="49">
        <v>135500</v>
      </c>
      <c r="K8021" s="49" t="s">
        <v>106</v>
      </c>
      <c r="L8021" s="49">
        <v>9739016</v>
      </c>
      <c r="M8021" s="49" t="s">
        <v>908</v>
      </c>
      <c r="N8021" s="51">
        <v>39458</v>
      </c>
      <c r="O8021" s="51">
        <v>39448</v>
      </c>
      <c r="P8021" s="49" t="s">
        <v>3344</v>
      </c>
    </row>
    <row r="8022" spans="1:16">
      <c r="A8022" s="46">
        <v>0</v>
      </c>
      <c r="B8022" s="46">
        <v>0</v>
      </c>
      <c r="C8022" s="46">
        <v>0</v>
      </c>
      <c r="D8022" s="46">
        <f t="shared" si="125"/>
        <v>0</v>
      </c>
      <c r="E8022" s="51">
        <v>45261</v>
      </c>
      <c r="F8022" s="49" t="s">
        <v>80</v>
      </c>
      <c r="G8022" s="49" t="s">
        <v>81</v>
      </c>
      <c r="H8022" s="49" t="s">
        <v>3341</v>
      </c>
      <c r="I8022" s="49" t="s">
        <v>757</v>
      </c>
      <c r="J8022" s="49">
        <v>135500</v>
      </c>
      <c r="K8022" s="49" t="s">
        <v>106</v>
      </c>
      <c r="L8022" s="49">
        <v>9811480</v>
      </c>
      <c r="M8022" s="49" t="s">
        <v>908</v>
      </c>
      <c r="N8022" s="51">
        <v>37438</v>
      </c>
      <c r="O8022" s="51">
        <v>37257</v>
      </c>
      <c r="P8022" s="49" t="s">
        <v>3345</v>
      </c>
    </row>
    <row r="8023" spans="1:16">
      <c r="A8023" s="46">
        <v>0</v>
      </c>
      <c r="B8023" s="46">
        <v>0</v>
      </c>
      <c r="C8023" s="46">
        <v>0</v>
      </c>
      <c r="D8023" s="46">
        <f t="shared" si="125"/>
        <v>0</v>
      </c>
      <c r="E8023" s="51">
        <v>45261</v>
      </c>
      <c r="F8023" s="49" t="s">
        <v>80</v>
      </c>
      <c r="G8023" s="49" t="s">
        <v>81</v>
      </c>
      <c r="H8023" s="49" t="s">
        <v>3341</v>
      </c>
      <c r="I8023" s="49" t="s">
        <v>757</v>
      </c>
      <c r="J8023" s="49">
        <v>135500</v>
      </c>
      <c r="K8023" s="49" t="s">
        <v>106</v>
      </c>
      <c r="L8023" s="49">
        <v>9802412</v>
      </c>
      <c r="M8023" s="49" t="s">
        <v>908</v>
      </c>
      <c r="N8023" s="51">
        <v>35612</v>
      </c>
      <c r="O8023" s="51">
        <v>35612</v>
      </c>
      <c r="P8023" s="49" t="s">
        <v>1081</v>
      </c>
    </row>
    <row r="8024" spans="1:16">
      <c r="A8024" s="46">
        <v>0</v>
      </c>
      <c r="B8024" s="46">
        <v>0</v>
      </c>
      <c r="C8024" s="46">
        <v>0</v>
      </c>
      <c r="D8024" s="46">
        <f t="shared" si="125"/>
        <v>0</v>
      </c>
      <c r="E8024" s="51">
        <v>45261</v>
      </c>
      <c r="F8024" s="49" t="s">
        <v>80</v>
      </c>
      <c r="G8024" s="49" t="s">
        <v>81</v>
      </c>
      <c r="H8024" s="49" t="s">
        <v>3341</v>
      </c>
      <c r="I8024" s="49" t="s">
        <v>757</v>
      </c>
      <c r="J8024" s="49">
        <v>135500</v>
      </c>
      <c r="K8024" s="49" t="s">
        <v>106</v>
      </c>
      <c r="L8024" s="49">
        <v>9802586</v>
      </c>
      <c r="M8024" s="49" t="s">
        <v>908</v>
      </c>
      <c r="N8024" s="51">
        <v>33786</v>
      </c>
      <c r="O8024" s="51">
        <v>33786</v>
      </c>
      <c r="P8024" s="49" t="s">
        <v>1081</v>
      </c>
    </row>
    <row r="8025" spans="1:16">
      <c r="A8025" s="46">
        <v>0</v>
      </c>
      <c r="B8025" s="46">
        <v>0</v>
      </c>
      <c r="C8025" s="46">
        <v>0</v>
      </c>
      <c r="D8025" s="46">
        <f t="shared" si="125"/>
        <v>0</v>
      </c>
      <c r="E8025" s="51">
        <v>45261</v>
      </c>
      <c r="F8025" s="49" t="s">
        <v>80</v>
      </c>
      <c r="G8025" s="49" t="s">
        <v>81</v>
      </c>
      <c r="H8025" s="49" t="s">
        <v>3341</v>
      </c>
      <c r="I8025" s="49" t="s">
        <v>757</v>
      </c>
      <c r="J8025" s="49">
        <v>135500</v>
      </c>
      <c r="K8025" s="49" t="s">
        <v>106</v>
      </c>
      <c r="L8025" s="49">
        <v>9802411</v>
      </c>
      <c r="M8025" s="49" t="s">
        <v>908</v>
      </c>
      <c r="N8025" s="51">
        <v>34151</v>
      </c>
      <c r="O8025" s="51">
        <v>34151</v>
      </c>
      <c r="P8025" s="49" t="s">
        <v>1081</v>
      </c>
    </row>
    <row r="8026" spans="1:16">
      <c r="A8026" s="46">
        <v>0</v>
      </c>
      <c r="B8026" s="46">
        <v>0</v>
      </c>
      <c r="C8026" s="46">
        <v>0</v>
      </c>
      <c r="D8026" s="46">
        <f t="shared" si="125"/>
        <v>0</v>
      </c>
      <c r="E8026" s="51">
        <v>45261</v>
      </c>
      <c r="F8026" s="49" t="s">
        <v>80</v>
      </c>
      <c r="G8026" s="49" t="s">
        <v>81</v>
      </c>
      <c r="H8026" s="49" t="s">
        <v>3341</v>
      </c>
      <c r="I8026" s="49" t="s">
        <v>757</v>
      </c>
      <c r="J8026" s="49">
        <v>135500</v>
      </c>
      <c r="K8026" s="49" t="s">
        <v>106</v>
      </c>
      <c r="L8026" s="49">
        <v>9802468</v>
      </c>
      <c r="M8026" s="49" t="s">
        <v>908</v>
      </c>
      <c r="N8026" s="51">
        <v>34881</v>
      </c>
      <c r="O8026" s="51">
        <v>34881</v>
      </c>
      <c r="P8026" s="49" t="s">
        <v>1081</v>
      </c>
    </row>
    <row r="8027" spans="1:16">
      <c r="A8027" s="46">
        <v>0</v>
      </c>
      <c r="B8027" s="46">
        <v>0</v>
      </c>
      <c r="C8027" s="46">
        <v>0</v>
      </c>
      <c r="D8027" s="46">
        <f t="shared" si="125"/>
        <v>0</v>
      </c>
      <c r="E8027" s="51">
        <v>45261</v>
      </c>
      <c r="F8027" s="49" t="s">
        <v>80</v>
      </c>
      <c r="G8027" s="49" t="s">
        <v>81</v>
      </c>
      <c r="H8027" s="49" t="s">
        <v>3341</v>
      </c>
      <c r="I8027" s="49" t="s">
        <v>757</v>
      </c>
      <c r="J8027" s="49">
        <v>135500</v>
      </c>
      <c r="K8027" s="49" t="s">
        <v>106</v>
      </c>
      <c r="L8027" s="49">
        <v>9802469</v>
      </c>
      <c r="M8027" s="49" t="s">
        <v>908</v>
      </c>
      <c r="N8027" s="51">
        <v>35612</v>
      </c>
      <c r="O8027" s="51">
        <v>35612</v>
      </c>
      <c r="P8027" s="49" t="s">
        <v>1081</v>
      </c>
    </row>
    <row r="8028" spans="1:16">
      <c r="A8028" s="46">
        <v>0</v>
      </c>
      <c r="B8028" s="46">
        <v>0</v>
      </c>
      <c r="C8028" s="46">
        <v>0</v>
      </c>
      <c r="D8028" s="46">
        <f t="shared" si="125"/>
        <v>0</v>
      </c>
      <c r="E8028" s="51">
        <v>45261</v>
      </c>
      <c r="F8028" s="49" t="s">
        <v>80</v>
      </c>
      <c r="G8028" s="49" t="s">
        <v>81</v>
      </c>
      <c r="H8028" s="49" t="s">
        <v>3341</v>
      </c>
      <c r="I8028" s="49" t="s">
        <v>757</v>
      </c>
      <c r="J8028" s="49">
        <v>135500</v>
      </c>
      <c r="K8028" s="49" t="s">
        <v>106</v>
      </c>
      <c r="L8028" s="49">
        <v>9819696</v>
      </c>
      <c r="M8028" s="49" t="s">
        <v>908</v>
      </c>
      <c r="N8028" s="51">
        <v>38565</v>
      </c>
      <c r="O8028" s="51">
        <v>38353</v>
      </c>
      <c r="P8028" s="49" t="s">
        <v>3345</v>
      </c>
    </row>
    <row r="8029" spans="1:16">
      <c r="A8029" s="46">
        <v>0</v>
      </c>
      <c r="B8029" s="46">
        <v>0</v>
      </c>
      <c r="C8029" s="46">
        <v>0</v>
      </c>
      <c r="D8029" s="46">
        <f t="shared" si="125"/>
        <v>0</v>
      </c>
      <c r="E8029" s="51">
        <v>45261</v>
      </c>
      <c r="F8029" s="49" t="s">
        <v>80</v>
      </c>
      <c r="G8029" s="49" t="s">
        <v>81</v>
      </c>
      <c r="H8029" s="49" t="s">
        <v>3341</v>
      </c>
      <c r="I8029" s="49" t="s">
        <v>757</v>
      </c>
      <c r="J8029" s="49">
        <v>135500</v>
      </c>
      <c r="K8029" s="49" t="s">
        <v>193</v>
      </c>
      <c r="L8029" s="49">
        <v>11104531</v>
      </c>
      <c r="M8029" s="49" t="s">
        <v>923</v>
      </c>
      <c r="N8029" s="51">
        <v>40768</v>
      </c>
      <c r="O8029" s="51">
        <v>40544</v>
      </c>
      <c r="P8029" s="49" t="s">
        <v>3343</v>
      </c>
    </row>
    <row r="8030" spans="1:16">
      <c r="A8030" s="46">
        <v>0</v>
      </c>
      <c r="B8030" s="46">
        <v>0</v>
      </c>
      <c r="C8030" s="46">
        <v>0</v>
      </c>
      <c r="D8030" s="46">
        <f t="shared" si="125"/>
        <v>0</v>
      </c>
      <c r="E8030" s="51">
        <v>45261</v>
      </c>
      <c r="F8030" s="49" t="s">
        <v>80</v>
      </c>
      <c r="G8030" s="49" t="s">
        <v>81</v>
      </c>
      <c r="H8030" s="49" t="s">
        <v>3341</v>
      </c>
      <c r="I8030" s="49" t="s">
        <v>757</v>
      </c>
      <c r="J8030" s="49">
        <v>135500</v>
      </c>
      <c r="K8030" s="49" t="s">
        <v>107</v>
      </c>
      <c r="L8030" s="49">
        <v>9741132</v>
      </c>
      <c r="M8030" s="49" t="s">
        <v>3346</v>
      </c>
      <c r="N8030" s="51">
        <v>39458</v>
      </c>
      <c r="O8030" s="51">
        <v>39448</v>
      </c>
      <c r="P8030" s="49" t="s">
        <v>3344</v>
      </c>
    </row>
    <row r="8031" spans="1:16">
      <c r="A8031" s="46">
        <v>0</v>
      </c>
      <c r="B8031" s="46">
        <v>0</v>
      </c>
      <c r="C8031" s="46">
        <v>0</v>
      </c>
      <c r="D8031" s="46">
        <f t="shared" si="125"/>
        <v>0</v>
      </c>
      <c r="E8031" s="51">
        <v>45261</v>
      </c>
      <c r="F8031" s="49" t="s">
        <v>80</v>
      </c>
      <c r="G8031" s="49" t="s">
        <v>81</v>
      </c>
      <c r="H8031" s="49" t="s">
        <v>3341</v>
      </c>
      <c r="I8031" s="49" t="s">
        <v>757</v>
      </c>
      <c r="J8031" s="49">
        <v>135500</v>
      </c>
      <c r="K8031" s="49" t="s">
        <v>107</v>
      </c>
      <c r="L8031" s="49">
        <v>11007545</v>
      </c>
      <c r="M8031" s="49" t="s">
        <v>3342</v>
      </c>
      <c r="N8031" s="51">
        <v>40768</v>
      </c>
      <c r="O8031" s="51">
        <v>40756</v>
      </c>
      <c r="P8031" s="49" t="s">
        <v>3343</v>
      </c>
    </row>
    <row r="8032" spans="1:16">
      <c r="A8032" s="46">
        <v>0</v>
      </c>
      <c r="B8032" s="46">
        <v>0</v>
      </c>
      <c r="C8032" s="46">
        <v>0</v>
      </c>
      <c r="D8032" s="46">
        <f t="shared" si="125"/>
        <v>0</v>
      </c>
      <c r="E8032" s="51">
        <v>45261</v>
      </c>
      <c r="F8032" s="49" t="s">
        <v>80</v>
      </c>
      <c r="G8032" s="49" t="s">
        <v>81</v>
      </c>
      <c r="H8032" s="49" t="s">
        <v>3341</v>
      </c>
      <c r="I8032" s="49" t="s">
        <v>757</v>
      </c>
      <c r="J8032" s="49">
        <v>135500</v>
      </c>
      <c r="K8032" s="49" t="s">
        <v>109</v>
      </c>
      <c r="L8032" s="49">
        <v>9803006</v>
      </c>
      <c r="M8032" s="49" t="s">
        <v>914</v>
      </c>
      <c r="N8032" s="51">
        <v>33420</v>
      </c>
      <c r="O8032" s="51">
        <v>33420</v>
      </c>
      <c r="P8032" s="49" t="s">
        <v>1081</v>
      </c>
    </row>
    <row r="8033" spans="1:16">
      <c r="A8033" s="46">
        <v>0</v>
      </c>
      <c r="B8033" s="46">
        <v>0</v>
      </c>
      <c r="C8033" s="46">
        <v>0</v>
      </c>
      <c r="D8033" s="46">
        <f t="shared" si="125"/>
        <v>0</v>
      </c>
      <c r="E8033" s="51">
        <v>45261</v>
      </c>
      <c r="F8033" s="49" t="s">
        <v>80</v>
      </c>
      <c r="G8033" s="49" t="s">
        <v>81</v>
      </c>
      <c r="H8033" s="49" t="s">
        <v>3341</v>
      </c>
      <c r="I8033" s="49" t="s">
        <v>757</v>
      </c>
      <c r="J8033" s="49">
        <v>135500</v>
      </c>
      <c r="K8033" s="49" t="s">
        <v>109</v>
      </c>
      <c r="L8033" s="49">
        <v>9803005</v>
      </c>
      <c r="M8033" s="49" t="s">
        <v>914</v>
      </c>
      <c r="N8033" s="51">
        <v>31229</v>
      </c>
      <c r="O8033" s="51">
        <v>31229</v>
      </c>
      <c r="P8033" s="49" t="s">
        <v>1081</v>
      </c>
    </row>
    <row r="8034" spans="1:16">
      <c r="A8034" s="46">
        <v>0</v>
      </c>
      <c r="B8034" s="46">
        <v>0</v>
      </c>
      <c r="C8034" s="46">
        <v>0</v>
      </c>
      <c r="D8034" s="46">
        <f t="shared" si="125"/>
        <v>0</v>
      </c>
      <c r="E8034" s="51">
        <v>45261</v>
      </c>
      <c r="F8034" s="49" t="s">
        <v>80</v>
      </c>
      <c r="G8034" s="49" t="s">
        <v>81</v>
      </c>
      <c r="H8034" s="49" t="s">
        <v>3341</v>
      </c>
      <c r="I8034" s="49" t="s">
        <v>757</v>
      </c>
      <c r="J8034" s="49">
        <v>135500</v>
      </c>
      <c r="K8034" s="49" t="s">
        <v>109</v>
      </c>
      <c r="L8034" s="49">
        <v>9803008</v>
      </c>
      <c r="M8034" s="49" t="s">
        <v>914</v>
      </c>
      <c r="N8034" s="51">
        <v>35612</v>
      </c>
      <c r="O8034" s="51">
        <v>35612</v>
      </c>
      <c r="P8034" s="49" t="s">
        <v>1081</v>
      </c>
    </row>
    <row r="8035" spans="1:16">
      <c r="A8035" s="46">
        <v>0</v>
      </c>
      <c r="B8035" s="46">
        <v>0</v>
      </c>
      <c r="C8035" s="46">
        <v>0</v>
      </c>
      <c r="D8035" s="46">
        <f t="shared" si="125"/>
        <v>0</v>
      </c>
      <c r="E8035" s="51">
        <v>45261</v>
      </c>
      <c r="F8035" s="49" t="s">
        <v>80</v>
      </c>
      <c r="G8035" s="49" t="s">
        <v>81</v>
      </c>
      <c r="H8035" s="49" t="s">
        <v>3341</v>
      </c>
      <c r="I8035" s="49" t="s">
        <v>757</v>
      </c>
      <c r="J8035" s="49">
        <v>135500</v>
      </c>
      <c r="K8035" s="49" t="s">
        <v>109</v>
      </c>
      <c r="L8035" s="49">
        <v>9802950</v>
      </c>
      <c r="M8035" s="49" t="s">
        <v>914</v>
      </c>
      <c r="N8035" s="51">
        <v>34151</v>
      </c>
      <c r="O8035" s="51">
        <v>34151</v>
      </c>
      <c r="P8035" s="49" t="s">
        <v>1081</v>
      </c>
    </row>
    <row r="8036" spans="1:16">
      <c r="A8036" s="46">
        <v>0</v>
      </c>
      <c r="B8036" s="46">
        <v>0</v>
      </c>
      <c r="C8036" s="46">
        <v>0</v>
      </c>
      <c r="D8036" s="46">
        <f t="shared" si="125"/>
        <v>0</v>
      </c>
      <c r="E8036" s="51">
        <v>45261</v>
      </c>
      <c r="F8036" s="49" t="s">
        <v>80</v>
      </c>
      <c r="G8036" s="49" t="s">
        <v>81</v>
      </c>
      <c r="H8036" s="49" t="s">
        <v>3341</v>
      </c>
      <c r="I8036" s="49" t="s">
        <v>757</v>
      </c>
      <c r="J8036" s="49">
        <v>135500</v>
      </c>
      <c r="K8036" s="49" t="s">
        <v>109</v>
      </c>
      <c r="L8036" s="49">
        <v>9803007</v>
      </c>
      <c r="M8036" s="49" t="s">
        <v>914</v>
      </c>
      <c r="N8036" s="51">
        <v>34881</v>
      </c>
      <c r="O8036" s="51">
        <v>34881</v>
      </c>
      <c r="P8036" s="49" t="s">
        <v>1081</v>
      </c>
    </row>
    <row r="8037" spans="1:16">
      <c r="A8037" s="46">
        <v>0</v>
      </c>
      <c r="B8037" s="46">
        <v>0</v>
      </c>
      <c r="C8037" s="46">
        <v>0</v>
      </c>
      <c r="D8037" s="46">
        <f t="shared" si="125"/>
        <v>0</v>
      </c>
      <c r="E8037" s="51">
        <v>45261</v>
      </c>
      <c r="F8037" s="49" t="s">
        <v>80</v>
      </c>
      <c r="G8037" s="49" t="s">
        <v>81</v>
      </c>
      <c r="H8037" s="49" t="s">
        <v>3341</v>
      </c>
      <c r="I8037" s="49" t="s">
        <v>757</v>
      </c>
      <c r="J8037" s="49">
        <v>135500</v>
      </c>
      <c r="K8037" s="49" t="s">
        <v>109</v>
      </c>
      <c r="L8037" s="49">
        <v>9802951</v>
      </c>
      <c r="M8037" s="49" t="s">
        <v>914</v>
      </c>
      <c r="N8037" s="51">
        <v>35612</v>
      </c>
      <c r="O8037" s="51">
        <v>35612</v>
      </c>
      <c r="P8037" s="49" t="s">
        <v>1081</v>
      </c>
    </row>
    <row r="8038" spans="1:16">
      <c r="A8038" s="46">
        <v>0</v>
      </c>
      <c r="B8038" s="46">
        <v>0</v>
      </c>
      <c r="C8038" s="46">
        <v>0</v>
      </c>
      <c r="D8038" s="46">
        <f t="shared" si="125"/>
        <v>0</v>
      </c>
      <c r="E8038" s="51">
        <v>45261</v>
      </c>
      <c r="F8038" s="49" t="s">
        <v>80</v>
      </c>
      <c r="G8038" s="49" t="s">
        <v>81</v>
      </c>
      <c r="H8038" s="49" t="s">
        <v>3341</v>
      </c>
      <c r="I8038" s="49" t="s">
        <v>757</v>
      </c>
      <c r="J8038" s="49">
        <v>135500</v>
      </c>
      <c r="K8038" s="49" t="s">
        <v>109</v>
      </c>
      <c r="L8038" s="49">
        <v>9739017</v>
      </c>
      <c r="M8038" s="49" t="s">
        <v>914</v>
      </c>
      <c r="N8038" s="51">
        <v>39458</v>
      </c>
      <c r="O8038" s="51">
        <v>39448</v>
      </c>
      <c r="P8038" s="49" t="s">
        <v>3344</v>
      </c>
    </row>
    <row r="8039" spans="1:16">
      <c r="A8039" s="46">
        <v>0</v>
      </c>
      <c r="B8039" s="46">
        <v>0</v>
      </c>
      <c r="C8039" s="46">
        <v>0</v>
      </c>
      <c r="D8039" s="46">
        <f t="shared" si="125"/>
        <v>0</v>
      </c>
      <c r="E8039" s="51">
        <v>45261</v>
      </c>
      <c r="F8039" s="49" t="s">
        <v>80</v>
      </c>
      <c r="G8039" s="49" t="s">
        <v>81</v>
      </c>
      <c r="H8039" s="49" t="s">
        <v>3341</v>
      </c>
      <c r="I8039" s="49" t="s">
        <v>757</v>
      </c>
      <c r="J8039" s="49">
        <v>135500</v>
      </c>
      <c r="K8039" s="49" t="s">
        <v>109</v>
      </c>
      <c r="L8039" s="49">
        <v>9803124</v>
      </c>
      <c r="M8039" s="49" t="s">
        <v>914</v>
      </c>
      <c r="N8039" s="51">
        <v>33786</v>
      </c>
      <c r="O8039" s="51">
        <v>33786</v>
      </c>
      <c r="P8039" s="49" t="s">
        <v>1081</v>
      </c>
    </row>
    <row r="8040" spans="1:16">
      <c r="A8040" s="46">
        <v>0</v>
      </c>
      <c r="B8040" s="46">
        <v>0</v>
      </c>
      <c r="C8040" s="46">
        <v>0</v>
      </c>
      <c r="D8040" s="46">
        <f t="shared" si="125"/>
        <v>0</v>
      </c>
      <c r="E8040" s="51">
        <v>45261</v>
      </c>
      <c r="F8040" s="49" t="s">
        <v>80</v>
      </c>
      <c r="G8040" s="49" t="s">
        <v>81</v>
      </c>
      <c r="H8040" s="49" t="s">
        <v>3341</v>
      </c>
      <c r="I8040" s="49" t="s">
        <v>757</v>
      </c>
      <c r="J8040" s="49">
        <v>135500</v>
      </c>
      <c r="K8040" s="49" t="s">
        <v>109</v>
      </c>
      <c r="L8040" s="49">
        <v>9812457</v>
      </c>
      <c r="M8040" s="49" t="s">
        <v>914</v>
      </c>
      <c r="N8040" s="51">
        <v>37530</v>
      </c>
      <c r="O8040" s="51">
        <v>37257</v>
      </c>
      <c r="P8040" s="49" t="s">
        <v>3345</v>
      </c>
    </row>
    <row r="8041" spans="1:16">
      <c r="A8041" s="46">
        <v>0</v>
      </c>
      <c r="B8041" s="46">
        <v>0</v>
      </c>
      <c r="C8041" s="46">
        <v>0</v>
      </c>
      <c r="D8041" s="46">
        <f t="shared" si="125"/>
        <v>0</v>
      </c>
      <c r="E8041" s="51">
        <v>45261</v>
      </c>
      <c r="F8041" s="49" t="s">
        <v>80</v>
      </c>
      <c r="G8041" s="49" t="s">
        <v>81</v>
      </c>
      <c r="H8041" s="49" t="s">
        <v>3341</v>
      </c>
      <c r="I8041" s="49" t="s">
        <v>757</v>
      </c>
      <c r="J8041" s="49">
        <v>135500</v>
      </c>
      <c r="K8041" s="49" t="s">
        <v>109</v>
      </c>
      <c r="L8041" s="49">
        <v>9819697</v>
      </c>
      <c r="M8041" s="49" t="s">
        <v>914</v>
      </c>
      <c r="N8041" s="51">
        <v>38565</v>
      </c>
      <c r="O8041" s="51">
        <v>38353</v>
      </c>
      <c r="P8041" s="49" t="s">
        <v>3345</v>
      </c>
    </row>
    <row r="8042" spans="1:16">
      <c r="A8042" s="46">
        <v>0</v>
      </c>
      <c r="B8042" s="46">
        <v>0</v>
      </c>
      <c r="C8042" s="46">
        <v>0</v>
      </c>
      <c r="D8042" s="46">
        <f t="shared" si="125"/>
        <v>0</v>
      </c>
      <c r="E8042" s="51">
        <v>45261</v>
      </c>
      <c r="F8042" s="49" t="s">
        <v>80</v>
      </c>
      <c r="G8042" s="49" t="s">
        <v>81</v>
      </c>
      <c r="H8042" s="49" t="s">
        <v>3341</v>
      </c>
      <c r="I8042" s="49" t="s">
        <v>757</v>
      </c>
      <c r="J8042" s="49">
        <v>135500</v>
      </c>
      <c r="K8042" s="49" t="s">
        <v>111</v>
      </c>
      <c r="L8042" s="49">
        <v>9856207</v>
      </c>
      <c r="M8042" s="49" t="s">
        <v>3092</v>
      </c>
      <c r="N8042" s="51">
        <v>35612</v>
      </c>
      <c r="O8042" s="51">
        <v>35612</v>
      </c>
      <c r="P8042" s="49" t="s">
        <v>1091</v>
      </c>
    </row>
    <row r="8043" spans="1:16">
      <c r="A8043" s="46">
        <v>0</v>
      </c>
      <c r="B8043" s="46">
        <v>0</v>
      </c>
      <c r="C8043" s="46">
        <v>0</v>
      </c>
      <c r="D8043" s="46">
        <f t="shared" si="125"/>
        <v>0</v>
      </c>
      <c r="E8043" s="51">
        <v>45261</v>
      </c>
      <c r="F8043" s="49" t="s">
        <v>80</v>
      </c>
      <c r="G8043" s="49" t="s">
        <v>81</v>
      </c>
      <c r="H8043" s="49" t="s">
        <v>3341</v>
      </c>
      <c r="I8043" s="49" t="s">
        <v>757</v>
      </c>
      <c r="J8043" s="49">
        <v>135500</v>
      </c>
      <c r="K8043" s="49" t="s">
        <v>111</v>
      </c>
      <c r="L8043" s="49">
        <v>9975228</v>
      </c>
      <c r="M8043" s="49" t="s">
        <v>3092</v>
      </c>
      <c r="N8043" s="51">
        <v>34151</v>
      </c>
      <c r="O8043" s="51">
        <v>34151</v>
      </c>
      <c r="P8043" s="49" t="s">
        <v>1091</v>
      </c>
    </row>
    <row r="8044" spans="1:16">
      <c r="A8044" s="46">
        <v>0</v>
      </c>
      <c r="B8044" s="46">
        <v>0</v>
      </c>
      <c r="C8044" s="46">
        <v>0</v>
      </c>
      <c r="D8044" s="46">
        <f t="shared" si="125"/>
        <v>0</v>
      </c>
      <c r="E8044" s="51">
        <v>45261</v>
      </c>
      <c r="F8044" s="49" t="s">
        <v>80</v>
      </c>
      <c r="G8044" s="49" t="s">
        <v>81</v>
      </c>
      <c r="H8044" s="49" t="s">
        <v>3341</v>
      </c>
      <c r="I8044" s="49" t="s">
        <v>757</v>
      </c>
      <c r="J8044" s="49">
        <v>135500</v>
      </c>
      <c r="K8044" s="49" t="s">
        <v>116</v>
      </c>
      <c r="L8044" s="49">
        <v>9861261</v>
      </c>
      <c r="M8044" s="49" t="s">
        <v>3093</v>
      </c>
      <c r="N8044" s="51">
        <v>35612</v>
      </c>
      <c r="O8044" s="51">
        <v>35612</v>
      </c>
      <c r="P8044" s="49" t="s">
        <v>1091</v>
      </c>
    </row>
    <row r="8045" spans="1:16">
      <c r="A8045" s="46">
        <v>0</v>
      </c>
      <c r="B8045" s="46">
        <v>0</v>
      </c>
      <c r="C8045" s="46">
        <v>0</v>
      </c>
      <c r="D8045" s="46">
        <f t="shared" si="125"/>
        <v>0</v>
      </c>
      <c r="E8045" s="51">
        <v>45261</v>
      </c>
      <c r="F8045" s="49" t="s">
        <v>80</v>
      </c>
      <c r="G8045" s="49" t="s">
        <v>81</v>
      </c>
      <c r="H8045" s="49" t="s">
        <v>3341</v>
      </c>
      <c r="I8045" s="49" t="s">
        <v>757</v>
      </c>
      <c r="J8045" s="49">
        <v>135500</v>
      </c>
      <c r="K8045" s="49" t="s">
        <v>116</v>
      </c>
      <c r="L8045" s="49">
        <v>9975225</v>
      </c>
      <c r="M8045" s="49" t="s">
        <v>3093</v>
      </c>
      <c r="N8045" s="51">
        <v>33420</v>
      </c>
      <c r="O8045" s="51">
        <v>33420</v>
      </c>
      <c r="P8045" s="49" t="s">
        <v>1091</v>
      </c>
    </row>
    <row r="8046" spans="1:16">
      <c r="A8046" s="46">
        <v>0</v>
      </c>
      <c r="B8046" s="46">
        <v>0</v>
      </c>
      <c r="C8046" s="46">
        <v>0</v>
      </c>
      <c r="D8046" s="46">
        <f t="shared" si="125"/>
        <v>0</v>
      </c>
      <c r="E8046" s="51">
        <v>45261</v>
      </c>
      <c r="F8046" s="49" t="s">
        <v>80</v>
      </c>
      <c r="G8046" s="49" t="s">
        <v>81</v>
      </c>
      <c r="H8046" s="49" t="s">
        <v>3341</v>
      </c>
      <c r="I8046" s="49" t="s">
        <v>757</v>
      </c>
      <c r="J8046" s="49">
        <v>135500</v>
      </c>
      <c r="K8046" s="49" t="s">
        <v>116</v>
      </c>
      <c r="L8046" s="49">
        <v>9773819</v>
      </c>
      <c r="M8046" s="49" t="s">
        <v>3093</v>
      </c>
      <c r="N8046" s="51">
        <v>34881</v>
      </c>
      <c r="O8046" s="51">
        <v>34881</v>
      </c>
      <c r="P8046" s="49" t="s">
        <v>1091</v>
      </c>
    </row>
    <row r="8047" spans="1:16">
      <c r="A8047" s="46">
        <v>0</v>
      </c>
      <c r="B8047" s="46">
        <v>0</v>
      </c>
      <c r="C8047" s="46">
        <v>0</v>
      </c>
      <c r="D8047" s="46">
        <f t="shared" si="125"/>
        <v>0</v>
      </c>
      <c r="E8047" s="51">
        <v>45261</v>
      </c>
      <c r="F8047" s="49" t="s">
        <v>80</v>
      </c>
      <c r="G8047" s="49" t="s">
        <v>81</v>
      </c>
      <c r="H8047" s="49" t="s">
        <v>3341</v>
      </c>
      <c r="I8047" s="49" t="s">
        <v>757</v>
      </c>
      <c r="J8047" s="49">
        <v>135500</v>
      </c>
      <c r="K8047" s="49" t="s">
        <v>116</v>
      </c>
      <c r="L8047" s="49">
        <v>9975226</v>
      </c>
      <c r="M8047" s="49" t="s">
        <v>3093</v>
      </c>
      <c r="N8047" s="51">
        <v>31229</v>
      </c>
      <c r="O8047" s="51">
        <v>31229</v>
      </c>
      <c r="P8047" s="49" t="s">
        <v>1091</v>
      </c>
    </row>
    <row r="8048" spans="1:16">
      <c r="A8048" s="46">
        <v>0</v>
      </c>
      <c r="B8048" s="46">
        <v>0</v>
      </c>
      <c r="C8048" s="46">
        <v>0</v>
      </c>
      <c r="D8048" s="46">
        <f t="shared" si="125"/>
        <v>0</v>
      </c>
      <c r="E8048" s="51">
        <v>45261</v>
      </c>
      <c r="F8048" s="49" t="s">
        <v>80</v>
      </c>
      <c r="G8048" s="49" t="s">
        <v>81</v>
      </c>
      <c r="H8048" s="49" t="s">
        <v>3341</v>
      </c>
      <c r="I8048" s="49" t="s">
        <v>757</v>
      </c>
      <c r="J8048" s="49">
        <v>135500</v>
      </c>
      <c r="K8048" s="49" t="s">
        <v>117</v>
      </c>
      <c r="L8048" s="49">
        <v>9975227</v>
      </c>
      <c r="M8048" s="49" t="s">
        <v>3094</v>
      </c>
      <c r="N8048" s="51">
        <v>33786</v>
      </c>
      <c r="O8048" s="51">
        <v>33786</v>
      </c>
      <c r="P8048" s="49" t="s">
        <v>1091</v>
      </c>
    </row>
    <row r="8049" spans="1:16">
      <c r="A8049" s="46">
        <v>0</v>
      </c>
      <c r="B8049" s="46">
        <v>0</v>
      </c>
      <c r="C8049" s="46">
        <v>0</v>
      </c>
      <c r="D8049" s="46">
        <f t="shared" si="125"/>
        <v>0</v>
      </c>
      <c r="E8049" s="51">
        <v>45261</v>
      </c>
      <c r="F8049" s="49" t="s">
        <v>80</v>
      </c>
      <c r="G8049" s="49" t="s">
        <v>81</v>
      </c>
      <c r="H8049" s="49" t="s">
        <v>3341</v>
      </c>
      <c r="I8049" s="49" t="s">
        <v>757</v>
      </c>
      <c r="J8049" s="49">
        <v>135600</v>
      </c>
      <c r="K8049" s="49" t="s">
        <v>107</v>
      </c>
      <c r="L8049" s="49">
        <v>9741131</v>
      </c>
      <c r="M8049" s="49" t="s">
        <v>3346</v>
      </c>
      <c r="N8049" s="51">
        <v>39458</v>
      </c>
      <c r="O8049" s="51">
        <v>39448</v>
      </c>
      <c r="P8049" s="49" t="s">
        <v>3344</v>
      </c>
    </row>
    <row r="8050" spans="1:16">
      <c r="A8050" s="46">
        <v>0</v>
      </c>
      <c r="B8050" s="46">
        <v>0</v>
      </c>
      <c r="C8050" s="46">
        <v>0</v>
      </c>
      <c r="D8050" s="46">
        <f t="shared" si="125"/>
        <v>0</v>
      </c>
      <c r="E8050" s="51">
        <v>45261</v>
      </c>
      <c r="F8050" s="49" t="s">
        <v>80</v>
      </c>
      <c r="G8050" s="49" t="s">
        <v>81</v>
      </c>
      <c r="H8050" s="49" t="s">
        <v>3341</v>
      </c>
      <c r="I8050" s="49" t="s">
        <v>757</v>
      </c>
      <c r="J8050" s="49">
        <v>135600</v>
      </c>
      <c r="K8050" s="49" t="s">
        <v>115</v>
      </c>
      <c r="L8050" s="49">
        <v>9819698</v>
      </c>
      <c r="M8050" s="49" t="s">
        <v>977</v>
      </c>
      <c r="N8050" s="51">
        <v>38565</v>
      </c>
      <c r="O8050" s="51">
        <v>38353</v>
      </c>
      <c r="P8050" s="49" t="s">
        <v>3345</v>
      </c>
    </row>
    <row r="8051" spans="1:16">
      <c r="A8051" s="46">
        <v>0</v>
      </c>
      <c r="B8051" s="46">
        <v>0</v>
      </c>
      <c r="C8051" s="46">
        <v>0</v>
      </c>
      <c r="D8051" s="46">
        <f t="shared" si="125"/>
        <v>0</v>
      </c>
      <c r="E8051" s="51">
        <v>45261</v>
      </c>
      <c r="F8051" s="49" t="s">
        <v>80</v>
      </c>
      <c r="G8051" s="49" t="s">
        <v>81</v>
      </c>
      <c r="H8051" s="49" t="s">
        <v>3341</v>
      </c>
      <c r="I8051" s="49" t="s">
        <v>757</v>
      </c>
      <c r="J8051" s="49">
        <v>135600</v>
      </c>
      <c r="K8051" s="49" t="s">
        <v>115</v>
      </c>
      <c r="L8051" s="49">
        <v>9739018</v>
      </c>
      <c r="M8051" s="49" t="s">
        <v>977</v>
      </c>
      <c r="N8051" s="51">
        <v>39458</v>
      </c>
      <c r="O8051" s="51">
        <v>39448</v>
      </c>
      <c r="P8051" s="49" t="s">
        <v>3344</v>
      </c>
    </row>
    <row r="8052" spans="1:16">
      <c r="A8052" s="46">
        <v>0</v>
      </c>
      <c r="B8052" s="46">
        <v>0</v>
      </c>
      <c r="C8052" s="46">
        <v>0</v>
      </c>
      <c r="D8052" s="46">
        <f t="shared" si="125"/>
        <v>0</v>
      </c>
      <c r="E8052" s="51">
        <v>45261</v>
      </c>
      <c r="F8052" s="49" t="s">
        <v>80</v>
      </c>
      <c r="G8052" s="49" t="s">
        <v>81</v>
      </c>
      <c r="H8052" s="49" t="s">
        <v>3341</v>
      </c>
      <c r="I8052" s="49" t="s">
        <v>757</v>
      </c>
      <c r="J8052" s="49">
        <v>135600</v>
      </c>
      <c r="K8052" s="49" t="s">
        <v>115</v>
      </c>
      <c r="L8052" s="49">
        <v>9758784</v>
      </c>
      <c r="M8052" s="49" t="s">
        <v>3347</v>
      </c>
      <c r="N8052" s="51">
        <v>35642</v>
      </c>
      <c r="O8052" s="51">
        <v>35796</v>
      </c>
      <c r="P8052" s="49" t="s">
        <v>1638</v>
      </c>
    </row>
    <row r="8053" spans="1:16">
      <c r="A8053" s="46">
        <v>0</v>
      </c>
      <c r="B8053" s="46">
        <v>0</v>
      </c>
      <c r="C8053" s="46">
        <v>0</v>
      </c>
      <c r="D8053" s="46">
        <f t="shared" si="125"/>
        <v>0</v>
      </c>
      <c r="E8053" s="51">
        <v>45261</v>
      </c>
      <c r="F8053" s="49" t="s">
        <v>80</v>
      </c>
      <c r="G8053" s="49" t="s">
        <v>81</v>
      </c>
      <c r="H8053" s="49" t="s">
        <v>3341</v>
      </c>
      <c r="I8053" s="49" t="s">
        <v>757</v>
      </c>
      <c r="J8053" s="49">
        <v>135600</v>
      </c>
      <c r="K8053" s="49" t="s">
        <v>115</v>
      </c>
      <c r="L8053" s="49">
        <v>9861260</v>
      </c>
      <c r="M8053" s="49" t="s">
        <v>977</v>
      </c>
      <c r="N8053" s="51">
        <v>35612</v>
      </c>
      <c r="O8053" s="51">
        <v>35612</v>
      </c>
      <c r="P8053" s="49" t="s">
        <v>1091</v>
      </c>
    </row>
    <row r="8054" spans="1:16">
      <c r="A8054" s="46">
        <v>0</v>
      </c>
      <c r="B8054" s="46">
        <v>0</v>
      </c>
      <c r="C8054" s="46">
        <v>0</v>
      </c>
      <c r="D8054" s="46">
        <f t="shared" si="125"/>
        <v>0</v>
      </c>
      <c r="E8054" s="51">
        <v>45261</v>
      </c>
      <c r="F8054" s="49" t="s">
        <v>80</v>
      </c>
      <c r="G8054" s="49" t="s">
        <v>81</v>
      </c>
      <c r="H8054" s="49" t="s">
        <v>3341</v>
      </c>
      <c r="I8054" s="49" t="s">
        <v>757</v>
      </c>
      <c r="J8054" s="49">
        <v>135600</v>
      </c>
      <c r="K8054" s="49" t="s">
        <v>115</v>
      </c>
      <c r="L8054" s="49">
        <v>9811445</v>
      </c>
      <c r="M8054" s="49" t="s">
        <v>977</v>
      </c>
      <c r="N8054" s="51">
        <v>37438</v>
      </c>
      <c r="O8054" s="51">
        <v>37257</v>
      </c>
      <c r="P8054" s="49" t="s">
        <v>3345</v>
      </c>
    </row>
    <row r="8055" spans="1:16">
      <c r="A8055" s="46">
        <v>0</v>
      </c>
      <c r="B8055" s="46">
        <v>0</v>
      </c>
      <c r="C8055" s="46">
        <v>0</v>
      </c>
      <c r="D8055" s="46">
        <f t="shared" si="125"/>
        <v>0</v>
      </c>
      <c r="E8055" s="51">
        <v>45261</v>
      </c>
      <c r="F8055" s="49" t="s">
        <v>80</v>
      </c>
      <c r="G8055" s="49" t="s">
        <v>81</v>
      </c>
      <c r="H8055" s="49" t="s">
        <v>3348</v>
      </c>
      <c r="I8055" s="49" t="s">
        <v>758</v>
      </c>
      <c r="J8055" s="49">
        <v>135500</v>
      </c>
      <c r="K8055" s="49" t="s">
        <v>106</v>
      </c>
      <c r="L8055" s="49">
        <v>9802551</v>
      </c>
      <c r="M8055" s="49" t="s">
        <v>908</v>
      </c>
      <c r="N8055" s="51">
        <v>35642</v>
      </c>
      <c r="O8055" s="51">
        <v>35796</v>
      </c>
      <c r="P8055" s="49" t="s">
        <v>1081</v>
      </c>
    </row>
    <row r="8056" spans="1:16">
      <c r="A8056" s="46">
        <v>0</v>
      </c>
      <c r="B8056" s="46">
        <v>0</v>
      </c>
      <c r="C8056" s="46">
        <v>0</v>
      </c>
      <c r="D8056" s="46">
        <f t="shared" si="125"/>
        <v>0</v>
      </c>
      <c r="E8056" s="51">
        <v>45261</v>
      </c>
      <c r="F8056" s="49" t="s">
        <v>80</v>
      </c>
      <c r="G8056" s="49" t="s">
        <v>81</v>
      </c>
      <c r="H8056" s="49" t="s">
        <v>3348</v>
      </c>
      <c r="I8056" s="49" t="s">
        <v>758</v>
      </c>
      <c r="J8056" s="49">
        <v>135500</v>
      </c>
      <c r="K8056" s="49" t="s">
        <v>106</v>
      </c>
      <c r="L8056" s="49">
        <v>9802553</v>
      </c>
      <c r="M8056" s="49" t="s">
        <v>908</v>
      </c>
      <c r="N8056" s="51">
        <v>32325</v>
      </c>
      <c r="O8056" s="51">
        <v>32325</v>
      </c>
      <c r="P8056" s="49" t="s">
        <v>1081</v>
      </c>
    </row>
    <row r="8057" spans="1:16">
      <c r="A8057" s="46">
        <v>0</v>
      </c>
      <c r="B8057" s="46">
        <v>0</v>
      </c>
      <c r="C8057" s="46">
        <v>0</v>
      </c>
      <c r="D8057" s="46">
        <f t="shared" si="125"/>
        <v>0</v>
      </c>
      <c r="E8057" s="51">
        <v>45261</v>
      </c>
      <c r="F8057" s="49" t="s">
        <v>80</v>
      </c>
      <c r="G8057" s="49" t="s">
        <v>81</v>
      </c>
      <c r="H8057" s="49" t="s">
        <v>3348</v>
      </c>
      <c r="I8057" s="49" t="s">
        <v>758</v>
      </c>
      <c r="J8057" s="49">
        <v>135500</v>
      </c>
      <c r="K8057" s="49" t="s">
        <v>106</v>
      </c>
      <c r="L8057" s="49">
        <v>10746829</v>
      </c>
      <c r="M8057" s="49" t="s">
        <v>940</v>
      </c>
      <c r="N8057" s="51">
        <v>40603</v>
      </c>
      <c r="O8057" s="51">
        <v>40603</v>
      </c>
      <c r="P8057" s="49" t="s">
        <v>3349</v>
      </c>
    </row>
    <row r="8058" spans="1:16">
      <c r="A8058" s="46">
        <v>0</v>
      </c>
      <c r="B8058" s="46">
        <v>0</v>
      </c>
      <c r="C8058" s="46">
        <v>0</v>
      </c>
      <c r="D8058" s="46">
        <f t="shared" si="125"/>
        <v>0</v>
      </c>
      <c r="E8058" s="51">
        <v>45261</v>
      </c>
      <c r="F8058" s="49" t="s">
        <v>80</v>
      </c>
      <c r="G8058" s="49" t="s">
        <v>81</v>
      </c>
      <c r="H8058" s="49" t="s">
        <v>3348</v>
      </c>
      <c r="I8058" s="49" t="s">
        <v>758</v>
      </c>
      <c r="J8058" s="49">
        <v>135500</v>
      </c>
      <c r="K8058" s="49" t="s">
        <v>106</v>
      </c>
      <c r="L8058" s="49">
        <v>9802554</v>
      </c>
      <c r="M8058" s="49" t="s">
        <v>908</v>
      </c>
      <c r="N8058" s="51">
        <v>33420</v>
      </c>
      <c r="O8058" s="51">
        <v>33420</v>
      </c>
      <c r="P8058" s="49" t="s">
        <v>1081</v>
      </c>
    </row>
    <row r="8059" spans="1:16">
      <c r="A8059" s="46">
        <v>0</v>
      </c>
      <c r="B8059" s="46">
        <v>0</v>
      </c>
      <c r="C8059" s="46">
        <v>0</v>
      </c>
      <c r="D8059" s="46">
        <f t="shared" si="125"/>
        <v>0</v>
      </c>
      <c r="E8059" s="51">
        <v>45261</v>
      </c>
      <c r="F8059" s="49" t="s">
        <v>80</v>
      </c>
      <c r="G8059" s="49" t="s">
        <v>81</v>
      </c>
      <c r="H8059" s="49" t="s">
        <v>3348</v>
      </c>
      <c r="I8059" s="49" t="s">
        <v>758</v>
      </c>
      <c r="J8059" s="49">
        <v>135500</v>
      </c>
      <c r="K8059" s="49" t="s">
        <v>106</v>
      </c>
      <c r="L8059" s="49">
        <v>9802555</v>
      </c>
      <c r="M8059" s="49" t="s">
        <v>908</v>
      </c>
      <c r="N8059" s="51">
        <v>33786</v>
      </c>
      <c r="O8059" s="51">
        <v>33786</v>
      </c>
      <c r="P8059" s="49" t="s">
        <v>1081</v>
      </c>
    </row>
    <row r="8060" spans="1:16">
      <c r="A8060" s="46">
        <v>0</v>
      </c>
      <c r="B8060" s="46">
        <v>0</v>
      </c>
      <c r="C8060" s="46">
        <v>0</v>
      </c>
      <c r="D8060" s="46">
        <f t="shared" si="125"/>
        <v>0</v>
      </c>
      <c r="E8060" s="51">
        <v>45261</v>
      </c>
      <c r="F8060" s="49" t="s">
        <v>80</v>
      </c>
      <c r="G8060" s="49" t="s">
        <v>81</v>
      </c>
      <c r="H8060" s="49" t="s">
        <v>3348</v>
      </c>
      <c r="I8060" s="49" t="s">
        <v>758</v>
      </c>
      <c r="J8060" s="49">
        <v>135500</v>
      </c>
      <c r="K8060" s="49" t="s">
        <v>106</v>
      </c>
      <c r="L8060" s="49">
        <v>9817929</v>
      </c>
      <c r="M8060" s="49" t="s">
        <v>908</v>
      </c>
      <c r="N8060" s="51">
        <v>38261</v>
      </c>
      <c r="O8060" s="51">
        <v>37987</v>
      </c>
      <c r="P8060" s="49" t="s">
        <v>3349</v>
      </c>
    </row>
    <row r="8061" spans="1:16">
      <c r="A8061" s="46">
        <v>0</v>
      </c>
      <c r="B8061" s="46">
        <v>0</v>
      </c>
      <c r="C8061" s="46">
        <v>0</v>
      </c>
      <c r="D8061" s="46">
        <f t="shared" si="125"/>
        <v>0</v>
      </c>
      <c r="E8061" s="51">
        <v>45261</v>
      </c>
      <c r="F8061" s="49" t="s">
        <v>80</v>
      </c>
      <c r="G8061" s="49" t="s">
        <v>81</v>
      </c>
      <c r="H8061" s="49" t="s">
        <v>3348</v>
      </c>
      <c r="I8061" s="49" t="s">
        <v>758</v>
      </c>
      <c r="J8061" s="49">
        <v>135500</v>
      </c>
      <c r="K8061" s="49" t="s">
        <v>106</v>
      </c>
      <c r="L8061" s="49">
        <v>9818764</v>
      </c>
      <c r="M8061" s="49" t="s">
        <v>908</v>
      </c>
      <c r="N8061" s="51">
        <v>38384</v>
      </c>
      <c r="O8061" s="51">
        <v>38353</v>
      </c>
      <c r="P8061" s="49" t="s">
        <v>3349</v>
      </c>
    </row>
    <row r="8062" spans="1:16">
      <c r="A8062" s="46">
        <v>0</v>
      </c>
      <c r="B8062" s="46">
        <v>0</v>
      </c>
      <c r="C8062" s="46">
        <v>0</v>
      </c>
      <c r="D8062" s="46">
        <f t="shared" si="125"/>
        <v>0</v>
      </c>
      <c r="E8062" s="51">
        <v>45261</v>
      </c>
      <c r="F8062" s="49" t="s">
        <v>80</v>
      </c>
      <c r="G8062" s="49" t="s">
        <v>81</v>
      </c>
      <c r="H8062" s="49" t="s">
        <v>3348</v>
      </c>
      <c r="I8062" s="49" t="s">
        <v>758</v>
      </c>
      <c r="J8062" s="49">
        <v>135500</v>
      </c>
      <c r="K8062" s="49" t="s">
        <v>106</v>
      </c>
      <c r="L8062" s="49">
        <v>9802888</v>
      </c>
      <c r="M8062" s="49" t="s">
        <v>908</v>
      </c>
      <c r="N8062" s="51">
        <v>29768</v>
      </c>
      <c r="O8062" s="51">
        <v>29768</v>
      </c>
      <c r="P8062" s="49" t="s">
        <v>1081</v>
      </c>
    </row>
    <row r="8063" spans="1:16">
      <c r="A8063" s="46">
        <v>0</v>
      </c>
      <c r="B8063" s="46">
        <v>0</v>
      </c>
      <c r="C8063" s="46">
        <v>0</v>
      </c>
      <c r="D8063" s="46">
        <f t="shared" si="125"/>
        <v>0</v>
      </c>
      <c r="E8063" s="51">
        <v>45261</v>
      </c>
      <c r="F8063" s="49" t="s">
        <v>80</v>
      </c>
      <c r="G8063" s="49" t="s">
        <v>81</v>
      </c>
      <c r="H8063" s="49" t="s">
        <v>3348</v>
      </c>
      <c r="I8063" s="49" t="s">
        <v>758</v>
      </c>
      <c r="J8063" s="49">
        <v>135500</v>
      </c>
      <c r="K8063" s="49" t="s">
        <v>106</v>
      </c>
      <c r="L8063" s="49">
        <v>9802552</v>
      </c>
      <c r="M8063" s="49" t="s">
        <v>908</v>
      </c>
      <c r="N8063" s="51">
        <v>29768</v>
      </c>
      <c r="O8063" s="51">
        <v>29768</v>
      </c>
      <c r="P8063" s="49" t="s">
        <v>1081</v>
      </c>
    </row>
    <row r="8064" spans="1:16">
      <c r="A8064" s="46">
        <v>0</v>
      </c>
      <c r="B8064" s="46">
        <v>0</v>
      </c>
      <c r="C8064" s="46">
        <v>0</v>
      </c>
      <c r="D8064" s="46">
        <f t="shared" si="125"/>
        <v>0</v>
      </c>
      <c r="E8064" s="51">
        <v>45261</v>
      </c>
      <c r="F8064" s="49" t="s">
        <v>80</v>
      </c>
      <c r="G8064" s="49" t="s">
        <v>81</v>
      </c>
      <c r="H8064" s="49" t="s">
        <v>3348</v>
      </c>
      <c r="I8064" s="49" t="s">
        <v>758</v>
      </c>
      <c r="J8064" s="49">
        <v>135500</v>
      </c>
      <c r="K8064" s="49" t="s">
        <v>106</v>
      </c>
      <c r="L8064" s="49">
        <v>9802660</v>
      </c>
      <c r="M8064" s="49" t="s">
        <v>908</v>
      </c>
      <c r="N8064" s="51">
        <v>29768</v>
      </c>
      <c r="O8064" s="51">
        <v>29768</v>
      </c>
      <c r="P8064" s="49" t="s">
        <v>1081</v>
      </c>
    </row>
    <row r="8065" spans="1:16">
      <c r="A8065" s="46">
        <v>0</v>
      </c>
      <c r="B8065" s="46">
        <v>0</v>
      </c>
      <c r="C8065" s="46">
        <v>0</v>
      </c>
      <c r="D8065" s="46">
        <f t="shared" si="125"/>
        <v>0</v>
      </c>
      <c r="E8065" s="51">
        <v>45261</v>
      </c>
      <c r="F8065" s="49" t="s">
        <v>80</v>
      </c>
      <c r="G8065" s="49" t="s">
        <v>81</v>
      </c>
      <c r="H8065" s="49" t="s">
        <v>3348</v>
      </c>
      <c r="I8065" s="49" t="s">
        <v>758</v>
      </c>
      <c r="J8065" s="49">
        <v>135500</v>
      </c>
      <c r="K8065" s="49" t="s">
        <v>106</v>
      </c>
      <c r="L8065" s="49">
        <v>9816118</v>
      </c>
      <c r="M8065" s="49" t="s">
        <v>908</v>
      </c>
      <c r="N8065" s="51">
        <v>37841</v>
      </c>
      <c r="O8065" s="51">
        <v>37622</v>
      </c>
      <c r="P8065" s="49" t="s">
        <v>3350</v>
      </c>
    </row>
    <row r="8066" spans="1:16">
      <c r="A8066" s="46">
        <v>0</v>
      </c>
      <c r="B8066" s="46">
        <v>0</v>
      </c>
      <c r="C8066" s="46">
        <v>0</v>
      </c>
      <c r="D8066" s="46">
        <f t="shared" si="125"/>
        <v>0</v>
      </c>
      <c r="E8066" s="51">
        <v>45261</v>
      </c>
      <c r="F8066" s="49" t="s">
        <v>80</v>
      </c>
      <c r="G8066" s="49" t="s">
        <v>81</v>
      </c>
      <c r="H8066" s="49" t="s">
        <v>3348</v>
      </c>
      <c r="I8066" s="49" t="s">
        <v>758</v>
      </c>
      <c r="J8066" s="49">
        <v>135500</v>
      </c>
      <c r="K8066" s="49" t="s">
        <v>193</v>
      </c>
      <c r="L8066" s="49">
        <v>11219961</v>
      </c>
      <c r="M8066" s="49" t="s">
        <v>923</v>
      </c>
      <c r="N8066" s="51">
        <v>40878</v>
      </c>
      <c r="O8066" s="51">
        <v>40544</v>
      </c>
      <c r="P8066" s="49" t="s">
        <v>3349</v>
      </c>
    </row>
    <row r="8067" spans="1:16">
      <c r="A8067" s="46">
        <v>0</v>
      </c>
      <c r="B8067" s="46">
        <v>0</v>
      </c>
      <c r="C8067" s="46">
        <v>0</v>
      </c>
      <c r="D8067" s="46">
        <f t="shared" ref="D8067:D8130" si="126">+B8067-C8067</f>
        <v>0</v>
      </c>
      <c r="E8067" s="51">
        <v>45261</v>
      </c>
      <c r="F8067" s="49" t="s">
        <v>80</v>
      </c>
      <c r="G8067" s="49" t="s">
        <v>81</v>
      </c>
      <c r="H8067" s="49" t="s">
        <v>3348</v>
      </c>
      <c r="I8067" s="49" t="s">
        <v>758</v>
      </c>
      <c r="J8067" s="49">
        <v>135500</v>
      </c>
      <c r="K8067" s="49" t="s">
        <v>107</v>
      </c>
      <c r="L8067" s="49">
        <v>9815872</v>
      </c>
      <c r="M8067" s="49" t="s">
        <v>3351</v>
      </c>
      <c r="N8067" s="51">
        <v>37841</v>
      </c>
      <c r="O8067" s="51">
        <v>37895</v>
      </c>
      <c r="P8067" s="49" t="s">
        <v>3350</v>
      </c>
    </row>
    <row r="8068" spans="1:16">
      <c r="A8068" s="46">
        <v>0</v>
      </c>
      <c r="B8068" s="46">
        <v>0</v>
      </c>
      <c r="C8068" s="46">
        <v>0</v>
      </c>
      <c r="D8068" s="46">
        <f t="shared" si="126"/>
        <v>0</v>
      </c>
      <c r="E8068" s="51">
        <v>45261</v>
      </c>
      <c r="F8068" s="49" t="s">
        <v>80</v>
      </c>
      <c r="G8068" s="49" t="s">
        <v>81</v>
      </c>
      <c r="H8068" s="49" t="s">
        <v>3348</v>
      </c>
      <c r="I8068" s="49" t="s">
        <v>758</v>
      </c>
      <c r="J8068" s="49">
        <v>135500</v>
      </c>
      <c r="K8068" s="49" t="s">
        <v>107</v>
      </c>
      <c r="L8068" s="49">
        <v>11160293</v>
      </c>
      <c r="M8068" s="49" t="s">
        <v>3352</v>
      </c>
      <c r="N8068" s="51">
        <v>40848</v>
      </c>
      <c r="O8068" s="51">
        <v>40848</v>
      </c>
      <c r="P8068" s="49" t="s">
        <v>3349</v>
      </c>
    </row>
    <row r="8069" spans="1:16">
      <c r="A8069" s="46">
        <v>0</v>
      </c>
      <c r="B8069" s="46">
        <v>0</v>
      </c>
      <c r="C8069" s="46">
        <v>0</v>
      </c>
      <c r="D8069" s="46">
        <f t="shared" si="126"/>
        <v>0</v>
      </c>
      <c r="E8069" s="51">
        <v>45261</v>
      </c>
      <c r="F8069" s="49" t="s">
        <v>80</v>
      </c>
      <c r="G8069" s="49" t="s">
        <v>81</v>
      </c>
      <c r="H8069" s="49" t="s">
        <v>3348</v>
      </c>
      <c r="I8069" s="49" t="s">
        <v>758</v>
      </c>
      <c r="J8069" s="49">
        <v>135500</v>
      </c>
      <c r="K8069" s="49" t="s">
        <v>157</v>
      </c>
      <c r="L8069" s="49">
        <v>11150984</v>
      </c>
      <c r="M8069" s="49" t="s">
        <v>900</v>
      </c>
      <c r="N8069" s="51">
        <v>40633</v>
      </c>
      <c r="O8069" s="51">
        <v>40544</v>
      </c>
      <c r="P8069" s="49" t="s">
        <v>3353</v>
      </c>
    </row>
    <row r="8070" spans="1:16">
      <c r="A8070" s="46">
        <v>0</v>
      </c>
      <c r="B8070" s="46">
        <v>0</v>
      </c>
      <c r="C8070" s="46">
        <v>0</v>
      </c>
      <c r="D8070" s="46">
        <f t="shared" si="126"/>
        <v>0</v>
      </c>
      <c r="E8070" s="51">
        <v>45261</v>
      </c>
      <c r="F8070" s="49" t="s">
        <v>80</v>
      </c>
      <c r="G8070" s="49" t="s">
        <v>81</v>
      </c>
      <c r="H8070" s="49" t="s">
        <v>3348</v>
      </c>
      <c r="I8070" s="49" t="s">
        <v>758</v>
      </c>
      <c r="J8070" s="49">
        <v>135500</v>
      </c>
      <c r="K8070" s="49" t="s">
        <v>109</v>
      </c>
      <c r="L8070" s="49">
        <v>9803092</v>
      </c>
      <c r="M8070" s="49" t="s">
        <v>914</v>
      </c>
      <c r="N8070" s="51">
        <v>32325</v>
      </c>
      <c r="O8070" s="51">
        <v>32325</v>
      </c>
      <c r="P8070" s="49" t="s">
        <v>1081</v>
      </c>
    </row>
    <row r="8071" spans="1:16">
      <c r="A8071" s="46">
        <v>0</v>
      </c>
      <c r="B8071" s="46">
        <v>0</v>
      </c>
      <c r="C8071" s="46">
        <v>0</v>
      </c>
      <c r="D8071" s="46">
        <f t="shared" si="126"/>
        <v>0</v>
      </c>
      <c r="E8071" s="51">
        <v>45261</v>
      </c>
      <c r="F8071" s="49" t="s">
        <v>80</v>
      </c>
      <c r="G8071" s="49" t="s">
        <v>81</v>
      </c>
      <c r="H8071" s="49" t="s">
        <v>3348</v>
      </c>
      <c r="I8071" s="49" t="s">
        <v>758</v>
      </c>
      <c r="J8071" s="49">
        <v>135500</v>
      </c>
      <c r="K8071" s="49" t="s">
        <v>109</v>
      </c>
      <c r="L8071" s="49">
        <v>9817930</v>
      </c>
      <c r="M8071" s="49" t="s">
        <v>914</v>
      </c>
      <c r="N8071" s="51">
        <v>38261</v>
      </c>
      <c r="O8071" s="51">
        <v>37987</v>
      </c>
      <c r="P8071" s="49" t="s">
        <v>3349</v>
      </c>
    </row>
    <row r="8072" spans="1:16">
      <c r="A8072" s="46">
        <v>0</v>
      </c>
      <c r="B8072" s="46">
        <v>0</v>
      </c>
      <c r="C8072" s="46">
        <v>0</v>
      </c>
      <c r="D8072" s="46">
        <f t="shared" si="126"/>
        <v>0</v>
      </c>
      <c r="E8072" s="51">
        <v>45261</v>
      </c>
      <c r="F8072" s="49" t="s">
        <v>80</v>
      </c>
      <c r="G8072" s="49" t="s">
        <v>81</v>
      </c>
      <c r="H8072" s="49" t="s">
        <v>3348</v>
      </c>
      <c r="I8072" s="49" t="s">
        <v>758</v>
      </c>
      <c r="J8072" s="49">
        <v>135500</v>
      </c>
      <c r="K8072" s="49" t="s">
        <v>109</v>
      </c>
      <c r="L8072" s="49">
        <v>9803094</v>
      </c>
      <c r="M8072" s="49" t="s">
        <v>914</v>
      </c>
      <c r="N8072" s="51">
        <v>33786</v>
      </c>
      <c r="O8072" s="51">
        <v>33786</v>
      </c>
      <c r="P8072" s="49" t="s">
        <v>1081</v>
      </c>
    </row>
    <row r="8073" spans="1:16">
      <c r="A8073" s="46">
        <v>0</v>
      </c>
      <c r="B8073" s="46">
        <v>0</v>
      </c>
      <c r="C8073" s="46">
        <v>0</v>
      </c>
      <c r="D8073" s="46">
        <f t="shared" si="126"/>
        <v>0</v>
      </c>
      <c r="E8073" s="51">
        <v>45261</v>
      </c>
      <c r="F8073" s="49" t="s">
        <v>80</v>
      </c>
      <c r="G8073" s="49" t="s">
        <v>81</v>
      </c>
      <c r="H8073" s="49" t="s">
        <v>3348</v>
      </c>
      <c r="I8073" s="49" t="s">
        <v>758</v>
      </c>
      <c r="J8073" s="49">
        <v>135500</v>
      </c>
      <c r="K8073" s="49" t="s">
        <v>109</v>
      </c>
      <c r="L8073" s="49">
        <v>9803093</v>
      </c>
      <c r="M8073" s="49" t="s">
        <v>914</v>
      </c>
      <c r="N8073" s="51">
        <v>33420</v>
      </c>
      <c r="O8073" s="51">
        <v>33420</v>
      </c>
      <c r="P8073" s="49" t="s">
        <v>1081</v>
      </c>
    </row>
    <row r="8074" spans="1:16">
      <c r="A8074" s="46">
        <v>0</v>
      </c>
      <c r="B8074" s="46">
        <v>0</v>
      </c>
      <c r="C8074" s="46">
        <v>0</v>
      </c>
      <c r="D8074" s="46">
        <f t="shared" si="126"/>
        <v>0</v>
      </c>
      <c r="E8074" s="51">
        <v>45261</v>
      </c>
      <c r="F8074" s="49" t="s">
        <v>80</v>
      </c>
      <c r="G8074" s="49" t="s">
        <v>81</v>
      </c>
      <c r="H8074" s="49" t="s">
        <v>3348</v>
      </c>
      <c r="I8074" s="49" t="s">
        <v>758</v>
      </c>
      <c r="J8074" s="49">
        <v>135500</v>
      </c>
      <c r="K8074" s="49" t="s">
        <v>109</v>
      </c>
      <c r="L8074" s="49">
        <v>9804940</v>
      </c>
      <c r="M8074" s="49" t="s">
        <v>914</v>
      </c>
      <c r="N8074" s="51">
        <v>29768</v>
      </c>
      <c r="O8074" s="51">
        <v>29768</v>
      </c>
      <c r="P8074" s="49" t="s">
        <v>1081</v>
      </c>
    </row>
    <row r="8075" spans="1:16">
      <c r="A8075" s="46">
        <v>0</v>
      </c>
      <c r="B8075" s="46">
        <v>0</v>
      </c>
      <c r="C8075" s="46">
        <v>0</v>
      </c>
      <c r="D8075" s="46">
        <f t="shared" si="126"/>
        <v>0</v>
      </c>
      <c r="E8075" s="51">
        <v>45261</v>
      </c>
      <c r="F8075" s="49" t="s">
        <v>80</v>
      </c>
      <c r="G8075" s="49" t="s">
        <v>81</v>
      </c>
      <c r="H8075" s="49" t="s">
        <v>3348</v>
      </c>
      <c r="I8075" s="49" t="s">
        <v>758</v>
      </c>
      <c r="J8075" s="49">
        <v>135500</v>
      </c>
      <c r="K8075" s="49" t="s">
        <v>109</v>
      </c>
      <c r="L8075" s="49">
        <v>9803198</v>
      </c>
      <c r="M8075" s="49" t="s">
        <v>914</v>
      </c>
      <c r="N8075" s="51">
        <v>29768</v>
      </c>
      <c r="O8075" s="51">
        <v>29768</v>
      </c>
      <c r="P8075" s="49" t="s">
        <v>1081</v>
      </c>
    </row>
    <row r="8076" spans="1:16">
      <c r="A8076" s="46">
        <v>0</v>
      </c>
      <c r="B8076" s="46">
        <v>0</v>
      </c>
      <c r="C8076" s="46">
        <v>0</v>
      </c>
      <c r="D8076" s="46">
        <f t="shared" si="126"/>
        <v>0</v>
      </c>
      <c r="E8076" s="51">
        <v>45261</v>
      </c>
      <c r="F8076" s="49" t="s">
        <v>80</v>
      </c>
      <c r="G8076" s="49" t="s">
        <v>81</v>
      </c>
      <c r="H8076" s="49" t="s">
        <v>3348</v>
      </c>
      <c r="I8076" s="49" t="s">
        <v>758</v>
      </c>
      <c r="J8076" s="49">
        <v>135500</v>
      </c>
      <c r="K8076" s="49" t="s">
        <v>109</v>
      </c>
      <c r="L8076" s="49">
        <v>9807449</v>
      </c>
      <c r="M8076" s="49" t="s">
        <v>914</v>
      </c>
      <c r="N8076" s="51">
        <v>29768</v>
      </c>
      <c r="O8076" s="51">
        <v>29768</v>
      </c>
      <c r="P8076" s="49" t="s">
        <v>1081</v>
      </c>
    </row>
    <row r="8077" spans="1:16">
      <c r="A8077" s="46">
        <v>0</v>
      </c>
      <c r="B8077" s="46">
        <v>0</v>
      </c>
      <c r="C8077" s="46">
        <v>0</v>
      </c>
      <c r="D8077" s="46">
        <f t="shared" si="126"/>
        <v>0</v>
      </c>
      <c r="E8077" s="51">
        <v>45261</v>
      </c>
      <c r="F8077" s="49" t="s">
        <v>80</v>
      </c>
      <c r="G8077" s="49" t="s">
        <v>81</v>
      </c>
      <c r="H8077" s="49" t="s">
        <v>3348</v>
      </c>
      <c r="I8077" s="49" t="s">
        <v>758</v>
      </c>
      <c r="J8077" s="49">
        <v>135500</v>
      </c>
      <c r="K8077" s="49" t="s">
        <v>109</v>
      </c>
      <c r="L8077" s="49">
        <v>9816119</v>
      </c>
      <c r="M8077" s="49" t="s">
        <v>914</v>
      </c>
      <c r="N8077" s="51">
        <v>37841</v>
      </c>
      <c r="O8077" s="51">
        <v>37622</v>
      </c>
      <c r="P8077" s="49" t="s">
        <v>3350</v>
      </c>
    </row>
    <row r="8078" spans="1:16">
      <c r="A8078" s="46">
        <v>0</v>
      </c>
      <c r="B8078" s="46">
        <v>0</v>
      </c>
      <c r="C8078" s="46">
        <v>0</v>
      </c>
      <c r="D8078" s="46">
        <f t="shared" si="126"/>
        <v>0</v>
      </c>
      <c r="E8078" s="51">
        <v>45261</v>
      </c>
      <c r="F8078" s="49" t="s">
        <v>80</v>
      </c>
      <c r="G8078" s="49" t="s">
        <v>81</v>
      </c>
      <c r="H8078" s="49" t="s">
        <v>3348</v>
      </c>
      <c r="I8078" s="49" t="s">
        <v>758</v>
      </c>
      <c r="J8078" s="49">
        <v>135500</v>
      </c>
      <c r="K8078" s="49" t="s">
        <v>109</v>
      </c>
      <c r="L8078" s="49">
        <v>9803090</v>
      </c>
      <c r="M8078" s="49" t="s">
        <v>914</v>
      </c>
      <c r="N8078" s="51">
        <v>35642</v>
      </c>
      <c r="O8078" s="51">
        <v>35796</v>
      </c>
      <c r="P8078" s="49" t="s">
        <v>1081</v>
      </c>
    </row>
    <row r="8079" spans="1:16">
      <c r="A8079" s="46">
        <v>0</v>
      </c>
      <c r="B8079" s="46">
        <v>0</v>
      </c>
      <c r="C8079" s="46">
        <v>0</v>
      </c>
      <c r="D8079" s="46">
        <f t="shared" si="126"/>
        <v>0</v>
      </c>
      <c r="E8079" s="51">
        <v>45261</v>
      </c>
      <c r="F8079" s="49" t="s">
        <v>80</v>
      </c>
      <c r="G8079" s="49" t="s">
        <v>81</v>
      </c>
      <c r="H8079" s="49" t="s">
        <v>3348</v>
      </c>
      <c r="I8079" s="49" t="s">
        <v>758</v>
      </c>
      <c r="J8079" s="49">
        <v>135500</v>
      </c>
      <c r="K8079" s="49" t="s">
        <v>109</v>
      </c>
      <c r="L8079" s="49">
        <v>9803091</v>
      </c>
      <c r="M8079" s="49" t="s">
        <v>914</v>
      </c>
      <c r="N8079" s="51">
        <v>29768</v>
      </c>
      <c r="O8079" s="51">
        <v>29768</v>
      </c>
      <c r="P8079" s="49" t="s">
        <v>1081</v>
      </c>
    </row>
    <row r="8080" spans="1:16">
      <c r="A8080" s="46">
        <v>0</v>
      </c>
      <c r="B8080" s="46">
        <v>0</v>
      </c>
      <c r="C8080" s="46">
        <v>0</v>
      </c>
      <c r="D8080" s="46">
        <f t="shared" si="126"/>
        <v>0</v>
      </c>
      <c r="E8080" s="51">
        <v>45261</v>
      </c>
      <c r="F8080" s="49" t="s">
        <v>80</v>
      </c>
      <c r="G8080" s="49" t="s">
        <v>81</v>
      </c>
      <c r="H8080" s="49" t="s">
        <v>3348</v>
      </c>
      <c r="I8080" s="49" t="s">
        <v>758</v>
      </c>
      <c r="J8080" s="49">
        <v>135500</v>
      </c>
      <c r="K8080" s="49" t="s">
        <v>116</v>
      </c>
      <c r="L8080" s="49">
        <v>9975221</v>
      </c>
      <c r="M8080" s="49" t="s">
        <v>3093</v>
      </c>
      <c r="N8080" s="51">
        <v>33420</v>
      </c>
      <c r="O8080" s="51">
        <v>33420</v>
      </c>
      <c r="P8080" s="49" t="s">
        <v>1091</v>
      </c>
    </row>
    <row r="8081" spans="1:16">
      <c r="A8081" s="46">
        <v>0</v>
      </c>
      <c r="B8081" s="46">
        <v>0</v>
      </c>
      <c r="C8081" s="46">
        <v>0</v>
      </c>
      <c r="D8081" s="46">
        <f t="shared" si="126"/>
        <v>0</v>
      </c>
      <c r="E8081" s="51">
        <v>45261</v>
      </c>
      <c r="F8081" s="49" t="s">
        <v>80</v>
      </c>
      <c r="G8081" s="49" t="s">
        <v>81</v>
      </c>
      <c r="H8081" s="49" t="s">
        <v>3348</v>
      </c>
      <c r="I8081" s="49" t="s">
        <v>758</v>
      </c>
      <c r="J8081" s="49">
        <v>135500</v>
      </c>
      <c r="K8081" s="49" t="s">
        <v>116</v>
      </c>
      <c r="L8081" s="49">
        <v>9975222</v>
      </c>
      <c r="M8081" s="49" t="s">
        <v>3093</v>
      </c>
      <c r="N8081" s="51">
        <v>32325</v>
      </c>
      <c r="O8081" s="51">
        <v>32325</v>
      </c>
      <c r="P8081" s="49" t="s">
        <v>1091</v>
      </c>
    </row>
    <row r="8082" spans="1:16">
      <c r="A8082" s="46">
        <v>0</v>
      </c>
      <c r="B8082" s="46">
        <v>0</v>
      </c>
      <c r="C8082" s="46">
        <v>0</v>
      </c>
      <c r="D8082" s="46">
        <f t="shared" si="126"/>
        <v>0</v>
      </c>
      <c r="E8082" s="51">
        <v>45261</v>
      </c>
      <c r="F8082" s="49" t="s">
        <v>80</v>
      </c>
      <c r="G8082" s="49" t="s">
        <v>81</v>
      </c>
      <c r="H8082" s="49" t="s">
        <v>3348</v>
      </c>
      <c r="I8082" s="49" t="s">
        <v>758</v>
      </c>
      <c r="J8082" s="49">
        <v>135500</v>
      </c>
      <c r="K8082" s="49" t="s">
        <v>116</v>
      </c>
      <c r="L8082" s="49">
        <v>9758782</v>
      </c>
      <c r="M8082" s="49" t="s">
        <v>3354</v>
      </c>
      <c r="N8082" s="51">
        <v>35642</v>
      </c>
      <c r="O8082" s="51">
        <v>35796</v>
      </c>
      <c r="P8082" s="49" t="s">
        <v>1638</v>
      </c>
    </row>
    <row r="8083" spans="1:16">
      <c r="A8083" s="46">
        <v>0</v>
      </c>
      <c r="B8083" s="46">
        <v>0</v>
      </c>
      <c r="C8083" s="46">
        <v>0</v>
      </c>
      <c r="D8083" s="46">
        <f t="shared" si="126"/>
        <v>0</v>
      </c>
      <c r="E8083" s="51">
        <v>45261</v>
      </c>
      <c r="F8083" s="49" t="s">
        <v>80</v>
      </c>
      <c r="G8083" s="49" t="s">
        <v>81</v>
      </c>
      <c r="H8083" s="49" t="s">
        <v>3348</v>
      </c>
      <c r="I8083" s="49" t="s">
        <v>758</v>
      </c>
      <c r="J8083" s="49">
        <v>135500</v>
      </c>
      <c r="K8083" s="49" t="s">
        <v>116</v>
      </c>
      <c r="L8083" s="49">
        <v>9724217</v>
      </c>
      <c r="M8083" s="49" t="s">
        <v>3093</v>
      </c>
      <c r="N8083" s="51">
        <v>33786</v>
      </c>
      <c r="O8083" s="51">
        <v>33786</v>
      </c>
      <c r="P8083" s="49" t="s">
        <v>1091</v>
      </c>
    </row>
    <row r="8084" spans="1:16">
      <c r="A8084" s="46">
        <v>0</v>
      </c>
      <c r="B8084" s="46">
        <v>0</v>
      </c>
      <c r="C8084" s="46">
        <v>0</v>
      </c>
      <c r="D8084" s="46">
        <f t="shared" si="126"/>
        <v>0</v>
      </c>
      <c r="E8084" s="51">
        <v>45261</v>
      </c>
      <c r="F8084" s="49" t="s">
        <v>80</v>
      </c>
      <c r="G8084" s="49" t="s">
        <v>81</v>
      </c>
      <c r="H8084" s="49" t="s">
        <v>3348</v>
      </c>
      <c r="I8084" s="49" t="s">
        <v>758</v>
      </c>
      <c r="J8084" s="49">
        <v>135500</v>
      </c>
      <c r="K8084" s="49" t="s">
        <v>116</v>
      </c>
      <c r="L8084" s="49">
        <v>9975223</v>
      </c>
      <c r="M8084" s="49" t="s">
        <v>3093</v>
      </c>
      <c r="N8084" s="51">
        <v>29768</v>
      </c>
      <c r="O8084" s="51">
        <v>29768</v>
      </c>
      <c r="P8084" s="49" t="s">
        <v>1091</v>
      </c>
    </row>
    <row r="8085" spans="1:16">
      <c r="A8085" s="46">
        <v>0</v>
      </c>
      <c r="B8085" s="46">
        <v>0</v>
      </c>
      <c r="C8085" s="46">
        <v>0</v>
      </c>
      <c r="D8085" s="46">
        <f t="shared" si="126"/>
        <v>0</v>
      </c>
      <c r="E8085" s="51">
        <v>45261</v>
      </c>
      <c r="F8085" s="49" t="s">
        <v>80</v>
      </c>
      <c r="G8085" s="49" t="s">
        <v>81</v>
      </c>
      <c r="H8085" s="49" t="s">
        <v>3348</v>
      </c>
      <c r="I8085" s="49" t="s">
        <v>758</v>
      </c>
      <c r="J8085" s="49">
        <v>135500</v>
      </c>
      <c r="K8085" s="49" t="s">
        <v>117</v>
      </c>
      <c r="L8085" s="49">
        <v>9975219</v>
      </c>
      <c r="M8085" s="49" t="s">
        <v>3094</v>
      </c>
      <c r="N8085" s="51">
        <v>29768</v>
      </c>
      <c r="O8085" s="51">
        <v>29768</v>
      </c>
      <c r="P8085" s="49" t="s">
        <v>1091</v>
      </c>
    </row>
    <row r="8086" spans="1:16">
      <c r="A8086" s="46">
        <v>0</v>
      </c>
      <c r="B8086" s="46">
        <v>0</v>
      </c>
      <c r="C8086" s="46">
        <v>0</v>
      </c>
      <c r="D8086" s="46">
        <f t="shared" si="126"/>
        <v>0</v>
      </c>
      <c r="E8086" s="51">
        <v>45261</v>
      </c>
      <c r="F8086" s="49" t="s">
        <v>80</v>
      </c>
      <c r="G8086" s="49" t="s">
        <v>81</v>
      </c>
      <c r="H8086" s="49" t="s">
        <v>3348</v>
      </c>
      <c r="I8086" s="49" t="s">
        <v>758</v>
      </c>
      <c r="J8086" s="49">
        <v>135500</v>
      </c>
      <c r="K8086" s="49" t="s">
        <v>693</v>
      </c>
      <c r="L8086" s="49">
        <v>9975224</v>
      </c>
      <c r="M8086" s="49" t="s">
        <v>3128</v>
      </c>
      <c r="N8086" s="51">
        <v>29768</v>
      </c>
      <c r="O8086" s="51">
        <v>29768</v>
      </c>
      <c r="P8086" s="49" t="s">
        <v>1091</v>
      </c>
    </row>
    <row r="8087" spans="1:16">
      <c r="A8087" s="46">
        <v>0</v>
      </c>
      <c r="B8087" s="46">
        <v>0</v>
      </c>
      <c r="C8087" s="46">
        <v>0</v>
      </c>
      <c r="D8087" s="46">
        <f t="shared" si="126"/>
        <v>0</v>
      </c>
      <c r="E8087" s="51">
        <v>45261</v>
      </c>
      <c r="F8087" s="49" t="s">
        <v>80</v>
      </c>
      <c r="G8087" s="49" t="s">
        <v>81</v>
      </c>
      <c r="H8087" s="49" t="s">
        <v>3348</v>
      </c>
      <c r="I8087" s="49" t="s">
        <v>758</v>
      </c>
      <c r="J8087" s="49">
        <v>135500</v>
      </c>
      <c r="K8087" s="49" t="s">
        <v>118</v>
      </c>
      <c r="L8087" s="49">
        <v>9975220</v>
      </c>
      <c r="M8087" s="49" t="s">
        <v>3100</v>
      </c>
      <c r="N8087" s="51">
        <v>29768</v>
      </c>
      <c r="O8087" s="51">
        <v>29768</v>
      </c>
      <c r="P8087" s="49" t="s">
        <v>1091</v>
      </c>
    </row>
    <row r="8088" spans="1:16">
      <c r="A8088" s="46">
        <v>0</v>
      </c>
      <c r="B8088" s="46">
        <v>0</v>
      </c>
      <c r="C8088" s="46">
        <v>0</v>
      </c>
      <c r="D8088" s="46">
        <f t="shared" si="126"/>
        <v>0</v>
      </c>
      <c r="E8088" s="51">
        <v>45261</v>
      </c>
      <c r="F8088" s="49" t="s">
        <v>80</v>
      </c>
      <c r="G8088" s="49" t="s">
        <v>81</v>
      </c>
      <c r="H8088" s="49" t="s">
        <v>3348</v>
      </c>
      <c r="I8088" s="49" t="s">
        <v>758</v>
      </c>
      <c r="J8088" s="49">
        <v>135600</v>
      </c>
      <c r="K8088" s="49" t="s">
        <v>192</v>
      </c>
      <c r="L8088" s="49">
        <v>11219954</v>
      </c>
      <c r="M8088" s="49" t="s">
        <v>935</v>
      </c>
      <c r="N8088" s="51">
        <v>40878</v>
      </c>
      <c r="O8088" s="51">
        <v>40544</v>
      </c>
      <c r="P8088" s="49" t="s">
        <v>3349</v>
      </c>
    </row>
    <row r="8089" spans="1:16">
      <c r="A8089" s="46">
        <v>0</v>
      </c>
      <c r="B8089" s="46">
        <v>0</v>
      </c>
      <c r="C8089" s="46">
        <v>0</v>
      </c>
      <c r="D8089" s="46">
        <f t="shared" si="126"/>
        <v>0</v>
      </c>
      <c r="E8089" s="51">
        <v>45261</v>
      </c>
      <c r="F8089" s="49" t="s">
        <v>80</v>
      </c>
      <c r="G8089" s="49" t="s">
        <v>81</v>
      </c>
      <c r="H8089" s="49" t="s">
        <v>3348</v>
      </c>
      <c r="I8089" s="49" t="s">
        <v>758</v>
      </c>
      <c r="J8089" s="49">
        <v>135600</v>
      </c>
      <c r="K8089" s="49" t="s">
        <v>114</v>
      </c>
      <c r="L8089" s="49">
        <v>9975218</v>
      </c>
      <c r="M8089" s="49" t="s">
        <v>915</v>
      </c>
      <c r="N8089" s="51">
        <v>29768</v>
      </c>
      <c r="O8089" s="51">
        <v>29768</v>
      </c>
      <c r="P8089" s="49" t="s">
        <v>1091</v>
      </c>
    </row>
    <row r="8090" spans="1:16">
      <c r="A8090" s="46">
        <v>0</v>
      </c>
      <c r="B8090" s="46">
        <v>0</v>
      </c>
      <c r="C8090" s="46">
        <v>0</v>
      </c>
      <c r="D8090" s="46">
        <f t="shared" si="126"/>
        <v>0</v>
      </c>
      <c r="E8090" s="51">
        <v>45261</v>
      </c>
      <c r="F8090" s="49" t="s">
        <v>80</v>
      </c>
      <c r="G8090" s="49" t="s">
        <v>81</v>
      </c>
      <c r="H8090" s="49" t="s">
        <v>3348</v>
      </c>
      <c r="I8090" s="49" t="s">
        <v>758</v>
      </c>
      <c r="J8090" s="49">
        <v>135600</v>
      </c>
      <c r="K8090" s="49" t="s">
        <v>114</v>
      </c>
      <c r="L8090" s="49">
        <v>9975217</v>
      </c>
      <c r="M8090" s="49" t="s">
        <v>1000</v>
      </c>
      <c r="N8090" s="51">
        <v>31594</v>
      </c>
      <c r="O8090" s="51">
        <v>31594</v>
      </c>
      <c r="P8090" s="49" t="s">
        <v>1091</v>
      </c>
    </row>
    <row r="8091" spans="1:16">
      <c r="A8091" s="46">
        <v>0</v>
      </c>
      <c r="B8091" s="46">
        <v>0</v>
      </c>
      <c r="C8091" s="46">
        <v>0</v>
      </c>
      <c r="D8091" s="46">
        <f t="shared" si="126"/>
        <v>0</v>
      </c>
      <c r="E8091" s="51">
        <v>45261</v>
      </c>
      <c r="F8091" s="49" t="s">
        <v>80</v>
      </c>
      <c r="G8091" s="49" t="s">
        <v>81</v>
      </c>
      <c r="H8091" s="49" t="s">
        <v>3348</v>
      </c>
      <c r="I8091" s="49" t="s">
        <v>758</v>
      </c>
      <c r="J8091" s="49">
        <v>135600</v>
      </c>
      <c r="K8091" s="49" t="s">
        <v>107</v>
      </c>
      <c r="L8091" s="49">
        <v>11160290</v>
      </c>
      <c r="M8091" s="49" t="s">
        <v>3352</v>
      </c>
      <c r="N8091" s="51">
        <v>40848</v>
      </c>
      <c r="O8091" s="51">
        <v>40848</v>
      </c>
      <c r="P8091" s="49" t="s">
        <v>3349</v>
      </c>
    </row>
    <row r="8092" spans="1:16">
      <c r="A8092" s="46">
        <v>0</v>
      </c>
      <c r="B8092" s="46">
        <v>0</v>
      </c>
      <c r="C8092" s="46">
        <v>0</v>
      </c>
      <c r="D8092" s="46">
        <f t="shared" si="126"/>
        <v>0</v>
      </c>
      <c r="E8092" s="51">
        <v>45261</v>
      </c>
      <c r="F8092" s="49" t="s">
        <v>80</v>
      </c>
      <c r="G8092" s="49" t="s">
        <v>81</v>
      </c>
      <c r="H8092" s="49" t="s">
        <v>3348</v>
      </c>
      <c r="I8092" s="49" t="s">
        <v>758</v>
      </c>
      <c r="J8092" s="49">
        <v>135600</v>
      </c>
      <c r="K8092" s="49" t="s">
        <v>107</v>
      </c>
      <c r="L8092" s="49">
        <v>9815873</v>
      </c>
      <c r="M8092" s="49" t="s">
        <v>3351</v>
      </c>
      <c r="N8092" s="51">
        <v>37841</v>
      </c>
      <c r="O8092" s="51">
        <v>37895</v>
      </c>
      <c r="P8092" s="49" t="s">
        <v>3350</v>
      </c>
    </row>
    <row r="8093" spans="1:16">
      <c r="A8093" s="46">
        <v>0</v>
      </c>
      <c r="B8093" s="46">
        <v>0</v>
      </c>
      <c r="C8093" s="46">
        <v>0</v>
      </c>
      <c r="D8093" s="46">
        <f t="shared" si="126"/>
        <v>0</v>
      </c>
      <c r="E8093" s="51">
        <v>45261</v>
      </c>
      <c r="F8093" s="49" t="s">
        <v>80</v>
      </c>
      <c r="G8093" s="49" t="s">
        <v>81</v>
      </c>
      <c r="H8093" s="49" t="s">
        <v>3348</v>
      </c>
      <c r="I8093" s="49" t="s">
        <v>758</v>
      </c>
      <c r="J8093" s="49">
        <v>135600</v>
      </c>
      <c r="K8093" s="49" t="s">
        <v>115</v>
      </c>
      <c r="L8093" s="49">
        <v>9817931</v>
      </c>
      <c r="M8093" s="49" t="s">
        <v>977</v>
      </c>
      <c r="N8093" s="51">
        <v>38261</v>
      </c>
      <c r="O8093" s="51">
        <v>37987</v>
      </c>
      <c r="P8093" s="49" t="s">
        <v>3349</v>
      </c>
    </row>
    <row r="8094" spans="1:16">
      <c r="A8094" s="46">
        <v>0</v>
      </c>
      <c r="B8094" s="46">
        <v>0</v>
      </c>
      <c r="C8094" s="46">
        <v>0</v>
      </c>
      <c r="D8094" s="46">
        <f t="shared" si="126"/>
        <v>0</v>
      </c>
      <c r="E8094" s="51">
        <v>45261</v>
      </c>
      <c r="F8094" s="49" t="s">
        <v>80</v>
      </c>
      <c r="G8094" s="49" t="s">
        <v>81</v>
      </c>
      <c r="H8094" s="49" t="s">
        <v>3348</v>
      </c>
      <c r="I8094" s="49" t="s">
        <v>758</v>
      </c>
      <c r="J8094" s="49">
        <v>135600</v>
      </c>
      <c r="K8094" s="49" t="s">
        <v>115</v>
      </c>
      <c r="L8094" s="49">
        <v>11028393</v>
      </c>
      <c r="M8094" s="49" t="s">
        <v>906</v>
      </c>
      <c r="N8094" s="51">
        <v>40787</v>
      </c>
      <c r="O8094" s="51">
        <v>40544</v>
      </c>
      <c r="P8094" s="49" t="s">
        <v>3349</v>
      </c>
    </row>
    <row r="8095" spans="1:16">
      <c r="A8095" s="46">
        <v>0</v>
      </c>
      <c r="B8095" s="46">
        <v>0</v>
      </c>
      <c r="C8095" s="46">
        <v>0</v>
      </c>
      <c r="D8095" s="46">
        <f t="shared" si="126"/>
        <v>0</v>
      </c>
      <c r="E8095" s="51">
        <v>45261</v>
      </c>
      <c r="F8095" s="49" t="s">
        <v>80</v>
      </c>
      <c r="G8095" s="49" t="s">
        <v>81</v>
      </c>
      <c r="H8095" s="49" t="s">
        <v>3348</v>
      </c>
      <c r="I8095" s="49" t="s">
        <v>758</v>
      </c>
      <c r="J8095" s="49">
        <v>135600</v>
      </c>
      <c r="K8095" s="49" t="s">
        <v>115</v>
      </c>
      <c r="L8095" s="49">
        <v>9819080</v>
      </c>
      <c r="M8095" s="49" t="s">
        <v>977</v>
      </c>
      <c r="N8095" s="51">
        <v>38443</v>
      </c>
      <c r="O8095" s="51">
        <v>38353</v>
      </c>
      <c r="P8095" s="49" t="s">
        <v>3349</v>
      </c>
    </row>
    <row r="8096" spans="1:16">
      <c r="A8096" s="46">
        <v>0</v>
      </c>
      <c r="B8096" s="46">
        <v>0</v>
      </c>
      <c r="C8096" s="46">
        <v>0</v>
      </c>
      <c r="D8096" s="46">
        <f t="shared" si="126"/>
        <v>0</v>
      </c>
      <c r="E8096" s="51">
        <v>45261</v>
      </c>
      <c r="F8096" s="49" t="s">
        <v>80</v>
      </c>
      <c r="G8096" s="49" t="s">
        <v>81</v>
      </c>
      <c r="H8096" s="49" t="s">
        <v>3348</v>
      </c>
      <c r="I8096" s="49" t="s">
        <v>758</v>
      </c>
      <c r="J8096" s="49">
        <v>135600</v>
      </c>
      <c r="K8096" s="49" t="s">
        <v>115</v>
      </c>
      <c r="L8096" s="49">
        <v>9816120</v>
      </c>
      <c r="M8096" s="49" t="s">
        <v>977</v>
      </c>
      <c r="N8096" s="51">
        <v>37841</v>
      </c>
      <c r="O8096" s="51">
        <v>37622</v>
      </c>
      <c r="P8096" s="49" t="s">
        <v>3350</v>
      </c>
    </row>
    <row r="8097" spans="1:16">
      <c r="A8097" s="46">
        <v>0</v>
      </c>
      <c r="B8097" s="46">
        <v>0</v>
      </c>
      <c r="C8097" s="46">
        <v>0</v>
      </c>
      <c r="D8097" s="46">
        <f t="shared" si="126"/>
        <v>0</v>
      </c>
      <c r="E8097" s="51">
        <v>45261</v>
      </c>
      <c r="F8097" s="49" t="s">
        <v>80</v>
      </c>
      <c r="G8097" s="49" t="s">
        <v>81</v>
      </c>
      <c r="H8097" s="49" t="s">
        <v>3355</v>
      </c>
      <c r="I8097" s="49" t="s">
        <v>760</v>
      </c>
      <c r="J8097" s="49">
        <v>135002</v>
      </c>
      <c r="K8097" s="49" t="s">
        <v>130</v>
      </c>
      <c r="L8097" s="49">
        <v>9699860</v>
      </c>
      <c r="M8097" s="49" t="s">
        <v>3356</v>
      </c>
      <c r="N8097" s="51">
        <v>31229</v>
      </c>
      <c r="O8097" s="51">
        <v>31229</v>
      </c>
      <c r="P8097" s="49" t="s">
        <v>1091</v>
      </c>
    </row>
    <row r="8098" spans="1:16">
      <c r="A8098" s="46">
        <v>0</v>
      </c>
      <c r="B8098" s="46">
        <v>0</v>
      </c>
      <c r="C8098" s="46">
        <v>0</v>
      </c>
      <c r="D8098" s="46">
        <f t="shared" si="126"/>
        <v>0</v>
      </c>
      <c r="E8098" s="51">
        <v>45261</v>
      </c>
      <c r="F8098" s="49" t="s">
        <v>80</v>
      </c>
      <c r="G8098" s="49" t="s">
        <v>81</v>
      </c>
      <c r="H8098" s="49" t="s">
        <v>3355</v>
      </c>
      <c r="I8098" s="49" t="s">
        <v>760</v>
      </c>
      <c r="J8098" s="49">
        <v>135500</v>
      </c>
      <c r="K8098" s="49" t="s">
        <v>103</v>
      </c>
      <c r="L8098" s="49">
        <v>9718354</v>
      </c>
      <c r="M8098" s="49" t="s">
        <v>920</v>
      </c>
      <c r="N8098" s="51">
        <v>35247</v>
      </c>
      <c r="O8098" s="51">
        <v>35247</v>
      </c>
      <c r="P8098" s="49" t="s">
        <v>1091</v>
      </c>
    </row>
    <row r="8099" spans="1:16">
      <c r="A8099" s="46">
        <v>0</v>
      </c>
      <c r="B8099" s="46">
        <v>0</v>
      </c>
      <c r="C8099" s="46">
        <v>0</v>
      </c>
      <c r="D8099" s="46">
        <f t="shared" si="126"/>
        <v>0</v>
      </c>
      <c r="E8099" s="51">
        <v>45261</v>
      </c>
      <c r="F8099" s="49" t="s">
        <v>80</v>
      </c>
      <c r="G8099" s="49" t="s">
        <v>81</v>
      </c>
      <c r="H8099" s="49" t="s">
        <v>3355</v>
      </c>
      <c r="I8099" s="49" t="s">
        <v>760</v>
      </c>
      <c r="J8099" s="49">
        <v>135500</v>
      </c>
      <c r="K8099" s="49" t="s">
        <v>106</v>
      </c>
      <c r="L8099" s="49">
        <v>9802585</v>
      </c>
      <c r="M8099" s="49" t="s">
        <v>908</v>
      </c>
      <c r="N8099" s="51">
        <v>31229</v>
      </c>
      <c r="O8099" s="51">
        <v>31229</v>
      </c>
      <c r="P8099" s="49" t="s">
        <v>1081</v>
      </c>
    </row>
    <row r="8100" spans="1:16">
      <c r="A8100" s="46">
        <v>0</v>
      </c>
      <c r="B8100" s="46">
        <v>0</v>
      </c>
      <c r="C8100" s="46">
        <v>0</v>
      </c>
      <c r="D8100" s="46">
        <f t="shared" si="126"/>
        <v>0</v>
      </c>
      <c r="E8100" s="51">
        <v>45261</v>
      </c>
      <c r="F8100" s="49" t="s">
        <v>80</v>
      </c>
      <c r="G8100" s="49" t="s">
        <v>81</v>
      </c>
      <c r="H8100" s="49" t="s">
        <v>3355</v>
      </c>
      <c r="I8100" s="49" t="s">
        <v>760</v>
      </c>
      <c r="J8100" s="49">
        <v>135500</v>
      </c>
      <c r="K8100" s="49" t="s">
        <v>106</v>
      </c>
      <c r="L8100" s="49">
        <v>9802410</v>
      </c>
      <c r="M8100" s="49" t="s">
        <v>908</v>
      </c>
      <c r="N8100" s="51">
        <v>31229</v>
      </c>
      <c r="O8100" s="51">
        <v>31229</v>
      </c>
      <c r="P8100" s="49" t="s">
        <v>1081</v>
      </c>
    </row>
    <row r="8101" spans="1:16">
      <c r="A8101" s="46">
        <v>0</v>
      </c>
      <c r="B8101" s="46">
        <v>0</v>
      </c>
      <c r="C8101" s="46">
        <v>0</v>
      </c>
      <c r="D8101" s="46">
        <f t="shared" si="126"/>
        <v>0</v>
      </c>
      <c r="E8101" s="51">
        <v>45261</v>
      </c>
      <c r="F8101" s="49" t="s">
        <v>80</v>
      </c>
      <c r="G8101" s="49" t="s">
        <v>81</v>
      </c>
      <c r="H8101" s="49" t="s">
        <v>3355</v>
      </c>
      <c r="I8101" s="49" t="s">
        <v>760</v>
      </c>
      <c r="J8101" s="49">
        <v>135500</v>
      </c>
      <c r="K8101" s="49" t="s">
        <v>106</v>
      </c>
      <c r="L8101" s="49">
        <v>9802465</v>
      </c>
      <c r="M8101" s="49" t="s">
        <v>908</v>
      </c>
      <c r="N8101" s="51">
        <v>35247</v>
      </c>
      <c r="O8101" s="51">
        <v>35247</v>
      </c>
      <c r="P8101" s="49" t="s">
        <v>1081</v>
      </c>
    </row>
    <row r="8102" spans="1:16">
      <c r="A8102" s="46">
        <v>0</v>
      </c>
      <c r="B8102" s="46">
        <v>0</v>
      </c>
      <c r="C8102" s="46">
        <v>0</v>
      </c>
      <c r="D8102" s="46">
        <f t="shared" si="126"/>
        <v>0</v>
      </c>
      <c r="E8102" s="51">
        <v>45261</v>
      </c>
      <c r="F8102" s="49" t="s">
        <v>80</v>
      </c>
      <c r="G8102" s="49" t="s">
        <v>81</v>
      </c>
      <c r="H8102" s="49" t="s">
        <v>3355</v>
      </c>
      <c r="I8102" s="49" t="s">
        <v>760</v>
      </c>
      <c r="J8102" s="49">
        <v>135500</v>
      </c>
      <c r="K8102" s="49" t="s">
        <v>108</v>
      </c>
      <c r="L8102" s="49">
        <v>9861229</v>
      </c>
      <c r="M8102" s="49" t="s">
        <v>930</v>
      </c>
      <c r="N8102" s="51">
        <v>35247</v>
      </c>
      <c r="O8102" s="51">
        <v>35247</v>
      </c>
      <c r="P8102" s="49" t="s">
        <v>1091</v>
      </c>
    </row>
    <row r="8103" spans="1:16">
      <c r="A8103" s="46">
        <v>0</v>
      </c>
      <c r="B8103" s="46">
        <v>0</v>
      </c>
      <c r="C8103" s="46">
        <v>0</v>
      </c>
      <c r="D8103" s="46">
        <f t="shared" si="126"/>
        <v>0</v>
      </c>
      <c r="E8103" s="51">
        <v>45261</v>
      </c>
      <c r="F8103" s="49" t="s">
        <v>80</v>
      </c>
      <c r="G8103" s="49" t="s">
        <v>81</v>
      </c>
      <c r="H8103" s="49" t="s">
        <v>3355</v>
      </c>
      <c r="I8103" s="49" t="s">
        <v>760</v>
      </c>
      <c r="J8103" s="49">
        <v>135500</v>
      </c>
      <c r="K8103" s="49" t="s">
        <v>109</v>
      </c>
      <c r="L8103" s="49">
        <v>9802949</v>
      </c>
      <c r="M8103" s="49" t="s">
        <v>914</v>
      </c>
      <c r="N8103" s="51">
        <v>31229</v>
      </c>
      <c r="O8103" s="51">
        <v>31229</v>
      </c>
      <c r="P8103" s="49" t="s">
        <v>1081</v>
      </c>
    </row>
    <row r="8104" spans="1:16">
      <c r="A8104" s="46">
        <v>0</v>
      </c>
      <c r="B8104" s="46">
        <v>0</v>
      </c>
      <c r="C8104" s="46">
        <v>0</v>
      </c>
      <c r="D8104" s="46">
        <f t="shared" si="126"/>
        <v>0</v>
      </c>
      <c r="E8104" s="51">
        <v>45261</v>
      </c>
      <c r="F8104" s="49" t="s">
        <v>80</v>
      </c>
      <c r="G8104" s="49" t="s">
        <v>81</v>
      </c>
      <c r="H8104" s="49" t="s">
        <v>3355</v>
      </c>
      <c r="I8104" s="49" t="s">
        <v>760</v>
      </c>
      <c r="J8104" s="49">
        <v>135500</v>
      </c>
      <c r="K8104" s="49" t="s">
        <v>109</v>
      </c>
      <c r="L8104" s="49">
        <v>9803123</v>
      </c>
      <c r="M8104" s="49" t="s">
        <v>914</v>
      </c>
      <c r="N8104" s="51">
        <v>31229</v>
      </c>
      <c r="O8104" s="51">
        <v>31229</v>
      </c>
      <c r="P8104" s="49" t="s">
        <v>1081</v>
      </c>
    </row>
    <row r="8105" spans="1:16">
      <c r="A8105" s="46">
        <v>0</v>
      </c>
      <c r="B8105" s="46">
        <v>0</v>
      </c>
      <c r="C8105" s="46">
        <v>0</v>
      </c>
      <c r="D8105" s="46">
        <f t="shared" si="126"/>
        <v>0</v>
      </c>
      <c r="E8105" s="51">
        <v>45261</v>
      </c>
      <c r="F8105" s="49" t="s">
        <v>80</v>
      </c>
      <c r="G8105" s="49" t="s">
        <v>81</v>
      </c>
      <c r="H8105" s="49" t="s">
        <v>3355</v>
      </c>
      <c r="I8105" s="49" t="s">
        <v>760</v>
      </c>
      <c r="J8105" s="49">
        <v>135500</v>
      </c>
      <c r="K8105" s="49" t="s">
        <v>109</v>
      </c>
      <c r="L8105" s="49">
        <v>9803004</v>
      </c>
      <c r="M8105" s="49" t="s">
        <v>914</v>
      </c>
      <c r="N8105" s="51">
        <v>35247</v>
      </c>
      <c r="O8105" s="51">
        <v>35247</v>
      </c>
      <c r="P8105" s="49" t="s">
        <v>1081</v>
      </c>
    </row>
    <row r="8106" spans="1:16">
      <c r="A8106" s="46">
        <v>0</v>
      </c>
      <c r="B8106" s="46">
        <v>0</v>
      </c>
      <c r="C8106" s="46">
        <v>0</v>
      </c>
      <c r="D8106" s="46">
        <f t="shared" si="126"/>
        <v>0</v>
      </c>
      <c r="E8106" s="51">
        <v>45261</v>
      </c>
      <c r="F8106" s="49" t="s">
        <v>80</v>
      </c>
      <c r="G8106" s="49" t="s">
        <v>81</v>
      </c>
      <c r="H8106" s="49" t="s">
        <v>3355</v>
      </c>
      <c r="I8106" s="49" t="s">
        <v>760</v>
      </c>
      <c r="J8106" s="49">
        <v>135500</v>
      </c>
      <c r="K8106" s="49" t="s">
        <v>111</v>
      </c>
      <c r="L8106" s="49">
        <v>9724216</v>
      </c>
      <c r="M8106" s="49" t="s">
        <v>3092</v>
      </c>
      <c r="N8106" s="51">
        <v>31229</v>
      </c>
      <c r="O8106" s="51">
        <v>31229</v>
      </c>
      <c r="P8106" s="49" t="s">
        <v>1091</v>
      </c>
    </row>
    <row r="8107" spans="1:16">
      <c r="A8107" s="46">
        <v>0</v>
      </c>
      <c r="B8107" s="46">
        <v>0</v>
      </c>
      <c r="C8107" s="46">
        <v>0</v>
      </c>
      <c r="D8107" s="46">
        <f t="shared" si="126"/>
        <v>0</v>
      </c>
      <c r="E8107" s="51">
        <v>45261</v>
      </c>
      <c r="F8107" s="49" t="s">
        <v>80</v>
      </c>
      <c r="G8107" s="49" t="s">
        <v>81</v>
      </c>
      <c r="H8107" s="49" t="s">
        <v>3355</v>
      </c>
      <c r="I8107" s="49" t="s">
        <v>760</v>
      </c>
      <c r="J8107" s="49">
        <v>135500</v>
      </c>
      <c r="K8107" s="49" t="s">
        <v>116</v>
      </c>
      <c r="L8107" s="49">
        <v>9695995</v>
      </c>
      <c r="M8107" s="49" t="s">
        <v>3093</v>
      </c>
      <c r="N8107" s="51">
        <v>35247</v>
      </c>
      <c r="O8107" s="51">
        <v>35247</v>
      </c>
      <c r="P8107" s="49" t="s">
        <v>1091</v>
      </c>
    </row>
    <row r="8108" spans="1:16">
      <c r="A8108" s="46">
        <v>0</v>
      </c>
      <c r="B8108" s="46">
        <v>0</v>
      </c>
      <c r="C8108" s="46">
        <v>0</v>
      </c>
      <c r="D8108" s="46">
        <f t="shared" si="126"/>
        <v>0</v>
      </c>
      <c r="E8108" s="51">
        <v>45261</v>
      </c>
      <c r="F8108" s="49" t="s">
        <v>80</v>
      </c>
      <c r="G8108" s="49" t="s">
        <v>81</v>
      </c>
      <c r="H8108" s="49" t="s">
        <v>3355</v>
      </c>
      <c r="I8108" s="49" t="s">
        <v>760</v>
      </c>
      <c r="J8108" s="49">
        <v>135500</v>
      </c>
      <c r="K8108" s="49" t="s">
        <v>117</v>
      </c>
      <c r="L8108" s="49">
        <v>9975213</v>
      </c>
      <c r="M8108" s="49" t="s">
        <v>3094</v>
      </c>
      <c r="N8108" s="51">
        <v>31229</v>
      </c>
      <c r="O8108" s="51">
        <v>31229</v>
      </c>
      <c r="P8108" s="49" t="s">
        <v>1091</v>
      </c>
    </row>
    <row r="8109" spans="1:16">
      <c r="A8109" s="46">
        <v>0</v>
      </c>
      <c r="B8109" s="46">
        <v>0</v>
      </c>
      <c r="C8109" s="46">
        <v>0</v>
      </c>
      <c r="D8109" s="46">
        <f t="shared" si="126"/>
        <v>0</v>
      </c>
      <c r="E8109" s="51">
        <v>45261</v>
      </c>
      <c r="F8109" s="49" t="s">
        <v>80</v>
      </c>
      <c r="G8109" s="49" t="s">
        <v>81</v>
      </c>
      <c r="H8109" s="49" t="s">
        <v>3355</v>
      </c>
      <c r="I8109" s="49" t="s">
        <v>760</v>
      </c>
      <c r="J8109" s="49">
        <v>135600</v>
      </c>
      <c r="K8109" s="49" t="s">
        <v>114</v>
      </c>
      <c r="L8109" s="49">
        <v>9708796</v>
      </c>
      <c r="M8109" s="49" t="s">
        <v>915</v>
      </c>
      <c r="N8109" s="51">
        <v>35247</v>
      </c>
      <c r="O8109" s="51">
        <v>35247</v>
      </c>
      <c r="P8109" s="49" t="s">
        <v>1091</v>
      </c>
    </row>
    <row r="8110" spans="1:16">
      <c r="A8110" s="46">
        <v>0</v>
      </c>
      <c r="B8110" s="46">
        <v>0</v>
      </c>
      <c r="C8110" s="46">
        <v>0</v>
      </c>
      <c r="D8110" s="46">
        <f t="shared" si="126"/>
        <v>0</v>
      </c>
      <c r="E8110" s="51">
        <v>45261</v>
      </c>
      <c r="F8110" s="49" t="s">
        <v>80</v>
      </c>
      <c r="G8110" s="49" t="s">
        <v>81</v>
      </c>
      <c r="H8110" s="49" t="s">
        <v>3355</v>
      </c>
      <c r="I8110" s="49" t="s">
        <v>760</v>
      </c>
      <c r="J8110" s="49">
        <v>135600</v>
      </c>
      <c r="K8110" s="49" t="s">
        <v>114</v>
      </c>
      <c r="L8110" s="49">
        <v>9975212</v>
      </c>
      <c r="M8110" s="49" t="s">
        <v>915</v>
      </c>
      <c r="N8110" s="51">
        <v>31229</v>
      </c>
      <c r="O8110" s="51">
        <v>31229</v>
      </c>
      <c r="P8110" s="49" t="s">
        <v>1091</v>
      </c>
    </row>
    <row r="8111" spans="1:16">
      <c r="A8111" s="46">
        <v>0</v>
      </c>
      <c r="B8111" s="46">
        <v>0</v>
      </c>
      <c r="C8111" s="46">
        <v>0</v>
      </c>
      <c r="D8111" s="46">
        <f t="shared" si="126"/>
        <v>0</v>
      </c>
      <c r="E8111" s="51">
        <v>45261</v>
      </c>
      <c r="F8111" s="49" t="s">
        <v>80</v>
      </c>
      <c r="G8111" s="49" t="s">
        <v>81</v>
      </c>
      <c r="H8111" s="49" t="s">
        <v>3355</v>
      </c>
      <c r="I8111" s="49" t="s">
        <v>760</v>
      </c>
      <c r="J8111" s="49">
        <v>135600</v>
      </c>
      <c r="K8111" s="49" t="s">
        <v>121</v>
      </c>
      <c r="L8111" s="49">
        <v>9861228</v>
      </c>
      <c r="M8111" s="49" t="s">
        <v>938</v>
      </c>
      <c r="N8111" s="51">
        <v>35247</v>
      </c>
      <c r="O8111" s="51">
        <v>35247</v>
      </c>
      <c r="P8111" s="49" t="s">
        <v>1091</v>
      </c>
    </row>
    <row r="8112" spans="1:16">
      <c r="A8112" s="46">
        <v>0</v>
      </c>
      <c r="B8112" s="46">
        <v>0</v>
      </c>
      <c r="C8112" s="46">
        <v>0</v>
      </c>
      <c r="D8112" s="46">
        <f t="shared" si="126"/>
        <v>0</v>
      </c>
      <c r="E8112" s="51">
        <v>45261</v>
      </c>
      <c r="F8112" s="49" t="s">
        <v>80</v>
      </c>
      <c r="G8112" s="49" t="s">
        <v>81</v>
      </c>
      <c r="H8112" s="49" t="s">
        <v>3355</v>
      </c>
      <c r="I8112" s="49" t="s">
        <v>760</v>
      </c>
      <c r="J8112" s="49">
        <v>135600</v>
      </c>
      <c r="K8112" s="49" t="s">
        <v>122</v>
      </c>
      <c r="L8112" s="49">
        <v>9975211</v>
      </c>
      <c r="M8112" s="49" t="s">
        <v>916</v>
      </c>
      <c r="N8112" s="51">
        <v>31229</v>
      </c>
      <c r="O8112" s="51">
        <v>31229</v>
      </c>
      <c r="P8112" s="49" t="s">
        <v>1091</v>
      </c>
    </row>
    <row r="8113" spans="1:16">
      <c r="A8113" s="46">
        <v>0</v>
      </c>
      <c r="B8113" s="46">
        <v>0</v>
      </c>
      <c r="C8113" s="46">
        <v>0</v>
      </c>
      <c r="D8113" s="46">
        <f t="shared" si="126"/>
        <v>0</v>
      </c>
      <c r="E8113" s="51">
        <v>45261</v>
      </c>
      <c r="F8113" s="49" t="s">
        <v>80</v>
      </c>
      <c r="G8113" s="49" t="s">
        <v>81</v>
      </c>
      <c r="H8113" s="49" t="s">
        <v>3355</v>
      </c>
      <c r="I8113" s="49" t="s">
        <v>760</v>
      </c>
      <c r="J8113" s="49">
        <v>135600</v>
      </c>
      <c r="K8113" s="49" t="s">
        <v>115</v>
      </c>
      <c r="L8113" s="49">
        <v>9861227</v>
      </c>
      <c r="M8113" s="49" t="s">
        <v>977</v>
      </c>
      <c r="N8113" s="51">
        <v>35247</v>
      </c>
      <c r="O8113" s="51">
        <v>35247</v>
      </c>
      <c r="P8113" s="49" t="s">
        <v>1091</v>
      </c>
    </row>
    <row r="8114" spans="1:16">
      <c r="A8114" s="46">
        <v>0</v>
      </c>
      <c r="B8114" s="46">
        <v>0</v>
      </c>
      <c r="C8114" s="46">
        <v>0</v>
      </c>
      <c r="D8114" s="46">
        <f t="shared" si="126"/>
        <v>0</v>
      </c>
      <c r="E8114" s="51">
        <v>45261</v>
      </c>
      <c r="F8114" s="49" t="s">
        <v>80</v>
      </c>
      <c r="G8114" s="49" t="s">
        <v>81</v>
      </c>
      <c r="H8114" s="49" t="s">
        <v>3357</v>
      </c>
      <c r="I8114" s="49" t="s">
        <v>762</v>
      </c>
      <c r="J8114" s="49">
        <v>135500</v>
      </c>
      <c r="K8114" s="49" t="s">
        <v>106</v>
      </c>
      <c r="L8114" s="49">
        <v>9802685</v>
      </c>
      <c r="M8114" s="49" t="s">
        <v>908</v>
      </c>
      <c r="N8114" s="51">
        <v>33786</v>
      </c>
      <c r="O8114" s="51">
        <v>33786</v>
      </c>
      <c r="P8114" s="49" t="s">
        <v>1081</v>
      </c>
    </row>
    <row r="8115" spans="1:16">
      <c r="A8115" s="46">
        <v>0</v>
      </c>
      <c r="B8115" s="46">
        <v>0</v>
      </c>
      <c r="C8115" s="46">
        <v>0</v>
      </c>
      <c r="D8115" s="46">
        <f t="shared" si="126"/>
        <v>0</v>
      </c>
      <c r="E8115" s="51">
        <v>45261</v>
      </c>
      <c r="F8115" s="49" t="s">
        <v>80</v>
      </c>
      <c r="G8115" s="49" t="s">
        <v>81</v>
      </c>
      <c r="H8115" s="49" t="s">
        <v>3357</v>
      </c>
      <c r="I8115" s="49" t="s">
        <v>762</v>
      </c>
      <c r="J8115" s="49">
        <v>135500</v>
      </c>
      <c r="K8115" s="49" t="s">
        <v>106</v>
      </c>
      <c r="L8115" s="49">
        <v>10379934</v>
      </c>
      <c r="M8115" s="49" t="s">
        <v>940</v>
      </c>
      <c r="N8115" s="51">
        <v>40330</v>
      </c>
      <c r="O8115" s="51">
        <v>40179</v>
      </c>
      <c r="P8115" s="49" t="s">
        <v>3358</v>
      </c>
    </row>
    <row r="8116" spans="1:16">
      <c r="A8116" s="46">
        <v>0</v>
      </c>
      <c r="B8116" s="46">
        <v>0</v>
      </c>
      <c r="C8116" s="46">
        <v>0</v>
      </c>
      <c r="D8116" s="46">
        <f t="shared" si="126"/>
        <v>0</v>
      </c>
      <c r="E8116" s="51">
        <v>45261</v>
      </c>
      <c r="F8116" s="49" t="s">
        <v>80</v>
      </c>
      <c r="G8116" s="49" t="s">
        <v>81</v>
      </c>
      <c r="H8116" s="49" t="s">
        <v>3357</v>
      </c>
      <c r="I8116" s="49" t="s">
        <v>762</v>
      </c>
      <c r="J8116" s="49">
        <v>135500</v>
      </c>
      <c r="K8116" s="49" t="s">
        <v>106</v>
      </c>
      <c r="L8116" s="49">
        <v>9802875</v>
      </c>
      <c r="M8116" s="49" t="s">
        <v>908</v>
      </c>
      <c r="N8116" s="51">
        <v>30864</v>
      </c>
      <c r="O8116" s="51">
        <v>30864</v>
      </c>
      <c r="P8116" s="49" t="s">
        <v>1081</v>
      </c>
    </row>
    <row r="8117" spans="1:16">
      <c r="A8117" s="46">
        <v>0</v>
      </c>
      <c r="B8117" s="46">
        <v>0</v>
      </c>
      <c r="C8117" s="46">
        <v>0</v>
      </c>
      <c r="D8117" s="46">
        <f t="shared" si="126"/>
        <v>0</v>
      </c>
      <c r="E8117" s="51">
        <v>45261</v>
      </c>
      <c r="F8117" s="49" t="s">
        <v>80</v>
      </c>
      <c r="G8117" s="49" t="s">
        <v>81</v>
      </c>
      <c r="H8117" s="49" t="s">
        <v>3357</v>
      </c>
      <c r="I8117" s="49" t="s">
        <v>762</v>
      </c>
      <c r="J8117" s="49">
        <v>135500</v>
      </c>
      <c r="K8117" s="49" t="s">
        <v>106</v>
      </c>
      <c r="L8117" s="49">
        <v>9802684</v>
      </c>
      <c r="M8117" s="49" t="s">
        <v>908</v>
      </c>
      <c r="N8117" s="51">
        <v>30864</v>
      </c>
      <c r="O8117" s="51">
        <v>30864</v>
      </c>
      <c r="P8117" s="49" t="s">
        <v>1081</v>
      </c>
    </row>
    <row r="8118" spans="1:16">
      <c r="A8118" s="46">
        <v>0</v>
      </c>
      <c r="B8118" s="46">
        <v>0</v>
      </c>
      <c r="C8118" s="46">
        <v>0</v>
      </c>
      <c r="D8118" s="46">
        <f t="shared" si="126"/>
        <v>0</v>
      </c>
      <c r="E8118" s="51">
        <v>45261</v>
      </c>
      <c r="F8118" s="49" t="s">
        <v>80</v>
      </c>
      <c r="G8118" s="49" t="s">
        <v>81</v>
      </c>
      <c r="H8118" s="49" t="s">
        <v>3357</v>
      </c>
      <c r="I8118" s="49" t="s">
        <v>762</v>
      </c>
      <c r="J8118" s="49">
        <v>135500</v>
      </c>
      <c r="K8118" s="49" t="s">
        <v>108</v>
      </c>
      <c r="L8118" s="49">
        <v>10379925</v>
      </c>
      <c r="M8118" s="49" t="s">
        <v>896</v>
      </c>
      <c r="N8118" s="51">
        <v>40330</v>
      </c>
      <c r="O8118" s="51">
        <v>40179</v>
      </c>
      <c r="P8118" s="49" t="s">
        <v>3358</v>
      </c>
    </row>
    <row r="8119" spans="1:16">
      <c r="A8119" s="46">
        <v>0</v>
      </c>
      <c r="B8119" s="46">
        <v>0</v>
      </c>
      <c r="C8119" s="46">
        <v>0</v>
      </c>
      <c r="D8119" s="46">
        <f t="shared" si="126"/>
        <v>0</v>
      </c>
      <c r="E8119" s="51">
        <v>45261</v>
      </c>
      <c r="F8119" s="49" t="s">
        <v>80</v>
      </c>
      <c r="G8119" s="49" t="s">
        <v>81</v>
      </c>
      <c r="H8119" s="49" t="s">
        <v>3357</v>
      </c>
      <c r="I8119" s="49" t="s">
        <v>762</v>
      </c>
      <c r="J8119" s="49">
        <v>135500</v>
      </c>
      <c r="K8119" s="49" t="s">
        <v>109</v>
      </c>
      <c r="L8119" s="49">
        <v>9804928</v>
      </c>
      <c r="M8119" s="49" t="s">
        <v>914</v>
      </c>
      <c r="N8119" s="51">
        <v>30864</v>
      </c>
      <c r="O8119" s="51">
        <v>30864</v>
      </c>
      <c r="P8119" s="49" t="s">
        <v>1081</v>
      </c>
    </row>
    <row r="8120" spans="1:16">
      <c r="A8120" s="46">
        <v>0</v>
      </c>
      <c r="B8120" s="46">
        <v>0</v>
      </c>
      <c r="C8120" s="46">
        <v>0</v>
      </c>
      <c r="D8120" s="46">
        <f t="shared" si="126"/>
        <v>0</v>
      </c>
      <c r="E8120" s="51">
        <v>45261</v>
      </c>
      <c r="F8120" s="49" t="s">
        <v>80</v>
      </c>
      <c r="G8120" s="49" t="s">
        <v>81</v>
      </c>
      <c r="H8120" s="49" t="s">
        <v>3357</v>
      </c>
      <c r="I8120" s="49" t="s">
        <v>762</v>
      </c>
      <c r="J8120" s="49">
        <v>135500</v>
      </c>
      <c r="K8120" s="49" t="s">
        <v>109</v>
      </c>
      <c r="L8120" s="49">
        <v>9803223</v>
      </c>
      <c r="M8120" s="49" t="s">
        <v>914</v>
      </c>
      <c r="N8120" s="51">
        <v>33786</v>
      </c>
      <c r="O8120" s="51">
        <v>33786</v>
      </c>
      <c r="P8120" s="49" t="s">
        <v>1081</v>
      </c>
    </row>
    <row r="8121" spans="1:16">
      <c r="A8121" s="46">
        <v>0</v>
      </c>
      <c r="B8121" s="46">
        <v>0</v>
      </c>
      <c r="C8121" s="46">
        <v>0</v>
      </c>
      <c r="D8121" s="46">
        <f t="shared" si="126"/>
        <v>0</v>
      </c>
      <c r="E8121" s="51">
        <v>45261</v>
      </c>
      <c r="F8121" s="49" t="s">
        <v>80</v>
      </c>
      <c r="G8121" s="49" t="s">
        <v>81</v>
      </c>
      <c r="H8121" s="49" t="s">
        <v>3357</v>
      </c>
      <c r="I8121" s="49" t="s">
        <v>762</v>
      </c>
      <c r="J8121" s="49">
        <v>135500</v>
      </c>
      <c r="K8121" s="49" t="s">
        <v>109</v>
      </c>
      <c r="L8121" s="49">
        <v>10379931</v>
      </c>
      <c r="M8121" s="49" t="s">
        <v>934</v>
      </c>
      <c r="N8121" s="51">
        <v>40330</v>
      </c>
      <c r="O8121" s="51">
        <v>40179</v>
      </c>
      <c r="P8121" s="49" t="s">
        <v>3358</v>
      </c>
    </row>
    <row r="8122" spans="1:16">
      <c r="A8122" s="46">
        <v>0</v>
      </c>
      <c r="B8122" s="46">
        <v>0</v>
      </c>
      <c r="C8122" s="46">
        <v>0</v>
      </c>
      <c r="D8122" s="46">
        <f t="shared" si="126"/>
        <v>0</v>
      </c>
      <c r="E8122" s="51">
        <v>45261</v>
      </c>
      <c r="F8122" s="49" t="s">
        <v>80</v>
      </c>
      <c r="G8122" s="49" t="s">
        <v>81</v>
      </c>
      <c r="H8122" s="49" t="s">
        <v>3357</v>
      </c>
      <c r="I8122" s="49" t="s">
        <v>762</v>
      </c>
      <c r="J8122" s="49">
        <v>135500</v>
      </c>
      <c r="K8122" s="49" t="s">
        <v>109</v>
      </c>
      <c r="L8122" s="49">
        <v>9803222</v>
      </c>
      <c r="M8122" s="49" t="s">
        <v>914</v>
      </c>
      <c r="N8122" s="51">
        <v>30864</v>
      </c>
      <c r="O8122" s="51">
        <v>30864</v>
      </c>
      <c r="P8122" s="49" t="s">
        <v>1081</v>
      </c>
    </row>
    <row r="8123" spans="1:16">
      <c r="A8123" s="46">
        <v>0</v>
      </c>
      <c r="B8123" s="46">
        <v>0</v>
      </c>
      <c r="C8123" s="46">
        <v>0</v>
      </c>
      <c r="D8123" s="46">
        <f t="shared" si="126"/>
        <v>0</v>
      </c>
      <c r="E8123" s="51">
        <v>45261</v>
      </c>
      <c r="F8123" s="49" t="s">
        <v>80</v>
      </c>
      <c r="G8123" s="49" t="s">
        <v>81</v>
      </c>
      <c r="H8123" s="49" t="s">
        <v>3357</v>
      </c>
      <c r="I8123" s="49" t="s">
        <v>762</v>
      </c>
      <c r="J8123" s="49">
        <v>135500</v>
      </c>
      <c r="K8123" s="49" t="s">
        <v>117</v>
      </c>
      <c r="L8123" s="49">
        <v>9975210</v>
      </c>
      <c r="M8123" s="49" t="s">
        <v>3094</v>
      </c>
      <c r="N8123" s="51">
        <v>33786</v>
      </c>
      <c r="O8123" s="51">
        <v>33786</v>
      </c>
      <c r="P8123" s="49" t="s">
        <v>1091</v>
      </c>
    </row>
    <row r="8124" spans="1:16">
      <c r="A8124" s="46">
        <v>0</v>
      </c>
      <c r="B8124" s="46">
        <v>0</v>
      </c>
      <c r="C8124" s="46">
        <v>0</v>
      </c>
      <c r="D8124" s="46">
        <f t="shared" si="126"/>
        <v>0</v>
      </c>
      <c r="E8124" s="51">
        <v>45261</v>
      </c>
      <c r="F8124" s="49" t="s">
        <v>80</v>
      </c>
      <c r="G8124" s="49" t="s">
        <v>81</v>
      </c>
      <c r="H8124" s="49" t="s">
        <v>3357</v>
      </c>
      <c r="I8124" s="49" t="s">
        <v>762</v>
      </c>
      <c r="J8124" s="49">
        <v>135500</v>
      </c>
      <c r="K8124" s="49" t="s">
        <v>117</v>
      </c>
      <c r="L8124" s="49">
        <v>9975209</v>
      </c>
      <c r="M8124" s="49" t="s">
        <v>3094</v>
      </c>
      <c r="N8124" s="51">
        <v>30864</v>
      </c>
      <c r="O8124" s="51">
        <v>30864</v>
      </c>
      <c r="P8124" s="49" t="s">
        <v>1091</v>
      </c>
    </row>
    <row r="8125" spans="1:16">
      <c r="A8125" s="46">
        <v>0</v>
      </c>
      <c r="B8125" s="46">
        <v>0</v>
      </c>
      <c r="C8125" s="46">
        <v>0</v>
      </c>
      <c r="D8125" s="46">
        <f t="shared" si="126"/>
        <v>0</v>
      </c>
      <c r="E8125" s="51">
        <v>45261</v>
      </c>
      <c r="F8125" s="49" t="s">
        <v>80</v>
      </c>
      <c r="G8125" s="49" t="s">
        <v>81</v>
      </c>
      <c r="H8125" s="49" t="s">
        <v>3357</v>
      </c>
      <c r="I8125" s="49" t="s">
        <v>762</v>
      </c>
      <c r="J8125" s="49">
        <v>135500</v>
      </c>
      <c r="K8125" s="49" t="s">
        <v>703</v>
      </c>
      <c r="L8125" s="49">
        <v>9975208</v>
      </c>
      <c r="M8125" s="49" t="s">
        <v>3099</v>
      </c>
      <c r="N8125" s="51">
        <v>30864</v>
      </c>
      <c r="O8125" s="51">
        <v>30864</v>
      </c>
      <c r="P8125" s="49" t="s">
        <v>1091</v>
      </c>
    </row>
    <row r="8126" spans="1:16">
      <c r="A8126" s="46">
        <v>0</v>
      </c>
      <c r="B8126" s="46">
        <v>0</v>
      </c>
      <c r="C8126" s="46">
        <v>0</v>
      </c>
      <c r="D8126" s="46">
        <f t="shared" si="126"/>
        <v>0</v>
      </c>
      <c r="E8126" s="51">
        <v>45261</v>
      </c>
      <c r="F8126" s="49" t="s">
        <v>80</v>
      </c>
      <c r="G8126" s="49" t="s">
        <v>81</v>
      </c>
      <c r="H8126" s="49" t="s">
        <v>3357</v>
      </c>
      <c r="I8126" s="49" t="s">
        <v>762</v>
      </c>
      <c r="J8126" s="49">
        <v>135600</v>
      </c>
      <c r="K8126" s="49" t="s">
        <v>114</v>
      </c>
      <c r="L8126" s="49">
        <v>9975207</v>
      </c>
      <c r="M8126" s="49" t="s">
        <v>915</v>
      </c>
      <c r="N8126" s="51">
        <v>30864</v>
      </c>
      <c r="O8126" s="51">
        <v>30864</v>
      </c>
      <c r="P8126" s="49" t="s">
        <v>1091</v>
      </c>
    </row>
    <row r="8127" spans="1:16">
      <c r="A8127" s="46">
        <v>0</v>
      </c>
      <c r="B8127" s="46">
        <v>0</v>
      </c>
      <c r="C8127" s="46">
        <v>0</v>
      </c>
      <c r="D8127" s="46">
        <f t="shared" si="126"/>
        <v>0</v>
      </c>
      <c r="E8127" s="51">
        <v>45261</v>
      </c>
      <c r="F8127" s="49" t="s">
        <v>80</v>
      </c>
      <c r="G8127" s="49" t="s">
        <v>81</v>
      </c>
      <c r="H8127" s="49" t="s">
        <v>3357</v>
      </c>
      <c r="I8127" s="49" t="s">
        <v>762</v>
      </c>
      <c r="J8127" s="49">
        <v>135600</v>
      </c>
      <c r="K8127" s="49" t="s">
        <v>121</v>
      </c>
      <c r="L8127" s="49">
        <v>9814716</v>
      </c>
      <c r="M8127" s="49" t="s">
        <v>938</v>
      </c>
      <c r="N8127" s="51">
        <v>37742</v>
      </c>
      <c r="O8127" s="51">
        <v>37622</v>
      </c>
      <c r="P8127" s="49" t="s">
        <v>3358</v>
      </c>
    </row>
    <row r="8128" spans="1:16">
      <c r="A8128" s="46">
        <v>0</v>
      </c>
      <c r="B8128" s="46">
        <v>0</v>
      </c>
      <c r="C8128" s="46">
        <v>0</v>
      </c>
      <c r="D8128" s="46">
        <f t="shared" si="126"/>
        <v>0</v>
      </c>
      <c r="E8128" s="51">
        <v>45261</v>
      </c>
      <c r="F8128" s="49" t="s">
        <v>80</v>
      </c>
      <c r="G8128" s="49" t="s">
        <v>81</v>
      </c>
      <c r="H8128" s="49" t="s">
        <v>3357</v>
      </c>
      <c r="I8128" s="49" t="s">
        <v>762</v>
      </c>
      <c r="J8128" s="49">
        <v>135600</v>
      </c>
      <c r="K8128" s="49" t="s">
        <v>122</v>
      </c>
      <c r="L8128" s="49">
        <v>9975206</v>
      </c>
      <c r="M8128" s="49" t="s">
        <v>916</v>
      </c>
      <c r="N8128" s="51">
        <v>30864</v>
      </c>
      <c r="O8128" s="51">
        <v>30864</v>
      </c>
      <c r="P8128" s="49" t="s">
        <v>1091</v>
      </c>
    </row>
    <row r="8129" spans="1:16">
      <c r="A8129" s="46">
        <v>0</v>
      </c>
      <c r="B8129" s="46">
        <v>0</v>
      </c>
      <c r="C8129" s="46">
        <v>0</v>
      </c>
      <c r="D8129" s="46">
        <f t="shared" si="126"/>
        <v>0</v>
      </c>
      <c r="E8129" s="51">
        <v>45261</v>
      </c>
      <c r="F8129" s="49" t="s">
        <v>80</v>
      </c>
      <c r="G8129" s="49" t="s">
        <v>81</v>
      </c>
      <c r="H8129" s="49" t="s">
        <v>3357</v>
      </c>
      <c r="I8129" s="49" t="s">
        <v>762</v>
      </c>
      <c r="J8129" s="49">
        <v>135600</v>
      </c>
      <c r="K8129" s="49" t="s">
        <v>115</v>
      </c>
      <c r="L8129" s="49">
        <v>10379928</v>
      </c>
      <c r="M8129" s="49" t="s">
        <v>906</v>
      </c>
      <c r="N8129" s="51">
        <v>40330</v>
      </c>
      <c r="O8129" s="51">
        <v>40179</v>
      </c>
      <c r="P8129" s="49" t="s">
        <v>3358</v>
      </c>
    </row>
    <row r="8130" spans="1:16">
      <c r="A8130" s="46">
        <v>0</v>
      </c>
      <c r="B8130" s="46">
        <v>0</v>
      </c>
      <c r="C8130" s="46">
        <v>0</v>
      </c>
      <c r="D8130" s="46">
        <f t="shared" si="126"/>
        <v>0</v>
      </c>
      <c r="E8130" s="51">
        <v>45261</v>
      </c>
      <c r="F8130" s="49" t="s">
        <v>80</v>
      </c>
      <c r="G8130" s="49" t="s">
        <v>81</v>
      </c>
      <c r="H8130" s="49" t="s">
        <v>3357</v>
      </c>
      <c r="I8130" s="49" t="s">
        <v>762</v>
      </c>
      <c r="J8130" s="49">
        <v>135600</v>
      </c>
      <c r="K8130" s="49" t="s">
        <v>115</v>
      </c>
      <c r="L8130" s="49">
        <v>9818275</v>
      </c>
      <c r="M8130" s="49" t="s">
        <v>977</v>
      </c>
      <c r="N8130" s="51">
        <v>38322</v>
      </c>
      <c r="O8130" s="51">
        <v>37987</v>
      </c>
      <c r="P8130" s="49" t="s">
        <v>3358</v>
      </c>
    </row>
    <row r="8131" spans="1:16">
      <c r="A8131" s="46">
        <v>0</v>
      </c>
      <c r="B8131" s="46">
        <v>0</v>
      </c>
      <c r="C8131" s="46">
        <v>0</v>
      </c>
      <c r="D8131" s="46">
        <f t="shared" ref="D8131:D8194" si="127">+B8131-C8131</f>
        <v>0</v>
      </c>
      <c r="E8131" s="51">
        <v>45261</v>
      </c>
      <c r="F8131" s="49" t="s">
        <v>80</v>
      </c>
      <c r="G8131" s="49" t="s">
        <v>81</v>
      </c>
      <c r="H8131" s="49" t="s">
        <v>3359</v>
      </c>
      <c r="I8131" s="49" t="s">
        <v>763</v>
      </c>
      <c r="J8131" s="49">
        <v>135300</v>
      </c>
      <c r="K8131" s="49" t="s">
        <v>107</v>
      </c>
      <c r="L8131" s="49">
        <v>11659091</v>
      </c>
      <c r="M8131" s="49" t="s">
        <v>3198</v>
      </c>
      <c r="N8131" s="51">
        <v>40948</v>
      </c>
      <c r="O8131" s="51">
        <v>41183</v>
      </c>
      <c r="P8131" s="49" t="s">
        <v>3199</v>
      </c>
    </row>
    <row r="8132" spans="1:16">
      <c r="A8132" s="46">
        <v>0</v>
      </c>
      <c r="B8132" s="46">
        <v>0</v>
      </c>
      <c r="C8132" s="46">
        <v>0</v>
      </c>
      <c r="D8132" s="46">
        <f t="shared" si="127"/>
        <v>0</v>
      </c>
      <c r="E8132" s="51">
        <v>45261</v>
      </c>
      <c r="F8132" s="49" t="s">
        <v>80</v>
      </c>
      <c r="G8132" s="49" t="s">
        <v>81</v>
      </c>
      <c r="H8132" s="49" t="s">
        <v>3359</v>
      </c>
      <c r="I8132" s="49" t="s">
        <v>763</v>
      </c>
      <c r="J8132" s="49">
        <v>135300</v>
      </c>
      <c r="K8132" s="49" t="s">
        <v>195</v>
      </c>
      <c r="L8132" s="49">
        <v>11630313</v>
      </c>
      <c r="M8132" s="49" t="s">
        <v>931</v>
      </c>
      <c r="N8132" s="51">
        <v>41067</v>
      </c>
      <c r="O8132" s="51">
        <v>40909</v>
      </c>
      <c r="P8132" s="49" t="s">
        <v>3360</v>
      </c>
    </row>
    <row r="8133" spans="1:16">
      <c r="A8133" s="46">
        <v>0</v>
      </c>
      <c r="B8133" s="46">
        <v>0</v>
      </c>
      <c r="C8133" s="46">
        <v>0</v>
      </c>
      <c r="D8133" s="46">
        <f t="shared" si="127"/>
        <v>0</v>
      </c>
      <c r="E8133" s="51">
        <v>45261</v>
      </c>
      <c r="F8133" s="49" t="s">
        <v>80</v>
      </c>
      <c r="G8133" s="49" t="s">
        <v>81</v>
      </c>
      <c r="H8133" s="49" t="s">
        <v>3359</v>
      </c>
      <c r="I8133" s="49" t="s">
        <v>763</v>
      </c>
      <c r="J8133" s="49">
        <v>135500</v>
      </c>
      <c r="K8133" s="49" t="s">
        <v>106</v>
      </c>
      <c r="L8133" s="49">
        <v>9802887</v>
      </c>
      <c r="M8133" s="49" t="s">
        <v>908</v>
      </c>
      <c r="N8133" s="51">
        <v>30498</v>
      </c>
      <c r="O8133" s="51">
        <v>30498</v>
      </c>
      <c r="P8133" s="49" t="s">
        <v>1081</v>
      </c>
    </row>
    <row r="8134" spans="1:16">
      <c r="A8134" s="46">
        <v>0</v>
      </c>
      <c r="B8134" s="46">
        <v>0</v>
      </c>
      <c r="C8134" s="46">
        <v>0</v>
      </c>
      <c r="D8134" s="46">
        <f t="shared" si="127"/>
        <v>0</v>
      </c>
      <c r="E8134" s="51">
        <v>45261</v>
      </c>
      <c r="F8134" s="49" t="s">
        <v>80</v>
      </c>
      <c r="G8134" s="49" t="s">
        <v>81</v>
      </c>
      <c r="H8134" s="49" t="s">
        <v>3359</v>
      </c>
      <c r="I8134" s="49" t="s">
        <v>763</v>
      </c>
      <c r="J8134" s="49">
        <v>135500</v>
      </c>
      <c r="K8134" s="49" t="s">
        <v>106</v>
      </c>
      <c r="L8134" s="49">
        <v>11028403</v>
      </c>
      <c r="M8134" s="49" t="s">
        <v>940</v>
      </c>
      <c r="N8134" s="51">
        <v>40787</v>
      </c>
      <c r="O8134" s="51">
        <v>40544</v>
      </c>
      <c r="P8134" s="49" t="s">
        <v>3361</v>
      </c>
    </row>
    <row r="8135" spans="1:16">
      <c r="A8135" s="46">
        <v>0</v>
      </c>
      <c r="B8135" s="46">
        <v>0</v>
      </c>
      <c r="C8135" s="46">
        <v>0</v>
      </c>
      <c r="D8135" s="46">
        <f t="shared" si="127"/>
        <v>0</v>
      </c>
      <c r="E8135" s="51">
        <v>45261</v>
      </c>
      <c r="F8135" s="49" t="s">
        <v>80</v>
      </c>
      <c r="G8135" s="49" t="s">
        <v>81</v>
      </c>
      <c r="H8135" s="49" t="s">
        <v>3359</v>
      </c>
      <c r="I8135" s="49" t="s">
        <v>763</v>
      </c>
      <c r="J8135" s="49">
        <v>135500</v>
      </c>
      <c r="K8135" s="49" t="s">
        <v>106</v>
      </c>
      <c r="L8135" s="49">
        <v>10500637</v>
      </c>
      <c r="M8135" s="49" t="s">
        <v>940</v>
      </c>
      <c r="N8135" s="51">
        <v>40452</v>
      </c>
      <c r="O8135" s="51">
        <v>40452</v>
      </c>
      <c r="P8135" s="49" t="s">
        <v>3361</v>
      </c>
    </row>
    <row r="8136" spans="1:16">
      <c r="A8136" s="46">
        <v>0</v>
      </c>
      <c r="B8136" s="46">
        <v>0</v>
      </c>
      <c r="C8136" s="46">
        <v>0</v>
      </c>
      <c r="D8136" s="46">
        <f t="shared" si="127"/>
        <v>0</v>
      </c>
      <c r="E8136" s="51">
        <v>45261</v>
      </c>
      <c r="F8136" s="49" t="s">
        <v>80</v>
      </c>
      <c r="G8136" s="49" t="s">
        <v>81</v>
      </c>
      <c r="H8136" s="49" t="s">
        <v>3359</v>
      </c>
      <c r="I8136" s="49" t="s">
        <v>763</v>
      </c>
      <c r="J8136" s="49">
        <v>135500</v>
      </c>
      <c r="K8136" s="49" t="s">
        <v>106</v>
      </c>
      <c r="L8136" s="49">
        <v>9802409</v>
      </c>
      <c r="M8136" s="49" t="s">
        <v>908</v>
      </c>
      <c r="N8136" s="51">
        <v>34881</v>
      </c>
      <c r="O8136" s="51">
        <v>34881</v>
      </c>
      <c r="P8136" s="49" t="s">
        <v>1081</v>
      </c>
    </row>
    <row r="8137" spans="1:16">
      <c r="A8137" s="46">
        <v>0</v>
      </c>
      <c r="B8137" s="46">
        <v>0</v>
      </c>
      <c r="C8137" s="46">
        <v>0</v>
      </c>
      <c r="D8137" s="46">
        <f t="shared" si="127"/>
        <v>0</v>
      </c>
      <c r="E8137" s="51">
        <v>45261</v>
      </c>
      <c r="F8137" s="49" t="s">
        <v>80</v>
      </c>
      <c r="G8137" s="49" t="s">
        <v>81</v>
      </c>
      <c r="H8137" s="49" t="s">
        <v>3359</v>
      </c>
      <c r="I8137" s="49" t="s">
        <v>763</v>
      </c>
      <c r="J8137" s="49">
        <v>135500</v>
      </c>
      <c r="K8137" s="49" t="s">
        <v>106</v>
      </c>
      <c r="L8137" s="49">
        <v>9802584</v>
      </c>
      <c r="M8137" s="49" t="s">
        <v>908</v>
      </c>
      <c r="N8137" s="51">
        <v>30498</v>
      </c>
      <c r="O8137" s="51">
        <v>30498</v>
      </c>
      <c r="P8137" s="49" t="s">
        <v>1081</v>
      </c>
    </row>
    <row r="8138" spans="1:16">
      <c r="A8138" s="46">
        <v>0</v>
      </c>
      <c r="B8138" s="46">
        <v>0</v>
      </c>
      <c r="C8138" s="46">
        <v>0</v>
      </c>
      <c r="D8138" s="46">
        <f t="shared" si="127"/>
        <v>0</v>
      </c>
      <c r="E8138" s="51">
        <v>45261</v>
      </c>
      <c r="F8138" s="49" t="s">
        <v>80</v>
      </c>
      <c r="G8138" s="49" t="s">
        <v>81</v>
      </c>
      <c r="H8138" s="49" t="s">
        <v>3359</v>
      </c>
      <c r="I8138" s="49" t="s">
        <v>763</v>
      </c>
      <c r="J8138" s="49">
        <v>135500</v>
      </c>
      <c r="K8138" s="49" t="s">
        <v>107</v>
      </c>
      <c r="L8138" s="49">
        <v>11532412</v>
      </c>
      <c r="M8138" s="49" t="s">
        <v>3362</v>
      </c>
      <c r="N8138" s="51">
        <v>41106</v>
      </c>
      <c r="O8138" s="51">
        <v>41091</v>
      </c>
      <c r="P8138" s="49" t="s">
        <v>3363</v>
      </c>
    </row>
    <row r="8139" spans="1:16">
      <c r="A8139" s="46">
        <v>0</v>
      </c>
      <c r="B8139" s="46">
        <v>0</v>
      </c>
      <c r="C8139" s="46">
        <v>0</v>
      </c>
      <c r="D8139" s="46">
        <f t="shared" si="127"/>
        <v>0</v>
      </c>
      <c r="E8139" s="51">
        <v>45261</v>
      </c>
      <c r="F8139" s="49" t="s">
        <v>80</v>
      </c>
      <c r="G8139" s="49" t="s">
        <v>81</v>
      </c>
      <c r="H8139" s="49" t="s">
        <v>3359</v>
      </c>
      <c r="I8139" s="49" t="s">
        <v>763</v>
      </c>
      <c r="J8139" s="49">
        <v>135500</v>
      </c>
      <c r="K8139" s="49" t="s">
        <v>107</v>
      </c>
      <c r="L8139" s="49">
        <v>10638062</v>
      </c>
      <c r="M8139" s="49" t="s">
        <v>3364</v>
      </c>
      <c r="N8139" s="51">
        <v>40544</v>
      </c>
      <c r="O8139" s="51">
        <v>40544</v>
      </c>
      <c r="P8139" s="49" t="s">
        <v>3361</v>
      </c>
    </row>
    <row r="8140" spans="1:16">
      <c r="A8140" s="46">
        <v>0</v>
      </c>
      <c r="B8140" s="46">
        <v>0</v>
      </c>
      <c r="C8140" s="46">
        <v>0</v>
      </c>
      <c r="D8140" s="46">
        <f t="shared" si="127"/>
        <v>0</v>
      </c>
      <c r="E8140" s="51">
        <v>45261</v>
      </c>
      <c r="F8140" s="49" t="s">
        <v>80</v>
      </c>
      <c r="G8140" s="49" t="s">
        <v>81</v>
      </c>
      <c r="H8140" s="49" t="s">
        <v>3359</v>
      </c>
      <c r="I8140" s="49" t="s">
        <v>763</v>
      </c>
      <c r="J8140" s="49">
        <v>135500</v>
      </c>
      <c r="K8140" s="49" t="s">
        <v>241</v>
      </c>
      <c r="L8140" s="49">
        <v>11220138</v>
      </c>
      <c r="M8140" s="49" t="s">
        <v>1147</v>
      </c>
      <c r="N8140" s="51">
        <v>40878</v>
      </c>
      <c r="O8140" s="51">
        <v>40544</v>
      </c>
      <c r="P8140" s="49" t="s">
        <v>3361</v>
      </c>
    </row>
    <row r="8141" spans="1:16">
      <c r="A8141" s="46">
        <v>0</v>
      </c>
      <c r="B8141" s="46">
        <v>0</v>
      </c>
      <c r="C8141" s="46">
        <v>0</v>
      </c>
      <c r="D8141" s="46">
        <f t="shared" si="127"/>
        <v>0</v>
      </c>
      <c r="E8141" s="51">
        <v>45261</v>
      </c>
      <c r="F8141" s="49" t="s">
        <v>80</v>
      </c>
      <c r="G8141" s="49" t="s">
        <v>81</v>
      </c>
      <c r="H8141" s="49" t="s">
        <v>3359</v>
      </c>
      <c r="I8141" s="49" t="s">
        <v>763</v>
      </c>
      <c r="J8141" s="49">
        <v>135500</v>
      </c>
      <c r="K8141" s="49" t="s">
        <v>197</v>
      </c>
      <c r="L8141" s="49">
        <v>11548958</v>
      </c>
      <c r="M8141" s="49" t="s">
        <v>934</v>
      </c>
      <c r="N8141" s="51">
        <v>41106</v>
      </c>
      <c r="O8141" s="51">
        <v>40909</v>
      </c>
      <c r="P8141" s="49" t="s">
        <v>3363</v>
      </c>
    </row>
    <row r="8142" spans="1:16">
      <c r="A8142" s="46">
        <v>0</v>
      </c>
      <c r="B8142" s="46">
        <v>0</v>
      </c>
      <c r="C8142" s="46">
        <v>0</v>
      </c>
      <c r="D8142" s="46">
        <f t="shared" si="127"/>
        <v>0</v>
      </c>
      <c r="E8142" s="51">
        <v>45261</v>
      </c>
      <c r="F8142" s="49" t="s">
        <v>80</v>
      </c>
      <c r="G8142" s="49" t="s">
        <v>81</v>
      </c>
      <c r="H8142" s="49" t="s">
        <v>3359</v>
      </c>
      <c r="I8142" s="49" t="s">
        <v>763</v>
      </c>
      <c r="J8142" s="49">
        <v>135500</v>
      </c>
      <c r="K8142" s="49" t="s">
        <v>109</v>
      </c>
      <c r="L8142" s="49">
        <v>9802948</v>
      </c>
      <c r="M8142" s="49" t="s">
        <v>914</v>
      </c>
      <c r="N8142" s="51">
        <v>34881</v>
      </c>
      <c r="O8142" s="51">
        <v>34881</v>
      </c>
      <c r="P8142" s="49" t="s">
        <v>1081</v>
      </c>
    </row>
    <row r="8143" spans="1:16">
      <c r="A8143" s="46">
        <v>0</v>
      </c>
      <c r="B8143" s="46">
        <v>0</v>
      </c>
      <c r="C8143" s="46">
        <v>0</v>
      </c>
      <c r="D8143" s="46">
        <f t="shared" si="127"/>
        <v>0</v>
      </c>
      <c r="E8143" s="51">
        <v>45261</v>
      </c>
      <c r="F8143" s="49" t="s">
        <v>80</v>
      </c>
      <c r="G8143" s="49" t="s">
        <v>81</v>
      </c>
      <c r="H8143" s="49" t="s">
        <v>3359</v>
      </c>
      <c r="I8143" s="49" t="s">
        <v>763</v>
      </c>
      <c r="J8143" s="49">
        <v>135500</v>
      </c>
      <c r="K8143" s="49" t="s">
        <v>109</v>
      </c>
      <c r="L8143" s="49">
        <v>9803504</v>
      </c>
      <c r="M8143" s="49" t="s">
        <v>914</v>
      </c>
      <c r="N8143" s="51">
        <v>30498</v>
      </c>
      <c r="O8143" s="51">
        <v>30498</v>
      </c>
      <c r="P8143" s="49" t="s">
        <v>1081</v>
      </c>
    </row>
    <row r="8144" spans="1:16">
      <c r="A8144" s="46">
        <v>0</v>
      </c>
      <c r="B8144" s="46">
        <v>0</v>
      </c>
      <c r="C8144" s="46">
        <v>0</v>
      </c>
      <c r="D8144" s="46">
        <f t="shared" si="127"/>
        <v>0</v>
      </c>
      <c r="E8144" s="51">
        <v>45261</v>
      </c>
      <c r="F8144" s="49" t="s">
        <v>80</v>
      </c>
      <c r="G8144" s="49" t="s">
        <v>81</v>
      </c>
      <c r="H8144" s="49" t="s">
        <v>3359</v>
      </c>
      <c r="I8144" s="49" t="s">
        <v>763</v>
      </c>
      <c r="J8144" s="49">
        <v>135500</v>
      </c>
      <c r="K8144" s="49" t="s">
        <v>109</v>
      </c>
      <c r="L8144" s="49">
        <v>10500634</v>
      </c>
      <c r="M8144" s="49" t="s">
        <v>3365</v>
      </c>
      <c r="N8144" s="51">
        <v>40452</v>
      </c>
      <c r="O8144" s="51">
        <v>40452</v>
      </c>
      <c r="P8144" s="49" t="s">
        <v>3361</v>
      </c>
    </row>
    <row r="8145" spans="1:16">
      <c r="A8145" s="46">
        <v>0</v>
      </c>
      <c r="B8145" s="46">
        <v>0</v>
      </c>
      <c r="C8145" s="46">
        <v>0</v>
      </c>
      <c r="D8145" s="46">
        <f t="shared" si="127"/>
        <v>0</v>
      </c>
      <c r="E8145" s="51">
        <v>45261</v>
      </c>
      <c r="F8145" s="49" t="s">
        <v>80</v>
      </c>
      <c r="G8145" s="49" t="s">
        <v>81</v>
      </c>
      <c r="H8145" s="49" t="s">
        <v>3359</v>
      </c>
      <c r="I8145" s="49" t="s">
        <v>763</v>
      </c>
      <c r="J8145" s="49">
        <v>135500</v>
      </c>
      <c r="K8145" s="49" t="s">
        <v>109</v>
      </c>
      <c r="L8145" s="49">
        <v>9803158</v>
      </c>
      <c r="M8145" s="49" t="s">
        <v>914</v>
      </c>
      <c r="N8145" s="51">
        <v>30498</v>
      </c>
      <c r="O8145" s="51">
        <v>30498</v>
      </c>
      <c r="P8145" s="49" t="s">
        <v>1081</v>
      </c>
    </row>
    <row r="8146" spans="1:16">
      <c r="A8146" s="46">
        <v>0</v>
      </c>
      <c r="B8146" s="46">
        <v>0</v>
      </c>
      <c r="C8146" s="46">
        <v>0</v>
      </c>
      <c r="D8146" s="46">
        <f t="shared" si="127"/>
        <v>0</v>
      </c>
      <c r="E8146" s="51">
        <v>45261</v>
      </c>
      <c r="F8146" s="49" t="s">
        <v>80</v>
      </c>
      <c r="G8146" s="49" t="s">
        <v>81</v>
      </c>
      <c r="H8146" s="49" t="s">
        <v>3359</v>
      </c>
      <c r="I8146" s="49" t="s">
        <v>763</v>
      </c>
      <c r="J8146" s="49">
        <v>135500</v>
      </c>
      <c r="K8146" s="49" t="s">
        <v>111</v>
      </c>
      <c r="L8146" s="49">
        <v>9772989</v>
      </c>
      <c r="M8146" s="49" t="s">
        <v>3092</v>
      </c>
      <c r="N8146" s="51">
        <v>34881</v>
      </c>
      <c r="O8146" s="51">
        <v>34881</v>
      </c>
      <c r="P8146" s="49" t="s">
        <v>1091</v>
      </c>
    </row>
    <row r="8147" spans="1:16">
      <c r="A8147" s="46">
        <v>0</v>
      </c>
      <c r="B8147" s="46">
        <v>0</v>
      </c>
      <c r="C8147" s="46">
        <v>0</v>
      </c>
      <c r="D8147" s="46">
        <f t="shared" si="127"/>
        <v>0</v>
      </c>
      <c r="E8147" s="51">
        <v>45261</v>
      </c>
      <c r="F8147" s="49" t="s">
        <v>80</v>
      </c>
      <c r="G8147" s="49" t="s">
        <v>81</v>
      </c>
      <c r="H8147" s="49" t="s">
        <v>3359</v>
      </c>
      <c r="I8147" s="49" t="s">
        <v>763</v>
      </c>
      <c r="J8147" s="49">
        <v>135500</v>
      </c>
      <c r="K8147" s="49" t="s">
        <v>117</v>
      </c>
      <c r="L8147" s="49">
        <v>9975179</v>
      </c>
      <c r="M8147" s="49" t="s">
        <v>3094</v>
      </c>
      <c r="N8147" s="51">
        <v>30498</v>
      </c>
      <c r="O8147" s="51">
        <v>30498</v>
      </c>
      <c r="P8147" s="49" t="s">
        <v>1091</v>
      </c>
    </row>
    <row r="8148" spans="1:16">
      <c r="A8148" s="46">
        <v>0</v>
      </c>
      <c r="B8148" s="46">
        <v>0</v>
      </c>
      <c r="C8148" s="46">
        <v>0</v>
      </c>
      <c r="D8148" s="46">
        <f t="shared" si="127"/>
        <v>0</v>
      </c>
      <c r="E8148" s="51">
        <v>45261</v>
      </c>
      <c r="F8148" s="49" t="s">
        <v>80</v>
      </c>
      <c r="G8148" s="49" t="s">
        <v>81</v>
      </c>
      <c r="H8148" s="49" t="s">
        <v>3359</v>
      </c>
      <c r="I8148" s="49" t="s">
        <v>763</v>
      </c>
      <c r="J8148" s="49">
        <v>135500</v>
      </c>
      <c r="K8148" s="49" t="s">
        <v>693</v>
      </c>
      <c r="L8148" s="49">
        <v>9975180</v>
      </c>
      <c r="M8148" s="49" t="s">
        <v>3128</v>
      </c>
      <c r="N8148" s="51">
        <v>30498</v>
      </c>
      <c r="O8148" s="51">
        <v>30498</v>
      </c>
      <c r="P8148" s="49" t="s">
        <v>1091</v>
      </c>
    </row>
    <row r="8149" spans="1:16">
      <c r="A8149" s="46">
        <v>0</v>
      </c>
      <c r="B8149" s="46">
        <v>0</v>
      </c>
      <c r="C8149" s="46">
        <v>0</v>
      </c>
      <c r="D8149" s="46">
        <f t="shared" si="127"/>
        <v>0</v>
      </c>
      <c r="E8149" s="51">
        <v>45261</v>
      </c>
      <c r="F8149" s="49" t="s">
        <v>80</v>
      </c>
      <c r="G8149" s="49" t="s">
        <v>81</v>
      </c>
      <c r="H8149" s="49" t="s">
        <v>3359</v>
      </c>
      <c r="I8149" s="49" t="s">
        <v>763</v>
      </c>
      <c r="J8149" s="49">
        <v>135600</v>
      </c>
      <c r="K8149" s="49" t="s">
        <v>107</v>
      </c>
      <c r="L8149" s="49">
        <v>10638059</v>
      </c>
      <c r="M8149" s="49" t="s">
        <v>3364</v>
      </c>
      <c r="N8149" s="51">
        <v>40544</v>
      </c>
      <c r="O8149" s="51">
        <v>40544</v>
      </c>
      <c r="P8149" s="49" t="s">
        <v>3361</v>
      </c>
    </row>
    <row r="8150" spans="1:16">
      <c r="A8150" s="46">
        <v>0</v>
      </c>
      <c r="B8150" s="46">
        <v>0</v>
      </c>
      <c r="C8150" s="46">
        <v>0</v>
      </c>
      <c r="D8150" s="46">
        <f t="shared" si="127"/>
        <v>0</v>
      </c>
      <c r="E8150" s="51">
        <v>45261</v>
      </c>
      <c r="F8150" s="49" t="s">
        <v>80</v>
      </c>
      <c r="G8150" s="49" t="s">
        <v>81</v>
      </c>
      <c r="H8150" s="49" t="s">
        <v>3359</v>
      </c>
      <c r="I8150" s="49" t="s">
        <v>763</v>
      </c>
      <c r="J8150" s="49">
        <v>135600</v>
      </c>
      <c r="K8150" s="49" t="s">
        <v>115</v>
      </c>
      <c r="L8150" s="49">
        <v>9772988</v>
      </c>
      <c r="M8150" s="49" t="s">
        <v>977</v>
      </c>
      <c r="N8150" s="51">
        <v>34881</v>
      </c>
      <c r="O8150" s="51">
        <v>34881</v>
      </c>
      <c r="P8150" s="49" t="s">
        <v>1091</v>
      </c>
    </row>
    <row r="8151" spans="1:16">
      <c r="A8151" s="46">
        <v>0</v>
      </c>
      <c r="B8151" s="46">
        <v>0</v>
      </c>
      <c r="C8151" s="46">
        <v>0</v>
      </c>
      <c r="D8151" s="46">
        <f t="shared" si="127"/>
        <v>0</v>
      </c>
      <c r="E8151" s="51">
        <v>45261</v>
      </c>
      <c r="F8151" s="49" t="s">
        <v>80</v>
      </c>
      <c r="G8151" s="49" t="s">
        <v>81</v>
      </c>
      <c r="H8151" s="49" t="s">
        <v>3359</v>
      </c>
      <c r="I8151" s="49" t="s">
        <v>763</v>
      </c>
      <c r="J8151" s="49">
        <v>135600</v>
      </c>
      <c r="K8151" s="49" t="s">
        <v>115</v>
      </c>
      <c r="L8151" s="49">
        <v>10500631</v>
      </c>
      <c r="M8151" s="49" t="s">
        <v>906</v>
      </c>
      <c r="N8151" s="51">
        <v>40452</v>
      </c>
      <c r="O8151" s="51">
        <v>40179</v>
      </c>
      <c r="P8151" s="49" t="s">
        <v>3361</v>
      </c>
    </row>
    <row r="8152" spans="1:16">
      <c r="A8152" s="46">
        <v>0</v>
      </c>
      <c r="B8152" s="46">
        <v>0</v>
      </c>
      <c r="C8152" s="46">
        <v>0</v>
      </c>
      <c r="D8152" s="46">
        <f t="shared" si="127"/>
        <v>0</v>
      </c>
      <c r="E8152" s="51">
        <v>45261</v>
      </c>
      <c r="F8152" s="49" t="s">
        <v>80</v>
      </c>
      <c r="G8152" s="49" t="s">
        <v>81</v>
      </c>
      <c r="H8152" s="49" t="s">
        <v>3359</v>
      </c>
      <c r="I8152" s="49" t="s">
        <v>763</v>
      </c>
      <c r="J8152" s="49">
        <v>135600</v>
      </c>
      <c r="K8152" s="49" t="s">
        <v>115</v>
      </c>
      <c r="L8152" s="49">
        <v>11028396</v>
      </c>
      <c r="M8152" s="49" t="s">
        <v>906</v>
      </c>
      <c r="N8152" s="51">
        <v>40787</v>
      </c>
      <c r="O8152" s="51">
        <v>40544</v>
      </c>
      <c r="P8152" s="49" t="s">
        <v>3361</v>
      </c>
    </row>
    <row r="8153" spans="1:16">
      <c r="A8153" s="46">
        <v>0</v>
      </c>
      <c r="B8153" s="46">
        <v>0</v>
      </c>
      <c r="C8153" s="46">
        <v>0</v>
      </c>
      <c r="D8153" s="46">
        <f t="shared" si="127"/>
        <v>0</v>
      </c>
      <c r="E8153" s="51">
        <v>45261</v>
      </c>
      <c r="F8153" s="49" t="s">
        <v>80</v>
      </c>
      <c r="G8153" s="49" t="s">
        <v>81</v>
      </c>
      <c r="H8153" s="49" t="s">
        <v>3359</v>
      </c>
      <c r="I8153" s="49" t="s">
        <v>763</v>
      </c>
      <c r="J8153" s="49">
        <v>135600</v>
      </c>
      <c r="K8153" s="49" t="s">
        <v>133</v>
      </c>
      <c r="L8153" s="49">
        <v>9975178</v>
      </c>
      <c r="M8153" s="49" t="s">
        <v>2077</v>
      </c>
      <c r="N8153" s="51">
        <v>30498</v>
      </c>
      <c r="O8153" s="51">
        <v>30498</v>
      </c>
      <c r="P8153" s="49" t="s">
        <v>1091</v>
      </c>
    </row>
    <row r="8154" spans="1:16">
      <c r="A8154" s="46">
        <v>0</v>
      </c>
      <c r="B8154" s="46">
        <v>0</v>
      </c>
      <c r="C8154" s="46">
        <v>0</v>
      </c>
      <c r="D8154" s="46">
        <f t="shared" si="127"/>
        <v>0</v>
      </c>
      <c r="E8154" s="51">
        <v>45261</v>
      </c>
      <c r="F8154" s="49" t="s">
        <v>80</v>
      </c>
      <c r="G8154" s="49" t="s">
        <v>81</v>
      </c>
      <c r="H8154" s="49" t="s">
        <v>3366</v>
      </c>
      <c r="I8154" s="49" t="s">
        <v>764</v>
      </c>
      <c r="J8154" s="49">
        <v>135500</v>
      </c>
      <c r="K8154" s="49" t="s">
        <v>103</v>
      </c>
      <c r="L8154" s="49">
        <v>9801436</v>
      </c>
      <c r="M8154" s="49" t="s">
        <v>920</v>
      </c>
      <c r="N8154" s="51">
        <v>36923</v>
      </c>
      <c r="O8154" s="51">
        <v>36892</v>
      </c>
      <c r="P8154" s="49" t="s">
        <v>3367</v>
      </c>
    </row>
    <row r="8155" spans="1:16">
      <c r="A8155" s="46">
        <v>0</v>
      </c>
      <c r="B8155" s="46">
        <v>0</v>
      </c>
      <c r="C8155" s="46">
        <v>0</v>
      </c>
      <c r="D8155" s="46">
        <f t="shared" si="127"/>
        <v>0</v>
      </c>
      <c r="E8155" s="51">
        <v>45261</v>
      </c>
      <c r="F8155" s="49" t="s">
        <v>80</v>
      </c>
      <c r="G8155" s="49" t="s">
        <v>81</v>
      </c>
      <c r="H8155" s="49" t="s">
        <v>3366</v>
      </c>
      <c r="I8155" s="49" t="s">
        <v>764</v>
      </c>
      <c r="J8155" s="49">
        <v>135500</v>
      </c>
      <c r="K8155" s="49" t="s">
        <v>106</v>
      </c>
      <c r="L8155" s="49">
        <v>9802897</v>
      </c>
      <c r="M8155" s="49" t="s">
        <v>908</v>
      </c>
      <c r="N8155" s="51">
        <v>36923</v>
      </c>
      <c r="O8155" s="51">
        <v>36892</v>
      </c>
      <c r="P8155" s="49" t="s">
        <v>1081</v>
      </c>
    </row>
    <row r="8156" spans="1:16">
      <c r="A8156" s="46">
        <v>0</v>
      </c>
      <c r="B8156" s="46">
        <v>0</v>
      </c>
      <c r="C8156" s="46">
        <v>0</v>
      </c>
      <c r="D8156" s="46">
        <f t="shared" si="127"/>
        <v>0</v>
      </c>
      <c r="E8156" s="51">
        <v>45261</v>
      </c>
      <c r="F8156" s="49" t="s">
        <v>80</v>
      </c>
      <c r="G8156" s="49" t="s">
        <v>81</v>
      </c>
      <c r="H8156" s="49" t="s">
        <v>3366</v>
      </c>
      <c r="I8156" s="49" t="s">
        <v>764</v>
      </c>
      <c r="J8156" s="49">
        <v>135500</v>
      </c>
      <c r="K8156" s="49" t="s">
        <v>106</v>
      </c>
      <c r="L8156" s="49">
        <v>9802683</v>
      </c>
      <c r="M8156" s="49" t="s">
        <v>908</v>
      </c>
      <c r="N8156" s="51">
        <v>31959</v>
      </c>
      <c r="O8156" s="51">
        <v>31959</v>
      </c>
      <c r="P8156" s="49" t="s">
        <v>1081</v>
      </c>
    </row>
    <row r="8157" spans="1:16">
      <c r="A8157" s="46">
        <v>0</v>
      </c>
      <c r="B8157" s="46">
        <v>0</v>
      </c>
      <c r="C8157" s="46">
        <v>0</v>
      </c>
      <c r="D8157" s="46">
        <f t="shared" si="127"/>
        <v>0</v>
      </c>
      <c r="E8157" s="51">
        <v>45261</v>
      </c>
      <c r="F8157" s="49" t="s">
        <v>80</v>
      </c>
      <c r="G8157" s="49" t="s">
        <v>81</v>
      </c>
      <c r="H8157" s="49" t="s">
        <v>3366</v>
      </c>
      <c r="I8157" s="49" t="s">
        <v>764</v>
      </c>
      <c r="J8157" s="49">
        <v>135500</v>
      </c>
      <c r="K8157" s="49" t="s">
        <v>107</v>
      </c>
      <c r="L8157" s="49">
        <v>9969059</v>
      </c>
      <c r="M8157" s="49" t="s">
        <v>3368</v>
      </c>
      <c r="N8157" s="51">
        <v>36647</v>
      </c>
      <c r="O8157" s="51">
        <v>36647</v>
      </c>
      <c r="P8157" s="49" t="s">
        <v>3367</v>
      </c>
    </row>
    <row r="8158" spans="1:16">
      <c r="A8158" s="46">
        <v>0</v>
      </c>
      <c r="B8158" s="46">
        <v>0</v>
      </c>
      <c r="C8158" s="46">
        <v>0</v>
      </c>
      <c r="D8158" s="46">
        <f t="shared" si="127"/>
        <v>0</v>
      </c>
      <c r="E8158" s="51">
        <v>45261</v>
      </c>
      <c r="F8158" s="49" t="s">
        <v>80</v>
      </c>
      <c r="G8158" s="49" t="s">
        <v>81</v>
      </c>
      <c r="H8158" s="49" t="s">
        <v>3366</v>
      </c>
      <c r="I8158" s="49" t="s">
        <v>764</v>
      </c>
      <c r="J8158" s="49">
        <v>135500</v>
      </c>
      <c r="K8158" s="49" t="s">
        <v>109</v>
      </c>
      <c r="L8158" s="49">
        <v>9801433</v>
      </c>
      <c r="M8158" s="49" t="s">
        <v>914</v>
      </c>
      <c r="N8158" s="51">
        <v>36923</v>
      </c>
      <c r="O8158" s="51">
        <v>36892</v>
      </c>
      <c r="P8158" s="49" t="s">
        <v>3367</v>
      </c>
    </row>
    <row r="8159" spans="1:16">
      <c r="A8159" s="46">
        <v>0</v>
      </c>
      <c r="B8159" s="46">
        <v>0</v>
      </c>
      <c r="C8159" s="46">
        <v>0</v>
      </c>
      <c r="D8159" s="46">
        <f t="shared" si="127"/>
        <v>0</v>
      </c>
      <c r="E8159" s="51">
        <v>45261</v>
      </c>
      <c r="F8159" s="49" t="s">
        <v>80</v>
      </c>
      <c r="G8159" s="49" t="s">
        <v>81</v>
      </c>
      <c r="H8159" s="49" t="s">
        <v>3366</v>
      </c>
      <c r="I8159" s="49" t="s">
        <v>764</v>
      </c>
      <c r="J8159" s="49">
        <v>135500</v>
      </c>
      <c r="K8159" s="49" t="s">
        <v>109</v>
      </c>
      <c r="L8159" s="49">
        <v>9803221</v>
      </c>
      <c r="M8159" s="49" t="s">
        <v>914</v>
      </c>
      <c r="N8159" s="51">
        <v>31959</v>
      </c>
      <c r="O8159" s="51">
        <v>31959</v>
      </c>
      <c r="P8159" s="49" t="s">
        <v>1081</v>
      </c>
    </row>
    <row r="8160" spans="1:16">
      <c r="A8160" s="46">
        <v>0</v>
      </c>
      <c r="B8160" s="46">
        <v>0</v>
      </c>
      <c r="C8160" s="46">
        <v>0</v>
      </c>
      <c r="D8160" s="46">
        <f t="shared" si="127"/>
        <v>0</v>
      </c>
      <c r="E8160" s="51">
        <v>45261</v>
      </c>
      <c r="F8160" s="49" t="s">
        <v>80</v>
      </c>
      <c r="G8160" s="49" t="s">
        <v>81</v>
      </c>
      <c r="H8160" s="49" t="s">
        <v>3366</v>
      </c>
      <c r="I8160" s="49" t="s">
        <v>764</v>
      </c>
      <c r="J8160" s="49">
        <v>135500</v>
      </c>
      <c r="K8160" s="49" t="s">
        <v>117</v>
      </c>
      <c r="L8160" s="49">
        <v>9974554</v>
      </c>
      <c r="M8160" s="49" t="s">
        <v>3094</v>
      </c>
      <c r="N8160" s="51">
        <v>31959</v>
      </c>
      <c r="O8160" s="51">
        <v>31959</v>
      </c>
      <c r="P8160" s="49" t="s">
        <v>1091</v>
      </c>
    </row>
    <row r="8161" spans="1:16">
      <c r="A8161" s="46">
        <v>0</v>
      </c>
      <c r="B8161" s="46">
        <v>0</v>
      </c>
      <c r="C8161" s="46">
        <v>0</v>
      </c>
      <c r="D8161" s="46">
        <f t="shared" si="127"/>
        <v>0</v>
      </c>
      <c r="E8161" s="51">
        <v>45261</v>
      </c>
      <c r="F8161" s="49" t="s">
        <v>80</v>
      </c>
      <c r="G8161" s="49" t="s">
        <v>81</v>
      </c>
      <c r="H8161" s="49" t="s">
        <v>3366</v>
      </c>
      <c r="I8161" s="49" t="s">
        <v>764</v>
      </c>
      <c r="J8161" s="49">
        <v>135600</v>
      </c>
      <c r="K8161" s="49" t="s">
        <v>114</v>
      </c>
      <c r="L8161" s="49">
        <v>9974553</v>
      </c>
      <c r="M8161" s="49" t="s">
        <v>915</v>
      </c>
      <c r="N8161" s="51">
        <v>31959</v>
      </c>
      <c r="O8161" s="51">
        <v>31959</v>
      </c>
      <c r="P8161" s="49" t="s">
        <v>1091</v>
      </c>
    </row>
    <row r="8162" spans="1:16">
      <c r="A8162" s="46">
        <v>0</v>
      </c>
      <c r="B8162" s="46">
        <v>0</v>
      </c>
      <c r="C8162" s="46">
        <v>0</v>
      </c>
      <c r="D8162" s="46">
        <f t="shared" si="127"/>
        <v>0</v>
      </c>
      <c r="E8162" s="51">
        <v>45261</v>
      </c>
      <c r="F8162" s="49" t="s">
        <v>80</v>
      </c>
      <c r="G8162" s="49" t="s">
        <v>81</v>
      </c>
      <c r="H8162" s="49" t="s">
        <v>3366</v>
      </c>
      <c r="I8162" s="49" t="s">
        <v>764</v>
      </c>
      <c r="J8162" s="49">
        <v>135600</v>
      </c>
      <c r="K8162" s="49" t="s">
        <v>107</v>
      </c>
      <c r="L8162" s="49">
        <v>9969058</v>
      </c>
      <c r="M8162" s="49" t="s">
        <v>3368</v>
      </c>
      <c r="N8162" s="51">
        <v>36647</v>
      </c>
      <c r="O8162" s="51">
        <v>36647</v>
      </c>
      <c r="P8162" s="49" t="s">
        <v>3367</v>
      </c>
    </row>
    <row r="8163" spans="1:16">
      <c r="A8163" s="46">
        <v>0</v>
      </c>
      <c r="B8163" s="46">
        <v>0</v>
      </c>
      <c r="C8163" s="46">
        <v>0</v>
      </c>
      <c r="D8163" s="46">
        <f t="shared" si="127"/>
        <v>0</v>
      </c>
      <c r="E8163" s="51">
        <v>45261</v>
      </c>
      <c r="F8163" s="49" t="s">
        <v>80</v>
      </c>
      <c r="G8163" s="49" t="s">
        <v>81</v>
      </c>
      <c r="H8163" s="49" t="s">
        <v>3366</v>
      </c>
      <c r="I8163" s="49" t="s">
        <v>764</v>
      </c>
      <c r="J8163" s="49">
        <v>135600</v>
      </c>
      <c r="K8163" s="49" t="s">
        <v>121</v>
      </c>
      <c r="L8163" s="49">
        <v>9801435</v>
      </c>
      <c r="M8163" s="49" t="s">
        <v>938</v>
      </c>
      <c r="N8163" s="51">
        <v>36923</v>
      </c>
      <c r="O8163" s="51">
        <v>36892</v>
      </c>
      <c r="P8163" s="49" t="s">
        <v>3367</v>
      </c>
    </row>
    <row r="8164" spans="1:16">
      <c r="A8164" s="46">
        <v>0</v>
      </c>
      <c r="B8164" s="46">
        <v>0</v>
      </c>
      <c r="C8164" s="46">
        <v>0</v>
      </c>
      <c r="D8164" s="46">
        <f t="shared" si="127"/>
        <v>0</v>
      </c>
      <c r="E8164" s="51">
        <v>45261</v>
      </c>
      <c r="F8164" s="49" t="s">
        <v>80</v>
      </c>
      <c r="G8164" s="49" t="s">
        <v>81</v>
      </c>
      <c r="H8164" s="49" t="s">
        <v>3366</v>
      </c>
      <c r="I8164" s="49" t="s">
        <v>764</v>
      </c>
      <c r="J8164" s="49">
        <v>135600</v>
      </c>
      <c r="K8164" s="49" t="s">
        <v>122</v>
      </c>
      <c r="L8164" s="49">
        <v>9974552</v>
      </c>
      <c r="M8164" s="49" t="s">
        <v>916</v>
      </c>
      <c r="N8164" s="51">
        <v>31959</v>
      </c>
      <c r="O8164" s="51">
        <v>31959</v>
      </c>
      <c r="P8164" s="49" t="s">
        <v>1091</v>
      </c>
    </row>
    <row r="8165" spans="1:16">
      <c r="A8165" s="46">
        <v>0</v>
      </c>
      <c r="B8165" s="46">
        <v>0</v>
      </c>
      <c r="C8165" s="46">
        <v>0</v>
      </c>
      <c r="D8165" s="46">
        <f t="shared" si="127"/>
        <v>0</v>
      </c>
      <c r="E8165" s="51">
        <v>45261</v>
      </c>
      <c r="F8165" s="49" t="s">
        <v>80</v>
      </c>
      <c r="G8165" s="49" t="s">
        <v>81</v>
      </c>
      <c r="H8165" s="49" t="s">
        <v>3366</v>
      </c>
      <c r="I8165" s="49" t="s">
        <v>764</v>
      </c>
      <c r="J8165" s="49">
        <v>135600</v>
      </c>
      <c r="K8165" s="49" t="s">
        <v>115</v>
      </c>
      <c r="L8165" s="49">
        <v>9801434</v>
      </c>
      <c r="M8165" s="49" t="s">
        <v>977</v>
      </c>
      <c r="N8165" s="51">
        <v>36923</v>
      </c>
      <c r="O8165" s="51">
        <v>36892</v>
      </c>
      <c r="P8165" s="49" t="s">
        <v>3367</v>
      </c>
    </row>
    <row r="8166" spans="1:16">
      <c r="A8166" s="46">
        <v>0</v>
      </c>
      <c r="B8166" s="46">
        <v>0</v>
      </c>
      <c r="C8166" s="46">
        <v>0</v>
      </c>
      <c r="D8166" s="46">
        <f t="shared" si="127"/>
        <v>0</v>
      </c>
      <c r="E8166" s="51">
        <v>45261</v>
      </c>
      <c r="F8166" s="49" t="s">
        <v>80</v>
      </c>
      <c r="G8166" s="49" t="s">
        <v>81</v>
      </c>
      <c r="H8166" s="49" t="s">
        <v>3369</v>
      </c>
      <c r="I8166" s="49" t="s">
        <v>765</v>
      </c>
      <c r="J8166" s="49">
        <v>135500</v>
      </c>
      <c r="K8166" s="49" t="s">
        <v>106</v>
      </c>
      <c r="L8166" s="49">
        <v>9818279</v>
      </c>
      <c r="M8166" s="49" t="s">
        <v>908</v>
      </c>
      <c r="N8166" s="51">
        <v>35642</v>
      </c>
      <c r="O8166" s="51">
        <v>36526</v>
      </c>
      <c r="P8166" s="49" t="s">
        <v>1081</v>
      </c>
    </row>
    <row r="8167" spans="1:16">
      <c r="A8167" s="46">
        <v>0</v>
      </c>
      <c r="B8167" s="46">
        <v>0</v>
      </c>
      <c r="C8167" s="46">
        <v>0</v>
      </c>
      <c r="D8167" s="46">
        <f t="shared" si="127"/>
        <v>0</v>
      </c>
      <c r="E8167" s="51">
        <v>45261</v>
      </c>
      <c r="F8167" s="49" t="s">
        <v>80</v>
      </c>
      <c r="G8167" s="49" t="s">
        <v>81</v>
      </c>
      <c r="H8167" s="49" t="s">
        <v>3369</v>
      </c>
      <c r="I8167" s="49" t="s">
        <v>765</v>
      </c>
      <c r="J8167" s="49">
        <v>135500</v>
      </c>
      <c r="K8167" s="49" t="s">
        <v>108</v>
      </c>
      <c r="L8167" s="49">
        <v>9818253</v>
      </c>
      <c r="M8167" s="49" t="s">
        <v>930</v>
      </c>
      <c r="N8167" s="51">
        <v>35642</v>
      </c>
      <c r="O8167" s="51">
        <v>36526</v>
      </c>
      <c r="P8167" s="49" t="s">
        <v>1640</v>
      </c>
    </row>
    <row r="8168" spans="1:16">
      <c r="A8168" s="46">
        <v>0</v>
      </c>
      <c r="B8168" s="46">
        <v>0</v>
      </c>
      <c r="C8168" s="46">
        <v>0</v>
      </c>
      <c r="D8168" s="46">
        <f t="shared" si="127"/>
        <v>0</v>
      </c>
      <c r="E8168" s="51">
        <v>45261</v>
      </c>
      <c r="F8168" s="49" t="s">
        <v>80</v>
      </c>
      <c r="G8168" s="49" t="s">
        <v>81</v>
      </c>
      <c r="H8168" s="49" t="s">
        <v>3369</v>
      </c>
      <c r="I8168" s="49" t="s">
        <v>765</v>
      </c>
      <c r="J8168" s="49">
        <v>135500</v>
      </c>
      <c r="K8168" s="49" t="s">
        <v>109</v>
      </c>
      <c r="L8168" s="49">
        <v>9818245</v>
      </c>
      <c r="M8168" s="49" t="s">
        <v>914</v>
      </c>
      <c r="N8168" s="51">
        <v>34516</v>
      </c>
      <c r="O8168" s="51">
        <v>34516</v>
      </c>
      <c r="P8168" s="49" t="s">
        <v>1081</v>
      </c>
    </row>
    <row r="8169" spans="1:16">
      <c r="A8169" s="46">
        <v>0</v>
      </c>
      <c r="B8169" s="46">
        <v>0</v>
      </c>
      <c r="C8169" s="46">
        <v>0</v>
      </c>
      <c r="D8169" s="46">
        <f t="shared" si="127"/>
        <v>0</v>
      </c>
      <c r="E8169" s="51">
        <v>45261</v>
      </c>
      <c r="F8169" s="49" t="s">
        <v>80</v>
      </c>
      <c r="G8169" s="49" t="s">
        <v>81</v>
      </c>
      <c r="H8169" s="49" t="s">
        <v>3369</v>
      </c>
      <c r="I8169" s="49" t="s">
        <v>765</v>
      </c>
      <c r="J8169" s="49">
        <v>135500</v>
      </c>
      <c r="K8169" s="49" t="s">
        <v>109</v>
      </c>
      <c r="L8169" s="49">
        <v>9818280</v>
      </c>
      <c r="M8169" s="49" t="s">
        <v>914</v>
      </c>
      <c r="N8169" s="51">
        <v>33786</v>
      </c>
      <c r="O8169" s="51">
        <v>33786</v>
      </c>
      <c r="P8169" s="49" t="s">
        <v>1081</v>
      </c>
    </row>
    <row r="8170" spans="1:16">
      <c r="A8170" s="46">
        <v>0</v>
      </c>
      <c r="B8170" s="46">
        <v>0</v>
      </c>
      <c r="C8170" s="46">
        <v>0</v>
      </c>
      <c r="D8170" s="46">
        <f t="shared" si="127"/>
        <v>0</v>
      </c>
      <c r="E8170" s="51">
        <v>45261</v>
      </c>
      <c r="F8170" s="49" t="s">
        <v>80</v>
      </c>
      <c r="G8170" s="49" t="s">
        <v>81</v>
      </c>
      <c r="H8170" s="49" t="s">
        <v>3369</v>
      </c>
      <c r="I8170" s="49" t="s">
        <v>765</v>
      </c>
      <c r="J8170" s="49">
        <v>135500</v>
      </c>
      <c r="K8170" s="49" t="s">
        <v>109</v>
      </c>
      <c r="L8170" s="49">
        <v>9818247</v>
      </c>
      <c r="M8170" s="49" t="s">
        <v>914</v>
      </c>
      <c r="N8170" s="51">
        <v>35642</v>
      </c>
      <c r="O8170" s="51">
        <v>36526</v>
      </c>
      <c r="P8170" s="49" t="s">
        <v>1081</v>
      </c>
    </row>
    <row r="8171" spans="1:16">
      <c r="A8171" s="46">
        <v>0</v>
      </c>
      <c r="B8171" s="46">
        <v>0</v>
      </c>
      <c r="C8171" s="46">
        <v>0</v>
      </c>
      <c r="D8171" s="46">
        <f t="shared" si="127"/>
        <v>0</v>
      </c>
      <c r="E8171" s="51">
        <v>45261</v>
      </c>
      <c r="F8171" s="49" t="s">
        <v>80</v>
      </c>
      <c r="G8171" s="49" t="s">
        <v>81</v>
      </c>
      <c r="H8171" s="49" t="s">
        <v>3369</v>
      </c>
      <c r="I8171" s="49" t="s">
        <v>765</v>
      </c>
      <c r="J8171" s="49">
        <v>135500</v>
      </c>
      <c r="K8171" s="49" t="s">
        <v>109</v>
      </c>
      <c r="L8171" s="49">
        <v>9818246</v>
      </c>
      <c r="M8171" s="49" t="s">
        <v>914</v>
      </c>
      <c r="N8171" s="51">
        <v>35247</v>
      </c>
      <c r="O8171" s="51">
        <v>35247</v>
      </c>
      <c r="P8171" s="49" t="s">
        <v>1081</v>
      </c>
    </row>
    <row r="8172" spans="1:16">
      <c r="A8172" s="46">
        <v>0</v>
      </c>
      <c r="B8172" s="46">
        <v>0</v>
      </c>
      <c r="C8172" s="46">
        <v>0</v>
      </c>
      <c r="D8172" s="46">
        <f t="shared" si="127"/>
        <v>0</v>
      </c>
      <c r="E8172" s="51">
        <v>45261</v>
      </c>
      <c r="F8172" s="49" t="s">
        <v>80</v>
      </c>
      <c r="G8172" s="49" t="s">
        <v>81</v>
      </c>
      <c r="H8172" s="49" t="s">
        <v>3369</v>
      </c>
      <c r="I8172" s="49" t="s">
        <v>765</v>
      </c>
      <c r="J8172" s="49">
        <v>135600</v>
      </c>
      <c r="K8172" s="49" t="s">
        <v>114</v>
      </c>
      <c r="L8172" s="49">
        <v>9818254</v>
      </c>
      <c r="M8172" s="49" t="s">
        <v>3370</v>
      </c>
      <c r="N8172" s="51">
        <v>35642</v>
      </c>
      <c r="O8172" s="51">
        <v>36526</v>
      </c>
      <c r="P8172" s="49" t="s">
        <v>1640</v>
      </c>
    </row>
    <row r="8173" spans="1:16">
      <c r="A8173" s="46">
        <v>0</v>
      </c>
      <c r="B8173" s="46">
        <v>0</v>
      </c>
      <c r="C8173" s="46">
        <v>0</v>
      </c>
      <c r="D8173" s="46">
        <f t="shared" si="127"/>
        <v>0</v>
      </c>
      <c r="E8173" s="51">
        <v>45261</v>
      </c>
      <c r="F8173" s="49" t="s">
        <v>80</v>
      </c>
      <c r="G8173" s="49" t="s">
        <v>81</v>
      </c>
      <c r="H8173" s="49" t="s">
        <v>3369</v>
      </c>
      <c r="I8173" s="49" t="s">
        <v>765</v>
      </c>
      <c r="J8173" s="49">
        <v>135600</v>
      </c>
      <c r="K8173" s="49" t="s">
        <v>114</v>
      </c>
      <c r="L8173" s="49">
        <v>9818256</v>
      </c>
      <c r="M8173" s="49" t="s">
        <v>915</v>
      </c>
      <c r="N8173" s="51">
        <v>35612</v>
      </c>
      <c r="O8173" s="51">
        <v>35612</v>
      </c>
      <c r="P8173" s="49" t="s">
        <v>1091</v>
      </c>
    </row>
    <row r="8174" spans="1:16">
      <c r="A8174" s="46">
        <v>0</v>
      </c>
      <c r="B8174" s="46">
        <v>0</v>
      </c>
      <c r="C8174" s="46">
        <v>0</v>
      </c>
      <c r="D8174" s="46">
        <f t="shared" si="127"/>
        <v>0</v>
      </c>
      <c r="E8174" s="51">
        <v>45261</v>
      </c>
      <c r="F8174" s="49" t="s">
        <v>80</v>
      </c>
      <c r="G8174" s="49" t="s">
        <v>81</v>
      </c>
      <c r="H8174" s="49" t="s">
        <v>3369</v>
      </c>
      <c r="I8174" s="49" t="s">
        <v>765</v>
      </c>
      <c r="J8174" s="49">
        <v>135600</v>
      </c>
      <c r="K8174" s="49" t="s">
        <v>114</v>
      </c>
      <c r="L8174" s="49">
        <v>9818257</v>
      </c>
      <c r="M8174" s="49" t="s">
        <v>915</v>
      </c>
      <c r="N8174" s="51">
        <v>30133</v>
      </c>
      <c r="O8174" s="51">
        <v>30133</v>
      </c>
      <c r="P8174" s="49" t="s">
        <v>1091</v>
      </c>
    </row>
    <row r="8175" spans="1:16">
      <c r="A8175" s="46">
        <v>0</v>
      </c>
      <c r="B8175" s="46">
        <v>0</v>
      </c>
      <c r="C8175" s="46">
        <v>0</v>
      </c>
      <c r="D8175" s="46">
        <f t="shared" si="127"/>
        <v>0</v>
      </c>
      <c r="E8175" s="51">
        <v>45261</v>
      </c>
      <c r="F8175" s="49" t="s">
        <v>80</v>
      </c>
      <c r="G8175" s="49" t="s">
        <v>81</v>
      </c>
      <c r="H8175" s="49" t="s">
        <v>3369</v>
      </c>
      <c r="I8175" s="49" t="s">
        <v>765</v>
      </c>
      <c r="J8175" s="49">
        <v>135600</v>
      </c>
      <c r="K8175" s="49" t="s">
        <v>120</v>
      </c>
      <c r="L8175" s="49">
        <v>9818252</v>
      </c>
      <c r="M8175" s="49" t="s">
        <v>1196</v>
      </c>
      <c r="N8175" s="51">
        <v>35247</v>
      </c>
      <c r="O8175" s="51">
        <v>35247</v>
      </c>
      <c r="P8175" s="49" t="s">
        <v>1091</v>
      </c>
    </row>
    <row r="8176" spans="1:16">
      <c r="A8176" s="46">
        <v>0</v>
      </c>
      <c r="B8176" s="46">
        <v>0</v>
      </c>
      <c r="C8176" s="46">
        <v>0</v>
      </c>
      <c r="D8176" s="46">
        <f t="shared" si="127"/>
        <v>0</v>
      </c>
      <c r="E8176" s="51">
        <v>45261</v>
      </c>
      <c r="F8176" s="49" t="s">
        <v>80</v>
      </c>
      <c r="G8176" s="49" t="s">
        <v>81</v>
      </c>
      <c r="H8176" s="49" t="s">
        <v>3369</v>
      </c>
      <c r="I8176" s="49" t="s">
        <v>765</v>
      </c>
      <c r="J8176" s="49">
        <v>135600</v>
      </c>
      <c r="K8176" s="49" t="s">
        <v>121</v>
      </c>
      <c r="L8176" s="49">
        <v>9818251</v>
      </c>
      <c r="M8176" s="49" t="s">
        <v>938</v>
      </c>
      <c r="N8176" s="51">
        <v>35642</v>
      </c>
      <c r="O8176" s="51">
        <v>36526</v>
      </c>
      <c r="P8176" s="49" t="s">
        <v>1640</v>
      </c>
    </row>
    <row r="8177" spans="1:16">
      <c r="A8177" s="46">
        <v>0</v>
      </c>
      <c r="B8177" s="46">
        <v>0</v>
      </c>
      <c r="C8177" s="46">
        <v>0</v>
      </c>
      <c r="D8177" s="46">
        <f t="shared" si="127"/>
        <v>0</v>
      </c>
      <c r="E8177" s="51">
        <v>45261</v>
      </c>
      <c r="F8177" s="49" t="s">
        <v>80</v>
      </c>
      <c r="G8177" s="49" t="s">
        <v>81</v>
      </c>
      <c r="H8177" s="49" t="s">
        <v>3369</v>
      </c>
      <c r="I8177" s="49" t="s">
        <v>765</v>
      </c>
      <c r="J8177" s="49">
        <v>135600</v>
      </c>
      <c r="K8177" s="49" t="s">
        <v>426</v>
      </c>
      <c r="L8177" s="49">
        <v>9818274</v>
      </c>
      <c r="M8177" s="49" t="s">
        <v>3319</v>
      </c>
      <c r="N8177" s="51">
        <v>32325</v>
      </c>
      <c r="O8177" s="51">
        <v>32325</v>
      </c>
      <c r="P8177" s="49" t="s">
        <v>1091</v>
      </c>
    </row>
    <row r="8178" spans="1:16">
      <c r="A8178" s="46">
        <v>0</v>
      </c>
      <c r="B8178" s="46">
        <v>0</v>
      </c>
      <c r="C8178" s="46">
        <v>0</v>
      </c>
      <c r="D8178" s="46">
        <f t="shared" si="127"/>
        <v>0</v>
      </c>
      <c r="E8178" s="51">
        <v>45261</v>
      </c>
      <c r="F8178" s="49" t="s">
        <v>80</v>
      </c>
      <c r="G8178" s="49" t="s">
        <v>81</v>
      </c>
      <c r="H8178" s="49" t="s">
        <v>3369</v>
      </c>
      <c r="I8178" s="49" t="s">
        <v>765</v>
      </c>
      <c r="J8178" s="49">
        <v>135600</v>
      </c>
      <c r="K8178" s="49" t="s">
        <v>122</v>
      </c>
      <c r="L8178" s="49">
        <v>9818255</v>
      </c>
      <c r="M8178" s="49" t="s">
        <v>916</v>
      </c>
      <c r="N8178" s="51">
        <v>30133</v>
      </c>
      <c r="O8178" s="51">
        <v>30133</v>
      </c>
      <c r="P8178" s="49" t="s">
        <v>1091</v>
      </c>
    </row>
    <row r="8179" spans="1:16">
      <c r="A8179" s="46">
        <v>0</v>
      </c>
      <c r="B8179" s="46">
        <v>0</v>
      </c>
      <c r="C8179" s="46">
        <v>0</v>
      </c>
      <c r="D8179" s="46">
        <f t="shared" si="127"/>
        <v>0</v>
      </c>
      <c r="E8179" s="51">
        <v>45261</v>
      </c>
      <c r="F8179" s="49" t="s">
        <v>80</v>
      </c>
      <c r="G8179" s="49" t="s">
        <v>81</v>
      </c>
      <c r="H8179" s="49" t="s">
        <v>3369</v>
      </c>
      <c r="I8179" s="49" t="s">
        <v>765</v>
      </c>
      <c r="J8179" s="49">
        <v>135600</v>
      </c>
      <c r="K8179" s="49" t="s">
        <v>115</v>
      </c>
      <c r="L8179" s="49">
        <v>9818249</v>
      </c>
      <c r="M8179" s="49" t="s">
        <v>977</v>
      </c>
      <c r="N8179" s="51">
        <v>35642</v>
      </c>
      <c r="O8179" s="51">
        <v>36526</v>
      </c>
      <c r="P8179" s="49" t="s">
        <v>1640</v>
      </c>
    </row>
    <row r="8180" spans="1:16">
      <c r="A8180" s="46">
        <v>0</v>
      </c>
      <c r="B8180" s="46">
        <v>0</v>
      </c>
      <c r="C8180" s="46">
        <v>0</v>
      </c>
      <c r="D8180" s="46">
        <f t="shared" si="127"/>
        <v>0</v>
      </c>
      <c r="E8180" s="51">
        <v>45261</v>
      </c>
      <c r="F8180" s="49" t="s">
        <v>80</v>
      </c>
      <c r="G8180" s="49" t="s">
        <v>81</v>
      </c>
      <c r="H8180" s="49" t="s">
        <v>3369</v>
      </c>
      <c r="I8180" s="49" t="s">
        <v>765</v>
      </c>
      <c r="J8180" s="49">
        <v>135600</v>
      </c>
      <c r="K8180" s="49" t="s">
        <v>115</v>
      </c>
      <c r="L8180" s="49">
        <v>9818250</v>
      </c>
      <c r="M8180" s="49" t="s">
        <v>977</v>
      </c>
      <c r="N8180" s="51">
        <v>35247</v>
      </c>
      <c r="O8180" s="51">
        <v>35247</v>
      </c>
      <c r="P8180" s="49" t="s">
        <v>1091</v>
      </c>
    </row>
    <row r="8181" spans="1:16">
      <c r="A8181" s="46">
        <v>0</v>
      </c>
      <c r="B8181" s="46">
        <v>0</v>
      </c>
      <c r="C8181" s="46">
        <v>0</v>
      </c>
      <c r="D8181" s="46">
        <f t="shared" si="127"/>
        <v>0</v>
      </c>
      <c r="E8181" s="51">
        <v>45261</v>
      </c>
      <c r="F8181" s="49" t="s">
        <v>80</v>
      </c>
      <c r="G8181" s="49" t="s">
        <v>81</v>
      </c>
      <c r="H8181" s="49" t="s">
        <v>3369</v>
      </c>
      <c r="I8181" s="49" t="s">
        <v>765</v>
      </c>
      <c r="J8181" s="49">
        <v>135600</v>
      </c>
      <c r="K8181" s="49" t="s">
        <v>133</v>
      </c>
      <c r="L8181" s="49">
        <v>9818248</v>
      </c>
      <c r="M8181" s="49" t="s">
        <v>2077</v>
      </c>
      <c r="N8181" s="51">
        <v>30133</v>
      </c>
      <c r="O8181" s="51">
        <v>30133</v>
      </c>
      <c r="P8181" s="49" t="s">
        <v>1091</v>
      </c>
    </row>
    <row r="8182" spans="1:16">
      <c r="A8182" s="46">
        <v>0</v>
      </c>
      <c r="B8182" s="46">
        <v>0</v>
      </c>
      <c r="C8182" s="46">
        <v>0</v>
      </c>
      <c r="D8182" s="46">
        <f t="shared" si="127"/>
        <v>0</v>
      </c>
      <c r="E8182" s="51">
        <v>45261</v>
      </c>
      <c r="F8182" s="49" t="s">
        <v>80</v>
      </c>
      <c r="G8182" s="49" t="s">
        <v>81</v>
      </c>
      <c r="H8182" s="49" t="s">
        <v>3369</v>
      </c>
      <c r="I8182" s="49" t="s">
        <v>765</v>
      </c>
      <c r="J8182" s="49">
        <v>135600</v>
      </c>
      <c r="K8182" s="49" t="s">
        <v>429</v>
      </c>
      <c r="L8182" s="49">
        <v>9818273</v>
      </c>
      <c r="M8182" s="49" t="s">
        <v>1983</v>
      </c>
      <c r="N8182" s="51">
        <v>30133</v>
      </c>
      <c r="O8182" s="51">
        <v>30133</v>
      </c>
      <c r="P8182" s="49" t="s">
        <v>1091</v>
      </c>
    </row>
    <row r="8183" spans="1:16">
      <c r="A8183" s="46">
        <v>0</v>
      </c>
      <c r="B8183" s="46">
        <v>0</v>
      </c>
      <c r="C8183" s="46">
        <v>0</v>
      </c>
      <c r="D8183" s="46">
        <f t="shared" si="127"/>
        <v>0</v>
      </c>
      <c r="E8183" s="51">
        <v>45261</v>
      </c>
      <c r="F8183" s="49" t="s">
        <v>80</v>
      </c>
      <c r="G8183" s="49" t="s">
        <v>81</v>
      </c>
      <c r="H8183" s="49" t="s">
        <v>3371</v>
      </c>
      <c r="I8183" s="49" t="s">
        <v>766</v>
      </c>
      <c r="J8183" s="49">
        <v>135500</v>
      </c>
      <c r="K8183" s="49" t="s">
        <v>106</v>
      </c>
      <c r="L8183" s="49">
        <v>9802838</v>
      </c>
      <c r="M8183" s="49" t="s">
        <v>908</v>
      </c>
      <c r="N8183" s="51">
        <v>35247</v>
      </c>
      <c r="O8183" s="51">
        <v>35247</v>
      </c>
      <c r="P8183" s="49" t="s">
        <v>1081</v>
      </c>
    </row>
    <row r="8184" spans="1:16">
      <c r="A8184" s="46">
        <v>0</v>
      </c>
      <c r="B8184" s="46">
        <v>0</v>
      </c>
      <c r="C8184" s="46">
        <v>0</v>
      </c>
      <c r="D8184" s="46">
        <f t="shared" si="127"/>
        <v>0</v>
      </c>
      <c r="E8184" s="51">
        <v>45261</v>
      </c>
      <c r="F8184" s="49" t="s">
        <v>80</v>
      </c>
      <c r="G8184" s="49" t="s">
        <v>81</v>
      </c>
      <c r="H8184" s="49" t="s">
        <v>3371</v>
      </c>
      <c r="I8184" s="49" t="s">
        <v>766</v>
      </c>
      <c r="J8184" s="49">
        <v>135500</v>
      </c>
      <c r="K8184" s="49" t="s">
        <v>106</v>
      </c>
      <c r="L8184" s="49">
        <v>9802752</v>
      </c>
      <c r="M8184" s="49" t="s">
        <v>908</v>
      </c>
      <c r="N8184" s="51">
        <v>33786</v>
      </c>
      <c r="O8184" s="51">
        <v>33786</v>
      </c>
      <c r="P8184" s="49" t="s">
        <v>1081</v>
      </c>
    </row>
    <row r="8185" spans="1:16">
      <c r="A8185" s="46">
        <v>0</v>
      </c>
      <c r="B8185" s="46">
        <v>0</v>
      </c>
      <c r="C8185" s="46">
        <v>0</v>
      </c>
      <c r="D8185" s="46">
        <f t="shared" si="127"/>
        <v>0</v>
      </c>
      <c r="E8185" s="51">
        <v>45261</v>
      </c>
      <c r="F8185" s="49" t="s">
        <v>80</v>
      </c>
      <c r="G8185" s="49" t="s">
        <v>81</v>
      </c>
      <c r="H8185" s="49" t="s">
        <v>3371</v>
      </c>
      <c r="I8185" s="49" t="s">
        <v>766</v>
      </c>
      <c r="J8185" s="49">
        <v>135500</v>
      </c>
      <c r="K8185" s="49" t="s">
        <v>109</v>
      </c>
      <c r="L8185" s="49">
        <v>9803290</v>
      </c>
      <c r="M8185" s="49" t="s">
        <v>914</v>
      </c>
      <c r="N8185" s="51">
        <v>33786</v>
      </c>
      <c r="O8185" s="51">
        <v>33786</v>
      </c>
      <c r="P8185" s="49" t="s">
        <v>1081</v>
      </c>
    </row>
    <row r="8186" spans="1:16">
      <c r="A8186" s="46">
        <v>0</v>
      </c>
      <c r="B8186" s="46">
        <v>0</v>
      </c>
      <c r="C8186" s="46">
        <v>0</v>
      </c>
      <c r="D8186" s="46">
        <f t="shared" si="127"/>
        <v>0</v>
      </c>
      <c r="E8186" s="51">
        <v>45261</v>
      </c>
      <c r="F8186" s="49" t="s">
        <v>80</v>
      </c>
      <c r="G8186" s="49" t="s">
        <v>81</v>
      </c>
      <c r="H8186" s="49" t="s">
        <v>3371</v>
      </c>
      <c r="I8186" s="49" t="s">
        <v>766</v>
      </c>
      <c r="J8186" s="49">
        <v>135500</v>
      </c>
      <c r="K8186" s="49" t="s">
        <v>109</v>
      </c>
      <c r="L8186" s="49">
        <v>9803402</v>
      </c>
      <c r="M8186" s="49" t="s">
        <v>914</v>
      </c>
      <c r="N8186" s="51">
        <v>35247</v>
      </c>
      <c r="O8186" s="51">
        <v>35247</v>
      </c>
      <c r="P8186" s="49" t="s">
        <v>1081</v>
      </c>
    </row>
    <row r="8187" spans="1:16">
      <c r="A8187" s="46">
        <v>0</v>
      </c>
      <c r="B8187" s="46">
        <v>0</v>
      </c>
      <c r="C8187" s="46">
        <v>0</v>
      </c>
      <c r="D8187" s="46">
        <f t="shared" si="127"/>
        <v>0</v>
      </c>
      <c r="E8187" s="51">
        <v>45261</v>
      </c>
      <c r="F8187" s="49" t="s">
        <v>80</v>
      </c>
      <c r="G8187" s="49" t="s">
        <v>81</v>
      </c>
      <c r="H8187" s="49" t="s">
        <v>3371</v>
      </c>
      <c r="I8187" s="49" t="s">
        <v>766</v>
      </c>
      <c r="J8187" s="49">
        <v>135500</v>
      </c>
      <c r="K8187" s="49" t="s">
        <v>109</v>
      </c>
      <c r="L8187" s="49">
        <v>9804948</v>
      </c>
      <c r="M8187" s="49" t="s">
        <v>914</v>
      </c>
      <c r="N8187" s="51">
        <v>33786</v>
      </c>
      <c r="O8187" s="51">
        <v>33786</v>
      </c>
      <c r="P8187" s="49" t="s">
        <v>1081</v>
      </c>
    </row>
    <row r="8188" spans="1:16">
      <c r="A8188" s="46">
        <v>0</v>
      </c>
      <c r="B8188" s="46">
        <v>0</v>
      </c>
      <c r="C8188" s="46">
        <v>0</v>
      </c>
      <c r="D8188" s="46">
        <f t="shared" si="127"/>
        <v>0</v>
      </c>
      <c r="E8188" s="51">
        <v>45261</v>
      </c>
      <c r="F8188" s="49" t="s">
        <v>80</v>
      </c>
      <c r="G8188" s="49" t="s">
        <v>81</v>
      </c>
      <c r="H8188" s="49" t="s">
        <v>3371</v>
      </c>
      <c r="I8188" s="49" t="s">
        <v>766</v>
      </c>
      <c r="J8188" s="49">
        <v>135500</v>
      </c>
      <c r="K8188" s="49" t="s">
        <v>135</v>
      </c>
      <c r="L8188" s="49">
        <v>9974551</v>
      </c>
      <c r="M8188" s="49" t="s">
        <v>3095</v>
      </c>
      <c r="N8188" s="51">
        <v>33786</v>
      </c>
      <c r="O8188" s="51">
        <v>33786</v>
      </c>
      <c r="P8188" s="49" t="s">
        <v>1091</v>
      </c>
    </row>
    <row r="8189" spans="1:16">
      <c r="A8189" s="46">
        <v>0</v>
      </c>
      <c r="B8189" s="46">
        <v>0</v>
      </c>
      <c r="C8189" s="46">
        <v>0</v>
      </c>
      <c r="D8189" s="46">
        <f t="shared" si="127"/>
        <v>0</v>
      </c>
      <c r="E8189" s="51">
        <v>45261</v>
      </c>
      <c r="F8189" s="49" t="s">
        <v>80</v>
      </c>
      <c r="G8189" s="49" t="s">
        <v>81</v>
      </c>
      <c r="H8189" s="49" t="s">
        <v>3371</v>
      </c>
      <c r="I8189" s="49" t="s">
        <v>766</v>
      </c>
      <c r="J8189" s="49">
        <v>135500</v>
      </c>
      <c r="K8189" s="49" t="s">
        <v>692</v>
      </c>
      <c r="L8189" s="49">
        <v>9780256</v>
      </c>
      <c r="M8189" s="49" t="s">
        <v>3166</v>
      </c>
      <c r="N8189" s="51">
        <v>35247</v>
      </c>
      <c r="O8189" s="51">
        <v>35247</v>
      </c>
      <c r="P8189" s="49" t="s">
        <v>1091</v>
      </c>
    </row>
    <row r="8190" spans="1:16">
      <c r="A8190" s="46">
        <v>0</v>
      </c>
      <c r="B8190" s="46">
        <v>0</v>
      </c>
      <c r="C8190" s="46">
        <v>0</v>
      </c>
      <c r="D8190" s="46">
        <f t="shared" si="127"/>
        <v>0</v>
      </c>
      <c r="E8190" s="51">
        <v>45261</v>
      </c>
      <c r="F8190" s="49" t="s">
        <v>80</v>
      </c>
      <c r="G8190" s="49" t="s">
        <v>81</v>
      </c>
      <c r="H8190" s="49" t="s">
        <v>3371</v>
      </c>
      <c r="I8190" s="49" t="s">
        <v>766</v>
      </c>
      <c r="J8190" s="49">
        <v>135500</v>
      </c>
      <c r="K8190" s="49" t="s">
        <v>700</v>
      </c>
      <c r="L8190" s="49">
        <v>9693320</v>
      </c>
      <c r="M8190" s="49" t="s">
        <v>3220</v>
      </c>
      <c r="N8190" s="51">
        <v>33786</v>
      </c>
      <c r="O8190" s="51">
        <v>33786</v>
      </c>
      <c r="P8190" s="49" t="s">
        <v>1091</v>
      </c>
    </row>
    <row r="8191" spans="1:16">
      <c r="A8191" s="46">
        <v>0</v>
      </c>
      <c r="B8191" s="46">
        <v>0</v>
      </c>
      <c r="C8191" s="46">
        <v>0</v>
      </c>
      <c r="D8191" s="46">
        <f t="shared" si="127"/>
        <v>0</v>
      </c>
      <c r="E8191" s="51">
        <v>45261</v>
      </c>
      <c r="F8191" s="49" t="s">
        <v>80</v>
      </c>
      <c r="G8191" s="49" t="s">
        <v>81</v>
      </c>
      <c r="H8191" s="49" t="s">
        <v>3371</v>
      </c>
      <c r="I8191" s="49" t="s">
        <v>766</v>
      </c>
      <c r="J8191" s="49">
        <v>135600</v>
      </c>
      <c r="K8191" s="49" t="s">
        <v>429</v>
      </c>
      <c r="L8191" s="49">
        <v>9974550</v>
      </c>
      <c r="M8191" s="49" t="s">
        <v>1983</v>
      </c>
      <c r="N8191" s="51">
        <v>32325</v>
      </c>
      <c r="O8191" s="51">
        <v>32325</v>
      </c>
      <c r="P8191" s="49" t="s">
        <v>1091</v>
      </c>
    </row>
    <row r="8192" spans="1:16">
      <c r="A8192" s="46">
        <v>0</v>
      </c>
      <c r="B8192" s="46">
        <v>0</v>
      </c>
      <c r="C8192" s="46">
        <v>0</v>
      </c>
      <c r="D8192" s="46">
        <f t="shared" si="127"/>
        <v>0</v>
      </c>
      <c r="E8192" s="51">
        <v>45261</v>
      </c>
      <c r="F8192" s="49" t="s">
        <v>80</v>
      </c>
      <c r="G8192" s="49" t="s">
        <v>81</v>
      </c>
      <c r="H8192" s="49" t="s">
        <v>3372</v>
      </c>
      <c r="I8192" s="49" t="s">
        <v>767</v>
      </c>
      <c r="J8192" s="49">
        <v>135500</v>
      </c>
      <c r="K8192" s="49" t="s">
        <v>106</v>
      </c>
      <c r="L8192" s="49">
        <v>9996283</v>
      </c>
      <c r="M8192" s="49" t="s">
        <v>908</v>
      </c>
      <c r="N8192" s="51">
        <v>38315</v>
      </c>
      <c r="O8192" s="51">
        <v>38353</v>
      </c>
      <c r="P8192" s="49" t="s">
        <v>3373</v>
      </c>
    </row>
    <row r="8193" spans="1:16">
      <c r="A8193" s="46">
        <v>0</v>
      </c>
      <c r="B8193" s="46">
        <v>0</v>
      </c>
      <c r="C8193" s="46">
        <v>0</v>
      </c>
      <c r="D8193" s="46">
        <f t="shared" si="127"/>
        <v>0</v>
      </c>
      <c r="E8193" s="51">
        <v>45261</v>
      </c>
      <c r="F8193" s="49" t="s">
        <v>80</v>
      </c>
      <c r="G8193" s="49" t="s">
        <v>81</v>
      </c>
      <c r="H8193" s="49" t="s">
        <v>3372</v>
      </c>
      <c r="I8193" s="49" t="s">
        <v>767</v>
      </c>
      <c r="J8193" s="49">
        <v>135500</v>
      </c>
      <c r="K8193" s="49" t="s">
        <v>106</v>
      </c>
      <c r="L8193" s="49">
        <v>9818939</v>
      </c>
      <c r="M8193" s="49" t="s">
        <v>908</v>
      </c>
      <c r="N8193" s="51">
        <v>38412</v>
      </c>
      <c r="O8193" s="51">
        <v>38353</v>
      </c>
      <c r="P8193" s="49" t="s">
        <v>3374</v>
      </c>
    </row>
    <row r="8194" spans="1:16">
      <c r="A8194" s="46">
        <v>0</v>
      </c>
      <c r="B8194" s="46">
        <v>0</v>
      </c>
      <c r="C8194" s="46">
        <v>0</v>
      </c>
      <c r="D8194" s="46">
        <f t="shared" si="127"/>
        <v>0</v>
      </c>
      <c r="E8194" s="51">
        <v>45261</v>
      </c>
      <c r="F8194" s="49" t="s">
        <v>80</v>
      </c>
      <c r="G8194" s="49" t="s">
        <v>81</v>
      </c>
      <c r="H8194" s="49" t="s">
        <v>3372</v>
      </c>
      <c r="I8194" s="49" t="s">
        <v>767</v>
      </c>
      <c r="J8194" s="49">
        <v>135500</v>
      </c>
      <c r="K8194" s="49" t="s">
        <v>106</v>
      </c>
      <c r="L8194" s="49">
        <v>9802550</v>
      </c>
      <c r="M8194" s="49" t="s">
        <v>908</v>
      </c>
      <c r="N8194" s="51">
        <v>35612</v>
      </c>
      <c r="O8194" s="51">
        <v>35612</v>
      </c>
      <c r="P8194" s="49" t="s">
        <v>1081</v>
      </c>
    </row>
    <row r="8195" spans="1:16">
      <c r="A8195" s="46">
        <v>0</v>
      </c>
      <c r="B8195" s="46">
        <v>0</v>
      </c>
      <c r="C8195" s="46">
        <v>0</v>
      </c>
      <c r="D8195" s="46">
        <f t="shared" ref="D8195:D8258" si="128">+B8195-C8195</f>
        <v>0</v>
      </c>
      <c r="E8195" s="51">
        <v>45261</v>
      </c>
      <c r="F8195" s="49" t="s">
        <v>80</v>
      </c>
      <c r="G8195" s="49" t="s">
        <v>81</v>
      </c>
      <c r="H8195" s="49" t="s">
        <v>3372</v>
      </c>
      <c r="I8195" s="49" t="s">
        <v>767</v>
      </c>
      <c r="J8195" s="49">
        <v>135500</v>
      </c>
      <c r="K8195" s="49" t="s">
        <v>193</v>
      </c>
      <c r="L8195" s="49">
        <v>11106324</v>
      </c>
      <c r="M8195" s="49" t="s">
        <v>1345</v>
      </c>
      <c r="N8195" s="51">
        <v>40178</v>
      </c>
      <c r="O8195" s="51">
        <v>40179</v>
      </c>
      <c r="P8195" s="49" t="s">
        <v>1700</v>
      </c>
    </row>
    <row r="8196" spans="1:16">
      <c r="A8196" s="46">
        <v>0</v>
      </c>
      <c r="B8196" s="46">
        <v>0</v>
      </c>
      <c r="C8196" s="46">
        <v>0</v>
      </c>
      <c r="D8196" s="46">
        <f t="shared" si="128"/>
        <v>0</v>
      </c>
      <c r="E8196" s="51">
        <v>45261</v>
      </c>
      <c r="F8196" s="49" t="s">
        <v>80</v>
      </c>
      <c r="G8196" s="49" t="s">
        <v>81</v>
      </c>
      <c r="H8196" s="49" t="s">
        <v>3372</v>
      </c>
      <c r="I8196" s="49" t="s">
        <v>767</v>
      </c>
      <c r="J8196" s="49">
        <v>135500</v>
      </c>
      <c r="K8196" s="49" t="s">
        <v>107</v>
      </c>
      <c r="L8196" s="49">
        <v>10850934</v>
      </c>
      <c r="M8196" s="49" t="s">
        <v>1699</v>
      </c>
      <c r="N8196" s="51">
        <v>40178</v>
      </c>
      <c r="O8196" s="51">
        <v>40513</v>
      </c>
      <c r="P8196" s="49" t="s">
        <v>1700</v>
      </c>
    </row>
    <row r="8197" spans="1:16">
      <c r="A8197" s="46">
        <v>1</v>
      </c>
      <c r="B8197" s="46">
        <v>0</v>
      </c>
      <c r="C8197" s="46">
        <v>0</v>
      </c>
      <c r="D8197" s="46">
        <f t="shared" si="128"/>
        <v>0</v>
      </c>
      <c r="E8197" s="51">
        <v>45261</v>
      </c>
      <c r="F8197" s="49" t="s">
        <v>80</v>
      </c>
      <c r="G8197" s="49" t="s">
        <v>81</v>
      </c>
      <c r="H8197" s="49" t="s">
        <v>3372</v>
      </c>
      <c r="I8197" s="49" t="s">
        <v>767</v>
      </c>
      <c r="J8197" s="49">
        <v>135500</v>
      </c>
      <c r="K8197" s="49" t="s">
        <v>107</v>
      </c>
      <c r="L8197" s="49">
        <v>9725733</v>
      </c>
      <c r="M8197" s="49" t="s">
        <v>3375</v>
      </c>
      <c r="N8197" s="51">
        <v>38315</v>
      </c>
      <c r="O8197" s="51">
        <v>38657</v>
      </c>
      <c r="P8197" s="49" t="s">
        <v>3373</v>
      </c>
    </row>
    <row r="8198" spans="1:16">
      <c r="A8198" s="46">
        <v>0</v>
      </c>
      <c r="B8198" s="46">
        <v>0</v>
      </c>
      <c r="C8198" s="46">
        <v>0</v>
      </c>
      <c r="D8198" s="46">
        <f t="shared" si="128"/>
        <v>0</v>
      </c>
      <c r="E8198" s="51">
        <v>45261</v>
      </c>
      <c r="F8198" s="49" t="s">
        <v>80</v>
      </c>
      <c r="G8198" s="49" t="s">
        <v>81</v>
      </c>
      <c r="H8198" s="49" t="s">
        <v>3372</v>
      </c>
      <c r="I8198" s="49" t="s">
        <v>767</v>
      </c>
      <c r="J8198" s="49">
        <v>135500</v>
      </c>
      <c r="K8198" s="49" t="s">
        <v>156</v>
      </c>
      <c r="L8198" s="49">
        <v>11106331</v>
      </c>
      <c r="M8198" s="49" t="s">
        <v>1346</v>
      </c>
      <c r="N8198" s="51">
        <v>40178</v>
      </c>
      <c r="O8198" s="51">
        <v>40179</v>
      </c>
      <c r="P8198" s="49" t="s">
        <v>1700</v>
      </c>
    </row>
    <row r="8199" spans="1:16">
      <c r="A8199" s="46">
        <v>0</v>
      </c>
      <c r="B8199" s="46">
        <v>0</v>
      </c>
      <c r="C8199" s="46">
        <v>0</v>
      </c>
      <c r="D8199" s="46">
        <f t="shared" si="128"/>
        <v>0</v>
      </c>
      <c r="E8199" s="51">
        <v>45261</v>
      </c>
      <c r="F8199" s="49" t="s">
        <v>80</v>
      </c>
      <c r="G8199" s="49" t="s">
        <v>81</v>
      </c>
      <c r="H8199" s="49" t="s">
        <v>3372</v>
      </c>
      <c r="I8199" s="49" t="s">
        <v>767</v>
      </c>
      <c r="J8199" s="49">
        <v>135500</v>
      </c>
      <c r="K8199" s="49" t="s">
        <v>158</v>
      </c>
      <c r="L8199" s="49">
        <v>11106334</v>
      </c>
      <c r="M8199" s="49" t="s">
        <v>1347</v>
      </c>
      <c r="N8199" s="51">
        <v>40178</v>
      </c>
      <c r="O8199" s="51">
        <v>40179</v>
      </c>
      <c r="P8199" s="49" t="s">
        <v>1700</v>
      </c>
    </row>
    <row r="8200" spans="1:16">
      <c r="A8200" s="46">
        <v>0</v>
      </c>
      <c r="B8200" s="46">
        <v>0</v>
      </c>
      <c r="C8200" s="46">
        <v>0</v>
      </c>
      <c r="D8200" s="46">
        <f t="shared" si="128"/>
        <v>0</v>
      </c>
      <c r="E8200" s="51">
        <v>45261</v>
      </c>
      <c r="F8200" s="49" t="s">
        <v>80</v>
      </c>
      <c r="G8200" s="49" t="s">
        <v>81</v>
      </c>
      <c r="H8200" s="49" t="s">
        <v>3372</v>
      </c>
      <c r="I8200" s="49" t="s">
        <v>767</v>
      </c>
      <c r="J8200" s="49">
        <v>135500</v>
      </c>
      <c r="K8200" s="49" t="s">
        <v>109</v>
      </c>
      <c r="L8200" s="49">
        <v>9995825</v>
      </c>
      <c r="M8200" s="49" t="s">
        <v>914</v>
      </c>
      <c r="N8200" s="51">
        <v>38315</v>
      </c>
      <c r="O8200" s="51">
        <v>38353</v>
      </c>
      <c r="P8200" s="49" t="s">
        <v>3373</v>
      </c>
    </row>
    <row r="8201" spans="1:16">
      <c r="A8201" s="46">
        <v>0</v>
      </c>
      <c r="B8201" s="46">
        <v>0</v>
      </c>
      <c r="C8201" s="46">
        <v>0</v>
      </c>
      <c r="D8201" s="46">
        <f t="shared" si="128"/>
        <v>0</v>
      </c>
      <c r="E8201" s="51">
        <v>45261</v>
      </c>
      <c r="F8201" s="49" t="s">
        <v>80</v>
      </c>
      <c r="G8201" s="49" t="s">
        <v>81</v>
      </c>
      <c r="H8201" s="49" t="s">
        <v>3372</v>
      </c>
      <c r="I8201" s="49" t="s">
        <v>767</v>
      </c>
      <c r="J8201" s="49">
        <v>135500</v>
      </c>
      <c r="K8201" s="49" t="s">
        <v>109</v>
      </c>
      <c r="L8201" s="49">
        <v>9818940</v>
      </c>
      <c r="M8201" s="49" t="s">
        <v>914</v>
      </c>
      <c r="N8201" s="51">
        <v>38412</v>
      </c>
      <c r="O8201" s="51">
        <v>38353</v>
      </c>
      <c r="P8201" s="49" t="s">
        <v>3374</v>
      </c>
    </row>
    <row r="8202" spans="1:16">
      <c r="A8202" s="46">
        <v>0</v>
      </c>
      <c r="B8202" s="46">
        <v>0</v>
      </c>
      <c r="C8202" s="46">
        <v>0</v>
      </c>
      <c r="D8202" s="46">
        <f t="shared" si="128"/>
        <v>0</v>
      </c>
      <c r="E8202" s="51">
        <v>45261</v>
      </c>
      <c r="F8202" s="49" t="s">
        <v>80</v>
      </c>
      <c r="G8202" s="49" t="s">
        <v>81</v>
      </c>
      <c r="H8202" s="49" t="s">
        <v>3372</v>
      </c>
      <c r="I8202" s="49" t="s">
        <v>767</v>
      </c>
      <c r="J8202" s="49">
        <v>135500</v>
      </c>
      <c r="K8202" s="49" t="s">
        <v>109</v>
      </c>
      <c r="L8202" s="49">
        <v>9803089</v>
      </c>
      <c r="M8202" s="49" t="s">
        <v>914</v>
      </c>
      <c r="N8202" s="51">
        <v>35612</v>
      </c>
      <c r="O8202" s="51">
        <v>35612</v>
      </c>
      <c r="P8202" s="49" t="s">
        <v>1081</v>
      </c>
    </row>
    <row r="8203" spans="1:16">
      <c r="A8203" s="46">
        <v>0</v>
      </c>
      <c r="B8203" s="46">
        <v>0</v>
      </c>
      <c r="C8203" s="46">
        <v>0</v>
      </c>
      <c r="D8203" s="46">
        <f t="shared" si="128"/>
        <v>0</v>
      </c>
      <c r="E8203" s="51">
        <v>45261</v>
      </c>
      <c r="F8203" s="49" t="s">
        <v>80</v>
      </c>
      <c r="G8203" s="49" t="s">
        <v>81</v>
      </c>
      <c r="H8203" s="49" t="s">
        <v>3372</v>
      </c>
      <c r="I8203" s="49" t="s">
        <v>767</v>
      </c>
      <c r="J8203" s="49">
        <v>135500</v>
      </c>
      <c r="K8203" s="49" t="s">
        <v>116</v>
      </c>
      <c r="L8203" s="49">
        <v>9862183</v>
      </c>
      <c r="M8203" s="49" t="s">
        <v>3093</v>
      </c>
      <c r="N8203" s="51">
        <v>35612</v>
      </c>
      <c r="O8203" s="51">
        <v>35612</v>
      </c>
      <c r="P8203" s="49" t="s">
        <v>1091</v>
      </c>
    </row>
    <row r="8204" spans="1:16">
      <c r="A8204" s="46">
        <v>1</v>
      </c>
      <c r="B8204" s="46">
        <v>0</v>
      </c>
      <c r="C8204" s="46">
        <v>0</v>
      </c>
      <c r="D8204" s="46">
        <f t="shared" si="128"/>
        <v>0</v>
      </c>
      <c r="E8204" s="51">
        <v>45261</v>
      </c>
      <c r="F8204" s="49" t="s">
        <v>80</v>
      </c>
      <c r="G8204" s="49" t="s">
        <v>81</v>
      </c>
      <c r="H8204" s="49" t="s">
        <v>3372</v>
      </c>
      <c r="I8204" s="49" t="s">
        <v>767</v>
      </c>
      <c r="J8204" s="49">
        <v>135600</v>
      </c>
      <c r="K8204" s="49" t="s">
        <v>107</v>
      </c>
      <c r="L8204" s="49">
        <v>9995466</v>
      </c>
      <c r="M8204" s="49" t="s">
        <v>3375</v>
      </c>
      <c r="N8204" s="51">
        <v>38315</v>
      </c>
      <c r="O8204" s="51">
        <v>38657</v>
      </c>
      <c r="P8204" s="49" t="s">
        <v>3373</v>
      </c>
    </row>
    <row r="8205" spans="1:16">
      <c r="A8205" s="46">
        <v>0</v>
      </c>
      <c r="B8205" s="46">
        <v>0</v>
      </c>
      <c r="C8205" s="46">
        <v>0</v>
      </c>
      <c r="D8205" s="46">
        <f t="shared" si="128"/>
        <v>0</v>
      </c>
      <c r="E8205" s="51">
        <v>45261</v>
      </c>
      <c r="F8205" s="49" t="s">
        <v>80</v>
      </c>
      <c r="G8205" s="49" t="s">
        <v>81</v>
      </c>
      <c r="H8205" s="49" t="s">
        <v>3372</v>
      </c>
      <c r="I8205" s="49" t="s">
        <v>767</v>
      </c>
      <c r="J8205" s="49">
        <v>135600</v>
      </c>
      <c r="K8205" s="49" t="s">
        <v>107</v>
      </c>
      <c r="L8205" s="49">
        <v>10850927</v>
      </c>
      <c r="M8205" s="49" t="s">
        <v>1699</v>
      </c>
      <c r="N8205" s="51">
        <v>40178</v>
      </c>
      <c r="O8205" s="51">
        <v>40513</v>
      </c>
      <c r="P8205" s="49" t="s">
        <v>1700</v>
      </c>
    </row>
    <row r="8206" spans="1:16">
      <c r="A8206" s="46">
        <v>0</v>
      </c>
      <c r="B8206" s="46">
        <v>0</v>
      </c>
      <c r="C8206" s="46">
        <v>0</v>
      </c>
      <c r="D8206" s="46">
        <f t="shared" si="128"/>
        <v>0</v>
      </c>
      <c r="E8206" s="51">
        <v>45261</v>
      </c>
      <c r="F8206" s="49" t="s">
        <v>80</v>
      </c>
      <c r="G8206" s="49" t="s">
        <v>81</v>
      </c>
      <c r="H8206" s="49" t="s">
        <v>3372</v>
      </c>
      <c r="I8206" s="49" t="s">
        <v>767</v>
      </c>
      <c r="J8206" s="49">
        <v>135600</v>
      </c>
      <c r="K8206" s="49" t="s">
        <v>115</v>
      </c>
      <c r="L8206" s="49">
        <v>9818941</v>
      </c>
      <c r="M8206" s="49" t="s">
        <v>977</v>
      </c>
      <c r="N8206" s="51">
        <v>38412</v>
      </c>
      <c r="O8206" s="51">
        <v>38353</v>
      </c>
      <c r="P8206" s="49" t="s">
        <v>3374</v>
      </c>
    </row>
    <row r="8207" spans="1:16">
      <c r="A8207" s="46">
        <v>0</v>
      </c>
      <c r="B8207" s="46">
        <v>0</v>
      </c>
      <c r="C8207" s="46">
        <v>0</v>
      </c>
      <c r="D8207" s="46">
        <f t="shared" si="128"/>
        <v>0</v>
      </c>
      <c r="E8207" s="51">
        <v>45261</v>
      </c>
      <c r="F8207" s="49" t="s">
        <v>80</v>
      </c>
      <c r="G8207" s="49" t="s">
        <v>81</v>
      </c>
      <c r="H8207" s="49" t="s">
        <v>3372</v>
      </c>
      <c r="I8207" s="49" t="s">
        <v>767</v>
      </c>
      <c r="J8207" s="49">
        <v>135600</v>
      </c>
      <c r="K8207" s="49" t="s">
        <v>115</v>
      </c>
      <c r="L8207" s="49">
        <v>9862182</v>
      </c>
      <c r="M8207" s="49" t="s">
        <v>977</v>
      </c>
      <c r="N8207" s="51">
        <v>35612</v>
      </c>
      <c r="O8207" s="51">
        <v>35612</v>
      </c>
      <c r="P8207" s="49" t="s">
        <v>1091</v>
      </c>
    </row>
    <row r="8208" spans="1:16">
      <c r="A8208" s="46">
        <v>0</v>
      </c>
      <c r="B8208" s="46">
        <v>0</v>
      </c>
      <c r="C8208" s="46">
        <v>0</v>
      </c>
      <c r="D8208" s="46">
        <f t="shared" si="128"/>
        <v>0</v>
      </c>
      <c r="E8208" s="51">
        <v>45261</v>
      </c>
      <c r="F8208" s="49" t="s">
        <v>80</v>
      </c>
      <c r="G8208" s="49" t="s">
        <v>81</v>
      </c>
      <c r="H8208" s="49" t="s">
        <v>3372</v>
      </c>
      <c r="I8208" s="49" t="s">
        <v>767</v>
      </c>
      <c r="J8208" s="49">
        <v>135600</v>
      </c>
      <c r="K8208" s="49" t="s">
        <v>115</v>
      </c>
      <c r="L8208" s="49">
        <v>9995826</v>
      </c>
      <c r="M8208" s="49" t="s">
        <v>977</v>
      </c>
      <c r="N8208" s="51">
        <v>38315</v>
      </c>
      <c r="O8208" s="51">
        <v>38353</v>
      </c>
      <c r="P8208" s="49" t="s">
        <v>3373</v>
      </c>
    </row>
    <row r="8209" spans="1:16">
      <c r="A8209" s="46">
        <v>0</v>
      </c>
      <c r="B8209" s="46">
        <v>0</v>
      </c>
      <c r="C8209" s="46">
        <v>0</v>
      </c>
      <c r="D8209" s="46">
        <f t="shared" si="128"/>
        <v>0</v>
      </c>
      <c r="E8209" s="51">
        <v>45261</v>
      </c>
      <c r="F8209" s="49" t="s">
        <v>80</v>
      </c>
      <c r="G8209" s="49" t="s">
        <v>81</v>
      </c>
      <c r="H8209" s="49" t="s">
        <v>3376</v>
      </c>
      <c r="I8209" s="49" t="s">
        <v>768</v>
      </c>
      <c r="J8209" s="49">
        <v>135500</v>
      </c>
      <c r="K8209" s="49" t="s">
        <v>103</v>
      </c>
      <c r="L8209" s="49">
        <v>9729622</v>
      </c>
      <c r="M8209" s="49" t="s">
        <v>920</v>
      </c>
      <c r="N8209" s="51">
        <v>39873</v>
      </c>
      <c r="O8209" s="51">
        <v>39814</v>
      </c>
      <c r="P8209" s="49" t="s">
        <v>3377</v>
      </c>
    </row>
    <row r="8210" spans="1:16">
      <c r="A8210" s="46">
        <v>0</v>
      </c>
      <c r="B8210" s="46">
        <v>0</v>
      </c>
      <c r="C8210" s="46">
        <v>0</v>
      </c>
      <c r="D8210" s="46">
        <f t="shared" si="128"/>
        <v>0</v>
      </c>
      <c r="E8210" s="51">
        <v>45261</v>
      </c>
      <c r="F8210" s="49" t="s">
        <v>80</v>
      </c>
      <c r="G8210" s="49" t="s">
        <v>81</v>
      </c>
      <c r="H8210" s="49" t="s">
        <v>3376</v>
      </c>
      <c r="I8210" s="49" t="s">
        <v>768</v>
      </c>
      <c r="J8210" s="49">
        <v>135500</v>
      </c>
      <c r="K8210" s="49" t="s">
        <v>106</v>
      </c>
      <c r="L8210" s="49">
        <v>9802408</v>
      </c>
      <c r="M8210" s="49" t="s">
        <v>908</v>
      </c>
      <c r="N8210" s="51">
        <v>32690</v>
      </c>
      <c r="O8210" s="51">
        <v>32690</v>
      </c>
      <c r="P8210" s="49" t="s">
        <v>1081</v>
      </c>
    </row>
    <row r="8211" spans="1:16">
      <c r="A8211" s="46">
        <v>0</v>
      </c>
      <c r="B8211" s="46">
        <v>0</v>
      </c>
      <c r="C8211" s="46">
        <v>0</v>
      </c>
      <c r="D8211" s="46">
        <f t="shared" si="128"/>
        <v>0</v>
      </c>
      <c r="E8211" s="51">
        <v>45261</v>
      </c>
      <c r="F8211" s="49" t="s">
        <v>80</v>
      </c>
      <c r="G8211" s="49" t="s">
        <v>81</v>
      </c>
      <c r="H8211" s="49" t="s">
        <v>3376</v>
      </c>
      <c r="I8211" s="49" t="s">
        <v>768</v>
      </c>
      <c r="J8211" s="49">
        <v>135500</v>
      </c>
      <c r="K8211" s="49" t="s">
        <v>106</v>
      </c>
      <c r="L8211" s="49">
        <v>9802837</v>
      </c>
      <c r="M8211" s="49" t="s">
        <v>908</v>
      </c>
      <c r="N8211" s="51">
        <v>32690</v>
      </c>
      <c r="O8211" s="51">
        <v>32690</v>
      </c>
      <c r="P8211" s="49" t="s">
        <v>1081</v>
      </c>
    </row>
    <row r="8212" spans="1:16">
      <c r="A8212" s="46">
        <v>1</v>
      </c>
      <c r="B8212" s="46">
        <v>0</v>
      </c>
      <c r="C8212" s="46">
        <v>0</v>
      </c>
      <c r="D8212" s="46">
        <f t="shared" si="128"/>
        <v>0</v>
      </c>
      <c r="E8212" s="51">
        <v>45261</v>
      </c>
      <c r="F8212" s="49" t="s">
        <v>80</v>
      </c>
      <c r="G8212" s="49" t="s">
        <v>81</v>
      </c>
      <c r="H8212" s="49" t="s">
        <v>3376</v>
      </c>
      <c r="I8212" s="49" t="s">
        <v>768</v>
      </c>
      <c r="J8212" s="49">
        <v>135500</v>
      </c>
      <c r="K8212" s="49" t="s">
        <v>107</v>
      </c>
      <c r="L8212" s="49">
        <v>9995468</v>
      </c>
      <c r="M8212" s="49" t="s">
        <v>3378</v>
      </c>
      <c r="N8212" s="51">
        <v>38315</v>
      </c>
      <c r="O8212" s="51">
        <v>38657</v>
      </c>
      <c r="P8212" s="49" t="s">
        <v>3379</v>
      </c>
    </row>
    <row r="8213" spans="1:16">
      <c r="A8213" s="46">
        <v>0</v>
      </c>
      <c r="B8213" s="46">
        <v>0</v>
      </c>
      <c r="C8213" s="46">
        <v>0</v>
      </c>
      <c r="D8213" s="46">
        <f t="shared" si="128"/>
        <v>0</v>
      </c>
      <c r="E8213" s="51">
        <v>45261</v>
      </c>
      <c r="F8213" s="49" t="s">
        <v>80</v>
      </c>
      <c r="G8213" s="49" t="s">
        <v>81</v>
      </c>
      <c r="H8213" s="49" t="s">
        <v>3376</v>
      </c>
      <c r="I8213" s="49" t="s">
        <v>768</v>
      </c>
      <c r="J8213" s="49">
        <v>135500</v>
      </c>
      <c r="K8213" s="49" t="s">
        <v>109</v>
      </c>
      <c r="L8213" s="49">
        <v>9802947</v>
      </c>
      <c r="M8213" s="49" t="s">
        <v>914</v>
      </c>
      <c r="N8213" s="51">
        <v>32690</v>
      </c>
      <c r="O8213" s="51">
        <v>32690</v>
      </c>
      <c r="P8213" s="49" t="s">
        <v>1081</v>
      </c>
    </row>
    <row r="8214" spans="1:16">
      <c r="A8214" s="46">
        <v>0</v>
      </c>
      <c r="B8214" s="46">
        <v>0</v>
      </c>
      <c r="C8214" s="46">
        <v>0</v>
      </c>
      <c r="D8214" s="46">
        <f t="shared" si="128"/>
        <v>0</v>
      </c>
      <c r="E8214" s="51">
        <v>45261</v>
      </c>
      <c r="F8214" s="49" t="s">
        <v>80</v>
      </c>
      <c r="G8214" s="49" t="s">
        <v>81</v>
      </c>
      <c r="H8214" s="49" t="s">
        <v>3376</v>
      </c>
      <c r="I8214" s="49" t="s">
        <v>768</v>
      </c>
      <c r="J8214" s="49">
        <v>135500</v>
      </c>
      <c r="K8214" s="49" t="s">
        <v>109</v>
      </c>
      <c r="L8214" s="49">
        <v>9803401</v>
      </c>
      <c r="M8214" s="49" t="s">
        <v>914</v>
      </c>
      <c r="N8214" s="51">
        <v>32690</v>
      </c>
      <c r="O8214" s="51">
        <v>32690</v>
      </c>
      <c r="P8214" s="49" t="s">
        <v>1081</v>
      </c>
    </row>
    <row r="8215" spans="1:16">
      <c r="A8215" s="46">
        <v>0</v>
      </c>
      <c r="B8215" s="46">
        <v>0</v>
      </c>
      <c r="C8215" s="46">
        <v>0</v>
      </c>
      <c r="D8215" s="46">
        <f t="shared" si="128"/>
        <v>0</v>
      </c>
      <c r="E8215" s="51">
        <v>45261</v>
      </c>
      <c r="F8215" s="49" t="s">
        <v>80</v>
      </c>
      <c r="G8215" s="49" t="s">
        <v>81</v>
      </c>
      <c r="H8215" s="49" t="s">
        <v>3376</v>
      </c>
      <c r="I8215" s="49" t="s">
        <v>768</v>
      </c>
      <c r="J8215" s="49">
        <v>135500</v>
      </c>
      <c r="K8215" s="49" t="s">
        <v>109</v>
      </c>
      <c r="L8215" s="49">
        <v>9995813</v>
      </c>
      <c r="M8215" s="49" t="s">
        <v>914</v>
      </c>
      <c r="N8215" s="51">
        <v>38315</v>
      </c>
      <c r="O8215" s="51">
        <v>38353</v>
      </c>
      <c r="P8215" s="49" t="s">
        <v>3379</v>
      </c>
    </row>
    <row r="8216" spans="1:16">
      <c r="A8216" s="46">
        <v>0</v>
      </c>
      <c r="B8216" s="46">
        <v>0</v>
      </c>
      <c r="C8216" s="46">
        <v>0</v>
      </c>
      <c r="D8216" s="46">
        <f t="shared" si="128"/>
        <v>0</v>
      </c>
      <c r="E8216" s="51">
        <v>45261</v>
      </c>
      <c r="F8216" s="49" t="s">
        <v>80</v>
      </c>
      <c r="G8216" s="49" t="s">
        <v>81</v>
      </c>
      <c r="H8216" s="49" t="s">
        <v>3376</v>
      </c>
      <c r="I8216" s="49" t="s">
        <v>768</v>
      </c>
      <c r="J8216" s="49">
        <v>135500</v>
      </c>
      <c r="K8216" s="49" t="s">
        <v>111</v>
      </c>
      <c r="L8216" s="49">
        <v>9974548</v>
      </c>
      <c r="M8216" s="49" t="s">
        <v>3092</v>
      </c>
      <c r="N8216" s="51">
        <v>32690</v>
      </c>
      <c r="O8216" s="51">
        <v>32690</v>
      </c>
      <c r="P8216" s="49" t="s">
        <v>1091</v>
      </c>
    </row>
    <row r="8217" spans="1:16">
      <c r="A8217" s="46">
        <v>0</v>
      </c>
      <c r="B8217" s="46">
        <v>0</v>
      </c>
      <c r="C8217" s="46">
        <v>0</v>
      </c>
      <c r="D8217" s="46">
        <f t="shared" si="128"/>
        <v>0</v>
      </c>
      <c r="E8217" s="51">
        <v>45261</v>
      </c>
      <c r="F8217" s="49" t="s">
        <v>80</v>
      </c>
      <c r="G8217" s="49" t="s">
        <v>81</v>
      </c>
      <c r="H8217" s="49" t="s">
        <v>3376</v>
      </c>
      <c r="I8217" s="49" t="s">
        <v>768</v>
      </c>
      <c r="J8217" s="49">
        <v>135500</v>
      </c>
      <c r="K8217" s="49" t="s">
        <v>692</v>
      </c>
      <c r="L8217" s="49">
        <v>9974549</v>
      </c>
      <c r="M8217" s="49" t="s">
        <v>3166</v>
      </c>
      <c r="N8217" s="51">
        <v>32690</v>
      </c>
      <c r="O8217" s="51">
        <v>32690</v>
      </c>
      <c r="P8217" s="49" t="s">
        <v>1091</v>
      </c>
    </row>
    <row r="8218" spans="1:16">
      <c r="A8218" s="46">
        <v>0</v>
      </c>
      <c r="B8218" s="46">
        <v>0</v>
      </c>
      <c r="C8218" s="46">
        <v>0</v>
      </c>
      <c r="D8218" s="46">
        <f t="shared" si="128"/>
        <v>0</v>
      </c>
      <c r="E8218" s="51">
        <v>45261</v>
      </c>
      <c r="F8218" s="49" t="s">
        <v>80</v>
      </c>
      <c r="G8218" s="49" t="s">
        <v>81</v>
      </c>
      <c r="H8218" s="49" t="s">
        <v>3376</v>
      </c>
      <c r="I8218" s="49" t="s">
        <v>768</v>
      </c>
      <c r="J8218" s="49">
        <v>135600</v>
      </c>
      <c r="K8218" s="49" t="s">
        <v>114</v>
      </c>
      <c r="L8218" s="49">
        <v>9974547</v>
      </c>
      <c r="M8218" s="49" t="s">
        <v>915</v>
      </c>
      <c r="N8218" s="51">
        <v>32690</v>
      </c>
      <c r="O8218" s="51">
        <v>32690</v>
      </c>
      <c r="P8218" s="49" t="s">
        <v>1091</v>
      </c>
    </row>
    <row r="8219" spans="1:16">
      <c r="A8219" s="46">
        <v>1</v>
      </c>
      <c r="B8219" s="46">
        <v>0</v>
      </c>
      <c r="C8219" s="46">
        <v>0</v>
      </c>
      <c r="D8219" s="46">
        <f t="shared" si="128"/>
        <v>0</v>
      </c>
      <c r="E8219" s="51">
        <v>45261</v>
      </c>
      <c r="F8219" s="49" t="s">
        <v>80</v>
      </c>
      <c r="G8219" s="49" t="s">
        <v>81</v>
      </c>
      <c r="H8219" s="49" t="s">
        <v>3376</v>
      </c>
      <c r="I8219" s="49" t="s">
        <v>768</v>
      </c>
      <c r="J8219" s="49">
        <v>135600</v>
      </c>
      <c r="K8219" s="49" t="s">
        <v>107</v>
      </c>
      <c r="L8219" s="49">
        <v>9995591</v>
      </c>
      <c r="M8219" s="49" t="s">
        <v>3378</v>
      </c>
      <c r="N8219" s="51">
        <v>38315</v>
      </c>
      <c r="O8219" s="51">
        <v>38657</v>
      </c>
      <c r="P8219" s="49" t="s">
        <v>3379</v>
      </c>
    </row>
    <row r="8220" spans="1:16">
      <c r="A8220" s="46">
        <v>0</v>
      </c>
      <c r="B8220" s="46">
        <v>0</v>
      </c>
      <c r="C8220" s="46">
        <v>0</v>
      </c>
      <c r="D8220" s="46">
        <f t="shared" si="128"/>
        <v>0</v>
      </c>
      <c r="E8220" s="51">
        <v>45261</v>
      </c>
      <c r="F8220" s="49" t="s">
        <v>80</v>
      </c>
      <c r="G8220" s="49" t="s">
        <v>81</v>
      </c>
      <c r="H8220" s="49" t="s">
        <v>3376</v>
      </c>
      <c r="I8220" s="49" t="s">
        <v>768</v>
      </c>
      <c r="J8220" s="49">
        <v>135600</v>
      </c>
      <c r="K8220" s="49" t="s">
        <v>121</v>
      </c>
      <c r="L8220" s="49">
        <v>9995814</v>
      </c>
      <c r="M8220" s="49" t="s">
        <v>938</v>
      </c>
      <c r="N8220" s="51">
        <v>38315</v>
      </c>
      <c r="O8220" s="51">
        <v>38353</v>
      </c>
      <c r="P8220" s="49" t="s">
        <v>3379</v>
      </c>
    </row>
    <row r="8221" spans="1:16">
      <c r="A8221" s="46">
        <v>0</v>
      </c>
      <c r="B8221" s="46">
        <v>0</v>
      </c>
      <c r="C8221" s="46">
        <v>0</v>
      </c>
      <c r="D8221" s="46">
        <f t="shared" si="128"/>
        <v>0</v>
      </c>
      <c r="E8221" s="51">
        <v>45261</v>
      </c>
      <c r="F8221" s="49" t="s">
        <v>80</v>
      </c>
      <c r="G8221" s="49" t="s">
        <v>81</v>
      </c>
      <c r="H8221" s="49" t="s">
        <v>3376</v>
      </c>
      <c r="I8221" s="49" t="s">
        <v>768</v>
      </c>
      <c r="J8221" s="49">
        <v>135600</v>
      </c>
      <c r="K8221" s="49" t="s">
        <v>122</v>
      </c>
      <c r="L8221" s="49">
        <v>9974546</v>
      </c>
      <c r="M8221" s="49" t="s">
        <v>916</v>
      </c>
      <c r="N8221" s="51">
        <v>32690</v>
      </c>
      <c r="O8221" s="51">
        <v>32690</v>
      </c>
      <c r="P8221" s="49" t="s">
        <v>1091</v>
      </c>
    </row>
    <row r="8222" spans="1:16">
      <c r="A8222" s="46">
        <v>0</v>
      </c>
      <c r="B8222" s="46">
        <v>0</v>
      </c>
      <c r="C8222" s="46">
        <v>0</v>
      </c>
      <c r="D8222" s="46">
        <f t="shared" si="128"/>
        <v>0</v>
      </c>
      <c r="E8222" s="51">
        <v>45261</v>
      </c>
      <c r="F8222" s="49" t="s">
        <v>80</v>
      </c>
      <c r="G8222" s="49" t="s">
        <v>81</v>
      </c>
      <c r="H8222" s="49" t="s">
        <v>3376</v>
      </c>
      <c r="I8222" s="49" t="s">
        <v>768</v>
      </c>
      <c r="J8222" s="49">
        <v>135600</v>
      </c>
      <c r="K8222" s="49" t="s">
        <v>115</v>
      </c>
      <c r="L8222" s="49">
        <v>9693972</v>
      </c>
      <c r="M8222" s="49" t="s">
        <v>977</v>
      </c>
      <c r="N8222" s="51">
        <v>38315</v>
      </c>
      <c r="O8222" s="51">
        <v>38353</v>
      </c>
      <c r="P8222" s="49" t="s">
        <v>3379</v>
      </c>
    </row>
    <row r="8223" spans="1:16">
      <c r="A8223" s="46">
        <v>0</v>
      </c>
      <c r="B8223" s="46">
        <v>0</v>
      </c>
      <c r="C8223" s="46">
        <v>0</v>
      </c>
      <c r="D8223" s="46">
        <f t="shared" si="128"/>
        <v>0</v>
      </c>
      <c r="E8223" s="51">
        <v>45261</v>
      </c>
      <c r="F8223" s="49" t="s">
        <v>80</v>
      </c>
      <c r="G8223" s="49" t="s">
        <v>81</v>
      </c>
      <c r="H8223" s="49" t="s">
        <v>3380</v>
      </c>
      <c r="I8223" s="49" t="s">
        <v>769</v>
      </c>
      <c r="J8223" s="49">
        <v>135500</v>
      </c>
      <c r="K8223" s="49" t="s">
        <v>106</v>
      </c>
      <c r="L8223" s="49">
        <v>9802407</v>
      </c>
      <c r="M8223" s="49" t="s">
        <v>908</v>
      </c>
      <c r="N8223" s="51">
        <v>32690</v>
      </c>
      <c r="O8223" s="51">
        <v>32690</v>
      </c>
      <c r="P8223" s="49" t="s">
        <v>1081</v>
      </c>
    </row>
    <row r="8224" spans="1:16">
      <c r="A8224" s="46">
        <v>0</v>
      </c>
      <c r="B8224" s="46">
        <v>0</v>
      </c>
      <c r="C8224" s="46">
        <v>0</v>
      </c>
      <c r="D8224" s="46">
        <f t="shared" si="128"/>
        <v>0</v>
      </c>
      <c r="E8224" s="51">
        <v>45261</v>
      </c>
      <c r="F8224" s="49" t="s">
        <v>80</v>
      </c>
      <c r="G8224" s="49" t="s">
        <v>81</v>
      </c>
      <c r="H8224" s="49" t="s">
        <v>3380</v>
      </c>
      <c r="I8224" s="49" t="s">
        <v>769</v>
      </c>
      <c r="J8224" s="49">
        <v>135500</v>
      </c>
      <c r="K8224" s="49" t="s">
        <v>109</v>
      </c>
      <c r="L8224" s="49">
        <v>9802946</v>
      </c>
      <c r="M8224" s="49" t="s">
        <v>914</v>
      </c>
      <c r="N8224" s="51">
        <v>32690</v>
      </c>
      <c r="O8224" s="51">
        <v>32690</v>
      </c>
      <c r="P8224" s="49" t="s">
        <v>1081</v>
      </c>
    </row>
    <row r="8225" spans="1:16">
      <c r="A8225" s="46">
        <v>0</v>
      </c>
      <c r="B8225" s="46">
        <v>0</v>
      </c>
      <c r="C8225" s="46">
        <v>0</v>
      </c>
      <c r="D8225" s="46">
        <f t="shared" si="128"/>
        <v>0</v>
      </c>
      <c r="E8225" s="51">
        <v>45261</v>
      </c>
      <c r="F8225" s="49" t="s">
        <v>80</v>
      </c>
      <c r="G8225" s="49" t="s">
        <v>81</v>
      </c>
      <c r="H8225" s="49" t="s">
        <v>3380</v>
      </c>
      <c r="I8225" s="49" t="s">
        <v>769</v>
      </c>
      <c r="J8225" s="49">
        <v>135500</v>
      </c>
      <c r="K8225" s="49" t="s">
        <v>111</v>
      </c>
      <c r="L8225" s="49">
        <v>9974545</v>
      </c>
      <c r="M8225" s="49" t="s">
        <v>3092</v>
      </c>
      <c r="N8225" s="51">
        <v>32690</v>
      </c>
      <c r="O8225" s="51">
        <v>32690</v>
      </c>
      <c r="P8225" s="49" t="s">
        <v>1091</v>
      </c>
    </row>
    <row r="8226" spans="1:16">
      <c r="A8226" s="46">
        <v>0</v>
      </c>
      <c r="B8226" s="46">
        <v>0</v>
      </c>
      <c r="C8226" s="46">
        <v>0</v>
      </c>
      <c r="D8226" s="46">
        <f t="shared" si="128"/>
        <v>0</v>
      </c>
      <c r="E8226" s="51">
        <v>45261</v>
      </c>
      <c r="F8226" s="49" t="s">
        <v>80</v>
      </c>
      <c r="G8226" s="49" t="s">
        <v>81</v>
      </c>
      <c r="H8226" s="49" t="s">
        <v>3380</v>
      </c>
      <c r="I8226" s="49" t="s">
        <v>769</v>
      </c>
      <c r="J8226" s="49">
        <v>135600</v>
      </c>
      <c r="K8226" s="49" t="s">
        <v>114</v>
      </c>
      <c r="L8226" s="49">
        <v>9974544</v>
      </c>
      <c r="M8226" s="49" t="s">
        <v>915</v>
      </c>
      <c r="N8226" s="51">
        <v>32690</v>
      </c>
      <c r="O8226" s="51">
        <v>32690</v>
      </c>
      <c r="P8226" s="49" t="s">
        <v>1091</v>
      </c>
    </row>
    <row r="8227" spans="1:16">
      <c r="A8227" s="46">
        <v>0</v>
      </c>
      <c r="B8227" s="46">
        <v>0</v>
      </c>
      <c r="C8227" s="46">
        <v>0</v>
      </c>
      <c r="D8227" s="46">
        <f t="shared" si="128"/>
        <v>0</v>
      </c>
      <c r="E8227" s="51">
        <v>45261</v>
      </c>
      <c r="F8227" s="49" t="s">
        <v>80</v>
      </c>
      <c r="G8227" s="49" t="s">
        <v>81</v>
      </c>
      <c r="H8227" s="49" t="s">
        <v>3380</v>
      </c>
      <c r="I8227" s="49" t="s">
        <v>769</v>
      </c>
      <c r="J8227" s="49">
        <v>135600</v>
      </c>
      <c r="K8227" s="49" t="s">
        <v>122</v>
      </c>
      <c r="L8227" s="49">
        <v>9724159</v>
      </c>
      <c r="M8227" s="49" t="s">
        <v>916</v>
      </c>
      <c r="N8227" s="51">
        <v>32690</v>
      </c>
      <c r="O8227" s="51">
        <v>32690</v>
      </c>
      <c r="P8227" s="49" t="s">
        <v>1091</v>
      </c>
    </row>
    <row r="8228" spans="1:16">
      <c r="A8228" s="46">
        <v>0</v>
      </c>
      <c r="B8228" s="46">
        <v>0</v>
      </c>
      <c r="C8228" s="46">
        <v>0</v>
      </c>
      <c r="D8228" s="46">
        <f t="shared" si="128"/>
        <v>0</v>
      </c>
      <c r="E8228" s="51">
        <v>45261</v>
      </c>
      <c r="F8228" s="49" t="s">
        <v>80</v>
      </c>
      <c r="G8228" s="49" t="s">
        <v>81</v>
      </c>
      <c r="H8228" s="49" t="s">
        <v>3381</v>
      </c>
      <c r="I8228" s="49" t="s">
        <v>770</v>
      </c>
      <c r="J8228" s="49">
        <v>135500</v>
      </c>
      <c r="K8228" s="49" t="s">
        <v>106</v>
      </c>
      <c r="L8228" s="49">
        <v>9802406</v>
      </c>
      <c r="M8228" s="49" t="s">
        <v>908</v>
      </c>
      <c r="N8228" s="51">
        <v>34516</v>
      </c>
      <c r="O8228" s="51">
        <v>34516</v>
      </c>
      <c r="P8228" s="49" t="s">
        <v>1081</v>
      </c>
    </row>
    <row r="8229" spans="1:16">
      <c r="A8229" s="46">
        <v>0</v>
      </c>
      <c r="B8229" s="46">
        <v>0</v>
      </c>
      <c r="C8229" s="46">
        <v>0</v>
      </c>
      <c r="D8229" s="46">
        <f t="shared" si="128"/>
        <v>0</v>
      </c>
      <c r="E8229" s="51">
        <v>45261</v>
      </c>
      <c r="F8229" s="49" t="s">
        <v>80</v>
      </c>
      <c r="G8229" s="49" t="s">
        <v>81</v>
      </c>
      <c r="H8229" s="49" t="s">
        <v>3381</v>
      </c>
      <c r="I8229" s="49" t="s">
        <v>770</v>
      </c>
      <c r="J8229" s="49">
        <v>135500</v>
      </c>
      <c r="K8229" s="49" t="s">
        <v>106</v>
      </c>
      <c r="L8229" s="49">
        <v>9802464</v>
      </c>
      <c r="M8229" s="49" t="s">
        <v>908</v>
      </c>
      <c r="N8229" s="51">
        <v>36678</v>
      </c>
      <c r="O8229" s="51">
        <v>36526</v>
      </c>
      <c r="P8229" s="49" t="s">
        <v>1081</v>
      </c>
    </row>
    <row r="8230" spans="1:16">
      <c r="A8230" s="46">
        <v>0</v>
      </c>
      <c r="B8230" s="46">
        <v>0</v>
      </c>
      <c r="C8230" s="46">
        <v>0</v>
      </c>
      <c r="D8230" s="46">
        <f t="shared" si="128"/>
        <v>0</v>
      </c>
      <c r="E8230" s="51">
        <v>45261</v>
      </c>
      <c r="F8230" s="49" t="s">
        <v>80</v>
      </c>
      <c r="G8230" s="49" t="s">
        <v>81</v>
      </c>
      <c r="H8230" s="49" t="s">
        <v>3381</v>
      </c>
      <c r="I8230" s="49" t="s">
        <v>770</v>
      </c>
      <c r="J8230" s="49">
        <v>135500</v>
      </c>
      <c r="K8230" s="49" t="s">
        <v>106</v>
      </c>
      <c r="L8230" s="49">
        <v>9801782</v>
      </c>
      <c r="M8230" s="49" t="s">
        <v>908</v>
      </c>
      <c r="N8230" s="51">
        <v>36923</v>
      </c>
      <c r="O8230" s="51">
        <v>36892</v>
      </c>
      <c r="P8230" s="49" t="s">
        <v>3382</v>
      </c>
    </row>
    <row r="8231" spans="1:16">
      <c r="A8231" s="46">
        <v>0</v>
      </c>
      <c r="B8231" s="46">
        <v>0</v>
      </c>
      <c r="C8231" s="46">
        <v>0</v>
      </c>
      <c r="D8231" s="46">
        <f t="shared" si="128"/>
        <v>0</v>
      </c>
      <c r="E8231" s="51">
        <v>45261</v>
      </c>
      <c r="F8231" s="49" t="s">
        <v>80</v>
      </c>
      <c r="G8231" s="49" t="s">
        <v>81</v>
      </c>
      <c r="H8231" s="49" t="s">
        <v>3381</v>
      </c>
      <c r="I8231" s="49" t="s">
        <v>770</v>
      </c>
      <c r="J8231" s="49">
        <v>135500</v>
      </c>
      <c r="K8231" s="49" t="s">
        <v>106</v>
      </c>
      <c r="L8231" s="49">
        <v>9802463</v>
      </c>
      <c r="M8231" s="49" t="s">
        <v>908</v>
      </c>
      <c r="N8231" s="51">
        <v>34516</v>
      </c>
      <c r="O8231" s="51">
        <v>34516</v>
      </c>
      <c r="P8231" s="49" t="s">
        <v>1081</v>
      </c>
    </row>
    <row r="8232" spans="1:16">
      <c r="A8232" s="46">
        <v>0</v>
      </c>
      <c r="B8232" s="46">
        <v>0</v>
      </c>
      <c r="C8232" s="46">
        <v>0</v>
      </c>
      <c r="D8232" s="46">
        <f t="shared" si="128"/>
        <v>0</v>
      </c>
      <c r="E8232" s="51">
        <v>45261</v>
      </c>
      <c r="F8232" s="49" t="s">
        <v>80</v>
      </c>
      <c r="G8232" s="49" t="s">
        <v>81</v>
      </c>
      <c r="H8232" s="49" t="s">
        <v>3381</v>
      </c>
      <c r="I8232" s="49" t="s">
        <v>770</v>
      </c>
      <c r="J8232" s="49">
        <v>135500</v>
      </c>
      <c r="K8232" s="49" t="s">
        <v>106</v>
      </c>
      <c r="L8232" s="49">
        <v>9802583</v>
      </c>
      <c r="M8232" s="49" t="s">
        <v>908</v>
      </c>
      <c r="N8232" s="51">
        <v>34516</v>
      </c>
      <c r="O8232" s="51">
        <v>34516</v>
      </c>
      <c r="P8232" s="49" t="s">
        <v>1081</v>
      </c>
    </row>
    <row r="8233" spans="1:16">
      <c r="A8233" s="46">
        <v>0</v>
      </c>
      <c r="B8233" s="46">
        <v>0</v>
      </c>
      <c r="C8233" s="46">
        <v>0</v>
      </c>
      <c r="D8233" s="46">
        <f t="shared" si="128"/>
        <v>0</v>
      </c>
      <c r="E8233" s="51">
        <v>45261</v>
      </c>
      <c r="F8233" s="49" t="s">
        <v>80</v>
      </c>
      <c r="G8233" s="49" t="s">
        <v>81</v>
      </c>
      <c r="H8233" s="49" t="s">
        <v>3381</v>
      </c>
      <c r="I8233" s="49" t="s">
        <v>770</v>
      </c>
      <c r="J8233" s="49">
        <v>135500</v>
      </c>
      <c r="K8233" s="49" t="s">
        <v>106</v>
      </c>
      <c r="L8233" s="49">
        <v>9801852</v>
      </c>
      <c r="M8233" s="49" t="s">
        <v>908</v>
      </c>
      <c r="N8233" s="51">
        <v>34881</v>
      </c>
      <c r="O8233" s="51">
        <v>34881</v>
      </c>
      <c r="P8233" s="49" t="s">
        <v>1081</v>
      </c>
    </row>
    <row r="8234" spans="1:16">
      <c r="A8234" s="46">
        <v>0</v>
      </c>
      <c r="B8234" s="46">
        <v>0</v>
      </c>
      <c r="C8234" s="46">
        <v>0</v>
      </c>
      <c r="D8234" s="46">
        <f t="shared" si="128"/>
        <v>0</v>
      </c>
      <c r="E8234" s="51">
        <v>45261</v>
      </c>
      <c r="F8234" s="49" t="s">
        <v>80</v>
      </c>
      <c r="G8234" s="49" t="s">
        <v>81</v>
      </c>
      <c r="H8234" s="49" t="s">
        <v>3381</v>
      </c>
      <c r="I8234" s="49" t="s">
        <v>770</v>
      </c>
      <c r="J8234" s="49">
        <v>135500</v>
      </c>
      <c r="K8234" s="49" t="s">
        <v>107</v>
      </c>
      <c r="L8234" s="49">
        <v>9767812</v>
      </c>
      <c r="M8234" s="49" t="s">
        <v>3383</v>
      </c>
      <c r="N8234" s="51">
        <v>36509</v>
      </c>
      <c r="O8234" s="51">
        <v>36526</v>
      </c>
      <c r="P8234" s="49" t="s">
        <v>3384</v>
      </c>
    </row>
    <row r="8235" spans="1:16">
      <c r="A8235" s="46">
        <v>0</v>
      </c>
      <c r="B8235" s="46">
        <v>0</v>
      </c>
      <c r="C8235" s="46">
        <v>0</v>
      </c>
      <c r="D8235" s="46">
        <f t="shared" si="128"/>
        <v>0</v>
      </c>
      <c r="E8235" s="51">
        <v>45261</v>
      </c>
      <c r="F8235" s="49" t="s">
        <v>80</v>
      </c>
      <c r="G8235" s="49" t="s">
        <v>81</v>
      </c>
      <c r="H8235" s="49" t="s">
        <v>3381</v>
      </c>
      <c r="I8235" s="49" t="s">
        <v>770</v>
      </c>
      <c r="J8235" s="49">
        <v>135500</v>
      </c>
      <c r="K8235" s="49" t="s">
        <v>107</v>
      </c>
      <c r="L8235" s="49">
        <v>9867548</v>
      </c>
      <c r="M8235" s="49" t="s">
        <v>3385</v>
      </c>
      <c r="N8235" s="51">
        <v>36617</v>
      </c>
      <c r="O8235" s="51">
        <v>36617</v>
      </c>
      <c r="P8235" s="49" t="s">
        <v>3382</v>
      </c>
    </row>
    <row r="8236" spans="1:16">
      <c r="A8236" s="46">
        <v>0</v>
      </c>
      <c r="B8236" s="46">
        <v>0</v>
      </c>
      <c r="C8236" s="46">
        <v>0</v>
      </c>
      <c r="D8236" s="46">
        <f t="shared" si="128"/>
        <v>0</v>
      </c>
      <c r="E8236" s="51">
        <v>45261</v>
      </c>
      <c r="F8236" s="49" t="s">
        <v>80</v>
      </c>
      <c r="G8236" s="49" t="s">
        <v>81</v>
      </c>
      <c r="H8236" s="49" t="s">
        <v>3381</v>
      </c>
      <c r="I8236" s="49" t="s">
        <v>770</v>
      </c>
      <c r="J8236" s="49">
        <v>135500</v>
      </c>
      <c r="K8236" s="49" t="s">
        <v>109</v>
      </c>
      <c r="L8236" s="49">
        <v>9803003</v>
      </c>
      <c r="M8236" s="49" t="s">
        <v>914</v>
      </c>
      <c r="N8236" s="51">
        <v>36678</v>
      </c>
      <c r="O8236" s="51">
        <v>36526</v>
      </c>
      <c r="P8236" s="49" t="s">
        <v>1081</v>
      </c>
    </row>
    <row r="8237" spans="1:16">
      <c r="A8237" s="46">
        <v>0</v>
      </c>
      <c r="B8237" s="46">
        <v>0</v>
      </c>
      <c r="C8237" s="46">
        <v>0</v>
      </c>
      <c r="D8237" s="46">
        <f t="shared" si="128"/>
        <v>0</v>
      </c>
      <c r="E8237" s="51">
        <v>45261</v>
      </c>
      <c r="F8237" s="49" t="s">
        <v>80</v>
      </c>
      <c r="G8237" s="49" t="s">
        <v>81</v>
      </c>
      <c r="H8237" s="49" t="s">
        <v>3381</v>
      </c>
      <c r="I8237" s="49" t="s">
        <v>770</v>
      </c>
      <c r="J8237" s="49">
        <v>135500</v>
      </c>
      <c r="K8237" s="49" t="s">
        <v>109</v>
      </c>
      <c r="L8237" s="49">
        <v>9801783</v>
      </c>
      <c r="M8237" s="49" t="s">
        <v>914</v>
      </c>
      <c r="N8237" s="51">
        <v>36923</v>
      </c>
      <c r="O8237" s="51">
        <v>36892</v>
      </c>
      <c r="P8237" s="49" t="s">
        <v>3382</v>
      </c>
    </row>
    <row r="8238" spans="1:16">
      <c r="A8238" s="46">
        <v>0</v>
      </c>
      <c r="B8238" s="46">
        <v>0</v>
      </c>
      <c r="C8238" s="46">
        <v>0</v>
      </c>
      <c r="D8238" s="46">
        <f t="shared" si="128"/>
        <v>0</v>
      </c>
      <c r="E8238" s="51">
        <v>45261</v>
      </c>
      <c r="F8238" s="49" t="s">
        <v>80</v>
      </c>
      <c r="G8238" s="49" t="s">
        <v>81</v>
      </c>
      <c r="H8238" s="49" t="s">
        <v>3381</v>
      </c>
      <c r="I8238" s="49" t="s">
        <v>770</v>
      </c>
      <c r="J8238" s="49">
        <v>135500</v>
      </c>
      <c r="K8238" s="49" t="s">
        <v>109</v>
      </c>
      <c r="L8238" s="49">
        <v>10500628</v>
      </c>
      <c r="M8238" s="49" t="s">
        <v>3386</v>
      </c>
      <c r="N8238" s="51">
        <v>40452</v>
      </c>
      <c r="O8238" s="51">
        <v>40452</v>
      </c>
      <c r="P8238" s="49" t="s">
        <v>3382</v>
      </c>
    </row>
    <row r="8239" spans="1:16">
      <c r="A8239" s="46">
        <v>0</v>
      </c>
      <c r="B8239" s="46">
        <v>0</v>
      </c>
      <c r="C8239" s="46">
        <v>0</v>
      </c>
      <c r="D8239" s="46">
        <f t="shared" si="128"/>
        <v>0</v>
      </c>
      <c r="E8239" s="51">
        <v>45261</v>
      </c>
      <c r="F8239" s="49" t="s">
        <v>80</v>
      </c>
      <c r="G8239" s="49" t="s">
        <v>81</v>
      </c>
      <c r="H8239" s="49" t="s">
        <v>3381</v>
      </c>
      <c r="I8239" s="49" t="s">
        <v>770</v>
      </c>
      <c r="J8239" s="49">
        <v>135500</v>
      </c>
      <c r="K8239" s="49" t="s">
        <v>109</v>
      </c>
      <c r="L8239" s="49">
        <v>9802945</v>
      </c>
      <c r="M8239" s="49" t="s">
        <v>914</v>
      </c>
      <c r="N8239" s="51">
        <v>34516</v>
      </c>
      <c r="O8239" s="51">
        <v>34516</v>
      </c>
      <c r="P8239" s="49" t="s">
        <v>1081</v>
      </c>
    </row>
    <row r="8240" spans="1:16">
      <c r="A8240" s="46">
        <v>0</v>
      </c>
      <c r="B8240" s="46">
        <v>0</v>
      </c>
      <c r="C8240" s="46">
        <v>0</v>
      </c>
      <c r="D8240" s="46">
        <f t="shared" si="128"/>
        <v>0</v>
      </c>
      <c r="E8240" s="51">
        <v>45261</v>
      </c>
      <c r="F8240" s="49" t="s">
        <v>80</v>
      </c>
      <c r="G8240" s="49" t="s">
        <v>81</v>
      </c>
      <c r="H8240" s="49" t="s">
        <v>3381</v>
      </c>
      <c r="I8240" s="49" t="s">
        <v>770</v>
      </c>
      <c r="J8240" s="49">
        <v>135500</v>
      </c>
      <c r="K8240" s="49" t="s">
        <v>109</v>
      </c>
      <c r="L8240" s="49">
        <v>10500625</v>
      </c>
      <c r="M8240" s="49" t="s">
        <v>3387</v>
      </c>
      <c r="N8240" s="51">
        <v>40452</v>
      </c>
      <c r="O8240" s="51">
        <v>40452</v>
      </c>
      <c r="P8240" s="49" t="s">
        <v>3382</v>
      </c>
    </row>
    <row r="8241" spans="1:16">
      <c r="A8241" s="46">
        <v>0</v>
      </c>
      <c r="B8241" s="46">
        <v>0</v>
      </c>
      <c r="C8241" s="46">
        <v>0</v>
      </c>
      <c r="D8241" s="46">
        <f t="shared" si="128"/>
        <v>0</v>
      </c>
      <c r="E8241" s="51">
        <v>45261</v>
      </c>
      <c r="F8241" s="49" t="s">
        <v>80</v>
      </c>
      <c r="G8241" s="49" t="s">
        <v>81</v>
      </c>
      <c r="H8241" s="49" t="s">
        <v>3381</v>
      </c>
      <c r="I8241" s="49" t="s">
        <v>770</v>
      </c>
      <c r="J8241" s="49">
        <v>135500</v>
      </c>
      <c r="K8241" s="49" t="s">
        <v>109</v>
      </c>
      <c r="L8241" s="49">
        <v>9802161</v>
      </c>
      <c r="M8241" s="49" t="s">
        <v>914</v>
      </c>
      <c r="N8241" s="51">
        <v>34881</v>
      </c>
      <c r="O8241" s="51">
        <v>34881</v>
      </c>
      <c r="P8241" s="49" t="s">
        <v>1081</v>
      </c>
    </row>
    <row r="8242" spans="1:16">
      <c r="A8242" s="46">
        <v>0</v>
      </c>
      <c r="B8242" s="46">
        <v>0</v>
      </c>
      <c r="C8242" s="46">
        <v>0</v>
      </c>
      <c r="D8242" s="46">
        <f t="shared" si="128"/>
        <v>0</v>
      </c>
      <c r="E8242" s="51">
        <v>45261</v>
      </c>
      <c r="F8242" s="49" t="s">
        <v>80</v>
      </c>
      <c r="G8242" s="49" t="s">
        <v>81</v>
      </c>
      <c r="H8242" s="49" t="s">
        <v>3381</v>
      </c>
      <c r="I8242" s="49" t="s">
        <v>770</v>
      </c>
      <c r="J8242" s="49">
        <v>135500</v>
      </c>
      <c r="K8242" s="49" t="s">
        <v>109</v>
      </c>
      <c r="L8242" s="49">
        <v>9815357</v>
      </c>
      <c r="M8242" s="49" t="s">
        <v>914</v>
      </c>
      <c r="N8242" s="51">
        <v>37834</v>
      </c>
      <c r="O8242" s="51">
        <v>37622</v>
      </c>
      <c r="P8242" s="49" t="s">
        <v>3382</v>
      </c>
    </row>
    <row r="8243" spans="1:16">
      <c r="A8243" s="46">
        <v>0</v>
      </c>
      <c r="B8243" s="46">
        <v>0</v>
      </c>
      <c r="C8243" s="46">
        <v>0</v>
      </c>
      <c r="D8243" s="46">
        <f t="shared" si="128"/>
        <v>0</v>
      </c>
      <c r="E8243" s="51">
        <v>45261</v>
      </c>
      <c r="F8243" s="49" t="s">
        <v>80</v>
      </c>
      <c r="G8243" s="49" t="s">
        <v>81</v>
      </c>
      <c r="H8243" s="49" t="s">
        <v>3381</v>
      </c>
      <c r="I8243" s="49" t="s">
        <v>770</v>
      </c>
      <c r="J8243" s="49">
        <v>135500</v>
      </c>
      <c r="K8243" s="49" t="s">
        <v>109</v>
      </c>
      <c r="L8243" s="49">
        <v>10500622</v>
      </c>
      <c r="M8243" s="49" t="s">
        <v>3388</v>
      </c>
      <c r="N8243" s="51">
        <v>40452</v>
      </c>
      <c r="O8243" s="51">
        <v>40452</v>
      </c>
      <c r="P8243" s="49" t="s">
        <v>3382</v>
      </c>
    </row>
    <row r="8244" spans="1:16">
      <c r="A8244" s="46">
        <v>0</v>
      </c>
      <c r="B8244" s="46">
        <v>0</v>
      </c>
      <c r="C8244" s="46">
        <v>0</v>
      </c>
      <c r="D8244" s="46">
        <f t="shared" si="128"/>
        <v>0</v>
      </c>
      <c r="E8244" s="51">
        <v>45261</v>
      </c>
      <c r="F8244" s="49" t="s">
        <v>80</v>
      </c>
      <c r="G8244" s="49" t="s">
        <v>81</v>
      </c>
      <c r="H8244" s="49" t="s">
        <v>3381</v>
      </c>
      <c r="I8244" s="49" t="s">
        <v>770</v>
      </c>
      <c r="J8244" s="49">
        <v>135500</v>
      </c>
      <c r="K8244" s="49" t="s">
        <v>109</v>
      </c>
      <c r="L8244" s="49">
        <v>9803002</v>
      </c>
      <c r="M8244" s="49" t="s">
        <v>914</v>
      </c>
      <c r="N8244" s="51">
        <v>34516</v>
      </c>
      <c r="O8244" s="51">
        <v>34516</v>
      </c>
      <c r="P8244" s="49" t="s">
        <v>1081</v>
      </c>
    </row>
    <row r="8245" spans="1:16">
      <c r="A8245" s="46">
        <v>0</v>
      </c>
      <c r="B8245" s="46">
        <v>0</v>
      </c>
      <c r="C8245" s="46">
        <v>0</v>
      </c>
      <c r="D8245" s="46">
        <f t="shared" si="128"/>
        <v>0</v>
      </c>
      <c r="E8245" s="51">
        <v>45261</v>
      </c>
      <c r="F8245" s="49" t="s">
        <v>80</v>
      </c>
      <c r="G8245" s="49" t="s">
        <v>81</v>
      </c>
      <c r="H8245" s="49" t="s">
        <v>3381</v>
      </c>
      <c r="I8245" s="49" t="s">
        <v>770</v>
      </c>
      <c r="J8245" s="49">
        <v>135500</v>
      </c>
      <c r="K8245" s="49" t="s">
        <v>109</v>
      </c>
      <c r="L8245" s="49">
        <v>9803157</v>
      </c>
      <c r="M8245" s="49" t="s">
        <v>914</v>
      </c>
      <c r="N8245" s="51">
        <v>34516</v>
      </c>
      <c r="O8245" s="51">
        <v>34516</v>
      </c>
      <c r="P8245" s="49" t="s">
        <v>1081</v>
      </c>
    </row>
    <row r="8246" spans="1:16">
      <c r="A8246" s="46">
        <v>0</v>
      </c>
      <c r="B8246" s="46">
        <v>0</v>
      </c>
      <c r="C8246" s="46">
        <v>0</v>
      </c>
      <c r="D8246" s="46">
        <f t="shared" si="128"/>
        <v>0</v>
      </c>
      <c r="E8246" s="51">
        <v>45261</v>
      </c>
      <c r="F8246" s="49" t="s">
        <v>80</v>
      </c>
      <c r="G8246" s="49" t="s">
        <v>81</v>
      </c>
      <c r="H8246" s="49" t="s">
        <v>3381</v>
      </c>
      <c r="I8246" s="49" t="s">
        <v>770</v>
      </c>
      <c r="J8246" s="49">
        <v>135500</v>
      </c>
      <c r="K8246" s="49" t="s">
        <v>134</v>
      </c>
      <c r="L8246" s="49">
        <v>9977339</v>
      </c>
      <c r="M8246" s="49" t="s">
        <v>3114</v>
      </c>
      <c r="N8246" s="51">
        <v>34881</v>
      </c>
      <c r="O8246" s="51">
        <v>34881</v>
      </c>
      <c r="P8246" s="49" t="s">
        <v>1091</v>
      </c>
    </row>
    <row r="8247" spans="1:16">
      <c r="A8247" s="46">
        <v>0</v>
      </c>
      <c r="B8247" s="46">
        <v>0</v>
      </c>
      <c r="C8247" s="46">
        <v>0</v>
      </c>
      <c r="D8247" s="46">
        <f t="shared" si="128"/>
        <v>0</v>
      </c>
      <c r="E8247" s="51">
        <v>45261</v>
      </c>
      <c r="F8247" s="49" t="s">
        <v>80</v>
      </c>
      <c r="G8247" s="49" t="s">
        <v>81</v>
      </c>
      <c r="H8247" s="49" t="s">
        <v>3381</v>
      </c>
      <c r="I8247" s="49" t="s">
        <v>770</v>
      </c>
      <c r="J8247" s="49">
        <v>135500</v>
      </c>
      <c r="K8247" s="49" t="s">
        <v>111</v>
      </c>
      <c r="L8247" s="49">
        <v>9974543</v>
      </c>
      <c r="M8247" s="49" t="s">
        <v>3092</v>
      </c>
      <c r="N8247" s="51">
        <v>34516</v>
      </c>
      <c r="O8247" s="51">
        <v>34516</v>
      </c>
      <c r="P8247" s="49" t="s">
        <v>1091</v>
      </c>
    </row>
    <row r="8248" spans="1:16">
      <c r="A8248" s="46">
        <v>0</v>
      </c>
      <c r="B8248" s="46">
        <v>0</v>
      </c>
      <c r="C8248" s="46">
        <v>0</v>
      </c>
      <c r="D8248" s="46">
        <f t="shared" si="128"/>
        <v>0</v>
      </c>
      <c r="E8248" s="51">
        <v>45261</v>
      </c>
      <c r="F8248" s="49" t="s">
        <v>80</v>
      </c>
      <c r="G8248" s="49" t="s">
        <v>81</v>
      </c>
      <c r="H8248" s="49" t="s">
        <v>3381</v>
      </c>
      <c r="I8248" s="49" t="s">
        <v>770</v>
      </c>
      <c r="J8248" s="49">
        <v>135500</v>
      </c>
      <c r="K8248" s="49" t="s">
        <v>116</v>
      </c>
      <c r="L8248" s="49">
        <v>9971966</v>
      </c>
      <c r="M8248" s="49" t="s">
        <v>3093</v>
      </c>
      <c r="N8248" s="51">
        <v>36678</v>
      </c>
      <c r="O8248" s="51">
        <v>36526</v>
      </c>
      <c r="P8248" s="49" t="s">
        <v>3382</v>
      </c>
    </row>
    <row r="8249" spans="1:16">
      <c r="A8249" s="46">
        <v>0</v>
      </c>
      <c r="B8249" s="46">
        <v>0</v>
      </c>
      <c r="C8249" s="46">
        <v>0</v>
      </c>
      <c r="D8249" s="46">
        <f t="shared" si="128"/>
        <v>0</v>
      </c>
      <c r="E8249" s="51">
        <v>45261</v>
      </c>
      <c r="F8249" s="49" t="s">
        <v>80</v>
      </c>
      <c r="G8249" s="49" t="s">
        <v>81</v>
      </c>
      <c r="H8249" s="49" t="s">
        <v>3381</v>
      </c>
      <c r="I8249" s="49" t="s">
        <v>770</v>
      </c>
      <c r="J8249" s="49">
        <v>135500</v>
      </c>
      <c r="K8249" s="49" t="s">
        <v>116</v>
      </c>
      <c r="L8249" s="49">
        <v>9974542</v>
      </c>
      <c r="M8249" s="49" t="s">
        <v>3093</v>
      </c>
      <c r="N8249" s="51">
        <v>34516</v>
      </c>
      <c r="O8249" s="51">
        <v>34516</v>
      </c>
      <c r="P8249" s="49" t="s">
        <v>1091</v>
      </c>
    </row>
    <row r="8250" spans="1:16">
      <c r="A8250" s="46">
        <v>0</v>
      </c>
      <c r="B8250" s="46">
        <v>0</v>
      </c>
      <c r="C8250" s="46">
        <v>0</v>
      </c>
      <c r="D8250" s="46">
        <f t="shared" si="128"/>
        <v>0</v>
      </c>
      <c r="E8250" s="51">
        <v>45261</v>
      </c>
      <c r="F8250" s="49" t="s">
        <v>80</v>
      </c>
      <c r="G8250" s="49" t="s">
        <v>81</v>
      </c>
      <c r="H8250" s="49" t="s">
        <v>3381</v>
      </c>
      <c r="I8250" s="49" t="s">
        <v>770</v>
      </c>
      <c r="J8250" s="49">
        <v>135500</v>
      </c>
      <c r="K8250" s="49" t="s">
        <v>117</v>
      </c>
      <c r="L8250" s="49">
        <v>9974541</v>
      </c>
      <c r="M8250" s="49" t="s">
        <v>3094</v>
      </c>
      <c r="N8250" s="51">
        <v>34516</v>
      </c>
      <c r="O8250" s="51">
        <v>34516</v>
      </c>
      <c r="P8250" s="49" t="s">
        <v>1091</v>
      </c>
    </row>
    <row r="8251" spans="1:16">
      <c r="A8251" s="46">
        <v>0</v>
      </c>
      <c r="B8251" s="46">
        <v>0</v>
      </c>
      <c r="C8251" s="46">
        <v>0</v>
      </c>
      <c r="D8251" s="46">
        <f t="shared" si="128"/>
        <v>0</v>
      </c>
      <c r="E8251" s="51">
        <v>45261</v>
      </c>
      <c r="F8251" s="49" t="s">
        <v>80</v>
      </c>
      <c r="G8251" s="49" t="s">
        <v>81</v>
      </c>
      <c r="H8251" s="49" t="s">
        <v>3381</v>
      </c>
      <c r="I8251" s="49" t="s">
        <v>770</v>
      </c>
      <c r="J8251" s="49">
        <v>135600</v>
      </c>
      <c r="K8251" s="49" t="s">
        <v>107</v>
      </c>
      <c r="L8251" s="49">
        <v>9767811</v>
      </c>
      <c r="M8251" s="49" t="s">
        <v>3383</v>
      </c>
      <c r="N8251" s="51">
        <v>36509</v>
      </c>
      <c r="O8251" s="51">
        <v>36526</v>
      </c>
      <c r="P8251" s="49" t="s">
        <v>3384</v>
      </c>
    </row>
    <row r="8252" spans="1:16">
      <c r="A8252" s="46">
        <v>0</v>
      </c>
      <c r="B8252" s="46">
        <v>0</v>
      </c>
      <c r="C8252" s="46">
        <v>0</v>
      </c>
      <c r="D8252" s="46">
        <f t="shared" si="128"/>
        <v>0</v>
      </c>
      <c r="E8252" s="51">
        <v>45261</v>
      </c>
      <c r="F8252" s="49" t="s">
        <v>80</v>
      </c>
      <c r="G8252" s="49" t="s">
        <v>81</v>
      </c>
      <c r="H8252" s="49" t="s">
        <v>3381</v>
      </c>
      <c r="I8252" s="49" t="s">
        <v>770</v>
      </c>
      <c r="J8252" s="49">
        <v>135600</v>
      </c>
      <c r="K8252" s="49" t="s">
        <v>107</v>
      </c>
      <c r="L8252" s="49">
        <v>9867547</v>
      </c>
      <c r="M8252" s="49" t="s">
        <v>3385</v>
      </c>
      <c r="N8252" s="51">
        <v>36617</v>
      </c>
      <c r="O8252" s="51">
        <v>36617</v>
      </c>
      <c r="P8252" s="49" t="s">
        <v>3382</v>
      </c>
    </row>
    <row r="8253" spans="1:16">
      <c r="A8253" s="46">
        <v>0</v>
      </c>
      <c r="B8253" s="46">
        <v>0</v>
      </c>
      <c r="C8253" s="46">
        <v>0</v>
      </c>
      <c r="D8253" s="46">
        <f t="shared" si="128"/>
        <v>0</v>
      </c>
      <c r="E8253" s="51">
        <v>45261</v>
      </c>
      <c r="F8253" s="49" t="s">
        <v>80</v>
      </c>
      <c r="G8253" s="49" t="s">
        <v>81</v>
      </c>
      <c r="H8253" s="49" t="s">
        <v>3381</v>
      </c>
      <c r="I8253" s="49" t="s">
        <v>770</v>
      </c>
      <c r="J8253" s="49">
        <v>135600</v>
      </c>
      <c r="K8253" s="49" t="s">
        <v>771</v>
      </c>
      <c r="L8253" s="49">
        <v>9874726</v>
      </c>
      <c r="M8253" s="49" t="s">
        <v>3389</v>
      </c>
      <c r="N8253" s="51">
        <v>36509</v>
      </c>
      <c r="O8253" s="51">
        <v>36526</v>
      </c>
      <c r="P8253" s="49" t="s">
        <v>3384</v>
      </c>
    </row>
    <row r="8254" spans="1:16">
      <c r="A8254" s="46">
        <v>0</v>
      </c>
      <c r="B8254" s="46">
        <v>0</v>
      </c>
      <c r="C8254" s="46">
        <v>0</v>
      </c>
      <c r="D8254" s="46">
        <f t="shared" si="128"/>
        <v>0</v>
      </c>
      <c r="E8254" s="51">
        <v>45261</v>
      </c>
      <c r="F8254" s="49" t="s">
        <v>80</v>
      </c>
      <c r="G8254" s="49" t="s">
        <v>81</v>
      </c>
      <c r="H8254" s="49" t="s">
        <v>3381</v>
      </c>
      <c r="I8254" s="49" t="s">
        <v>770</v>
      </c>
      <c r="J8254" s="49">
        <v>135600</v>
      </c>
      <c r="K8254" s="49" t="s">
        <v>121</v>
      </c>
      <c r="L8254" s="49">
        <v>9977338</v>
      </c>
      <c r="M8254" s="49" t="s">
        <v>938</v>
      </c>
      <c r="N8254" s="51">
        <v>34881</v>
      </c>
      <c r="O8254" s="51">
        <v>34881</v>
      </c>
      <c r="P8254" s="49" t="s">
        <v>1091</v>
      </c>
    </row>
    <row r="8255" spans="1:16">
      <c r="A8255" s="46">
        <v>0</v>
      </c>
      <c r="B8255" s="46">
        <v>0</v>
      </c>
      <c r="C8255" s="46">
        <v>0</v>
      </c>
      <c r="D8255" s="46">
        <f t="shared" si="128"/>
        <v>0</v>
      </c>
      <c r="E8255" s="51">
        <v>45261</v>
      </c>
      <c r="F8255" s="49" t="s">
        <v>80</v>
      </c>
      <c r="G8255" s="49" t="s">
        <v>81</v>
      </c>
      <c r="H8255" s="49" t="s">
        <v>3381</v>
      </c>
      <c r="I8255" s="49" t="s">
        <v>770</v>
      </c>
      <c r="J8255" s="49">
        <v>135600</v>
      </c>
      <c r="K8255" s="49" t="s">
        <v>115</v>
      </c>
      <c r="L8255" s="49">
        <v>10500619</v>
      </c>
      <c r="M8255" s="49" t="s">
        <v>906</v>
      </c>
      <c r="N8255" s="51">
        <v>40452</v>
      </c>
      <c r="O8255" s="51">
        <v>40179</v>
      </c>
      <c r="P8255" s="49" t="s">
        <v>3382</v>
      </c>
    </row>
    <row r="8256" spans="1:16">
      <c r="A8256" s="46">
        <v>0</v>
      </c>
      <c r="B8256" s="46">
        <v>0</v>
      </c>
      <c r="C8256" s="46">
        <v>0</v>
      </c>
      <c r="D8256" s="46">
        <f t="shared" si="128"/>
        <v>0</v>
      </c>
      <c r="E8256" s="51">
        <v>45261</v>
      </c>
      <c r="F8256" s="49" t="s">
        <v>80</v>
      </c>
      <c r="G8256" s="49" t="s">
        <v>81</v>
      </c>
      <c r="H8256" s="49" t="s">
        <v>3381</v>
      </c>
      <c r="I8256" s="49" t="s">
        <v>770</v>
      </c>
      <c r="J8256" s="49">
        <v>135600</v>
      </c>
      <c r="K8256" s="49" t="s">
        <v>115</v>
      </c>
      <c r="L8256" s="49">
        <v>9808076</v>
      </c>
      <c r="M8256" s="49" t="s">
        <v>977</v>
      </c>
      <c r="N8256" s="51">
        <v>37196</v>
      </c>
      <c r="O8256" s="51">
        <v>36892</v>
      </c>
      <c r="P8256" s="49" t="s">
        <v>3382</v>
      </c>
    </row>
    <row r="8257" spans="1:16">
      <c r="A8257" s="46">
        <v>0</v>
      </c>
      <c r="B8257" s="46">
        <v>0</v>
      </c>
      <c r="C8257" s="46">
        <v>0</v>
      </c>
      <c r="D8257" s="46">
        <f t="shared" si="128"/>
        <v>0</v>
      </c>
      <c r="E8257" s="51">
        <v>45261</v>
      </c>
      <c r="F8257" s="49" t="s">
        <v>80</v>
      </c>
      <c r="G8257" s="49" t="s">
        <v>81</v>
      </c>
      <c r="H8257" s="49" t="s">
        <v>3390</v>
      </c>
      <c r="I8257" s="49" t="s">
        <v>772</v>
      </c>
      <c r="J8257" s="49">
        <v>135500</v>
      </c>
      <c r="K8257" s="49" t="s">
        <v>103</v>
      </c>
      <c r="L8257" s="49">
        <v>9738544</v>
      </c>
      <c r="M8257" s="49" t="s">
        <v>920</v>
      </c>
      <c r="N8257" s="51">
        <v>39022</v>
      </c>
      <c r="O8257" s="51">
        <v>38718</v>
      </c>
      <c r="P8257" s="49" t="s">
        <v>3391</v>
      </c>
    </row>
    <row r="8258" spans="1:16">
      <c r="A8258" s="46">
        <v>0</v>
      </c>
      <c r="B8258" s="46">
        <v>0</v>
      </c>
      <c r="C8258" s="46">
        <v>0</v>
      </c>
      <c r="D8258" s="46">
        <f t="shared" si="128"/>
        <v>0</v>
      </c>
      <c r="E8258" s="51">
        <v>45261</v>
      </c>
      <c r="F8258" s="49" t="s">
        <v>80</v>
      </c>
      <c r="G8258" s="49" t="s">
        <v>81</v>
      </c>
      <c r="H8258" s="49" t="s">
        <v>3390</v>
      </c>
      <c r="I8258" s="49" t="s">
        <v>772</v>
      </c>
      <c r="J8258" s="49">
        <v>135500</v>
      </c>
      <c r="K8258" s="49" t="s">
        <v>103</v>
      </c>
      <c r="L8258" s="49">
        <v>9742260</v>
      </c>
      <c r="M8258" s="49" t="s">
        <v>920</v>
      </c>
      <c r="N8258" s="51">
        <v>38553</v>
      </c>
      <c r="O8258" s="51">
        <v>38353</v>
      </c>
      <c r="P8258" s="49" t="s">
        <v>3392</v>
      </c>
    </row>
    <row r="8259" spans="1:16">
      <c r="A8259" s="46">
        <v>0</v>
      </c>
      <c r="B8259" s="46">
        <v>0</v>
      </c>
      <c r="C8259" s="46">
        <v>0</v>
      </c>
      <c r="D8259" s="46">
        <f t="shared" ref="D8259:D8322" si="129">+B8259-C8259</f>
        <v>0</v>
      </c>
      <c r="E8259" s="51">
        <v>45261</v>
      </c>
      <c r="F8259" s="49" t="s">
        <v>80</v>
      </c>
      <c r="G8259" s="49" t="s">
        <v>81</v>
      </c>
      <c r="H8259" s="49" t="s">
        <v>3390</v>
      </c>
      <c r="I8259" s="49" t="s">
        <v>772</v>
      </c>
      <c r="J8259" s="49">
        <v>135500</v>
      </c>
      <c r="K8259" s="49" t="s">
        <v>103</v>
      </c>
      <c r="L8259" s="49">
        <v>9729623</v>
      </c>
      <c r="M8259" s="49" t="s">
        <v>920</v>
      </c>
      <c r="N8259" s="51">
        <v>39873</v>
      </c>
      <c r="O8259" s="51">
        <v>39814</v>
      </c>
      <c r="P8259" s="49" t="s">
        <v>3393</v>
      </c>
    </row>
    <row r="8260" spans="1:16">
      <c r="A8260" s="46">
        <v>0</v>
      </c>
      <c r="B8260" s="46">
        <v>0</v>
      </c>
      <c r="C8260" s="46">
        <v>0</v>
      </c>
      <c r="D8260" s="46">
        <f t="shared" si="129"/>
        <v>0</v>
      </c>
      <c r="E8260" s="51">
        <v>45261</v>
      </c>
      <c r="F8260" s="49" t="s">
        <v>80</v>
      </c>
      <c r="G8260" s="49" t="s">
        <v>81</v>
      </c>
      <c r="H8260" s="49" t="s">
        <v>3390</v>
      </c>
      <c r="I8260" s="49" t="s">
        <v>772</v>
      </c>
      <c r="J8260" s="49">
        <v>135500</v>
      </c>
      <c r="K8260" s="49" t="s">
        <v>106</v>
      </c>
      <c r="L8260" s="49">
        <v>9802788</v>
      </c>
      <c r="M8260" s="49" t="s">
        <v>908</v>
      </c>
      <c r="N8260" s="51">
        <v>34516</v>
      </c>
      <c r="O8260" s="51">
        <v>34516</v>
      </c>
      <c r="P8260" s="49" t="s">
        <v>1081</v>
      </c>
    </row>
    <row r="8261" spans="1:16">
      <c r="A8261" s="46">
        <v>0</v>
      </c>
      <c r="B8261" s="46">
        <v>0</v>
      </c>
      <c r="C8261" s="46">
        <v>0</v>
      </c>
      <c r="D8261" s="46">
        <f t="shared" si="129"/>
        <v>0</v>
      </c>
      <c r="E8261" s="51">
        <v>45261</v>
      </c>
      <c r="F8261" s="49" t="s">
        <v>80</v>
      </c>
      <c r="G8261" s="49" t="s">
        <v>81</v>
      </c>
      <c r="H8261" s="49" t="s">
        <v>3390</v>
      </c>
      <c r="I8261" s="49" t="s">
        <v>772</v>
      </c>
      <c r="J8261" s="49">
        <v>135500</v>
      </c>
      <c r="K8261" s="49" t="s">
        <v>106</v>
      </c>
      <c r="L8261" s="49">
        <v>9802806</v>
      </c>
      <c r="M8261" s="49" t="s">
        <v>908</v>
      </c>
      <c r="N8261" s="51">
        <v>34516</v>
      </c>
      <c r="O8261" s="51">
        <v>34516</v>
      </c>
      <c r="P8261" s="49" t="s">
        <v>1081</v>
      </c>
    </row>
    <row r="8262" spans="1:16">
      <c r="A8262" s="46">
        <v>0</v>
      </c>
      <c r="B8262" s="46">
        <v>0</v>
      </c>
      <c r="C8262" s="46">
        <v>0</v>
      </c>
      <c r="D8262" s="46">
        <f t="shared" si="129"/>
        <v>0</v>
      </c>
      <c r="E8262" s="51">
        <v>45261</v>
      </c>
      <c r="F8262" s="49" t="s">
        <v>80</v>
      </c>
      <c r="G8262" s="49" t="s">
        <v>81</v>
      </c>
      <c r="H8262" s="49" t="s">
        <v>3390</v>
      </c>
      <c r="I8262" s="49" t="s">
        <v>772</v>
      </c>
      <c r="J8262" s="49">
        <v>135500</v>
      </c>
      <c r="K8262" s="49" t="s">
        <v>106</v>
      </c>
      <c r="L8262" s="49">
        <v>9802827</v>
      </c>
      <c r="M8262" s="49" t="s">
        <v>908</v>
      </c>
      <c r="N8262" s="51">
        <v>34516</v>
      </c>
      <c r="O8262" s="51">
        <v>34516</v>
      </c>
      <c r="P8262" s="49" t="s">
        <v>1081</v>
      </c>
    </row>
    <row r="8263" spans="1:16">
      <c r="A8263" s="46">
        <v>0</v>
      </c>
      <c r="B8263" s="46">
        <v>0</v>
      </c>
      <c r="C8263" s="46">
        <v>0</v>
      </c>
      <c r="D8263" s="46">
        <f t="shared" si="129"/>
        <v>0</v>
      </c>
      <c r="E8263" s="51">
        <v>45261</v>
      </c>
      <c r="F8263" s="49" t="s">
        <v>80</v>
      </c>
      <c r="G8263" s="49" t="s">
        <v>81</v>
      </c>
      <c r="H8263" s="49" t="s">
        <v>3390</v>
      </c>
      <c r="I8263" s="49" t="s">
        <v>772</v>
      </c>
      <c r="J8263" s="49">
        <v>135500</v>
      </c>
      <c r="K8263" s="49" t="s">
        <v>106</v>
      </c>
      <c r="L8263" s="49">
        <v>9738338</v>
      </c>
      <c r="M8263" s="49" t="s">
        <v>908</v>
      </c>
      <c r="N8263" s="51">
        <v>39022</v>
      </c>
      <c r="O8263" s="51">
        <v>38718</v>
      </c>
      <c r="P8263" s="49" t="s">
        <v>3391</v>
      </c>
    </row>
    <row r="8264" spans="1:16">
      <c r="A8264" s="46">
        <v>0</v>
      </c>
      <c r="B8264" s="46">
        <v>0</v>
      </c>
      <c r="C8264" s="46">
        <v>0</v>
      </c>
      <c r="D8264" s="46">
        <f t="shared" si="129"/>
        <v>0</v>
      </c>
      <c r="E8264" s="51">
        <v>45261</v>
      </c>
      <c r="F8264" s="49" t="s">
        <v>80</v>
      </c>
      <c r="G8264" s="49" t="s">
        <v>81</v>
      </c>
      <c r="H8264" s="49" t="s">
        <v>3390</v>
      </c>
      <c r="I8264" s="49" t="s">
        <v>772</v>
      </c>
      <c r="J8264" s="49">
        <v>135500</v>
      </c>
      <c r="K8264" s="49" t="s">
        <v>106</v>
      </c>
      <c r="L8264" s="49">
        <v>9802549</v>
      </c>
      <c r="M8264" s="49" t="s">
        <v>908</v>
      </c>
      <c r="N8264" s="51">
        <v>34516</v>
      </c>
      <c r="O8264" s="51">
        <v>34516</v>
      </c>
      <c r="P8264" s="49" t="s">
        <v>1081</v>
      </c>
    </row>
    <row r="8265" spans="1:16">
      <c r="A8265" s="46">
        <v>0</v>
      </c>
      <c r="B8265" s="46">
        <v>0</v>
      </c>
      <c r="C8265" s="46">
        <v>0</v>
      </c>
      <c r="D8265" s="46">
        <f t="shared" si="129"/>
        <v>0</v>
      </c>
      <c r="E8265" s="51">
        <v>45261</v>
      </c>
      <c r="F8265" s="49" t="s">
        <v>80</v>
      </c>
      <c r="G8265" s="49" t="s">
        <v>81</v>
      </c>
      <c r="H8265" s="49" t="s">
        <v>3390</v>
      </c>
      <c r="I8265" s="49" t="s">
        <v>772</v>
      </c>
      <c r="J8265" s="49">
        <v>135500</v>
      </c>
      <c r="K8265" s="49" t="s">
        <v>106</v>
      </c>
      <c r="L8265" s="49">
        <v>9802821</v>
      </c>
      <c r="M8265" s="49" t="s">
        <v>908</v>
      </c>
      <c r="N8265" s="51">
        <v>34516</v>
      </c>
      <c r="O8265" s="51">
        <v>34516</v>
      </c>
      <c r="P8265" s="49" t="s">
        <v>1081</v>
      </c>
    </row>
    <row r="8266" spans="1:16">
      <c r="A8266" s="46">
        <v>0</v>
      </c>
      <c r="B8266" s="46">
        <v>0</v>
      </c>
      <c r="C8266" s="46">
        <v>0</v>
      </c>
      <c r="D8266" s="46">
        <f t="shared" si="129"/>
        <v>0</v>
      </c>
      <c r="E8266" s="51">
        <v>45261</v>
      </c>
      <c r="F8266" s="49" t="s">
        <v>80</v>
      </c>
      <c r="G8266" s="49" t="s">
        <v>81</v>
      </c>
      <c r="H8266" s="49" t="s">
        <v>3390</v>
      </c>
      <c r="I8266" s="49" t="s">
        <v>772</v>
      </c>
      <c r="J8266" s="49">
        <v>135500</v>
      </c>
      <c r="K8266" s="49" t="s">
        <v>106</v>
      </c>
      <c r="L8266" s="49">
        <v>9802756</v>
      </c>
      <c r="M8266" s="49" t="s">
        <v>908</v>
      </c>
      <c r="N8266" s="51">
        <v>34516</v>
      </c>
      <c r="O8266" s="51">
        <v>34516</v>
      </c>
      <c r="P8266" s="49" t="s">
        <v>1081</v>
      </c>
    </row>
    <row r="8267" spans="1:16">
      <c r="A8267" s="46">
        <v>0</v>
      </c>
      <c r="B8267" s="46">
        <v>0</v>
      </c>
      <c r="C8267" s="46">
        <v>0</v>
      </c>
      <c r="D8267" s="46">
        <f t="shared" si="129"/>
        <v>0</v>
      </c>
      <c r="E8267" s="51">
        <v>45261</v>
      </c>
      <c r="F8267" s="49" t="s">
        <v>80</v>
      </c>
      <c r="G8267" s="49" t="s">
        <v>81</v>
      </c>
      <c r="H8267" s="49" t="s">
        <v>3390</v>
      </c>
      <c r="I8267" s="49" t="s">
        <v>772</v>
      </c>
      <c r="J8267" s="49">
        <v>135500</v>
      </c>
      <c r="K8267" s="49" t="s">
        <v>107</v>
      </c>
      <c r="L8267" s="49">
        <v>9754484</v>
      </c>
      <c r="M8267" s="49" t="s">
        <v>3394</v>
      </c>
      <c r="N8267" s="51">
        <v>38553</v>
      </c>
      <c r="O8267" s="51">
        <v>38749</v>
      </c>
      <c r="P8267" s="49" t="s">
        <v>3392</v>
      </c>
    </row>
    <row r="8268" spans="1:16">
      <c r="A8268" s="46">
        <v>0</v>
      </c>
      <c r="B8268" s="46">
        <v>0</v>
      </c>
      <c r="C8268" s="46">
        <v>0</v>
      </c>
      <c r="D8268" s="46">
        <f t="shared" si="129"/>
        <v>0</v>
      </c>
      <c r="E8268" s="51">
        <v>45261</v>
      </c>
      <c r="F8268" s="49" t="s">
        <v>80</v>
      </c>
      <c r="G8268" s="49" t="s">
        <v>81</v>
      </c>
      <c r="H8268" s="49" t="s">
        <v>3390</v>
      </c>
      <c r="I8268" s="49" t="s">
        <v>772</v>
      </c>
      <c r="J8268" s="49">
        <v>135500</v>
      </c>
      <c r="K8268" s="49" t="s">
        <v>107</v>
      </c>
      <c r="L8268" s="49">
        <v>9747522</v>
      </c>
      <c r="M8268" s="49" t="s">
        <v>3395</v>
      </c>
      <c r="N8268" s="51">
        <v>39022</v>
      </c>
      <c r="O8268" s="51">
        <v>39052</v>
      </c>
      <c r="P8268" s="49" t="s">
        <v>3391</v>
      </c>
    </row>
    <row r="8269" spans="1:16">
      <c r="A8269" s="46">
        <v>0</v>
      </c>
      <c r="B8269" s="46">
        <v>0</v>
      </c>
      <c r="C8269" s="46">
        <v>0</v>
      </c>
      <c r="D8269" s="46">
        <f t="shared" si="129"/>
        <v>0</v>
      </c>
      <c r="E8269" s="51">
        <v>45261</v>
      </c>
      <c r="F8269" s="49" t="s">
        <v>80</v>
      </c>
      <c r="G8269" s="49" t="s">
        <v>81</v>
      </c>
      <c r="H8269" s="49" t="s">
        <v>3390</v>
      </c>
      <c r="I8269" s="49" t="s">
        <v>772</v>
      </c>
      <c r="J8269" s="49">
        <v>135500</v>
      </c>
      <c r="K8269" s="49" t="s">
        <v>107</v>
      </c>
      <c r="L8269" s="49">
        <v>9993697</v>
      </c>
      <c r="M8269" s="49" t="s">
        <v>3394</v>
      </c>
      <c r="N8269" s="51">
        <v>38553</v>
      </c>
      <c r="O8269" s="51">
        <v>38596</v>
      </c>
      <c r="P8269" s="49" t="s">
        <v>3392</v>
      </c>
    </row>
    <row r="8270" spans="1:16">
      <c r="A8270" s="46">
        <v>0</v>
      </c>
      <c r="B8270" s="46">
        <v>0</v>
      </c>
      <c r="C8270" s="46">
        <v>0</v>
      </c>
      <c r="D8270" s="46">
        <f t="shared" si="129"/>
        <v>0</v>
      </c>
      <c r="E8270" s="51">
        <v>45261</v>
      </c>
      <c r="F8270" s="49" t="s">
        <v>80</v>
      </c>
      <c r="G8270" s="49" t="s">
        <v>81</v>
      </c>
      <c r="H8270" s="49" t="s">
        <v>3390</v>
      </c>
      <c r="I8270" s="49" t="s">
        <v>772</v>
      </c>
      <c r="J8270" s="49">
        <v>135500</v>
      </c>
      <c r="K8270" s="49" t="s">
        <v>107</v>
      </c>
      <c r="L8270" s="49">
        <v>9702350</v>
      </c>
      <c r="M8270" s="49" t="s">
        <v>3394</v>
      </c>
      <c r="N8270" s="51">
        <v>38553</v>
      </c>
      <c r="O8270" s="51">
        <v>38749</v>
      </c>
      <c r="P8270" s="49" t="s">
        <v>3392</v>
      </c>
    </row>
    <row r="8271" spans="1:16">
      <c r="A8271" s="46">
        <v>0</v>
      </c>
      <c r="B8271" s="46">
        <v>0</v>
      </c>
      <c r="C8271" s="46">
        <v>0</v>
      </c>
      <c r="D8271" s="46">
        <f t="shared" si="129"/>
        <v>0</v>
      </c>
      <c r="E8271" s="51">
        <v>45261</v>
      </c>
      <c r="F8271" s="49" t="s">
        <v>80</v>
      </c>
      <c r="G8271" s="49" t="s">
        <v>81</v>
      </c>
      <c r="H8271" s="49" t="s">
        <v>3390</v>
      </c>
      <c r="I8271" s="49" t="s">
        <v>772</v>
      </c>
      <c r="J8271" s="49">
        <v>135500</v>
      </c>
      <c r="K8271" s="49" t="s">
        <v>107</v>
      </c>
      <c r="L8271" s="49">
        <v>9993832</v>
      </c>
      <c r="M8271" s="49" t="s">
        <v>3394</v>
      </c>
      <c r="N8271" s="51">
        <v>38553</v>
      </c>
      <c r="O8271" s="51">
        <v>38626</v>
      </c>
      <c r="P8271" s="49" t="s">
        <v>3392</v>
      </c>
    </row>
    <row r="8272" spans="1:16">
      <c r="A8272" s="46">
        <v>0</v>
      </c>
      <c r="B8272" s="46">
        <v>0</v>
      </c>
      <c r="C8272" s="46">
        <v>0</v>
      </c>
      <c r="D8272" s="46">
        <f t="shared" si="129"/>
        <v>0</v>
      </c>
      <c r="E8272" s="51">
        <v>45261</v>
      </c>
      <c r="F8272" s="49" t="s">
        <v>80</v>
      </c>
      <c r="G8272" s="49" t="s">
        <v>81</v>
      </c>
      <c r="H8272" s="49" t="s">
        <v>3390</v>
      </c>
      <c r="I8272" s="49" t="s">
        <v>772</v>
      </c>
      <c r="J8272" s="49">
        <v>135500</v>
      </c>
      <c r="K8272" s="49" t="s">
        <v>108</v>
      </c>
      <c r="L8272" s="49">
        <v>9742258</v>
      </c>
      <c r="M8272" s="49" t="s">
        <v>930</v>
      </c>
      <c r="N8272" s="51">
        <v>38553</v>
      </c>
      <c r="O8272" s="51">
        <v>38353</v>
      </c>
      <c r="P8272" s="49" t="s">
        <v>3392</v>
      </c>
    </row>
    <row r="8273" spans="1:16">
      <c r="A8273" s="46">
        <v>0</v>
      </c>
      <c r="B8273" s="46">
        <v>0</v>
      </c>
      <c r="C8273" s="46">
        <v>0</v>
      </c>
      <c r="D8273" s="46">
        <f t="shared" si="129"/>
        <v>0</v>
      </c>
      <c r="E8273" s="51">
        <v>45261</v>
      </c>
      <c r="F8273" s="49" t="s">
        <v>80</v>
      </c>
      <c r="G8273" s="49" t="s">
        <v>81</v>
      </c>
      <c r="H8273" s="49" t="s">
        <v>3390</v>
      </c>
      <c r="I8273" s="49" t="s">
        <v>772</v>
      </c>
      <c r="J8273" s="49">
        <v>135500</v>
      </c>
      <c r="K8273" s="49" t="s">
        <v>108</v>
      </c>
      <c r="L8273" s="49">
        <v>9738542</v>
      </c>
      <c r="M8273" s="49" t="s">
        <v>930</v>
      </c>
      <c r="N8273" s="51">
        <v>39022</v>
      </c>
      <c r="O8273" s="51">
        <v>38718</v>
      </c>
      <c r="P8273" s="49" t="s">
        <v>3391</v>
      </c>
    </row>
    <row r="8274" spans="1:16">
      <c r="A8274" s="46">
        <v>0</v>
      </c>
      <c r="B8274" s="46">
        <v>0</v>
      </c>
      <c r="C8274" s="46">
        <v>0</v>
      </c>
      <c r="D8274" s="46">
        <f t="shared" si="129"/>
        <v>0</v>
      </c>
      <c r="E8274" s="51">
        <v>45261</v>
      </c>
      <c r="F8274" s="49" t="s">
        <v>80</v>
      </c>
      <c r="G8274" s="49" t="s">
        <v>81</v>
      </c>
      <c r="H8274" s="49" t="s">
        <v>3390</v>
      </c>
      <c r="I8274" s="49" t="s">
        <v>772</v>
      </c>
      <c r="J8274" s="49">
        <v>135500</v>
      </c>
      <c r="K8274" s="49" t="s">
        <v>109</v>
      </c>
      <c r="L8274" s="49">
        <v>9738339</v>
      </c>
      <c r="M8274" s="49" t="s">
        <v>914</v>
      </c>
      <c r="N8274" s="51">
        <v>39022</v>
      </c>
      <c r="O8274" s="51">
        <v>38718</v>
      </c>
      <c r="P8274" s="49" t="s">
        <v>3391</v>
      </c>
    </row>
    <row r="8275" spans="1:16">
      <c r="A8275" s="46">
        <v>0</v>
      </c>
      <c r="B8275" s="46">
        <v>0</v>
      </c>
      <c r="C8275" s="46">
        <v>0</v>
      </c>
      <c r="D8275" s="46">
        <f t="shared" si="129"/>
        <v>0</v>
      </c>
      <c r="E8275" s="51">
        <v>45261</v>
      </c>
      <c r="F8275" s="49" t="s">
        <v>80</v>
      </c>
      <c r="G8275" s="49" t="s">
        <v>81</v>
      </c>
      <c r="H8275" s="49" t="s">
        <v>3390</v>
      </c>
      <c r="I8275" s="49" t="s">
        <v>772</v>
      </c>
      <c r="J8275" s="49">
        <v>135500</v>
      </c>
      <c r="K8275" s="49" t="s">
        <v>109</v>
      </c>
      <c r="L8275" s="49">
        <v>9741315</v>
      </c>
      <c r="M8275" s="49" t="s">
        <v>914</v>
      </c>
      <c r="N8275" s="51">
        <v>39417</v>
      </c>
      <c r="O8275" s="51">
        <v>39083</v>
      </c>
      <c r="P8275" s="49" t="s">
        <v>3393</v>
      </c>
    </row>
    <row r="8276" spans="1:16">
      <c r="A8276" s="46">
        <v>0</v>
      </c>
      <c r="B8276" s="46">
        <v>0</v>
      </c>
      <c r="C8276" s="46">
        <v>0</v>
      </c>
      <c r="D8276" s="46">
        <f t="shared" si="129"/>
        <v>0</v>
      </c>
      <c r="E8276" s="51">
        <v>45261</v>
      </c>
      <c r="F8276" s="49" t="s">
        <v>80</v>
      </c>
      <c r="G8276" s="49" t="s">
        <v>81</v>
      </c>
      <c r="H8276" s="49" t="s">
        <v>3390</v>
      </c>
      <c r="I8276" s="49" t="s">
        <v>772</v>
      </c>
      <c r="J8276" s="49">
        <v>135500</v>
      </c>
      <c r="K8276" s="49" t="s">
        <v>109</v>
      </c>
      <c r="L8276" s="49">
        <v>9803088</v>
      </c>
      <c r="M8276" s="49" t="s">
        <v>914</v>
      </c>
      <c r="N8276" s="51">
        <v>34516</v>
      </c>
      <c r="O8276" s="51">
        <v>34516</v>
      </c>
      <c r="P8276" s="49" t="s">
        <v>1081</v>
      </c>
    </row>
    <row r="8277" spans="1:16">
      <c r="A8277" s="46">
        <v>0</v>
      </c>
      <c r="B8277" s="46">
        <v>0</v>
      </c>
      <c r="C8277" s="46">
        <v>0</v>
      </c>
      <c r="D8277" s="46">
        <f t="shared" si="129"/>
        <v>0</v>
      </c>
      <c r="E8277" s="51">
        <v>45261</v>
      </c>
      <c r="F8277" s="49" t="s">
        <v>80</v>
      </c>
      <c r="G8277" s="49" t="s">
        <v>81</v>
      </c>
      <c r="H8277" s="49" t="s">
        <v>3390</v>
      </c>
      <c r="I8277" s="49" t="s">
        <v>772</v>
      </c>
      <c r="J8277" s="49">
        <v>135500</v>
      </c>
      <c r="K8277" s="49" t="s">
        <v>109</v>
      </c>
      <c r="L8277" s="49">
        <v>9803294</v>
      </c>
      <c r="M8277" s="49" t="s">
        <v>914</v>
      </c>
      <c r="N8277" s="51">
        <v>34516</v>
      </c>
      <c r="O8277" s="51">
        <v>34516</v>
      </c>
      <c r="P8277" s="49" t="s">
        <v>1081</v>
      </c>
    </row>
    <row r="8278" spans="1:16">
      <c r="A8278" s="46">
        <v>0</v>
      </c>
      <c r="B8278" s="46">
        <v>0</v>
      </c>
      <c r="C8278" s="46">
        <v>0</v>
      </c>
      <c r="D8278" s="46">
        <f t="shared" si="129"/>
        <v>0</v>
      </c>
      <c r="E8278" s="51">
        <v>45261</v>
      </c>
      <c r="F8278" s="49" t="s">
        <v>80</v>
      </c>
      <c r="G8278" s="49" t="s">
        <v>81</v>
      </c>
      <c r="H8278" s="49" t="s">
        <v>3390</v>
      </c>
      <c r="I8278" s="49" t="s">
        <v>772</v>
      </c>
      <c r="J8278" s="49">
        <v>135500</v>
      </c>
      <c r="K8278" s="49" t="s">
        <v>109</v>
      </c>
      <c r="L8278" s="49">
        <v>9803360</v>
      </c>
      <c r="M8278" s="49" t="s">
        <v>914</v>
      </c>
      <c r="N8278" s="51">
        <v>34516</v>
      </c>
      <c r="O8278" s="51">
        <v>34516</v>
      </c>
      <c r="P8278" s="49" t="s">
        <v>1081</v>
      </c>
    </row>
    <row r="8279" spans="1:16">
      <c r="A8279" s="46">
        <v>0</v>
      </c>
      <c r="B8279" s="46">
        <v>0</v>
      </c>
      <c r="C8279" s="46">
        <v>0</v>
      </c>
      <c r="D8279" s="46">
        <f t="shared" si="129"/>
        <v>0</v>
      </c>
      <c r="E8279" s="51">
        <v>45261</v>
      </c>
      <c r="F8279" s="49" t="s">
        <v>80</v>
      </c>
      <c r="G8279" s="49" t="s">
        <v>81</v>
      </c>
      <c r="H8279" s="49" t="s">
        <v>3390</v>
      </c>
      <c r="I8279" s="49" t="s">
        <v>772</v>
      </c>
      <c r="J8279" s="49">
        <v>135500</v>
      </c>
      <c r="K8279" s="49" t="s">
        <v>109</v>
      </c>
      <c r="L8279" s="49">
        <v>9803324</v>
      </c>
      <c r="M8279" s="49" t="s">
        <v>914</v>
      </c>
      <c r="N8279" s="51">
        <v>34516</v>
      </c>
      <c r="O8279" s="51">
        <v>34516</v>
      </c>
      <c r="P8279" s="49" t="s">
        <v>1081</v>
      </c>
    </row>
    <row r="8280" spans="1:16">
      <c r="A8280" s="46">
        <v>0</v>
      </c>
      <c r="B8280" s="46">
        <v>0</v>
      </c>
      <c r="C8280" s="46">
        <v>0</v>
      </c>
      <c r="D8280" s="46">
        <f t="shared" si="129"/>
        <v>0</v>
      </c>
      <c r="E8280" s="51">
        <v>45261</v>
      </c>
      <c r="F8280" s="49" t="s">
        <v>80</v>
      </c>
      <c r="G8280" s="49" t="s">
        <v>81</v>
      </c>
      <c r="H8280" s="49" t="s">
        <v>3390</v>
      </c>
      <c r="I8280" s="49" t="s">
        <v>772</v>
      </c>
      <c r="J8280" s="49">
        <v>135500</v>
      </c>
      <c r="K8280" s="49" t="s">
        <v>109</v>
      </c>
      <c r="L8280" s="49">
        <v>9803391</v>
      </c>
      <c r="M8280" s="49" t="s">
        <v>914</v>
      </c>
      <c r="N8280" s="51">
        <v>34516</v>
      </c>
      <c r="O8280" s="51">
        <v>34516</v>
      </c>
      <c r="P8280" s="49" t="s">
        <v>1081</v>
      </c>
    </row>
    <row r="8281" spans="1:16">
      <c r="A8281" s="46">
        <v>0</v>
      </c>
      <c r="B8281" s="46">
        <v>0</v>
      </c>
      <c r="C8281" s="46">
        <v>0</v>
      </c>
      <c r="D8281" s="46">
        <f t="shared" si="129"/>
        <v>0</v>
      </c>
      <c r="E8281" s="51">
        <v>45261</v>
      </c>
      <c r="F8281" s="49" t="s">
        <v>80</v>
      </c>
      <c r="G8281" s="49" t="s">
        <v>81</v>
      </c>
      <c r="H8281" s="49" t="s">
        <v>3390</v>
      </c>
      <c r="I8281" s="49" t="s">
        <v>772</v>
      </c>
      <c r="J8281" s="49">
        <v>135500</v>
      </c>
      <c r="K8281" s="49" t="s">
        <v>109</v>
      </c>
      <c r="L8281" s="49">
        <v>9803372</v>
      </c>
      <c r="M8281" s="49" t="s">
        <v>914</v>
      </c>
      <c r="N8281" s="51">
        <v>34516</v>
      </c>
      <c r="O8281" s="51">
        <v>34516</v>
      </c>
      <c r="P8281" s="49" t="s">
        <v>1081</v>
      </c>
    </row>
    <row r="8282" spans="1:16">
      <c r="A8282" s="46">
        <v>0</v>
      </c>
      <c r="B8282" s="46">
        <v>0</v>
      </c>
      <c r="C8282" s="46">
        <v>0</v>
      </c>
      <c r="D8282" s="46">
        <f t="shared" si="129"/>
        <v>0</v>
      </c>
      <c r="E8282" s="51">
        <v>45261</v>
      </c>
      <c r="F8282" s="49" t="s">
        <v>80</v>
      </c>
      <c r="G8282" s="49" t="s">
        <v>81</v>
      </c>
      <c r="H8282" s="49" t="s">
        <v>3390</v>
      </c>
      <c r="I8282" s="49" t="s">
        <v>772</v>
      </c>
      <c r="J8282" s="49">
        <v>135500</v>
      </c>
      <c r="K8282" s="49" t="s">
        <v>109</v>
      </c>
      <c r="L8282" s="49">
        <v>9742255</v>
      </c>
      <c r="M8282" s="49" t="s">
        <v>914</v>
      </c>
      <c r="N8282" s="51">
        <v>38553</v>
      </c>
      <c r="O8282" s="51">
        <v>38353</v>
      </c>
      <c r="P8282" s="49" t="s">
        <v>3392</v>
      </c>
    </row>
    <row r="8283" spans="1:16">
      <c r="A8283" s="46">
        <v>0</v>
      </c>
      <c r="B8283" s="46">
        <v>0</v>
      </c>
      <c r="C8283" s="46">
        <v>0</v>
      </c>
      <c r="D8283" s="46">
        <f t="shared" si="129"/>
        <v>0</v>
      </c>
      <c r="E8283" s="51">
        <v>45261</v>
      </c>
      <c r="F8283" s="49" t="s">
        <v>80</v>
      </c>
      <c r="G8283" s="49" t="s">
        <v>81</v>
      </c>
      <c r="H8283" s="49" t="s">
        <v>3390</v>
      </c>
      <c r="I8283" s="49" t="s">
        <v>772</v>
      </c>
      <c r="J8283" s="49">
        <v>135500</v>
      </c>
      <c r="K8283" s="49" t="s">
        <v>109</v>
      </c>
      <c r="L8283" s="49">
        <v>9815356</v>
      </c>
      <c r="M8283" s="49" t="s">
        <v>914</v>
      </c>
      <c r="N8283" s="51">
        <v>37834</v>
      </c>
      <c r="O8283" s="51">
        <v>37622</v>
      </c>
      <c r="P8283" s="49" t="s">
        <v>3393</v>
      </c>
    </row>
    <row r="8284" spans="1:16">
      <c r="A8284" s="46">
        <v>0</v>
      </c>
      <c r="B8284" s="46">
        <v>0</v>
      </c>
      <c r="C8284" s="46">
        <v>0</v>
      </c>
      <c r="D8284" s="46">
        <f t="shared" si="129"/>
        <v>0</v>
      </c>
      <c r="E8284" s="51">
        <v>45261</v>
      </c>
      <c r="F8284" s="49" t="s">
        <v>80</v>
      </c>
      <c r="G8284" s="49" t="s">
        <v>81</v>
      </c>
      <c r="H8284" s="49" t="s">
        <v>3390</v>
      </c>
      <c r="I8284" s="49" t="s">
        <v>772</v>
      </c>
      <c r="J8284" s="49">
        <v>135500</v>
      </c>
      <c r="K8284" s="49" t="s">
        <v>109</v>
      </c>
      <c r="L8284" s="49">
        <v>10500610</v>
      </c>
      <c r="M8284" s="49" t="s">
        <v>934</v>
      </c>
      <c r="N8284" s="51">
        <v>40452</v>
      </c>
      <c r="O8284" s="51">
        <v>40452</v>
      </c>
      <c r="P8284" s="49" t="s">
        <v>3393</v>
      </c>
    </row>
    <row r="8285" spans="1:16">
      <c r="A8285" s="46">
        <v>0</v>
      </c>
      <c r="B8285" s="46">
        <v>0</v>
      </c>
      <c r="C8285" s="46">
        <v>0</v>
      </c>
      <c r="D8285" s="46">
        <f t="shared" si="129"/>
        <v>0</v>
      </c>
      <c r="E8285" s="51">
        <v>45261</v>
      </c>
      <c r="F8285" s="49" t="s">
        <v>80</v>
      </c>
      <c r="G8285" s="49" t="s">
        <v>81</v>
      </c>
      <c r="H8285" s="49" t="s">
        <v>3390</v>
      </c>
      <c r="I8285" s="49" t="s">
        <v>772</v>
      </c>
      <c r="J8285" s="49">
        <v>135500</v>
      </c>
      <c r="K8285" s="49" t="s">
        <v>116</v>
      </c>
      <c r="L8285" s="49">
        <v>9974533</v>
      </c>
      <c r="M8285" s="49" t="s">
        <v>3093</v>
      </c>
      <c r="N8285" s="51">
        <v>34516</v>
      </c>
      <c r="O8285" s="51">
        <v>34516</v>
      </c>
      <c r="P8285" s="49" t="s">
        <v>1091</v>
      </c>
    </row>
    <row r="8286" spans="1:16">
      <c r="A8286" s="46">
        <v>0</v>
      </c>
      <c r="B8286" s="46">
        <v>0</v>
      </c>
      <c r="C8286" s="46">
        <v>0</v>
      </c>
      <c r="D8286" s="46">
        <f t="shared" si="129"/>
        <v>0</v>
      </c>
      <c r="E8286" s="51">
        <v>45261</v>
      </c>
      <c r="F8286" s="49" t="s">
        <v>80</v>
      </c>
      <c r="G8286" s="49" t="s">
        <v>81</v>
      </c>
      <c r="H8286" s="49" t="s">
        <v>3390</v>
      </c>
      <c r="I8286" s="49" t="s">
        <v>772</v>
      </c>
      <c r="J8286" s="49">
        <v>135500</v>
      </c>
      <c r="K8286" s="49" t="s">
        <v>135</v>
      </c>
      <c r="L8286" s="49">
        <v>9701182</v>
      </c>
      <c r="M8286" s="49" t="s">
        <v>3095</v>
      </c>
      <c r="N8286" s="51">
        <v>34516</v>
      </c>
      <c r="O8286" s="51">
        <v>34516</v>
      </c>
      <c r="P8286" s="49" t="s">
        <v>1091</v>
      </c>
    </row>
    <row r="8287" spans="1:16">
      <c r="A8287" s="46">
        <v>0</v>
      </c>
      <c r="B8287" s="46">
        <v>0</v>
      </c>
      <c r="C8287" s="46">
        <v>0</v>
      </c>
      <c r="D8287" s="46">
        <f t="shared" si="129"/>
        <v>0</v>
      </c>
      <c r="E8287" s="51">
        <v>45261</v>
      </c>
      <c r="F8287" s="49" t="s">
        <v>80</v>
      </c>
      <c r="G8287" s="49" t="s">
        <v>81</v>
      </c>
      <c r="H8287" s="49" t="s">
        <v>3390</v>
      </c>
      <c r="I8287" s="49" t="s">
        <v>772</v>
      </c>
      <c r="J8287" s="49">
        <v>135500</v>
      </c>
      <c r="K8287" s="49" t="s">
        <v>112</v>
      </c>
      <c r="L8287" s="49">
        <v>9974532</v>
      </c>
      <c r="M8287" s="49" t="s">
        <v>3096</v>
      </c>
      <c r="N8287" s="51">
        <v>34516</v>
      </c>
      <c r="O8287" s="51">
        <v>34516</v>
      </c>
      <c r="P8287" s="49" t="s">
        <v>1091</v>
      </c>
    </row>
    <row r="8288" spans="1:16">
      <c r="A8288" s="46">
        <v>0</v>
      </c>
      <c r="B8288" s="46">
        <v>0</v>
      </c>
      <c r="C8288" s="46">
        <v>0</v>
      </c>
      <c r="D8288" s="46">
        <f t="shared" si="129"/>
        <v>0</v>
      </c>
      <c r="E8288" s="51">
        <v>45261</v>
      </c>
      <c r="F8288" s="49" t="s">
        <v>80</v>
      </c>
      <c r="G8288" s="49" t="s">
        <v>81</v>
      </c>
      <c r="H8288" s="49" t="s">
        <v>3390</v>
      </c>
      <c r="I8288" s="49" t="s">
        <v>772</v>
      </c>
      <c r="J8288" s="49">
        <v>135500</v>
      </c>
      <c r="K8288" s="49" t="s">
        <v>136</v>
      </c>
      <c r="L8288" s="49">
        <v>9974531</v>
      </c>
      <c r="M8288" s="49" t="s">
        <v>3097</v>
      </c>
      <c r="N8288" s="51">
        <v>34516</v>
      </c>
      <c r="O8288" s="51">
        <v>34516</v>
      </c>
      <c r="P8288" s="49" t="s">
        <v>1091</v>
      </c>
    </row>
    <row r="8289" spans="1:16">
      <c r="A8289" s="46">
        <v>0</v>
      </c>
      <c r="B8289" s="46">
        <v>0</v>
      </c>
      <c r="C8289" s="46">
        <v>0</v>
      </c>
      <c r="D8289" s="46">
        <f t="shared" si="129"/>
        <v>0</v>
      </c>
      <c r="E8289" s="51">
        <v>45261</v>
      </c>
      <c r="F8289" s="49" t="s">
        <v>80</v>
      </c>
      <c r="G8289" s="49" t="s">
        <v>81</v>
      </c>
      <c r="H8289" s="49" t="s">
        <v>3390</v>
      </c>
      <c r="I8289" s="49" t="s">
        <v>772</v>
      </c>
      <c r="J8289" s="49">
        <v>135500</v>
      </c>
      <c r="K8289" s="49" t="s">
        <v>137</v>
      </c>
      <c r="L8289" s="49">
        <v>9974530</v>
      </c>
      <c r="M8289" s="49" t="s">
        <v>3164</v>
      </c>
      <c r="N8289" s="51">
        <v>34516</v>
      </c>
      <c r="O8289" s="51">
        <v>34516</v>
      </c>
      <c r="P8289" s="49" t="s">
        <v>1091</v>
      </c>
    </row>
    <row r="8290" spans="1:16">
      <c r="A8290" s="46">
        <v>0</v>
      </c>
      <c r="B8290" s="46">
        <v>0</v>
      </c>
      <c r="C8290" s="46">
        <v>0</v>
      </c>
      <c r="D8290" s="46">
        <f t="shared" si="129"/>
        <v>0</v>
      </c>
      <c r="E8290" s="51">
        <v>45261</v>
      </c>
      <c r="F8290" s="49" t="s">
        <v>80</v>
      </c>
      <c r="G8290" s="49" t="s">
        <v>81</v>
      </c>
      <c r="H8290" s="49" t="s">
        <v>3390</v>
      </c>
      <c r="I8290" s="49" t="s">
        <v>772</v>
      </c>
      <c r="J8290" s="49">
        <v>135500</v>
      </c>
      <c r="K8290" s="49" t="s">
        <v>138</v>
      </c>
      <c r="L8290" s="49">
        <v>9974616</v>
      </c>
      <c r="M8290" s="49" t="s">
        <v>3189</v>
      </c>
      <c r="N8290" s="51">
        <v>34516</v>
      </c>
      <c r="O8290" s="51">
        <v>34516</v>
      </c>
      <c r="P8290" s="49" t="s">
        <v>1091</v>
      </c>
    </row>
    <row r="8291" spans="1:16">
      <c r="A8291" s="46">
        <v>0</v>
      </c>
      <c r="B8291" s="46">
        <v>0</v>
      </c>
      <c r="C8291" s="46">
        <v>0</v>
      </c>
      <c r="D8291" s="46">
        <f t="shared" si="129"/>
        <v>0</v>
      </c>
      <c r="E8291" s="51">
        <v>45261</v>
      </c>
      <c r="F8291" s="49" t="s">
        <v>80</v>
      </c>
      <c r="G8291" s="49" t="s">
        <v>81</v>
      </c>
      <c r="H8291" s="49" t="s">
        <v>3390</v>
      </c>
      <c r="I8291" s="49" t="s">
        <v>772</v>
      </c>
      <c r="J8291" s="49">
        <v>135600</v>
      </c>
      <c r="K8291" s="49" t="s">
        <v>208</v>
      </c>
      <c r="L8291" s="49">
        <v>9742253</v>
      </c>
      <c r="M8291" s="49" t="s">
        <v>1019</v>
      </c>
      <c r="N8291" s="51">
        <v>38553</v>
      </c>
      <c r="O8291" s="51">
        <v>38353</v>
      </c>
      <c r="P8291" s="49" t="s">
        <v>3392</v>
      </c>
    </row>
    <row r="8292" spans="1:16">
      <c r="A8292" s="46">
        <v>0</v>
      </c>
      <c r="B8292" s="46">
        <v>0</v>
      </c>
      <c r="C8292" s="46">
        <v>0</v>
      </c>
      <c r="D8292" s="46">
        <f t="shared" si="129"/>
        <v>0</v>
      </c>
      <c r="E8292" s="51">
        <v>45261</v>
      </c>
      <c r="F8292" s="49" t="s">
        <v>80</v>
      </c>
      <c r="G8292" s="49" t="s">
        <v>81</v>
      </c>
      <c r="H8292" s="49" t="s">
        <v>3390</v>
      </c>
      <c r="I8292" s="49" t="s">
        <v>772</v>
      </c>
      <c r="J8292" s="49">
        <v>135600</v>
      </c>
      <c r="K8292" s="49" t="s">
        <v>127</v>
      </c>
      <c r="L8292" s="49">
        <v>9742254</v>
      </c>
      <c r="M8292" s="49" t="s">
        <v>936</v>
      </c>
      <c r="N8292" s="51">
        <v>38553</v>
      </c>
      <c r="O8292" s="51">
        <v>38353</v>
      </c>
      <c r="P8292" s="49" t="s">
        <v>3392</v>
      </c>
    </row>
    <row r="8293" spans="1:16">
      <c r="A8293" s="46">
        <v>0</v>
      </c>
      <c r="B8293" s="46">
        <v>0</v>
      </c>
      <c r="C8293" s="46">
        <v>0</v>
      </c>
      <c r="D8293" s="46">
        <f t="shared" si="129"/>
        <v>0</v>
      </c>
      <c r="E8293" s="51">
        <v>45261</v>
      </c>
      <c r="F8293" s="49" t="s">
        <v>80</v>
      </c>
      <c r="G8293" s="49" t="s">
        <v>81</v>
      </c>
      <c r="H8293" s="49" t="s">
        <v>3390</v>
      </c>
      <c r="I8293" s="49" t="s">
        <v>772</v>
      </c>
      <c r="J8293" s="49">
        <v>135600</v>
      </c>
      <c r="K8293" s="49" t="s">
        <v>127</v>
      </c>
      <c r="L8293" s="49">
        <v>9707383</v>
      </c>
      <c r="M8293" s="49" t="s">
        <v>936</v>
      </c>
      <c r="N8293" s="51">
        <v>39022</v>
      </c>
      <c r="O8293" s="51">
        <v>38718</v>
      </c>
      <c r="P8293" s="49" t="s">
        <v>3391</v>
      </c>
    </row>
    <row r="8294" spans="1:16">
      <c r="A8294" s="46">
        <v>0</v>
      </c>
      <c r="B8294" s="46">
        <v>0</v>
      </c>
      <c r="C8294" s="46">
        <v>0</v>
      </c>
      <c r="D8294" s="46">
        <f t="shared" si="129"/>
        <v>0</v>
      </c>
      <c r="E8294" s="51">
        <v>45261</v>
      </c>
      <c r="F8294" s="49" t="s">
        <v>80</v>
      </c>
      <c r="G8294" s="49" t="s">
        <v>81</v>
      </c>
      <c r="H8294" s="49" t="s">
        <v>3390</v>
      </c>
      <c r="I8294" s="49" t="s">
        <v>772</v>
      </c>
      <c r="J8294" s="49">
        <v>135600</v>
      </c>
      <c r="K8294" s="49" t="s">
        <v>107</v>
      </c>
      <c r="L8294" s="49">
        <v>9993862</v>
      </c>
      <c r="M8294" s="49" t="s">
        <v>3394</v>
      </c>
      <c r="N8294" s="51">
        <v>38553</v>
      </c>
      <c r="O8294" s="51">
        <v>38596</v>
      </c>
      <c r="P8294" s="49" t="s">
        <v>3392</v>
      </c>
    </row>
    <row r="8295" spans="1:16">
      <c r="A8295" s="46">
        <v>0</v>
      </c>
      <c r="B8295" s="46">
        <v>0</v>
      </c>
      <c r="C8295" s="46">
        <v>0</v>
      </c>
      <c r="D8295" s="46">
        <f t="shared" si="129"/>
        <v>0</v>
      </c>
      <c r="E8295" s="51">
        <v>45261</v>
      </c>
      <c r="F8295" s="49" t="s">
        <v>80</v>
      </c>
      <c r="G8295" s="49" t="s">
        <v>81</v>
      </c>
      <c r="H8295" s="49" t="s">
        <v>3390</v>
      </c>
      <c r="I8295" s="49" t="s">
        <v>772</v>
      </c>
      <c r="J8295" s="49">
        <v>135600</v>
      </c>
      <c r="K8295" s="49" t="s">
        <v>107</v>
      </c>
      <c r="L8295" s="49">
        <v>9754483</v>
      </c>
      <c r="M8295" s="49" t="s">
        <v>3394</v>
      </c>
      <c r="N8295" s="51">
        <v>38553</v>
      </c>
      <c r="O8295" s="51">
        <v>38749</v>
      </c>
      <c r="P8295" s="49" t="s">
        <v>3392</v>
      </c>
    </row>
    <row r="8296" spans="1:16">
      <c r="A8296" s="46">
        <v>0</v>
      </c>
      <c r="B8296" s="46">
        <v>0</v>
      </c>
      <c r="C8296" s="46">
        <v>0</v>
      </c>
      <c r="D8296" s="46">
        <f t="shared" si="129"/>
        <v>0</v>
      </c>
      <c r="E8296" s="51">
        <v>45261</v>
      </c>
      <c r="F8296" s="49" t="s">
        <v>80</v>
      </c>
      <c r="G8296" s="49" t="s">
        <v>81</v>
      </c>
      <c r="H8296" s="49" t="s">
        <v>3390</v>
      </c>
      <c r="I8296" s="49" t="s">
        <v>772</v>
      </c>
      <c r="J8296" s="49">
        <v>135600</v>
      </c>
      <c r="K8296" s="49" t="s">
        <v>107</v>
      </c>
      <c r="L8296" s="49">
        <v>9747523</v>
      </c>
      <c r="M8296" s="49" t="s">
        <v>3395</v>
      </c>
      <c r="N8296" s="51">
        <v>39022</v>
      </c>
      <c r="O8296" s="51">
        <v>39052</v>
      </c>
      <c r="P8296" s="49" t="s">
        <v>3391</v>
      </c>
    </row>
    <row r="8297" spans="1:16">
      <c r="A8297" s="46">
        <v>0</v>
      </c>
      <c r="B8297" s="46">
        <v>0</v>
      </c>
      <c r="C8297" s="46">
        <v>0</v>
      </c>
      <c r="D8297" s="46">
        <f t="shared" si="129"/>
        <v>0</v>
      </c>
      <c r="E8297" s="51">
        <v>45261</v>
      </c>
      <c r="F8297" s="49" t="s">
        <v>80</v>
      </c>
      <c r="G8297" s="49" t="s">
        <v>81</v>
      </c>
      <c r="H8297" s="49" t="s">
        <v>3390</v>
      </c>
      <c r="I8297" s="49" t="s">
        <v>772</v>
      </c>
      <c r="J8297" s="49">
        <v>135600</v>
      </c>
      <c r="K8297" s="49" t="s">
        <v>107</v>
      </c>
      <c r="L8297" s="49">
        <v>9994342</v>
      </c>
      <c r="M8297" s="49" t="s">
        <v>3394</v>
      </c>
      <c r="N8297" s="51">
        <v>38553</v>
      </c>
      <c r="O8297" s="51">
        <v>38626</v>
      </c>
      <c r="P8297" s="49" t="s">
        <v>3392</v>
      </c>
    </row>
    <row r="8298" spans="1:16">
      <c r="A8298" s="46">
        <v>0</v>
      </c>
      <c r="B8298" s="46">
        <v>0</v>
      </c>
      <c r="C8298" s="46">
        <v>0</v>
      </c>
      <c r="D8298" s="46">
        <f t="shared" si="129"/>
        <v>0</v>
      </c>
      <c r="E8298" s="51">
        <v>45261</v>
      </c>
      <c r="F8298" s="49" t="s">
        <v>80</v>
      </c>
      <c r="G8298" s="49" t="s">
        <v>81</v>
      </c>
      <c r="H8298" s="49" t="s">
        <v>3390</v>
      </c>
      <c r="I8298" s="49" t="s">
        <v>772</v>
      </c>
      <c r="J8298" s="49">
        <v>135600</v>
      </c>
      <c r="K8298" s="49" t="s">
        <v>120</v>
      </c>
      <c r="L8298" s="49">
        <v>9738342</v>
      </c>
      <c r="M8298" s="49" t="s">
        <v>1196</v>
      </c>
      <c r="N8298" s="51">
        <v>39022</v>
      </c>
      <c r="O8298" s="51">
        <v>38718</v>
      </c>
      <c r="P8298" s="49" t="s">
        <v>3391</v>
      </c>
    </row>
    <row r="8299" spans="1:16">
      <c r="A8299" s="46">
        <v>0</v>
      </c>
      <c r="B8299" s="46">
        <v>0</v>
      </c>
      <c r="C8299" s="46">
        <v>0</v>
      </c>
      <c r="D8299" s="46">
        <f t="shared" si="129"/>
        <v>0</v>
      </c>
      <c r="E8299" s="51">
        <v>45261</v>
      </c>
      <c r="F8299" s="49" t="s">
        <v>80</v>
      </c>
      <c r="G8299" s="49" t="s">
        <v>81</v>
      </c>
      <c r="H8299" s="49" t="s">
        <v>3390</v>
      </c>
      <c r="I8299" s="49" t="s">
        <v>772</v>
      </c>
      <c r="J8299" s="49">
        <v>135600</v>
      </c>
      <c r="K8299" s="49" t="s">
        <v>121</v>
      </c>
      <c r="L8299" s="49">
        <v>9710886</v>
      </c>
      <c r="M8299" s="49" t="s">
        <v>938</v>
      </c>
      <c r="N8299" s="51">
        <v>39417</v>
      </c>
      <c r="O8299" s="51">
        <v>39083</v>
      </c>
      <c r="P8299" s="49" t="s">
        <v>3393</v>
      </c>
    </row>
    <row r="8300" spans="1:16">
      <c r="A8300" s="46">
        <v>0</v>
      </c>
      <c r="B8300" s="46">
        <v>0</v>
      </c>
      <c r="C8300" s="46">
        <v>0</v>
      </c>
      <c r="D8300" s="46">
        <f t="shared" si="129"/>
        <v>0</v>
      </c>
      <c r="E8300" s="51">
        <v>45261</v>
      </c>
      <c r="F8300" s="49" t="s">
        <v>80</v>
      </c>
      <c r="G8300" s="49" t="s">
        <v>81</v>
      </c>
      <c r="H8300" s="49" t="s">
        <v>3390</v>
      </c>
      <c r="I8300" s="49" t="s">
        <v>772</v>
      </c>
      <c r="J8300" s="49">
        <v>135600</v>
      </c>
      <c r="K8300" s="49" t="s">
        <v>121</v>
      </c>
      <c r="L8300" s="49">
        <v>9738341</v>
      </c>
      <c r="M8300" s="49" t="s">
        <v>938</v>
      </c>
      <c r="N8300" s="51">
        <v>39022</v>
      </c>
      <c r="O8300" s="51">
        <v>38718</v>
      </c>
      <c r="P8300" s="49" t="s">
        <v>3391</v>
      </c>
    </row>
    <row r="8301" spans="1:16">
      <c r="A8301" s="46">
        <v>0</v>
      </c>
      <c r="B8301" s="46">
        <v>0</v>
      </c>
      <c r="C8301" s="46">
        <v>0</v>
      </c>
      <c r="D8301" s="46">
        <f t="shared" si="129"/>
        <v>0</v>
      </c>
      <c r="E8301" s="51">
        <v>45261</v>
      </c>
      <c r="F8301" s="49" t="s">
        <v>80</v>
      </c>
      <c r="G8301" s="49" t="s">
        <v>81</v>
      </c>
      <c r="H8301" s="49" t="s">
        <v>3390</v>
      </c>
      <c r="I8301" s="49" t="s">
        <v>772</v>
      </c>
      <c r="J8301" s="49">
        <v>135600</v>
      </c>
      <c r="K8301" s="49" t="s">
        <v>121</v>
      </c>
      <c r="L8301" s="49">
        <v>9742257</v>
      </c>
      <c r="M8301" s="49" t="s">
        <v>938</v>
      </c>
      <c r="N8301" s="51">
        <v>38553</v>
      </c>
      <c r="O8301" s="51">
        <v>38353</v>
      </c>
      <c r="P8301" s="49" t="s">
        <v>3392</v>
      </c>
    </row>
    <row r="8302" spans="1:16">
      <c r="A8302" s="46">
        <v>0</v>
      </c>
      <c r="B8302" s="46">
        <v>0</v>
      </c>
      <c r="C8302" s="46">
        <v>0</v>
      </c>
      <c r="D8302" s="46">
        <f t="shared" si="129"/>
        <v>0</v>
      </c>
      <c r="E8302" s="51">
        <v>45261</v>
      </c>
      <c r="F8302" s="49" t="s">
        <v>80</v>
      </c>
      <c r="G8302" s="49" t="s">
        <v>81</v>
      </c>
      <c r="H8302" s="49" t="s">
        <v>3390</v>
      </c>
      <c r="I8302" s="49" t="s">
        <v>772</v>
      </c>
      <c r="J8302" s="49">
        <v>135600</v>
      </c>
      <c r="K8302" s="49" t="s">
        <v>122</v>
      </c>
      <c r="L8302" s="49">
        <v>9738543</v>
      </c>
      <c r="M8302" s="49" t="s">
        <v>916</v>
      </c>
      <c r="N8302" s="51">
        <v>39022</v>
      </c>
      <c r="O8302" s="51">
        <v>38718</v>
      </c>
      <c r="P8302" s="49" t="s">
        <v>3391</v>
      </c>
    </row>
    <row r="8303" spans="1:16">
      <c r="A8303" s="46">
        <v>0</v>
      </c>
      <c r="B8303" s="46">
        <v>0</v>
      </c>
      <c r="C8303" s="46">
        <v>0</v>
      </c>
      <c r="D8303" s="46">
        <f t="shared" si="129"/>
        <v>0</v>
      </c>
      <c r="E8303" s="51">
        <v>45261</v>
      </c>
      <c r="F8303" s="49" t="s">
        <v>80</v>
      </c>
      <c r="G8303" s="49" t="s">
        <v>81</v>
      </c>
      <c r="H8303" s="49" t="s">
        <v>3390</v>
      </c>
      <c r="I8303" s="49" t="s">
        <v>772</v>
      </c>
      <c r="J8303" s="49">
        <v>135600</v>
      </c>
      <c r="K8303" s="49" t="s">
        <v>122</v>
      </c>
      <c r="L8303" s="49">
        <v>9742259</v>
      </c>
      <c r="M8303" s="49" t="s">
        <v>916</v>
      </c>
      <c r="N8303" s="51">
        <v>38553</v>
      </c>
      <c r="O8303" s="51">
        <v>38353</v>
      </c>
      <c r="P8303" s="49" t="s">
        <v>3392</v>
      </c>
    </row>
    <row r="8304" spans="1:16">
      <c r="A8304" s="46">
        <v>0</v>
      </c>
      <c r="B8304" s="46">
        <v>0</v>
      </c>
      <c r="C8304" s="46">
        <v>0</v>
      </c>
      <c r="D8304" s="46">
        <f t="shared" si="129"/>
        <v>0</v>
      </c>
      <c r="E8304" s="51">
        <v>45261</v>
      </c>
      <c r="F8304" s="49" t="s">
        <v>80</v>
      </c>
      <c r="G8304" s="49" t="s">
        <v>81</v>
      </c>
      <c r="H8304" s="49" t="s">
        <v>3390</v>
      </c>
      <c r="I8304" s="49" t="s">
        <v>772</v>
      </c>
      <c r="J8304" s="49">
        <v>135600</v>
      </c>
      <c r="K8304" s="49" t="s">
        <v>115</v>
      </c>
      <c r="L8304" s="49">
        <v>9742256</v>
      </c>
      <c r="M8304" s="49" t="s">
        <v>977</v>
      </c>
      <c r="N8304" s="51">
        <v>38553</v>
      </c>
      <c r="O8304" s="51">
        <v>38353</v>
      </c>
      <c r="P8304" s="49" t="s">
        <v>3392</v>
      </c>
    </row>
    <row r="8305" spans="1:16">
      <c r="A8305" s="46">
        <v>0</v>
      </c>
      <c r="B8305" s="46">
        <v>0</v>
      </c>
      <c r="C8305" s="46">
        <v>0</v>
      </c>
      <c r="D8305" s="46">
        <f t="shared" si="129"/>
        <v>0</v>
      </c>
      <c r="E8305" s="51">
        <v>45261</v>
      </c>
      <c r="F8305" s="49" t="s">
        <v>80</v>
      </c>
      <c r="G8305" s="49" t="s">
        <v>81</v>
      </c>
      <c r="H8305" s="49" t="s">
        <v>3390</v>
      </c>
      <c r="I8305" s="49" t="s">
        <v>772</v>
      </c>
      <c r="J8305" s="49">
        <v>135600</v>
      </c>
      <c r="K8305" s="49" t="s">
        <v>115</v>
      </c>
      <c r="L8305" s="49">
        <v>9738340</v>
      </c>
      <c r="M8305" s="49" t="s">
        <v>977</v>
      </c>
      <c r="N8305" s="51">
        <v>39022</v>
      </c>
      <c r="O8305" s="51">
        <v>38718</v>
      </c>
      <c r="P8305" s="49" t="s">
        <v>3391</v>
      </c>
    </row>
    <row r="8306" spans="1:16">
      <c r="A8306" s="46">
        <v>0</v>
      </c>
      <c r="B8306" s="46">
        <v>0</v>
      </c>
      <c r="C8306" s="46">
        <v>0</v>
      </c>
      <c r="D8306" s="46">
        <f t="shared" si="129"/>
        <v>0</v>
      </c>
      <c r="E8306" s="51">
        <v>45261</v>
      </c>
      <c r="F8306" s="49" t="s">
        <v>80</v>
      </c>
      <c r="G8306" s="49" t="s">
        <v>81</v>
      </c>
      <c r="H8306" s="49" t="s">
        <v>3396</v>
      </c>
      <c r="I8306" s="49" t="s">
        <v>773</v>
      </c>
      <c r="J8306" s="49">
        <v>135002</v>
      </c>
      <c r="K8306" s="49" t="s">
        <v>130</v>
      </c>
      <c r="L8306" s="49">
        <v>9869969</v>
      </c>
      <c r="M8306" s="49" t="s">
        <v>3397</v>
      </c>
      <c r="N8306" s="51">
        <v>30133</v>
      </c>
      <c r="O8306" s="51">
        <v>30133</v>
      </c>
      <c r="P8306" s="49" t="s">
        <v>1091</v>
      </c>
    </row>
    <row r="8307" spans="1:16">
      <c r="A8307" s="46">
        <v>0</v>
      </c>
      <c r="B8307" s="46">
        <v>0</v>
      </c>
      <c r="C8307" s="46">
        <v>0</v>
      </c>
      <c r="D8307" s="46">
        <f t="shared" si="129"/>
        <v>0</v>
      </c>
      <c r="E8307" s="51">
        <v>45261</v>
      </c>
      <c r="F8307" s="49" t="s">
        <v>80</v>
      </c>
      <c r="G8307" s="49" t="s">
        <v>81</v>
      </c>
      <c r="H8307" s="49" t="s">
        <v>3396</v>
      </c>
      <c r="I8307" s="49" t="s">
        <v>773</v>
      </c>
      <c r="J8307" s="49">
        <v>135002</v>
      </c>
      <c r="K8307" s="49" t="s">
        <v>130</v>
      </c>
      <c r="L8307" s="49">
        <v>9869970</v>
      </c>
      <c r="M8307" s="49" t="s">
        <v>3398</v>
      </c>
      <c r="N8307" s="51">
        <v>30133</v>
      </c>
      <c r="O8307" s="51">
        <v>30133</v>
      </c>
      <c r="P8307" s="49" t="s">
        <v>1091</v>
      </c>
    </row>
    <row r="8308" spans="1:16">
      <c r="A8308" s="46">
        <v>0</v>
      </c>
      <c r="B8308" s="46">
        <v>0</v>
      </c>
      <c r="C8308" s="46">
        <v>0</v>
      </c>
      <c r="D8308" s="46">
        <f t="shared" si="129"/>
        <v>0</v>
      </c>
      <c r="E8308" s="51">
        <v>45261</v>
      </c>
      <c r="F8308" s="49" t="s">
        <v>80</v>
      </c>
      <c r="G8308" s="49" t="s">
        <v>81</v>
      </c>
      <c r="H8308" s="49" t="s">
        <v>3396</v>
      </c>
      <c r="I8308" s="49" t="s">
        <v>773</v>
      </c>
      <c r="J8308" s="49">
        <v>135002</v>
      </c>
      <c r="K8308" s="49" t="s">
        <v>130</v>
      </c>
      <c r="L8308" s="49">
        <v>9869971</v>
      </c>
      <c r="M8308" s="49" t="s">
        <v>3399</v>
      </c>
      <c r="N8308" s="51">
        <v>30133</v>
      </c>
      <c r="O8308" s="51">
        <v>30133</v>
      </c>
      <c r="P8308" s="49" t="s">
        <v>1091</v>
      </c>
    </row>
    <row r="8309" spans="1:16">
      <c r="A8309" s="46">
        <v>0</v>
      </c>
      <c r="B8309" s="46">
        <v>0</v>
      </c>
      <c r="C8309" s="46">
        <v>0</v>
      </c>
      <c r="D8309" s="46">
        <f t="shared" si="129"/>
        <v>0</v>
      </c>
      <c r="E8309" s="51">
        <v>45261</v>
      </c>
      <c r="F8309" s="49" t="s">
        <v>80</v>
      </c>
      <c r="G8309" s="49" t="s">
        <v>81</v>
      </c>
      <c r="H8309" s="49" t="s">
        <v>3396</v>
      </c>
      <c r="I8309" s="49" t="s">
        <v>773</v>
      </c>
      <c r="J8309" s="49">
        <v>135002</v>
      </c>
      <c r="K8309" s="49" t="s">
        <v>130</v>
      </c>
      <c r="L8309" s="49">
        <v>9869974</v>
      </c>
      <c r="M8309" s="49" t="s">
        <v>3400</v>
      </c>
      <c r="N8309" s="51">
        <v>30133</v>
      </c>
      <c r="O8309" s="51">
        <v>30133</v>
      </c>
      <c r="P8309" s="49" t="s">
        <v>1091</v>
      </c>
    </row>
    <row r="8310" spans="1:16">
      <c r="A8310" s="46">
        <v>0</v>
      </c>
      <c r="B8310" s="46">
        <v>0</v>
      </c>
      <c r="C8310" s="46">
        <v>0</v>
      </c>
      <c r="D8310" s="46">
        <f t="shared" si="129"/>
        <v>0</v>
      </c>
      <c r="E8310" s="51">
        <v>45261</v>
      </c>
      <c r="F8310" s="49" t="s">
        <v>80</v>
      </c>
      <c r="G8310" s="49" t="s">
        <v>81</v>
      </c>
      <c r="H8310" s="49" t="s">
        <v>3396</v>
      </c>
      <c r="I8310" s="49" t="s">
        <v>773</v>
      </c>
      <c r="J8310" s="49">
        <v>135002</v>
      </c>
      <c r="K8310" s="49" t="s">
        <v>130</v>
      </c>
      <c r="L8310" s="49">
        <v>9869968</v>
      </c>
      <c r="M8310" s="49" t="s">
        <v>3401</v>
      </c>
      <c r="N8310" s="51">
        <v>30133</v>
      </c>
      <c r="O8310" s="51">
        <v>30133</v>
      </c>
      <c r="P8310" s="49" t="s">
        <v>1091</v>
      </c>
    </row>
    <row r="8311" spans="1:16">
      <c r="A8311" s="46">
        <v>0</v>
      </c>
      <c r="B8311" s="46">
        <v>0</v>
      </c>
      <c r="C8311" s="46">
        <v>0</v>
      </c>
      <c r="D8311" s="46">
        <f t="shared" si="129"/>
        <v>0</v>
      </c>
      <c r="E8311" s="51">
        <v>45261</v>
      </c>
      <c r="F8311" s="49" t="s">
        <v>80</v>
      </c>
      <c r="G8311" s="49" t="s">
        <v>81</v>
      </c>
      <c r="H8311" s="49" t="s">
        <v>3396</v>
      </c>
      <c r="I8311" s="49" t="s">
        <v>773</v>
      </c>
      <c r="J8311" s="49">
        <v>135002</v>
      </c>
      <c r="K8311" s="49" t="s">
        <v>130</v>
      </c>
      <c r="L8311" s="49">
        <v>9869972</v>
      </c>
      <c r="M8311" s="49" t="s">
        <v>3402</v>
      </c>
      <c r="N8311" s="51">
        <v>30133</v>
      </c>
      <c r="O8311" s="51">
        <v>30133</v>
      </c>
      <c r="P8311" s="49" t="s">
        <v>1091</v>
      </c>
    </row>
    <row r="8312" spans="1:16">
      <c r="A8312" s="46">
        <v>0</v>
      </c>
      <c r="B8312" s="46">
        <v>0</v>
      </c>
      <c r="C8312" s="46">
        <v>0</v>
      </c>
      <c r="D8312" s="46">
        <f t="shared" si="129"/>
        <v>0</v>
      </c>
      <c r="E8312" s="51">
        <v>45261</v>
      </c>
      <c r="F8312" s="49" t="s">
        <v>80</v>
      </c>
      <c r="G8312" s="49" t="s">
        <v>81</v>
      </c>
      <c r="H8312" s="49" t="s">
        <v>3396</v>
      </c>
      <c r="I8312" s="49" t="s">
        <v>773</v>
      </c>
      <c r="J8312" s="49">
        <v>135002</v>
      </c>
      <c r="K8312" s="49" t="s">
        <v>130</v>
      </c>
      <c r="L8312" s="49">
        <v>9727120</v>
      </c>
      <c r="M8312" s="49" t="s">
        <v>3403</v>
      </c>
      <c r="N8312" s="51">
        <v>30133</v>
      </c>
      <c r="O8312" s="51">
        <v>30133</v>
      </c>
      <c r="P8312" s="49" t="s">
        <v>1091</v>
      </c>
    </row>
    <row r="8313" spans="1:16">
      <c r="A8313" s="46">
        <v>0</v>
      </c>
      <c r="B8313" s="46">
        <v>0</v>
      </c>
      <c r="C8313" s="46">
        <v>0</v>
      </c>
      <c r="D8313" s="46">
        <f t="shared" si="129"/>
        <v>0</v>
      </c>
      <c r="E8313" s="51">
        <v>45261</v>
      </c>
      <c r="F8313" s="49" t="s">
        <v>80</v>
      </c>
      <c r="G8313" s="49" t="s">
        <v>81</v>
      </c>
      <c r="H8313" s="49" t="s">
        <v>3396</v>
      </c>
      <c r="I8313" s="49" t="s">
        <v>773</v>
      </c>
      <c r="J8313" s="49">
        <v>135002</v>
      </c>
      <c r="K8313" s="49" t="s">
        <v>130</v>
      </c>
      <c r="L8313" s="49">
        <v>9869973</v>
      </c>
      <c r="M8313" s="49" t="s">
        <v>3404</v>
      </c>
      <c r="N8313" s="51">
        <v>30133</v>
      </c>
      <c r="O8313" s="51">
        <v>30133</v>
      </c>
      <c r="P8313" s="49" t="s">
        <v>1091</v>
      </c>
    </row>
    <row r="8314" spans="1:16">
      <c r="A8314" s="46">
        <v>0</v>
      </c>
      <c r="B8314" s="46">
        <v>0</v>
      </c>
      <c r="C8314" s="46">
        <v>0</v>
      </c>
      <c r="D8314" s="46">
        <f t="shared" si="129"/>
        <v>0</v>
      </c>
      <c r="E8314" s="51">
        <v>45261</v>
      </c>
      <c r="F8314" s="49" t="s">
        <v>80</v>
      </c>
      <c r="G8314" s="49" t="s">
        <v>81</v>
      </c>
      <c r="H8314" s="49" t="s">
        <v>3396</v>
      </c>
      <c r="I8314" s="49" t="s">
        <v>773</v>
      </c>
      <c r="J8314" s="49">
        <v>135500</v>
      </c>
      <c r="K8314" s="49" t="s">
        <v>106</v>
      </c>
      <c r="L8314" s="49">
        <v>9802582</v>
      </c>
      <c r="M8314" s="49" t="s">
        <v>908</v>
      </c>
      <c r="N8314" s="51">
        <v>30133</v>
      </c>
      <c r="O8314" s="51">
        <v>30133</v>
      </c>
      <c r="P8314" s="49" t="s">
        <v>1081</v>
      </c>
    </row>
    <row r="8315" spans="1:16">
      <c r="A8315" s="46">
        <v>0</v>
      </c>
      <c r="B8315" s="46">
        <v>0</v>
      </c>
      <c r="C8315" s="46">
        <v>0</v>
      </c>
      <c r="D8315" s="46">
        <f t="shared" si="129"/>
        <v>0</v>
      </c>
      <c r="E8315" s="51">
        <v>45261</v>
      </c>
      <c r="F8315" s="49" t="s">
        <v>80</v>
      </c>
      <c r="G8315" s="49" t="s">
        <v>81</v>
      </c>
      <c r="H8315" s="49" t="s">
        <v>3396</v>
      </c>
      <c r="I8315" s="49" t="s">
        <v>773</v>
      </c>
      <c r="J8315" s="49">
        <v>135500</v>
      </c>
      <c r="K8315" s="49" t="s">
        <v>106</v>
      </c>
      <c r="L8315" s="49">
        <v>9802352</v>
      </c>
      <c r="M8315" s="49" t="s">
        <v>908</v>
      </c>
      <c r="N8315" s="51">
        <v>30133</v>
      </c>
      <c r="O8315" s="51">
        <v>30133</v>
      </c>
      <c r="P8315" s="49" t="s">
        <v>1081</v>
      </c>
    </row>
    <row r="8316" spans="1:16">
      <c r="A8316" s="46">
        <v>0</v>
      </c>
      <c r="B8316" s="46">
        <v>0</v>
      </c>
      <c r="C8316" s="46">
        <v>0</v>
      </c>
      <c r="D8316" s="46">
        <f t="shared" si="129"/>
        <v>0</v>
      </c>
      <c r="E8316" s="51">
        <v>45261</v>
      </c>
      <c r="F8316" s="49" t="s">
        <v>80</v>
      </c>
      <c r="G8316" s="49" t="s">
        <v>81</v>
      </c>
      <c r="H8316" s="49" t="s">
        <v>3396</v>
      </c>
      <c r="I8316" s="49" t="s">
        <v>773</v>
      </c>
      <c r="J8316" s="49">
        <v>135500</v>
      </c>
      <c r="K8316" s="49" t="s">
        <v>106</v>
      </c>
      <c r="L8316" s="49">
        <v>9802376</v>
      </c>
      <c r="M8316" s="49" t="s">
        <v>908</v>
      </c>
      <c r="N8316" s="51">
        <v>35247</v>
      </c>
      <c r="O8316" s="51">
        <v>35247</v>
      </c>
      <c r="P8316" s="49" t="s">
        <v>1081</v>
      </c>
    </row>
    <row r="8317" spans="1:16">
      <c r="A8317" s="46">
        <v>0</v>
      </c>
      <c r="B8317" s="46">
        <v>0</v>
      </c>
      <c r="C8317" s="46">
        <v>0</v>
      </c>
      <c r="D8317" s="46">
        <f t="shared" si="129"/>
        <v>0</v>
      </c>
      <c r="E8317" s="51">
        <v>45261</v>
      </c>
      <c r="F8317" s="49" t="s">
        <v>80</v>
      </c>
      <c r="G8317" s="49" t="s">
        <v>81</v>
      </c>
      <c r="H8317" s="49" t="s">
        <v>3396</v>
      </c>
      <c r="I8317" s="49" t="s">
        <v>773</v>
      </c>
      <c r="J8317" s="49">
        <v>135500</v>
      </c>
      <c r="K8317" s="49" t="s">
        <v>106</v>
      </c>
      <c r="L8317" s="49">
        <v>9802375</v>
      </c>
      <c r="M8317" s="49" t="s">
        <v>908</v>
      </c>
      <c r="N8317" s="51">
        <v>30133</v>
      </c>
      <c r="O8317" s="51">
        <v>30133</v>
      </c>
      <c r="P8317" s="49" t="s">
        <v>1081</v>
      </c>
    </row>
    <row r="8318" spans="1:16">
      <c r="A8318" s="46">
        <v>0</v>
      </c>
      <c r="B8318" s="46">
        <v>0</v>
      </c>
      <c r="C8318" s="46">
        <v>0</v>
      </c>
      <c r="D8318" s="46">
        <f t="shared" si="129"/>
        <v>0</v>
      </c>
      <c r="E8318" s="51">
        <v>45261</v>
      </c>
      <c r="F8318" s="49" t="s">
        <v>80</v>
      </c>
      <c r="G8318" s="49" t="s">
        <v>81</v>
      </c>
      <c r="H8318" s="49" t="s">
        <v>3396</v>
      </c>
      <c r="I8318" s="49" t="s">
        <v>773</v>
      </c>
      <c r="J8318" s="49">
        <v>135500</v>
      </c>
      <c r="K8318" s="49" t="s">
        <v>106</v>
      </c>
      <c r="L8318" s="49">
        <v>9802799</v>
      </c>
      <c r="M8318" s="49" t="s">
        <v>908</v>
      </c>
      <c r="N8318" s="51">
        <v>34516</v>
      </c>
      <c r="O8318" s="51">
        <v>34516</v>
      </c>
      <c r="P8318" s="49" t="s">
        <v>1081</v>
      </c>
    </row>
    <row r="8319" spans="1:16">
      <c r="A8319" s="46">
        <v>0</v>
      </c>
      <c r="B8319" s="46">
        <v>0</v>
      </c>
      <c r="C8319" s="46">
        <v>0</v>
      </c>
      <c r="D8319" s="46">
        <f t="shared" si="129"/>
        <v>0</v>
      </c>
      <c r="E8319" s="51">
        <v>45261</v>
      </c>
      <c r="F8319" s="49" t="s">
        <v>80</v>
      </c>
      <c r="G8319" s="49" t="s">
        <v>81</v>
      </c>
      <c r="H8319" s="49" t="s">
        <v>3396</v>
      </c>
      <c r="I8319" s="49" t="s">
        <v>773</v>
      </c>
      <c r="J8319" s="49">
        <v>135500</v>
      </c>
      <c r="K8319" s="49" t="s">
        <v>106</v>
      </c>
      <c r="L8319" s="49">
        <v>9802680</v>
      </c>
      <c r="M8319" s="49" t="s">
        <v>908</v>
      </c>
      <c r="N8319" s="51">
        <v>34516</v>
      </c>
      <c r="O8319" s="51">
        <v>34516</v>
      </c>
      <c r="P8319" s="49" t="s">
        <v>1081</v>
      </c>
    </row>
    <row r="8320" spans="1:16">
      <c r="A8320" s="46">
        <v>0</v>
      </c>
      <c r="B8320" s="46">
        <v>0</v>
      </c>
      <c r="C8320" s="46">
        <v>0</v>
      </c>
      <c r="D8320" s="46">
        <f t="shared" si="129"/>
        <v>0</v>
      </c>
      <c r="E8320" s="51">
        <v>45261</v>
      </c>
      <c r="F8320" s="49" t="s">
        <v>80</v>
      </c>
      <c r="G8320" s="49" t="s">
        <v>81</v>
      </c>
      <c r="H8320" s="49" t="s">
        <v>3396</v>
      </c>
      <c r="I8320" s="49" t="s">
        <v>773</v>
      </c>
      <c r="J8320" s="49">
        <v>135500</v>
      </c>
      <c r="K8320" s="49" t="s">
        <v>106</v>
      </c>
      <c r="L8320" s="49">
        <v>9802356</v>
      </c>
      <c r="M8320" s="49" t="s">
        <v>908</v>
      </c>
      <c r="N8320" s="51">
        <v>35642</v>
      </c>
      <c r="O8320" s="51">
        <v>36526</v>
      </c>
      <c r="P8320" s="49" t="s">
        <v>1081</v>
      </c>
    </row>
    <row r="8321" spans="1:16">
      <c r="A8321" s="46">
        <v>0</v>
      </c>
      <c r="B8321" s="46">
        <v>0</v>
      </c>
      <c r="C8321" s="46">
        <v>0</v>
      </c>
      <c r="D8321" s="46">
        <f t="shared" si="129"/>
        <v>0</v>
      </c>
      <c r="E8321" s="51">
        <v>45261</v>
      </c>
      <c r="F8321" s="49" t="s">
        <v>80</v>
      </c>
      <c r="G8321" s="49" t="s">
        <v>81</v>
      </c>
      <c r="H8321" s="49" t="s">
        <v>3396</v>
      </c>
      <c r="I8321" s="49" t="s">
        <v>773</v>
      </c>
      <c r="J8321" s="49">
        <v>135500</v>
      </c>
      <c r="K8321" s="49" t="s">
        <v>106</v>
      </c>
      <c r="L8321" s="49">
        <v>9802437</v>
      </c>
      <c r="M8321" s="49" t="s">
        <v>908</v>
      </c>
      <c r="N8321" s="51">
        <v>30133</v>
      </c>
      <c r="O8321" s="51">
        <v>30133</v>
      </c>
      <c r="P8321" s="49" t="s">
        <v>1081</v>
      </c>
    </row>
    <row r="8322" spans="1:16">
      <c r="A8322" s="46">
        <v>0</v>
      </c>
      <c r="B8322" s="46">
        <v>0</v>
      </c>
      <c r="C8322" s="46">
        <v>0</v>
      </c>
      <c r="D8322" s="46">
        <f t="shared" si="129"/>
        <v>0</v>
      </c>
      <c r="E8322" s="51">
        <v>45261</v>
      </c>
      <c r="F8322" s="49" t="s">
        <v>80</v>
      </c>
      <c r="G8322" s="49" t="s">
        <v>81</v>
      </c>
      <c r="H8322" s="49" t="s">
        <v>3396</v>
      </c>
      <c r="I8322" s="49" t="s">
        <v>773</v>
      </c>
      <c r="J8322" s="49">
        <v>135500</v>
      </c>
      <c r="K8322" s="49" t="s">
        <v>106</v>
      </c>
      <c r="L8322" s="49">
        <v>9802900</v>
      </c>
      <c r="M8322" s="49" t="s">
        <v>908</v>
      </c>
      <c r="N8322" s="51">
        <v>33786</v>
      </c>
      <c r="O8322" s="51">
        <v>33786</v>
      </c>
      <c r="P8322" s="49" t="s">
        <v>1081</v>
      </c>
    </row>
    <row r="8323" spans="1:16">
      <c r="A8323" s="46">
        <v>0</v>
      </c>
      <c r="B8323" s="46">
        <v>0</v>
      </c>
      <c r="C8323" s="46">
        <v>0</v>
      </c>
      <c r="D8323" s="46">
        <f t="shared" ref="D8323:D8386" si="130">+B8323-C8323</f>
        <v>0</v>
      </c>
      <c r="E8323" s="51">
        <v>45261</v>
      </c>
      <c r="F8323" s="49" t="s">
        <v>80</v>
      </c>
      <c r="G8323" s="49" t="s">
        <v>81</v>
      </c>
      <c r="H8323" s="49" t="s">
        <v>3396</v>
      </c>
      <c r="I8323" s="49" t="s">
        <v>773</v>
      </c>
      <c r="J8323" s="49">
        <v>135500</v>
      </c>
      <c r="K8323" s="49" t="s">
        <v>106</v>
      </c>
      <c r="L8323" s="49">
        <v>9802820</v>
      </c>
      <c r="M8323" s="49" t="s">
        <v>908</v>
      </c>
      <c r="N8323" s="51">
        <v>35642</v>
      </c>
      <c r="O8323" s="51">
        <v>36526</v>
      </c>
      <c r="P8323" s="49" t="s">
        <v>1081</v>
      </c>
    </row>
    <row r="8324" spans="1:16">
      <c r="A8324" s="46">
        <v>0</v>
      </c>
      <c r="B8324" s="46">
        <v>0</v>
      </c>
      <c r="C8324" s="46">
        <v>0</v>
      </c>
      <c r="D8324" s="46">
        <f t="shared" si="130"/>
        <v>0</v>
      </c>
      <c r="E8324" s="51">
        <v>45261</v>
      </c>
      <c r="F8324" s="49" t="s">
        <v>80</v>
      </c>
      <c r="G8324" s="49" t="s">
        <v>81</v>
      </c>
      <c r="H8324" s="49" t="s">
        <v>3396</v>
      </c>
      <c r="I8324" s="49" t="s">
        <v>773</v>
      </c>
      <c r="J8324" s="49">
        <v>135500</v>
      </c>
      <c r="K8324" s="49" t="s">
        <v>108</v>
      </c>
      <c r="L8324" s="49">
        <v>9973666</v>
      </c>
      <c r="M8324" s="49" t="s">
        <v>930</v>
      </c>
      <c r="N8324" s="51">
        <v>35642</v>
      </c>
      <c r="O8324" s="51">
        <v>36526</v>
      </c>
      <c r="P8324" s="49" t="s">
        <v>1640</v>
      </c>
    </row>
    <row r="8325" spans="1:16">
      <c r="A8325" s="46">
        <v>0</v>
      </c>
      <c r="B8325" s="46">
        <v>0</v>
      </c>
      <c r="C8325" s="46">
        <v>0</v>
      </c>
      <c r="D8325" s="46">
        <f t="shared" si="130"/>
        <v>0</v>
      </c>
      <c r="E8325" s="51">
        <v>45261</v>
      </c>
      <c r="F8325" s="49" t="s">
        <v>80</v>
      </c>
      <c r="G8325" s="49" t="s">
        <v>81</v>
      </c>
      <c r="H8325" s="49" t="s">
        <v>3396</v>
      </c>
      <c r="I8325" s="49" t="s">
        <v>773</v>
      </c>
      <c r="J8325" s="49">
        <v>135500</v>
      </c>
      <c r="K8325" s="49" t="s">
        <v>109</v>
      </c>
      <c r="L8325" s="49">
        <v>9802891</v>
      </c>
      <c r="M8325" s="49" t="s">
        <v>914</v>
      </c>
      <c r="N8325" s="51">
        <v>30133</v>
      </c>
      <c r="O8325" s="51">
        <v>30133</v>
      </c>
      <c r="P8325" s="49" t="s">
        <v>1081</v>
      </c>
    </row>
    <row r="8326" spans="1:16">
      <c r="A8326" s="46">
        <v>0</v>
      </c>
      <c r="B8326" s="46">
        <v>0</v>
      </c>
      <c r="C8326" s="46">
        <v>0</v>
      </c>
      <c r="D8326" s="46">
        <f t="shared" si="130"/>
        <v>0</v>
      </c>
      <c r="E8326" s="51">
        <v>45261</v>
      </c>
      <c r="F8326" s="49" t="s">
        <v>80</v>
      </c>
      <c r="G8326" s="49" t="s">
        <v>81</v>
      </c>
      <c r="H8326" s="49" t="s">
        <v>3396</v>
      </c>
      <c r="I8326" s="49" t="s">
        <v>773</v>
      </c>
      <c r="J8326" s="49">
        <v>135500</v>
      </c>
      <c r="K8326" s="49" t="s">
        <v>109</v>
      </c>
      <c r="L8326" s="49">
        <v>9802895</v>
      </c>
      <c r="M8326" s="49" t="s">
        <v>914</v>
      </c>
      <c r="N8326" s="51">
        <v>35642</v>
      </c>
      <c r="O8326" s="51">
        <v>36526</v>
      </c>
      <c r="P8326" s="49" t="s">
        <v>1081</v>
      </c>
    </row>
    <row r="8327" spans="1:16">
      <c r="A8327" s="46">
        <v>0</v>
      </c>
      <c r="B8327" s="46">
        <v>0</v>
      </c>
      <c r="C8327" s="46">
        <v>0</v>
      </c>
      <c r="D8327" s="46">
        <f t="shared" si="130"/>
        <v>0</v>
      </c>
      <c r="E8327" s="51">
        <v>45261</v>
      </c>
      <c r="F8327" s="49" t="s">
        <v>80</v>
      </c>
      <c r="G8327" s="49" t="s">
        <v>81</v>
      </c>
      <c r="H8327" s="49" t="s">
        <v>3396</v>
      </c>
      <c r="I8327" s="49" t="s">
        <v>773</v>
      </c>
      <c r="J8327" s="49">
        <v>135500</v>
      </c>
      <c r="K8327" s="49" t="s">
        <v>109</v>
      </c>
      <c r="L8327" s="49">
        <v>9802976</v>
      </c>
      <c r="M8327" s="49" t="s">
        <v>914</v>
      </c>
      <c r="N8327" s="51">
        <v>30133</v>
      </c>
      <c r="O8327" s="51">
        <v>30133</v>
      </c>
      <c r="P8327" s="49" t="s">
        <v>1081</v>
      </c>
    </row>
    <row r="8328" spans="1:16">
      <c r="A8328" s="46">
        <v>0</v>
      </c>
      <c r="B8328" s="46">
        <v>0</v>
      </c>
      <c r="C8328" s="46">
        <v>0</v>
      </c>
      <c r="D8328" s="46">
        <f t="shared" si="130"/>
        <v>0</v>
      </c>
      <c r="E8328" s="51">
        <v>45261</v>
      </c>
      <c r="F8328" s="49" t="s">
        <v>80</v>
      </c>
      <c r="G8328" s="49" t="s">
        <v>81</v>
      </c>
      <c r="H8328" s="49" t="s">
        <v>3396</v>
      </c>
      <c r="I8328" s="49" t="s">
        <v>773</v>
      </c>
      <c r="J8328" s="49">
        <v>135500</v>
      </c>
      <c r="K8328" s="49" t="s">
        <v>109</v>
      </c>
      <c r="L8328" s="49">
        <v>9803120</v>
      </c>
      <c r="M8328" s="49" t="s">
        <v>914</v>
      </c>
      <c r="N8328" s="51">
        <v>30133</v>
      </c>
      <c r="O8328" s="51">
        <v>30133</v>
      </c>
      <c r="P8328" s="49" t="s">
        <v>1081</v>
      </c>
    </row>
    <row r="8329" spans="1:16">
      <c r="A8329" s="46">
        <v>0</v>
      </c>
      <c r="B8329" s="46">
        <v>0</v>
      </c>
      <c r="C8329" s="46">
        <v>0</v>
      </c>
      <c r="D8329" s="46">
        <f t="shared" si="130"/>
        <v>0</v>
      </c>
      <c r="E8329" s="51">
        <v>45261</v>
      </c>
      <c r="F8329" s="49" t="s">
        <v>80</v>
      </c>
      <c r="G8329" s="49" t="s">
        <v>81</v>
      </c>
      <c r="H8329" s="49" t="s">
        <v>3396</v>
      </c>
      <c r="I8329" s="49" t="s">
        <v>773</v>
      </c>
      <c r="J8329" s="49">
        <v>135500</v>
      </c>
      <c r="K8329" s="49" t="s">
        <v>109</v>
      </c>
      <c r="L8329" s="49">
        <v>9802914</v>
      </c>
      <c r="M8329" s="49" t="s">
        <v>914</v>
      </c>
      <c r="N8329" s="51">
        <v>30133</v>
      </c>
      <c r="O8329" s="51">
        <v>30133</v>
      </c>
      <c r="P8329" s="49" t="s">
        <v>1081</v>
      </c>
    </row>
    <row r="8330" spans="1:16">
      <c r="A8330" s="46">
        <v>0</v>
      </c>
      <c r="B8330" s="46">
        <v>0</v>
      </c>
      <c r="C8330" s="46">
        <v>0</v>
      </c>
      <c r="D8330" s="46">
        <f t="shared" si="130"/>
        <v>0</v>
      </c>
      <c r="E8330" s="51">
        <v>45261</v>
      </c>
      <c r="F8330" s="49" t="s">
        <v>80</v>
      </c>
      <c r="G8330" s="49" t="s">
        <v>81</v>
      </c>
      <c r="H8330" s="49" t="s">
        <v>3396</v>
      </c>
      <c r="I8330" s="49" t="s">
        <v>773</v>
      </c>
      <c r="J8330" s="49">
        <v>135500</v>
      </c>
      <c r="K8330" s="49" t="s">
        <v>109</v>
      </c>
      <c r="L8330" s="49">
        <v>9804919</v>
      </c>
      <c r="M8330" s="49" t="s">
        <v>914</v>
      </c>
      <c r="N8330" s="51">
        <v>33786</v>
      </c>
      <c r="O8330" s="51">
        <v>33786</v>
      </c>
      <c r="P8330" s="49" t="s">
        <v>1081</v>
      </c>
    </row>
    <row r="8331" spans="1:16">
      <c r="A8331" s="46">
        <v>0</v>
      </c>
      <c r="B8331" s="46">
        <v>0</v>
      </c>
      <c r="C8331" s="46">
        <v>0</v>
      </c>
      <c r="D8331" s="46">
        <f t="shared" si="130"/>
        <v>0</v>
      </c>
      <c r="E8331" s="51">
        <v>45261</v>
      </c>
      <c r="F8331" s="49" t="s">
        <v>80</v>
      </c>
      <c r="G8331" s="49" t="s">
        <v>81</v>
      </c>
      <c r="H8331" s="49" t="s">
        <v>3396</v>
      </c>
      <c r="I8331" s="49" t="s">
        <v>773</v>
      </c>
      <c r="J8331" s="49">
        <v>135500</v>
      </c>
      <c r="K8331" s="49" t="s">
        <v>109</v>
      </c>
      <c r="L8331" s="49">
        <v>9802915</v>
      </c>
      <c r="M8331" s="49" t="s">
        <v>914</v>
      </c>
      <c r="N8331" s="51">
        <v>35247</v>
      </c>
      <c r="O8331" s="51">
        <v>35247</v>
      </c>
      <c r="P8331" s="49" t="s">
        <v>1081</v>
      </c>
    </row>
    <row r="8332" spans="1:16">
      <c r="A8332" s="46">
        <v>0</v>
      </c>
      <c r="B8332" s="46">
        <v>0</v>
      </c>
      <c r="C8332" s="46">
        <v>0</v>
      </c>
      <c r="D8332" s="46">
        <f t="shared" si="130"/>
        <v>0</v>
      </c>
      <c r="E8332" s="51">
        <v>45261</v>
      </c>
      <c r="F8332" s="49" t="s">
        <v>80</v>
      </c>
      <c r="G8332" s="49" t="s">
        <v>81</v>
      </c>
      <c r="H8332" s="49" t="s">
        <v>3396</v>
      </c>
      <c r="I8332" s="49" t="s">
        <v>773</v>
      </c>
      <c r="J8332" s="49">
        <v>135500</v>
      </c>
      <c r="K8332" s="49" t="s">
        <v>109</v>
      </c>
      <c r="L8332" s="49">
        <v>9803218</v>
      </c>
      <c r="M8332" s="49" t="s">
        <v>914</v>
      </c>
      <c r="N8332" s="51">
        <v>34516</v>
      </c>
      <c r="O8332" s="51">
        <v>34516</v>
      </c>
      <c r="P8332" s="49" t="s">
        <v>1081</v>
      </c>
    </row>
    <row r="8333" spans="1:16">
      <c r="A8333" s="46">
        <v>0</v>
      </c>
      <c r="B8333" s="46">
        <v>0</v>
      </c>
      <c r="C8333" s="46">
        <v>0</v>
      </c>
      <c r="D8333" s="46">
        <f t="shared" si="130"/>
        <v>0</v>
      </c>
      <c r="E8333" s="51">
        <v>45261</v>
      </c>
      <c r="F8333" s="49" t="s">
        <v>80</v>
      </c>
      <c r="G8333" s="49" t="s">
        <v>81</v>
      </c>
      <c r="H8333" s="49" t="s">
        <v>3396</v>
      </c>
      <c r="I8333" s="49" t="s">
        <v>773</v>
      </c>
      <c r="J8333" s="49">
        <v>135500</v>
      </c>
      <c r="K8333" s="49" t="s">
        <v>109</v>
      </c>
      <c r="L8333" s="49">
        <v>9803321</v>
      </c>
      <c r="M8333" s="49" t="s">
        <v>914</v>
      </c>
      <c r="N8333" s="51">
        <v>34516</v>
      </c>
      <c r="O8333" s="51">
        <v>34516</v>
      </c>
      <c r="P8333" s="49" t="s">
        <v>1081</v>
      </c>
    </row>
    <row r="8334" spans="1:16">
      <c r="A8334" s="46">
        <v>0</v>
      </c>
      <c r="B8334" s="46">
        <v>0</v>
      </c>
      <c r="C8334" s="46">
        <v>0</v>
      </c>
      <c r="D8334" s="46">
        <f t="shared" si="130"/>
        <v>0</v>
      </c>
      <c r="E8334" s="51">
        <v>45261</v>
      </c>
      <c r="F8334" s="49" t="s">
        <v>80</v>
      </c>
      <c r="G8334" s="49" t="s">
        <v>81</v>
      </c>
      <c r="H8334" s="49" t="s">
        <v>3396</v>
      </c>
      <c r="I8334" s="49" t="s">
        <v>773</v>
      </c>
      <c r="J8334" s="49">
        <v>135500</v>
      </c>
      <c r="K8334" s="49" t="s">
        <v>109</v>
      </c>
      <c r="L8334" s="49">
        <v>9803358</v>
      </c>
      <c r="M8334" s="49" t="s">
        <v>914</v>
      </c>
      <c r="N8334" s="51">
        <v>35642</v>
      </c>
      <c r="O8334" s="51">
        <v>36526</v>
      </c>
      <c r="P8334" s="49" t="s">
        <v>1081</v>
      </c>
    </row>
    <row r="8335" spans="1:16">
      <c r="A8335" s="46">
        <v>0</v>
      </c>
      <c r="B8335" s="46">
        <v>0</v>
      </c>
      <c r="C8335" s="46">
        <v>0</v>
      </c>
      <c r="D8335" s="46">
        <f t="shared" si="130"/>
        <v>0</v>
      </c>
      <c r="E8335" s="51">
        <v>45261</v>
      </c>
      <c r="F8335" s="49" t="s">
        <v>80</v>
      </c>
      <c r="G8335" s="49" t="s">
        <v>81</v>
      </c>
      <c r="H8335" s="49" t="s">
        <v>3396</v>
      </c>
      <c r="I8335" s="49" t="s">
        <v>773</v>
      </c>
      <c r="J8335" s="49">
        <v>135500</v>
      </c>
      <c r="K8335" s="49" t="s">
        <v>134</v>
      </c>
      <c r="L8335" s="49">
        <v>9973662</v>
      </c>
      <c r="M8335" s="49" t="s">
        <v>3114</v>
      </c>
      <c r="N8335" s="51">
        <v>35642</v>
      </c>
      <c r="O8335" s="51">
        <v>36526</v>
      </c>
      <c r="P8335" s="49" t="s">
        <v>1640</v>
      </c>
    </row>
    <row r="8336" spans="1:16">
      <c r="A8336" s="46">
        <v>0</v>
      </c>
      <c r="B8336" s="46">
        <v>0</v>
      </c>
      <c r="C8336" s="46">
        <v>0</v>
      </c>
      <c r="D8336" s="46">
        <f t="shared" si="130"/>
        <v>0</v>
      </c>
      <c r="E8336" s="51">
        <v>45261</v>
      </c>
      <c r="F8336" s="49" t="s">
        <v>80</v>
      </c>
      <c r="G8336" s="49" t="s">
        <v>81</v>
      </c>
      <c r="H8336" s="49" t="s">
        <v>3396</v>
      </c>
      <c r="I8336" s="49" t="s">
        <v>773</v>
      </c>
      <c r="J8336" s="49">
        <v>135500</v>
      </c>
      <c r="K8336" s="49" t="s">
        <v>110</v>
      </c>
      <c r="L8336" s="49">
        <v>9974613</v>
      </c>
      <c r="M8336" s="49" t="s">
        <v>3091</v>
      </c>
      <c r="N8336" s="51">
        <v>30133</v>
      </c>
      <c r="O8336" s="51">
        <v>30133</v>
      </c>
      <c r="P8336" s="49" t="s">
        <v>1091</v>
      </c>
    </row>
    <row r="8337" spans="1:16">
      <c r="A8337" s="46">
        <v>0</v>
      </c>
      <c r="B8337" s="46">
        <v>0</v>
      </c>
      <c r="C8337" s="46">
        <v>0</v>
      </c>
      <c r="D8337" s="46">
        <f t="shared" si="130"/>
        <v>0</v>
      </c>
      <c r="E8337" s="51">
        <v>45261</v>
      </c>
      <c r="F8337" s="49" t="s">
        <v>80</v>
      </c>
      <c r="G8337" s="49" t="s">
        <v>81</v>
      </c>
      <c r="H8337" s="49" t="s">
        <v>3396</v>
      </c>
      <c r="I8337" s="49" t="s">
        <v>773</v>
      </c>
      <c r="J8337" s="49">
        <v>135500</v>
      </c>
      <c r="K8337" s="49" t="s">
        <v>111</v>
      </c>
      <c r="L8337" s="49">
        <v>9974612</v>
      </c>
      <c r="M8337" s="49" t="s">
        <v>3092</v>
      </c>
      <c r="N8337" s="51">
        <v>30133</v>
      </c>
      <c r="O8337" s="51">
        <v>30133</v>
      </c>
      <c r="P8337" s="49" t="s">
        <v>1091</v>
      </c>
    </row>
    <row r="8338" spans="1:16">
      <c r="A8338" s="46">
        <v>0</v>
      </c>
      <c r="B8338" s="46">
        <v>0</v>
      </c>
      <c r="C8338" s="46">
        <v>0</v>
      </c>
      <c r="D8338" s="46">
        <f t="shared" si="130"/>
        <v>0</v>
      </c>
      <c r="E8338" s="51">
        <v>45261</v>
      </c>
      <c r="F8338" s="49" t="s">
        <v>80</v>
      </c>
      <c r="G8338" s="49" t="s">
        <v>81</v>
      </c>
      <c r="H8338" s="49" t="s">
        <v>3396</v>
      </c>
      <c r="I8338" s="49" t="s">
        <v>773</v>
      </c>
      <c r="J8338" s="49">
        <v>135500</v>
      </c>
      <c r="K8338" s="49" t="s">
        <v>111</v>
      </c>
      <c r="L8338" s="49">
        <v>9774798</v>
      </c>
      <c r="M8338" s="49" t="s">
        <v>3092</v>
      </c>
      <c r="N8338" s="51">
        <v>35247</v>
      </c>
      <c r="O8338" s="51">
        <v>35247</v>
      </c>
      <c r="P8338" s="49" t="s">
        <v>1091</v>
      </c>
    </row>
    <row r="8339" spans="1:16">
      <c r="A8339" s="46">
        <v>0</v>
      </c>
      <c r="B8339" s="46">
        <v>0</v>
      </c>
      <c r="C8339" s="46">
        <v>0</v>
      </c>
      <c r="D8339" s="46">
        <f t="shared" si="130"/>
        <v>0</v>
      </c>
      <c r="E8339" s="51">
        <v>45261</v>
      </c>
      <c r="F8339" s="49" t="s">
        <v>80</v>
      </c>
      <c r="G8339" s="49" t="s">
        <v>81</v>
      </c>
      <c r="H8339" s="49" t="s">
        <v>3396</v>
      </c>
      <c r="I8339" s="49" t="s">
        <v>773</v>
      </c>
      <c r="J8339" s="49">
        <v>135500</v>
      </c>
      <c r="K8339" s="49" t="s">
        <v>116</v>
      </c>
      <c r="L8339" s="49">
        <v>9974611</v>
      </c>
      <c r="M8339" s="49" t="s">
        <v>3093</v>
      </c>
      <c r="N8339" s="51">
        <v>30133</v>
      </c>
      <c r="O8339" s="51">
        <v>30133</v>
      </c>
      <c r="P8339" s="49" t="s">
        <v>1091</v>
      </c>
    </row>
    <row r="8340" spans="1:16">
      <c r="A8340" s="46">
        <v>0</v>
      </c>
      <c r="B8340" s="46">
        <v>0</v>
      </c>
      <c r="C8340" s="46">
        <v>0</v>
      </c>
      <c r="D8340" s="46">
        <f t="shared" si="130"/>
        <v>0</v>
      </c>
      <c r="E8340" s="51">
        <v>45261</v>
      </c>
      <c r="F8340" s="49" t="s">
        <v>80</v>
      </c>
      <c r="G8340" s="49" t="s">
        <v>81</v>
      </c>
      <c r="H8340" s="49" t="s">
        <v>3396</v>
      </c>
      <c r="I8340" s="49" t="s">
        <v>773</v>
      </c>
      <c r="J8340" s="49">
        <v>135500</v>
      </c>
      <c r="K8340" s="49" t="s">
        <v>117</v>
      </c>
      <c r="L8340" s="49">
        <v>9974614</v>
      </c>
      <c r="M8340" s="49" t="s">
        <v>3094</v>
      </c>
      <c r="N8340" s="51">
        <v>30133</v>
      </c>
      <c r="O8340" s="51">
        <v>30133</v>
      </c>
      <c r="P8340" s="49" t="s">
        <v>1091</v>
      </c>
    </row>
    <row r="8341" spans="1:16">
      <c r="A8341" s="46">
        <v>0</v>
      </c>
      <c r="B8341" s="46">
        <v>0</v>
      </c>
      <c r="C8341" s="46">
        <v>0</v>
      </c>
      <c r="D8341" s="46">
        <f t="shared" si="130"/>
        <v>0</v>
      </c>
      <c r="E8341" s="51">
        <v>45261</v>
      </c>
      <c r="F8341" s="49" t="s">
        <v>80</v>
      </c>
      <c r="G8341" s="49" t="s">
        <v>81</v>
      </c>
      <c r="H8341" s="49" t="s">
        <v>3396</v>
      </c>
      <c r="I8341" s="49" t="s">
        <v>773</v>
      </c>
      <c r="J8341" s="49">
        <v>135500</v>
      </c>
      <c r="K8341" s="49" t="s">
        <v>135</v>
      </c>
      <c r="L8341" s="49">
        <v>9974615</v>
      </c>
      <c r="M8341" s="49" t="s">
        <v>3095</v>
      </c>
      <c r="N8341" s="51">
        <v>34516</v>
      </c>
      <c r="O8341" s="51">
        <v>34516</v>
      </c>
      <c r="P8341" s="49" t="s">
        <v>1091</v>
      </c>
    </row>
    <row r="8342" spans="1:16">
      <c r="A8342" s="46">
        <v>0</v>
      </c>
      <c r="B8342" s="46">
        <v>0</v>
      </c>
      <c r="C8342" s="46">
        <v>0</v>
      </c>
      <c r="D8342" s="46">
        <f t="shared" si="130"/>
        <v>0</v>
      </c>
      <c r="E8342" s="51">
        <v>45261</v>
      </c>
      <c r="F8342" s="49" t="s">
        <v>80</v>
      </c>
      <c r="G8342" s="49" t="s">
        <v>81</v>
      </c>
      <c r="H8342" s="49" t="s">
        <v>3396</v>
      </c>
      <c r="I8342" s="49" t="s">
        <v>773</v>
      </c>
      <c r="J8342" s="49">
        <v>135500</v>
      </c>
      <c r="K8342" s="49" t="s">
        <v>136</v>
      </c>
      <c r="L8342" s="49">
        <v>9693322</v>
      </c>
      <c r="M8342" s="49" t="s">
        <v>3097</v>
      </c>
      <c r="N8342" s="51">
        <v>34516</v>
      </c>
      <c r="O8342" s="51">
        <v>34516</v>
      </c>
      <c r="P8342" s="49" t="s">
        <v>1091</v>
      </c>
    </row>
    <row r="8343" spans="1:16">
      <c r="A8343" s="46">
        <v>0</v>
      </c>
      <c r="B8343" s="46">
        <v>0</v>
      </c>
      <c r="C8343" s="46">
        <v>0</v>
      </c>
      <c r="D8343" s="46">
        <f t="shared" si="130"/>
        <v>0</v>
      </c>
      <c r="E8343" s="51">
        <v>45261</v>
      </c>
      <c r="F8343" s="49" t="s">
        <v>80</v>
      </c>
      <c r="G8343" s="49" t="s">
        <v>81</v>
      </c>
      <c r="H8343" s="49" t="s">
        <v>3396</v>
      </c>
      <c r="I8343" s="49" t="s">
        <v>773</v>
      </c>
      <c r="J8343" s="49">
        <v>135500</v>
      </c>
      <c r="K8343" s="49" t="s">
        <v>138</v>
      </c>
      <c r="L8343" s="49">
        <v>9973661</v>
      </c>
      <c r="M8343" s="49" t="s">
        <v>3189</v>
      </c>
      <c r="N8343" s="51">
        <v>35642</v>
      </c>
      <c r="O8343" s="51">
        <v>36526</v>
      </c>
      <c r="P8343" s="49" t="s">
        <v>1640</v>
      </c>
    </row>
    <row r="8344" spans="1:16">
      <c r="A8344" s="46">
        <v>0</v>
      </c>
      <c r="B8344" s="46">
        <v>0</v>
      </c>
      <c r="C8344" s="46">
        <v>0</v>
      </c>
      <c r="D8344" s="46">
        <f t="shared" si="130"/>
        <v>0</v>
      </c>
      <c r="E8344" s="51">
        <v>45261</v>
      </c>
      <c r="F8344" s="49" t="s">
        <v>80</v>
      </c>
      <c r="G8344" s="49" t="s">
        <v>81</v>
      </c>
      <c r="H8344" s="49" t="s">
        <v>3396</v>
      </c>
      <c r="I8344" s="49" t="s">
        <v>773</v>
      </c>
      <c r="J8344" s="49">
        <v>135500</v>
      </c>
      <c r="K8344" s="49" t="s">
        <v>775</v>
      </c>
      <c r="L8344" s="49">
        <v>9974610</v>
      </c>
      <c r="M8344" s="49" t="s">
        <v>3405</v>
      </c>
      <c r="N8344" s="51">
        <v>33786</v>
      </c>
      <c r="O8344" s="51">
        <v>33786</v>
      </c>
      <c r="P8344" s="49" t="s">
        <v>1091</v>
      </c>
    </row>
    <row r="8345" spans="1:16">
      <c r="A8345" s="46">
        <v>0</v>
      </c>
      <c r="B8345" s="46">
        <v>0</v>
      </c>
      <c r="C8345" s="46">
        <v>0</v>
      </c>
      <c r="D8345" s="46">
        <f t="shared" si="130"/>
        <v>0</v>
      </c>
      <c r="E8345" s="51">
        <v>45261</v>
      </c>
      <c r="F8345" s="49" t="s">
        <v>80</v>
      </c>
      <c r="G8345" s="49" t="s">
        <v>81</v>
      </c>
      <c r="H8345" s="49" t="s">
        <v>3396</v>
      </c>
      <c r="I8345" s="49" t="s">
        <v>773</v>
      </c>
      <c r="J8345" s="49">
        <v>135600</v>
      </c>
      <c r="K8345" s="49" t="s">
        <v>114</v>
      </c>
      <c r="L8345" s="49">
        <v>9724164</v>
      </c>
      <c r="M8345" s="49" t="s">
        <v>915</v>
      </c>
      <c r="N8345" s="51">
        <v>30133</v>
      </c>
      <c r="O8345" s="51">
        <v>30133</v>
      </c>
      <c r="P8345" s="49" t="s">
        <v>1091</v>
      </c>
    </row>
    <row r="8346" spans="1:16">
      <c r="A8346" s="46">
        <v>0</v>
      </c>
      <c r="B8346" s="46">
        <v>0</v>
      </c>
      <c r="C8346" s="46">
        <v>0</v>
      </c>
      <c r="D8346" s="46">
        <f t="shared" si="130"/>
        <v>0</v>
      </c>
      <c r="E8346" s="51">
        <v>45261</v>
      </c>
      <c r="F8346" s="49" t="s">
        <v>80</v>
      </c>
      <c r="G8346" s="49" t="s">
        <v>81</v>
      </c>
      <c r="H8346" s="49" t="s">
        <v>3396</v>
      </c>
      <c r="I8346" s="49" t="s">
        <v>773</v>
      </c>
      <c r="J8346" s="49">
        <v>135600</v>
      </c>
      <c r="K8346" s="49" t="s">
        <v>114</v>
      </c>
      <c r="L8346" s="49">
        <v>9862166</v>
      </c>
      <c r="M8346" s="49" t="s">
        <v>915</v>
      </c>
      <c r="N8346" s="51">
        <v>35612</v>
      </c>
      <c r="O8346" s="51">
        <v>35612</v>
      </c>
      <c r="P8346" s="49" t="s">
        <v>1091</v>
      </c>
    </row>
    <row r="8347" spans="1:16">
      <c r="A8347" s="46">
        <v>0</v>
      </c>
      <c r="B8347" s="46">
        <v>0</v>
      </c>
      <c r="C8347" s="46">
        <v>0</v>
      </c>
      <c r="D8347" s="46">
        <f t="shared" si="130"/>
        <v>0</v>
      </c>
      <c r="E8347" s="51">
        <v>45261</v>
      </c>
      <c r="F8347" s="49" t="s">
        <v>80</v>
      </c>
      <c r="G8347" s="49" t="s">
        <v>81</v>
      </c>
      <c r="H8347" s="49" t="s">
        <v>3396</v>
      </c>
      <c r="I8347" s="49" t="s">
        <v>773</v>
      </c>
      <c r="J8347" s="49">
        <v>135600</v>
      </c>
      <c r="K8347" s="49" t="s">
        <v>129</v>
      </c>
      <c r="L8347" s="49">
        <v>9973664</v>
      </c>
      <c r="M8347" s="49" t="s">
        <v>2357</v>
      </c>
      <c r="N8347" s="51">
        <v>35642</v>
      </c>
      <c r="O8347" s="51">
        <v>36526</v>
      </c>
      <c r="P8347" s="49" t="s">
        <v>1640</v>
      </c>
    </row>
    <row r="8348" spans="1:16">
      <c r="A8348" s="46">
        <v>0</v>
      </c>
      <c r="B8348" s="46">
        <v>0</v>
      </c>
      <c r="C8348" s="46">
        <v>0</v>
      </c>
      <c r="D8348" s="46">
        <f t="shared" si="130"/>
        <v>0</v>
      </c>
      <c r="E8348" s="51">
        <v>45261</v>
      </c>
      <c r="F8348" s="49" t="s">
        <v>80</v>
      </c>
      <c r="G8348" s="49" t="s">
        <v>81</v>
      </c>
      <c r="H8348" s="49" t="s">
        <v>3396</v>
      </c>
      <c r="I8348" s="49" t="s">
        <v>773</v>
      </c>
      <c r="J8348" s="49">
        <v>135600</v>
      </c>
      <c r="K8348" s="49" t="s">
        <v>120</v>
      </c>
      <c r="L8348" s="49">
        <v>9774797</v>
      </c>
      <c r="M8348" s="49" t="s">
        <v>1196</v>
      </c>
      <c r="N8348" s="51">
        <v>35247</v>
      </c>
      <c r="O8348" s="51">
        <v>35247</v>
      </c>
      <c r="P8348" s="49" t="s">
        <v>1091</v>
      </c>
    </row>
    <row r="8349" spans="1:16">
      <c r="A8349" s="46">
        <v>0</v>
      </c>
      <c r="B8349" s="46">
        <v>0</v>
      </c>
      <c r="C8349" s="46">
        <v>0</v>
      </c>
      <c r="D8349" s="46">
        <f t="shared" si="130"/>
        <v>0</v>
      </c>
      <c r="E8349" s="51">
        <v>45261</v>
      </c>
      <c r="F8349" s="49" t="s">
        <v>80</v>
      </c>
      <c r="G8349" s="49" t="s">
        <v>81</v>
      </c>
      <c r="H8349" s="49" t="s">
        <v>3396</v>
      </c>
      <c r="I8349" s="49" t="s">
        <v>773</v>
      </c>
      <c r="J8349" s="49">
        <v>135600</v>
      </c>
      <c r="K8349" s="49" t="s">
        <v>121</v>
      </c>
      <c r="L8349" s="49">
        <v>9973665</v>
      </c>
      <c r="M8349" s="49" t="s">
        <v>938</v>
      </c>
      <c r="N8349" s="51">
        <v>35642</v>
      </c>
      <c r="O8349" s="51">
        <v>36526</v>
      </c>
      <c r="P8349" s="49" t="s">
        <v>1640</v>
      </c>
    </row>
    <row r="8350" spans="1:16">
      <c r="A8350" s="46">
        <v>0</v>
      </c>
      <c r="B8350" s="46">
        <v>0</v>
      </c>
      <c r="C8350" s="46">
        <v>0</v>
      </c>
      <c r="D8350" s="46">
        <f t="shared" si="130"/>
        <v>0</v>
      </c>
      <c r="E8350" s="51">
        <v>45261</v>
      </c>
      <c r="F8350" s="49" t="s">
        <v>80</v>
      </c>
      <c r="G8350" s="49" t="s">
        <v>81</v>
      </c>
      <c r="H8350" s="49" t="s">
        <v>3396</v>
      </c>
      <c r="I8350" s="49" t="s">
        <v>773</v>
      </c>
      <c r="J8350" s="49">
        <v>135600</v>
      </c>
      <c r="K8350" s="49" t="s">
        <v>426</v>
      </c>
      <c r="L8350" s="49">
        <v>9974607</v>
      </c>
      <c r="M8350" s="49" t="s">
        <v>3319</v>
      </c>
      <c r="N8350" s="51">
        <v>32325</v>
      </c>
      <c r="O8350" s="51">
        <v>32325</v>
      </c>
      <c r="P8350" s="49" t="s">
        <v>1091</v>
      </c>
    </row>
    <row r="8351" spans="1:16">
      <c r="A8351" s="46">
        <v>0</v>
      </c>
      <c r="B8351" s="46">
        <v>0</v>
      </c>
      <c r="C8351" s="46">
        <v>0</v>
      </c>
      <c r="D8351" s="46">
        <f t="shared" si="130"/>
        <v>0</v>
      </c>
      <c r="E8351" s="51">
        <v>45261</v>
      </c>
      <c r="F8351" s="49" t="s">
        <v>80</v>
      </c>
      <c r="G8351" s="49" t="s">
        <v>81</v>
      </c>
      <c r="H8351" s="49" t="s">
        <v>3396</v>
      </c>
      <c r="I8351" s="49" t="s">
        <v>773</v>
      </c>
      <c r="J8351" s="49">
        <v>135600</v>
      </c>
      <c r="K8351" s="49" t="s">
        <v>122</v>
      </c>
      <c r="L8351" s="49">
        <v>9974609</v>
      </c>
      <c r="M8351" s="49" t="s">
        <v>916</v>
      </c>
      <c r="N8351" s="51">
        <v>30133</v>
      </c>
      <c r="O8351" s="51">
        <v>30133</v>
      </c>
      <c r="P8351" s="49" t="s">
        <v>1091</v>
      </c>
    </row>
    <row r="8352" spans="1:16">
      <c r="A8352" s="46">
        <v>0</v>
      </c>
      <c r="B8352" s="46">
        <v>0</v>
      </c>
      <c r="C8352" s="46">
        <v>0</v>
      </c>
      <c r="D8352" s="46">
        <f t="shared" si="130"/>
        <v>0</v>
      </c>
      <c r="E8352" s="51">
        <v>45261</v>
      </c>
      <c r="F8352" s="49" t="s">
        <v>80</v>
      </c>
      <c r="G8352" s="49" t="s">
        <v>81</v>
      </c>
      <c r="H8352" s="49" t="s">
        <v>3396</v>
      </c>
      <c r="I8352" s="49" t="s">
        <v>773</v>
      </c>
      <c r="J8352" s="49">
        <v>135600</v>
      </c>
      <c r="K8352" s="49" t="s">
        <v>115</v>
      </c>
      <c r="L8352" s="49">
        <v>9774796</v>
      </c>
      <c r="M8352" s="49" t="s">
        <v>977</v>
      </c>
      <c r="N8352" s="51">
        <v>35247</v>
      </c>
      <c r="O8352" s="51">
        <v>35247</v>
      </c>
      <c r="P8352" s="49" t="s">
        <v>1091</v>
      </c>
    </row>
    <row r="8353" spans="1:16">
      <c r="A8353" s="46">
        <v>0</v>
      </c>
      <c r="B8353" s="46">
        <v>0</v>
      </c>
      <c r="C8353" s="46">
        <v>0</v>
      </c>
      <c r="D8353" s="46">
        <f t="shared" si="130"/>
        <v>0</v>
      </c>
      <c r="E8353" s="51">
        <v>45261</v>
      </c>
      <c r="F8353" s="49" t="s">
        <v>80</v>
      </c>
      <c r="G8353" s="49" t="s">
        <v>81</v>
      </c>
      <c r="H8353" s="49" t="s">
        <v>3396</v>
      </c>
      <c r="I8353" s="49" t="s">
        <v>773</v>
      </c>
      <c r="J8353" s="49">
        <v>135600</v>
      </c>
      <c r="K8353" s="49" t="s">
        <v>115</v>
      </c>
      <c r="L8353" s="49">
        <v>9973663</v>
      </c>
      <c r="M8353" s="49" t="s">
        <v>977</v>
      </c>
      <c r="N8353" s="51">
        <v>35642</v>
      </c>
      <c r="O8353" s="51">
        <v>36526</v>
      </c>
      <c r="P8353" s="49" t="s">
        <v>1640</v>
      </c>
    </row>
    <row r="8354" spans="1:16">
      <c r="A8354" s="46">
        <v>0</v>
      </c>
      <c r="B8354" s="46">
        <v>0</v>
      </c>
      <c r="C8354" s="46">
        <v>0</v>
      </c>
      <c r="D8354" s="46">
        <f t="shared" si="130"/>
        <v>0</v>
      </c>
      <c r="E8354" s="51">
        <v>45261</v>
      </c>
      <c r="F8354" s="49" t="s">
        <v>80</v>
      </c>
      <c r="G8354" s="49" t="s">
        <v>81</v>
      </c>
      <c r="H8354" s="49" t="s">
        <v>3396</v>
      </c>
      <c r="I8354" s="49" t="s">
        <v>773</v>
      </c>
      <c r="J8354" s="49">
        <v>135600</v>
      </c>
      <c r="K8354" s="49" t="s">
        <v>133</v>
      </c>
      <c r="L8354" s="49">
        <v>9697428</v>
      </c>
      <c r="M8354" s="49" t="s">
        <v>2077</v>
      </c>
      <c r="N8354" s="51">
        <v>30133</v>
      </c>
      <c r="O8354" s="51">
        <v>30133</v>
      </c>
      <c r="P8354" s="49" t="s">
        <v>1091</v>
      </c>
    </row>
    <row r="8355" spans="1:16">
      <c r="A8355" s="46">
        <v>0</v>
      </c>
      <c r="B8355" s="46">
        <v>0</v>
      </c>
      <c r="C8355" s="46">
        <v>0</v>
      </c>
      <c r="D8355" s="46">
        <f t="shared" si="130"/>
        <v>0</v>
      </c>
      <c r="E8355" s="51">
        <v>45261</v>
      </c>
      <c r="F8355" s="49" t="s">
        <v>80</v>
      </c>
      <c r="G8355" s="49" t="s">
        <v>81</v>
      </c>
      <c r="H8355" s="49" t="s">
        <v>3396</v>
      </c>
      <c r="I8355" s="49" t="s">
        <v>773</v>
      </c>
      <c r="J8355" s="49">
        <v>135600</v>
      </c>
      <c r="K8355" s="49" t="s">
        <v>429</v>
      </c>
      <c r="L8355" s="49">
        <v>9974608</v>
      </c>
      <c r="M8355" s="49" t="s">
        <v>1983</v>
      </c>
      <c r="N8355" s="51">
        <v>30133</v>
      </c>
      <c r="O8355" s="51">
        <v>30133</v>
      </c>
      <c r="P8355" s="49" t="s">
        <v>1091</v>
      </c>
    </row>
    <row r="8356" spans="1:16">
      <c r="A8356" s="46">
        <v>0</v>
      </c>
      <c r="B8356" s="46">
        <v>0</v>
      </c>
      <c r="C8356" s="46">
        <v>0</v>
      </c>
      <c r="D8356" s="46">
        <f t="shared" si="130"/>
        <v>0</v>
      </c>
      <c r="E8356" s="51">
        <v>45261</v>
      </c>
      <c r="F8356" s="49" t="s">
        <v>80</v>
      </c>
      <c r="G8356" s="49" t="s">
        <v>81</v>
      </c>
      <c r="H8356" s="49" t="s">
        <v>3396</v>
      </c>
      <c r="I8356" s="49" t="s">
        <v>773</v>
      </c>
      <c r="J8356" s="49">
        <v>135800</v>
      </c>
      <c r="K8356" s="49" t="s">
        <v>774</v>
      </c>
      <c r="L8356" s="49">
        <v>9973667</v>
      </c>
      <c r="M8356" s="49" t="s">
        <v>3370</v>
      </c>
      <c r="N8356" s="51">
        <v>35642</v>
      </c>
      <c r="O8356" s="51">
        <v>36526</v>
      </c>
      <c r="P8356" s="49" t="s">
        <v>1640</v>
      </c>
    </row>
    <row r="8357" spans="1:16">
      <c r="A8357" s="46">
        <v>0</v>
      </c>
      <c r="B8357" s="46">
        <v>0</v>
      </c>
      <c r="C8357" s="46">
        <v>0</v>
      </c>
      <c r="D8357" s="46">
        <f t="shared" si="130"/>
        <v>0</v>
      </c>
      <c r="E8357" s="51">
        <v>45261</v>
      </c>
      <c r="F8357" s="49" t="s">
        <v>80</v>
      </c>
      <c r="G8357" s="49" t="s">
        <v>81</v>
      </c>
      <c r="H8357" s="49" t="s">
        <v>3406</v>
      </c>
      <c r="I8357" s="49" t="s">
        <v>776</v>
      </c>
      <c r="J8357" s="49">
        <v>135500</v>
      </c>
      <c r="K8357" s="49" t="s">
        <v>103</v>
      </c>
      <c r="L8357" s="49">
        <v>9863923</v>
      </c>
      <c r="M8357" s="49" t="s">
        <v>920</v>
      </c>
      <c r="N8357" s="51">
        <v>36067</v>
      </c>
      <c r="O8357" s="51">
        <v>35796</v>
      </c>
      <c r="P8357" s="49" t="s">
        <v>1823</v>
      </c>
    </row>
    <row r="8358" spans="1:16">
      <c r="A8358" s="46">
        <v>0</v>
      </c>
      <c r="B8358" s="46">
        <v>0</v>
      </c>
      <c r="C8358" s="46">
        <v>0</v>
      </c>
      <c r="D8358" s="46">
        <f t="shared" si="130"/>
        <v>0</v>
      </c>
      <c r="E8358" s="51">
        <v>45261</v>
      </c>
      <c r="F8358" s="49" t="s">
        <v>80</v>
      </c>
      <c r="G8358" s="49" t="s">
        <v>81</v>
      </c>
      <c r="H8358" s="49" t="s">
        <v>3406</v>
      </c>
      <c r="I8358" s="49" t="s">
        <v>776</v>
      </c>
      <c r="J8358" s="49">
        <v>135500</v>
      </c>
      <c r="K8358" s="49" t="s">
        <v>106</v>
      </c>
      <c r="L8358" s="49">
        <v>9864350</v>
      </c>
      <c r="M8358" s="49" t="s">
        <v>908</v>
      </c>
      <c r="N8358" s="51">
        <v>36067</v>
      </c>
      <c r="O8358" s="51">
        <v>35796</v>
      </c>
      <c r="P8358" s="49" t="s">
        <v>1823</v>
      </c>
    </row>
    <row r="8359" spans="1:16">
      <c r="A8359" s="46">
        <v>0</v>
      </c>
      <c r="B8359" s="46">
        <v>0</v>
      </c>
      <c r="C8359" s="46">
        <v>0</v>
      </c>
      <c r="D8359" s="46">
        <f t="shared" si="130"/>
        <v>0</v>
      </c>
      <c r="E8359" s="51">
        <v>45261</v>
      </c>
      <c r="F8359" s="49" t="s">
        <v>80</v>
      </c>
      <c r="G8359" s="49" t="s">
        <v>81</v>
      </c>
      <c r="H8359" s="49" t="s">
        <v>3406</v>
      </c>
      <c r="I8359" s="49" t="s">
        <v>776</v>
      </c>
      <c r="J8359" s="49">
        <v>135500</v>
      </c>
      <c r="K8359" s="49" t="s">
        <v>106</v>
      </c>
      <c r="L8359" s="49">
        <v>9802548</v>
      </c>
      <c r="M8359" s="49" t="s">
        <v>908</v>
      </c>
      <c r="N8359" s="51">
        <v>36067</v>
      </c>
      <c r="O8359" s="51">
        <v>35796</v>
      </c>
      <c r="P8359" s="49" t="s">
        <v>1081</v>
      </c>
    </row>
    <row r="8360" spans="1:16">
      <c r="A8360" s="46">
        <v>0</v>
      </c>
      <c r="B8360" s="46">
        <v>0</v>
      </c>
      <c r="C8360" s="46">
        <v>0</v>
      </c>
      <c r="D8360" s="46">
        <f t="shared" si="130"/>
        <v>0</v>
      </c>
      <c r="E8360" s="51">
        <v>45261</v>
      </c>
      <c r="F8360" s="49" t="s">
        <v>80</v>
      </c>
      <c r="G8360" s="49" t="s">
        <v>81</v>
      </c>
      <c r="H8360" s="49" t="s">
        <v>3406</v>
      </c>
      <c r="I8360" s="49" t="s">
        <v>776</v>
      </c>
      <c r="J8360" s="49">
        <v>135500</v>
      </c>
      <c r="K8360" s="49" t="s">
        <v>107</v>
      </c>
      <c r="L8360" s="49">
        <v>12716287</v>
      </c>
      <c r="M8360" s="49" t="s">
        <v>3407</v>
      </c>
      <c r="N8360" s="51">
        <v>41883</v>
      </c>
      <c r="O8360" s="51">
        <v>41883</v>
      </c>
      <c r="P8360" s="49" t="s">
        <v>3408</v>
      </c>
    </row>
    <row r="8361" spans="1:16">
      <c r="A8361" s="46">
        <v>0</v>
      </c>
      <c r="B8361" s="46">
        <v>0</v>
      </c>
      <c r="C8361" s="46">
        <v>0</v>
      </c>
      <c r="D8361" s="46">
        <f t="shared" si="130"/>
        <v>0</v>
      </c>
      <c r="E8361" s="51">
        <v>45261</v>
      </c>
      <c r="F8361" s="49" t="s">
        <v>80</v>
      </c>
      <c r="G8361" s="49" t="s">
        <v>81</v>
      </c>
      <c r="H8361" s="49" t="s">
        <v>3406</v>
      </c>
      <c r="I8361" s="49" t="s">
        <v>776</v>
      </c>
      <c r="J8361" s="49">
        <v>135500</v>
      </c>
      <c r="K8361" s="49" t="s">
        <v>107</v>
      </c>
      <c r="L8361" s="49">
        <v>11160692</v>
      </c>
      <c r="M8361" s="49" t="s">
        <v>3407</v>
      </c>
      <c r="N8361" s="51">
        <v>40848</v>
      </c>
      <c r="O8361" s="51">
        <v>40848</v>
      </c>
      <c r="P8361" s="49" t="s">
        <v>3408</v>
      </c>
    </row>
    <row r="8362" spans="1:16">
      <c r="A8362" s="46">
        <v>0</v>
      </c>
      <c r="B8362" s="46">
        <v>0</v>
      </c>
      <c r="C8362" s="46">
        <v>0</v>
      </c>
      <c r="D8362" s="46">
        <f t="shared" si="130"/>
        <v>0</v>
      </c>
      <c r="E8362" s="51">
        <v>45261</v>
      </c>
      <c r="F8362" s="49" t="s">
        <v>80</v>
      </c>
      <c r="G8362" s="49" t="s">
        <v>81</v>
      </c>
      <c r="H8362" s="49" t="s">
        <v>3406</v>
      </c>
      <c r="I8362" s="49" t="s">
        <v>776</v>
      </c>
      <c r="J8362" s="49">
        <v>135500</v>
      </c>
      <c r="K8362" s="49" t="s">
        <v>108</v>
      </c>
      <c r="L8362" s="49">
        <v>9863918</v>
      </c>
      <c r="M8362" s="49" t="s">
        <v>930</v>
      </c>
      <c r="N8362" s="51">
        <v>36067</v>
      </c>
      <c r="O8362" s="51">
        <v>35796</v>
      </c>
      <c r="P8362" s="49" t="s">
        <v>1823</v>
      </c>
    </row>
    <row r="8363" spans="1:16">
      <c r="A8363" s="46">
        <v>0</v>
      </c>
      <c r="B8363" s="46">
        <v>0</v>
      </c>
      <c r="C8363" s="46">
        <v>0</v>
      </c>
      <c r="D8363" s="46">
        <f t="shared" si="130"/>
        <v>0</v>
      </c>
      <c r="E8363" s="51">
        <v>45261</v>
      </c>
      <c r="F8363" s="49" t="s">
        <v>80</v>
      </c>
      <c r="G8363" s="49" t="s">
        <v>81</v>
      </c>
      <c r="H8363" s="49" t="s">
        <v>3406</v>
      </c>
      <c r="I8363" s="49" t="s">
        <v>776</v>
      </c>
      <c r="J8363" s="49">
        <v>135500</v>
      </c>
      <c r="K8363" s="49" t="s">
        <v>163</v>
      </c>
      <c r="L8363" s="49">
        <v>11028416</v>
      </c>
      <c r="M8363" s="49" t="s">
        <v>931</v>
      </c>
      <c r="N8363" s="51">
        <v>40787</v>
      </c>
      <c r="O8363" s="51">
        <v>40787</v>
      </c>
      <c r="P8363" s="49" t="s">
        <v>3408</v>
      </c>
    </row>
    <row r="8364" spans="1:16">
      <c r="A8364" s="46">
        <v>0</v>
      </c>
      <c r="B8364" s="46">
        <v>0</v>
      </c>
      <c r="C8364" s="46">
        <v>0</v>
      </c>
      <c r="D8364" s="46">
        <f t="shared" si="130"/>
        <v>0</v>
      </c>
      <c r="E8364" s="51">
        <v>45261</v>
      </c>
      <c r="F8364" s="49" t="s">
        <v>80</v>
      </c>
      <c r="G8364" s="49" t="s">
        <v>81</v>
      </c>
      <c r="H8364" s="49" t="s">
        <v>3406</v>
      </c>
      <c r="I8364" s="49" t="s">
        <v>776</v>
      </c>
      <c r="J8364" s="49">
        <v>135500</v>
      </c>
      <c r="K8364" s="49" t="s">
        <v>241</v>
      </c>
      <c r="L8364" s="49">
        <v>11220331</v>
      </c>
      <c r="M8364" s="49" t="s">
        <v>1147</v>
      </c>
      <c r="N8364" s="51">
        <v>40878</v>
      </c>
      <c r="O8364" s="51">
        <v>40544</v>
      </c>
      <c r="P8364" s="49" t="s">
        <v>3408</v>
      </c>
    </row>
    <row r="8365" spans="1:16">
      <c r="A8365" s="46">
        <v>0</v>
      </c>
      <c r="B8365" s="46">
        <v>0</v>
      </c>
      <c r="C8365" s="46">
        <v>0</v>
      </c>
      <c r="D8365" s="46">
        <f t="shared" si="130"/>
        <v>0</v>
      </c>
      <c r="E8365" s="51">
        <v>45261</v>
      </c>
      <c r="F8365" s="49" t="s">
        <v>80</v>
      </c>
      <c r="G8365" s="49" t="s">
        <v>81</v>
      </c>
      <c r="H8365" s="49" t="s">
        <v>3406</v>
      </c>
      <c r="I8365" s="49" t="s">
        <v>776</v>
      </c>
      <c r="J8365" s="49">
        <v>135500</v>
      </c>
      <c r="K8365" s="49" t="s">
        <v>109</v>
      </c>
      <c r="L8365" s="49">
        <v>9803087</v>
      </c>
      <c r="M8365" s="49" t="s">
        <v>914</v>
      </c>
      <c r="N8365" s="51">
        <v>36067</v>
      </c>
      <c r="O8365" s="51">
        <v>35796</v>
      </c>
      <c r="P8365" s="49" t="s">
        <v>1081</v>
      </c>
    </row>
    <row r="8366" spans="1:16">
      <c r="A8366" s="46">
        <v>0</v>
      </c>
      <c r="B8366" s="46">
        <v>0</v>
      </c>
      <c r="C8366" s="46">
        <v>0</v>
      </c>
      <c r="D8366" s="46">
        <f t="shared" si="130"/>
        <v>0</v>
      </c>
      <c r="E8366" s="51">
        <v>45261</v>
      </c>
      <c r="F8366" s="49" t="s">
        <v>80</v>
      </c>
      <c r="G8366" s="49" t="s">
        <v>81</v>
      </c>
      <c r="H8366" s="49" t="s">
        <v>3406</v>
      </c>
      <c r="I8366" s="49" t="s">
        <v>776</v>
      </c>
      <c r="J8366" s="49">
        <v>135500</v>
      </c>
      <c r="K8366" s="49" t="s">
        <v>109</v>
      </c>
      <c r="L8366" s="49">
        <v>9818630</v>
      </c>
      <c r="M8366" s="49" t="s">
        <v>914</v>
      </c>
      <c r="N8366" s="51">
        <v>38384</v>
      </c>
      <c r="O8366" s="51">
        <v>38353</v>
      </c>
      <c r="P8366" s="49" t="s">
        <v>3408</v>
      </c>
    </row>
    <row r="8367" spans="1:16">
      <c r="A8367" s="46">
        <v>0</v>
      </c>
      <c r="B8367" s="46">
        <v>0</v>
      </c>
      <c r="C8367" s="46">
        <v>0</v>
      </c>
      <c r="D8367" s="46">
        <f t="shared" si="130"/>
        <v>0</v>
      </c>
      <c r="E8367" s="51">
        <v>45261</v>
      </c>
      <c r="F8367" s="49" t="s">
        <v>80</v>
      </c>
      <c r="G8367" s="49" t="s">
        <v>81</v>
      </c>
      <c r="H8367" s="49" t="s">
        <v>3406</v>
      </c>
      <c r="I8367" s="49" t="s">
        <v>776</v>
      </c>
      <c r="J8367" s="49">
        <v>135500</v>
      </c>
      <c r="K8367" s="49" t="s">
        <v>110</v>
      </c>
      <c r="L8367" s="49">
        <v>9863914</v>
      </c>
      <c r="M8367" s="49" t="s">
        <v>3091</v>
      </c>
      <c r="N8367" s="51">
        <v>36067</v>
      </c>
      <c r="O8367" s="51">
        <v>35796</v>
      </c>
      <c r="P8367" s="49" t="s">
        <v>1823</v>
      </c>
    </row>
    <row r="8368" spans="1:16">
      <c r="A8368" s="46">
        <v>0</v>
      </c>
      <c r="B8368" s="46">
        <v>0</v>
      </c>
      <c r="C8368" s="46">
        <v>0</v>
      </c>
      <c r="D8368" s="46">
        <f t="shared" si="130"/>
        <v>0</v>
      </c>
      <c r="E8368" s="51">
        <v>45261</v>
      </c>
      <c r="F8368" s="49" t="s">
        <v>80</v>
      </c>
      <c r="G8368" s="49" t="s">
        <v>81</v>
      </c>
      <c r="H8368" s="49" t="s">
        <v>3406</v>
      </c>
      <c r="I8368" s="49" t="s">
        <v>776</v>
      </c>
      <c r="J8368" s="49">
        <v>135500</v>
      </c>
      <c r="K8368" s="49" t="s">
        <v>111</v>
      </c>
      <c r="L8368" s="49">
        <v>9863913</v>
      </c>
      <c r="M8368" s="49" t="s">
        <v>3092</v>
      </c>
      <c r="N8368" s="51">
        <v>36067</v>
      </c>
      <c r="O8368" s="51">
        <v>35796</v>
      </c>
      <c r="P8368" s="49" t="s">
        <v>1823</v>
      </c>
    </row>
    <row r="8369" spans="1:16">
      <c r="A8369" s="46">
        <v>0</v>
      </c>
      <c r="B8369" s="46">
        <v>0</v>
      </c>
      <c r="C8369" s="46">
        <v>0</v>
      </c>
      <c r="D8369" s="46">
        <f t="shared" si="130"/>
        <v>0</v>
      </c>
      <c r="E8369" s="51">
        <v>45261</v>
      </c>
      <c r="F8369" s="49" t="s">
        <v>80</v>
      </c>
      <c r="G8369" s="49" t="s">
        <v>81</v>
      </c>
      <c r="H8369" s="49" t="s">
        <v>3406</v>
      </c>
      <c r="I8369" s="49" t="s">
        <v>776</v>
      </c>
      <c r="J8369" s="49">
        <v>135500</v>
      </c>
      <c r="K8369" s="49" t="s">
        <v>116</v>
      </c>
      <c r="L8369" s="49">
        <v>9863912</v>
      </c>
      <c r="M8369" s="49" t="s">
        <v>3093</v>
      </c>
      <c r="N8369" s="51">
        <v>36067</v>
      </c>
      <c r="O8369" s="51">
        <v>35796</v>
      </c>
      <c r="P8369" s="49" t="s">
        <v>1823</v>
      </c>
    </row>
    <row r="8370" spans="1:16">
      <c r="A8370" s="46">
        <v>0</v>
      </c>
      <c r="B8370" s="46">
        <v>0</v>
      </c>
      <c r="C8370" s="46">
        <v>0</v>
      </c>
      <c r="D8370" s="46">
        <f t="shared" si="130"/>
        <v>0</v>
      </c>
      <c r="E8370" s="51">
        <v>45261</v>
      </c>
      <c r="F8370" s="49" t="s">
        <v>80</v>
      </c>
      <c r="G8370" s="49" t="s">
        <v>81</v>
      </c>
      <c r="H8370" s="49" t="s">
        <v>3406</v>
      </c>
      <c r="I8370" s="49" t="s">
        <v>776</v>
      </c>
      <c r="J8370" s="49">
        <v>135600</v>
      </c>
      <c r="K8370" s="49" t="s">
        <v>530</v>
      </c>
      <c r="L8370" s="49">
        <v>9864351</v>
      </c>
      <c r="M8370" s="49" t="s">
        <v>2257</v>
      </c>
      <c r="N8370" s="51">
        <v>36067</v>
      </c>
      <c r="O8370" s="51">
        <v>35796</v>
      </c>
      <c r="P8370" s="49" t="s">
        <v>1823</v>
      </c>
    </row>
    <row r="8371" spans="1:16">
      <c r="A8371" s="46">
        <v>0</v>
      </c>
      <c r="B8371" s="46">
        <v>0</v>
      </c>
      <c r="C8371" s="46">
        <v>0</v>
      </c>
      <c r="D8371" s="46">
        <f t="shared" si="130"/>
        <v>0</v>
      </c>
      <c r="E8371" s="51">
        <v>45261</v>
      </c>
      <c r="F8371" s="49" t="s">
        <v>80</v>
      </c>
      <c r="G8371" s="49" t="s">
        <v>81</v>
      </c>
      <c r="H8371" s="49" t="s">
        <v>3406</v>
      </c>
      <c r="I8371" s="49" t="s">
        <v>776</v>
      </c>
      <c r="J8371" s="49">
        <v>135600</v>
      </c>
      <c r="K8371" s="49" t="s">
        <v>105</v>
      </c>
      <c r="L8371" s="49">
        <v>9863922</v>
      </c>
      <c r="M8371" s="49" t="s">
        <v>3269</v>
      </c>
      <c r="N8371" s="51">
        <v>36067</v>
      </c>
      <c r="O8371" s="51">
        <v>35796</v>
      </c>
      <c r="P8371" s="49" t="s">
        <v>1823</v>
      </c>
    </row>
    <row r="8372" spans="1:16">
      <c r="A8372" s="46">
        <v>0</v>
      </c>
      <c r="B8372" s="46">
        <v>0</v>
      </c>
      <c r="C8372" s="46">
        <v>0</v>
      </c>
      <c r="D8372" s="46">
        <f t="shared" si="130"/>
        <v>0</v>
      </c>
      <c r="E8372" s="51">
        <v>45261</v>
      </c>
      <c r="F8372" s="49" t="s">
        <v>80</v>
      </c>
      <c r="G8372" s="49" t="s">
        <v>81</v>
      </c>
      <c r="H8372" s="49" t="s">
        <v>3406</v>
      </c>
      <c r="I8372" s="49" t="s">
        <v>776</v>
      </c>
      <c r="J8372" s="49">
        <v>135600</v>
      </c>
      <c r="K8372" s="49" t="s">
        <v>777</v>
      </c>
      <c r="L8372" s="49">
        <v>9863921</v>
      </c>
      <c r="M8372" s="49" t="s">
        <v>3409</v>
      </c>
      <c r="N8372" s="51">
        <v>36067</v>
      </c>
      <c r="O8372" s="51">
        <v>35796</v>
      </c>
      <c r="P8372" s="49" t="s">
        <v>1823</v>
      </c>
    </row>
    <row r="8373" spans="1:16">
      <c r="A8373" s="46">
        <v>0</v>
      </c>
      <c r="B8373" s="46">
        <v>0</v>
      </c>
      <c r="C8373" s="46">
        <v>0</v>
      </c>
      <c r="D8373" s="46">
        <f t="shared" si="130"/>
        <v>0</v>
      </c>
      <c r="E8373" s="51">
        <v>45261</v>
      </c>
      <c r="F8373" s="49" t="s">
        <v>80</v>
      </c>
      <c r="G8373" s="49" t="s">
        <v>81</v>
      </c>
      <c r="H8373" s="49" t="s">
        <v>3406</v>
      </c>
      <c r="I8373" s="49" t="s">
        <v>776</v>
      </c>
      <c r="J8373" s="49">
        <v>135600</v>
      </c>
      <c r="K8373" s="49" t="s">
        <v>778</v>
      </c>
      <c r="L8373" s="49">
        <v>9863920</v>
      </c>
      <c r="M8373" s="49" t="s">
        <v>3410</v>
      </c>
      <c r="N8373" s="51">
        <v>36067</v>
      </c>
      <c r="O8373" s="51">
        <v>35796</v>
      </c>
      <c r="P8373" s="49" t="s">
        <v>1823</v>
      </c>
    </row>
    <row r="8374" spans="1:16">
      <c r="A8374" s="46">
        <v>0</v>
      </c>
      <c r="B8374" s="46">
        <v>0</v>
      </c>
      <c r="C8374" s="46">
        <v>0</v>
      </c>
      <c r="D8374" s="46">
        <f t="shared" si="130"/>
        <v>0</v>
      </c>
      <c r="E8374" s="51">
        <v>45261</v>
      </c>
      <c r="F8374" s="49" t="s">
        <v>80</v>
      </c>
      <c r="G8374" s="49" t="s">
        <v>81</v>
      </c>
      <c r="H8374" s="49" t="s">
        <v>3406</v>
      </c>
      <c r="I8374" s="49" t="s">
        <v>776</v>
      </c>
      <c r="J8374" s="49">
        <v>135600</v>
      </c>
      <c r="K8374" s="49" t="s">
        <v>549</v>
      </c>
      <c r="L8374" s="49">
        <v>9863919</v>
      </c>
      <c r="M8374" s="49" t="s">
        <v>2296</v>
      </c>
      <c r="N8374" s="51">
        <v>36067</v>
      </c>
      <c r="O8374" s="51">
        <v>35796</v>
      </c>
      <c r="P8374" s="49" t="s">
        <v>1823</v>
      </c>
    </row>
    <row r="8375" spans="1:16">
      <c r="A8375" s="46">
        <v>0</v>
      </c>
      <c r="B8375" s="46">
        <v>0</v>
      </c>
      <c r="C8375" s="46">
        <v>0</v>
      </c>
      <c r="D8375" s="46">
        <f t="shared" si="130"/>
        <v>0</v>
      </c>
      <c r="E8375" s="51">
        <v>45261</v>
      </c>
      <c r="F8375" s="49" t="s">
        <v>80</v>
      </c>
      <c r="G8375" s="49" t="s">
        <v>81</v>
      </c>
      <c r="H8375" s="49" t="s">
        <v>3406</v>
      </c>
      <c r="I8375" s="49" t="s">
        <v>776</v>
      </c>
      <c r="J8375" s="49">
        <v>135600</v>
      </c>
      <c r="K8375" s="49" t="s">
        <v>107</v>
      </c>
      <c r="L8375" s="49">
        <v>11160689</v>
      </c>
      <c r="M8375" s="49" t="s">
        <v>3407</v>
      </c>
      <c r="N8375" s="51">
        <v>40848</v>
      </c>
      <c r="O8375" s="51">
        <v>40848</v>
      </c>
      <c r="P8375" s="49" t="s">
        <v>3408</v>
      </c>
    </row>
    <row r="8376" spans="1:16">
      <c r="A8376" s="46">
        <v>0</v>
      </c>
      <c r="B8376" s="46">
        <v>0</v>
      </c>
      <c r="C8376" s="46">
        <v>0</v>
      </c>
      <c r="D8376" s="46">
        <f t="shared" si="130"/>
        <v>0</v>
      </c>
      <c r="E8376" s="51">
        <v>45261</v>
      </c>
      <c r="F8376" s="49" t="s">
        <v>80</v>
      </c>
      <c r="G8376" s="49" t="s">
        <v>81</v>
      </c>
      <c r="H8376" s="49" t="s">
        <v>3406</v>
      </c>
      <c r="I8376" s="49" t="s">
        <v>776</v>
      </c>
      <c r="J8376" s="49">
        <v>135600</v>
      </c>
      <c r="K8376" s="49" t="s">
        <v>107</v>
      </c>
      <c r="L8376" s="49">
        <v>12716284</v>
      </c>
      <c r="M8376" s="49" t="s">
        <v>3407</v>
      </c>
      <c r="N8376" s="51">
        <v>41883</v>
      </c>
      <c r="O8376" s="51">
        <v>41883</v>
      </c>
      <c r="P8376" s="49" t="s">
        <v>3408</v>
      </c>
    </row>
    <row r="8377" spans="1:16">
      <c r="A8377" s="46">
        <v>0</v>
      </c>
      <c r="B8377" s="46">
        <v>0</v>
      </c>
      <c r="C8377" s="46">
        <v>0</v>
      </c>
      <c r="D8377" s="46">
        <f t="shared" si="130"/>
        <v>0</v>
      </c>
      <c r="E8377" s="51">
        <v>45261</v>
      </c>
      <c r="F8377" s="49" t="s">
        <v>80</v>
      </c>
      <c r="G8377" s="49" t="s">
        <v>81</v>
      </c>
      <c r="H8377" s="49" t="s">
        <v>3406</v>
      </c>
      <c r="I8377" s="49" t="s">
        <v>776</v>
      </c>
      <c r="J8377" s="49">
        <v>135600</v>
      </c>
      <c r="K8377" s="49" t="s">
        <v>263</v>
      </c>
      <c r="L8377" s="49">
        <v>9863917</v>
      </c>
      <c r="M8377" s="49" t="s">
        <v>1834</v>
      </c>
      <c r="N8377" s="51">
        <v>36067</v>
      </c>
      <c r="O8377" s="51">
        <v>35796</v>
      </c>
      <c r="P8377" s="49" t="s">
        <v>1823</v>
      </c>
    </row>
    <row r="8378" spans="1:16">
      <c r="A8378" s="46">
        <v>0</v>
      </c>
      <c r="B8378" s="46">
        <v>0</v>
      </c>
      <c r="C8378" s="46">
        <v>0</v>
      </c>
      <c r="D8378" s="46">
        <f t="shared" si="130"/>
        <v>0</v>
      </c>
      <c r="E8378" s="51">
        <v>45261</v>
      </c>
      <c r="F8378" s="49" t="s">
        <v>80</v>
      </c>
      <c r="G8378" s="49" t="s">
        <v>81</v>
      </c>
      <c r="H8378" s="49" t="s">
        <v>3406</v>
      </c>
      <c r="I8378" s="49" t="s">
        <v>776</v>
      </c>
      <c r="J8378" s="49">
        <v>135600</v>
      </c>
      <c r="K8378" s="49" t="s">
        <v>129</v>
      </c>
      <c r="L8378" s="49">
        <v>9863916</v>
      </c>
      <c r="M8378" s="49" t="s">
        <v>2357</v>
      </c>
      <c r="N8378" s="51">
        <v>36067</v>
      </c>
      <c r="O8378" s="51">
        <v>35796</v>
      </c>
      <c r="P8378" s="49" t="s">
        <v>1823</v>
      </c>
    </row>
    <row r="8379" spans="1:16">
      <c r="A8379" s="46">
        <v>0</v>
      </c>
      <c r="B8379" s="46">
        <v>0</v>
      </c>
      <c r="C8379" s="46">
        <v>0</v>
      </c>
      <c r="D8379" s="46">
        <f t="shared" si="130"/>
        <v>0</v>
      </c>
      <c r="E8379" s="51">
        <v>45261</v>
      </c>
      <c r="F8379" s="49" t="s">
        <v>80</v>
      </c>
      <c r="G8379" s="49" t="s">
        <v>81</v>
      </c>
      <c r="H8379" s="49" t="s">
        <v>3406</v>
      </c>
      <c r="I8379" s="49" t="s">
        <v>776</v>
      </c>
      <c r="J8379" s="49">
        <v>135600</v>
      </c>
      <c r="K8379" s="49" t="s">
        <v>121</v>
      </c>
      <c r="L8379" s="49">
        <v>9818325</v>
      </c>
      <c r="M8379" s="49" t="s">
        <v>938</v>
      </c>
      <c r="N8379" s="51">
        <v>38322</v>
      </c>
      <c r="O8379" s="51">
        <v>37987</v>
      </c>
      <c r="P8379" s="49" t="s">
        <v>3408</v>
      </c>
    </row>
    <row r="8380" spans="1:16">
      <c r="A8380" s="46">
        <v>0</v>
      </c>
      <c r="B8380" s="46">
        <v>0</v>
      </c>
      <c r="C8380" s="46">
        <v>0</v>
      </c>
      <c r="D8380" s="46">
        <f t="shared" si="130"/>
        <v>0</v>
      </c>
      <c r="E8380" s="51">
        <v>45261</v>
      </c>
      <c r="F8380" s="49" t="s">
        <v>80</v>
      </c>
      <c r="G8380" s="49" t="s">
        <v>81</v>
      </c>
      <c r="H8380" s="49" t="s">
        <v>3406</v>
      </c>
      <c r="I8380" s="49" t="s">
        <v>776</v>
      </c>
      <c r="J8380" s="49">
        <v>135600</v>
      </c>
      <c r="K8380" s="49" t="s">
        <v>115</v>
      </c>
      <c r="L8380" s="49">
        <v>9863915</v>
      </c>
      <c r="M8380" s="49" t="s">
        <v>977</v>
      </c>
      <c r="N8380" s="51">
        <v>36067</v>
      </c>
      <c r="O8380" s="51">
        <v>35796</v>
      </c>
      <c r="P8380" s="49" t="s">
        <v>1823</v>
      </c>
    </row>
    <row r="8381" spans="1:16">
      <c r="A8381" s="46">
        <v>0</v>
      </c>
      <c r="B8381" s="46">
        <v>0</v>
      </c>
      <c r="C8381" s="46">
        <v>0</v>
      </c>
      <c r="D8381" s="46">
        <f t="shared" si="130"/>
        <v>0</v>
      </c>
      <c r="E8381" s="51">
        <v>45261</v>
      </c>
      <c r="F8381" s="49" t="s">
        <v>80</v>
      </c>
      <c r="G8381" s="49" t="s">
        <v>81</v>
      </c>
      <c r="H8381" s="49" t="s">
        <v>3411</v>
      </c>
      <c r="I8381" s="49" t="s">
        <v>779</v>
      </c>
      <c r="J8381" s="49">
        <v>135002</v>
      </c>
      <c r="K8381" s="49" t="s">
        <v>130</v>
      </c>
      <c r="L8381" s="49">
        <v>9869967</v>
      </c>
      <c r="M8381" s="49" t="s">
        <v>3412</v>
      </c>
      <c r="N8381" s="51">
        <v>30864</v>
      </c>
      <c r="O8381" s="51">
        <v>30864</v>
      </c>
      <c r="P8381" s="49" t="s">
        <v>1091</v>
      </c>
    </row>
    <row r="8382" spans="1:16">
      <c r="A8382" s="46">
        <v>0</v>
      </c>
      <c r="B8382" s="46">
        <v>0</v>
      </c>
      <c r="C8382" s="46">
        <v>0</v>
      </c>
      <c r="D8382" s="46">
        <f t="shared" si="130"/>
        <v>0</v>
      </c>
      <c r="E8382" s="51">
        <v>45261</v>
      </c>
      <c r="F8382" s="49" t="s">
        <v>80</v>
      </c>
      <c r="G8382" s="49" t="s">
        <v>81</v>
      </c>
      <c r="H8382" s="49" t="s">
        <v>3411</v>
      </c>
      <c r="I8382" s="49" t="s">
        <v>779</v>
      </c>
      <c r="J8382" s="49">
        <v>135002</v>
      </c>
      <c r="K8382" s="49" t="s">
        <v>130</v>
      </c>
      <c r="L8382" s="49">
        <v>9869966</v>
      </c>
      <c r="M8382" s="49" t="s">
        <v>3413</v>
      </c>
      <c r="N8382" s="51">
        <v>30864</v>
      </c>
      <c r="O8382" s="51">
        <v>30864</v>
      </c>
      <c r="P8382" s="49" t="s">
        <v>1091</v>
      </c>
    </row>
    <row r="8383" spans="1:16">
      <c r="A8383" s="46">
        <v>0</v>
      </c>
      <c r="B8383" s="46">
        <v>0</v>
      </c>
      <c r="C8383" s="46">
        <v>0</v>
      </c>
      <c r="D8383" s="46">
        <f t="shared" si="130"/>
        <v>0</v>
      </c>
      <c r="E8383" s="51">
        <v>45261</v>
      </c>
      <c r="F8383" s="49" t="s">
        <v>80</v>
      </c>
      <c r="G8383" s="49" t="s">
        <v>81</v>
      </c>
      <c r="H8383" s="49" t="s">
        <v>3411</v>
      </c>
      <c r="I8383" s="49" t="s">
        <v>779</v>
      </c>
      <c r="J8383" s="49">
        <v>135500</v>
      </c>
      <c r="K8383" s="49" t="s">
        <v>106</v>
      </c>
      <c r="L8383" s="49">
        <v>9802405</v>
      </c>
      <c r="M8383" s="49" t="s">
        <v>908</v>
      </c>
      <c r="N8383" s="51">
        <v>31229</v>
      </c>
      <c r="O8383" s="51">
        <v>31229</v>
      </c>
      <c r="P8383" s="49" t="s">
        <v>1081</v>
      </c>
    </row>
    <row r="8384" spans="1:16">
      <c r="A8384" s="46">
        <v>0</v>
      </c>
      <c r="B8384" s="46">
        <v>0</v>
      </c>
      <c r="C8384" s="46">
        <v>0</v>
      </c>
      <c r="D8384" s="46">
        <f t="shared" si="130"/>
        <v>0</v>
      </c>
      <c r="E8384" s="51">
        <v>45261</v>
      </c>
      <c r="F8384" s="49" t="s">
        <v>80</v>
      </c>
      <c r="G8384" s="49" t="s">
        <v>81</v>
      </c>
      <c r="H8384" s="49" t="s">
        <v>3411</v>
      </c>
      <c r="I8384" s="49" t="s">
        <v>779</v>
      </c>
      <c r="J8384" s="49">
        <v>135500</v>
      </c>
      <c r="K8384" s="49" t="s">
        <v>106</v>
      </c>
      <c r="L8384" s="49">
        <v>9802836</v>
      </c>
      <c r="M8384" s="49" t="s">
        <v>908</v>
      </c>
      <c r="N8384" s="51">
        <v>31229</v>
      </c>
      <c r="O8384" s="51">
        <v>31229</v>
      </c>
      <c r="P8384" s="49" t="s">
        <v>1081</v>
      </c>
    </row>
    <row r="8385" spans="1:16">
      <c r="A8385" s="46">
        <v>0</v>
      </c>
      <c r="B8385" s="46">
        <v>0</v>
      </c>
      <c r="C8385" s="46">
        <v>0</v>
      </c>
      <c r="D8385" s="46">
        <f t="shared" si="130"/>
        <v>0</v>
      </c>
      <c r="E8385" s="51">
        <v>45261</v>
      </c>
      <c r="F8385" s="49" t="s">
        <v>80</v>
      </c>
      <c r="G8385" s="49" t="s">
        <v>81</v>
      </c>
      <c r="H8385" s="49" t="s">
        <v>3411</v>
      </c>
      <c r="I8385" s="49" t="s">
        <v>779</v>
      </c>
      <c r="J8385" s="49">
        <v>135500</v>
      </c>
      <c r="K8385" s="49" t="s">
        <v>106</v>
      </c>
      <c r="L8385" s="49">
        <v>9802404</v>
      </c>
      <c r="M8385" s="49" t="s">
        <v>908</v>
      </c>
      <c r="N8385" s="51">
        <v>30864</v>
      </c>
      <c r="O8385" s="51">
        <v>30864</v>
      </c>
      <c r="P8385" s="49" t="s">
        <v>1081</v>
      </c>
    </row>
    <row r="8386" spans="1:16">
      <c r="A8386" s="46">
        <v>0</v>
      </c>
      <c r="B8386" s="46">
        <v>0</v>
      </c>
      <c r="C8386" s="46">
        <v>0</v>
      </c>
      <c r="D8386" s="46">
        <f t="shared" si="130"/>
        <v>0</v>
      </c>
      <c r="E8386" s="51">
        <v>45261</v>
      </c>
      <c r="F8386" s="49" t="s">
        <v>80</v>
      </c>
      <c r="G8386" s="49" t="s">
        <v>81</v>
      </c>
      <c r="H8386" s="49" t="s">
        <v>3411</v>
      </c>
      <c r="I8386" s="49" t="s">
        <v>779</v>
      </c>
      <c r="J8386" s="49">
        <v>135500</v>
      </c>
      <c r="K8386" s="49" t="s">
        <v>106</v>
      </c>
      <c r="L8386" s="49">
        <v>9802462</v>
      </c>
      <c r="M8386" s="49" t="s">
        <v>908</v>
      </c>
      <c r="N8386" s="51">
        <v>31229</v>
      </c>
      <c r="O8386" s="51">
        <v>31229</v>
      </c>
      <c r="P8386" s="49" t="s">
        <v>1081</v>
      </c>
    </row>
    <row r="8387" spans="1:16">
      <c r="A8387" s="46">
        <v>0</v>
      </c>
      <c r="B8387" s="46">
        <v>0</v>
      </c>
      <c r="C8387" s="46">
        <v>0</v>
      </c>
      <c r="D8387" s="46">
        <f t="shared" ref="D8387:D8450" si="131">+B8387-C8387</f>
        <v>0</v>
      </c>
      <c r="E8387" s="51">
        <v>45261</v>
      </c>
      <c r="F8387" s="49" t="s">
        <v>80</v>
      </c>
      <c r="G8387" s="49" t="s">
        <v>81</v>
      </c>
      <c r="H8387" s="49" t="s">
        <v>3411</v>
      </c>
      <c r="I8387" s="49" t="s">
        <v>779</v>
      </c>
      <c r="J8387" s="49">
        <v>135500</v>
      </c>
      <c r="K8387" s="49" t="s">
        <v>109</v>
      </c>
      <c r="L8387" s="49">
        <v>9803400</v>
      </c>
      <c r="M8387" s="49" t="s">
        <v>914</v>
      </c>
      <c r="N8387" s="51">
        <v>31229</v>
      </c>
      <c r="O8387" s="51">
        <v>31229</v>
      </c>
      <c r="P8387" s="49" t="s">
        <v>1081</v>
      </c>
    </row>
    <row r="8388" spans="1:16">
      <c r="A8388" s="46">
        <v>0</v>
      </c>
      <c r="B8388" s="46">
        <v>0</v>
      </c>
      <c r="C8388" s="46">
        <v>0</v>
      </c>
      <c r="D8388" s="46">
        <f t="shared" si="131"/>
        <v>0</v>
      </c>
      <c r="E8388" s="51">
        <v>45261</v>
      </c>
      <c r="F8388" s="49" t="s">
        <v>80</v>
      </c>
      <c r="G8388" s="49" t="s">
        <v>81</v>
      </c>
      <c r="H8388" s="49" t="s">
        <v>3411</v>
      </c>
      <c r="I8388" s="49" t="s">
        <v>779</v>
      </c>
      <c r="J8388" s="49">
        <v>135500</v>
      </c>
      <c r="K8388" s="49" t="s">
        <v>109</v>
      </c>
      <c r="L8388" s="49">
        <v>9802943</v>
      </c>
      <c r="M8388" s="49" t="s">
        <v>914</v>
      </c>
      <c r="N8388" s="51">
        <v>30864</v>
      </c>
      <c r="O8388" s="51">
        <v>30864</v>
      </c>
      <c r="P8388" s="49" t="s">
        <v>1081</v>
      </c>
    </row>
    <row r="8389" spans="1:16">
      <c r="A8389" s="46">
        <v>0</v>
      </c>
      <c r="B8389" s="46">
        <v>0</v>
      </c>
      <c r="C8389" s="46">
        <v>0</v>
      </c>
      <c r="D8389" s="46">
        <f t="shared" si="131"/>
        <v>0</v>
      </c>
      <c r="E8389" s="51">
        <v>45261</v>
      </c>
      <c r="F8389" s="49" t="s">
        <v>80</v>
      </c>
      <c r="G8389" s="49" t="s">
        <v>81</v>
      </c>
      <c r="H8389" s="49" t="s">
        <v>3411</v>
      </c>
      <c r="I8389" s="49" t="s">
        <v>779</v>
      </c>
      <c r="J8389" s="49">
        <v>135500</v>
      </c>
      <c r="K8389" s="49" t="s">
        <v>109</v>
      </c>
      <c r="L8389" s="49">
        <v>9804951</v>
      </c>
      <c r="M8389" s="49" t="s">
        <v>914</v>
      </c>
      <c r="N8389" s="51">
        <v>31229</v>
      </c>
      <c r="O8389" s="51">
        <v>31229</v>
      </c>
      <c r="P8389" s="49" t="s">
        <v>1081</v>
      </c>
    </row>
    <row r="8390" spans="1:16">
      <c r="A8390" s="46">
        <v>0</v>
      </c>
      <c r="B8390" s="46">
        <v>0</v>
      </c>
      <c r="C8390" s="46">
        <v>0</v>
      </c>
      <c r="D8390" s="46">
        <f t="shared" si="131"/>
        <v>0</v>
      </c>
      <c r="E8390" s="51">
        <v>45261</v>
      </c>
      <c r="F8390" s="49" t="s">
        <v>80</v>
      </c>
      <c r="G8390" s="49" t="s">
        <v>81</v>
      </c>
      <c r="H8390" s="49" t="s">
        <v>3411</v>
      </c>
      <c r="I8390" s="49" t="s">
        <v>779</v>
      </c>
      <c r="J8390" s="49">
        <v>135500</v>
      </c>
      <c r="K8390" s="49" t="s">
        <v>109</v>
      </c>
      <c r="L8390" s="49">
        <v>9802944</v>
      </c>
      <c r="M8390" s="49" t="s">
        <v>914</v>
      </c>
      <c r="N8390" s="51">
        <v>31229</v>
      </c>
      <c r="O8390" s="51">
        <v>31229</v>
      </c>
      <c r="P8390" s="49" t="s">
        <v>1081</v>
      </c>
    </row>
    <row r="8391" spans="1:16">
      <c r="A8391" s="46">
        <v>0</v>
      </c>
      <c r="B8391" s="46">
        <v>0</v>
      </c>
      <c r="C8391" s="46">
        <v>0</v>
      </c>
      <c r="D8391" s="46">
        <f t="shared" si="131"/>
        <v>0</v>
      </c>
      <c r="E8391" s="51">
        <v>45261</v>
      </c>
      <c r="F8391" s="49" t="s">
        <v>80</v>
      </c>
      <c r="G8391" s="49" t="s">
        <v>81</v>
      </c>
      <c r="H8391" s="49" t="s">
        <v>3411</v>
      </c>
      <c r="I8391" s="49" t="s">
        <v>779</v>
      </c>
      <c r="J8391" s="49">
        <v>135500</v>
      </c>
      <c r="K8391" s="49" t="s">
        <v>109</v>
      </c>
      <c r="L8391" s="49">
        <v>9803001</v>
      </c>
      <c r="M8391" s="49" t="s">
        <v>914</v>
      </c>
      <c r="N8391" s="51">
        <v>31229</v>
      </c>
      <c r="O8391" s="51">
        <v>31229</v>
      </c>
      <c r="P8391" s="49" t="s">
        <v>1081</v>
      </c>
    </row>
    <row r="8392" spans="1:16">
      <c r="A8392" s="46">
        <v>0</v>
      </c>
      <c r="B8392" s="46">
        <v>0</v>
      </c>
      <c r="C8392" s="46">
        <v>0</v>
      </c>
      <c r="D8392" s="46">
        <f t="shared" si="131"/>
        <v>0</v>
      </c>
      <c r="E8392" s="51">
        <v>45261</v>
      </c>
      <c r="F8392" s="49" t="s">
        <v>80</v>
      </c>
      <c r="G8392" s="49" t="s">
        <v>81</v>
      </c>
      <c r="H8392" s="49" t="s">
        <v>3411</v>
      </c>
      <c r="I8392" s="49" t="s">
        <v>779</v>
      </c>
      <c r="J8392" s="49">
        <v>135500</v>
      </c>
      <c r="K8392" s="49" t="s">
        <v>111</v>
      </c>
      <c r="L8392" s="49">
        <v>9974603</v>
      </c>
      <c r="M8392" s="49" t="s">
        <v>3092</v>
      </c>
      <c r="N8392" s="51">
        <v>30864</v>
      </c>
      <c r="O8392" s="51">
        <v>30864</v>
      </c>
      <c r="P8392" s="49" t="s">
        <v>1091</v>
      </c>
    </row>
    <row r="8393" spans="1:16">
      <c r="A8393" s="46">
        <v>0</v>
      </c>
      <c r="B8393" s="46">
        <v>0</v>
      </c>
      <c r="C8393" s="46">
        <v>0</v>
      </c>
      <c r="D8393" s="46">
        <f t="shared" si="131"/>
        <v>0</v>
      </c>
      <c r="E8393" s="51">
        <v>45261</v>
      </c>
      <c r="F8393" s="49" t="s">
        <v>80</v>
      </c>
      <c r="G8393" s="49" t="s">
        <v>81</v>
      </c>
      <c r="H8393" s="49" t="s">
        <v>3411</v>
      </c>
      <c r="I8393" s="49" t="s">
        <v>779</v>
      </c>
      <c r="J8393" s="49">
        <v>135500</v>
      </c>
      <c r="K8393" s="49" t="s">
        <v>111</v>
      </c>
      <c r="L8393" s="49">
        <v>9974604</v>
      </c>
      <c r="M8393" s="49" t="s">
        <v>3092</v>
      </c>
      <c r="N8393" s="51">
        <v>31229</v>
      </c>
      <c r="O8393" s="51">
        <v>31229</v>
      </c>
      <c r="P8393" s="49" t="s">
        <v>1091</v>
      </c>
    </row>
    <row r="8394" spans="1:16">
      <c r="A8394" s="46">
        <v>0</v>
      </c>
      <c r="B8394" s="46">
        <v>0</v>
      </c>
      <c r="C8394" s="46">
        <v>0</v>
      </c>
      <c r="D8394" s="46">
        <f t="shared" si="131"/>
        <v>0</v>
      </c>
      <c r="E8394" s="51">
        <v>45261</v>
      </c>
      <c r="F8394" s="49" t="s">
        <v>80</v>
      </c>
      <c r="G8394" s="49" t="s">
        <v>81</v>
      </c>
      <c r="H8394" s="49" t="s">
        <v>3411</v>
      </c>
      <c r="I8394" s="49" t="s">
        <v>779</v>
      </c>
      <c r="J8394" s="49">
        <v>135500</v>
      </c>
      <c r="K8394" s="49" t="s">
        <v>116</v>
      </c>
      <c r="L8394" s="49">
        <v>9701184</v>
      </c>
      <c r="M8394" s="49" t="s">
        <v>3093</v>
      </c>
      <c r="N8394" s="51">
        <v>31229</v>
      </c>
      <c r="O8394" s="51">
        <v>31229</v>
      </c>
      <c r="P8394" s="49" t="s">
        <v>1091</v>
      </c>
    </row>
    <row r="8395" spans="1:16">
      <c r="A8395" s="46">
        <v>0</v>
      </c>
      <c r="B8395" s="46">
        <v>0</v>
      </c>
      <c r="C8395" s="46">
        <v>0</v>
      </c>
      <c r="D8395" s="46">
        <f t="shared" si="131"/>
        <v>0</v>
      </c>
      <c r="E8395" s="51">
        <v>45261</v>
      </c>
      <c r="F8395" s="49" t="s">
        <v>80</v>
      </c>
      <c r="G8395" s="49" t="s">
        <v>81</v>
      </c>
      <c r="H8395" s="49" t="s">
        <v>3411</v>
      </c>
      <c r="I8395" s="49" t="s">
        <v>779</v>
      </c>
      <c r="J8395" s="49">
        <v>135500</v>
      </c>
      <c r="K8395" s="49" t="s">
        <v>692</v>
      </c>
      <c r="L8395" s="49">
        <v>9974606</v>
      </c>
      <c r="M8395" s="49" t="s">
        <v>3166</v>
      </c>
      <c r="N8395" s="51">
        <v>31229</v>
      </c>
      <c r="O8395" s="51">
        <v>31229</v>
      </c>
      <c r="P8395" s="49" t="s">
        <v>1091</v>
      </c>
    </row>
    <row r="8396" spans="1:16">
      <c r="A8396" s="46">
        <v>0</v>
      </c>
      <c r="B8396" s="46">
        <v>0</v>
      </c>
      <c r="C8396" s="46">
        <v>0</v>
      </c>
      <c r="D8396" s="46">
        <f t="shared" si="131"/>
        <v>0</v>
      </c>
      <c r="E8396" s="51">
        <v>45261</v>
      </c>
      <c r="F8396" s="49" t="s">
        <v>80</v>
      </c>
      <c r="G8396" s="49" t="s">
        <v>81</v>
      </c>
      <c r="H8396" s="49" t="s">
        <v>3411</v>
      </c>
      <c r="I8396" s="49" t="s">
        <v>779</v>
      </c>
      <c r="J8396" s="49">
        <v>135500</v>
      </c>
      <c r="K8396" s="49" t="s">
        <v>148</v>
      </c>
      <c r="L8396" s="49">
        <v>9974605</v>
      </c>
      <c r="M8396" s="49" t="s">
        <v>3414</v>
      </c>
      <c r="N8396" s="51">
        <v>31229</v>
      </c>
      <c r="O8396" s="51">
        <v>31229</v>
      </c>
      <c r="P8396" s="49" t="s">
        <v>1091</v>
      </c>
    </row>
    <row r="8397" spans="1:16">
      <c r="A8397" s="46">
        <v>0</v>
      </c>
      <c r="B8397" s="46">
        <v>0</v>
      </c>
      <c r="C8397" s="46">
        <v>0</v>
      </c>
      <c r="D8397" s="46">
        <f t="shared" si="131"/>
        <v>0</v>
      </c>
      <c r="E8397" s="51">
        <v>45261</v>
      </c>
      <c r="F8397" s="49" t="s">
        <v>80</v>
      </c>
      <c r="G8397" s="49" t="s">
        <v>81</v>
      </c>
      <c r="H8397" s="49" t="s">
        <v>3411</v>
      </c>
      <c r="I8397" s="49" t="s">
        <v>779</v>
      </c>
      <c r="J8397" s="49">
        <v>135600</v>
      </c>
      <c r="K8397" s="49" t="s">
        <v>114</v>
      </c>
      <c r="L8397" s="49">
        <v>9974602</v>
      </c>
      <c r="M8397" s="49" t="s">
        <v>915</v>
      </c>
      <c r="N8397" s="51">
        <v>30864</v>
      </c>
      <c r="O8397" s="51">
        <v>30864</v>
      </c>
      <c r="P8397" s="49" t="s">
        <v>1091</v>
      </c>
    </row>
    <row r="8398" spans="1:16">
      <c r="A8398" s="46">
        <v>0</v>
      </c>
      <c r="B8398" s="46">
        <v>0</v>
      </c>
      <c r="C8398" s="46">
        <v>0</v>
      </c>
      <c r="D8398" s="46">
        <f t="shared" si="131"/>
        <v>0</v>
      </c>
      <c r="E8398" s="51">
        <v>45261</v>
      </c>
      <c r="F8398" s="49" t="s">
        <v>80</v>
      </c>
      <c r="G8398" s="49" t="s">
        <v>81</v>
      </c>
      <c r="H8398" s="49" t="s">
        <v>3411</v>
      </c>
      <c r="I8398" s="49" t="s">
        <v>779</v>
      </c>
      <c r="J8398" s="49">
        <v>135600</v>
      </c>
      <c r="K8398" s="49" t="s">
        <v>114</v>
      </c>
      <c r="L8398" s="49">
        <v>9974601</v>
      </c>
      <c r="M8398" s="49" t="s">
        <v>1000</v>
      </c>
      <c r="N8398" s="51">
        <v>31959</v>
      </c>
      <c r="O8398" s="51">
        <v>31959</v>
      </c>
      <c r="P8398" s="49" t="s">
        <v>1091</v>
      </c>
    </row>
    <row r="8399" spans="1:16">
      <c r="A8399" s="46">
        <v>0</v>
      </c>
      <c r="B8399" s="46">
        <v>0</v>
      </c>
      <c r="C8399" s="46">
        <v>0</v>
      </c>
      <c r="D8399" s="46">
        <f t="shared" si="131"/>
        <v>0</v>
      </c>
      <c r="E8399" s="51">
        <v>45261</v>
      </c>
      <c r="F8399" s="49" t="s">
        <v>80</v>
      </c>
      <c r="G8399" s="49" t="s">
        <v>81</v>
      </c>
      <c r="H8399" s="49" t="s">
        <v>3411</v>
      </c>
      <c r="I8399" s="49" t="s">
        <v>779</v>
      </c>
      <c r="J8399" s="49">
        <v>135600</v>
      </c>
      <c r="K8399" s="49" t="s">
        <v>114</v>
      </c>
      <c r="L8399" s="49">
        <v>9709883</v>
      </c>
      <c r="M8399" s="49" t="s">
        <v>1000</v>
      </c>
      <c r="N8399" s="51">
        <v>31229</v>
      </c>
      <c r="O8399" s="51">
        <v>31229</v>
      </c>
      <c r="P8399" s="49" t="s">
        <v>1091</v>
      </c>
    </row>
    <row r="8400" spans="1:16">
      <c r="A8400" s="46">
        <v>0</v>
      </c>
      <c r="B8400" s="46">
        <v>0</v>
      </c>
      <c r="C8400" s="46">
        <v>0</v>
      </c>
      <c r="D8400" s="46">
        <f t="shared" si="131"/>
        <v>0</v>
      </c>
      <c r="E8400" s="51">
        <v>45261</v>
      </c>
      <c r="F8400" s="49" t="s">
        <v>80</v>
      </c>
      <c r="G8400" s="49" t="s">
        <v>81</v>
      </c>
      <c r="H8400" s="49" t="s">
        <v>3411</v>
      </c>
      <c r="I8400" s="49" t="s">
        <v>779</v>
      </c>
      <c r="J8400" s="49">
        <v>135600</v>
      </c>
      <c r="K8400" s="49" t="s">
        <v>122</v>
      </c>
      <c r="L8400" s="49">
        <v>9724163</v>
      </c>
      <c r="M8400" s="49" t="s">
        <v>1002</v>
      </c>
      <c r="N8400" s="51">
        <v>31229</v>
      </c>
      <c r="O8400" s="51">
        <v>31229</v>
      </c>
      <c r="P8400" s="49" t="s">
        <v>1091</v>
      </c>
    </row>
    <row r="8401" spans="1:16">
      <c r="A8401" s="46">
        <v>0</v>
      </c>
      <c r="B8401" s="46">
        <v>0</v>
      </c>
      <c r="C8401" s="46">
        <v>0</v>
      </c>
      <c r="D8401" s="46">
        <f t="shared" si="131"/>
        <v>0</v>
      </c>
      <c r="E8401" s="51">
        <v>45261</v>
      </c>
      <c r="F8401" s="49" t="s">
        <v>80</v>
      </c>
      <c r="G8401" s="49" t="s">
        <v>81</v>
      </c>
      <c r="H8401" s="49" t="s">
        <v>3411</v>
      </c>
      <c r="I8401" s="49" t="s">
        <v>779</v>
      </c>
      <c r="J8401" s="49">
        <v>135600</v>
      </c>
      <c r="K8401" s="49" t="s">
        <v>122</v>
      </c>
      <c r="L8401" s="49">
        <v>9706639</v>
      </c>
      <c r="M8401" s="49" t="s">
        <v>916</v>
      </c>
      <c r="N8401" s="51">
        <v>30864</v>
      </c>
      <c r="O8401" s="51">
        <v>30864</v>
      </c>
      <c r="P8401" s="49" t="s">
        <v>1091</v>
      </c>
    </row>
    <row r="8402" spans="1:16">
      <c r="A8402" s="46">
        <v>0</v>
      </c>
      <c r="B8402" s="46">
        <v>0</v>
      </c>
      <c r="C8402" s="46">
        <v>0</v>
      </c>
      <c r="D8402" s="46">
        <f t="shared" si="131"/>
        <v>0</v>
      </c>
      <c r="E8402" s="51">
        <v>45261</v>
      </c>
      <c r="F8402" s="49" t="s">
        <v>80</v>
      </c>
      <c r="G8402" s="49" t="s">
        <v>81</v>
      </c>
      <c r="H8402" s="49" t="s">
        <v>3411</v>
      </c>
      <c r="I8402" s="49" t="s">
        <v>779</v>
      </c>
      <c r="J8402" s="49">
        <v>135600</v>
      </c>
      <c r="K8402" s="49" t="s">
        <v>429</v>
      </c>
      <c r="L8402" s="49">
        <v>9974600</v>
      </c>
      <c r="M8402" s="49" t="s">
        <v>1983</v>
      </c>
      <c r="N8402" s="51">
        <v>32325</v>
      </c>
      <c r="O8402" s="51">
        <v>32325</v>
      </c>
      <c r="P8402" s="49" t="s">
        <v>1091</v>
      </c>
    </row>
    <row r="8403" spans="1:16">
      <c r="A8403" s="46">
        <v>0</v>
      </c>
      <c r="B8403" s="46">
        <v>0</v>
      </c>
      <c r="C8403" s="46">
        <v>0</v>
      </c>
      <c r="D8403" s="46">
        <f t="shared" si="131"/>
        <v>0</v>
      </c>
      <c r="E8403" s="51">
        <v>45261</v>
      </c>
      <c r="F8403" s="49" t="s">
        <v>80</v>
      </c>
      <c r="G8403" s="49" t="s">
        <v>81</v>
      </c>
      <c r="H8403" s="49" t="s">
        <v>3415</v>
      </c>
      <c r="I8403" s="49" t="s">
        <v>781</v>
      </c>
      <c r="J8403" s="49">
        <v>135300</v>
      </c>
      <c r="K8403" s="49" t="s">
        <v>192</v>
      </c>
      <c r="L8403" s="49">
        <v>11488790</v>
      </c>
      <c r="M8403" s="49" t="s">
        <v>935</v>
      </c>
      <c r="N8403" s="51">
        <v>40907</v>
      </c>
      <c r="O8403" s="51">
        <v>40909</v>
      </c>
      <c r="P8403" s="49" t="s">
        <v>3416</v>
      </c>
    </row>
    <row r="8404" spans="1:16">
      <c r="A8404" s="46">
        <v>0</v>
      </c>
      <c r="B8404" s="46">
        <v>0</v>
      </c>
      <c r="C8404" s="46">
        <v>0</v>
      </c>
      <c r="D8404" s="46">
        <f t="shared" si="131"/>
        <v>0</v>
      </c>
      <c r="E8404" s="51">
        <v>45261</v>
      </c>
      <c r="F8404" s="49" t="s">
        <v>80</v>
      </c>
      <c r="G8404" s="49" t="s">
        <v>81</v>
      </c>
      <c r="H8404" s="49" t="s">
        <v>3415</v>
      </c>
      <c r="I8404" s="49" t="s">
        <v>781</v>
      </c>
      <c r="J8404" s="49">
        <v>135300</v>
      </c>
      <c r="K8404" s="49" t="s">
        <v>107</v>
      </c>
      <c r="L8404" s="49">
        <v>11485185</v>
      </c>
      <c r="M8404" s="49" t="s">
        <v>3417</v>
      </c>
      <c r="N8404" s="51">
        <v>40974</v>
      </c>
      <c r="O8404" s="51">
        <v>41061</v>
      </c>
      <c r="P8404" s="49" t="s">
        <v>3418</v>
      </c>
    </row>
    <row r="8405" spans="1:16">
      <c r="A8405" s="46">
        <v>0</v>
      </c>
      <c r="B8405" s="46">
        <v>0</v>
      </c>
      <c r="C8405" s="46">
        <v>0</v>
      </c>
      <c r="D8405" s="46">
        <f t="shared" si="131"/>
        <v>0</v>
      </c>
      <c r="E8405" s="51">
        <v>45261</v>
      </c>
      <c r="F8405" s="49" t="s">
        <v>80</v>
      </c>
      <c r="G8405" s="49" t="s">
        <v>81</v>
      </c>
      <c r="H8405" s="49" t="s">
        <v>3415</v>
      </c>
      <c r="I8405" s="49" t="s">
        <v>781</v>
      </c>
      <c r="J8405" s="49">
        <v>135300</v>
      </c>
      <c r="K8405" s="49" t="s">
        <v>107</v>
      </c>
      <c r="L8405" s="49">
        <v>11313958</v>
      </c>
      <c r="M8405" s="49" t="s">
        <v>3419</v>
      </c>
      <c r="N8405" s="51">
        <v>40907</v>
      </c>
      <c r="O8405" s="51">
        <v>40969</v>
      </c>
      <c r="P8405" s="49" t="s">
        <v>3416</v>
      </c>
    </row>
    <row r="8406" spans="1:16">
      <c r="A8406" s="46">
        <v>0</v>
      </c>
      <c r="B8406" s="46">
        <v>0</v>
      </c>
      <c r="C8406" s="46">
        <v>0</v>
      </c>
      <c r="D8406" s="46">
        <f t="shared" si="131"/>
        <v>0</v>
      </c>
      <c r="E8406" s="51">
        <v>45261</v>
      </c>
      <c r="F8406" s="49" t="s">
        <v>80</v>
      </c>
      <c r="G8406" s="49" t="s">
        <v>81</v>
      </c>
      <c r="H8406" s="49" t="s">
        <v>3415</v>
      </c>
      <c r="I8406" s="49" t="s">
        <v>781</v>
      </c>
      <c r="J8406" s="49">
        <v>135300</v>
      </c>
      <c r="K8406" s="49" t="s">
        <v>107</v>
      </c>
      <c r="L8406" s="49">
        <v>11849008</v>
      </c>
      <c r="M8406" s="49" t="s">
        <v>3417</v>
      </c>
      <c r="N8406" s="51">
        <v>40974</v>
      </c>
      <c r="O8406" s="51">
        <v>41365</v>
      </c>
      <c r="P8406" s="49" t="s">
        <v>3418</v>
      </c>
    </row>
    <row r="8407" spans="1:16">
      <c r="A8407" s="46">
        <v>0</v>
      </c>
      <c r="B8407" s="46">
        <v>0</v>
      </c>
      <c r="C8407" s="46">
        <v>0</v>
      </c>
      <c r="D8407" s="46">
        <f t="shared" si="131"/>
        <v>0</v>
      </c>
      <c r="E8407" s="51">
        <v>45261</v>
      </c>
      <c r="F8407" s="49" t="s">
        <v>80</v>
      </c>
      <c r="G8407" s="49" t="s">
        <v>81</v>
      </c>
      <c r="H8407" s="49" t="s">
        <v>3415</v>
      </c>
      <c r="I8407" s="49" t="s">
        <v>781</v>
      </c>
      <c r="J8407" s="49">
        <v>135300</v>
      </c>
      <c r="K8407" s="49" t="s">
        <v>155</v>
      </c>
      <c r="L8407" s="49">
        <v>11451903</v>
      </c>
      <c r="M8407" s="49" t="s">
        <v>898</v>
      </c>
      <c r="N8407" s="51">
        <v>41061</v>
      </c>
      <c r="O8407" s="51">
        <v>40909</v>
      </c>
      <c r="P8407" s="49" t="s">
        <v>3420</v>
      </c>
    </row>
    <row r="8408" spans="1:16">
      <c r="A8408" s="46">
        <v>0</v>
      </c>
      <c r="B8408" s="46">
        <v>0</v>
      </c>
      <c r="C8408" s="46">
        <v>0</v>
      </c>
      <c r="D8408" s="46">
        <f t="shared" si="131"/>
        <v>0</v>
      </c>
      <c r="E8408" s="51">
        <v>45261</v>
      </c>
      <c r="F8408" s="49" t="s">
        <v>80</v>
      </c>
      <c r="G8408" s="49" t="s">
        <v>81</v>
      </c>
      <c r="H8408" s="49" t="s">
        <v>3415</v>
      </c>
      <c r="I8408" s="49" t="s">
        <v>781</v>
      </c>
      <c r="J8408" s="49">
        <v>135300</v>
      </c>
      <c r="K8408" s="49" t="s">
        <v>115</v>
      </c>
      <c r="L8408" s="49">
        <v>11488800</v>
      </c>
      <c r="M8408" s="49" t="s">
        <v>906</v>
      </c>
      <c r="N8408" s="51">
        <v>40907</v>
      </c>
      <c r="O8408" s="51">
        <v>40909</v>
      </c>
      <c r="P8408" s="49" t="s">
        <v>3416</v>
      </c>
    </row>
    <row r="8409" spans="1:16">
      <c r="A8409" s="46">
        <v>0</v>
      </c>
      <c r="B8409" s="46">
        <v>0</v>
      </c>
      <c r="C8409" s="46">
        <v>0</v>
      </c>
      <c r="D8409" s="46">
        <f t="shared" si="131"/>
        <v>0</v>
      </c>
      <c r="E8409" s="51">
        <v>45261</v>
      </c>
      <c r="F8409" s="49" t="s">
        <v>80</v>
      </c>
      <c r="G8409" s="49" t="s">
        <v>81</v>
      </c>
      <c r="H8409" s="49" t="s">
        <v>3415</v>
      </c>
      <c r="I8409" s="49" t="s">
        <v>781</v>
      </c>
      <c r="J8409" s="49">
        <v>135500</v>
      </c>
      <c r="K8409" s="49" t="s">
        <v>103</v>
      </c>
      <c r="L8409" s="49">
        <v>10909506</v>
      </c>
      <c r="M8409" s="49" t="s">
        <v>894</v>
      </c>
      <c r="N8409" s="51">
        <v>40695</v>
      </c>
      <c r="O8409" s="51">
        <v>40544</v>
      </c>
      <c r="P8409" s="49" t="s">
        <v>3420</v>
      </c>
    </row>
    <row r="8410" spans="1:16">
      <c r="A8410" s="46">
        <v>0</v>
      </c>
      <c r="B8410" s="46">
        <v>0</v>
      </c>
      <c r="C8410" s="46">
        <v>0</v>
      </c>
      <c r="D8410" s="46">
        <f t="shared" si="131"/>
        <v>0</v>
      </c>
      <c r="E8410" s="51">
        <v>45261</v>
      </c>
      <c r="F8410" s="49" t="s">
        <v>80</v>
      </c>
      <c r="G8410" s="49" t="s">
        <v>81</v>
      </c>
      <c r="H8410" s="49" t="s">
        <v>3415</v>
      </c>
      <c r="I8410" s="49" t="s">
        <v>781</v>
      </c>
      <c r="J8410" s="49">
        <v>135500</v>
      </c>
      <c r="K8410" s="49" t="s">
        <v>103</v>
      </c>
      <c r="L8410" s="49">
        <v>9737859</v>
      </c>
      <c r="M8410" s="49" t="s">
        <v>920</v>
      </c>
      <c r="N8410" s="51">
        <v>39600</v>
      </c>
      <c r="O8410" s="51">
        <v>39448</v>
      </c>
      <c r="P8410" s="49" t="s">
        <v>3420</v>
      </c>
    </row>
    <row r="8411" spans="1:16">
      <c r="A8411" s="46">
        <v>0</v>
      </c>
      <c r="B8411" s="46">
        <v>0</v>
      </c>
      <c r="C8411" s="46">
        <v>0</v>
      </c>
      <c r="D8411" s="46">
        <f t="shared" si="131"/>
        <v>0</v>
      </c>
      <c r="E8411" s="51">
        <v>45261</v>
      </c>
      <c r="F8411" s="49" t="s">
        <v>80</v>
      </c>
      <c r="G8411" s="49" t="s">
        <v>81</v>
      </c>
      <c r="H8411" s="49" t="s">
        <v>3415</v>
      </c>
      <c r="I8411" s="49" t="s">
        <v>781</v>
      </c>
      <c r="J8411" s="49">
        <v>135500</v>
      </c>
      <c r="K8411" s="49" t="s">
        <v>103</v>
      </c>
      <c r="L8411" s="49">
        <v>9818174</v>
      </c>
      <c r="M8411" s="49" t="s">
        <v>920</v>
      </c>
      <c r="N8411" s="51">
        <v>38292</v>
      </c>
      <c r="O8411" s="51">
        <v>37987</v>
      </c>
      <c r="P8411" s="49" t="s">
        <v>3420</v>
      </c>
    </row>
    <row r="8412" spans="1:16">
      <c r="A8412" s="46">
        <v>0</v>
      </c>
      <c r="B8412" s="46">
        <v>0</v>
      </c>
      <c r="C8412" s="46">
        <v>0</v>
      </c>
      <c r="D8412" s="46">
        <f t="shared" si="131"/>
        <v>0</v>
      </c>
      <c r="E8412" s="51">
        <v>45261</v>
      </c>
      <c r="F8412" s="49" t="s">
        <v>80</v>
      </c>
      <c r="G8412" s="49" t="s">
        <v>81</v>
      </c>
      <c r="H8412" s="49" t="s">
        <v>3415</v>
      </c>
      <c r="I8412" s="49" t="s">
        <v>781</v>
      </c>
      <c r="J8412" s="49">
        <v>135500</v>
      </c>
      <c r="K8412" s="49" t="s">
        <v>106</v>
      </c>
      <c r="L8412" s="49">
        <v>9819614</v>
      </c>
      <c r="M8412" s="49" t="s">
        <v>908</v>
      </c>
      <c r="N8412" s="51">
        <v>38534</v>
      </c>
      <c r="O8412" s="51">
        <v>38353</v>
      </c>
      <c r="P8412" s="49" t="s">
        <v>3420</v>
      </c>
    </row>
    <row r="8413" spans="1:16">
      <c r="A8413" s="46">
        <v>0</v>
      </c>
      <c r="B8413" s="46">
        <v>0</v>
      </c>
      <c r="C8413" s="46">
        <v>0</v>
      </c>
      <c r="D8413" s="46">
        <f t="shared" si="131"/>
        <v>0</v>
      </c>
      <c r="E8413" s="51">
        <v>45261</v>
      </c>
      <c r="F8413" s="49" t="s">
        <v>80</v>
      </c>
      <c r="G8413" s="49" t="s">
        <v>81</v>
      </c>
      <c r="H8413" s="49" t="s">
        <v>3415</v>
      </c>
      <c r="I8413" s="49" t="s">
        <v>781</v>
      </c>
      <c r="J8413" s="49">
        <v>135500</v>
      </c>
      <c r="K8413" s="49" t="s">
        <v>106</v>
      </c>
      <c r="L8413" s="49">
        <v>10909519</v>
      </c>
      <c r="M8413" s="49" t="s">
        <v>940</v>
      </c>
      <c r="N8413" s="51">
        <v>40695</v>
      </c>
      <c r="O8413" s="51">
        <v>40544</v>
      </c>
      <c r="P8413" s="49" t="s">
        <v>3420</v>
      </c>
    </row>
    <row r="8414" spans="1:16">
      <c r="A8414" s="46">
        <v>0</v>
      </c>
      <c r="B8414" s="46">
        <v>0</v>
      </c>
      <c r="C8414" s="46">
        <v>0</v>
      </c>
      <c r="D8414" s="46">
        <f t="shared" si="131"/>
        <v>0</v>
      </c>
      <c r="E8414" s="51">
        <v>45261</v>
      </c>
      <c r="F8414" s="49" t="s">
        <v>80</v>
      </c>
      <c r="G8414" s="49" t="s">
        <v>81</v>
      </c>
      <c r="H8414" s="49" t="s">
        <v>3415</v>
      </c>
      <c r="I8414" s="49" t="s">
        <v>781</v>
      </c>
      <c r="J8414" s="49">
        <v>135500</v>
      </c>
      <c r="K8414" s="49" t="s">
        <v>193</v>
      </c>
      <c r="L8414" s="49">
        <v>11262320</v>
      </c>
      <c r="M8414" s="49" t="s">
        <v>923</v>
      </c>
      <c r="N8414" s="51">
        <v>40940</v>
      </c>
      <c r="O8414" s="51">
        <v>40909</v>
      </c>
      <c r="P8414" s="49" t="s">
        <v>3420</v>
      </c>
    </row>
    <row r="8415" spans="1:16">
      <c r="A8415" s="46">
        <v>0</v>
      </c>
      <c r="B8415" s="46">
        <v>0</v>
      </c>
      <c r="C8415" s="46">
        <v>0</v>
      </c>
      <c r="D8415" s="46">
        <f t="shared" si="131"/>
        <v>0</v>
      </c>
      <c r="E8415" s="51">
        <v>45261</v>
      </c>
      <c r="F8415" s="49" t="s">
        <v>80</v>
      </c>
      <c r="G8415" s="49" t="s">
        <v>81</v>
      </c>
      <c r="H8415" s="49" t="s">
        <v>3415</v>
      </c>
      <c r="I8415" s="49" t="s">
        <v>781</v>
      </c>
      <c r="J8415" s="49">
        <v>135500</v>
      </c>
      <c r="K8415" s="49" t="s">
        <v>193</v>
      </c>
      <c r="L8415" s="49">
        <v>11488797</v>
      </c>
      <c r="M8415" s="49" t="s">
        <v>923</v>
      </c>
      <c r="N8415" s="51">
        <v>40907</v>
      </c>
      <c r="O8415" s="51">
        <v>40909</v>
      </c>
      <c r="P8415" s="49" t="s">
        <v>3416</v>
      </c>
    </row>
    <row r="8416" spans="1:16">
      <c r="A8416" s="46">
        <v>0</v>
      </c>
      <c r="B8416" s="46">
        <v>0</v>
      </c>
      <c r="C8416" s="46">
        <v>0</v>
      </c>
      <c r="D8416" s="46">
        <f t="shared" si="131"/>
        <v>0</v>
      </c>
      <c r="E8416" s="51">
        <v>45261</v>
      </c>
      <c r="F8416" s="49" t="s">
        <v>80</v>
      </c>
      <c r="G8416" s="49" t="s">
        <v>81</v>
      </c>
      <c r="H8416" s="49" t="s">
        <v>3415</v>
      </c>
      <c r="I8416" s="49" t="s">
        <v>781</v>
      </c>
      <c r="J8416" s="49">
        <v>135500</v>
      </c>
      <c r="K8416" s="49" t="s">
        <v>193</v>
      </c>
      <c r="L8416" s="49">
        <v>11582839</v>
      </c>
      <c r="M8416" s="49" t="s">
        <v>923</v>
      </c>
      <c r="N8416" s="51">
        <v>40971</v>
      </c>
      <c r="O8416" s="51">
        <v>40909</v>
      </c>
      <c r="P8416" s="49" t="s">
        <v>3421</v>
      </c>
    </row>
    <row r="8417" spans="1:16">
      <c r="A8417" s="46">
        <v>0</v>
      </c>
      <c r="B8417" s="46">
        <v>0</v>
      </c>
      <c r="C8417" s="46">
        <v>0</v>
      </c>
      <c r="D8417" s="46">
        <f t="shared" si="131"/>
        <v>0</v>
      </c>
      <c r="E8417" s="51">
        <v>45261</v>
      </c>
      <c r="F8417" s="49" t="s">
        <v>80</v>
      </c>
      <c r="G8417" s="49" t="s">
        <v>81</v>
      </c>
      <c r="H8417" s="49" t="s">
        <v>3415</v>
      </c>
      <c r="I8417" s="49" t="s">
        <v>781</v>
      </c>
      <c r="J8417" s="49">
        <v>135500</v>
      </c>
      <c r="K8417" s="49" t="s">
        <v>107</v>
      </c>
      <c r="L8417" s="49">
        <v>11485182</v>
      </c>
      <c r="M8417" s="49" t="s">
        <v>3417</v>
      </c>
      <c r="N8417" s="51">
        <v>40974</v>
      </c>
      <c r="O8417" s="51">
        <v>41061</v>
      </c>
      <c r="P8417" s="49" t="s">
        <v>3418</v>
      </c>
    </row>
    <row r="8418" spans="1:16">
      <c r="A8418" s="46">
        <v>0</v>
      </c>
      <c r="B8418" s="46">
        <v>0</v>
      </c>
      <c r="C8418" s="46">
        <v>0</v>
      </c>
      <c r="D8418" s="46">
        <f t="shared" si="131"/>
        <v>0</v>
      </c>
      <c r="E8418" s="51">
        <v>45261</v>
      </c>
      <c r="F8418" s="49" t="s">
        <v>80</v>
      </c>
      <c r="G8418" s="49" t="s">
        <v>81</v>
      </c>
      <c r="H8418" s="49" t="s">
        <v>3415</v>
      </c>
      <c r="I8418" s="49" t="s">
        <v>781</v>
      </c>
      <c r="J8418" s="49">
        <v>135500</v>
      </c>
      <c r="K8418" s="49" t="s">
        <v>107</v>
      </c>
      <c r="L8418" s="49">
        <v>11485079</v>
      </c>
      <c r="M8418" s="49" t="s">
        <v>3417</v>
      </c>
      <c r="N8418" s="51">
        <v>40971</v>
      </c>
      <c r="O8418" s="51">
        <v>41061</v>
      </c>
      <c r="P8418" s="49" t="s">
        <v>3421</v>
      </c>
    </row>
    <row r="8419" spans="1:16">
      <c r="A8419" s="46">
        <v>0</v>
      </c>
      <c r="B8419" s="46">
        <v>0</v>
      </c>
      <c r="C8419" s="46">
        <v>0</v>
      </c>
      <c r="D8419" s="46">
        <f t="shared" si="131"/>
        <v>0</v>
      </c>
      <c r="E8419" s="51">
        <v>45261</v>
      </c>
      <c r="F8419" s="49" t="s">
        <v>80</v>
      </c>
      <c r="G8419" s="49" t="s">
        <v>81</v>
      </c>
      <c r="H8419" s="49" t="s">
        <v>3415</v>
      </c>
      <c r="I8419" s="49" t="s">
        <v>781</v>
      </c>
      <c r="J8419" s="49">
        <v>135500</v>
      </c>
      <c r="K8419" s="49" t="s">
        <v>107</v>
      </c>
      <c r="L8419" s="49">
        <v>11485188</v>
      </c>
      <c r="M8419" s="49" t="s">
        <v>3417</v>
      </c>
      <c r="N8419" s="51">
        <v>40984</v>
      </c>
      <c r="O8419" s="51">
        <v>41061</v>
      </c>
      <c r="P8419" s="49" t="s">
        <v>3422</v>
      </c>
    </row>
    <row r="8420" spans="1:16">
      <c r="A8420" s="46">
        <v>0</v>
      </c>
      <c r="B8420" s="46">
        <v>0</v>
      </c>
      <c r="C8420" s="46">
        <v>0</v>
      </c>
      <c r="D8420" s="46">
        <f t="shared" si="131"/>
        <v>0</v>
      </c>
      <c r="E8420" s="51">
        <v>45261</v>
      </c>
      <c r="F8420" s="49" t="s">
        <v>80</v>
      </c>
      <c r="G8420" s="49" t="s">
        <v>81</v>
      </c>
      <c r="H8420" s="49" t="s">
        <v>3415</v>
      </c>
      <c r="I8420" s="49" t="s">
        <v>781</v>
      </c>
      <c r="J8420" s="49">
        <v>135500</v>
      </c>
      <c r="K8420" s="49" t="s">
        <v>107</v>
      </c>
      <c r="L8420" s="49">
        <v>11849005</v>
      </c>
      <c r="M8420" s="49" t="s">
        <v>3417</v>
      </c>
      <c r="N8420" s="51">
        <v>40974</v>
      </c>
      <c r="O8420" s="51">
        <v>41365</v>
      </c>
      <c r="P8420" s="49" t="s">
        <v>3418</v>
      </c>
    </row>
    <row r="8421" spans="1:16">
      <c r="A8421" s="46">
        <v>0</v>
      </c>
      <c r="B8421" s="46">
        <v>0</v>
      </c>
      <c r="C8421" s="46">
        <v>0</v>
      </c>
      <c r="D8421" s="46">
        <f t="shared" si="131"/>
        <v>0</v>
      </c>
      <c r="E8421" s="51">
        <v>45261</v>
      </c>
      <c r="F8421" s="49" t="s">
        <v>80</v>
      </c>
      <c r="G8421" s="49" t="s">
        <v>81</v>
      </c>
      <c r="H8421" s="49" t="s">
        <v>3415</v>
      </c>
      <c r="I8421" s="49" t="s">
        <v>781</v>
      </c>
      <c r="J8421" s="49">
        <v>135500</v>
      </c>
      <c r="K8421" s="49" t="s">
        <v>107</v>
      </c>
      <c r="L8421" s="49">
        <v>11313955</v>
      </c>
      <c r="M8421" s="49" t="s">
        <v>3419</v>
      </c>
      <c r="N8421" s="51">
        <v>40907</v>
      </c>
      <c r="O8421" s="51">
        <v>40969</v>
      </c>
      <c r="P8421" s="49" t="s">
        <v>3416</v>
      </c>
    </row>
    <row r="8422" spans="1:16">
      <c r="A8422" s="46">
        <v>0</v>
      </c>
      <c r="B8422" s="46">
        <v>0</v>
      </c>
      <c r="C8422" s="46">
        <v>0</v>
      </c>
      <c r="D8422" s="46">
        <f t="shared" si="131"/>
        <v>0</v>
      </c>
      <c r="E8422" s="51">
        <v>45261</v>
      </c>
      <c r="F8422" s="49" t="s">
        <v>80</v>
      </c>
      <c r="G8422" s="49" t="s">
        <v>81</v>
      </c>
      <c r="H8422" s="49" t="s">
        <v>3415</v>
      </c>
      <c r="I8422" s="49" t="s">
        <v>781</v>
      </c>
      <c r="J8422" s="49">
        <v>135500</v>
      </c>
      <c r="K8422" s="49" t="s">
        <v>107</v>
      </c>
      <c r="L8422" s="49">
        <v>10638209</v>
      </c>
      <c r="M8422" s="49" t="s">
        <v>3423</v>
      </c>
      <c r="N8422" s="51">
        <v>40544</v>
      </c>
      <c r="O8422" s="51">
        <v>40544</v>
      </c>
      <c r="P8422" s="49" t="s">
        <v>3420</v>
      </c>
    </row>
    <row r="8423" spans="1:16">
      <c r="A8423" s="46">
        <v>0</v>
      </c>
      <c r="B8423" s="46">
        <v>0</v>
      </c>
      <c r="C8423" s="46">
        <v>0</v>
      </c>
      <c r="D8423" s="46">
        <f t="shared" si="131"/>
        <v>0</v>
      </c>
      <c r="E8423" s="51">
        <v>45261</v>
      </c>
      <c r="F8423" s="49" t="s">
        <v>80</v>
      </c>
      <c r="G8423" s="49" t="s">
        <v>81</v>
      </c>
      <c r="H8423" s="49" t="s">
        <v>3415</v>
      </c>
      <c r="I8423" s="49" t="s">
        <v>781</v>
      </c>
      <c r="J8423" s="49">
        <v>135500</v>
      </c>
      <c r="K8423" s="49" t="s">
        <v>108</v>
      </c>
      <c r="L8423" s="49">
        <v>11582842</v>
      </c>
      <c r="M8423" s="49" t="s">
        <v>896</v>
      </c>
      <c r="N8423" s="51">
        <v>40971</v>
      </c>
      <c r="O8423" s="51">
        <v>40909</v>
      </c>
      <c r="P8423" s="49" t="s">
        <v>3421</v>
      </c>
    </row>
    <row r="8424" spans="1:16">
      <c r="A8424" s="46">
        <v>0</v>
      </c>
      <c r="B8424" s="46">
        <v>0</v>
      </c>
      <c r="C8424" s="46">
        <v>0</v>
      </c>
      <c r="D8424" s="46">
        <f t="shared" si="131"/>
        <v>0</v>
      </c>
      <c r="E8424" s="51">
        <v>45261</v>
      </c>
      <c r="F8424" s="49" t="s">
        <v>80</v>
      </c>
      <c r="G8424" s="49" t="s">
        <v>81</v>
      </c>
      <c r="H8424" s="49" t="s">
        <v>3415</v>
      </c>
      <c r="I8424" s="49" t="s">
        <v>781</v>
      </c>
      <c r="J8424" s="49">
        <v>135500</v>
      </c>
      <c r="K8424" s="49" t="s">
        <v>108</v>
      </c>
      <c r="L8424" s="49">
        <v>9818173</v>
      </c>
      <c r="M8424" s="49" t="s">
        <v>930</v>
      </c>
      <c r="N8424" s="51">
        <v>38292</v>
      </c>
      <c r="O8424" s="51">
        <v>37987</v>
      </c>
      <c r="P8424" s="49" t="s">
        <v>3420</v>
      </c>
    </row>
    <row r="8425" spans="1:16">
      <c r="A8425" s="46">
        <v>0</v>
      </c>
      <c r="B8425" s="46">
        <v>0</v>
      </c>
      <c r="C8425" s="46">
        <v>0</v>
      </c>
      <c r="D8425" s="46">
        <f t="shared" si="131"/>
        <v>0</v>
      </c>
      <c r="E8425" s="51">
        <v>45261</v>
      </c>
      <c r="F8425" s="49" t="s">
        <v>80</v>
      </c>
      <c r="G8425" s="49" t="s">
        <v>81</v>
      </c>
      <c r="H8425" s="49" t="s">
        <v>3415</v>
      </c>
      <c r="I8425" s="49" t="s">
        <v>781</v>
      </c>
      <c r="J8425" s="49">
        <v>135500</v>
      </c>
      <c r="K8425" s="49" t="s">
        <v>155</v>
      </c>
      <c r="L8425" s="49">
        <v>10909516</v>
      </c>
      <c r="M8425" s="49" t="s">
        <v>898</v>
      </c>
      <c r="N8425" s="51">
        <v>40695</v>
      </c>
      <c r="O8425" s="51">
        <v>40544</v>
      </c>
      <c r="P8425" s="49" t="s">
        <v>3420</v>
      </c>
    </row>
    <row r="8426" spans="1:16">
      <c r="A8426" s="46">
        <v>0</v>
      </c>
      <c r="B8426" s="46">
        <v>0</v>
      </c>
      <c r="C8426" s="46">
        <v>0</v>
      </c>
      <c r="D8426" s="46">
        <f t="shared" si="131"/>
        <v>0</v>
      </c>
      <c r="E8426" s="51">
        <v>45261</v>
      </c>
      <c r="F8426" s="49" t="s">
        <v>80</v>
      </c>
      <c r="G8426" s="49" t="s">
        <v>81</v>
      </c>
      <c r="H8426" s="49" t="s">
        <v>3415</v>
      </c>
      <c r="I8426" s="49" t="s">
        <v>781</v>
      </c>
      <c r="J8426" s="49">
        <v>135500</v>
      </c>
      <c r="K8426" s="49" t="s">
        <v>156</v>
      </c>
      <c r="L8426" s="49">
        <v>11488803</v>
      </c>
      <c r="M8426" s="49" t="s">
        <v>899</v>
      </c>
      <c r="N8426" s="51">
        <v>40907</v>
      </c>
      <c r="O8426" s="51">
        <v>40909</v>
      </c>
      <c r="P8426" s="49" t="s">
        <v>3416</v>
      </c>
    </row>
    <row r="8427" spans="1:16">
      <c r="A8427" s="46">
        <v>0</v>
      </c>
      <c r="B8427" s="46">
        <v>0</v>
      </c>
      <c r="C8427" s="46">
        <v>0</v>
      </c>
      <c r="D8427" s="46">
        <f t="shared" si="131"/>
        <v>0</v>
      </c>
      <c r="E8427" s="51">
        <v>45261</v>
      </c>
      <c r="F8427" s="49" t="s">
        <v>80</v>
      </c>
      <c r="G8427" s="49" t="s">
        <v>81</v>
      </c>
      <c r="H8427" s="49" t="s">
        <v>3415</v>
      </c>
      <c r="I8427" s="49" t="s">
        <v>781</v>
      </c>
      <c r="J8427" s="49">
        <v>135500</v>
      </c>
      <c r="K8427" s="49" t="s">
        <v>157</v>
      </c>
      <c r="L8427" s="49">
        <v>11488806</v>
      </c>
      <c r="M8427" s="49" t="s">
        <v>900</v>
      </c>
      <c r="N8427" s="51">
        <v>40907</v>
      </c>
      <c r="O8427" s="51">
        <v>40909</v>
      </c>
      <c r="P8427" s="49" t="s">
        <v>3416</v>
      </c>
    </row>
    <row r="8428" spans="1:16">
      <c r="A8428" s="46">
        <v>0</v>
      </c>
      <c r="B8428" s="46">
        <v>0</v>
      </c>
      <c r="C8428" s="46">
        <v>0</v>
      </c>
      <c r="D8428" s="46">
        <f t="shared" si="131"/>
        <v>0</v>
      </c>
      <c r="E8428" s="51">
        <v>45261</v>
      </c>
      <c r="F8428" s="49" t="s">
        <v>80</v>
      </c>
      <c r="G8428" s="49" t="s">
        <v>81</v>
      </c>
      <c r="H8428" s="49" t="s">
        <v>3415</v>
      </c>
      <c r="I8428" s="49" t="s">
        <v>781</v>
      </c>
      <c r="J8428" s="49">
        <v>135500</v>
      </c>
      <c r="K8428" s="49" t="s">
        <v>158</v>
      </c>
      <c r="L8428" s="49">
        <v>11582848</v>
      </c>
      <c r="M8428" s="49" t="s">
        <v>901</v>
      </c>
      <c r="N8428" s="51">
        <v>40971</v>
      </c>
      <c r="O8428" s="51">
        <v>40909</v>
      </c>
      <c r="P8428" s="49" t="s">
        <v>3421</v>
      </c>
    </row>
    <row r="8429" spans="1:16">
      <c r="A8429" s="46">
        <v>0</v>
      </c>
      <c r="B8429" s="46">
        <v>0</v>
      </c>
      <c r="C8429" s="46">
        <v>0</v>
      </c>
      <c r="D8429" s="46">
        <f t="shared" si="131"/>
        <v>0</v>
      </c>
      <c r="E8429" s="51">
        <v>45261</v>
      </c>
      <c r="F8429" s="49" t="s">
        <v>80</v>
      </c>
      <c r="G8429" s="49" t="s">
        <v>81</v>
      </c>
      <c r="H8429" s="49" t="s">
        <v>3415</v>
      </c>
      <c r="I8429" s="49" t="s">
        <v>781</v>
      </c>
      <c r="J8429" s="49">
        <v>135500</v>
      </c>
      <c r="K8429" s="49" t="s">
        <v>158</v>
      </c>
      <c r="L8429" s="49">
        <v>11488809</v>
      </c>
      <c r="M8429" s="49" t="s">
        <v>901</v>
      </c>
      <c r="N8429" s="51">
        <v>40907</v>
      </c>
      <c r="O8429" s="51">
        <v>40909</v>
      </c>
      <c r="P8429" s="49" t="s">
        <v>3416</v>
      </c>
    </row>
    <row r="8430" spans="1:16">
      <c r="A8430" s="46">
        <v>0</v>
      </c>
      <c r="B8430" s="46">
        <v>0</v>
      </c>
      <c r="C8430" s="46">
        <v>0</v>
      </c>
      <c r="D8430" s="46">
        <f t="shared" si="131"/>
        <v>0</v>
      </c>
      <c r="E8430" s="51">
        <v>45261</v>
      </c>
      <c r="F8430" s="49" t="s">
        <v>80</v>
      </c>
      <c r="G8430" s="49" t="s">
        <v>81</v>
      </c>
      <c r="H8430" s="49" t="s">
        <v>3415</v>
      </c>
      <c r="I8430" s="49" t="s">
        <v>781</v>
      </c>
      <c r="J8430" s="49">
        <v>135500</v>
      </c>
      <c r="K8430" s="49" t="s">
        <v>109</v>
      </c>
      <c r="L8430" s="49">
        <v>9744594</v>
      </c>
      <c r="M8430" s="49" t="s">
        <v>914</v>
      </c>
      <c r="N8430" s="51">
        <v>39264</v>
      </c>
      <c r="O8430" s="51">
        <v>39083</v>
      </c>
      <c r="P8430" s="49" t="s">
        <v>3420</v>
      </c>
    </row>
    <row r="8431" spans="1:16">
      <c r="A8431" s="46">
        <v>0</v>
      </c>
      <c r="B8431" s="46">
        <v>0</v>
      </c>
      <c r="C8431" s="46">
        <v>0</v>
      </c>
      <c r="D8431" s="46">
        <f t="shared" si="131"/>
        <v>0</v>
      </c>
      <c r="E8431" s="51">
        <v>45261</v>
      </c>
      <c r="F8431" s="49" t="s">
        <v>80</v>
      </c>
      <c r="G8431" s="49" t="s">
        <v>81</v>
      </c>
      <c r="H8431" s="49" t="s">
        <v>3415</v>
      </c>
      <c r="I8431" s="49" t="s">
        <v>781</v>
      </c>
      <c r="J8431" s="49">
        <v>135500</v>
      </c>
      <c r="K8431" s="49" t="s">
        <v>109</v>
      </c>
      <c r="L8431" s="49">
        <v>9801432</v>
      </c>
      <c r="M8431" s="49" t="s">
        <v>914</v>
      </c>
      <c r="N8431" s="51">
        <v>36923</v>
      </c>
      <c r="O8431" s="51">
        <v>36892</v>
      </c>
      <c r="P8431" s="49" t="s">
        <v>3420</v>
      </c>
    </row>
    <row r="8432" spans="1:16">
      <c r="A8432" s="46">
        <v>0</v>
      </c>
      <c r="B8432" s="46">
        <v>0</v>
      </c>
      <c r="C8432" s="46">
        <v>0</v>
      </c>
      <c r="D8432" s="46">
        <f t="shared" si="131"/>
        <v>0</v>
      </c>
      <c r="E8432" s="51">
        <v>45261</v>
      </c>
      <c r="F8432" s="49" t="s">
        <v>80</v>
      </c>
      <c r="G8432" s="49" t="s">
        <v>81</v>
      </c>
      <c r="H8432" s="49" t="s">
        <v>3415</v>
      </c>
      <c r="I8432" s="49" t="s">
        <v>781</v>
      </c>
      <c r="J8432" s="49">
        <v>135500</v>
      </c>
      <c r="K8432" s="49" t="s">
        <v>109</v>
      </c>
      <c r="L8432" s="49">
        <v>9737858</v>
      </c>
      <c r="M8432" s="49" t="s">
        <v>914</v>
      </c>
      <c r="N8432" s="51">
        <v>39600</v>
      </c>
      <c r="O8432" s="51">
        <v>39448</v>
      </c>
      <c r="P8432" s="49" t="s">
        <v>3420</v>
      </c>
    </row>
    <row r="8433" spans="1:16">
      <c r="A8433" s="46">
        <v>0</v>
      </c>
      <c r="B8433" s="46">
        <v>0</v>
      </c>
      <c r="C8433" s="46">
        <v>0</v>
      </c>
      <c r="D8433" s="46">
        <f t="shared" si="131"/>
        <v>0</v>
      </c>
      <c r="E8433" s="51">
        <v>45261</v>
      </c>
      <c r="F8433" s="49" t="s">
        <v>80</v>
      </c>
      <c r="G8433" s="49" t="s">
        <v>81</v>
      </c>
      <c r="H8433" s="49" t="s">
        <v>3415</v>
      </c>
      <c r="I8433" s="49" t="s">
        <v>781</v>
      </c>
      <c r="J8433" s="49">
        <v>135500</v>
      </c>
      <c r="K8433" s="49" t="s">
        <v>109</v>
      </c>
      <c r="L8433" s="49">
        <v>10500607</v>
      </c>
      <c r="M8433" s="49" t="s">
        <v>934</v>
      </c>
      <c r="N8433" s="51">
        <v>40452</v>
      </c>
      <c r="O8433" s="51">
        <v>40452</v>
      </c>
      <c r="P8433" s="49" t="s">
        <v>3420</v>
      </c>
    </row>
    <row r="8434" spans="1:16">
      <c r="A8434" s="46">
        <v>0</v>
      </c>
      <c r="B8434" s="46">
        <v>0</v>
      </c>
      <c r="C8434" s="46">
        <v>0</v>
      </c>
      <c r="D8434" s="46">
        <f t="shared" si="131"/>
        <v>0</v>
      </c>
      <c r="E8434" s="51">
        <v>45261</v>
      </c>
      <c r="F8434" s="49" t="s">
        <v>80</v>
      </c>
      <c r="G8434" s="49" t="s">
        <v>81</v>
      </c>
      <c r="H8434" s="49" t="s">
        <v>3415</v>
      </c>
      <c r="I8434" s="49" t="s">
        <v>781</v>
      </c>
      <c r="J8434" s="49">
        <v>135500</v>
      </c>
      <c r="K8434" s="49" t="s">
        <v>109</v>
      </c>
      <c r="L8434" s="49">
        <v>11028409</v>
      </c>
      <c r="M8434" s="49" t="s">
        <v>934</v>
      </c>
      <c r="N8434" s="51">
        <v>40787</v>
      </c>
      <c r="O8434" s="51">
        <v>40544</v>
      </c>
      <c r="P8434" s="49" t="s">
        <v>3420</v>
      </c>
    </row>
    <row r="8435" spans="1:16">
      <c r="A8435" s="46">
        <v>0</v>
      </c>
      <c r="B8435" s="46">
        <v>0</v>
      </c>
      <c r="C8435" s="46">
        <v>0</v>
      </c>
      <c r="D8435" s="46">
        <f t="shared" si="131"/>
        <v>0</v>
      </c>
      <c r="E8435" s="51">
        <v>45261</v>
      </c>
      <c r="F8435" s="49" t="s">
        <v>80</v>
      </c>
      <c r="G8435" s="49" t="s">
        <v>81</v>
      </c>
      <c r="H8435" s="49" t="s">
        <v>3415</v>
      </c>
      <c r="I8435" s="49" t="s">
        <v>781</v>
      </c>
      <c r="J8435" s="49">
        <v>135600</v>
      </c>
      <c r="K8435" s="49" t="s">
        <v>192</v>
      </c>
      <c r="L8435" s="49">
        <v>11582832</v>
      </c>
      <c r="M8435" s="49" t="s">
        <v>935</v>
      </c>
      <c r="N8435" s="51">
        <v>40971</v>
      </c>
      <c r="O8435" s="51">
        <v>40909</v>
      </c>
      <c r="P8435" s="49" t="s">
        <v>3421</v>
      </c>
    </row>
    <row r="8436" spans="1:16">
      <c r="A8436" s="46">
        <v>0</v>
      </c>
      <c r="B8436" s="46">
        <v>0</v>
      </c>
      <c r="C8436" s="46">
        <v>0</v>
      </c>
      <c r="D8436" s="46">
        <f t="shared" si="131"/>
        <v>0</v>
      </c>
      <c r="E8436" s="51">
        <v>45261</v>
      </c>
      <c r="F8436" s="49" t="s">
        <v>80</v>
      </c>
      <c r="G8436" s="49" t="s">
        <v>81</v>
      </c>
      <c r="H8436" s="49" t="s">
        <v>3415</v>
      </c>
      <c r="I8436" s="49" t="s">
        <v>781</v>
      </c>
      <c r="J8436" s="49">
        <v>135600</v>
      </c>
      <c r="K8436" s="49" t="s">
        <v>107</v>
      </c>
      <c r="L8436" s="49">
        <v>11485191</v>
      </c>
      <c r="M8436" s="49" t="s">
        <v>3417</v>
      </c>
      <c r="N8436" s="51">
        <v>40984</v>
      </c>
      <c r="O8436" s="51">
        <v>41061</v>
      </c>
      <c r="P8436" s="49" t="s">
        <v>3422</v>
      </c>
    </row>
    <row r="8437" spans="1:16">
      <c r="A8437" s="46">
        <v>0</v>
      </c>
      <c r="B8437" s="46">
        <v>0</v>
      </c>
      <c r="C8437" s="46">
        <v>0</v>
      </c>
      <c r="D8437" s="46">
        <f t="shared" si="131"/>
        <v>0</v>
      </c>
      <c r="E8437" s="51">
        <v>45261</v>
      </c>
      <c r="F8437" s="49" t="s">
        <v>80</v>
      </c>
      <c r="G8437" s="49" t="s">
        <v>81</v>
      </c>
      <c r="H8437" s="49" t="s">
        <v>3415</v>
      </c>
      <c r="I8437" s="49" t="s">
        <v>781</v>
      </c>
      <c r="J8437" s="49">
        <v>135600</v>
      </c>
      <c r="K8437" s="49" t="s">
        <v>107</v>
      </c>
      <c r="L8437" s="49">
        <v>10638212</v>
      </c>
      <c r="M8437" s="49" t="s">
        <v>3423</v>
      </c>
      <c r="N8437" s="51">
        <v>40544</v>
      </c>
      <c r="O8437" s="51">
        <v>40544</v>
      </c>
      <c r="P8437" s="49" t="s">
        <v>3420</v>
      </c>
    </row>
    <row r="8438" spans="1:16">
      <c r="A8438" s="46">
        <v>0</v>
      </c>
      <c r="B8438" s="46">
        <v>0</v>
      </c>
      <c r="C8438" s="46">
        <v>0</v>
      </c>
      <c r="D8438" s="46">
        <f t="shared" si="131"/>
        <v>0</v>
      </c>
      <c r="E8438" s="51">
        <v>45261</v>
      </c>
      <c r="F8438" s="49" t="s">
        <v>80</v>
      </c>
      <c r="G8438" s="49" t="s">
        <v>81</v>
      </c>
      <c r="H8438" s="49" t="s">
        <v>3415</v>
      </c>
      <c r="I8438" s="49" t="s">
        <v>781</v>
      </c>
      <c r="J8438" s="49">
        <v>135600</v>
      </c>
      <c r="K8438" s="49" t="s">
        <v>107</v>
      </c>
      <c r="L8438" s="49">
        <v>11485082</v>
      </c>
      <c r="M8438" s="49" t="s">
        <v>3417</v>
      </c>
      <c r="N8438" s="51">
        <v>40971</v>
      </c>
      <c r="O8438" s="51">
        <v>41061</v>
      </c>
      <c r="P8438" s="49" t="s">
        <v>3421</v>
      </c>
    </row>
    <row r="8439" spans="1:16">
      <c r="A8439" s="46">
        <v>0</v>
      </c>
      <c r="B8439" s="46">
        <v>0</v>
      </c>
      <c r="C8439" s="46">
        <v>0</v>
      </c>
      <c r="D8439" s="46">
        <f t="shared" si="131"/>
        <v>0</v>
      </c>
      <c r="E8439" s="51">
        <v>45261</v>
      </c>
      <c r="F8439" s="49" t="s">
        <v>80</v>
      </c>
      <c r="G8439" s="49" t="s">
        <v>81</v>
      </c>
      <c r="H8439" s="49" t="s">
        <v>3415</v>
      </c>
      <c r="I8439" s="49" t="s">
        <v>781</v>
      </c>
      <c r="J8439" s="49">
        <v>135600</v>
      </c>
      <c r="K8439" s="49" t="s">
        <v>232</v>
      </c>
      <c r="L8439" s="49">
        <v>11582851</v>
      </c>
      <c r="M8439" s="49" t="s">
        <v>1211</v>
      </c>
      <c r="N8439" s="51">
        <v>40971</v>
      </c>
      <c r="O8439" s="51">
        <v>40909</v>
      </c>
      <c r="P8439" s="49" t="s">
        <v>3421</v>
      </c>
    </row>
    <row r="8440" spans="1:16">
      <c r="A8440" s="46">
        <v>0</v>
      </c>
      <c r="B8440" s="46">
        <v>0</v>
      </c>
      <c r="C8440" s="46">
        <v>0</v>
      </c>
      <c r="D8440" s="46">
        <f t="shared" si="131"/>
        <v>0</v>
      </c>
      <c r="E8440" s="51">
        <v>45261</v>
      </c>
      <c r="F8440" s="49" t="s">
        <v>80</v>
      </c>
      <c r="G8440" s="49" t="s">
        <v>81</v>
      </c>
      <c r="H8440" s="49" t="s">
        <v>3415</v>
      </c>
      <c r="I8440" s="49" t="s">
        <v>781</v>
      </c>
      <c r="J8440" s="49">
        <v>135600</v>
      </c>
      <c r="K8440" s="49" t="s">
        <v>121</v>
      </c>
      <c r="L8440" s="49">
        <v>9744595</v>
      </c>
      <c r="M8440" s="49" t="s">
        <v>938</v>
      </c>
      <c r="N8440" s="51">
        <v>39264</v>
      </c>
      <c r="O8440" s="51">
        <v>39083</v>
      </c>
      <c r="P8440" s="49" t="s">
        <v>3420</v>
      </c>
    </row>
    <row r="8441" spans="1:16">
      <c r="A8441" s="46">
        <v>0</v>
      </c>
      <c r="B8441" s="46">
        <v>0</v>
      </c>
      <c r="C8441" s="46">
        <v>0</v>
      </c>
      <c r="D8441" s="46">
        <f t="shared" si="131"/>
        <v>0</v>
      </c>
      <c r="E8441" s="51">
        <v>45261</v>
      </c>
      <c r="F8441" s="49" t="s">
        <v>80</v>
      </c>
      <c r="G8441" s="49" t="s">
        <v>81</v>
      </c>
      <c r="H8441" s="49" t="s">
        <v>3415</v>
      </c>
      <c r="I8441" s="49" t="s">
        <v>781</v>
      </c>
      <c r="J8441" s="49">
        <v>135600</v>
      </c>
      <c r="K8441" s="49" t="s">
        <v>115</v>
      </c>
      <c r="L8441" s="49">
        <v>10909513</v>
      </c>
      <c r="M8441" s="49" t="s">
        <v>906</v>
      </c>
      <c r="N8441" s="51">
        <v>40695</v>
      </c>
      <c r="O8441" s="51">
        <v>40544</v>
      </c>
      <c r="P8441" s="49" t="s">
        <v>3420</v>
      </c>
    </row>
    <row r="8442" spans="1:16">
      <c r="A8442" s="46">
        <v>0</v>
      </c>
      <c r="B8442" s="46">
        <v>0</v>
      </c>
      <c r="C8442" s="46">
        <v>0</v>
      </c>
      <c r="D8442" s="46">
        <f t="shared" si="131"/>
        <v>0</v>
      </c>
      <c r="E8442" s="51">
        <v>45261</v>
      </c>
      <c r="F8442" s="49" t="s">
        <v>80</v>
      </c>
      <c r="G8442" s="49" t="s">
        <v>81</v>
      </c>
      <c r="H8442" s="49" t="s">
        <v>3415</v>
      </c>
      <c r="I8442" s="49" t="s">
        <v>781</v>
      </c>
      <c r="J8442" s="49">
        <v>135600</v>
      </c>
      <c r="K8442" s="49" t="s">
        <v>115</v>
      </c>
      <c r="L8442" s="49">
        <v>9816582</v>
      </c>
      <c r="M8442" s="49" t="s">
        <v>977</v>
      </c>
      <c r="N8442" s="51">
        <v>38018</v>
      </c>
      <c r="O8442" s="51">
        <v>37987</v>
      </c>
      <c r="P8442" s="49" t="s">
        <v>3420</v>
      </c>
    </row>
    <row r="8443" spans="1:16">
      <c r="A8443" s="46">
        <v>0</v>
      </c>
      <c r="B8443" s="46">
        <v>0</v>
      </c>
      <c r="C8443" s="46">
        <v>0</v>
      </c>
      <c r="D8443" s="46">
        <f t="shared" si="131"/>
        <v>0</v>
      </c>
      <c r="E8443" s="51">
        <v>45261</v>
      </c>
      <c r="F8443" s="49" t="s">
        <v>80</v>
      </c>
      <c r="G8443" s="49" t="s">
        <v>81</v>
      </c>
      <c r="H8443" s="49" t="s">
        <v>3415</v>
      </c>
      <c r="I8443" s="49" t="s">
        <v>781</v>
      </c>
      <c r="J8443" s="49">
        <v>135600</v>
      </c>
      <c r="K8443" s="49" t="s">
        <v>115</v>
      </c>
      <c r="L8443" s="49">
        <v>11582845</v>
      </c>
      <c r="M8443" s="49" t="s">
        <v>906</v>
      </c>
      <c r="N8443" s="51">
        <v>40971</v>
      </c>
      <c r="O8443" s="51">
        <v>40909</v>
      </c>
      <c r="P8443" s="49" t="s">
        <v>3421</v>
      </c>
    </row>
    <row r="8444" spans="1:16">
      <c r="A8444" s="46">
        <v>0</v>
      </c>
      <c r="B8444" s="46">
        <v>0</v>
      </c>
      <c r="C8444" s="46">
        <v>0</v>
      </c>
      <c r="D8444" s="46">
        <f t="shared" si="131"/>
        <v>0</v>
      </c>
      <c r="E8444" s="51">
        <v>45261</v>
      </c>
      <c r="F8444" s="49" t="s">
        <v>80</v>
      </c>
      <c r="G8444" s="49" t="s">
        <v>81</v>
      </c>
      <c r="H8444" s="49" t="s">
        <v>3415</v>
      </c>
      <c r="I8444" s="49" t="s">
        <v>781</v>
      </c>
      <c r="J8444" s="49">
        <v>135600</v>
      </c>
      <c r="K8444" s="49" t="s">
        <v>115</v>
      </c>
      <c r="L8444" s="49">
        <v>9819615</v>
      </c>
      <c r="M8444" s="49" t="s">
        <v>977</v>
      </c>
      <c r="N8444" s="51">
        <v>38534</v>
      </c>
      <c r="O8444" s="51">
        <v>38353</v>
      </c>
      <c r="P8444" s="49" t="s">
        <v>3420</v>
      </c>
    </row>
    <row r="8445" spans="1:16">
      <c r="A8445" s="46">
        <v>0</v>
      </c>
      <c r="B8445" s="46">
        <v>0</v>
      </c>
      <c r="C8445" s="46">
        <v>0</v>
      </c>
      <c r="D8445" s="46">
        <f t="shared" si="131"/>
        <v>0</v>
      </c>
      <c r="E8445" s="51">
        <v>45261</v>
      </c>
      <c r="F8445" s="49" t="s">
        <v>80</v>
      </c>
      <c r="G8445" s="49" t="s">
        <v>81</v>
      </c>
      <c r="H8445" s="49" t="s">
        <v>3424</v>
      </c>
      <c r="I8445" s="49" t="s">
        <v>709</v>
      </c>
      <c r="J8445" s="49">
        <v>135001</v>
      </c>
      <c r="K8445" s="49" t="s">
        <v>153</v>
      </c>
      <c r="L8445" s="49">
        <v>9810014</v>
      </c>
      <c r="M8445" s="49" t="s">
        <v>1096</v>
      </c>
      <c r="N8445" s="51">
        <v>37210</v>
      </c>
      <c r="O8445" s="51">
        <v>37196</v>
      </c>
      <c r="P8445" s="49" t="s">
        <v>1097</v>
      </c>
    </row>
    <row r="8446" spans="1:16">
      <c r="A8446" s="46">
        <v>0</v>
      </c>
      <c r="B8446" s="46">
        <v>0</v>
      </c>
      <c r="C8446" s="46">
        <v>0</v>
      </c>
      <c r="D8446" s="46">
        <f t="shared" si="131"/>
        <v>0</v>
      </c>
      <c r="E8446" s="51">
        <v>45261</v>
      </c>
      <c r="F8446" s="49" t="s">
        <v>80</v>
      </c>
      <c r="G8446" s="49" t="s">
        <v>81</v>
      </c>
      <c r="H8446" s="49" t="s">
        <v>3424</v>
      </c>
      <c r="I8446" s="49" t="s">
        <v>709</v>
      </c>
      <c r="J8446" s="49">
        <v>135300</v>
      </c>
      <c r="K8446" s="49" t="s">
        <v>107</v>
      </c>
      <c r="L8446" s="49">
        <v>12575520</v>
      </c>
      <c r="M8446" s="49" t="s">
        <v>3425</v>
      </c>
      <c r="N8446" s="51">
        <v>41821</v>
      </c>
      <c r="O8446" s="51">
        <v>41821</v>
      </c>
      <c r="P8446" s="49" t="s">
        <v>3426</v>
      </c>
    </row>
    <row r="8447" spans="1:16">
      <c r="A8447" s="46">
        <v>0</v>
      </c>
      <c r="B8447" s="46">
        <v>0</v>
      </c>
      <c r="C8447" s="46">
        <v>0</v>
      </c>
      <c r="D8447" s="46">
        <f t="shared" si="131"/>
        <v>0</v>
      </c>
      <c r="E8447" s="51">
        <v>45261</v>
      </c>
      <c r="F8447" s="49" t="s">
        <v>80</v>
      </c>
      <c r="G8447" s="49" t="s">
        <v>81</v>
      </c>
      <c r="H8447" s="49" t="s">
        <v>3424</v>
      </c>
      <c r="I8447" s="49" t="s">
        <v>709</v>
      </c>
      <c r="J8447" s="49">
        <v>135300</v>
      </c>
      <c r="K8447" s="49" t="s">
        <v>107</v>
      </c>
      <c r="L8447" s="49">
        <v>13429161</v>
      </c>
      <c r="M8447" s="49" t="s">
        <v>3427</v>
      </c>
      <c r="N8447" s="51">
        <v>42136</v>
      </c>
      <c r="O8447" s="51">
        <v>42186</v>
      </c>
      <c r="P8447" s="49" t="s">
        <v>3428</v>
      </c>
    </row>
    <row r="8448" spans="1:16">
      <c r="A8448" s="46">
        <v>0</v>
      </c>
      <c r="B8448" s="46">
        <v>0</v>
      </c>
      <c r="C8448" s="46">
        <v>0</v>
      </c>
      <c r="D8448" s="46">
        <f t="shared" si="131"/>
        <v>0</v>
      </c>
      <c r="E8448" s="51">
        <v>45261</v>
      </c>
      <c r="F8448" s="49" t="s">
        <v>80</v>
      </c>
      <c r="G8448" s="49" t="s">
        <v>81</v>
      </c>
      <c r="H8448" s="49" t="s">
        <v>3424</v>
      </c>
      <c r="I8448" s="49" t="s">
        <v>709</v>
      </c>
      <c r="J8448" s="49">
        <v>135300</v>
      </c>
      <c r="K8448" s="49" t="s">
        <v>107</v>
      </c>
      <c r="L8448" s="49">
        <v>14696765</v>
      </c>
      <c r="M8448" s="49" t="s">
        <v>3429</v>
      </c>
      <c r="N8448" s="51">
        <v>42464</v>
      </c>
      <c r="O8448" s="51">
        <v>42461</v>
      </c>
      <c r="P8448" s="49" t="s">
        <v>3430</v>
      </c>
    </row>
    <row r="8449" spans="1:16">
      <c r="A8449" s="46">
        <v>0</v>
      </c>
      <c r="B8449" s="46">
        <v>0</v>
      </c>
      <c r="C8449" s="46">
        <v>0</v>
      </c>
      <c r="D8449" s="46">
        <f t="shared" si="131"/>
        <v>0</v>
      </c>
      <c r="E8449" s="51">
        <v>45261</v>
      </c>
      <c r="F8449" s="49" t="s">
        <v>80</v>
      </c>
      <c r="G8449" s="49" t="s">
        <v>81</v>
      </c>
      <c r="H8449" s="49" t="s">
        <v>3424</v>
      </c>
      <c r="I8449" s="49" t="s">
        <v>709</v>
      </c>
      <c r="J8449" s="49">
        <v>135300</v>
      </c>
      <c r="K8449" s="49" t="s">
        <v>107</v>
      </c>
      <c r="L8449" s="49">
        <v>11909746</v>
      </c>
      <c r="M8449" s="49" t="s">
        <v>3431</v>
      </c>
      <c r="N8449" s="51">
        <v>41397</v>
      </c>
      <c r="O8449" s="51">
        <v>41426</v>
      </c>
      <c r="P8449" s="49" t="s">
        <v>3432</v>
      </c>
    </row>
    <row r="8450" spans="1:16">
      <c r="A8450" s="46">
        <v>0</v>
      </c>
      <c r="B8450" s="46">
        <v>0</v>
      </c>
      <c r="C8450" s="46">
        <v>0</v>
      </c>
      <c r="D8450" s="46">
        <f t="shared" si="131"/>
        <v>0</v>
      </c>
      <c r="E8450" s="51">
        <v>45261</v>
      </c>
      <c r="F8450" s="49" t="s">
        <v>80</v>
      </c>
      <c r="G8450" s="49" t="s">
        <v>81</v>
      </c>
      <c r="H8450" s="49" t="s">
        <v>3424</v>
      </c>
      <c r="I8450" s="49" t="s">
        <v>709</v>
      </c>
      <c r="J8450" s="49">
        <v>135300</v>
      </c>
      <c r="K8450" s="49" t="s">
        <v>116</v>
      </c>
      <c r="L8450" s="49">
        <v>13616987</v>
      </c>
      <c r="M8450" s="49" t="s">
        <v>1087</v>
      </c>
      <c r="N8450" s="51">
        <v>42136</v>
      </c>
      <c r="O8450" s="51">
        <v>42186</v>
      </c>
      <c r="P8450" s="49" t="s">
        <v>3428</v>
      </c>
    </row>
    <row r="8451" spans="1:16">
      <c r="A8451" s="46">
        <v>0</v>
      </c>
      <c r="B8451" s="46">
        <v>0</v>
      </c>
      <c r="C8451" s="46">
        <v>0</v>
      </c>
      <c r="D8451" s="46">
        <f t="shared" ref="D8451:D8514" si="132">+B8451-C8451</f>
        <v>0</v>
      </c>
      <c r="E8451" s="51">
        <v>45261</v>
      </c>
      <c r="F8451" s="49" t="s">
        <v>80</v>
      </c>
      <c r="G8451" s="49" t="s">
        <v>81</v>
      </c>
      <c r="H8451" s="49" t="s">
        <v>3424</v>
      </c>
      <c r="I8451" s="49" t="s">
        <v>709</v>
      </c>
      <c r="J8451" s="49">
        <v>135300</v>
      </c>
      <c r="K8451" s="49" t="s">
        <v>117</v>
      </c>
      <c r="L8451" s="49">
        <v>13617004</v>
      </c>
      <c r="M8451" s="49" t="s">
        <v>1089</v>
      </c>
      <c r="N8451" s="51">
        <v>42136</v>
      </c>
      <c r="O8451" s="51">
        <v>42186</v>
      </c>
      <c r="P8451" s="49" t="s">
        <v>3428</v>
      </c>
    </row>
    <row r="8452" spans="1:16">
      <c r="A8452" s="46">
        <v>0</v>
      </c>
      <c r="B8452" s="46">
        <v>0</v>
      </c>
      <c r="C8452" s="46">
        <v>0</v>
      </c>
      <c r="D8452" s="46">
        <f t="shared" si="132"/>
        <v>0</v>
      </c>
      <c r="E8452" s="51">
        <v>45261</v>
      </c>
      <c r="F8452" s="49" t="s">
        <v>80</v>
      </c>
      <c r="G8452" s="49" t="s">
        <v>81</v>
      </c>
      <c r="H8452" s="49" t="s">
        <v>3424</v>
      </c>
      <c r="I8452" s="49" t="s">
        <v>709</v>
      </c>
      <c r="J8452" s="49">
        <v>135300</v>
      </c>
      <c r="K8452" s="49" t="s">
        <v>117</v>
      </c>
      <c r="L8452" s="49">
        <v>13617019</v>
      </c>
      <c r="M8452" s="49" t="s">
        <v>1088</v>
      </c>
      <c r="N8452" s="51">
        <v>42136</v>
      </c>
      <c r="O8452" s="51">
        <v>42186</v>
      </c>
      <c r="P8452" s="49" t="s">
        <v>3428</v>
      </c>
    </row>
    <row r="8453" spans="1:16">
      <c r="A8453" s="46">
        <v>0</v>
      </c>
      <c r="B8453" s="46">
        <v>0</v>
      </c>
      <c r="C8453" s="46">
        <v>0</v>
      </c>
      <c r="D8453" s="46">
        <f t="shared" si="132"/>
        <v>0</v>
      </c>
      <c r="E8453" s="51">
        <v>45261</v>
      </c>
      <c r="F8453" s="49" t="s">
        <v>80</v>
      </c>
      <c r="G8453" s="49" t="s">
        <v>81</v>
      </c>
      <c r="H8453" s="49" t="s">
        <v>3424</v>
      </c>
      <c r="I8453" s="49" t="s">
        <v>709</v>
      </c>
      <c r="J8453" s="49">
        <v>135300</v>
      </c>
      <c r="K8453" s="49" t="s">
        <v>117</v>
      </c>
      <c r="L8453" s="49">
        <v>13617040</v>
      </c>
      <c r="M8453" s="49" t="s">
        <v>1088</v>
      </c>
      <c r="N8453" s="51">
        <v>42136</v>
      </c>
      <c r="O8453" s="51">
        <v>42186</v>
      </c>
      <c r="P8453" s="49" t="s">
        <v>3428</v>
      </c>
    </row>
    <row r="8454" spans="1:16">
      <c r="A8454" s="46">
        <v>0</v>
      </c>
      <c r="B8454" s="46">
        <v>0</v>
      </c>
      <c r="C8454" s="46">
        <v>0</v>
      </c>
      <c r="D8454" s="46">
        <f t="shared" si="132"/>
        <v>0</v>
      </c>
      <c r="E8454" s="51">
        <v>45261</v>
      </c>
      <c r="F8454" s="49" t="s">
        <v>80</v>
      </c>
      <c r="G8454" s="49" t="s">
        <v>81</v>
      </c>
      <c r="H8454" s="49" t="s">
        <v>3424</v>
      </c>
      <c r="I8454" s="49" t="s">
        <v>709</v>
      </c>
      <c r="J8454" s="49">
        <v>135300</v>
      </c>
      <c r="K8454" s="49" t="s">
        <v>117</v>
      </c>
      <c r="L8454" s="49">
        <v>13617001</v>
      </c>
      <c r="M8454" s="49" t="s">
        <v>1088</v>
      </c>
      <c r="N8454" s="51">
        <v>42136</v>
      </c>
      <c r="O8454" s="51">
        <v>42186</v>
      </c>
      <c r="P8454" s="49" t="s">
        <v>3428</v>
      </c>
    </row>
    <row r="8455" spans="1:16">
      <c r="A8455" s="46">
        <v>0</v>
      </c>
      <c r="B8455" s="46">
        <v>0</v>
      </c>
      <c r="C8455" s="46">
        <v>0</v>
      </c>
      <c r="D8455" s="46">
        <f t="shared" si="132"/>
        <v>0</v>
      </c>
      <c r="E8455" s="51">
        <v>45261</v>
      </c>
      <c r="F8455" s="49" t="s">
        <v>80</v>
      </c>
      <c r="G8455" s="49" t="s">
        <v>81</v>
      </c>
      <c r="H8455" s="49" t="s">
        <v>3424</v>
      </c>
      <c r="I8455" s="49" t="s">
        <v>709</v>
      </c>
      <c r="J8455" s="49">
        <v>135300</v>
      </c>
      <c r="K8455" s="49" t="s">
        <v>117</v>
      </c>
      <c r="L8455" s="49">
        <v>13617025</v>
      </c>
      <c r="M8455" s="49" t="s">
        <v>1088</v>
      </c>
      <c r="N8455" s="51">
        <v>42136</v>
      </c>
      <c r="O8455" s="51">
        <v>42186</v>
      </c>
      <c r="P8455" s="49" t="s">
        <v>3428</v>
      </c>
    </row>
    <row r="8456" spans="1:16">
      <c r="A8456" s="46">
        <v>0</v>
      </c>
      <c r="B8456" s="46">
        <v>0</v>
      </c>
      <c r="C8456" s="46">
        <v>0</v>
      </c>
      <c r="D8456" s="46">
        <f t="shared" si="132"/>
        <v>0</v>
      </c>
      <c r="E8456" s="51">
        <v>45261</v>
      </c>
      <c r="F8456" s="49" t="s">
        <v>80</v>
      </c>
      <c r="G8456" s="49" t="s">
        <v>81</v>
      </c>
      <c r="H8456" s="49" t="s">
        <v>3424</v>
      </c>
      <c r="I8456" s="49" t="s">
        <v>709</v>
      </c>
      <c r="J8456" s="49">
        <v>135300</v>
      </c>
      <c r="K8456" s="49" t="s">
        <v>117</v>
      </c>
      <c r="L8456" s="49">
        <v>13617058</v>
      </c>
      <c r="M8456" s="49" t="s">
        <v>1089</v>
      </c>
      <c r="N8456" s="51">
        <v>42136</v>
      </c>
      <c r="O8456" s="51">
        <v>42186</v>
      </c>
      <c r="P8456" s="49" t="s">
        <v>3428</v>
      </c>
    </row>
    <row r="8457" spans="1:16">
      <c r="A8457" s="46">
        <v>0</v>
      </c>
      <c r="B8457" s="46">
        <v>0</v>
      </c>
      <c r="C8457" s="46">
        <v>0</v>
      </c>
      <c r="D8457" s="46">
        <f t="shared" si="132"/>
        <v>0</v>
      </c>
      <c r="E8457" s="51">
        <v>45261</v>
      </c>
      <c r="F8457" s="49" t="s">
        <v>80</v>
      </c>
      <c r="G8457" s="49" t="s">
        <v>81</v>
      </c>
      <c r="H8457" s="49" t="s">
        <v>3424</v>
      </c>
      <c r="I8457" s="49" t="s">
        <v>709</v>
      </c>
      <c r="J8457" s="49">
        <v>135300</v>
      </c>
      <c r="K8457" s="49" t="s">
        <v>117</v>
      </c>
      <c r="L8457" s="49">
        <v>13617016</v>
      </c>
      <c r="M8457" s="49" t="s">
        <v>1088</v>
      </c>
      <c r="N8457" s="51">
        <v>42136</v>
      </c>
      <c r="O8457" s="51">
        <v>42186</v>
      </c>
      <c r="P8457" s="49" t="s">
        <v>3428</v>
      </c>
    </row>
    <row r="8458" spans="1:16">
      <c r="A8458" s="46">
        <v>0</v>
      </c>
      <c r="B8458" s="46">
        <v>0</v>
      </c>
      <c r="C8458" s="46">
        <v>0</v>
      </c>
      <c r="D8458" s="46">
        <f t="shared" si="132"/>
        <v>0</v>
      </c>
      <c r="E8458" s="51">
        <v>45261</v>
      </c>
      <c r="F8458" s="49" t="s">
        <v>80</v>
      </c>
      <c r="G8458" s="49" t="s">
        <v>81</v>
      </c>
      <c r="H8458" s="49" t="s">
        <v>3424</v>
      </c>
      <c r="I8458" s="49" t="s">
        <v>709</v>
      </c>
      <c r="J8458" s="49">
        <v>135300</v>
      </c>
      <c r="K8458" s="49" t="s">
        <v>117</v>
      </c>
      <c r="L8458" s="49">
        <v>13617022</v>
      </c>
      <c r="M8458" s="49" t="s">
        <v>1089</v>
      </c>
      <c r="N8458" s="51">
        <v>42136</v>
      </c>
      <c r="O8458" s="51">
        <v>42186</v>
      </c>
      <c r="P8458" s="49" t="s">
        <v>3428</v>
      </c>
    </row>
    <row r="8459" spans="1:16">
      <c r="A8459" s="46">
        <v>0</v>
      </c>
      <c r="B8459" s="46">
        <v>0</v>
      </c>
      <c r="C8459" s="46">
        <v>0</v>
      </c>
      <c r="D8459" s="46">
        <f t="shared" si="132"/>
        <v>0</v>
      </c>
      <c r="E8459" s="51">
        <v>45261</v>
      </c>
      <c r="F8459" s="49" t="s">
        <v>80</v>
      </c>
      <c r="G8459" s="49" t="s">
        <v>81</v>
      </c>
      <c r="H8459" s="49" t="s">
        <v>3424</v>
      </c>
      <c r="I8459" s="49" t="s">
        <v>709</v>
      </c>
      <c r="J8459" s="49">
        <v>135300</v>
      </c>
      <c r="K8459" s="49" t="s">
        <v>117</v>
      </c>
      <c r="L8459" s="49">
        <v>13617031</v>
      </c>
      <c r="M8459" s="49" t="s">
        <v>1088</v>
      </c>
      <c r="N8459" s="51">
        <v>42136</v>
      </c>
      <c r="O8459" s="51">
        <v>42186</v>
      </c>
      <c r="P8459" s="49" t="s">
        <v>3428</v>
      </c>
    </row>
    <row r="8460" spans="1:16">
      <c r="A8460" s="46">
        <v>0</v>
      </c>
      <c r="B8460" s="46">
        <v>0</v>
      </c>
      <c r="C8460" s="46">
        <v>0</v>
      </c>
      <c r="D8460" s="46">
        <f t="shared" si="132"/>
        <v>0</v>
      </c>
      <c r="E8460" s="51">
        <v>45261</v>
      </c>
      <c r="F8460" s="49" t="s">
        <v>80</v>
      </c>
      <c r="G8460" s="49" t="s">
        <v>81</v>
      </c>
      <c r="H8460" s="49" t="s">
        <v>3424</v>
      </c>
      <c r="I8460" s="49" t="s">
        <v>709</v>
      </c>
      <c r="J8460" s="49">
        <v>135300</v>
      </c>
      <c r="K8460" s="49" t="s">
        <v>117</v>
      </c>
      <c r="L8460" s="49">
        <v>13617034</v>
      </c>
      <c r="M8460" s="49" t="s">
        <v>1089</v>
      </c>
      <c r="N8460" s="51">
        <v>42136</v>
      </c>
      <c r="O8460" s="51">
        <v>42186</v>
      </c>
      <c r="P8460" s="49" t="s">
        <v>3428</v>
      </c>
    </row>
    <row r="8461" spans="1:16">
      <c r="A8461" s="46">
        <v>0</v>
      </c>
      <c r="B8461" s="46">
        <v>0</v>
      </c>
      <c r="C8461" s="46">
        <v>0</v>
      </c>
      <c r="D8461" s="46">
        <f t="shared" si="132"/>
        <v>0</v>
      </c>
      <c r="E8461" s="51">
        <v>45261</v>
      </c>
      <c r="F8461" s="49" t="s">
        <v>80</v>
      </c>
      <c r="G8461" s="49" t="s">
        <v>81</v>
      </c>
      <c r="H8461" s="49" t="s">
        <v>3424</v>
      </c>
      <c r="I8461" s="49" t="s">
        <v>709</v>
      </c>
      <c r="J8461" s="49">
        <v>135300</v>
      </c>
      <c r="K8461" s="49" t="s">
        <v>117</v>
      </c>
      <c r="L8461" s="49">
        <v>13617043</v>
      </c>
      <c r="M8461" s="49" t="s">
        <v>1088</v>
      </c>
      <c r="N8461" s="51">
        <v>42136</v>
      </c>
      <c r="O8461" s="51">
        <v>42186</v>
      </c>
      <c r="P8461" s="49" t="s">
        <v>3428</v>
      </c>
    </row>
    <row r="8462" spans="1:16">
      <c r="A8462" s="46">
        <v>0</v>
      </c>
      <c r="B8462" s="46">
        <v>0</v>
      </c>
      <c r="C8462" s="46">
        <v>0</v>
      </c>
      <c r="D8462" s="46">
        <f t="shared" si="132"/>
        <v>0</v>
      </c>
      <c r="E8462" s="51">
        <v>45261</v>
      </c>
      <c r="F8462" s="49" t="s">
        <v>80</v>
      </c>
      <c r="G8462" s="49" t="s">
        <v>81</v>
      </c>
      <c r="H8462" s="49" t="s">
        <v>3424</v>
      </c>
      <c r="I8462" s="49" t="s">
        <v>709</v>
      </c>
      <c r="J8462" s="49">
        <v>135300</v>
      </c>
      <c r="K8462" s="49" t="s">
        <v>117</v>
      </c>
      <c r="L8462" s="49">
        <v>13617049</v>
      </c>
      <c r="M8462" s="49" t="s">
        <v>1088</v>
      </c>
      <c r="N8462" s="51">
        <v>42136</v>
      </c>
      <c r="O8462" s="51">
        <v>42186</v>
      </c>
      <c r="P8462" s="49" t="s">
        <v>3428</v>
      </c>
    </row>
    <row r="8463" spans="1:16">
      <c r="A8463" s="46">
        <v>0</v>
      </c>
      <c r="B8463" s="46">
        <v>0</v>
      </c>
      <c r="C8463" s="46">
        <v>0</v>
      </c>
      <c r="D8463" s="46">
        <f t="shared" si="132"/>
        <v>0</v>
      </c>
      <c r="E8463" s="51">
        <v>45261</v>
      </c>
      <c r="F8463" s="49" t="s">
        <v>80</v>
      </c>
      <c r="G8463" s="49" t="s">
        <v>81</v>
      </c>
      <c r="H8463" s="49" t="s">
        <v>3424</v>
      </c>
      <c r="I8463" s="49" t="s">
        <v>709</v>
      </c>
      <c r="J8463" s="49">
        <v>135300</v>
      </c>
      <c r="K8463" s="49" t="s">
        <v>117</v>
      </c>
      <c r="L8463" s="49">
        <v>13617052</v>
      </c>
      <c r="M8463" s="49" t="s">
        <v>1089</v>
      </c>
      <c r="N8463" s="51">
        <v>42136</v>
      </c>
      <c r="O8463" s="51">
        <v>42186</v>
      </c>
      <c r="P8463" s="49" t="s">
        <v>3428</v>
      </c>
    </row>
    <row r="8464" spans="1:16">
      <c r="A8464" s="46">
        <v>0</v>
      </c>
      <c r="B8464" s="46">
        <v>0</v>
      </c>
      <c r="C8464" s="46">
        <v>0</v>
      </c>
      <c r="D8464" s="46">
        <f t="shared" si="132"/>
        <v>0</v>
      </c>
      <c r="E8464" s="51">
        <v>45261</v>
      </c>
      <c r="F8464" s="49" t="s">
        <v>80</v>
      </c>
      <c r="G8464" s="49" t="s">
        <v>81</v>
      </c>
      <c r="H8464" s="49" t="s">
        <v>3424</v>
      </c>
      <c r="I8464" s="49" t="s">
        <v>709</v>
      </c>
      <c r="J8464" s="49">
        <v>135300</v>
      </c>
      <c r="K8464" s="49" t="s">
        <v>117</v>
      </c>
      <c r="L8464" s="49">
        <v>13617007</v>
      </c>
      <c r="M8464" s="49" t="s">
        <v>1088</v>
      </c>
      <c r="N8464" s="51">
        <v>42136</v>
      </c>
      <c r="O8464" s="51">
        <v>42186</v>
      </c>
      <c r="P8464" s="49" t="s">
        <v>3428</v>
      </c>
    </row>
    <row r="8465" spans="1:16">
      <c r="A8465" s="46">
        <v>0</v>
      </c>
      <c r="B8465" s="46">
        <v>0</v>
      </c>
      <c r="C8465" s="46">
        <v>0</v>
      </c>
      <c r="D8465" s="46">
        <f t="shared" si="132"/>
        <v>0</v>
      </c>
      <c r="E8465" s="51">
        <v>45261</v>
      </c>
      <c r="F8465" s="49" t="s">
        <v>80</v>
      </c>
      <c r="G8465" s="49" t="s">
        <v>81</v>
      </c>
      <c r="H8465" s="49" t="s">
        <v>3424</v>
      </c>
      <c r="I8465" s="49" t="s">
        <v>709</v>
      </c>
      <c r="J8465" s="49">
        <v>135300</v>
      </c>
      <c r="K8465" s="49" t="s">
        <v>117</v>
      </c>
      <c r="L8465" s="49">
        <v>13617010</v>
      </c>
      <c r="M8465" s="49" t="s">
        <v>1088</v>
      </c>
      <c r="N8465" s="51">
        <v>42136</v>
      </c>
      <c r="O8465" s="51">
        <v>42186</v>
      </c>
      <c r="P8465" s="49" t="s">
        <v>3428</v>
      </c>
    </row>
    <row r="8466" spans="1:16">
      <c r="A8466" s="46">
        <v>0</v>
      </c>
      <c r="B8466" s="46">
        <v>0</v>
      </c>
      <c r="C8466" s="46">
        <v>0</v>
      </c>
      <c r="D8466" s="46">
        <f t="shared" si="132"/>
        <v>0</v>
      </c>
      <c r="E8466" s="51">
        <v>45261</v>
      </c>
      <c r="F8466" s="49" t="s">
        <v>80</v>
      </c>
      <c r="G8466" s="49" t="s">
        <v>81</v>
      </c>
      <c r="H8466" s="49" t="s">
        <v>3424</v>
      </c>
      <c r="I8466" s="49" t="s">
        <v>709</v>
      </c>
      <c r="J8466" s="49">
        <v>135300</v>
      </c>
      <c r="K8466" s="49" t="s">
        <v>117</v>
      </c>
      <c r="L8466" s="49">
        <v>13617055</v>
      </c>
      <c r="M8466" s="49" t="s">
        <v>1089</v>
      </c>
      <c r="N8466" s="51">
        <v>42136</v>
      </c>
      <c r="O8466" s="51">
        <v>42186</v>
      </c>
      <c r="P8466" s="49" t="s">
        <v>3428</v>
      </c>
    </row>
    <row r="8467" spans="1:16">
      <c r="A8467" s="46">
        <v>0</v>
      </c>
      <c r="B8467" s="46">
        <v>0</v>
      </c>
      <c r="C8467" s="46">
        <v>0</v>
      </c>
      <c r="D8467" s="46">
        <f t="shared" si="132"/>
        <v>0</v>
      </c>
      <c r="E8467" s="51">
        <v>45261</v>
      </c>
      <c r="F8467" s="49" t="s">
        <v>80</v>
      </c>
      <c r="G8467" s="49" t="s">
        <v>81</v>
      </c>
      <c r="H8467" s="49" t="s">
        <v>3424</v>
      </c>
      <c r="I8467" s="49" t="s">
        <v>709</v>
      </c>
      <c r="J8467" s="49">
        <v>135300</v>
      </c>
      <c r="K8467" s="49" t="s">
        <v>117</v>
      </c>
      <c r="L8467" s="49">
        <v>13617064</v>
      </c>
      <c r="M8467" s="49" t="s">
        <v>1088</v>
      </c>
      <c r="N8467" s="51">
        <v>42136</v>
      </c>
      <c r="O8467" s="51">
        <v>42186</v>
      </c>
      <c r="P8467" s="49" t="s">
        <v>3428</v>
      </c>
    </row>
    <row r="8468" spans="1:16">
      <c r="A8468" s="46">
        <v>0</v>
      </c>
      <c r="B8468" s="46">
        <v>0</v>
      </c>
      <c r="C8468" s="46">
        <v>0</v>
      </c>
      <c r="D8468" s="46">
        <f t="shared" si="132"/>
        <v>0</v>
      </c>
      <c r="E8468" s="51">
        <v>45261</v>
      </c>
      <c r="F8468" s="49" t="s">
        <v>80</v>
      </c>
      <c r="G8468" s="49" t="s">
        <v>81</v>
      </c>
      <c r="H8468" s="49" t="s">
        <v>3424</v>
      </c>
      <c r="I8468" s="49" t="s">
        <v>709</v>
      </c>
      <c r="J8468" s="49">
        <v>135300</v>
      </c>
      <c r="K8468" s="49" t="s">
        <v>117</v>
      </c>
      <c r="L8468" s="49">
        <v>13616992</v>
      </c>
      <c r="M8468" s="49" t="s">
        <v>1088</v>
      </c>
      <c r="N8468" s="51">
        <v>42136</v>
      </c>
      <c r="O8468" s="51">
        <v>42186</v>
      </c>
      <c r="P8468" s="49" t="s">
        <v>3428</v>
      </c>
    </row>
    <row r="8469" spans="1:16">
      <c r="A8469" s="46">
        <v>0</v>
      </c>
      <c r="B8469" s="46">
        <v>0</v>
      </c>
      <c r="C8469" s="46">
        <v>0</v>
      </c>
      <c r="D8469" s="46">
        <f t="shared" si="132"/>
        <v>0</v>
      </c>
      <c r="E8469" s="51">
        <v>45261</v>
      </c>
      <c r="F8469" s="49" t="s">
        <v>80</v>
      </c>
      <c r="G8469" s="49" t="s">
        <v>81</v>
      </c>
      <c r="H8469" s="49" t="s">
        <v>3424</v>
      </c>
      <c r="I8469" s="49" t="s">
        <v>709</v>
      </c>
      <c r="J8469" s="49">
        <v>135300</v>
      </c>
      <c r="K8469" s="49" t="s">
        <v>117</v>
      </c>
      <c r="L8469" s="49">
        <v>13616995</v>
      </c>
      <c r="M8469" s="49" t="s">
        <v>1088</v>
      </c>
      <c r="N8469" s="51">
        <v>42136</v>
      </c>
      <c r="O8469" s="51">
        <v>42186</v>
      </c>
      <c r="P8469" s="49" t="s">
        <v>3428</v>
      </c>
    </row>
    <row r="8470" spans="1:16">
      <c r="A8470" s="46">
        <v>0</v>
      </c>
      <c r="B8470" s="46">
        <v>0</v>
      </c>
      <c r="C8470" s="46">
        <v>0</v>
      </c>
      <c r="D8470" s="46">
        <f t="shared" si="132"/>
        <v>0</v>
      </c>
      <c r="E8470" s="51">
        <v>45261</v>
      </c>
      <c r="F8470" s="49" t="s">
        <v>80</v>
      </c>
      <c r="G8470" s="49" t="s">
        <v>81</v>
      </c>
      <c r="H8470" s="49" t="s">
        <v>3424</v>
      </c>
      <c r="I8470" s="49" t="s">
        <v>709</v>
      </c>
      <c r="J8470" s="49">
        <v>135300</v>
      </c>
      <c r="K8470" s="49" t="s">
        <v>117</v>
      </c>
      <c r="L8470" s="49">
        <v>13616998</v>
      </c>
      <c r="M8470" s="49" t="s">
        <v>1088</v>
      </c>
      <c r="N8470" s="51">
        <v>42136</v>
      </c>
      <c r="O8470" s="51">
        <v>42186</v>
      </c>
      <c r="P8470" s="49" t="s">
        <v>3428</v>
      </c>
    </row>
    <row r="8471" spans="1:16">
      <c r="A8471" s="46">
        <v>0</v>
      </c>
      <c r="B8471" s="46">
        <v>0</v>
      </c>
      <c r="C8471" s="46">
        <v>0</v>
      </c>
      <c r="D8471" s="46">
        <f t="shared" si="132"/>
        <v>0</v>
      </c>
      <c r="E8471" s="51">
        <v>45261</v>
      </c>
      <c r="F8471" s="49" t="s">
        <v>80</v>
      </c>
      <c r="G8471" s="49" t="s">
        <v>81</v>
      </c>
      <c r="H8471" s="49" t="s">
        <v>3424</v>
      </c>
      <c r="I8471" s="49" t="s">
        <v>709</v>
      </c>
      <c r="J8471" s="49">
        <v>135300</v>
      </c>
      <c r="K8471" s="49" t="s">
        <v>117</v>
      </c>
      <c r="L8471" s="49">
        <v>13617046</v>
      </c>
      <c r="M8471" s="49" t="s">
        <v>1088</v>
      </c>
      <c r="N8471" s="51">
        <v>42136</v>
      </c>
      <c r="O8471" s="51">
        <v>42186</v>
      </c>
      <c r="P8471" s="49" t="s">
        <v>3428</v>
      </c>
    </row>
    <row r="8472" spans="1:16">
      <c r="A8472" s="46">
        <v>0</v>
      </c>
      <c r="B8472" s="46">
        <v>0</v>
      </c>
      <c r="C8472" s="46">
        <v>0</v>
      </c>
      <c r="D8472" s="46">
        <f t="shared" si="132"/>
        <v>0</v>
      </c>
      <c r="E8472" s="51">
        <v>45261</v>
      </c>
      <c r="F8472" s="49" t="s">
        <v>80</v>
      </c>
      <c r="G8472" s="49" t="s">
        <v>81</v>
      </c>
      <c r="H8472" s="49" t="s">
        <v>3424</v>
      </c>
      <c r="I8472" s="49" t="s">
        <v>709</v>
      </c>
      <c r="J8472" s="49">
        <v>135300</v>
      </c>
      <c r="K8472" s="49" t="s">
        <v>117</v>
      </c>
      <c r="L8472" s="49">
        <v>13617028</v>
      </c>
      <c r="M8472" s="49" t="s">
        <v>1089</v>
      </c>
      <c r="N8472" s="51">
        <v>42136</v>
      </c>
      <c r="O8472" s="51">
        <v>42186</v>
      </c>
      <c r="P8472" s="49" t="s">
        <v>3428</v>
      </c>
    </row>
    <row r="8473" spans="1:16">
      <c r="A8473" s="46">
        <v>0</v>
      </c>
      <c r="B8473" s="46">
        <v>0</v>
      </c>
      <c r="C8473" s="46">
        <v>0</v>
      </c>
      <c r="D8473" s="46">
        <f t="shared" si="132"/>
        <v>0</v>
      </c>
      <c r="E8473" s="51">
        <v>45261</v>
      </c>
      <c r="F8473" s="49" t="s">
        <v>80</v>
      </c>
      <c r="G8473" s="49" t="s">
        <v>81</v>
      </c>
      <c r="H8473" s="49" t="s">
        <v>3424</v>
      </c>
      <c r="I8473" s="49" t="s">
        <v>709</v>
      </c>
      <c r="J8473" s="49">
        <v>135300</v>
      </c>
      <c r="K8473" s="49" t="s">
        <v>117</v>
      </c>
      <c r="L8473" s="49">
        <v>13617037</v>
      </c>
      <c r="M8473" s="49" t="s">
        <v>1088</v>
      </c>
      <c r="N8473" s="51">
        <v>42136</v>
      </c>
      <c r="O8473" s="51">
        <v>42186</v>
      </c>
      <c r="P8473" s="49" t="s">
        <v>3428</v>
      </c>
    </row>
    <row r="8474" spans="1:16">
      <c r="A8474" s="46">
        <v>0</v>
      </c>
      <c r="B8474" s="46">
        <v>0</v>
      </c>
      <c r="C8474" s="46">
        <v>0</v>
      </c>
      <c r="D8474" s="46">
        <f t="shared" si="132"/>
        <v>0</v>
      </c>
      <c r="E8474" s="51">
        <v>45261</v>
      </c>
      <c r="F8474" s="49" t="s">
        <v>80</v>
      </c>
      <c r="G8474" s="49" t="s">
        <v>81</v>
      </c>
      <c r="H8474" s="49" t="s">
        <v>3424</v>
      </c>
      <c r="I8474" s="49" t="s">
        <v>709</v>
      </c>
      <c r="J8474" s="49">
        <v>135300</v>
      </c>
      <c r="K8474" s="49" t="s">
        <v>117</v>
      </c>
      <c r="L8474" s="49">
        <v>13617067</v>
      </c>
      <c r="M8474" s="49" t="s">
        <v>1088</v>
      </c>
      <c r="N8474" s="51">
        <v>42136</v>
      </c>
      <c r="O8474" s="51">
        <v>42186</v>
      </c>
      <c r="P8474" s="49" t="s">
        <v>3428</v>
      </c>
    </row>
    <row r="8475" spans="1:16">
      <c r="A8475" s="46">
        <v>0</v>
      </c>
      <c r="B8475" s="46">
        <v>0</v>
      </c>
      <c r="C8475" s="46">
        <v>0</v>
      </c>
      <c r="D8475" s="46">
        <f t="shared" si="132"/>
        <v>0</v>
      </c>
      <c r="E8475" s="51">
        <v>45261</v>
      </c>
      <c r="F8475" s="49" t="s">
        <v>80</v>
      </c>
      <c r="G8475" s="49" t="s">
        <v>81</v>
      </c>
      <c r="H8475" s="49" t="s">
        <v>3424</v>
      </c>
      <c r="I8475" s="49" t="s">
        <v>709</v>
      </c>
      <c r="J8475" s="49">
        <v>135300</v>
      </c>
      <c r="K8475" s="49" t="s">
        <v>117</v>
      </c>
      <c r="L8475" s="49">
        <v>13617013</v>
      </c>
      <c r="M8475" s="49" t="s">
        <v>1088</v>
      </c>
      <c r="N8475" s="51">
        <v>42136</v>
      </c>
      <c r="O8475" s="51">
        <v>42186</v>
      </c>
      <c r="P8475" s="49" t="s">
        <v>3428</v>
      </c>
    </row>
    <row r="8476" spans="1:16">
      <c r="A8476" s="46">
        <v>0</v>
      </c>
      <c r="B8476" s="46">
        <v>0</v>
      </c>
      <c r="C8476" s="46">
        <v>0</v>
      </c>
      <c r="D8476" s="46">
        <f t="shared" si="132"/>
        <v>0</v>
      </c>
      <c r="E8476" s="51">
        <v>45261</v>
      </c>
      <c r="F8476" s="49" t="s">
        <v>80</v>
      </c>
      <c r="G8476" s="49" t="s">
        <v>81</v>
      </c>
      <c r="H8476" s="49" t="s">
        <v>3424</v>
      </c>
      <c r="I8476" s="49" t="s">
        <v>709</v>
      </c>
      <c r="J8476" s="49">
        <v>135300</v>
      </c>
      <c r="K8476" s="49" t="s">
        <v>117</v>
      </c>
      <c r="L8476" s="49">
        <v>13617061</v>
      </c>
      <c r="M8476" s="49" t="s">
        <v>1088</v>
      </c>
      <c r="N8476" s="51">
        <v>42136</v>
      </c>
      <c r="O8476" s="51">
        <v>42186</v>
      </c>
      <c r="P8476" s="49" t="s">
        <v>3428</v>
      </c>
    </row>
    <row r="8477" spans="1:16">
      <c r="A8477" s="46">
        <v>0</v>
      </c>
      <c r="B8477" s="46">
        <v>0</v>
      </c>
      <c r="C8477" s="46">
        <v>0</v>
      </c>
      <c r="D8477" s="46">
        <f t="shared" si="132"/>
        <v>0</v>
      </c>
      <c r="E8477" s="51">
        <v>45261</v>
      </c>
      <c r="F8477" s="49" t="s">
        <v>80</v>
      </c>
      <c r="G8477" s="49" t="s">
        <v>81</v>
      </c>
      <c r="H8477" s="49" t="s">
        <v>3424</v>
      </c>
      <c r="I8477" s="49" t="s">
        <v>709</v>
      </c>
      <c r="J8477" s="49">
        <v>135300</v>
      </c>
      <c r="K8477" s="49" t="s">
        <v>135</v>
      </c>
      <c r="L8477" s="49">
        <v>13617070</v>
      </c>
      <c r="M8477" s="49" t="s">
        <v>1051</v>
      </c>
      <c r="N8477" s="51">
        <v>42136</v>
      </c>
      <c r="O8477" s="51">
        <v>42186</v>
      </c>
      <c r="P8477" s="49" t="s">
        <v>3428</v>
      </c>
    </row>
    <row r="8478" spans="1:16">
      <c r="A8478" s="46">
        <v>0</v>
      </c>
      <c r="B8478" s="46">
        <v>0</v>
      </c>
      <c r="C8478" s="46">
        <v>0</v>
      </c>
      <c r="D8478" s="46">
        <f t="shared" si="132"/>
        <v>0</v>
      </c>
      <c r="E8478" s="51">
        <v>45261</v>
      </c>
      <c r="F8478" s="49" t="s">
        <v>80</v>
      </c>
      <c r="G8478" s="49" t="s">
        <v>81</v>
      </c>
      <c r="H8478" s="49" t="s">
        <v>3424</v>
      </c>
      <c r="I8478" s="49" t="s">
        <v>709</v>
      </c>
      <c r="J8478" s="49">
        <v>135300</v>
      </c>
      <c r="K8478" s="49" t="s">
        <v>112</v>
      </c>
      <c r="L8478" s="49">
        <v>13617076</v>
      </c>
      <c r="M8478" s="49" t="s">
        <v>1090</v>
      </c>
      <c r="N8478" s="51">
        <v>42136</v>
      </c>
      <c r="O8478" s="51">
        <v>42186</v>
      </c>
      <c r="P8478" s="49" t="s">
        <v>3428</v>
      </c>
    </row>
    <row r="8479" spans="1:16">
      <c r="A8479" s="46">
        <v>0</v>
      </c>
      <c r="B8479" s="46">
        <v>0</v>
      </c>
      <c r="C8479" s="46">
        <v>0</v>
      </c>
      <c r="D8479" s="46">
        <f t="shared" si="132"/>
        <v>0</v>
      </c>
      <c r="E8479" s="51">
        <v>45261</v>
      </c>
      <c r="F8479" s="49" t="s">
        <v>80</v>
      </c>
      <c r="G8479" s="49" t="s">
        <v>81</v>
      </c>
      <c r="H8479" s="49" t="s">
        <v>3424</v>
      </c>
      <c r="I8479" s="49" t="s">
        <v>709</v>
      </c>
      <c r="J8479" s="49">
        <v>135300</v>
      </c>
      <c r="K8479" s="49" t="s">
        <v>112</v>
      </c>
      <c r="L8479" s="49">
        <v>13617085</v>
      </c>
      <c r="M8479" s="49" t="s">
        <v>1090</v>
      </c>
      <c r="N8479" s="51">
        <v>42136</v>
      </c>
      <c r="O8479" s="51">
        <v>42186</v>
      </c>
      <c r="P8479" s="49" t="s">
        <v>3428</v>
      </c>
    </row>
    <row r="8480" spans="1:16">
      <c r="A8480" s="46">
        <v>0</v>
      </c>
      <c r="B8480" s="46">
        <v>0</v>
      </c>
      <c r="C8480" s="46">
        <v>0</v>
      </c>
      <c r="D8480" s="46">
        <f t="shared" si="132"/>
        <v>0</v>
      </c>
      <c r="E8480" s="51">
        <v>45261</v>
      </c>
      <c r="F8480" s="49" t="s">
        <v>80</v>
      </c>
      <c r="G8480" s="49" t="s">
        <v>81</v>
      </c>
      <c r="H8480" s="49" t="s">
        <v>3424</v>
      </c>
      <c r="I8480" s="49" t="s">
        <v>709</v>
      </c>
      <c r="J8480" s="49">
        <v>135300</v>
      </c>
      <c r="K8480" s="49" t="s">
        <v>112</v>
      </c>
      <c r="L8480" s="49">
        <v>13617082</v>
      </c>
      <c r="M8480" s="49" t="s">
        <v>1090</v>
      </c>
      <c r="N8480" s="51">
        <v>42136</v>
      </c>
      <c r="O8480" s="51">
        <v>42186</v>
      </c>
      <c r="P8480" s="49" t="s">
        <v>3428</v>
      </c>
    </row>
    <row r="8481" spans="1:16">
      <c r="A8481" s="46">
        <v>0</v>
      </c>
      <c r="B8481" s="46">
        <v>0</v>
      </c>
      <c r="C8481" s="46">
        <v>0</v>
      </c>
      <c r="D8481" s="46">
        <f t="shared" si="132"/>
        <v>0</v>
      </c>
      <c r="E8481" s="51">
        <v>45261</v>
      </c>
      <c r="F8481" s="49" t="s">
        <v>80</v>
      </c>
      <c r="G8481" s="49" t="s">
        <v>81</v>
      </c>
      <c r="H8481" s="49" t="s">
        <v>3424</v>
      </c>
      <c r="I8481" s="49" t="s">
        <v>709</v>
      </c>
      <c r="J8481" s="49">
        <v>135300</v>
      </c>
      <c r="K8481" s="49" t="s">
        <v>112</v>
      </c>
      <c r="L8481" s="49">
        <v>13617073</v>
      </c>
      <c r="M8481" s="49" t="s">
        <v>1090</v>
      </c>
      <c r="N8481" s="51">
        <v>42136</v>
      </c>
      <c r="O8481" s="51">
        <v>42186</v>
      </c>
      <c r="P8481" s="49" t="s">
        <v>3428</v>
      </c>
    </row>
    <row r="8482" spans="1:16">
      <c r="A8482" s="46">
        <v>0</v>
      </c>
      <c r="B8482" s="46">
        <v>0</v>
      </c>
      <c r="C8482" s="46">
        <v>0</v>
      </c>
      <c r="D8482" s="46">
        <f t="shared" si="132"/>
        <v>0</v>
      </c>
      <c r="E8482" s="51">
        <v>45261</v>
      </c>
      <c r="F8482" s="49" t="s">
        <v>80</v>
      </c>
      <c r="G8482" s="49" t="s">
        <v>81</v>
      </c>
      <c r="H8482" s="49" t="s">
        <v>3424</v>
      </c>
      <c r="I8482" s="49" t="s">
        <v>709</v>
      </c>
      <c r="J8482" s="49">
        <v>135300</v>
      </c>
      <c r="K8482" s="49" t="s">
        <v>112</v>
      </c>
      <c r="L8482" s="49">
        <v>13617079</v>
      </c>
      <c r="M8482" s="49" t="s">
        <v>1090</v>
      </c>
      <c r="N8482" s="51">
        <v>42136</v>
      </c>
      <c r="O8482" s="51">
        <v>42186</v>
      </c>
      <c r="P8482" s="49" t="s">
        <v>3428</v>
      </c>
    </row>
    <row r="8483" spans="1:16">
      <c r="A8483" s="46">
        <v>0</v>
      </c>
      <c r="B8483" s="46">
        <v>0</v>
      </c>
      <c r="C8483" s="46">
        <v>0</v>
      </c>
      <c r="D8483" s="46">
        <f t="shared" si="132"/>
        <v>0</v>
      </c>
      <c r="E8483" s="51">
        <v>45261</v>
      </c>
      <c r="F8483" s="49" t="s">
        <v>80</v>
      </c>
      <c r="G8483" s="49" t="s">
        <v>81</v>
      </c>
      <c r="H8483" s="49" t="s">
        <v>3424</v>
      </c>
      <c r="I8483" s="49" t="s">
        <v>709</v>
      </c>
      <c r="J8483" s="49">
        <v>135500</v>
      </c>
      <c r="K8483" s="49" t="s">
        <v>103</v>
      </c>
      <c r="L8483" s="49">
        <v>9809988</v>
      </c>
      <c r="M8483" s="49" t="s">
        <v>920</v>
      </c>
      <c r="N8483" s="51">
        <v>37210</v>
      </c>
      <c r="O8483" s="51">
        <v>37257</v>
      </c>
      <c r="P8483" s="49" t="s">
        <v>1097</v>
      </c>
    </row>
    <row r="8484" spans="1:16">
      <c r="A8484" s="46">
        <v>0</v>
      </c>
      <c r="B8484" s="46">
        <v>0</v>
      </c>
      <c r="C8484" s="46">
        <v>0</v>
      </c>
      <c r="D8484" s="46">
        <f t="shared" si="132"/>
        <v>0</v>
      </c>
      <c r="E8484" s="51">
        <v>45261</v>
      </c>
      <c r="F8484" s="49" t="s">
        <v>80</v>
      </c>
      <c r="G8484" s="49" t="s">
        <v>81</v>
      </c>
      <c r="H8484" s="49" t="s">
        <v>3424</v>
      </c>
      <c r="I8484" s="49" t="s">
        <v>709</v>
      </c>
      <c r="J8484" s="49">
        <v>135500</v>
      </c>
      <c r="K8484" s="49" t="s">
        <v>224</v>
      </c>
      <c r="L8484" s="49">
        <v>20954289</v>
      </c>
      <c r="M8484" s="49" t="s">
        <v>1079</v>
      </c>
      <c r="N8484" s="51">
        <v>42464</v>
      </c>
      <c r="O8484" s="51">
        <v>42552</v>
      </c>
      <c r="P8484" s="49" t="s">
        <v>3433</v>
      </c>
    </row>
    <row r="8485" spans="1:16">
      <c r="A8485" s="46">
        <v>0</v>
      </c>
      <c r="B8485" s="46">
        <v>0</v>
      </c>
      <c r="C8485" s="46">
        <v>0</v>
      </c>
      <c r="D8485" s="46">
        <f t="shared" si="132"/>
        <v>0</v>
      </c>
      <c r="E8485" s="51">
        <v>45261</v>
      </c>
      <c r="F8485" s="49" t="s">
        <v>80</v>
      </c>
      <c r="G8485" s="49" t="s">
        <v>81</v>
      </c>
      <c r="H8485" s="49" t="s">
        <v>3424</v>
      </c>
      <c r="I8485" s="49" t="s">
        <v>709</v>
      </c>
      <c r="J8485" s="49">
        <v>135500</v>
      </c>
      <c r="K8485" s="49" t="s">
        <v>106</v>
      </c>
      <c r="L8485" s="49">
        <v>10500677</v>
      </c>
      <c r="M8485" s="49" t="s">
        <v>940</v>
      </c>
      <c r="N8485" s="51">
        <v>40452</v>
      </c>
      <c r="O8485" s="51">
        <v>40452</v>
      </c>
      <c r="P8485" s="49" t="s">
        <v>3434</v>
      </c>
    </row>
    <row r="8486" spans="1:16">
      <c r="A8486" s="46">
        <v>0</v>
      </c>
      <c r="B8486" s="46">
        <v>0</v>
      </c>
      <c r="C8486" s="46">
        <v>0</v>
      </c>
      <c r="D8486" s="46">
        <f t="shared" si="132"/>
        <v>0</v>
      </c>
      <c r="E8486" s="51">
        <v>45261</v>
      </c>
      <c r="F8486" s="49" t="s">
        <v>80</v>
      </c>
      <c r="G8486" s="49" t="s">
        <v>81</v>
      </c>
      <c r="H8486" s="49" t="s">
        <v>3424</v>
      </c>
      <c r="I8486" s="49" t="s">
        <v>709</v>
      </c>
      <c r="J8486" s="49">
        <v>135500</v>
      </c>
      <c r="K8486" s="49" t="s">
        <v>106</v>
      </c>
      <c r="L8486" s="49">
        <v>11451900</v>
      </c>
      <c r="M8486" s="49" t="s">
        <v>940</v>
      </c>
      <c r="N8486" s="51">
        <v>41061</v>
      </c>
      <c r="O8486" s="51">
        <v>41061</v>
      </c>
      <c r="P8486" s="49" t="s">
        <v>3434</v>
      </c>
    </row>
    <row r="8487" spans="1:16">
      <c r="A8487" s="46">
        <v>0</v>
      </c>
      <c r="B8487" s="46">
        <v>0</v>
      </c>
      <c r="C8487" s="46">
        <v>0</v>
      </c>
      <c r="D8487" s="46">
        <f t="shared" si="132"/>
        <v>0</v>
      </c>
      <c r="E8487" s="51">
        <v>45261</v>
      </c>
      <c r="F8487" s="49" t="s">
        <v>80</v>
      </c>
      <c r="G8487" s="49" t="s">
        <v>81</v>
      </c>
      <c r="H8487" s="49" t="s">
        <v>3424</v>
      </c>
      <c r="I8487" s="49" t="s">
        <v>709</v>
      </c>
      <c r="J8487" s="49">
        <v>135500</v>
      </c>
      <c r="K8487" s="49" t="s">
        <v>106</v>
      </c>
      <c r="L8487" s="49">
        <v>9742248</v>
      </c>
      <c r="M8487" s="49" t="s">
        <v>908</v>
      </c>
      <c r="N8487" s="51">
        <v>39063</v>
      </c>
      <c r="O8487" s="51">
        <v>38718</v>
      </c>
      <c r="P8487" s="49" t="s">
        <v>3435</v>
      </c>
    </row>
    <row r="8488" spans="1:16">
      <c r="A8488" s="46">
        <v>0</v>
      </c>
      <c r="B8488" s="46">
        <v>0</v>
      </c>
      <c r="C8488" s="46">
        <v>0</v>
      </c>
      <c r="D8488" s="46">
        <f t="shared" si="132"/>
        <v>0</v>
      </c>
      <c r="E8488" s="51">
        <v>45261</v>
      </c>
      <c r="F8488" s="49" t="s">
        <v>80</v>
      </c>
      <c r="G8488" s="49" t="s">
        <v>81</v>
      </c>
      <c r="H8488" s="49" t="s">
        <v>3424</v>
      </c>
      <c r="I8488" s="49" t="s">
        <v>709</v>
      </c>
      <c r="J8488" s="49">
        <v>135500</v>
      </c>
      <c r="K8488" s="49" t="s">
        <v>106</v>
      </c>
      <c r="L8488" s="49">
        <v>9802898</v>
      </c>
      <c r="M8488" s="49" t="s">
        <v>908</v>
      </c>
      <c r="N8488" s="51">
        <v>36496</v>
      </c>
      <c r="O8488" s="51">
        <v>36526</v>
      </c>
      <c r="P8488" s="49" t="s">
        <v>1081</v>
      </c>
    </row>
    <row r="8489" spans="1:16">
      <c r="A8489" s="46">
        <v>0</v>
      </c>
      <c r="B8489" s="46">
        <v>0</v>
      </c>
      <c r="C8489" s="46">
        <v>0</v>
      </c>
      <c r="D8489" s="46">
        <f t="shared" si="132"/>
        <v>0</v>
      </c>
      <c r="E8489" s="51">
        <v>45261</v>
      </c>
      <c r="F8489" s="49" t="s">
        <v>80</v>
      </c>
      <c r="G8489" s="49" t="s">
        <v>81</v>
      </c>
      <c r="H8489" s="49" t="s">
        <v>3424</v>
      </c>
      <c r="I8489" s="49" t="s">
        <v>709</v>
      </c>
      <c r="J8489" s="49">
        <v>135500</v>
      </c>
      <c r="K8489" s="49" t="s">
        <v>106</v>
      </c>
      <c r="L8489" s="49">
        <v>12809569</v>
      </c>
      <c r="M8489" s="49" t="s">
        <v>940</v>
      </c>
      <c r="N8489" s="51">
        <v>41821</v>
      </c>
      <c r="O8489" s="51">
        <v>41821</v>
      </c>
      <c r="P8489" s="49" t="s">
        <v>3426</v>
      </c>
    </row>
    <row r="8490" spans="1:16">
      <c r="A8490" s="46">
        <v>0</v>
      </c>
      <c r="B8490" s="46">
        <v>0</v>
      </c>
      <c r="C8490" s="46">
        <v>0</v>
      </c>
      <c r="D8490" s="46">
        <f t="shared" si="132"/>
        <v>0</v>
      </c>
      <c r="E8490" s="51">
        <v>45261</v>
      </c>
      <c r="F8490" s="49" t="s">
        <v>80</v>
      </c>
      <c r="G8490" s="49" t="s">
        <v>81</v>
      </c>
      <c r="H8490" s="49" t="s">
        <v>3424</v>
      </c>
      <c r="I8490" s="49" t="s">
        <v>709</v>
      </c>
      <c r="J8490" s="49">
        <v>135500</v>
      </c>
      <c r="K8490" s="49" t="s">
        <v>106</v>
      </c>
      <c r="L8490" s="49">
        <v>9802753</v>
      </c>
      <c r="M8490" s="49" t="s">
        <v>908</v>
      </c>
      <c r="N8490" s="51">
        <v>31594</v>
      </c>
      <c r="O8490" s="51">
        <v>31594</v>
      </c>
      <c r="P8490" s="49" t="s">
        <v>1081</v>
      </c>
    </row>
    <row r="8491" spans="1:16">
      <c r="A8491" s="46">
        <v>0</v>
      </c>
      <c r="B8491" s="46">
        <v>0</v>
      </c>
      <c r="C8491" s="46">
        <v>0</v>
      </c>
      <c r="D8491" s="46">
        <f t="shared" si="132"/>
        <v>0</v>
      </c>
      <c r="E8491" s="51">
        <v>45261</v>
      </c>
      <c r="F8491" s="49" t="s">
        <v>80</v>
      </c>
      <c r="G8491" s="49" t="s">
        <v>81</v>
      </c>
      <c r="H8491" s="49" t="s">
        <v>3424</v>
      </c>
      <c r="I8491" s="49" t="s">
        <v>709</v>
      </c>
      <c r="J8491" s="49">
        <v>135500</v>
      </c>
      <c r="K8491" s="49" t="s">
        <v>106</v>
      </c>
      <c r="L8491" s="49">
        <v>9817566</v>
      </c>
      <c r="M8491" s="49" t="s">
        <v>908</v>
      </c>
      <c r="N8491" s="51">
        <v>38169</v>
      </c>
      <c r="O8491" s="51">
        <v>37987</v>
      </c>
      <c r="P8491" s="49" t="s">
        <v>3434</v>
      </c>
    </row>
    <row r="8492" spans="1:16">
      <c r="A8492" s="46">
        <v>0</v>
      </c>
      <c r="B8492" s="46">
        <v>0</v>
      </c>
      <c r="C8492" s="46">
        <v>0</v>
      </c>
      <c r="D8492" s="46">
        <f t="shared" si="132"/>
        <v>0</v>
      </c>
      <c r="E8492" s="51">
        <v>45261</v>
      </c>
      <c r="F8492" s="49" t="s">
        <v>80</v>
      </c>
      <c r="G8492" s="49" t="s">
        <v>81</v>
      </c>
      <c r="H8492" s="49" t="s">
        <v>3424</v>
      </c>
      <c r="I8492" s="49" t="s">
        <v>709</v>
      </c>
      <c r="J8492" s="49">
        <v>135500</v>
      </c>
      <c r="K8492" s="49" t="s">
        <v>106</v>
      </c>
      <c r="L8492" s="49">
        <v>9745167</v>
      </c>
      <c r="M8492" s="49" t="s">
        <v>908</v>
      </c>
      <c r="N8492" s="51">
        <v>39234</v>
      </c>
      <c r="O8492" s="51">
        <v>39083</v>
      </c>
      <c r="P8492" s="49" t="s">
        <v>3434</v>
      </c>
    </row>
    <row r="8493" spans="1:16">
      <c r="A8493" s="46">
        <v>0</v>
      </c>
      <c r="B8493" s="46">
        <v>0</v>
      </c>
      <c r="C8493" s="46">
        <v>0</v>
      </c>
      <c r="D8493" s="46">
        <f t="shared" si="132"/>
        <v>0</v>
      </c>
      <c r="E8493" s="51">
        <v>45261</v>
      </c>
      <c r="F8493" s="49" t="s">
        <v>80</v>
      </c>
      <c r="G8493" s="49" t="s">
        <v>81</v>
      </c>
      <c r="H8493" s="49" t="s">
        <v>3424</v>
      </c>
      <c r="I8493" s="49" t="s">
        <v>709</v>
      </c>
      <c r="J8493" s="49">
        <v>135500</v>
      </c>
      <c r="K8493" s="49" t="s">
        <v>106</v>
      </c>
      <c r="L8493" s="49">
        <v>12930054</v>
      </c>
      <c r="M8493" s="49" t="s">
        <v>940</v>
      </c>
      <c r="N8493" s="51">
        <v>41842</v>
      </c>
      <c r="O8493" s="51">
        <v>41883</v>
      </c>
      <c r="P8493" s="49" t="s">
        <v>3436</v>
      </c>
    </row>
    <row r="8494" spans="1:16">
      <c r="A8494" s="46">
        <v>0</v>
      </c>
      <c r="B8494" s="46">
        <v>0</v>
      </c>
      <c r="C8494" s="46">
        <v>0</v>
      </c>
      <c r="D8494" s="46">
        <f t="shared" si="132"/>
        <v>0</v>
      </c>
      <c r="E8494" s="51">
        <v>45261</v>
      </c>
      <c r="F8494" s="49" t="s">
        <v>80</v>
      </c>
      <c r="G8494" s="49" t="s">
        <v>81</v>
      </c>
      <c r="H8494" s="49" t="s">
        <v>3424</v>
      </c>
      <c r="I8494" s="49" t="s">
        <v>709</v>
      </c>
      <c r="J8494" s="49">
        <v>135500</v>
      </c>
      <c r="K8494" s="49" t="s">
        <v>106</v>
      </c>
      <c r="L8494" s="49">
        <v>11217907</v>
      </c>
      <c r="M8494" s="49" t="s">
        <v>940</v>
      </c>
      <c r="N8494" s="51">
        <v>40878</v>
      </c>
      <c r="O8494" s="51">
        <v>40603</v>
      </c>
      <c r="P8494" s="49" t="s">
        <v>3434</v>
      </c>
    </row>
    <row r="8495" spans="1:16">
      <c r="A8495" s="46">
        <v>0</v>
      </c>
      <c r="B8495" s="46">
        <v>0</v>
      </c>
      <c r="C8495" s="46">
        <v>0</v>
      </c>
      <c r="D8495" s="46">
        <f t="shared" si="132"/>
        <v>0</v>
      </c>
      <c r="E8495" s="51">
        <v>45261</v>
      </c>
      <c r="F8495" s="49" t="s">
        <v>80</v>
      </c>
      <c r="G8495" s="49" t="s">
        <v>81</v>
      </c>
      <c r="H8495" s="49" t="s">
        <v>3424</v>
      </c>
      <c r="I8495" s="49" t="s">
        <v>709</v>
      </c>
      <c r="J8495" s="49">
        <v>135500</v>
      </c>
      <c r="K8495" s="49" t="s">
        <v>106</v>
      </c>
      <c r="L8495" s="49">
        <v>9802861</v>
      </c>
      <c r="M8495" s="49" t="s">
        <v>908</v>
      </c>
      <c r="N8495" s="51">
        <v>34516</v>
      </c>
      <c r="O8495" s="51">
        <v>34516</v>
      </c>
      <c r="P8495" s="49" t="s">
        <v>1081</v>
      </c>
    </row>
    <row r="8496" spans="1:16">
      <c r="A8496" s="46">
        <v>0</v>
      </c>
      <c r="B8496" s="46">
        <v>0</v>
      </c>
      <c r="C8496" s="46">
        <v>0</v>
      </c>
      <c r="D8496" s="46">
        <f t="shared" si="132"/>
        <v>0</v>
      </c>
      <c r="E8496" s="51">
        <v>45261</v>
      </c>
      <c r="F8496" s="49" t="s">
        <v>80</v>
      </c>
      <c r="G8496" s="49" t="s">
        <v>81</v>
      </c>
      <c r="H8496" s="49" t="s">
        <v>3424</v>
      </c>
      <c r="I8496" s="49" t="s">
        <v>709</v>
      </c>
      <c r="J8496" s="49">
        <v>135500</v>
      </c>
      <c r="K8496" s="49" t="s">
        <v>106</v>
      </c>
      <c r="L8496" s="49">
        <v>9808240</v>
      </c>
      <c r="M8496" s="49" t="s">
        <v>908</v>
      </c>
      <c r="N8496" s="51">
        <v>37036</v>
      </c>
      <c r="O8496" s="51">
        <v>36892</v>
      </c>
      <c r="P8496" s="49" t="s">
        <v>3333</v>
      </c>
    </row>
    <row r="8497" spans="1:16">
      <c r="A8497" s="46">
        <v>0</v>
      </c>
      <c r="B8497" s="46">
        <v>0</v>
      </c>
      <c r="C8497" s="46">
        <v>0</v>
      </c>
      <c r="D8497" s="46">
        <f t="shared" si="132"/>
        <v>0</v>
      </c>
      <c r="E8497" s="51">
        <v>45261</v>
      </c>
      <c r="F8497" s="49" t="s">
        <v>80</v>
      </c>
      <c r="G8497" s="49" t="s">
        <v>81</v>
      </c>
      <c r="H8497" s="49" t="s">
        <v>3424</v>
      </c>
      <c r="I8497" s="49" t="s">
        <v>709</v>
      </c>
      <c r="J8497" s="49">
        <v>135500</v>
      </c>
      <c r="K8497" s="49" t="s">
        <v>151</v>
      </c>
      <c r="L8497" s="49">
        <v>11873639</v>
      </c>
      <c r="M8497" s="49" t="s">
        <v>895</v>
      </c>
      <c r="N8497" s="51">
        <v>41008</v>
      </c>
      <c r="O8497" s="51">
        <v>40909</v>
      </c>
      <c r="P8497" s="49" t="s">
        <v>3437</v>
      </c>
    </row>
    <row r="8498" spans="1:16">
      <c r="A8498" s="46">
        <v>0</v>
      </c>
      <c r="B8498" s="46">
        <v>0</v>
      </c>
      <c r="C8498" s="46">
        <v>0</v>
      </c>
      <c r="D8498" s="46">
        <f t="shared" si="132"/>
        <v>0</v>
      </c>
      <c r="E8498" s="51">
        <v>45261</v>
      </c>
      <c r="F8498" s="49" t="s">
        <v>80</v>
      </c>
      <c r="G8498" s="49" t="s">
        <v>81</v>
      </c>
      <c r="H8498" s="49" t="s">
        <v>3424</v>
      </c>
      <c r="I8498" s="49" t="s">
        <v>709</v>
      </c>
      <c r="J8498" s="49">
        <v>135500</v>
      </c>
      <c r="K8498" s="49" t="s">
        <v>151</v>
      </c>
      <c r="L8498" s="49">
        <v>11984609</v>
      </c>
      <c r="M8498" s="49" t="s">
        <v>895</v>
      </c>
      <c r="N8498" s="51">
        <v>41395</v>
      </c>
      <c r="O8498" s="51">
        <v>41275</v>
      </c>
      <c r="P8498" s="49" t="s">
        <v>3438</v>
      </c>
    </row>
    <row r="8499" spans="1:16">
      <c r="A8499" s="46">
        <v>0</v>
      </c>
      <c r="B8499" s="46">
        <v>0</v>
      </c>
      <c r="C8499" s="46">
        <v>0</v>
      </c>
      <c r="D8499" s="46">
        <f t="shared" si="132"/>
        <v>0</v>
      </c>
      <c r="E8499" s="51">
        <v>45261</v>
      </c>
      <c r="F8499" s="49" t="s">
        <v>80</v>
      </c>
      <c r="G8499" s="49" t="s">
        <v>81</v>
      </c>
      <c r="H8499" s="49" t="s">
        <v>3424</v>
      </c>
      <c r="I8499" s="49" t="s">
        <v>709</v>
      </c>
      <c r="J8499" s="49">
        <v>135500</v>
      </c>
      <c r="K8499" s="49" t="s">
        <v>151</v>
      </c>
      <c r="L8499" s="49">
        <v>12159379</v>
      </c>
      <c r="M8499" s="49" t="s">
        <v>895</v>
      </c>
      <c r="N8499" s="51">
        <v>41488</v>
      </c>
      <c r="O8499" s="51">
        <v>41275</v>
      </c>
      <c r="P8499" s="49" t="s">
        <v>3439</v>
      </c>
    </row>
    <row r="8500" spans="1:16">
      <c r="A8500" s="46">
        <v>0</v>
      </c>
      <c r="B8500" s="46">
        <v>0</v>
      </c>
      <c r="C8500" s="46">
        <v>0</v>
      </c>
      <c r="D8500" s="46">
        <f t="shared" si="132"/>
        <v>0</v>
      </c>
      <c r="E8500" s="51">
        <v>45261</v>
      </c>
      <c r="F8500" s="49" t="s">
        <v>80</v>
      </c>
      <c r="G8500" s="49" t="s">
        <v>81</v>
      </c>
      <c r="H8500" s="49" t="s">
        <v>3424</v>
      </c>
      <c r="I8500" s="49" t="s">
        <v>709</v>
      </c>
      <c r="J8500" s="49">
        <v>135500</v>
      </c>
      <c r="K8500" s="49" t="s">
        <v>193</v>
      </c>
      <c r="L8500" s="49">
        <v>21330809</v>
      </c>
      <c r="M8500" s="49" t="s">
        <v>923</v>
      </c>
      <c r="N8500" s="51">
        <v>43115</v>
      </c>
      <c r="O8500" s="51">
        <v>43101</v>
      </c>
      <c r="P8500" s="49" t="s">
        <v>3440</v>
      </c>
    </row>
    <row r="8501" spans="1:16">
      <c r="A8501" s="46">
        <v>0</v>
      </c>
      <c r="B8501" s="46">
        <v>0</v>
      </c>
      <c r="C8501" s="46">
        <v>0</v>
      </c>
      <c r="D8501" s="46">
        <f t="shared" si="132"/>
        <v>0</v>
      </c>
      <c r="E8501" s="51">
        <v>45261</v>
      </c>
      <c r="F8501" s="49" t="s">
        <v>80</v>
      </c>
      <c r="G8501" s="49" t="s">
        <v>81</v>
      </c>
      <c r="H8501" s="49" t="s">
        <v>3424</v>
      </c>
      <c r="I8501" s="49" t="s">
        <v>709</v>
      </c>
      <c r="J8501" s="49">
        <v>135500</v>
      </c>
      <c r="K8501" s="49" t="s">
        <v>107</v>
      </c>
      <c r="L8501" s="49">
        <v>9808905</v>
      </c>
      <c r="M8501" s="49" t="s">
        <v>3441</v>
      </c>
      <c r="N8501" s="51">
        <v>37210</v>
      </c>
      <c r="O8501" s="51">
        <v>37196</v>
      </c>
      <c r="P8501" s="49" t="s">
        <v>1097</v>
      </c>
    </row>
    <row r="8502" spans="1:16">
      <c r="A8502" s="46">
        <v>0</v>
      </c>
      <c r="B8502" s="46">
        <v>0</v>
      </c>
      <c r="C8502" s="46">
        <v>0</v>
      </c>
      <c r="D8502" s="46">
        <f t="shared" si="132"/>
        <v>0</v>
      </c>
      <c r="E8502" s="51">
        <v>45261</v>
      </c>
      <c r="F8502" s="49" t="s">
        <v>80</v>
      </c>
      <c r="G8502" s="49" t="s">
        <v>81</v>
      </c>
      <c r="H8502" s="49" t="s">
        <v>3424</v>
      </c>
      <c r="I8502" s="49" t="s">
        <v>709</v>
      </c>
      <c r="J8502" s="49">
        <v>135500</v>
      </c>
      <c r="K8502" s="49" t="s">
        <v>107</v>
      </c>
      <c r="L8502" s="49">
        <v>9711540</v>
      </c>
      <c r="M8502" s="49" t="s">
        <v>3442</v>
      </c>
      <c r="N8502" s="51">
        <v>38877</v>
      </c>
      <c r="O8502" s="51">
        <v>38869</v>
      </c>
      <c r="P8502" s="49" t="s">
        <v>3435</v>
      </c>
    </row>
    <row r="8503" spans="1:16">
      <c r="A8503" s="46">
        <v>0</v>
      </c>
      <c r="B8503" s="46">
        <v>0</v>
      </c>
      <c r="C8503" s="46">
        <v>0</v>
      </c>
      <c r="D8503" s="46">
        <f t="shared" si="132"/>
        <v>0</v>
      </c>
      <c r="E8503" s="51">
        <v>45261</v>
      </c>
      <c r="F8503" s="49" t="s">
        <v>80</v>
      </c>
      <c r="G8503" s="49" t="s">
        <v>81</v>
      </c>
      <c r="H8503" s="49" t="s">
        <v>3424</v>
      </c>
      <c r="I8503" s="49" t="s">
        <v>709</v>
      </c>
      <c r="J8503" s="49">
        <v>135500</v>
      </c>
      <c r="K8503" s="49" t="s">
        <v>107</v>
      </c>
      <c r="L8503" s="49">
        <v>9809623</v>
      </c>
      <c r="M8503" s="49" t="s">
        <v>3443</v>
      </c>
      <c r="N8503" s="51">
        <v>37036</v>
      </c>
      <c r="O8503" s="51">
        <v>37257</v>
      </c>
      <c r="P8503" s="49" t="s">
        <v>3333</v>
      </c>
    </row>
    <row r="8504" spans="1:16">
      <c r="A8504" s="46">
        <v>0</v>
      </c>
      <c r="B8504" s="46">
        <v>0</v>
      </c>
      <c r="C8504" s="46">
        <v>0</v>
      </c>
      <c r="D8504" s="46">
        <f t="shared" si="132"/>
        <v>0</v>
      </c>
      <c r="E8504" s="51">
        <v>45261</v>
      </c>
      <c r="F8504" s="49" t="s">
        <v>80</v>
      </c>
      <c r="G8504" s="49" t="s">
        <v>81</v>
      </c>
      <c r="H8504" s="49" t="s">
        <v>3424</v>
      </c>
      <c r="I8504" s="49" t="s">
        <v>709</v>
      </c>
      <c r="J8504" s="49">
        <v>135500</v>
      </c>
      <c r="K8504" s="49" t="s">
        <v>107</v>
      </c>
      <c r="L8504" s="49">
        <v>29101012</v>
      </c>
      <c r="M8504" s="49" t="s">
        <v>3444</v>
      </c>
      <c r="N8504" s="51">
        <v>43603</v>
      </c>
      <c r="O8504" s="51">
        <v>43891</v>
      </c>
      <c r="P8504" s="49" t="s">
        <v>1078</v>
      </c>
    </row>
    <row r="8505" spans="1:16">
      <c r="A8505" s="46">
        <v>0</v>
      </c>
      <c r="B8505" s="46">
        <v>0</v>
      </c>
      <c r="C8505" s="46">
        <v>0</v>
      </c>
      <c r="D8505" s="46">
        <f t="shared" si="132"/>
        <v>0</v>
      </c>
      <c r="E8505" s="51">
        <v>45261</v>
      </c>
      <c r="F8505" s="49" t="s">
        <v>80</v>
      </c>
      <c r="G8505" s="49" t="s">
        <v>81</v>
      </c>
      <c r="H8505" s="49" t="s">
        <v>3424</v>
      </c>
      <c r="I8505" s="49" t="s">
        <v>709</v>
      </c>
      <c r="J8505" s="49">
        <v>135500</v>
      </c>
      <c r="K8505" s="49" t="s">
        <v>107</v>
      </c>
      <c r="L8505" s="49">
        <v>28862474</v>
      </c>
      <c r="M8505" s="49" t="s">
        <v>3445</v>
      </c>
      <c r="N8505" s="51">
        <v>43847</v>
      </c>
      <c r="O8505" s="51">
        <v>43831</v>
      </c>
      <c r="P8505" s="49" t="s">
        <v>3446</v>
      </c>
    </row>
    <row r="8506" spans="1:16">
      <c r="A8506" s="46">
        <v>0</v>
      </c>
      <c r="B8506" s="46">
        <v>0</v>
      </c>
      <c r="C8506" s="46">
        <v>0</v>
      </c>
      <c r="D8506" s="46">
        <f t="shared" si="132"/>
        <v>0</v>
      </c>
      <c r="E8506" s="51">
        <v>45261</v>
      </c>
      <c r="F8506" s="49" t="s">
        <v>80</v>
      </c>
      <c r="G8506" s="49" t="s">
        <v>81</v>
      </c>
      <c r="H8506" s="49" t="s">
        <v>3424</v>
      </c>
      <c r="I8506" s="49" t="s">
        <v>709</v>
      </c>
      <c r="J8506" s="49">
        <v>135500</v>
      </c>
      <c r="K8506" s="49" t="s">
        <v>107</v>
      </c>
      <c r="L8506" s="49">
        <v>28960886</v>
      </c>
      <c r="M8506" s="49" t="s">
        <v>3444</v>
      </c>
      <c r="N8506" s="51">
        <v>43603</v>
      </c>
      <c r="O8506" s="51">
        <v>43862</v>
      </c>
      <c r="P8506" s="49" t="s">
        <v>1078</v>
      </c>
    </row>
    <row r="8507" spans="1:16">
      <c r="A8507" s="46">
        <v>0</v>
      </c>
      <c r="B8507" s="46">
        <v>0</v>
      </c>
      <c r="C8507" s="46">
        <v>0</v>
      </c>
      <c r="D8507" s="46">
        <f t="shared" si="132"/>
        <v>0</v>
      </c>
      <c r="E8507" s="51">
        <v>45261</v>
      </c>
      <c r="F8507" s="49" t="s">
        <v>80</v>
      </c>
      <c r="G8507" s="49" t="s">
        <v>81</v>
      </c>
      <c r="H8507" s="49" t="s">
        <v>3424</v>
      </c>
      <c r="I8507" s="49" t="s">
        <v>709</v>
      </c>
      <c r="J8507" s="49">
        <v>135500</v>
      </c>
      <c r="K8507" s="49" t="s">
        <v>107</v>
      </c>
      <c r="L8507" s="49">
        <v>12716087</v>
      </c>
      <c r="M8507" s="49" t="s">
        <v>3447</v>
      </c>
      <c r="N8507" s="51">
        <v>41842</v>
      </c>
      <c r="O8507" s="51">
        <v>41883</v>
      </c>
      <c r="P8507" s="49" t="s">
        <v>3436</v>
      </c>
    </row>
    <row r="8508" spans="1:16">
      <c r="A8508" s="46">
        <v>0</v>
      </c>
      <c r="B8508" s="46">
        <v>0</v>
      </c>
      <c r="C8508" s="46">
        <v>0</v>
      </c>
      <c r="D8508" s="46">
        <f t="shared" si="132"/>
        <v>0</v>
      </c>
      <c r="E8508" s="51">
        <v>45261</v>
      </c>
      <c r="F8508" s="49" t="s">
        <v>80</v>
      </c>
      <c r="G8508" s="49" t="s">
        <v>81</v>
      </c>
      <c r="H8508" s="49" t="s">
        <v>3424</v>
      </c>
      <c r="I8508" s="49" t="s">
        <v>709</v>
      </c>
      <c r="J8508" s="49">
        <v>135500</v>
      </c>
      <c r="K8508" s="49" t="s">
        <v>107</v>
      </c>
      <c r="L8508" s="49">
        <v>9747397</v>
      </c>
      <c r="M8508" s="49" t="s">
        <v>3448</v>
      </c>
      <c r="N8508" s="51">
        <v>39063</v>
      </c>
      <c r="O8508" s="51">
        <v>39052</v>
      </c>
      <c r="P8508" s="49" t="s">
        <v>3449</v>
      </c>
    </row>
    <row r="8509" spans="1:16">
      <c r="A8509" s="46">
        <v>0</v>
      </c>
      <c r="B8509" s="46">
        <v>0</v>
      </c>
      <c r="C8509" s="46">
        <v>0</v>
      </c>
      <c r="D8509" s="46">
        <f t="shared" si="132"/>
        <v>0</v>
      </c>
      <c r="E8509" s="51">
        <v>45261</v>
      </c>
      <c r="F8509" s="49" t="s">
        <v>80</v>
      </c>
      <c r="G8509" s="49" t="s">
        <v>81</v>
      </c>
      <c r="H8509" s="49" t="s">
        <v>3424</v>
      </c>
      <c r="I8509" s="49" t="s">
        <v>709</v>
      </c>
      <c r="J8509" s="49">
        <v>135500</v>
      </c>
      <c r="K8509" s="49" t="s">
        <v>107</v>
      </c>
      <c r="L8509" s="49">
        <v>9747431</v>
      </c>
      <c r="M8509" s="49" t="s">
        <v>3450</v>
      </c>
      <c r="N8509" s="51">
        <v>39063</v>
      </c>
      <c r="O8509" s="51">
        <v>39052</v>
      </c>
      <c r="P8509" s="49" t="s">
        <v>3451</v>
      </c>
    </row>
    <row r="8510" spans="1:16">
      <c r="A8510" s="46">
        <v>0</v>
      </c>
      <c r="B8510" s="46">
        <v>0</v>
      </c>
      <c r="C8510" s="46">
        <v>0</v>
      </c>
      <c r="D8510" s="46">
        <f t="shared" si="132"/>
        <v>0</v>
      </c>
      <c r="E8510" s="51">
        <v>45261</v>
      </c>
      <c r="F8510" s="49" t="s">
        <v>80</v>
      </c>
      <c r="G8510" s="49" t="s">
        <v>81</v>
      </c>
      <c r="H8510" s="49" t="s">
        <v>3424</v>
      </c>
      <c r="I8510" s="49" t="s">
        <v>709</v>
      </c>
      <c r="J8510" s="49">
        <v>135500</v>
      </c>
      <c r="K8510" s="49" t="s">
        <v>107</v>
      </c>
      <c r="L8510" s="49">
        <v>10764463</v>
      </c>
      <c r="M8510" s="49" t="s">
        <v>3452</v>
      </c>
      <c r="N8510" s="51">
        <v>40603</v>
      </c>
      <c r="O8510" s="51">
        <v>40603</v>
      </c>
      <c r="P8510" s="49" t="s">
        <v>3434</v>
      </c>
    </row>
    <row r="8511" spans="1:16">
      <c r="A8511" s="46">
        <v>0</v>
      </c>
      <c r="B8511" s="46">
        <v>0</v>
      </c>
      <c r="C8511" s="46">
        <v>0</v>
      </c>
      <c r="D8511" s="46">
        <f t="shared" si="132"/>
        <v>0</v>
      </c>
      <c r="E8511" s="51">
        <v>45261</v>
      </c>
      <c r="F8511" s="49" t="s">
        <v>80</v>
      </c>
      <c r="G8511" s="49" t="s">
        <v>81</v>
      </c>
      <c r="H8511" s="49" t="s">
        <v>3424</v>
      </c>
      <c r="I8511" s="49" t="s">
        <v>709</v>
      </c>
      <c r="J8511" s="49">
        <v>135500</v>
      </c>
      <c r="K8511" s="49" t="s">
        <v>107</v>
      </c>
      <c r="L8511" s="49">
        <v>12092626</v>
      </c>
      <c r="M8511" s="49" t="s">
        <v>3453</v>
      </c>
      <c r="N8511" s="51">
        <v>41488</v>
      </c>
      <c r="O8511" s="51">
        <v>41548</v>
      </c>
      <c r="P8511" s="49" t="s">
        <v>3439</v>
      </c>
    </row>
    <row r="8512" spans="1:16">
      <c r="A8512" s="46">
        <v>0</v>
      </c>
      <c r="B8512" s="46">
        <v>0</v>
      </c>
      <c r="C8512" s="46">
        <v>0</v>
      </c>
      <c r="D8512" s="46">
        <f t="shared" si="132"/>
        <v>0</v>
      </c>
      <c r="E8512" s="51">
        <v>45261</v>
      </c>
      <c r="F8512" s="49" t="s">
        <v>80</v>
      </c>
      <c r="G8512" s="49" t="s">
        <v>81</v>
      </c>
      <c r="H8512" s="49" t="s">
        <v>3424</v>
      </c>
      <c r="I8512" s="49" t="s">
        <v>709</v>
      </c>
      <c r="J8512" s="49">
        <v>135500</v>
      </c>
      <c r="K8512" s="49" t="s">
        <v>107</v>
      </c>
      <c r="L8512" s="49">
        <v>27213804</v>
      </c>
      <c r="M8512" s="49" t="s">
        <v>3444</v>
      </c>
      <c r="N8512" s="51">
        <v>43603</v>
      </c>
      <c r="O8512" s="51">
        <v>43586</v>
      </c>
      <c r="P8512" s="49" t="s">
        <v>1078</v>
      </c>
    </row>
    <row r="8513" spans="1:16">
      <c r="A8513" s="46">
        <v>0</v>
      </c>
      <c r="B8513" s="46">
        <v>0</v>
      </c>
      <c r="C8513" s="46">
        <v>0</v>
      </c>
      <c r="D8513" s="46">
        <f t="shared" si="132"/>
        <v>0</v>
      </c>
      <c r="E8513" s="51">
        <v>45261</v>
      </c>
      <c r="F8513" s="49" t="s">
        <v>80</v>
      </c>
      <c r="G8513" s="49" t="s">
        <v>81</v>
      </c>
      <c r="H8513" s="49" t="s">
        <v>3424</v>
      </c>
      <c r="I8513" s="49" t="s">
        <v>709</v>
      </c>
      <c r="J8513" s="49">
        <v>135500</v>
      </c>
      <c r="K8513" s="49" t="s">
        <v>107</v>
      </c>
      <c r="L8513" s="49">
        <v>9809619</v>
      </c>
      <c r="M8513" s="49" t="s">
        <v>3441</v>
      </c>
      <c r="N8513" s="51">
        <v>37210</v>
      </c>
      <c r="O8513" s="51">
        <v>37257</v>
      </c>
      <c r="P8513" s="49" t="s">
        <v>1097</v>
      </c>
    </row>
    <row r="8514" spans="1:16">
      <c r="A8514" s="46">
        <v>0</v>
      </c>
      <c r="B8514" s="46">
        <v>0</v>
      </c>
      <c r="C8514" s="46">
        <v>0</v>
      </c>
      <c r="D8514" s="46">
        <f t="shared" si="132"/>
        <v>0</v>
      </c>
      <c r="E8514" s="51">
        <v>45261</v>
      </c>
      <c r="F8514" s="49" t="s">
        <v>80</v>
      </c>
      <c r="G8514" s="49" t="s">
        <v>81</v>
      </c>
      <c r="H8514" s="49" t="s">
        <v>3424</v>
      </c>
      <c r="I8514" s="49" t="s">
        <v>709</v>
      </c>
      <c r="J8514" s="49">
        <v>135500</v>
      </c>
      <c r="K8514" s="49" t="s">
        <v>107</v>
      </c>
      <c r="L8514" s="49">
        <v>9809758</v>
      </c>
      <c r="M8514" s="49" t="s">
        <v>3441</v>
      </c>
      <c r="N8514" s="51">
        <v>37210</v>
      </c>
      <c r="O8514" s="51">
        <v>37288</v>
      </c>
      <c r="P8514" s="49" t="s">
        <v>1097</v>
      </c>
    </row>
    <row r="8515" spans="1:16">
      <c r="A8515" s="46">
        <v>0</v>
      </c>
      <c r="B8515" s="46">
        <v>0</v>
      </c>
      <c r="C8515" s="46">
        <v>0</v>
      </c>
      <c r="D8515" s="46">
        <f t="shared" ref="D8515:D8578" si="133">+B8515-C8515</f>
        <v>0</v>
      </c>
      <c r="E8515" s="51">
        <v>45261</v>
      </c>
      <c r="F8515" s="49" t="s">
        <v>80</v>
      </c>
      <c r="G8515" s="49" t="s">
        <v>81</v>
      </c>
      <c r="H8515" s="49" t="s">
        <v>3424</v>
      </c>
      <c r="I8515" s="49" t="s">
        <v>709</v>
      </c>
      <c r="J8515" s="49">
        <v>135500</v>
      </c>
      <c r="K8515" s="49" t="s">
        <v>107</v>
      </c>
      <c r="L8515" s="49">
        <v>11875239</v>
      </c>
      <c r="M8515" s="49" t="s">
        <v>3454</v>
      </c>
      <c r="N8515" s="51">
        <v>41395</v>
      </c>
      <c r="O8515" s="51">
        <v>41395</v>
      </c>
      <c r="P8515" s="49" t="s">
        <v>3438</v>
      </c>
    </row>
    <row r="8516" spans="1:16">
      <c r="A8516" s="46">
        <v>0</v>
      </c>
      <c r="B8516" s="46">
        <v>0</v>
      </c>
      <c r="C8516" s="46">
        <v>0</v>
      </c>
      <c r="D8516" s="46">
        <f t="shared" si="133"/>
        <v>0</v>
      </c>
      <c r="E8516" s="51">
        <v>45261</v>
      </c>
      <c r="F8516" s="49" t="s">
        <v>80</v>
      </c>
      <c r="G8516" s="49" t="s">
        <v>81</v>
      </c>
      <c r="H8516" s="49" t="s">
        <v>3424</v>
      </c>
      <c r="I8516" s="49" t="s">
        <v>709</v>
      </c>
      <c r="J8516" s="49">
        <v>135500</v>
      </c>
      <c r="K8516" s="49" t="s">
        <v>107</v>
      </c>
      <c r="L8516" s="49">
        <v>29083380</v>
      </c>
      <c r="M8516" s="49" t="s">
        <v>3445</v>
      </c>
      <c r="N8516" s="51">
        <v>43847</v>
      </c>
      <c r="O8516" s="51">
        <v>43891</v>
      </c>
      <c r="P8516" s="49" t="s">
        <v>3446</v>
      </c>
    </row>
    <row r="8517" spans="1:16">
      <c r="A8517" s="46">
        <v>0</v>
      </c>
      <c r="B8517" s="46">
        <v>0</v>
      </c>
      <c r="C8517" s="46">
        <v>0</v>
      </c>
      <c r="D8517" s="46">
        <f t="shared" si="133"/>
        <v>0</v>
      </c>
      <c r="E8517" s="51">
        <v>45261</v>
      </c>
      <c r="F8517" s="49" t="s">
        <v>80</v>
      </c>
      <c r="G8517" s="49" t="s">
        <v>81</v>
      </c>
      <c r="H8517" s="49" t="s">
        <v>3424</v>
      </c>
      <c r="I8517" s="49" t="s">
        <v>709</v>
      </c>
      <c r="J8517" s="49">
        <v>135500</v>
      </c>
      <c r="K8517" s="49" t="s">
        <v>107</v>
      </c>
      <c r="L8517" s="49">
        <v>29101018</v>
      </c>
      <c r="M8517" s="49" t="s">
        <v>3445</v>
      </c>
      <c r="N8517" s="51">
        <v>43847</v>
      </c>
      <c r="O8517" s="51">
        <v>43891</v>
      </c>
      <c r="P8517" s="49" t="s">
        <v>3446</v>
      </c>
    </row>
    <row r="8518" spans="1:16">
      <c r="A8518" s="46">
        <v>0</v>
      </c>
      <c r="B8518" s="46">
        <v>0</v>
      </c>
      <c r="C8518" s="46">
        <v>0</v>
      </c>
      <c r="D8518" s="46">
        <f t="shared" si="133"/>
        <v>0</v>
      </c>
      <c r="E8518" s="51">
        <v>45261</v>
      </c>
      <c r="F8518" s="49" t="s">
        <v>80</v>
      </c>
      <c r="G8518" s="49" t="s">
        <v>81</v>
      </c>
      <c r="H8518" s="49" t="s">
        <v>3424</v>
      </c>
      <c r="I8518" s="49" t="s">
        <v>709</v>
      </c>
      <c r="J8518" s="49">
        <v>135500</v>
      </c>
      <c r="K8518" s="49" t="s">
        <v>107</v>
      </c>
      <c r="L8518" s="49">
        <v>14944079</v>
      </c>
      <c r="M8518" s="49" t="s">
        <v>3455</v>
      </c>
      <c r="N8518" s="51">
        <v>42464</v>
      </c>
      <c r="O8518" s="51">
        <v>42552</v>
      </c>
      <c r="P8518" s="49" t="s">
        <v>3433</v>
      </c>
    </row>
    <row r="8519" spans="1:16">
      <c r="A8519" s="46">
        <v>0</v>
      </c>
      <c r="B8519" s="46">
        <v>0</v>
      </c>
      <c r="C8519" s="46">
        <v>0</v>
      </c>
      <c r="D8519" s="46">
        <f t="shared" si="133"/>
        <v>0</v>
      </c>
      <c r="E8519" s="51">
        <v>45261</v>
      </c>
      <c r="F8519" s="49" t="s">
        <v>80</v>
      </c>
      <c r="G8519" s="49" t="s">
        <v>81</v>
      </c>
      <c r="H8519" s="49" t="s">
        <v>3424</v>
      </c>
      <c r="I8519" s="49" t="s">
        <v>709</v>
      </c>
      <c r="J8519" s="49">
        <v>135500</v>
      </c>
      <c r="K8519" s="49" t="s">
        <v>107</v>
      </c>
      <c r="L8519" s="49">
        <v>9860073</v>
      </c>
      <c r="M8519" s="49" t="s">
        <v>3456</v>
      </c>
      <c r="N8519" s="51">
        <v>36496</v>
      </c>
      <c r="O8519" s="51">
        <v>36586</v>
      </c>
      <c r="P8519" s="49" t="s">
        <v>3457</v>
      </c>
    </row>
    <row r="8520" spans="1:16">
      <c r="A8520" s="46">
        <v>0</v>
      </c>
      <c r="B8520" s="46">
        <v>0</v>
      </c>
      <c r="C8520" s="46">
        <v>0</v>
      </c>
      <c r="D8520" s="46">
        <f t="shared" si="133"/>
        <v>0</v>
      </c>
      <c r="E8520" s="51">
        <v>45261</v>
      </c>
      <c r="F8520" s="49" t="s">
        <v>80</v>
      </c>
      <c r="G8520" s="49" t="s">
        <v>81</v>
      </c>
      <c r="H8520" s="49" t="s">
        <v>3424</v>
      </c>
      <c r="I8520" s="49" t="s">
        <v>709</v>
      </c>
      <c r="J8520" s="49">
        <v>135500</v>
      </c>
      <c r="K8520" s="49" t="s">
        <v>107</v>
      </c>
      <c r="L8520" s="49">
        <v>20969817</v>
      </c>
      <c r="M8520" s="49" t="s">
        <v>3458</v>
      </c>
      <c r="N8520" s="51">
        <v>43115</v>
      </c>
      <c r="O8520" s="51">
        <v>43101</v>
      </c>
      <c r="P8520" s="49" t="s">
        <v>3440</v>
      </c>
    </row>
    <row r="8521" spans="1:16">
      <c r="A8521" s="46">
        <v>0</v>
      </c>
      <c r="B8521" s="46">
        <v>0</v>
      </c>
      <c r="C8521" s="46">
        <v>0</v>
      </c>
      <c r="D8521" s="46">
        <f t="shared" si="133"/>
        <v>0</v>
      </c>
      <c r="E8521" s="51">
        <v>45261</v>
      </c>
      <c r="F8521" s="49" t="s">
        <v>80</v>
      </c>
      <c r="G8521" s="49" t="s">
        <v>81</v>
      </c>
      <c r="H8521" s="49" t="s">
        <v>3424</v>
      </c>
      <c r="I8521" s="49" t="s">
        <v>709</v>
      </c>
      <c r="J8521" s="49">
        <v>135500</v>
      </c>
      <c r="K8521" s="49" t="s">
        <v>107</v>
      </c>
      <c r="L8521" s="49">
        <v>9809400</v>
      </c>
      <c r="M8521" s="49" t="s">
        <v>3443</v>
      </c>
      <c r="N8521" s="51">
        <v>37036</v>
      </c>
      <c r="O8521" s="51">
        <v>37226</v>
      </c>
      <c r="P8521" s="49" t="s">
        <v>3333</v>
      </c>
    </row>
    <row r="8522" spans="1:16">
      <c r="A8522" s="46">
        <v>0</v>
      </c>
      <c r="B8522" s="46">
        <v>0</v>
      </c>
      <c r="C8522" s="46">
        <v>0</v>
      </c>
      <c r="D8522" s="46">
        <f t="shared" si="133"/>
        <v>0</v>
      </c>
      <c r="E8522" s="51">
        <v>45261</v>
      </c>
      <c r="F8522" s="49" t="s">
        <v>80</v>
      </c>
      <c r="G8522" s="49" t="s">
        <v>81</v>
      </c>
      <c r="H8522" s="49" t="s">
        <v>3424</v>
      </c>
      <c r="I8522" s="49" t="s">
        <v>709</v>
      </c>
      <c r="J8522" s="49">
        <v>135500</v>
      </c>
      <c r="K8522" s="49" t="s">
        <v>107</v>
      </c>
      <c r="L8522" s="49">
        <v>29083374</v>
      </c>
      <c r="M8522" s="49" t="s">
        <v>3444</v>
      </c>
      <c r="N8522" s="51">
        <v>43603</v>
      </c>
      <c r="O8522" s="51">
        <v>43891</v>
      </c>
      <c r="P8522" s="49" t="s">
        <v>1078</v>
      </c>
    </row>
    <row r="8523" spans="1:16">
      <c r="A8523" s="46">
        <v>0</v>
      </c>
      <c r="B8523" s="46">
        <v>0</v>
      </c>
      <c r="C8523" s="46">
        <v>0</v>
      </c>
      <c r="D8523" s="46">
        <f t="shared" si="133"/>
        <v>0</v>
      </c>
      <c r="E8523" s="51">
        <v>45261</v>
      </c>
      <c r="F8523" s="49" t="s">
        <v>80</v>
      </c>
      <c r="G8523" s="49" t="s">
        <v>81</v>
      </c>
      <c r="H8523" s="49" t="s">
        <v>3424</v>
      </c>
      <c r="I8523" s="49" t="s">
        <v>709</v>
      </c>
      <c r="J8523" s="49">
        <v>135500</v>
      </c>
      <c r="K8523" s="49" t="s">
        <v>107</v>
      </c>
      <c r="L8523" s="49">
        <v>28960892</v>
      </c>
      <c r="M8523" s="49" t="s">
        <v>3445</v>
      </c>
      <c r="N8523" s="51">
        <v>43847</v>
      </c>
      <c r="O8523" s="51">
        <v>43862</v>
      </c>
      <c r="P8523" s="49" t="s">
        <v>3446</v>
      </c>
    </row>
    <row r="8524" spans="1:16">
      <c r="A8524" s="46">
        <v>0</v>
      </c>
      <c r="B8524" s="46">
        <v>0</v>
      </c>
      <c r="C8524" s="46">
        <v>0</v>
      </c>
      <c r="D8524" s="46">
        <f t="shared" si="133"/>
        <v>0</v>
      </c>
      <c r="E8524" s="51">
        <v>45261</v>
      </c>
      <c r="F8524" s="49" t="s">
        <v>80</v>
      </c>
      <c r="G8524" s="49" t="s">
        <v>81</v>
      </c>
      <c r="H8524" s="49" t="s">
        <v>3424</v>
      </c>
      <c r="I8524" s="49" t="s">
        <v>709</v>
      </c>
      <c r="J8524" s="49">
        <v>135500</v>
      </c>
      <c r="K8524" s="49" t="s">
        <v>107</v>
      </c>
      <c r="L8524" s="49">
        <v>9807331</v>
      </c>
      <c r="M8524" s="49" t="s">
        <v>3443</v>
      </c>
      <c r="N8524" s="51">
        <v>37036</v>
      </c>
      <c r="O8524" s="51">
        <v>37043</v>
      </c>
      <c r="P8524" s="49" t="s">
        <v>3333</v>
      </c>
    </row>
    <row r="8525" spans="1:16">
      <c r="A8525" s="46">
        <v>0</v>
      </c>
      <c r="B8525" s="46">
        <v>0</v>
      </c>
      <c r="C8525" s="46">
        <v>0</v>
      </c>
      <c r="D8525" s="46">
        <f t="shared" si="133"/>
        <v>0</v>
      </c>
      <c r="E8525" s="51">
        <v>45261</v>
      </c>
      <c r="F8525" s="49" t="s">
        <v>80</v>
      </c>
      <c r="G8525" s="49" t="s">
        <v>81</v>
      </c>
      <c r="H8525" s="49" t="s">
        <v>3424</v>
      </c>
      <c r="I8525" s="49" t="s">
        <v>709</v>
      </c>
      <c r="J8525" s="49">
        <v>135500</v>
      </c>
      <c r="K8525" s="49" t="s">
        <v>107</v>
      </c>
      <c r="L8525" s="49">
        <v>28830290</v>
      </c>
      <c r="M8525" s="49" t="s">
        <v>3444</v>
      </c>
      <c r="N8525" s="51">
        <v>43603</v>
      </c>
      <c r="O8525" s="51">
        <v>43831</v>
      </c>
      <c r="P8525" s="49" t="s">
        <v>1078</v>
      </c>
    </row>
    <row r="8526" spans="1:16">
      <c r="A8526" s="46">
        <v>0</v>
      </c>
      <c r="B8526" s="46">
        <v>0</v>
      </c>
      <c r="C8526" s="46">
        <v>0</v>
      </c>
      <c r="D8526" s="46">
        <f t="shared" si="133"/>
        <v>0</v>
      </c>
      <c r="E8526" s="51">
        <v>45261</v>
      </c>
      <c r="F8526" s="49" t="s">
        <v>80</v>
      </c>
      <c r="G8526" s="49" t="s">
        <v>81</v>
      </c>
      <c r="H8526" s="49" t="s">
        <v>3424</v>
      </c>
      <c r="I8526" s="49" t="s">
        <v>709</v>
      </c>
      <c r="J8526" s="49">
        <v>135500</v>
      </c>
      <c r="K8526" s="49" t="s">
        <v>108</v>
      </c>
      <c r="L8526" s="49">
        <v>9809985</v>
      </c>
      <c r="M8526" s="49" t="s">
        <v>930</v>
      </c>
      <c r="N8526" s="51">
        <v>37210</v>
      </c>
      <c r="O8526" s="51">
        <v>37257</v>
      </c>
      <c r="P8526" s="49" t="s">
        <v>1097</v>
      </c>
    </row>
    <row r="8527" spans="1:16">
      <c r="A8527" s="46">
        <v>0</v>
      </c>
      <c r="B8527" s="46">
        <v>0</v>
      </c>
      <c r="C8527" s="46">
        <v>0</v>
      </c>
      <c r="D8527" s="46">
        <f t="shared" si="133"/>
        <v>0</v>
      </c>
      <c r="E8527" s="51">
        <v>45261</v>
      </c>
      <c r="F8527" s="49" t="s">
        <v>80</v>
      </c>
      <c r="G8527" s="49" t="s">
        <v>81</v>
      </c>
      <c r="H8527" s="49" t="s">
        <v>3424</v>
      </c>
      <c r="I8527" s="49" t="s">
        <v>709</v>
      </c>
      <c r="J8527" s="49">
        <v>135500</v>
      </c>
      <c r="K8527" s="49" t="s">
        <v>131</v>
      </c>
      <c r="L8527" s="49">
        <v>9810017</v>
      </c>
      <c r="M8527" s="49" t="s">
        <v>913</v>
      </c>
      <c r="N8527" s="51">
        <v>37210</v>
      </c>
      <c r="O8527" s="51">
        <v>37257</v>
      </c>
      <c r="P8527" s="49" t="s">
        <v>1097</v>
      </c>
    </row>
    <row r="8528" spans="1:16">
      <c r="A8528" s="46">
        <v>0</v>
      </c>
      <c r="B8528" s="46">
        <v>0</v>
      </c>
      <c r="C8528" s="46">
        <v>0</v>
      </c>
      <c r="D8528" s="46">
        <f t="shared" si="133"/>
        <v>0</v>
      </c>
      <c r="E8528" s="51">
        <v>45261</v>
      </c>
      <c r="F8528" s="49" t="s">
        <v>80</v>
      </c>
      <c r="G8528" s="49" t="s">
        <v>81</v>
      </c>
      <c r="H8528" s="49" t="s">
        <v>3424</v>
      </c>
      <c r="I8528" s="49" t="s">
        <v>709</v>
      </c>
      <c r="J8528" s="49">
        <v>135500</v>
      </c>
      <c r="K8528" s="49" t="s">
        <v>131</v>
      </c>
      <c r="L8528" s="49">
        <v>12188704</v>
      </c>
      <c r="M8528" s="49" t="s">
        <v>1082</v>
      </c>
      <c r="N8528" s="51">
        <v>41397</v>
      </c>
      <c r="O8528" s="51">
        <v>41426</v>
      </c>
      <c r="P8528" s="49" t="s">
        <v>3432</v>
      </c>
    </row>
    <row r="8529" spans="1:16">
      <c r="A8529" s="46">
        <v>0</v>
      </c>
      <c r="B8529" s="46">
        <v>0</v>
      </c>
      <c r="C8529" s="46">
        <v>0</v>
      </c>
      <c r="D8529" s="46">
        <f t="shared" si="133"/>
        <v>0</v>
      </c>
      <c r="E8529" s="51">
        <v>45261</v>
      </c>
      <c r="F8529" s="49" t="s">
        <v>80</v>
      </c>
      <c r="G8529" s="49" t="s">
        <v>81</v>
      </c>
      <c r="H8529" s="49" t="s">
        <v>3424</v>
      </c>
      <c r="I8529" s="49" t="s">
        <v>709</v>
      </c>
      <c r="J8529" s="49">
        <v>135500</v>
      </c>
      <c r="K8529" s="49" t="s">
        <v>155</v>
      </c>
      <c r="L8529" s="49">
        <v>20954277</v>
      </c>
      <c r="M8529" s="49" t="s">
        <v>898</v>
      </c>
      <c r="N8529" s="51">
        <v>42464</v>
      </c>
      <c r="O8529" s="51">
        <v>42370</v>
      </c>
      <c r="P8529" s="49" t="s">
        <v>3433</v>
      </c>
    </row>
    <row r="8530" spans="1:16">
      <c r="A8530" s="46">
        <v>0</v>
      </c>
      <c r="B8530" s="46">
        <v>0</v>
      </c>
      <c r="C8530" s="46">
        <v>0</v>
      </c>
      <c r="D8530" s="46">
        <f t="shared" si="133"/>
        <v>0</v>
      </c>
      <c r="E8530" s="51">
        <v>45261</v>
      </c>
      <c r="F8530" s="49" t="s">
        <v>80</v>
      </c>
      <c r="G8530" s="49" t="s">
        <v>81</v>
      </c>
      <c r="H8530" s="49" t="s">
        <v>3424</v>
      </c>
      <c r="I8530" s="49" t="s">
        <v>709</v>
      </c>
      <c r="J8530" s="49">
        <v>135500</v>
      </c>
      <c r="K8530" s="49" t="s">
        <v>156</v>
      </c>
      <c r="L8530" s="49">
        <v>20954280</v>
      </c>
      <c r="M8530" s="49" t="s">
        <v>899</v>
      </c>
      <c r="N8530" s="51">
        <v>42464</v>
      </c>
      <c r="O8530" s="51">
        <v>42370</v>
      </c>
      <c r="P8530" s="49" t="s">
        <v>3433</v>
      </c>
    </row>
    <row r="8531" spans="1:16">
      <c r="A8531" s="46">
        <v>0</v>
      </c>
      <c r="B8531" s="46">
        <v>0</v>
      </c>
      <c r="C8531" s="46">
        <v>0</v>
      </c>
      <c r="D8531" s="46">
        <f t="shared" si="133"/>
        <v>0</v>
      </c>
      <c r="E8531" s="51">
        <v>45261</v>
      </c>
      <c r="F8531" s="49" t="s">
        <v>80</v>
      </c>
      <c r="G8531" s="49" t="s">
        <v>81</v>
      </c>
      <c r="H8531" s="49" t="s">
        <v>3424</v>
      </c>
      <c r="I8531" s="49" t="s">
        <v>709</v>
      </c>
      <c r="J8531" s="49">
        <v>135500</v>
      </c>
      <c r="K8531" s="49" t="s">
        <v>157</v>
      </c>
      <c r="L8531" s="49">
        <v>11873646</v>
      </c>
      <c r="M8531" s="49" t="s">
        <v>900</v>
      </c>
      <c r="N8531" s="51">
        <v>21367</v>
      </c>
      <c r="O8531" s="51">
        <v>21367</v>
      </c>
      <c r="P8531" s="49" t="s">
        <v>1081</v>
      </c>
    </row>
    <row r="8532" spans="1:16">
      <c r="A8532" s="46">
        <v>0</v>
      </c>
      <c r="B8532" s="46">
        <v>0</v>
      </c>
      <c r="C8532" s="46">
        <v>0</v>
      </c>
      <c r="D8532" s="46">
        <f t="shared" si="133"/>
        <v>0</v>
      </c>
      <c r="E8532" s="51">
        <v>45261</v>
      </c>
      <c r="F8532" s="49" t="s">
        <v>80</v>
      </c>
      <c r="G8532" s="49" t="s">
        <v>81</v>
      </c>
      <c r="H8532" s="49" t="s">
        <v>3424</v>
      </c>
      <c r="I8532" s="49" t="s">
        <v>709</v>
      </c>
      <c r="J8532" s="49">
        <v>135500</v>
      </c>
      <c r="K8532" s="49" t="s">
        <v>157</v>
      </c>
      <c r="L8532" s="49">
        <v>11984606</v>
      </c>
      <c r="M8532" s="49" t="s">
        <v>900</v>
      </c>
      <c r="N8532" s="51">
        <v>41395</v>
      </c>
      <c r="O8532" s="51">
        <v>41275</v>
      </c>
      <c r="P8532" s="49" t="s">
        <v>3438</v>
      </c>
    </row>
    <row r="8533" spans="1:16">
      <c r="A8533" s="46">
        <v>0</v>
      </c>
      <c r="B8533" s="46">
        <v>0</v>
      </c>
      <c r="C8533" s="46">
        <v>0</v>
      </c>
      <c r="D8533" s="46">
        <f t="shared" si="133"/>
        <v>0</v>
      </c>
      <c r="E8533" s="51">
        <v>45261</v>
      </c>
      <c r="F8533" s="49" t="s">
        <v>80</v>
      </c>
      <c r="G8533" s="49" t="s">
        <v>81</v>
      </c>
      <c r="H8533" s="49" t="s">
        <v>3424</v>
      </c>
      <c r="I8533" s="49" t="s">
        <v>709</v>
      </c>
      <c r="J8533" s="49">
        <v>135500</v>
      </c>
      <c r="K8533" s="49" t="s">
        <v>157</v>
      </c>
      <c r="L8533" s="49">
        <v>20954283</v>
      </c>
      <c r="M8533" s="49" t="s">
        <v>900</v>
      </c>
      <c r="N8533" s="51">
        <v>42464</v>
      </c>
      <c r="O8533" s="51">
        <v>42370</v>
      </c>
      <c r="P8533" s="49" t="s">
        <v>3433</v>
      </c>
    </row>
    <row r="8534" spans="1:16">
      <c r="A8534" s="46">
        <v>0</v>
      </c>
      <c r="B8534" s="46">
        <v>0</v>
      </c>
      <c r="C8534" s="46">
        <v>0</v>
      </c>
      <c r="D8534" s="46">
        <f t="shared" si="133"/>
        <v>0</v>
      </c>
      <c r="E8534" s="51">
        <v>45261</v>
      </c>
      <c r="F8534" s="49" t="s">
        <v>80</v>
      </c>
      <c r="G8534" s="49" t="s">
        <v>81</v>
      </c>
      <c r="H8534" s="49" t="s">
        <v>3424</v>
      </c>
      <c r="I8534" s="49" t="s">
        <v>709</v>
      </c>
      <c r="J8534" s="49">
        <v>135500</v>
      </c>
      <c r="K8534" s="49" t="s">
        <v>158</v>
      </c>
      <c r="L8534" s="49">
        <v>12159376</v>
      </c>
      <c r="M8534" s="49" t="s">
        <v>901</v>
      </c>
      <c r="N8534" s="51">
        <v>41488</v>
      </c>
      <c r="O8534" s="51">
        <v>41275</v>
      </c>
      <c r="P8534" s="49" t="s">
        <v>3439</v>
      </c>
    </row>
    <row r="8535" spans="1:16">
      <c r="A8535" s="46">
        <v>0</v>
      </c>
      <c r="B8535" s="46">
        <v>0</v>
      </c>
      <c r="C8535" s="46">
        <v>0</v>
      </c>
      <c r="D8535" s="46">
        <f t="shared" si="133"/>
        <v>0</v>
      </c>
      <c r="E8535" s="51">
        <v>45261</v>
      </c>
      <c r="F8535" s="49" t="s">
        <v>80</v>
      </c>
      <c r="G8535" s="49" t="s">
        <v>81</v>
      </c>
      <c r="H8535" s="49" t="s">
        <v>3424</v>
      </c>
      <c r="I8535" s="49" t="s">
        <v>709</v>
      </c>
      <c r="J8535" s="49">
        <v>135500</v>
      </c>
      <c r="K8535" s="49" t="s">
        <v>158</v>
      </c>
      <c r="L8535" s="49">
        <v>20954286</v>
      </c>
      <c r="M8535" s="49" t="s">
        <v>901</v>
      </c>
      <c r="N8535" s="51">
        <v>42464</v>
      </c>
      <c r="O8535" s="51">
        <v>42370</v>
      </c>
      <c r="P8535" s="49" t="s">
        <v>3433</v>
      </c>
    </row>
    <row r="8536" spans="1:16">
      <c r="A8536" s="46">
        <v>0</v>
      </c>
      <c r="B8536" s="46">
        <v>0</v>
      </c>
      <c r="C8536" s="46">
        <v>0</v>
      </c>
      <c r="D8536" s="46">
        <f t="shared" si="133"/>
        <v>0</v>
      </c>
      <c r="E8536" s="51">
        <v>45261</v>
      </c>
      <c r="F8536" s="49" t="s">
        <v>80</v>
      </c>
      <c r="G8536" s="49" t="s">
        <v>81</v>
      </c>
      <c r="H8536" s="49" t="s">
        <v>3424</v>
      </c>
      <c r="I8536" s="49" t="s">
        <v>709</v>
      </c>
      <c r="J8536" s="49">
        <v>135500</v>
      </c>
      <c r="K8536" s="49" t="s">
        <v>158</v>
      </c>
      <c r="L8536" s="49">
        <v>11995394</v>
      </c>
      <c r="M8536" s="49" t="s">
        <v>901</v>
      </c>
      <c r="N8536" s="51">
        <v>31594</v>
      </c>
      <c r="O8536" s="51">
        <v>31594</v>
      </c>
      <c r="P8536" s="49" t="s">
        <v>1081</v>
      </c>
    </row>
    <row r="8537" spans="1:16">
      <c r="A8537" s="46">
        <v>0</v>
      </c>
      <c r="B8537" s="46">
        <v>0</v>
      </c>
      <c r="C8537" s="46">
        <v>0</v>
      </c>
      <c r="D8537" s="46">
        <f t="shared" si="133"/>
        <v>0</v>
      </c>
      <c r="E8537" s="51">
        <v>45261</v>
      </c>
      <c r="F8537" s="49" t="s">
        <v>80</v>
      </c>
      <c r="G8537" s="49" t="s">
        <v>81</v>
      </c>
      <c r="H8537" s="49" t="s">
        <v>3424</v>
      </c>
      <c r="I8537" s="49" t="s">
        <v>709</v>
      </c>
      <c r="J8537" s="49">
        <v>135500</v>
      </c>
      <c r="K8537" s="49" t="s">
        <v>197</v>
      </c>
      <c r="L8537" s="49">
        <v>29606298</v>
      </c>
      <c r="M8537" s="49" t="s">
        <v>934</v>
      </c>
      <c r="N8537" s="51">
        <v>43847</v>
      </c>
      <c r="O8537" s="51">
        <v>43831</v>
      </c>
      <c r="P8537" s="49" t="s">
        <v>3446</v>
      </c>
    </row>
    <row r="8538" spans="1:16">
      <c r="A8538" s="46">
        <v>0</v>
      </c>
      <c r="B8538" s="46">
        <v>0</v>
      </c>
      <c r="C8538" s="46">
        <v>0</v>
      </c>
      <c r="D8538" s="46">
        <f t="shared" si="133"/>
        <v>0</v>
      </c>
      <c r="E8538" s="51">
        <v>45261</v>
      </c>
      <c r="F8538" s="49" t="s">
        <v>80</v>
      </c>
      <c r="G8538" s="49" t="s">
        <v>81</v>
      </c>
      <c r="H8538" s="49" t="s">
        <v>3424</v>
      </c>
      <c r="I8538" s="49" t="s">
        <v>709</v>
      </c>
      <c r="J8538" s="49">
        <v>135500</v>
      </c>
      <c r="K8538" s="49" t="s">
        <v>109</v>
      </c>
      <c r="L8538" s="49">
        <v>9811845</v>
      </c>
      <c r="M8538" s="49" t="s">
        <v>914</v>
      </c>
      <c r="N8538" s="51">
        <v>37530</v>
      </c>
      <c r="O8538" s="51">
        <v>37257</v>
      </c>
      <c r="P8538" s="49" t="s">
        <v>3434</v>
      </c>
    </row>
    <row r="8539" spans="1:16">
      <c r="A8539" s="46">
        <v>0</v>
      </c>
      <c r="B8539" s="46">
        <v>0</v>
      </c>
      <c r="C8539" s="46">
        <v>0</v>
      </c>
      <c r="D8539" s="46">
        <f t="shared" si="133"/>
        <v>0</v>
      </c>
      <c r="E8539" s="51">
        <v>45261</v>
      </c>
      <c r="F8539" s="49" t="s">
        <v>80</v>
      </c>
      <c r="G8539" s="49" t="s">
        <v>81</v>
      </c>
      <c r="H8539" s="49" t="s">
        <v>3424</v>
      </c>
      <c r="I8539" s="49" t="s">
        <v>709</v>
      </c>
      <c r="J8539" s="49">
        <v>135500</v>
      </c>
      <c r="K8539" s="49" t="s">
        <v>109</v>
      </c>
      <c r="L8539" s="49">
        <v>9810018</v>
      </c>
      <c r="M8539" s="49" t="s">
        <v>914</v>
      </c>
      <c r="N8539" s="51">
        <v>37210</v>
      </c>
      <c r="O8539" s="51">
        <v>37257</v>
      </c>
      <c r="P8539" s="49" t="s">
        <v>1097</v>
      </c>
    </row>
    <row r="8540" spans="1:16">
      <c r="A8540" s="46">
        <v>0</v>
      </c>
      <c r="B8540" s="46">
        <v>0</v>
      </c>
      <c r="C8540" s="46">
        <v>0</v>
      </c>
      <c r="D8540" s="46">
        <f t="shared" si="133"/>
        <v>0</v>
      </c>
      <c r="E8540" s="51">
        <v>45261</v>
      </c>
      <c r="F8540" s="49" t="s">
        <v>80</v>
      </c>
      <c r="G8540" s="49" t="s">
        <v>81</v>
      </c>
      <c r="H8540" s="49" t="s">
        <v>3424</v>
      </c>
      <c r="I8540" s="49" t="s">
        <v>709</v>
      </c>
      <c r="J8540" s="49">
        <v>135500</v>
      </c>
      <c r="K8540" s="49" t="s">
        <v>109</v>
      </c>
      <c r="L8540" s="49">
        <v>9810192</v>
      </c>
      <c r="M8540" s="49" t="s">
        <v>914</v>
      </c>
      <c r="N8540" s="51">
        <v>37377</v>
      </c>
      <c r="O8540" s="51">
        <v>37257</v>
      </c>
      <c r="P8540" s="49" t="s">
        <v>3159</v>
      </c>
    </row>
    <row r="8541" spans="1:16">
      <c r="A8541" s="46">
        <v>0</v>
      </c>
      <c r="B8541" s="46">
        <v>0</v>
      </c>
      <c r="C8541" s="46">
        <v>0</v>
      </c>
      <c r="D8541" s="46">
        <f t="shared" si="133"/>
        <v>0</v>
      </c>
      <c r="E8541" s="51">
        <v>45261</v>
      </c>
      <c r="F8541" s="49" t="s">
        <v>80</v>
      </c>
      <c r="G8541" s="49" t="s">
        <v>81</v>
      </c>
      <c r="H8541" s="49" t="s">
        <v>3424</v>
      </c>
      <c r="I8541" s="49" t="s">
        <v>709</v>
      </c>
      <c r="J8541" s="49">
        <v>135500</v>
      </c>
      <c r="K8541" s="49" t="s">
        <v>109</v>
      </c>
      <c r="L8541" s="49">
        <v>9807448</v>
      </c>
      <c r="M8541" s="49" t="s">
        <v>914</v>
      </c>
      <c r="N8541" s="51">
        <v>36496</v>
      </c>
      <c r="O8541" s="51">
        <v>36526</v>
      </c>
      <c r="P8541" s="49" t="s">
        <v>1081</v>
      </c>
    </row>
    <row r="8542" spans="1:16">
      <c r="A8542" s="46">
        <v>0</v>
      </c>
      <c r="B8542" s="46">
        <v>0</v>
      </c>
      <c r="C8542" s="46">
        <v>0</v>
      </c>
      <c r="D8542" s="46">
        <f t="shared" si="133"/>
        <v>0</v>
      </c>
      <c r="E8542" s="51">
        <v>45261</v>
      </c>
      <c r="F8542" s="49" t="s">
        <v>80</v>
      </c>
      <c r="G8542" s="49" t="s">
        <v>81</v>
      </c>
      <c r="H8542" s="49" t="s">
        <v>3424</v>
      </c>
      <c r="I8542" s="49" t="s">
        <v>709</v>
      </c>
      <c r="J8542" s="49">
        <v>135500</v>
      </c>
      <c r="K8542" s="49" t="s">
        <v>109</v>
      </c>
      <c r="L8542" s="49">
        <v>9742249</v>
      </c>
      <c r="M8542" s="49" t="s">
        <v>914</v>
      </c>
      <c r="N8542" s="51">
        <v>39063</v>
      </c>
      <c r="O8542" s="51">
        <v>38718</v>
      </c>
      <c r="P8542" s="49" t="s">
        <v>3435</v>
      </c>
    </row>
    <row r="8543" spans="1:16">
      <c r="A8543" s="46">
        <v>0</v>
      </c>
      <c r="B8543" s="46">
        <v>0</v>
      </c>
      <c r="C8543" s="46">
        <v>0</v>
      </c>
      <c r="D8543" s="46">
        <f t="shared" si="133"/>
        <v>0</v>
      </c>
      <c r="E8543" s="51">
        <v>45261</v>
      </c>
      <c r="F8543" s="49" t="s">
        <v>80</v>
      </c>
      <c r="G8543" s="49" t="s">
        <v>81</v>
      </c>
      <c r="H8543" s="49" t="s">
        <v>3424</v>
      </c>
      <c r="I8543" s="49" t="s">
        <v>709</v>
      </c>
      <c r="J8543" s="49">
        <v>135500</v>
      </c>
      <c r="K8543" s="49" t="s">
        <v>109</v>
      </c>
      <c r="L8543" s="49">
        <v>10500674</v>
      </c>
      <c r="M8543" s="49" t="s">
        <v>1084</v>
      </c>
      <c r="N8543" s="51">
        <v>40452</v>
      </c>
      <c r="O8543" s="51">
        <v>40452</v>
      </c>
      <c r="P8543" s="49" t="s">
        <v>3434</v>
      </c>
    </row>
    <row r="8544" spans="1:16">
      <c r="A8544" s="46">
        <v>0</v>
      </c>
      <c r="B8544" s="46">
        <v>0</v>
      </c>
      <c r="C8544" s="46">
        <v>0</v>
      </c>
      <c r="D8544" s="46">
        <f t="shared" si="133"/>
        <v>0</v>
      </c>
      <c r="E8544" s="51">
        <v>45261</v>
      </c>
      <c r="F8544" s="49" t="s">
        <v>80</v>
      </c>
      <c r="G8544" s="49" t="s">
        <v>81</v>
      </c>
      <c r="H8544" s="49" t="s">
        <v>3424</v>
      </c>
      <c r="I8544" s="49" t="s">
        <v>709</v>
      </c>
      <c r="J8544" s="49">
        <v>135500</v>
      </c>
      <c r="K8544" s="49" t="s">
        <v>109</v>
      </c>
      <c r="L8544" s="49">
        <v>9808210</v>
      </c>
      <c r="M8544" s="49" t="s">
        <v>914</v>
      </c>
      <c r="N8544" s="51">
        <v>37036</v>
      </c>
      <c r="O8544" s="51">
        <v>36892</v>
      </c>
      <c r="P8544" s="49" t="s">
        <v>3333</v>
      </c>
    </row>
    <row r="8545" spans="1:16">
      <c r="A8545" s="46">
        <v>0</v>
      </c>
      <c r="B8545" s="46">
        <v>0</v>
      </c>
      <c r="C8545" s="46">
        <v>0</v>
      </c>
      <c r="D8545" s="46">
        <f t="shared" si="133"/>
        <v>0</v>
      </c>
      <c r="E8545" s="51">
        <v>45261</v>
      </c>
      <c r="F8545" s="49" t="s">
        <v>80</v>
      </c>
      <c r="G8545" s="49" t="s">
        <v>81</v>
      </c>
      <c r="H8545" s="49" t="s">
        <v>3424</v>
      </c>
      <c r="I8545" s="49" t="s">
        <v>709</v>
      </c>
      <c r="J8545" s="49">
        <v>135500</v>
      </c>
      <c r="K8545" s="49" t="s">
        <v>109</v>
      </c>
      <c r="L8545" s="49">
        <v>9803291</v>
      </c>
      <c r="M8545" s="49" t="s">
        <v>914</v>
      </c>
      <c r="N8545" s="51">
        <v>31594</v>
      </c>
      <c r="O8545" s="51">
        <v>31594</v>
      </c>
      <c r="P8545" s="49" t="s">
        <v>1081</v>
      </c>
    </row>
    <row r="8546" spans="1:16">
      <c r="A8546" s="46">
        <v>0</v>
      </c>
      <c r="B8546" s="46">
        <v>0</v>
      </c>
      <c r="C8546" s="46">
        <v>0</v>
      </c>
      <c r="D8546" s="46">
        <f t="shared" si="133"/>
        <v>0</v>
      </c>
      <c r="E8546" s="51">
        <v>45261</v>
      </c>
      <c r="F8546" s="49" t="s">
        <v>80</v>
      </c>
      <c r="G8546" s="49" t="s">
        <v>81</v>
      </c>
      <c r="H8546" s="49" t="s">
        <v>3424</v>
      </c>
      <c r="I8546" s="49" t="s">
        <v>709</v>
      </c>
      <c r="J8546" s="49">
        <v>135500</v>
      </c>
      <c r="K8546" s="49" t="s">
        <v>109</v>
      </c>
      <c r="L8546" s="49">
        <v>9803398</v>
      </c>
      <c r="M8546" s="49" t="s">
        <v>914</v>
      </c>
      <c r="N8546" s="51">
        <v>34516</v>
      </c>
      <c r="O8546" s="51">
        <v>34516</v>
      </c>
      <c r="P8546" s="49" t="s">
        <v>1081</v>
      </c>
    </row>
    <row r="8547" spans="1:16">
      <c r="A8547" s="46">
        <v>0</v>
      </c>
      <c r="B8547" s="46">
        <v>0</v>
      </c>
      <c r="C8547" s="46">
        <v>0</v>
      </c>
      <c r="D8547" s="46">
        <f t="shared" si="133"/>
        <v>0</v>
      </c>
      <c r="E8547" s="51">
        <v>45261</v>
      </c>
      <c r="F8547" s="49" t="s">
        <v>80</v>
      </c>
      <c r="G8547" s="49" t="s">
        <v>81</v>
      </c>
      <c r="H8547" s="49" t="s">
        <v>3424</v>
      </c>
      <c r="I8547" s="49" t="s">
        <v>709</v>
      </c>
      <c r="J8547" s="49">
        <v>135500</v>
      </c>
      <c r="K8547" s="49" t="s">
        <v>201</v>
      </c>
      <c r="L8547" s="49">
        <v>20954292</v>
      </c>
      <c r="M8547" s="49" t="s">
        <v>1085</v>
      </c>
      <c r="N8547" s="51">
        <v>42464</v>
      </c>
      <c r="O8547" s="51">
        <v>42552</v>
      </c>
      <c r="P8547" s="49" t="s">
        <v>3433</v>
      </c>
    </row>
    <row r="8548" spans="1:16">
      <c r="A8548" s="46">
        <v>0</v>
      </c>
      <c r="B8548" s="46">
        <v>0</v>
      </c>
      <c r="C8548" s="46">
        <v>0</v>
      </c>
      <c r="D8548" s="46">
        <f t="shared" si="133"/>
        <v>0</v>
      </c>
      <c r="E8548" s="51">
        <v>45261</v>
      </c>
      <c r="F8548" s="49" t="s">
        <v>80</v>
      </c>
      <c r="G8548" s="49" t="s">
        <v>81</v>
      </c>
      <c r="H8548" s="49" t="s">
        <v>3424</v>
      </c>
      <c r="I8548" s="49" t="s">
        <v>709</v>
      </c>
      <c r="J8548" s="49">
        <v>135500</v>
      </c>
      <c r="K8548" s="49" t="s">
        <v>116</v>
      </c>
      <c r="L8548" s="49">
        <v>20667083</v>
      </c>
      <c r="M8548" s="49" t="s">
        <v>1087</v>
      </c>
      <c r="N8548" s="51">
        <v>42136</v>
      </c>
      <c r="O8548" s="51">
        <v>42186</v>
      </c>
      <c r="P8548" s="49" t="s">
        <v>909</v>
      </c>
    </row>
    <row r="8549" spans="1:16">
      <c r="A8549" s="46">
        <v>0</v>
      </c>
      <c r="B8549" s="46">
        <v>0</v>
      </c>
      <c r="C8549" s="46">
        <v>0</v>
      </c>
      <c r="D8549" s="46">
        <f t="shared" si="133"/>
        <v>0</v>
      </c>
      <c r="E8549" s="51">
        <v>45261</v>
      </c>
      <c r="F8549" s="49" t="s">
        <v>80</v>
      </c>
      <c r="G8549" s="49" t="s">
        <v>81</v>
      </c>
      <c r="H8549" s="49" t="s">
        <v>3424</v>
      </c>
      <c r="I8549" s="49" t="s">
        <v>709</v>
      </c>
      <c r="J8549" s="49">
        <v>135500</v>
      </c>
      <c r="K8549" s="49" t="s">
        <v>117</v>
      </c>
      <c r="L8549" s="49">
        <v>20666940</v>
      </c>
      <c r="M8549" s="49" t="s">
        <v>1089</v>
      </c>
      <c r="N8549" s="51">
        <v>42136</v>
      </c>
      <c r="O8549" s="51">
        <v>42186</v>
      </c>
      <c r="P8549" s="49" t="s">
        <v>909</v>
      </c>
    </row>
    <row r="8550" spans="1:16">
      <c r="A8550" s="46">
        <v>0</v>
      </c>
      <c r="B8550" s="46">
        <v>0</v>
      </c>
      <c r="C8550" s="46">
        <v>0</v>
      </c>
      <c r="D8550" s="46">
        <f t="shared" si="133"/>
        <v>0</v>
      </c>
      <c r="E8550" s="51">
        <v>45261</v>
      </c>
      <c r="F8550" s="49" t="s">
        <v>80</v>
      </c>
      <c r="G8550" s="49" t="s">
        <v>81</v>
      </c>
      <c r="H8550" s="49" t="s">
        <v>3424</v>
      </c>
      <c r="I8550" s="49" t="s">
        <v>709</v>
      </c>
      <c r="J8550" s="49">
        <v>135500</v>
      </c>
      <c r="K8550" s="49" t="s">
        <v>117</v>
      </c>
      <c r="L8550" s="49">
        <v>20667127</v>
      </c>
      <c r="M8550" s="49" t="s">
        <v>1088</v>
      </c>
      <c r="N8550" s="51">
        <v>42136</v>
      </c>
      <c r="O8550" s="51">
        <v>42186</v>
      </c>
      <c r="P8550" s="49" t="s">
        <v>909</v>
      </c>
    </row>
    <row r="8551" spans="1:16">
      <c r="A8551" s="46">
        <v>0</v>
      </c>
      <c r="B8551" s="46">
        <v>0</v>
      </c>
      <c r="C8551" s="46">
        <v>0</v>
      </c>
      <c r="D8551" s="46">
        <f t="shared" si="133"/>
        <v>0</v>
      </c>
      <c r="E8551" s="51">
        <v>45261</v>
      </c>
      <c r="F8551" s="49" t="s">
        <v>80</v>
      </c>
      <c r="G8551" s="49" t="s">
        <v>81</v>
      </c>
      <c r="H8551" s="49" t="s">
        <v>3424</v>
      </c>
      <c r="I8551" s="49" t="s">
        <v>709</v>
      </c>
      <c r="J8551" s="49">
        <v>135500</v>
      </c>
      <c r="K8551" s="49" t="s">
        <v>117</v>
      </c>
      <c r="L8551" s="49">
        <v>20666995</v>
      </c>
      <c r="M8551" s="49" t="s">
        <v>1088</v>
      </c>
      <c r="N8551" s="51">
        <v>42136</v>
      </c>
      <c r="O8551" s="51">
        <v>42186</v>
      </c>
      <c r="P8551" s="49" t="s">
        <v>909</v>
      </c>
    </row>
    <row r="8552" spans="1:16">
      <c r="A8552" s="46">
        <v>0</v>
      </c>
      <c r="B8552" s="46">
        <v>0</v>
      </c>
      <c r="C8552" s="46">
        <v>0</v>
      </c>
      <c r="D8552" s="46">
        <f t="shared" si="133"/>
        <v>0</v>
      </c>
      <c r="E8552" s="51">
        <v>45261</v>
      </c>
      <c r="F8552" s="49" t="s">
        <v>80</v>
      </c>
      <c r="G8552" s="49" t="s">
        <v>81</v>
      </c>
      <c r="H8552" s="49" t="s">
        <v>3424</v>
      </c>
      <c r="I8552" s="49" t="s">
        <v>709</v>
      </c>
      <c r="J8552" s="49">
        <v>135500</v>
      </c>
      <c r="K8552" s="49" t="s">
        <v>117</v>
      </c>
      <c r="L8552" s="49">
        <v>20667116</v>
      </c>
      <c r="M8552" s="49" t="s">
        <v>1089</v>
      </c>
      <c r="N8552" s="51">
        <v>42136</v>
      </c>
      <c r="O8552" s="51">
        <v>42186</v>
      </c>
      <c r="P8552" s="49" t="s">
        <v>909</v>
      </c>
    </row>
    <row r="8553" spans="1:16">
      <c r="A8553" s="46">
        <v>0</v>
      </c>
      <c r="B8553" s="46">
        <v>0</v>
      </c>
      <c r="C8553" s="46">
        <v>0</v>
      </c>
      <c r="D8553" s="46">
        <f t="shared" si="133"/>
        <v>0</v>
      </c>
      <c r="E8553" s="51">
        <v>45261</v>
      </c>
      <c r="F8553" s="49" t="s">
        <v>80</v>
      </c>
      <c r="G8553" s="49" t="s">
        <v>81</v>
      </c>
      <c r="H8553" s="49" t="s">
        <v>3424</v>
      </c>
      <c r="I8553" s="49" t="s">
        <v>709</v>
      </c>
      <c r="J8553" s="49">
        <v>135500</v>
      </c>
      <c r="K8553" s="49" t="s">
        <v>117</v>
      </c>
      <c r="L8553" s="49">
        <v>20667149</v>
      </c>
      <c r="M8553" s="49" t="s">
        <v>1088</v>
      </c>
      <c r="N8553" s="51">
        <v>42136</v>
      </c>
      <c r="O8553" s="51">
        <v>42186</v>
      </c>
      <c r="P8553" s="49" t="s">
        <v>909</v>
      </c>
    </row>
    <row r="8554" spans="1:16">
      <c r="A8554" s="46">
        <v>0</v>
      </c>
      <c r="B8554" s="46">
        <v>0</v>
      </c>
      <c r="C8554" s="46">
        <v>0</v>
      </c>
      <c r="D8554" s="46">
        <f t="shared" si="133"/>
        <v>0</v>
      </c>
      <c r="E8554" s="51">
        <v>45261</v>
      </c>
      <c r="F8554" s="49" t="s">
        <v>80</v>
      </c>
      <c r="G8554" s="49" t="s">
        <v>81</v>
      </c>
      <c r="H8554" s="49" t="s">
        <v>3424</v>
      </c>
      <c r="I8554" s="49" t="s">
        <v>709</v>
      </c>
      <c r="J8554" s="49">
        <v>135500</v>
      </c>
      <c r="K8554" s="49" t="s">
        <v>117</v>
      </c>
      <c r="L8554" s="49">
        <v>20666951</v>
      </c>
      <c r="M8554" s="49" t="s">
        <v>1088</v>
      </c>
      <c r="N8554" s="51">
        <v>42136</v>
      </c>
      <c r="O8554" s="51">
        <v>42186</v>
      </c>
      <c r="P8554" s="49" t="s">
        <v>909</v>
      </c>
    </row>
    <row r="8555" spans="1:16">
      <c r="A8555" s="46">
        <v>0</v>
      </c>
      <c r="B8555" s="46">
        <v>0</v>
      </c>
      <c r="C8555" s="46">
        <v>0</v>
      </c>
      <c r="D8555" s="46">
        <f t="shared" si="133"/>
        <v>0</v>
      </c>
      <c r="E8555" s="51">
        <v>45261</v>
      </c>
      <c r="F8555" s="49" t="s">
        <v>80</v>
      </c>
      <c r="G8555" s="49" t="s">
        <v>81</v>
      </c>
      <c r="H8555" s="49" t="s">
        <v>3424</v>
      </c>
      <c r="I8555" s="49" t="s">
        <v>709</v>
      </c>
      <c r="J8555" s="49">
        <v>135500</v>
      </c>
      <c r="K8555" s="49" t="s">
        <v>117</v>
      </c>
      <c r="L8555" s="49">
        <v>20666962</v>
      </c>
      <c r="M8555" s="49" t="s">
        <v>1088</v>
      </c>
      <c r="N8555" s="51">
        <v>42136</v>
      </c>
      <c r="O8555" s="51">
        <v>42186</v>
      </c>
      <c r="P8555" s="49" t="s">
        <v>909</v>
      </c>
    </row>
    <row r="8556" spans="1:16">
      <c r="A8556" s="46">
        <v>0</v>
      </c>
      <c r="B8556" s="46">
        <v>0</v>
      </c>
      <c r="C8556" s="46">
        <v>0</v>
      </c>
      <c r="D8556" s="46">
        <f t="shared" si="133"/>
        <v>0</v>
      </c>
      <c r="E8556" s="51">
        <v>45261</v>
      </c>
      <c r="F8556" s="49" t="s">
        <v>80</v>
      </c>
      <c r="G8556" s="49" t="s">
        <v>81</v>
      </c>
      <c r="H8556" s="49" t="s">
        <v>3424</v>
      </c>
      <c r="I8556" s="49" t="s">
        <v>709</v>
      </c>
      <c r="J8556" s="49">
        <v>135500</v>
      </c>
      <c r="K8556" s="49" t="s">
        <v>117</v>
      </c>
      <c r="L8556" s="49">
        <v>20667237</v>
      </c>
      <c r="M8556" s="49" t="s">
        <v>1089</v>
      </c>
      <c r="N8556" s="51">
        <v>42136</v>
      </c>
      <c r="O8556" s="51">
        <v>42186</v>
      </c>
      <c r="P8556" s="49" t="s">
        <v>909</v>
      </c>
    </row>
    <row r="8557" spans="1:16">
      <c r="A8557" s="46">
        <v>0</v>
      </c>
      <c r="B8557" s="46">
        <v>0</v>
      </c>
      <c r="C8557" s="46">
        <v>0</v>
      </c>
      <c r="D8557" s="46">
        <f t="shared" si="133"/>
        <v>0</v>
      </c>
      <c r="E8557" s="51">
        <v>45261</v>
      </c>
      <c r="F8557" s="49" t="s">
        <v>80</v>
      </c>
      <c r="G8557" s="49" t="s">
        <v>81</v>
      </c>
      <c r="H8557" s="49" t="s">
        <v>3424</v>
      </c>
      <c r="I8557" s="49" t="s">
        <v>709</v>
      </c>
      <c r="J8557" s="49">
        <v>135500</v>
      </c>
      <c r="K8557" s="49" t="s">
        <v>117</v>
      </c>
      <c r="L8557" s="49">
        <v>20666973</v>
      </c>
      <c r="M8557" s="49" t="s">
        <v>1088</v>
      </c>
      <c r="N8557" s="51">
        <v>42136</v>
      </c>
      <c r="O8557" s="51">
        <v>42186</v>
      </c>
      <c r="P8557" s="49" t="s">
        <v>909</v>
      </c>
    </row>
    <row r="8558" spans="1:16">
      <c r="A8558" s="46">
        <v>0</v>
      </c>
      <c r="B8558" s="46">
        <v>0</v>
      </c>
      <c r="C8558" s="46">
        <v>0</v>
      </c>
      <c r="D8558" s="46">
        <f t="shared" si="133"/>
        <v>0</v>
      </c>
      <c r="E8558" s="51">
        <v>45261</v>
      </c>
      <c r="F8558" s="49" t="s">
        <v>80</v>
      </c>
      <c r="G8558" s="49" t="s">
        <v>81</v>
      </c>
      <c r="H8558" s="49" t="s">
        <v>3424</v>
      </c>
      <c r="I8558" s="49" t="s">
        <v>709</v>
      </c>
      <c r="J8558" s="49">
        <v>135500</v>
      </c>
      <c r="K8558" s="49" t="s">
        <v>117</v>
      </c>
      <c r="L8558" s="49">
        <v>20666918</v>
      </c>
      <c r="M8558" s="49" t="s">
        <v>1088</v>
      </c>
      <c r="N8558" s="51">
        <v>42136</v>
      </c>
      <c r="O8558" s="51">
        <v>42186</v>
      </c>
      <c r="P8558" s="49" t="s">
        <v>909</v>
      </c>
    </row>
    <row r="8559" spans="1:16">
      <c r="A8559" s="46">
        <v>0</v>
      </c>
      <c r="B8559" s="46">
        <v>0</v>
      </c>
      <c r="C8559" s="46">
        <v>0</v>
      </c>
      <c r="D8559" s="46">
        <f t="shared" si="133"/>
        <v>0</v>
      </c>
      <c r="E8559" s="51">
        <v>45261</v>
      </c>
      <c r="F8559" s="49" t="s">
        <v>80</v>
      </c>
      <c r="G8559" s="49" t="s">
        <v>81</v>
      </c>
      <c r="H8559" s="49" t="s">
        <v>3424</v>
      </c>
      <c r="I8559" s="49" t="s">
        <v>709</v>
      </c>
      <c r="J8559" s="49">
        <v>135500</v>
      </c>
      <c r="K8559" s="49" t="s">
        <v>117</v>
      </c>
      <c r="L8559" s="49">
        <v>20667017</v>
      </c>
      <c r="M8559" s="49" t="s">
        <v>1088</v>
      </c>
      <c r="N8559" s="51">
        <v>42136</v>
      </c>
      <c r="O8559" s="51">
        <v>42186</v>
      </c>
      <c r="P8559" s="49" t="s">
        <v>909</v>
      </c>
    </row>
    <row r="8560" spans="1:16">
      <c r="A8560" s="46">
        <v>0</v>
      </c>
      <c r="B8560" s="46">
        <v>0</v>
      </c>
      <c r="C8560" s="46">
        <v>0</v>
      </c>
      <c r="D8560" s="46">
        <f t="shared" si="133"/>
        <v>0</v>
      </c>
      <c r="E8560" s="51">
        <v>45261</v>
      </c>
      <c r="F8560" s="49" t="s">
        <v>80</v>
      </c>
      <c r="G8560" s="49" t="s">
        <v>81</v>
      </c>
      <c r="H8560" s="49" t="s">
        <v>3424</v>
      </c>
      <c r="I8560" s="49" t="s">
        <v>709</v>
      </c>
      <c r="J8560" s="49">
        <v>135500</v>
      </c>
      <c r="K8560" s="49" t="s">
        <v>117</v>
      </c>
      <c r="L8560" s="49">
        <v>20667050</v>
      </c>
      <c r="M8560" s="49" t="s">
        <v>1088</v>
      </c>
      <c r="N8560" s="51">
        <v>42136</v>
      </c>
      <c r="O8560" s="51">
        <v>42186</v>
      </c>
      <c r="P8560" s="49" t="s">
        <v>909</v>
      </c>
    </row>
    <row r="8561" spans="1:16">
      <c r="A8561" s="46">
        <v>0</v>
      </c>
      <c r="B8561" s="46">
        <v>0</v>
      </c>
      <c r="C8561" s="46">
        <v>0</v>
      </c>
      <c r="D8561" s="46">
        <f t="shared" si="133"/>
        <v>0</v>
      </c>
      <c r="E8561" s="51">
        <v>45261</v>
      </c>
      <c r="F8561" s="49" t="s">
        <v>80</v>
      </c>
      <c r="G8561" s="49" t="s">
        <v>81</v>
      </c>
      <c r="H8561" s="49" t="s">
        <v>3424</v>
      </c>
      <c r="I8561" s="49" t="s">
        <v>709</v>
      </c>
      <c r="J8561" s="49">
        <v>135500</v>
      </c>
      <c r="K8561" s="49" t="s">
        <v>117</v>
      </c>
      <c r="L8561" s="49">
        <v>20667105</v>
      </c>
      <c r="M8561" s="49" t="s">
        <v>1088</v>
      </c>
      <c r="N8561" s="51">
        <v>42136</v>
      </c>
      <c r="O8561" s="51">
        <v>42186</v>
      </c>
      <c r="P8561" s="49" t="s">
        <v>909</v>
      </c>
    </row>
    <row r="8562" spans="1:16">
      <c r="A8562" s="46">
        <v>0</v>
      </c>
      <c r="B8562" s="46">
        <v>0</v>
      </c>
      <c r="C8562" s="46">
        <v>0</v>
      </c>
      <c r="D8562" s="46">
        <f t="shared" si="133"/>
        <v>0</v>
      </c>
      <c r="E8562" s="51">
        <v>45261</v>
      </c>
      <c r="F8562" s="49" t="s">
        <v>80</v>
      </c>
      <c r="G8562" s="49" t="s">
        <v>81</v>
      </c>
      <c r="H8562" s="49" t="s">
        <v>3424</v>
      </c>
      <c r="I8562" s="49" t="s">
        <v>709</v>
      </c>
      <c r="J8562" s="49">
        <v>135500</v>
      </c>
      <c r="K8562" s="49" t="s">
        <v>117</v>
      </c>
      <c r="L8562" s="49">
        <v>20667160</v>
      </c>
      <c r="M8562" s="49" t="s">
        <v>1089</v>
      </c>
      <c r="N8562" s="51">
        <v>42136</v>
      </c>
      <c r="O8562" s="51">
        <v>42186</v>
      </c>
      <c r="P8562" s="49" t="s">
        <v>909</v>
      </c>
    </row>
    <row r="8563" spans="1:16">
      <c r="A8563" s="46">
        <v>0</v>
      </c>
      <c r="B8563" s="46">
        <v>0</v>
      </c>
      <c r="C8563" s="46">
        <v>0</v>
      </c>
      <c r="D8563" s="46">
        <f t="shared" si="133"/>
        <v>0</v>
      </c>
      <c r="E8563" s="51">
        <v>45261</v>
      </c>
      <c r="F8563" s="49" t="s">
        <v>80</v>
      </c>
      <c r="G8563" s="49" t="s">
        <v>81</v>
      </c>
      <c r="H8563" s="49" t="s">
        <v>3424</v>
      </c>
      <c r="I8563" s="49" t="s">
        <v>709</v>
      </c>
      <c r="J8563" s="49">
        <v>135500</v>
      </c>
      <c r="K8563" s="49" t="s">
        <v>117</v>
      </c>
      <c r="L8563" s="49">
        <v>20667182</v>
      </c>
      <c r="M8563" s="49" t="s">
        <v>1088</v>
      </c>
      <c r="N8563" s="51">
        <v>42136</v>
      </c>
      <c r="O8563" s="51">
        <v>42186</v>
      </c>
      <c r="P8563" s="49" t="s">
        <v>909</v>
      </c>
    </row>
    <row r="8564" spans="1:16">
      <c r="A8564" s="46">
        <v>0</v>
      </c>
      <c r="B8564" s="46">
        <v>0</v>
      </c>
      <c r="C8564" s="46">
        <v>0</v>
      </c>
      <c r="D8564" s="46">
        <f t="shared" si="133"/>
        <v>0</v>
      </c>
      <c r="E8564" s="51">
        <v>45261</v>
      </c>
      <c r="F8564" s="49" t="s">
        <v>80</v>
      </c>
      <c r="G8564" s="49" t="s">
        <v>81</v>
      </c>
      <c r="H8564" s="49" t="s">
        <v>3424</v>
      </c>
      <c r="I8564" s="49" t="s">
        <v>709</v>
      </c>
      <c r="J8564" s="49">
        <v>135500</v>
      </c>
      <c r="K8564" s="49" t="s">
        <v>117</v>
      </c>
      <c r="L8564" s="49">
        <v>20667248</v>
      </c>
      <c r="M8564" s="49" t="s">
        <v>1088</v>
      </c>
      <c r="N8564" s="51">
        <v>42136</v>
      </c>
      <c r="O8564" s="51">
        <v>42186</v>
      </c>
      <c r="P8564" s="49" t="s">
        <v>909</v>
      </c>
    </row>
    <row r="8565" spans="1:16">
      <c r="A8565" s="46">
        <v>0</v>
      </c>
      <c r="B8565" s="46">
        <v>0</v>
      </c>
      <c r="C8565" s="46">
        <v>0</v>
      </c>
      <c r="D8565" s="46">
        <f t="shared" si="133"/>
        <v>0</v>
      </c>
      <c r="E8565" s="51">
        <v>45261</v>
      </c>
      <c r="F8565" s="49" t="s">
        <v>80</v>
      </c>
      <c r="G8565" s="49" t="s">
        <v>81</v>
      </c>
      <c r="H8565" s="49" t="s">
        <v>3424</v>
      </c>
      <c r="I8565" s="49" t="s">
        <v>709</v>
      </c>
      <c r="J8565" s="49">
        <v>135500</v>
      </c>
      <c r="K8565" s="49" t="s">
        <v>117</v>
      </c>
      <c r="L8565" s="49">
        <v>20666929</v>
      </c>
      <c r="M8565" s="49" t="s">
        <v>1088</v>
      </c>
      <c r="N8565" s="51">
        <v>42136</v>
      </c>
      <c r="O8565" s="51">
        <v>42186</v>
      </c>
      <c r="P8565" s="49" t="s">
        <v>909</v>
      </c>
    </row>
    <row r="8566" spans="1:16">
      <c r="A8566" s="46">
        <v>0</v>
      </c>
      <c r="B8566" s="46">
        <v>0</v>
      </c>
      <c r="C8566" s="46">
        <v>0</v>
      </c>
      <c r="D8566" s="46">
        <f t="shared" si="133"/>
        <v>0</v>
      </c>
      <c r="E8566" s="51">
        <v>45261</v>
      </c>
      <c r="F8566" s="49" t="s">
        <v>80</v>
      </c>
      <c r="G8566" s="49" t="s">
        <v>81</v>
      </c>
      <c r="H8566" s="49" t="s">
        <v>3424</v>
      </c>
      <c r="I8566" s="49" t="s">
        <v>709</v>
      </c>
      <c r="J8566" s="49">
        <v>135500</v>
      </c>
      <c r="K8566" s="49" t="s">
        <v>117</v>
      </c>
      <c r="L8566" s="49">
        <v>20667094</v>
      </c>
      <c r="M8566" s="49" t="s">
        <v>1088</v>
      </c>
      <c r="N8566" s="51">
        <v>42136</v>
      </c>
      <c r="O8566" s="51">
        <v>42186</v>
      </c>
      <c r="P8566" s="49" t="s">
        <v>909</v>
      </c>
    </row>
    <row r="8567" spans="1:16">
      <c r="A8567" s="46">
        <v>0</v>
      </c>
      <c r="B8567" s="46">
        <v>0</v>
      </c>
      <c r="C8567" s="46">
        <v>0</v>
      </c>
      <c r="D8567" s="46">
        <f t="shared" si="133"/>
        <v>0</v>
      </c>
      <c r="E8567" s="51">
        <v>45261</v>
      </c>
      <c r="F8567" s="49" t="s">
        <v>80</v>
      </c>
      <c r="G8567" s="49" t="s">
        <v>81</v>
      </c>
      <c r="H8567" s="49" t="s">
        <v>3424</v>
      </c>
      <c r="I8567" s="49" t="s">
        <v>709</v>
      </c>
      <c r="J8567" s="49">
        <v>135500</v>
      </c>
      <c r="K8567" s="49" t="s">
        <v>117</v>
      </c>
      <c r="L8567" s="49">
        <v>20667226</v>
      </c>
      <c r="M8567" s="49" t="s">
        <v>1088</v>
      </c>
      <c r="N8567" s="51">
        <v>42136</v>
      </c>
      <c r="O8567" s="51">
        <v>42186</v>
      </c>
      <c r="P8567" s="49" t="s">
        <v>909</v>
      </c>
    </row>
    <row r="8568" spans="1:16">
      <c r="A8568" s="46">
        <v>0</v>
      </c>
      <c r="B8568" s="46">
        <v>0</v>
      </c>
      <c r="C8568" s="46">
        <v>0</v>
      </c>
      <c r="D8568" s="46">
        <f t="shared" si="133"/>
        <v>0</v>
      </c>
      <c r="E8568" s="51">
        <v>45261</v>
      </c>
      <c r="F8568" s="49" t="s">
        <v>80</v>
      </c>
      <c r="G8568" s="49" t="s">
        <v>81</v>
      </c>
      <c r="H8568" s="49" t="s">
        <v>3424</v>
      </c>
      <c r="I8568" s="49" t="s">
        <v>709</v>
      </c>
      <c r="J8568" s="49">
        <v>135500</v>
      </c>
      <c r="K8568" s="49" t="s">
        <v>117</v>
      </c>
      <c r="L8568" s="49">
        <v>20667215</v>
      </c>
      <c r="M8568" s="49" t="s">
        <v>1088</v>
      </c>
      <c r="N8568" s="51">
        <v>42136</v>
      </c>
      <c r="O8568" s="51">
        <v>42186</v>
      </c>
      <c r="P8568" s="49" t="s">
        <v>909</v>
      </c>
    </row>
    <row r="8569" spans="1:16">
      <c r="A8569" s="46">
        <v>0</v>
      </c>
      <c r="B8569" s="46">
        <v>0</v>
      </c>
      <c r="C8569" s="46">
        <v>0</v>
      </c>
      <c r="D8569" s="46">
        <f t="shared" si="133"/>
        <v>0</v>
      </c>
      <c r="E8569" s="51">
        <v>45261</v>
      </c>
      <c r="F8569" s="49" t="s">
        <v>80</v>
      </c>
      <c r="G8569" s="49" t="s">
        <v>81</v>
      </c>
      <c r="H8569" s="49" t="s">
        <v>3424</v>
      </c>
      <c r="I8569" s="49" t="s">
        <v>709</v>
      </c>
      <c r="J8569" s="49">
        <v>135500</v>
      </c>
      <c r="K8569" s="49" t="s">
        <v>117</v>
      </c>
      <c r="L8569" s="49">
        <v>20667006</v>
      </c>
      <c r="M8569" s="49" t="s">
        <v>1089</v>
      </c>
      <c r="N8569" s="51">
        <v>42136</v>
      </c>
      <c r="O8569" s="51">
        <v>42186</v>
      </c>
      <c r="P8569" s="49" t="s">
        <v>909</v>
      </c>
    </row>
    <row r="8570" spans="1:16">
      <c r="A8570" s="46">
        <v>0</v>
      </c>
      <c r="B8570" s="46">
        <v>0</v>
      </c>
      <c r="C8570" s="46">
        <v>0</v>
      </c>
      <c r="D8570" s="46">
        <f t="shared" si="133"/>
        <v>0</v>
      </c>
      <c r="E8570" s="51">
        <v>45261</v>
      </c>
      <c r="F8570" s="49" t="s">
        <v>80</v>
      </c>
      <c r="G8570" s="49" t="s">
        <v>81</v>
      </c>
      <c r="H8570" s="49" t="s">
        <v>3424</v>
      </c>
      <c r="I8570" s="49" t="s">
        <v>709</v>
      </c>
      <c r="J8570" s="49">
        <v>135500</v>
      </c>
      <c r="K8570" s="49" t="s">
        <v>117</v>
      </c>
      <c r="L8570" s="49">
        <v>20667028</v>
      </c>
      <c r="M8570" s="49" t="s">
        <v>1088</v>
      </c>
      <c r="N8570" s="51">
        <v>42136</v>
      </c>
      <c r="O8570" s="51">
        <v>42186</v>
      </c>
      <c r="P8570" s="49" t="s">
        <v>909</v>
      </c>
    </row>
    <row r="8571" spans="1:16">
      <c r="A8571" s="46">
        <v>0</v>
      </c>
      <c r="B8571" s="46">
        <v>0</v>
      </c>
      <c r="C8571" s="46">
        <v>0</v>
      </c>
      <c r="D8571" s="46">
        <f t="shared" si="133"/>
        <v>0</v>
      </c>
      <c r="E8571" s="51">
        <v>45261</v>
      </c>
      <c r="F8571" s="49" t="s">
        <v>80</v>
      </c>
      <c r="G8571" s="49" t="s">
        <v>81</v>
      </c>
      <c r="H8571" s="49" t="s">
        <v>3424</v>
      </c>
      <c r="I8571" s="49" t="s">
        <v>709</v>
      </c>
      <c r="J8571" s="49">
        <v>135500</v>
      </c>
      <c r="K8571" s="49" t="s">
        <v>117</v>
      </c>
      <c r="L8571" s="49">
        <v>20667171</v>
      </c>
      <c r="M8571" s="49" t="s">
        <v>1088</v>
      </c>
      <c r="N8571" s="51">
        <v>42136</v>
      </c>
      <c r="O8571" s="51">
        <v>42186</v>
      </c>
      <c r="P8571" s="49" t="s">
        <v>909</v>
      </c>
    </row>
    <row r="8572" spans="1:16">
      <c r="A8572" s="46">
        <v>0</v>
      </c>
      <c r="B8572" s="46">
        <v>0</v>
      </c>
      <c r="C8572" s="46">
        <v>0</v>
      </c>
      <c r="D8572" s="46">
        <f t="shared" si="133"/>
        <v>0</v>
      </c>
      <c r="E8572" s="51">
        <v>45261</v>
      </c>
      <c r="F8572" s="49" t="s">
        <v>80</v>
      </c>
      <c r="G8572" s="49" t="s">
        <v>81</v>
      </c>
      <c r="H8572" s="49" t="s">
        <v>3424</v>
      </c>
      <c r="I8572" s="49" t="s">
        <v>709</v>
      </c>
      <c r="J8572" s="49">
        <v>135500</v>
      </c>
      <c r="K8572" s="49" t="s">
        <v>117</v>
      </c>
      <c r="L8572" s="49">
        <v>20667039</v>
      </c>
      <c r="M8572" s="49" t="s">
        <v>1088</v>
      </c>
      <c r="N8572" s="51">
        <v>42136</v>
      </c>
      <c r="O8572" s="51">
        <v>42186</v>
      </c>
      <c r="P8572" s="49" t="s">
        <v>909</v>
      </c>
    </row>
    <row r="8573" spans="1:16">
      <c r="A8573" s="46">
        <v>0</v>
      </c>
      <c r="B8573" s="46">
        <v>0</v>
      </c>
      <c r="C8573" s="46">
        <v>0</v>
      </c>
      <c r="D8573" s="46">
        <f t="shared" si="133"/>
        <v>0</v>
      </c>
      <c r="E8573" s="51">
        <v>45261</v>
      </c>
      <c r="F8573" s="49" t="s">
        <v>80</v>
      </c>
      <c r="G8573" s="49" t="s">
        <v>81</v>
      </c>
      <c r="H8573" s="49" t="s">
        <v>3424</v>
      </c>
      <c r="I8573" s="49" t="s">
        <v>709</v>
      </c>
      <c r="J8573" s="49">
        <v>135500</v>
      </c>
      <c r="K8573" s="49" t="s">
        <v>117</v>
      </c>
      <c r="L8573" s="49">
        <v>20667061</v>
      </c>
      <c r="M8573" s="49" t="s">
        <v>1089</v>
      </c>
      <c r="N8573" s="51">
        <v>42136</v>
      </c>
      <c r="O8573" s="51">
        <v>42186</v>
      </c>
      <c r="P8573" s="49" t="s">
        <v>909</v>
      </c>
    </row>
    <row r="8574" spans="1:16">
      <c r="A8574" s="46">
        <v>0</v>
      </c>
      <c r="B8574" s="46">
        <v>0</v>
      </c>
      <c r="C8574" s="46">
        <v>0</v>
      </c>
      <c r="D8574" s="46">
        <f t="shared" si="133"/>
        <v>0</v>
      </c>
      <c r="E8574" s="51">
        <v>45261</v>
      </c>
      <c r="F8574" s="49" t="s">
        <v>80</v>
      </c>
      <c r="G8574" s="49" t="s">
        <v>81</v>
      </c>
      <c r="H8574" s="49" t="s">
        <v>3424</v>
      </c>
      <c r="I8574" s="49" t="s">
        <v>709</v>
      </c>
      <c r="J8574" s="49">
        <v>135500</v>
      </c>
      <c r="K8574" s="49" t="s">
        <v>117</v>
      </c>
      <c r="L8574" s="49">
        <v>20667193</v>
      </c>
      <c r="M8574" s="49" t="s">
        <v>1089</v>
      </c>
      <c r="N8574" s="51">
        <v>42136</v>
      </c>
      <c r="O8574" s="51">
        <v>42186</v>
      </c>
      <c r="P8574" s="49" t="s">
        <v>909</v>
      </c>
    </row>
    <row r="8575" spans="1:16">
      <c r="A8575" s="46">
        <v>0</v>
      </c>
      <c r="B8575" s="46">
        <v>0</v>
      </c>
      <c r="C8575" s="46">
        <v>0</v>
      </c>
      <c r="D8575" s="46">
        <f t="shared" si="133"/>
        <v>0</v>
      </c>
      <c r="E8575" s="51">
        <v>45261</v>
      </c>
      <c r="F8575" s="49" t="s">
        <v>80</v>
      </c>
      <c r="G8575" s="49" t="s">
        <v>81</v>
      </c>
      <c r="H8575" s="49" t="s">
        <v>3424</v>
      </c>
      <c r="I8575" s="49" t="s">
        <v>709</v>
      </c>
      <c r="J8575" s="49">
        <v>135500</v>
      </c>
      <c r="K8575" s="49" t="s">
        <v>135</v>
      </c>
      <c r="L8575" s="49">
        <v>9974738</v>
      </c>
      <c r="M8575" s="49" t="s">
        <v>3095</v>
      </c>
      <c r="N8575" s="51">
        <v>31594</v>
      </c>
      <c r="O8575" s="51">
        <v>31594</v>
      </c>
      <c r="P8575" s="49" t="s">
        <v>1091</v>
      </c>
    </row>
    <row r="8576" spans="1:16">
      <c r="A8576" s="46">
        <v>0</v>
      </c>
      <c r="B8576" s="46">
        <v>0</v>
      </c>
      <c r="C8576" s="46">
        <v>0</v>
      </c>
      <c r="D8576" s="46">
        <f t="shared" si="133"/>
        <v>0</v>
      </c>
      <c r="E8576" s="51">
        <v>45261</v>
      </c>
      <c r="F8576" s="49" t="s">
        <v>80</v>
      </c>
      <c r="G8576" s="49" t="s">
        <v>81</v>
      </c>
      <c r="H8576" s="49" t="s">
        <v>3424</v>
      </c>
      <c r="I8576" s="49" t="s">
        <v>709</v>
      </c>
      <c r="J8576" s="49">
        <v>135500</v>
      </c>
      <c r="K8576" s="49" t="s">
        <v>135</v>
      </c>
      <c r="L8576" s="49">
        <v>20667270</v>
      </c>
      <c r="M8576" s="49" t="s">
        <v>1051</v>
      </c>
      <c r="N8576" s="51">
        <v>42136</v>
      </c>
      <c r="O8576" s="51">
        <v>42186</v>
      </c>
      <c r="P8576" s="49" t="s">
        <v>909</v>
      </c>
    </row>
    <row r="8577" spans="1:16">
      <c r="A8577" s="46">
        <v>0</v>
      </c>
      <c r="B8577" s="46">
        <v>0</v>
      </c>
      <c r="C8577" s="46">
        <v>0</v>
      </c>
      <c r="D8577" s="46">
        <f t="shared" si="133"/>
        <v>0</v>
      </c>
      <c r="E8577" s="51">
        <v>45261</v>
      </c>
      <c r="F8577" s="49" t="s">
        <v>80</v>
      </c>
      <c r="G8577" s="49" t="s">
        <v>81</v>
      </c>
      <c r="H8577" s="49" t="s">
        <v>3424</v>
      </c>
      <c r="I8577" s="49" t="s">
        <v>709</v>
      </c>
      <c r="J8577" s="49">
        <v>135500</v>
      </c>
      <c r="K8577" s="49" t="s">
        <v>112</v>
      </c>
      <c r="L8577" s="49">
        <v>20666984</v>
      </c>
      <c r="M8577" s="49" t="s">
        <v>1090</v>
      </c>
      <c r="N8577" s="51">
        <v>42136</v>
      </c>
      <c r="O8577" s="51">
        <v>42186</v>
      </c>
      <c r="P8577" s="49" t="s">
        <v>909</v>
      </c>
    </row>
    <row r="8578" spans="1:16">
      <c r="A8578" s="46">
        <v>0</v>
      </c>
      <c r="B8578" s="46">
        <v>0</v>
      </c>
      <c r="C8578" s="46">
        <v>0</v>
      </c>
      <c r="D8578" s="46">
        <f t="shared" si="133"/>
        <v>0</v>
      </c>
      <c r="E8578" s="51">
        <v>45261</v>
      </c>
      <c r="F8578" s="49" t="s">
        <v>80</v>
      </c>
      <c r="G8578" s="49" t="s">
        <v>81</v>
      </c>
      <c r="H8578" s="49" t="s">
        <v>3424</v>
      </c>
      <c r="I8578" s="49" t="s">
        <v>709</v>
      </c>
      <c r="J8578" s="49">
        <v>135500</v>
      </c>
      <c r="K8578" s="49" t="s">
        <v>112</v>
      </c>
      <c r="L8578" s="49">
        <v>20667138</v>
      </c>
      <c r="M8578" s="49" t="s">
        <v>1090</v>
      </c>
      <c r="N8578" s="51">
        <v>42136</v>
      </c>
      <c r="O8578" s="51">
        <v>42186</v>
      </c>
      <c r="P8578" s="49" t="s">
        <v>909</v>
      </c>
    </row>
    <row r="8579" spans="1:16">
      <c r="A8579" s="46">
        <v>0</v>
      </c>
      <c r="B8579" s="46">
        <v>0</v>
      </c>
      <c r="C8579" s="46">
        <v>0</v>
      </c>
      <c r="D8579" s="46">
        <f t="shared" ref="D8579:D8642" si="134">+B8579-C8579</f>
        <v>0</v>
      </c>
      <c r="E8579" s="51">
        <v>45261</v>
      </c>
      <c r="F8579" s="49" t="s">
        <v>80</v>
      </c>
      <c r="G8579" s="49" t="s">
        <v>81</v>
      </c>
      <c r="H8579" s="49" t="s">
        <v>3424</v>
      </c>
      <c r="I8579" s="49" t="s">
        <v>709</v>
      </c>
      <c r="J8579" s="49">
        <v>135500</v>
      </c>
      <c r="K8579" s="49" t="s">
        <v>112</v>
      </c>
      <c r="L8579" s="49">
        <v>20667204</v>
      </c>
      <c r="M8579" s="49" t="s">
        <v>1090</v>
      </c>
      <c r="N8579" s="51">
        <v>42136</v>
      </c>
      <c r="O8579" s="51">
        <v>42186</v>
      </c>
      <c r="P8579" s="49" t="s">
        <v>909</v>
      </c>
    </row>
    <row r="8580" spans="1:16">
      <c r="A8580" s="46">
        <v>0</v>
      </c>
      <c r="B8580" s="46">
        <v>0</v>
      </c>
      <c r="C8580" s="46">
        <v>0</v>
      </c>
      <c r="D8580" s="46">
        <f t="shared" si="134"/>
        <v>0</v>
      </c>
      <c r="E8580" s="51">
        <v>45261</v>
      </c>
      <c r="F8580" s="49" t="s">
        <v>80</v>
      </c>
      <c r="G8580" s="49" t="s">
        <v>81</v>
      </c>
      <c r="H8580" s="49" t="s">
        <v>3424</v>
      </c>
      <c r="I8580" s="49" t="s">
        <v>709</v>
      </c>
      <c r="J8580" s="49">
        <v>135500</v>
      </c>
      <c r="K8580" s="49" t="s">
        <v>112</v>
      </c>
      <c r="L8580" s="49">
        <v>20667072</v>
      </c>
      <c r="M8580" s="49" t="s">
        <v>1090</v>
      </c>
      <c r="N8580" s="51">
        <v>42136</v>
      </c>
      <c r="O8580" s="51">
        <v>42186</v>
      </c>
      <c r="P8580" s="49" t="s">
        <v>909</v>
      </c>
    </row>
    <row r="8581" spans="1:16">
      <c r="A8581" s="46">
        <v>0</v>
      </c>
      <c r="B8581" s="46">
        <v>0</v>
      </c>
      <c r="C8581" s="46">
        <v>0</v>
      </c>
      <c r="D8581" s="46">
        <f t="shared" si="134"/>
        <v>0</v>
      </c>
      <c r="E8581" s="51">
        <v>45261</v>
      </c>
      <c r="F8581" s="49" t="s">
        <v>80</v>
      </c>
      <c r="G8581" s="49" t="s">
        <v>81</v>
      </c>
      <c r="H8581" s="49" t="s">
        <v>3424</v>
      </c>
      <c r="I8581" s="49" t="s">
        <v>709</v>
      </c>
      <c r="J8581" s="49">
        <v>135500</v>
      </c>
      <c r="K8581" s="49" t="s">
        <v>112</v>
      </c>
      <c r="L8581" s="49">
        <v>20667259</v>
      </c>
      <c r="M8581" s="49" t="s">
        <v>1090</v>
      </c>
      <c r="N8581" s="51">
        <v>42136</v>
      </c>
      <c r="O8581" s="51">
        <v>42186</v>
      </c>
      <c r="P8581" s="49" t="s">
        <v>909</v>
      </c>
    </row>
    <row r="8582" spans="1:16">
      <c r="A8582" s="46">
        <v>0</v>
      </c>
      <c r="B8582" s="46">
        <v>0</v>
      </c>
      <c r="C8582" s="46">
        <v>0</v>
      </c>
      <c r="D8582" s="46">
        <f t="shared" si="134"/>
        <v>0</v>
      </c>
      <c r="E8582" s="51">
        <v>45261</v>
      </c>
      <c r="F8582" s="49" t="s">
        <v>80</v>
      </c>
      <c r="G8582" s="49" t="s">
        <v>81</v>
      </c>
      <c r="H8582" s="49" t="s">
        <v>3424</v>
      </c>
      <c r="I8582" s="49" t="s">
        <v>709</v>
      </c>
      <c r="J8582" s="49">
        <v>135500</v>
      </c>
      <c r="K8582" s="49" t="s">
        <v>221</v>
      </c>
      <c r="L8582" s="49">
        <v>9882070</v>
      </c>
      <c r="M8582" s="49" t="s">
        <v>3459</v>
      </c>
      <c r="N8582" s="51">
        <v>36496</v>
      </c>
      <c r="O8582" s="51">
        <v>36526</v>
      </c>
      <c r="P8582" s="49" t="s">
        <v>3457</v>
      </c>
    </row>
    <row r="8583" spans="1:16">
      <c r="A8583" s="46">
        <v>0</v>
      </c>
      <c r="B8583" s="46">
        <v>0</v>
      </c>
      <c r="C8583" s="46">
        <v>0</v>
      </c>
      <c r="D8583" s="46">
        <f t="shared" si="134"/>
        <v>0</v>
      </c>
      <c r="E8583" s="51">
        <v>45261</v>
      </c>
      <c r="F8583" s="49" t="s">
        <v>80</v>
      </c>
      <c r="G8583" s="49" t="s">
        <v>81</v>
      </c>
      <c r="H8583" s="49" t="s">
        <v>3424</v>
      </c>
      <c r="I8583" s="49" t="s">
        <v>709</v>
      </c>
      <c r="J8583" s="49">
        <v>135500</v>
      </c>
      <c r="K8583" s="49" t="s">
        <v>693</v>
      </c>
      <c r="L8583" s="49">
        <v>9974739</v>
      </c>
      <c r="M8583" s="49" t="s">
        <v>3128</v>
      </c>
      <c r="N8583" s="51">
        <v>34516</v>
      </c>
      <c r="O8583" s="51">
        <v>34516</v>
      </c>
      <c r="P8583" s="49" t="s">
        <v>1091</v>
      </c>
    </row>
    <row r="8584" spans="1:16">
      <c r="A8584" s="46">
        <v>0</v>
      </c>
      <c r="B8584" s="46">
        <v>0</v>
      </c>
      <c r="C8584" s="46">
        <v>0</v>
      </c>
      <c r="D8584" s="46">
        <f t="shared" si="134"/>
        <v>0</v>
      </c>
      <c r="E8584" s="51">
        <v>45261</v>
      </c>
      <c r="F8584" s="49" t="s">
        <v>80</v>
      </c>
      <c r="G8584" s="49" t="s">
        <v>81</v>
      </c>
      <c r="H8584" s="49" t="s">
        <v>3424</v>
      </c>
      <c r="I8584" s="49" t="s">
        <v>709</v>
      </c>
      <c r="J8584" s="49">
        <v>135600</v>
      </c>
      <c r="K8584" s="49" t="s">
        <v>124</v>
      </c>
      <c r="L8584" s="49">
        <v>9809987</v>
      </c>
      <c r="M8584" s="49" t="s">
        <v>1102</v>
      </c>
      <c r="N8584" s="51">
        <v>37210</v>
      </c>
      <c r="O8584" s="51">
        <v>37257</v>
      </c>
      <c r="P8584" s="49" t="s">
        <v>1097</v>
      </c>
    </row>
    <row r="8585" spans="1:16">
      <c r="A8585" s="46">
        <v>0</v>
      </c>
      <c r="B8585" s="46">
        <v>0</v>
      </c>
      <c r="C8585" s="46">
        <v>0</v>
      </c>
      <c r="D8585" s="46">
        <f t="shared" si="134"/>
        <v>0</v>
      </c>
      <c r="E8585" s="51">
        <v>45261</v>
      </c>
      <c r="F8585" s="49" t="s">
        <v>80</v>
      </c>
      <c r="G8585" s="49" t="s">
        <v>81</v>
      </c>
      <c r="H8585" s="49" t="s">
        <v>3424</v>
      </c>
      <c r="I8585" s="49" t="s">
        <v>709</v>
      </c>
      <c r="J8585" s="49">
        <v>135600</v>
      </c>
      <c r="K8585" s="49" t="s">
        <v>212</v>
      </c>
      <c r="L8585" s="49">
        <v>20954272</v>
      </c>
      <c r="M8585" s="49" t="s">
        <v>1063</v>
      </c>
      <c r="N8585" s="51">
        <v>42464</v>
      </c>
      <c r="O8585" s="51">
        <v>42370</v>
      </c>
      <c r="P8585" s="49" t="s">
        <v>3433</v>
      </c>
    </row>
    <row r="8586" spans="1:16">
      <c r="A8586" s="46">
        <v>0</v>
      </c>
      <c r="B8586" s="46">
        <v>0</v>
      </c>
      <c r="C8586" s="46">
        <v>0</v>
      </c>
      <c r="D8586" s="46">
        <f t="shared" si="134"/>
        <v>0</v>
      </c>
      <c r="E8586" s="51">
        <v>45261</v>
      </c>
      <c r="F8586" s="49" t="s">
        <v>80</v>
      </c>
      <c r="G8586" s="49" t="s">
        <v>81</v>
      </c>
      <c r="H8586" s="49" t="s">
        <v>3424</v>
      </c>
      <c r="I8586" s="49" t="s">
        <v>709</v>
      </c>
      <c r="J8586" s="49">
        <v>135600</v>
      </c>
      <c r="K8586" s="49" t="s">
        <v>192</v>
      </c>
      <c r="L8586" s="49">
        <v>12159366</v>
      </c>
      <c r="M8586" s="49" t="s">
        <v>935</v>
      </c>
      <c r="N8586" s="51">
        <v>41488</v>
      </c>
      <c r="O8586" s="51">
        <v>41275</v>
      </c>
      <c r="P8586" s="49" t="s">
        <v>3439</v>
      </c>
    </row>
    <row r="8587" spans="1:16">
      <c r="A8587" s="46">
        <v>0</v>
      </c>
      <c r="B8587" s="46">
        <v>0</v>
      </c>
      <c r="C8587" s="46">
        <v>0</v>
      </c>
      <c r="D8587" s="46">
        <f t="shared" si="134"/>
        <v>0</v>
      </c>
      <c r="E8587" s="51">
        <v>45261</v>
      </c>
      <c r="F8587" s="49" t="s">
        <v>80</v>
      </c>
      <c r="G8587" s="49" t="s">
        <v>81</v>
      </c>
      <c r="H8587" s="49" t="s">
        <v>3424</v>
      </c>
      <c r="I8587" s="49" t="s">
        <v>709</v>
      </c>
      <c r="J8587" s="49">
        <v>135600</v>
      </c>
      <c r="K8587" s="49" t="s">
        <v>192</v>
      </c>
      <c r="L8587" s="49">
        <v>11984596</v>
      </c>
      <c r="M8587" s="49" t="s">
        <v>935</v>
      </c>
      <c r="N8587" s="51">
        <v>41395</v>
      </c>
      <c r="O8587" s="51">
        <v>41275</v>
      </c>
      <c r="P8587" s="49" t="s">
        <v>3438</v>
      </c>
    </row>
    <row r="8588" spans="1:16">
      <c r="A8588" s="46">
        <v>0</v>
      </c>
      <c r="B8588" s="46">
        <v>0</v>
      </c>
      <c r="C8588" s="46">
        <v>0</v>
      </c>
      <c r="D8588" s="46">
        <f t="shared" si="134"/>
        <v>0</v>
      </c>
      <c r="E8588" s="51">
        <v>45261</v>
      </c>
      <c r="F8588" s="49" t="s">
        <v>80</v>
      </c>
      <c r="G8588" s="49" t="s">
        <v>81</v>
      </c>
      <c r="H8588" s="49" t="s">
        <v>3424</v>
      </c>
      <c r="I8588" s="49" t="s">
        <v>709</v>
      </c>
      <c r="J8588" s="49">
        <v>135600</v>
      </c>
      <c r="K8588" s="49" t="s">
        <v>208</v>
      </c>
      <c r="L8588" s="49">
        <v>9810015</v>
      </c>
      <c r="M8588" s="49" t="s">
        <v>1019</v>
      </c>
      <c r="N8588" s="51">
        <v>37210</v>
      </c>
      <c r="O8588" s="51">
        <v>37257</v>
      </c>
      <c r="P8588" s="49" t="s">
        <v>1097</v>
      </c>
    </row>
    <row r="8589" spans="1:16">
      <c r="A8589" s="46">
        <v>0</v>
      </c>
      <c r="B8589" s="46">
        <v>0</v>
      </c>
      <c r="C8589" s="46">
        <v>0</v>
      </c>
      <c r="D8589" s="46">
        <f t="shared" si="134"/>
        <v>0</v>
      </c>
      <c r="E8589" s="51">
        <v>45261</v>
      </c>
      <c r="F8589" s="49" t="s">
        <v>80</v>
      </c>
      <c r="G8589" s="49" t="s">
        <v>81</v>
      </c>
      <c r="H8589" s="49" t="s">
        <v>3424</v>
      </c>
      <c r="I8589" s="49" t="s">
        <v>709</v>
      </c>
      <c r="J8589" s="49">
        <v>135600</v>
      </c>
      <c r="K8589" s="49" t="s">
        <v>127</v>
      </c>
      <c r="L8589" s="49">
        <v>9810016</v>
      </c>
      <c r="M8589" s="49" t="s">
        <v>936</v>
      </c>
      <c r="N8589" s="51">
        <v>37210</v>
      </c>
      <c r="O8589" s="51">
        <v>37257</v>
      </c>
      <c r="P8589" s="49" t="s">
        <v>1097</v>
      </c>
    </row>
    <row r="8590" spans="1:16">
      <c r="A8590" s="46">
        <v>0</v>
      </c>
      <c r="B8590" s="46">
        <v>0</v>
      </c>
      <c r="C8590" s="46">
        <v>0</v>
      </c>
      <c r="D8590" s="46">
        <f t="shared" si="134"/>
        <v>0</v>
      </c>
      <c r="E8590" s="51">
        <v>45261</v>
      </c>
      <c r="F8590" s="49" t="s">
        <v>80</v>
      </c>
      <c r="G8590" s="49" t="s">
        <v>81</v>
      </c>
      <c r="H8590" s="49" t="s">
        <v>3424</v>
      </c>
      <c r="I8590" s="49" t="s">
        <v>709</v>
      </c>
      <c r="J8590" s="49">
        <v>135600</v>
      </c>
      <c r="K8590" s="49" t="s">
        <v>114</v>
      </c>
      <c r="L8590" s="49">
        <v>9974737</v>
      </c>
      <c r="M8590" s="49" t="s">
        <v>915</v>
      </c>
      <c r="N8590" s="51">
        <v>31594</v>
      </c>
      <c r="O8590" s="51">
        <v>31594</v>
      </c>
      <c r="P8590" s="49" t="s">
        <v>1091</v>
      </c>
    </row>
    <row r="8591" spans="1:16">
      <c r="A8591" s="46">
        <v>0</v>
      </c>
      <c r="B8591" s="46">
        <v>0</v>
      </c>
      <c r="C8591" s="46">
        <v>0</v>
      </c>
      <c r="D8591" s="46">
        <f t="shared" si="134"/>
        <v>0</v>
      </c>
      <c r="E8591" s="51">
        <v>45261</v>
      </c>
      <c r="F8591" s="49" t="s">
        <v>80</v>
      </c>
      <c r="G8591" s="49" t="s">
        <v>81</v>
      </c>
      <c r="H8591" s="49" t="s">
        <v>3424</v>
      </c>
      <c r="I8591" s="49" t="s">
        <v>709</v>
      </c>
      <c r="J8591" s="49">
        <v>135600</v>
      </c>
      <c r="K8591" s="49" t="s">
        <v>228</v>
      </c>
      <c r="L8591" s="49">
        <v>9809986</v>
      </c>
      <c r="M8591" s="49" t="s">
        <v>1104</v>
      </c>
      <c r="N8591" s="51">
        <v>37210</v>
      </c>
      <c r="O8591" s="51">
        <v>37257</v>
      </c>
      <c r="P8591" s="49" t="s">
        <v>1097</v>
      </c>
    </row>
    <row r="8592" spans="1:16">
      <c r="A8592" s="46">
        <v>0</v>
      </c>
      <c r="B8592" s="46">
        <v>0</v>
      </c>
      <c r="C8592" s="46">
        <v>0</v>
      </c>
      <c r="D8592" s="46">
        <f t="shared" si="134"/>
        <v>0</v>
      </c>
      <c r="E8592" s="51">
        <v>45261</v>
      </c>
      <c r="F8592" s="49" t="s">
        <v>80</v>
      </c>
      <c r="G8592" s="49" t="s">
        <v>81</v>
      </c>
      <c r="H8592" s="49" t="s">
        <v>3424</v>
      </c>
      <c r="I8592" s="49" t="s">
        <v>709</v>
      </c>
      <c r="J8592" s="49">
        <v>135600</v>
      </c>
      <c r="K8592" s="49" t="s">
        <v>107</v>
      </c>
      <c r="L8592" s="49">
        <v>9747432</v>
      </c>
      <c r="M8592" s="49" t="s">
        <v>3450</v>
      </c>
      <c r="N8592" s="51">
        <v>39063</v>
      </c>
      <c r="O8592" s="51">
        <v>39052</v>
      </c>
      <c r="P8592" s="49" t="s">
        <v>3451</v>
      </c>
    </row>
    <row r="8593" spans="1:16">
      <c r="A8593" s="46">
        <v>0</v>
      </c>
      <c r="B8593" s="46">
        <v>0</v>
      </c>
      <c r="C8593" s="46">
        <v>0</v>
      </c>
      <c r="D8593" s="46">
        <f t="shared" si="134"/>
        <v>0</v>
      </c>
      <c r="E8593" s="51">
        <v>45261</v>
      </c>
      <c r="F8593" s="49" t="s">
        <v>80</v>
      </c>
      <c r="G8593" s="49" t="s">
        <v>81</v>
      </c>
      <c r="H8593" s="49" t="s">
        <v>3424</v>
      </c>
      <c r="I8593" s="49" t="s">
        <v>709</v>
      </c>
      <c r="J8593" s="49">
        <v>135600</v>
      </c>
      <c r="K8593" s="49" t="s">
        <v>107</v>
      </c>
      <c r="L8593" s="49">
        <v>29101015</v>
      </c>
      <c r="M8593" s="49" t="s">
        <v>3445</v>
      </c>
      <c r="N8593" s="51">
        <v>43847</v>
      </c>
      <c r="O8593" s="51">
        <v>43891</v>
      </c>
      <c r="P8593" s="49" t="s">
        <v>3446</v>
      </c>
    </row>
    <row r="8594" spans="1:16">
      <c r="A8594" s="46">
        <v>0</v>
      </c>
      <c r="B8594" s="46">
        <v>0</v>
      </c>
      <c r="C8594" s="46">
        <v>0</v>
      </c>
      <c r="D8594" s="46">
        <f t="shared" si="134"/>
        <v>0</v>
      </c>
      <c r="E8594" s="51">
        <v>45261</v>
      </c>
      <c r="F8594" s="49" t="s">
        <v>80</v>
      </c>
      <c r="G8594" s="49" t="s">
        <v>81</v>
      </c>
      <c r="H8594" s="49" t="s">
        <v>3424</v>
      </c>
      <c r="I8594" s="49" t="s">
        <v>709</v>
      </c>
      <c r="J8594" s="49">
        <v>135600</v>
      </c>
      <c r="K8594" s="49" t="s">
        <v>107</v>
      </c>
      <c r="L8594" s="49">
        <v>9807332</v>
      </c>
      <c r="M8594" s="49" t="s">
        <v>3443</v>
      </c>
      <c r="N8594" s="51">
        <v>37036</v>
      </c>
      <c r="O8594" s="51">
        <v>37043</v>
      </c>
      <c r="P8594" s="49" t="s">
        <v>3333</v>
      </c>
    </row>
    <row r="8595" spans="1:16">
      <c r="A8595" s="46">
        <v>0</v>
      </c>
      <c r="B8595" s="46">
        <v>0</v>
      </c>
      <c r="C8595" s="46">
        <v>0</v>
      </c>
      <c r="D8595" s="46">
        <f t="shared" si="134"/>
        <v>0</v>
      </c>
      <c r="E8595" s="51">
        <v>45261</v>
      </c>
      <c r="F8595" s="49" t="s">
        <v>80</v>
      </c>
      <c r="G8595" s="49" t="s">
        <v>81</v>
      </c>
      <c r="H8595" s="49" t="s">
        <v>3424</v>
      </c>
      <c r="I8595" s="49" t="s">
        <v>709</v>
      </c>
      <c r="J8595" s="49">
        <v>135600</v>
      </c>
      <c r="K8595" s="49" t="s">
        <v>107</v>
      </c>
      <c r="L8595" s="49">
        <v>9809396</v>
      </c>
      <c r="M8595" s="49" t="s">
        <v>3441</v>
      </c>
      <c r="N8595" s="51">
        <v>37210</v>
      </c>
      <c r="O8595" s="51">
        <v>37226</v>
      </c>
      <c r="P8595" s="49" t="s">
        <v>1097</v>
      </c>
    </row>
    <row r="8596" spans="1:16">
      <c r="A8596" s="46">
        <v>0</v>
      </c>
      <c r="B8596" s="46">
        <v>0</v>
      </c>
      <c r="C8596" s="46">
        <v>0</v>
      </c>
      <c r="D8596" s="46">
        <f t="shared" si="134"/>
        <v>0</v>
      </c>
      <c r="E8596" s="51">
        <v>45261</v>
      </c>
      <c r="F8596" s="49" t="s">
        <v>80</v>
      </c>
      <c r="G8596" s="49" t="s">
        <v>81</v>
      </c>
      <c r="H8596" s="49" t="s">
        <v>3424</v>
      </c>
      <c r="I8596" s="49" t="s">
        <v>709</v>
      </c>
      <c r="J8596" s="49">
        <v>135600</v>
      </c>
      <c r="K8596" s="49" t="s">
        <v>107</v>
      </c>
      <c r="L8596" s="49">
        <v>9809620</v>
      </c>
      <c r="M8596" s="49" t="s">
        <v>3441</v>
      </c>
      <c r="N8596" s="51">
        <v>37210</v>
      </c>
      <c r="O8596" s="51">
        <v>37257</v>
      </c>
      <c r="P8596" s="49" t="s">
        <v>1097</v>
      </c>
    </row>
    <row r="8597" spans="1:16">
      <c r="A8597" s="46">
        <v>0</v>
      </c>
      <c r="B8597" s="46">
        <v>0</v>
      </c>
      <c r="C8597" s="46">
        <v>0</v>
      </c>
      <c r="D8597" s="46">
        <f t="shared" si="134"/>
        <v>0</v>
      </c>
      <c r="E8597" s="51">
        <v>45261</v>
      </c>
      <c r="F8597" s="49" t="s">
        <v>80</v>
      </c>
      <c r="G8597" s="49" t="s">
        <v>81</v>
      </c>
      <c r="H8597" s="49" t="s">
        <v>3424</v>
      </c>
      <c r="I8597" s="49" t="s">
        <v>709</v>
      </c>
      <c r="J8597" s="49">
        <v>135600</v>
      </c>
      <c r="K8597" s="49" t="s">
        <v>107</v>
      </c>
      <c r="L8597" s="49">
        <v>19675708</v>
      </c>
      <c r="M8597" s="49" t="s">
        <v>3460</v>
      </c>
      <c r="N8597" s="51">
        <v>42821</v>
      </c>
      <c r="O8597" s="51">
        <v>42826</v>
      </c>
      <c r="P8597" s="49" t="s">
        <v>3461</v>
      </c>
    </row>
    <row r="8598" spans="1:16">
      <c r="A8598" s="46">
        <v>0</v>
      </c>
      <c r="B8598" s="46">
        <v>0</v>
      </c>
      <c r="C8598" s="46">
        <v>0</v>
      </c>
      <c r="D8598" s="46">
        <f t="shared" si="134"/>
        <v>0</v>
      </c>
      <c r="E8598" s="51">
        <v>45261</v>
      </c>
      <c r="F8598" s="49" t="s">
        <v>80</v>
      </c>
      <c r="G8598" s="49" t="s">
        <v>81</v>
      </c>
      <c r="H8598" s="49" t="s">
        <v>3424</v>
      </c>
      <c r="I8598" s="49" t="s">
        <v>709</v>
      </c>
      <c r="J8598" s="49">
        <v>135600</v>
      </c>
      <c r="K8598" s="49" t="s">
        <v>107</v>
      </c>
      <c r="L8598" s="49">
        <v>28960883</v>
      </c>
      <c r="M8598" s="49" t="s">
        <v>3444</v>
      </c>
      <c r="N8598" s="51">
        <v>43603</v>
      </c>
      <c r="O8598" s="51">
        <v>43862</v>
      </c>
      <c r="P8598" s="49" t="s">
        <v>1078</v>
      </c>
    </row>
    <row r="8599" spans="1:16">
      <c r="A8599" s="46">
        <v>0</v>
      </c>
      <c r="B8599" s="46">
        <v>0</v>
      </c>
      <c r="C8599" s="46">
        <v>0</v>
      </c>
      <c r="D8599" s="46">
        <f t="shared" si="134"/>
        <v>0</v>
      </c>
      <c r="E8599" s="51">
        <v>45261</v>
      </c>
      <c r="F8599" s="49" t="s">
        <v>80</v>
      </c>
      <c r="G8599" s="49" t="s">
        <v>81</v>
      </c>
      <c r="H8599" s="49" t="s">
        <v>3424</v>
      </c>
      <c r="I8599" s="49" t="s">
        <v>709</v>
      </c>
      <c r="J8599" s="49">
        <v>135600</v>
      </c>
      <c r="K8599" s="49" t="s">
        <v>107</v>
      </c>
      <c r="L8599" s="49">
        <v>29083370</v>
      </c>
      <c r="M8599" s="49" t="s">
        <v>3444</v>
      </c>
      <c r="N8599" s="51">
        <v>43603</v>
      </c>
      <c r="O8599" s="51">
        <v>43891</v>
      </c>
      <c r="P8599" s="49" t="s">
        <v>1078</v>
      </c>
    </row>
    <row r="8600" spans="1:16">
      <c r="A8600" s="46">
        <v>0</v>
      </c>
      <c r="B8600" s="46">
        <v>0</v>
      </c>
      <c r="C8600" s="46">
        <v>0</v>
      </c>
      <c r="D8600" s="46">
        <f t="shared" si="134"/>
        <v>0</v>
      </c>
      <c r="E8600" s="51">
        <v>45261</v>
      </c>
      <c r="F8600" s="49" t="s">
        <v>80</v>
      </c>
      <c r="G8600" s="49" t="s">
        <v>81</v>
      </c>
      <c r="H8600" s="49" t="s">
        <v>3424</v>
      </c>
      <c r="I8600" s="49" t="s">
        <v>709</v>
      </c>
      <c r="J8600" s="49">
        <v>135600</v>
      </c>
      <c r="K8600" s="49" t="s">
        <v>107</v>
      </c>
      <c r="L8600" s="49">
        <v>9750620</v>
      </c>
      <c r="M8600" s="49" t="s">
        <v>3442</v>
      </c>
      <c r="N8600" s="51">
        <v>38877</v>
      </c>
      <c r="O8600" s="51">
        <v>38869</v>
      </c>
      <c r="P8600" s="49" t="s">
        <v>3435</v>
      </c>
    </row>
    <row r="8601" spans="1:16">
      <c r="A8601" s="46">
        <v>0</v>
      </c>
      <c r="B8601" s="46">
        <v>0</v>
      </c>
      <c r="C8601" s="46">
        <v>0</v>
      </c>
      <c r="D8601" s="46">
        <f t="shared" si="134"/>
        <v>0</v>
      </c>
      <c r="E8601" s="51">
        <v>45261</v>
      </c>
      <c r="F8601" s="49" t="s">
        <v>80</v>
      </c>
      <c r="G8601" s="49" t="s">
        <v>81</v>
      </c>
      <c r="H8601" s="49" t="s">
        <v>3424</v>
      </c>
      <c r="I8601" s="49" t="s">
        <v>709</v>
      </c>
      <c r="J8601" s="49">
        <v>135600</v>
      </c>
      <c r="K8601" s="49" t="s">
        <v>107</v>
      </c>
      <c r="L8601" s="49">
        <v>9808906</v>
      </c>
      <c r="M8601" s="49" t="s">
        <v>3441</v>
      </c>
      <c r="N8601" s="51">
        <v>37210</v>
      </c>
      <c r="O8601" s="51">
        <v>37196</v>
      </c>
      <c r="P8601" s="49" t="s">
        <v>1097</v>
      </c>
    </row>
    <row r="8602" spans="1:16">
      <c r="A8602" s="46">
        <v>0</v>
      </c>
      <c r="B8602" s="46">
        <v>0</v>
      </c>
      <c r="C8602" s="46">
        <v>0</v>
      </c>
      <c r="D8602" s="46">
        <f t="shared" si="134"/>
        <v>0</v>
      </c>
      <c r="E8602" s="51">
        <v>45261</v>
      </c>
      <c r="F8602" s="49" t="s">
        <v>80</v>
      </c>
      <c r="G8602" s="49" t="s">
        <v>81</v>
      </c>
      <c r="H8602" s="49" t="s">
        <v>3424</v>
      </c>
      <c r="I8602" s="49" t="s">
        <v>709</v>
      </c>
      <c r="J8602" s="49">
        <v>135600</v>
      </c>
      <c r="K8602" s="49" t="s">
        <v>107</v>
      </c>
      <c r="L8602" s="49">
        <v>9860072</v>
      </c>
      <c r="M8602" s="49" t="s">
        <v>3456</v>
      </c>
      <c r="N8602" s="51">
        <v>36496</v>
      </c>
      <c r="O8602" s="51">
        <v>36586</v>
      </c>
      <c r="P8602" s="49" t="s">
        <v>3457</v>
      </c>
    </row>
    <row r="8603" spans="1:16">
      <c r="A8603" s="46">
        <v>0</v>
      </c>
      <c r="B8603" s="46">
        <v>0</v>
      </c>
      <c r="C8603" s="46">
        <v>0</v>
      </c>
      <c r="D8603" s="46">
        <f t="shared" si="134"/>
        <v>0</v>
      </c>
      <c r="E8603" s="51">
        <v>45261</v>
      </c>
      <c r="F8603" s="49" t="s">
        <v>80</v>
      </c>
      <c r="G8603" s="49" t="s">
        <v>81</v>
      </c>
      <c r="H8603" s="49" t="s">
        <v>3424</v>
      </c>
      <c r="I8603" s="49" t="s">
        <v>709</v>
      </c>
      <c r="J8603" s="49">
        <v>135600</v>
      </c>
      <c r="K8603" s="49" t="s">
        <v>107</v>
      </c>
      <c r="L8603" s="49">
        <v>9809622</v>
      </c>
      <c r="M8603" s="49" t="s">
        <v>3443</v>
      </c>
      <c r="N8603" s="51">
        <v>37036</v>
      </c>
      <c r="O8603" s="51">
        <v>37257</v>
      </c>
      <c r="P8603" s="49" t="s">
        <v>3333</v>
      </c>
    </row>
    <row r="8604" spans="1:16">
      <c r="A8604" s="46">
        <v>0</v>
      </c>
      <c r="B8604" s="46">
        <v>0</v>
      </c>
      <c r="C8604" s="46">
        <v>0</v>
      </c>
      <c r="D8604" s="46">
        <f t="shared" si="134"/>
        <v>0</v>
      </c>
      <c r="E8604" s="51">
        <v>45261</v>
      </c>
      <c r="F8604" s="49" t="s">
        <v>80</v>
      </c>
      <c r="G8604" s="49" t="s">
        <v>81</v>
      </c>
      <c r="H8604" s="49" t="s">
        <v>3424</v>
      </c>
      <c r="I8604" s="49" t="s">
        <v>709</v>
      </c>
      <c r="J8604" s="49">
        <v>135600</v>
      </c>
      <c r="K8604" s="49" t="s">
        <v>107</v>
      </c>
      <c r="L8604" s="49">
        <v>11875236</v>
      </c>
      <c r="M8604" s="49" t="s">
        <v>3454</v>
      </c>
      <c r="N8604" s="51">
        <v>41395</v>
      </c>
      <c r="O8604" s="51">
        <v>41395</v>
      </c>
      <c r="P8604" s="49" t="s">
        <v>3438</v>
      </c>
    </row>
    <row r="8605" spans="1:16">
      <c r="A8605" s="46">
        <v>0</v>
      </c>
      <c r="B8605" s="46">
        <v>0</v>
      </c>
      <c r="C8605" s="46">
        <v>0</v>
      </c>
      <c r="D8605" s="46">
        <f t="shared" si="134"/>
        <v>0</v>
      </c>
      <c r="E8605" s="51">
        <v>45261</v>
      </c>
      <c r="F8605" s="49" t="s">
        <v>80</v>
      </c>
      <c r="G8605" s="49" t="s">
        <v>81</v>
      </c>
      <c r="H8605" s="49" t="s">
        <v>3424</v>
      </c>
      <c r="I8605" s="49" t="s">
        <v>709</v>
      </c>
      <c r="J8605" s="49">
        <v>135600</v>
      </c>
      <c r="K8605" s="49" t="s">
        <v>107</v>
      </c>
      <c r="L8605" s="49">
        <v>20969814</v>
      </c>
      <c r="M8605" s="49" t="s">
        <v>1094</v>
      </c>
      <c r="N8605" s="51">
        <v>43115</v>
      </c>
      <c r="O8605" s="51">
        <v>43101</v>
      </c>
      <c r="P8605" s="49" t="s">
        <v>1080</v>
      </c>
    </row>
    <row r="8606" spans="1:16">
      <c r="A8606" s="46">
        <v>0</v>
      </c>
      <c r="B8606" s="46">
        <v>0</v>
      </c>
      <c r="C8606" s="46">
        <v>0</v>
      </c>
      <c r="D8606" s="46">
        <f t="shared" si="134"/>
        <v>0</v>
      </c>
      <c r="E8606" s="51">
        <v>45261</v>
      </c>
      <c r="F8606" s="49" t="s">
        <v>80</v>
      </c>
      <c r="G8606" s="49" t="s">
        <v>81</v>
      </c>
      <c r="H8606" s="49" t="s">
        <v>3424</v>
      </c>
      <c r="I8606" s="49" t="s">
        <v>709</v>
      </c>
      <c r="J8606" s="49">
        <v>135600</v>
      </c>
      <c r="K8606" s="49" t="s">
        <v>107</v>
      </c>
      <c r="L8606" s="49">
        <v>27213801</v>
      </c>
      <c r="M8606" s="49" t="s">
        <v>3444</v>
      </c>
      <c r="N8606" s="51">
        <v>43603</v>
      </c>
      <c r="O8606" s="51">
        <v>43586</v>
      </c>
      <c r="P8606" s="49" t="s">
        <v>1078</v>
      </c>
    </row>
    <row r="8607" spans="1:16">
      <c r="A8607" s="46">
        <v>0</v>
      </c>
      <c r="B8607" s="46">
        <v>0</v>
      </c>
      <c r="C8607" s="46">
        <v>0</v>
      </c>
      <c r="D8607" s="46">
        <f t="shared" si="134"/>
        <v>0</v>
      </c>
      <c r="E8607" s="51">
        <v>45261</v>
      </c>
      <c r="F8607" s="49" t="s">
        <v>80</v>
      </c>
      <c r="G8607" s="49" t="s">
        <v>81</v>
      </c>
      <c r="H8607" s="49" t="s">
        <v>3424</v>
      </c>
      <c r="I8607" s="49" t="s">
        <v>709</v>
      </c>
      <c r="J8607" s="49">
        <v>135600</v>
      </c>
      <c r="K8607" s="49" t="s">
        <v>107</v>
      </c>
      <c r="L8607" s="49">
        <v>28960889</v>
      </c>
      <c r="M8607" s="49" t="s">
        <v>3445</v>
      </c>
      <c r="N8607" s="51">
        <v>43847</v>
      </c>
      <c r="O8607" s="51">
        <v>43862</v>
      </c>
      <c r="P8607" s="49" t="s">
        <v>3446</v>
      </c>
    </row>
    <row r="8608" spans="1:16">
      <c r="A8608" s="46">
        <v>0</v>
      </c>
      <c r="B8608" s="46">
        <v>0</v>
      </c>
      <c r="C8608" s="46">
        <v>0</v>
      </c>
      <c r="D8608" s="46">
        <f t="shared" si="134"/>
        <v>0</v>
      </c>
      <c r="E8608" s="51">
        <v>45261</v>
      </c>
      <c r="F8608" s="49" t="s">
        <v>80</v>
      </c>
      <c r="G8608" s="49" t="s">
        <v>81</v>
      </c>
      <c r="H8608" s="49" t="s">
        <v>3424</v>
      </c>
      <c r="I8608" s="49" t="s">
        <v>709</v>
      </c>
      <c r="J8608" s="49">
        <v>135600</v>
      </c>
      <c r="K8608" s="49" t="s">
        <v>107</v>
      </c>
      <c r="L8608" s="49">
        <v>29101009</v>
      </c>
      <c r="M8608" s="49" t="s">
        <v>3444</v>
      </c>
      <c r="N8608" s="51">
        <v>43603</v>
      </c>
      <c r="O8608" s="51">
        <v>43891</v>
      </c>
      <c r="P8608" s="49" t="s">
        <v>1078</v>
      </c>
    </row>
    <row r="8609" spans="1:16">
      <c r="A8609" s="46">
        <v>0</v>
      </c>
      <c r="B8609" s="46">
        <v>0</v>
      </c>
      <c r="C8609" s="46">
        <v>0</v>
      </c>
      <c r="D8609" s="46">
        <f t="shared" si="134"/>
        <v>0</v>
      </c>
      <c r="E8609" s="51">
        <v>45261</v>
      </c>
      <c r="F8609" s="49" t="s">
        <v>80</v>
      </c>
      <c r="G8609" s="49" t="s">
        <v>81</v>
      </c>
      <c r="H8609" s="49" t="s">
        <v>3424</v>
      </c>
      <c r="I8609" s="49" t="s">
        <v>709</v>
      </c>
      <c r="J8609" s="49">
        <v>135600</v>
      </c>
      <c r="K8609" s="49" t="s">
        <v>107</v>
      </c>
      <c r="L8609" s="49">
        <v>28830287</v>
      </c>
      <c r="M8609" s="49" t="s">
        <v>3444</v>
      </c>
      <c r="N8609" s="51">
        <v>43603</v>
      </c>
      <c r="O8609" s="51">
        <v>43831</v>
      </c>
      <c r="P8609" s="49" t="s">
        <v>1078</v>
      </c>
    </row>
    <row r="8610" spans="1:16">
      <c r="A8610" s="46">
        <v>0</v>
      </c>
      <c r="B8610" s="46">
        <v>0</v>
      </c>
      <c r="C8610" s="46">
        <v>0</v>
      </c>
      <c r="D8610" s="46">
        <f t="shared" si="134"/>
        <v>0</v>
      </c>
      <c r="E8610" s="51">
        <v>45261</v>
      </c>
      <c r="F8610" s="49" t="s">
        <v>80</v>
      </c>
      <c r="G8610" s="49" t="s">
        <v>81</v>
      </c>
      <c r="H8610" s="49" t="s">
        <v>3424</v>
      </c>
      <c r="I8610" s="49" t="s">
        <v>709</v>
      </c>
      <c r="J8610" s="49">
        <v>135600</v>
      </c>
      <c r="K8610" s="49" t="s">
        <v>107</v>
      </c>
      <c r="L8610" s="49">
        <v>29083377</v>
      </c>
      <c r="M8610" s="49" t="s">
        <v>3445</v>
      </c>
      <c r="N8610" s="51">
        <v>43847</v>
      </c>
      <c r="O8610" s="51">
        <v>43891</v>
      </c>
      <c r="P8610" s="49" t="s">
        <v>3446</v>
      </c>
    </row>
    <row r="8611" spans="1:16">
      <c r="A8611" s="46">
        <v>0</v>
      </c>
      <c r="B8611" s="46">
        <v>0</v>
      </c>
      <c r="C8611" s="46">
        <v>0</v>
      </c>
      <c r="D8611" s="46">
        <f t="shared" si="134"/>
        <v>0</v>
      </c>
      <c r="E8611" s="51">
        <v>45261</v>
      </c>
      <c r="F8611" s="49" t="s">
        <v>80</v>
      </c>
      <c r="G8611" s="49" t="s">
        <v>81</v>
      </c>
      <c r="H8611" s="49" t="s">
        <v>3424</v>
      </c>
      <c r="I8611" s="49" t="s">
        <v>709</v>
      </c>
      <c r="J8611" s="49">
        <v>135600</v>
      </c>
      <c r="K8611" s="49" t="s">
        <v>107</v>
      </c>
      <c r="L8611" s="49">
        <v>9747398</v>
      </c>
      <c r="M8611" s="49" t="s">
        <v>3448</v>
      </c>
      <c r="N8611" s="51">
        <v>39063</v>
      </c>
      <c r="O8611" s="51">
        <v>39052</v>
      </c>
      <c r="P8611" s="49" t="s">
        <v>3449</v>
      </c>
    </row>
    <row r="8612" spans="1:16">
      <c r="A8612" s="46">
        <v>0</v>
      </c>
      <c r="B8612" s="46">
        <v>0</v>
      </c>
      <c r="C8612" s="46">
        <v>0</v>
      </c>
      <c r="D8612" s="46">
        <f t="shared" si="134"/>
        <v>0</v>
      </c>
      <c r="E8612" s="51">
        <v>45261</v>
      </c>
      <c r="F8612" s="49" t="s">
        <v>80</v>
      </c>
      <c r="G8612" s="49" t="s">
        <v>81</v>
      </c>
      <c r="H8612" s="49" t="s">
        <v>3424</v>
      </c>
      <c r="I8612" s="49" t="s">
        <v>709</v>
      </c>
      <c r="J8612" s="49">
        <v>135600</v>
      </c>
      <c r="K8612" s="49" t="s">
        <v>107</v>
      </c>
      <c r="L8612" s="49">
        <v>9747404</v>
      </c>
      <c r="M8612" s="49" t="s">
        <v>3462</v>
      </c>
      <c r="N8612" s="51">
        <v>39063</v>
      </c>
      <c r="O8612" s="51">
        <v>39052</v>
      </c>
      <c r="P8612" s="49" t="s">
        <v>3463</v>
      </c>
    </row>
    <row r="8613" spans="1:16">
      <c r="A8613" s="46">
        <v>0</v>
      </c>
      <c r="B8613" s="46">
        <v>0</v>
      </c>
      <c r="C8613" s="46">
        <v>0</v>
      </c>
      <c r="D8613" s="46">
        <f t="shared" si="134"/>
        <v>0</v>
      </c>
      <c r="E8613" s="51">
        <v>45261</v>
      </c>
      <c r="F8613" s="49" t="s">
        <v>80</v>
      </c>
      <c r="G8613" s="49" t="s">
        <v>81</v>
      </c>
      <c r="H8613" s="49" t="s">
        <v>3424</v>
      </c>
      <c r="I8613" s="49" t="s">
        <v>709</v>
      </c>
      <c r="J8613" s="49">
        <v>135600</v>
      </c>
      <c r="K8613" s="49" t="s">
        <v>107</v>
      </c>
      <c r="L8613" s="49">
        <v>28862471</v>
      </c>
      <c r="M8613" s="49" t="s">
        <v>3445</v>
      </c>
      <c r="N8613" s="51">
        <v>43847</v>
      </c>
      <c r="O8613" s="51">
        <v>43831</v>
      </c>
      <c r="P8613" s="49" t="s">
        <v>3446</v>
      </c>
    </row>
    <row r="8614" spans="1:16">
      <c r="A8614" s="46">
        <v>0</v>
      </c>
      <c r="B8614" s="46">
        <v>0</v>
      </c>
      <c r="C8614" s="46">
        <v>0</v>
      </c>
      <c r="D8614" s="46">
        <f t="shared" si="134"/>
        <v>0</v>
      </c>
      <c r="E8614" s="51">
        <v>45261</v>
      </c>
      <c r="F8614" s="49" t="s">
        <v>80</v>
      </c>
      <c r="G8614" s="49" t="s">
        <v>81</v>
      </c>
      <c r="H8614" s="49" t="s">
        <v>3424</v>
      </c>
      <c r="I8614" s="49" t="s">
        <v>709</v>
      </c>
      <c r="J8614" s="49">
        <v>135600</v>
      </c>
      <c r="K8614" s="49" t="s">
        <v>107</v>
      </c>
      <c r="L8614" s="49">
        <v>9809399</v>
      </c>
      <c r="M8614" s="49" t="s">
        <v>3443</v>
      </c>
      <c r="N8614" s="51">
        <v>37036</v>
      </c>
      <c r="O8614" s="51">
        <v>37226</v>
      </c>
      <c r="P8614" s="49" t="s">
        <v>3333</v>
      </c>
    </row>
    <row r="8615" spans="1:16">
      <c r="A8615" s="46">
        <v>0</v>
      </c>
      <c r="B8615" s="46">
        <v>0</v>
      </c>
      <c r="C8615" s="46">
        <v>0</v>
      </c>
      <c r="D8615" s="46">
        <f t="shared" si="134"/>
        <v>0</v>
      </c>
      <c r="E8615" s="51">
        <v>45261</v>
      </c>
      <c r="F8615" s="49" t="s">
        <v>80</v>
      </c>
      <c r="G8615" s="49" t="s">
        <v>81</v>
      </c>
      <c r="H8615" s="49" t="s">
        <v>3424</v>
      </c>
      <c r="I8615" s="49" t="s">
        <v>709</v>
      </c>
      <c r="J8615" s="49">
        <v>135600</v>
      </c>
      <c r="K8615" s="49" t="s">
        <v>107</v>
      </c>
      <c r="L8615" s="49">
        <v>9747425</v>
      </c>
      <c r="M8615" s="49" t="s">
        <v>3464</v>
      </c>
      <c r="N8615" s="51">
        <v>39063</v>
      </c>
      <c r="O8615" s="51">
        <v>39052</v>
      </c>
      <c r="P8615" s="49" t="s">
        <v>3465</v>
      </c>
    </row>
    <row r="8616" spans="1:16">
      <c r="A8616" s="46">
        <v>0</v>
      </c>
      <c r="B8616" s="46">
        <v>0</v>
      </c>
      <c r="C8616" s="46">
        <v>0</v>
      </c>
      <c r="D8616" s="46">
        <f t="shared" si="134"/>
        <v>0</v>
      </c>
      <c r="E8616" s="51">
        <v>45261</v>
      </c>
      <c r="F8616" s="49" t="s">
        <v>80</v>
      </c>
      <c r="G8616" s="49" t="s">
        <v>81</v>
      </c>
      <c r="H8616" s="49" t="s">
        <v>3424</v>
      </c>
      <c r="I8616" s="49" t="s">
        <v>709</v>
      </c>
      <c r="J8616" s="49">
        <v>135600</v>
      </c>
      <c r="K8616" s="49" t="s">
        <v>107</v>
      </c>
      <c r="L8616" s="49">
        <v>12092623</v>
      </c>
      <c r="M8616" s="49" t="s">
        <v>3453</v>
      </c>
      <c r="N8616" s="51">
        <v>41488</v>
      </c>
      <c r="O8616" s="51">
        <v>41548</v>
      </c>
      <c r="P8616" s="49" t="s">
        <v>3439</v>
      </c>
    </row>
    <row r="8617" spans="1:16">
      <c r="A8617" s="46">
        <v>0</v>
      </c>
      <c r="B8617" s="46">
        <v>0</v>
      </c>
      <c r="C8617" s="46">
        <v>0</v>
      </c>
      <c r="D8617" s="46">
        <f t="shared" si="134"/>
        <v>0</v>
      </c>
      <c r="E8617" s="51">
        <v>45261</v>
      </c>
      <c r="F8617" s="49" t="s">
        <v>80</v>
      </c>
      <c r="G8617" s="49" t="s">
        <v>81</v>
      </c>
      <c r="H8617" s="49" t="s">
        <v>3424</v>
      </c>
      <c r="I8617" s="49" t="s">
        <v>709</v>
      </c>
      <c r="J8617" s="49">
        <v>135600</v>
      </c>
      <c r="K8617" s="49" t="s">
        <v>121</v>
      </c>
      <c r="L8617" s="49">
        <v>12188701</v>
      </c>
      <c r="M8617" s="49" t="s">
        <v>938</v>
      </c>
      <c r="N8617" s="51">
        <v>41397</v>
      </c>
      <c r="O8617" s="51">
        <v>41275</v>
      </c>
      <c r="P8617" s="49" t="s">
        <v>3432</v>
      </c>
    </row>
    <row r="8618" spans="1:16">
      <c r="A8618" s="46">
        <v>0</v>
      </c>
      <c r="B8618" s="46">
        <v>0</v>
      </c>
      <c r="C8618" s="46">
        <v>0</v>
      </c>
      <c r="D8618" s="46">
        <f t="shared" si="134"/>
        <v>0</v>
      </c>
      <c r="E8618" s="51">
        <v>45261</v>
      </c>
      <c r="F8618" s="49" t="s">
        <v>80</v>
      </c>
      <c r="G8618" s="49" t="s">
        <v>81</v>
      </c>
      <c r="H8618" s="49" t="s">
        <v>3424</v>
      </c>
      <c r="I8618" s="49" t="s">
        <v>709</v>
      </c>
      <c r="J8618" s="49">
        <v>135600</v>
      </c>
      <c r="K8618" s="49" t="s">
        <v>121</v>
      </c>
      <c r="L8618" s="49">
        <v>9741930</v>
      </c>
      <c r="M8618" s="49" t="s">
        <v>938</v>
      </c>
      <c r="N8618" s="51">
        <v>39063</v>
      </c>
      <c r="O8618" s="51">
        <v>38718</v>
      </c>
      <c r="P8618" s="49" t="s">
        <v>3463</v>
      </c>
    </row>
    <row r="8619" spans="1:16">
      <c r="A8619" s="46">
        <v>0</v>
      </c>
      <c r="B8619" s="46">
        <v>0</v>
      </c>
      <c r="C8619" s="46">
        <v>0</v>
      </c>
      <c r="D8619" s="46">
        <f t="shared" si="134"/>
        <v>0</v>
      </c>
      <c r="E8619" s="51">
        <v>45261</v>
      </c>
      <c r="F8619" s="49" t="s">
        <v>80</v>
      </c>
      <c r="G8619" s="49" t="s">
        <v>81</v>
      </c>
      <c r="H8619" s="49" t="s">
        <v>3424</v>
      </c>
      <c r="I8619" s="49" t="s">
        <v>709</v>
      </c>
      <c r="J8619" s="49">
        <v>135600</v>
      </c>
      <c r="K8619" s="49" t="s">
        <v>121</v>
      </c>
      <c r="L8619" s="49">
        <v>9810020</v>
      </c>
      <c r="M8619" s="49" t="s">
        <v>938</v>
      </c>
      <c r="N8619" s="51">
        <v>37210</v>
      </c>
      <c r="O8619" s="51">
        <v>37257</v>
      </c>
      <c r="P8619" s="49" t="s">
        <v>1097</v>
      </c>
    </row>
    <row r="8620" spans="1:16">
      <c r="A8620" s="46">
        <v>0</v>
      </c>
      <c r="B8620" s="46">
        <v>0</v>
      </c>
      <c r="C8620" s="46">
        <v>0</v>
      </c>
      <c r="D8620" s="46">
        <f t="shared" si="134"/>
        <v>0</v>
      </c>
      <c r="E8620" s="51">
        <v>45261</v>
      </c>
      <c r="F8620" s="49" t="s">
        <v>80</v>
      </c>
      <c r="G8620" s="49" t="s">
        <v>81</v>
      </c>
      <c r="H8620" s="49" t="s">
        <v>3424</v>
      </c>
      <c r="I8620" s="49" t="s">
        <v>709</v>
      </c>
      <c r="J8620" s="49">
        <v>135600</v>
      </c>
      <c r="K8620" s="49" t="s">
        <v>122</v>
      </c>
      <c r="L8620" s="49">
        <v>9974736</v>
      </c>
      <c r="M8620" s="49" t="s">
        <v>916</v>
      </c>
      <c r="N8620" s="51">
        <v>31594</v>
      </c>
      <c r="O8620" s="51">
        <v>31594</v>
      </c>
      <c r="P8620" s="49" t="s">
        <v>1091</v>
      </c>
    </row>
    <row r="8621" spans="1:16">
      <c r="A8621" s="46">
        <v>0</v>
      </c>
      <c r="B8621" s="46">
        <v>0</v>
      </c>
      <c r="C8621" s="46">
        <v>0</v>
      </c>
      <c r="D8621" s="46">
        <f t="shared" si="134"/>
        <v>0</v>
      </c>
      <c r="E8621" s="51">
        <v>45261</v>
      </c>
      <c r="F8621" s="49" t="s">
        <v>80</v>
      </c>
      <c r="G8621" s="49" t="s">
        <v>81</v>
      </c>
      <c r="H8621" s="49" t="s">
        <v>3424</v>
      </c>
      <c r="I8621" s="49" t="s">
        <v>709</v>
      </c>
      <c r="J8621" s="49">
        <v>135600</v>
      </c>
      <c r="K8621" s="49" t="s">
        <v>115</v>
      </c>
      <c r="L8621" s="49">
        <v>9808213</v>
      </c>
      <c r="M8621" s="49" t="s">
        <v>977</v>
      </c>
      <c r="N8621" s="51">
        <v>37036</v>
      </c>
      <c r="O8621" s="51">
        <v>36892</v>
      </c>
      <c r="P8621" s="49" t="s">
        <v>3333</v>
      </c>
    </row>
    <row r="8622" spans="1:16">
      <c r="A8622" s="46">
        <v>0</v>
      </c>
      <c r="B8622" s="46">
        <v>0</v>
      </c>
      <c r="C8622" s="46">
        <v>0</v>
      </c>
      <c r="D8622" s="46">
        <f t="shared" si="134"/>
        <v>0</v>
      </c>
      <c r="E8622" s="51">
        <v>45261</v>
      </c>
      <c r="F8622" s="49" t="s">
        <v>80</v>
      </c>
      <c r="G8622" s="49" t="s">
        <v>81</v>
      </c>
      <c r="H8622" s="49" t="s">
        <v>3424</v>
      </c>
      <c r="I8622" s="49" t="s">
        <v>709</v>
      </c>
      <c r="J8622" s="49">
        <v>135600</v>
      </c>
      <c r="K8622" s="49" t="s">
        <v>115</v>
      </c>
      <c r="L8622" s="49">
        <v>9810019</v>
      </c>
      <c r="M8622" s="49" t="s">
        <v>977</v>
      </c>
      <c r="N8622" s="51">
        <v>37210</v>
      </c>
      <c r="O8622" s="51">
        <v>37257</v>
      </c>
      <c r="P8622" s="49" t="s">
        <v>1097</v>
      </c>
    </row>
    <row r="8623" spans="1:16">
      <c r="A8623" s="46">
        <v>0</v>
      </c>
      <c r="B8623" s="46">
        <v>0</v>
      </c>
      <c r="C8623" s="46">
        <v>0</v>
      </c>
      <c r="D8623" s="46">
        <f t="shared" si="134"/>
        <v>0</v>
      </c>
      <c r="E8623" s="51">
        <v>45261</v>
      </c>
      <c r="F8623" s="49" t="s">
        <v>80</v>
      </c>
      <c r="G8623" s="49" t="s">
        <v>81</v>
      </c>
      <c r="H8623" s="49" t="s">
        <v>3424</v>
      </c>
      <c r="I8623" s="49" t="s">
        <v>709</v>
      </c>
      <c r="J8623" s="49">
        <v>135600</v>
      </c>
      <c r="K8623" s="49" t="s">
        <v>115</v>
      </c>
      <c r="L8623" s="49">
        <v>11984603</v>
      </c>
      <c r="M8623" s="49" t="s">
        <v>906</v>
      </c>
      <c r="N8623" s="51">
        <v>41395</v>
      </c>
      <c r="O8623" s="51">
        <v>41275</v>
      </c>
      <c r="P8623" s="49" t="s">
        <v>3438</v>
      </c>
    </row>
    <row r="8624" spans="1:16">
      <c r="A8624" s="46">
        <v>0</v>
      </c>
      <c r="B8624" s="46">
        <v>0</v>
      </c>
      <c r="C8624" s="46">
        <v>0</v>
      </c>
      <c r="D8624" s="46">
        <f t="shared" si="134"/>
        <v>0</v>
      </c>
      <c r="E8624" s="51">
        <v>45261</v>
      </c>
      <c r="F8624" s="49" t="s">
        <v>80</v>
      </c>
      <c r="G8624" s="49" t="s">
        <v>81</v>
      </c>
      <c r="H8624" s="49" t="s">
        <v>3424</v>
      </c>
      <c r="I8624" s="49" t="s">
        <v>709</v>
      </c>
      <c r="J8624" s="49">
        <v>135600</v>
      </c>
      <c r="K8624" s="49" t="s">
        <v>115</v>
      </c>
      <c r="L8624" s="49">
        <v>19713196</v>
      </c>
      <c r="M8624" s="49" t="s">
        <v>906</v>
      </c>
      <c r="N8624" s="51">
        <v>42821</v>
      </c>
      <c r="O8624" s="51">
        <v>42736</v>
      </c>
      <c r="P8624" s="49" t="s">
        <v>3461</v>
      </c>
    </row>
    <row r="8625" spans="1:16">
      <c r="A8625" s="46">
        <v>0</v>
      </c>
      <c r="B8625" s="46">
        <v>0</v>
      </c>
      <c r="C8625" s="46">
        <v>0</v>
      </c>
      <c r="D8625" s="46">
        <f t="shared" si="134"/>
        <v>0</v>
      </c>
      <c r="E8625" s="51">
        <v>45261</v>
      </c>
      <c r="F8625" s="49" t="s">
        <v>80</v>
      </c>
      <c r="G8625" s="49" t="s">
        <v>81</v>
      </c>
      <c r="H8625" s="49" t="s">
        <v>3424</v>
      </c>
      <c r="I8625" s="49" t="s">
        <v>709</v>
      </c>
      <c r="J8625" s="49">
        <v>135600</v>
      </c>
      <c r="K8625" s="49" t="s">
        <v>115</v>
      </c>
      <c r="L8625" s="49">
        <v>10500671</v>
      </c>
      <c r="M8625" s="49" t="s">
        <v>906</v>
      </c>
      <c r="N8625" s="51">
        <v>40452</v>
      </c>
      <c r="O8625" s="51">
        <v>40179</v>
      </c>
      <c r="P8625" s="49" t="s">
        <v>3434</v>
      </c>
    </row>
    <row r="8626" spans="1:16">
      <c r="A8626" s="46">
        <v>0</v>
      </c>
      <c r="B8626" s="46">
        <v>0</v>
      </c>
      <c r="C8626" s="46">
        <v>0</v>
      </c>
      <c r="D8626" s="46">
        <f t="shared" si="134"/>
        <v>0</v>
      </c>
      <c r="E8626" s="51">
        <v>45261</v>
      </c>
      <c r="F8626" s="49" t="s">
        <v>80</v>
      </c>
      <c r="G8626" s="49" t="s">
        <v>81</v>
      </c>
      <c r="H8626" s="49" t="s">
        <v>3424</v>
      </c>
      <c r="I8626" s="49" t="s">
        <v>709</v>
      </c>
      <c r="J8626" s="49">
        <v>135600</v>
      </c>
      <c r="K8626" s="49" t="s">
        <v>115</v>
      </c>
      <c r="L8626" s="49">
        <v>11217902</v>
      </c>
      <c r="M8626" s="49" t="s">
        <v>906</v>
      </c>
      <c r="N8626" s="51">
        <v>40878</v>
      </c>
      <c r="O8626" s="51">
        <v>40544</v>
      </c>
      <c r="P8626" s="49" t="s">
        <v>3434</v>
      </c>
    </row>
    <row r="8627" spans="1:16">
      <c r="A8627" s="46">
        <v>0</v>
      </c>
      <c r="B8627" s="46">
        <v>0</v>
      </c>
      <c r="C8627" s="46">
        <v>0</v>
      </c>
      <c r="D8627" s="46">
        <f t="shared" si="134"/>
        <v>0</v>
      </c>
      <c r="E8627" s="51">
        <v>45261</v>
      </c>
      <c r="F8627" s="49" t="s">
        <v>80</v>
      </c>
      <c r="G8627" s="49" t="s">
        <v>81</v>
      </c>
      <c r="H8627" s="49" t="s">
        <v>3424</v>
      </c>
      <c r="I8627" s="49" t="s">
        <v>709</v>
      </c>
      <c r="J8627" s="49">
        <v>135600</v>
      </c>
      <c r="K8627" s="49" t="s">
        <v>115</v>
      </c>
      <c r="L8627" s="49">
        <v>9742250</v>
      </c>
      <c r="M8627" s="49" t="s">
        <v>977</v>
      </c>
      <c r="N8627" s="51">
        <v>39063</v>
      </c>
      <c r="O8627" s="51">
        <v>38718</v>
      </c>
      <c r="P8627" s="49" t="s">
        <v>3435</v>
      </c>
    </row>
    <row r="8628" spans="1:16">
      <c r="A8628" s="46">
        <v>0</v>
      </c>
      <c r="B8628" s="46">
        <v>0</v>
      </c>
      <c r="C8628" s="46">
        <v>0</v>
      </c>
      <c r="D8628" s="46">
        <f t="shared" si="134"/>
        <v>0</v>
      </c>
      <c r="E8628" s="51">
        <v>45261</v>
      </c>
      <c r="F8628" s="49" t="s">
        <v>80</v>
      </c>
      <c r="G8628" s="49" t="s">
        <v>81</v>
      </c>
      <c r="H8628" s="49" t="s">
        <v>3424</v>
      </c>
      <c r="I8628" s="49" t="s">
        <v>709</v>
      </c>
      <c r="J8628" s="49">
        <v>135600</v>
      </c>
      <c r="K8628" s="49" t="s">
        <v>115</v>
      </c>
      <c r="L8628" s="49">
        <v>9745168</v>
      </c>
      <c r="M8628" s="49" t="s">
        <v>977</v>
      </c>
      <c r="N8628" s="51">
        <v>39234</v>
      </c>
      <c r="O8628" s="51">
        <v>39083</v>
      </c>
      <c r="P8628" s="49" t="s">
        <v>3434</v>
      </c>
    </row>
    <row r="8629" spans="1:16">
      <c r="A8629" s="46">
        <v>0</v>
      </c>
      <c r="B8629" s="46">
        <v>0</v>
      </c>
      <c r="C8629" s="46">
        <v>0</v>
      </c>
      <c r="D8629" s="46">
        <f t="shared" si="134"/>
        <v>0</v>
      </c>
      <c r="E8629" s="51">
        <v>45261</v>
      </c>
      <c r="F8629" s="49" t="s">
        <v>80</v>
      </c>
      <c r="G8629" s="49" t="s">
        <v>81</v>
      </c>
      <c r="H8629" s="49" t="s">
        <v>3424</v>
      </c>
      <c r="I8629" s="49" t="s">
        <v>709</v>
      </c>
      <c r="J8629" s="49">
        <v>135600</v>
      </c>
      <c r="K8629" s="49" t="s">
        <v>115</v>
      </c>
      <c r="L8629" s="49">
        <v>12159373</v>
      </c>
      <c r="M8629" s="49" t="s">
        <v>906</v>
      </c>
      <c r="N8629" s="51">
        <v>41397</v>
      </c>
      <c r="O8629" s="51">
        <v>41275</v>
      </c>
      <c r="P8629" s="49" t="s">
        <v>3439</v>
      </c>
    </row>
    <row r="8630" spans="1:16">
      <c r="A8630" s="46">
        <v>0</v>
      </c>
      <c r="B8630" s="46">
        <v>0</v>
      </c>
      <c r="C8630" s="46">
        <v>0</v>
      </c>
      <c r="D8630" s="46">
        <f t="shared" si="134"/>
        <v>0</v>
      </c>
      <c r="E8630" s="51">
        <v>45261</v>
      </c>
      <c r="F8630" s="49" t="s">
        <v>80</v>
      </c>
      <c r="G8630" s="49" t="s">
        <v>81</v>
      </c>
      <c r="H8630" s="49" t="s">
        <v>3466</v>
      </c>
      <c r="I8630" s="49" t="s">
        <v>725</v>
      </c>
      <c r="J8630" s="49">
        <v>135500</v>
      </c>
      <c r="K8630" s="49" t="s">
        <v>106</v>
      </c>
      <c r="L8630" s="49">
        <v>9743154</v>
      </c>
      <c r="M8630" s="49" t="s">
        <v>908</v>
      </c>
      <c r="N8630" s="51">
        <v>39356</v>
      </c>
      <c r="O8630" s="51">
        <v>39083</v>
      </c>
      <c r="P8630" s="49" t="s">
        <v>3467</v>
      </c>
    </row>
    <row r="8631" spans="1:16">
      <c r="A8631" s="46">
        <v>0</v>
      </c>
      <c r="B8631" s="46">
        <v>0</v>
      </c>
      <c r="C8631" s="46">
        <v>0</v>
      </c>
      <c r="D8631" s="46">
        <f t="shared" si="134"/>
        <v>0</v>
      </c>
      <c r="E8631" s="51">
        <v>45261</v>
      </c>
      <c r="F8631" s="49" t="s">
        <v>80</v>
      </c>
      <c r="G8631" s="49" t="s">
        <v>81</v>
      </c>
      <c r="H8631" s="49" t="s">
        <v>3466</v>
      </c>
      <c r="I8631" s="49" t="s">
        <v>725</v>
      </c>
      <c r="J8631" s="49">
        <v>135500</v>
      </c>
      <c r="K8631" s="49" t="s">
        <v>109</v>
      </c>
      <c r="L8631" s="49">
        <v>9811847</v>
      </c>
      <c r="M8631" s="49" t="s">
        <v>914</v>
      </c>
      <c r="N8631" s="51">
        <v>37530</v>
      </c>
      <c r="O8631" s="51">
        <v>37257</v>
      </c>
      <c r="P8631" s="49" t="s">
        <v>3434</v>
      </c>
    </row>
    <row r="8632" spans="1:16">
      <c r="A8632" s="46">
        <v>0</v>
      </c>
      <c r="B8632" s="46">
        <v>0</v>
      </c>
      <c r="C8632" s="46">
        <v>0</v>
      </c>
      <c r="D8632" s="46">
        <f t="shared" si="134"/>
        <v>0</v>
      </c>
      <c r="E8632" s="51">
        <v>45261</v>
      </c>
      <c r="F8632" s="49" t="s">
        <v>80</v>
      </c>
      <c r="G8632" s="49" t="s">
        <v>81</v>
      </c>
      <c r="H8632" s="49" t="s">
        <v>3466</v>
      </c>
      <c r="I8632" s="49" t="s">
        <v>725</v>
      </c>
      <c r="J8632" s="49">
        <v>135600</v>
      </c>
      <c r="K8632" s="49" t="s">
        <v>210</v>
      </c>
      <c r="L8632" s="49">
        <v>21323486</v>
      </c>
      <c r="M8632" s="49" t="s">
        <v>1060</v>
      </c>
      <c r="N8632" s="51">
        <v>43123</v>
      </c>
      <c r="O8632" s="51">
        <v>43101</v>
      </c>
      <c r="P8632" s="49" t="s">
        <v>3468</v>
      </c>
    </row>
    <row r="8633" spans="1:16">
      <c r="A8633" s="46">
        <v>1</v>
      </c>
      <c r="B8633" s="46">
        <v>0</v>
      </c>
      <c r="C8633" s="46">
        <v>0</v>
      </c>
      <c r="D8633" s="46">
        <f t="shared" si="134"/>
        <v>0</v>
      </c>
      <c r="E8633" s="51">
        <v>45261</v>
      </c>
      <c r="F8633" s="49" t="s">
        <v>80</v>
      </c>
      <c r="G8633" s="49" t="s">
        <v>81</v>
      </c>
      <c r="H8633" s="49" t="s">
        <v>3466</v>
      </c>
      <c r="I8633" s="49" t="s">
        <v>725</v>
      </c>
      <c r="J8633" s="49">
        <v>135600</v>
      </c>
      <c r="K8633" s="49" t="s">
        <v>107</v>
      </c>
      <c r="L8633" s="49">
        <v>9994532</v>
      </c>
      <c r="M8633" s="49" t="s">
        <v>3469</v>
      </c>
      <c r="N8633" s="51">
        <v>38328</v>
      </c>
      <c r="O8633" s="51">
        <v>38596</v>
      </c>
      <c r="P8633" s="49" t="s">
        <v>3470</v>
      </c>
    </row>
    <row r="8634" spans="1:16">
      <c r="A8634" s="46">
        <v>0</v>
      </c>
      <c r="B8634" s="46">
        <v>0</v>
      </c>
      <c r="C8634" s="46">
        <v>0</v>
      </c>
      <c r="D8634" s="46">
        <f t="shared" si="134"/>
        <v>0</v>
      </c>
      <c r="E8634" s="51">
        <v>45261</v>
      </c>
      <c r="F8634" s="49" t="s">
        <v>80</v>
      </c>
      <c r="G8634" s="49" t="s">
        <v>81</v>
      </c>
      <c r="H8634" s="49" t="s">
        <v>3466</v>
      </c>
      <c r="I8634" s="49" t="s">
        <v>725</v>
      </c>
      <c r="J8634" s="49">
        <v>135600</v>
      </c>
      <c r="K8634" s="49" t="s">
        <v>107</v>
      </c>
      <c r="L8634" s="49">
        <v>20969806</v>
      </c>
      <c r="M8634" s="49" t="s">
        <v>3471</v>
      </c>
      <c r="N8634" s="51">
        <v>43123</v>
      </c>
      <c r="O8634" s="51">
        <v>43101</v>
      </c>
      <c r="P8634" s="49" t="s">
        <v>3468</v>
      </c>
    </row>
    <row r="8635" spans="1:16">
      <c r="A8635" s="46">
        <v>0</v>
      </c>
      <c r="B8635" s="46">
        <v>0</v>
      </c>
      <c r="C8635" s="46">
        <v>0</v>
      </c>
      <c r="D8635" s="46">
        <f t="shared" si="134"/>
        <v>0</v>
      </c>
      <c r="E8635" s="51">
        <v>45261</v>
      </c>
      <c r="F8635" s="49" t="s">
        <v>80</v>
      </c>
      <c r="G8635" s="49" t="s">
        <v>81</v>
      </c>
      <c r="H8635" s="49" t="s">
        <v>3466</v>
      </c>
      <c r="I8635" s="49" t="s">
        <v>725</v>
      </c>
      <c r="J8635" s="49">
        <v>135600</v>
      </c>
      <c r="K8635" s="49" t="s">
        <v>121</v>
      </c>
      <c r="L8635" s="49">
        <v>9743156</v>
      </c>
      <c r="M8635" s="49" t="s">
        <v>938</v>
      </c>
      <c r="N8635" s="51">
        <v>39356</v>
      </c>
      <c r="O8635" s="51">
        <v>39083</v>
      </c>
      <c r="P8635" s="49" t="s">
        <v>3467</v>
      </c>
    </row>
    <row r="8636" spans="1:16">
      <c r="A8636" s="46">
        <v>0</v>
      </c>
      <c r="B8636" s="46">
        <v>0</v>
      </c>
      <c r="C8636" s="46">
        <v>0</v>
      </c>
      <c r="D8636" s="46">
        <f t="shared" si="134"/>
        <v>0</v>
      </c>
      <c r="E8636" s="51">
        <v>45261</v>
      </c>
      <c r="F8636" s="49" t="s">
        <v>80</v>
      </c>
      <c r="G8636" s="49" t="s">
        <v>81</v>
      </c>
      <c r="H8636" s="49" t="s">
        <v>3466</v>
      </c>
      <c r="I8636" s="49" t="s">
        <v>725</v>
      </c>
      <c r="J8636" s="49">
        <v>135600</v>
      </c>
      <c r="K8636" s="49" t="s">
        <v>121</v>
      </c>
      <c r="L8636" s="49">
        <v>9725758</v>
      </c>
      <c r="M8636" s="49" t="s">
        <v>938</v>
      </c>
      <c r="N8636" s="51">
        <v>38328</v>
      </c>
      <c r="O8636" s="51">
        <v>38353</v>
      </c>
      <c r="P8636" s="49" t="s">
        <v>3470</v>
      </c>
    </row>
    <row r="8637" spans="1:16">
      <c r="A8637" s="46">
        <v>0</v>
      </c>
      <c r="B8637" s="46">
        <v>0</v>
      </c>
      <c r="C8637" s="46">
        <v>0</v>
      </c>
      <c r="D8637" s="46">
        <f t="shared" si="134"/>
        <v>0</v>
      </c>
      <c r="E8637" s="51">
        <v>45261</v>
      </c>
      <c r="F8637" s="49" t="s">
        <v>80</v>
      </c>
      <c r="G8637" s="49" t="s">
        <v>81</v>
      </c>
      <c r="H8637" s="49" t="s">
        <v>3466</v>
      </c>
      <c r="I8637" s="49" t="s">
        <v>725</v>
      </c>
      <c r="J8637" s="49">
        <v>135600</v>
      </c>
      <c r="K8637" s="49" t="s">
        <v>115</v>
      </c>
      <c r="L8637" s="49">
        <v>9743155</v>
      </c>
      <c r="M8637" s="49" t="s">
        <v>977</v>
      </c>
      <c r="N8637" s="51">
        <v>39356</v>
      </c>
      <c r="O8637" s="51">
        <v>39083</v>
      </c>
      <c r="P8637" s="49" t="s">
        <v>3467</v>
      </c>
    </row>
    <row r="8638" spans="1:16">
      <c r="A8638" s="46">
        <v>0</v>
      </c>
      <c r="B8638" s="46">
        <v>0</v>
      </c>
      <c r="C8638" s="46">
        <v>0</v>
      </c>
      <c r="D8638" s="46">
        <f t="shared" si="134"/>
        <v>0</v>
      </c>
      <c r="E8638" s="51">
        <v>45261</v>
      </c>
      <c r="F8638" s="49" t="s">
        <v>80</v>
      </c>
      <c r="G8638" s="49" t="s">
        <v>81</v>
      </c>
      <c r="H8638" s="49" t="s">
        <v>3472</v>
      </c>
      <c r="I8638" s="49" t="s">
        <v>733</v>
      </c>
      <c r="J8638" s="49">
        <v>135500</v>
      </c>
      <c r="K8638" s="49" t="s">
        <v>106</v>
      </c>
      <c r="L8638" s="49">
        <v>11262317</v>
      </c>
      <c r="M8638" s="49" t="s">
        <v>940</v>
      </c>
      <c r="N8638" s="51">
        <v>40940</v>
      </c>
      <c r="O8638" s="51">
        <v>40940</v>
      </c>
      <c r="P8638" s="49" t="s">
        <v>3473</v>
      </c>
    </row>
    <row r="8639" spans="1:16">
      <c r="A8639" s="46">
        <v>0</v>
      </c>
      <c r="B8639" s="46">
        <v>0</v>
      </c>
      <c r="C8639" s="46">
        <v>0</v>
      </c>
      <c r="D8639" s="46">
        <f t="shared" si="134"/>
        <v>0</v>
      </c>
      <c r="E8639" s="51">
        <v>45261</v>
      </c>
      <c r="F8639" s="49" t="s">
        <v>80</v>
      </c>
      <c r="G8639" s="49" t="s">
        <v>81</v>
      </c>
      <c r="H8639" s="49" t="s">
        <v>3472</v>
      </c>
      <c r="I8639" s="49" t="s">
        <v>733</v>
      </c>
      <c r="J8639" s="49">
        <v>135500</v>
      </c>
      <c r="K8639" s="49" t="s">
        <v>106</v>
      </c>
      <c r="L8639" s="49">
        <v>9808768</v>
      </c>
      <c r="M8639" s="49" t="s">
        <v>908</v>
      </c>
      <c r="N8639" s="51">
        <v>37196</v>
      </c>
      <c r="O8639" s="51">
        <v>36892</v>
      </c>
      <c r="P8639" s="49" t="s">
        <v>3473</v>
      </c>
    </row>
    <row r="8640" spans="1:16">
      <c r="A8640" s="46">
        <v>0</v>
      </c>
      <c r="B8640" s="46">
        <v>0</v>
      </c>
      <c r="C8640" s="46">
        <v>0</v>
      </c>
      <c r="D8640" s="46">
        <f t="shared" si="134"/>
        <v>0</v>
      </c>
      <c r="E8640" s="51">
        <v>45261</v>
      </c>
      <c r="F8640" s="49" t="s">
        <v>80</v>
      </c>
      <c r="G8640" s="49" t="s">
        <v>81</v>
      </c>
      <c r="H8640" s="49" t="s">
        <v>3472</v>
      </c>
      <c r="I8640" s="49" t="s">
        <v>733</v>
      </c>
      <c r="J8640" s="49">
        <v>135500</v>
      </c>
      <c r="K8640" s="49" t="s">
        <v>106</v>
      </c>
      <c r="L8640" s="49">
        <v>9802535</v>
      </c>
      <c r="M8640" s="49" t="s">
        <v>908</v>
      </c>
      <c r="N8640" s="51">
        <v>35612</v>
      </c>
      <c r="O8640" s="51">
        <v>35612</v>
      </c>
      <c r="P8640" s="49" t="s">
        <v>1081</v>
      </c>
    </row>
    <row r="8641" spans="1:16">
      <c r="A8641" s="46">
        <v>0</v>
      </c>
      <c r="B8641" s="46">
        <v>0</v>
      </c>
      <c r="C8641" s="46">
        <v>0</v>
      </c>
      <c r="D8641" s="46">
        <f t="shared" si="134"/>
        <v>0</v>
      </c>
      <c r="E8641" s="51">
        <v>45261</v>
      </c>
      <c r="F8641" s="49" t="s">
        <v>80</v>
      </c>
      <c r="G8641" s="49" t="s">
        <v>81</v>
      </c>
      <c r="H8641" s="49" t="s">
        <v>3472</v>
      </c>
      <c r="I8641" s="49" t="s">
        <v>733</v>
      </c>
      <c r="J8641" s="49">
        <v>135500</v>
      </c>
      <c r="K8641" s="49" t="s">
        <v>107</v>
      </c>
      <c r="L8641" s="49">
        <v>9996168</v>
      </c>
      <c r="M8641" s="49" t="s">
        <v>3474</v>
      </c>
      <c r="N8641" s="51">
        <v>38685</v>
      </c>
      <c r="O8641" s="51">
        <v>38687</v>
      </c>
      <c r="P8641" s="49" t="s">
        <v>3475</v>
      </c>
    </row>
    <row r="8642" spans="1:16">
      <c r="A8642" s="46">
        <v>0</v>
      </c>
      <c r="B8642" s="46">
        <v>0</v>
      </c>
      <c r="C8642" s="46">
        <v>0</v>
      </c>
      <c r="D8642" s="46">
        <f t="shared" si="134"/>
        <v>0</v>
      </c>
      <c r="E8642" s="51">
        <v>45261</v>
      </c>
      <c r="F8642" s="49" t="s">
        <v>80</v>
      </c>
      <c r="G8642" s="49" t="s">
        <v>81</v>
      </c>
      <c r="H8642" s="49" t="s">
        <v>3472</v>
      </c>
      <c r="I8642" s="49" t="s">
        <v>733</v>
      </c>
      <c r="J8642" s="49">
        <v>135500</v>
      </c>
      <c r="K8642" s="49" t="s">
        <v>107</v>
      </c>
      <c r="L8642" s="49">
        <v>9806911</v>
      </c>
      <c r="M8642" s="49" t="s">
        <v>3476</v>
      </c>
      <c r="N8642" s="51">
        <v>37008</v>
      </c>
      <c r="O8642" s="51">
        <v>37012</v>
      </c>
      <c r="P8642" s="49" t="s">
        <v>3477</v>
      </c>
    </row>
    <row r="8643" spans="1:16">
      <c r="A8643" s="46">
        <v>0</v>
      </c>
      <c r="B8643" s="46">
        <v>0</v>
      </c>
      <c r="C8643" s="46">
        <v>0</v>
      </c>
      <c r="D8643" s="46">
        <f t="shared" ref="D8643:D8706" si="135">+B8643-C8643</f>
        <v>0</v>
      </c>
      <c r="E8643" s="51">
        <v>45261</v>
      </c>
      <c r="F8643" s="49" t="s">
        <v>80</v>
      </c>
      <c r="G8643" s="49" t="s">
        <v>81</v>
      </c>
      <c r="H8643" s="49" t="s">
        <v>3472</v>
      </c>
      <c r="I8643" s="49" t="s">
        <v>733</v>
      </c>
      <c r="J8643" s="49">
        <v>135500</v>
      </c>
      <c r="K8643" s="49" t="s">
        <v>109</v>
      </c>
      <c r="L8643" s="49">
        <v>9743181</v>
      </c>
      <c r="M8643" s="49" t="s">
        <v>914</v>
      </c>
      <c r="N8643" s="51">
        <v>38685</v>
      </c>
      <c r="O8643" s="51">
        <v>38353</v>
      </c>
      <c r="P8643" s="49" t="s">
        <v>3475</v>
      </c>
    </row>
    <row r="8644" spans="1:16">
      <c r="A8644" s="46">
        <v>0</v>
      </c>
      <c r="B8644" s="46">
        <v>0</v>
      </c>
      <c r="C8644" s="46">
        <v>0</v>
      </c>
      <c r="D8644" s="46">
        <f t="shared" si="135"/>
        <v>0</v>
      </c>
      <c r="E8644" s="51">
        <v>45261</v>
      </c>
      <c r="F8644" s="49" t="s">
        <v>80</v>
      </c>
      <c r="G8644" s="49" t="s">
        <v>81</v>
      </c>
      <c r="H8644" s="49" t="s">
        <v>3472</v>
      </c>
      <c r="I8644" s="49" t="s">
        <v>733</v>
      </c>
      <c r="J8644" s="49">
        <v>135500</v>
      </c>
      <c r="K8644" s="49" t="s">
        <v>109</v>
      </c>
      <c r="L8644" s="49">
        <v>9808769</v>
      </c>
      <c r="M8644" s="49" t="s">
        <v>914</v>
      </c>
      <c r="N8644" s="51">
        <v>37196</v>
      </c>
      <c r="O8644" s="51">
        <v>36892</v>
      </c>
      <c r="P8644" s="49" t="s">
        <v>3473</v>
      </c>
    </row>
    <row r="8645" spans="1:16">
      <c r="A8645" s="46">
        <v>0</v>
      </c>
      <c r="B8645" s="46">
        <v>0</v>
      </c>
      <c r="C8645" s="46">
        <v>0</v>
      </c>
      <c r="D8645" s="46">
        <f t="shared" si="135"/>
        <v>0</v>
      </c>
      <c r="E8645" s="51">
        <v>45261</v>
      </c>
      <c r="F8645" s="49" t="s">
        <v>80</v>
      </c>
      <c r="G8645" s="49" t="s">
        <v>81</v>
      </c>
      <c r="H8645" s="49" t="s">
        <v>3472</v>
      </c>
      <c r="I8645" s="49" t="s">
        <v>733</v>
      </c>
      <c r="J8645" s="49">
        <v>135500</v>
      </c>
      <c r="K8645" s="49" t="s">
        <v>109</v>
      </c>
      <c r="L8645" s="49">
        <v>11262314</v>
      </c>
      <c r="M8645" s="49" t="s">
        <v>934</v>
      </c>
      <c r="N8645" s="51">
        <v>40940</v>
      </c>
      <c r="O8645" s="51">
        <v>40940</v>
      </c>
      <c r="P8645" s="49" t="s">
        <v>3473</v>
      </c>
    </row>
    <row r="8646" spans="1:16">
      <c r="A8646" s="46">
        <v>0</v>
      </c>
      <c r="B8646" s="46">
        <v>0</v>
      </c>
      <c r="C8646" s="46">
        <v>0</v>
      </c>
      <c r="D8646" s="46">
        <f t="shared" si="135"/>
        <v>0</v>
      </c>
      <c r="E8646" s="51">
        <v>45261</v>
      </c>
      <c r="F8646" s="49" t="s">
        <v>80</v>
      </c>
      <c r="G8646" s="49" t="s">
        <v>81</v>
      </c>
      <c r="H8646" s="49" t="s">
        <v>3472</v>
      </c>
      <c r="I8646" s="49" t="s">
        <v>733</v>
      </c>
      <c r="J8646" s="49">
        <v>135500</v>
      </c>
      <c r="K8646" s="49" t="s">
        <v>109</v>
      </c>
      <c r="L8646" s="49">
        <v>9803074</v>
      </c>
      <c r="M8646" s="49" t="s">
        <v>914</v>
      </c>
      <c r="N8646" s="51">
        <v>35612</v>
      </c>
      <c r="O8646" s="51">
        <v>35612</v>
      </c>
      <c r="P8646" s="49" t="s">
        <v>1081</v>
      </c>
    </row>
    <row r="8647" spans="1:16">
      <c r="A8647" s="46">
        <v>0</v>
      </c>
      <c r="B8647" s="46">
        <v>0</v>
      </c>
      <c r="C8647" s="46">
        <v>0</v>
      </c>
      <c r="D8647" s="46">
        <f t="shared" si="135"/>
        <v>0</v>
      </c>
      <c r="E8647" s="51">
        <v>45261</v>
      </c>
      <c r="F8647" s="49" t="s">
        <v>80</v>
      </c>
      <c r="G8647" s="49" t="s">
        <v>81</v>
      </c>
      <c r="H8647" s="49" t="s">
        <v>3472</v>
      </c>
      <c r="I8647" s="49" t="s">
        <v>733</v>
      </c>
      <c r="J8647" s="49">
        <v>135500</v>
      </c>
      <c r="K8647" s="49" t="s">
        <v>109</v>
      </c>
      <c r="L8647" s="49">
        <v>9808214</v>
      </c>
      <c r="M8647" s="49" t="s">
        <v>914</v>
      </c>
      <c r="N8647" s="51">
        <v>37008</v>
      </c>
      <c r="O8647" s="51">
        <v>36892</v>
      </c>
      <c r="P8647" s="49" t="s">
        <v>3477</v>
      </c>
    </row>
    <row r="8648" spans="1:16">
      <c r="A8648" s="46">
        <v>0</v>
      </c>
      <c r="B8648" s="46">
        <v>0</v>
      </c>
      <c r="C8648" s="46">
        <v>0</v>
      </c>
      <c r="D8648" s="46">
        <f t="shared" si="135"/>
        <v>0</v>
      </c>
      <c r="E8648" s="51">
        <v>45261</v>
      </c>
      <c r="F8648" s="49" t="s">
        <v>80</v>
      </c>
      <c r="G8648" s="49" t="s">
        <v>81</v>
      </c>
      <c r="H8648" s="49" t="s">
        <v>3472</v>
      </c>
      <c r="I8648" s="49" t="s">
        <v>733</v>
      </c>
      <c r="J8648" s="49">
        <v>135500</v>
      </c>
      <c r="K8648" s="49" t="s">
        <v>116</v>
      </c>
      <c r="L8648" s="49">
        <v>9862181</v>
      </c>
      <c r="M8648" s="49" t="s">
        <v>3093</v>
      </c>
      <c r="N8648" s="51">
        <v>35612</v>
      </c>
      <c r="O8648" s="51">
        <v>35612</v>
      </c>
      <c r="P8648" s="49" t="s">
        <v>1091</v>
      </c>
    </row>
    <row r="8649" spans="1:16">
      <c r="A8649" s="46">
        <v>0</v>
      </c>
      <c r="B8649" s="46">
        <v>0</v>
      </c>
      <c r="C8649" s="46">
        <v>0</v>
      </c>
      <c r="D8649" s="46">
        <f t="shared" si="135"/>
        <v>0</v>
      </c>
      <c r="E8649" s="51">
        <v>45261</v>
      </c>
      <c r="F8649" s="49" t="s">
        <v>80</v>
      </c>
      <c r="G8649" s="49" t="s">
        <v>81</v>
      </c>
      <c r="H8649" s="49" t="s">
        <v>3472</v>
      </c>
      <c r="I8649" s="49" t="s">
        <v>733</v>
      </c>
      <c r="J8649" s="49">
        <v>135600</v>
      </c>
      <c r="K8649" s="49" t="s">
        <v>107</v>
      </c>
      <c r="L8649" s="49">
        <v>9807722</v>
      </c>
      <c r="M8649" s="49" t="s">
        <v>3476</v>
      </c>
      <c r="N8649" s="51">
        <v>37008</v>
      </c>
      <c r="O8649" s="51">
        <v>37073</v>
      </c>
      <c r="P8649" s="49" t="s">
        <v>3477</v>
      </c>
    </row>
    <row r="8650" spans="1:16">
      <c r="A8650" s="46">
        <v>0</v>
      </c>
      <c r="B8650" s="46">
        <v>0</v>
      </c>
      <c r="C8650" s="46">
        <v>0</v>
      </c>
      <c r="D8650" s="46">
        <f t="shared" si="135"/>
        <v>0</v>
      </c>
      <c r="E8650" s="51">
        <v>45261</v>
      </c>
      <c r="F8650" s="49" t="s">
        <v>80</v>
      </c>
      <c r="G8650" s="49" t="s">
        <v>81</v>
      </c>
      <c r="H8650" s="49" t="s">
        <v>3472</v>
      </c>
      <c r="I8650" s="49" t="s">
        <v>733</v>
      </c>
      <c r="J8650" s="49">
        <v>135600</v>
      </c>
      <c r="K8650" s="49" t="s">
        <v>115</v>
      </c>
      <c r="L8650" s="49">
        <v>9862180</v>
      </c>
      <c r="M8650" s="49" t="s">
        <v>977</v>
      </c>
      <c r="N8650" s="51">
        <v>35612</v>
      </c>
      <c r="O8650" s="51">
        <v>35612</v>
      </c>
      <c r="P8650" s="49" t="s">
        <v>1091</v>
      </c>
    </row>
    <row r="8651" spans="1:16">
      <c r="A8651" s="46">
        <v>0</v>
      </c>
      <c r="B8651" s="46">
        <v>0</v>
      </c>
      <c r="C8651" s="46">
        <v>0</v>
      </c>
      <c r="D8651" s="46">
        <f t="shared" si="135"/>
        <v>0</v>
      </c>
      <c r="E8651" s="51">
        <v>45261</v>
      </c>
      <c r="F8651" s="49" t="s">
        <v>80</v>
      </c>
      <c r="G8651" s="49" t="s">
        <v>81</v>
      </c>
      <c r="H8651" s="49" t="s">
        <v>3472</v>
      </c>
      <c r="I8651" s="49" t="s">
        <v>733</v>
      </c>
      <c r="J8651" s="49">
        <v>135600</v>
      </c>
      <c r="K8651" s="49" t="s">
        <v>115</v>
      </c>
      <c r="L8651" s="49">
        <v>11262311</v>
      </c>
      <c r="M8651" s="49" t="s">
        <v>906</v>
      </c>
      <c r="N8651" s="51">
        <v>40940</v>
      </c>
      <c r="O8651" s="51">
        <v>40909</v>
      </c>
      <c r="P8651" s="49" t="s">
        <v>3473</v>
      </c>
    </row>
    <row r="8652" spans="1:16">
      <c r="A8652" s="46">
        <v>0</v>
      </c>
      <c r="B8652" s="46">
        <v>0</v>
      </c>
      <c r="C8652" s="46">
        <v>0</v>
      </c>
      <c r="D8652" s="46">
        <f t="shared" si="135"/>
        <v>0</v>
      </c>
      <c r="E8652" s="51">
        <v>45261</v>
      </c>
      <c r="F8652" s="49" t="s">
        <v>80</v>
      </c>
      <c r="G8652" s="49" t="s">
        <v>81</v>
      </c>
      <c r="H8652" s="49" t="s">
        <v>3472</v>
      </c>
      <c r="I8652" s="49" t="s">
        <v>733</v>
      </c>
      <c r="J8652" s="49">
        <v>135600</v>
      </c>
      <c r="K8652" s="49" t="s">
        <v>115</v>
      </c>
      <c r="L8652" s="49">
        <v>9808770</v>
      </c>
      <c r="M8652" s="49" t="s">
        <v>977</v>
      </c>
      <c r="N8652" s="51">
        <v>37196</v>
      </c>
      <c r="O8652" s="51">
        <v>36892</v>
      </c>
      <c r="P8652" s="49" t="s">
        <v>3473</v>
      </c>
    </row>
    <row r="8653" spans="1:16">
      <c r="A8653" s="46">
        <v>0</v>
      </c>
      <c r="B8653" s="46">
        <v>0</v>
      </c>
      <c r="C8653" s="46">
        <v>0</v>
      </c>
      <c r="D8653" s="46">
        <f t="shared" si="135"/>
        <v>0</v>
      </c>
      <c r="E8653" s="51">
        <v>45261</v>
      </c>
      <c r="F8653" s="49" t="s">
        <v>80</v>
      </c>
      <c r="G8653" s="49" t="s">
        <v>81</v>
      </c>
      <c r="H8653" s="49" t="s">
        <v>3478</v>
      </c>
      <c r="I8653" s="49" t="s">
        <v>780</v>
      </c>
      <c r="J8653" s="49">
        <v>135002</v>
      </c>
      <c r="K8653" s="49" t="s">
        <v>130</v>
      </c>
      <c r="L8653" s="49">
        <v>9869961</v>
      </c>
      <c r="M8653" s="49" t="s">
        <v>3479</v>
      </c>
      <c r="N8653" s="51">
        <v>30864</v>
      </c>
      <c r="O8653" s="51">
        <v>30864</v>
      </c>
      <c r="P8653" s="49" t="s">
        <v>1091</v>
      </c>
    </row>
    <row r="8654" spans="1:16">
      <c r="A8654" s="46">
        <v>0</v>
      </c>
      <c r="B8654" s="46">
        <v>0</v>
      </c>
      <c r="C8654" s="46">
        <v>0</v>
      </c>
      <c r="D8654" s="46">
        <f t="shared" si="135"/>
        <v>0</v>
      </c>
      <c r="E8654" s="51">
        <v>45261</v>
      </c>
      <c r="F8654" s="49" t="s">
        <v>80</v>
      </c>
      <c r="G8654" s="49" t="s">
        <v>81</v>
      </c>
      <c r="H8654" s="49" t="s">
        <v>3478</v>
      </c>
      <c r="I8654" s="49" t="s">
        <v>780</v>
      </c>
      <c r="J8654" s="49">
        <v>135002</v>
      </c>
      <c r="K8654" s="49" t="s">
        <v>130</v>
      </c>
      <c r="L8654" s="49">
        <v>9869963</v>
      </c>
      <c r="M8654" s="49" t="s">
        <v>3480</v>
      </c>
      <c r="N8654" s="51">
        <v>30498</v>
      </c>
      <c r="O8654" s="51">
        <v>30498</v>
      </c>
      <c r="P8654" s="49" t="s">
        <v>1091</v>
      </c>
    </row>
    <row r="8655" spans="1:16">
      <c r="A8655" s="46">
        <v>0</v>
      </c>
      <c r="B8655" s="46">
        <v>0</v>
      </c>
      <c r="C8655" s="46">
        <v>0</v>
      </c>
      <c r="D8655" s="46">
        <f t="shared" si="135"/>
        <v>0</v>
      </c>
      <c r="E8655" s="51">
        <v>45261</v>
      </c>
      <c r="F8655" s="49" t="s">
        <v>80</v>
      </c>
      <c r="G8655" s="49" t="s">
        <v>81</v>
      </c>
      <c r="H8655" s="49" t="s">
        <v>3478</v>
      </c>
      <c r="I8655" s="49" t="s">
        <v>780</v>
      </c>
      <c r="J8655" s="49">
        <v>135002</v>
      </c>
      <c r="K8655" s="49" t="s">
        <v>130</v>
      </c>
      <c r="L8655" s="49">
        <v>9869962</v>
      </c>
      <c r="M8655" s="49" t="s">
        <v>3481</v>
      </c>
      <c r="N8655" s="51">
        <v>30498</v>
      </c>
      <c r="O8655" s="51">
        <v>30498</v>
      </c>
      <c r="P8655" s="49" t="s">
        <v>1091</v>
      </c>
    </row>
    <row r="8656" spans="1:16">
      <c r="A8656" s="46">
        <v>0</v>
      </c>
      <c r="B8656" s="46">
        <v>0</v>
      </c>
      <c r="C8656" s="46">
        <v>0</v>
      </c>
      <c r="D8656" s="46">
        <f t="shared" si="135"/>
        <v>0</v>
      </c>
      <c r="E8656" s="51">
        <v>45261</v>
      </c>
      <c r="F8656" s="49" t="s">
        <v>80</v>
      </c>
      <c r="G8656" s="49" t="s">
        <v>81</v>
      </c>
      <c r="H8656" s="49" t="s">
        <v>3478</v>
      </c>
      <c r="I8656" s="49" t="s">
        <v>780</v>
      </c>
      <c r="J8656" s="49">
        <v>135002</v>
      </c>
      <c r="K8656" s="49" t="s">
        <v>130</v>
      </c>
      <c r="L8656" s="49">
        <v>9869964</v>
      </c>
      <c r="M8656" s="49" t="s">
        <v>3482</v>
      </c>
      <c r="N8656" s="51">
        <v>30498</v>
      </c>
      <c r="O8656" s="51">
        <v>30498</v>
      </c>
      <c r="P8656" s="49" t="s">
        <v>1091</v>
      </c>
    </row>
    <row r="8657" spans="1:16">
      <c r="A8657" s="46">
        <v>0</v>
      </c>
      <c r="B8657" s="46">
        <v>0</v>
      </c>
      <c r="C8657" s="46">
        <v>0</v>
      </c>
      <c r="D8657" s="46">
        <f t="shared" si="135"/>
        <v>0</v>
      </c>
      <c r="E8657" s="51">
        <v>45261</v>
      </c>
      <c r="F8657" s="49" t="s">
        <v>80</v>
      </c>
      <c r="G8657" s="49" t="s">
        <v>81</v>
      </c>
      <c r="H8657" s="49" t="s">
        <v>3478</v>
      </c>
      <c r="I8657" s="49" t="s">
        <v>780</v>
      </c>
      <c r="J8657" s="49">
        <v>135002</v>
      </c>
      <c r="K8657" s="49" t="s">
        <v>130</v>
      </c>
      <c r="L8657" s="49">
        <v>9869965</v>
      </c>
      <c r="M8657" s="49" t="s">
        <v>3483</v>
      </c>
      <c r="N8657" s="51">
        <v>30498</v>
      </c>
      <c r="O8657" s="51">
        <v>30498</v>
      </c>
      <c r="P8657" s="49" t="s">
        <v>1091</v>
      </c>
    </row>
    <row r="8658" spans="1:16">
      <c r="A8658" s="46">
        <v>0</v>
      </c>
      <c r="B8658" s="46">
        <v>0</v>
      </c>
      <c r="C8658" s="46">
        <v>0</v>
      </c>
      <c r="D8658" s="46">
        <f t="shared" si="135"/>
        <v>0</v>
      </c>
      <c r="E8658" s="51">
        <v>45261</v>
      </c>
      <c r="F8658" s="49" t="s">
        <v>80</v>
      </c>
      <c r="G8658" s="49" t="s">
        <v>81</v>
      </c>
      <c r="H8658" s="49" t="s">
        <v>3478</v>
      </c>
      <c r="I8658" s="49" t="s">
        <v>780</v>
      </c>
      <c r="J8658" s="49">
        <v>135500</v>
      </c>
      <c r="K8658" s="49" t="s">
        <v>224</v>
      </c>
      <c r="L8658" s="49">
        <v>9996164</v>
      </c>
      <c r="M8658" s="49" t="s">
        <v>3484</v>
      </c>
      <c r="N8658" s="51">
        <v>38139</v>
      </c>
      <c r="O8658" s="51">
        <v>38353</v>
      </c>
      <c r="P8658" s="49" t="s">
        <v>3485</v>
      </c>
    </row>
    <row r="8659" spans="1:16">
      <c r="A8659" s="46">
        <v>9</v>
      </c>
      <c r="B8659" s="46">
        <v>0</v>
      </c>
      <c r="C8659" s="46">
        <v>0</v>
      </c>
      <c r="D8659" s="46">
        <f t="shared" si="135"/>
        <v>0</v>
      </c>
      <c r="E8659" s="51">
        <v>45261</v>
      </c>
      <c r="F8659" s="49" t="s">
        <v>80</v>
      </c>
      <c r="G8659" s="49" t="s">
        <v>81</v>
      </c>
      <c r="H8659" s="49" t="s">
        <v>3478</v>
      </c>
      <c r="I8659" s="49" t="s">
        <v>780</v>
      </c>
      <c r="J8659" s="49">
        <v>135500</v>
      </c>
      <c r="K8659" s="49" t="s">
        <v>106</v>
      </c>
      <c r="L8659" s="49">
        <v>9802351</v>
      </c>
      <c r="M8659" s="49" t="s">
        <v>908</v>
      </c>
      <c r="N8659" s="51">
        <v>29037</v>
      </c>
      <c r="O8659" s="51">
        <v>29037</v>
      </c>
      <c r="P8659" s="49" t="s">
        <v>1081</v>
      </c>
    </row>
    <row r="8660" spans="1:16">
      <c r="A8660" s="46">
        <v>0</v>
      </c>
      <c r="B8660" s="46">
        <v>0</v>
      </c>
      <c r="C8660" s="46">
        <v>0</v>
      </c>
      <c r="D8660" s="46">
        <f t="shared" si="135"/>
        <v>0</v>
      </c>
      <c r="E8660" s="51">
        <v>45261</v>
      </c>
      <c r="F8660" s="49" t="s">
        <v>80</v>
      </c>
      <c r="G8660" s="49" t="s">
        <v>81</v>
      </c>
      <c r="H8660" s="49" t="s">
        <v>3478</v>
      </c>
      <c r="I8660" s="49" t="s">
        <v>780</v>
      </c>
      <c r="J8660" s="49">
        <v>135500</v>
      </c>
      <c r="K8660" s="49" t="s">
        <v>106</v>
      </c>
      <c r="L8660" s="49">
        <v>9802374</v>
      </c>
      <c r="M8660" s="49" t="s">
        <v>908</v>
      </c>
      <c r="N8660" s="51">
        <v>30498</v>
      </c>
      <c r="O8660" s="51">
        <v>30498</v>
      </c>
      <c r="P8660" s="49" t="s">
        <v>1081</v>
      </c>
    </row>
    <row r="8661" spans="1:16">
      <c r="A8661" s="46">
        <v>0</v>
      </c>
      <c r="B8661" s="46">
        <v>0</v>
      </c>
      <c r="C8661" s="46">
        <v>0</v>
      </c>
      <c r="D8661" s="46">
        <f t="shared" si="135"/>
        <v>0</v>
      </c>
      <c r="E8661" s="51">
        <v>45261</v>
      </c>
      <c r="F8661" s="49" t="s">
        <v>80</v>
      </c>
      <c r="G8661" s="49" t="s">
        <v>81</v>
      </c>
      <c r="H8661" s="49" t="s">
        <v>3478</v>
      </c>
      <c r="I8661" s="49" t="s">
        <v>780</v>
      </c>
      <c r="J8661" s="49">
        <v>135500</v>
      </c>
      <c r="K8661" s="49" t="s">
        <v>106</v>
      </c>
      <c r="L8661" s="49">
        <v>9802835</v>
      </c>
      <c r="M8661" s="49" t="s">
        <v>908</v>
      </c>
      <c r="N8661" s="51">
        <v>30498</v>
      </c>
      <c r="O8661" s="51">
        <v>30498</v>
      </c>
      <c r="P8661" s="49" t="s">
        <v>1081</v>
      </c>
    </row>
    <row r="8662" spans="1:16">
      <c r="A8662" s="46">
        <v>1</v>
      </c>
      <c r="B8662" s="46">
        <v>0</v>
      </c>
      <c r="C8662" s="46">
        <v>0</v>
      </c>
      <c r="D8662" s="46">
        <f t="shared" si="135"/>
        <v>0</v>
      </c>
      <c r="E8662" s="51">
        <v>45261</v>
      </c>
      <c r="F8662" s="49" t="s">
        <v>80</v>
      </c>
      <c r="G8662" s="49" t="s">
        <v>81</v>
      </c>
      <c r="H8662" s="49" t="s">
        <v>3478</v>
      </c>
      <c r="I8662" s="49" t="s">
        <v>780</v>
      </c>
      <c r="J8662" s="49">
        <v>135500</v>
      </c>
      <c r="K8662" s="49" t="s">
        <v>106</v>
      </c>
      <c r="L8662" s="49">
        <v>9802354</v>
      </c>
      <c r="M8662" s="49" t="s">
        <v>908</v>
      </c>
      <c r="N8662" s="51">
        <v>29037</v>
      </c>
      <c r="O8662" s="51">
        <v>29037</v>
      </c>
      <c r="P8662" s="49" t="s">
        <v>1081</v>
      </c>
    </row>
    <row r="8663" spans="1:16">
      <c r="A8663" s="46">
        <v>16</v>
      </c>
      <c r="B8663" s="46">
        <v>0</v>
      </c>
      <c r="C8663" s="46">
        <v>0</v>
      </c>
      <c r="D8663" s="46">
        <f t="shared" si="135"/>
        <v>0</v>
      </c>
      <c r="E8663" s="51">
        <v>45261</v>
      </c>
      <c r="F8663" s="49" t="s">
        <v>80</v>
      </c>
      <c r="G8663" s="49" t="s">
        <v>81</v>
      </c>
      <c r="H8663" s="49" t="s">
        <v>3478</v>
      </c>
      <c r="I8663" s="49" t="s">
        <v>780</v>
      </c>
      <c r="J8663" s="49">
        <v>135500</v>
      </c>
      <c r="K8663" s="49" t="s">
        <v>106</v>
      </c>
      <c r="L8663" s="49">
        <v>9802373</v>
      </c>
      <c r="M8663" s="49" t="s">
        <v>908</v>
      </c>
      <c r="N8663" s="51">
        <v>29037</v>
      </c>
      <c r="O8663" s="51">
        <v>29037</v>
      </c>
      <c r="P8663" s="49" t="s">
        <v>1081</v>
      </c>
    </row>
    <row r="8664" spans="1:16">
      <c r="A8664" s="46">
        <v>11</v>
      </c>
      <c r="B8664" s="46">
        <v>0</v>
      </c>
      <c r="C8664" s="46">
        <v>0</v>
      </c>
      <c r="D8664" s="46">
        <f t="shared" si="135"/>
        <v>0</v>
      </c>
      <c r="E8664" s="51">
        <v>45261</v>
      </c>
      <c r="F8664" s="49" t="s">
        <v>80</v>
      </c>
      <c r="G8664" s="49" t="s">
        <v>81</v>
      </c>
      <c r="H8664" s="49" t="s">
        <v>3478</v>
      </c>
      <c r="I8664" s="49" t="s">
        <v>780</v>
      </c>
      <c r="J8664" s="49">
        <v>135500</v>
      </c>
      <c r="K8664" s="49" t="s">
        <v>106</v>
      </c>
      <c r="L8664" s="49">
        <v>9802678</v>
      </c>
      <c r="M8664" s="49" t="s">
        <v>908</v>
      </c>
      <c r="N8664" s="51">
        <v>29037</v>
      </c>
      <c r="O8664" s="51">
        <v>29037</v>
      </c>
      <c r="P8664" s="49" t="s">
        <v>1081</v>
      </c>
    </row>
    <row r="8665" spans="1:16">
      <c r="A8665" s="46">
        <v>9</v>
      </c>
      <c r="B8665" s="46">
        <v>0</v>
      </c>
      <c r="C8665" s="46">
        <v>0</v>
      </c>
      <c r="D8665" s="46">
        <f t="shared" si="135"/>
        <v>0</v>
      </c>
      <c r="E8665" s="51">
        <v>45261</v>
      </c>
      <c r="F8665" s="49" t="s">
        <v>80</v>
      </c>
      <c r="G8665" s="49" t="s">
        <v>81</v>
      </c>
      <c r="H8665" s="49" t="s">
        <v>3478</v>
      </c>
      <c r="I8665" s="49" t="s">
        <v>780</v>
      </c>
      <c r="J8665" s="49">
        <v>135500</v>
      </c>
      <c r="K8665" s="49" t="s">
        <v>106</v>
      </c>
      <c r="L8665" s="49">
        <v>9802433</v>
      </c>
      <c r="M8665" s="49" t="s">
        <v>908</v>
      </c>
      <c r="N8665" s="51">
        <v>29037</v>
      </c>
      <c r="O8665" s="51">
        <v>29037</v>
      </c>
      <c r="P8665" s="49" t="s">
        <v>1081</v>
      </c>
    </row>
    <row r="8666" spans="1:16">
      <c r="A8666" s="46">
        <v>0</v>
      </c>
      <c r="B8666" s="46">
        <v>0</v>
      </c>
      <c r="C8666" s="46">
        <v>0</v>
      </c>
      <c r="D8666" s="46">
        <f t="shared" si="135"/>
        <v>0</v>
      </c>
      <c r="E8666" s="51">
        <v>45261</v>
      </c>
      <c r="F8666" s="49" t="s">
        <v>80</v>
      </c>
      <c r="G8666" s="49" t="s">
        <v>81</v>
      </c>
      <c r="H8666" s="49" t="s">
        <v>3478</v>
      </c>
      <c r="I8666" s="49" t="s">
        <v>780</v>
      </c>
      <c r="J8666" s="49">
        <v>135500</v>
      </c>
      <c r="K8666" s="49" t="s">
        <v>109</v>
      </c>
      <c r="L8666" s="49">
        <v>9802893</v>
      </c>
      <c r="M8666" s="49" t="s">
        <v>914</v>
      </c>
      <c r="N8666" s="51">
        <v>29037</v>
      </c>
      <c r="O8666" s="51">
        <v>29037</v>
      </c>
      <c r="P8666" s="49" t="s">
        <v>1081</v>
      </c>
    </row>
    <row r="8667" spans="1:16">
      <c r="A8667" s="46">
        <v>0</v>
      </c>
      <c r="B8667" s="46">
        <v>0</v>
      </c>
      <c r="C8667" s="46">
        <v>0</v>
      </c>
      <c r="D8667" s="46">
        <f t="shared" si="135"/>
        <v>0</v>
      </c>
      <c r="E8667" s="51">
        <v>45261</v>
      </c>
      <c r="F8667" s="49" t="s">
        <v>80</v>
      </c>
      <c r="G8667" s="49" t="s">
        <v>81</v>
      </c>
      <c r="H8667" s="49" t="s">
        <v>3478</v>
      </c>
      <c r="I8667" s="49" t="s">
        <v>780</v>
      </c>
      <c r="J8667" s="49">
        <v>135500</v>
      </c>
      <c r="K8667" s="49" t="s">
        <v>109</v>
      </c>
      <c r="L8667" s="49">
        <v>9803399</v>
      </c>
      <c r="M8667" s="49" t="s">
        <v>914</v>
      </c>
      <c r="N8667" s="51">
        <v>30498</v>
      </c>
      <c r="O8667" s="51">
        <v>30498</v>
      </c>
      <c r="P8667" s="49" t="s">
        <v>1081</v>
      </c>
    </row>
    <row r="8668" spans="1:16">
      <c r="A8668" s="46">
        <v>0</v>
      </c>
      <c r="B8668" s="46">
        <v>0</v>
      </c>
      <c r="C8668" s="46">
        <v>0</v>
      </c>
      <c r="D8668" s="46">
        <f t="shared" si="135"/>
        <v>0</v>
      </c>
      <c r="E8668" s="51">
        <v>45261</v>
      </c>
      <c r="F8668" s="49" t="s">
        <v>80</v>
      </c>
      <c r="G8668" s="49" t="s">
        <v>81</v>
      </c>
      <c r="H8668" s="49" t="s">
        <v>3478</v>
      </c>
      <c r="I8668" s="49" t="s">
        <v>780</v>
      </c>
      <c r="J8668" s="49">
        <v>135500</v>
      </c>
      <c r="K8668" s="49" t="s">
        <v>109</v>
      </c>
      <c r="L8668" s="49">
        <v>9804950</v>
      </c>
      <c r="M8668" s="49" t="s">
        <v>914</v>
      </c>
      <c r="N8668" s="51">
        <v>30498</v>
      </c>
      <c r="O8668" s="51">
        <v>30498</v>
      </c>
      <c r="P8668" s="49" t="s">
        <v>1081</v>
      </c>
    </row>
    <row r="8669" spans="1:16">
      <c r="A8669" s="46">
        <v>0</v>
      </c>
      <c r="B8669" s="46">
        <v>0</v>
      </c>
      <c r="C8669" s="46">
        <v>0</v>
      </c>
      <c r="D8669" s="46">
        <f t="shared" si="135"/>
        <v>0</v>
      </c>
      <c r="E8669" s="51">
        <v>45261</v>
      </c>
      <c r="F8669" s="49" t="s">
        <v>80</v>
      </c>
      <c r="G8669" s="49" t="s">
        <v>81</v>
      </c>
      <c r="H8669" s="49" t="s">
        <v>3478</v>
      </c>
      <c r="I8669" s="49" t="s">
        <v>780</v>
      </c>
      <c r="J8669" s="49">
        <v>135500</v>
      </c>
      <c r="K8669" s="49" t="s">
        <v>109</v>
      </c>
      <c r="L8669" s="49">
        <v>9803216</v>
      </c>
      <c r="M8669" s="49" t="s">
        <v>914</v>
      </c>
      <c r="N8669" s="51">
        <v>29037</v>
      </c>
      <c r="O8669" s="51">
        <v>29037</v>
      </c>
      <c r="P8669" s="49" t="s">
        <v>1081</v>
      </c>
    </row>
    <row r="8670" spans="1:16">
      <c r="A8670" s="46">
        <v>0</v>
      </c>
      <c r="B8670" s="46">
        <v>0</v>
      </c>
      <c r="C8670" s="46">
        <v>0</v>
      </c>
      <c r="D8670" s="46">
        <f t="shared" si="135"/>
        <v>0</v>
      </c>
      <c r="E8670" s="51">
        <v>45261</v>
      </c>
      <c r="F8670" s="49" t="s">
        <v>80</v>
      </c>
      <c r="G8670" s="49" t="s">
        <v>81</v>
      </c>
      <c r="H8670" s="49" t="s">
        <v>3478</v>
      </c>
      <c r="I8670" s="49" t="s">
        <v>780</v>
      </c>
      <c r="J8670" s="49">
        <v>135500</v>
      </c>
      <c r="K8670" s="49" t="s">
        <v>109</v>
      </c>
      <c r="L8670" s="49">
        <v>9802913</v>
      </c>
      <c r="M8670" s="49" t="s">
        <v>914</v>
      </c>
      <c r="N8670" s="51">
        <v>30498</v>
      </c>
      <c r="O8670" s="51">
        <v>30498</v>
      </c>
      <c r="P8670" s="49" t="s">
        <v>1081</v>
      </c>
    </row>
    <row r="8671" spans="1:16">
      <c r="A8671" s="46">
        <v>0</v>
      </c>
      <c r="B8671" s="46">
        <v>0</v>
      </c>
      <c r="C8671" s="46">
        <v>0</v>
      </c>
      <c r="D8671" s="46">
        <f t="shared" si="135"/>
        <v>0</v>
      </c>
      <c r="E8671" s="51">
        <v>45261</v>
      </c>
      <c r="F8671" s="49" t="s">
        <v>80</v>
      </c>
      <c r="G8671" s="49" t="s">
        <v>81</v>
      </c>
      <c r="H8671" s="49" t="s">
        <v>3478</v>
      </c>
      <c r="I8671" s="49" t="s">
        <v>780</v>
      </c>
      <c r="J8671" s="49">
        <v>135500</v>
      </c>
      <c r="K8671" s="49" t="s">
        <v>109</v>
      </c>
      <c r="L8671" s="49">
        <v>9802972</v>
      </c>
      <c r="M8671" s="49" t="s">
        <v>914</v>
      </c>
      <c r="N8671" s="51">
        <v>29037</v>
      </c>
      <c r="O8671" s="51">
        <v>29037</v>
      </c>
      <c r="P8671" s="49" t="s">
        <v>1081</v>
      </c>
    </row>
    <row r="8672" spans="1:16">
      <c r="A8672" s="46">
        <v>0</v>
      </c>
      <c r="B8672" s="46">
        <v>0</v>
      </c>
      <c r="C8672" s="46">
        <v>0</v>
      </c>
      <c r="D8672" s="46">
        <f t="shared" si="135"/>
        <v>0</v>
      </c>
      <c r="E8672" s="51">
        <v>45261</v>
      </c>
      <c r="F8672" s="49" t="s">
        <v>80</v>
      </c>
      <c r="G8672" s="49" t="s">
        <v>81</v>
      </c>
      <c r="H8672" s="49" t="s">
        <v>3478</v>
      </c>
      <c r="I8672" s="49" t="s">
        <v>780</v>
      </c>
      <c r="J8672" s="49">
        <v>135500</v>
      </c>
      <c r="K8672" s="49" t="s">
        <v>109</v>
      </c>
      <c r="L8672" s="49">
        <v>9802890</v>
      </c>
      <c r="M8672" s="49" t="s">
        <v>914</v>
      </c>
      <c r="N8672" s="51">
        <v>29037</v>
      </c>
      <c r="O8672" s="51">
        <v>29037</v>
      </c>
      <c r="P8672" s="49" t="s">
        <v>1081</v>
      </c>
    </row>
    <row r="8673" spans="1:16">
      <c r="A8673" s="46">
        <v>0</v>
      </c>
      <c r="B8673" s="46">
        <v>0</v>
      </c>
      <c r="C8673" s="46">
        <v>0</v>
      </c>
      <c r="D8673" s="46">
        <f t="shared" si="135"/>
        <v>0</v>
      </c>
      <c r="E8673" s="51">
        <v>45261</v>
      </c>
      <c r="F8673" s="49" t="s">
        <v>80</v>
      </c>
      <c r="G8673" s="49" t="s">
        <v>81</v>
      </c>
      <c r="H8673" s="49" t="s">
        <v>3478</v>
      </c>
      <c r="I8673" s="49" t="s">
        <v>780</v>
      </c>
      <c r="J8673" s="49">
        <v>135500</v>
      </c>
      <c r="K8673" s="49" t="s">
        <v>109</v>
      </c>
      <c r="L8673" s="49">
        <v>9802912</v>
      </c>
      <c r="M8673" s="49" t="s">
        <v>914</v>
      </c>
      <c r="N8673" s="51">
        <v>29037</v>
      </c>
      <c r="O8673" s="51">
        <v>29037</v>
      </c>
      <c r="P8673" s="49" t="s">
        <v>1081</v>
      </c>
    </row>
    <row r="8674" spans="1:16">
      <c r="A8674" s="46">
        <v>0</v>
      </c>
      <c r="B8674" s="46">
        <v>0</v>
      </c>
      <c r="C8674" s="46">
        <v>0</v>
      </c>
      <c r="D8674" s="46">
        <f t="shared" si="135"/>
        <v>0</v>
      </c>
      <c r="E8674" s="51">
        <v>45261</v>
      </c>
      <c r="F8674" s="49" t="s">
        <v>80</v>
      </c>
      <c r="G8674" s="49" t="s">
        <v>81</v>
      </c>
      <c r="H8674" s="49" t="s">
        <v>3478</v>
      </c>
      <c r="I8674" s="49" t="s">
        <v>780</v>
      </c>
      <c r="J8674" s="49">
        <v>135500</v>
      </c>
      <c r="K8674" s="49" t="s">
        <v>109</v>
      </c>
      <c r="L8674" s="49">
        <v>9815355</v>
      </c>
      <c r="M8674" s="49" t="s">
        <v>914</v>
      </c>
      <c r="N8674" s="51">
        <v>37834</v>
      </c>
      <c r="O8674" s="51">
        <v>37622</v>
      </c>
      <c r="P8674" s="49" t="s">
        <v>3486</v>
      </c>
    </row>
    <row r="8675" spans="1:16">
      <c r="A8675" s="46">
        <v>0</v>
      </c>
      <c r="B8675" s="46">
        <v>0</v>
      </c>
      <c r="C8675" s="46">
        <v>0</v>
      </c>
      <c r="D8675" s="46">
        <f t="shared" si="135"/>
        <v>0</v>
      </c>
      <c r="E8675" s="51">
        <v>45261</v>
      </c>
      <c r="F8675" s="49" t="s">
        <v>80</v>
      </c>
      <c r="G8675" s="49" t="s">
        <v>81</v>
      </c>
      <c r="H8675" s="49" t="s">
        <v>3478</v>
      </c>
      <c r="I8675" s="49" t="s">
        <v>780</v>
      </c>
      <c r="J8675" s="49">
        <v>135500</v>
      </c>
      <c r="K8675" s="49" t="s">
        <v>690</v>
      </c>
      <c r="L8675" s="49">
        <v>9974599</v>
      </c>
      <c r="M8675" s="49" t="s">
        <v>3115</v>
      </c>
      <c r="N8675" s="51">
        <v>29037</v>
      </c>
      <c r="O8675" s="51">
        <v>29037</v>
      </c>
      <c r="P8675" s="49" t="s">
        <v>1091</v>
      </c>
    </row>
    <row r="8676" spans="1:16">
      <c r="A8676" s="46">
        <v>0</v>
      </c>
      <c r="B8676" s="46">
        <v>0</v>
      </c>
      <c r="C8676" s="46">
        <v>0</v>
      </c>
      <c r="D8676" s="46">
        <f t="shared" si="135"/>
        <v>0</v>
      </c>
      <c r="E8676" s="51">
        <v>45261</v>
      </c>
      <c r="F8676" s="49" t="s">
        <v>80</v>
      </c>
      <c r="G8676" s="49" t="s">
        <v>81</v>
      </c>
      <c r="H8676" s="49" t="s">
        <v>3478</v>
      </c>
      <c r="I8676" s="49" t="s">
        <v>780</v>
      </c>
      <c r="J8676" s="49">
        <v>135500</v>
      </c>
      <c r="K8676" s="49" t="s">
        <v>110</v>
      </c>
      <c r="L8676" s="49">
        <v>9974598</v>
      </c>
      <c r="M8676" s="49" t="s">
        <v>3091</v>
      </c>
      <c r="N8676" s="51">
        <v>29037</v>
      </c>
      <c r="O8676" s="51">
        <v>29037</v>
      </c>
      <c r="P8676" s="49" t="s">
        <v>1091</v>
      </c>
    </row>
    <row r="8677" spans="1:16">
      <c r="A8677" s="46">
        <v>0</v>
      </c>
      <c r="B8677" s="46">
        <v>0</v>
      </c>
      <c r="C8677" s="46">
        <v>0</v>
      </c>
      <c r="D8677" s="46">
        <f t="shared" si="135"/>
        <v>0</v>
      </c>
      <c r="E8677" s="51">
        <v>45261</v>
      </c>
      <c r="F8677" s="49" t="s">
        <v>80</v>
      </c>
      <c r="G8677" s="49" t="s">
        <v>81</v>
      </c>
      <c r="H8677" s="49" t="s">
        <v>3478</v>
      </c>
      <c r="I8677" s="49" t="s">
        <v>780</v>
      </c>
      <c r="J8677" s="49">
        <v>135500</v>
      </c>
      <c r="K8677" s="49" t="s">
        <v>111</v>
      </c>
      <c r="L8677" s="49">
        <v>9974597</v>
      </c>
      <c r="M8677" s="49" t="s">
        <v>3092</v>
      </c>
      <c r="N8677" s="51">
        <v>29037</v>
      </c>
      <c r="O8677" s="51">
        <v>29037</v>
      </c>
      <c r="P8677" s="49" t="s">
        <v>1091</v>
      </c>
    </row>
    <row r="8678" spans="1:16">
      <c r="A8678" s="46">
        <v>0</v>
      </c>
      <c r="B8678" s="46">
        <v>0</v>
      </c>
      <c r="C8678" s="46">
        <v>0</v>
      </c>
      <c r="D8678" s="46">
        <f t="shared" si="135"/>
        <v>0</v>
      </c>
      <c r="E8678" s="51">
        <v>45261</v>
      </c>
      <c r="F8678" s="49" t="s">
        <v>80</v>
      </c>
      <c r="G8678" s="49" t="s">
        <v>81</v>
      </c>
      <c r="H8678" s="49" t="s">
        <v>3478</v>
      </c>
      <c r="I8678" s="49" t="s">
        <v>780</v>
      </c>
      <c r="J8678" s="49">
        <v>135500</v>
      </c>
      <c r="K8678" s="49" t="s">
        <v>111</v>
      </c>
      <c r="L8678" s="49">
        <v>9974594</v>
      </c>
      <c r="M8678" s="49" t="s">
        <v>3092</v>
      </c>
      <c r="N8678" s="51">
        <v>30498</v>
      </c>
      <c r="O8678" s="51">
        <v>30498</v>
      </c>
      <c r="P8678" s="49" t="s">
        <v>1091</v>
      </c>
    </row>
    <row r="8679" spans="1:16">
      <c r="A8679" s="46">
        <v>0</v>
      </c>
      <c r="B8679" s="46">
        <v>0</v>
      </c>
      <c r="C8679" s="46">
        <v>0</v>
      </c>
      <c r="D8679" s="46">
        <f t="shared" si="135"/>
        <v>0</v>
      </c>
      <c r="E8679" s="51">
        <v>45261</v>
      </c>
      <c r="F8679" s="49" t="s">
        <v>80</v>
      </c>
      <c r="G8679" s="49" t="s">
        <v>81</v>
      </c>
      <c r="H8679" s="49" t="s">
        <v>3478</v>
      </c>
      <c r="I8679" s="49" t="s">
        <v>780</v>
      </c>
      <c r="J8679" s="49">
        <v>135500</v>
      </c>
      <c r="K8679" s="49" t="s">
        <v>116</v>
      </c>
      <c r="L8679" s="49">
        <v>9974596</v>
      </c>
      <c r="M8679" s="49" t="s">
        <v>3093</v>
      </c>
      <c r="N8679" s="51">
        <v>29037</v>
      </c>
      <c r="O8679" s="51">
        <v>29037</v>
      </c>
      <c r="P8679" s="49" t="s">
        <v>1091</v>
      </c>
    </row>
    <row r="8680" spans="1:16">
      <c r="A8680" s="46">
        <v>0</v>
      </c>
      <c r="B8680" s="46">
        <v>0</v>
      </c>
      <c r="C8680" s="46">
        <v>0</v>
      </c>
      <c r="D8680" s="46">
        <f t="shared" si="135"/>
        <v>0</v>
      </c>
      <c r="E8680" s="51">
        <v>45261</v>
      </c>
      <c r="F8680" s="49" t="s">
        <v>80</v>
      </c>
      <c r="G8680" s="49" t="s">
        <v>81</v>
      </c>
      <c r="H8680" s="49" t="s">
        <v>3478</v>
      </c>
      <c r="I8680" s="49" t="s">
        <v>780</v>
      </c>
      <c r="J8680" s="49">
        <v>135500</v>
      </c>
      <c r="K8680" s="49" t="s">
        <v>135</v>
      </c>
      <c r="L8680" s="49">
        <v>9974595</v>
      </c>
      <c r="M8680" s="49" t="s">
        <v>3095</v>
      </c>
      <c r="N8680" s="51">
        <v>29037</v>
      </c>
      <c r="O8680" s="51">
        <v>29037</v>
      </c>
      <c r="P8680" s="49" t="s">
        <v>1091</v>
      </c>
    </row>
    <row r="8681" spans="1:16">
      <c r="A8681" s="46">
        <v>0</v>
      </c>
      <c r="B8681" s="46">
        <v>0</v>
      </c>
      <c r="C8681" s="46">
        <v>0</v>
      </c>
      <c r="D8681" s="46">
        <f t="shared" si="135"/>
        <v>0</v>
      </c>
      <c r="E8681" s="51">
        <v>45261</v>
      </c>
      <c r="F8681" s="49" t="s">
        <v>80</v>
      </c>
      <c r="G8681" s="49" t="s">
        <v>81</v>
      </c>
      <c r="H8681" s="49" t="s">
        <v>3478</v>
      </c>
      <c r="I8681" s="49" t="s">
        <v>780</v>
      </c>
      <c r="J8681" s="49">
        <v>135500</v>
      </c>
      <c r="K8681" s="49" t="s">
        <v>692</v>
      </c>
      <c r="L8681" s="49">
        <v>9974593</v>
      </c>
      <c r="M8681" s="49" t="s">
        <v>3166</v>
      </c>
      <c r="N8681" s="51">
        <v>30498</v>
      </c>
      <c r="O8681" s="51">
        <v>30498</v>
      </c>
      <c r="P8681" s="49" t="s">
        <v>1091</v>
      </c>
    </row>
    <row r="8682" spans="1:16">
      <c r="A8682" s="46">
        <v>0</v>
      </c>
      <c r="B8682" s="46">
        <v>0</v>
      </c>
      <c r="C8682" s="46">
        <v>0</v>
      </c>
      <c r="D8682" s="46">
        <f t="shared" si="135"/>
        <v>0</v>
      </c>
      <c r="E8682" s="51">
        <v>45261</v>
      </c>
      <c r="F8682" s="49" t="s">
        <v>80</v>
      </c>
      <c r="G8682" s="49" t="s">
        <v>81</v>
      </c>
      <c r="H8682" s="49" t="s">
        <v>3478</v>
      </c>
      <c r="I8682" s="49" t="s">
        <v>780</v>
      </c>
      <c r="J8682" s="49">
        <v>135500</v>
      </c>
      <c r="K8682" s="49" t="s">
        <v>148</v>
      </c>
      <c r="L8682" s="49">
        <v>9974592</v>
      </c>
      <c r="M8682" s="49" t="s">
        <v>3414</v>
      </c>
      <c r="N8682" s="51">
        <v>30498</v>
      </c>
      <c r="O8682" s="51">
        <v>30498</v>
      </c>
      <c r="P8682" s="49" t="s">
        <v>1091</v>
      </c>
    </row>
    <row r="8683" spans="1:16">
      <c r="A8683" s="46">
        <v>0</v>
      </c>
      <c r="B8683" s="46">
        <v>0</v>
      </c>
      <c r="C8683" s="46">
        <v>0</v>
      </c>
      <c r="D8683" s="46">
        <f t="shared" si="135"/>
        <v>0</v>
      </c>
      <c r="E8683" s="51">
        <v>45261</v>
      </c>
      <c r="F8683" s="49" t="s">
        <v>80</v>
      </c>
      <c r="G8683" s="49" t="s">
        <v>81</v>
      </c>
      <c r="H8683" s="49" t="s">
        <v>3478</v>
      </c>
      <c r="I8683" s="49" t="s">
        <v>780</v>
      </c>
      <c r="J8683" s="49">
        <v>135600</v>
      </c>
      <c r="K8683" s="49" t="s">
        <v>114</v>
      </c>
      <c r="L8683" s="49">
        <v>9974590</v>
      </c>
      <c r="M8683" s="49" t="s">
        <v>1000</v>
      </c>
      <c r="N8683" s="51">
        <v>30498</v>
      </c>
      <c r="O8683" s="51">
        <v>30498</v>
      </c>
      <c r="P8683" s="49" t="s">
        <v>1091</v>
      </c>
    </row>
    <row r="8684" spans="1:16">
      <c r="A8684" s="46">
        <v>0</v>
      </c>
      <c r="B8684" s="46">
        <v>0</v>
      </c>
      <c r="C8684" s="46">
        <v>0</v>
      </c>
      <c r="D8684" s="46">
        <f t="shared" si="135"/>
        <v>0</v>
      </c>
      <c r="E8684" s="51">
        <v>45261</v>
      </c>
      <c r="F8684" s="49" t="s">
        <v>80</v>
      </c>
      <c r="G8684" s="49" t="s">
        <v>81</v>
      </c>
      <c r="H8684" s="49" t="s">
        <v>3478</v>
      </c>
      <c r="I8684" s="49" t="s">
        <v>780</v>
      </c>
      <c r="J8684" s="49">
        <v>135600</v>
      </c>
      <c r="K8684" s="49" t="s">
        <v>114</v>
      </c>
      <c r="L8684" s="49">
        <v>9974591</v>
      </c>
      <c r="M8684" s="49" t="s">
        <v>915</v>
      </c>
      <c r="N8684" s="51">
        <v>29037</v>
      </c>
      <c r="O8684" s="51">
        <v>29037</v>
      </c>
      <c r="P8684" s="49" t="s">
        <v>1091</v>
      </c>
    </row>
    <row r="8685" spans="1:16">
      <c r="A8685" s="46">
        <v>1</v>
      </c>
      <c r="B8685" s="46">
        <v>0</v>
      </c>
      <c r="C8685" s="46">
        <v>0</v>
      </c>
      <c r="D8685" s="46">
        <f t="shared" si="135"/>
        <v>0</v>
      </c>
      <c r="E8685" s="51">
        <v>45261</v>
      </c>
      <c r="F8685" s="49" t="s">
        <v>80</v>
      </c>
      <c r="G8685" s="49" t="s">
        <v>81</v>
      </c>
      <c r="H8685" s="49" t="s">
        <v>3478</v>
      </c>
      <c r="I8685" s="49" t="s">
        <v>780</v>
      </c>
      <c r="J8685" s="49">
        <v>135600</v>
      </c>
      <c r="K8685" s="49" t="s">
        <v>107</v>
      </c>
      <c r="L8685" s="49">
        <v>9995431</v>
      </c>
      <c r="M8685" s="49" t="s">
        <v>3487</v>
      </c>
      <c r="N8685" s="51">
        <v>38139</v>
      </c>
      <c r="O8685" s="51">
        <v>38657</v>
      </c>
      <c r="P8685" s="49" t="s">
        <v>3485</v>
      </c>
    </row>
    <row r="8686" spans="1:16">
      <c r="A8686" s="46">
        <v>0</v>
      </c>
      <c r="B8686" s="46">
        <v>0</v>
      </c>
      <c r="C8686" s="46">
        <v>0</v>
      </c>
      <c r="D8686" s="46">
        <f t="shared" si="135"/>
        <v>0</v>
      </c>
      <c r="E8686" s="51">
        <v>45261</v>
      </c>
      <c r="F8686" s="49" t="s">
        <v>80</v>
      </c>
      <c r="G8686" s="49" t="s">
        <v>81</v>
      </c>
      <c r="H8686" s="49" t="s">
        <v>3478</v>
      </c>
      <c r="I8686" s="49" t="s">
        <v>780</v>
      </c>
      <c r="J8686" s="49">
        <v>135600</v>
      </c>
      <c r="K8686" s="49" t="s">
        <v>121</v>
      </c>
      <c r="L8686" s="49">
        <v>9996334</v>
      </c>
      <c r="M8686" s="49" t="s">
        <v>938</v>
      </c>
      <c r="N8686" s="51">
        <v>38139</v>
      </c>
      <c r="O8686" s="51">
        <v>38353</v>
      </c>
      <c r="P8686" s="49" t="s">
        <v>3485</v>
      </c>
    </row>
    <row r="8687" spans="1:16">
      <c r="A8687" s="46">
        <v>0</v>
      </c>
      <c r="B8687" s="46">
        <v>0</v>
      </c>
      <c r="C8687" s="46">
        <v>0</v>
      </c>
      <c r="D8687" s="46">
        <f t="shared" si="135"/>
        <v>0</v>
      </c>
      <c r="E8687" s="51">
        <v>45261</v>
      </c>
      <c r="F8687" s="49" t="s">
        <v>80</v>
      </c>
      <c r="G8687" s="49" t="s">
        <v>81</v>
      </c>
      <c r="H8687" s="49" t="s">
        <v>3478</v>
      </c>
      <c r="I8687" s="49" t="s">
        <v>780</v>
      </c>
      <c r="J8687" s="49">
        <v>135600</v>
      </c>
      <c r="K8687" s="49" t="s">
        <v>122</v>
      </c>
      <c r="L8687" s="49">
        <v>9974589</v>
      </c>
      <c r="M8687" s="49" t="s">
        <v>916</v>
      </c>
      <c r="N8687" s="51">
        <v>29037</v>
      </c>
      <c r="O8687" s="51">
        <v>29037</v>
      </c>
      <c r="P8687" s="49" t="s">
        <v>1091</v>
      </c>
    </row>
    <row r="8688" spans="1:16">
      <c r="A8688" s="46">
        <v>0</v>
      </c>
      <c r="B8688" s="46">
        <v>0</v>
      </c>
      <c r="C8688" s="46">
        <v>0</v>
      </c>
      <c r="D8688" s="46">
        <f t="shared" si="135"/>
        <v>0</v>
      </c>
      <c r="E8688" s="51">
        <v>45261</v>
      </c>
      <c r="F8688" s="49" t="s">
        <v>80</v>
      </c>
      <c r="G8688" s="49" t="s">
        <v>81</v>
      </c>
      <c r="H8688" s="49" t="s">
        <v>3478</v>
      </c>
      <c r="I8688" s="49" t="s">
        <v>780</v>
      </c>
      <c r="J8688" s="49">
        <v>135600</v>
      </c>
      <c r="K8688" s="49" t="s">
        <v>122</v>
      </c>
      <c r="L8688" s="49">
        <v>9974588</v>
      </c>
      <c r="M8688" s="49" t="s">
        <v>1002</v>
      </c>
      <c r="N8688" s="51">
        <v>30498</v>
      </c>
      <c r="O8688" s="51">
        <v>30498</v>
      </c>
      <c r="P8688" s="49" t="s">
        <v>1091</v>
      </c>
    </row>
    <row r="8689" spans="1:16">
      <c r="A8689" s="46">
        <v>0</v>
      </c>
      <c r="B8689" s="46">
        <v>0</v>
      </c>
      <c r="C8689" s="46">
        <v>0</v>
      </c>
      <c r="D8689" s="46">
        <f t="shared" si="135"/>
        <v>0</v>
      </c>
      <c r="E8689" s="51">
        <v>45261</v>
      </c>
      <c r="F8689" s="49" t="s">
        <v>80</v>
      </c>
      <c r="G8689" s="49" t="s">
        <v>81</v>
      </c>
      <c r="H8689" s="49" t="s">
        <v>3488</v>
      </c>
      <c r="I8689" s="49" t="s">
        <v>162</v>
      </c>
      <c r="J8689" s="49">
        <v>135500</v>
      </c>
      <c r="K8689" s="49" t="s">
        <v>106</v>
      </c>
      <c r="L8689" s="49">
        <v>21297708</v>
      </c>
      <c r="M8689" s="49" t="s">
        <v>908</v>
      </c>
      <c r="N8689" s="51">
        <v>23193</v>
      </c>
      <c r="O8689" s="51">
        <v>23193</v>
      </c>
      <c r="P8689" s="49" t="s">
        <v>909</v>
      </c>
    </row>
    <row r="8690" spans="1:16">
      <c r="A8690" s="46">
        <v>0</v>
      </c>
      <c r="B8690" s="46">
        <v>0</v>
      </c>
      <c r="C8690" s="46">
        <v>0</v>
      </c>
      <c r="D8690" s="46">
        <f t="shared" si="135"/>
        <v>0</v>
      </c>
      <c r="E8690" s="51">
        <v>45261</v>
      </c>
      <c r="F8690" s="49" t="s">
        <v>80</v>
      </c>
      <c r="G8690" s="49" t="s">
        <v>81</v>
      </c>
      <c r="H8690" s="49" t="s">
        <v>3488</v>
      </c>
      <c r="I8690" s="49" t="s">
        <v>162</v>
      </c>
      <c r="J8690" s="49">
        <v>135500</v>
      </c>
      <c r="K8690" s="49" t="s">
        <v>106</v>
      </c>
      <c r="L8690" s="49">
        <v>21297694</v>
      </c>
      <c r="M8690" s="49" t="s">
        <v>908</v>
      </c>
      <c r="N8690" s="51">
        <v>21367</v>
      </c>
      <c r="O8690" s="51">
        <v>21367</v>
      </c>
      <c r="P8690" s="49" t="s">
        <v>909</v>
      </c>
    </row>
    <row r="8691" spans="1:16">
      <c r="A8691" s="46">
        <v>0</v>
      </c>
      <c r="B8691" s="46">
        <v>0</v>
      </c>
      <c r="C8691" s="46">
        <v>0</v>
      </c>
      <c r="D8691" s="46">
        <f t="shared" si="135"/>
        <v>0</v>
      </c>
      <c r="E8691" s="51">
        <v>45261</v>
      </c>
      <c r="F8691" s="49" t="s">
        <v>80</v>
      </c>
      <c r="G8691" s="49" t="s">
        <v>81</v>
      </c>
      <c r="H8691" s="49" t="s">
        <v>3488</v>
      </c>
      <c r="I8691" s="49" t="s">
        <v>162</v>
      </c>
      <c r="J8691" s="49">
        <v>135500</v>
      </c>
      <c r="K8691" s="49" t="s">
        <v>106</v>
      </c>
      <c r="L8691" s="49">
        <v>21297687</v>
      </c>
      <c r="M8691" s="49" t="s">
        <v>908</v>
      </c>
      <c r="N8691" s="51">
        <v>21367</v>
      </c>
      <c r="O8691" s="51">
        <v>21367</v>
      </c>
      <c r="P8691" s="49" t="s">
        <v>909</v>
      </c>
    </row>
    <row r="8692" spans="1:16">
      <c r="A8692" s="46">
        <v>0</v>
      </c>
      <c r="B8692" s="46">
        <v>0</v>
      </c>
      <c r="C8692" s="46">
        <v>0</v>
      </c>
      <c r="D8692" s="46">
        <f t="shared" si="135"/>
        <v>0</v>
      </c>
      <c r="E8692" s="51">
        <v>45261</v>
      </c>
      <c r="F8692" s="49" t="s">
        <v>80</v>
      </c>
      <c r="G8692" s="49" t="s">
        <v>81</v>
      </c>
      <c r="H8692" s="49" t="s">
        <v>3488</v>
      </c>
      <c r="I8692" s="49" t="s">
        <v>162</v>
      </c>
      <c r="J8692" s="49">
        <v>135500</v>
      </c>
      <c r="K8692" s="49" t="s">
        <v>106</v>
      </c>
      <c r="L8692" s="49">
        <v>21297701</v>
      </c>
      <c r="M8692" s="49" t="s">
        <v>908</v>
      </c>
      <c r="N8692" s="51">
        <v>21367</v>
      </c>
      <c r="O8692" s="51">
        <v>21367</v>
      </c>
      <c r="P8692" s="49" t="s">
        <v>909</v>
      </c>
    </row>
    <row r="8693" spans="1:16">
      <c r="A8693" s="46">
        <v>0</v>
      </c>
      <c r="B8693" s="46">
        <v>0</v>
      </c>
      <c r="C8693" s="46">
        <v>0</v>
      </c>
      <c r="D8693" s="46">
        <f t="shared" si="135"/>
        <v>0</v>
      </c>
      <c r="E8693" s="51">
        <v>45261</v>
      </c>
      <c r="F8693" s="49" t="s">
        <v>80</v>
      </c>
      <c r="G8693" s="49" t="s">
        <v>81</v>
      </c>
      <c r="H8693" s="49" t="s">
        <v>3488</v>
      </c>
      <c r="I8693" s="49" t="s">
        <v>162</v>
      </c>
      <c r="J8693" s="49">
        <v>135500</v>
      </c>
      <c r="K8693" s="49" t="s">
        <v>163</v>
      </c>
      <c r="L8693" s="49">
        <v>9801798</v>
      </c>
      <c r="M8693" s="49" t="s">
        <v>3489</v>
      </c>
      <c r="N8693" s="51">
        <v>34607</v>
      </c>
      <c r="O8693" s="51">
        <v>36892</v>
      </c>
      <c r="P8693" s="49" t="s">
        <v>1642</v>
      </c>
    </row>
    <row r="8694" spans="1:16">
      <c r="A8694" s="46">
        <v>0</v>
      </c>
      <c r="B8694" s="46">
        <v>0</v>
      </c>
      <c r="C8694" s="46">
        <v>0</v>
      </c>
      <c r="D8694" s="46">
        <f t="shared" si="135"/>
        <v>0</v>
      </c>
      <c r="E8694" s="51">
        <v>45261</v>
      </c>
      <c r="F8694" s="49" t="s">
        <v>80</v>
      </c>
      <c r="G8694" s="49" t="s">
        <v>81</v>
      </c>
      <c r="H8694" s="49" t="s">
        <v>3488</v>
      </c>
      <c r="I8694" s="49" t="s">
        <v>162</v>
      </c>
      <c r="J8694" s="49">
        <v>135500</v>
      </c>
      <c r="K8694" s="49" t="s">
        <v>131</v>
      </c>
      <c r="L8694" s="49">
        <v>21297715</v>
      </c>
      <c r="M8694" s="49" t="s">
        <v>913</v>
      </c>
      <c r="N8694" s="51">
        <v>37433</v>
      </c>
      <c r="O8694" s="51">
        <v>37257</v>
      </c>
      <c r="P8694" s="49" t="s">
        <v>909</v>
      </c>
    </row>
    <row r="8695" spans="1:16">
      <c r="A8695" s="46">
        <v>0</v>
      </c>
      <c r="B8695" s="46">
        <v>0</v>
      </c>
      <c r="C8695" s="46">
        <v>0</v>
      </c>
      <c r="D8695" s="46">
        <f t="shared" si="135"/>
        <v>0</v>
      </c>
      <c r="E8695" s="51">
        <v>45261</v>
      </c>
      <c r="F8695" s="49" t="s">
        <v>80</v>
      </c>
      <c r="G8695" s="49" t="s">
        <v>81</v>
      </c>
      <c r="H8695" s="49" t="s">
        <v>3488</v>
      </c>
      <c r="I8695" s="49" t="s">
        <v>162</v>
      </c>
      <c r="J8695" s="49">
        <v>135500</v>
      </c>
      <c r="K8695" s="49" t="s">
        <v>157</v>
      </c>
      <c r="L8695" s="49">
        <v>21297771</v>
      </c>
      <c r="M8695" s="49" t="s">
        <v>900</v>
      </c>
      <c r="N8695" s="51">
        <v>21367</v>
      </c>
      <c r="O8695" s="51">
        <v>21367</v>
      </c>
      <c r="P8695" s="49" t="s">
        <v>909</v>
      </c>
    </row>
    <row r="8696" spans="1:16">
      <c r="A8696" s="46">
        <v>0</v>
      </c>
      <c r="B8696" s="46">
        <v>0</v>
      </c>
      <c r="C8696" s="46">
        <v>0</v>
      </c>
      <c r="D8696" s="46">
        <f t="shared" si="135"/>
        <v>0</v>
      </c>
      <c r="E8696" s="51">
        <v>45261</v>
      </c>
      <c r="F8696" s="49" t="s">
        <v>80</v>
      </c>
      <c r="G8696" s="49" t="s">
        <v>81</v>
      </c>
      <c r="H8696" s="49" t="s">
        <v>3488</v>
      </c>
      <c r="I8696" s="49" t="s">
        <v>162</v>
      </c>
      <c r="J8696" s="49">
        <v>135500</v>
      </c>
      <c r="K8696" s="49" t="s">
        <v>109</v>
      </c>
      <c r="L8696" s="49">
        <v>21297722</v>
      </c>
      <c r="M8696" s="49" t="s">
        <v>914</v>
      </c>
      <c r="N8696" s="51">
        <v>21367</v>
      </c>
      <c r="O8696" s="51">
        <v>21367</v>
      </c>
      <c r="P8696" s="49" t="s">
        <v>909</v>
      </c>
    </row>
    <row r="8697" spans="1:16">
      <c r="A8697" s="46">
        <v>0</v>
      </c>
      <c r="B8697" s="46">
        <v>0</v>
      </c>
      <c r="C8697" s="46">
        <v>0</v>
      </c>
      <c r="D8697" s="46">
        <f t="shared" si="135"/>
        <v>0</v>
      </c>
      <c r="E8697" s="51">
        <v>45261</v>
      </c>
      <c r="F8697" s="49" t="s">
        <v>80</v>
      </c>
      <c r="G8697" s="49" t="s">
        <v>81</v>
      </c>
      <c r="H8697" s="49" t="s">
        <v>3488</v>
      </c>
      <c r="I8697" s="49" t="s">
        <v>162</v>
      </c>
      <c r="J8697" s="49">
        <v>135500</v>
      </c>
      <c r="K8697" s="49" t="s">
        <v>109</v>
      </c>
      <c r="L8697" s="49">
        <v>21297764</v>
      </c>
      <c r="M8697" s="49" t="s">
        <v>914</v>
      </c>
      <c r="N8697" s="51">
        <v>34516</v>
      </c>
      <c r="O8697" s="51">
        <v>34516</v>
      </c>
      <c r="P8697" s="49" t="s">
        <v>909</v>
      </c>
    </row>
    <row r="8698" spans="1:16">
      <c r="A8698" s="46">
        <v>0</v>
      </c>
      <c r="B8698" s="46">
        <v>0</v>
      </c>
      <c r="C8698" s="46">
        <v>0</v>
      </c>
      <c r="D8698" s="46">
        <f t="shared" si="135"/>
        <v>0</v>
      </c>
      <c r="E8698" s="51">
        <v>45261</v>
      </c>
      <c r="F8698" s="49" t="s">
        <v>80</v>
      </c>
      <c r="G8698" s="49" t="s">
        <v>81</v>
      </c>
      <c r="H8698" s="49" t="s">
        <v>3488</v>
      </c>
      <c r="I8698" s="49" t="s">
        <v>162</v>
      </c>
      <c r="J8698" s="49">
        <v>135500</v>
      </c>
      <c r="K8698" s="49" t="s">
        <v>109</v>
      </c>
      <c r="L8698" s="49">
        <v>21297743</v>
      </c>
      <c r="M8698" s="49" t="s">
        <v>914</v>
      </c>
      <c r="N8698" s="51">
        <v>23193</v>
      </c>
      <c r="O8698" s="51">
        <v>23193</v>
      </c>
      <c r="P8698" s="49" t="s">
        <v>909</v>
      </c>
    </row>
    <row r="8699" spans="1:16">
      <c r="A8699" s="46">
        <v>0</v>
      </c>
      <c r="B8699" s="46">
        <v>0</v>
      </c>
      <c r="C8699" s="46">
        <v>0</v>
      </c>
      <c r="D8699" s="46">
        <f t="shared" si="135"/>
        <v>0</v>
      </c>
      <c r="E8699" s="51">
        <v>45261</v>
      </c>
      <c r="F8699" s="49" t="s">
        <v>80</v>
      </c>
      <c r="G8699" s="49" t="s">
        <v>81</v>
      </c>
      <c r="H8699" s="49" t="s">
        <v>3488</v>
      </c>
      <c r="I8699" s="49" t="s">
        <v>162</v>
      </c>
      <c r="J8699" s="49">
        <v>135500</v>
      </c>
      <c r="K8699" s="49" t="s">
        <v>109</v>
      </c>
      <c r="L8699" s="49">
        <v>21297757</v>
      </c>
      <c r="M8699" s="49" t="s">
        <v>914</v>
      </c>
      <c r="N8699" s="51">
        <v>34516</v>
      </c>
      <c r="O8699" s="51">
        <v>34516</v>
      </c>
      <c r="P8699" s="49" t="s">
        <v>909</v>
      </c>
    </row>
    <row r="8700" spans="1:16">
      <c r="A8700" s="46">
        <v>0</v>
      </c>
      <c r="B8700" s="46">
        <v>0</v>
      </c>
      <c r="C8700" s="46">
        <v>0</v>
      </c>
      <c r="D8700" s="46">
        <f t="shared" si="135"/>
        <v>0</v>
      </c>
      <c r="E8700" s="51">
        <v>45261</v>
      </c>
      <c r="F8700" s="49" t="s">
        <v>80</v>
      </c>
      <c r="G8700" s="49" t="s">
        <v>81</v>
      </c>
      <c r="H8700" s="49" t="s">
        <v>3488</v>
      </c>
      <c r="I8700" s="49" t="s">
        <v>162</v>
      </c>
      <c r="J8700" s="49">
        <v>135500</v>
      </c>
      <c r="K8700" s="49" t="s">
        <v>109</v>
      </c>
      <c r="L8700" s="49">
        <v>21297729</v>
      </c>
      <c r="M8700" s="49" t="s">
        <v>914</v>
      </c>
      <c r="N8700" s="51">
        <v>21367</v>
      </c>
      <c r="O8700" s="51">
        <v>21367</v>
      </c>
      <c r="P8700" s="49" t="s">
        <v>909</v>
      </c>
    </row>
    <row r="8701" spans="1:16">
      <c r="A8701" s="46">
        <v>0</v>
      </c>
      <c r="B8701" s="46">
        <v>0</v>
      </c>
      <c r="C8701" s="46">
        <v>0</v>
      </c>
      <c r="D8701" s="46">
        <f t="shared" si="135"/>
        <v>0</v>
      </c>
      <c r="E8701" s="51">
        <v>45261</v>
      </c>
      <c r="F8701" s="49" t="s">
        <v>80</v>
      </c>
      <c r="G8701" s="49" t="s">
        <v>81</v>
      </c>
      <c r="H8701" s="49" t="s">
        <v>3488</v>
      </c>
      <c r="I8701" s="49" t="s">
        <v>162</v>
      </c>
      <c r="J8701" s="49">
        <v>135500</v>
      </c>
      <c r="K8701" s="49" t="s">
        <v>109</v>
      </c>
      <c r="L8701" s="49">
        <v>21297736</v>
      </c>
      <c r="M8701" s="49" t="s">
        <v>914</v>
      </c>
      <c r="N8701" s="51">
        <v>21367</v>
      </c>
      <c r="O8701" s="51">
        <v>21367</v>
      </c>
      <c r="P8701" s="49" t="s">
        <v>909</v>
      </c>
    </row>
    <row r="8702" spans="1:16">
      <c r="A8702" s="46">
        <v>0</v>
      </c>
      <c r="B8702" s="46">
        <v>0</v>
      </c>
      <c r="C8702" s="46">
        <v>0</v>
      </c>
      <c r="D8702" s="46">
        <f t="shared" si="135"/>
        <v>0</v>
      </c>
      <c r="E8702" s="51">
        <v>45261</v>
      </c>
      <c r="F8702" s="49" t="s">
        <v>80</v>
      </c>
      <c r="G8702" s="49" t="s">
        <v>81</v>
      </c>
      <c r="H8702" s="49" t="s">
        <v>3488</v>
      </c>
      <c r="I8702" s="49" t="s">
        <v>162</v>
      </c>
      <c r="J8702" s="49">
        <v>135500</v>
      </c>
      <c r="K8702" s="49" t="s">
        <v>109</v>
      </c>
      <c r="L8702" s="49">
        <v>21297750</v>
      </c>
      <c r="M8702" s="49" t="s">
        <v>914</v>
      </c>
      <c r="N8702" s="51">
        <v>23193</v>
      </c>
      <c r="O8702" s="51">
        <v>23193</v>
      </c>
      <c r="P8702" s="49" t="s">
        <v>909</v>
      </c>
    </row>
    <row r="8703" spans="1:16">
      <c r="A8703" s="46">
        <v>0</v>
      </c>
      <c r="B8703" s="46">
        <v>0</v>
      </c>
      <c r="C8703" s="46">
        <v>0</v>
      </c>
      <c r="D8703" s="46">
        <f t="shared" si="135"/>
        <v>0</v>
      </c>
      <c r="E8703" s="51">
        <v>45261</v>
      </c>
      <c r="F8703" s="49" t="s">
        <v>80</v>
      </c>
      <c r="G8703" s="49" t="s">
        <v>81</v>
      </c>
      <c r="H8703" s="49" t="s">
        <v>3488</v>
      </c>
      <c r="I8703" s="49" t="s">
        <v>162</v>
      </c>
      <c r="J8703" s="49">
        <v>135600</v>
      </c>
      <c r="K8703" s="49" t="s">
        <v>114</v>
      </c>
      <c r="L8703" s="49">
        <v>21297680</v>
      </c>
      <c r="M8703" s="49" t="s">
        <v>915</v>
      </c>
      <c r="N8703" s="51">
        <v>21367</v>
      </c>
      <c r="O8703" s="51">
        <v>21367</v>
      </c>
      <c r="P8703" s="49" t="s">
        <v>909</v>
      </c>
    </row>
    <row r="8704" spans="1:16">
      <c r="A8704" s="46">
        <v>0</v>
      </c>
      <c r="B8704" s="46">
        <v>0</v>
      </c>
      <c r="C8704" s="46">
        <v>0</v>
      </c>
      <c r="D8704" s="46">
        <f t="shared" si="135"/>
        <v>0</v>
      </c>
      <c r="E8704" s="51">
        <v>45261</v>
      </c>
      <c r="F8704" s="49" t="s">
        <v>80</v>
      </c>
      <c r="G8704" s="49" t="s">
        <v>81</v>
      </c>
      <c r="H8704" s="49" t="s">
        <v>3488</v>
      </c>
      <c r="I8704" s="49" t="s">
        <v>162</v>
      </c>
      <c r="J8704" s="49">
        <v>135600</v>
      </c>
      <c r="K8704" s="49" t="s">
        <v>122</v>
      </c>
      <c r="L8704" s="49">
        <v>21297778</v>
      </c>
      <c r="M8704" s="49" t="s">
        <v>916</v>
      </c>
      <c r="N8704" s="51">
        <v>21367</v>
      </c>
      <c r="O8704" s="51">
        <v>21367</v>
      </c>
      <c r="P8704" s="49" t="s">
        <v>909</v>
      </c>
    </row>
    <row r="8705" spans="1:16">
      <c r="A8705" s="46">
        <v>0</v>
      </c>
      <c r="B8705" s="46">
        <v>0</v>
      </c>
      <c r="C8705" s="46">
        <v>0</v>
      </c>
      <c r="D8705" s="46">
        <f t="shared" si="135"/>
        <v>0</v>
      </c>
      <c r="E8705" s="51">
        <v>45261</v>
      </c>
      <c r="F8705" s="49" t="s">
        <v>80</v>
      </c>
      <c r="G8705" s="49" t="s">
        <v>81</v>
      </c>
      <c r="H8705" s="49" t="s">
        <v>3490</v>
      </c>
      <c r="I8705" s="49" t="s">
        <v>701</v>
      </c>
      <c r="J8705" s="49">
        <v>135002</v>
      </c>
      <c r="K8705" s="49" t="s">
        <v>130</v>
      </c>
      <c r="L8705" s="49">
        <v>9870025</v>
      </c>
      <c r="M8705" s="49" t="s">
        <v>988</v>
      </c>
      <c r="N8705" s="51">
        <v>20271</v>
      </c>
      <c r="O8705" s="51">
        <v>20271</v>
      </c>
      <c r="P8705" s="49" t="s">
        <v>1091</v>
      </c>
    </row>
    <row r="8706" spans="1:16">
      <c r="A8706" s="46">
        <v>0</v>
      </c>
      <c r="B8706" s="46">
        <v>0</v>
      </c>
      <c r="C8706" s="46">
        <v>0</v>
      </c>
      <c r="D8706" s="46">
        <f t="shared" si="135"/>
        <v>0</v>
      </c>
      <c r="E8706" s="51">
        <v>45261</v>
      </c>
      <c r="F8706" s="49" t="s">
        <v>80</v>
      </c>
      <c r="G8706" s="49" t="s">
        <v>81</v>
      </c>
      <c r="H8706" s="49" t="s">
        <v>3490</v>
      </c>
      <c r="I8706" s="49" t="s">
        <v>701</v>
      </c>
      <c r="J8706" s="49">
        <v>135002</v>
      </c>
      <c r="K8706" s="49" t="s">
        <v>130</v>
      </c>
      <c r="L8706" s="49">
        <v>9870020</v>
      </c>
      <c r="M8706" s="49" t="s">
        <v>1006</v>
      </c>
      <c r="N8706" s="51">
        <v>20271</v>
      </c>
      <c r="O8706" s="51">
        <v>20271</v>
      </c>
      <c r="P8706" s="49" t="s">
        <v>1091</v>
      </c>
    </row>
    <row r="8707" spans="1:16">
      <c r="A8707" s="46">
        <v>0</v>
      </c>
      <c r="B8707" s="46">
        <v>0</v>
      </c>
      <c r="C8707" s="46">
        <v>0</v>
      </c>
      <c r="D8707" s="46">
        <f t="shared" ref="D8707:D8770" si="136">+B8707-C8707</f>
        <v>0</v>
      </c>
      <c r="E8707" s="51">
        <v>45261</v>
      </c>
      <c r="F8707" s="49" t="s">
        <v>80</v>
      </c>
      <c r="G8707" s="49" t="s">
        <v>81</v>
      </c>
      <c r="H8707" s="49" t="s">
        <v>3490</v>
      </c>
      <c r="I8707" s="49" t="s">
        <v>701</v>
      </c>
      <c r="J8707" s="49">
        <v>135002</v>
      </c>
      <c r="K8707" s="49" t="s">
        <v>130</v>
      </c>
      <c r="L8707" s="49">
        <v>9727121</v>
      </c>
      <c r="M8707" s="49" t="s">
        <v>1013</v>
      </c>
      <c r="N8707" s="51">
        <v>25385</v>
      </c>
      <c r="O8707" s="51">
        <v>25385</v>
      </c>
      <c r="P8707" s="49" t="s">
        <v>1091</v>
      </c>
    </row>
    <row r="8708" spans="1:16">
      <c r="A8708" s="46">
        <v>0</v>
      </c>
      <c r="B8708" s="46">
        <v>0</v>
      </c>
      <c r="C8708" s="46">
        <v>0</v>
      </c>
      <c r="D8708" s="46">
        <f t="shared" si="136"/>
        <v>0</v>
      </c>
      <c r="E8708" s="51">
        <v>45261</v>
      </c>
      <c r="F8708" s="49" t="s">
        <v>80</v>
      </c>
      <c r="G8708" s="49" t="s">
        <v>81</v>
      </c>
      <c r="H8708" s="49" t="s">
        <v>3490</v>
      </c>
      <c r="I8708" s="49" t="s">
        <v>701</v>
      </c>
      <c r="J8708" s="49">
        <v>135002</v>
      </c>
      <c r="K8708" s="49" t="s">
        <v>130</v>
      </c>
      <c r="L8708" s="49">
        <v>9870019</v>
      </c>
      <c r="M8708" s="49" t="s">
        <v>1009</v>
      </c>
      <c r="N8708" s="51">
        <v>20271</v>
      </c>
      <c r="O8708" s="51">
        <v>20271</v>
      </c>
      <c r="P8708" s="49" t="s">
        <v>1091</v>
      </c>
    </row>
    <row r="8709" spans="1:16">
      <c r="A8709" s="46">
        <v>0</v>
      </c>
      <c r="B8709" s="46">
        <v>0</v>
      </c>
      <c r="C8709" s="46">
        <v>0</v>
      </c>
      <c r="D8709" s="46">
        <f t="shared" si="136"/>
        <v>0</v>
      </c>
      <c r="E8709" s="51">
        <v>45261</v>
      </c>
      <c r="F8709" s="49" t="s">
        <v>80</v>
      </c>
      <c r="G8709" s="49" t="s">
        <v>81</v>
      </c>
      <c r="H8709" s="49" t="s">
        <v>3490</v>
      </c>
      <c r="I8709" s="49" t="s">
        <v>701</v>
      </c>
      <c r="J8709" s="49">
        <v>135002</v>
      </c>
      <c r="K8709" s="49" t="s">
        <v>130</v>
      </c>
      <c r="L8709" s="49">
        <v>9870018</v>
      </c>
      <c r="M8709" s="49" t="s">
        <v>1008</v>
      </c>
      <c r="N8709" s="51">
        <v>20271</v>
      </c>
      <c r="O8709" s="51">
        <v>20271</v>
      </c>
      <c r="P8709" s="49" t="s">
        <v>1091</v>
      </c>
    </row>
    <row r="8710" spans="1:16">
      <c r="A8710" s="46">
        <v>0</v>
      </c>
      <c r="B8710" s="46">
        <v>0</v>
      </c>
      <c r="C8710" s="46">
        <v>0</v>
      </c>
      <c r="D8710" s="46">
        <f t="shared" si="136"/>
        <v>0</v>
      </c>
      <c r="E8710" s="51">
        <v>45261</v>
      </c>
      <c r="F8710" s="49" t="s">
        <v>80</v>
      </c>
      <c r="G8710" s="49" t="s">
        <v>81</v>
      </c>
      <c r="H8710" s="49" t="s">
        <v>3490</v>
      </c>
      <c r="I8710" s="49" t="s">
        <v>701</v>
      </c>
      <c r="J8710" s="49">
        <v>135002</v>
      </c>
      <c r="K8710" s="49" t="s">
        <v>130</v>
      </c>
      <c r="L8710" s="49">
        <v>9718844</v>
      </c>
      <c r="M8710" s="49" t="s">
        <v>1011</v>
      </c>
      <c r="N8710" s="51">
        <v>20271</v>
      </c>
      <c r="O8710" s="51">
        <v>20271</v>
      </c>
      <c r="P8710" s="49" t="s">
        <v>1091</v>
      </c>
    </row>
    <row r="8711" spans="1:16">
      <c r="A8711" s="46">
        <v>0</v>
      </c>
      <c r="B8711" s="46">
        <v>0</v>
      </c>
      <c r="C8711" s="46">
        <v>0</v>
      </c>
      <c r="D8711" s="46">
        <f t="shared" si="136"/>
        <v>0</v>
      </c>
      <c r="E8711" s="51">
        <v>45261</v>
      </c>
      <c r="F8711" s="49" t="s">
        <v>80</v>
      </c>
      <c r="G8711" s="49" t="s">
        <v>81</v>
      </c>
      <c r="H8711" s="49" t="s">
        <v>3490</v>
      </c>
      <c r="I8711" s="49" t="s">
        <v>701</v>
      </c>
      <c r="J8711" s="49">
        <v>135002</v>
      </c>
      <c r="K8711" s="49" t="s">
        <v>130</v>
      </c>
      <c r="L8711" s="49">
        <v>9870022</v>
      </c>
      <c r="M8711" s="49" t="s">
        <v>1010</v>
      </c>
      <c r="N8711" s="51">
        <v>20271</v>
      </c>
      <c r="O8711" s="51">
        <v>20271</v>
      </c>
      <c r="P8711" s="49" t="s">
        <v>1091</v>
      </c>
    </row>
    <row r="8712" spans="1:16">
      <c r="A8712" s="46">
        <v>0</v>
      </c>
      <c r="B8712" s="46">
        <v>0</v>
      </c>
      <c r="C8712" s="46">
        <v>0</v>
      </c>
      <c r="D8712" s="46">
        <f t="shared" si="136"/>
        <v>0</v>
      </c>
      <c r="E8712" s="51">
        <v>45261</v>
      </c>
      <c r="F8712" s="49" t="s">
        <v>80</v>
      </c>
      <c r="G8712" s="49" t="s">
        <v>81</v>
      </c>
      <c r="H8712" s="49" t="s">
        <v>3490</v>
      </c>
      <c r="I8712" s="49" t="s">
        <v>701</v>
      </c>
      <c r="J8712" s="49">
        <v>135002</v>
      </c>
      <c r="K8712" s="49" t="s">
        <v>130</v>
      </c>
      <c r="L8712" s="49">
        <v>9870024</v>
      </c>
      <c r="M8712" s="49" t="s">
        <v>1007</v>
      </c>
      <c r="N8712" s="51">
        <v>20271</v>
      </c>
      <c r="O8712" s="51">
        <v>20271</v>
      </c>
      <c r="P8712" s="49" t="s">
        <v>1091</v>
      </c>
    </row>
    <row r="8713" spans="1:16">
      <c r="A8713" s="46">
        <v>0</v>
      </c>
      <c r="B8713" s="46">
        <v>0</v>
      </c>
      <c r="C8713" s="46">
        <v>0</v>
      </c>
      <c r="D8713" s="46">
        <f t="shared" si="136"/>
        <v>0</v>
      </c>
      <c r="E8713" s="51">
        <v>45261</v>
      </c>
      <c r="F8713" s="49" t="s">
        <v>80</v>
      </c>
      <c r="G8713" s="49" t="s">
        <v>81</v>
      </c>
      <c r="H8713" s="49" t="s">
        <v>3490</v>
      </c>
      <c r="I8713" s="49" t="s">
        <v>701</v>
      </c>
      <c r="J8713" s="49">
        <v>135002</v>
      </c>
      <c r="K8713" s="49" t="s">
        <v>130</v>
      </c>
      <c r="L8713" s="49">
        <v>9870023</v>
      </c>
      <c r="M8713" s="49" t="s">
        <v>1004</v>
      </c>
      <c r="N8713" s="51">
        <v>20271</v>
      </c>
      <c r="O8713" s="51">
        <v>20271</v>
      </c>
      <c r="P8713" s="49" t="s">
        <v>1091</v>
      </c>
    </row>
    <row r="8714" spans="1:16">
      <c r="A8714" s="46">
        <v>0</v>
      </c>
      <c r="B8714" s="46">
        <v>0</v>
      </c>
      <c r="C8714" s="46">
        <v>0</v>
      </c>
      <c r="D8714" s="46">
        <f t="shared" si="136"/>
        <v>0</v>
      </c>
      <c r="E8714" s="51">
        <v>45261</v>
      </c>
      <c r="F8714" s="49" t="s">
        <v>80</v>
      </c>
      <c r="G8714" s="49" t="s">
        <v>81</v>
      </c>
      <c r="H8714" s="49" t="s">
        <v>3490</v>
      </c>
      <c r="I8714" s="49" t="s">
        <v>701</v>
      </c>
      <c r="J8714" s="49">
        <v>135002</v>
      </c>
      <c r="K8714" s="49" t="s">
        <v>130</v>
      </c>
      <c r="L8714" s="49">
        <v>9870021</v>
      </c>
      <c r="M8714" s="49" t="s">
        <v>1012</v>
      </c>
      <c r="N8714" s="51">
        <v>20271</v>
      </c>
      <c r="O8714" s="51">
        <v>20271</v>
      </c>
      <c r="P8714" s="49" t="s">
        <v>1091</v>
      </c>
    </row>
    <row r="8715" spans="1:16">
      <c r="A8715" s="46">
        <v>0</v>
      </c>
      <c r="B8715" s="46">
        <v>0</v>
      </c>
      <c r="C8715" s="46">
        <v>0</v>
      </c>
      <c r="D8715" s="46">
        <f t="shared" si="136"/>
        <v>0</v>
      </c>
      <c r="E8715" s="51">
        <v>45261</v>
      </c>
      <c r="F8715" s="49" t="s">
        <v>80</v>
      </c>
      <c r="G8715" s="49" t="s">
        <v>81</v>
      </c>
      <c r="H8715" s="49" t="s">
        <v>3490</v>
      </c>
      <c r="I8715" s="49" t="s">
        <v>701</v>
      </c>
      <c r="J8715" s="49">
        <v>135002</v>
      </c>
      <c r="K8715" s="49" t="s">
        <v>130</v>
      </c>
      <c r="L8715" s="49">
        <v>9870017</v>
      </c>
      <c r="M8715" s="49" t="s">
        <v>1005</v>
      </c>
      <c r="N8715" s="51">
        <v>20271</v>
      </c>
      <c r="O8715" s="51">
        <v>20271</v>
      </c>
      <c r="P8715" s="49" t="s">
        <v>1091</v>
      </c>
    </row>
    <row r="8716" spans="1:16">
      <c r="A8716" s="46">
        <v>0</v>
      </c>
      <c r="B8716" s="46">
        <v>0</v>
      </c>
      <c r="C8716" s="46">
        <v>0</v>
      </c>
      <c r="D8716" s="46">
        <f t="shared" si="136"/>
        <v>0</v>
      </c>
      <c r="E8716" s="51">
        <v>45261</v>
      </c>
      <c r="F8716" s="49" t="s">
        <v>80</v>
      </c>
      <c r="G8716" s="49" t="s">
        <v>81</v>
      </c>
      <c r="H8716" s="49" t="s">
        <v>3490</v>
      </c>
      <c r="I8716" s="49" t="s">
        <v>701</v>
      </c>
      <c r="J8716" s="49">
        <v>135500</v>
      </c>
      <c r="K8716" s="49" t="s">
        <v>106</v>
      </c>
      <c r="L8716" s="49">
        <v>9802695</v>
      </c>
      <c r="M8716" s="49" t="s">
        <v>908</v>
      </c>
      <c r="N8716" s="51">
        <v>28307</v>
      </c>
      <c r="O8716" s="51">
        <v>28307</v>
      </c>
      <c r="P8716" s="49" t="s">
        <v>1081</v>
      </c>
    </row>
    <row r="8717" spans="1:16">
      <c r="A8717" s="46">
        <v>0</v>
      </c>
      <c r="B8717" s="46">
        <v>0</v>
      </c>
      <c r="C8717" s="46">
        <v>0</v>
      </c>
      <c r="D8717" s="46">
        <f t="shared" si="136"/>
        <v>0</v>
      </c>
      <c r="E8717" s="51">
        <v>45261</v>
      </c>
      <c r="F8717" s="49" t="s">
        <v>80</v>
      </c>
      <c r="G8717" s="49" t="s">
        <v>81</v>
      </c>
      <c r="H8717" s="49" t="s">
        <v>3490</v>
      </c>
      <c r="I8717" s="49" t="s">
        <v>701</v>
      </c>
      <c r="J8717" s="49">
        <v>135500</v>
      </c>
      <c r="K8717" s="49" t="s">
        <v>106</v>
      </c>
      <c r="L8717" s="49">
        <v>9801914</v>
      </c>
      <c r="M8717" s="49" t="s">
        <v>908</v>
      </c>
      <c r="N8717" s="51">
        <v>25385</v>
      </c>
      <c r="O8717" s="51">
        <v>25385</v>
      </c>
      <c r="P8717" s="49" t="s">
        <v>1081</v>
      </c>
    </row>
    <row r="8718" spans="1:16">
      <c r="A8718" s="46">
        <v>0</v>
      </c>
      <c r="B8718" s="46">
        <v>0</v>
      </c>
      <c r="C8718" s="46">
        <v>0</v>
      </c>
      <c r="D8718" s="46">
        <f t="shared" si="136"/>
        <v>0</v>
      </c>
      <c r="E8718" s="51">
        <v>45261</v>
      </c>
      <c r="F8718" s="49" t="s">
        <v>80</v>
      </c>
      <c r="G8718" s="49" t="s">
        <v>81</v>
      </c>
      <c r="H8718" s="49" t="s">
        <v>3490</v>
      </c>
      <c r="I8718" s="49" t="s">
        <v>701</v>
      </c>
      <c r="J8718" s="49">
        <v>135500</v>
      </c>
      <c r="K8718" s="49" t="s">
        <v>106</v>
      </c>
      <c r="L8718" s="49">
        <v>9802460</v>
      </c>
      <c r="M8718" s="49" t="s">
        <v>908</v>
      </c>
      <c r="N8718" s="51">
        <v>33786</v>
      </c>
      <c r="O8718" s="51">
        <v>33786</v>
      </c>
      <c r="P8718" s="49" t="s">
        <v>1081</v>
      </c>
    </row>
    <row r="8719" spans="1:16">
      <c r="A8719" s="46">
        <v>0</v>
      </c>
      <c r="B8719" s="46">
        <v>0</v>
      </c>
      <c r="C8719" s="46">
        <v>0</v>
      </c>
      <c r="D8719" s="46">
        <f t="shared" si="136"/>
        <v>0</v>
      </c>
      <c r="E8719" s="51">
        <v>45261</v>
      </c>
      <c r="F8719" s="49" t="s">
        <v>80</v>
      </c>
      <c r="G8719" s="49" t="s">
        <v>81</v>
      </c>
      <c r="H8719" s="49" t="s">
        <v>3490</v>
      </c>
      <c r="I8719" s="49" t="s">
        <v>701</v>
      </c>
      <c r="J8719" s="49">
        <v>135500</v>
      </c>
      <c r="K8719" s="49" t="s">
        <v>106</v>
      </c>
      <c r="L8719" s="49">
        <v>9801830</v>
      </c>
      <c r="M8719" s="49" t="s">
        <v>908</v>
      </c>
      <c r="N8719" s="51">
        <v>22098</v>
      </c>
      <c r="O8719" s="51">
        <v>22098</v>
      </c>
      <c r="P8719" s="49" t="s">
        <v>1081</v>
      </c>
    </row>
    <row r="8720" spans="1:16">
      <c r="A8720" s="46">
        <v>0</v>
      </c>
      <c r="B8720" s="46">
        <v>0</v>
      </c>
      <c r="C8720" s="46">
        <v>0</v>
      </c>
      <c r="D8720" s="46">
        <f t="shared" si="136"/>
        <v>0</v>
      </c>
      <c r="E8720" s="51">
        <v>45261</v>
      </c>
      <c r="F8720" s="49" t="s">
        <v>80</v>
      </c>
      <c r="G8720" s="49" t="s">
        <v>81</v>
      </c>
      <c r="H8720" s="49" t="s">
        <v>3490</v>
      </c>
      <c r="I8720" s="49" t="s">
        <v>701</v>
      </c>
      <c r="J8720" s="49">
        <v>135500</v>
      </c>
      <c r="K8720" s="49" t="s">
        <v>106</v>
      </c>
      <c r="L8720" s="49">
        <v>9801943</v>
      </c>
      <c r="M8720" s="49" t="s">
        <v>908</v>
      </c>
      <c r="N8720" s="51">
        <v>19541</v>
      </c>
      <c r="O8720" s="51">
        <v>19541</v>
      </c>
      <c r="P8720" s="49" t="s">
        <v>1081</v>
      </c>
    </row>
    <row r="8721" spans="1:16">
      <c r="A8721" s="46">
        <v>0</v>
      </c>
      <c r="B8721" s="46">
        <v>0</v>
      </c>
      <c r="C8721" s="46">
        <v>0</v>
      </c>
      <c r="D8721" s="46">
        <f t="shared" si="136"/>
        <v>0</v>
      </c>
      <c r="E8721" s="51">
        <v>45261</v>
      </c>
      <c r="F8721" s="49" t="s">
        <v>80</v>
      </c>
      <c r="G8721" s="49" t="s">
        <v>81</v>
      </c>
      <c r="H8721" s="49" t="s">
        <v>3490</v>
      </c>
      <c r="I8721" s="49" t="s">
        <v>701</v>
      </c>
      <c r="J8721" s="49">
        <v>135500</v>
      </c>
      <c r="K8721" s="49" t="s">
        <v>106</v>
      </c>
      <c r="L8721" s="49">
        <v>9802614</v>
      </c>
      <c r="M8721" s="49" t="s">
        <v>908</v>
      </c>
      <c r="N8721" s="51">
        <v>25385</v>
      </c>
      <c r="O8721" s="51">
        <v>25385</v>
      </c>
      <c r="P8721" s="49" t="s">
        <v>1081</v>
      </c>
    </row>
    <row r="8722" spans="1:16">
      <c r="A8722" s="46">
        <v>0</v>
      </c>
      <c r="B8722" s="46">
        <v>0</v>
      </c>
      <c r="C8722" s="46">
        <v>0</v>
      </c>
      <c r="D8722" s="46">
        <f t="shared" si="136"/>
        <v>0</v>
      </c>
      <c r="E8722" s="51">
        <v>45261</v>
      </c>
      <c r="F8722" s="49" t="s">
        <v>80</v>
      </c>
      <c r="G8722" s="49" t="s">
        <v>81</v>
      </c>
      <c r="H8722" s="49" t="s">
        <v>3490</v>
      </c>
      <c r="I8722" s="49" t="s">
        <v>701</v>
      </c>
      <c r="J8722" s="49">
        <v>135500</v>
      </c>
      <c r="K8722" s="49" t="s">
        <v>106</v>
      </c>
      <c r="L8722" s="49">
        <v>9802693</v>
      </c>
      <c r="M8722" s="49" t="s">
        <v>908</v>
      </c>
      <c r="N8722" s="51">
        <v>19541</v>
      </c>
      <c r="O8722" s="51">
        <v>19541</v>
      </c>
      <c r="P8722" s="49" t="s">
        <v>1081</v>
      </c>
    </row>
    <row r="8723" spans="1:16">
      <c r="A8723" s="46">
        <v>0</v>
      </c>
      <c r="B8723" s="46">
        <v>0</v>
      </c>
      <c r="C8723" s="46">
        <v>0</v>
      </c>
      <c r="D8723" s="46">
        <f t="shared" si="136"/>
        <v>0</v>
      </c>
      <c r="E8723" s="51">
        <v>45261</v>
      </c>
      <c r="F8723" s="49" t="s">
        <v>80</v>
      </c>
      <c r="G8723" s="49" t="s">
        <v>81</v>
      </c>
      <c r="H8723" s="49" t="s">
        <v>3490</v>
      </c>
      <c r="I8723" s="49" t="s">
        <v>701</v>
      </c>
      <c r="J8723" s="49">
        <v>135500</v>
      </c>
      <c r="K8723" s="49" t="s">
        <v>106</v>
      </c>
      <c r="L8723" s="49">
        <v>9802696</v>
      </c>
      <c r="M8723" s="49" t="s">
        <v>908</v>
      </c>
      <c r="N8723" s="51">
        <v>33786</v>
      </c>
      <c r="O8723" s="51">
        <v>33786</v>
      </c>
      <c r="P8723" s="49" t="s">
        <v>1081</v>
      </c>
    </row>
    <row r="8724" spans="1:16">
      <c r="A8724" s="46">
        <v>0</v>
      </c>
      <c r="B8724" s="46">
        <v>0</v>
      </c>
      <c r="C8724" s="46">
        <v>0</v>
      </c>
      <c r="D8724" s="46">
        <f t="shared" si="136"/>
        <v>0</v>
      </c>
      <c r="E8724" s="51">
        <v>45261</v>
      </c>
      <c r="F8724" s="49" t="s">
        <v>80</v>
      </c>
      <c r="G8724" s="49" t="s">
        <v>81</v>
      </c>
      <c r="H8724" s="49" t="s">
        <v>3490</v>
      </c>
      <c r="I8724" s="49" t="s">
        <v>701</v>
      </c>
      <c r="J8724" s="49">
        <v>135500</v>
      </c>
      <c r="K8724" s="49" t="s">
        <v>106</v>
      </c>
      <c r="L8724" s="49">
        <v>9802458</v>
      </c>
      <c r="M8724" s="49" t="s">
        <v>908</v>
      </c>
      <c r="N8724" s="51">
        <v>25385</v>
      </c>
      <c r="O8724" s="51">
        <v>25385</v>
      </c>
      <c r="P8724" s="49" t="s">
        <v>1081</v>
      </c>
    </row>
    <row r="8725" spans="1:16">
      <c r="A8725" s="46">
        <v>0</v>
      </c>
      <c r="B8725" s="46">
        <v>0</v>
      </c>
      <c r="C8725" s="46">
        <v>0</v>
      </c>
      <c r="D8725" s="46">
        <f t="shared" si="136"/>
        <v>0</v>
      </c>
      <c r="E8725" s="51">
        <v>45261</v>
      </c>
      <c r="F8725" s="49" t="s">
        <v>80</v>
      </c>
      <c r="G8725" s="49" t="s">
        <v>81</v>
      </c>
      <c r="H8725" s="49" t="s">
        <v>3490</v>
      </c>
      <c r="I8725" s="49" t="s">
        <v>701</v>
      </c>
      <c r="J8725" s="49">
        <v>135500</v>
      </c>
      <c r="K8725" s="49" t="s">
        <v>106</v>
      </c>
      <c r="L8725" s="49">
        <v>9802457</v>
      </c>
      <c r="M8725" s="49" t="s">
        <v>908</v>
      </c>
      <c r="N8725" s="51">
        <v>19541</v>
      </c>
      <c r="O8725" s="51">
        <v>19541</v>
      </c>
      <c r="P8725" s="49" t="s">
        <v>1081</v>
      </c>
    </row>
    <row r="8726" spans="1:16">
      <c r="A8726" s="46">
        <v>0</v>
      </c>
      <c r="B8726" s="46">
        <v>0</v>
      </c>
      <c r="C8726" s="46">
        <v>0</v>
      </c>
      <c r="D8726" s="46">
        <f t="shared" si="136"/>
        <v>0</v>
      </c>
      <c r="E8726" s="51">
        <v>45261</v>
      </c>
      <c r="F8726" s="49" t="s">
        <v>80</v>
      </c>
      <c r="G8726" s="49" t="s">
        <v>81</v>
      </c>
      <c r="H8726" s="49" t="s">
        <v>3490</v>
      </c>
      <c r="I8726" s="49" t="s">
        <v>701</v>
      </c>
      <c r="J8726" s="49">
        <v>135500</v>
      </c>
      <c r="K8726" s="49" t="s">
        <v>106</v>
      </c>
      <c r="L8726" s="49">
        <v>9801913</v>
      </c>
      <c r="M8726" s="49" t="s">
        <v>908</v>
      </c>
      <c r="N8726" s="51">
        <v>19541</v>
      </c>
      <c r="O8726" s="51">
        <v>19541</v>
      </c>
      <c r="P8726" s="49" t="s">
        <v>1081</v>
      </c>
    </row>
    <row r="8727" spans="1:16">
      <c r="A8727" s="46">
        <v>0</v>
      </c>
      <c r="B8727" s="46">
        <v>0</v>
      </c>
      <c r="C8727" s="46">
        <v>0</v>
      </c>
      <c r="D8727" s="46">
        <f t="shared" si="136"/>
        <v>0</v>
      </c>
      <c r="E8727" s="51">
        <v>45261</v>
      </c>
      <c r="F8727" s="49" t="s">
        <v>80</v>
      </c>
      <c r="G8727" s="49" t="s">
        <v>81</v>
      </c>
      <c r="H8727" s="49" t="s">
        <v>3490</v>
      </c>
      <c r="I8727" s="49" t="s">
        <v>701</v>
      </c>
      <c r="J8727" s="49">
        <v>135500</v>
      </c>
      <c r="K8727" s="49" t="s">
        <v>106</v>
      </c>
      <c r="L8727" s="49">
        <v>9801944</v>
      </c>
      <c r="M8727" s="49" t="s">
        <v>908</v>
      </c>
      <c r="N8727" s="51">
        <v>25385</v>
      </c>
      <c r="O8727" s="51">
        <v>25385</v>
      </c>
      <c r="P8727" s="49" t="s">
        <v>1081</v>
      </c>
    </row>
    <row r="8728" spans="1:16">
      <c r="A8728" s="46">
        <v>0</v>
      </c>
      <c r="B8728" s="46">
        <v>0</v>
      </c>
      <c r="C8728" s="46">
        <v>0</v>
      </c>
      <c r="D8728" s="46">
        <f t="shared" si="136"/>
        <v>0</v>
      </c>
      <c r="E8728" s="51">
        <v>45261</v>
      </c>
      <c r="F8728" s="49" t="s">
        <v>80</v>
      </c>
      <c r="G8728" s="49" t="s">
        <v>81</v>
      </c>
      <c r="H8728" s="49" t="s">
        <v>3490</v>
      </c>
      <c r="I8728" s="49" t="s">
        <v>701</v>
      </c>
      <c r="J8728" s="49">
        <v>135500</v>
      </c>
      <c r="K8728" s="49" t="s">
        <v>106</v>
      </c>
      <c r="L8728" s="49">
        <v>9802881</v>
      </c>
      <c r="M8728" s="49" t="s">
        <v>908</v>
      </c>
      <c r="N8728" s="51">
        <v>28307</v>
      </c>
      <c r="O8728" s="51">
        <v>28307</v>
      </c>
      <c r="P8728" s="49" t="s">
        <v>1081</v>
      </c>
    </row>
    <row r="8729" spans="1:16">
      <c r="A8729" s="46">
        <v>0</v>
      </c>
      <c r="B8729" s="46">
        <v>0</v>
      </c>
      <c r="C8729" s="46">
        <v>0</v>
      </c>
      <c r="D8729" s="46">
        <f t="shared" si="136"/>
        <v>0</v>
      </c>
      <c r="E8729" s="51">
        <v>45261</v>
      </c>
      <c r="F8729" s="49" t="s">
        <v>80</v>
      </c>
      <c r="G8729" s="49" t="s">
        <v>81</v>
      </c>
      <c r="H8729" s="49" t="s">
        <v>3490</v>
      </c>
      <c r="I8729" s="49" t="s">
        <v>701</v>
      </c>
      <c r="J8729" s="49">
        <v>135500</v>
      </c>
      <c r="K8729" s="49" t="s">
        <v>106</v>
      </c>
      <c r="L8729" s="49">
        <v>9802459</v>
      </c>
      <c r="M8729" s="49" t="s">
        <v>908</v>
      </c>
      <c r="N8729" s="51">
        <v>25750</v>
      </c>
      <c r="O8729" s="51">
        <v>25750</v>
      </c>
      <c r="P8729" s="49" t="s">
        <v>1081</v>
      </c>
    </row>
    <row r="8730" spans="1:16">
      <c r="A8730" s="46">
        <v>0</v>
      </c>
      <c r="B8730" s="46">
        <v>0</v>
      </c>
      <c r="C8730" s="46">
        <v>0</v>
      </c>
      <c r="D8730" s="46">
        <f t="shared" si="136"/>
        <v>0</v>
      </c>
      <c r="E8730" s="51">
        <v>45261</v>
      </c>
      <c r="F8730" s="49" t="s">
        <v>80</v>
      </c>
      <c r="G8730" s="49" t="s">
        <v>81</v>
      </c>
      <c r="H8730" s="49" t="s">
        <v>3490</v>
      </c>
      <c r="I8730" s="49" t="s">
        <v>701</v>
      </c>
      <c r="J8730" s="49">
        <v>135500</v>
      </c>
      <c r="K8730" s="49" t="s">
        <v>106</v>
      </c>
      <c r="L8730" s="49">
        <v>9801945</v>
      </c>
      <c r="M8730" s="49" t="s">
        <v>908</v>
      </c>
      <c r="N8730" s="51">
        <v>31594</v>
      </c>
      <c r="O8730" s="51">
        <v>31594</v>
      </c>
      <c r="P8730" s="49" t="s">
        <v>1081</v>
      </c>
    </row>
    <row r="8731" spans="1:16">
      <c r="A8731" s="46">
        <v>0</v>
      </c>
      <c r="B8731" s="46">
        <v>0</v>
      </c>
      <c r="C8731" s="46">
        <v>0</v>
      </c>
      <c r="D8731" s="46">
        <f t="shared" si="136"/>
        <v>0</v>
      </c>
      <c r="E8731" s="51">
        <v>45261</v>
      </c>
      <c r="F8731" s="49" t="s">
        <v>80</v>
      </c>
      <c r="G8731" s="49" t="s">
        <v>81</v>
      </c>
      <c r="H8731" s="49" t="s">
        <v>3490</v>
      </c>
      <c r="I8731" s="49" t="s">
        <v>701</v>
      </c>
      <c r="J8731" s="49">
        <v>135500</v>
      </c>
      <c r="K8731" s="49" t="s">
        <v>106</v>
      </c>
      <c r="L8731" s="49">
        <v>9801946</v>
      </c>
      <c r="M8731" s="49" t="s">
        <v>908</v>
      </c>
      <c r="N8731" s="51">
        <v>33786</v>
      </c>
      <c r="O8731" s="51">
        <v>33786</v>
      </c>
      <c r="P8731" s="49" t="s">
        <v>1081</v>
      </c>
    </row>
    <row r="8732" spans="1:16">
      <c r="A8732" s="46">
        <v>0</v>
      </c>
      <c r="B8732" s="46">
        <v>0</v>
      </c>
      <c r="C8732" s="46">
        <v>0</v>
      </c>
      <c r="D8732" s="46">
        <f t="shared" si="136"/>
        <v>0</v>
      </c>
      <c r="E8732" s="51">
        <v>45261</v>
      </c>
      <c r="F8732" s="49" t="s">
        <v>80</v>
      </c>
      <c r="G8732" s="49" t="s">
        <v>81</v>
      </c>
      <c r="H8732" s="49" t="s">
        <v>3490</v>
      </c>
      <c r="I8732" s="49" t="s">
        <v>701</v>
      </c>
      <c r="J8732" s="49">
        <v>135500</v>
      </c>
      <c r="K8732" s="49" t="s">
        <v>106</v>
      </c>
      <c r="L8732" s="49">
        <v>9802805</v>
      </c>
      <c r="M8732" s="49" t="s">
        <v>908</v>
      </c>
      <c r="N8732" s="51">
        <v>22098</v>
      </c>
      <c r="O8732" s="51">
        <v>22098</v>
      </c>
      <c r="P8732" s="49" t="s">
        <v>1081</v>
      </c>
    </row>
    <row r="8733" spans="1:16">
      <c r="A8733" s="46">
        <v>0</v>
      </c>
      <c r="B8733" s="46">
        <v>0</v>
      </c>
      <c r="C8733" s="46">
        <v>0</v>
      </c>
      <c r="D8733" s="46">
        <f t="shared" si="136"/>
        <v>0</v>
      </c>
      <c r="E8733" s="51">
        <v>45261</v>
      </c>
      <c r="F8733" s="49" t="s">
        <v>80</v>
      </c>
      <c r="G8733" s="49" t="s">
        <v>81</v>
      </c>
      <c r="H8733" s="49" t="s">
        <v>3490</v>
      </c>
      <c r="I8733" s="49" t="s">
        <v>701</v>
      </c>
      <c r="J8733" s="49">
        <v>135500</v>
      </c>
      <c r="K8733" s="49" t="s">
        <v>106</v>
      </c>
      <c r="L8733" s="49">
        <v>9802613</v>
      </c>
      <c r="M8733" s="49" t="s">
        <v>908</v>
      </c>
      <c r="N8733" s="51">
        <v>19541</v>
      </c>
      <c r="O8733" s="51">
        <v>19541</v>
      </c>
      <c r="P8733" s="49" t="s">
        <v>1081</v>
      </c>
    </row>
    <row r="8734" spans="1:16">
      <c r="A8734" s="46">
        <v>0</v>
      </c>
      <c r="B8734" s="46">
        <v>0</v>
      </c>
      <c r="C8734" s="46">
        <v>0</v>
      </c>
      <c r="D8734" s="46">
        <f t="shared" si="136"/>
        <v>0</v>
      </c>
      <c r="E8734" s="51">
        <v>45261</v>
      </c>
      <c r="F8734" s="49" t="s">
        <v>80</v>
      </c>
      <c r="G8734" s="49" t="s">
        <v>81</v>
      </c>
      <c r="H8734" s="49" t="s">
        <v>3490</v>
      </c>
      <c r="I8734" s="49" t="s">
        <v>701</v>
      </c>
      <c r="J8734" s="49">
        <v>135500</v>
      </c>
      <c r="K8734" s="49" t="s">
        <v>106</v>
      </c>
      <c r="L8734" s="49">
        <v>9802694</v>
      </c>
      <c r="M8734" s="49" t="s">
        <v>908</v>
      </c>
      <c r="N8734" s="51">
        <v>25385</v>
      </c>
      <c r="O8734" s="51">
        <v>25385</v>
      </c>
      <c r="P8734" s="49" t="s">
        <v>1081</v>
      </c>
    </row>
    <row r="8735" spans="1:16">
      <c r="A8735" s="46">
        <v>0</v>
      </c>
      <c r="B8735" s="46">
        <v>0</v>
      </c>
      <c r="C8735" s="46">
        <v>0</v>
      </c>
      <c r="D8735" s="46">
        <f t="shared" si="136"/>
        <v>0</v>
      </c>
      <c r="E8735" s="51">
        <v>45261</v>
      </c>
      <c r="F8735" s="49" t="s">
        <v>80</v>
      </c>
      <c r="G8735" s="49" t="s">
        <v>81</v>
      </c>
      <c r="H8735" s="49" t="s">
        <v>3490</v>
      </c>
      <c r="I8735" s="49" t="s">
        <v>701</v>
      </c>
      <c r="J8735" s="49">
        <v>135500</v>
      </c>
      <c r="K8735" s="49" t="s">
        <v>106</v>
      </c>
      <c r="L8735" s="49">
        <v>9802615</v>
      </c>
      <c r="M8735" s="49" t="s">
        <v>908</v>
      </c>
      <c r="N8735" s="51">
        <v>33786</v>
      </c>
      <c r="O8735" s="51">
        <v>33786</v>
      </c>
      <c r="P8735" s="49" t="s">
        <v>1081</v>
      </c>
    </row>
    <row r="8736" spans="1:16">
      <c r="A8736" s="46">
        <v>0</v>
      </c>
      <c r="B8736" s="46">
        <v>0</v>
      </c>
      <c r="C8736" s="46">
        <v>0</v>
      </c>
      <c r="D8736" s="46">
        <f t="shared" si="136"/>
        <v>0</v>
      </c>
      <c r="E8736" s="51">
        <v>45261</v>
      </c>
      <c r="F8736" s="49" t="s">
        <v>80</v>
      </c>
      <c r="G8736" s="49" t="s">
        <v>81</v>
      </c>
      <c r="H8736" s="49" t="s">
        <v>3490</v>
      </c>
      <c r="I8736" s="49" t="s">
        <v>701</v>
      </c>
      <c r="J8736" s="49">
        <v>135500</v>
      </c>
      <c r="K8736" s="49" t="s">
        <v>109</v>
      </c>
      <c r="L8736" s="49">
        <v>9803232</v>
      </c>
      <c r="M8736" s="49" t="s">
        <v>914</v>
      </c>
      <c r="N8736" s="51">
        <v>25385</v>
      </c>
      <c r="O8736" s="51">
        <v>25385</v>
      </c>
      <c r="P8736" s="49" t="s">
        <v>1081</v>
      </c>
    </row>
    <row r="8737" spans="1:16">
      <c r="A8737" s="46">
        <v>0</v>
      </c>
      <c r="B8737" s="46">
        <v>0</v>
      </c>
      <c r="C8737" s="46">
        <v>0</v>
      </c>
      <c r="D8737" s="46">
        <f t="shared" si="136"/>
        <v>0</v>
      </c>
      <c r="E8737" s="51">
        <v>45261</v>
      </c>
      <c r="F8737" s="49" t="s">
        <v>80</v>
      </c>
      <c r="G8737" s="49" t="s">
        <v>81</v>
      </c>
      <c r="H8737" s="49" t="s">
        <v>3490</v>
      </c>
      <c r="I8737" s="49" t="s">
        <v>701</v>
      </c>
      <c r="J8737" s="49">
        <v>135500</v>
      </c>
      <c r="K8737" s="49" t="s">
        <v>109</v>
      </c>
      <c r="L8737" s="49">
        <v>9802252</v>
      </c>
      <c r="M8737" s="49" t="s">
        <v>914</v>
      </c>
      <c r="N8737" s="51">
        <v>19541</v>
      </c>
      <c r="O8737" s="51">
        <v>19541</v>
      </c>
      <c r="P8737" s="49" t="s">
        <v>1081</v>
      </c>
    </row>
    <row r="8738" spans="1:16">
      <c r="A8738" s="46">
        <v>0</v>
      </c>
      <c r="B8738" s="46">
        <v>0</v>
      </c>
      <c r="C8738" s="46">
        <v>0</v>
      </c>
      <c r="D8738" s="46">
        <f t="shared" si="136"/>
        <v>0</v>
      </c>
      <c r="E8738" s="51">
        <v>45261</v>
      </c>
      <c r="F8738" s="49" t="s">
        <v>80</v>
      </c>
      <c r="G8738" s="49" t="s">
        <v>81</v>
      </c>
      <c r="H8738" s="49" t="s">
        <v>3490</v>
      </c>
      <c r="I8738" s="49" t="s">
        <v>701</v>
      </c>
      <c r="J8738" s="49">
        <v>135500</v>
      </c>
      <c r="K8738" s="49" t="s">
        <v>109</v>
      </c>
      <c r="L8738" s="49">
        <v>9803231</v>
      </c>
      <c r="M8738" s="49" t="s">
        <v>914</v>
      </c>
      <c r="N8738" s="51">
        <v>19541</v>
      </c>
      <c r="O8738" s="51">
        <v>19541</v>
      </c>
      <c r="P8738" s="49" t="s">
        <v>1081</v>
      </c>
    </row>
    <row r="8739" spans="1:16">
      <c r="A8739" s="46">
        <v>0</v>
      </c>
      <c r="B8739" s="46">
        <v>0</v>
      </c>
      <c r="C8739" s="46">
        <v>0</v>
      </c>
      <c r="D8739" s="46">
        <f t="shared" si="136"/>
        <v>0</v>
      </c>
      <c r="E8739" s="51">
        <v>45261</v>
      </c>
      <c r="F8739" s="49" t="s">
        <v>80</v>
      </c>
      <c r="G8739" s="49" t="s">
        <v>81</v>
      </c>
      <c r="H8739" s="49" t="s">
        <v>3490</v>
      </c>
      <c r="I8739" s="49" t="s">
        <v>701</v>
      </c>
      <c r="J8739" s="49">
        <v>135500</v>
      </c>
      <c r="K8739" s="49" t="s">
        <v>109</v>
      </c>
      <c r="L8739" s="49">
        <v>9802998</v>
      </c>
      <c r="M8739" s="49" t="s">
        <v>914</v>
      </c>
      <c r="N8739" s="51">
        <v>25750</v>
      </c>
      <c r="O8739" s="51">
        <v>25750</v>
      </c>
      <c r="P8739" s="49" t="s">
        <v>1081</v>
      </c>
    </row>
    <row r="8740" spans="1:16">
      <c r="A8740" s="46">
        <v>0</v>
      </c>
      <c r="B8740" s="46">
        <v>0</v>
      </c>
      <c r="C8740" s="46">
        <v>0</v>
      </c>
      <c r="D8740" s="46">
        <f t="shared" si="136"/>
        <v>0</v>
      </c>
      <c r="E8740" s="51">
        <v>45261</v>
      </c>
      <c r="F8740" s="49" t="s">
        <v>80</v>
      </c>
      <c r="G8740" s="49" t="s">
        <v>81</v>
      </c>
      <c r="H8740" s="49" t="s">
        <v>3490</v>
      </c>
      <c r="I8740" s="49" t="s">
        <v>701</v>
      </c>
      <c r="J8740" s="49">
        <v>135500</v>
      </c>
      <c r="K8740" s="49" t="s">
        <v>109</v>
      </c>
      <c r="L8740" s="49">
        <v>9802253</v>
      </c>
      <c r="M8740" s="49" t="s">
        <v>914</v>
      </c>
      <c r="N8740" s="51">
        <v>25385</v>
      </c>
      <c r="O8740" s="51">
        <v>25385</v>
      </c>
      <c r="P8740" s="49" t="s">
        <v>1081</v>
      </c>
    </row>
    <row r="8741" spans="1:16">
      <c r="A8741" s="46">
        <v>0</v>
      </c>
      <c r="B8741" s="46">
        <v>0</v>
      </c>
      <c r="C8741" s="46">
        <v>0</v>
      </c>
      <c r="D8741" s="46">
        <f t="shared" si="136"/>
        <v>0</v>
      </c>
      <c r="E8741" s="51">
        <v>45261</v>
      </c>
      <c r="F8741" s="49" t="s">
        <v>80</v>
      </c>
      <c r="G8741" s="49" t="s">
        <v>81</v>
      </c>
      <c r="H8741" s="49" t="s">
        <v>3490</v>
      </c>
      <c r="I8741" s="49" t="s">
        <v>701</v>
      </c>
      <c r="J8741" s="49">
        <v>135500</v>
      </c>
      <c r="K8741" s="49" t="s">
        <v>109</v>
      </c>
      <c r="L8741" s="49">
        <v>9802997</v>
      </c>
      <c r="M8741" s="49" t="s">
        <v>914</v>
      </c>
      <c r="N8741" s="51">
        <v>25385</v>
      </c>
      <c r="O8741" s="51">
        <v>25385</v>
      </c>
      <c r="P8741" s="49" t="s">
        <v>1081</v>
      </c>
    </row>
    <row r="8742" spans="1:16">
      <c r="A8742" s="46">
        <v>0</v>
      </c>
      <c r="B8742" s="46">
        <v>0</v>
      </c>
      <c r="C8742" s="46">
        <v>0</v>
      </c>
      <c r="D8742" s="46">
        <f t="shared" si="136"/>
        <v>0</v>
      </c>
      <c r="E8742" s="51">
        <v>45261</v>
      </c>
      <c r="F8742" s="49" t="s">
        <v>80</v>
      </c>
      <c r="G8742" s="49" t="s">
        <v>81</v>
      </c>
      <c r="H8742" s="49" t="s">
        <v>3490</v>
      </c>
      <c r="I8742" s="49" t="s">
        <v>701</v>
      </c>
      <c r="J8742" s="49">
        <v>135500</v>
      </c>
      <c r="K8742" s="49" t="s">
        <v>109</v>
      </c>
      <c r="L8742" s="49">
        <v>9802139</v>
      </c>
      <c r="M8742" s="49" t="s">
        <v>914</v>
      </c>
      <c r="N8742" s="51">
        <v>22098</v>
      </c>
      <c r="O8742" s="51">
        <v>22098</v>
      </c>
      <c r="P8742" s="49" t="s">
        <v>1081</v>
      </c>
    </row>
    <row r="8743" spans="1:16">
      <c r="A8743" s="46">
        <v>0</v>
      </c>
      <c r="B8743" s="46">
        <v>0</v>
      </c>
      <c r="C8743" s="46">
        <v>0</v>
      </c>
      <c r="D8743" s="46">
        <f t="shared" si="136"/>
        <v>0</v>
      </c>
      <c r="E8743" s="51">
        <v>45261</v>
      </c>
      <c r="F8743" s="49" t="s">
        <v>80</v>
      </c>
      <c r="G8743" s="49" t="s">
        <v>81</v>
      </c>
      <c r="H8743" s="49" t="s">
        <v>3490</v>
      </c>
      <c r="I8743" s="49" t="s">
        <v>701</v>
      </c>
      <c r="J8743" s="49">
        <v>135500</v>
      </c>
      <c r="K8743" s="49" t="s">
        <v>109</v>
      </c>
      <c r="L8743" s="49">
        <v>9803502</v>
      </c>
      <c r="M8743" s="49" t="s">
        <v>914</v>
      </c>
      <c r="N8743" s="51">
        <v>28307</v>
      </c>
      <c r="O8743" s="51">
        <v>28307</v>
      </c>
      <c r="P8743" s="49" t="s">
        <v>1081</v>
      </c>
    </row>
    <row r="8744" spans="1:16">
      <c r="A8744" s="46">
        <v>0</v>
      </c>
      <c r="B8744" s="46">
        <v>0</v>
      </c>
      <c r="C8744" s="46">
        <v>0</v>
      </c>
      <c r="D8744" s="46">
        <f t="shared" si="136"/>
        <v>0</v>
      </c>
      <c r="E8744" s="51">
        <v>45261</v>
      </c>
      <c r="F8744" s="49" t="s">
        <v>80</v>
      </c>
      <c r="G8744" s="49" t="s">
        <v>81</v>
      </c>
      <c r="H8744" s="49" t="s">
        <v>3490</v>
      </c>
      <c r="I8744" s="49" t="s">
        <v>701</v>
      </c>
      <c r="J8744" s="49">
        <v>135500</v>
      </c>
      <c r="K8744" s="49" t="s">
        <v>109</v>
      </c>
      <c r="L8744" s="49">
        <v>9803153</v>
      </c>
      <c r="M8744" s="49" t="s">
        <v>914</v>
      </c>
      <c r="N8744" s="51">
        <v>33786</v>
      </c>
      <c r="O8744" s="51">
        <v>33786</v>
      </c>
      <c r="P8744" s="49" t="s">
        <v>1081</v>
      </c>
    </row>
    <row r="8745" spans="1:16">
      <c r="A8745" s="46">
        <v>0</v>
      </c>
      <c r="B8745" s="46">
        <v>0</v>
      </c>
      <c r="C8745" s="46">
        <v>0</v>
      </c>
      <c r="D8745" s="46">
        <f t="shared" si="136"/>
        <v>0</v>
      </c>
      <c r="E8745" s="51">
        <v>45261</v>
      </c>
      <c r="F8745" s="49" t="s">
        <v>80</v>
      </c>
      <c r="G8745" s="49" t="s">
        <v>81</v>
      </c>
      <c r="H8745" s="49" t="s">
        <v>3490</v>
      </c>
      <c r="I8745" s="49" t="s">
        <v>701</v>
      </c>
      <c r="J8745" s="49">
        <v>135500</v>
      </c>
      <c r="K8745" s="49" t="s">
        <v>109</v>
      </c>
      <c r="L8745" s="49">
        <v>9802222</v>
      </c>
      <c r="M8745" s="49" t="s">
        <v>914</v>
      </c>
      <c r="N8745" s="51">
        <v>19541</v>
      </c>
      <c r="O8745" s="51">
        <v>19541</v>
      </c>
      <c r="P8745" s="49" t="s">
        <v>1081</v>
      </c>
    </row>
    <row r="8746" spans="1:16">
      <c r="A8746" s="46">
        <v>0</v>
      </c>
      <c r="B8746" s="46">
        <v>0</v>
      </c>
      <c r="C8746" s="46">
        <v>0</v>
      </c>
      <c r="D8746" s="46">
        <f t="shared" si="136"/>
        <v>0</v>
      </c>
      <c r="E8746" s="51">
        <v>45261</v>
      </c>
      <c r="F8746" s="49" t="s">
        <v>80</v>
      </c>
      <c r="G8746" s="49" t="s">
        <v>81</v>
      </c>
      <c r="H8746" s="49" t="s">
        <v>3490</v>
      </c>
      <c r="I8746" s="49" t="s">
        <v>701</v>
      </c>
      <c r="J8746" s="49">
        <v>135500</v>
      </c>
      <c r="K8746" s="49" t="s">
        <v>109</v>
      </c>
      <c r="L8746" s="49">
        <v>9803349</v>
      </c>
      <c r="M8746" s="49" t="s">
        <v>914</v>
      </c>
      <c r="N8746" s="51">
        <v>22098</v>
      </c>
      <c r="O8746" s="51">
        <v>22098</v>
      </c>
      <c r="P8746" s="49" t="s">
        <v>1081</v>
      </c>
    </row>
    <row r="8747" spans="1:16">
      <c r="A8747" s="46">
        <v>0</v>
      </c>
      <c r="B8747" s="46">
        <v>0</v>
      </c>
      <c r="C8747" s="46">
        <v>0</v>
      </c>
      <c r="D8747" s="46">
        <f t="shared" si="136"/>
        <v>0</v>
      </c>
      <c r="E8747" s="51">
        <v>45261</v>
      </c>
      <c r="F8747" s="49" t="s">
        <v>80</v>
      </c>
      <c r="G8747" s="49" t="s">
        <v>81</v>
      </c>
      <c r="H8747" s="49" t="s">
        <v>3490</v>
      </c>
      <c r="I8747" s="49" t="s">
        <v>701</v>
      </c>
      <c r="J8747" s="49">
        <v>135500</v>
      </c>
      <c r="K8747" s="49" t="s">
        <v>109</v>
      </c>
      <c r="L8747" s="49">
        <v>9802254</v>
      </c>
      <c r="M8747" s="49" t="s">
        <v>914</v>
      </c>
      <c r="N8747" s="51">
        <v>31594</v>
      </c>
      <c r="O8747" s="51">
        <v>31594</v>
      </c>
      <c r="P8747" s="49" t="s">
        <v>1081</v>
      </c>
    </row>
    <row r="8748" spans="1:16">
      <c r="A8748" s="46">
        <v>0</v>
      </c>
      <c r="B8748" s="46">
        <v>0</v>
      </c>
      <c r="C8748" s="46">
        <v>0</v>
      </c>
      <c r="D8748" s="46">
        <f t="shared" si="136"/>
        <v>0</v>
      </c>
      <c r="E8748" s="51">
        <v>45261</v>
      </c>
      <c r="F8748" s="49" t="s">
        <v>80</v>
      </c>
      <c r="G8748" s="49" t="s">
        <v>81</v>
      </c>
      <c r="H8748" s="49" t="s">
        <v>3490</v>
      </c>
      <c r="I8748" s="49" t="s">
        <v>701</v>
      </c>
      <c r="J8748" s="49">
        <v>135500</v>
      </c>
      <c r="K8748" s="49" t="s">
        <v>109</v>
      </c>
      <c r="L8748" s="49">
        <v>9803032</v>
      </c>
      <c r="M8748" s="49" t="s">
        <v>914</v>
      </c>
      <c r="N8748" s="51">
        <v>19541</v>
      </c>
      <c r="O8748" s="51">
        <v>19541</v>
      </c>
      <c r="P8748" s="49" t="s">
        <v>1081</v>
      </c>
    </row>
    <row r="8749" spans="1:16">
      <c r="A8749" s="46">
        <v>0</v>
      </c>
      <c r="B8749" s="46">
        <v>0</v>
      </c>
      <c r="C8749" s="46">
        <v>0</v>
      </c>
      <c r="D8749" s="46">
        <f t="shared" si="136"/>
        <v>0</v>
      </c>
      <c r="E8749" s="51">
        <v>45261</v>
      </c>
      <c r="F8749" s="49" t="s">
        <v>80</v>
      </c>
      <c r="G8749" s="49" t="s">
        <v>81</v>
      </c>
      <c r="H8749" s="49" t="s">
        <v>3490</v>
      </c>
      <c r="I8749" s="49" t="s">
        <v>701</v>
      </c>
      <c r="J8749" s="49">
        <v>135500</v>
      </c>
      <c r="K8749" s="49" t="s">
        <v>109</v>
      </c>
      <c r="L8749" s="49">
        <v>9802999</v>
      </c>
      <c r="M8749" s="49" t="s">
        <v>914</v>
      </c>
      <c r="N8749" s="51">
        <v>33786</v>
      </c>
      <c r="O8749" s="51">
        <v>33786</v>
      </c>
      <c r="P8749" s="49" t="s">
        <v>1081</v>
      </c>
    </row>
    <row r="8750" spans="1:16">
      <c r="A8750" s="46">
        <v>0</v>
      </c>
      <c r="B8750" s="46">
        <v>0</v>
      </c>
      <c r="C8750" s="46">
        <v>0</v>
      </c>
      <c r="D8750" s="46">
        <f t="shared" si="136"/>
        <v>0</v>
      </c>
      <c r="E8750" s="51">
        <v>45261</v>
      </c>
      <c r="F8750" s="49" t="s">
        <v>80</v>
      </c>
      <c r="G8750" s="49" t="s">
        <v>81</v>
      </c>
      <c r="H8750" s="49" t="s">
        <v>3490</v>
      </c>
      <c r="I8750" s="49" t="s">
        <v>701</v>
      </c>
      <c r="J8750" s="49">
        <v>135500</v>
      </c>
      <c r="K8750" s="49" t="s">
        <v>109</v>
      </c>
      <c r="L8750" s="49">
        <v>9802187</v>
      </c>
      <c r="M8750" s="49" t="s">
        <v>914</v>
      </c>
      <c r="N8750" s="51">
        <v>25385</v>
      </c>
      <c r="O8750" s="51">
        <v>25385</v>
      </c>
      <c r="P8750" s="49" t="s">
        <v>1081</v>
      </c>
    </row>
    <row r="8751" spans="1:16">
      <c r="A8751" s="46">
        <v>0</v>
      </c>
      <c r="B8751" s="46">
        <v>0</v>
      </c>
      <c r="C8751" s="46">
        <v>0</v>
      </c>
      <c r="D8751" s="46">
        <f t="shared" si="136"/>
        <v>0</v>
      </c>
      <c r="E8751" s="51">
        <v>45261</v>
      </c>
      <c r="F8751" s="49" t="s">
        <v>80</v>
      </c>
      <c r="G8751" s="49" t="s">
        <v>81</v>
      </c>
      <c r="H8751" s="49" t="s">
        <v>3490</v>
      </c>
      <c r="I8751" s="49" t="s">
        <v>701</v>
      </c>
      <c r="J8751" s="49">
        <v>135500</v>
      </c>
      <c r="K8751" s="49" t="s">
        <v>109</v>
      </c>
      <c r="L8751" s="49">
        <v>9803233</v>
      </c>
      <c r="M8751" s="49" t="s">
        <v>914</v>
      </c>
      <c r="N8751" s="51">
        <v>28307</v>
      </c>
      <c r="O8751" s="51">
        <v>28307</v>
      </c>
      <c r="P8751" s="49" t="s">
        <v>1081</v>
      </c>
    </row>
    <row r="8752" spans="1:16">
      <c r="A8752" s="46">
        <v>0</v>
      </c>
      <c r="B8752" s="46">
        <v>0</v>
      </c>
      <c r="C8752" s="46">
        <v>0</v>
      </c>
      <c r="D8752" s="46">
        <f t="shared" si="136"/>
        <v>0</v>
      </c>
      <c r="E8752" s="51">
        <v>45261</v>
      </c>
      <c r="F8752" s="49" t="s">
        <v>80</v>
      </c>
      <c r="G8752" s="49" t="s">
        <v>81</v>
      </c>
      <c r="H8752" s="49" t="s">
        <v>3490</v>
      </c>
      <c r="I8752" s="49" t="s">
        <v>701</v>
      </c>
      <c r="J8752" s="49">
        <v>135500</v>
      </c>
      <c r="K8752" s="49" t="s">
        <v>109</v>
      </c>
      <c r="L8752" s="49">
        <v>9803234</v>
      </c>
      <c r="M8752" s="49" t="s">
        <v>914</v>
      </c>
      <c r="N8752" s="51">
        <v>33786</v>
      </c>
      <c r="O8752" s="51">
        <v>33786</v>
      </c>
      <c r="P8752" s="49" t="s">
        <v>1081</v>
      </c>
    </row>
    <row r="8753" spans="1:16">
      <c r="A8753" s="46">
        <v>0</v>
      </c>
      <c r="B8753" s="46">
        <v>0</v>
      </c>
      <c r="C8753" s="46">
        <v>0</v>
      </c>
      <c r="D8753" s="46">
        <f t="shared" si="136"/>
        <v>0</v>
      </c>
      <c r="E8753" s="51">
        <v>45261</v>
      </c>
      <c r="F8753" s="49" t="s">
        <v>80</v>
      </c>
      <c r="G8753" s="49" t="s">
        <v>81</v>
      </c>
      <c r="H8753" s="49" t="s">
        <v>3490</v>
      </c>
      <c r="I8753" s="49" t="s">
        <v>701</v>
      </c>
      <c r="J8753" s="49">
        <v>135500</v>
      </c>
      <c r="K8753" s="49" t="s">
        <v>109</v>
      </c>
      <c r="L8753" s="49">
        <v>9803152</v>
      </c>
      <c r="M8753" s="49" t="s">
        <v>914</v>
      </c>
      <c r="N8753" s="51">
        <v>25385</v>
      </c>
      <c r="O8753" s="51">
        <v>25385</v>
      </c>
      <c r="P8753" s="49" t="s">
        <v>1081</v>
      </c>
    </row>
    <row r="8754" spans="1:16">
      <c r="A8754" s="46">
        <v>0</v>
      </c>
      <c r="B8754" s="46">
        <v>0</v>
      </c>
      <c r="C8754" s="46">
        <v>0</v>
      </c>
      <c r="D8754" s="46">
        <f t="shared" si="136"/>
        <v>0</v>
      </c>
      <c r="E8754" s="51">
        <v>45261</v>
      </c>
      <c r="F8754" s="49" t="s">
        <v>80</v>
      </c>
      <c r="G8754" s="49" t="s">
        <v>81</v>
      </c>
      <c r="H8754" s="49" t="s">
        <v>3490</v>
      </c>
      <c r="I8754" s="49" t="s">
        <v>701</v>
      </c>
      <c r="J8754" s="49">
        <v>135500</v>
      </c>
      <c r="K8754" s="49" t="s">
        <v>109</v>
      </c>
      <c r="L8754" s="49">
        <v>9802255</v>
      </c>
      <c r="M8754" s="49" t="s">
        <v>914</v>
      </c>
      <c r="N8754" s="51">
        <v>33786</v>
      </c>
      <c r="O8754" s="51">
        <v>33786</v>
      </c>
      <c r="P8754" s="49" t="s">
        <v>1081</v>
      </c>
    </row>
    <row r="8755" spans="1:16">
      <c r="A8755" s="46">
        <v>0</v>
      </c>
      <c r="B8755" s="46">
        <v>0</v>
      </c>
      <c r="C8755" s="46">
        <v>0</v>
      </c>
      <c r="D8755" s="46">
        <f t="shared" si="136"/>
        <v>0</v>
      </c>
      <c r="E8755" s="51">
        <v>45261</v>
      </c>
      <c r="F8755" s="49" t="s">
        <v>80</v>
      </c>
      <c r="G8755" s="49" t="s">
        <v>81</v>
      </c>
      <c r="H8755" s="49" t="s">
        <v>3490</v>
      </c>
      <c r="I8755" s="49" t="s">
        <v>701</v>
      </c>
      <c r="J8755" s="49">
        <v>135500</v>
      </c>
      <c r="K8755" s="49" t="s">
        <v>109</v>
      </c>
      <c r="L8755" s="49">
        <v>9803151</v>
      </c>
      <c r="M8755" s="49" t="s">
        <v>914</v>
      </c>
      <c r="N8755" s="51">
        <v>19541</v>
      </c>
      <c r="O8755" s="51">
        <v>19541</v>
      </c>
      <c r="P8755" s="49" t="s">
        <v>1081</v>
      </c>
    </row>
    <row r="8756" spans="1:16">
      <c r="A8756" s="46">
        <v>0</v>
      </c>
      <c r="B8756" s="46">
        <v>0</v>
      </c>
      <c r="C8756" s="46">
        <v>0</v>
      </c>
      <c r="D8756" s="46">
        <f t="shared" si="136"/>
        <v>0</v>
      </c>
      <c r="E8756" s="51">
        <v>45261</v>
      </c>
      <c r="F8756" s="49" t="s">
        <v>80</v>
      </c>
      <c r="G8756" s="49" t="s">
        <v>81</v>
      </c>
      <c r="H8756" s="49" t="s">
        <v>3490</v>
      </c>
      <c r="I8756" s="49" t="s">
        <v>701</v>
      </c>
      <c r="J8756" s="49">
        <v>135500</v>
      </c>
      <c r="K8756" s="49" t="s">
        <v>702</v>
      </c>
      <c r="L8756" s="49">
        <v>9974703</v>
      </c>
      <c r="M8756" s="49" t="s">
        <v>3113</v>
      </c>
      <c r="N8756" s="51">
        <v>22098</v>
      </c>
      <c r="O8756" s="51">
        <v>22098</v>
      </c>
      <c r="P8756" s="49" t="s">
        <v>1091</v>
      </c>
    </row>
    <row r="8757" spans="1:16">
      <c r="A8757" s="46">
        <v>0</v>
      </c>
      <c r="B8757" s="46">
        <v>0</v>
      </c>
      <c r="C8757" s="46">
        <v>0</v>
      </c>
      <c r="D8757" s="46">
        <f t="shared" si="136"/>
        <v>0</v>
      </c>
      <c r="E8757" s="51">
        <v>45261</v>
      </c>
      <c r="F8757" s="49" t="s">
        <v>80</v>
      </c>
      <c r="G8757" s="49" t="s">
        <v>81</v>
      </c>
      <c r="H8757" s="49" t="s">
        <v>3490</v>
      </c>
      <c r="I8757" s="49" t="s">
        <v>701</v>
      </c>
      <c r="J8757" s="49">
        <v>135500</v>
      </c>
      <c r="K8757" s="49" t="s">
        <v>110</v>
      </c>
      <c r="L8757" s="49">
        <v>9724172</v>
      </c>
      <c r="M8757" s="49" t="s">
        <v>3091</v>
      </c>
      <c r="N8757" s="51">
        <v>25385</v>
      </c>
      <c r="O8757" s="51">
        <v>25385</v>
      </c>
      <c r="P8757" s="49" t="s">
        <v>1091</v>
      </c>
    </row>
    <row r="8758" spans="1:16">
      <c r="A8758" s="46">
        <v>0</v>
      </c>
      <c r="B8758" s="46">
        <v>0</v>
      </c>
      <c r="C8758" s="46">
        <v>0</v>
      </c>
      <c r="D8758" s="46">
        <f t="shared" si="136"/>
        <v>0</v>
      </c>
      <c r="E8758" s="51">
        <v>45261</v>
      </c>
      <c r="F8758" s="49" t="s">
        <v>80</v>
      </c>
      <c r="G8758" s="49" t="s">
        <v>81</v>
      </c>
      <c r="H8758" s="49" t="s">
        <v>3490</v>
      </c>
      <c r="I8758" s="49" t="s">
        <v>701</v>
      </c>
      <c r="J8758" s="49">
        <v>135500</v>
      </c>
      <c r="K8758" s="49" t="s">
        <v>110</v>
      </c>
      <c r="L8758" s="49">
        <v>9974702</v>
      </c>
      <c r="M8758" s="49" t="s">
        <v>3091</v>
      </c>
      <c r="N8758" s="51">
        <v>19541</v>
      </c>
      <c r="O8758" s="51">
        <v>19541</v>
      </c>
      <c r="P8758" s="49" t="s">
        <v>1091</v>
      </c>
    </row>
    <row r="8759" spans="1:16">
      <c r="A8759" s="46">
        <v>0</v>
      </c>
      <c r="B8759" s="46">
        <v>0</v>
      </c>
      <c r="C8759" s="46">
        <v>0</v>
      </c>
      <c r="D8759" s="46">
        <f t="shared" si="136"/>
        <v>0</v>
      </c>
      <c r="E8759" s="51">
        <v>45261</v>
      </c>
      <c r="F8759" s="49" t="s">
        <v>80</v>
      </c>
      <c r="G8759" s="49" t="s">
        <v>81</v>
      </c>
      <c r="H8759" s="49" t="s">
        <v>3490</v>
      </c>
      <c r="I8759" s="49" t="s">
        <v>701</v>
      </c>
      <c r="J8759" s="49">
        <v>135500</v>
      </c>
      <c r="K8759" s="49" t="s">
        <v>111</v>
      </c>
      <c r="L8759" s="49">
        <v>9974699</v>
      </c>
      <c r="M8759" s="49" t="s">
        <v>3092</v>
      </c>
      <c r="N8759" s="51">
        <v>33786</v>
      </c>
      <c r="O8759" s="51">
        <v>33786</v>
      </c>
      <c r="P8759" s="49" t="s">
        <v>1091</v>
      </c>
    </row>
    <row r="8760" spans="1:16">
      <c r="A8760" s="46">
        <v>0</v>
      </c>
      <c r="B8760" s="46">
        <v>0</v>
      </c>
      <c r="C8760" s="46">
        <v>0</v>
      </c>
      <c r="D8760" s="46">
        <f t="shared" si="136"/>
        <v>0</v>
      </c>
      <c r="E8760" s="51">
        <v>45261</v>
      </c>
      <c r="F8760" s="49" t="s">
        <v>80</v>
      </c>
      <c r="G8760" s="49" t="s">
        <v>81</v>
      </c>
      <c r="H8760" s="49" t="s">
        <v>3490</v>
      </c>
      <c r="I8760" s="49" t="s">
        <v>701</v>
      </c>
      <c r="J8760" s="49">
        <v>135500</v>
      </c>
      <c r="K8760" s="49" t="s">
        <v>111</v>
      </c>
      <c r="L8760" s="49">
        <v>9706641</v>
      </c>
      <c r="M8760" s="49" t="s">
        <v>3092</v>
      </c>
      <c r="N8760" s="51">
        <v>19541</v>
      </c>
      <c r="O8760" s="51">
        <v>19541</v>
      </c>
      <c r="P8760" s="49" t="s">
        <v>1091</v>
      </c>
    </row>
    <row r="8761" spans="1:16">
      <c r="A8761" s="46">
        <v>0</v>
      </c>
      <c r="B8761" s="46">
        <v>0</v>
      </c>
      <c r="C8761" s="46">
        <v>0</v>
      </c>
      <c r="D8761" s="46">
        <f t="shared" si="136"/>
        <v>0</v>
      </c>
      <c r="E8761" s="51">
        <v>45261</v>
      </c>
      <c r="F8761" s="49" t="s">
        <v>80</v>
      </c>
      <c r="G8761" s="49" t="s">
        <v>81</v>
      </c>
      <c r="H8761" s="49" t="s">
        <v>3490</v>
      </c>
      <c r="I8761" s="49" t="s">
        <v>701</v>
      </c>
      <c r="J8761" s="49">
        <v>135500</v>
      </c>
      <c r="K8761" s="49" t="s">
        <v>111</v>
      </c>
      <c r="L8761" s="49">
        <v>9974700</v>
      </c>
      <c r="M8761" s="49" t="s">
        <v>3092</v>
      </c>
      <c r="N8761" s="51">
        <v>31594</v>
      </c>
      <c r="O8761" s="51">
        <v>31594</v>
      </c>
      <c r="P8761" s="49" t="s">
        <v>1091</v>
      </c>
    </row>
    <row r="8762" spans="1:16">
      <c r="A8762" s="46">
        <v>0</v>
      </c>
      <c r="B8762" s="46">
        <v>0</v>
      </c>
      <c r="C8762" s="46">
        <v>0</v>
      </c>
      <c r="D8762" s="46">
        <f t="shared" si="136"/>
        <v>0</v>
      </c>
      <c r="E8762" s="51">
        <v>45261</v>
      </c>
      <c r="F8762" s="49" t="s">
        <v>80</v>
      </c>
      <c r="G8762" s="49" t="s">
        <v>81</v>
      </c>
      <c r="H8762" s="49" t="s">
        <v>3490</v>
      </c>
      <c r="I8762" s="49" t="s">
        <v>701</v>
      </c>
      <c r="J8762" s="49">
        <v>135500</v>
      </c>
      <c r="K8762" s="49" t="s">
        <v>111</v>
      </c>
      <c r="L8762" s="49">
        <v>9974701</v>
      </c>
      <c r="M8762" s="49" t="s">
        <v>3092</v>
      </c>
      <c r="N8762" s="51">
        <v>25385</v>
      </c>
      <c r="O8762" s="51">
        <v>25385</v>
      </c>
      <c r="P8762" s="49" t="s">
        <v>1091</v>
      </c>
    </row>
    <row r="8763" spans="1:16">
      <c r="A8763" s="46">
        <v>0</v>
      </c>
      <c r="B8763" s="46">
        <v>0</v>
      </c>
      <c r="C8763" s="46">
        <v>0</v>
      </c>
      <c r="D8763" s="46">
        <f t="shared" si="136"/>
        <v>0</v>
      </c>
      <c r="E8763" s="51">
        <v>45261</v>
      </c>
      <c r="F8763" s="49" t="s">
        <v>80</v>
      </c>
      <c r="G8763" s="49" t="s">
        <v>81</v>
      </c>
      <c r="H8763" s="49" t="s">
        <v>3490</v>
      </c>
      <c r="I8763" s="49" t="s">
        <v>701</v>
      </c>
      <c r="J8763" s="49">
        <v>135500</v>
      </c>
      <c r="K8763" s="49" t="s">
        <v>116</v>
      </c>
      <c r="L8763" s="49">
        <v>9974698</v>
      </c>
      <c r="M8763" s="49" t="s">
        <v>3093</v>
      </c>
      <c r="N8763" s="51">
        <v>19541</v>
      </c>
      <c r="O8763" s="51">
        <v>19541</v>
      </c>
      <c r="P8763" s="49" t="s">
        <v>1091</v>
      </c>
    </row>
    <row r="8764" spans="1:16">
      <c r="A8764" s="46">
        <v>0</v>
      </c>
      <c r="B8764" s="46">
        <v>0</v>
      </c>
      <c r="C8764" s="46">
        <v>0</v>
      </c>
      <c r="D8764" s="46">
        <f t="shared" si="136"/>
        <v>0</v>
      </c>
      <c r="E8764" s="51">
        <v>45261</v>
      </c>
      <c r="F8764" s="49" t="s">
        <v>80</v>
      </c>
      <c r="G8764" s="49" t="s">
        <v>81</v>
      </c>
      <c r="H8764" s="49" t="s">
        <v>3490</v>
      </c>
      <c r="I8764" s="49" t="s">
        <v>701</v>
      </c>
      <c r="J8764" s="49">
        <v>135500</v>
      </c>
      <c r="K8764" s="49" t="s">
        <v>116</v>
      </c>
      <c r="L8764" s="49">
        <v>9974696</v>
      </c>
      <c r="M8764" s="49" t="s">
        <v>3093</v>
      </c>
      <c r="N8764" s="51">
        <v>25750</v>
      </c>
      <c r="O8764" s="51">
        <v>25750</v>
      </c>
      <c r="P8764" s="49" t="s">
        <v>1091</v>
      </c>
    </row>
    <row r="8765" spans="1:16">
      <c r="A8765" s="46">
        <v>0</v>
      </c>
      <c r="B8765" s="46">
        <v>0</v>
      </c>
      <c r="C8765" s="46">
        <v>0</v>
      </c>
      <c r="D8765" s="46">
        <f t="shared" si="136"/>
        <v>0</v>
      </c>
      <c r="E8765" s="51">
        <v>45261</v>
      </c>
      <c r="F8765" s="49" t="s">
        <v>80</v>
      </c>
      <c r="G8765" s="49" t="s">
        <v>81</v>
      </c>
      <c r="H8765" s="49" t="s">
        <v>3490</v>
      </c>
      <c r="I8765" s="49" t="s">
        <v>701</v>
      </c>
      <c r="J8765" s="49">
        <v>135500</v>
      </c>
      <c r="K8765" s="49" t="s">
        <v>116</v>
      </c>
      <c r="L8765" s="49">
        <v>9974695</v>
      </c>
      <c r="M8765" s="49" t="s">
        <v>3093</v>
      </c>
      <c r="N8765" s="51">
        <v>33786</v>
      </c>
      <c r="O8765" s="51">
        <v>33786</v>
      </c>
      <c r="P8765" s="49" t="s">
        <v>1091</v>
      </c>
    </row>
    <row r="8766" spans="1:16">
      <c r="A8766" s="46">
        <v>0</v>
      </c>
      <c r="B8766" s="46">
        <v>0</v>
      </c>
      <c r="C8766" s="46">
        <v>0</v>
      </c>
      <c r="D8766" s="46">
        <f t="shared" si="136"/>
        <v>0</v>
      </c>
      <c r="E8766" s="51">
        <v>45261</v>
      </c>
      <c r="F8766" s="49" t="s">
        <v>80</v>
      </c>
      <c r="G8766" s="49" t="s">
        <v>81</v>
      </c>
      <c r="H8766" s="49" t="s">
        <v>3490</v>
      </c>
      <c r="I8766" s="49" t="s">
        <v>701</v>
      </c>
      <c r="J8766" s="49">
        <v>135500</v>
      </c>
      <c r="K8766" s="49" t="s">
        <v>116</v>
      </c>
      <c r="L8766" s="49">
        <v>9974697</v>
      </c>
      <c r="M8766" s="49" t="s">
        <v>3093</v>
      </c>
      <c r="N8766" s="51">
        <v>25385</v>
      </c>
      <c r="O8766" s="51">
        <v>25385</v>
      </c>
      <c r="P8766" s="49" t="s">
        <v>1091</v>
      </c>
    </row>
    <row r="8767" spans="1:16">
      <c r="A8767" s="46">
        <v>0</v>
      </c>
      <c r="B8767" s="46">
        <v>0</v>
      </c>
      <c r="C8767" s="46">
        <v>0</v>
      </c>
      <c r="D8767" s="46">
        <f t="shared" si="136"/>
        <v>0</v>
      </c>
      <c r="E8767" s="51">
        <v>45261</v>
      </c>
      <c r="F8767" s="49" t="s">
        <v>80</v>
      </c>
      <c r="G8767" s="49" t="s">
        <v>81</v>
      </c>
      <c r="H8767" s="49" t="s">
        <v>3490</v>
      </c>
      <c r="I8767" s="49" t="s">
        <v>701</v>
      </c>
      <c r="J8767" s="49">
        <v>135500</v>
      </c>
      <c r="K8767" s="49" t="s">
        <v>117</v>
      </c>
      <c r="L8767" s="49">
        <v>9693325</v>
      </c>
      <c r="M8767" s="49" t="s">
        <v>3094</v>
      </c>
      <c r="N8767" s="51">
        <v>33786</v>
      </c>
      <c r="O8767" s="51">
        <v>33786</v>
      </c>
      <c r="P8767" s="49" t="s">
        <v>1091</v>
      </c>
    </row>
    <row r="8768" spans="1:16">
      <c r="A8768" s="46">
        <v>0</v>
      </c>
      <c r="B8768" s="46">
        <v>0</v>
      </c>
      <c r="C8768" s="46">
        <v>0</v>
      </c>
      <c r="D8768" s="46">
        <f t="shared" si="136"/>
        <v>0</v>
      </c>
      <c r="E8768" s="51">
        <v>45261</v>
      </c>
      <c r="F8768" s="49" t="s">
        <v>80</v>
      </c>
      <c r="G8768" s="49" t="s">
        <v>81</v>
      </c>
      <c r="H8768" s="49" t="s">
        <v>3490</v>
      </c>
      <c r="I8768" s="49" t="s">
        <v>701</v>
      </c>
      <c r="J8768" s="49">
        <v>135500</v>
      </c>
      <c r="K8768" s="49" t="s">
        <v>117</v>
      </c>
      <c r="L8768" s="49">
        <v>9974694</v>
      </c>
      <c r="M8768" s="49" t="s">
        <v>3094</v>
      </c>
      <c r="N8768" s="51">
        <v>25385</v>
      </c>
      <c r="O8768" s="51">
        <v>25385</v>
      </c>
      <c r="P8768" s="49" t="s">
        <v>1091</v>
      </c>
    </row>
    <row r="8769" spans="1:16">
      <c r="A8769" s="46">
        <v>0</v>
      </c>
      <c r="B8769" s="46">
        <v>0</v>
      </c>
      <c r="C8769" s="46">
        <v>0</v>
      </c>
      <c r="D8769" s="46">
        <f t="shared" si="136"/>
        <v>0</v>
      </c>
      <c r="E8769" s="51">
        <v>45261</v>
      </c>
      <c r="F8769" s="49" t="s">
        <v>80</v>
      </c>
      <c r="G8769" s="49" t="s">
        <v>81</v>
      </c>
      <c r="H8769" s="49" t="s">
        <v>3490</v>
      </c>
      <c r="I8769" s="49" t="s">
        <v>701</v>
      </c>
      <c r="J8769" s="49">
        <v>135500</v>
      </c>
      <c r="K8769" s="49" t="s">
        <v>117</v>
      </c>
      <c r="L8769" s="49">
        <v>9709885</v>
      </c>
      <c r="M8769" s="49" t="s">
        <v>3094</v>
      </c>
      <c r="N8769" s="51">
        <v>19541</v>
      </c>
      <c r="O8769" s="51">
        <v>19541</v>
      </c>
      <c r="P8769" s="49" t="s">
        <v>1091</v>
      </c>
    </row>
    <row r="8770" spans="1:16">
      <c r="A8770" s="46">
        <v>0</v>
      </c>
      <c r="B8770" s="46">
        <v>0</v>
      </c>
      <c r="C8770" s="46">
        <v>0</v>
      </c>
      <c r="D8770" s="46">
        <f t="shared" si="136"/>
        <v>0</v>
      </c>
      <c r="E8770" s="51">
        <v>45261</v>
      </c>
      <c r="F8770" s="49" t="s">
        <v>80</v>
      </c>
      <c r="G8770" s="49" t="s">
        <v>81</v>
      </c>
      <c r="H8770" s="49" t="s">
        <v>3490</v>
      </c>
      <c r="I8770" s="49" t="s">
        <v>701</v>
      </c>
      <c r="J8770" s="49">
        <v>135500</v>
      </c>
      <c r="K8770" s="49" t="s">
        <v>135</v>
      </c>
      <c r="L8770" s="49">
        <v>9974693</v>
      </c>
      <c r="M8770" s="49" t="s">
        <v>3095</v>
      </c>
      <c r="N8770" s="51">
        <v>19541</v>
      </c>
      <c r="O8770" s="51">
        <v>19541</v>
      </c>
      <c r="P8770" s="49" t="s">
        <v>1091</v>
      </c>
    </row>
    <row r="8771" spans="1:16">
      <c r="A8771" s="46">
        <v>0</v>
      </c>
      <c r="B8771" s="46">
        <v>0</v>
      </c>
      <c r="C8771" s="46">
        <v>0</v>
      </c>
      <c r="D8771" s="46">
        <f t="shared" ref="D8771:D8834" si="137">+B8771-C8771</f>
        <v>0</v>
      </c>
      <c r="E8771" s="51">
        <v>45261</v>
      </c>
      <c r="F8771" s="49" t="s">
        <v>80</v>
      </c>
      <c r="G8771" s="49" t="s">
        <v>81</v>
      </c>
      <c r="H8771" s="49" t="s">
        <v>3490</v>
      </c>
      <c r="I8771" s="49" t="s">
        <v>701</v>
      </c>
      <c r="J8771" s="49">
        <v>135500</v>
      </c>
      <c r="K8771" s="49" t="s">
        <v>135</v>
      </c>
      <c r="L8771" s="49">
        <v>9974692</v>
      </c>
      <c r="M8771" s="49" t="s">
        <v>3095</v>
      </c>
      <c r="N8771" s="51">
        <v>28307</v>
      </c>
      <c r="O8771" s="51">
        <v>28307</v>
      </c>
      <c r="P8771" s="49" t="s">
        <v>1091</v>
      </c>
    </row>
    <row r="8772" spans="1:16">
      <c r="A8772" s="46">
        <v>0</v>
      </c>
      <c r="B8772" s="46">
        <v>0</v>
      </c>
      <c r="C8772" s="46">
        <v>0</v>
      </c>
      <c r="D8772" s="46">
        <f t="shared" si="137"/>
        <v>0</v>
      </c>
      <c r="E8772" s="51">
        <v>45261</v>
      </c>
      <c r="F8772" s="49" t="s">
        <v>80</v>
      </c>
      <c r="G8772" s="49" t="s">
        <v>81</v>
      </c>
      <c r="H8772" s="49" t="s">
        <v>3490</v>
      </c>
      <c r="I8772" s="49" t="s">
        <v>701</v>
      </c>
      <c r="J8772" s="49">
        <v>135500</v>
      </c>
      <c r="K8772" s="49" t="s">
        <v>135</v>
      </c>
      <c r="L8772" s="49">
        <v>9724171</v>
      </c>
      <c r="M8772" s="49" t="s">
        <v>3095</v>
      </c>
      <c r="N8772" s="51">
        <v>33786</v>
      </c>
      <c r="O8772" s="51">
        <v>33786</v>
      </c>
      <c r="P8772" s="49" t="s">
        <v>1091</v>
      </c>
    </row>
    <row r="8773" spans="1:16">
      <c r="A8773" s="46">
        <v>0</v>
      </c>
      <c r="B8773" s="46">
        <v>0</v>
      </c>
      <c r="C8773" s="46">
        <v>0</v>
      </c>
      <c r="D8773" s="46">
        <f t="shared" si="137"/>
        <v>0</v>
      </c>
      <c r="E8773" s="51">
        <v>45261</v>
      </c>
      <c r="F8773" s="49" t="s">
        <v>80</v>
      </c>
      <c r="G8773" s="49" t="s">
        <v>81</v>
      </c>
      <c r="H8773" s="49" t="s">
        <v>3490</v>
      </c>
      <c r="I8773" s="49" t="s">
        <v>701</v>
      </c>
      <c r="J8773" s="49">
        <v>135500</v>
      </c>
      <c r="K8773" s="49" t="s">
        <v>135</v>
      </c>
      <c r="L8773" s="49">
        <v>9728062</v>
      </c>
      <c r="M8773" s="49" t="s">
        <v>3095</v>
      </c>
      <c r="N8773" s="51">
        <v>25385</v>
      </c>
      <c r="O8773" s="51">
        <v>25385</v>
      </c>
      <c r="P8773" s="49" t="s">
        <v>1091</v>
      </c>
    </row>
    <row r="8774" spans="1:16">
      <c r="A8774" s="46">
        <v>0</v>
      </c>
      <c r="B8774" s="46">
        <v>0</v>
      </c>
      <c r="C8774" s="46">
        <v>0</v>
      </c>
      <c r="D8774" s="46">
        <f t="shared" si="137"/>
        <v>0</v>
      </c>
      <c r="E8774" s="51">
        <v>45261</v>
      </c>
      <c r="F8774" s="49" t="s">
        <v>80</v>
      </c>
      <c r="G8774" s="49" t="s">
        <v>81</v>
      </c>
      <c r="H8774" s="49" t="s">
        <v>3490</v>
      </c>
      <c r="I8774" s="49" t="s">
        <v>701</v>
      </c>
      <c r="J8774" s="49">
        <v>135500</v>
      </c>
      <c r="K8774" s="49" t="s">
        <v>136</v>
      </c>
      <c r="L8774" s="49">
        <v>9974691</v>
      </c>
      <c r="M8774" s="49" t="s">
        <v>3097</v>
      </c>
      <c r="N8774" s="51">
        <v>22098</v>
      </c>
      <c r="O8774" s="51">
        <v>22098</v>
      </c>
      <c r="P8774" s="49" t="s">
        <v>1091</v>
      </c>
    </row>
    <row r="8775" spans="1:16">
      <c r="A8775" s="46">
        <v>0</v>
      </c>
      <c r="B8775" s="46">
        <v>0</v>
      </c>
      <c r="C8775" s="46">
        <v>0</v>
      </c>
      <c r="D8775" s="46">
        <f t="shared" si="137"/>
        <v>0</v>
      </c>
      <c r="E8775" s="51">
        <v>45261</v>
      </c>
      <c r="F8775" s="49" t="s">
        <v>80</v>
      </c>
      <c r="G8775" s="49" t="s">
        <v>81</v>
      </c>
      <c r="H8775" s="49" t="s">
        <v>3490</v>
      </c>
      <c r="I8775" s="49" t="s">
        <v>701</v>
      </c>
      <c r="J8775" s="49">
        <v>135500</v>
      </c>
      <c r="K8775" s="49" t="s">
        <v>703</v>
      </c>
      <c r="L8775" s="49">
        <v>9974690</v>
      </c>
      <c r="M8775" s="49" t="s">
        <v>3099</v>
      </c>
      <c r="N8775" s="51">
        <v>28307</v>
      </c>
      <c r="O8775" s="51">
        <v>28307</v>
      </c>
      <c r="P8775" s="49" t="s">
        <v>1091</v>
      </c>
    </row>
    <row r="8776" spans="1:16">
      <c r="A8776" s="46">
        <v>0</v>
      </c>
      <c r="B8776" s="46">
        <v>0</v>
      </c>
      <c r="C8776" s="46">
        <v>0</v>
      </c>
      <c r="D8776" s="46">
        <f t="shared" si="137"/>
        <v>0</v>
      </c>
      <c r="E8776" s="51">
        <v>45261</v>
      </c>
      <c r="F8776" s="49" t="s">
        <v>80</v>
      </c>
      <c r="G8776" s="49" t="s">
        <v>81</v>
      </c>
      <c r="H8776" s="49" t="s">
        <v>3490</v>
      </c>
      <c r="I8776" s="49" t="s">
        <v>701</v>
      </c>
      <c r="J8776" s="49">
        <v>135600</v>
      </c>
      <c r="K8776" s="49" t="s">
        <v>114</v>
      </c>
      <c r="L8776" s="49">
        <v>9974687</v>
      </c>
      <c r="M8776" s="49" t="s">
        <v>1000</v>
      </c>
      <c r="N8776" s="51">
        <v>25385</v>
      </c>
      <c r="O8776" s="51">
        <v>25385</v>
      </c>
      <c r="P8776" s="49" t="s">
        <v>1091</v>
      </c>
    </row>
    <row r="8777" spans="1:16">
      <c r="A8777" s="46">
        <v>0</v>
      </c>
      <c r="B8777" s="46">
        <v>0</v>
      </c>
      <c r="C8777" s="46">
        <v>0</v>
      </c>
      <c r="D8777" s="46">
        <f t="shared" si="137"/>
        <v>0</v>
      </c>
      <c r="E8777" s="51">
        <v>45261</v>
      </c>
      <c r="F8777" s="49" t="s">
        <v>80</v>
      </c>
      <c r="G8777" s="49" t="s">
        <v>81</v>
      </c>
      <c r="H8777" s="49" t="s">
        <v>3490</v>
      </c>
      <c r="I8777" s="49" t="s">
        <v>701</v>
      </c>
      <c r="J8777" s="49">
        <v>135600</v>
      </c>
      <c r="K8777" s="49" t="s">
        <v>114</v>
      </c>
      <c r="L8777" s="49">
        <v>9974688</v>
      </c>
      <c r="M8777" s="49" t="s">
        <v>1000</v>
      </c>
      <c r="N8777" s="51">
        <v>22098</v>
      </c>
      <c r="O8777" s="51">
        <v>22098</v>
      </c>
      <c r="P8777" s="49" t="s">
        <v>1091</v>
      </c>
    </row>
    <row r="8778" spans="1:16">
      <c r="A8778" s="46">
        <v>0</v>
      </c>
      <c r="B8778" s="46">
        <v>0</v>
      </c>
      <c r="C8778" s="46">
        <v>0</v>
      </c>
      <c r="D8778" s="46">
        <f t="shared" si="137"/>
        <v>0</v>
      </c>
      <c r="E8778" s="51">
        <v>45261</v>
      </c>
      <c r="F8778" s="49" t="s">
        <v>80</v>
      </c>
      <c r="G8778" s="49" t="s">
        <v>81</v>
      </c>
      <c r="H8778" s="49" t="s">
        <v>3490</v>
      </c>
      <c r="I8778" s="49" t="s">
        <v>701</v>
      </c>
      <c r="J8778" s="49">
        <v>135600</v>
      </c>
      <c r="K8778" s="49" t="s">
        <v>114</v>
      </c>
      <c r="L8778" s="49">
        <v>9974689</v>
      </c>
      <c r="M8778" s="49" t="s">
        <v>915</v>
      </c>
      <c r="N8778" s="51">
        <v>19541</v>
      </c>
      <c r="O8778" s="51">
        <v>19541</v>
      </c>
      <c r="P8778" s="49" t="s">
        <v>1091</v>
      </c>
    </row>
    <row r="8779" spans="1:16">
      <c r="A8779" s="46">
        <v>0</v>
      </c>
      <c r="B8779" s="46">
        <v>0</v>
      </c>
      <c r="C8779" s="46">
        <v>0</v>
      </c>
      <c r="D8779" s="46">
        <f t="shared" si="137"/>
        <v>0</v>
      </c>
      <c r="E8779" s="51">
        <v>45261</v>
      </c>
      <c r="F8779" s="49" t="s">
        <v>80</v>
      </c>
      <c r="G8779" s="49" t="s">
        <v>81</v>
      </c>
      <c r="H8779" s="49" t="s">
        <v>3490</v>
      </c>
      <c r="I8779" s="49" t="s">
        <v>701</v>
      </c>
      <c r="J8779" s="49">
        <v>135600</v>
      </c>
      <c r="K8779" s="49" t="s">
        <v>122</v>
      </c>
      <c r="L8779" s="49">
        <v>9974686</v>
      </c>
      <c r="M8779" s="49" t="s">
        <v>916</v>
      </c>
      <c r="N8779" s="51">
        <v>19541</v>
      </c>
      <c r="O8779" s="51">
        <v>19541</v>
      </c>
      <c r="P8779" s="49" t="s">
        <v>1091</v>
      </c>
    </row>
    <row r="8780" spans="1:16">
      <c r="A8780" s="46">
        <v>0</v>
      </c>
      <c r="B8780" s="46">
        <v>0</v>
      </c>
      <c r="C8780" s="46">
        <v>0</v>
      </c>
      <c r="D8780" s="46">
        <f t="shared" si="137"/>
        <v>0</v>
      </c>
      <c r="E8780" s="51">
        <v>45261</v>
      </c>
      <c r="F8780" s="49" t="s">
        <v>80</v>
      </c>
      <c r="G8780" s="49" t="s">
        <v>81</v>
      </c>
      <c r="H8780" s="49" t="s">
        <v>3490</v>
      </c>
      <c r="I8780" s="49" t="s">
        <v>701</v>
      </c>
      <c r="J8780" s="49">
        <v>135600</v>
      </c>
      <c r="K8780" s="49" t="s">
        <v>122</v>
      </c>
      <c r="L8780" s="49">
        <v>9974685</v>
      </c>
      <c r="M8780" s="49" t="s">
        <v>1002</v>
      </c>
      <c r="N8780" s="51">
        <v>25385</v>
      </c>
      <c r="O8780" s="51">
        <v>25385</v>
      </c>
      <c r="P8780" s="49" t="s">
        <v>1091</v>
      </c>
    </row>
    <row r="8781" spans="1:16">
      <c r="A8781" s="46">
        <v>0</v>
      </c>
      <c r="B8781" s="46">
        <v>0</v>
      </c>
      <c r="C8781" s="46">
        <v>0</v>
      </c>
      <c r="D8781" s="46">
        <f t="shared" si="137"/>
        <v>0</v>
      </c>
      <c r="E8781" s="51">
        <v>45261</v>
      </c>
      <c r="F8781" s="49" t="s">
        <v>80</v>
      </c>
      <c r="G8781" s="49" t="s">
        <v>81</v>
      </c>
      <c r="H8781" s="49" t="s">
        <v>3491</v>
      </c>
      <c r="I8781" s="49" t="s">
        <v>752</v>
      </c>
      <c r="J8781" s="49">
        <v>135500</v>
      </c>
      <c r="K8781" s="49" t="s">
        <v>106</v>
      </c>
      <c r="L8781" s="49">
        <v>9802417</v>
      </c>
      <c r="M8781" s="49" t="s">
        <v>908</v>
      </c>
      <c r="N8781" s="51">
        <v>30864</v>
      </c>
      <c r="O8781" s="51">
        <v>30864</v>
      </c>
      <c r="P8781" s="49" t="s">
        <v>1081</v>
      </c>
    </row>
    <row r="8782" spans="1:16">
      <c r="A8782" s="46">
        <v>0</v>
      </c>
      <c r="B8782" s="46">
        <v>0</v>
      </c>
      <c r="C8782" s="46">
        <v>0</v>
      </c>
      <c r="D8782" s="46">
        <f t="shared" si="137"/>
        <v>0</v>
      </c>
      <c r="E8782" s="51">
        <v>45261</v>
      </c>
      <c r="F8782" s="49" t="s">
        <v>80</v>
      </c>
      <c r="G8782" s="49" t="s">
        <v>81</v>
      </c>
      <c r="H8782" s="49" t="s">
        <v>3491</v>
      </c>
      <c r="I8782" s="49" t="s">
        <v>752</v>
      </c>
      <c r="J8782" s="49">
        <v>135500</v>
      </c>
      <c r="K8782" s="49" t="s">
        <v>106</v>
      </c>
      <c r="L8782" s="49">
        <v>9802687</v>
      </c>
      <c r="M8782" s="49" t="s">
        <v>908</v>
      </c>
      <c r="N8782" s="51">
        <v>35247</v>
      </c>
      <c r="O8782" s="51">
        <v>35247</v>
      </c>
      <c r="P8782" s="49" t="s">
        <v>1081</v>
      </c>
    </row>
    <row r="8783" spans="1:16">
      <c r="A8783" s="46">
        <v>0</v>
      </c>
      <c r="B8783" s="46">
        <v>0</v>
      </c>
      <c r="C8783" s="46">
        <v>0</v>
      </c>
      <c r="D8783" s="46">
        <f t="shared" si="137"/>
        <v>0</v>
      </c>
      <c r="E8783" s="51">
        <v>45261</v>
      </c>
      <c r="F8783" s="49" t="s">
        <v>80</v>
      </c>
      <c r="G8783" s="49" t="s">
        <v>81</v>
      </c>
      <c r="H8783" s="49" t="s">
        <v>3491</v>
      </c>
      <c r="I8783" s="49" t="s">
        <v>752</v>
      </c>
      <c r="J8783" s="49">
        <v>135500</v>
      </c>
      <c r="K8783" s="49" t="s">
        <v>106</v>
      </c>
      <c r="L8783" s="49">
        <v>9802416</v>
      </c>
      <c r="M8783" s="49" t="s">
        <v>908</v>
      </c>
      <c r="N8783" s="51">
        <v>30133</v>
      </c>
      <c r="O8783" s="51">
        <v>30133</v>
      </c>
      <c r="P8783" s="49" t="s">
        <v>1081</v>
      </c>
    </row>
    <row r="8784" spans="1:16">
      <c r="A8784" s="46">
        <v>0</v>
      </c>
      <c r="B8784" s="46">
        <v>0</v>
      </c>
      <c r="C8784" s="46">
        <v>0</v>
      </c>
      <c r="D8784" s="46">
        <f t="shared" si="137"/>
        <v>0</v>
      </c>
      <c r="E8784" s="51">
        <v>45261</v>
      </c>
      <c r="F8784" s="49" t="s">
        <v>80</v>
      </c>
      <c r="G8784" s="49" t="s">
        <v>81</v>
      </c>
      <c r="H8784" s="49" t="s">
        <v>3491</v>
      </c>
      <c r="I8784" s="49" t="s">
        <v>752</v>
      </c>
      <c r="J8784" s="49">
        <v>135500</v>
      </c>
      <c r="K8784" s="49" t="s">
        <v>106</v>
      </c>
      <c r="L8784" s="49">
        <v>9802418</v>
      </c>
      <c r="M8784" s="49" t="s">
        <v>908</v>
      </c>
      <c r="N8784" s="51">
        <v>31594</v>
      </c>
      <c r="O8784" s="51">
        <v>31594</v>
      </c>
      <c r="P8784" s="49" t="s">
        <v>1081</v>
      </c>
    </row>
    <row r="8785" spans="1:16">
      <c r="A8785" s="46">
        <v>0</v>
      </c>
      <c r="B8785" s="46">
        <v>0</v>
      </c>
      <c r="C8785" s="46">
        <v>0</v>
      </c>
      <c r="D8785" s="46">
        <f t="shared" si="137"/>
        <v>0</v>
      </c>
      <c r="E8785" s="51">
        <v>45261</v>
      </c>
      <c r="F8785" s="49" t="s">
        <v>80</v>
      </c>
      <c r="G8785" s="49" t="s">
        <v>81</v>
      </c>
      <c r="H8785" s="49" t="s">
        <v>3491</v>
      </c>
      <c r="I8785" s="49" t="s">
        <v>752</v>
      </c>
      <c r="J8785" s="49">
        <v>135500</v>
      </c>
      <c r="K8785" s="49" t="s">
        <v>109</v>
      </c>
      <c r="L8785" s="49">
        <v>9802955</v>
      </c>
      <c r="M8785" s="49" t="s">
        <v>914</v>
      </c>
      <c r="N8785" s="51">
        <v>30133</v>
      </c>
      <c r="O8785" s="51">
        <v>30133</v>
      </c>
      <c r="P8785" s="49" t="s">
        <v>1081</v>
      </c>
    </row>
    <row r="8786" spans="1:16">
      <c r="A8786" s="46">
        <v>0</v>
      </c>
      <c r="B8786" s="46">
        <v>0</v>
      </c>
      <c r="C8786" s="46">
        <v>0</v>
      </c>
      <c r="D8786" s="46">
        <f t="shared" si="137"/>
        <v>0</v>
      </c>
      <c r="E8786" s="51">
        <v>45261</v>
      </c>
      <c r="F8786" s="49" t="s">
        <v>80</v>
      </c>
      <c r="G8786" s="49" t="s">
        <v>81</v>
      </c>
      <c r="H8786" s="49" t="s">
        <v>3491</v>
      </c>
      <c r="I8786" s="49" t="s">
        <v>752</v>
      </c>
      <c r="J8786" s="49">
        <v>135500</v>
      </c>
      <c r="K8786" s="49" t="s">
        <v>109</v>
      </c>
      <c r="L8786" s="49">
        <v>9802956</v>
      </c>
      <c r="M8786" s="49" t="s">
        <v>914</v>
      </c>
      <c r="N8786" s="51">
        <v>30864</v>
      </c>
      <c r="O8786" s="51">
        <v>30864</v>
      </c>
      <c r="P8786" s="49" t="s">
        <v>1081</v>
      </c>
    </row>
    <row r="8787" spans="1:16">
      <c r="A8787" s="46">
        <v>0</v>
      </c>
      <c r="B8787" s="46">
        <v>0</v>
      </c>
      <c r="C8787" s="46">
        <v>0</v>
      </c>
      <c r="D8787" s="46">
        <f t="shared" si="137"/>
        <v>0</v>
      </c>
      <c r="E8787" s="51">
        <v>45261</v>
      </c>
      <c r="F8787" s="49" t="s">
        <v>80</v>
      </c>
      <c r="G8787" s="49" t="s">
        <v>81</v>
      </c>
      <c r="H8787" s="49" t="s">
        <v>3491</v>
      </c>
      <c r="I8787" s="49" t="s">
        <v>752</v>
      </c>
      <c r="J8787" s="49">
        <v>135500</v>
      </c>
      <c r="K8787" s="49" t="s">
        <v>109</v>
      </c>
      <c r="L8787" s="49">
        <v>9803125</v>
      </c>
      <c r="M8787" s="49" t="s">
        <v>914</v>
      </c>
      <c r="N8787" s="51">
        <v>35247</v>
      </c>
      <c r="O8787" s="51">
        <v>35247</v>
      </c>
      <c r="P8787" s="49" t="s">
        <v>1081</v>
      </c>
    </row>
    <row r="8788" spans="1:16">
      <c r="A8788" s="46">
        <v>0</v>
      </c>
      <c r="B8788" s="46">
        <v>0</v>
      </c>
      <c r="C8788" s="46">
        <v>0</v>
      </c>
      <c r="D8788" s="46">
        <f t="shared" si="137"/>
        <v>0</v>
      </c>
      <c r="E8788" s="51">
        <v>45261</v>
      </c>
      <c r="F8788" s="49" t="s">
        <v>80</v>
      </c>
      <c r="G8788" s="49" t="s">
        <v>81</v>
      </c>
      <c r="H8788" s="49" t="s">
        <v>3491</v>
      </c>
      <c r="I8788" s="49" t="s">
        <v>752</v>
      </c>
      <c r="J8788" s="49">
        <v>135500</v>
      </c>
      <c r="K8788" s="49" t="s">
        <v>109</v>
      </c>
      <c r="L8788" s="49">
        <v>9802957</v>
      </c>
      <c r="M8788" s="49" t="s">
        <v>914</v>
      </c>
      <c r="N8788" s="51">
        <v>31594</v>
      </c>
      <c r="O8788" s="51">
        <v>31594</v>
      </c>
      <c r="P8788" s="49" t="s">
        <v>1081</v>
      </c>
    </row>
    <row r="8789" spans="1:16">
      <c r="A8789" s="46">
        <v>0</v>
      </c>
      <c r="B8789" s="46">
        <v>0</v>
      </c>
      <c r="C8789" s="46">
        <v>0</v>
      </c>
      <c r="D8789" s="46">
        <f t="shared" si="137"/>
        <v>0</v>
      </c>
      <c r="E8789" s="51">
        <v>45261</v>
      </c>
      <c r="F8789" s="49" t="s">
        <v>80</v>
      </c>
      <c r="G8789" s="49" t="s">
        <v>81</v>
      </c>
      <c r="H8789" s="49" t="s">
        <v>3491</v>
      </c>
      <c r="I8789" s="49" t="s">
        <v>752</v>
      </c>
      <c r="J8789" s="49">
        <v>135500</v>
      </c>
      <c r="K8789" s="49" t="s">
        <v>109</v>
      </c>
      <c r="L8789" s="49">
        <v>9804946</v>
      </c>
      <c r="M8789" s="49" t="s">
        <v>914</v>
      </c>
      <c r="N8789" s="51">
        <v>30864</v>
      </c>
      <c r="O8789" s="51">
        <v>30864</v>
      </c>
      <c r="P8789" s="49" t="s">
        <v>1081</v>
      </c>
    </row>
    <row r="8790" spans="1:16">
      <c r="A8790" s="46">
        <v>0</v>
      </c>
      <c r="B8790" s="46">
        <v>0</v>
      </c>
      <c r="C8790" s="46">
        <v>0</v>
      </c>
      <c r="D8790" s="46">
        <f t="shared" si="137"/>
        <v>0</v>
      </c>
      <c r="E8790" s="51">
        <v>45261</v>
      </c>
      <c r="F8790" s="49" t="s">
        <v>80</v>
      </c>
      <c r="G8790" s="49" t="s">
        <v>81</v>
      </c>
      <c r="H8790" s="49" t="s">
        <v>3491</v>
      </c>
      <c r="I8790" s="49" t="s">
        <v>752</v>
      </c>
      <c r="J8790" s="49">
        <v>135500</v>
      </c>
      <c r="K8790" s="49" t="s">
        <v>111</v>
      </c>
      <c r="L8790" s="49">
        <v>9975100</v>
      </c>
      <c r="M8790" s="49" t="s">
        <v>3092</v>
      </c>
      <c r="N8790" s="51">
        <v>31594</v>
      </c>
      <c r="O8790" s="51">
        <v>31594</v>
      </c>
      <c r="P8790" s="49" t="s">
        <v>1091</v>
      </c>
    </row>
    <row r="8791" spans="1:16">
      <c r="A8791" s="46">
        <v>0</v>
      </c>
      <c r="B8791" s="46">
        <v>0</v>
      </c>
      <c r="C8791" s="46">
        <v>0</v>
      </c>
      <c r="D8791" s="46">
        <f t="shared" si="137"/>
        <v>0</v>
      </c>
      <c r="E8791" s="51">
        <v>45261</v>
      </c>
      <c r="F8791" s="49" t="s">
        <v>80</v>
      </c>
      <c r="G8791" s="49" t="s">
        <v>81</v>
      </c>
      <c r="H8791" s="49" t="s">
        <v>3491</v>
      </c>
      <c r="I8791" s="49" t="s">
        <v>752</v>
      </c>
      <c r="J8791" s="49">
        <v>135500</v>
      </c>
      <c r="K8791" s="49" t="s">
        <v>111</v>
      </c>
      <c r="L8791" s="49">
        <v>9975102</v>
      </c>
      <c r="M8791" s="49" t="s">
        <v>3092</v>
      </c>
      <c r="N8791" s="51">
        <v>30133</v>
      </c>
      <c r="O8791" s="51">
        <v>30133</v>
      </c>
      <c r="P8791" s="49" t="s">
        <v>1091</v>
      </c>
    </row>
    <row r="8792" spans="1:16">
      <c r="A8792" s="46">
        <v>0</v>
      </c>
      <c r="B8792" s="46">
        <v>0</v>
      </c>
      <c r="C8792" s="46">
        <v>0</v>
      </c>
      <c r="D8792" s="46">
        <f t="shared" si="137"/>
        <v>0</v>
      </c>
      <c r="E8792" s="51">
        <v>45261</v>
      </c>
      <c r="F8792" s="49" t="s">
        <v>80</v>
      </c>
      <c r="G8792" s="49" t="s">
        <v>81</v>
      </c>
      <c r="H8792" s="49" t="s">
        <v>3491</v>
      </c>
      <c r="I8792" s="49" t="s">
        <v>752</v>
      </c>
      <c r="J8792" s="49">
        <v>135500</v>
      </c>
      <c r="K8792" s="49" t="s">
        <v>111</v>
      </c>
      <c r="L8792" s="49">
        <v>9975101</v>
      </c>
      <c r="M8792" s="49" t="s">
        <v>3092</v>
      </c>
      <c r="N8792" s="51">
        <v>30864</v>
      </c>
      <c r="O8792" s="51">
        <v>30864</v>
      </c>
      <c r="P8792" s="49" t="s">
        <v>1091</v>
      </c>
    </row>
    <row r="8793" spans="1:16">
      <c r="A8793" s="46">
        <v>0</v>
      </c>
      <c r="B8793" s="46">
        <v>0</v>
      </c>
      <c r="C8793" s="46">
        <v>0</v>
      </c>
      <c r="D8793" s="46">
        <f t="shared" si="137"/>
        <v>0</v>
      </c>
      <c r="E8793" s="51">
        <v>45261</v>
      </c>
      <c r="F8793" s="49" t="s">
        <v>80</v>
      </c>
      <c r="G8793" s="49" t="s">
        <v>81</v>
      </c>
      <c r="H8793" s="49" t="s">
        <v>3491</v>
      </c>
      <c r="I8793" s="49" t="s">
        <v>752</v>
      </c>
      <c r="J8793" s="49">
        <v>135500</v>
      </c>
      <c r="K8793" s="49" t="s">
        <v>117</v>
      </c>
      <c r="L8793" s="49">
        <v>9776102</v>
      </c>
      <c r="M8793" s="49" t="s">
        <v>3492</v>
      </c>
      <c r="N8793" s="51">
        <v>35247</v>
      </c>
      <c r="O8793" s="51">
        <v>35247</v>
      </c>
      <c r="P8793" s="49" t="s">
        <v>1091</v>
      </c>
    </row>
    <row r="8794" spans="1:16">
      <c r="A8794" s="46">
        <v>0</v>
      </c>
      <c r="B8794" s="46">
        <v>0</v>
      </c>
      <c r="C8794" s="46">
        <v>0</v>
      </c>
      <c r="D8794" s="46">
        <f t="shared" si="137"/>
        <v>0</v>
      </c>
      <c r="E8794" s="51">
        <v>45261</v>
      </c>
      <c r="F8794" s="49" t="s">
        <v>80</v>
      </c>
      <c r="G8794" s="49" t="s">
        <v>81</v>
      </c>
      <c r="H8794" s="49" t="s">
        <v>3491</v>
      </c>
      <c r="I8794" s="49" t="s">
        <v>752</v>
      </c>
      <c r="J8794" s="49">
        <v>135500</v>
      </c>
      <c r="K8794" s="49" t="s">
        <v>700</v>
      </c>
      <c r="L8794" s="49">
        <v>9706654</v>
      </c>
      <c r="M8794" s="49" t="s">
        <v>3220</v>
      </c>
      <c r="N8794" s="51">
        <v>30864</v>
      </c>
      <c r="O8794" s="51">
        <v>30864</v>
      </c>
      <c r="P8794" s="49" t="s">
        <v>1091</v>
      </c>
    </row>
    <row r="8795" spans="1:16">
      <c r="A8795" s="46">
        <v>0</v>
      </c>
      <c r="B8795" s="46">
        <v>0</v>
      </c>
      <c r="C8795" s="46">
        <v>0</v>
      </c>
      <c r="D8795" s="46">
        <f t="shared" si="137"/>
        <v>0</v>
      </c>
      <c r="E8795" s="51">
        <v>45261</v>
      </c>
      <c r="F8795" s="49" t="s">
        <v>80</v>
      </c>
      <c r="G8795" s="49" t="s">
        <v>81</v>
      </c>
      <c r="H8795" s="49" t="s">
        <v>3491</v>
      </c>
      <c r="I8795" s="49" t="s">
        <v>752</v>
      </c>
      <c r="J8795" s="49">
        <v>135600</v>
      </c>
      <c r="K8795" s="49" t="s">
        <v>114</v>
      </c>
      <c r="L8795" s="49">
        <v>9724213</v>
      </c>
      <c r="M8795" s="49" t="s">
        <v>915</v>
      </c>
      <c r="N8795" s="51">
        <v>30864</v>
      </c>
      <c r="O8795" s="51">
        <v>30864</v>
      </c>
      <c r="P8795" s="49" t="s">
        <v>1091</v>
      </c>
    </row>
    <row r="8796" spans="1:16">
      <c r="A8796" s="46">
        <v>0</v>
      </c>
      <c r="B8796" s="46">
        <v>0</v>
      </c>
      <c r="C8796" s="46">
        <v>0</v>
      </c>
      <c r="D8796" s="46">
        <f t="shared" si="137"/>
        <v>0</v>
      </c>
      <c r="E8796" s="51">
        <v>45261</v>
      </c>
      <c r="F8796" s="49" t="s">
        <v>80</v>
      </c>
      <c r="G8796" s="49" t="s">
        <v>81</v>
      </c>
      <c r="H8796" s="49" t="s">
        <v>3491</v>
      </c>
      <c r="I8796" s="49" t="s">
        <v>752</v>
      </c>
      <c r="J8796" s="49">
        <v>135600</v>
      </c>
      <c r="K8796" s="49" t="s">
        <v>122</v>
      </c>
      <c r="L8796" s="49">
        <v>9701196</v>
      </c>
      <c r="M8796" s="49" t="s">
        <v>916</v>
      </c>
      <c r="N8796" s="51">
        <v>30864</v>
      </c>
      <c r="O8796" s="51">
        <v>30864</v>
      </c>
      <c r="P8796" s="49" t="s">
        <v>1091</v>
      </c>
    </row>
    <row r="8797" spans="1:16">
      <c r="A8797" s="46">
        <v>0</v>
      </c>
      <c r="B8797" s="46">
        <v>0</v>
      </c>
      <c r="C8797" s="46">
        <v>0</v>
      </c>
      <c r="D8797" s="46">
        <f t="shared" si="137"/>
        <v>0</v>
      </c>
      <c r="E8797" s="51">
        <v>45261</v>
      </c>
      <c r="F8797" s="49" t="s">
        <v>80</v>
      </c>
      <c r="G8797" s="49" t="s">
        <v>81</v>
      </c>
      <c r="H8797" s="49" t="s">
        <v>3491</v>
      </c>
      <c r="I8797" s="49" t="s">
        <v>752</v>
      </c>
      <c r="J8797" s="49">
        <v>135600</v>
      </c>
      <c r="K8797" s="49" t="s">
        <v>115</v>
      </c>
      <c r="L8797" s="49">
        <v>10500644</v>
      </c>
      <c r="M8797" s="49" t="s">
        <v>906</v>
      </c>
      <c r="N8797" s="51">
        <v>40452</v>
      </c>
      <c r="O8797" s="51">
        <v>40179</v>
      </c>
      <c r="P8797" s="49" t="s">
        <v>3493</v>
      </c>
    </row>
    <row r="8798" spans="1:16">
      <c r="A8798" s="46">
        <v>0</v>
      </c>
      <c r="B8798" s="46">
        <v>0</v>
      </c>
      <c r="C8798" s="46">
        <v>0</v>
      </c>
      <c r="D8798" s="46">
        <f t="shared" si="137"/>
        <v>0</v>
      </c>
      <c r="E8798" s="51">
        <v>45261</v>
      </c>
      <c r="F8798" s="49" t="s">
        <v>80</v>
      </c>
      <c r="G8798" s="49" t="s">
        <v>81</v>
      </c>
      <c r="H8798" s="49" t="s">
        <v>3494</v>
      </c>
      <c r="I8798" s="49" t="s">
        <v>123</v>
      </c>
      <c r="J8798" s="49">
        <v>135002</v>
      </c>
      <c r="K8798" s="49" t="s">
        <v>130</v>
      </c>
      <c r="L8798" s="49">
        <v>9869975</v>
      </c>
      <c r="M8798" s="49" t="s">
        <v>3144</v>
      </c>
      <c r="N8798" s="51">
        <v>34151</v>
      </c>
      <c r="O8798" s="51">
        <v>34151</v>
      </c>
      <c r="P8798" s="49" t="s">
        <v>1091</v>
      </c>
    </row>
    <row r="8799" spans="1:16">
      <c r="A8799" s="46">
        <v>0</v>
      </c>
      <c r="B8799" s="46">
        <v>0</v>
      </c>
      <c r="C8799" s="46">
        <v>0</v>
      </c>
      <c r="D8799" s="46">
        <f t="shared" si="137"/>
        <v>0</v>
      </c>
      <c r="E8799" s="51">
        <v>45261</v>
      </c>
      <c r="F8799" s="49" t="s">
        <v>80</v>
      </c>
      <c r="G8799" s="49" t="s">
        <v>81</v>
      </c>
      <c r="H8799" s="49" t="s">
        <v>3494</v>
      </c>
      <c r="I8799" s="49" t="s">
        <v>123</v>
      </c>
      <c r="J8799" s="49">
        <v>135500</v>
      </c>
      <c r="K8799" s="49" t="s">
        <v>103</v>
      </c>
      <c r="L8799" s="49">
        <v>9726056</v>
      </c>
      <c r="M8799" s="49" t="s">
        <v>920</v>
      </c>
      <c r="N8799" s="51">
        <v>34881</v>
      </c>
      <c r="O8799" s="51">
        <v>34881</v>
      </c>
      <c r="P8799" s="49" t="s">
        <v>1091</v>
      </c>
    </row>
    <row r="8800" spans="1:16">
      <c r="A8800" s="46">
        <v>0</v>
      </c>
      <c r="B8800" s="46">
        <v>0</v>
      </c>
      <c r="C8800" s="46">
        <v>0</v>
      </c>
      <c r="D8800" s="46">
        <f t="shared" si="137"/>
        <v>0</v>
      </c>
      <c r="E8800" s="51">
        <v>45261</v>
      </c>
      <c r="F8800" s="49" t="s">
        <v>80</v>
      </c>
      <c r="G8800" s="49" t="s">
        <v>81</v>
      </c>
      <c r="H8800" s="49" t="s">
        <v>3494</v>
      </c>
      <c r="I8800" s="49" t="s">
        <v>123</v>
      </c>
      <c r="J8800" s="49">
        <v>135500</v>
      </c>
      <c r="K8800" s="49" t="s">
        <v>103</v>
      </c>
      <c r="L8800" s="49">
        <v>9862153</v>
      </c>
      <c r="M8800" s="49" t="s">
        <v>920</v>
      </c>
      <c r="N8800" s="51">
        <v>35247</v>
      </c>
      <c r="O8800" s="51">
        <v>35247</v>
      </c>
      <c r="P8800" s="49" t="s">
        <v>1091</v>
      </c>
    </row>
    <row r="8801" spans="1:16">
      <c r="A8801" s="46">
        <v>0</v>
      </c>
      <c r="B8801" s="46">
        <v>0</v>
      </c>
      <c r="C8801" s="46">
        <v>0</v>
      </c>
      <c r="D8801" s="46">
        <f t="shared" si="137"/>
        <v>0</v>
      </c>
      <c r="E8801" s="51">
        <v>45261</v>
      </c>
      <c r="F8801" s="49" t="s">
        <v>80</v>
      </c>
      <c r="G8801" s="49" t="s">
        <v>81</v>
      </c>
      <c r="H8801" s="49" t="s">
        <v>3494</v>
      </c>
      <c r="I8801" s="49" t="s">
        <v>123</v>
      </c>
      <c r="J8801" s="49">
        <v>135500</v>
      </c>
      <c r="K8801" s="49" t="s">
        <v>103</v>
      </c>
      <c r="L8801" s="49">
        <v>9741929</v>
      </c>
      <c r="M8801" s="49" t="s">
        <v>920</v>
      </c>
      <c r="N8801" s="51">
        <v>39031</v>
      </c>
      <c r="O8801" s="51">
        <v>38718</v>
      </c>
      <c r="P8801" s="49" t="s">
        <v>3495</v>
      </c>
    </row>
    <row r="8802" spans="1:16">
      <c r="A8802" s="46">
        <v>0</v>
      </c>
      <c r="B8802" s="46">
        <v>0</v>
      </c>
      <c r="C8802" s="46">
        <v>0</v>
      </c>
      <c r="D8802" s="46">
        <f t="shared" si="137"/>
        <v>0</v>
      </c>
      <c r="E8802" s="51">
        <v>45261</v>
      </c>
      <c r="F8802" s="49" t="s">
        <v>80</v>
      </c>
      <c r="G8802" s="49" t="s">
        <v>81</v>
      </c>
      <c r="H8802" s="49" t="s">
        <v>3494</v>
      </c>
      <c r="I8802" s="49" t="s">
        <v>123</v>
      </c>
      <c r="J8802" s="49">
        <v>135500</v>
      </c>
      <c r="K8802" s="49" t="s">
        <v>103</v>
      </c>
      <c r="L8802" s="49">
        <v>9810002</v>
      </c>
      <c r="M8802" s="49" t="s">
        <v>920</v>
      </c>
      <c r="N8802" s="51">
        <v>37307</v>
      </c>
      <c r="O8802" s="51">
        <v>37257</v>
      </c>
      <c r="P8802" s="49" t="s">
        <v>3496</v>
      </c>
    </row>
    <row r="8803" spans="1:16">
      <c r="A8803" s="46">
        <v>0</v>
      </c>
      <c r="B8803" s="46">
        <v>0</v>
      </c>
      <c r="C8803" s="46">
        <v>0</v>
      </c>
      <c r="D8803" s="46">
        <f t="shared" si="137"/>
        <v>0</v>
      </c>
      <c r="E8803" s="51">
        <v>45261</v>
      </c>
      <c r="F8803" s="49" t="s">
        <v>80</v>
      </c>
      <c r="G8803" s="49" t="s">
        <v>81</v>
      </c>
      <c r="H8803" s="49" t="s">
        <v>3494</v>
      </c>
      <c r="I8803" s="49" t="s">
        <v>123</v>
      </c>
      <c r="J8803" s="49">
        <v>135500</v>
      </c>
      <c r="K8803" s="49" t="s">
        <v>103</v>
      </c>
      <c r="L8803" s="49">
        <v>9870334</v>
      </c>
      <c r="M8803" s="49" t="s">
        <v>920</v>
      </c>
      <c r="N8803" s="51">
        <v>36357</v>
      </c>
      <c r="O8803" s="51">
        <v>36161</v>
      </c>
      <c r="P8803" s="49" t="s">
        <v>3497</v>
      </c>
    </row>
    <row r="8804" spans="1:16">
      <c r="A8804" s="46">
        <v>0</v>
      </c>
      <c r="B8804" s="46">
        <v>0</v>
      </c>
      <c r="C8804" s="46">
        <v>0</v>
      </c>
      <c r="D8804" s="46">
        <f t="shared" si="137"/>
        <v>0</v>
      </c>
      <c r="E8804" s="51">
        <v>45261</v>
      </c>
      <c r="F8804" s="49" t="s">
        <v>80</v>
      </c>
      <c r="G8804" s="49" t="s">
        <v>81</v>
      </c>
      <c r="H8804" s="49" t="s">
        <v>3494</v>
      </c>
      <c r="I8804" s="49" t="s">
        <v>123</v>
      </c>
      <c r="J8804" s="49">
        <v>135500</v>
      </c>
      <c r="K8804" s="49" t="s">
        <v>128</v>
      </c>
      <c r="L8804" s="49">
        <v>9801957</v>
      </c>
      <c r="M8804" s="49" t="s">
        <v>1074</v>
      </c>
      <c r="N8804" s="51">
        <v>29037</v>
      </c>
      <c r="O8804" s="51">
        <v>29037</v>
      </c>
      <c r="P8804" s="49" t="s">
        <v>1081</v>
      </c>
    </row>
    <row r="8805" spans="1:16">
      <c r="A8805" s="46">
        <v>0</v>
      </c>
      <c r="B8805" s="46">
        <v>0</v>
      </c>
      <c r="C8805" s="46">
        <v>0</v>
      </c>
      <c r="D8805" s="46">
        <f t="shared" si="137"/>
        <v>0</v>
      </c>
      <c r="E8805" s="51">
        <v>45261</v>
      </c>
      <c r="F8805" s="49" t="s">
        <v>80</v>
      </c>
      <c r="G8805" s="49" t="s">
        <v>81</v>
      </c>
      <c r="H8805" s="49" t="s">
        <v>3494</v>
      </c>
      <c r="I8805" s="49" t="s">
        <v>123</v>
      </c>
      <c r="J8805" s="49">
        <v>135500</v>
      </c>
      <c r="K8805" s="49" t="s">
        <v>106</v>
      </c>
      <c r="L8805" s="49">
        <v>9802682</v>
      </c>
      <c r="M8805" s="49" t="s">
        <v>908</v>
      </c>
      <c r="N8805" s="51">
        <v>36357</v>
      </c>
      <c r="O8805" s="51">
        <v>36161</v>
      </c>
      <c r="P8805" s="49" t="s">
        <v>1081</v>
      </c>
    </row>
    <row r="8806" spans="1:16">
      <c r="A8806" s="46">
        <v>0</v>
      </c>
      <c r="B8806" s="46">
        <v>0</v>
      </c>
      <c r="C8806" s="46">
        <v>0</v>
      </c>
      <c r="D8806" s="46">
        <f t="shared" si="137"/>
        <v>0</v>
      </c>
      <c r="E8806" s="51">
        <v>45261</v>
      </c>
      <c r="F8806" s="49" t="s">
        <v>80</v>
      </c>
      <c r="G8806" s="49" t="s">
        <v>81</v>
      </c>
      <c r="H8806" s="49" t="s">
        <v>3494</v>
      </c>
      <c r="I8806" s="49" t="s">
        <v>123</v>
      </c>
      <c r="J8806" s="49">
        <v>135500</v>
      </c>
      <c r="K8806" s="49" t="s">
        <v>106</v>
      </c>
      <c r="L8806" s="49">
        <v>9802790</v>
      </c>
      <c r="M8806" s="49" t="s">
        <v>908</v>
      </c>
      <c r="N8806" s="51">
        <v>34881</v>
      </c>
      <c r="O8806" s="51">
        <v>34881</v>
      </c>
      <c r="P8806" s="49" t="s">
        <v>1081</v>
      </c>
    </row>
    <row r="8807" spans="1:16">
      <c r="A8807" s="46">
        <v>0</v>
      </c>
      <c r="B8807" s="46">
        <v>0</v>
      </c>
      <c r="C8807" s="46">
        <v>0</v>
      </c>
      <c r="D8807" s="46">
        <f t="shared" si="137"/>
        <v>0</v>
      </c>
      <c r="E8807" s="51">
        <v>45261</v>
      </c>
      <c r="F8807" s="49" t="s">
        <v>80</v>
      </c>
      <c r="G8807" s="49" t="s">
        <v>81</v>
      </c>
      <c r="H8807" s="49" t="s">
        <v>3494</v>
      </c>
      <c r="I8807" s="49" t="s">
        <v>123</v>
      </c>
      <c r="J8807" s="49">
        <v>135500</v>
      </c>
      <c r="K8807" s="49" t="s">
        <v>106</v>
      </c>
      <c r="L8807" s="49">
        <v>9802822</v>
      </c>
      <c r="M8807" s="49" t="s">
        <v>908</v>
      </c>
      <c r="N8807" s="51">
        <v>34881</v>
      </c>
      <c r="O8807" s="51">
        <v>34881</v>
      </c>
      <c r="P8807" s="49" t="s">
        <v>1081</v>
      </c>
    </row>
    <row r="8808" spans="1:16">
      <c r="A8808" s="46">
        <v>0</v>
      </c>
      <c r="B8808" s="46">
        <v>0</v>
      </c>
      <c r="C8808" s="46">
        <v>0</v>
      </c>
      <c r="D8808" s="46">
        <f t="shared" si="137"/>
        <v>0</v>
      </c>
      <c r="E8808" s="51">
        <v>45261</v>
      </c>
      <c r="F8808" s="49" t="s">
        <v>80</v>
      </c>
      <c r="G8808" s="49" t="s">
        <v>81</v>
      </c>
      <c r="H8808" s="49" t="s">
        <v>3494</v>
      </c>
      <c r="I8808" s="49" t="s">
        <v>123</v>
      </c>
      <c r="J8808" s="49">
        <v>135500</v>
      </c>
      <c r="K8808" s="49" t="s">
        <v>106</v>
      </c>
      <c r="L8808" s="49">
        <v>9802851</v>
      </c>
      <c r="M8808" s="49" t="s">
        <v>908</v>
      </c>
      <c r="N8808" s="51">
        <v>35247</v>
      </c>
      <c r="O8808" s="51">
        <v>35247</v>
      </c>
      <c r="P8808" s="49" t="s">
        <v>1081</v>
      </c>
    </row>
    <row r="8809" spans="1:16">
      <c r="A8809" s="46">
        <v>0</v>
      </c>
      <c r="B8809" s="46">
        <v>0</v>
      </c>
      <c r="C8809" s="46">
        <v>0</v>
      </c>
      <c r="D8809" s="46">
        <f t="shared" si="137"/>
        <v>0</v>
      </c>
      <c r="E8809" s="51">
        <v>45261</v>
      </c>
      <c r="F8809" s="49" t="s">
        <v>80</v>
      </c>
      <c r="G8809" s="49" t="s">
        <v>81</v>
      </c>
      <c r="H8809" s="49" t="s">
        <v>3494</v>
      </c>
      <c r="I8809" s="49" t="s">
        <v>123</v>
      </c>
      <c r="J8809" s="49">
        <v>135500</v>
      </c>
      <c r="K8809" s="49" t="s">
        <v>106</v>
      </c>
      <c r="L8809" s="49">
        <v>9802438</v>
      </c>
      <c r="M8809" s="49" t="s">
        <v>908</v>
      </c>
      <c r="N8809" s="51">
        <v>34516</v>
      </c>
      <c r="O8809" s="51">
        <v>34516</v>
      </c>
      <c r="P8809" s="49" t="s">
        <v>1081</v>
      </c>
    </row>
    <row r="8810" spans="1:16">
      <c r="A8810" s="46">
        <v>0</v>
      </c>
      <c r="B8810" s="46">
        <v>0</v>
      </c>
      <c r="C8810" s="46">
        <v>0</v>
      </c>
      <c r="D8810" s="46">
        <f t="shared" si="137"/>
        <v>0</v>
      </c>
      <c r="E8810" s="51">
        <v>45261</v>
      </c>
      <c r="F8810" s="49" t="s">
        <v>80</v>
      </c>
      <c r="G8810" s="49" t="s">
        <v>81</v>
      </c>
      <c r="H8810" s="49" t="s">
        <v>3494</v>
      </c>
      <c r="I8810" s="49" t="s">
        <v>123</v>
      </c>
      <c r="J8810" s="49">
        <v>135500</v>
      </c>
      <c r="K8810" s="49" t="s">
        <v>106</v>
      </c>
      <c r="L8810" s="49">
        <v>9802807</v>
      </c>
      <c r="M8810" s="49" t="s">
        <v>908</v>
      </c>
      <c r="N8810" s="51">
        <v>34881</v>
      </c>
      <c r="O8810" s="51">
        <v>34881</v>
      </c>
      <c r="P8810" s="49" t="s">
        <v>1081</v>
      </c>
    </row>
    <row r="8811" spans="1:16">
      <c r="A8811" s="46">
        <v>0</v>
      </c>
      <c r="B8811" s="46">
        <v>0</v>
      </c>
      <c r="C8811" s="46">
        <v>0</v>
      </c>
      <c r="D8811" s="46">
        <f t="shared" si="137"/>
        <v>0</v>
      </c>
      <c r="E8811" s="51">
        <v>45261</v>
      </c>
      <c r="F8811" s="49" t="s">
        <v>80</v>
      </c>
      <c r="G8811" s="49" t="s">
        <v>81</v>
      </c>
      <c r="H8811" s="49" t="s">
        <v>3494</v>
      </c>
      <c r="I8811" s="49" t="s">
        <v>123</v>
      </c>
      <c r="J8811" s="49">
        <v>135500</v>
      </c>
      <c r="K8811" s="49" t="s">
        <v>106</v>
      </c>
      <c r="L8811" s="49">
        <v>9802547</v>
      </c>
      <c r="M8811" s="49" t="s">
        <v>908</v>
      </c>
      <c r="N8811" s="51">
        <v>34881</v>
      </c>
      <c r="O8811" s="51">
        <v>34881</v>
      </c>
      <c r="P8811" s="49" t="s">
        <v>1081</v>
      </c>
    </row>
    <row r="8812" spans="1:16">
      <c r="A8812" s="46">
        <v>0</v>
      </c>
      <c r="B8812" s="46">
        <v>0</v>
      </c>
      <c r="C8812" s="46">
        <v>0</v>
      </c>
      <c r="D8812" s="46">
        <f t="shared" si="137"/>
        <v>0</v>
      </c>
      <c r="E8812" s="51">
        <v>45261</v>
      </c>
      <c r="F8812" s="49" t="s">
        <v>80</v>
      </c>
      <c r="G8812" s="49" t="s">
        <v>81</v>
      </c>
      <c r="H8812" s="49" t="s">
        <v>3494</v>
      </c>
      <c r="I8812" s="49" t="s">
        <v>123</v>
      </c>
      <c r="J8812" s="49">
        <v>135500</v>
      </c>
      <c r="K8812" s="49" t="s">
        <v>106</v>
      </c>
      <c r="L8812" s="49">
        <v>9802789</v>
      </c>
      <c r="M8812" s="49" t="s">
        <v>908</v>
      </c>
      <c r="N8812" s="51">
        <v>34516</v>
      </c>
      <c r="O8812" s="51">
        <v>34516</v>
      </c>
      <c r="P8812" s="49" t="s">
        <v>1081</v>
      </c>
    </row>
    <row r="8813" spans="1:16">
      <c r="A8813" s="46">
        <v>0</v>
      </c>
      <c r="B8813" s="46">
        <v>0</v>
      </c>
      <c r="C8813" s="46">
        <v>0</v>
      </c>
      <c r="D8813" s="46">
        <f t="shared" si="137"/>
        <v>0</v>
      </c>
      <c r="E8813" s="51">
        <v>45261</v>
      </c>
      <c r="F8813" s="49" t="s">
        <v>80</v>
      </c>
      <c r="G8813" s="49" t="s">
        <v>81</v>
      </c>
      <c r="H8813" s="49" t="s">
        <v>3494</v>
      </c>
      <c r="I8813" s="49" t="s">
        <v>123</v>
      </c>
      <c r="J8813" s="49">
        <v>135500</v>
      </c>
      <c r="K8813" s="49" t="s">
        <v>106</v>
      </c>
      <c r="L8813" s="49">
        <v>9802828</v>
      </c>
      <c r="M8813" s="49" t="s">
        <v>908</v>
      </c>
      <c r="N8813" s="51">
        <v>34881</v>
      </c>
      <c r="O8813" s="51">
        <v>34881</v>
      </c>
      <c r="P8813" s="49" t="s">
        <v>1081</v>
      </c>
    </row>
    <row r="8814" spans="1:16">
      <c r="A8814" s="46">
        <v>0</v>
      </c>
      <c r="B8814" s="46">
        <v>0</v>
      </c>
      <c r="C8814" s="46">
        <v>0</v>
      </c>
      <c r="D8814" s="46">
        <f t="shared" si="137"/>
        <v>0</v>
      </c>
      <c r="E8814" s="51">
        <v>45261</v>
      </c>
      <c r="F8814" s="49" t="s">
        <v>80</v>
      </c>
      <c r="G8814" s="49" t="s">
        <v>81</v>
      </c>
      <c r="H8814" s="49" t="s">
        <v>3494</v>
      </c>
      <c r="I8814" s="49" t="s">
        <v>123</v>
      </c>
      <c r="J8814" s="49">
        <v>135500</v>
      </c>
      <c r="K8814" s="49" t="s">
        <v>106</v>
      </c>
      <c r="L8814" s="49">
        <v>9802357</v>
      </c>
      <c r="M8814" s="49" t="s">
        <v>908</v>
      </c>
      <c r="N8814" s="51">
        <v>34881</v>
      </c>
      <c r="O8814" s="51">
        <v>34881</v>
      </c>
      <c r="P8814" s="49" t="s">
        <v>1081</v>
      </c>
    </row>
    <row r="8815" spans="1:16">
      <c r="A8815" s="46">
        <v>0</v>
      </c>
      <c r="B8815" s="46">
        <v>0</v>
      </c>
      <c r="C8815" s="46">
        <v>0</v>
      </c>
      <c r="D8815" s="46">
        <f t="shared" si="137"/>
        <v>0</v>
      </c>
      <c r="E8815" s="51">
        <v>45261</v>
      </c>
      <c r="F8815" s="49" t="s">
        <v>80</v>
      </c>
      <c r="G8815" s="49" t="s">
        <v>81</v>
      </c>
      <c r="H8815" s="49" t="s">
        <v>3494</v>
      </c>
      <c r="I8815" s="49" t="s">
        <v>123</v>
      </c>
      <c r="J8815" s="49">
        <v>135500</v>
      </c>
      <c r="K8815" s="49" t="s">
        <v>106</v>
      </c>
      <c r="L8815" s="49">
        <v>9802681</v>
      </c>
      <c r="M8815" s="49" t="s">
        <v>908</v>
      </c>
      <c r="N8815" s="51">
        <v>34881</v>
      </c>
      <c r="O8815" s="51">
        <v>34881</v>
      </c>
      <c r="P8815" s="49" t="s">
        <v>1081</v>
      </c>
    </row>
    <row r="8816" spans="1:16">
      <c r="A8816" s="46">
        <v>0</v>
      </c>
      <c r="B8816" s="46">
        <v>0</v>
      </c>
      <c r="C8816" s="46">
        <v>0</v>
      </c>
      <c r="D8816" s="46">
        <f t="shared" si="137"/>
        <v>0</v>
      </c>
      <c r="E8816" s="51">
        <v>45261</v>
      </c>
      <c r="F8816" s="49" t="s">
        <v>80</v>
      </c>
      <c r="G8816" s="49" t="s">
        <v>81</v>
      </c>
      <c r="H8816" s="49" t="s">
        <v>3494</v>
      </c>
      <c r="I8816" s="49" t="s">
        <v>123</v>
      </c>
      <c r="J8816" s="49">
        <v>135500</v>
      </c>
      <c r="K8816" s="49" t="s">
        <v>106</v>
      </c>
      <c r="L8816" s="49">
        <v>9802791</v>
      </c>
      <c r="M8816" s="49" t="s">
        <v>908</v>
      </c>
      <c r="N8816" s="51">
        <v>36357</v>
      </c>
      <c r="O8816" s="51">
        <v>36161</v>
      </c>
      <c r="P8816" s="49" t="s">
        <v>1081</v>
      </c>
    </row>
    <row r="8817" spans="1:16">
      <c r="A8817" s="46">
        <v>0</v>
      </c>
      <c r="B8817" s="46">
        <v>0</v>
      </c>
      <c r="C8817" s="46">
        <v>0</v>
      </c>
      <c r="D8817" s="46">
        <f t="shared" si="137"/>
        <v>0</v>
      </c>
      <c r="E8817" s="51">
        <v>45261</v>
      </c>
      <c r="F8817" s="49" t="s">
        <v>80</v>
      </c>
      <c r="G8817" s="49" t="s">
        <v>81</v>
      </c>
      <c r="H8817" s="49" t="s">
        <v>3494</v>
      </c>
      <c r="I8817" s="49" t="s">
        <v>123</v>
      </c>
      <c r="J8817" s="49">
        <v>135500</v>
      </c>
      <c r="K8817" s="49" t="s">
        <v>106</v>
      </c>
      <c r="L8817" s="49">
        <v>9802852</v>
      </c>
      <c r="M8817" s="49" t="s">
        <v>908</v>
      </c>
      <c r="N8817" s="51">
        <v>35247</v>
      </c>
      <c r="O8817" s="51">
        <v>35247</v>
      </c>
      <c r="P8817" s="49" t="s">
        <v>1081</v>
      </c>
    </row>
    <row r="8818" spans="1:16">
      <c r="A8818" s="46">
        <v>0</v>
      </c>
      <c r="B8818" s="46">
        <v>0</v>
      </c>
      <c r="C8818" s="46">
        <v>0</v>
      </c>
      <c r="D8818" s="46">
        <f t="shared" si="137"/>
        <v>0</v>
      </c>
      <c r="E8818" s="51">
        <v>45261</v>
      </c>
      <c r="F8818" s="49" t="s">
        <v>80</v>
      </c>
      <c r="G8818" s="49" t="s">
        <v>81</v>
      </c>
      <c r="H8818" s="49" t="s">
        <v>3494</v>
      </c>
      <c r="I8818" s="49" t="s">
        <v>123</v>
      </c>
      <c r="J8818" s="49">
        <v>135500</v>
      </c>
      <c r="K8818" s="49" t="s">
        <v>106</v>
      </c>
      <c r="L8818" s="49">
        <v>9802902</v>
      </c>
      <c r="M8818" s="49" t="s">
        <v>908</v>
      </c>
      <c r="N8818" s="51">
        <v>35247</v>
      </c>
      <c r="O8818" s="51">
        <v>35247</v>
      </c>
      <c r="P8818" s="49" t="s">
        <v>1081</v>
      </c>
    </row>
    <row r="8819" spans="1:16">
      <c r="A8819" s="46">
        <v>0</v>
      </c>
      <c r="B8819" s="46">
        <v>0</v>
      </c>
      <c r="C8819" s="46">
        <v>0</v>
      </c>
      <c r="D8819" s="46">
        <f t="shared" si="137"/>
        <v>0</v>
      </c>
      <c r="E8819" s="51">
        <v>45261</v>
      </c>
      <c r="F8819" s="49" t="s">
        <v>80</v>
      </c>
      <c r="G8819" s="49" t="s">
        <v>81</v>
      </c>
      <c r="H8819" s="49" t="s">
        <v>3494</v>
      </c>
      <c r="I8819" s="49" t="s">
        <v>123</v>
      </c>
      <c r="J8819" s="49">
        <v>135500</v>
      </c>
      <c r="K8819" s="49" t="s">
        <v>106</v>
      </c>
      <c r="L8819" s="49">
        <v>9802905</v>
      </c>
      <c r="M8819" s="49" t="s">
        <v>908</v>
      </c>
      <c r="N8819" s="51">
        <v>36357</v>
      </c>
      <c r="O8819" s="51">
        <v>36161</v>
      </c>
      <c r="P8819" s="49" t="s">
        <v>1081</v>
      </c>
    </row>
    <row r="8820" spans="1:16">
      <c r="A8820" s="46">
        <v>0</v>
      </c>
      <c r="B8820" s="46">
        <v>0</v>
      </c>
      <c r="C8820" s="46">
        <v>0</v>
      </c>
      <c r="D8820" s="46">
        <f t="shared" si="137"/>
        <v>0</v>
      </c>
      <c r="E8820" s="51">
        <v>45261</v>
      </c>
      <c r="F8820" s="49" t="s">
        <v>80</v>
      </c>
      <c r="G8820" s="49" t="s">
        <v>81</v>
      </c>
      <c r="H8820" s="49" t="s">
        <v>3494</v>
      </c>
      <c r="I8820" s="49" t="s">
        <v>123</v>
      </c>
      <c r="J8820" s="49">
        <v>135500</v>
      </c>
      <c r="K8820" s="49" t="s">
        <v>106</v>
      </c>
      <c r="L8820" s="49">
        <v>9802403</v>
      </c>
      <c r="M8820" s="49" t="s">
        <v>908</v>
      </c>
      <c r="N8820" s="51">
        <v>34881</v>
      </c>
      <c r="O8820" s="51">
        <v>34881</v>
      </c>
      <c r="P8820" s="49" t="s">
        <v>1081</v>
      </c>
    </row>
    <row r="8821" spans="1:16">
      <c r="A8821" s="46">
        <v>0</v>
      </c>
      <c r="B8821" s="46">
        <v>0</v>
      </c>
      <c r="C8821" s="46">
        <v>0</v>
      </c>
      <c r="D8821" s="46">
        <f t="shared" si="137"/>
        <v>0</v>
      </c>
      <c r="E8821" s="51">
        <v>45261</v>
      </c>
      <c r="F8821" s="49" t="s">
        <v>80</v>
      </c>
      <c r="G8821" s="49" t="s">
        <v>81</v>
      </c>
      <c r="H8821" s="49" t="s">
        <v>3494</v>
      </c>
      <c r="I8821" s="49" t="s">
        <v>123</v>
      </c>
      <c r="J8821" s="49">
        <v>135500</v>
      </c>
      <c r="K8821" s="49" t="s">
        <v>106</v>
      </c>
      <c r="L8821" s="49">
        <v>9802901</v>
      </c>
      <c r="M8821" s="49" t="s">
        <v>908</v>
      </c>
      <c r="N8821" s="51">
        <v>35247</v>
      </c>
      <c r="O8821" s="51">
        <v>35247</v>
      </c>
      <c r="P8821" s="49" t="s">
        <v>1081</v>
      </c>
    </row>
    <row r="8822" spans="1:16">
      <c r="A8822" s="46">
        <v>0</v>
      </c>
      <c r="B8822" s="46">
        <v>0</v>
      </c>
      <c r="C8822" s="46">
        <v>0</v>
      </c>
      <c r="D8822" s="46">
        <f t="shared" si="137"/>
        <v>0</v>
      </c>
      <c r="E8822" s="51">
        <v>45261</v>
      </c>
      <c r="F8822" s="49" t="s">
        <v>80</v>
      </c>
      <c r="G8822" s="49" t="s">
        <v>81</v>
      </c>
      <c r="H8822" s="49" t="s">
        <v>3494</v>
      </c>
      <c r="I8822" s="49" t="s">
        <v>123</v>
      </c>
      <c r="J8822" s="49">
        <v>135500</v>
      </c>
      <c r="K8822" s="49" t="s">
        <v>106</v>
      </c>
      <c r="L8822" s="49">
        <v>9802903</v>
      </c>
      <c r="M8822" s="49" t="s">
        <v>908</v>
      </c>
      <c r="N8822" s="51">
        <v>35247</v>
      </c>
      <c r="O8822" s="51">
        <v>35247</v>
      </c>
      <c r="P8822" s="49" t="s">
        <v>1081</v>
      </c>
    </row>
    <row r="8823" spans="1:16">
      <c r="A8823" s="46">
        <v>0</v>
      </c>
      <c r="B8823" s="46">
        <v>0</v>
      </c>
      <c r="C8823" s="46">
        <v>0</v>
      </c>
      <c r="D8823" s="46">
        <f t="shared" si="137"/>
        <v>0</v>
      </c>
      <c r="E8823" s="51">
        <v>45261</v>
      </c>
      <c r="F8823" s="49" t="s">
        <v>80</v>
      </c>
      <c r="G8823" s="49" t="s">
        <v>81</v>
      </c>
      <c r="H8823" s="49" t="s">
        <v>3494</v>
      </c>
      <c r="I8823" s="49" t="s">
        <v>123</v>
      </c>
      <c r="J8823" s="49">
        <v>135500</v>
      </c>
      <c r="K8823" s="49" t="s">
        <v>107</v>
      </c>
      <c r="L8823" s="49">
        <v>9878422</v>
      </c>
      <c r="M8823" s="49" t="s">
        <v>3498</v>
      </c>
      <c r="N8823" s="51">
        <v>36357</v>
      </c>
      <c r="O8823" s="51">
        <v>36373</v>
      </c>
      <c r="P8823" s="49" t="s">
        <v>3497</v>
      </c>
    </row>
    <row r="8824" spans="1:16">
      <c r="A8824" s="46">
        <v>0</v>
      </c>
      <c r="B8824" s="46">
        <v>0</v>
      </c>
      <c r="C8824" s="46">
        <v>0</v>
      </c>
      <c r="D8824" s="46">
        <f t="shared" si="137"/>
        <v>0</v>
      </c>
      <c r="E8824" s="51">
        <v>45261</v>
      </c>
      <c r="F8824" s="49" t="s">
        <v>80</v>
      </c>
      <c r="G8824" s="49" t="s">
        <v>81</v>
      </c>
      <c r="H8824" s="49" t="s">
        <v>3494</v>
      </c>
      <c r="I8824" s="49" t="s">
        <v>123</v>
      </c>
      <c r="J8824" s="49">
        <v>135500</v>
      </c>
      <c r="K8824" s="49" t="s">
        <v>107</v>
      </c>
      <c r="L8824" s="49">
        <v>9809760</v>
      </c>
      <c r="M8824" s="49" t="s">
        <v>3499</v>
      </c>
      <c r="N8824" s="51">
        <v>37307</v>
      </c>
      <c r="O8824" s="51">
        <v>37288</v>
      </c>
      <c r="P8824" s="49" t="s">
        <v>3496</v>
      </c>
    </row>
    <row r="8825" spans="1:16">
      <c r="A8825" s="46">
        <v>0</v>
      </c>
      <c r="B8825" s="46">
        <v>0</v>
      </c>
      <c r="C8825" s="46">
        <v>0</v>
      </c>
      <c r="D8825" s="46">
        <f t="shared" si="137"/>
        <v>0</v>
      </c>
      <c r="E8825" s="51">
        <v>45261</v>
      </c>
      <c r="F8825" s="49" t="s">
        <v>80</v>
      </c>
      <c r="G8825" s="49" t="s">
        <v>81</v>
      </c>
      <c r="H8825" s="49" t="s">
        <v>3494</v>
      </c>
      <c r="I8825" s="49" t="s">
        <v>123</v>
      </c>
      <c r="J8825" s="49">
        <v>135500</v>
      </c>
      <c r="K8825" s="49" t="s">
        <v>107</v>
      </c>
      <c r="L8825" s="49">
        <v>9728360</v>
      </c>
      <c r="M8825" s="49" t="s">
        <v>3500</v>
      </c>
      <c r="N8825" s="51">
        <v>40057</v>
      </c>
      <c r="O8825" s="51">
        <v>40057</v>
      </c>
      <c r="P8825" s="49" t="s">
        <v>3501</v>
      </c>
    </row>
    <row r="8826" spans="1:16">
      <c r="A8826" s="46">
        <v>0</v>
      </c>
      <c r="B8826" s="46">
        <v>0</v>
      </c>
      <c r="C8826" s="46">
        <v>0</v>
      </c>
      <c r="D8826" s="46">
        <f t="shared" si="137"/>
        <v>0</v>
      </c>
      <c r="E8826" s="51">
        <v>45261</v>
      </c>
      <c r="F8826" s="49" t="s">
        <v>80</v>
      </c>
      <c r="G8826" s="49" t="s">
        <v>81</v>
      </c>
      <c r="H8826" s="49" t="s">
        <v>3494</v>
      </c>
      <c r="I8826" s="49" t="s">
        <v>123</v>
      </c>
      <c r="J8826" s="49">
        <v>135500</v>
      </c>
      <c r="K8826" s="49" t="s">
        <v>107</v>
      </c>
      <c r="L8826" s="49">
        <v>9809893</v>
      </c>
      <c r="M8826" s="49" t="s">
        <v>3499</v>
      </c>
      <c r="N8826" s="51">
        <v>37307</v>
      </c>
      <c r="O8826" s="51">
        <v>37316</v>
      </c>
      <c r="P8826" s="49" t="s">
        <v>3496</v>
      </c>
    </row>
    <row r="8827" spans="1:16">
      <c r="A8827" s="46">
        <v>0</v>
      </c>
      <c r="B8827" s="46">
        <v>0</v>
      </c>
      <c r="C8827" s="46">
        <v>0</v>
      </c>
      <c r="D8827" s="46">
        <f t="shared" si="137"/>
        <v>0</v>
      </c>
      <c r="E8827" s="51">
        <v>45261</v>
      </c>
      <c r="F8827" s="49" t="s">
        <v>80</v>
      </c>
      <c r="G8827" s="49" t="s">
        <v>81</v>
      </c>
      <c r="H8827" s="49" t="s">
        <v>3494</v>
      </c>
      <c r="I8827" s="49" t="s">
        <v>123</v>
      </c>
      <c r="J8827" s="49">
        <v>135500</v>
      </c>
      <c r="K8827" s="49" t="s">
        <v>107</v>
      </c>
      <c r="L8827" s="49">
        <v>9811472</v>
      </c>
      <c r="M8827" s="49" t="s">
        <v>3499</v>
      </c>
      <c r="N8827" s="51">
        <v>37307</v>
      </c>
      <c r="O8827" s="51">
        <v>37438</v>
      </c>
      <c r="P8827" s="49" t="s">
        <v>3496</v>
      </c>
    </row>
    <row r="8828" spans="1:16">
      <c r="A8828" s="46">
        <v>0</v>
      </c>
      <c r="B8828" s="46">
        <v>0</v>
      </c>
      <c r="C8828" s="46">
        <v>0</v>
      </c>
      <c r="D8828" s="46">
        <f t="shared" si="137"/>
        <v>0</v>
      </c>
      <c r="E8828" s="51">
        <v>45261</v>
      </c>
      <c r="F8828" s="49" t="s">
        <v>80</v>
      </c>
      <c r="G8828" s="49" t="s">
        <v>81</v>
      </c>
      <c r="H8828" s="49" t="s">
        <v>3494</v>
      </c>
      <c r="I8828" s="49" t="s">
        <v>123</v>
      </c>
      <c r="J8828" s="49">
        <v>135500</v>
      </c>
      <c r="K8828" s="49" t="s">
        <v>107</v>
      </c>
      <c r="L8828" s="49">
        <v>9811651</v>
      </c>
      <c r="M8828" s="49" t="s">
        <v>3499</v>
      </c>
      <c r="N8828" s="51">
        <v>37307</v>
      </c>
      <c r="O8828" s="51">
        <v>37469</v>
      </c>
      <c r="P8828" s="49" t="s">
        <v>3496</v>
      </c>
    </row>
    <row r="8829" spans="1:16">
      <c r="A8829" s="46">
        <v>0</v>
      </c>
      <c r="B8829" s="46">
        <v>0</v>
      </c>
      <c r="C8829" s="46">
        <v>0</v>
      </c>
      <c r="D8829" s="46">
        <f t="shared" si="137"/>
        <v>0</v>
      </c>
      <c r="E8829" s="51">
        <v>45261</v>
      </c>
      <c r="F8829" s="49" t="s">
        <v>80</v>
      </c>
      <c r="G8829" s="49" t="s">
        <v>81</v>
      </c>
      <c r="H8829" s="49" t="s">
        <v>3494</v>
      </c>
      <c r="I8829" s="49" t="s">
        <v>123</v>
      </c>
      <c r="J8829" s="49">
        <v>135500</v>
      </c>
      <c r="K8829" s="49" t="s">
        <v>107</v>
      </c>
      <c r="L8829" s="49">
        <v>9747448</v>
      </c>
      <c r="M8829" s="49" t="s">
        <v>3502</v>
      </c>
      <c r="N8829" s="51">
        <v>39031</v>
      </c>
      <c r="O8829" s="51">
        <v>39052</v>
      </c>
      <c r="P8829" s="49" t="s">
        <v>3495</v>
      </c>
    </row>
    <row r="8830" spans="1:16">
      <c r="A8830" s="46">
        <v>0</v>
      </c>
      <c r="B8830" s="46">
        <v>0</v>
      </c>
      <c r="C8830" s="46">
        <v>0</v>
      </c>
      <c r="D8830" s="46">
        <f t="shared" si="137"/>
        <v>0</v>
      </c>
      <c r="E8830" s="51">
        <v>45261</v>
      </c>
      <c r="F8830" s="49" t="s">
        <v>80</v>
      </c>
      <c r="G8830" s="49" t="s">
        <v>81</v>
      </c>
      <c r="H8830" s="49" t="s">
        <v>3494</v>
      </c>
      <c r="I8830" s="49" t="s">
        <v>123</v>
      </c>
      <c r="J8830" s="49">
        <v>135500</v>
      </c>
      <c r="K8830" s="49" t="s">
        <v>108</v>
      </c>
      <c r="L8830" s="49">
        <v>9704651</v>
      </c>
      <c r="M8830" s="49" t="s">
        <v>930</v>
      </c>
      <c r="N8830" s="51">
        <v>35247</v>
      </c>
      <c r="O8830" s="51">
        <v>35247</v>
      </c>
      <c r="P8830" s="49" t="s">
        <v>1091</v>
      </c>
    </row>
    <row r="8831" spans="1:16">
      <c r="A8831" s="46">
        <v>0</v>
      </c>
      <c r="B8831" s="46">
        <v>0</v>
      </c>
      <c r="C8831" s="46">
        <v>0</v>
      </c>
      <c r="D8831" s="46">
        <f t="shared" si="137"/>
        <v>0</v>
      </c>
      <c r="E8831" s="51">
        <v>45261</v>
      </c>
      <c r="F8831" s="49" t="s">
        <v>80</v>
      </c>
      <c r="G8831" s="49" t="s">
        <v>81</v>
      </c>
      <c r="H8831" s="49" t="s">
        <v>3494</v>
      </c>
      <c r="I8831" s="49" t="s">
        <v>123</v>
      </c>
      <c r="J8831" s="49">
        <v>135500</v>
      </c>
      <c r="K8831" s="49" t="s">
        <v>108</v>
      </c>
      <c r="L8831" s="49">
        <v>9741927</v>
      </c>
      <c r="M8831" s="49" t="s">
        <v>930</v>
      </c>
      <c r="N8831" s="51">
        <v>39031</v>
      </c>
      <c r="O8831" s="51">
        <v>38718</v>
      </c>
      <c r="P8831" s="49" t="s">
        <v>3495</v>
      </c>
    </row>
    <row r="8832" spans="1:16">
      <c r="A8832" s="46">
        <v>0</v>
      </c>
      <c r="B8832" s="46">
        <v>0</v>
      </c>
      <c r="C8832" s="46">
        <v>0</v>
      </c>
      <c r="D8832" s="46">
        <f t="shared" si="137"/>
        <v>0</v>
      </c>
      <c r="E8832" s="51">
        <v>45261</v>
      </c>
      <c r="F8832" s="49" t="s">
        <v>80</v>
      </c>
      <c r="G8832" s="49" t="s">
        <v>81</v>
      </c>
      <c r="H8832" s="49" t="s">
        <v>3494</v>
      </c>
      <c r="I8832" s="49" t="s">
        <v>123</v>
      </c>
      <c r="J8832" s="49">
        <v>135500</v>
      </c>
      <c r="K8832" s="49" t="s">
        <v>108</v>
      </c>
      <c r="L8832" s="49">
        <v>9870330</v>
      </c>
      <c r="M8832" s="49" t="s">
        <v>930</v>
      </c>
      <c r="N8832" s="51">
        <v>36357</v>
      </c>
      <c r="O8832" s="51">
        <v>36161</v>
      </c>
      <c r="P8832" s="49" t="s">
        <v>3497</v>
      </c>
    </row>
    <row r="8833" spans="1:16">
      <c r="A8833" s="46">
        <v>0</v>
      </c>
      <c r="B8833" s="46">
        <v>0</v>
      </c>
      <c r="C8833" s="46">
        <v>0</v>
      </c>
      <c r="D8833" s="46">
        <f t="shared" si="137"/>
        <v>0</v>
      </c>
      <c r="E8833" s="51">
        <v>45261</v>
      </c>
      <c r="F8833" s="49" t="s">
        <v>80</v>
      </c>
      <c r="G8833" s="49" t="s">
        <v>81</v>
      </c>
      <c r="H8833" s="49" t="s">
        <v>3494</v>
      </c>
      <c r="I8833" s="49" t="s">
        <v>123</v>
      </c>
      <c r="J8833" s="49">
        <v>135500</v>
      </c>
      <c r="K8833" s="49" t="s">
        <v>108</v>
      </c>
      <c r="L8833" s="49">
        <v>9810000</v>
      </c>
      <c r="M8833" s="49" t="s">
        <v>930</v>
      </c>
      <c r="N8833" s="51">
        <v>37307</v>
      </c>
      <c r="O8833" s="51">
        <v>37257</v>
      </c>
      <c r="P8833" s="49" t="s">
        <v>3496</v>
      </c>
    </row>
    <row r="8834" spans="1:16">
      <c r="A8834" s="46">
        <v>0</v>
      </c>
      <c r="B8834" s="46">
        <v>0</v>
      </c>
      <c r="C8834" s="46">
        <v>0</v>
      </c>
      <c r="D8834" s="46">
        <f t="shared" si="137"/>
        <v>0</v>
      </c>
      <c r="E8834" s="51">
        <v>45261</v>
      </c>
      <c r="F8834" s="49" t="s">
        <v>80</v>
      </c>
      <c r="G8834" s="49" t="s">
        <v>81</v>
      </c>
      <c r="H8834" s="49" t="s">
        <v>3494</v>
      </c>
      <c r="I8834" s="49" t="s">
        <v>123</v>
      </c>
      <c r="J8834" s="49">
        <v>135500</v>
      </c>
      <c r="K8834" s="49" t="s">
        <v>108</v>
      </c>
      <c r="L8834" s="49">
        <v>9773918</v>
      </c>
      <c r="M8834" s="49" t="s">
        <v>930</v>
      </c>
      <c r="N8834" s="51">
        <v>34881</v>
      </c>
      <c r="O8834" s="51">
        <v>34881</v>
      </c>
      <c r="P8834" s="49" t="s">
        <v>1091</v>
      </c>
    </row>
    <row r="8835" spans="1:16">
      <c r="A8835" s="46">
        <v>0</v>
      </c>
      <c r="B8835" s="46">
        <v>0</v>
      </c>
      <c r="C8835" s="46">
        <v>0</v>
      </c>
      <c r="D8835" s="46">
        <f t="shared" ref="D8835:D8898" si="138">+B8835-C8835</f>
        <v>0</v>
      </c>
      <c r="E8835" s="51">
        <v>45261</v>
      </c>
      <c r="F8835" s="49" t="s">
        <v>80</v>
      </c>
      <c r="G8835" s="49" t="s">
        <v>81</v>
      </c>
      <c r="H8835" s="49" t="s">
        <v>3494</v>
      </c>
      <c r="I8835" s="49" t="s">
        <v>123</v>
      </c>
      <c r="J8835" s="49">
        <v>135500</v>
      </c>
      <c r="K8835" s="49" t="s">
        <v>131</v>
      </c>
      <c r="L8835" s="49">
        <v>9802266</v>
      </c>
      <c r="M8835" s="49" t="s">
        <v>913</v>
      </c>
      <c r="N8835" s="51">
        <v>29037</v>
      </c>
      <c r="O8835" s="51">
        <v>29037</v>
      </c>
      <c r="P8835" s="49" t="s">
        <v>1081</v>
      </c>
    </row>
    <row r="8836" spans="1:16">
      <c r="A8836" s="46">
        <v>0</v>
      </c>
      <c r="B8836" s="46">
        <v>0</v>
      </c>
      <c r="C8836" s="46">
        <v>0</v>
      </c>
      <c r="D8836" s="46">
        <f t="shared" si="138"/>
        <v>0</v>
      </c>
      <c r="E8836" s="51">
        <v>45261</v>
      </c>
      <c r="F8836" s="49" t="s">
        <v>80</v>
      </c>
      <c r="G8836" s="49" t="s">
        <v>81</v>
      </c>
      <c r="H8836" s="49" t="s">
        <v>3494</v>
      </c>
      <c r="I8836" s="49" t="s">
        <v>123</v>
      </c>
      <c r="J8836" s="49">
        <v>135500</v>
      </c>
      <c r="K8836" s="49" t="s">
        <v>109</v>
      </c>
      <c r="L8836" s="49">
        <v>9802978</v>
      </c>
      <c r="M8836" s="49" t="s">
        <v>914</v>
      </c>
      <c r="N8836" s="51">
        <v>34881</v>
      </c>
      <c r="O8836" s="51">
        <v>34881</v>
      </c>
      <c r="P8836" s="49" t="s">
        <v>1081</v>
      </c>
    </row>
    <row r="8837" spans="1:16">
      <c r="A8837" s="46">
        <v>0</v>
      </c>
      <c r="B8837" s="46">
        <v>0</v>
      </c>
      <c r="C8837" s="46">
        <v>0</v>
      </c>
      <c r="D8837" s="46">
        <f t="shared" si="138"/>
        <v>0</v>
      </c>
      <c r="E8837" s="51">
        <v>45261</v>
      </c>
      <c r="F8837" s="49" t="s">
        <v>80</v>
      </c>
      <c r="G8837" s="49" t="s">
        <v>81</v>
      </c>
      <c r="H8837" s="49" t="s">
        <v>3494</v>
      </c>
      <c r="I8837" s="49" t="s">
        <v>123</v>
      </c>
      <c r="J8837" s="49">
        <v>135500</v>
      </c>
      <c r="K8837" s="49" t="s">
        <v>109</v>
      </c>
      <c r="L8837" s="49">
        <v>9803322</v>
      </c>
      <c r="M8837" s="49" t="s">
        <v>914</v>
      </c>
      <c r="N8837" s="51">
        <v>34881</v>
      </c>
      <c r="O8837" s="51">
        <v>34881</v>
      </c>
      <c r="P8837" s="49" t="s">
        <v>1081</v>
      </c>
    </row>
    <row r="8838" spans="1:16">
      <c r="A8838" s="46">
        <v>0</v>
      </c>
      <c r="B8838" s="46">
        <v>0</v>
      </c>
      <c r="C8838" s="46">
        <v>0</v>
      </c>
      <c r="D8838" s="46">
        <f t="shared" si="138"/>
        <v>0</v>
      </c>
      <c r="E8838" s="51">
        <v>45261</v>
      </c>
      <c r="F8838" s="49" t="s">
        <v>80</v>
      </c>
      <c r="G8838" s="49" t="s">
        <v>81</v>
      </c>
      <c r="H8838" s="49" t="s">
        <v>3494</v>
      </c>
      <c r="I8838" s="49" t="s">
        <v>123</v>
      </c>
      <c r="J8838" s="49">
        <v>135500</v>
      </c>
      <c r="K8838" s="49" t="s">
        <v>109</v>
      </c>
      <c r="L8838" s="49">
        <v>9803219</v>
      </c>
      <c r="M8838" s="49" t="s">
        <v>914</v>
      </c>
      <c r="N8838" s="51">
        <v>34881</v>
      </c>
      <c r="O8838" s="51">
        <v>34881</v>
      </c>
      <c r="P8838" s="49" t="s">
        <v>1081</v>
      </c>
    </row>
    <row r="8839" spans="1:16">
      <c r="A8839" s="46">
        <v>0</v>
      </c>
      <c r="B8839" s="46">
        <v>0</v>
      </c>
      <c r="C8839" s="46">
        <v>0</v>
      </c>
      <c r="D8839" s="46">
        <f t="shared" si="138"/>
        <v>0</v>
      </c>
      <c r="E8839" s="51">
        <v>45261</v>
      </c>
      <c r="F8839" s="49" t="s">
        <v>80</v>
      </c>
      <c r="G8839" s="49" t="s">
        <v>81</v>
      </c>
      <c r="H8839" s="49" t="s">
        <v>3494</v>
      </c>
      <c r="I8839" s="49" t="s">
        <v>123</v>
      </c>
      <c r="J8839" s="49">
        <v>135500</v>
      </c>
      <c r="K8839" s="49" t="s">
        <v>109</v>
      </c>
      <c r="L8839" s="49">
        <v>9817902</v>
      </c>
      <c r="M8839" s="49" t="s">
        <v>914</v>
      </c>
      <c r="N8839" s="51">
        <v>38261</v>
      </c>
      <c r="O8839" s="51">
        <v>37987</v>
      </c>
      <c r="P8839" s="49" t="s">
        <v>3501</v>
      </c>
    </row>
    <row r="8840" spans="1:16">
      <c r="A8840" s="46">
        <v>0</v>
      </c>
      <c r="B8840" s="46">
        <v>0</v>
      </c>
      <c r="C8840" s="46">
        <v>0</v>
      </c>
      <c r="D8840" s="46">
        <f t="shared" si="138"/>
        <v>0</v>
      </c>
      <c r="E8840" s="51">
        <v>45261</v>
      </c>
      <c r="F8840" s="49" t="s">
        <v>80</v>
      </c>
      <c r="G8840" s="49" t="s">
        <v>81</v>
      </c>
      <c r="H8840" s="49" t="s">
        <v>3494</v>
      </c>
      <c r="I8840" s="49" t="s">
        <v>123</v>
      </c>
      <c r="J8840" s="49">
        <v>135500</v>
      </c>
      <c r="K8840" s="49" t="s">
        <v>109</v>
      </c>
      <c r="L8840" s="49">
        <v>9803287</v>
      </c>
      <c r="M8840" s="49" t="s">
        <v>914</v>
      </c>
      <c r="N8840" s="51">
        <v>34516</v>
      </c>
      <c r="O8840" s="51">
        <v>34516</v>
      </c>
      <c r="P8840" s="49" t="s">
        <v>1081</v>
      </c>
    </row>
    <row r="8841" spans="1:16">
      <c r="A8841" s="46">
        <v>0</v>
      </c>
      <c r="B8841" s="46">
        <v>0</v>
      </c>
      <c r="C8841" s="46">
        <v>0</v>
      </c>
      <c r="D8841" s="46">
        <f t="shared" si="138"/>
        <v>0</v>
      </c>
      <c r="E8841" s="51">
        <v>45261</v>
      </c>
      <c r="F8841" s="49" t="s">
        <v>80</v>
      </c>
      <c r="G8841" s="49" t="s">
        <v>81</v>
      </c>
      <c r="H8841" s="49" t="s">
        <v>3494</v>
      </c>
      <c r="I8841" s="49" t="s">
        <v>123</v>
      </c>
      <c r="J8841" s="49">
        <v>135500</v>
      </c>
      <c r="K8841" s="49" t="s">
        <v>109</v>
      </c>
      <c r="L8841" s="49">
        <v>9803379</v>
      </c>
      <c r="M8841" s="49" t="s">
        <v>914</v>
      </c>
      <c r="N8841" s="51">
        <v>35247</v>
      </c>
      <c r="O8841" s="51">
        <v>35247</v>
      </c>
      <c r="P8841" s="49" t="s">
        <v>1081</v>
      </c>
    </row>
    <row r="8842" spans="1:16">
      <c r="A8842" s="46">
        <v>0</v>
      </c>
      <c r="B8842" s="46">
        <v>0</v>
      </c>
      <c r="C8842" s="46">
        <v>0</v>
      </c>
      <c r="D8842" s="46">
        <f t="shared" si="138"/>
        <v>0</v>
      </c>
      <c r="E8842" s="51">
        <v>45261</v>
      </c>
      <c r="F8842" s="49" t="s">
        <v>80</v>
      </c>
      <c r="G8842" s="49" t="s">
        <v>81</v>
      </c>
      <c r="H8842" s="49" t="s">
        <v>3494</v>
      </c>
      <c r="I8842" s="49" t="s">
        <v>123</v>
      </c>
      <c r="J8842" s="49">
        <v>135500</v>
      </c>
      <c r="K8842" s="49" t="s">
        <v>109</v>
      </c>
      <c r="L8842" s="49">
        <v>9803289</v>
      </c>
      <c r="M8842" s="49" t="s">
        <v>914</v>
      </c>
      <c r="N8842" s="51">
        <v>36357</v>
      </c>
      <c r="O8842" s="51">
        <v>36161</v>
      </c>
      <c r="P8842" s="49" t="s">
        <v>1081</v>
      </c>
    </row>
    <row r="8843" spans="1:16">
      <c r="A8843" s="46">
        <v>0</v>
      </c>
      <c r="B8843" s="46">
        <v>0</v>
      </c>
      <c r="C8843" s="46">
        <v>0</v>
      </c>
      <c r="D8843" s="46">
        <f t="shared" si="138"/>
        <v>0</v>
      </c>
      <c r="E8843" s="51">
        <v>45261</v>
      </c>
      <c r="F8843" s="49" t="s">
        <v>80</v>
      </c>
      <c r="G8843" s="49" t="s">
        <v>81</v>
      </c>
      <c r="H8843" s="49" t="s">
        <v>3494</v>
      </c>
      <c r="I8843" s="49" t="s">
        <v>123</v>
      </c>
      <c r="J8843" s="49">
        <v>135500</v>
      </c>
      <c r="K8843" s="49" t="s">
        <v>109</v>
      </c>
      <c r="L8843" s="49">
        <v>9803369</v>
      </c>
      <c r="M8843" s="49" t="s">
        <v>914</v>
      </c>
      <c r="N8843" s="51">
        <v>34881</v>
      </c>
      <c r="O8843" s="51">
        <v>34881</v>
      </c>
      <c r="P8843" s="49" t="s">
        <v>1081</v>
      </c>
    </row>
    <row r="8844" spans="1:16">
      <c r="A8844" s="46">
        <v>0</v>
      </c>
      <c r="B8844" s="46">
        <v>0</v>
      </c>
      <c r="C8844" s="46">
        <v>0</v>
      </c>
      <c r="D8844" s="46">
        <f t="shared" si="138"/>
        <v>0</v>
      </c>
      <c r="E8844" s="51">
        <v>45261</v>
      </c>
      <c r="F8844" s="49" t="s">
        <v>80</v>
      </c>
      <c r="G8844" s="49" t="s">
        <v>81</v>
      </c>
      <c r="H8844" s="49" t="s">
        <v>3494</v>
      </c>
      <c r="I8844" s="49" t="s">
        <v>123</v>
      </c>
      <c r="J8844" s="49">
        <v>135500</v>
      </c>
      <c r="K8844" s="49" t="s">
        <v>109</v>
      </c>
      <c r="L8844" s="49">
        <v>9804917</v>
      </c>
      <c r="M8844" s="49" t="s">
        <v>914</v>
      </c>
      <c r="N8844" s="51">
        <v>35247</v>
      </c>
      <c r="O8844" s="51">
        <v>35247</v>
      </c>
      <c r="P8844" s="49" t="s">
        <v>1081</v>
      </c>
    </row>
    <row r="8845" spans="1:16">
      <c r="A8845" s="46">
        <v>0</v>
      </c>
      <c r="B8845" s="46">
        <v>0</v>
      </c>
      <c r="C8845" s="46">
        <v>0</v>
      </c>
      <c r="D8845" s="46">
        <f t="shared" si="138"/>
        <v>0</v>
      </c>
      <c r="E8845" s="51">
        <v>45261</v>
      </c>
      <c r="F8845" s="49" t="s">
        <v>80</v>
      </c>
      <c r="G8845" s="49" t="s">
        <v>81</v>
      </c>
      <c r="H8845" s="49" t="s">
        <v>3494</v>
      </c>
      <c r="I8845" s="49" t="s">
        <v>123</v>
      </c>
      <c r="J8845" s="49">
        <v>135500</v>
      </c>
      <c r="K8845" s="49" t="s">
        <v>109</v>
      </c>
      <c r="L8845" s="49">
        <v>9802977</v>
      </c>
      <c r="M8845" s="49" t="s">
        <v>914</v>
      </c>
      <c r="N8845" s="51">
        <v>34516</v>
      </c>
      <c r="O8845" s="51">
        <v>34516</v>
      </c>
      <c r="P8845" s="49" t="s">
        <v>1081</v>
      </c>
    </row>
    <row r="8846" spans="1:16">
      <c r="A8846" s="46">
        <v>0</v>
      </c>
      <c r="B8846" s="46">
        <v>0</v>
      </c>
      <c r="C8846" s="46">
        <v>0</v>
      </c>
      <c r="D8846" s="46">
        <f t="shared" si="138"/>
        <v>0</v>
      </c>
      <c r="E8846" s="51">
        <v>45261</v>
      </c>
      <c r="F8846" s="49" t="s">
        <v>80</v>
      </c>
      <c r="G8846" s="49" t="s">
        <v>81</v>
      </c>
      <c r="H8846" s="49" t="s">
        <v>3494</v>
      </c>
      <c r="I8846" s="49" t="s">
        <v>123</v>
      </c>
      <c r="J8846" s="49">
        <v>135500</v>
      </c>
      <c r="K8846" s="49" t="s">
        <v>109</v>
      </c>
      <c r="L8846" s="49">
        <v>9803121</v>
      </c>
      <c r="M8846" s="49" t="s">
        <v>914</v>
      </c>
      <c r="N8846" s="51">
        <v>34881</v>
      </c>
      <c r="O8846" s="51">
        <v>34881</v>
      </c>
      <c r="P8846" s="49" t="s">
        <v>1081</v>
      </c>
    </row>
    <row r="8847" spans="1:16">
      <c r="A8847" s="46">
        <v>0</v>
      </c>
      <c r="B8847" s="46">
        <v>0</v>
      </c>
      <c r="C8847" s="46">
        <v>0</v>
      </c>
      <c r="D8847" s="46">
        <f t="shared" si="138"/>
        <v>0</v>
      </c>
      <c r="E8847" s="51">
        <v>45261</v>
      </c>
      <c r="F8847" s="49" t="s">
        <v>80</v>
      </c>
      <c r="G8847" s="49" t="s">
        <v>81</v>
      </c>
      <c r="H8847" s="49" t="s">
        <v>3494</v>
      </c>
      <c r="I8847" s="49" t="s">
        <v>123</v>
      </c>
      <c r="J8847" s="49">
        <v>135500</v>
      </c>
      <c r="K8847" s="49" t="s">
        <v>109</v>
      </c>
      <c r="L8847" s="49">
        <v>9803359</v>
      </c>
      <c r="M8847" s="49" t="s">
        <v>914</v>
      </c>
      <c r="N8847" s="51">
        <v>34881</v>
      </c>
      <c r="O8847" s="51">
        <v>34881</v>
      </c>
      <c r="P8847" s="49" t="s">
        <v>1081</v>
      </c>
    </row>
    <row r="8848" spans="1:16">
      <c r="A8848" s="46">
        <v>0</v>
      </c>
      <c r="B8848" s="46">
        <v>0</v>
      </c>
      <c r="C8848" s="46">
        <v>0</v>
      </c>
      <c r="D8848" s="46">
        <f t="shared" si="138"/>
        <v>0</v>
      </c>
      <c r="E8848" s="51">
        <v>45261</v>
      </c>
      <c r="F8848" s="49" t="s">
        <v>80</v>
      </c>
      <c r="G8848" s="49" t="s">
        <v>81</v>
      </c>
      <c r="H8848" s="49" t="s">
        <v>3494</v>
      </c>
      <c r="I8848" s="49" t="s">
        <v>123</v>
      </c>
      <c r="J8848" s="49">
        <v>135500</v>
      </c>
      <c r="K8848" s="49" t="s">
        <v>109</v>
      </c>
      <c r="L8848" s="49">
        <v>9804922</v>
      </c>
      <c r="M8848" s="49" t="s">
        <v>914</v>
      </c>
      <c r="N8848" s="51">
        <v>35247</v>
      </c>
      <c r="O8848" s="51">
        <v>35247</v>
      </c>
      <c r="P8848" s="49" t="s">
        <v>1081</v>
      </c>
    </row>
    <row r="8849" spans="1:16">
      <c r="A8849" s="46">
        <v>0</v>
      </c>
      <c r="B8849" s="46">
        <v>0</v>
      </c>
      <c r="C8849" s="46">
        <v>0</v>
      </c>
      <c r="D8849" s="46">
        <f t="shared" si="138"/>
        <v>0</v>
      </c>
      <c r="E8849" s="51">
        <v>45261</v>
      </c>
      <c r="F8849" s="49" t="s">
        <v>80</v>
      </c>
      <c r="G8849" s="49" t="s">
        <v>81</v>
      </c>
      <c r="H8849" s="49" t="s">
        <v>3494</v>
      </c>
      <c r="I8849" s="49" t="s">
        <v>123</v>
      </c>
      <c r="J8849" s="49">
        <v>135500</v>
      </c>
      <c r="K8849" s="49" t="s">
        <v>109</v>
      </c>
      <c r="L8849" s="49">
        <v>9802896</v>
      </c>
      <c r="M8849" s="49" t="s">
        <v>914</v>
      </c>
      <c r="N8849" s="51">
        <v>34881</v>
      </c>
      <c r="O8849" s="51">
        <v>34881</v>
      </c>
      <c r="P8849" s="49" t="s">
        <v>1081</v>
      </c>
    </row>
    <row r="8850" spans="1:16">
      <c r="A8850" s="46">
        <v>0</v>
      </c>
      <c r="B8850" s="46">
        <v>0</v>
      </c>
      <c r="C8850" s="46">
        <v>0</v>
      </c>
      <c r="D8850" s="46">
        <f t="shared" si="138"/>
        <v>0</v>
      </c>
      <c r="E8850" s="51">
        <v>45261</v>
      </c>
      <c r="F8850" s="49" t="s">
        <v>80</v>
      </c>
      <c r="G8850" s="49" t="s">
        <v>81</v>
      </c>
      <c r="H8850" s="49" t="s">
        <v>3494</v>
      </c>
      <c r="I8850" s="49" t="s">
        <v>123</v>
      </c>
      <c r="J8850" s="49">
        <v>135500</v>
      </c>
      <c r="K8850" s="49" t="s">
        <v>109</v>
      </c>
      <c r="L8850" s="49">
        <v>9803220</v>
      </c>
      <c r="M8850" s="49" t="s">
        <v>914</v>
      </c>
      <c r="N8850" s="51">
        <v>36357</v>
      </c>
      <c r="O8850" s="51">
        <v>36161</v>
      </c>
      <c r="P8850" s="49" t="s">
        <v>1081</v>
      </c>
    </row>
    <row r="8851" spans="1:16">
      <c r="A8851" s="46">
        <v>0</v>
      </c>
      <c r="B8851" s="46">
        <v>0</v>
      </c>
      <c r="C8851" s="46">
        <v>0</v>
      </c>
      <c r="D8851" s="46">
        <f t="shared" si="138"/>
        <v>0</v>
      </c>
      <c r="E8851" s="51">
        <v>45261</v>
      </c>
      <c r="F8851" s="49" t="s">
        <v>80</v>
      </c>
      <c r="G8851" s="49" t="s">
        <v>81</v>
      </c>
      <c r="H8851" s="49" t="s">
        <v>3494</v>
      </c>
      <c r="I8851" s="49" t="s">
        <v>123</v>
      </c>
      <c r="J8851" s="49">
        <v>135500</v>
      </c>
      <c r="K8851" s="49" t="s">
        <v>109</v>
      </c>
      <c r="L8851" s="49">
        <v>9804918</v>
      </c>
      <c r="M8851" s="49" t="s">
        <v>914</v>
      </c>
      <c r="N8851" s="51">
        <v>35247</v>
      </c>
      <c r="O8851" s="51">
        <v>35247</v>
      </c>
      <c r="P8851" s="49" t="s">
        <v>1081</v>
      </c>
    </row>
    <row r="8852" spans="1:16">
      <c r="A8852" s="46">
        <v>0</v>
      </c>
      <c r="B8852" s="46">
        <v>0</v>
      </c>
      <c r="C8852" s="46">
        <v>0</v>
      </c>
      <c r="D8852" s="46">
        <f t="shared" si="138"/>
        <v>0</v>
      </c>
      <c r="E8852" s="51">
        <v>45261</v>
      </c>
      <c r="F8852" s="49" t="s">
        <v>80</v>
      </c>
      <c r="G8852" s="49" t="s">
        <v>81</v>
      </c>
      <c r="H8852" s="49" t="s">
        <v>3494</v>
      </c>
      <c r="I8852" s="49" t="s">
        <v>123</v>
      </c>
      <c r="J8852" s="49">
        <v>135500</v>
      </c>
      <c r="K8852" s="49" t="s">
        <v>109</v>
      </c>
      <c r="L8852" s="49">
        <v>9804921</v>
      </c>
      <c r="M8852" s="49" t="s">
        <v>914</v>
      </c>
      <c r="N8852" s="51">
        <v>35247</v>
      </c>
      <c r="O8852" s="51">
        <v>35247</v>
      </c>
      <c r="P8852" s="49" t="s">
        <v>1081</v>
      </c>
    </row>
    <row r="8853" spans="1:16">
      <c r="A8853" s="46">
        <v>0</v>
      </c>
      <c r="B8853" s="46">
        <v>0</v>
      </c>
      <c r="C8853" s="46">
        <v>0</v>
      </c>
      <c r="D8853" s="46">
        <f t="shared" si="138"/>
        <v>0</v>
      </c>
      <c r="E8853" s="51">
        <v>45261</v>
      </c>
      <c r="F8853" s="49" t="s">
        <v>80</v>
      </c>
      <c r="G8853" s="49" t="s">
        <v>81</v>
      </c>
      <c r="H8853" s="49" t="s">
        <v>3494</v>
      </c>
      <c r="I8853" s="49" t="s">
        <v>123</v>
      </c>
      <c r="J8853" s="49">
        <v>135500</v>
      </c>
      <c r="K8853" s="49" t="s">
        <v>109</v>
      </c>
      <c r="L8853" s="49">
        <v>9804920</v>
      </c>
      <c r="M8853" s="49" t="s">
        <v>914</v>
      </c>
      <c r="N8853" s="51">
        <v>35247</v>
      </c>
      <c r="O8853" s="51">
        <v>35247</v>
      </c>
      <c r="P8853" s="49" t="s">
        <v>1081</v>
      </c>
    </row>
    <row r="8854" spans="1:16">
      <c r="A8854" s="46">
        <v>0</v>
      </c>
      <c r="B8854" s="46">
        <v>0</v>
      </c>
      <c r="C8854" s="46">
        <v>0</v>
      </c>
      <c r="D8854" s="46">
        <f t="shared" si="138"/>
        <v>0</v>
      </c>
      <c r="E8854" s="51">
        <v>45261</v>
      </c>
      <c r="F8854" s="49" t="s">
        <v>80</v>
      </c>
      <c r="G8854" s="49" t="s">
        <v>81</v>
      </c>
      <c r="H8854" s="49" t="s">
        <v>3494</v>
      </c>
      <c r="I8854" s="49" t="s">
        <v>123</v>
      </c>
      <c r="J8854" s="49">
        <v>135500</v>
      </c>
      <c r="K8854" s="49" t="s">
        <v>109</v>
      </c>
      <c r="L8854" s="49">
        <v>9803288</v>
      </c>
      <c r="M8854" s="49" t="s">
        <v>914</v>
      </c>
      <c r="N8854" s="51">
        <v>34881</v>
      </c>
      <c r="O8854" s="51">
        <v>34881</v>
      </c>
      <c r="P8854" s="49" t="s">
        <v>1081</v>
      </c>
    </row>
    <row r="8855" spans="1:16">
      <c r="A8855" s="46">
        <v>0</v>
      </c>
      <c r="B8855" s="46">
        <v>0</v>
      </c>
      <c r="C8855" s="46">
        <v>0</v>
      </c>
      <c r="D8855" s="46">
        <f t="shared" si="138"/>
        <v>0</v>
      </c>
      <c r="E8855" s="51">
        <v>45261</v>
      </c>
      <c r="F8855" s="49" t="s">
        <v>80</v>
      </c>
      <c r="G8855" s="49" t="s">
        <v>81</v>
      </c>
      <c r="H8855" s="49" t="s">
        <v>3494</v>
      </c>
      <c r="I8855" s="49" t="s">
        <v>123</v>
      </c>
      <c r="J8855" s="49">
        <v>135500</v>
      </c>
      <c r="K8855" s="49" t="s">
        <v>109</v>
      </c>
      <c r="L8855" s="49">
        <v>9804916</v>
      </c>
      <c r="M8855" s="49" t="s">
        <v>914</v>
      </c>
      <c r="N8855" s="51">
        <v>35247</v>
      </c>
      <c r="O8855" s="51">
        <v>35247</v>
      </c>
      <c r="P8855" s="49" t="s">
        <v>1081</v>
      </c>
    </row>
    <row r="8856" spans="1:16">
      <c r="A8856" s="46">
        <v>0</v>
      </c>
      <c r="B8856" s="46">
        <v>0</v>
      </c>
      <c r="C8856" s="46">
        <v>0</v>
      </c>
      <c r="D8856" s="46">
        <f t="shared" si="138"/>
        <v>0</v>
      </c>
      <c r="E8856" s="51">
        <v>45261</v>
      </c>
      <c r="F8856" s="49" t="s">
        <v>80</v>
      </c>
      <c r="G8856" s="49" t="s">
        <v>81</v>
      </c>
      <c r="H8856" s="49" t="s">
        <v>3494</v>
      </c>
      <c r="I8856" s="49" t="s">
        <v>123</v>
      </c>
      <c r="J8856" s="49">
        <v>135500</v>
      </c>
      <c r="K8856" s="49" t="s">
        <v>109</v>
      </c>
      <c r="L8856" s="49">
        <v>9803380</v>
      </c>
      <c r="M8856" s="49" t="s">
        <v>914</v>
      </c>
      <c r="N8856" s="51">
        <v>35247</v>
      </c>
      <c r="O8856" s="51">
        <v>35247</v>
      </c>
      <c r="P8856" s="49" t="s">
        <v>1081</v>
      </c>
    </row>
    <row r="8857" spans="1:16">
      <c r="A8857" s="46">
        <v>0</v>
      </c>
      <c r="B8857" s="46">
        <v>0</v>
      </c>
      <c r="C8857" s="46">
        <v>0</v>
      </c>
      <c r="D8857" s="46">
        <f t="shared" si="138"/>
        <v>0</v>
      </c>
      <c r="E8857" s="51">
        <v>45261</v>
      </c>
      <c r="F8857" s="49" t="s">
        <v>80</v>
      </c>
      <c r="G8857" s="49" t="s">
        <v>81</v>
      </c>
      <c r="H8857" s="49" t="s">
        <v>3494</v>
      </c>
      <c r="I8857" s="49" t="s">
        <v>123</v>
      </c>
      <c r="J8857" s="49">
        <v>135500</v>
      </c>
      <c r="K8857" s="49" t="s">
        <v>109</v>
      </c>
      <c r="L8857" s="49">
        <v>9804924</v>
      </c>
      <c r="M8857" s="49" t="s">
        <v>914</v>
      </c>
      <c r="N8857" s="51">
        <v>36357</v>
      </c>
      <c r="O8857" s="51">
        <v>36161</v>
      </c>
      <c r="P8857" s="49" t="s">
        <v>1081</v>
      </c>
    </row>
    <row r="8858" spans="1:16">
      <c r="A8858" s="46">
        <v>0</v>
      </c>
      <c r="B8858" s="46">
        <v>0</v>
      </c>
      <c r="C8858" s="46">
        <v>0</v>
      </c>
      <c r="D8858" s="46">
        <f t="shared" si="138"/>
        <v>0</v>
      </c>
      <c r="E8858" s="51">
        <v>45261</v>
      </c>
      <c r="F8858" s="49" t="s">
        <v>80</v>
      </c>
      <c r="G8858" s="49" t="s">
        <v>81</v>
      </c>
      <c r="H8858" s="49" t="s">
        <v>3494</v>
      </c>
      <c r="I8858" s="49" t="s">
        <v>123</v>
      </c>
      <c r="J8858" s="49">
        <v>135500</v>
      </c>
      <c r="K8858" s="49" t="s">
        <v>109</v>
      </c>
      <c r="L8858" s="49">
        <v>9804949</v>
      </c>
      <c r="M8858" s="49" t="s">
        <v>914</v>
      </c>
      <c r="N8858" s="51">
        <v>35247</v>
      </c>
      <c r="O8858" s="51">
        <v>35247</v>
      </c>
      <c r="P8858" s="49" t="s">
        <v>1081</v>
      </c>
    </row>
    <row r="8859" spans="1:16">
      <c r="A8859" s="46">
        <v>0</v>
      </c>
      <c r="B8859" s="46">
        <v>0</v>
      </c>
      <c r="C8859" s="46">
        <v>0</v>
      </c>
      <c r="D8859" s="46">
        <f t="shared" si="138"/>
        <v>0</v>
      </c>
      <c r="E8859" s="51">
        <v>45261</v>
      </c>
      <c r="F8859" s="49" t="s">
        <v>80</v>
      </c>
      <c r="G8859" s="49" t="s">
        <v>81</v>
      </c>
      <c r="H8859" s="49" t="s">
        <v>3494</v>
      </c>
      <c r="I8859" s="49" t="s">
        <v>123</v>
      </c>
      <c r="J8859" s="49">
        <v>135500</v>
      </c>
      <c r="K8859" s="49" t="s">
        <v>109</v>
      </c>
      <c r="L8859" s="49">
        <v>9741924</v>
      </c>
      <c r="M8859" s="49" t="s">
        <v>914</v>
      </c>
      <c r="N8859" s="51">
        <v>39031</v>
      </c>
      <c r="O8859" s="51">
        <v>38718</v>
      </c>
      <c r="P8859" s="49" t="s">
        <v>3495</v>
      </c>
    </row>
    <row r="8860" spans="1:16">
      <c r="A8860" s="46">
        <v>0</v>
      </c>
      <c r="B8860" s="46">
        <v>0</v>
      </c>
      <c r="C8860" s="46">
        <v>0</v>
      </c>
      <c r="D8860" s="46">
        <f t="shared" si="138"/>
        <v>0</v>
      </c>
      <c r="E8860" s="51">
        <v>45261</v>
      </c>
      <c r="F8860" s="49" t="s">
        <v>80</v>
      </c>
      <c r="G8860" s="49" t="s">
        <v>81</v>
      </c>
      <c r="H8860" s="49" t="s">
        <v>3494</v>
      </c>
      <c r="I8860" s="49" t="s">
        <v>123</v>
      </c>
      <c r="J8860" s="49">
        <v>135500</v>
      </c>
      <c r="K8860" s="49" t="s">
        <v>109</v>
      </c>
      <c r="L8860" s="49">
        <v>9809997</v>
      </c>
      <c r="M8860" s="49" t="s">
        <v>914</v>
      </c>
      <c r="N8860" s="51">
        <v>37307</v>
      </c>
      <c r="O8860" s="51">
        <v>37257</v>
      </c>
      <c r="P8860" s="49" t="s">
        <v>3496</v>
      </c>
    </row>
    <row r="8861" spans="1:16">
      <c r="A8861" s="46">
        <v>0</v>
      </c>
      <c r="B8861" s="46">
        <v>0</v>
      </c>
      <c r="C8861" s="46">
        <v>0</v>
      </c>
      <c r="D8861" s="46">
        <f t="shared" si="138"/>
        <v>0</v>
      </c>
      <c r="E8861" s="51">
        <v>45261</v>
      </c>
      <c r="F8861" s="49" t="s">
        <v>80</v>
      </c>
      <c r="G8861" s="49" t="s">
        <v>81</v>
      </c>
      <c r="H8861" s="49" t="s">
        <v>3494</v>
      </c>
      <c r="I8861" s="49" t="s">
        <v>123</v>
      </c>
      <c r="J8861" s="49">
        <v>135500</v>
      </c>
      <c r="K8861" s="49" t="s">
        <v>132</v>
      </c>
      <c r="L8861" s="49">
        <v>9974536</v>
      </c>
      <c r="M8861" s="49" t="s">
        <v>3503</v>
      </c>
      <c r="N8861" s="51">
        <v>29037</v>
      </c>
      <c r="O8861" s="51">
        <v>29037</v>
      </c>
      <c r="P8861" s="49" t="s">
        <v>1091</v>
      </c>
    </row>
    <row r="8862" spans="1:16">
      <c r="A8862" s="46">
        <v>0</v>
      </c>
      <c r="B8862" s="46">
        <v>0</v>
      </c>
      <c r="C8862" s="46">
        <v>0</v>
      </c>
      <c r="D8862" s="46">
        <f t="shared" si="138"/>
        <v>0</v>
      </c>
      <c r="E8862" s="51">
        <v>45261</v>
      </c>
      <c r="F8862" s="49" t="s">
        <v>80</v>
      </c>
      <c r="G8862" s="49" t="s">
        <v>81</v>
      </c>
      <c r="H8862" s="49" t="s">
        <v>3494</v>
      </c>
      <c r="I8862" s="49" t="s">
        <v>123</v>
      </c>
      <c r="J8862" s="49">
        <v>135500</v>
      </c>
      <c r="K8862" s="49" t="s">
        <v>134</v>
      </c>
      <c r="L8862" s="49">
        <v>9773917</v>
      </c>
      <c r="M8862" s="49" t="s">
        <v>3114</v>
      </c>
      <c r="N8862" s="51">
        <v>34881</v>
      </c>
      <c r="O8862" s="51">
        <v>34881</v>
      </c>
      <c r="P8862" s="49" t="s">
        <v>1091</v>
      </c>
    </row>
    <row r="8863" spans="1:16">
      <c r="A8863" s="46">
        <v>0</v>
      </c>
      <c r="B8863" s="46">
        <v>0</v>
      </c>
      <c r="C8863" s="46">
        <v>0</v>
      </c>
      <c r="D8863" s="46">
        <f t="shared" si="138"/>
        <v>0</v>
      </c>
      <c r="E8863" s="51">
        <v>45261</v>
      </c>
      <c r="F8863" s="49" t="s">
        <v>80</v>
      </c>
      <c r="G8863" s="49" t="s">
        <v>81</v>
      </c>
      <c r="H8863" s="49" t="s">
        <v>3494</v>
      </c>
      <c r="I8863" s="49" t="s">
        <v>123</v>
      </c>
      <c r="J8863" s="49">
        <v>135500</v>
      </c>
      <c r="K8863" s="49" t="s">
        <v>111</v>
      </c>
      <c r="L8863" s="49">
        <v>9974535</v>
      </c>
      <c r="M8863" s="49" t="s">
        <v>3092</v>
      </c>
      <c r="N8863" s="51">
        <v>31229</v>
      </c>
      <c r="O8863" s="51">
        <v>31229</v>
      </c>
      <c r="P8863" s="49" t="s">
        <v>1091</v>
      </c>
    </row>
    <row r="8864" spans="1:16">
      <c r="A8864" s="46">
        <v>0</v>
      </c>
      <c r="B8864" s="46">
        <v>0</v>
      </c>
      <c r="C8864" s="46">
        <v>0</v>
      </c>
      <c r="D8864" s="46">
        <f t="shared" si="138"/>
        <v>0</v>
      </c>
      <c r="E8864" s="51">
        <v>45261</v>
      </c>
      <c r="F8864" s="49" t="s">
        <v>80</v>
      </c>
      <c r="G8864" s="49" t="s">
        <v>81</v>
      </c>
      <c r="H8864" s="49" t="s">
        <v>3494</v>
      </c>
      <c r="I8864" s="49" t="s">
        <v>123</v>
      </c>
      <c r="J8864" s="49">
        <v>135500</v>
      </c>
      <c r="K8864" s="49" t="s">
        <v>111</v>
      </c>
      <c r="L8864" s="49">
        <v>9974540</v>
      </c>
      <c r="M8864" s="49" t="s">
        <v>3092</v>
      </c>
      <c r="N8864" s="51">
        <v>34516</v>
      </c>
      <c r="O8864" s="51">
        <v>34516</v>
      </c>
      <c r="P8864" s="49" t="s">
        <v>1091</v>
      </c>
    </row>
    <row r="8865" spans="1:16">
      <c r="A8865" s="46">
        <v>0</v>
      </c>
      <c r="B8865" s="46">
        <v>0</v>
      </c>
      <c r="C8865" s="46">
        <v>0</v>
      </c>
      <c r="D8865" s="46">
        <f t="shared" si="138"/>
        <v>0</v>
      </c>
      <c r="E8865" s="51">
        <v>45261</v>
      </c>
      <c r="F8865" s="49" t="s">
        <v>80</v>
      </c>
      <c r="G8865" s="49" t="s">
        <v>81</v>
      </c>
      <c r="H8865" s="49" t="s">
        <v>3494</v>
      </c>
      <c r="I8865" s="49" t="s">
        <v>123</v>
      </c>
      <c r="J8865" s="49">
        <v>135500</v>
      </c>
      <c r="K8865" s="49" t="s">
        <v>116</v>
      </c>
      <c r="L8865" s="49">
        <v>9773916</v>
      </c>
      <c r="M8865" s="49" t="s">
        <v>3093</v>
      </c>
      <c r="N8865" s="51">
        <v>34881</v>
      </c>
      <c r="O8865" s="51">
        <v>34881</v>
      </c>
      <c r="P8865" s="49" t="s">
        <v>1091</v>
      </c>
    </row>
    <row r="8866" spans="1:16">
      <c r="A8866" s="46">
        <v>0</v>
      </c>
      <c r="B8866" s="46">
        <v>0</v>
      </c>
      <c r="C8866" s="46">
        <v>0</v>
      </c>
      <c r="D8866" s="46">
        <f t="shared" si="138"/>
        <v>0</v>
      </c>
      <c r="E8866" s="51">
        <v>45261</v>
      </c>
      <c r="F8866" s="49" t="s">
        <v>80</v>
      </c>
      <c r="G8866" s="49" t="s">
        <v>81</v>
      </c>
      <c r="H8866" s="49" t="s">
        <v>3494</v>
      </c>
      <c r="I8866" s="49" t="s">
        <v>123</v>
      </c>
      <c r="J8866" s="49">
        <v>135500</v>
      </c>
      <c r="K8866" s="49" t="s">
        <v>116</v>
      </c>
      <c r="L8866" s="49">
        <v>9974539</v>
      </c>
      <c r="M8866" s="49" t="s">
        <v>3093</v>
      </c>
      <c r="N8866" s="51">
        <v>34516</v>
      </c>
      <c r="O8866" s="51">
        <v>34516</v>
      </c>
      <c r="P8866" s="49" t="s">
        <v>1091</v>
      </c>
    </row>
    <row r="8867" spans="1:16">
      <c r="A8867" s="46">
        <v>0</v>
      </c>
      <c r="B8867" s="46">
        <v>0</v>
      </c>
      <c r="C8867" s="46">
        <v>0</v>
      </c>
      <c r="D8867" s="46">
        <f t="shared" si="138"/>
        <v>0</v>
      </c>
      <c r="E8867" s="51">
        <v>45261</v>
      </c>
      <c r="F8867" s="49" t="s">
        <v>80</v>
      </c>
      <c r="G8867" s="49" t="s">
        <v>81</v>
      </c>
      <c r="H8867" s="49" t="s">
        <v>3494</v>
      </c>
      <c r="I8867" s="49" t="s">
        <v>123</v>
      </c>
      <c r="J8867" s="49">
        <v>135500</v>
      </c>
      <c r="K8867" s="49" t="s">
        <v>117</v>
      </c>
      <c r="L8867" s="49">
        <v>9974538</v>
      </c>
      <c r="M8867" s="49" t="s">
        <v>3094</v>
      </c>
      <c r="N8867" s="51">
        <v>34516</v>
      </c>
      <c r="O8867" s="51">
        <v>34516</v>
      </c>
      <c r="P8867" s="49" t="s">
        <v>1091</v>
      </c>
    </row>
    <row r="8868" spans="1:16">
      <c r="A8868" s="46">
        <v>0</v>
      </c>
      <c r="B8868" s="46">
        <v>0</v>
      </c>
      <c r="C8868" s="46">
        <v>0</v>
      </c>
      <c r="D8868" s="46">
        <f t="shared" si="138"/>
        <v>0</v>
      </c>
      <c r="E8868" s="51">
        <v>45261</v>
      </c>
      <c r="F8868" s="49" t="s">
        <v>80</v>
      </c>
      <c r="G8868" s="49" t="s">
        <v>81</v>
      </c>
      <c r="H8868" s="49" t="s">
        <v>3494</v>
      </c>
      <c r="I8868" s="49" t="s">
        <v>123</v>
      </c>
      <c r="J8868" s="49">
        <v>135500</v>
      </c>
      <c r="K8868" s="49" t="s">
        <v>117</v>
      </c>
      <c r="L8868" s="49">
        <v>9774219</v>
      </c>
      <c r="M8868" s="49" t="s">
        <v>3094</v>
      </c>
      <c r="N8868" s="51">
        <v>34881</v>
      </c>
      <c r="O8868" s="51">
        <v>34881</v>
      </c>
      <c r="P8868" s="49" t="s">
        <v>1091</v>
      </c>
    </row>
    <row r="8869" spans="1:16">
      <c r="A8869" s="46">
        <v>0</v>
      </c>
      <c r="B8869" s="46">
        <v>0</v>
      </c>
      <c r="C8869" s="46">
        <v>0</v>
      </c>
      <c r="D8869" s="46">
        <f t="shared" si="138"/>
        <v>0</v>
      </c>
      <c r="E8869" s="51">
        <v>45261</v>
      </c>
      <c r="F8869" s="49" t="s">
        <v>80</v>
      </c>
      <c r="G8869" s="49" t="s">
        <v>81</v>
      </c>
      <c r="H8869" s="49" t="s">
        <v>3494</v>
      </c>
      <c r="I8869" s="49" t="s">
        <v>123</v>
      </c>
      <c r="J8869" s="49">
        <v>135500</v>
      </c>
      <c r="K8869" s="49" t="s">
        <v>135</v>
      </c>
      <c r="L8869" s="49">
        <v>9774218</v>
      </c>
      <c r="M8869" s="49" t="s">
        <v>3095</v>
      </c>
      <c r="N8869" s="51">
        <v>34881</v>
      </c>
      <c r="O8869" s="51">
        <v>34881</v>
      </c>
      <c r="P8869" s="49" t="s">
        <v>1091</v>
      </c>
    </row>
    <row r="8870" spans="1:16">
      <c r="A8870" s="46">
        <v>0</v>
      </c>
      <c r="B8870" s="46">
        <v>0</v>
      </c>
      <c r="C8870" s="46">
        <v>0</v>
      </c>
      <c r="D8870" s="46">
        <f t="shared" si="138"/>
        <v>0</v>
      </c>
      <c r="E8870" s="51">
        <v>45261</v>
      </c>
      <c r="F8870" s="49" t="s">
        <v>80</v>
      </c>
      <c r="G8870" s="49" t="s">
        <v>81</v>
      </c>
      <c r="H8870" s="49" t="s">
        <v>3494</v>
      </c>
      <c r="I8870" s="49" t="s">
        <v>123</v>
      </c>
      <c r="J8870" s="49">
        <v>135500</v>
      </c>
      <c r="K8870" s="49" t="s">
        <v>135</v>
      </c>
      <c r="L8870" s="49">
        <v>9870327</v>
      </c>
      <c r="M8870" s="49" t="s">
        <v>3095</v>
      </c>
      <c r="N8870" s="51">
        <v>36357</v>
      </c>
      <c r="O8870" s="51">
        <v>36161</v>
      </c>
      <c r="P8870" s="49" t="s">
        <v>3497</v>
      </c>
    </row>
    <row r="8871" spans="1:16">
      <c r="A8871" s="46">
        <v>0</v>
      </c>
      <c r="B8871" s="46">
        <v>0</v>
      </c>
      <c r="C8871" s="46">
        <v>0</v>
      </c>
      <c r="D8871" s="46">
        <f t="shared" si="138"/>
        <v>0</v>
      </c>
      <c r="E8871" s="51">
        <v>45261</v>
      </c>
      <c r="F8871" s="49" t="s">
        <v>80</v>
      </c>
      <c r="G8871" s="49" t="s">
        <v>81</v>
      </c>
      <c r="H8871" s="49" t="s">
        <v>3494</v>
      </c>
      <c r="I8871" s="49" t="s">
        <v>123</v>
      </c>
      <c r="J8871" s="49">
        <v>135500</v>
      </c>
      <c r="K8871" s="49" t="s">
        <v>112</v>
      </c>
      <c r="L8871" s="49">
        <v>9870326</v>
      </c>
      <c r="M8871" s="49" t="s">
        <v>3096</v>
      </c>
      <c r="N8871" s="51">
        <v>36357</v>
      </c>
      <c r="O8871" s="51">
        <v>36161</v>
      </c>
      <c r="P8871" s="49" t="s">
        <v>3497</v>
      </c>
    </row>
    <row r="8872" spans="1:16">
      <c r="A8872" s="46">
        <v>0</v>
      </c>
      <c r="B8872" s="46">
        <v>0</v>
      </c>
      <c r="C8872" s="46">
        <v>0</v>
      </c>
      <c r="D8872" s="46">
        <f t="shared" si="138"/>
        <v>0</v>
      </c>
      <c r="E8872" s="51">
        <v>45261</v>
      </c>
      <c r="F8872" s="49" t="s">
        <v>80</v>
      </c>
      <c r="G8872" s="49" t="s">
        <v>81</v>
      </c>
      <c r="H8872" s="49" t="s">
        <v>3494</v>
      </c>
      <c r="I8872" s="49" t="s">
        <v>123</v>
      </c>
      <c r="J8872" s="49">
        <v>135500</v>
      </c>
      <c r="K8872" s="49" t="s">
        <v>112</v>
      </c>
      <c r="L8872" s="49">
        <v>9974537</v>
      </c>
      <c r="M8872" s="49" t="s">
        <v>3096</v>
      </c>
      <c r="N8872" s="51">
        <v>34516</v>
      </c>
      <c r="O8872" s="51">
        <v>34516</v>
      </c>
      <c r="P8872" s="49" t="s">
        <v>1091</v>
      </c>
    </row>
    <row r="8873" spans="1:16">
      <c r="A8873" s="46">
        <v>0</v>
      </c>
      <c r="B8873" s="46">
        <v>0</v>
      </c>
      <c r="C8873" s="46">
        <v>0</v>
      </c>
      <c r="D8873" s="46">
        <f t="shared" si="138"/>
        <v>0</v>
      </c>
      <c r="E8873" s="51">
        <v>45261</v>
      </c>
      <c r="F8873" s="49" t="s">
        <v>80</v>
      </c>
      <c r="G8873" s="49" t="s">
        <v>81</v>
      </c>
      <c r="H8873" s="49" t="s">
        <v>3494</v>
      </c>
      <c r="I8873" s="49" t="s">
        <v>123</v>
      </c>
      <c r="J8873" s="49">
        <v>135500</v>
      </c>
      <c r="K8873" s="49" t="s">
        <v>112</v>
      </c>
      <c r="L8873" s="49">
        <v>9773915</v>
      </c>
      <c r="M8873" s="49" t="s">
        <v>3096</v>
      </c>
      <c r="N8873" s="51">
        <v>34881</v>
      </c>
      <c r="O8873" s="51">
        <v>34881</v>
      </c>
      <c r="P8873" s="49" t="s">
        <v>1091</v>
      </c>
    </row>
    <row r="8874" spans="1:16">
      <c r="A8874" s="46">
        <v>0</v>
      </c>
      <c r="B8874" s="46">
        <v>0</v>
      </c>
      <c r="C8874" s="46">
        <v>0</v>
      </c>
      <c r="D8874" s="46">
        <f t="shared" si="138"/>
        <v>0</v>
      </c>
      <c r="E8874" s="51">
        <v>45261</v>
      </c>
      <c r="F8874" s="49" t="s">
        <v>80</v>
      </c>
      <c r="G8874" s="49" t="s">
        <v>81</v>
      </c>
      <c r="H8874" s="49" t="s">
        <v>3494</v>
      </c>
      <c r="I8874" s="49" t="s">
        <v>123</v>
      </c>
      <c r="J8874" s="49">
        <v>135500</v>
      </c>
      <c r="K8874" s="49" t="s">
        <v>136</v>
      </c>
      <c r="L8874" s="49">
        <v>9773914</v>
      </c>
      <c r="M8874" s="49" t="s">
        <v>3097</v>
      </c>
      <c r="N8874" s="51">
        <v>34881</v>
      </c>
      <c r="O8874" s="51">
        <v>34881</v>
      </c>
      <c r="P8874" s="49" t="s">
        <v>1091</v>
      </c>
    </row>
    <row r="8875" spans="1:16">
      <c r="A8875" s="46">
        <v>0</v>
      </c>
      <c r="B8875" s="46">
        <v>0</v>
      </c>
      <c r="C8875" s="46">
        <v>0</v>
      </c>
      <c r="D8875" s="46">
        <f t="shared" si="138"/>
        <v>0</v>
      </c>
      <c r="E8875" s="51">
        <v>45261</v>
      </c>
      <c r="F8875" s="49" t="s">
        <v>80</v>
      </c>
      <c r="G8875" s="49" t="s">
        <v>81</v>
      </c>
      <c r="H8875" s="49" t="s">
        <v>3494</v>
      </c>
      <c r="I8875" s="49" t="s">
        <v>123</v>
      </c>
      <c r="J8875" s="49">
        <v>135500</v>
      </c>
      <c r="K8875" s="49" t="s">
        <v>137</v>
      </c>
      <c r="L8875" s="49">
        <v>9773913</v>
      </c>
      <c r="M8875" s="49" t="s">
        <v>3164</v>
      </c>
      <c r="N8875" s="51">
        <v>34881</v>
      </c>
      <c r="O8875" s="51">
        <v>34881</v>
      </c>
      <c r="P8875" s="49" t="s">
        <v>1091</v>
      </c>
    </row>
    <row r="8876" spans="1:16">
      <c r="A8876" s="46">
        <v>0</v>
      </c>
      <c r="B8876" s="46">
        <v>0</v>
      </c>
      <c r="C8876" s="46">
        <v>0</v>
      </c>
      <c r="D8876" s="46">
        <f t="shared" si="138"/>
        <v>0</v>
      </c>
      <c r="E8876" s="51">
        <v>45261</v>
      </c>
      <c r="F8876" s="49" t="s">
        <v>80</v>
      </c>
      <c r="G8876" s="49" t="s">
        <v>81</v>
      </c>
      <c r="H8876" s="49" t="s">
        <v>3494</v>
      </c>
      <c r="I8876" s="49" t="s">
        <v>123</v>
      </c>
      <c r="J8876" s="49">
        <v>135500</v>
      </c>
      <c r="K8876" s="49" t="s">
        <v>138</v>
      </c>
      <c r="L8876" s="49">
        <v>9776760</v>
      </c>
      <c r="M8876" s="49" t="s">
        <v>3189</v>
      </c>
      <c r="N8876" s="51">
        <v>34881</v>
      </c>
      <c r="O8876" s="51">
        <v>34881</v>
      </c>
      <c r="P8876" s="49" t="s">
        <v>1091</v>
      </c>
    </row>
    <row r="8877" spans="1:16">
      <c r="A8877" s="46">
        <v>0</v>
      </c>
      <c r="B8877" s="46">
        <v>0</v>
      </c>
      <c r="C8877" s="46">
        <v>0</v>
      </c>
      <c r="D8877" s="46">
        <f t="shared" si="138"/>
        <v>0</v>
      </c>
      <c r="E8877" s="51">
        <v>45261</v>
      </c>
      <c r="F8877" s="49" t="s">
        <v>80</v>
      </c>
      <c r="G8877" s="49" t="s">
        <v>81</v>
      </c>
      <c r="H8877" s="49" t="s">
        <v>3494</v>
      </c>
      <c r="I8877" s="49" t="s">
        <v>123</v>
      </c>
      <c r="J8877" s="49">
        <v>135500</v>
      </c>
      <c r="K8877" s="49" t="s">
        <v>139</v>
      </c>
      <c r="L8877" s="49">
        <v>9862154</v>
      </c>
      <c r="M8877" s="49" t="s">
        <v>3504</v>
      </c>
      <c r="N8877" s="51">
        <v>35247</v>
      </c>
      <c r="O8877" s="51">
        <v>35247</v>
      </c>
      <c r="P8877" s="49" t="s">
        <v>1091</v>
      </c>
    </row>
    <row r="8878" spans="1:16">
      <c r="A8878" s="46">
        <v>0</v>
      </c>
      <c r="B8878" s="46">
        <v>0</v>
      </c>
      <c r="C8878" s="46">
        <v>0</v>
      </c>
      <c r="D8878" s="46">
        <f t="shared" si="138"/>
        <v>0</v>
      </c>
      <c r="E8878" s="51">
        <v>45261</v>
      </c>
      <c r="F8878" s="49" t="s">
        <v>80</v>
      </c>
      <c r="G8878" s="49" t="s">
        <v>81</v>
      </c>
      <c r="H8878" s="49" t="s">
        <v>3494</v>
      </c>
      <c r="I8878" s="49" t="s">
        <v>123</v>
      </c>
      <c r="J8878" s="49">
        <v>135500</v>
      </c>
      <c r="K8878" s="49" t="s">
        <v>140</v>
      </c>
      <c r="L8878" s="49">
        <v>9718364</v>
      </c>
      <c r="M8878" s="49" t="s">
        <v>3505</v>
      </c>
      <c r="N8878" s="51">
        <v>35247</v>
      </c>
      <c r="O8878" s="51">
        <v>35247</v>
      </c>
      <c r="P8878" s="49" t="s">
        <v>1091</v>
      </c>
    </row>
    <row r="8879" spans="1:16">
      <c r="A8879" s="46">
        <v>0</v>
      </c>
      <c r="B8879" s="46">
        <v>0</v>
      </c>
      <c r="C8879" s="46">
        <v>0</v>
      </c>
      <c r="D8879" s="46">
        <f t="shared" si="138"/>
        <v>0</v>
      </c>
      <c r="E8879" s="51">
        <v>45261</v>
      </c>
      <c r="F8879" s="49" t="s">
        <v>80</v>
      </c>
      <c r="G8879" s="49" t="s">
        <v>81</v>
      </c>
      <c r="H8879" s="49" t="s">
        <v>3494</v>
      </c>
      <c r="I8879" s="49" t="s">
        <v>123</v>
      </c>
      <c r="J8879" s="49">
        <v>135500</v>
      </c>
      <c r="K8879" s="49" t="s">
        <v>141</v>
      </c>
      <c r="L8879" s="49">
        <v>9862147</v>
      </c>
      <c r="M8879" s="49" t="s">
        <v>3506</v>
      </c>
      <c r="N8879" s="51">
        <v>35247</v>
      </c>
      <c r="O8879" s="51">
        <v>35247</v>
      </c>
      <c r="P8879" s="49" t="s">
        <v>1091</v>
      </c>
    </row>
    <row r="8880" spans="1:16">
      <c r="A8880" s="46">
        <v>0</v>
      </c>
      <c r="B8880" s="46">
        <v>0</v>
      </c>
      <c r="C8880" s="46">
        <v>0</v>
      </c>
      <c r="D8880" s="46">
        <f t="shared" si="138"/>
        <v>0</v>
      </c>
      <c r="E8880" s="51">
        <v>45261</v>
      </c>
      <c r="F8880" s="49" t="s">
        <v>80</v>
      </c>
      <c r="G8880" s="49" t="s">
        <v>81</v>
      </c>
      <c r="H8880" s="49" t="s">
        <v>3494</v>
      </c>
      <c r="I8880" s="49" t="s">
        <v>123</v>
      </c>
      <c r="J8880" s="49">
        <v>135500</v>
      </c>
      <c r="K8880" s="49" t="s">
        <v>142</v>
      </c>
      <c r="L8880" s="49">
        <v>9862151</v>
      </c>
      <c r="M8880" s="49" t="s">
        <v>3507</v>
      </c>
      <c r="N8880" s="51">
        <v>35247</v>
      </c>
      <c r="O8880" s="51">
        <v>35247</v>
      </c>
      <c r="P8880" s="49" t="s">
        <v>1091</v>
      </c>
    </row>
    <row r="8881" spans="1:16">
      <c r="A8881" s="46">
        <v>0</v>
      </c>
      <c r="B8881" s="46">
        <v>0</v>
      </c>
      <c r="C8881" s="46">
        <v>0</v>
      </c>
      <c r="D8881" s="46">
        <f t="shared" si="138"/>
        <v>0</v>
      </c>
      <c r="E8881" s="51">
        <v>45261</v>
      </c>
      <c r="F8881" s="49" t="s">
        <v>80</v>
      </c>
      <c r="G8881" s="49" t="s">
        <v>81</v>
      </c>
      <c r="H8881" s="49" t="s">
        <v>3494</v>
      </c>
      <c r="I8881" s="49" t="s">
        <v>123</v>
      </c>
      <c r="J8881" s="49">
        <v>135500</v>
      </c>
      <c r="K8881" s="49" t="s">
        <v>143</v>
      </c>
      <c r="L8881" s="49">
        <v>9862146</v>
      </c>
      <c r="M8881" s="49" t="s">
        <v>3508</v>
      </c>
      <c r="N8881" s="51">
        <v>35247</v>
      </c>
      <c r="O8881" s="51">
        <v>35247</v>
      </c>
      <c r="P8881" s="49" t="s">
        <v>1091</v>
      </c>
    </row>
    <row r="8882" spans="1:16">
      <c r="A8882" s="46">
        <v>0</v>
      </c>
      <c r="B8882" s="46">
        <v>0</v>
      </c>
      <c r="C8882" s="46">
        <v>0</v>
      </c>
      <c r="D8882" s="46">
        <f t="shared" si="138"/>
        <v>0</v>
      </c>
      <c r="E8882" s="51">
        <v>45261</v>
      </c>
      <c r="F8882" s="49" t="s">
        <v>80</v>
      </c>
      <c r="G8882" s="49" t="s">
        <v>81</v>
      </c>
      <c r="H8882" s="49" t="s">
        <v>3494</v>
      </c>
      <c r="I8882" s="49" t="s">
        <v>123</v>
      </c>
      <c r="J8882" s="49">
        <v>135500</v>
      </c>
      <c r="K8882" s="49" t="s">
        <v>144</v>
      </c>
      <c r="L8882" s="49">
        <v>9870325</v>
      </c>
      <c r="M8882" s="49" t="s">
        <v>3509</v>
      </c>
      <c r="N8882" s="51">
        <v>36357</v>
      </c>
      <c r="O8882" s="51">
        <v>36161</v>
      </c>
      <c r="P8882" s="49" t="s">
        <v>3497</v>
      </c>
    </row>
    <row r="8883" spans="1:16">
      <c r="A8883" s="46">
        <v>0</v>
      </c>
      <c r="B8883" s="46">
        <v>0</v>
      </c>
      <c r="C8883" s="46">
        <v>0</v>
      </c>
      <c r="D8883" s="46">
        <f t="shared" si="138"/>
        <v>0</v>
      </c>
      <c r="E8883" s="51">
        <v>45261</v>
      </c>
      <c r="F8883" s="49" t="s">
        <v>80</v>
      </c>
      <c r="G8883" s="49" t="s">
        <v>81</v>
      </c>
      <c r="H8883" s="49" t="s">
        <v>3494</v>
      </c>
      <c r="I8883" s="49" t="s">
        <v>123</v>
      </c>
      <c r="J8883" s="49">
        <v>135500</v>
      </c>
      <c r="K8883" s="49" t="s">
        <v>145</v>
      </c>
      <c r="L8883" s="49">
        <v>9862150</v>
      </c>
      <c r="M8883" s="49" t="s">
        <v>3510</v>
      </c>
      <c r="N8883" s="51">
        <v>35247</v>
      </c>
      <c r="O8883" s="51">
        <v>35247</v>
      </c>
      <c r="P8883" s="49" t="s">
        <v>1091</v>
      </c>
    </row>
    <row r="8884" spans="1:16">
      <c r="A8884" s="46">
        <v>0</v>
      </c>
      <c r="B8884" s="46">
        <v>0</v>
      </c>
      <c r="C8884" s="46">
        <v>0</v>
      </c>
      <c r="D8884" s="46">
        <f t="shared" si="138"/>
        <v>0</v>
      </c>
      <c r="E8884" s="51">
        <v>45261</v>
      </c>
      <c r="F8884" s="49" t="s">
        <v>80</v>
      </c>
      <c r="G8884" s="49" t="s">
        <v>81</v>
      </c>
      <c r="H8884" s="49" t="s">
        <v>3494</v>
      </c>
      <c r="I8884" s="49" t="s">
        <v>123</v>
      </c>
      <c r="J8884" s="49">
        <v>135500</v>
      </c>
      <c r="K8884" s="49" t="s">
        <v>146</v>
      </c>
      <c r="L8884" s="49">
        <v>9862155</v>
      </c>
      <c r="M8884" s="49" t="s">
        <v>3511</v>
      </c>
      <c r="N8884" s="51">
        <v>35247</v>
      </c>
      <c r="O8884" s="51">
        <v>35247</v>
      </c>
      <c r="P8884" s="49" t="s">
        <v>1091</v>
      </c>
    </row>
    <row r="8885" spans="1:16">
      <c r="A8885" s="46">
        <v>0</v>
      </c>
      <c r="B8885" s="46">
        <v>0</v>
      </c>
      <c r="C8885" s="46">
        <v>0</v>
      </c>
      <c r="D8885" s="46">
        <f t="shared" si="138"/>
        <v>0</v>
      </c>
      <c r="E8885" s="51">
        <v>45261</v>
      </c>
      <c r="F8885" s="49" t="s">
        <v>80</v>
      </c>
      <c r="G8885" s="49" t="s">
        <v>81</v>
      </c>
      <c r="H8885" s="49" t="s">
        <v>3494</v>
      </c>
      <c r="I8885" s="49" t="s">
        <v>123</v>
      </c>
      <c r="J8885" s="49">
        <v>135500</v>
      </c>
      <c r="K8885" s="49" t="s">
        <v>147</v>
      </c>
      <c r="L8885" s="49">
        <v>9862149</v>
      </c>
      <c r="M8885" s="49" t="s">
        <v>3512</v>
      </c>
      <c r="N8885" s="51">
        <v>35247</v>
      </c>
      <c r="O8885" s="51">
        <v>35247</v>
      </c>
      <c r="P8885" s="49" t="s">
        <v>1091</v>
      </c>
    </row>
    <row r="8886" spans="1:16">
      <c r="A8886" s="46">
        <v>0</v>
      </c>
      <c r="B8886" s="46">
        <v>0</v>
      </c>
      <c r="C8886" s="46">
        <v>0</v>
      </c>
      <c r="D8886" s="46">
        <f t="shared" si="138"/>
        <v>0</v>
      </c>
      <c r="E8886" s="51">
        <v>45261</v>
      </c>
      <c r="F8886" s="49" t="s">
        <v>80</v>
      </c>
      <c r="G8886" s="49" t="s">
        <v>81</v>
      </c>
      <c r="H8886" s="49" t="s">
        <v>3494</v>
      </c>
      <c r="I8886" s="49" t="s">
        <v>123</v>
      </c>
      <c r="J8886" s="49">
        <v>135500</v>
      </c>
      <c r="K8886" s="49" t="s">
        <v>148</v>
      </c>
      <c r="L8886" s="49">
        <v>9862152</v>
      </c>
      <c r="M8886" s="49" t="s">
        <v>3414</v>
      </c>
      <c r="N8886" s="51">
        <v>35247</v>
      </c>
      <c r="O8886" s="51">
        <v>35247</v>
      </c>
      <c r="P8886" s="49" t="s">
        <v>1091</v>
      </c>
    </row>
    <row r="8887" spans="1:16">
      <c r="A8887" s="46">
        <v>0</v>
      </c>
      <c r="B8887" s="46">
        <v>0</v>
      </c>
      <c r="C8887" s="46">
        <v>0</v>
      </c>
      <c r="D8887" s="46">
        <f t="shared" si="138"/>
        <v>0</v>
      </c>
      <c r="E8887" s="51">
        <v>45261</v>
      </c>
      <c r="F8887" s="49" t="s">
        <v>80</v>
      </c>
      <c r="G8887" s="49" t="s">
        <v>81</v>
      </c>
      <c r="H8887" s="49" t="s">
        <v>3494</v>
      </c>
      <c r="I8887" s="49" t="s">
        <v>123</v>
      </c>
      <c r="J8887" s="49">
        <v>135600</v>
      </c>
      <c r="K8887" s="49" t="s">
        <v>124</v>
      </c>
      <c r="L8887" s="49">
        <v>9862156</v>
      </c>
      <c r="M8887" s="49" t="s">
        <v>1102</v>
      </c>
      <c r="N8887" s="51">
        <v>35247</v>
      </c>
      <c r="O8887" s="51">
        <v>35247</v>
      </c>
      <c r="P8887" s="49" t="s">
        <v>1091</v>
      </c>
    </row>
    <row r="8888" spans="1:16">
      <c r="A8888" s="46">
        <v>0</v>
      </c>
      <c r="B8888" s="46">
        <v>0</v>
      </c>
      <c r="C8888" s="46">
        <v>0</v>
      </c>
      <c r="D8888" s="46">
        <f t="shared" si="138"/>
        <v>0</v>
      </c>
      <c r="E8888" s="51">
        <v>45261</v>
      </c>
      <c r="F8888" s="49" t="s">
        <v>80</v>
      </c>
      <c r="G8888" s="49" t="s">
        <v>81</v>
      </c>
      <c r="H8888" s="49" t="s">
        <v>3494</v>
      </c>
      <c r="I8888" s="49" t="s">
        <v>123</v>
      </c>
      <c r="J8888" s="49">
        <v>135600</v>
      </c>
      <c r="K8888" s="49" t="s">
        <v>124</v>
      </c>
      <c r="L8888" s="49">
        <v>9870333</v>
      </c>
      <c r="M8888" s="49" t="s">
        <v>1102</v>
      </c>
      <c r="N8888" s="51">
        <v>36357</v>
      </c>
      <c r="O8888" s="51">
        <v>36161</v>
      </c>
      <c r="P8888" s="49" t="s">
        <v>3497</v>
      </c>
    </row>
    <row r="8889" spans="1:16">
      <c r="A8889" s="46">
        <v>0</v>
      </c>
      <c r="B8889" s="46">
        <v>0</v>
      </c>
      <c r="C8889" s="46">
        <v>0</v>
      </c>
      <c r="D8889" s="46">
        <f t="shared" si="138"/>
        <v>0</v>
      </c>
      <c r="E8889" s="51">
        <v>45261</v>
      </c>
      <c r="F8889" s="49" t="s">
        <v>80</v>
      </c>
      <c r="G8889" s="49" t="s">
        <v>81</v>
      </c>
      <c r="H8889" s="49" t="s">
        <v>3494</v>
      </c>
      <c r="I8889" s="49" t="s">
        <v>123</v>
      </c>
      <c r="J8889" s="49">
        <v>135600</v>
      </c>
      <c r="K8889" s="49" t="s">
        <v>125</v>
      </c>
      <c r="L8889" s="49">
        <v>9810001</v>
      </c>
      <c r="M8889" s="49" t="s">
        <v>3513</v>
      </c>
      <c r="N8889" s="51">
        <v>37307</v>
      </c>
      <c r="O8889" s="51">
        <v>37257</v>
      </c>
      <c r="P8889" s="49" t="s">
        <v>3496</v>
      </c>
    </row>
    <row r="8890" spans="1:16">
      <c r="A8890" s="46">
        <v>0</v>
      </c>
      <c r="B8890" s="46">
        <v>0</v>
      </c>
      <c r="C8890" s="46">
        <v>0</v>
      </c>
      <c r="D8890" s="46">
        <f t="shared" si="138"/>
        <v>0</v>
      </c>
      <c r="E8890" s="51">
        <v>45261</v>
      </c>
      <c r="F8890" s="49" t="s">
        <v>80</v>
      </c>
      <c r="G8890" s="49" t="s">
        <v>81</v>
      </c>
      <c r="H8890" s="49" t="s">
        <v>3494</v>
      </c>
      <c r="I8890" s="49" t="s">
        <v>123</v>
      </c>
      <c r="J8890" s="49">
        <v>135600</v>
      </c>
      <c r="K8890" s="49" t="s">
        <v>105</v>
      </c>
      <c r="L8890" s="49">
        <v>9712960</v>
      </c>
      <c r="M8890" s="49" t="s">
        <v>3269</v>
      </c>
      <c r="N8890" s="51">
        <v>34881</v>
      </c>
      <c r="O8890" s="51">
        <v>34881</v>
      </c>
      <c r="P8890" s="49" t="s">
        <v>1091</v>
      </c>
    </row>
    <row r="8891" spans="1:16">
      <c r="A8891" s="46">
        <v>0</v>
      </c>
      <c r="B8891" s="46">
        <v>0</v>
      </c>
      <c r="C8891" s="46">
        <v>0</v>
      </c>
      <c r="D8891" s="46">
        <f t="shared" si="138"/>
        <v>0</v>
      </c>
      <c r="E8891" s="51">
        <v>45261</v>
      </c>
      <c r="F8891" s="49" t="s">
        <v>80</v>
      </c>
      <c r="G8891" s="49" t="s">
        <v>81</v>
      </c>
      <c r="H8891" s="49" t="s">
        <v>3494</v>
      </c>
      <c r="I8891" s="49" t="s">
        <v>123</v>
      </c>
      <c r="J8891" s="49">
        <v>135600</v>
      </c>
      <c r="K8891" s="49" t="s">
        <v>105</v>
      </c>
      <c r="L8891" s="49">
        <v>9870331</v>
      </c>
      <c r="M8891" s="49" t="s">
        <v>3269</v>
      </c>
      <c r="N8891" s="51">
        <v>36357</v>
      </c>
      <c r="O8891" s="51">
        <v>36161</v>
      </c>
      <c r="P8891" s="49" t="s">
        <v>3497</v>
      </c>
    </row>
    <row r="8892" spans="1:16">
      <c r="A8892" s="46">
        <v>0</v>
      </c>
      <c r="B8892" s="46">
        <v>0</v>
      </c>
      <c r="C8892" s="46">
        <v>0</v>
      </c>
      <c r="D8892" s="46">
        <f t="shared" si="138"/>
        <v>0</v>
      </c>
      <c r="E8892" s="51">
        <v>45261</v>
      </c>
      <c r="F8892" s="49" t="s">
        <v>80</v>
      </c>
      <c r="G8892" s="49" t="s">
        <v>81</v>
      </c>
      <c r="H8892" s="49" t="s">
        <v>3494</v>
      </c>
      <c r="I8892" s="49" t="s">
        <v>123</v>
      </c>
      <c r="J8892" s="49">
        <v>135600</v>
      </c>
      <c r="K8892" s="49" t="s">
        <v>126</v>
      </c>
      <c r="L8892" s="49">
        <v>9776759</v>
      </c>
      <c r="M8892" s="49" t="s">
        <v>3514</v>
      </c>
      <c r="N8892" s="51">
        <v>34881</v>
      </c>
      <c r="O8892" s="51">
        <v>34881</v>
      </c>
      <c r="P8892" s="49" t="s">
        <v>1091</v>
      </c>
    </row>
    <row r="8893" spans="1:16">
      <c r="A8893" s="46">
        <v>0</v>
      </c>
      <c r="B8893" s="46">
        <v>0</v>
      </c>
      <c r="C8893" s="46">
        <v>0</v>
      </c>
      <c r="D8893" s="46">
        <f t="shared" si="138"/>
        <v>0</v>
      </c>
      <c r="E8893" s="51">
        <v>45261</v>
      </c>
      <c r="F8893" s="49" t="s">
        <v>80</v>
      </c>
      <c r="G8893" s="49" t="s">
        <v>81</v>
      </c>
      <c r="H8893" s="49" t="s">
        <v>3494</v>
      </c>
      <c r="I8893" s="49" t="s">
        <v>123</v>
      </c>
      <c r="J8893" s="49">
        <v>135600</v>
      </c>
      <c r="K8893" s="49" t="s">
        <v>127</v>
      </c>
      <c r="L8893" s="49">
        <v>9809996</v>
      </c>
      <c r="M8893" s="49" t="s">
        <v>936</v>
      </c>
      <c r="N8893" s="51">
        <v>37307</v>
      </c>
      <c r="O8893" s="51">
        <v>37257</v>
      </c>
      <c r="P8893" s="49" t="s">
        <v>3496</v>
      </c>
    </row>
    <row r="8894" spans="1:16">
      <c r="A8894" s="46">
        <v>0</v>
      </c>
      <c r="B8894" s="46">
        <v>0</v>
      </c>
      <c r="C8894" s="46">
        <v>0</v>
      </c>
      <c r="D8894" s="46">
        <f t="shared" si="138"/>
        <v>0</v>
      </c>
      <c r="E8894" s="51">
        <v>45261</v>
      </c>
      <c r="F8894" s="49" t="s">
        <v>80</v>
      </c>
      <c r="G8894" s="49" t="s">
        <v>81</v>
      </c>
      <c r="H8894" s="49" t="s">
        <v>3494</v>
      </c>
      <c r="I8894" s="49" t="s">
        <v>123</v>
      </c>
      <c r="J8894" s="49">
        <v>135600</v>
      </c>
      <c r="K8894" s="49" t="s">
        <v>127</v>
      </c>
      <c r="L8894" s="49">
        <v>9741923</v>
      </c>
      <c r="M8894" s="49" t="s">
        <v>936</v>
      </c>
      <c r="N8894" s="51">
        <v>39031</v>
      </c>
      <c r="O8894" s="51">
        <v>38718</v>
      </c>
      <c r="P8894" s="49" t="s">
        <v>3495</v>
      </c>
    </row>
    <row r="8895" spans="1:16">
      <c r="A8895" s="46">
        <v>0</v>
      </c>
      <c r="B8895" s="46">
        <v>0</v>
      </c>
      <c r="C8895" s="46">
        <v>0</v>
      </c>
      <c r="D8895" s="46">
        <f t="shared" si="138"/>
        <v>0</v>
      </c>
      <c r="E8895" s="51">
        <v>45261</v>
      </c>
      <c r="F8895" s="49" t="s">
        <v>80</v>
      </c>
      <c r="G8895" s="49" t="s">
        <v>81</v>
      </c>
      <c r="H8895" s="49" t="s">
        <v>3494</v>
      </c>
      <c r="I8895" s="49" t="s">
        <v>123</v>
      </c>
      <c r="J8895" s="49">
        <v>135600</v>
      </c>
      <c r="K8895" s="49" t="s">
        <v>114</v>
      </c>
      <c r="L8895" s="49">
        <v>9697427</v>
      </c>
      <c r="M8895" s="49" t="s">
        <v>915</v>
      </c>
      <c r="N8895" s="51">
        <v>34516</v>
      </c>
      <c r="O8895" s="51">
        <v>34516</v>
      </c>
      <c r="P8895" s="49" t="s">
        <v>1091</v>
      </c>
    </row>
    <row r="8896" spans="1:16">
      <c r="A8896" s="46">
        <v>0</v>
      </c>
      <c r="B8896" s="46">
        <v>0</v>
      </c>
      <c r="C8896" s="46">
        <v>0</v>
      </c>
      <c r="D8896" s="46">
        <f t="shared" si="138"/>
        <v>0</v>
      </c>
      <c r="E8896" s="51">
        <v>45261</v>
      </c>
      <c r="F8896" s="49" t="s">
        <v>80</v>
      </c>
      <c r="G8896" s="49" t="s">
        <v>81</v>
      </c>
      <c r="H8896" s="49" t="s">
        <v>3494</v>
      </c>
      <c r="I8896" s="49" t="s">
        <v>123</v>
      </c>
      <c r="J8896" s="49">
        <v>135600</v>
      </c>
      <c r="K8896" s="49" t="s">
        <v>114</v>
      </c>
      <c r="L8896" s="49">
        <v>9773673</v>
      </c>
      <c r="M8896" s="49" t="s">
        <v>915</v>
      </c>
      <c r="N8896" s="51">
        <v>35247</v>
      </c>
      <c r="O8896" s="51">
        <v>35247</v>
      </c>
      <c r="P8896" s="49" t="s">
        <v>1091</v>
      </c>
    </row>
    <row r="8897" spans="1:16">
      <c r="A8897" s="46">
        <v>0</v>
      </c>
      <c r="B8897" s="46">
        <v>0</v>
      </c>
      <c r="C8897" s="46">
        <v>0</v>
      </c>
      <c r="D8897" s="46">
        <f t="shared" si="138"/>
        <v>0</v>
      </c>
      <c r="E8897" s="51">
        <v>45261</v>
      </c>
      <c r="F8897" s="49" t="s">
        <v>80</v>
      </c>
      <c r="G8897" s="49" t="s">
        <v>81</v>
      </c>
      <c r="H8897" s="49" t="s">
        <v>3494</v>
      </c>
      <c r="I8897" s="49" t="s">
        <v>123</v>
      </c>
      <c r="J8897" s="49">
        <v>135600</v>
      </c>
      <c r="K8897" s="49" t="s">
        <v>114</v>
      </c>
      <c r="L8897" s="49">
        <v>9870332</v>
      </c>
      <c r="M8897" s="49" t="s">
        <v>915</v>
      </c>
      <c r="N8897" s="51">
        <v>36357</v>
      </c>
      <c r="O8897" s="51">
        <v>36161</v>
      </c>
      <c r="P8897" s="49" t="s">
        <v>3497</v>
      </c>
    </row>
    <row r="8898" spans="1:16">
      <c r="A8898" s="46">
        <v>0</v>
      </c>
      <c r="B8898" s="46">
        <v>0</v>
      </c>
      <c r="C8898" s="46">
        <v>0</v>
      </c>
      <c r="D8898" s="46">
        <f t="shared" si="138"/>
        <v>0</v>
      </c>
      <c r="E8898" s="51">
        <v>45261</v>
      </c>
      <c r="F8898" s="49" t="s">
        <v>80</v>
      </c>
      <c r="G8898" s="49" t="s">
        <v>81</v>
      </c>
      <c r="H8898" s="49" t="s">
        <v>3494</v>
      </c>
      <c r="I8898" s="49" t="s">
        <v>123</v>
      </c>
      <c r="J8898" s="49">
        <v>135600</v>
      </c>
      <c r="K8898" s="49" t="s">
        <v>107</v>
      </c>
      <c r="L8898" s="49">
        <v>9809761</v>
      </c>
      <c r="M8898" s="49" t="s">
        <v>3499</v>
      </c>
      <c r="N8898" s="51">
        <v>37307</v>
      </c>
      <c r="O8898" s="51">
        <v>37288</v>
      </c>
      <c r="P8898" s="49" t="s">
        <v>3496</v>
      </c>
    </row>
    <row r="8899" spans="1:16">
      <c r="A8899" s="46">
        <v>0</v>
      </c>
      <c r="B8899" s="46">
        <v>0</v>
      </c>
      <c r="C8899" s="46">
        <v>0</v>
      </c>
      <c r="D8899" s="46">
        <f t="shared" ref="D8899:D8962" si="139">+B8899-C8899</f>
        <v>0</v>
      </c>
      <c r="E8899" s="51">
        <v>45261</v>
      </c>
      <c r="F8899" s="49" t="s">
        <v>80</v>
      </c>
      <c r="G8899" s="49" t="s">
        <v>81</v>
      </c>
      <c r="H8899" s="49" t="s">
        <v>3494</v>
      </c>
      <c r="I8899" s="49" t="s">
        <v>123</v>
      </c>
      <c r="J8899" s="49">
        <v>135600</v>
      </c>
      <c r="K8899" s="49" t="s">
        <v>107</v>
      </c>
      <c r="L8899" s="49">
        <v>9728359</v>
      </c>
      <c r="M8899" s="49" t="s">
        <v>3500</v>
      </c>
      <c r="N8899" s="51">
        <v>40057</v>
      </c>
      <c r="O8899" s="51">
        <v>40057</v>
      </c>
      <c r="P8899" s="49" t="s">
        <v>3501</v>
      </c>
    </row>
    <row r="8900" spans="1:16">
      <c r="A8900" s="46">
        <v>0</v>
      </c>
      <c r="B8900" s="46">
        <v>0</v>
      </c>
      <c r="C8900" s="46">
        <v>0</v>
      </c>
      <c r="D8900" s="46">
        <f t="shared" si="139"/>
        <v>0</v>
      </c>
      <c r="E8900" s="51">
        <v>45261</v>
      </c>
      <c r="F8900" s="49" t="s">
        <v>80</v>
      </c>
      <c r="G8900" s="49" t="s">
        <v>81</v>
      </c>
      <c r="H8900" s="49" t="s">
        <v>3494</v>
      </c>
      <c r="I8900" s="49" t="s">
        <v>123</v>
      </c>
      <c r="J8900" s="49">
        <v>135600</v>
      </c>
      <c r="K8900" s="49" t="s">
        <v>107</v>
      </c>
      <c r="L8900" s="49">
        <v>9747450</v>
      </c>
      <c r="M8900" s="49" t="s">
        <v>3502</v>
      </c>
      <c r="N8900" s="51">
        <v>39031</v>
      </c>
      <c r="O8900" s="51">
        <v>39052</v>
      </c>
      <c r="P8900" s="49" t="s">
        <v>3495</v>
      </c>
    </row>
    <row r="8901" spans="1:16">
      <c r="A8901" s="46">
        <v>0</v>
      </c>
      <c r="B8901" s="46">
        <v>0</v>
      </c>
      <c r="C8901" s="46">
        <v>0</v>
      </c>
      <c r="D8901" s="46">
        <f t="shared" si="139"/>
        <v>0</v>
      </c>
      <c r="E8901" s="51">
        <v>45261</v>
      </c>
      <c r="F8901" s="49" t="s">
        <v>80</v>
      </c>
      <c r="G8901" s="49" t="s">
        <v>81</v>
      </c>
      <c r="H8901" s="49" t="s">
        <v>3494</v>
      </c>
      <c r="I8901" s="49" t="s">
        <v>123</v>
      </c>
      <c r="J8901" s="49">
        <v>135600</v>
      </c>
      <c r="K8901" s="49" t="s">
        <v>107</v>
      </c>
      <c r="L8901" s="49">
        <v>9878420</v>
      </c>
      <c r="M8901" s="49" t="s">
        <v>3498</v>
      </c>
      <c r="N8901" s="51">
        <v>36357</v>
      </c>
      <c r="O8901" s="51">
        <v>36373</v>
      </c>
      <c r="P8901" s="49" t="s">
        <v>3497</v>
      </c>
    </row>
    <row r="8902" spans="1:16">
      <c r="A8902" s="46">
        <v>0</v>
      </c>
      <c r="B8902" s="46">
        <v>0</v>
      </c>
      <c r="C8902" s="46">
        <v>0</v>
      </c>
      <c r="D8902" s="46">
        <f t="shared" si="139"/>
        <v>0</v>
      </c>
      <c r="E8902" s="51">
        <v>45261</v>
      </c>
      <c r="F8902" s="49" t="s">
        <v>80</v>
      </c>
      <c r="G8902" s="49" t="s">
        <v>81</v>
      </c>
      <c r="H8902" s="49" t="s">
        <v>3494</v>
      </c>
      <c r="I8902" s="49" t="s">
        <v>123</v>
      </c>
      <c r="J8902" s="49">
        <v>135600</v>
      </c>
      <c r="K8902" s="49" t="s">
        <v>107</v>
      </c>
      <c r="L8902" s="49">
        <v>9811471</v>
      </c>
      <c r="M8902" s="49" t="s">
        <v>3499</v>
      </c>
      <c r="N8902" s="51">
        <v>37307</v>
      </c>
      <c r="O8902" s="51">
        <v>37438</v>
      </c>
      <c r="P8902" s="49" t="s">
        <v>3496</v>
      </c>
    </row>
    <row r="8903" spans="1:16">
      <c r="A8903" s="46">
        <v>0</v>
      </c>
      <c r="B8903" s="46">
        <v>0</v>
      </c>
      <c r="C8903" s="46">
        <v>0</v>
      </c>
      <c r="D8903" s="46">
        <f t="shared" si="139"/>
        <v>0</v>
      </c>
      <c r="E8903" s="51">
        <v>45261</v>
      </c>
      <c r="F8903" s="49" t="s">
        <v>80</v>
      </c>
      <c r="G8903" s="49" t="s">
        <v>81</v>
      </c>
      <c r="H8903" s="49" t="s">
        <v>3494</v>
      </c>
      <c r="I8903" s="49" t="s">
        <v>123</v>
      </c>
      <c r="J8903" s="49">
        <v>135600</v>
      </c>
      <c r="K8903" s="49" t="s">
        <v>107</v>
      </c>
      <c r="L8903" s="49">
        <v>9809892</v>
      </c>
      <c r="M8903" s="49" t="s">
        <v>3499</v>
      </c>
      <c r="N8903" s="51">
        <v>37307</v>
      </c>
      <c r="O8903" s="51">
        <v>37316</v>
      </c>
      <c r="P8903" s="49" t="s">
        <v>3496</v>
      </c>
    </row>
    <row r="8904" spans="1:16">
      <c r="A8904" s="46">
        <v>0</v>
      </c>
      <c r="B8904" s="46">
        <v>0</v>
      </c>
      <c r="C8904" s="46">
        <v>0</v>
      </c>
      <c r="D8904" s="46">
        <f t="shared" si="139"/>
        <v>0</v>
      </c>
      <c r="E8904" s="51">
        <v>45261</v>
      </c>
      <c r="F8904" s="49" t="s">
        <v>80</v>
      </c>
      <c r="G8904" s="49" t="s">
        <v>81</v>
      </c>
      <c r="H8904" s="49" t="s">
        <v>3494</v>
      </c>
      <c r="I8904" s="49" t="s">
        <v>123</v>
      </c>
      <c r="J8904" s="49">
        <v>135600</v>
      </c>
      <c r="K8904" s="49" t="s">
        <v>129</v>
      </c>
      <c r="L8904" s="49">
        <v>9870329</v>
      </c>
      <c r="M8904" s="49" t="s">
        <v>2357</v>
      </c>
      <c r="N8904" s="51">
        <v>36357</v>
      </c>
      <c r="O8904" s="51">
        <v>36161</v>
      </c>
      <c r="P8904" s="49" t="s">
        <v>3497</v>
      </c>
    </row>
    <row r="8905" spans="1:16">
      <c r="A8905" s="46">
        <v>0</v>
      </c>
      <c r="B8905" s="46">
        <v>0</v>
      </c>
      <c r="C8905" s="46">
        <v>0</v>
      </c>
      <c r="D8905" s="46">
        <f t="shared" si="139"/>
        <v>0</v>
      </c>
      <c r="E8905" s="51">
        <v>45261</v>
      </c>
      <c r="F8905" s="49" t="s">
        <v>80</v>
      </c>
      <c r="G8905" s="49" t="s">
        <v>81</v>
      </c>
      <c r="H8905" s="49" t="s">
        <v>3494</v>
      </c>
      <c r="I8905" s="49" t="s">
        <v>123</v>
      </c>
      <c r="J8905" s="49">
        <v>135600</v>
      </c>
      <c r="K8905" s="49" t="s">
        <v>121</v>
      </c>
      <c r="L8905" s="49">
        <v>9741926</v>
      </c>
      <c r="M8905" s="49" t="s">
        <v>938</v>
      </c>
      <c r="N8905" s="51">
        <v>39031</v>
      </c>
      <c r="O8905" s="51">
        <v>38718</v>
      </c>
      <c r="P8905" s="49" t="s">
        <v>3495</v>
      </c>
    </row>
    <row r="8906" spans="1:16">
      <c r="A8906" s="46">
        <v>0</v>
      </c>
      <c r="B8906" s="46">
        <v>0</v>
      </c>
      <c r="C8906" s="46">
        <v>0</v>
      </c>
      <c r="D8906" s="46">
        <f t="shared" si="139"/>
        <v>0</v>
      </c>
      <c r="E8906" s="51">
        <v>45261</v>
      </c>
      <c r="F8906" s="49" t="s">
        <v>80</v>
      </c>
      <c r="G8906" s="49" t="s">
        <v>81</v>
      </c>
      <c r="H8906" s="49" t="s">
        <v>3494</v>
      </c>
      <c r="I8906" s="49" t="s">
        <v>123</v>
      </c>
      <c r="J8906" s="49">
        <v>135600</v>
      </c>
      <c r="K8906" s="49" t="s">
        <v>121</v>
      </c>
      <c r="L8906" s="49">
        <v>9809999</v>
      </c>
      <c r="M8906" s="49" t="s">
        <v>938</v>
      </c>
      <c r="N8906" s="51">
        <v>37307</v>
      </c>
      <c r="O8906" s="51">
        <v>37257</v>
      </c>
      <c r="P8906" s="49" t="s">
        <v>3496</v>
      </c>
    </row>
    <row r="8907" spans="1:16">
      <c r="A8907" s="46">
        <v>0</v>
      </c>
      <c r="B8907" s="46">
        <v>0</v>
      </c>
      <c r="C8907" s="46">
        <v>0</v>
      </c>
      <c r="D8907" s="46">
        <f t="shared" si="139"/>
        <v>0</v>
      </c>
      <c r="E8907" s="51">
        <v>45261</v>
      </c>
      <c r="F8907" s="49" t="s">
        <v>80</v>
      </c>
      <c r="G8907" s="49" t="s">
        <v>81</v>
      </c>
      <c r="H8907" s="49" t="s">
        <v>3494</v>
      </c>
      <c r="I8907" s="49" t="s">
        <v>123</v>
      </c>
      <c r="J8907" s="49">
        <v>135600</v>
      </c>
      <c r="K8907" s="49" t="s">
        <v>121</v>
      </c>
      <c r="L8907" s="49">
        <v>9708799</v>
      </c>
      <c r="M8907" s="49" t="s">
        <v>938</v>
      </c>
      <c r="N8907" s="51">
        <v>35247</v>
      </c>
      <c r="O8907" s="51">
        <v>35247</v>
      </c>
      <c r="P8907" s="49" t="s">
        <v>1091</v>
      </c>
    </row>
    <row r="8908" spans="1:16">
      <c r="A8908" s="46">
        <v>0</v>
      </c>
      <c r="B8908" s="46">
        <v>0</v>
      </c>
      <c r="C8908" s="46">
        <v>0</v>
      </c>
      <c r="D8908" s="46">
        <f t="shared" si="139"/>
        <v>0</v>
      </c>
      <c r="E8908" s="51">
        <v>45261</v>
      </c>
      <c r="F8908" s="49" t="s">
        <v>80</v>
      </c>
      <c r="G8908" s="49" t="s">
        <v>81</v>
      </c>
      <c r="H8908" s="49" t="s">
        <v>3494</v>
      </c>
      <c r="I8908" s="49" t="s">
        <v>123</v>
      </c>
      <c r="J8908" s="49">
        <v>135600</v>
      </c>
      <c r="K8908" s="49" t="s">
        <v>121</v>
      </c>
      <c r="L8908" s="49">
        <v>9776758</v>
      </c>
      <c r="M8908" s="49" t="s">
        <v>938</v>
      </c>
      <c r="N8908" s="51">
        <v>34881</v>
      </c>
      <c r="O8908" s="51">
        <v>34881</v>
      </c>
      <c r="P8908" s="49" t="s">
        <v>1091</v>
      </c>
    </row>
    <row r="8909" spans="1:16">
      <c r="A8909" s="46">
        <v>0</v>
      </c>
      <c r="B8909" s="46">
        <v>0</v>
      </c>
      <c r="C8909" s="46">
        <v>0</v>
      </c>
      <c r="D8909" s="46">
        <f t="shared" si="139"/>
        <v>0</v>
      </c>
      <c r="E8909" s="51">
        <v>45261</v>
      </c>
      <c r="F8909" s="49" t="s">
        <v>80</v>
      </c>
      <c r="G8909" s="49" t="s">
        <v>81</v>
      </c>
      <c r="H8909" s="49" t="s">
        <v>3494</v>
      </c>
      <c r="I8909" s="49" t="s">
        <v>123</v>
      </c>
      <c r="J8909" s="49">
        <v>135600</v>
      </c>
      <c r="K8909" s="49" t="s">
        <v>122</v>
      </c>
      <c r="L8909" s="49">
        <v>9974534</v>
      </c>
      <c r="M8909" s="49" t="s">
        <v>916</v>
      </c>
      <c r="N8909" s="51">
        <v>34516</v>
      </c>
      <c r="O8909" s="51">
        <v>34516</v>
      </c>
      <c r="P8909" s="49" t="s">
        <v>1091</v>
      </c>
    </row>
    <row r="8910" spans="1:16">
      <c r="A8910" s="46">
        <v>0</v>
      </c>
      <c r="B8910" s="46">
        <v>0</v>
      </c>
      <c r="C8910" s="46">
        <v>0</v>
      </c>
      <c r="D8910" s="46">
        <f t="shared" si="139"/>
        <v>0</v>
      </c>
      <c r="E8910" s="51">
        <v>45261</v>
      </c>
      <c r="F8910" s="49" t="s">
        <v>80</v>
      </c>
      <c r="G8910" s="49" t="s">
        <v>81</v>
      </c>
      <c r="H8910" s="49" t="s">
        <v>3494</v>
      </c>
      <c r="I8910" s="49" t="s">
        <v>123</v>
      </c>
      <c r="J8910" s="49">
        <v>135600</v>
      </c>
      <c r="K8910" s="49" t="s">
        <v>122</v>
      </c>
      <c r="L8910" s="49">
        <v>9741928</v>
      </c>
      <c r="M8910" s="49" t="s">
        <v>916</v>
      </c>
      <c r="N8910" s="51">
        <v>39031</v>
      </c>
      <c r="O8910" s="51">
        <v>38718</v>
      </c>
      <c r="P8910" s="49" t="s">
        <v>3495</v>
      </c>
    </row>
    <row r="8911" spans="1:16">
      <c r="A8911" s="46">
        <v>0</v>
      </c>
      <c r="B8911" s="46">
        <v>0</v>
      </c>
      <c r="C8911" s="46">
        <v>0</v>
      </c>
      <c r="D8911" s="46">
        <f t="shared" si="139"/>
        <v>0</v>
      </c>
      <c r="E8911" s="51">
        <v>45261</v>
      </c>
      <c r="F8911" s="49" t="s">
        <v>80</v>
      </c>
      <c r="G8911" s="49" t="s">
        <v>81</v>
      </c>
      <c r="H8911" s="49" t="s">
        <v>3494</v>
      </c>
      <c r="I8911" s="49" t="s">
        <v>123</v>
      </c>
      <c r="J8911" s="49">
        <v>135600</v>
      </c>
      <c r="K8911" s="49" t="s">
        <v>115</v>
      </c>
      <c r="L8911" s="49">
        <v>9713158</v>
      </c>
      <c r="M8911" s="49" t="s">
        <v>977</v>
      </c>
      <c r="N8911" s="51">
        <v>34881</v>
      </c>
      <c r="O8911" s="51">
        <v>34881</v>
      </c>
      <c r="P8911" s="49" t="s">
        <v>1091</v>
      </c>
    </row>
    <row r="8912" spans="1:16">
      <c r="A8912" s="46">
        <v>0</v>
      </c>
      <c r="B8912" s="46">
        <v>0</v>
      </c>
      <c r="C8912" s="46">
        <v>0</v>
      </c>
      <c r="D8912" s="46">
        <f t="shared" si="139"/>
        <v>0</v>
      </c>
      <c r="E8912" s="51">
        <v>45261</v>
      </c>
      <c r="F8912" s="49" t="s">
        <v>80</v>
      </c>
      <c r="G8912" s="49" t="s">
        <v>81</v>
      </c>
      <c r="H8912" s="49" t="s">
        <v>3494</v>
      </c>
      <c r="I8912" s="49" t="s">
        <v>123</v>
      </c>
      <c r="J8912" s="49">
        <v>135600</v>
      </c>
      <c r="K8912" s="49" t="s">
        <v>115</v>
      </c>
      <c r="L8912" s="49">
        <v>9862157</v>
      </c>
      <c r="M8912" s="49" t="s">
        <v>977</v>
      </c>
      <c r="N8912" s="51">
        <v>35247</v>
      </c>
      <c r="O8912" s="51">
        <v>35247</v>
      </c>
      <c r="P8912" s="49" t="s">
        <v>1091</v>
      </c>
    </row>
    <row r="8913" spans="1:16">
      <c r="A8913" s="46">
        <v>0</v>
      </c>
      <c r="B8913" s="46">
        <v>0</v>
      </c>
      <c r="C8913" s="46">
        <v>0</v>
      </c>
      <c r="D8913" s="46">
        <f t="shared" si="139"/>
        <v>0</v>
      </c>
      <c r="E8913" s="51">
        <v>45261</v>
      </c>
      <c r="F8913" s="49" t="s">
        <v>80</v>
      </c>
      <c r="G8913" s="49" t="s">
        <v>81</v>
      </c>
      <c r="H8913" s="49" t="s">
        <v>3494</v>
      </c>
      <c r="I8913" s="49" t="s">
        <v>123</v>
      </c>
      <c r="J8913" s="49">
        <v>135600</v>
      </c>
      <c r="K8913" s="49" t="s">
        <v>115</v>
      </c>
      <c r="L8913" s="49">
        <v>9741925</v>
      </c>
      <c r="M8913" s="49" t="s">
        <v>977</v>
      </c>
      <c r="N8913" s="51">
        <v>39031</v>
      </c>
      <c r="O8913" s="51">
        <v>38718</v>
      </c>
      <c r="P8913" s="49" t="s">
        <v>3495</v>
      </c>
    </row>
    <row r="8914" spans="1:16">
      <c r="A8914" s="46">
        <v>0</v>
      </c>
      <c r="B8914" s="46">
        <v>0</v>
      </c>
      <c r="C8914" s="46">
        <v>0</v>
      </c>
      <c r="D8914" s="46">
        <f t="shared" si="139"/>
        <v>0</v>
      </c>
      <c r="E8914" s="51">
        <v>45261</v>
      </c>
      <c r="F8914" s="49" t="s">
        <v>80</v>
      </c>
      <c r="G8914" s="49" t="s">
        <v>81</v>
      </c>
      <c r="H8914" s="49" t="s">
        <v>3494</v>
      </c>
      <c r="I8914" s="49" t="s">
        <v>123</v>
      </c>
      <c r="J8914" s="49">
        <v>135600</v>
      </c>
      <c r="K8914" s="49" t="s">
        <v>115</v>
      </c>
      <c r="L8914" s="49">
        <v>9870328</v>
      </c>
      <c r="M8914" s="49" t="s">
        <v>977</v>
      </c>
      <c r="N8914" s="51">
        <v>36357</v>
      </c>
      <c r="O8914" s="51">
        <v>36161</v>
      </c>
      <c r="P8914" s="49" t="s">
        <v>3497</v>
      </c>
    </row>
    <row r="8915" spans="1:16">
      <c r="A8915" s="46">
        <v>0</v>
      </c>
      <c r="B8915" s="46">
        <v>0</v>
      </c>
      <c r="C8915" s="46">
        <v>0</v>
      </c>
      <c r="D8915" s="46">
        <f t="shared" si="139"/>
        <v>0</v>
      </c>
      <c r="E8915" s="51">
        <v>45261</v>
      </c>
      <c r="F8915" s="49" t="s">
        <v>80</v>
      </c>
      <c r="G8915" s="49" t="s">
        <v>81</v>
      </c>
      <c r="H8915" s="49" t="s">
        <v>3494</v>
      </c>
      <c r="I8915" s="49" t="s">
        <v>123</v>
      </c>
      <c r="J8915" s="49">
        <v>135600</v>
      </c>
      <c r="K8915" s="49" t="s">
        <v>115</v>
      </c>
      <c r="L8915" s="49">
        <v>9809998</v>
      </c>
      <c r="M8915" s="49" t="s">
        <v>977</v>
      </c>
      <c r="N8915" s="51">
        <v>37307</v>
      </c>
      <c r="O8915" s="51">
        <v>37257</v>
      </c>
      <c r="P8915" s="49" t="s">
        <v>3496</v>
      </c>
    </row>
    <row r="8916" spans="1:16">
      <c r="A8916" s="46">
        <v>0</v>
      </c>
      <c r="B8916" s="46">
        <v>0</v>
      </c>
      <c r="C8916" s="46">
        <v>0</v>
      </c>
      <c r="D8916" s="46">
        <f t="shared" si="139"/>
        <v>0</v>
      </c>
      <c r="E8916" s="51">
        <v>45261</v>
      </c>
      <c r="F8916" s="49" t="s">
        <v>80</v>
      </c>
      <c r="G8916" s="49" t="s">
        <v>81</v>
      </c>
      <c r="H8916" s="49" t="s">
        <v>3494</v>
      </c>
      <c r="I8916" s="49" t="s">
        <v>123</v>
      </c>
      <c r="J8916" s="49">
        <v>135600</v>
      </c>
      <c r="K8916" s="49" t="s">
        <v>133</v>
      </c>
      <c r="L8916" s="49">
        <v>9728058</v>
      </c>
      <c r="M8916" s="49" t="s">
        <v>2077</v>
      </c>
      <c r="N8916" s="51">
        <v>29037</v>
      </c>
      <c r="O8916" s="51">
        <v>29037</v>
      </c>
      <c r="P8916" s="49" t="s">
        <v>1091</v>
      </c>
    </row>
    <row r="8917" spans="1:16">
      <c r="A8917" s="46">
        <v>0</v>
      </c>
      <c r="B8917" s="46">
        <v>0</v>
      </c>
      <c r="C8917" s="46">
        <v>0</v>
      </c>
      <c r="D8917" s="46">
        <f t="shared" si="139"/>
        <v>0</v>
      </c>
      <c r="E8917" s="51">
        <v>45261</v>
      </c>
      <c r="F8917" s="49" t="s">
        <v>80</v>
      </c>
      <c r="G8917" s="49" t="s">
        <v>81</v>
      </c>
      <c r="H8917" s="49" t="s">
        <v>3515</v>
      </c>
      <c r="I8917" s="49" t="s">
        <v>802</v>
      </c>
      <c r="J8917" s="49">
        <v>135500</v>
      </c>
      <c r="K8917" s="49" t="s">
        <v>106</v>
      </c>
      <c r="L8917" s="49">
        <v>21297833</v>
      </c>
      <c r="M8917" s="49" t="s">
        <v>908</v>
      </c>
      <c r="N8917" s="51">
        <v>22098</v>
      </c>
      <c r="O8917" s="51">
        <v>22098</v>
      </c>
      <c r="P8917" s="49" t="s">
        <v>909</v>
      </c>
    </row>
    <row r="8918" spans="1:16">
      <c r="A8918" s="46">
        <v>0</v>
      </c>
      <c r="B8918" s="46">
        <v>0</v>
      </c>
      <c r="C8918" s="46">
        <v>0</v>
      </c>
      <c r="D8918" s="46">
        <f t="shared" si="139"/>
        <v>0</v>
      </c>
      <c r="E8918" s="51">
        <v>45261</v>
      </c>
      <c r="F8918" s="49" t="s">
        <v>80</v>
      </c>
      <c r="G8918" s="49" t="s">
        <v>81</v>
      </c>
      <c r="H8918" s="49" t="s">
        <v>3515</v>
      </c>
      <c r="I8918" s="49" t="s">
        <v>802</v>
      </c>
      <c r="J8918" s="49">
        <v>135500</v>
      </c>
      <c r="K8918" s="49" t="s">
        <v>109</v>
      </c>
      <c r="L8918" s="49">
        <v>21297840</v>
      </c>
      <c r="M8918" s="49" t="s">
        <v>934</v>
      </c>
      <c r="N8918" s="51">
        <v>22098</v>
      </c>
      <c r="O8918" s="51">
        <v>22098</v>
      </c>
      <c r="P8918" s="49" t="s">
        <v>909</v>
      </c>
    </row>
    <row r="8919" spans="1:16">
      <c r="A8919" s="46">
        <v>0</v>
      </c>
      <c r="B8919" s="46">
        <v>0</v>
      </c>
      <c r="C8919" s="46">
        <v>0</v>
      </c>
      <c r="D8919" s="46">
        <f t="shared" si="139"/>
        <v>0</v>
      </c>
      <c r="E8919" s="51">
        <v>45261</v>
      </c>
      <c r="F8919" s="49" t="s">
        <v>80</v>
      </c>
      <c r="G8919" s="49" t="s">
        <v>81</v>
      </c>
      <c r="H8919" s="49" t="s">
        <v>3516</v>
      </c>
      <c r="I8919" s="49" t="s">
        <v>691</v>
      </c>
      <c r="J8919" s="49">
        <v>135002</v>
      </c>
      <c r="K8919" s="49" t="s">
        <v>130</v>
      </c>
      <c r="L8919" s="49">
        <v>20759771</v>
      </c>
      <c r="M8919" s="49" t="s">
        <v>949</v>
      </c>
      <c r="N8919" s="51">
        <v>19906</v>
      </c>
      <c r="O8919" s="51">
        <v>19906</v>
      </c>
      <c r="P8919" s="49" t="s">
        <v>909</v>
      </c>
    </row>
    <row r="8920" spans="1:16">
      <c r="A8920" s="46">
        <v>0</v>
      </c>
      <c r="B8920" s="46">
        <v>0</v>
      </c>
      <c r="C8920" s="46">
        <v>0</v>
      </c>
      <c r="D8920" s="46">
        <f t="shared" si="139"/>
        <v>0</v>
      </c>
      <c r="E8920" s="51">
        <v>45261</v>
      </c>
      <c r="F8920" s="49" t="s">
        <v>80</v>
      </c>
      <c r="G8920" s="49" t="s">
        <v>81</v>
      </c>
      <c r="H8920" s="49" t="s">
        <v>3516</v>
      </c>
      <c r="I8920" s="49" t="s">
        <v>691</v>
      </c>
      <c r="J8920" s="49">
        <v>135002</v>
      </c>
      <c r="K8920" s="49" t="s">
        <v>130</v>
      </c>
      <c r="L8920" s="49">
        <v>20759805</v>
      </c>
      <c r="M8920" s="49" t="s">
        <v>954</v>
      </c>
      <c r="N8920" s="51">
        <v>19906</v>
      </c>
      <c r="O8920" s="51">
        <v>19906</v>
      </c>
      <c r="P8920" s="49" t="s">
        <v>909</v>
      </c>
    </row>
    <row r="8921" spans="1:16">
      <c r="A8921" s="46">
        <v>0</v>
      </c>
      <c r="B8921" s="46">
        <v>0</v>
      </c>
      <c r="C8921" s="46">
        <v>0</v>
      </c>
      <c r="D8921" s="46">
        <f t="shared" si="139"/>
        <v>0</v>
      </c>
      <c r="E8921" s="51">
        <v>45261</v>
      </c>
      <c r="F8921" s="49" t="s">
        <v>80</v>
      </c>
      <c r="G8921" s="49" t="s">
        <v>81</v>
      </c>
      <c r="H8921" s="49" t="s">
        <v>3516</v>
      </c>
      <c r="I8921" s="49" t="s">
        <v>691</v>
      </c>
      <c r="J8921" s="49">
        <v>135002</v>
      </c>
      <c r="K8921" s="49" t="s">
        <v>130</v>
      </c>
      <c r="L8921" s="49">
        <v>20759778</v>
      </c>
      <c r="M8921" s="49" t="s">
        <v>957</v>
      </c>
      <c r="N8921" s="51">
        <v>19906</v>
      </c>
      <c r="O8921" s="51">
        <v>19906</v>
      </c>
      <c r="P8921" s="49" t="s">
        <v>909</v>
      </c>
    </row>
    <row r="8922" spans="1:16">
      <c r="A8922" s="46">
        <v>0</v>
      </c>
      <c r="B8922" s="46">
        <v>0</v>
      </c>
      <c r="C8922" s="46">
        <v>0</v>
      </c>
      <c r="D8922" s="46">
        <f t="shared" si="139"/>
        <v>0</v>
      </c>
      <c r="E8922" s="51">
        <v>45261</v>
      </c>
      <c r="F8922" s="49" t="s">
        <v>80</v>
      </c>
      <c r="G8922" s="49" t="s">
        <v>81</v>
      </c>
      <c r="H8922" s="49" t="s">
        <v>3516</v>
      </c>
      <c r="I8922" s="49" t="s">
        <v>691</v>
      </c>
      <c r="J8922" s="49">
        <v>135002</v>
      </c>
      <c r="K8922" s="49" t="s">
        <v>130</v>
      </c>
      <c r="L8922" s="49">
        <v>20759799</v>
      </c>
      <c r="M8922" s="49" t="s">
        <v>965</v>
      </c>
      <c r="N8922" s="51">
        <v>19906</v>
      </c>
      <c r="O8922" s="51">
        <v>19906</v>
      </c>
      <c r="P8922" s="49" t="s">
        <v>909</v>
      </c>
    </row>
    <row r="8923" spans="1:16">
      <c r="A8923" s="46">
        <v>0</v>
      </c>
      <c r="B8923" s="46">
        <v>0</v>
      </c>
      <c r="C8923" s="46">
        <v>0</v>
      </c>
      <c r="D8923" s="46">
        <f t="shared" si="139"/>
        <v>0</v>
      </c>
      <c r="E8923" s="51">
        <v>45261</v>
      </c>
      <c r="F8923" s="49" t="s">
        <v>80</v>
      </c>
      <c r="G8923" s="49" t="s">
        <v>81</v>
      </c>
      <c r="H8923" s="49" t="s">
        <v>3516</v>
      </c>
      <c r="I8923" s="49" t="s">
        <v>691</v>
      </c>
      <c r="J8923" s="49">
        <v>135002</v>
      </c>
      <c r="K8923" s="49" t="s">
        <v>130</v>
      </c>
      <c r="L8923" s="49">
        <v>20759812</v>
      </c>
      <c r="M8923" s="49" t="s">
        <v>958</v>
      </c>
      <c r="N8923" s="51">
        <v>19906</v>
      </c>
      <c r="O8923" s="51">
        <v>19906</v>
      </c>
      <c r="P8923" s="49" t="s">
        <v>909</v>
      </c>
    </row>
    <row r="8924" spans="1:16">
      <c r="A8924" s="46">
        <v>0</v>
      </c>
      <c r="B8924" s="46">
        <v>0</v>
      </c>
      <c r="C8924" s="46">
        <v>0</v>
      </c>
      <c r="D8924" s="46">
        <f t="shared" si="139"/>
        <v>0</v>
      </c>
      <c r="E8924" s="51">
        <v>45261</v>
      </c>
      <c r="F8924" s="49" t="s">
        <v>80</v>
      </c>
      <c r="G8924" s="49" t="s">
        <v>81</v>
      </c>
      <c r="H8924" s="49" t="s">
        <v>3516</v>
      </c>
      <c r="I8924" s="49" t="s">
        <v>691</v>
      </c>
      <c r="J8924" s="49">
        <v>135002</v>
      </c>
      <c r="K8924" s="49" t="s">
        <v>130</v>
      </c>
      <c r="L8924" s="49">
        <v>21283708</v>
      </c>
      <c r="M8924" s="49" t="s">
        <v>958</v>
      </c>
      <c r="N8924" s="51">
        <v>13697</v>
      </c>
      <c r="O8924" s="51">
        <v>13697</v>
      </c>
      <c r="P8924" s="49" t="s">
        <v>909</v>
      </c>
    </row>
    <row r="8925" spans="1:16">
      <c r="A8925" s="46">
        <v>0</v>
      </c>
      <c r="B8925" s="46">
        <v>0</v>
      </c>
      <c r="C8925" s="46">
        <v>0</v>
      </c>
      <c r="D8925" s="46">
        <f t="shared" si="139"/>
        <v>0</v>
      </c>
      <c r="E8925" s="51">
        <v>45261</v>
      </c>
      <c r="F8925" s="49" t="s">
        <v>80</v>
      </c>
      <c r="G8925" s="49" t="s">
        <v>81</v>
      </c>
      <c r="H8925" s="49" t="s">
        <v>3516</v>
      </c>
      <c r="I8925" s="49" t="s">
        <v>691</v>
      </c>
      <c r="J8925" s="49">
        <v>135002</v>
      </c>
      <c r="K8925" s="49" t="s">
        <v>130</v>
      </c>
      <c r="L8925" s="49">
        <v>21283715</v>
      </c>
      <c r="M8925" s="49" t="s">
        <v>963</v>
      </c>
      <c r="N8925" s="51">
        <v>20637</v>
      </c>
      <c r="O8925" s="51">
        <v>20637</v>
      </c>
      <c r="P8925" s="49" t="s">
        <v>909</v>
      </c>
    </row>
    <row r="8926" spans="1:16">
      <c r="A8926" s="46">
        <v>0</v>
      </c>
      <c r="B8926" s="46">
        <v>0</v>
      </c>
      <c r="C8926" s="46">
        <v>0</v>
      </c>
      <c r="D8926" s="46">
        <f t="shared" si="139"/>
        <v>0</v>
      </c>
      <c r="E8926" s="51">
        <v>45261</v>
      </c>
      <c r="F8926" s="49" t="s">
        <v>80</v>
      </c>
      <c r="G8926" s="49" t="s">
        <v>81</v>
      </c>
      <c r="H8926" s="49" t="s">
        <v>3516</v>
      </c>
      <c r="I8926" s="49" t="s">
        <v>691</v>
      </c>
      <c r="J8926" s="49">
        <v>135002</v>
      </c>
      <c r="K8926" s="49" t="s">
        <v>130</v>
      </c>
      <c r="L8926" s="49">
        <v>20759785</v>
      </c>
      <c r="M8926" s="49" t="s">
        <v>962</v>
      </c>
      <c r="N8926" s="51">
        <v>19906</v>
      </c>
      <c r="O8926" s="51">
        <v>19906</v>
      </c>
      <c r="P8926" s="49" t="s">
        <v>909</v>
      </c>
    </row>
    <row r="8927" spans="1:16">
      <c r="A8927" s="46">
        <v>0</v>
      </c>
      <c r="B8927" s="46">
        <v>0</v>
      </c>
      <c r="C8927" s="46">
        <v>0</v>
      </c>
      <c r="D8927" s="46">
        <f t="shared" si="139"/>
        <v>0</v>
      </c>
      <c r="E8927" s="51">
        <v>45261</v>
      </c>
      <c r="F8927" s="49" t="s">
        <v>80</v>
      </c>
      <c r="G8927" s="49" t="s">
        <v>81</v>
      </c>
      <c r="H8927" s="49" t="s">
        <v>3516</v>
      </c>
      <c r="I8927" s="49" t="s">
        <v>691</v>
      </c>
      <c r="J8927" s="49">
        <v>135002</v>
      </c>
      <c r="K8927" s="49" t="s">
        <v>130</v>
      </c>
      <c r="L8927" s="49">
        <v>20759802</v>
      </c>
      <c r="M8927" s="49" t="s">
        <v>952</v>
      </c>
      <c r="N8927" s="51">
        <v>19906</v>
      </c>
      <c r="O8927" s="51">
        <v>19906</v>
      </c>
      <c r="P8927" s="49" t="s">
        <v>909</v>
      </c>
    </row>
    <row r="8928" spans="1:16">
      <c r="A8928" s="46">
        <v>0</v>
      </c>
      <c r="B8928" s="46">
        <v>0</v>
      </c>
      <c r="C8928" s="46">
        <v>0</v>
      </c>
      <c r="D8928" s="46">
        <f t="shared" si="139"/>
        <v>0</v>
      </c>
      <c r="E8928" s="51">
        <v>45261</v>
      </c>
      <c r="F8928" s="49" t="s">
        <v>80</v>
      </c>
      <c r="G8928" s="49" t="s">
        <v>81</v>
      </c>
      <c r="H8928" s="49" t="s">
        <v>3516</v>
      </c>
      <c r="I8928" s="49" t="s">
        <v>691</v>
      </c>
      <c r="J8928" s="49">
        <v>135002</v>
      </c>
      <c r="K8928" s="49" t="s">
        <v>130</v>
      </c>
      <c r="L8928" s="49">
        <v>20759831</v>
      </c>
      <c r="M8928" s="49" t="s">
        <v>956</v>
      </c>
      <c r="N8928" s="51">
        <v>19906</v>
      </c>
      <c r="O8928" s="51">
        <v>19906</v>
      </c>
      <c r="P8928" s="49" t="s">
        <v>909</v>
      </c>
    </row>
    <row r="8929" spans="1:16">
      <c r="A8929" s="46">
        <v>0</v>
      </c>
      <c r="B8929" s="46">
        <v>0</v>
      </c>
      <c r="C8929" s="46">
        <v>0</v>
      </c>
      <c r="D8929" s="46">
        <f t="shared" si="139"/>
        <v>0</v>
      </c>
      <c r="E8929" s="51">
        <v>45261</v>
      </c>
      <c r="F8929" s="49" t="s">
        <v>80</v>
      </c>
      <c r="G8929" s="49" t="s">
        <v>81</v>
      </c>
      <c r="H8929" s="49" t="s">
        <v>3516</v>
      </c>
      <c r="I8929" s="49" t="s">
        <v>691</v>
      </c>
      <c r="J8929" s="49">
        <v>135002</v>
      </c>
      <c r="K8929" s="49" t="s">
        <v>130</v>
      </c>
      <c r="L8929" s="49">
        <v>20759792</v>
      </c>
      <c r="M8929" s="49" t="s">
        <v>951</v>
      </c>
      <c r="N8929" s="51">
        <v>19906</v>
      </c>
      <c r="O8929" s="51">
        <v>19906</v>
      </c>
      <c r="P8929" s="49" t="s">
        <v>909</v>
      </c>
    </row>
    <row r="8930" spans="1:16">
      <c r="A8930" s="46">
        <v>0</v>
      </c>
      <c r="B8930" s="46">
        <v>0</v>
      </c>
      <c r="C8930" s="46">
        <v>0</v>
      </c>
      <c r="D8930" s="46">
        <f t="shared" si="139"/>
        <v>0</v>
      </c>
      <c r="E8930" s="51">
        <v>45261</v>
      </c>
      <c r="F8930" s="49" t="s">
        <v>80</v>
      </c>
      <c r="G8930" s="49" t="s">
        <v>81</v>
      </c>
      <c r="H8930" s="49" t="s">
        <v>3516</v>
      </c>
      <c r="I8930" s="49" t="s">
        <v>691</v>
      </c>
      <c r="J8930" s="49">
        <v>135002</v>
      </c>
      <c r="K8930" s="49" t="s">
        <v>130</v>
      </c>
      <c r="L8930" s="49">
        <v>21283745</v>
      </c>
      <c r="M8930" s="49" t="s">
        <v>958</v>
      </c>
      <c r="N8930" s="51">
        <v>27211</v>
      </c>
      <c r="O8930" s="51">
        <v>27211</v>
      </c>
      <c r="P8930" s="49" t="s">
        <v>909</v>
      </c>
    </row>
    <row r="8931" spans="1:16">
      <c r="A8931" s="46">
        <v>0</v>
      </c>
      <c r="B8931" s="46">
        <v>0</v>
      </c>
      <c r="C8931" s="46">
        <v>0</v>
      </c>
      <c r="D8931" s="46">
        <f t="shared" si="139"/>
        <v>0</v>
      </c>
      <c r="E8931" s="51">
        <v>45261</v>
      </c>
      <c r="F8931" s="49" t="s">
        <v>80</v>
      </c>
      <c r="G8931" s="49" t="s">
        <v>81</v>
      </c>
      <c r="H8931" s="49" t="s">
        <v>3516</v>
      </c>
      <c r="I8931" s="49" t="s">
        <v>691</v>
      </c>
      <c r="J8931" s="49">
        <v>135002</v>
      </c>
      <c r="K8931" s="49" t="s">
        <v>130</v>
      </c>
      <c r="L8931" s="49">
        <v>20759819</v>
      </c>
      <c r="M8931" s="49" t="s">
        <v>964</v>
      </c>
      <c r="N8931" s="51">
        <v>19906</v>
      </c>
      <c r="O8931" s="51">
        <v>19906</v>
      </c>
      <c r="P8931" s="49" t="s">
        <v>909</v>
      </c>
    </row>
    <row r="8932" spans="1:16">
      <c r="A8932" s="46">
        <v>0</v>
      </c>
      <c r="B8932" s="46">
        <v>0</v>
      </c>
      <c r="C8932" s="46">
        <v>0</v>
      </c>
      <c r="D8932" s="46">
        <f t="shared" si="139"/>
        <v>0</v>
      </c>
      <c r="E8932" s="51">
        <v>45261</v>
      </c>
      <c r="F8932" s="49" t="s">
        <v>80</v>
      </c>
      <c r="G8932" s="49" t="s">
        <v>81</v>
      </c>
      <c r="H8932" s="49" t="s">
        <v>3516</v>
      </c>
      <c r="I8932" s="49" t="s">
        <v>691</v>
      </c>
      <c r="J8932" s="49">
        <v>135002</v>
      </c>
      <c r="K8932" s="49" t="s">
        <v>130</v>
      </c>
      <c r="L8932" s="49">
        <v>21283726</v>
      </c>
      <c r="M8932" s="49" t="s">
        <v>960</v>
      </c>
      <c r="N8932" s="51">
        <v>21367</v>
      </c>
      <c r="O8932" s="51">
        <v>21367</v>
      </c>
      <c r="P8932" s="49" t="s">
        <v>909</v>
      </c>
    </row>
    <row r="8933" spans="1:16">
      <c r="A8933" s="46">
        <v>0</v>
      </c>
      <c r="B8933" s="46">
        <v>0</v>
      </c>
      <c r="C8933" s="46">
        <v>0</v>
      </c>
      <c r="D8933" s="46">
        <f t="shared" si="139"/>
        <v>0</v>
      </c>
      <c r="E8933" s="51">
        <v>45261</v>
      </c>
      <c r="F8933" s="49" t="s">
        <v>80</v>
      </c>
      <c r="G8933" s="49" t="s">
        <v>81</v>
      </c>
      <c r="H8933" s="49" t="s">
        <v>3516</v>
      </c>
      <c r="I8933" s="49" t="s">
        <v>691</v>
      </c>
      <c r="J8933" s="49">
        <v>135002</v>
      </c>
      <c r="K8933" s="49" t="s">
        <v>130</v>
      </c>
      <c r="L8933" s="49">
        <v>20759824</v>
      </c>
      <c r="M8933" s="49" t="s">
        <v>960</v>
      </c>
      <c r="N8933" s="51">
        <v>19906</v>
      </c>
      <c r="O8933" s="51">
        <v>19906</v>
      </c>
      <c r="P8933" s="49" t="s">
        <v>909</v>
      </c>
    </row>
    <row r="8934" spans="1:16">
      <c r="A8934" s="46">
        <v>0</v>
      </c>
      <c r="B8934" s="46">
        <v>0</v>
      </c>
      <c r="C8934" s="46">
        <v>0</v>
      </c>
      <c r="D8934" s="46">
        <f t="shared" si="139"/>
        <v>0</v>
      </c>
      <c r="E8934" s="51">
        <v>45261</v>
      </c>
      <c r="F8934" s="49" t="s">
        <v>80</v>
      </c>
      <c r="G8934" s="49" t="s">
        <v>81</v>
      </c>
      <c r="H8934" s="49" t="s">
        <v>3516</v>
      </c>
      <c r="I8934" s="49" t="s">
        <v>691</v>
      </c>
      <c r="J8934" s="49">
        <v>135002</v>
      </c>
      <c r="K8934" s="49" t="s">
        <v>130</v>
      </c>
      <c r="L8934" s="49">
        <v>20759838</v>
      </c>
      <c r="M8934" s="49" t="s">
        <v>955</v>
      </c>
      <c r="N8934" s="51">
        <v>19906</v>
      </c>
      <c r="O8934" s="51">
        <v>19906</v>
      </c>
      <c r="P8934" s="49" t="s">
        <v>909</v>
      </c>
    </row>
    <row r="8935" spans="1:16">
      <c r="A8935" s="46">
        <v>0</v>
      </c>
      <c r="B8935" s="46">
        <v>0</v>
      </c>
      <c r="C8935" s="46">
        <v>0</v>
      </c>
      <c r="D8935" s="46">
        <f t="shared" si="139"/>
        <v>0</v>
      </c>
      <c r="E8935" s="51">
        <v>45261</v>
      </c>
      <c r="F8935" s="49" t="s">
        <v>80</v>
      </c>
      <c r="G8935" s="49" t="s">
        <v>81</v>
      </c>
      <c r="H8935" s="49" t="s">
        <v>3516</v>
      </c>
      <c r="I8935" s="49" t="s">
        <v>691</v>
      </c>
      <c r="J8935" s="49">
        <v>135002</v>
      </c>
      <c r="K8935" s="49" t="s">
        <v>130</v>
      </c>
      <c r="L8935" s="49">
        <v>21283720</v>
      </c>
      <c r="M8935" s="49" t="s">
        <v>955</v>
      </c>
      <c r="N8935" s="51">
        <v>21367</v>
      </c>
      <c r="O8935" s="51">
        <v>21367</v>
      </c>
      <c r="P8935" s="49" t="s">
        <v>909</v>
      </c>
    </row>
    <row r="8936" spans="1:16">
      <c r="A8936" s="46">
        <v>0</v>
      </c>
      <c r="B8936" s="46">
        <v>0</v>
      </c>
      <c r="C8936" s="46">
        <v>0</v>
      </c>
      <c r="D8936" s="46">
        <f t="shared" si="139"/>
        <v>0</v>
      </c>
      <c r="E8936" s="51">
        <v>45261</v>
      </c>
      <c r="F8936" s="49" t="s">
        <v>80</v>
      </c>
      <c r="G8936" s="49" t="s">
        <v>81</v>
      </c>
      <c r="H8936" s="49" t="s">
        <v>3516</v>
      </c>
      <c r="I8936" s="49" t="s">
        <v>691</v>
      </c>
      <c r="J8936" s="49">
        <v>135002</v>
      </c>
      <c r="K8936" s="49" t="s">
        <v>130</v>
      </c>
      <c r="L8936" s="49">
        <v>21283731</v>
      </c>
      <c r="M8936" s="49" t="s">
        <v>959</v>
      </c>
      <c r="N8936" s="51">
        <v>22828</v>
      </c>
      <c r="O8936" s="51">
        <v>22828</v>
      </c>
      <c r="P8936" s="49" t="s">
        <v>909</v>
      </c>
    </row>
    <row r="8937" spans="1:16">
      <c r="A8937" s="46">
        <v>0</v>
      </c>
      <c r="B8937" s="46">
        <v>0</v>
      </c>
      <c r="C8937" s="46">
        <v>0</v>
      </c>
      <c r="D8937" s="46">
        <f t="shared" si="139"/>
        <v>0</v>
      </c>
      <c r="E8937" s="51">
        <v>45261</v>
      </c>
      <c r="F8937" s="49" t="s">
        <v>80</v>
      </c>
      <c r="G8937" s="49" t="s">
        <v>81</v>
      </c>
      <c r="H8937" s="49" t="s">
        <v>3516</v>
      </c>
      <c r="I8937" s="49" t="s">
        <v>691</v>
      </c>
      <c r="J8937" s="49">
        <v>135002</v>
      </c>
      <c r="K8937" s="49" t="s">
        <v>130</v>
      </c>
      <c r="L8937" s="49">
        <v>21283738</v>
      </c>
      <c r="M8937" s="49" t="s">
        <v>961</v>
      </c>
      <c r="N8937" s="51">
        <v>26115</v>
      </c>
      <c r="O8937" s="51">
        <v>26115</v>
      </c>
      <c r="P8937" s="49" t="s">
        <v>909</v>
      </c>
    </row>
    <row r="8938" spans="1:16">
      <c r="A8938" s="46">
        <v>0</v>
      </c>
      <c r="B8938" s="46">
        <v>0</v>
      </c>
      <c r="C8938" s="46">
        <v>0</v>
      </c>
      <c r="D8938" s="46">
        <f t="shared" si="139"/>
        <v>0</v>
      </c>
      <c r="E8938" s="51">
        <v>45261</v>
      </c>
      <c r="F8938" s="49" t="s">
        <v>80</v>
      </c>
      <c r="G8938" s="49" t="s">
        <v>81</v>
      </c>
      <c r="H8938" s="49" t="s">
        <v>3516</v>
      </c>
      <c r="I8938" s="49" t="s">
        <v>691</v>
      </c>
      <c r="J8938" s="49">
        <v>135002</v>
      </c>
      <c r="K8938" s="49" t="s">
        <v>130</v>
      </c>
      <c r="L8938" s="49">
        <v>20759764</v>
      </c>
      <c r="M8938" s="49" t="s">
        <v>953</v>
      </c>
      <c r="N8938" s="51">
        <v>19906</v>
      </c>
      <c r="O8938" s="51">
        <v>19906</v>
      </c>
      <c r="P8938" s="49" t="s">
        <v>909</v>
      </c>
    </row>
    <row r="8939" spans="1:16">
      <c r="A8939" s="46">
        <v>0</v>
      </c>
      <c r="B8939" s="46">
        <v>0</v>
      </c>
      <c r="C8939" s="46">
        <v>0</v>
      </c>
      <c r="D8939" s="46">
        <f t="shared" si="139"/>
        <v>0</v>
      </c>
      <c r="E8939" s="51">
        <v>45261</v>
      </c>
      <c r="F8939" s="49" t="s">
        <v>80</v>
      </c>
      <c r="G8939" s="49" t="s">
        <v>81</v>
      </c>
      <c r="H8939" s="49" t="s">
        <v>3516</v>
      </c>
      <c r="I8939" s="49" t="s">
        <v>691</v>
      </c>
      <c r="J8939" s="49">
        <v>135300</v>
      </c>
      <c r="K8939" s="49" t="s">
        <v>107</v>
      </c>
      <c r="L8939" s="49">
        <v>12422971</v>
      </c>
      <c r="M8939" s="49" t="s">
        <v>3517</v>
      </c>
      <c r="N8939" s="51">
        <v>41726</v>
      </c>
      <c r="O8939" s="51">
        <v>41730</v>
      </c>
      <c r="P8939" s="49" t="s">
        <v>3518</v>
      </c>
    </row>
    <row r="8940" spans="1:16">
      <c r="A8940" s="46">
        <v>0</v>
      </c>
      <c r="B8940" s="46">
        <v>0</v>
      </c>
      <c r="C8940" s="46">
        <v>0</v>
      </c>
      <c r="D8940" s="46">
        <f t="shared" si="139"/>
        <v>0</v>
      </c>
      <c r="E8940" s="51">
        <v>45261</v>
      </c>
      <c r="F8940" s="49" t="s">
        <v>80</v>
      </c>
      <c r="G8940" s="49" t="s">
        <v>81</v>
      </c>
      <c r="H8940" s="49" t="s">
        <v>3516</v>
      </c>
      <c r="I8940" s="49" t="s">
        <v>691</v>
      </c>
      <c r="J8940" s="49">
        <v>135300</v>
      </c>
      <c r="K8940" s="49" t="s">
        <v>107</v>
      </c>
      <c r="L8940" s="49">
        <v>12360641</v>
      </c>
      <c r="M8940" s="49" t="s">
        <v>3517</v>
      </c>
      <c r="N8940" s="51">
        <v>41726</v>
      </c>
      <c r="O8940" s="51">
        <v>41699</v>
      </c>
      <c r="P8940" s="49" t="s">
        <v>3518</v>
      </c>
    </row>
    <row r="8941" spans="1:16">
      <c r="A8941" s="46">
        <v>0</v>
      </c>
      <c r="B8941" s="46">
        <v>0</v>
      </c>
      <c r="C8941" s="46">
        <v>0</v>
      </c>
      <c r="D8941" s="46">
        <f t="shared" si="139"/>
        <v>0</v>
      </c>
      <c r="E8941" s="51">
        <v>45261</v>
      </c>
      <c r="F8941" s="49" t="s">
        <v>80</v>
      </c>
      <c r="G8941" s="49" t="s">
        <v>81</v>
      </c>
      <c r="H8941" s="49" t="s">
        <v>3516</v>
      </c>
      <c r="I8941" s="49" t="s">
        <v>691</v>
      </c>
      <c r="J8941" s="49">
        <v>135300</v>
      </c>
      <c r="K8941" s="49" t="s">
        <v>107</v>
      </c>
      <c r="L8941" s="49">
        <v>12575512</v>
      </c>
      <c r="M8941" s="49" t="s">
        <v>3519</v>
      </c>
      <c r="N8941" s="51">
        <v>41791</v>
      </c>
      <c r="O8941" s="51">
        <v>41821</v>
      </c>
      <c r="P8941" s="49" t="s">
        <v>3520</v>
      </c>
    </row>
    <row r="8942" spans="1:16">
      <c r="A8942" s="46">
        <v>4</v>
      </c>
      <c r="B8942" s="46">
        <v>0</v>
      </c>
      <c r="C8942" s="46">
        <v>0</v>
      </c>
      <c r="D8942" s="46">
        <f t="shared" si="139"/>
        <v>0</v>
      </c>
      <c r="E8942" s="51">
        <v>45261</v>
      </c>
      <c r="F8942" s="49" t="s">
        <v>80</v>
      </c>
      <c r="G8942" s="49" t="s">
        <v>81</v>
      </c>
      <c r="H8942" s="49" t="s">
        <v>3516</v>
      </c>
      <c r="I8942" s="49" t="s">
        <v>691</v>
      </c>
      <c r="J8942" s="49">
        <v>135300</v>
      </c>
      <c r="K8942" s="49" t="s">
        <v>107</v>
      </c>
      <c r="L8942" s="49">
        <v>12472523</v>
      </c>
      <c r="M8942" s="49" t="s">
        <v>3521</v>
      </c>
      <c r="N8942" s="51">
        <v>41698</v>
      </c>
      <c r="O8942" s="51">
        <v>41760</v>
      </c>
      <c r="P8942" s="49" t="s">
        <v>3522</v>
      </c>
    </row>
    <row r="8943" spans="1:16">
      <c r="A8943" s="46">
        <v>0</v>
      </c>
      <c r="B8943" s="46">
        <v>0</v>
      </c>
      <c r="C8943" s="46">
        <v>0</v>
      </c>
      <c r="D8943" s="46">
        <f t="shared" si="139"/>
        <v>0</v>
      </c>
      <c r="E8943" s="51">
        <v>45261</v>
      </c>
      <c r="F8943" s="49" t="s">
        <v>80</v>
      </c>
      <c r="G8943" s="49" t="s">
        <v>81</v>
      </c>
      <c r="H8943" s="49" t="s">
        <v>3516</v>
      </c>
      <c r="I8943" s="49" t="s">
        <v>691</v>
      </c>
      <c r="J8943" s="49">
        <v>135500</v>
      </c>
      <c r="K8943" s="49" t="s">
        <v>200</v>
      </c>
      <c r="L8943" s="49">
        <v>20408519</v>
      </c>
      <c r="M8943" s="49" t="s">
        <v>966</v>
      </c>
      <c r="N8943" s="51">
        <v>34881</v>
      </c>
      <c r="O8943" s="51">
        <v>42370</v>
      </c>
      <c r="P8943" s="49" t="s">
        <v>909</v>
      </c>
    </row>
    <row r="8944" spans="1:16">
      <c r="A8944" s="46">
        <v>0</v>
      </c>
      <c r="B8944" s="46">
        <v>0</v>
      </c>
      <c r="C8944" s="46">
        <v>0</v>
      </c>
      <c r="D8944" s="46">
        <f t="shared" si="139"/>
        <v>0</v>
      </c>
      <c r="E8944" s="51">
        <v>45261</v>
      </c>
      <c r="F8944" s="49" t="s">
        <v>80</v>
      </c>
      <c r="G8944" s="49" t="s">
        <v>81</v>
      </c>
      <c r="H8944" s="49" t="s">
        <v>3516</v>
      </c>
      <c r="I8944" s="49" t="s">
        <v>691</v>
      </c>
      <c r="J8944" s="49">
        <v>135500</v>
      </c>
      <c r="K8944" s="49" t="s">
        <v>106</v>
      </c>
      <c r="L8944" s="49">
        <v>20759694</v>
      </c>
      <c r="M8944" s="49" t="s">
        <v>908</v>
      </c>
      <c r="N8944" s="51">
        <v>21732</v>
      </c>
      <c r="O8944" s="51">
        <v>21732</v>
      </c>
      <c r="P8944" s="49" t="s">
        <v>909</v>
      </c>
    </row>
    <row r="8945" spans="1:16">
      <c r="A8945" s="46">
        <v>0</v>
      </c>
      <c r="B8945" s="46">
        <v>0</v>
      </c>
      <c r="C8945" s="46">
        <v>0</v>
      </c>
      <c r="D8945" s="46">
        <f t="shared" si="139"/>
        <v>0</v>
      </c>
      <c r="E8945" s="51">
        <v>45261</v>
      </c>
      <c r="F8945" s="49" t="s">
        <v>80</v>
      </c>
      <c r="G8945" s="49" t="s">
        <v>81</v>
      </c>
      <c r="H8945" s="49" t="s">
        <v>3516</v>
      </c>
      <c r="I8945" s="49" t="s">
        <v>691</v>
      </c>
      <c r="J8945" s="49">
        <v>135500</v>
      </c>
      <c r="K8945" s="49" t="s">
        <v>106</v>
      </c>
      <c r="L8945" s="49">
        <v>21283673</v>
      </c>
      <c r="M8945" s="49" t="s">
        <v>908</v>
      </c>
      <c r="N8945" s="51">
        <v>27576</v>
      </c>
      <c r="O8945" s="51">
        <v>27576</v>
      </c>
      <c r="P8945" s="49" t="s">
        <v>909</v>
      </c>
    </row>
    <row r="8946" spans="1:16">
      <c r="A8946" s="46">
        <v>0</v>
      </c>
      <c r="B8946" s="46">
        <v>0</v>
      </c>
      <c r="C8946" s="46">
        <v>0</v>
      </c>
      <c r="D8946" s="46">
        <f t="shared" si="139"/>
        <v>0</v>
      </c>
      <c r="E8946" s="51">
        <v>45261</v>
      </c>
      <c r="F8946" s="49" t="s">
        <v>80</v>
      </c>
      <c r="G8946" s="49" t="s">
        <v>81</v>
      </c>
      <c r="H8946" s="49" t="s">
        <v>3516</v>
      </c>
      <c r="I8946" s="49" t="s">
        <v>691</v>
      </c>
      <c r="J8946" s="49">
        <v>135500</v>
      </c>
      <c r="K8946" s="49" t="s">
        <v>106</v>
      </c>
      <c r="L8946" s="49">
        <v>9802845</v>
      </c>
      <c r="M8946" s="49" t="s">
        <v>908</v>
      </c>
      <c r="N8946" s="51">
        <v>34881</v>
      </c>
      <c r="O8946" s="51">
        <v>34881</v>
      </c>
      <c r="P8946" s="49" t="s">
        <v>1081</v>
      </c>
    </row>
    <row r="8947" spans="1:16">
      <c r="A8947" s="46">
        <v>0</v>
      </c>
      <c r="B8947" s="46">
        <v>0</v>
      </c>
      <c r="C8947" s="46">
        <v>0</v>
      </c>
      <c r="D8947" s="46">
        <f t="shared" si="139"/>
        <v>0</v>
      </c>
      <c r="E8947" s="51">
        <v>45261</v>
      </c>
      <c r="F8947" s="49" t="s">
        <v>80</v>
      </c>
      <c r="G8947" s="49" t="s">
        <v>81</v>
      </c>
      <c r="H8947" s="49" t="s">
        <v>3516</v>
      </c>
      <c r="I8947" s="49" t="s">
        <v>691</v>
      </c>
      <c r="J8947" s="49">
        <v>135500</v>
      </c>
      <c r="K8947" s="49" t="s">
        <v>106</v>
      </c>
      <c r="L8947" s="49">
        <v>9802860</v>
      </c>
      <c r="M8947" s="49" t="s">
        <v>908</v>
      </c>
      <c r="N8947" s="51">
        <v>34881</v>
      </c>
      <c r="O8947" s="51">
        <v>34881</v>
      </c>
      <c r="P8947" s="49" t="s">
        <v>1081</v>
      </c>
    </row>
    <row r="8948" spans="1:16">
      <c r="A8948" s="46">
        <v>0</v>
      </c>
      <c r="B8948" s="46">
        <v>0</v>
      </c>
      <c r="C8948" s="46">
        <v>0</v>
      </c>
      <c r="D8948" s="46">
        <f t="shared" si="139"/>
        <v>0</v>
      </c>
      <c r="E8948" s="51">
        <v>45261</v>
      </c>
      <c r="F8948" s="49" t="s">
        <v>80</v>
      </c>
      <c r="G8948" s="49" t="s">
        <v>81</v>
      </c>
      <c r="H8948" s="49" t="s">
        <v>3516</v>
      </c>
      <c r="I8948" s="49" t="s">
        <v>691</v>
      </c>
      <c r="J8948" s="49">
        <v>135500</v>
      </c>
      <c r="K8948" s="49" t="s">
        <v>106</v>
      </c>
      <c r="L8948" s="49">
        <v>9996275</v>
      </c>
      <c r="M8948" s="49" t="s">
        <v>908</v>
      </c>
      <c r="N8948" s="51">
        <v>38306</v>
      </c>
      <c r="O8948" s="51">
        <v>38353</v>
      </c>
      <c r="P8948" s="49" t="s">
        <v>3523</v>
      </c>
    </row>
    <row r="8949" spans="1:16">
      <c r="A8949" s="46">
        <v>0</v>
      </c>
      <c r="B8949" s="46">
        <v>0</v>
      </c>
      <c r="C8949" s="46">
        <v>0</v>
      </c>
      <c r="D8949" s="46">
        <f t="shared" si="139"/>
        <v>0</v>
      </c>
      <c r="E8949" s="51">
        <v>45261</v>
      </c>
      <c r="F8949" s="49" t="s">
        <v>80</v>
      </c>
      <c r="G8949" s="49" t="s">
        <v>81</v>
      </c>
      <c r="H8949" s="49" t="s">
        <v>3516</v>
      </c>
      <c r="I8949" s="49" t="s">
        <v>691</v>
      </c>
      <c r="J8949" s="49">
        <v>135500</v>
      </c>
      <c r="K8949" s="49" t="s">
        <v>106</v>
      </c>
      <c r="L8949" s="49">
        <v>20759722</v>
      </c>
      <c r="M8949" s="49" t="s">
        <v>908</v>
      </c>
      <c r="N8949" s="51">
        <v>24289</v>
      </c>
      <c r="O8949" s="51">
        <v>24289</v>
      </c>
      <c r="P8949" s="49" t="s">
        <v>909</v>
      </c>
    </row>
    <row r="8950" spans="1:16">
      <c r="A8950" s="46">
        <v>0</v>
      </c>
      <c r="B8950" s="46">
        <v>0</v>
      </c>
      <c r="C8950" s="46">
        <v>0</v>
      </c>
      <c r="D8950" s="46">
        <f t="shared" si="139"/>
        <v>0</v>
      </c>
      <c r="E8950" s="51">
        <v>45261</v>
      </c>
      <c r="F8950" s="49" t="s">
        <v>80</v>
      </c>
      <c r="G8950" s="49" t="s">
        <v>81</v>
      </c>
      <c r="H8950" s="49" t="s">
        <v>3516</v>
      </c>
      <c r="I8950" s="49" t="s">
        <v>691</v>
      </c>
      <c r="J8950" s="49">
        <v>135500</v>
      </c>
      <c r="K8950" s="49" t="s">
        <v>106</v>
      </c>
      <c r="L8950" s="49">
        <v>20759750</v>
      </c>
      <c r="M8950" s="49" t="s">
        <v>908</v>
      </c>
      <c r="N8950" s="51">
        <v>31959</v>
      </c>
      <c r="O8950" s="51">
        <v>31959</v>
      </c>
      <c r="P8950" s="49" t="s">
        <v>909</v>
      </c>
    </row>
    <row r="8951" spans="1:16">
      <c r="A8951" s="46">
        <v>0</v>
      </c>
      <c r="B8951" s="46">
        <v>0</v>
      </c>
      <c r="C8951" s="46">
        <v>0</v>
      </c>
      <c r="D8951" s="46">
        <f t="shared" si="139"/>
        <v>0</v>
      </c>
      <c r="E8951" s="51">
        <v>45261</v>
      </c>
      <c r="F8951" s="49" t="s">
        <v>80</v>
      </c>
      <c r="G8951" s="49" t="s">
        <v>81</v>
      </c>
      <c r="H8951" s="49" t="s">
        <v>3516</v>
      </c>
      <c r="I8951" s="49" t="s">
        <v>691</v>
      </c>
      <c r="J8951" s="49">
        <v>135500</v>
      </c>
      <c r="K8951" s="49" t="s">
        <v>106</v>
      </c>
      <c r="L8951" s="49">
        <v>21283680</v>
      </c>
      <c r="M8951" s="49" t="s">
        <v>908</v>
      </c>
      <c r="N8951" s="51">
        <v>28307</v>
      </c>
      <c r="O8951" s="51">
        <v>28307</v>
      </c>
      <c r="P8951" s="49" t="s">
        <v>909</v>
      </c>
    </row>
    <row r="8952" spans="1:16">
      <c r="A8952" s="46">
        <v>0</v>
      </c>
      <c r="B8952" s="46">
        <v>0</v>
      </c>
      <c r="C8952" s="46">
        <v>0</v>
      </c>
      <c r="D8952" s="46">
        <f t="shared" si="139"/>
        <v>0</v>
      </c>
      <c r="E8952" s="51">
        <v>45261</v>
      </c>
      <c r="F8952" s="49" t="s">
        <v>80</v>
      </c>
      <c r="G8952" s="49" t="s">
        <v>81</v>
      </c>
      <c r="H8952" s="49" t="s">
        <v>3516</v>
      </c>
      <c r="I8952" s="49" t="s">
        <v>691</v>
      </c>
      <c r="J8952" s="49">
        <v>135500</v>
      </c>
      <c r="K8952" s="49" t="s">
        <v>106</v>
      </c>
      <c r="L8952" s="49">
        <v>20759701</v>
      </c>
      <c r="M8952" s="49" t="s">
        <v>908</v>
      </c>
      <c r="N8952" s="51">
        <v>22098</v>
      </c>
      <c r="O8952" s="51">
        <v>22098</v>
      </c>
      <c r="P8952" s="49" t="s">
        <v>909</v>
      </c>
    </row>
    <row r="8953" spans="1:16">
      <c r="A8953" s="46">
        <v>0</v>
      </c>
      <c r="B8953" s="46">
        <v>0</v>
      </c>
      <c r="C8953" s="46">
        <v>0</v>
      </c>
      <c r="D8953" s="46">
        <f t="shared" si="139"/>
        <v>0</v>
      </c>
      <c r="E8953" s="51">
        <v>45261</v>
      </c>
      <c r="F8953" s="49" t="s">
        <v>80</v>
      </c>
      <c r="G8953" s="49" t="s">
        <v>81</v>
      </c>
      <c r="H8953" s="49" t="s">
        <v>3516</v>
      </c>
      <c r="I8953" s="49" t="s">
        <v>691</v>
      </c>
      <c r="J8953" s="49">
        <v>135500</v>
      </c>
      <c r="K8953" s="49" t="s">
        <v>106</v>
      </c>
      <c r="L8953" s="49">
        <v>20759708</v>
      </c>
      <c r="M8953" s="49" t="s">
        <v>908</v>
      </c>
      <c r="N8953" s="51">
        <v>23924</v>
      </c>
      <c r="O8953" s="51">
        <v>23924</v>
      </c>
      <c r="P8953" s="49" t="s">
        <v>909</v>
      </c>
    </row>
    <row r="8954" spans="1:16">
      <c r="A8954" s="46">
        <v>0</v>
      </c>
      <c r="B8954" s="46">
        <v>0</v>
      </c>
      <c r="C8954" s="46">
        <v>0</v>
      </c>
      <c r="D8954" s="46">
        <f t="shared" si="139"/>
        <v>0</v>
      </c>
      <c r="E8954" s="51">
        <v>45261</v>
      </c>
      <c r="F8954" s="49" t="s">
        <v>80</v>
      </c>
      <c r="G8954" s="49" t="s">
        <v>81</v>
      </c>
      <c r="H8954" s="49" t="s">
        <v>3516</v>
      </c>
      <c r="I8954" s="49" t="s">
        <v>691</v>
      </c>
      <c r="J8954" s="49">
        <v>135500</v>
      </c>
      <c r="K8954" s="49" t="s">
        <v>106</v>
      </c>
      <c r="L8954" s="49">
        <v>20759715</v>
      </c>
      <c r="M8954" s="49" t="s">
        <v>908</v>
      </c>
      <c r="N8954" s="51">
        <v>24289</v>
      </c>
      <c r="O8954" s="51">
        <v>24289</v>
      </c>
      <c r="P8954" s="49" t="s">
        <v>909</v>
      </c>
    </row>
    <row r="8955" spans="1:16">
      <c r="A8955" s="46">
        <v>0</v>
      </c>
      <c r="B8955" s="46">
        <v>0</v>
      </c>
      <c r="C8955" s="46">
        <v>0</v>
      </c>
      <c r="D8955" s="46">
        <f t="shared" si="139"/>
        <v>0</v>
      </c>
      <c r="E8955" s="51">
        <v>45261</v>
      </c>
      <c r="F8955" s="49" t="s">
        <v>80</v>
      </c>
      <c r="G8955" s="49" t="s">
        <v>81</v>
      </c>
      <c r="H8955" s="49" t="s">
        <v>3516</v>
      </c>
      <c r="I8955" s="49" t="s">
        <v>691</v>
      </c>
      <c r="J8955" s="49">
        <v>135500</v>
      </c>
      <c r="K8955" s="49" t="s">
        <v>106</v>
      </c>
      <c r="L8955" s="49">
        <v>20759736</v>
      </c>
      <c r="M8955" s="49" t="s">
        <v>908</v>
      </c>
      <c r="N8955" s="51">
        <v>28672</v>
      </c>
      <c r="O8955" s="51">
        <v>28672</v>
      </c>
      <c r="P8955" s="49" t="s">
        <v>909</v>
      </c>
    </row>
    <row r="8956" spans="1:16">
      <c r="A8956" s="46">
        <v>0</v>
      </c>
      <c r="B8956" s="46">
        <v>0</v>
      </c>
      <c r="C8956" s="46">
        <v>0</v>
      </c>
      <c r="D8956" s="46">
        <f t="shared" si="139"/>
        <v>0</v>
      </c>
      <c r="E8956" s="51">
        <v>45261</v>
      </c>
      <c r="F8956" s="49" t="s">
        <v>80</v>
      </c>
      <c r="G8956" s="49" t="s">
        <v>81</v>
      </c>
      <c r="H8956" s="49" t="s">
        <v>3516</v>
      </c>
      <c r="I8956" s="49" t="s">
        <v>691</v>
      </c>
      <c r="J8956" s="49">
        <v>135500</v>
      </c>
      <c r="K8956" s="49" t="s">
        <v>106</v>
      </c>
      <c r="L8956" s="49">
        <v>20759743</v>
      </c>
      <c r="M8956" s="49" t="s">
        <v>908</v>
      </c>
      <c r="N8956" s="51">
        <v>31594</v>
      </c>
      <c r="O8956" s="51">
        <v>31594</v>
      </c>
      <c r="P8956" s="49" t="s">
        <v>909</v>
      </c>
    </row>
    <row r="8957" spans="1:16">
      <c r="A8957" s="46">
        <v>0</v>
      </c>
      <c r="B8957" s="46">
        <v>0</v>
      </c>
      <c r="C8957" s="46">
        <v>0</v>
      </c>
      <c r="D8957" s="46">
        <f t="shared" si="139"/>
        <v>0</v>
      </c>
      <c r="E8957" s="51">
        <v>45261</v>
      </c>
      <c r="F8957" s="49" t="s">
        <v>80</v>
      </c>
      <c r="G8957" s="49" t="s">
        <v>81</v>
      </c>
      <c r="H8957" s="49" t="s">
        <v>3516</v>
      </c>
      <c r="I8957" s="49" t="s">
        <v>691</v>
      </c>
      <c r="J8957" s="49">
        <v>135500</v>
      </c>
      <c r="K8957" s="49" t="s">
        <v>106</v>
      </c>
      <c r="L8957" s="49">
        <v>21283847</v>
      </c>
      <c r="M8957" s="49" t="s">
        <v>908</v>
      </c>
      <c r="N8957" s="51">
        <v>27211</v>
      </c>
      <c r="O8957" s="51">
        <v>27211</v>
      </c>
      <c r="P8957" s="49" t="s">
        <v>909</v>
      </c>
    </row>
    <row r="8958" spans="1:16">
      <c r="A8958" s="46">
        <v>0</v>
      </c>
      <c r="B8958" s="46">
        <v>0</v>
      </c>
      <c r="C8958" s="46">
        <v>0</v>
      </c>
      <c r="D8958" s="46">
        <f t="shared" si="139"/>
        <v>0</v>
      </c>
      <c r="E8958" s="51">
        <v>45261</v>
      </c>
      <c r="F8958" s="49" t="s">
        <v>80</v>
      </c>
      <c r="G8958" s="49" t="s">
        <v>81</v>
      </c>
      <c r="H8958" s="49" t="s">
        <v>3516</v>
      </c>
      <c r="I8958" s="49" t="s">
        <v>691</v>
      </c>
      <c r="J8958" s="49">
        <v>135500</v>
      </c>
      <c r="K8958" s="49" t="s">
        <v>106</v>
      </c>
      <c r="L8958" s="49">
        <v>21283659</v>
      </c>
      <c r="M8958" s="49" t="s">
        <v>908</v>
      </c>
      <c r="N8958" s="51">
        <v>27211</v>
      </c>
      <c r="O8958" s="51">
        <v>27211</v>
      </c>
      <c r="P8958" s="49" t="s">
        <v>909</v>
      </c>
    </row>
    <row r="8959" spans="1:16">
      <c r="A8959" s="46">
        <v>0</v>
      </c>
      <c r="B8959" s="46">
        <v>0</v>
      </c>
      <c r="C8959" s="46">
        <v>0</v>
      </c>
      <c r="D8959" s="46">
        <f t="shared" si="139"/>
        <v>0</v>
      </c>
      <c r="E8959" s="51">
        <v>45261</v>
      </c>
      <c r="F8959" s="49" t="s">
        <v>80</v>
      </c>
      <c r="G8959" s="49" t="s">
        <v>81</v>
      </c>
      <c r="H8959" s="49" t="s">
        <v>3516</v>
      </c>
      <c r="I8959" s="49" t="s">
        <v>691</v>
      </c>
      <c r="J8959" s="49">
        <v>135500</v>
      </c>
      <c r="K8959" s="49" t="s">
        <v>106</v>
      </c>
      <c r="L8959" s="49">
        <v>21283694</v>
      </c>
      <c r="M8959" s="49" t="s">
        <v>908</v>
      </c>
      <c r="N8959" s="51">
        <v>28307</v>
      </c>
      <c r="O8959" s="51">
        <v>28307</v>
      </c>
      <c r="P8959" s="49" t="s">
        <v>909</v>
      </c>
    </row>
    <row r="8960" spans="1:16">
      <c r="A8960" s="46">
        <v>0</v>
      </c>
      <c r="B8960" s="46">
        <v>0</v>
      </c>
      <c r="C8960" s="46">
        <v>0</v>
      </c>
      <c r="D8960" s="46">
        <f t="shared" si="139"/>
        <v>0</v>
      </c>
      <c r="E8960" s="51">
        <v>45261</v>
      </c>
      <c r="F8960" s="49" t="s">
        <v>80</v>
      </c>
      <c r="G8960" s="49" t="s">
        <v>81</v>
      </c>
      <c r="H8960" s="49" t="s">
        <v>3516</v>
      </c>
      <c r="I8960" s="49" t="s">
        <v>691</v>
      </c>
      <c r="J8960" s="49">
        <v>135500</v>
      </c>
      <c r="K8960" s="49" t="s">
        <v>106</v>
      </c>
      <c r="L8960" s="49">
        <v>20759757</v>
      </c>
      <c r="M8960" s="49" t="s">
        <v>908</v>
      </c>
      <c r="N8960" s="51">
        <v>33420</v>
      </c>
      <c r="O8960" s="51">
        <v>33420</v>
      </c>
      <c r="P8960" s="49" t="s">
        <v>909</v>
      </c>
    </row>
    <row r="8961" spans="1:16">
      <c r="A8961" s="46">
        <v>0</v>
      </c>
      <c r="B8961" s="46">
        <v>0</v>
      </c>
      <c r="C8961" s="46">
        <v>0</v>
      </c>
      <c r="D8961" s="46">
        <f t="shared" si="139"/>
        <v>0</v>
      </c>
      <c r="E8961" s="51">
        <v>45261</v>
      </c>
      <c r="F8961" s="49" t="s">
        <v>80</v>
      </c>
      <c r="G8961" s="49" t="s">
        <v>81</v>
      </c>
      <c r="H8961" s="49" t="s">
        <v>3516</v>
      </c>
      <c r="I8961" s="49" t="s">
        <v>691</v>
      </c>
      <c r="J8961" s="49">
        <v>135500</v>
      </c>
      <c r="K8961" s="49" t="s">
        <v>106</v>
      </c>
      <c r="L8961" s="49">
        <v>21283701</v>
      </c>
      <c r="M8961" s="49" t="s">
        <v>908</v>
      </c>
      <c r="N8961" s="51">
        <v>28307</v>
      </c>
      <c r="O8961" s="51">
        <v>28307</v>
      </c>
      <c r="P8961" s="49" t="s">
        <v>909</v>
      </c>
    </row>
    <row r="8962" spans="1:16">
      <c r="A8962" s="46">
        <v>0</v>
      </c>
      <c r="B8962" s="46">
        <v>0</v>
      </c>
      <c r="C8962" s="46">
        <v>0</v>
      </c>
      <c r="D8962" s="46">
        <f t="shared" si="139"/>
        <v>0</v>
      </c>
      <c r="E8962" s="51">
        <v>45261</v>
      </c>
      <c r="F8962" s="49" t="s">
        <v>80</v>
      </c>
      <c r="G8962" s="49" t="s">
        <v>81</v>
      </c>
      <c r="H8962" s="49" t="s">
        <v>3516</v>
      </c>
      <c r="I8962" s="49" t="s">
        <v>691</v>
      </c>
      <c r="J8962" s="49">
        <v>135500</v>
      </c>
      <c r="K8962" s="49" t="s">
        <v>106</v>
      </c>
      <c r="L8962" s="49">
        <v>20759729</v>
      </c>
      <c r="M8962" s="49" t="s">
        <v>908</v>
      </c>
      <c r="N8962" s="51">
        <v>24654</v>
      </c>
      <c r="O8962" s="51">
        <v>24654</v>
      </c>
      <c r="P8962" s="49" t="s">
        <v>909</v>
      </c>
    </row>
    <row r="8963" spans="1:16">
      <c r="A8963" s="46">
        <v>0</v>
      </c>
      <c r="B8963" s="46">
        <v>0</v>
      </c>
      <c r="C8963" s="46">
        <v>0</v>
      </c>
      <c r="D8963" s="46">
        <f t="shared" ref="D8963:D9026" si="140">+B8963-C8963</f>
        <v>0</v>
      </c>
      <c r="E8963" s="51">
        <v>45261</v>
      </c>
      <c r="F8963" s="49" t="s">
        <v>80</v>
      </c>
      <c r="G8963" s="49" t="s">
        <v>81</v>
      </c>
      <c r="H8963" s="49" t="s">
        <v>3516</v>
      </c>
      <c r="I8963" s="49" t="s">
        <v>691</v>
      </c>
      <c r="J8963" s="49">
        <v>135500</v>
      </c>
      <c r="K8963" s="49" t="s">
        <v>106</v>
      </c>
      <c r="L8963" s="49">
        <v>21283861</v>
      </c>
      <c r="M8963" s="49" t="s">
        <v>908</v>
      </c>
      <c r="N8963" s="51">
        <v>27211</v>
      </c>
      <c r="O8963" s="51">
        <v>27211</v>
      </c>
      <c r="P8963" s="49" t="s">
        <v>909</v>
      </c>
    </row>
    <row r="8964" spans="1:16">
      <c r="A8964" s="46">
        <v>0</v>
      </c>
      <c r="B8964" s="46">
        <v>0</v>
      </c>
      <c r="C8964" s="46">
        <v>0</v>
      </c>
      <c r="D8964" s="46">
        <f t="shared" si="140"/>
        <v>0</v>
      </c>
      <c r="E8964" s="51">
        <v>45261</v>
      </c>
      <c r="F8964" s="49" t="s">
        <v>80</v>
      </c>
      <c r="G8964" s="49" t="s">
        <v>81</v>
      </c>
      <c r="H8964" s="49" t="s">
        <v>3516</v>
      </c>
      <c r="I8964" s="49" t="s">
        <v>691</v>
      </c>
      <c r="J8964" s="49">
        <v>135500</v>
      </c>
      <c r="K8964" s="49" t="s">
        <v>106</v>
      </c>
      <c r="L8964" s="49">
        <v>21283652</v>
      </c>
      <c r="M8964" s="49" t="s">
        <v>908</v>
      </c>
      <c r="N8964" s="51">
        <v>27211</v>
      </c>
      <c r="O8964" s="51">
        <v>27211</v>
      </c>
      <c r="P8964" s="49" t="s">
        <v>909</v>
      </c>
    </row>
    <row r="8965" spans="1:16">
      <c r="A8965" s="46">
        <v>0</v>
      </c>
      <c r="B8965" s="46">
        <v>0</v>
      </c>
      <c r="C8965" s="46">
        <v>0</v>
      </c>
      <c r="D8965" s="46">
        <f t="shared" si="140"/>
        <v>0</v>
      </c>
      <c r="E8965" s="51">
        <v>45261</v>
      </c>
      <c r="F8965" s="49" t="s">
        <v>80</v>
      </c>
      <c r="G8965" s="49" t="s">
        <v>81</v>
      </c>
      <c r="H8965" s="49" t="s">
        <v>3516</v>
      </c>
      <c r="I8965" s="49" t="s">
        <v>691</v>
      </c>
      <c r="J8965" s="49">
        <v>135500</v>
      </c>
      <c r="K8965" s="49" t="s">
        <v>106</v>
      </c>
      <c r="L8965" s="49">
        <v>21283854</v>
      </c>
      <c r="M8965" s="49" t="s">
        <v>908</v>
      </c>
      <c r="N8965" s="51">
        <v>27211</v>
      </c>
      <c r="O8965" s="51">
        <v>27211</v>
      </c>
      <c r="P8965" s="49" t="s">
        <v>909</v>
      </c>
    </row>
    <row r="8966" spans="1:16">
      <c r="A8966" s="46">
        <v>0</v>
      </c>
      <c r="B8966" s="46">
        <v>0</v>
      </c>
      <c r="C8966" s="46">
        <v>0</v>
      </c>
      <c r="D8966" s="46">
        <f t="shared" si="140"/>
        <v>0</v>
      </c>
      <c r="E8966" s="51">
        <v>45261</v>
      </c>
      <c r="F8966" s="49" t="s">
        <v>80</v>
      </c>
      <c r="G8966" s="49" t="s">
        <v>81</v>
      </c>
      <c r="H8966" s="49" t="s">
        <v>3516</v>
      </c>
      <c r="I8966" s="49" t="s">
        <v>691</v>
      </c>
      <c r="J8966" s="49">
        <v>135500</v>
      </c>
      <c r="K8966" s="49" t="s">
        <v>151</v>
      </c>
      <c r="L8966" s="49">
        <v>20408528</v>
      </c>
      <c r="M8966" s="49" t="s">
        <v>895</v>
      </c>
      <c r="N8966" s="51">
        <v>34881</v>
      </c>
      <c r="O8966" s="51">
        <v>34881</v>
      </c>
      <c r="P8966" s="49" t="s">
        <v>909</v>
      </c>
    </row>
    <row r="8967" spans="1:16">
      <c r="A8967" s="46">
        <v>0</v>
      </c>
      <c r="B8967" s="46">
        <v>0</v>
      </c>
      <c r="C8967" s="46">
        <v>0</v>
      </c>
      <c r="D8967" s="46">
        <f t="shared" si="140"/>
        <v>0</v>
      </c>
      <c r="E8967" s="51">
        <v>45261</v>
      </c>
      <c r="F8967" s="49" t="s">
        <v>80</v>
      </c>
      <c r="G8967" s="49" t="s">
        <v>81</v>
      </c>
      <c r="H8967" s="49" t="s">
        <v>3516</v>
      </c>
      <c r="I8967" s="49" t="s">
        <v>691</v>
      </c>
      <c r="J8967" s="49">
        <v>135500</v>
      </c>
      <c r="K8967" s="49" t="s">
        <v>151</v>
      </c>
      <c r="L8967" s="49">
        <v>12602476</v>
      </c>
      <c r="M8967" s="49" t="s">
        <v>895</v>
      </c>
      <c r="N8967" s="51">
        <v>41085</v>
      </c>
      <c r="O8967" s="51">
        <v>40909</v>
      </c>
      <c r="P8967" s="49" t="s">
        <v>3524</v>
      </c>
    </row>
    <row r="8968" spans="1:16">
      <c r="A8968" s="46">
        <v>0</v>
      </c>
      <c r="B8968" s="46">
        <v>0</v>
      </c>
      <c r="C8968" s="46">
        <v>0</v>
      </c>
      <c r="D8968" s="46">
        <f t="shared" si="140"/>
        <v>0</v>
      </c>
      <c r="E8968" s="51">
        <v>45261</v>
      </c>
      <c r="F8968" s="49" t="s">
        <v>80</v>
      </c>
      <c r="G8968" s="49" t="s">
        <v>81</v>
      </c>
      <c r="H8968" s="49" t="s">
        <v>3516</v>
      </c>
      <c r="I8968" s="49" t="s">
        <v>691</v>
      </c>
      <c r="J8968" s="49">
        <v>135500</v>
      </c>
      <c r="K8968" s="49" t="s">
        <v>151</v>
      </c>
      <c r="L8968" s="49">
        <v>20408508</v>
      </c>
      <c r="M8968" s="49" t="s">
        <v>895</v>
      </c>
      <c r="N8968" s="51">
        <v>34881</v>
      </c>
      <c r="O8968" s="51">
        <v>34881</v>
      </c>
      <c r="P8968" s="49" t="s">
        <v>909</v>
      </c>
    </row>
    <row r="8969" spans="1:16">
      <c r="A8969" s="46">
        <v>2</v>
      </c>
      <c r="B8969" s="46">
        <v>0</v>
      </c>
      <c r="C8969" s="46">
        <v>0</v>
      </c>
      <c r="D8969" s="46">
        <f t="shared" si="140"/>
        <v>0</v>
      </c>
      <c r="E8969" s="51">
        <v>45261</v>
      </c>
      <c r="F8969" s="49" t="s">
        <v>80</v>
      </c>
      <c r="G8969" s="49" t="s">
        <v>81</v>
      </c>
      <c r="H8969" s="49" t="s">
        <v>3516</v>
      </c>
      <c r="I8969" s="49" t="s">
        <v>691</v>
      </c>
      <c r="J8969" s="49">
        <v>135500</v>
      </c>
      <c r="K8969" s="49" t="s">
        <v>107</v>
      </c>
      <c r="L8969" s="49">
        <v>12575613</v>
      </c>
      <c r="M8969" s="49" t="s">
        <v>3525</v>
      </c>
      <c r="N8969" s="51">
        <v>41793</v>
      </c>
      <c r="O8969" s="51">
        <v>41821</v>
      </c>
      <c r="P8969" s="49" t="s">
        <v>3526</v>
      </c>
    </row>
    <row r="8970" spans="1:16">
      <c r="A8970" s="46">
        <v>0</v>
      </c>
      <c r="B8970" s="46">
        <v>0</v>
      </c>
      <c r="C8970" s="46">
        <v>0</v>
      </c>
      <c r="D8970" s="46">
        <f t="shared" si="140"/>
        <v>0</v>
      </c>
      <c r="E8970" s="51">
        <v>45261</v>
      </c>
      <c r="F8970" s="49" t="s">
        <v>80</v>
      </c>
      <c r="G8970" s="49" t="s">
        <v>81</v>
      </c>
      <c r="H8970" s="49" t="s">
        <v>3516</v>
      </c>
      <c r="I8970" s="49" t="s">
        <v>691</v>
      </c>
      <c r="J8970" s="49">
        <v>135500</v>
      </c>
      <c r="K8970" s="49" t="s">
        <v>107</v>
      </c>
      <c r="L8970" s="49">
        <v>12575821</v>
      </c>
      <c r="M8970" s="49" t="s">
        <v>3527</v>
      </c>
      <c r="N8970" s="51">
        <v>41085</v>
      </c>
      <c r="O8970" s="51">
        <v>41821</v>
      </c>
      <c r="P8970" s="49" t="s">
        <v>3524</v>
      </c>
    </row>
    <row r="8971" spans="1:16">
      <c r="A8971" s="46">
        <v>0</v>
      </c>
      <c r="B8971" s="46">
        <v>0</v>
      </c>
      <c r="C8971" s="46">
        <v>0</v>
      </c>
      <c r="D8971" s="46">
        <f t="shared" si="140"/>
        <v>0</v>
      </c>
      <c r="E8971" s="51">
        <v>45261</v>
      </c>
      <c r="F8971" s="49" t="s">
        <v>80</v>
      </c>
      <c r="G8971" s="49" t="s">
        <v>81</v>
      </c>
      <c r="H8971" s="49" t="s">
        <v>3516</v>
      </c>
      <c r="I8971" s="49" t="s">
        <v>691</v>
      </c>
      <c r="J8971" s="49">
        <v>135500</v>
      </c>
      <c r="K8971" s="49" t="s">
        <v>107</v>
      </c>
      <c r="L8971" s="49">
        <v>20969828</v>
      </c>
      <c r="M8971" s="49" t="s">
        <v>971</v>
      </c>
      <c r="N8971" s="51">
        <v>43129</v>
      </c>
      <c r="O8971" s="51">
        <v>43101</v>
      </c>
      <c r="P8971" s="49" t="s">
        <v>950</v>
      </c>
    </row>
    <row r="8972" spans="1:16">
      <c r="A8972" s="46">
        <v>0</v>
      </c>
      <c r="B8972" s="46">
        <v>0</v>
      </c>
      <c r="C8972" s="46">
        <v>0</v>
      </c>
      <c r="D8972" s="46">
        <f t="shared" si="140"/>
        <v>0</v>
      </c>
      <c r="E8972" s="51">
        <v>45261</v>
      </c>
      <c r="F8972" s="49" t="s">
        <v>80</v>
      </c>
      <c r="G8972" s="49" t="s">
        <v>81</v>
      </c>
      <c r="H8972" s="49" t="s">
        <v>3516</v>
      </c>
      <c r="I8972" s="49" t="s">
        <v>691</v>
      </c>
      <c r="J8972" s="49">
        <v>135500</v>
      </c>
      <c r="K8972" s="49" t="s">
        <v>107</v>
      </c>
      <c r="L8972" s="49">
        <v>21183502</v>
      </c>
      <c r="M8972" s="49" t="s">
        <v>971</v>
      </c>
      <c r="N8972" s="51">
        <v>43129</v>
      </c>
      <c r="O8972" s="51">
        <v>43132</v>
      </c>
      <c r="P8972" s="49" t="s">
        <v>950</v>
      </c>
    </row>
    <row r="8973" spans="1:16">
      <c r="A8973" s="46">
        <v>1</v>
      </c>
      <c r="B8973" s="46">
        <v>0</v>
      </c>
      <c r="C8973" s="46">
        <v>0</v>
      </c>
      <c r="D8973" s="46">
        <f t="shared" si="140"/>
        <v>0</v>
      </c>
      <c r="E8973" s="51">
        <v>45261</v>
      </c>
      <c r="F8973" s="49" t="s">
        <v>80</v>
      </c>
      <c r="G8973" s="49" t="s">
        <v>81</v>
      </c>
      <c r="H8973" s="49" t="s">
        <v>3516</v>
      </c>
      <c r="I8973" s="49" t="s">
        <v>691</v>
      </c>
      <c r="J8973" s="49">
        <v>135500</v>
      </c>
      <c r="K8973" s="49" t="s">
        <v>107</v>
      </c>
      <c r="L8973" s="49">
        <v>9995422</v>
      </c>
      <c r="M8973" s="49" t="s">
        <v>3528</v>
      </c>
      <c r="N8973" s="51">
        <v>38306</v>
      </c>
      <c r="O8973" s="51">
        <v>38657</v>
      </c>
      <c r="P8973" s="49" t="s">
        <v>3523</v>
      </c>
    </row>
    <row r="8974" spans="1:16">
      <c r="A8974" s="46">
        <v>0</v>
      </c>
      <c r="B8974" s="46">
        <v>0</v>
      </c>
      <c r="C8974" s="46">
        <v>0</v>
      </c>
      <c r="D8974" s="46">
        <f t="shared" si="140"/>
        <v>0</v>
      </c>
      <c r="E8974" s="51">
        <v>45261</v>
      </c>
      <c r="F8974" s="49" t="s">
        <v>80</v>
      </c>
      <c r="G8974" s="49" t="s">
        <v>81</v>
      </c>
      <c r="H8974" s="49" t="s">
        <v>3516</v>
      </c>
      <c r="I8974" s="49" t="s">
        <v>691</v>
      </c>
      <c r="J8974" s="49">
        <v>135500</v>
      </c>
      <c r="K8974" s="49" t="s">
        <v>107</v>
      </c>
      <c r="L8974" s="49">
        <v>14696762</v>
      </c>
      <c r="M8974" s="49" t="s">
        <v>3529</v>
      </c>
      <c r="N8974" s="51">
        <v>42425</v>
      </c>
      <c r="O8974" s="51">
        <v>42461</v>
      </c>
      <c r="P8974" s="49" t="s">
        <v>3530</v>
      </c>
    </row>
    <row r="8975" spans="1:16">
      <c r="A8975" s="46">
        <v>0</v>
      </c>
      <c r="B8975" s="46">
        <v>0</v>
      </c>
      <c r="C8975" s="46">
        <v>0</v>
      </c>
      <c r="D8975" s="46">
        <f t="shared" si="140"/>
        <v>0</v>
      </c>
      <c r="E8975" s="51">
        <v>45261</v>
      </c>
      <c r="F8975" s="49" t="s">
        <v>80</v>
      </c>
      <c r="G8975" s="49" t="s">
        <v>81</v>
      </c>
      <c r="H8975" s="49" t="s">
        <v>3516</v>
      </c>
      <c r="I8975" s="49" t="s">
        <v>691</v>
      </c>
      <c r="J8975" s="49">
        <v>135500</v>
      </c>
      <c r="K8975" s="49" t="s">
        <v>107</v>
      </c>
      <c r="L8975" s="49">
        <v>12583721</v>
      </c>
      <c r="M8975" s="49" t="s">
        <v>3527</v>
      </c>
      <c r="N8975" s="51">
        <v>41085</v>
      </c>
      <c r="O8975" s="51">
        <v>41821</v>
      </c>
      <c r="P8975" s="49" t="s">
        <v>3524</v>
      </c>
    </row>
    <row r="8976" spans="1:16">
      <c r="A8976" s="46">
        <v>0</v>
      </c>
      <c r="B8976" s="46">
        <v>0</v>
      </c>
      <c r="C8976" s="46">
        <v>0</v>
      </c>
      <c r="D8976" s="46">
        <f t="shared" si="140"/>
        <v>0</v>
      </c>
      <c r="E8976" s="51">
        <v>45261</v>
      </c>
      <c r="F8976" s="49" t="s">
        <v>80</v>
      </c>
      <c r="G8976" s="49" t="s">
        <v>81</v>
      </c>
      <c r="H8976" s="49" t="s">
        <v>3516</v>
      </c>
      <c r="I8976" s="49" t="s">
        <v>691</v>
      </c>
      <c r="J8976" s="49">
        <v>135500</v>
      </c>
      <c r="K8976" s="49" t="s">
        <v>108</v>
      </c>
      <c r="L8976" s="49">
        <v>9780254</v>
      </c>
      <c r="M8976" s="49" t="s">
        <v>930</v>
      </c>
      <c r="N8976" s="51">
        <v>35247</v>
      </c>
      <c r="O8976" s="51">
        <v>35247</v>
      </c>
      <c r="P8976" s="49" t="s">
        <v>1091</v>
      </c>
    </row>
    <row r="8977" spans="1:16">
      <c r="A8977" s="46">
        <v>0</v>
      </c>
      <c r="B8977" s="46">
        <v>0</v>
      </c>
      <c r="C8977" s="46">
        <v>0</v>
      </c>
      <c r="D8977" s="46">
        <f t="shared" si="140"/>
        <v>0</v>
      </c>
      <c r="E8977" s="51">
        <v>45261</v>
      </c>
      <c r="F8977" s="49" t="s">
        <v>80</v>
      </c>
      <c r="G8977" s="49" t="s">
        <v>81</v>
      </c>
      <c r="H8977" s="49" t="s">
        <v>3516</v>
      </c>
      <c r="I8977" s="49" t="s">
        <v>691</v>
      </c>
      <c r="J8977" s="49">
        <v>135500</v>
      </c>
      <c r="K8977" s="49" t="s">
        <v>195</v>
      </c>
      <c r="L8977" s="49">
        <v>12758188</v>
      </c>
      <c r="M8977" s="49" t="s">
        <v>974</v>
      </c>
      <c r="N8977" s="51">
        <v>41791</v>
      </c>
      <c r="O8977" s="51">
        <v>41640</v>
      </c>
      <c r="P8977" s="49" t="s">
        <v>3520</v>
      </c>
    </row>
    <row r="8978" spans="1:16">
      <c r="A8978" s="46">
        <v>1</v>
      </c>
      <c r="B8978" s="46">
        <v>0</v>
      </c>
      <c r="C8978" s="46">
        <v>0</v>
      </c>
      <c r="D8978" s="46">
        <f t="shared" si="140"/>
        <v>0</v>
      </c>
      <c r="E8978" s="51">
        <v>45261</v>
      </c>
      <c r="F8978" s="49" t="s">
        <v>80</v>
      </c>
      <c r="G8978" s="49" t="s">
        <v>81</v>
      </c>
      <c r="H8978" s="49" t="s">
        <v>3516</v>
      </c>
      <c r="I8978" s="49" t="s">
        <v>691</v>
      </c>
      <c r="J8978" s="49">
        <v>135500</v>
      </c>
      <c r="K8978" s="49" t="s">
        <v>157</v>
      </c>
      <c r="L8978" s="49">
        <v>14563359</v>
      </c>
      <c r="M8978" s="49" t="s">
        <v>900</v>
      </c>
      <c r="N8978" s="51">
        <v>42430</v>
      </c>
      <c r="O8978" s="51">
        <v>42370</v>
      </c>
      <c r="P8978" s="49" t="s">
        <v>3526</v>
      </c>
    </row>
    <row r="8979" spans="1:16">
      <c r="A8979" s="46">
        <v>0</v>
      </c>
      <c r="B8979" s="46">
        <v>0</v>
      </c>
      <c r="C8979" s="46">
        <v>0</v>
      </c>
      <c r="D8979" s="46">
        <f t="shared" si="140"/>
        <v>0</v>
      </c>
      <c r="E8979" s="51">
        <v>45261</v>
      </c>
      <c r="F8979" s="49" t="s">
        <v>80</v>
      </c>
      <c r="G8979" s="49" t="s">
        <v>81</v>
      </c>
      <c r="H8979" s="49" t="s">
        <v>3516</v>
      </c>
      <c r="I8979" s="49" t="s">
        <v>691</v>
      </c>
      <c r="J8979" s="49">
        <v>135500</v>
      </c>
      <c r="K8979" s="49" t="s">
        <v>109</v>
      </c>
      <c r="L8979" s="49">
        <v>20759659</v>
      </c>
      <c r="M8979" s="49" t="s">
        <v>934</v>
      </c>
      <c r="N8979" s="51">
        <v>24654</v>
      </c>
      <c r="O8979" s="51">
        <v>24654</v>
      </c>
      <c r="P8979" s="49" t="s">
        <v>909</v>
      </c>
    </row>
    <row r="8980" spans="1:16">
      <c r="A8980" s="46">
        <v>0</v>
      </c>
      <c r="B8980" s="46">
        <v>0</v>
      </c>
      <c r="C8980" s="46">
        <v>0</v>
      </c>
      <c r="D8980" s="46">
        <f t="shared" si="140"/>
        <v>0</v>
      </c>
      <c r="E8980" s="51">
        <v>45261</v>
      </c>
      <c r="F8980" s="49" t="s">
        <v>80</v>
      </c>
      <c r="G8980" s="49" t="s">
        <v>81</v>
      </c>
      <c r="H8980" s="49" t="s">
        <v>3516</v>
      </c>
      <c r="I8980" s="49" t="s">
        <v>691</v>
      </c>
      <c r="J8980" s="49">
        <v>135500</v>
      </c>
      <c r="K8980" s="49" t="s">
        <v>109</v>
      </c>
      <c r="L8980" s="49">
        <v>20759673</v>
      </c>
      <c r="M8980" s="49" t="s">
        <v>934</v>
      </c>
      <c r="N8980" s="51">
        <v>31594</v>
      </c>
      <c r="O8980" s="51">
        <v>31594</v>
      </c>
      <c r="P8980" s="49" t="s">
        <v>909</v>
      </c>
    </row>
    <row r="8981" spans="1:16">
      <c r="A8981" s="46">
        <v>0</v>
      </c>
      <c r="B8981" s="46">
        <v>0</v>
      </c>
      <c r="C8981" s="46">
        <v>0</v>
      </c>
      <c r="D8981" s="46">
        <f t="shared" si="140"/>
        <v>0</v>
      </c>
      <c r="E8981" s="51">
        <v>45261</v>
      </c>
      <c r="F8981" s="49" t="s">
        <v>80</v>
      </c>
      <c r="G8981" s="49" t="s">
        <v>81</v>
      </c>
      <c r="H8981" s="49" t="s">
        <v>3516</v>
      </c>
      <c r="I8981" s="49" t="s">
        <v>691</v>
      </c>
      <c r="J8981" s="49">
        <v>135500</v>
      </c>
      <c r="K8981" s="49" t="s">
        <v>109</v>
      </c>
      <c r="L8981" s="49">
        <v>21283778</v>
      </c>
      <c r="M8981" s="49" t="s">
        <v>914</v>
      </c>
      <c r="N8981" s="51">
        <v>27211</v>
      </c>
      <c r="O8981" s="51">
        <v>27211</v>
      </c>
      <c r="P8981" s="49" t="s">
        <v>909</v>
      </c>
    </row>
    <row r="8982" spans="1:16">
      <c r="A8982" s="46">
        <v>0</v>
      </c>
      <c r="B8982" s="46">
        <v>0</v>
      </c>
      <c r="C8982" s="46">
        <v>0</v>
      </c>
      <c r="D8982" s="46">
        <f t="shared" si="140"/>
        <v>0</v>
      </c>
      <c r="E8982" s="51">
        <v>45261</v>
      </c>
      <c r="F8982" s="49" t="s">
        <v>80</v>
      </c>
      <c r="G8982" s="49" t="s">
        <v>81</v>
      </c>
      <c r="H8982" s="49" t="s">
        <v>3516</v>
      </c>
      <c r="I8982" s="49" t="s">
        <v>691</v>
      </c>
      <c r="J8982" s="49">
        <v>135500</v>
      </c>
      <c r="K8982" s="49" t="s">
        <v>109</v>
      </c>
      <c r="L8982" s="49">
        <v>9803378</v>
      </c>
      <c r="M8982" s="49" t="s">
        <v>914</v>
      </c>
      <c r="N8982" s="51">
        <v>34881</v>
      </c>
      <c r="O8982" s="51">
        <v>34881</v>
      </c>
      <c r="P8982" s="49" t="s">
        <v>1081</v>
      </c>
    </row>
    <row r="8983" spans="1:16">
      <c r="A8983" s="46">
        <v>0</v>
      </c>
      <c r="B8983" s="46">
        <v>0</v>
      </c>
      <c r="C8983" s="46">
        <v>0</v>
      </c>
      <c r="D8983" s="46">
        <f t="shared" si="140"/>
        <v>0</v>
      </c>
      <c r="E8983" s="51">
        <v>45261</v>
      </c>
      <c r="F8983" s="49" t="s">
        <v>80</v>
      </c>
      <c r="G8983" s="49" t="s">
        <v>81</v>
      </c>
      <c r="H8983" s="49" t="s">
        <v>3516</v>
      </c>
      <c r="I8983" s="49" t="s">
        <v>691</v>
      </c>
      <c r="J8983" s="49">
        <v>135500</v>
      </c>
      <c r="K8983" s="49" t="s">
        <v>109</v>
      </c>
      <c r="L8983" s="49">
        <v>21283645</v>
      </c>
      <c r="M8983" s="49" t="s">
        <v>914</v>
      </c>
      <c r="N8983" s="51">
        <v>28307</v>
      </c>
      <c r="O8983" s="51">
        <v>28307</v>
      </c>
      <c r="P8983" s="49" t="s">
        <v>909</v>
      </c>
    </row>
    <row r="8984" spans="1:16">
      <c r="A8984" s="46">
        <v>0</v>
      </c>
      <c r="B8984" s="46">
        <v>0</v>
      </c>
      <c r="C8984" s="46">
        <v>0</v>
      </c>
      <c r="D8984" s="46">
        <f t="shared" si="140"/>
        <v>0</v>
      </c>
      <c r="E8984" s="51">
        <v>45261</v>
      </c>
      <c r="F8984" s="49" t="s">
        <v>80</v>
      </c>
      <c r="G8984" s="49" t="s">
        <v>81</v>
      </c>
      <c r="H8984" s="49" t="s">
        <v>3516</v>
      </c>
      <c r="I8984" s="49" t="s">
        <v>691</v>
      </c>
      <c r="J8984" s="49">
        <v>135500</v>
      </c>
      <c r="K8984" s="49" t="s">
        <v>109</v>
      </c>
      <c r="L8984" s="49">
        <v>20759645</v>
      </c>
      <c r="M8984" s="49" t="s">
        <v>934</v>
      </c>
      <c r="N8984" s="51">
        <v>24289</v>
      </c>
      <c r="O8984" s="51">
        <v>24289</v>
      </c>
      <c r="P8984" s="49" t="s">
        <v>909</v>
      </c>
    </row>
    <row r="8985" spans="1:16">
      <c r="A8985" s="46">
        <v>0</v>
      </c>
      <c r="B8985" s="46">
        <v>0</v>
      </c>
      <c r="C8985" s="46">
        <v>0</v>
      </c>
      <c r="D8985" s="46">
        <f t="shared" si="140"/>
        <v>0</v>
      </c>
      <c r="E8985" s="51">
        <v>45261</v>
      </c>
      <c r="F8985" s="49" t="s">
        <v>80</v>
      </c>
      <c r="G8985" s="49" t="s">
        <v>81</v>
      </c>
      <c r="H8985" s="49" t="s">
        <v>3516</v>
      </c>
      <c r="I8985" s="49" t="s">
        <v>691</v>
      </c>
      <c r="J8985" s="49">
        <v>135500</v>
      </c>
      <c r="K8985" s="49" t="s">
        <v>109</v>
      </c>
      <c r="L8985" s="49">
        <v>20759680</v>
      </c>
      <c r="M8985" s="49" t="s">
        <v>934</v>
      </c>
      <c r="N8985" s="51">
        <v>31959</v>
      </c>
      <c r="O8985" s="51">
        <v>31959</v>
      </c>
      <c r="P8985" s="49" t="s">
        <v>909</v>
      </c>
    </row>
    <row r="8986" spans="1:16">
      <c r="A8986" s="46">
        <v>0</v>
      </c>
      <c r="B8986" s="46">
        <v>0</v>
      </c>
      <c r="C8986" s="46">
        <v>0</v>
      </c>
      <c r="D8986" s="46">
        <f t="shared" si="140"/>
        <v>0</v>
      </c>
      <c r="E8986" s="51">
        <v>45261</v>
      </c>
      <c r="F8986" s="49" t="s">
        <v>80</v>
      </c>
      <c r="G8986" s="49" t="s">
        <v>81</v>
      </c>
      <c r="H8986" s="49" t="s">
        <v>3516</v>
      </c>
      <c r="I8986" s="49" t="s">
        <v>691</v>
      </c>
      <c r="J8986" s="49">
        <v>135500</v>
      </c>
      <c r="K8986" s="49" t="s">
        <v>109</v>
      </c>
      <c r="L8986" s="49">
        <v>9802899</v>
      </c>
      <c r="M8986" s="49" t="s">
        <v>914</v>
      </c>
      <c r="N8986" s="51">
        <v>35247</v>
      </c>
      <c r="O8986" s="51">
        <v>35247</v>
      </c>
      <c r="P8986" s="49" t="s">
        <v>1081</v>
      </c>
    </row>
    <row r="8987" spans="1:16">
      <c r="A8987" s="46">
        <v>0</v>
      </c>
      <c r="B8987" s="46">
        <v>0</v>
      </c>
      <c r="C8987" s="46">
        <v>0</v>
      </c>
      <c r="D8987" s="46">
        <f t="shared" si="140"/>
        <v>0</v>
      </c>
      <c r="E8987" s="51">
        <v>45261</v>
      </c>
      <c r="F8987" s="49" t="s">
        <v>80</v>
      </c>
      <c r="G8987" s="49" t="s">
        <v>81</v>
      </c>
      <c r="H8987" s="49" t="s">
        <v>3516</v>
      </c>
      <c r="I8987" s="49" t="s">
        <v>691</v>
      </c>
      <c r="J8987" s="49">
        <v>135500</v>
      </c>
      <c r="K8987" s="49" t="s">
        <v>109</v>
      </c>
      <c r="L8987" s="49">
        <v>9995816</v>
      </c>
      <c r="M8987" s="49" t="s">
        <v>914</v>
      </c>
      <c r="N8987" s="51">
        <v>38306</v>
      </c>
      <c r="O8987" s="51">
        <v>38353</v>
      </c>
      <c r="P8987" s="49" t="s">
        <v>3523</v>
      </c>
    </row>
    <row r="8988" spans="1:16">
      <c r="A8988" s="46">
        <v>0</v>
      </c>
      <c r="B8988" s="46">
        <v>0</v>
      </c>
      <c r="C8988" s="46">
        <v>0</v>
      </c>
      <c r="D8988" s="46">
        <f t="shared" si="140"/>
        <v>0</v>
      </c>
      <c r="E8988" s="51">
        <v>45261</v>
      </c>
      <c r="F8988" s="49" t="s">
        <v>80</v>
      </c>
      <c r="G8988" s="49" t="s">
        <v>81</v>
      </c>
      <c r="H8988" s="49" t="s">
        <v>3516</v>
      </c>
      <c r="I8988" s="49" t="s">
        <v>691</v>
      </c>
      <c r="J8988" s="49">
        <v>135500</v>
      </c>
      <c r="K8988" s="49" t="s">
        <v>109</v>
      </c>
      <c r="L8988" s="49">
        <v>20759624</v>
      </c>
      <c r="M8988" s="49" t="s">
        <v>934</v>
      </c>
      <c r="N8988" s="51">
        <v>21732</v>
      </c>
      <c r="O8988" s="51">
        <v>21732</v>
      </c>
      <c r="P8988" s="49" t="s">
        <v>909</v>
      </c>
    </row>
    <row r="8989" spans="1:16">
      <c r="A8989" s="46">
        <v>0</v>
      </c>
      <c r="B8989" s="46">
        <v>0</v>
      </c>
      <c r="C8989" s="46">
        <v>0</v>
      </c>
      <c r="D8989" s="46">
        <f t="shared" si="140"/>
        <v>0</v>
      </c>
      <c r="E8989" s="51">
        <v>45261</v>
      </c>
      <c r="F8989" s="49" t="s">
        <v>80</v>
      </c>
      <c r="G8989" s="49" t="s">
        <v>81</v>
      </c>
      <c r="H8989" s="49" t="s">
        <v>3516</v>
      </c>
      <c r="I8989" s="49" t="s">
        <v>691</v>
      </c>
      <c r="J8989" s="49">
        <v>135500</v>
      </c>
      <c r="K8989" s="49" t="s">
        <v>109</v>
      </c>
      <c r="L8989" s="49">
        <v>20759652</v>
      </c>
      <c r="M8989" s="49" t="s">
        <v>934</v>
      </c>
      <c r="N8989" s="51">
        <v>24289</v>
      </c>
      <c r="O8989" s="51">
        <v>24289</v>
      </c>
      <c r="P8989" s="49" t="s">
        <v>909</v>
      </c>
    </row>
    <row r="8990" spans="1:16">
      <c r="A8990" s="46">
        <v>0</v>
      </c>
      <c r="B8990" s="46">
        <v>0</v>
      </c>
      <c r="C8990" s="46">
        <v>0</v>
      </c>
      <c r="D8990" s="46">
        <f t="shared" si="140"/>
        <v>0</v>
      </c>
      <c r="E8990" s="51">
        <v>45261</v>
      </c>
      <c r="F8990" s="49" t="s">
        <v>80</v>
      </c>
      <c r="G8990" s="49" t="s">
        <v>81</v>
      </c>
      <c r="H8990" s="49" t="s">
        <v>3516</v>
      </c>
      <c r="I8990" s="49" t="s">
        <v>691</v>
      </c>
      <c r="J8990" s="49">
        <v>135500</v>
      </c>
      <c r="K8990" s="49" t="s">
        <v>109</v>
      </c>
      <c r="L8990" s="49">
        <v>20759666</v>
      </c>
      <c r="M8990" s="49" t="s">
        <v>934</v>
      </c>
      <c r="N8990" s="51">
        <v>28672</v>
      </c>
      <c r="O8990" s="51">
        <v>28672</v>
      </c>
      <c r="P8990" s="49" t="s">
        <v>909</v>
      </c>
    </row>
    <row r="8991" spans="1:16">
      <c r="A8991" s="46">
        <v>0</v>
      </c>
      <c r="B8991" s="46">
        <v>0</v>
      </c>
      <c r="C8991" s="46">
        <v>0</v>
      </c>
      <c r="D8991" s="46">
        <f t="shared" si="140"/>
        <v>0</v>
      </c>
      <c r="E8991" s="51">
        <v>45261</v>
      </c>
      <c r="F8991" s="49" t="s">
        <v>80</v>
      </c>
      <c r="G8991" s="49" t="s">
        <v>81</v>
      </c>
      <c r="H8991" s="49" t="s">
        <v>3516</v>
      </c>
      <c r="I8991" s="49" t="s">
        <v>691</v>
      </c>
      <c r="J8991" s="49">
        <v>135500</v>
      </c>
      <c r="K8991" s="49" t="s">
        <v>109</v>
      </c>
      <c r="L8991" s="49">
        <v>21283792</v>
      </c>
      <c r="M8991" s="49" t="s">
        <v>914</v>
      </c>
      <c r="N8991" s="51">
        <v>28307</v>
      </c>
      <c r="O8991" s="51">
        <v>28307</v>
      </c>
      <c r="P8991" s="49" t="s">
        <v>909</v>
      </c>
    </row>
    <row r="8992" spans="1:16">
      <c r="A8992" s="46">
        <v>0</v>
      </c>
      <c r="B8992" s="46">
        <v>0</v>
      </c>
      <c r="C8992" s="46">
        <v>0</v>
      </c>
      <c r="D8992" s="46">
        <f t="shared" si="140"/>
        <v>0</v>
      </c>
      <c r="E8992" s="51">
        <v>45261</v>
      </c>
      <c r="F8992" s="49" t="s">
        <v>80</v>
      </c>
      <c r="G8992" s="49" t="s">
        <v>81</v>
      </c>
      <c r="H8992" s="49" t="s">
        <v>3516</v>
      </c>
      <c r="I8992" s="49" t="s">
        <v>691</v>
      </c>
      <c r="J8992" s="49">
        <v>135500</v>
      </c>
      <c r="K8992" s="49" t="s">
        <v>109</v>
      </c>
      <c r="L8992" s="49">
        <v>9803397</v>
      </c>
      <c r="M8992" s="49" t="s">
        <v>914</v>
      </c>
      <c r="N8992" s="51">
        <v>34881</v>
      </c>
      <c r="O8992" s="51">
        <v>34881</v>
      </c>
      <c r="P8992" s="49" t="s">
        <v>1081</v>
      </c>
    </row>
    <row r="8993" spans="1:16">
      <c r="A8993" s="46">
        <v>0</v>
      </c>
      <c r="B8993" s="46">
        <v>0</v>
      </c>
      <c r="C8993" s="46">
        <v>0</v>
      </c>
      <c r="D8993" s="46">
        <f t="shared" si="140"/>
        <v>0</v>
      </c>
      <c r="E8993" s="51">
        <v>45261</v>
      </c>
      <c r="F8993" s="49" t="s">
        <v>80</v>
      </c>
      <c r="G8993" s="49" t="s">
        <v>81</v>
      </c>
      <c r="H8993" s="49" t="s">
        <v>3516</v>
      </c>
      <c r="I8993" s="49" t="s">
        <v>691</v>
      </c>
      <c r="J8993" s="49">
        <v>135500</v>
      </c>
      <c r="K8993" s="49" t="s">
        <v>109</v>
      </c>
      <c r="L8993" s="49">
        <v>9804934</v>
      </c>
      <c r="M8993" s="49" t="s">
        <v>914</v>
      </c>
      <c r="N8993" s="51">
        <v>33786</v>
      </c>
      <c r="O8993" s="51">
        <v>33786</v>
      </c>
      <c r="P8993" s="49" t="s">
        <v>1081</v>
      </c>
    </row>
    <row r="8994" spans="1:16">
      <c r="A8994" s="46">
        <v>0</v>
      </c>
      <c r="B8994" s="46">
        <v>0</v>
      </c>
      <c r="C8994" s="46">
        <v>0</v>
      </c>
      <c r="D8994" s="46">
        <f t="shared" si="140"/>
        <v>0</v>
      </c>
      <c r="E8994" s="51">
        <v>45261</v>
      </c>
      <c r="F8994" s="49" t="s">
        <v>80</v>
      </c>
      <c r="G8994" s="49" t="s">
        <v>81</v>
      </c>
      <c r="H8994" s="49" t="s">
        <v>3516</v>
      </c>
      <c r="I8994" s="49" t="s">
        <v>691</v>
      </c>
      <c r="J8994" s="49">
        <v>135500</v>
      </c>
      <c r="K8994" s="49" t="s">
        <v>109</v>
      </c>
      <c r="L8994" s="49">
        <v>20759631</v>
      </c>
      <c r="M8994" s="49" t="s">
        <v>934</v>
      </c>
      <c r="N8994" s="51">
        <v>22098</v>
      </c>
      <c r="O8994" s="51">
        <v>22098</v>
      </c>
      <c r="P8994" s="49" t="s">
        <v>909</v>
      </c>
    </row>
    <row r="8995" spans="1:16">
      <c r="A8995" s="46">
        <v>0</v>
      </c>
      <c r="B8995" s="46">
        <v>0</v>
      </c>
      <c r="C8995" s="46">
        <v>0</v>
      </c>
      <c r="D8995" s="46">
        <f t="shared" si="140"/>
        <v>0</v>
      </c>
      <c r="E8995" s="51">
        <v>45261</v>
      </c>
      <c r="F8995" s="49" t="s">
        <v>80</v>
      </c>
      <c r="G8995" s="49" t="s">
        <v>81</v>
      </c>
      <c r="H8995" s="49" t="s">
        <v>3516</v>
      </c>
      <c r="I8995" s="49" t="s">
        <v>691</v>
      </c>
      <c r="J8995" s="49">
        <v>135500</v>
      </c>
      <c r="K8995" s="49" t="s">
        <v>109</v>
      </c>
      <c r="L8995" s="49">
        <v>21283666</v>
      </c>
      <c r="M8995" s="49" t="s">
        <v>914</v>
      </c>
      <c r="N8995" s="51">
        <v>28307</v>
      </c>
      <c r="O8995" s="51">
        <v>28307</v>
      </c>
      <c r="P8995" s="49" t="s">
        <v>909</v>
      </c>
    </row>
    <row r="8996" spans="1:16">
      <c r="A8996" s="46">
        <v>0</v>
      </c>
      <c r="B8996" s="46">
        <v>0</v>
      </c>
      <c r="C8996" s="46">
        <v>0</v>
      </c>
      <c r="D8996" s="46">
        <f t="shared" si="140"/>
        <v>0</v>
      </c>
      <c r="E8996" s="51">
        <v>45261</v>
      </c>
      <c r="F8996" s="49" t="s">
        <v>80</v>
      </c>
      <c r="G8996" s="49" t="s">
        <v>81</v>
      </c>
      <c r="H8996" s="49" t="s">
        <v>3516</v>
      </c>
      <c r="I8996" s="49" t="s">
        <v>691</v>
      </c>
      <c r="J8996" s="49">
        <v>135500</v>
      </c>
      <c r="K8996" s="49" t="s">
        <v>109</v>
      </c>
      <c r="L8996" s="49">
        <v>21283687</v>
      </c>
      <c r="M8996" s="49" t="s">
        <v>914</v>
      </c>
      <c r="N8996" s="51">
        <v>28307</v>
      </c>
      <c r="O8996" s="51">
        <v>28307</v>
      </c>
      <c r="P8996" s="49" t="s">
        <v>909</v>
      </c>
    </row>
    <row r="8997" spans="1:16">
      <c r="A8997" s="46">
        <v>0</v>
      </c>
      <c r="B8997" s="46">
        <v>0</v>
      </c>
      <c r="C8997" s="46">
        <v>0</v>
      </c>
      <c r="D8997" s="46">
        <f t="shared" si="140"/>
        <v>0</v>
      </c>
      <c r="E8997" s="51">
        <v>45261</v>
      </c>
      <c r="F8997" s="49" t="s">
        <v>80</v>
      </c>
      <c r="G8997" s="49" t="s">
        <v>81</v>
      </c>
      <c r="H8997" s="49" t="s">
        <v>3516</v>
      </c>
      <c r="I8997" s="49" t="s">
        <v>691</v>
      </c>
      <c r="J8997" s="49">
        <v>135500</v>
      </c>
      <c r="K8997" s="49" t="s">
        <v>109</v>
      </c>
      <c r="L8997" s="49">
        <v>21283752</v>
      </c>
      <c r="M8997" s="49" t="s">
        <v>914</v>
      </c>
      <c r="N8997" s="51">
        <v>26481</v>
      </c>
      <c r="O8997" s="51">
        <v>26481</v>
      </c>
      <c r="P8997" s="49" t="s">
        <v>909</v>
      </c>
    </row>
    <row r="8998" spans="1:16">
      <c r="A8998" s="46">
        <v>0</v>
      </c>
      <c r="B8998" s="46">
        <v>0</v>
      </c>
      <c r="C8998" s="46">
        <v>0</v>
      </c>
      <c r="D8998" s="46">
        <f t="shared" si="140"/>
        <v>0</v>
      </c>
      <c r="E8998" s="51">
        <v>45261</v>
      </c>
      <c r="F8998" s="49" t="s">
        <v>80</v>
      </c>
      <c r="G8998" s="49" t="s">
        <v>81</v>
      </c>
      <c r="H8998" s="49" t="s">
        <v>3516</v>
      </c>
      <c r="I8998" s="49" t="s">
        <v>691</v>
      </c>
      <c r="J8998" s="49">
        <v>135500</v>
      </c>
      <c r="K8998" s="49" t="s">
        <v>109</v>
      </c>
      <c r="L8998" s="49">
        <v>20759638</v>
      </c>
      <c r="M8998" s="49" t="s">
        <v>934</v>
      </c>
      <c r="N8998" s="51">
        <v>23924</v>
      </c>
      <c r="O8998" s="51">
        <v>23924</v>
      </c>
      <c r="P8998" s="49" t="s">
        <v>909</v>
      </c>
    </row>
    <row r="8999" spans="1:16">
      <c r="A8999" s="46">
        <v>0</v>
      </c>
      <c r="B8999" s="46">
        <v>0</v>
      </c>
      <c r="C8999" s="46">
        <v>0</v>
      </c>
      <c r="D8999" s="46">
        <f t="shared" si="140"/>
        <v>0</v>
      </c>
      <c r="E8999" s="51">
        <v>45261</v>
      </c>
      <c r="F8999" s="49" t="s">
        <v>80</v>
      </c>
      <c r="G8999" s="49" t="s">
        <v>81</v>
      </c>
      <c r="H8999" s="49" t="s">
        <v>3516</v>
      </c>
      <c r="I8999" s="49" t="s">
        <v>691</v>
      </c>
      <c r="J8999" s="49">
        <v>135500</v>
      </c>
      <c r="K8999" s="49" t="s">
        <v>109</v>
      </c>
      <c r="L8999" s="49">
        <v>20759687</v>
      </c>
      <c r="M8999" s="49" t="s">
        <v>934</v>
      </c>
      <c r="N8999" s="51">
        <v>33420</v>
      </c>
      <c r="O8999" s="51">
        <v>33420</v>
      </c>
      <c r="P8999" s="49" t="s">
        <v>909</v>
      </c>
    </row>
    <row r="9000" spans="1:16">
      <c r="A9000" s="46">
        <v>0</v>
      </c>
      <c r="B9000" s="46">
        <v>0</v>
      </c>
      <c r="C9000" s="46">
        <v>0</v>
      </c>
      <c r="D9000" s="46">
        <f t="shared" si="140"/>
        <v>0</v>
      </c>
      <c r="E9000" s="51">
        <v>45261</v>
      </c>
      <c r="F9000" s="49" t="s">
        <v>80</v>
      </c>
      <c r="G9000" s="49" t="s">
        <v>81</v>
      </c>
      <c r="H9000" s="49" t="s">
        <v>3516</v>
      </c>
      <c r="I9000" s="49" t="s">
        <v>691</v>
      </c>
      <c r="J9000" s="49">
        <v>135500</v>
      </c>
      <c r="K9000" s="49" t="s">
        <v>109</v>
      </c>
      <c r="L9000" s="49">
        <v>21283759</v>
      </c>
      <c r="M9000" s="49" t="s">
        <v>914</v>
      </c>
      <c r="N9000" s="51">
        <v>27211</v>
      </c>
      <c r="O9000" s="51">
        <v>27211</v>
      </c>
      <c r="P9000" s="49" t="s">
        <v>909</v>
      </c>
    </row>
    <row r="9001" spans="1:16">
      <c r="A9001" s="46">
        <v>0</v>
      </c>
      <c r="B9001" s="46">
        <v>0</v>
      </c>
      <c r="C9001" s="46">
        <v>0</v>
      </c>
      <c r="D9001" s="46">
        <f t="shared" si="140"/>
        <v>0</v>
      </c>
      <c r="E9001" s="51">
        <v>45261</v>
      </c>
      <c r="F9001" s="49" t="s">
        <v>80</v>
      </c>
      <c r="G9001" s="49" t="s">
        <v>81</v>
      </c>
      <c r="H9001" s="49" t="s">
        <v>3516</v>
      </c>
      <c r="I9001" s="49" t="s">
        <v>691</v>
      </c>
      <c r="J9001" s="49">
        <v>135500</v>
      </c>
      <c r="K9001" s="49" t="s">
        <v>109</v>
      </c>
      <c r="L9001" s="49">
        <v>21283771</v>
      </c>
      <c r="M9001" s="49" t="s">
        <v>914</v>
      </c>
      <c r="N9001" s="51">
        <v>27211</v>
      </c>
      <c r="O9001" s="51">
        <v>27211</v>
      </c>
      <c r="P9001" s="49" t="s">
        <v>909</v>
      </c>
    </row>
    <row r="9002" spans="1:16">
      <c r="A9002" s="46">
        <v>0</v>
      </c>
      <c r="B9002" s="46">
        <v>0</v>
      </c>
      <c r="C9002" s="46">
        <v>0</v>
      </c>
      <c r="D9002" s="46">
        <f t="shared" si="140"/>
        <v>0</v>
      </c>
      <c r="E9002" s="51">
        <v>45261</v>
      </c>
      <c r="F9002" s="49" t="s">
        <v>80</v>
      </c>
      <c r="G9002" s="49" t="s">
        <v>81</v>
      </c>
      <c r="H9002" s="49" t="s">
        <v>3516</v>
      </c>
      <c r="I9002" s="49" t="s">
        <v>691</v>
      </c>
      <c r="J9002" s="49">
        <v>135500</v>
      </c>
      <c r="K9002" s="49" t="s">
        <v>109</v>
      </c>
      <c r="L9002" s="49">
        <v>21283785</v>
      </c>
      <c r="M9002" s="49" t="s">
        <v>914</v>
      </c>
      <c r="N9002" s="51">
        <v>27576</v>
      </c>
      <c r="O9002" s="51">
        <v>27576</v>
      </c>
      <c r="P9002" s="49" t="s">
        <v>909</v>
      </c>
    </row>
    <row r="9003" spans="1:16">
      <c r="A9003" s="46">
        <v>0</v>
      </c>
      <c r="B9003" s="46">
        <v>0</v>
      </c>
      <c r="C9003" s="46">
        <v>0</v>
      </c>
      <c r="D9003" s="46">
        <f t="shared" si="140"/>
        <v>0</v>
      </c>
      <c r="E9003" s="51">
        <v>45261</v>
      </c>
      <c r="F9003" s="49" t="s">
        <v>80</v>
      </c>
      <c r="G9003" s="49" t="s">
        <v>81</v>
      </c>
      <c r="H9003" s="49" t="s">
        <v>3516</v>
      </c>
      <c r="I9003" s="49" t="s">
        <v>691</v>
      </c>
      <c r="J9003" s="49">
        <v>135500</v>
      </c>
      <c r="K9003" s="49" t="s">
        <v>201</v>
      </c>
      <c r="L9003" s="49">
        <v>18693265</v>
      </c>
      <c r="M9003" s="49" t="s">
        <v>976</v>
      </c>
      <c r="N9003" s="51">
        <v>42425</v>
      </c>
      <c r="O9003" s="51">
        <v>42461</v>
      </c>
      <c r="P9003" s="49" t="s">
        <v>3530</v>
      </c>
    </row>
    <row r="9004" spans="1:16">
      <c r="A9004" s="46">
        <v>0</v>
      </c>
      <c r="B9004" s="46">
        <v>0</v>
      </c>
      <c r="C9004" s="46">
        <v>0</v>
      </c>
      <c r="D9004" s="46">
        <f t="shared" si="140"/>
        <v>0</v>
      </c>
      <c r="E9004" s="51">
        <v>45261</v>
      </c>
      <c r="F9004" s="49" t="s">
        <v>80</v>
      </c>
      <c r="G9004" s="49" t="s">
        <v>81</v>
      </c>
      <c r="H9004" s="49" t="s">
        <v>3516</v>
      </c>
      <c r="I9004" s="49" t="s">
        <v>691</v>
      </c>
      <c r="J9004" s="49">
        <v>135500</v>
      </c>
      <c r="K9004" s="49" t="s">
        <v>201</v>
      </c>
      <c r="L9004" s="49">
        <v>18693270</v>
      </c>
      <c r="M9004" s="49" t="s">
        <v>975</v>
      </c>
      <c r="N9004" s="51">
        <v>42425</v>
      </c>
      <c r="O9004" s="51">
        <v>42461</v>
      </c>
      <c r="P9004" s="49" t="s">
        <v>3530</v>
      </c>
    </row>
    <row r="9005" spans="1:16">
      <c r="A9005" s="46">
        <v>0</v>
      </c>
      <c r="B9005" s="46">
        <v>0</v>
      </c>
      <c r="C9005" s="46">
        <v>0</v>
      </c>
      <c r="D9005" s="46">
        <f t="shared" si="140"/>
        <v>0</v>
      </c>
      <c r="E9005" s="51">
        <v>45261</v>
      </c>
      <c r="F9005" s="49" t="s">
        <v>80</v>
      </c>
      <c r="G9005" s="49" t="s">
        <v>81</v>
      </c>
      <c r="H9005" s="49" t="s">
        <v>3516</v>
      </c>
      <c r="I9005" s="49" t="s">
        <v>691</v>
      </c>
      <c r="J9005" s="49">
        <v>135500</v>
      </c>
      <c r="K9005" s="49" t="s">
        <v>692</v>
      </c>
      <c r="L9005" s="49">
        <v>9977412</v>
      </c>
      <c r="M9005" s="49" t="s">
        <v>3166</v>
      </c>
      <c r="N9005" s="51">
        <v>34881</v>
      </c>
      <c r="O9005" s="51">
        <v>34881</v>
      </c>
      <c r="P9005" s="49" t="s">
        <v>1091</v>
      </c>
    </row>
    <row r="9006" spans="1:16">
      <c r="A9006" s="46">
        <v>0</v>
      </c>
      <c r="B9006" s="46">
        <v>0</v>
      </c>
      <c r="C9006" s="46">
        <v>0</v>
      </c>
      <c r="D9006" s="46">
        <f t="shared" si="140"/>
        <v>0</v>
      </c>
      <c r="E9006" s="51">
        <v>45261</v>
      </c>
      <c r="F9006" s="49" t="s">
        <v>80</v>
      </c>
      <c r="G9006" s="49" t="s">
        <v>81</v>
      </c>
      <c r="H9006" s="49" t="s">
        <v>3516</v>
      </c>
      <c r="I9006" s="49" t="s">
        <v>691</v>
      </c>
      <c r="J9006" s="49">
        <v>135500</v>
      </c>
      <c r="K9006" s="49" t="s">
        <v>693</v>
      </c>
      <c r="L9006" s="49">
        <v>9977411</v>
      </c>
      <c r="M9006" s="49" t="s">
        <v>3128</v>
      </c>
      <c r="N9006" s="51">
        <v>34881</v>
      </c>
      <c r="O9006" s="51">
        <v>34881</v>
      </c>
      <c r="P9006" s="49" t="s">
        <v>1091</v>
      </c>
    </row>
    <row r="9007" spans="1:16">
      <c r="A9007" s="46">
        <v>0</v>
      </c>
      <c r="B9007" s="46">
        <v>0</v>
      </c>
      <c r="C9007" s="46">
        <v>0</v>
      </c>
      <c r="D9007" s="46">
        <f t="shared" si="140"/>
        <v>0</v>
      </c>
      <c r="E9007" s="51">
        <v>45261</v>
      </c>
      <c r="F9007" s="49" t="s">
        <v>80</v>
      </c>
      <c r="G9007" s="49" t="s">
        <v>81</v>
      </c>
      <c r="H9007" s="49" t="s">
        <v>3516</v>
      </c>
      <c r="I9007" s="49" t="s">
        <v>691</v>
      </c>
      <c r="J9007" s="49">
        <v>135500</v>
      </c>
      <c r="K9007" s="49" t="s">
        <v>694</v>
      </c>
      <c r="L9007" s="49">
        <v>9689195</v>
      </c>
      <c r="M9007" s="49" t="s">
        <v>3116</v>
      </c>
      <c r="N9007" s="51">
        <v>35247</v>
      </c>
      <c r="O9007" s="51">
        <v>35247</v>
      </c>
      <c r="P9007" s="49" t="s">
        <v>1091</v>
      </c>
    </row>
    <row r="9008" spans="1:16">
      <c r="A9008" s="46">
        <v>0</v>
      </c>
      <c r="B9008" s="46">
        <v>0</v>
      </c>
      <c r="C9008" s="46">
        <v>0</v>
      </c>
      <c r="D9008" s="46">
        <f t="shared" si="140"/>
        <v>0</v>
      </c>
      <c r="E9008" s="51">
        <v>45261</v>
      </c>
      <c r="F9008" s="49" t="s">
        <v>80</v>
      </c>
      <c r="G9008" s="49" t="s">
        <v>81</v>
      </c>
      <c r="H9008" s="49" t="s">
        <v>3516</v>
      </c>
      <c r="I9008" s="49" t="s">
        <v>691</v>
      </c>
      <c r="J9008" s="49">
        <v>135500</v>
      </c>
      <c r="K9008" s="49" t="s">
        <v>695</v>
      </c>
      <c r="L9008" s="49">
        <v>9974428</v>
      </c>
      <c r="M9008" s="49" t="s">
        <v>3531</v>
      </c>
      <c r="N9008" s="51">
        <v>33786</v>
      </c>
      <c r="O9008" s="51">
        <v>33786</v>
      </c>
      <c r="P9008" s="49" t="s">
        <v>1091</v>
      </c>
    </row>
    <row r="9009" spans="1:16">
      <c r="A9009" s="46">
        <v>0</v>
      </c>
      <c r="B9009" s="46">
        <v>0</v>
      </c>
      <c r="C9009" s="46">
        <v>0</v>
      </c>
      <c r="D9009" s="46">
        <f t="shared" si="140"/>
        <v>0</v>
      </c>
      <c r="E9009" s="51">
        <v>45261</v>
      </c>
      <c r="F9009" s="49" t="s">
        <v>80</v>
      </c>
      <c r="G9009" s="49" t="s">
        <v>81</v>
      </c>
      <c r="H9009" s="49" t="s">
        <v>3516</v>
      </c>
      <c r="I9009" s="49" t="s">
        <v>691</v>
      </c>
      <c r="J9009" s="49">
        <v>135600</v>
      </c>
      <c r="K9009" s="49" t="s">
        <v>107</v>
      </c>
      <c r="L9009" s="49">
        <v>12575818</v>
      </c>
      <c r="M9009" s="49" t="s">
        <v>3527</v>
      </c>
      <c r="N9009" s="51">
        <v>41085</v>
      </c>
      <c r="O9009" s="51">
        <v>41821</v>
      </c>
      <c r="P9009" s="49" t="s">
        <v>3524</v>
      </c>
    </row>
    <row r="9010" spans="1:16">
      <c r="A9010" s="46">
        <v>1</v>
      </c>
      <c r="B9010" s="46">
        <v>0</v>
      </c>
      <c r="C9010" s="46">
        <v>0</v>
      </c>
      <c r="D9010" s="46">
        <f t="shared" si="140"/>
        <v>0</v>
      </c>
      <c r="E9010" s="51">
        <v>45261</v>
      </c>
      <c r="F9010" s="49" t="s">
        <v>80</v>
      </c>
      <c r="G9010" s="49" t="s">
        <v>81</v>
      </c>
      <c r="H9010" s="49" t="s">
        <v>3516</v>
      </c>
      <c r="I9010" s="49" t="s">
        <v>691</v>
      </c>
      <c r="J9010" s="49">
        <v>135600</v>
      </c>
      <c r="K9010" s="49" t="s">
        <v>107</v>
      </c>
      <c r="L9010" s="49">
        <v>9995423</v>
      </c>
      <c r="M9010" s="49" t="s">
        <v>3528</v>
      </c>
      <c r="N9010" s="51">
        <v>38306</v>
      </c>
      <c r="O9010" s="51">
        <v>38657</v>
      </c>
      <c r="P9010" s="49" t="s">
        <v>3523</v>
      </c>
    </row>
    <row r="9011" spans="1:16">
      <c r="A9011" s="46">
        <v>0</v>
      </c>
      <c r="B9011" s="46">
        <v>0</v>
      </c>
      <c r="C9011" s="46">
        <v>0</v>
      </c>
      <c r="D9011" s="46">
        <f t="shared" si="140"/>
        <v>0</v>
      </c>
      <c r="E9011" s="51">
        <v>45261</v>
      </c>
      <c r="F9011" s="49" t="s">
        <v>80</v>
      </c>
      <c r="G9011" s="49" t="s">
        <v>81</v>
      </c>
      <c r="H9011" s="49" t="s">
        <v>3516</v>
      </c>
      <c r="I9011" s="49" t="s">
        <v>691</v>
      </c>
      <c r="J9011" s="49">
        <v>135600</v>
      </c>
      <c r="K9011" s="49" t="s">
        <v>107</v>
      </c>
      <c r="L9011" s="49">
        <v>12583718</v>
      </c>
      <c r="M9011" s="49" t="s">
        <v>3527</v>
      </c>
      <c r="N9011" s="51">
        <v>41085</v>
      </c>
      <c r="O9011" s="51">
        <v>41821</v>
      </c>
      <c r="P9011" s="49" t="s">
        <v>3524</v>
      </c>
    </row>
    <row r="9012" spans="1:16">
      <c r="A9012" s="46">
        <v>0</v>
      </c>
      <c r="B9012" s="46">
        <v>0</v>
      </c>
      <c r="C9012" s="46">
        <v>0</v>
      </c>
      <c r="D9012" s="46">
        <f t="shared" si="140"/>
        <v>0</v>
      </c>
      <c r="E9012" s="51">
        <v>45261</v>
      </c>
      <c r="F9012" s="49" t="s">
        <v>80</v>
      </c>
      <c r="G9012" s="49" t="s">
        <v>81</v>
      </c>
      <c r="H9012" s="49" t="s">
        <v>3516</v>
      </c>
      <c r="I9012" s="49" t="s">
        <v>691</v>
      </c>
      <c r="J9012" s="49">
        <v>135600</v>
      </c>
      <c r="K9012" s="49" t="s">
        <v>122</v>
      </c>
      <c r="L9012" s="49">
        <v>12606860</v>
      </c>
      <c r="M9012" s="49" t="s">
        <v>905</v>
      </c>
      <c r="N9012" s="51">
        <v>41726</v>
      </c>
      <c r="O9012" s="51">
        <v>41640</v>
      </c>
      <c r="P9012" s="49" t="s">
        <v>3518</v>
      </c>
    </row>
    <row r="9013" spans="1:16">
      <c r="A9013" s="46">
        <v>0</v>
      </c>
      <c r="B9013" s="46">
        <v>0</v>
      </c>
      <c r="C9013" s="46">
        <v>0</v>
      </c>
      <c r="D9013" s="46">
        <f t="shared" si="140"/>
        <v>0</v>
      </c>
      <c r="E9013" s="51">
        <v>45261</v>
      </c>
      <c r="F9013" s="49" t="s">
        <v>80</v>
      </c>
      <c r="G9013" s="49" t="s">
        <v>81</v>
      </c>
      <c r="H9013" s="49" t="s">
        <v>3516</v>
      </c>
      <c r="I9013" s="49" t="s">
        <v>691</v>
      </c>
      <c r="J9013" s="49">
        <v>135600</v>
      </c>
      <c r="K9013" s="49" t="s">
        <v>115</v>
      </c>
      <c r="L9013" s="49">
        <v>9995817</v>
      </c>
      <c r="M9013" s="49" t="s">
        <v>977</v>
      </c>
      <c r="N9013" s="51">
        <v>38306</v>
      </c>
      <c r="O9013" s="51">
        <v>38353</v>
      </c>
      <c r="P9013" s="49" t="s">
        <v>3523</v>
      </c>
    </row>
    <row r="9014" spans="1:16">
      <c r="A9014" s="46">
        <v>0</v>
      </c>
      <c r="B9014" s="46">
        <v>0</v>
      </c>
      <c r="C9014" s="46">
        <v>0</v>
      </c>
      <c r="D9014" s="46">
        <f t="shared" si="140"/>
        <v>0</v>
      </c>
      <c r="E9014" s="51">
        <v>45261</v>
      </c>
      <c r="F9014" s="49" t="s">
        <v>80</v>
      </c>
      <c r="G9014" s="49" t="s">
        <v>81</v>
      </c>
      <c r="H9014" s="49" t="s">
        <v>3516</v>
      </c>
      <c r="I9014" s="49" t="s">
        <v>691</v>
      </c>
      <c r="J9014" s="49">
        <v>135600</v>
      </c>
      <c r="K9014" s="49" t="s">
        <v>115</v>
      </c>
      <c r="L9014" s="49">
        <v>12602465</v>
      </c>
      <c r="M9014" s="49" t="s">
        <v>906</v>
      </c>
      <c r="N9014" s="51">
        <v>41085</v>
      </c>
      <c r="O9014" s="51">
        <v>40909</v>
      </c>
      <c r="P9014" s="49" t="s">
        <v>3524</v>
      </c>
    </row>
    <row r="9015" spans="1:16">
      <c r="A9015" s="46">
        <v>0</v>
      </c>
      <c r="B9015" s="46">
        <v>0</v>
      </c>
      <c r="C9015" s="46">
        <v>0</v>
      </c>
      <c r="D9015" s="46">
        <f t="shared" si="140"/>
        <v>0</v>
      </c>
      <c r="E9015" s="51">
        <v>45261</v>
      </c>
      <c r="F9015" s="49" t="s">
        <v>80</v>
      </c>
      <c r="G9015" s="49" t="s">
        <v>81</v>
      </c>
      <c r="H9015" s="49" t="s">
        <v>3532</v>
      </c>
      <c r="I9015" s="49" t="s">
        <v>783</v>
      </c>
      <c r="J9015" s="49">
        <v>135500</v>
      </c>
      <c r="K9015" s="49" t="s">
        <v>106</v>
      </c>
      <c r="L9015" s="49">
        <v>9818332</v>
      </c>
      <c r="M9015" s="49" t="s">
        <v>908</v>
      </c>
      <c r="N9015" s="51">
        <v>38322</v>
      </c>
      <c r="O9015" s="51">
        <v>37987</v>
      </c>
      <c r="P9015" s="49" t="s">
        <v>3533</v>
      </c>
    </row>
    <row r="9016" spans="1:16">
      <c r="A9016" s="46">
        <v>0</v>
      </c>
      <c r="B9016" s="46">
        <v>0</v>
      </c>
      <c r="C9016" s="46">
        <v>0</v>
      </c>
      <c r="D9016" s="46">
        <f t="shared" si="140"/>
        <v>0</v>
      </c>
      <c r="E9016" s="51">
        <v>45261</v>
      </c>
      <c r="F9016" s="49" t="s">
        <v>80</v>
      </c>
      <c r="G9016" s="49" t="s">
        <v>81</v>
      </c>
      <c r="H9016" s="49" t="s">
        <v>3532</v>
      </c>
      <c r="I9016" s="49" t="s">
        <v>783</v>
      </c>
      <c r="J9016" s="49">
        <v>135500</v>
      </c>
      <c r="K9016" s="49" t="s">
        <v>106</v>
      </c>
      <c r="L9016" s="49">
        <v>9802856</v>
      </c>
      <c r="M9016" s="49" t="s">
        <v>908</v>
      </c>
      <c r="N9016" s="51">
        <v>34151</v>
      </c>
      <c r="O9016" s="51">
        <v>34151</v>
      </c>
      <c r="P9016" s="49" t="s">
        <v>1081</v>
      </c>
    </row>
    <row r="9017" spans="1:16">
      <c r="A9017" s="46">
        <v>0</v>
      </c>
      <c r="B9017" s="46">
        <v>0</v>
      </c>
      <c r="C9017" s="46">
        <v>0</v>
      </c>
      <c r="D9017" s="46">
        <f t="shared" si="140"/>
        <v>0</v>
      </c>
      <c r="E9017" s="51">
        <v>45261</v>
      </c>
      <c r="F9017" s="49" t="s">
        <v>80</v>
      </c>
      <c r="G9017" s="49" t="s">
        <v>81</v>
      </c>
      <c r="H9017" s="49" t="s">
        <v>3532</v>
      </c>
      <c r="I9017" s="49" t="s">
        <v>783</v>
      </c>
      <c r="J9017" s="49">
        <v>135500</v>
      </c>
      <c r="K9017" s="49" t="s">
        <v>109</v>
      </c>
      <c r="L9017" s="49">
        <v>9803511</v>
      </c>
      <c r="M9017" s="49" t="s">
        <v>914</v>
      </c>
      <c r="N9017" s="51">
        <v>34151</v>
      </c>
      <c r="O9017" s="51">
        <v>34151</v>
      </c>
      <c r="P9017" s="49" t="s">
        <v>1081</v>
      </c>
    </row>
    <row r="9018" spans="1:16">
      <c r="A9018" s="46">
        <v>0</v>
      </c>
      <c r="B9018" s="46">
        <v>0</v>
      </c>
      <c r="C9018" s="46">
        <v>0</v>
      </c>
      <c r="D9018" s="46">
        <f t="shared" si="140"/>
        <v>0</v>
      </c>
      <c r="E9018" s="51">
        <v>45261</v>
      </c>
      <c r="F9018" s="49" t="s">
        <v>80</v>
      </c>
      <c r="G9018" s="49" t="s">
        <v>81</v>
      </c>
      <c r="H9018" s="49" t="s">
        <v>3532</v>
      </c>
      <c r="I9018" s="49" t="s">
        <v>783</v>
      </c>
      <c r="J9018" s="49">
        <v>135500</v>
      </c>
      <c r="K9018" s="49" t="s">
        <v>109</v>
      </c>
      <c r="L9018" s="49">
        <v>9818333</v>
      </c>
      <c r="M9018" s="49" t="s">
        <v>914</v>
      </c>
      <c r="N9018" s="51">
        <v>38322</v>
      </c>
      <c r="O9018" s="51">
        <v>37987</v>
      </c>
      <c r="P9018" s="49" t="s">
        <v>3533</v>
      </c>
    </row>
    <row r="9019" spans="1:16">
      <c r="A9019" s="46">
        <v>0</v>
      </c>
      <c r="B9019" s="46">
        <v>0</v>
      </c>
      <c r="C9019" s="46">
        <v>0</v>
      </c>
      <c r="D9019" s="46">
        <f t="shared" si="140"/>
        <v>0</v>
      </c>
      <c r="E9019" s="51">
        <v>45261</v>
      </c>
      <c r="F9019" s="49" t="s">
        <v>80</v>
      </c>
      <c r="G9019" s="49" t="s">
        <v>81</v>
      </c>
      <c r="H9019" s="49" t="s">
        <v>3532</v>
      </c>
      <c r="I9019" s="49" t="s">
        <v>783</v>
      </c>
      <c r="J9019" s="49">
        <v>135500</v>
      </c>
      <c r="K9019" s="49" t="s">
        <v>693</v>
      </c>
      <c r="L9019" s="49">
        <v>9974617</v>
      </c>
      <c r="M9019" s="49" t="s">
        <v>3128</v>
      </c>
      <c r="N9019" s="51">
        <v>34151</v>
      </c>
      <c r="O9019" s="51">
        <v>34151</v>
      </c>
      <c r="P9019" s="49" t="s">
        <v>1091</v>
      </c>
    </row>
    <row r="9020" spans="1:16">
      <c r="A9020" s="46">
        <v>0</v>
      </c>
      <c r="B9020" s="46">
        <v>0</v>
      </c>
      <c r="C9020" s="46">
        <v>0</v>
      </c>
      <c r="D9020" s="46">
        <f t="shared" si="140"/>
        <v>0</v>
      </c>
      <c r="E9020" s="51">
        <v>45261</v>
      </c>
      <c r="F9020" s="49" t="s">
        <v>80</v>
      </c>
      <c r="G9020" s="49" t="s">
        <v>81</v>
      </c>
      <c r="H9020" s="49" t="s">
        <v>3532</v>
      </c>
      <c r="I9020" s="49" t="s">
        <v>783</v>
      </c>
      <c r="J9020" s="49">
        <v>135600</v>
      </c>
      <c r="K9020" s="49" t="s">
        <v>115</v>
      </c>
      <c r="L9020" s="49">
        <v>9818334</v>
      </c>
      <c r="M9020" s="49" t="s">
        <v>977</v>
      </c>
      <c r="N9020" s="51">
        <v>38322</v>
      </c>
      <c r="O9020" s="51">
        <v>37987</v>
      </c>
      <c r="P9020" s="49" t="s">
        <v>3533</v>
      </c>
    </row>
    <row r="9021" spans="1:16">
      <c r="A9021" s="46">
        <v>0</v>
      </c>
      <c r="B9021" s="46">
        <v>0</v>
      </c>
      <c r="C9021" s="46">
        <v>0</v>
      </c>
      <c r="D9021" s="46">
        <f t="shared" si="140"/>
        <v>0</v>
      </c>
      <c r="E9021" s="51">
        <v>45261</v>
      </c>
      <c r="F9021" s="49" t="s">
        <v>80</v>
      </c>
      <c r="G9021" s="49" t="s">
        <v>81</v>
      </c>
      <c r="H9021" s="49" t="s">
        <v>3534</v>
      </c>
      <c r="I9021" s="49" t="s">
        <v>704</v>
      </c>
      <c r="J9021" s="49">
        <v>135500</v>
      </c>
      <c r="K9021" s="49" t="s">
        <v>109</v>
      </c>
      <c r="L9021" s="49">
        <v>9818331</v>
      </c>
      <c r="M9021" s="49" t="s">
        <v>914</v>
      </c>
      <c r="N9021" s="51">
        <v>38322</v>
      </c>
      <c r="O9021" s="51">
        <v>37987</v>
      </c>
      <c r="P9021" s="49" t="s">
        <v>3535</v>
      </c>
    </row>
    <row r="9022" spans="1:16">
      <c r="A9022" s="46">
        <v>0</v>
      </c>
      <c r="B9022" s="46">
        <v>0</v>
      </c>
      <c r="C9022" s="46">
        <v>0</v>
      </c>
      <c r="D9022" s="46">
        <f t="shared" si="140"/>
        <v>0</v>
      </c>
      <c r="E9022" s="51">
        <v>45261</v>
      </c>
      <c r="F9022" s="49" t="s">
        <v>80</v>
      </c>
      <c r="G9022" s="49" t="s">
        <v>81</v>
      </c>
      <c r="H9022" s="49" t="s">
        <v>3534</v>
      </c>
      <c r="I9022" s="49" t="s">
        <v>704</v>
      </c>
      <c r="J9022" s="49">
        <v>135600</v>
      </c>
      <c r="K9022" s="49" t="s">
        <v>208</v>
      </c>
      <c r="L9022" s="49">
        <v>9818330</v>
      </c>
      <c r="M9022" s="49" t="s">
        <v>1019</v>
      </c>
      <c r="N9022" s="51">
        <v>38322</v>
      </c>
      <c r="O9022" s="51">
        <v>37987</v>
      </c>
      <c r="P9022" s="49" t="s">
        <v>3535</v>
      </c>
    </row>
    <row r="9023" spans="1:16">
      <c r="A9023" s="46">
        <v>0</v>
      </c>
      <c r="B9023" s="46">
        <v>0</v>
      </c>
      <c r="C9023" s="46">
        <v>0</v>
      </c>
      <c r="D9023" s="46">
        <f t="shared" si="140"/>
        <v>0</v>
      </c>
      <c r="E9023" s="51">
        <v>45261</v>
      </c>
      <c r="F9023" s="49" t="s">
        <v>80</v>
      </c>
      <c r="G9023" s="49" t="s">
        <v>81</v>
      </c>
      <c r="H9023" s="49" t="s">
        <v>3534</v>
      </c>
      <c r="I9023" s="49" t="s">
        <v>704</v>
      </c>
      <c r="J9023" s="49">
        <v>135600</v>
      </c>
      <c r="K9023" s="49" t="s">
        <v>115</v>
      </c>
      <c r="L9023" s="49">
        <v>19713222</v>
      </c>
      <c r="M9023" s="49" t="s">
        <v>906</v>
      </c>
      <c r="N9023" s="51">
        <v>42816</v>
      </c>
      <c r="O9023" s="51">
        <v>42736</v>
      </c>
      <c r="P9023" s="49" t="s">
        <v>1655</v>
      </c>
    </row>
    <row r="9024" spans="1:16">
      <c r="A9024" s="46">
        <v>0</v>
      </c>
      <c r="B9024" s="46">
        <v>0</v>
      </c>
      <c r="C9024" s="46">
        <v>0</v>
      </c>
      <c r="D9024" s="46">
        <f t="shared" si="140"/>
        <v>0</v>
      </c>
      <c r="E9024" s="51">
        <v>45261</v>
      </c>
      <c r="F9024" s="49" t="s">
        <v>80</v>
      </c>
      <c r="G9024" s="49" t="s">
        <v>81</v>
      </c>
      <c r="H9024" s="49" t="s">
        <v>3536</v>
      </c>
      <c r="I9024" s="49" t="s">
        <v>705</v>
      </c>
      <c r="J9024" s="49">
        <v>135002</v>
      </c>
      <c r="K9024" s="49" t="s">
        <v>159</v>
      </c>
      <c r="L9024" s="49">
        <v>11670900</v>
      </c>
      <c r="M9024" s="49" t="s">
        <v>1023</v>
      </c>
      <c r="N9024" s="51">
        <v>40885</v>
      </c>
      <c r="O9024" s="51">
        <v>40909</v>
      </c>
      <c r="P9024" s="49" t="s">
        <v>3537</v>
      </c>
    </row>
    <row r="9025" spans="1:16">
      <c r="A9025" s="46">
        <v>0</v>
      </c>
      <c r="B9025" s="46">
        <v>0</v>
      </c>
      <c r="C9025" s="46">
        <v>0</v>
      </c>
      <c r="D9025" s="46">
        <f t="shared" si="140"/>
        <v>0</v>
      </c>
      <c r="E9025" s="51">
        <v>45261</v>
      </c>
      <c r="F9025" s="49" t="s">
        <v>80</v>
      </c>
      <c r="G9025" s="49" t="s">
        <v>81</v>
      </c>
      <c r="H9025" s="49" t="s">
        <v>3536</v>
      </c>
      <c r="I9025" s="49" t="s">
        <v>705</v>
      </c>
      <c r="J9025" s="49">
        <v>135002</v>
      </c>
      <c r="K9025" s="49" t="s">
        <v>159</v>
      </c>
      <c r="L9025" s="49">
        <v>11670894</v>
      </c>
      <c r="M9025" s="49" t="s">
        <v>1024</v>
      </c>
      <c r="N9025" s="51">
        <v>40885</v>
      </c>
      <c r="O9025" s="51">
        <v>40909</v>
      </c>
      <c r="P9025" s="49" t="s">
        <v>3537</v>
      </c>
    </row>
    <row r="9026" spans="1:16">
      <c r="A9026" s="46">
        <v>0</v>
      </c>
      <c r="B9026" s="46">
        <v>0</v>
      </c>
      <c r="C9026" s="46">
        <v>0</v>
      </c>
      <c r="D9026" s="46">
        <f t="shared" si="140"/>
        <v>0</v>
      </c>
      <c r="E9026" s="51">
        <v>45261</v>
      </c>
      <c r="F9026" s="49" t="s">
        <v>80</v>
      </c>
      <c r="G9026" s="49" t="s">
        <v>81</v>
      </c>
      <c r="H9026" s="49" t="s">
        <v>3536</v>
      </c>
      <c r="I9026" s="49" t="s">
        <v>705</v>
      </c>
      <c r="J9026" s="49">
        <v>135002</v>
      </c>
      <c r="K9026" s="49" t="s">
        <v>159</v>
      </c>
      <c r="L9026" s="49">
        <v>11670906</v>
      </c>
      <c r="M9026" s="49" t="s">
        <v>1025</v>
      </c>
      <c r="N9026" s="51">
        <v>40885</v>
      </c>
      <c r="O9026" s="51">
        <v>40909</v>
      </c>
      <c r="P9026" s="49" t="s">
        <v>3537</v>
      </c>
    </row>
    <row r="9027" spans="1:16">
      <c r="A9027" s="46">
        <v>0</v>
      </c>
      <c r="B9027" s="46">
        <v>0</v>
      </c>
      <c r="C9027" s="46">
        <v>0</v>
      </c>
      <c r="D9027" s="46">
        <f t="shared" ref="D9027:D9090" si="141">+B9027-C9027</f>
        <v>0</v>
      </c>
      <c r="E9027" s="51">
        <v>45261</v>
      </c>
      <c r="F9027" s="49" t="s">
        <v>80</v>
      </c>
      <c r="G9027" s="49" t="s">
        <v>81</v>
      </c>
      <c r="H9027" s="49" t="s">
        <v>3536</v>
      </c>
      <c r="I9027" s="49" t="s">
        <v>705</v>
      </c>
      <c r="J9027" s="49">
        <v>135002</v>
      </c>
      <c r="K9027" s="49" t="s">
        <v>159</v>
      </c>
      <c r="L9027" s="49">
        <v>11670897</v>
      </c>
      <c r="M9027" s="49" t="s">
        <v>1026</v>
      </c>
      <c r="N9027" s="51">
        <v>40885</v>
      </c>
      <c r="O9027" s="51">
        <v>40909</v>
      </c>
      <c r="P9027" s="49" t="s">
        <v>3537</v>
      </c>
    </row>
    <row r="9028" spans="1:16">
      <c r="A9028" s="46">
        <v>0</v>
      </c>
      <c r="B9028" s="46">
        <v>0</v>
      </c>
      <c r="C9028" s="46">
        <v>0</v>
      </c>
      <c r="D9028" s="46">
        <f t="shared" si="141"/>
        <v>0</v>
      </c>
      <c r="E9028" s="51">
        <v>45261</v>
      </c>
      <c r="F9028" s="49" t="s">
        <v>80</v>
      </c>
      <c r="G9028" s="49" t="s">
        <v>81</v>
      </c>
      <c r="H9028" s="49" t="s">
        <v>3536</v>
      </c>
      <c r="I9028" s="49" t="s">
        <v>705</v>
      </c>
      <c r="J9028" s="49">
        <v>135002</v>
      </c>
      <c r="K9028" s="49" t="s">
        <v>159</v>
      </c>
      <c r="L9028" s="49">
        <v>11670903</v>
      </c>
      <c r="M9028" s="49" t="s">
        <v>1022</v>
      </c>
      <c r="N9028" s="51">
        <v>40885</v>
      </c>
      <c r="O9028" s="51">
        <v>40909</v>
      </c>
      <c r="P9028" s="49" t="s">
        <v>3537</v>
      </c>
    </row>
    <row r="9029" spans="1:16">
      <c r="A9029" s="46">
        <v>0</v>
      </c>
      <c r="B9029" s="46">
        <v>0</v>
      </c>
      <c r="C9029" s="46">
        <v>0</v>
      </c>
      <c r="D9029" s="46">
        <f t="shared" si="141"/>
        <v>0</v>
      </c>
      <c r="E9029" s="51">
        <v>45261</v>
      </c>
      <c r="F9029" s="49" t="s">
        <v>80</v>
      </c>
      <c r="G9029" s="49" t="s">
        <v>81</v>
      </c>
      <c r="H9029" s="49" t="s">
        <v>3536</v>
      </c>
      <c r="I9029" s="49" t="s">
        <v>705</v>
      </c>
      <c r="J9029" s="49">
        <v>135300</v>
      </c>
      <c r="K9029" s="49" t="s">
        <v>107</v>
      </c>
      <c r="L9029" s="49">
        <v>11041056</v>
      </c>
      <c r="M9029" s="49" t="s">
        <v>3538</v>
      </c>
      <c r="N9029" s="51">
        <v>40148</v>
      </c>
      <c r="O9029" s="51">
        <v>40787</v>
      </c>
      <c r="P9029" s="49" t="s">
        <v>3539</v>
      </c>
    </row>
    <row r="9030" spans="1:16">
      <c r="A9030" s="46">
        <v>0</v>
      </c>
      <c r="B9030" s="46">
        <v>0</v>
      </c>
      <c r="C9030" s="46">
        <v>0</v>
      </c>
      <c r="D9030" s="46">
        <f t="shared" si="141"/>
        <v>0</v>
      </c>
      <c r="E9030" s="51">
        <v>45261</v>
      </c>
      <c r="F9030" s="49" t="s">
        <v>80</v>
      </c>
      <c r="G9030" s="49" t="s">
        <v>81</v>
      </c>
      <c r="H9030" s="49" t="s">
        <v>3536</v>
      </c>
      <c r="I9030" s="49" t="s">
        <v>705</v>
      </c>
      <c r="J9030" s="49">
        <v>135500</v>
      </c>
      <c r="K9030" s="49" t="s">
        <v>103</v>
      </c>
      <c r="L9030" s="49">
        <v>11067152</v>
      </c>
      <c r="M9030" s="49" t="s">
        <v>920</v>
      </c>
      <c r="N9030" s="51">
        <v>40148</v>
      </c>
      <c r="O9030" s="51">
        <v>40544</v>
      </c>
      <c r="P9030" s="49" t="s">
        <v>3539</v>
      </c>
    </row>
    <row r="9031" spans="1:16">
      <c r="A9031" s="46">
        <v>0</v>
      </c>
      <c r="B9031" s="46">
        <v>0</v>
      </c>
      <c r="C9031" s="46">
        <v>0</v>
      </c>
      <c r="D9031" s="46">
        <f t="shared" si="141"/>
        <v>0</v>
      </c>
      <c r="E9031" s="51">
        <v>45261</v>
      </c>
      <c r="F9031" s="49" t="s">
        <v>80</v>
      </c>
      <c r="G9031" s="49" t="s">
        <v>81</v>
      </c>
      <c r="H9031" s="49" t="s">
        <v>3536</v>
      </c>
      <c r="I9031" s="49" t="s">
        <v>705</v>
      </c>
      <c r="J9031" s="49">
        <v>135500</v>
      </c>
      <c r="K9031" s="49" t="s">
        <v>103</v>
      </c>
      <c r="L9031" s="49">
        <v>21322865</v>
      </c>
      <c r="M9031" s="49" t="s">
        <v>894</v>
      </c>
      <c r="N9031" s="51">
        <v>42744</v>
      </c>
      <c r="O9031" s="51">
        <v>42736</v>
      </c>
      <c r="P9031" s="49" t="s">
        <v>3540</v>
      </c>
    </row>
    <row r="9032" spans="1:16">
      <c r="A9032" s="46">
        <v>0</v>
      </c>
      <c r="B9032" s="46">
        <v>0</v>
      </c>
      <c r="C9032" s="46">
        <v>0</v>
      </c>
      <c r="D9032" s="46">
        <f t="shared" si="141"/>
        <v>0</v>
      </c>
      <c r="E9032" s="51">
        <v>45261</v>
      </c>
      <c r="F9032" s="49" t="s">
        <v>80</v>
      </c>
      <c r="G9032" s="49" t="s">
        <v>81</v>
      </c>
      <c r="H9032" s="49" t="s">
        <v>3536</v>
      </c>
      <c r="I9032" s="49" t="s">
        <v>705</v>
      </c>
      <c r="J9032" s="49">
        <v>135500</v>
      </c>
      <c r="K9032" s="49" t="s">
        <v>106</v>
      </c>
      <c r="L9032" s="49">
        <v>9738328</v>
      </c>
      <c r="M9032" s="49" t="s">
        <v>908</v>
      </c>
      <c r="N9032" s="51">
        <v>38701</v>
      </c>
      <c r="O9032" s="51">
        <v>38353</v>
      </c>
      <c r="P9032" s="49" t="s">
        <v>3541</v>
      </c>
    </row>
    <row r="9033" spans="1:16">
      <c r="A9033" s="46">
        <v>0</v>
      </c>
      <c r="B9033" s="46">
        <v>0</v>
      </c>
      <c r="C9033" s="46">
        <v>0</v>
      </c>
      <c r="D9033" s="46">
        <f t="shared" si="141"/>
        <v>0</v>
      </c>
      <c r="E9033" s="51">
        <v>45261</v>
      </c>
      <c r="F9033" s="49" t="s">
        <v>80</v>
      </c>
      <c r="G9033" s="49" t="s">
        <v>81</v>
      </c>
      <c r="H9033" s="49" t="s">
        <v>3536</v>
      </c>
      <c r="I9033" s="49" t="s">
        <v>705</v>
      </c>
      <c r="J9033" s="49">
        <v>135500</v>
      </c>
      <c r="K9033" s="49" t="s">
        <v>106</v>
      </c>
      <c r="L9033" s="49">
        <v>9740684</v>
      </c>
      <c r="M9033" s="49" t="s">
        <v>908</v>
      </c>
      <c r="N9033" s="51">
        <v>38945</v>
      </c>
      <c r="O9033" s="51">
        <v>38718</v>
      </c>
      <c r="P9033" s="49" t="s">
        <v>3542</v>
      </c>
    </row>
    <row r="9034" spans="1:16">
      <c r="A9034" s="46">
        <v>0</v>
      </c>
      <c r="B9034" s="46">
        <v>0</v>
      </c>
      <c r="C9034" s="46">
        <v>0</v>
      </c>
      <c r="D9034" s="46">
        <f t="shared" si="141"/>
        <v>0</v>
      </c>
      <c r="E9034" s="51">
        <v>45261</v>
      </c>
      <c r="F9034" s="49" t="s">
        <v>80</v>
      </c>
      <c r="G9034" s="49" t="s">
        <v>81</v>
      </c>
      <c r="H9034" s="49" t="s">
        <v>3536</v>
      </c>
      <c r="I9034" s="49" t="s">
        <v>705</v>
      </c>
      <c r="J9034" s="49">
        <v>135500</v>
      </c>
      <c r="K9034" s="49" t="s">
        <v>106</v>
      </c>
      <c r="L9034" s="49">
        <v>9802755</v>
      </c>
      <c r="M9034" s="49" t="s">
        <v>908</v>
      </c>
      <c r="N9034" s="51">
        <v>34516</v>
      </c>
      <c r="O9034" s="51">
        <v>34516</v>
      </c>
      <c r="P9034" s="49" t="s">
        <v>1081</v>
      </c>
    </row>
    <row r="9035" spans="1:16">
      <c r="A9035" s="46">
        <v>0</v>
      </c>
      <c r="B9035" s="46">
        <v>0</v>
      </c>
      <c r="C9035" s="46">
        <v>0</v>
      </c>
      <c r="D9035" s="46">
        <f t="shared" si="141"/>
        <v>0</v>
      </c>
      <c r="E9035" s="51">
        <v>45261</v>
      </c>
      <c r="F9035" s="49" t="s">
        <v>80</v>
      </c>
      <c r="G9035" s="49" t="s">
        <v>81</v>
      </c>
      <c r="H9035" s="49" t="s">
        <v>3536</v>
      </c>
      <c r="I9035" s="49" t="s">
        <v>705</v>
      </c>
      <c r="J9035" s="49">
        <v>135500</v>
      </c>
      <c r="K9035" s="49" t="s">
        <v>106</v>
      </c>
      <c r="L9035" s="49">
        <v>9745101</v>
      </c>
      <c r="M9035" s="49" t="s">
        <v>908</v>
      </c>
      <c r="N9035" s="51">
        <v>39234</v>
      </c>
      <c r="O9035" s="51">
        <v>39083</v>
      </c>
      <c r="P9035" s="49" t="s">
        <v>3543</v>
      </c>
    </row>
    <row r="9036" spans="1:16">
      <c r="A9036" s="46">
        <v>0</v>
      </c>
      <c r="B9036" s="46">
        <v>0</v>
      </c>
      <c r="C9036" s="46">
        <v>0</v>
      </c>
      <c r="D9036" s="46">
        <f t="shared" si="141"/>
        <v>0</v>
      </c>
      <c r="E9036" s="51">
        <v>45261</v>
      </c>
      <c r="F9036" s="49" t="s">
        <v>80</v>
      </c>
      <c r="G9036" s="49" t="s">
        <v>81</v>
      </c>
      <c r="H9036" s="49" t="s">
        <v>3536</v>
      </c>
      <c r="I9036" s="49" t="s">
        <v>705</v>
      </c>
      <c r="J9036" s="49">
        <v>135500</v>
      </c>
      <c r="K9036" s="49" t="s">
        <v>107</v>
      </c>
      <c r="L9036" s="49">
        <v>9996098</v>
      </c>
      <c r="M9036" s="49" t="s">
        <v>3544</v>
      </c>
      <c r="N9036" s="51">
        <v>38701</v>
      </c>
      <c r="O9036" s="51">
        <v>38687</v>
      </c>
      <c r="P9036" s="49" t="s">
        <v>3541</v>
      </c>
    </row>
    <row r="9037" spans="1:16">
      <c r="A9037" s="46">
        <v>0</v>
      </c>
      <c r="B9037" s="46">
        <v>0</v>
      </c>
      <c r="C9037" s="46">
        <v>0</v>
      </c>
      <c r="D9037" s="46">
        <f t="shared" si="141"/>
        <v>0</v>
      </c>
      <c r="E9037" s="51">
        <v>45261</v>
      </c>
      <c r="F9037" s="49" t="s">
        <v>80</v>
      </c>
      <c r="G9037" s="49" t="s">
        <v>81</v>
      </c>
      <c r="H9037" s="49" t="s">
        <v>3536</v>
      </c>
      <c r="I9037" s="49" t="s">
        <v>705</v>
      </c>
      <c r="J9037" s="49">
        <v>135500</v>
      </c>
      <c r="K9037" s="49" t="s">
        <v>107</v>
      </c>
      <c r="L9037" s="49">
        <v>18744606</v>
      </c>
      <c r="M9037" s="49" t="s">
        <v>3545</v>
      </c>
      <c r="N9037" s="51">
        <v>42744</v>
      </c>
      <c r="O9037" s="51">
        <v>42767</v>
      </c>
      <c r="P9037" s="49" t="s">
        <v>3540</v>
      </c>
    </row>
    <row r="9038" spans="1:16">
      <c r="A9038" s="46">
        <v>0</v>
      </c>
      <c r="B9038" s="46">
        <v>0</v>
      </c>
      <c r="C9038" s="46">
        <v>0</v>
      </c>
      <c r="D9038" s="46">
        <f t="shared" si="141"/>
        <v>0</v>
      </c>
      <c r="E9038" s="51">
        <v>45261</v>
      </c>
      <c r="F9038" s="49" t="s">
        <v>80</v>
      </c>
      <c r="G9038" s="49" t="s">
        <v>81</v>
      </c>
      <c r="H9038" s="49" t="s">
        <v>3536</v>
      </c>
      <c r="I9038" s="49" t="s">
        <v>705</v>
      </c>
      <c r="J9038" s="49">
        <v>135500</v>
      </c>
      <c r="K9038" s="49" t="s">
        <v>107</v>
      </c>
      <c r="L9038" s="49">
        <v>11314942</v>
      </c>
      <c r="M9038" s="49" t="s">
        <v>3546</v>
      </c>
      <c r="N9038" s="51">
        <v>40893</v>
      </c>
      <c r="O9038" s="51">
        <v>40969</v>
      </c>
      <c r="P9038" s="49" t="s">
        <v>1106</v>
      </c>
    </row>
    <row r="9039" spans="1:16">
      <c r="A9039" s="46">
        <v>0</v>
      </c>
      <c r="B9039" s="46">
        <v>0</v>
      </c>
      <c r="C9039" s="46">
        <v>0</v>
      </c>
      <c r="D9039" s="46">
        <f t="shared" si="141"/>
        <v>0</v>
      </c>
      <c r="E9039" s="51">
        <v>45261</v>
      </c>
      <c r="F9039" s="49" t="s">
        <v>80</v>
      </c>
      <c r="G9039" s="49" t="s">
        <v>81</v>
      </c>
      <c r="H9039" s="49" t="s">
        <v>3536</v>
      </c>
      <c r="I9039" s="49" t="s">
        <v>705</v>
      </c>
      <c r="J9039" s="49">
        <v>135500</v>
      </c>
      <c r="K9039" s="49" t="s">
        <v>107</v>
      </c>
      <c r="L9039" s="49">
        <v>18849243</v>
      </c>
      <c r="M9039" s="49" t="s">
        <v>3545</v>
      </c>
      <c r="N9039" s="51">
        <v>42744</v>
      </c>
      <c r="O9039" s="51">
        <v>42795</v>
      </c>
      <c r="P9039" s="49" t="s">
        <v>3540</v>
      </c>
    </row>
    <row r="9040" spans="1:16">
      <c r="A9040" s="46">
        <v>0</v>
      </c>
      <c r="B9040" s="46">
        <v>0</v>
      </c>
      <c r="C9040" s="46">
        <v>0</v>
      </c>
      <c r="D9040" s="46">
        <f t="shared" si="141"/>
        <v>0</v>
      </c>
      <c r="E9040" s="51">
        <v>45261</v>
      </c>
      <c r="F9040" s="49" t="s">
        <v>80</v>
      </c>
      <c r="G9040" s="49" t="s">
        <v>81</v>
      </c>
      <c r="H9040" s="49" t="s">
        <v>3536</v>
      </c>
      <c r="I9040" s="49" t="s">
        <v>705</v>
      </c>
      <c r="J9040" s="49">
        <v>135500</v>
      </c>
      <c r="K9040" s="49" t="s">
        <v>107</v>
      </c>
      <c r="L9040" s="49">
        <v>19663643</v>
      </c>
      <c r="M9040" s="49" t="s">
        <v>3545</v>
      </c>
      <c r="N9040" s="51">
        <v>42744</v>
      </c>
      <c r="O9040" s="51">
        <v>42826</v>
      </c>
      <c r="P9040" s="49" t="s">
        <v>3540</v>
      </c>
    </row>
    <row r="9041" spans="1:16">
      <c r="A9041" s="46">
        <v>0</v>
      </c>
      <c r="B9041" s="46">
        <v>0</v>
      </c>
      <c r="C9041" s="46">
        <v>0</v>
      </c>
      <c r="D9041" s="46">
        <f t="shared" si="141"/>
        <v>0</v>
      </c>
      <c r="E9041" s="51">
        <v>45261</v>
      </c>
      <c r="F9041" s="49" t="s">
        <v>80</v>
      </c>
      <c r="G9041" s="49" t="s">
        <v>81</v>
      </c>
      <c r="H9041" s="49" t="s">
        <v>3536</v>
      </c>
      <c r="I9041" s="49" t="s">
        <v>705</v>
      </c>
      <c r="J9041" s="49">
        <v>135500</v>
      </c>
      <c r="K9041" s="49" t="s">
        <v>107</v>
      </c>
      <c r="L9041" s="49">
        <v>11248118</v>
      </c>
      <c r="M9041" s="49" t="s">
        <v>3546</v>
      </c>
      <c r="N9041" s="51">
        <v>40893</v>
      </c>
      <c r="O9041" s="51">
        <v>40909</v>
      </c>
      <c r="P9041" s="49" t="s">
        <v>1106</v>
      </c>
    </row>
    <row r="9042" spans="1:16">
      <c r="A9042" s="46">
        <v>0</v>
      </c>
      <c r="B9042" s="46">
        <v>0</v>
      </c>
      <c r="C9042" s="46">
        <v>0</v>
      </c>
      <c r="D9042" s="46">
        <f t="shared" si="141"/>
        <v>0</v>
      </c>
      <c r="E9042" s="51">
        <v>45261</v>
      </c>
      <c r="F9042" s="49" t="s">
        <v>80</v>
      </c>
      <c r="G9042" s="49" t="s">
        <v>81</v>
      </c>
      <c r="H9042" s="49" t="s">
        <v>3536</v>
      </c>
      <c r="I9042" s="49" t="s">
        <v>705</v>
      </c>
      <c r="J9042" s="49">
        <v>135500</v>
      </c>
      <c r="K9042" s="49" t="s">
        <v>107</v>
      </c>
      <c r="L9042" s="49">
        <v>9747482</v>
      </c>
      <c r="M9042" s="49" t="s">
        <v>3547</v>
      </c>
      <c r="N9042" s="51">
        <v>38945</v>
      </c>
      <c r="O9042" s="51">
        <v>39052</v>
      </c>
      <c r="P9042" s="49" t="s">
        <v>3542</v>
      </c>
    </row>
    <row r="9043" spans="1:16">
      <c r="A9043" s="46">
        <v>0</v>
      </c>
      <c r="B9043" s="46">
        <v>0</v>
      </c>
      <c r="C9043" s="46">
        <v>0</v>
      </c>
      <c r="D9043" s="46">
        <f t="shared" si="141"/>
        <v>0</v>
      </c>
      <c r="E9043" s="51">
        <v>45261</v>
      </c>
      <c r="F9043" s="49" t="s">
        <v>80</v>
      </c>
      <c r="G9043" s="49" t="s">
        <v>81</v>
      </c>
      <c r="H9043" s="49" t="s">
        <v>3536</v>
      </c>
      <c r="I9043" s="49" t="s">
        <v>705</v>
      </c>
      <c r="J9043" s="49">
        <v>135500</v>
      </c>
      <c r="K9043" s="49" t="s">
        <v>107</v>
      </c>
      <c r="L9043" s="49">
        <v>11248106</v>
      </c>
      <c r="M9043" s="49" t="s">
        <v>3548</v>
      </c>
      <c r="N9043" s="51">
        <v>40885</v>
      </c>
      <c r="O9043" s="51">
        <v>40909</v>
      </c>
      <c r="P9043" s="49" t="s">
        <v>3537</v>
      </c>
    </row>
    <row r="9044" spans="1:16">
      <c r="A9044" s="46">
        <v>0</v>
      </c>
      <c r="B9044" s="46">
        <v>0</v>
      </c>
      <c r="C9044" s="46">
        <v>0</v>
      </c>
      <c r="D9044" s="46">
        <f t="shared" si="141"/>
        <v>0</v>
      </c>
      <c r="E9044" s="51">
        <v>45261</v>
      </c>
      <c r="F9044" s="49" t="s">
        <v>80</v>
      </c>
      <c r="G9044" s="49" t="s">
        <v>81</v>
      </c>
      <c r="H9044" s="49" t="s">
        <v>3536</v>
      </c>
      <c r="I9044" s="49" t="s">
        <v>705</v>
      </c>
      <c r="J9044" s="49">
        <v>135500</v>
      </c>
      <c r="K9044" s="49" t="s">
        <v>107</v>
      </c>
      <c r="L9044" s="49">
        <v>11314083</v>
      </c>
      <c r="M9044" s="49" t="s">
        <v>3548</v>
      </c>
      <c r="N9044" s="51">
        <v>40885</v>
      </c>
      <c r="O9044" s="51">
        <v>40969</v>
      </c>
      <c r="P9044" s="49" t="s">
        <v>3537</v>
      </c>
    </row>
    <row r="9045" spans="1:16">
      <c r="A9045" s="46">
        <v>0</v>
      </c>
      <c r="B9045" s="46">
        <v>0</v>
      </c>
      <c r="C9045" s="46">
        <v>0</v>
      </c>
      <c r="D9045" s="46">
        <f t="shared" si="141"/>
        <v>0</v>
      </c>
      <c r="E9045" s="51">
        <v>45261</v>
      </c>
      <c r="F9045" s="49" t="s">
        <v>80</v>
      </c>
      <c r="G9045" s="49" t="s">
        <v>81</v>
      </c>
      <c r="H9045" s="49" t="s">
        <v>3536</v>
      </c>
      <c r="I9045" s="49" t="s">
        <v>705</v>
      </c>
      <c r="J9045" s="49">
        <v>135500</v>
      </c>
      <c r="K9045" s="49" t="s">
        <v>107</v>
      </c>
      <c r="L9045" s="49">
        <v>11248196</v>
      </c>
      <c r="M9045" s="49" t="s">
        <v>3549</v>
      </c>
      <c r="N9045" s="51">
        <v>40543</v>
      </c>
      <c r="O9045" s="51">
        <v>40909</v>
      </c>
      <c r="P9045" s="49" t="s">
        <v>3550</v>
      </c>
    </row>
    <row r="9046" spans="1:16">
      <c r="A9046" s="46">
        <v>0</v>
      </c>
      <c r="B9046" s="46">
        <v>0</v>
      </c>
      <c r="C9046" s="46">
        <v>0</v>
      </c>
      <c r="D9046" s="46">
        <f t="shared" si="141"/>
        <v>0</v>
      </c>
      <c r="E9046" s="51">
        <v>45261</v>
      </c>
      <c r="F9046" s="49" t="s">
        <v>80</v>
      </c>
      <c r="G9046" s="49" t="s">
        <v>81</v>
      </c>
      <c r="H9046" s="49" t="s">
        <v>3536</v>
      </c>
      <c r="I9046" s="49" t="s">
        <v>705</v>
      </c>
      <c r="J9046" s="49">
        <v>135500</v>
      </c>
      <c r="K9046" s="49" t="s">
        <v>131</v>
      </c>
      <c r="L9046" s="49">
        <v>11655694</v>
      </c>
      <c r="M9046" s="49" t="s">
        <v>1108</v>
      </c>
      <c r="N9046" s="51">
        <v>40893</v>
      </c>
      <c r="O9046" s="51">
        <v>40909</v>
      </c>
      <c r="P9046" s="49" t="s">
        <v>1106</v>
      </c>
    </row>
    <row r="9047" spans="1:16">
      <c r="A9047" s="46">
        <v>0</v>
      </c>
      <c r="B9047" s="46">
        <v>0</v>
      </c>
      <c r="C9047" s="46">
        <v>0</v>
      </c>
      <c r="D9047" s="46">
        <f t="shared" si="141"/>
        <v>0</v>
      </c>
      <c r="E9047" s="51">
        <v>45261</v>
      </c>
      <c r="F9047" s="49" t="s">
        <v>80</v>
      </c>
      <c r="G9047" s="49" t="s">
        <v>81</v>
      </c>
      <c r="H9047" s="49" t="s">
        <v>3536</v>
      </c>
      <c r="I9047" s="49" t="s">
        <v>705</v>
      </c>
      <c r="J9047" s="49">
        <v>135500</v>
      </c>
      <c r="K9047" s="49" t="s">
        <v>131</v>
      </c>
      <c r="L9047" s="49">
        <v>11670954</v>
      </c>
      <c r="M9047" s="49" t="s">
        <v>1031</v>
      </c>
      <c r="N9047" s="51">
        <v>40885</v>
      </c>
      <c r="O9047" s="51">
        <v>40909</v>
      </c>
      <c r="P9047" s="49" t="s">
        <v>3537</v>
      </c>
    </row>
    <row r="9048" spans="1:16">
      <c r="A9048" s="46">
        <v>0</v>
      </c>
      <c r="B9048" s="46">
        <v>0</v>
      </c>
      <c r="C9048" s="46">
        <v>0</v>
      </c>
      <c r="D9048" s="46">
        <f t="shared" si="141"/>
        <v>0</v>
      </c>
      <c r="E9048" s="51">
        <v>45261</v>
      </c>
      <c r="F9048" s="49" t="s">
        <v>80</v>
      </c>
      <c r="G9048" s="49" t="s">
        <v>81</v>
      </c>
      <c r="H9048" s="49" t="s">
        <v>3536</v>
      </c>
      <c r="I9048" s="49" t="s">
        <v>705</v>
      </c>
      <c r="J9048" s="49">
        <v>135500</v>
      </c>
      <c r="K9048" s="49" t="s">
        <v>131</v>
      </c>
      <c r="L9048" s="49">
        <v>11670963</v>
      </c>
      <c r="M9048" s="49" t="s">
        <v>1032</v>
      </c>
      <c r="N9048" s="51">
        <v>40885</v>
      </c>
      <c r="O9048" s="51">
        <v>40909</v>
      </c>
      <c r="P9048" s="49" t="s">
        <v>3537</v>
      </c>
    </row>
    <row r="9049" spans="1:16">
      <c r="A9049" s="46">
        <v>0</v>
      </c>
      <c r="B9049" s="46">
        <v>0</v>
      </c>
      <c r="C9049" s="46">
        <v>0</v>
      </c>
      <c r="D9049" s="46">
        <f t="shared" si="141"/>
        <v>0</v>
      </c>
      <c r="E9049" s="51">
        <v>45261</v>
      </c>
      <c r="F9049" s="49" t="s">
        <v>80</v>
      </c>
      <c r="G9049" s="49" t="s">
        <v>81</v>
      </c>
      <c r="H9049" s="49" t="s">
        <v>3536</v>
      </c>
      <c r="I9049" s="49" t="s">
        <v>705</v>
      </c>
      <c r="J9049" s="49">
        <v>135500</v>
      </c>
      <c r="K9049" s="49" t="s">
        <v>131</v>
      </c>
      <c r="L9049" s="49">
        <v>11655679</v>
      </c>
      <c r="M9049" s="49" t="s">
        <v>1110</v>
      </c>
      <c r="N9049" s="51">
        <v>40893</v>
      </c>
      <c r="O9049" s="51">
        <v>40909</v>
      </c>
      <c r="P9049" s="49" t="s">
        <v>1106</v>
      </c>
    </row>
    <row r="9050" spans="1:16">
      <c r="A9050" s="46">
        <v>0</v>
      </c>
      <c r="B9050" s="46">
        <v>0</v>
      </c>
      <c r="C9050" s="46">
        <v>0</v>
      </c>
      <c r="D9050" s="46">
        <f t="shared" si="141"/>
        <v>0</v>
      </c>
      <c r="E9050" s="51">
        <v>45261</v>
      </c>
      <c r="F9050" s="49" t="s">
        <v>80</v>
      </c>
      <c r="G9050" s="49" t="s">
        <v>81</v>
      </c>
      <c r="H9050" s="49" t="s">
        <v>3536</v>
      </c>
      <c r="I9050" s="49" t="s">
        <v>705</v>
      </c>
      <c r="J9050" s="49">
        <v>135500</v>
      </c>
      <c r="K9050" s="49" t="s">
        <v>131</v>
      </c>
      <c r="L9050" s="49">
        <v>11670966</v>
      </c>
      <c r="M9050" s="49" t="s">
        <v>1028</v>
      </c>
      <c r="N9050" s="51">
        <v>40885</v>
      </c>
      <c r="O9050" s="51">
        <v>40909</v>
      </c>
      <c r="P9050" s="49" t="s">
        <v>3537</v>
      </c>
    </row>
    <row r="9051" spans="1:16">
      <c r="A9051" s="46">
        <v>0</v>
      </c>
      <c r="B9051" s="46">
        <v>0</v>
      </c>
      <c r="C9051" s="46">
        <v>0</v>
      </c>
      <c r="D9051" s="46">
        <f t="shared" si="141"/>
        <v>0</v>
      </c>
      <c r="E9051" s="51">
        <v>45261</v>
      </c>
      <c r="F9051" s="49" t="s">
        <v>80</v>
      </c>
      <c r="G9051" s="49" t="s">
        <v>81</v>
      </c>
      <c r="H9051" s="49" t="s">
        <v>3536</v>
      </c>
      <c r="I9051" s="49" t="s">
        <v>705</v>
      </c>
      <c r="J9051" s="49">
        <v>135500</v>
      </c>
      <c r="K9051" s="49" t="s">
        <v>131</v>
      </c>
      <c r="L9051" s="49">
        <v>11655691</v>
      </c>
      <c r="M9051" s="49" t="s">
        <v>1107</v>
      </c>
      <c r="N9051" s="51">
        <v>40893</v>
      </c>
      <c r="O9051" s="51">
        <v>40909</v>
      </c>
      <c r="P9051" s="49" t="s">
        <v>1106</v>
      </c>
    </row>
    <row r="9052" spans="1:16">
      <c r="A9052" s="46">
        <v>0</v>
      </c>
      <c r="B9052" s="46">
        <v>0</v>
      </c>
      <c r="C9052" s="46">
        <v>0</v>
      </c>
      <c r="D9052" s="46">
        <f t="shared" si="141"/>
        <v>0</v>
      </c>
      <c r="E9052" s="51">
        <v>45261</v>
      </c>
      <c r="F9052" s="49" t="s">
        <v>80</v>
      </c>
      <c r="G9052" s="49" t="s">
        <v>81</v>
      </c>
      <c r="H9052" s="49" t="s">
        <v>3536</v>
      </c>
      <c r="I9052" s="49" t="s">
        <v>705</v>
      </c>
      <c r="J9052" s="49">
        <v>135500</v>
      </c>
      <c r="K9052" s="49" t="s">
        <v>131</v>
      </c>
      <c r="L9052" s="49">
        <v>11670945</v>
      </c>
      <c r="M9052" s="49" t="s">
        <v>1027</v>
      </c>
      <c r="N9052" s="51">
        <v>40885</v>
      </c>
      <c r="O9052" s="51">
        <v>40909</v>
      </c>
      <c r="P9052" s="49" t="s">
        <v>3537</v>
      </c>
    </row>
    <row r="9053" spans="1:16">
      <c r="A9053" s="46">
        <v>0</v>
      </c>
      <c r="B9053" s="46">
        <v>0</v>
      </c>
      <c r="C9053" s="46">
        <v>0</v>
      </c>
      <c r="D9053" s="46">
        <f t="shared" si="141"/>
        <v>0</v>
      </c>
      <c r="E9053" s="51">
        <v>45261</v>
      </c>
      <c r="F9053" s="49" t="s">
        <v>80</v>
      </c>
      <c r="G9053" s="49" t="s">
        <v>81</v>
      </c>
      <c r="H9053" s="49" t="s">
        <v>3536</v>
      </c>
      <c r="I9053" s="49" t="s">
        <v>705</v>
      </c>
      <c r="J9053" s="49">
        <v>135500</v>
      </c>
      <c r="K9053" s="49" t="s">
        <v>131</v>
      </c>
      <c r="L9053" s="49">
        <v>11670948</v>
      </c>
      <c r="M9053" s="49" t="s">
        <v>1038</v>
      </c>
      <c r="N9053" s="51">
        <v>40885</v>
      </c>
      <c r="O9053" s="51">
        <v>40909</v>
      </c>
      <c r="P9053" s="49" t="s">
        <v>3537</v>
      </c>
    </row>
    <row r="9054" spans="1:16">
      <c r="A9054" s="46">
        <v>0</v>
      </c>
      <c r="B9054" s="46">
        <v>0</v>
      </c>
      <c r="C9054" s="46">
        <v>0</v>
      </c>
      <c r="D9054" s="46">
        <f t="shared" si="141"/>
        <v>0</v>
      </c>
      <c r="E9054" s="51">
        <v>45261</v>
      </c>
      <c r="F9054" s="49" t="s">
        <v>80</v>
      </c>
      <c r="G9054" s="49" t="s">
        <v>81</v>
      </c>
      <c r="H9054" s="49" t="s">
        <v>3536</v>
      </c>
      <c r="I9054" s="49" t="s">
        <v>705</v>
      </c>
      <c r="J9054" s="49">
        <v>135500</v>
      </c>
      <c r="K9054" s="49" t="s">
        <v>131</v>
      </c>
      <c r="L9054" s="49">
        <v>21322919</v>
      </c>
      <c r="M9054" s="49" t="s">
        <v>1037</v>
      </c>
      <c r="N9054" s="51">
        <v>42744</v>
      </c>
      <c r="O9054" s="51">
        <v>42767</v>
      </c>
      <c r="P9054" s="49" t="s">
        <v>3540</v>
      </c>
    </row>
    <row r="9055" spans="1:16">
      <c r="A9055" s="46">
        <v>0</v>
      </c>
      <c r="B9055" s="46">
        <v>0</v>
      </c>
      <c r="C9055" s="46">
        <v>0</v>
      </c>
      <c r="D9055" s="46">
        <f t="shared" si="141"/>
        <v>0</v>
      </c>
      <c r="E9055" s="51">
        <v>45261</v>
      </c>
      <c r="F9055" s="49" t="s">
        <v>80</v>
      </c>
      <c r="G9055" s="49" t="s">
        <v>81</v>
      </c>
      <c r="H9055" s="49" t="s">
        <v>3536</v>
      </c>
      <c r="I9055" s="49" t="s">
        <v>705</v>
      </c>
      <c r="J9055" s="49">
        <v>135500</v>
      </c>
      <c r="K9055" s="49" t="s">
        <v>131</v>
      </c>
      <c r="L9055" s="49">
        <v>21322925</v>
      </c>
      <c r="M9055" s="49" t="s">
        <v>1030</v>
      </c>
      <c r="N9055" s="51">
        <v>42744</v>
      </c>
      <c r="O9055" s="51">
        <v>42767</v>
      </c>
      <c r="P9055" s="49" t="s">
        <v>3540</v>
      </c>
    </row>
    <row r="9056" spans="1:16">
      <c r="A9056" s="46">
        <v>0</v>
      </c>
      <c r="B9056" s="46">
        <v>0</v>
      </c>
      <c r="C9056" s="46">
        <v>0</v>
      </c>
      <c r="D9056" s="46">
        <f t="shared" si="141"/>
        <v>0</v>
      </c>
      <c r="E9056" s="51">
        <v>45261</v>
      </c>
      <c r="F9056" s="49" t="s">
        <v>80</v>
      </c>
      <c r="G9056" s="49" t="s">
        <v>81</v>
      </c>
      <c r="H9056" s="49" t="s">
        <v>3536</v>
      </c>
      <c r="I9056" s="49" t="s">
        <v>705</v>
      </c>
      <c r="J9056" s="49">
        <v>135500</v>
      </c>
      <c r="K9056" s="49" t="s">
        <v>131</v>
      </c>
      <c r="L9056" s="49">
        <v>21322922</v>
      </c>
      <c r="M9056" s="49" t="s">
        <v>1035</v>
      </c>
      <c r="N9056" s="51">
        <v>42744</v>
      </c>
      <c r="O9056" s="51">
        <v>42767</v>
      </c>
      <c r="P9056" s="49" t="s">
        <v>3540</v>
      </c>
    </row>
    <row r="9057" spans="1:16">
      <c r="A9057" s="46">
        <v>0</v>
      </c>
      <c r="B9057" s="46">
        <v>0</v>
      </c>
      <c r="C9057" s="46">
        <v>0</v>
      </c>
      <c r="D9057" s="46">
        <f t="shared" si="141"/>
        <v>0</v>
      </c>
      <c r="E9057" s="51">
        <v>45261</v>
      </c>
      <c r="F9057" s="49" t="s">
        <v>80</v>
      </c>
      <c r="G9057" s="49" t="s">
        <v>81</v>
      </c>
      <c r="H9057" s="49" t="s">
        <v>3536</v>
      </c>
      <c r="I9057" s="49" t="s">
        <v>705</v>
      </c>
      <c r="J9057" s="49">
        <v>135500</v>
      </c>
      <c r="K9057" s="49" t="s">
        <v>131</v>
      </c>
      <c r="L9057" s="49">
        <v>11655673</v>
      </c>
      <c r="M9057" s="49" t="s">
        <v>1105</v>
      </c>
      <c r="N9057" s="51">
        <v>40893</v>
      </c>
      <c r="O9057" s="51">
        <v>40909</v>
      </c>
      <c r="P9057" s="49" t="s">
        <v>1106</v>
      </c>
    </row>
    <row r="9058" spans="1:16">
      <c r="A9058" s="46">
        <v>0</v>
      </c>
      <c r="B9058" s="46">
        <v>0</v>
      </c>
      <c r="C9058" s="46">
        <v>0</v>
      </c>
      <c r="D9058" s="46">
        <f t="shared" si="141"/>
        <v>0</v>
      </c>
      <c r="E9058" s="51">
        <v>45261</v>
      </c>
      <c r="F9058" s="49" t="s">
        <v>80</v>
      </c>
      <c r="G9058" s="49" t="s">
        <v>81</v>
      </c>
      <c r="H9058" s="49" t="s">
        <v>3536</v>
      </c>
      <c r="I9058" s="49" t="s">
        <v>705</v>
      </c>
      <c r="J9058" s="49">
        <v>135500</v>
      </c>
      <c r="K9058" s="49" t="s">
        <v>131</v>
      </c>
      <c r="L9058" s="49">
        <v>11655676</v>
      </c>
      <c r="M9058" s="49" t="s">
        <v>1109</v>
      </c>
      <c r="N9058" s="51">
        <v>40893</v>
      </c>
      <c r="O9058" s="51">
        <v>40909</v>
      </c>
      <c r="P9058" s="49" t="s">
        <v>1106</v>
      </c>
    </row>
    <row r="9059" spans="1:16">
      <c r="A9059" s="46">
        <v>0</v>
      </c>
      <c r="B9059" s="46">
        <v>0</v>
      </c>
      <c r="C9059" s="46">
        <v>0</v>
      </c>
      <c r="D9059" s="46">
        <f t="shared" si="141"/>
        <v>0</v>
      </c>
      <c r="E9059" s="51">
        <v>45261</v>
      </c>
      <c r="F9059" s="49" t="s">
        <v>80</v>
      </c>
      <c r="G9059" s="49" t="s">
        <v>81</v>
      </c>
      <c r="H9059" s="49" t="s">
        <v>3536</v>
      </c>
      <c r="I9059" s="49" t="s">
        <v>705</v>
      </c>
      <c r="J9059" s="49">
        <v>135500</v>
      </c>
      <c r="K9059" s="49" t="s">
        <v>131</v>
      </c>
      <c r="L9059" s="49">
        <v>11655682</v>
      </c>
      <c r="M9059" s="49" t="s">
        <v>1111</v>
      </c>
      <c r="N9059" s="51">
        <v>40893</v>
      </c>
      <c r="O9059" s="51">
        <v>40909</v>
      </c>
      <c r="P9059" s="49" t="s">
        <v>1106</v>
      </c>
    </row>
    <row r="9060" spans="1:16">
      <c r="A9060" s="46">
        <v>0</v>
      </c>
      <c r="B9060" s="46">
        <v>0</v>
      </c>
      <c r="C9060" s="46">
        <v>0</v>
      </c>
      <c r="D9060" s="46">
        <f t="shared" si="141"/>
        <v>0</v>
      </c>
      <c r="E9060" s="51">
        <v>45261</v>
      </c>
      <c r="F9060" s="49" t="s">
        <v>80</v>
      </c>
      <c r="G9060" s="49" t="s">
        <v>81</v>
      </c>
      <c r="H9060" s="49" t="s">
        <v>3536</v>
      </c>
      <c r="I9060" s="49" t="s">
        <v>705</v>
      </c>
      <c r="J9060" s="49">
        <v>135500</v>
      </c>
      <c r="K9060" s="49" t="s">
        <v>131</v>
      </c>
      <c r="L9060" s="49">
        <v>11655685</v>
      </c>
      <c r="M9060" s="49" t="s">
        <v>1113</v>
      </c>
      <c r="N9060" s="51">
        <v>40893</v>
      </c>
      <c r="O9060" s="51">
        <v>40909</v>
      </c>
      <c r="P9060" s="49" t="s">
        <v>1106</v>
      </c>
    </row>
    <row r="9061" spans="1:16">
      <c r="A9061" s="46">
        <v>0</v>
      </c>
      <c r="B9061" s="46">
        <v>0</v>
      </c>
      <c r="C9061" s="46">
        <v>0</v>
      </c>
      <c r="D9061" s="46">
        <f t="shared" si="141"/>
        <v>0</v>
      </c>
      <c r="E9061" s="51">
        <v>45261</v>
      </c>
      <c r="F9061" s="49" t="s">
        <v>80</v>
      </c>
      <c r="G9061" s="49" t="s">
        <v>81</v>
      </c>
      <c r="H9061" s="49" t="s">
        <v>3536</v>
      </c>
      <c r="I9061" s="49" t="s">
        <v>705</v>
      </c>
      <c r="J9061" s="49">
        <v>135500</v>
      </c>
      <c r="K9061" s="49" t="s">
        <v>131</v>
      </c>
      <c r="L9061" s="49">
        <v>11655688</v>
      </c>
      <c r="M9061" s="49" t="s">
        <v>1112</v>
      </c>
      <c r="N9061" s="51">
        <v>40893</v>
      </c>
      <c r="O9061" s="51">
        <v>40909</v>
      </c>
      <c r="P9061" s="49" t="s">
        <v>1106</v>
      </c>
    </row>
    <row r="9062" spans="1:16">
      <c r="A9062" s="46">
        <v>0</v>
      </c>
      <c r="B9062" s="46">
        <v>0</v>
      </c>
      <c r="C9062" s="46">
        <v>0</v>
      </c>
      <c r="D9062" s="46">
        <f t="shared" si="141"/>
        <v>0</v>
      </c>
      <c r="E9062" s="51">
        <v>45261</v>
      </c>
      <c r="F9062" s="49" t="s">
        <v>80</v>
      </c>
      <c r="G9062" s="49" t="s">
        <v>81</v>
      </c>
      <c r="H9062" s="49" t="s">
        <v>3536</v>
      </c>
      <c r="I9062" s="49" t="s">
        <v>705</v>
      </c>
      <c r="J9062" s="49">
        <v>135500</v>
      </c>
      <c r="K9062" s="49" t="s">
        <v>131</v>
      </c>
      <c r="L9062" s="49">
        <v>11670957</v>
      </c>
      <c r="M9062" s="49" t="s">
        <v>1036</v>
      </c>
      <c r="N9062" s="51">
        <v>40885</v>
      </c>
      <c r="O9062" s="51">
        <v>40909</v>
      </c>
      <c r="P9062" s="49" t="s">
        <v>3537</v>
      </c>
    </row>
    <row r="9063" spans="1:16">
      <c r="A9063" s="46">
        <v>0</v>
      </c>
      <c r="B9063" s="46">
        <v>0</v>
      </c>
      <c r="C9063" s="46">
        <v>0</v>
      </c>
      <c r="D9063" s="46">
        <f t="shared" si="141"/>
        <v>0</v>
      </c>
      <c r="E9063" s="51">
        <v>45261</v>
      </c>
      <c r="F9063" s="49" t="s">
        <v>80</v>
      </c>
      <c r="G9063" s="49" t="s">
        <v>81</v>
      </c>
      <c r="H9063" s="49" t="s">
        <v>3536</v>
      </c>
      <c r="I9063" s="49" t="s">
        <v>705</v>
      </c>
      <c r="J9063" s="49">
        <v>135500</v>
      </c>
      <c r="K9063" s="49" t="s">
        <v>131</v>
      </c>
      <c r="L9063" s="49">
        <v>11670951</v>
      </c>
      <c r="M9063" s="49" t="s">
        <v>1033</v>
      </c>
      <c r="N9063" s="51">
        <v>40885</v>
      </c>
      <c r="O9063" s="51">
        <v>40909</v>
      </c>
      <c r="P9063" s="49" t="s">
        <v>3537</v>
      </c>
    </row>
    <row r="9064" spans="1:16">
      <c r="A9064" s="46">
        <v>0</v>
      </c>
      <c r="B9064" s="46">
        <v>0</v>
      </c>
      <c r="C9064" s="46">
        <v>0</v>
      </c>
      <c r="D9064" s="46">
        <f t="shared" si="141"/>
        <v>0</v>
      </c>
      <c r="E9064" s="51">
        <v>45261</v>
      </c>
      <c r="F9064" s="49" t="s">
        <v>80</v>
      </c>
      <c r="G9064" s="49" t="s">
        <v>81</v>
      </c>
      <c r="H9064" s="49" t="s">
        <v>3536</v>
      </c>
      <c r="I9064" s="49" t="s">
        <v>705</v>
      </c>
      <c r="J9064" s="49">
        <v>135500</v>
      </c>
      <c r="K9064" s="49" t="s">
        <v>131</v>
      </c>
      <c r="L9064" s="49">
        <v>11670942</v>
      </c>
      <c r="M9064" s="49" t="s">
        <v>1029</v>
      </c>
      <c r="N9064" s="51">
        <v>40885</v>
      </c>
      <c r="O9064" s="51">
        <v>40909</v>
      </c>
      <c r="P9064" s="49" t="s">
        <v>3537</v>
      </c>
    </row>
    <row r="9065" spans="1:16">
      <c r="A9065" s="46">
        <v>0</v>
      </c>
      <c r="B9065" s="46">
        <v>0</v>
      </c>
      <c r="C9065" s="46">
        <v>0</v>
      </c>
      <c r="D9065" s="46">
        <f t="shared" si="141"/>
        <v>0</v>
      </c>
      <c r="E9065" s="51">
        <v>45261</v>
      </c>
      <c r="F9065" s="49" t="s">
        <v>80</v>
      </c>
      <c r="G9065" s="49" t="s">
        <v>81</v>
      </c>
      <c r="H9065" s="49" t="s">
        <v>3536</v>
      </c>
      <c r="I9065" s="49" t="s">
        <v>705</v>
      </c>
      <c r="J9065" s="49">
        <v>135500</v>
      </c>
      <c r="K9065" s="49" t="s">
        <v>131</v>
      </c>
      <c r="L9065" s="49">
        <v>11670960</v>
      </c>
      <c r="M9065" s="49" t="s">
        <v>1034</v>
      </c>
      <c r="N9065" s="51">
        <v>40885</v>
      </c>
      <c r="O9065" s="51">
        <v>40909</v>
      </c>
      <c r="P9065" s="49" t="s">
        <v>3537</v>
      </c>
    </row>
    <row r="9066" spans="1:16">
      <c r="A9066" s="46">
        <v>0</v>
      </c>
      <c r="B9066" s="46">
        <v>0</v>
      </c>
      <c r="C9066" s="46">
        <v>0</v>
      </c>
      <c r="D9066" s="46">
        <f t="shared" si="141"/>
        <v>0</v>
      </c>
      <c r="E9066" s="51">
        <v>45261</v>
      </c>
      <c r="F9066" s="49" t="s">
        <v>80</v>
      </c>
      <c r="G9066" s="49" t="s">
        <v>81</v>
      </c>
      <c r="H9066" s="49" t="s">
        <v>3536</v>
      </c>
      <c r="I9066" s="49" t="s">
        <v>705</v>
      </c>
      <c r="J9066" s="49">
        <v>135500</v>
      </c>
      <c r="K9066" s="49" t="s">
        <v>241</v>
      </c>
      <c r="L9066" s="49">
        <v>11067166</v>
      </c>
      <c r="M9066" s="49" t="s">
        <v>1147</v>
      </c>
      <c r="N9066" s="51">
        <v>40148</v>
      </c>
      <c r="O9066" s="51">
        <v>40544</v>
      </c>
      <c r="P9066" s="49" t="s">
        <v>3539</v>
      </c>
    </row>
    <row r="9067" spans="1:16">
      <c r="A9067" s="46">
        <v>0</v>
      </c>
      <c r="B9067" s="46">
        <v>0</v>
      </c>
      <c r="C9067" s="46">
        <v>0</v>
      </c>
      <c r="D9067" s="46">
        <f t="shared" si="141"/>
        <v>0</v>
      </c>
      <c r="E9067" s="51">
        <v>45261</v>
      </c>
      <c r="F9067" s="49" t="s">
        <v>80</v>
      </c>
      <c r="G9067" s="49" t="s">
        <v>81</v>
      </c>
      <c r="H9067" s="49" t="s">
        <v>3536</v>
      </c>
      <c r="I9067" s="49" t="s">
        <v>705</v>
      </c>
      <c r="J9067" s="49">
        <v>135500</v>
      </c>
      <c r="K9067" s="49" t="s">
        <v>158</v>
      </c>
      <c r="L9067" s="49">
        <v>11067169</v>
      </c>
      <c r="M9067" s="49" t="s">
        <v>3551</v>
      </c>
      <c r="N9067" s="51">
        <v>40148</v>
      </c>
      <c r="O9067" s="51">
        <v>40544</v>
      </c>
      <c r="P9067" s="49" t="s">
        <v>3539</v>
      </c>
    </row>
    <row r="9068" spans="1:16">
      <c r="A9068" s="46">
        <v>0</v>
      </c>
      <c r="B9068" s="46">
        <v>0</v>
      </c>
      <c r="C9068" s="46">
        <v>0</v>
      </c>
      <c r="D9068" s="46">
        <f t="shared" si="141"/>
        <v>0</v>
      </c>
      <c r="E9068" s="51">
        <v>45261</v>
      </c>
      <c r="F9068" s="49" t="s">
        <v>80</v>
      </c>
      <c r="G9068" s="49" t="s">
        <v>81</v>
      </c>
      <c r="H9068" s="49" t="s">
        <v>3536</v>
      </c>
      <c r="I9068" s="49" t="s">
        <v>705</v>
      </c>
      <c r="J9068" s="49">
        <v>135500</v>
      </c>
      <c r="K9068" s="49" t="s">
        <v>109</v>
      </c>
      <c r="L9068" s="49">
        <v>9740685</v>
      </c>
      <c r="M9068" s="49" t="s">
        <v>914</v>
      </c>
      <c r="N9068" s="51">
        <v>38945</v>
      </c>
      <c r="O9068" s="51">
        <v>38718</v>
      </c>
      <c r="P9068" s="49" t="s">
        <v>3542</v>
      </c>
    </row>
    <row r="9069" spans="1:16">
      <c r="A9069" s="46">
        <v>0</v>
      </c>
      <c r="B9069" s="46">
        <v>0</v>
      </c>
      <c r="C9069" s="46">
        <v>0</v>
      </c>
      <c r="D9069" s="46">
        <f t="shared" si="141"/>
        <v>0</v>
      </c>
      <c r="E9069" s="51">
        <v>45261</v>
      </c>
      <c r="F9069" s="49" t="s">
        <v>80</v>
      </c>
      <c r="G9069" s="49" t="s">
        <v>81</v>
      </c>
      <c r="H9069" s="49" t="s">
        <v>3536</v>
      </c>
      <c r="I9069" s="49" t="s">
        <v>705</v>
      </c>
      <c r="J9069" s="49">
        <v>135500</v>
      </c>
      <c r="K9069" s="49" t="s">
        <v>109</v>
      </c>
      <c r="L9069" s="49">
        <v>9818329</v>
      </c>
      <c r="M9069" s="49" t="s">
        <v>914</v>
      </c>
      <c r="N9069" s="51">
        <v>38322</v>
      </c>
      <c r="O9069" s="51">
        <v>37987</v>
      </c>
      <c r="P9069" s="49" t="s">
        <v>3543</v>
      </c>
    </row>
    <row r="9070" spans="1:16">
      <c r="A9070" s="46">
        <v>0</v>
      </c>
      <c r="B9070" s="46">
        <v>0</v>
      </c>
      <c r="C9070" s="46">
        <v>0</v>
      </c>
      <c r="D9070" s="46">
        <f t="shared" si="141"/>
        <v>0</v>
      </c>
      <c r="E9070" s="51">
        <v>45261</v>
      </c>
      <c r="F9070" s="49" t="s">
        <v>80</v>
      </c>
      <c r="G9070" s="49" t="s">
        <v>81</v>
      </c>
      <c r="H9070" s="49" t="s">
        <v>3536</v>
      </c>
      <c r="I9070" s="49" t="s">
        <v>705</v>
      </c>
      <c r="J9070" s="49">
        <v>135500</v>
      </c>
      <c r="K9070" s="49" t="s">
        <v>109</v>
      </c>
      <c r="L9070" s="49">
        <v>9687925</v>
      </c>
      <c r="M9070" s="49" t="s">
        <v>914</v>
      </c>
      <c r="N9070" s="51">
        <v>39845</v>
      </c>
      <c r="O9070" s="51">
        <v>39814</v>
      </c>
      <c r="P9070" s="49" t="s">
        <v>3543</v>
      </c>
    </row>
    <row r="9071" spans="1:16">
      <c r="A9071" s="46">
        <v>0</v>
      </c>
      <c r="B9071" s="46">
        <v>0</v>
      </c>
      <c r="C9071" s="46">
        <v>0</v>
      </c>
      <c r="D9071" s="46">
        <f t="shared" si="141"/>
        <v>0</v>
      </c>
      <c r="E9071" s="51">
        <v>45261</v>
      </c>
      <c r="F9071" s="49" t="s">
        <v>80</v>
      </c>
      <c r="G9071" s="49" t="s">
        <v>81</v>
      </c>
      <c r="H9071" s="49" t="s">
        <v>3536</v>
      </c>
      <c r="I9071" s="49" t="s">
        <v>705</v>
      </c>
      <c r="J9071" s="49">
        <v>135500</v>
      </c>
      <c r="K9071" s="49" t="s">
        <v>109</v>
      </c>
      <c r="L9071" s="49">
        <v>9738329</v>
      </c>
      <c r="M9071" s="49" t="s">
        <v>914</v>
      </c>
      <c r="N9071" s="51">
        <v>38701</v>
      </c>
      <c r="O9071" s="51">
        <v>38353</v>
      </c>
      <c r="P9071" s="49" t="s">
        <v>3541</v>
      </c>
    </row>
    <row r="9072" spans="1:16">
      <c r="A9072" s="46">
        <v>0</v>
      </c>
      <c r="B9072" s="46">
        <v>0</v>
      </c>
      <c r="C9072" s="46">
        <v>0</v>
      </c>
      <c r="D9072" s="46">
        <f t="shared" si="141"/>
        <v>0</v>
      </c>
      <c r="E9072" s="51">
        <v>45261</v>
      </c>
      <c r="F9072" s="49" t="s">
        <v>80</v>
      </c>
      <c r="G9072" s="49" t="s">
        <v>81</v>
      </c>
      <c r="H9072" s="49" t="s">
        <v>3536</v>
      </c>
      <c r="I9072" s="49" t="s">
        <v>705</v>
      </c>
      <c r="J9072" s="49">
        <v>135500</v>
      </c>
      <c r="K9072" s="49" t="s">
        <v>109</v>
      </c>
      <c r="L9072" s="49">
        <v>9803293</v>
      </c>
      <c r="M9072" s="49" t="s">
        <v>914</v>
      </c>
      <c r="N9072" s="51">
        <v>34516</v>
      </c>
      <c r="O9072" s="51">
        <v>34516</v>
      </c>
      <c r="P9072" s="49" t="s">
        <v>1081</v>
      </c>
    </row>
    <row r="9073" spans="1:16">
      <c r="A9073" s="46">
        <v>0</v>
      </c>
      <c r="B9073" s="46">
        <v>0</v>
      </c>
      <c r="C9073" s="46">
        <v>0</v>
      </c>
      <c r="D9073" s="46">
        <f t="shared" si="141"/>
        <v>0</v>
      </c>
      <c r="E9073" s="51">
        <v>45261</v>
      </c>
      <c r="F9073" s="49" t="s">
        <v>80</v>
      </c>
      <c r="G9073" s="49" t="s">
        <v>81</v>
      </c>
      <c r="H9073" s="49" t="s">
        <v>3536</v>
      </c>
      <c r="I9073" s="49" t="s">
        <v>705</v>
      </c>
      <c r="J9073" s="49">
        <v>135500</v>
      </c>
      <c r="K9073" s="49" t="s">
        <v>109</v>
      </c>
      <c r="L9073" s="49">
        <v>11670939</v>
      </c>
      <c r="M9073" s="49" t="s">
        <v>1039</v>
      </c>
      <c r="N9073" s="51">
        <v>40885</v>
      </c>
      <c r="O9073" s="51">
        <v>40909</v>
      </c>
      <c r="P9073" s="49" t="s">
        <v>3537</v>
      </c>
    </row>
    <row r="9074" spans="1:16">
      <c r="A9074" s="46">
        <v>0</v>
      </c>
      <c r="B9074" s="46">
        <v>0</v>
      </c>
      <c r="C9074" s="46">
        <v>0</v>
      </c>
      <c r="D9074" s="46">
        <f t="shared" si="141"/>
        <v>0</v>
      </c>
      <c r="E9074" s="51">
        <v>45261</v>
      </c>
      <c r="F9074" s="49" t="s">
        <v>80</v>
      </c>
      <c r="G9074" s="49" t="s">
        <v>81</v>
      </c>
      <c r="H9074" s="49" t="s">
        <v>3536</v>
      </c>
      <c r="I9074" s="49" t="s">
        <v>705</v>
      </c>
      <c r="J9074" s="49">
        <v>135500</v>
      </c>
      <c r="K9074" s="49" t="s">
        <v>218</v>
      </c>
      <c r="L9074" s="49">
        <v>21322904</v>
      </c>
      <c r="M9074" s="49" t="s">
        <v>1040</v>
      </c>
      <c r="N9074" s="51">
        <v>42744</v>
      </c>
      <c r="O9074" s="51">
        <v>42767</v>
      </c>
      <c r="P9074" s="49" t="s">
        <v>3540</v>
      </c>
    </row>
    <row r="9075" spans="1:16">
      <c r="A9075" s="46">
        <v>0</v>
      </c>
      <c r="B9075" s="46">
        <v>0</v>
      </c>
      <c r="C9075" s="46">
        <v>0</v>
      </c>
      <c r="D9075" s="46">
        <f t="shared" si="141"/>
        <v>0</v>
      </c>
      <c r="E9075" s="51">
        <v>45261</v>
      </c>
      <c r="F9075" s="49" t="s">
        <v>80</v>
      </c>
      <c r="G9075" s="49" t="s">
        <v>81</v>
      </c>
      <c r="H9075" s="49" t="s">
        <v>3536</v>
      </c>
      <c r="I9075" s="49" t="s">
        <v>705</v>
      </c>
      <c r="J9075" s="49">
        <v>135500</v>
      </c>
      <c r="K9075" s="49" t="s">
        <v>219</v>
      </c>
      <c r="L9075" s="49">
        <v>21322916</v>
      </c>
      <c r="M9075" s="49" t="s">
        <v>1043</v>
      </c>
      <c r="N9075" s="51">
        <v>42744</v>
      </c>
      <c r="O9075" s="51">
        <v>42767</v>
      </c>
      <c r="P9075" s="49" t="s">
        <v>3540</v>
      </c>
    </row>
    <row r="9076" spans="1:16">
      <c r="A9076" s="46">
        <v>0</v>
      </c>
      <c r="B9076" s="46">
        <v>0</v>
      </c>
      <c r="C9076" s="46">
        <v>0</v>
      </c>
      <c r="D9076" s="46">
        <f t="shared" si="141"/>
        <v>0</v>
      </c>
      <c r="E9076" s="51">
        <v>45261</v>
      </c>
      <c r="F9076" s="49" t="s">
        <v>80</v>
      </c>
      <c r="G9076" s="49" t="s">
        <v>81</v>
      </c>
      <c r="H9076" s="49" t="s">
        <v>3536</v>
      </c>
      <c r="I9076" s="49" t="s">
        <v>705</v>
      </c>
      <c r="J9076" s="49">
        <v>135500</v>
      </c>
      <c r="K9076" s="49" t="s">
        <v>219</v>
      </c>
      <c r="L9076" s="49">
        <v>21322913</v>
      </c>
      <c r="M9076" s="49" t="s">
        <v>1041</v>
      </c>
      <c r="N9076" s="51">
        <v>42744</v>
      </c>
      <c r="O9076" s="51">
        <v>42767</v>
      </c>
      <c r="P9076" s="49" t="s">
        <v>3540</v>
      </c>
    </row>
    <row r="9077" spans="1:16">
      <c r="A9077" s="46">
        <v>0</v>
      </c>
      <c r="B9077" s="46">
        <v>0</v>
      </c>
      <c r="C9077" s="46">
        <v>0</v>
      </c>
      <c r="D9077" s="46">
        <f t="shared" si="141"/>
        <v>0</v>
      </c>
      <c r="E9077" s="51">
        <v>45261</v>
      </c>
      <c r="F9077" s="49" t="s">
        <v>80</v>
      </c>
      <c r="G9077" s="49" t="s">
        <v>81</v>
      </c>
      <c r="H9077" s="49" t="s">
        <v>3536</v>
      </c>
      <c r="I9077" s="49" t="s">
        <v>705</v>
      </c>
      <c r="J9077" s="49">
        <v>135500</v>
      </c>
      <c r="K9077" s="49" t="s">
        <v>219</v>
      </c>
      <c r="L9077" s="49">
        <v>21322907</v>
      </c>
      <c r="M9077" s="49" t="s">
        <v>1044</v>
      </c>
      <c r="N9077" s="51">
        <v>42744</v>
      </c>
      <c r="O9077" s="51">
        <v>42767</v>
      </c>
      <c r="P9077" s="49" t="s">
        <v>3540</v>
      </c>
    </row>
    <row r="9078" spans="1:16">
      <c r="A9078" s="46">
        <v>0</v>
      </c>
      <c r="B9078" s="46">
        <v>0</v>
      </c>
      <c r="C9078" s="46">
        <v>0</v>
      </c>
      <c r="D9078" s="46">
        <f t="shared" si="141"/>
        <v>0</v>
      </c>
      <c r="E9078" s="51">
        <v>45261</v>
      </c>
      <c r="F9078" s="49" t="s">
        <v>80</v>
      </c>
      <c r="G9078" s="49" t="s">
        <v>81</v>
      </c>
      <c r="H9078" s="49" t="s">
        <v>3536</v>
      </c>
      <c r="I9078" s="49" t="s">
        <v>705</v>
      </c>
      <c r="J9078" s="49">
        <v>135500</v>
      </c>
      <c r="K9078" s="49" t="s">
        <v>219</v>
      </c>
      <c r="L9078" s="49">
        <v>21322910</v>
      </c>
      <c r="M9078" s="49" t="s">
        <v>1042</v>
      </c>
      <c r="N9078" s="51">
        <v>42744</v>
      </c>
      <c r="O9078" s="51">
        <v>42767</v>
      </c>
      <c r="P9078" s="49" t="s">
        <v>3540</v>
      </c>
    </row>
    <row r="9079" spans="1:16">
      <c r="A9079" s="46">
        <v>0</v>
      </c>
      <c r="B9079" s="46">
        <v>0</v>
      </c>
      <c r="C9079" s="46">
        <v>0</v>
      </c>
      <c r="D9079" s="46">
        <f t="shared" si="141"/>
        <v>0</v>
      </c>
      <c r="E9079" s="51">
        <v>45261</v>
      </c>
      <c r="F9079" s="49" t="s">
        <v>80</v>
      </c>
      <c r="G9079" s="49" t="s">
        <v>81</v>
      </c>
      <c r="H9079" s="49" t="s">
        <v>3536</v>
      </c>
      <c r="I9079" s="49" t="s">
        <v>705</v>
      </c>
      <c r="J9079" s="49">
        <v>135500</v>
      </c>
      <c r="K9079" s="49" t="s">
        <v>201</v>
      </c>
      <c r="L9079" s="49">
        <v>11655700</v>
      </c>
      <c r="M9079" s="49" t="s">
        <v>1115</v>
      </c>
      <c r="N9079" s="51">
        <v>40893</v>
      </c>
      <c r="O9079" s="51">
        <v>40909</v>
      </c>
      <c r="P9079" s="49" t="s">
        <v>1106</v>
      </c>
    </row>
    <row r="9080" spans="1:16">
      <c r="A9080" s="46">
        <v>0</v>
      </c>
      <c r="B9080" s="46">
        <v>0</v>
      </c>
      <c r="C9080" s="46">
        <v>0</v>
      </c>
      <c r="D9080" s="46">
        <f t="shared" si="141"/>
        <v>0</v>
      </c>
      <c r="E9080" s="51">
        <v>45261</v>
      </c>
      <c r="F9080" s="49" t="s">
        <v>80</v>
      </c>
      <c r="G9080" s="49" t="s">
        <v>81</v>
      </c>
      <c r="H9080" s="49" t="s">
        <v>3536</v>
      </c>
      <c r="I9080" s="49" t="s">
        <v>705</v>
      </c>
      <c r="J9080" s="49">
        <v>135500</v>
      </c>
      <c r="K9080" s="49" t="s">
        <v>201</v>
      </c>
      <c r="L9080" s="49">
        <v>11655697</v>
      </c>
      <c r="M9080" s="49" t="s">
        <v>1114</v>
      </c>
      <c r="N9080" s="51">
        <v>40893</v>
      </c>
      <c r="O9080" s="51">
        <v>40909</v>
      </c>
      <c r="P9080" s="49" t="s">
        <v>1106</v>
      </c>
    </row>
    <row r="9081" spans="1:16">
      <c r="A9081" s="46">
        <v>0</v>
      </c>
      <c r="B9081" s="46">
        <v>0</v>
      </c>
      <c r="C9081" s="46">
        <v>0</v>
      </c>
      <c r="D9081" s="46">
        <f t="shared" si="141"/>
        <v>0</v>
      </c>
      <c r="E9081" s="51">
        <v>45261</v>
      </c>
      <c r="F9081" s="49" t="s">
        <v>80</v>
      </c>
      <c r="G9081" s="49" t="s">
        <v>81</v>
      </c>
      <c r="H9081" s="49" t="s">
        <v>3536</v>
      </c>
      <c r="I9081" s="49" t="s">
        <v>705</v>
      </c>
      <c r="J9081" s="49">
        <v>135500</v>
      </c>
      <c r="K9081" s="49" t="s">
        <v>201</v>
      </c>
      <c r="L9081" s="49">
        <v>11670969</v>
      </c>
      <c r="M9081" s="49" t="s">
        <v>1045</v>
      </c>
      <c r="N9081" s="51">
        <v>40885</v>
      </c>
      <c r="O9081" s="51">
        <v>40909</v>
      </c>
      <c r="P9081" s="49" t="s">
        <v>3537</v>
      </c>
    </row>
    <row r="9082" spans="1:16">
      <c r="A9082" s="46">
        <v>0</v>
      </c>
      <c r="B9082" s="46">
        <v>0</v>
      </c>
      <c r="C9082" s="46">
        <v>0</v>
      </c>
      <c r="D9082" s="46">
        <f t="shared" si="141"/>
        <v>0</v>
      </c>
      <c r="E9082" s="51">
        <v>45261</v>
      </c>
      <c r="F9082" s="49" t="s">
        <v>80</v>
      </c>
      <c r="G9082" s="49" t="s">
        <v>81</v>
      </c>
      <c r="H9082" s="49" t="s">
        <v>3536</v>
      </c>
      <c r="I9082" s="49" t="s">
        <v>705</v>
      </c>
      <c r="J9082" s="49">
        <v>135500</v>
      </c>
      <c r="K9082" s="49" t="s">
        <v>110</v>
      </c>
      <c r="L9082" s="49">
        <v>11670909</v>
      </c>
      <c r="M9082" s="49" t="s">
        <v>1046</v>
      </c>
      <c r="N9082" s="51">
        <v>40885</v>
      </c>
      <c r="O9082" s="51">
        <v>40909</v>
      </c>
      <c r="P9082" s="49" t="s">
        <v>3537</v>
      </c>
    </row>
    <row r="9083" spans="1:16">
      <c r="A9083" s="46">
        <v>0</v>
      </c>
      <c r="B9083" s="46">
        <v>0</v>
      </c>
      <c r="C9083" s="46">
        <v>0</v>
      </c>
      <c r="D9083" s="46">
        <f t="shared" si="141"/>
        <v>0</v>
      </c>
      <c r="E9083" s="51">
        <v>45261</v>
      </c>
      <c r="F9083" s="49" t="s">
        <v>80</v>
      </c>
      <c r="G9083" s="49" t="s">
        <v>81</v>
      </c>
      <c r="H9083" s="49" t="s">
        <v>3536</v>
      </c>
      <c r="I9083" s="49" t="s">
        <v>705</v>
      </c>
      <c r="J9083" s="49">
        <v>135500</v>
      </c>
      <c r="K9083" s="49" t="s">
        <v>111</v>
      </c>
      <c r="L9083" s="49">
        <v>11670912</v>
      </c>
      <c r="M9083" s="49" t="s">
        <v>1047</v>
      </c>
      <c r="N9083" s="51">
        <v>40885</v>
      </c>
      <c r="O9083" s="51">
        <v>40909</v>
      </c>
      <c r="P9083" s="49" t="s">
        <v>3537</v>
      </c>
    </row>
    <row r="9084" spans="1:16">
      <c r="A9084" s="46">
        <v>0</v>
      </c>
      <c r="B9084" s="46">
        <v>0</v>
      </c>
      <c r="C9084" s="46">
        <v>0</v>
      </c>
      <c r="D9084" s="46">
        <f t="shared" si="141"/>
        <v>0</v>
      </c>
      <c r="E9084" s="51">
        <v>45261</v>
      </c>
      <c r="F9084" s="49" t="s">
        <v>80</v>
      </c>
      <c r="G9084" s="49" t="s">
        <v>81</v>
      </c>
      <c r="H9084" s="49" t="s">
        <v>3536</v>
      </c>
      <c r="I9084" s="49" t="s">
        <v>705</v>
      </c>
      <c r="J9084" s="49">
        <v>135500</v>
      </c>
      <c r="K9084" s="49" t="s">
        <v>116</v>
      </c>
      <c r="L9084" s="49">
        <v>11670915</v>
      </c>
      <c r="M9084" s="49" t="s">
        <v>1048</v>
      </c>
      <c r="N9084" s="51">
        <v>40885</v>
      </c>
      <c r="O9084" s="51">
        <v>40909</v>
      </c>
      <c r="P9084" s="49" t="s">
        <v>3537</v>
      </c>
    </row>
    <row r="9085" spans="1:16">
      <c r="A9085" s="46">
        <v>0</v>
      </c>
      <c r="B9085" s="46">
        <v>0</v>
      </c>
      <c r="C9085" s="46">
        <v>0</v>
      </c>
      <c r="D9085" s="46">
        <f t="shared" si="141"/>
        <v>0</v>
      </c>
      <c r="E9085" s="51">
        <v>45261</v>
      </c>
      <c r="F9085" s="49" t="s">
        <v>80</v>
      </c>
      <c r="G9085" s="49" t="s">
        <v>81</v>
      </c>
      <c r="H9085" s="49" t="s">
        <v>3536</v>
      </c>
      <c r="I9085" s="49" t="s">
        <v>705</v>
      </c>
      <c r="J9085" s="49">
        <v>135500</v>
      </c>
      <c r="K9085" s="49" t="s">
        <v>117</v>
      </c>
      <c r="L9085" s="49">
        <v>11670918</v>
      </c>
      <c r="M9085" s="49" t="s">
        <v>1049</v>
      </c>
      <c r="N9085" s="51">
        <v>40885</v>
      </c>
      <c r="O9085" s="51">
        <v>40909</v>
      </c>
      <c r="P9085" s="49" t="s">
        <v>3537</v>
      </c>
    </row>
    <row r="9086" spans="1:16">
      <c r="A9086" s="46">
        <v>0</v>
      </c>
      <c r="B9086" s="46">
        <v>0</v>
      </c>
      <c r="C9086" s="46">
        <v>0</v>
      </c>
      <c r="D9086" s="46">
        <f t="shared" si="141"/>
        <v>0</v>
      </c>
      <c r="E9086" s="51">
        <v>45261</v>
      </c>
      <c r="F9086" s="49" t="s">
        <v>80</v>
      </c>
      <c r="G9086" s="49" t="s">
        <v>81</v>
      </c>
      <c r="H9086" s="49" t="s">
        <v>3536</v>
      </c>
      <c r="I9086" s="49" t="s">
        <v>705</v>
      </c>
      <c r="J9086" s="49">
        <v>135500</v>
      </c>
      <c r="K9086" s="49" t="s">
        <v>135</v>
      </c>
      <c r="L9086" s="49">
        <v>9974684</v>
      </c>
      <c r="M9086" s="49" t="s">
        <v>3095</v>
      </c>
      <c r="N9086" s="51">
        <v>34516</v>
      </c>
      <c r="O9086" s="51">
        <v>34516</v>
      </c>
      <c r="P9086" s="49" t="s">
        <v>1091</v>
      </c>
    </row>
    <row r="9087" spans="1:16">
      <c r="A9087" s="46">
        <v>0</v>
      </c>
      <c r="B9087" s="46">
        <v>0</v>
      </c>
      <c r="C9087" s="46">
        <v>0</v>
      </c>
      <c r="D9087" s="46">
        <f t="shared" si="141"/>
        <v>0</v>
      </c>
      <c r="E9087" s="51">
        <v>45261</v>
      </c>
      <c r="F9087" s="49" t="s">
        <v>80</v>
      </c>
      <c r="G9087" s="49" t="s">
        <v>81</v>
      </c>
      <c r="H9087" s="49" t="s">
        <v>3536</v>
      </c>
      <c r="I9087" s="49" t="s">
        <v>705</v>
      </c>
      <c r="J9087" s="49">
        <v>135500</v>
      </c>
      <c r="K9087" s="49" t="s">
        <v>135</v>
      </c>
      <c r="L9087" s="49">
        <v>11670921</v>
      </c>
      <c r="M9087" s="49" t="s">
        <v>1050</v>
      </c>
      <c r="N9087" s="51">
        <v>40885</v>
      </c>
      <c r="O9087" s="51">
        <v>40909</v>
      </c>
      <c r="P9087" s="49" t="s">
        <v>3537</v>
      </c>
    </row>
    <row r="9088" spans="1:16">
      <c r="A9088" s="46">
        <v>0</v>
      </c>
      <c r="B9088" s="46">
        <v>0</v>
      </c>
      <c r="C9088" s="46">
        <v>0</v>
      </c>
      <c r="D9088" s="46">
        <f t="shared" si="141"/>
        <v>0</v>
      </c>
      <c r="E9088" s="51">
        <v>45261</v>
      </c>
      <c r="F9088" s="49" t="s">
        <v>80</v>
      </c>
      <c r="G9088" s="49" t="s">
        <v>81</v>
      </c>
      <c r="H9088" s="49" t="s">
        <v>3536</v>
      </c>
      <c r="I9088" s="49" t="s">
        <v>705</v>
      </c>
      <c r="J9088" s="49">
        <v>135500</v>
      </c>
      <c r="K9088" s="49" t="s">
        <v>135</v>
      </c>
      <c r="L9088" s="49">
        <v>11276891</v>
      </c>
      <c r="M9088" s="49" t="s">
        <v>1051</v>
      </c>
      <c r="N9088" s="51">
        <v>40543</v>
      </c>
      <c r="O9088" s="51">
        <v>40909</v>
      </c>
      <c r="P9088" s="49" t="s">
        <v>3550</v>
      </c>
    </row>
    <row r="9089" spans="1:16">
      <c r="A9089" s="46">
        <v>0</v>
      </c>
      <c r="B9089" s="46">
        <v>0</v>
      </c>
      <c r="C9089" s="46">
        <v>0</v>
      </c>
      <c r="D9089" s="46">
        <f t="shared" si="141"/>
        <v>0</v>
      </c>
      <c r="E9089" s="51">
        <v>45261</v>
      </c>
      <c r="F9089" s="49" t="s">
        <v>80</v>
      </c>
      <c r="G9089" s="49" t="s">
        <v>81</v>
      </c>
      <c r="H9089" s="49" t="s">
        <v>3536</v>
      </c>
      <c r="I9089" s="49" t="s">
        <v>705</v>
      </c>
      <c r="J9089" s="49">
        <v>135500</v>
      </c>
      <c r="K9089" s="49" t="s">
        <v>112</v>
      </c>
      <c r="L9089" s="49">
        <v>11655667</v>
      </c>
      <c r="M9089" s="49" t="s">
        <v>1116</v>
      </c>
      <c r="N9089" s="51">
        <v>40893</v>
      </c>
      <c r="O9089" s="51">
        <v>40909</v>
      </c>
      <c r="P9089" s="49" t="s">
        <v>1106</v>
      </c>
    </row>
    <row r="9090" spans="1:16">
      <c r="A9090" s="46">
        <v>0</v>
      </c>
      <c r="B9090" s="46">
        <v>0</v>
      </c>
      <c r="C9090" s="46">
        <v>0</v>
      </c>
      <c r="D9090" s="46">
        <f t="shared" si="141"/>
        <v>0</v>
      </c>
      <c r="E9090" s="51">
        <v>45261</v>
      </c>
      <c r="F9090" s="49" t="s">
        <v>80</v>
      </c>
      <c r="G9090" s="49" t="s">
        <v>81</v>
      </c>
      <c r="H9090" s="49" t="s">
        <v>3536</v>
      </c>
      <c r="I9090" s="49" t="s">
        <v>705</v>
      </c>
      <c r="J9090" s="49">
        <v>135500</v>
      </c>
      <c r="K9090" s="49" t="s">
        <v>112</v>
      </c>
      <c r="L9090" s="49">
        <v>11670924</v>
      </c>
      <c r="M9090" s="49" t="s">
        <v>1052</v>
      </c>
      <c r="N9090" s="51">
        <v>40885</v>
      </c>
      <c r="O9090" s="51">
        <v>40909</v>
      </c>
      <c r="P9090" s="49" t="s">
        <v>3537</v>
      </c>
    </row>
    <row r="9091" spans="1:16">
      <c r="A9091" s="46">
        <v>0</v>
      </c>
      <c r="B9091" s="46">
        <v>0</v>
      </c>
      <c r="C9091" s="46">
        <v>0</v>
      </c>
      <c r="D9091" s="46">
        <f t="shared" ref="D9091:D9154" si="142">+B9091-C9091</f>
        <v>0</v>
      </c>
      <c r="E9091" s="51">
        <v>45261</v>
      </c>
      <c r="F9091" s="49" t="s">
        <v>80</v>
      </c>
      <c r="G9091" s="49" t="s">
        <v>81</v>
      </c>
      <c r="H9091" s="49" t="s">
        <v>3536</v>
      </c>
      <c r="I9091" s="49" t="s">
        <v>705</v>
      </c>
      <c r="J9091" s="49">
        <v>135500</v>
      </c>
      <c r="K9091" s="49" t="s">
        <v>136</v>
      </c>
      <c r="L9091" s="49">
        <v>11276894</v>
      </c>
      <c r="M9091" s="49" t="s">
        <v>1053</v>
      </c>
      <c r="N9091" s="51">
        <v>40543</v>
      </c>
      <c r="O9091" s="51">
        <v>40909</v>
      </c>
      <c r="P9091" s="49" t="s">
        <v>3550</v>
      </c>
    </row>
    <row r="9092" spans="1:16">
      <c r="A9092" s="46">
        <v>0</v>
      </c>
      <c r="B9092" s="46">
        <v>0</v>
      </c>
      <c r="C9092" s="46">
        <v>0</v>
      </c>
      <c r="D9092" s="46">
        <f t="shared" si="142"/>
        <v>0</v>
      </c>
      <c r="E9092" s="51">
        <v>45261</v>
      </c>
      <c r="F9092" s="49" t="s">
        <v>80</v>
      </c>
      <c r="G9092" s="49" t="s">
        <v>81</v>
      </c>
      <c r="H9092" s="49" t="s">
        <v>3536</v>
      </c>
      <c r="I9092" s="49" t="s">
        <v>705</v>
      </c>
      <c r="J9092" s="49">
        <v>135500</v>
      </c>
      <c r="K9092" s="49" t="s">
        <v>136</v>
      </c>
      <c r="L9092" s="49">
        <v>11655670</v>
      </c>
      <c r="M9092" s="49" t="s">
        <v>1117</v>
      </c>
      <c r="N9092" s="51">
        <v>40893</v>
      </c>
      <c r="O9092" s="51">
        <v>40909</v>
      </c>
      <c r="P9092" s="49" t="s">
        <v>1106</v>
      </c>
    </row>
    <row r="9093" spans="1:16">
      <c r="A9093" s="46">
        <v>0</v>
      </c>
      <c r="B9093" s="46">
        <v>0</v>
      </c>
      <c r="C9093" s="46">
        <v>0</v>
      </c>
      <c r="D9093" s="46">
        <f t="shared" si="142"/>
        <v>0</v>
      </c>
      <c r="E9093" s="51">
        <v>45261</v>
      </c>
      <c r="F9093" s="49" t="s">
        <v>80</v>
      </c>
      <c r="G9093" s="49" t="s">
        <v>81</v>
      </c>
      <c r="H9093" s="49" t="s">
        <v>3536</v>
      </c>
      <c r="I9093" s="49" t="s">
        <v>705</v>
      </c>
      <c r="J9093" s="49">
        <v>135500</v>
      </c>
      <c r="K9093" s="49" t="s">
        <v>136</v>
      </c>
      <c r="L9093" s="49">
        <v>11670927</v>
      </c>
      <c r="M9093" s="49" t="s">
        <v>1054</v>
      </c>
      <c r="N9093" s="51">
        <v>40885</v>
      </c>
      <c r="O9093" s="51">
        <v>40909</v>
      </c>
      <c r="P9093" s="49" t="s">
        <v>3537</v>
      </c>
    </row>
    <row r="9094" spans="1:16">
      <c r="A9094" s="46">
        <v>0</v>
      </c>
      <c r="B9094" s="46">
        <v>0</v>
      </c>
      <c r="C9094" s="46">
        <v>0</v>
      </c>
      <c r="D9094" s="46">
        <f t="shared" si="142"/>
        <v>0</v>
      </c>
      <c r="E9094" s="51">
        <v>45261</v>
      </c>
      <c r="F9094" s="49" t="s">
        <v>80</v>
      </c>
      <c r="G9094" s="49" t="s">
        <v>81</v>
      </c>
      <c r="H9094" s="49" t="s">
        <v>3536</v>
      </c>
      <c r="I9094" s="49" t="s">
        <v>705</v>
      </c>
      <c r="J9094" s="49">
        <v>135500</v>
      </c>
      <c r="K9094" s="49" t="s">
        <v>137</v>
      </c>
      <c r="L9094" s="49">
        <v>11276897</v>
      </c>
      <c r="M9094" s="49" t="s">
        <v>1056</v>
      </c>
      <c r="N9094" s="51">
        <v>40543</v>
      </c>
      <c r="O9094" s="51">
        <v>40909</v>
      </c>
      <c r="P9094" s="49" t="s">
        <v>3550</v>
      </c>
    </row>
    <row r="9095" spans="1:16">
      <c r="A9095" s="46">
        <v>0</v>
      </c>
      <c r="B9095" s="46">
        <v>0</v>
      </c>
      <c r="C9095" s="46">
        <v>0</v>
      </c>
      <c r="D9095" s="46">
        <f t="shared" si="142"/>
        <v>0</v>
      </c>
      <c r="E9095" s="51">
        <v>45261</v>
      </c>
      <c r="F9095" s="49" t="s">
        <v>80</v>
      </c>
      <c r="G9095" s="49" t="s">
        <v>81</v>
      </c>
      <c r="H9095" s="49" t="s">
        <v>3536</v>
      </c>
      <c r="I9095" s="49" t="s">
        <v>705</v>
      </c>
      <c r="J9095" s="49">
        <v>135500</v>
      </c>
      <c r="K9095" s="49" t="s">
        <v>137</v>
      </c>
      <c r="L9095" s="49">
        <v>11670930</v>
      </c>
      <c r="M9095" s="49" t="s">
        <v>1055</v>
      </c>
      <c r="N9095" s="51">
        <v>40885</v>
      </c>
      <c r="O9095" s="51">
        <v>40909</v>
      </c>
      <c r="P9095" s="49" t="s">
        <v>3537</v>
      </c>
    </row>
    <row r="9096" spans="1:16">
      <c r="A9096" s="46">
        <v>0</v>
      </c>
      <c r="B9096" s="46">
        <v>0</v>
      </c>
      <c r="C9096" s="46">
        <v>0</v>
      </c>
      <c r="D9096" s="46">
        <f t="shared" si="142"/>
        <v>0</v>
      </c>
      <c r="E9096" s="51">
        <v>45261</v>
      </c>
      <c r="F9096" s="49" t="s">
        <v>80</v>
      </c>
      <c r="G9096" s="49" t="s">
        <v>81</v>
      </c>
      <c r="H9096" s="49" t="s">
        <v>3536</v>
      </c>
      <c r="I9096" s="49" t="s">
        <v>705</v>
      </c>
      <c r="J9096" s="49">
        <v>135500</v>
      </c>
      <c r="K9096" s="49" t="s">
        <v>138</v>
      </c>
      <c r="L9096" s="49">
        <v>11670933</v>
      </c>
      <c r="M9096" s="49" t="s">
        <v>1057</v>
      </c>
      <c r="N9096" s="51">
        <v>40885</v>
      </c>
      <c r="O9096" s="51">
        <v>40909</v>
      </c>
      <c r="P9096" s="49" t="s">
        <v>3537</v>
      </c>
    </row>
    <row r="9097" spans="1:16">
      <c r="A9097" s="46">
        <v>0</v>
      </c>
      <c r="B9097" s="46">
        <v>0</v>
      </c>
      <c r="C9097" s="46">
        <v>0</v>
      </c>
      <c r="D9097" s="46">
        <f t="shared" si="142"/>
        <v>0</v>
      </c>
      <c r="E9097" s="51">
        <v>45261</v>
      </c>
      <c r="F9097" s="49" t="s">
        <v>80</v>
      </c>
      <c r="G9097" s="49" t="s">
        <v>81</v>
      </c>
      <c r="H9097" s="49" t="s">
        <v>3536</v>
      </c>
      <c r="I9097" s="49" t="s">
        <v>705</v>
      </c>
      <c r="J9097" s="49">
        <v>135500</v>
      </c>
      <c r="K9097" s="49" t="s">
        <v>220</v>
      </c>
      <c r="L9097" s="49">
        <v>11670936</v>
      </c>
      <c r="M9097" s="49" t="s">
        <v>1058</v>
      </c>
      <c r="N9097" s="51">
        <v>40885</v>
      </c>
      <c r="O9097" s="51">
        <v>40909</v>
      </c>
      <c r="P9097" s="49" t="s">
        <v>3537</v>
      </c>
    </row>
    <row r="9098" spans="1:16">
      <c r="A9098" s="46">
        <v>0</v>
      </c>
      <c r="B9098" s="46">
        <v>0</v>
      </c>
      <c r="C9098" s="46">
        <v>0</v>
      </c>
      <c r="D9098" s="46">
        <f t="shared" si="142"/>
        <v>0</v>
      </c>
      <c r="E9098" s="51">
        <v>45261</v>
      </c>
      <c r="F9098" s="49" t="s">
        <v>80</v>
      </c>
      <c r="G9098" s="49" t="s">
        <v>81</v>
      </c>
      <c r="H9098" s="49" t="s">
        <v>3536</v>
      </c>
      <c r="I9098" s="49" t="s">
        <v>705</v>
      </c>
      <c r="J9098" s="49">
        <v>135500</v>
      </c>
      <c r="K9098" s="49" t="s">
        <v>221</v>
      </c>
      <c r="L9098" s="49">
        <v>11276900</v>
      </c>
      <c r="M9098" s="49" t="s">
        <v>1059</v>
      </c>
      <c r="N9098" s="51">
        <v>40543</v>
      </c>
      <c r="O9098" s="51">
        <v>40909</v>
      </c>
      <c r="P9098" s="49" t="s">
        <v>3550</v>
      </c>
    </row>
    <row r="9099" spans="1:16">
      <c r="A9099" s="46">
        <v>0</v>
      </c>
      <c r="B9099" s="46">
        <v>0</v>
      </c>
      <c r="C9099" s="46">
        <v>0</v>
      </c>
      <c r="D9099" s="46">
        <f t="shared" si="142"/>
        <v>0</v>
      </c>
      <c r="E9099" s="51">
        <v>45261</v>
      </c>
      <c r="F9099" s="49" t="s">
        <v>80</v>
      </c>
      <c r="G9099" s="49" t="s">
        <v>81</v>
      </c>
      <c r="H9099" s="49" t="s">
        <v>3536</v>
      </c>
      <c r="I9099" s="49" t="s">
        <v>705</v>
      </c>
      <c r="J9099" s="49">
        <v>135600</v>
      </c>
      <c r="K9099" s="49" t="s">
        <v>210</v>
      </c>
      <c r="L9099" s="49">
        <v>21322895</v>
      </c>
      <c r="M9099" s="49" t="s">
        <v>1060</v>
      </c>
      <c r="N9099" s="51">
        <v>42744</v>
      </c>
      <c r="O9099" s="51">
        <v>42736</v>
      </c>
      <c r="P9099" s="49" t="s">
        <v>3540</v>
      </c>
    </row>
    <row r="9100" spans="1:16">
      <c r="A9100" s="46">
        <v>0</v>
      </c>
      <c r="B9100" s="46">
        <v>0</v>
      </c>
      <c r="C9100" s="46">
        <v>0</v>
      </c>
      <c r="D9100" s="46">
        <f t="shared" si="142"/>
        <v>0</v>
      </c>
      <c r="E9100" s="51">
        <v>45261</v>
      </c>
      <c r="F9100" s="49" t="s">
        <v>80</v>
      </c>
      <c r="G9100" s="49" t="s">
        <v>81</v>
      </c>
      <c r="H9100" s="49" t="s">
        <v>3536</v>
      </c>
      <c r="I9100" s="49" t="s">
        <v>705</v>
      </c>
      <c r="J9100" s="49">
        <v>135600</v>
      </c>
      <c r="K9100" s="49" t="s">
        <v>227</v>
      </c>
      <c r="L9100" s="49">
        <v>11655659</v>
      </c>
      <c r="M9100" s="49" t="s">
        <v>1118</v>
      </c>
      <c r="N9100" s="51">
        <v>40893</v>
      </c>
      <c r="O9100" s="51">
        <v>40909</v>
      </c>
      <c r="P9100" s="49" t="s">
        <v>1106</v>
      </c>
    </row>
    <row r="9101" spans="1:16">
      <c r="A9101" s="46">
        <v>0</v>
      </c>
      <c r="B9101" s="46">
        <v>0</v>
      </c>
      <c r="C9101" s="46">
        <v>0</v>
      </c>
      <c r="D9101" s="46">
        <f t="shared" si="142"/>
        <v>0</v>
      </c>
      <c r="E9101" s="51">
        <v>45261</v>
      </c>
      <c r="F9101" s="49" t="s">
        <v>80</v>
      </c>
      <c r="G9101" s="49" t="s">
        <v>81</v>
      </c>
      <c r="H9101" s="49" t="s">
        <v>3536</v>
      </c>
      <c r="I9101" s="49" t="s">
        <v>705</v>
      </c>
      <c r="J9101" s="49">
        <v>135600</v>
      </c>
      <c r="K9101" s="49" t="s">
        <v>211</v>
      </c>
      <c r="L9101" s="49">
        <v>11655650</v>
      </c>
      <c r="M9101" s="49" t="s">
        <v>1119</v>
      </c>
      <c r="N9101" s="51">
        <v>40885</v>
      </c>
      <c r="O9101" s="51">
        <v>40909</v>
      </c>
      <c r="P9101" s="49" t="s">
        <v>1106</v>
      </c>
    </row>
    <row r="9102" spans="1:16">
      <c r="A9102" s="46">
        <v>0</v>
      </c>
      <c r="B9102" s="46">
        <v>0</v>
      </c>
      <c r="C9102" s="46">
        <v>0</v>
      </c>
      <c r="D9102" s="46">
        <f t="shared" si="142"/>
        <v>0</v>
      </c>
      <c r="E9102" s="51">
        <v>45261</v>
      </c>
      <c r="F9102" s="49" t="s">
        <v>80</v>
      </c>
      <c r="G9102" s="49" t="s">
        <v>81</v>
      </c>
      <c r="H9102" s="49" t="s">
        <v>3536</v>
      </c>
      <c r="I9102" s="49" t="s">
        <v>705</v>
      </c>
      <c r="J9102" s="49">
        <v>135600</v>
      </c>
      <c r="K9102" s="49" t="s">
        <v>206</v>
      </c>
      <c r="L9102" s="49">
        <v>11670876</v>
      </c>
      <c r="M9102" s="49" t="s">
        <v>1062</v>
      </c>
      <c r="N9102" s="51">
        <v>40885</v>
      </c>
      <c r="O9102" s="51">
        <v>40909</v>
      </c>
      <c r="P9102" s="49" t="s">
        <v>3537</v>
      </c>
    </row>
    <row r="9103" spans="1:16">
      <c r="A9103" s="46">
        <v>0</v>
      </c>
      <c r="B9103" s="46">
        <v>0</v>
      </c>
      <c r="C9103" s="46">
        <v>0</v>
      </c>
      <c r="D9103" s="46">
        <f t="shared" si="142"/>
        <v>0</v>
      </c>
      <c r="E9103" s="51">
        <v>45261</v>
      </c>
      <c r="F9103" s="49" t="s">
        <v>80</v>
      </c>
      <c r="G9103" s="49" t="s">
        <v>81</v>
      </c>
      <c r="H9103" s="49" t="s">
        <v>3536</v>
      </c>
      <c r="I9103" s="49" t="s">
        <v>705</v>
      </c>
      <c r="J9103" s="49">
        <v>135600</v>
      </c>
      <c r="K9103" s="49" t="s">
        <v>212</v>
      </c>
      <c r="L9103" s="49">
        <v>21322883</v>
      </c>
      <c r="M9103" s="49" t="s">
        <v>1063</v>
      </c>
      <c r="N9103" s="51">
        <v>42744</v>
      </c>
      <c r="O9103" s="51">
        <v>42736</v>
      </c>
      <c r="P9103" s="49" t="s">
        <v>3540</v>
      </c>
    </row>
    <row r="9104" spans="1:16">
      <c r="A9104" s="46">
        <v>0</v>
      </c>
      <c r="B9104" s="46">
        <v>0</v>
      </c>
      <c r="C9104" s="46">
        <v>0</v>
      </c>
      <c r="D9104" s="46">
        <f t="shared" si="142"/>
        <v>0</v>
      </c>
      <c r="E9104" s="51">
        <v>45261</v>
      </c>
      <c r="F9104" s="49" t="s">
        <v>80</v>
      </c>
      <c r="G9104" s="49" t="s">
        <v>81</v>
      </c>
      <c r="H9104" s="49" t="s">
        <v>3536</v>
      </c>
      <c r="I9104" s="49" t="s">
        <v>705</v>
      </c>
      <c r="J9104" s="49">
        <v>135600</v>
      </c>
      <c r="K9104" s="49" t="s">
        <v>150</v>
      </c>
      <c r="L9104" s="49">
        <v>11067179</v>
      </c>
      <c r="M9104" s="49" t="s">
        <v>902</v>
      </c>
      <c r="N9104" s="51">
        <v>40148</v>
      </c>
      <c r="O9104" s="51">
        <v>40544</v>
      </c>
      <c r="P9104" s="49" t="s">
        <v>3539</v>
      </c>
    </row>
    <row r="9105" spans="1:16">
      <c r="A9105" s="46">
        <v>0</v>
      </c>
      <c r="B9105" s="46">
        <v>0</v>
      </c>
      <c r="C9105" s="46">
        <v>0</v>
      </c>
      <c r="D9105" s="46">
        <f t="shared" si="142"/>
        <v>0</v>
      </c>
      <c r="E9105" s="51">
        <v>45261</v>
      </c>
      <c r="F9105" s="49" t="s">
        <v>80</v>
      </c>
      <c r="G9105" s="49" t="s">
        <v>81</v>
      </c>
      <c r="H9105" s="49" t="s">
        <v>3536</v>
      </c>
      <c r="I9105" s="49" t="s">
        <v>705</v>
      </c>
      <c r="J9105" s="49">
        <v>135600</v>
      </c>
      <c r="K9105" s="49" t="s">
        <v>150</v>
      </c>
      <c r="L9105" s="49">
        <v>11670891</v>
      </c>
      <c r="M9105" s="49" t="s">
        <v>1064</v>
      </c>
      <c r="N9105" s="51">
        <v>40885</v>
      </c>
      <c r="O9105" s="51">
        <v>40909</v>
      </c>
      <c r="P9105" s="49" t="s">
        <v>3537</v>
      </c>
    </row>
    <row r="9106" spans="1:16">
      <c r="A9106" s="46">
        <v>0</v>
      </c>
      <c r="B9106" s="46">
        <v>0</v>
      </c>
      <c r="C9106" s="46">
        <v>0</v>
      </c>
      <c r="D9106" s="46">
        <f t="shared" si="142"/>
        <v>0</v>
      </c>
      <c r="E9106" s="51">
        <v>45261</v>
      </c>
      <c r="F9106" s="49" t="s">
        <v>80</v>
      </c>
      <c r="G9106" s="49" t="s">
        <v>81</v>
      </c>
      <c r="H9106" s="49" t="s">
        <v>3536</v>
      </c>
      <c r="I9106" s="49" t="s">
        <v>705</v>
      </c>
      <c r="J9106" s="49">
        <v>135600</v>
      </c>
      <c r="K9106" s="49" t="s">
        <v>150</v>
      </c>
      <c r="L9106" s="49">
        <v>11276888</v>
      </c>
      <c r="M9106" s="49" t="s">
        <v>902</v>
      </c>
      <c r="N9106" s="51">
        <v>40543</v>
      </c>
      <c r="O9106" s="51">
        <v>40909</v>
      </c>
      <c r="P9106" s="49" t="s">
        <v>3550</v>
      </c>
    </row>
    <row r="9107" spans="1:16">
      <c r="A9107" s="46">
        <v>0</v>
      </c>
      <c r="B9107" s="46">
        <v>0</v>
      </c>
      <c r="C9107" s="46">
        <v>0</v>
      </c>
      <c r="D9107" s="46">
        <f t="shared" si="142"/>
        <v>0</v>
      </c>
      <c r="E9107" s="51">
        <v>45261</v>
      </c>
      <c r="F9107" s="49" t="s">
        <v>80</v>
      </c>
      <c r="G9107" s="49" t="s">
        <v>81</v>
      </c>
      <c r="H9107" s="49" t="s">
        <v>3536</v>
      </c>
      <c r="I9107" s="49" t="s">
        <v>705</v>
      </c>
      <c r="J9107" s="49">
        <v>135600</v>
      </c>
      <c r="K9107" s="49" t="s">
        <v>150</v>
      </c>
      <c r="L9107" s="49">
        <v>21322892</v>
      </c>
      <c r="M9107" s="49" t="s">
        <v>902</v>
      </c>
      <c r="N9107" s="51">
        <v>42744</v>
      </c>
      <c r="O9107" s="51">
        <v>42736</v>
      </c>
      <c r="P9107" s="49" t="s">
        <v>3540</v>
      </c>
    </row>
    <row r="9108" spans="1:16">
      <c r="A9108" s="46">
        <v>0</v>
      </c>
      <c r="B9108" s="46">
        <v>0</v>
      </c>
      <c r="C9108" s="46">
        <v>0</v>
      </c>
      <c r="D9108" s="46">
        <f t="shared" si="142"/>
        <v>0</v>
      </c>
      <c r="E9108" s="51">
        <v>45261</v>
      </c>
      <c r="F9108" s="49" t="s">
        <v>80</v>
      </c>
      <c r="G9108" s="49" t="s">
        <v>81</v>
      </c>
      <c r="H9108" s="49" t="s">
        <v>3536</v>
      </c>
      <c r="I9108" s="49" t="s">
        <v>705</v>
      </c>
      <c r="J9108" s="49">
        <v>135600</v>
      </c>
      <c r="K9108" s="49" t="s">
        <v>213</v>
      </c>
      <c r="L9108" s="49">
        <v>11670867</v>
      </c>
      <c r="M9108" s="49" t="s">
        <v>1065</v>
      </c>
      <c r="N9108" s="51">
        <v>40885</v>
      </c>
      <c r="O9108" s="51">
        <v>40909</v>
      </c>
      <c r="P9108" s="49" t="s">
        <v>3537</v>
      </c>
    </row>
    <row r="9109" spans="1:16">
      <c r="A9109" s="46">
        <v>0</v>
      </c>
      <c r="B9109" s="46">
        <v>0</v>
      </c>
      <c r="C9109" s="46">
        <v>0</v>
      </c>
      <c r="D9109" s="46">
        <f t="shared" si="142"/>
        <v>0</v>
      </c>
      <c r="E9109" s="51">
        <v>45261</v>
      </c>
      <c r="F9109" s="49" t="s">
        <v>80</v>
      </c>
      <c r="G9109" s="49" t="s">
        <v>81</v>
      </c>
      <c r="H9109" s="49" t="s">
        <v>3536</v>
      </c>
      <c r="I9109" s="49" t="s">
        <v>705</v>
      </c>
      <c r="J9109" s="49">
        <v>135600</v>
      </c>
      <c r="K9109" s="49" t="s">
        <v>214</v>
      </c>
      <c r="L9109" s="49">
        <v>11670857</v>
      </c>
      <c r="M9109" s="49" t="s">
        <v>1066</v>
      </c>
      <c r="N9109" s="51">
        <v>40885</v>
      </c>
      <c r="O9109" s="51">
        <v>40909</v>
      </c>
      <c r="P9109" s="49" t="s">
        <v>3537</v>
      </c>
    </row>
    <row r="9110" spans="1:16">
      <c r="A9110" s="46">
        <v>0</v>
      </c>
      <c r="B9110" s="46">
        <v>0</v>
      </c>
      <c r="C9110" s="46">
        <v>0</v>
      </c>
      <c r="D9110" s="46">
        <f t="shared" si="142"/>
        <v>0</v>
      </c>
      <c r="E9110" s="51">
        <v>45261</v>
      </c>
      <c r="F9110" s="49" t="s">
        <v>80</v>
      </c>
      <c r="G9110" s="49" t="s">
        <v>81</v>
      </c>
      <c r="H9110" s="49" t="s">
        <v>3536</v>
      </c>
      <c r="I9110" s="49" t="s">
        <v>705</v>
      </c>
      <c r="J9110" s="49">
        <v>135600</v>
      </c>
      <c r="K9110" s="49" t="s">
        <v>208</v>
      </c>
      <c r="L9110" s="49">
        <v>9818328</v>
      </c>
      <c r="M9110" s="49" t="s">
        <v>1019</v>
      </c>
      <c r="N9110" s="51">
        <v>38322</v>
      </c>
      <c r="O9110" s="51">
        <v>37987</v>
      </c>
      <c r="P9110" s="49" t="s">
        <v>3543</v>
      </c>
    </row>
    <row r="9111" spans="1:16">
      <c r="A9111" s="46">
        <v>0</v>
      </c>
      <c r="B9111" s="46">
        <v>0</v>
      </c>
      <c r="C9111" s="46">
        <v>0</v>
      </c>
      <c r="D9111" s="46">
        <f t="shared" si="142"/>
        <v>0</v>
      </c>
      <c r="E9111" s="51">
        <v>45261</v>
      </c>
      <c r="F9111" s="49" t="s">
        <v>80</v>
      </c>
      <c r="G9111" s="49" t="s">
        <v>81</v>
      </c>
      <c r="H9111" s="49" t="s">
        <v>3536</v>
      </c>
      <c r="I9111" s="49" t="s">
        <v>705</v>
      </c>
      <c r="J9111" s="49">
        <v>135600</v>
      </c>
      <c r="K9111" s="49" t="s">
        <v>114</v>
      </c>
      <c r="L9111" s="49">
        <v>9974683</v>
      </c>
      <c r="M9111" s="49" t="s">
        <v>915</v>
      </c>
      <c r="N9111" s="51">
        <v>34516</v>
      </c>
      <c r="O9111" s="51">
        <v>34516</v>
      </c>
      <c r="P9111" s="49" t="s">
        <v>1091</v>
      </c>
    </row>
    <row r="9112" spans="1:16">
      <c r="A9112" s="46">
        <v>0</v>
      </c>
      <c r="B9112" s="46">
        <v>0</v>
      </c>
      <c r="C9112" s="46">
        <v>0</v>
      </c>
      <c r="D9112" s="46">
        <f t="shared" si="142"/>
        <v>0</v>
      </c>
      <c r="E9112" s="51">
        <v>45261</v>
      </c>
      <c r="F9112" s="49" t="s">
        <v>80</v>
      </c>
      <c r="G9112" s="49" t="s">
        <v>81</v>
      </c>
      <c r="H9112" s="49" t="s">
        <v>3536</v>
      </c>
      <c r="I9112" s="49" t="s">
        <v>705</v>
      </c>
      <c r="J9112" s="49">
        <v>135600</v>
      </c>
      <c r="K9112" s="49" t="s">
        <v>114</v>
      </c>
      <c r="L9112" s="49">
        <v>21322880</v>
      </c>
      <c r="M9112" s="49" t="s">
        <v>1067</v>
      </c>
      <c r="N9112" s="51">
        <v>42744</v>
      </c>
      <c r="O9112" s="51">
        <v>42736</v>
      </c>
      <c r="P9112" s="49" t="s">
        <v>3540</v>
      </c>
    </row>
    <row r="9113" spans="1:16">
      <c r="A9113" s="46">
        <v>0</v>
      </c>
      <c r="B9113" s="46">
        <v>0</v>
      </c>
      <c r="C9113" s="46">
        <v>0</v>
      </c>
      <c r="D9113" s="46">
        <f t="shared" si="142"/>
        <v>0</v>
      </c>
      <c r="E9113" s="51">
        <v>45261</v>
      </c>
      <c r="F9113" s="49" t="s">
        <v>80</v>
      </c>
      <c r="G9113" s="49" t="s">
        <v>81</v>
      </c>
      <c r="H9113" s="49" t="s">
        <v>3536</v>
      </c>
      <c r="I9113" s="49" t="s">
        <v>705</v>
      </c>
      <c r="J9113" s="49">
        <v>135600</v>
      </c>
      <c r="K9113" s="49" t="s">
        <v>114</v>
      </c>
      <c r="L9113" s="49">
        <v>11655643</v>
      </c>
      <c r="M9113" s="49" t="s">
        <v>1120</v>
      </c>
      <c r="N9113" s="51">
        <v>40893</v>
      </c>
      <c r="O9113" s="51">
        <v>40909</v>
      </c>
      <c r="P9113" s="49" t="s">
        <v>1106</v>
      </c>
    </row>
    <row r="9114" spans="1:16">
      <c r="A9114" s="46">
        <v>0</v>
      </c>
      <c r="B9114" s="46">
        <v>0</v>
      </c>
      <c r="C9114" s="46">
        <v>0</v>
      </c>
      <c r="D9114" s="46">
        <f t="shared" si="142"/>
        <v>0</v>
      </c>
      <c r="E9114" s="51">
        <v>45261</v>
      </c>
      <c r="F9114" s="49" t="s">
        <v>80</v>
      </c>
      <c r="G9114" s="49" t="s">
        <v>81</v>
      </c>
      <c r="H9114" s="49" t="s">
        <v>3536</v>
      </c>
      <c r="I9114" s="49" t="s">
        <v>705</v>
      </c>
      <c r="J9114" s="49">
        <v>135600</v>
      </c>
      <c r="K9114" s="49" t="s">
        <v>215</v>
      </c>
      <c r="L9114" s="49">
        <v>21322898</v>
      </c>
      <c r="M9114" s="49" t="s">
        <v>1068</v>
      </c>
      <c r="N9114" s="51">
        <v>42744</v>
      </c>
      <c r="O9114" s="51">
        <v>42736</v>
      </c>
      <c r="P9114" s="49" t="s">
        <v>3540</v>
      </c>
    </row>
    <row r="9115" spans="1:16">
      <c r="A9115" s="46">
        <v>0</v>
      </c>
      <c r="B9115" s="46">
        <v>0</v>
      </c>
      <c r="C9115" s="46">
        <v>0</v>
      </c>
      <c r="D9115" s="46">
        <f t="shared" si="142"/>
        <v>0</v>
      </c>
      <c r="E9115" s="51">
        <v>45261</v>
      </c>
      <c r="F9115" s="49" t="s">
        <v>80</v>
      </c>
      <c r="G9115" s="49" t="s">
        <v>81</v>
      </c>
      <c r="H9115" s="49" t="s">
        <v>3536</v>
      </c>
      <c r="I9115" s="49" t="s">
        <v>705</v>
      </c>
      <c r="J9115" s="49">
        <v>135600</v>
      </c>
      <c r="K9115" s="49" t="s">
        <v>107</v>
      </c>
      <c r="L9115" s="49">
        <v>18744609</v>
      </c>
      <c r="M9115" s="49" t="s">
        <v>3545</v>
      </c>
      <c r="N9115" s="51">
        <v>42744</v>
      </c>
      <c r="O9115" s="51">
        <v>42767</v>
      </c>
      <c r="P9115" s="49" t="s">
        <v>3540</v>
      </c>
    </row>
    <row r="9116" spans="1:16">
      <c r="A9116" s="46">
        <v>0</v>
      </c>
      <c r="B9116" s="46">
        <v>0</v>
      </c>
      <c r="C9116" s="46">
        <v>0</v>
      </c>
      <c r="D9116" s="46">
        <f t="shared" si="142"/>
        <v>0</v>
      </c>
      <c r="E9116" s="51">
        <v>45261</v>
      </c>
      <c r="F9116" s="49" t="s">
        <v>80</v>
      </c>
      <c r="G9116" s="49" t="s">
        <v>81</v>
      </c>
      <c r="H9116" s="49" t="s">
        <v>3536</v>
      </c>
      <c r="I9116" s="49" t="s">
        <v>705</v>
      </c>
      <c r="J9116" s="49">
        <v>135600</v>
      </c>
      <c r="K9116" s="49" t="s">
        <v>107</v>
      </c>
      <c r="L9116" s="49">
        <v>18849246</v>
      </c>
      <c r="M9116" s="49" t="s">
        <v>3545</v>
      </c>
      <c r="N9116" s="51">
        <v>42744</v>
      </c>
      <c r="O9116" s="51">
        <v>42795</v>
      </c>
      <c r="P9116" s="49" t="s">
        <v>3540</v>
      </c>
    </row>
    <row r="9117" spans="1:16">
      <c r="A9117" s="46">
        <v>0</v>
      </c>
      <c r="B9117" s="46">
        <v>0</v>
      </c>
      <c r="C9117" s="46">
        <v>0</v>
      </c>
      <c r="D9117" s="46">
        <f t="shared" si="142"/>
        <v>0</v>
      </c>
      <c r="E9117" s="51">
        <v>45261</v>
      </c>
      <c r="F9117" s="49" t="s">
        <v>80</v>
      </c>
      <c r="G9117" s="49" t="s">
        <v>81</v>
      </c>
      <c r="H9117" s="49" t="s">
        <v>3536</v>
      </c>
      <c r="I9117" s="49" t="s">
        <v>705</v>
      </c>
      <c r="J9117" s="49">
        <v>135600</v>
      </c>
      <c r="K9117" s="49" t="s">
        <v>107</v>
      </c>
      <c r="L9117" s="49">
        <v>9725779</v>
      </c>
      <c r="M9117" s="49" t="s">
        <v>3544</v>
      </c>
      <c r="N9117" s="51">
        <v>38701</v>
      </c>
      <c r="O9117" s="51">
        <v>38687</v>
      </c>
      <c r="P9117" s="49" t="s">
        <v>3541</v>
      </c>
    </row>
    <row r="9118" spans="1:16">
      <c r="A9118" s="46">
        <v>0</v>
      </c>
      <c r="B9118" s="46">
        <v>0</v>
      </c>
      <c r="C9118" s="46">
        <v>0</v>
      </c>
      <c r="D9118" s="46">
        <f t="shared" si="142"/>
        <v>0</v>
      </c>
      <c r="E9118" s="51">
        <v>45261</v>
      </c>
      <c r="F9118" s="49" t="s">
        <v>80</v>
      </c>
      <c r="G9118" s="49" t="s">
        <v>81</v>
      </c>
      <c r="H9118" s="49" t="s">
        <v>3536</v>
      </c>
      <c r="I9118" s="49" t="s">
        <v>705</v>
      </c>
      <c r="J9118" s="49">
        <v>135600</v>
      </c>
      <c r="K9118" s="49" t="s">
        <v>107</v>
      </c>
      <c r="L9118" s="49">
        <v>9747483</v>
      </c>
      <c r="M9118" s="49" t="s">
        <v>3547</v>
      </c>
      <c r="N9118" s="51">
        <v>38945</v>
      </c>
      <c r="O9118" s="51">
        <v>39052</v>
      </c>
      <c r="P9118" s="49" t="s">
        <v>3542</v>
      </c>
    </row>
    <row r="9119" spans="1:16">
      <c r="A9119" s="46">
        <v>0</v>
      </c>
      <c r="B9119" s="46">
        <v>0</v>
      </c>
      <c r="C9119" s="46">
        <v>0</v>
      </c>
      <c r="D9119" s="46">
        <f t="shared" si="142"/>
        <v>0</v>
      </c>
      <c r="E9119" s="51">
        <v>45261</v>
      </c>
      <c r="F9119" s="49" t="s">
        <v>80</v>
      </c>
      <c r="G9119" s="49" t="s">
        <v>81</v>
      </c>
      <c r="H9119" s="49" t="s">
        <v>3536</v>
      </c>
      <c r="I9119" s="49" t="s">
        <v>705</v>
      </c>
      <c r="J9119" s="49">
        <v>135600</v>
      </c>
      <c r="K9119" s="49" t="s">
        <v>107</v>
      </c>
      <c r="L9119" s="49">
        <v>19663646</v>
      </c>
      <c r="M9119" s="49" t="s">
        <v>3545</v>
      </c>
      <c r="N9119" s="51">
        <v>42744</v>
      </c>
      <c r="O9119" s="51">
        <v>42826</v>
      </c>
      <c r="P9119" s="49" t="s">
        <v>3540</v>
      </c>
    </row>
    <row r="9120" spans="1:16">
      <c r="A9120" s="46">
        <v>0</v>
      </c>
      <c r="B9120" s="46">
        <v>0</v>
      </c>
      <c r="C9120" s="46">
        <v>0</v>
      </c>
      <c r="D9120" s="46">
        <f t="shared" si="142"/>
        <v>0</v>
      </c>
      <c r="E9120" s="51">
        <v>45261</v>
      </c>
      <c r="F9120" s="49" t="s">
        <v>80</v>
      </c>
      <c r="G9120" s="49" t="s">
        <v>81</v>
      </c>
      <c r="H9120" s="49" t="s">
        <v>3536</v>
      </c>
      <c r="I9120" s="49" t="s">
        <v>705</v>
      </c>
      <c r="J9120" s="49">
        <v>135600</v>
      </c>
      <c r="K9120" s="49" t="s">
        <v>152</v>
      </c>
      <c r="L9120" s="49">
        <v>11670864</v>
      </c>
      <c r="M9120" s="49" t="s">
        <v>1069</v>
      </c>
      <c r="N9120" s="51">
        <v>40885</v>
      </c>
      <c r="O9120" s="51">
        <v>40909</v>
      </c>
      <c r="P9120" s="49" t="s">
        <v>3537</v>
      </c>
    </row>
    <row r="9121" spans="1:16">
      <c r="A9121" s="46">
        <v>0</v>
      </c>
      <c r="B9121" s="46">
        <v>0</v>
      </c>
      <c r="C9121" s="46">
        <v>0</v>
      </c>
      <c r="D9121" s="46">
        <f t="shared" si="142"/>
        <v>0</v>
      </c>
      <c r="E9121" s="51">
        <v>45261</v>
      </c>
      <c r="F9121" s="49" t="s">
        <v>80</v>
      </c>
      <c r="G9121" s="49" t="s">
        <v>81</v>
      </c>
      <c r="H9121" s="49" t="s">
        <v>3536</v>
      </c>
      <c r="I9121" s="49" t="s">
        <v>705</v>
      </c>
      <c r="J9121" s="49">
        <v>135600</v>
      </c>
      <c r="K9121" s="49" t="s">
        <v>216</v>
      </c>
      <c r="L9121" s="49">
        <v>11670873</v>
      </c>
      <c r="M9121" s="49" t="s">
        <v>1070</v>
      </c>
      <c r="N9121" s="51">
        <v>40885</v>
      </c>
      <c r="O9121" s="51">
        <v>40909</v>
      </c>
      <c r="P9121" s="49" t="s">
        <v>3537</v>
      </c>
    </row>
    <row r="9122" spans="1:16">
      <c r="A9122" s="46">
        <v>0</v>
      </c>
      <c r="B9122" s="46">
        <v>0</v>
      </c>
      <c r="C9122" s="46">
        <v>0</v>
      </c>
      <c r="D9122" s="46">
        <f t="shared" si="142"/>
        <v>0</v>
      </c>
      <c r="E9122" s="51">
        <v>45261</v>
      </c>
      <c r="F9122" s="49" t="s">
        <v>80</v>
      </c>
      <c r="G9122" s="49" t="s">
        <v>81</v>
      </c>
      <c r="H9122" s="49" t="s">
        <v>3536</v>
      </c>
      <c r="I9122" s="49" t="s">
        <v>705</v>
      </c>
      <c r="J9122" s="49">
        <v>135600</v>
      </c>
      <c r="K9122" s="49" t="s">
        <v>216</v>
      </c>
      <c r="L9122" s="49">
        <v>11067176</v>
      </c>
      <c r="M9122" s="49" t="s">
        <v>3552</v>
      </c>
      <c r="N9122" s="51">
        <v>40148</v>
      </c>
      <c r="O9122" s="51">
        <v>40544</v>
      </c>
      <c r="P9122" s="49" t="s">
        <v>3539</v>
      </c>
    </row>
    <row r="9123" spans="1:16">
      <c r="A9123" s="46">
        <v>0</v>
      </c>
      <c r="B9123" s="46">
        <v>0</v>
      </c>
      <c r="C9123" s="46">
        <v>0</v>
      </c>
      <c r="D9123" s="46">
        <f t="shared" si="142"/>
        <v>0</v>
      </c>
      <c r="E9123" s="51">
        <v>45261</v>
      </c>
      <c r="F9123" s="49" t="s">
        <v>80</v>
      </c>
      <c r="G9123" s="49" t="s">
        <v>81</v>
      </c>
      <c r="H9123" s="49" t="s">
        <v>3536</v>
      </c>
      <c r="I9123" s="49" t="s">
        <v>705</v>
      </c>
      <c r="J9123" s="49">
        <v>135600</v>
      </c>
      <c r="K9123" s="49" t="s">
        <v>231</v>
      </c>
      <c r="L9123" s="49">
        <v>11655653</v>
      </c>
      <c r="M9123" s="49" t="s">
        <v>1121</v>
      </c>
      <c r="N9123" s="51">
        <v>40885</v>
      </c>
      <c r="O9123" s="51">
        <v>40909</v>
      </c>
      <c r="P9123" s="49" t="s">
        <v>1106</v>
      </c>
    </row>
    <row r="9124" spans="1:16">
      <c r="A9124" s="46">
        <v>0</v>
      </c>
      <c r="B9124" s="46">
        <v>0</v>
      </c>
      <c r="C9124" s="46">
        <v>0</v>
      </c>
      <c r="D9124" s="46">
        <f t="shared" si="142"/>
        <v>0</v>
      </c>
      <c r="E9124" s="51">
        <v>45261</v>
      </c>
      <c r="F9124" s="49" t="s">
        <v>80</v>
      </c>
      <c r="G9124" s="49" t="s">
        <v>81</v>
      </c>
      <c r="H9124" s="49" t="s">
        <v>3536</v>
      </c>
      <c r="I9124" s="49" t="s">
        <v>705</v>
      </c>
      <c r="J9124" s="49">
        <v>135600</v>
      </c>
      <c r="K9124" s="49" t="s">
        <v>217</v>
      </c>
      <c r="L9124" s="49">
        <v>21322901</v>
      </c>
      <c r="M9124" s="49" t="s">
        <v>1071</v>
      </c>
      <c r="N9124" s="51">
        <v>42744</v>
      </c>
      <c r="O9124" s="51">
        <v>42736</v>
      </c>
      <c r="P9124" s="49" t="s">
        <v>3540</v>
      </c>
    </row>
    <row r="9125" spans="1:16">
      <c r="A9125" s="46">
        <v>0</v>
      </c>
      <c r="B9125" s="46">
        <v>0</v>
      </c>
      <c r="C9125" s="46">
        <v>0</v>
      </c>
      <c r="D9125" s="46">
        <f t="shared" si="142"/>
        <v>0</v>
      </c>
      <c r="E9125" s="51">
        <v>45261</v>
      </c>
      <c r="F9125" s="49" t="s">
        <v>80</v>
      </c>
      <c r="G9125" s="49" t="s">
        <v>81</v>
      </c>
      <c r="H9125" s="49" t="s">
        <v>3536</v>
      </c>
      <c r="I9125" s="49" t="s">
        <v>705</v>
      </c>
      <c r="J9125" s="49">
        <v>135600</v>
      </c>
      <c r="K9125" s="49" t="s">
        <v>194</v>
      </c>
      <c r="L9125" s="49">
        <v>11655656</v>
      </c>
      <c r="M9125" s="49" t="s">
        <v>1122</v>
      </c>
      <c r="N9125" s="51">
        <v>40885</v>
      </c>
      <c r="O9125" s="51">
        <v>40909</v>
      </c>
      <c r="P9125" s="49" t="s">
        <v>1106</v>
      </c>
    </row>
    <row r="9126" spans="1:16">
      <c r="A9126" s="46">
        <v>0</v>
      </c>
      <c r="B9126" s="46">
        <v>0</v>
      </c>
      <c r="C9126" s="46">
        <v>0</v>
      </c>
      <c r="D9126" s="46">
        <f t="shared" si="142"/>
        <v>0</v>
      </c>
      <c r="E9126" s="51">
        <v>45261</v>
      </c>
      <c r="F9126" s="49" t="s">
        <v>80</v>
      </c>
      <c r="G9126" s="49" t="s">
        <v>81</v>
      </c>
      <c r="H9126" s="49" t="s">
        <v>3536</v>
      </c>
      <c r="I9126" s="49" t="s">
        <v>705</v>
      </c>
      <c r="J9126" s="49">
        <v>135600</v>
      </c>
      <c r="K9126" s="49" t="s">
        <v>194</v>
      </c>
      <c r="L9126" s="49">
        <v>11276885</v>
      </c>
      <c r="M9126" s="49" t="s">
        <v>1072</v>
      </c>
      <c r="N9126" s="51">
        <v>40543</v>
      </c>
      <c r="O9126" s="51">
        <v>40909</v>
      </c>
      <c r="P9126" s="49" t="s">
        <v>3550</v>
      </c>
    </row>
    <row r="9127" spans="1:16">
      <c r="A9127" s="46">
        <v>0</v>
      </c>
      <c r="B9127" s="46">
        <v>0</v>
      </c>
      <c r="C9127" s="46">
        <v>0</v>
      </c>
      <c r="D9127" s="46">
        <f t="shared" si="142"/>
        <v>0</v>
      </c>
      <c r="E9127" s="51">
        <v>45261</v>
      </c>
      <c r="F9127" s="49" t="s">
        <v>80</v>
      </c>
      <c r="G9127" s="49" t="s">
        <v>81</v>
      </c>
      <c r="H9127" s="49" t="s">
        <v>3536</v>
      </c>
      <c r="I9127" s="49" t="s">
        <v>705</v>
      </c>
      <c r="J9127" s="49">
        <v>135600</v>
      </c>
      <c r="K9127" s="49" t="s">
        <v>232</v>
      </c>
      <c r="L9127" s="49">
        <v>11655664</v>
      </c>
      <c r="M9127" s="49" t="s">
        <v>1123</v>
      </c>
      <c r="N9127" s="51">
        <v>40893</v>
      </c>
      <c r="O9127" s="51">
        <v>40909</v>
      </c>
      <c r="P9127" s="49" t="s">
        <v>1106</v>
      </c>
    </row>
    <row r="9128" spans="1:16">
      <c r="A9128" s="46">
        <v>0</v>
      </c>
      <c r="B9128" s="46">
        <v>0</v>
      </c>
      <c r="C9128" s="46">
        <v>0</v>
      </c>
      <c r="D9128" s="46">
        <f t="shared" si="142"/>
        <v>0</v>
      </c>
      <c r="E9128" s="51">
        <v>45261</v>
      </c>
      <c r="F9128" s="49" t="s">
        <v>80</v>
      </c>
      <c r="G9128" s="49" t="s">
        <v>81</v>
      </c>
      <c r="H9128" s="49" t="s">
        <v>3536</v>
      </c>
      <c r="I9128" s="49" t="s">
        <v>705</v>
      </c>
      <c r="J9128" s="49">
        <v>135600</v>
      </c>
      <c r="K9128" s="49" t="s">
        <v>120</v>
      </c>
      <c r="L9128" s="49">
        <v>11067160</v>
      </c>
      <c r="M9128" s="49" t="s">
        <v>3553</v>
      </c>
      <c r="N9128" s="51">
        <v>40148</v>
      </c>
      <c r="O9128" s="51">
        <v>40544</v>
      </c>
      <c r="P9128" s="49" t="s">
        <v>3539</v>
      </c>
    </row>
    <row r="9129" spans="1:16">
      <c r="A9129" s="46">
        <v>0</v>
      </c>
      <c r="B9129" s="46">
        <v>0</v>
      </c>
      <c r="C9129" s="46">
        <v>0</v>
      </c>
      <c r="D9129" s="46">
        <f t="shared" si="142"/>
        <v>0</v>
      </c>
      <c r="E9129" s="51">
        <v>45261</v>
      </c>
      <c r="F9129" s="49" t="s">
        <v>80</v>
      </c>
      <c r="G9129" s="49" t="s">
        <v>81</v>
      </c>
      <c r="H9129" s="49" t="s">
        <v>3536</v>
      </c>
      <c r="I9129" s="49" t="s">
        <v>705</v>
      </c>
      <c r="J9129" s="49">
        <v>135600</v>
      </c>
      <c r="K9129" s="49" t="s">
        <v>121</v>
      </c>
      <c r="L9129" s="49">
        <v>21322889</v>
      </c>
      <c r="M9129" s="49" t="s">
        <v>904</v>
      </c>
      <c r="N9129" s="51">
        <v>42744</v>
      </c>
      <c r="O9129" s="51">
        <v>42736</v>
      </c>
      <c r="P9129" s="49" t="s">
        <v>3540</v>
      </c>
    </row>
    <row r="9130" spans="1:16">
      <c r="A9130" s="46">
        <v>0</v>
      </c>
      <c r="B9130" s="46">
        <v>0</v>
      </c>
      <c r="C9130" s="46">
        <v>0</v>
      </c>
      <c r="D9130" s="46">
        <f t="shared" si="142"/>
        <v>0</v>
      </c>
      <c r="E9130" s="51">
        <v>45261</v>
      </c>
      <c r="F9130" s="49" t="s">
        <v>80</v>
      </c>
      <c r="G9130" s="49" t="s">
        <v>81</v>
      </c>
      <c r="H9130" s="49" t="s">
        <v>3536</v>
      </c>
      <c r="I9130" s="49" t="s">
        <v>705</v>
      </c>
      <c r="J9130" s="49">
        <v>135600</v>
      </c>
      <c r="K9130" s="49" t="s">
        <v>121</v>
      </c>
      <c r="L9130" s="49">
        <v>9740686</v>
      </c>
      <c r="M9130" s="49" t="s">
        <v>938</v>
      </c>
      <c r="N9130" s="51">
        <v>38945</v>
      </c>
      <c r="O9130" s="51">
        <v>38718</v>
      </c>
      <c r="P9130" s="49" t="s">
        <v>3542</v>
      </c>
    </row>
    <row r="9131" spans="1:16">
      <c r="A9131" s="46">
        <v>0</v>
      </c>
      <c r="B9131" s="46">
        <v>0</v>
      </c>
      <c r="C9131" s="46">
        <v>0</v>
      </c>
      <c r="D9131" s="46">
        <f t="shared" si="142"/>
        <v>0</v>
      </c>
      <c r="E9131" s="51">
        <v>45261</v>
      </c>
      <c r="F9131" s="49" t="s">
        <v>80</v>
      </c>
      <c r="G9131" s="49" t="s">
        <v>81</v>
      </c>
      <c r="H9131" s="49" t="s">
        <v>3536</v>
      </c>
      <c r="I9131" s="49" t="s">
        <v>705</v>
      </c>
      <c r="J9131" s="49">
        <v>135600</v>
      </c>
      <c r="K9131" s="49" t="s">
        <v>122</v>
      </c>
      <c r="L9131" s="49">
        <v>9974682</v>
      </c>
      <c r="M9131" s="49" t="s">
        <v>916</v>
      </c>
      <c r="N9131" s="51">
        <v>34516</v>
      </c>
      <c r="O9131" s="51">
        <v>34516</v>
      </c>
      <c r="P9131" s="49" t="s">
        <v>1091</v>
      </c>
    </row>
    <row r="9132" spans="1:16">
      <c r="A9132" s="46">
        <v>0</v>
      </c>
      <c r="B9132" s="46">
        <v>0</v>
      </c>
      <c r="C9132" s="46">
        <v>0</v>
      </c>
      <c r="D9132" s="46">
        <f t="shared" si="142"/>
        <v>0</v>
      </c>
      <c r="E9132" s="51">
        <v>45261</v>
      </c>
      <c r="F9132" s="49" t="s">
        <v>80</v>
      </c>
      <c r="G9132" s="49" t="s">
        <v>81</v>
      </c>
      <c r="H9132" s="49" t="s">
        <v>3536</v>
      </c>
      <c r="I9132" s="49" t="s">
        <v>705</v>
      </c>
      <c r="J9132" s="49">
        <v>135600</v>
      </c>
      <c r="K9132" s="49" t="s">
        <v>122</v>
      </c>
      <c r="L9132" s="49">
        <v>11067157</v>
      </c>
      <c r="M9132" s="49" t="s">
        <v>3554</v>
      </c>
      <c r="N9132" s="51">
        <v>40148</v>
      </c>
      <c r="O9132" s="51">
        <v>40544</v>
      </c>
      <c r="P9132" s="49" t="s">
        <v>3539</v>
      </c>
    </row>
    <row r="9133" spans="1:16">
      <c r="A9133" s="46">
        <v>0</v>
      </c>
      <c r="B9133" s="46">
        <v>0</v>
      </c>
      <c r="C9133" s="46">
        <v>0</v>
      </c>
      <c r="D9133" s="46">
        <f t="shared" si="142"/>
        <v>0</v>
      </c>
      <c r="E9133" s="51">
        <v>45261</v>
      </c>
      <c r="F9133" s="49" t="s">
        <v>80</v>
      </c>
      <c r="G9133" s="49" t="s">
        <v>81</v>
      </c>
      <c r="H9133" s="49" t="s">
        <v>3536</v>
      </c>
      <c r="I9133" s="49" t="s">
        <v>705</v>
      </c>
      <c r="J9133" s="49">
        <v>135600</v>
      </c>
      <c r="K9133" s="49" t="s">
        <v>122</v>
      </c>
      <c r="L9133" s="49">
        <v>11276880</v>
      </c>
      <c r="M9133" s="49" t="s">
        <v>905</v>
      </c>
      <c r="N9133" s="51">
        <v>40543</v>
      </c>
      <c r="O9133" s="51">
        <v>40909</v>
      </c>
      <c r="P9133" s="49" t="s">
        <v>3550</v>
      </c>
    </row>
    <row r="9134" spans="1:16">
      <c r="A9134" s="46">
        <v>0</v>
      </c>
      <c r="B9134" s="46">
        <v>0</v>
      </c>
      <c r="C9134" s="46">
        <v>0</v>
      </c>
      <c r="D9134" s="46">
        <f t="shared" si="142"/>
        <v>0</v>
      </c>
      <c r="E9134" s="51">
        <v>45261</v>
      </c>
      <c r="F9134" s="49" t="s">
        <v>80</v>
      </c>
      <c r="G9134" s="49" t="s">
        <v>81</v>
      </c>
      <c r="H9134" s="49" t="s">
        <v>3536</v>
      </c>
      <c r="I9134" s="49" t="s">
        <v>705</v>
      </c>
      <c r="J9134" s="49">
        <v>135600</v>
      </c>
      <c r="K9134" s="49" t="s">
        <v>115</v>
      </c>
      <c r="L9134" s="49">
        <v>9697988</v>
      </c>
      <c r="M9134" s="49" t="s">
        <v>977</v>
      </c>
      <c r="N9134" s="51">
        <v>38945</v>
      </c>
      <c r="O9134" s="51">
        <v>38718</v>
      </c>
      <c r="P9134" s="49" t="s">
        <v>3542</v>
      </c>
    </row>
    <row r="9135" spans="1:16">
      <c r="A9135" s="46">
        <v>0</v>
      </c>
      <c r="B9135" s="46">
        <v>0</v>
      </c>
      <c r="C9135" s="46">
        <v>0</v>
      </c>
      <c r="D9135" s="46">
        <f t="shared" si="142"/>
        <v>0</v>
      </c>
      <c r="E9135" s="51">
        <v>45261</v>
      </c>
      <c r="F9135" s="49" t="s">
        <v>80</v>
      </c>
      <c r="G9135" s="49" t="s">
        <v>81</v>
      </c>
      <c r="H9135" s="49" t="s">
        <v>3536</v>
      </c>
      <c r="I9135" s="49" t="s">
        <v>705</v>
      </c>
      <c r="J9135" s="49">
        <v>135600</v>
      </c>
      <c r="K9135" s="49" t="s">
        <v>115</v>
      </c>
      <c r="L9135" s="49">
        <v>9738330</v>
      </c>
      <c r="M9135" s="49" t="s">
        <v>977</v>
      </c>
      <c r="N9135" s="51">
        <v>38701</v>
      </c>
      <c r="O9135" s="51">
        <v>38353</v>
      </c>
      <c r="P9135" s="49" t="s">
        <v>3541</v>
      </c>
    </row>
    <row r="9136" spans="1:16">
      <c r="A9136" s="46">
        <v>0</v>
      </c>
      <c r="B9136" s="46">
        <v>0</v>
      </c>
      <c r="C9136" s="46">
        <v>0</v>
      </c>
      <c r="D9136" s="46">
        <f t="shared" si="142"/>
        <v>0</v>
      </c>
      <c r="E9136" s="51">
        <v>45261</v>
      </c>
      <c r="F9136" s="49" t="s">
        <v>80</v>
      </c>
      <c r="G9136" s="49" t="s">
        <v>81</v>
      </c>
      <c r="H9136" s="49" t="s">
        <v>3536</v>
      </c>
      <c r="I9136" s="49" t="s">
        <v>705</v>
      </c>
      <c r="J9136" s="49">
        <v>135600</v>
      </c>
      <c r="K9136" s="49" t="s">
        <v>115</v>
      </c>
      <c r="L9136" s="49">
        <v>11670870</v>
      </c>
      <c r="M9136" s="49" t="s">
        <v>1073</v>
      </c>
      <c r="N9136" s="51">
        <v>40885</v>
      </c>
      <c r="O9136" s="51">
        <v>40909</v>
      </c>
      <c r="P9136" s="49" t="s">
        <v>3537</v>
      </c>
    </row>
    <row r="9137" spans="1:16">
      <c r="A9137" s="46">
        <v>0</v>
      </c>
      <c r="B9137" s="46">
        <v>0</v>
      </c>
      <c r="C9137" s="46">
        <v>0</v>
      </c>
      <c r="D9137" s="46">
        <f t="shared" si="142"/>
        <v>0</v>
      </c>
      <c r="E9137" s="51">
        <v>45261</v>
      </c>
      <c r="F9137" s="49" t="s">
        <v>80</v>
      </c>
      <c r="G9137" s="49" t="s">
        <v>81</v>
      </c>
      <c r="H9137" s="49" t="s">
        <v>3536</v>
      </c>
      <c r="I9137" s="49" t="s">
        <v>705</v>
      </c>
      <c r="J9137" s="49">
        <v>135600</v>
      </c>
      <c r="K9137" s="49" t="s">
        <v>115</v>
      </c>
      <c r="L9137" s="49">
        <v>11067163</v>
      </c>
      <c r="M9137" s="49" t="s">
        <v>977</v>
      </c>
      <c r="N9137" s="51">
        <v>40148</v>
      </c>
      <c r="O9137" s="51">
        <v>40544</v>
      </c>
      <c r="P9137" s="49" t="s">
        <v>3539</v>
      </c>
    </row>
    <row r="9138" spans="1:16">
      <c r="A9138" s="46">
        <v>0</v>
      </c>
      <c r="B9138" s="46">
        <v>0</v>
      </c>
      <c r="C9138" s="46">
        <v>0</v>
      </c>
      <c r="D9138" s="46">
        <f t="shared" si="142"/>
        <v>0</v>
      </c>
      <c r="E9138" s="51">
        <v>45261</v>
      </c>
      <c r="F9138" s="49" t="s">
        <v>80</v>
      </c>
      <c r="G9138" s="49" t="s">
        <v>81</v>
      </c>
      <c r="H9138" s="49" t="s">
        <v>3536</v>
      </c>
      <c r="I9138" s="49" t="s">
        <v>705</v>
      </c>
      <c r="J9138" s="49">
        <v>135600</v>
      </c>
      <c r="K9138" s="49" t="s">
        <v>115</v>
      </c>
      <c r="L9138" s="49">
        <v>9745102</v>
      </c>
      <c r="M9138" s="49" t="s">
        <v>977</v>
      </c>
      <c r="N9138" s="51">
        <v>39234</v>
      </c>
      <c r="O9138" s="51">
        <v>39083</v>
      </c>
      <c r="P9138" s="49" t="s">
        <v>3543</v>
      </c>
    </row>
    <row r="9139" spans="1:16">
      <c r="A9139" s="46">
        <v>0</v>
      </c>
      <c r="B9139" s="46">
        <v>0</v>
      </c>
      <c r="C9139" s="46">
        <v>0</v>
      </c>
      <c r="D9139" s="46">
        <f t="shared" si="142"/>
        <v>0</v>
      </c>
      <c r="E9139" s="51">
        <v>45261</v>
      </c>
      <c r="F9139" s="49" t="s">
        <v>80</v>
      </c>
      <c r="G9139" s="49" t="s">
        <v>81</v>
      </c>
      <c r="H9139" s="49" t="s">
        <v>3536</v>
      </c>
      <c r="I9139" s="49" t="s">
        <v>705</v>
      </c>
      <c r="J9139" s="49">
        <v>135600</v>
      </c>
      <c r="K9139" s="49" t="s">
        <v>115</v>
      </c>
      <c r="L9139" s="49">
        <v>21322886</v>
      </c>
      <c r="M9139" s="49" t="s">
        <v>906</v>
      </c>
      <c r="N9139" s="51">
        <v>42744</v>
      </c>
      <c r="O9139" s="51">
        <v>42736</v>
      </c>
      <c r="P9139" s="49" t="s">
        <v>3540</v>
      </c>
    </row>
    <row r="9140" spans="1:16">
      <c r="A9140" s="46">
        <v>0</v>
      </c>
      <c r="B9140" s="46">
        <v>0</v>
      </c>
      <c r="C9140" s="46">
        <v>0</v>
      </c>
      <c r="D9140" s="46">
        <f t="shared" si="142"/>
        <v>0</v>
      </c>
      <c r="E9140" s="51">
        <v>45261</v>
      </c>
      <c r="F9140" s="49" t="s">
        <v>80</v>
      </c>
      <c r="G9140" s="49" t="s">
        <v>81</v>
      </c>
      <c r="H9140" s="49" t="s">
        <v>3555</v>
      </c>
      <c r="I9140" s="49" t="s">
        <v>707</v>
      </c>
      <c r="J9140" s="49">
        <v>135500</v>
      </c>
      <c r="K9140" s="49" t="s">
        <v>128</v>
      </c>
      <c r="L9140" s="49">
        <v>9801987</v>
      </c>
      <c r="M9140" s="49" t="s">
        <v>1074</v>
      </c>
      <c r="N9140" s="51">
        <v>33786</v>
      </c>
      <c r="O9140" s="51">
        <v>33786</v>
      </c>
      <c r="P9140" s="49" t="s">
        <v>1081</v>
      </c>
    </row>
    <row r="9141" spans="1:16">
      <c r="A9141" s="46">
        <v>0</v>
      </c>
      <c r="B9141" s="46">
        <v>0</v>
      </c>
      <c r="C9141" s="46">
        <v>0</v>
      </c>
      <c r="D9141" s="46">
        <f t="shared" si="142"/>
        <v>0</v>
      </c>
      <c r="E9141" s="51">
        <v>45261</v>
      </c>
      <c r="F9141" s="49" t="s">
        <v>80</v>
      </c>
      <c r="G9141" s="49" t="s">
        <v>81</v>
      </c>
      <c r="H9141" s="49" t="s">
        <v>3555</v>
      </c>
      <c r="I9141" s="49" t="s">
        <v>707</v>
      </c>
      <c r="J9141" s="49">
        <v>135500</v>
      </c>
      <c r="K9141" s="49" t="s">
        <v>128</v>
      </c>
      <c r="L9141" s="49">
        <v>9801988</v>
      </c>
      <c r="M9141" s="49" t="s">
        <v>1074</v>
      </c>
      <c r="N9141" s="51">
        <v>34151</v>
      </c>
      <c r="O9141" s="51">
        <v>34151</v>
      </c>
      <c r="P9141" s="49" t="s">
        <v>1081</v>
      </c>
    </row>
    <row r="9142" spans="1:16">
      <c r="A9142" s="46">
        <v>0</v>
      </c>
      <c r="B9142" s="46">
        <v>0</v>
      </c>
      <c r="C9142" s="46">
        <v>0</v>
      </c>
      <c r="D9142" s="46">
        <f t="shared" si="142"/>
        <v>0</v>
      </c>
      <c r="E9142" s="51">
        <v>45261</v>
      </c>
      <c r="F9142" s="49" t="s">
        <v>80</v>
      </c>
      <c r="G9142" s="49" t="s">
        <v>81</v>
      </c>
      <c r="H9142" s="49" t="s">
        <v>3555</v>
      </c>
      <c r="I9142" s="49" t="s">
        <v>707</v>
      </c>
      <c r="J9142" s="49">
        <v>135500</v>
      </c>
      <c r="K9142" s="49" t="s">
        <v>106</v>
      </c>
      <c r="L9142" s="49">
        <v>9802844</v>
      </c>
      <c r="M9142" s="49" t="s">
        <v>908</v>
      </c>
      <c r="N9142" s="51">
        <v>33786</v>
      </c>
      <c r="O9142" s="51">
        <v>33786</v>
      </c>
      <c r="P9142" s="49" t="s">
        <v>1081</v>
      </c>
    </row>
    <row r="9143" spans="1:16">
      <c r="A9143" s="46">
        <v>0</v>
      </c>
      <c r="B9143" s="46">
        <v>0</v>
      </c>
      <c r="C9143" s="46">
        <v>0</v>
      </c>
      <c r="D9143" s="46">
        <f t="shared" si="142"/>
        <v>0</v>
      </c>
      <c r="E9143" s="51">
        <v>45261</v>
      </c>
      <c r="F9143" s="49" t="s">
        <v>80</v>
      </c>
      <c r="G9143" s="49" t="s">
        <v>81</v>
      </c>
      <c r="H9143" s="49" t="s">
        <v>3555</v>
      </c>
      <c r="I9143" s="49" t="s">
        <v>707</v>
      </c>
      <c r="J9143" s="49">
        <v>135500</v>
      </c>
      <c r="K9143" s="49" t="s">
        <v>106</v>
      </c>
      <c r="L9143" s="49">
        <v>21297580</v>
      </c>
      <c r="M9143" s="49" t="s">
        <v>908</v>
      </c>
      <c r="N9143" s="51">
        <v>34151</v>
      </c>
      <c r="O9143" s="51">
        <v>34151</v>
      </c>
      <c r="P9143" s="49" t="s">
        <v>909</v>
      </c>
    </row>
    <row r="9144" spans="1:16">
      <c r="A9144" s="46">
        <v>0</v>
      </c>
      <c r="B9144" s="46">
        <v>0</v>
      </c>
      <c r="C9144" s="46">
        <v>0</v>
      </c>
      <c r="D9144" s="46">
        <f t="shared" si="142"/>
        <v>0</v>
      </c>
      <c r="E9144" s="51">
        <v>45261</v>
      </c>
      <c r="F9144" s="49" t="s">
        <v>80</v>
      </c>
      <c r="G9144" s="49" t="s">
        <v>81</v>
      </c>
      <c r="H9144" s="49" t="s">
        <v>3555</v>
      </c>
      <c r="I9144" s="49" t="s">
        <v>707</v>
      </c>
      <c r="J9144" s="49">
        <v>135500</v>
      </c>
      <c r="K9144" s="49" t="s">
        <v>107</v>
      </c>
      <c r="L9144" s="49">
        <v>20969811</v>
      </c>
      <c r="M9144" s="49" t="s">
        <v>3556</v>
      </c>
      <c r="N9144" s="51">
        <v>43115</v>
      </c>
      <c r="O9144" s="51">
        <v>43101</v>
      </c>
      <c r="P9144" s="49" t="s">
        <v>3557</v>
      </c>
    </row>
    <row r="9145" spans="1:16">
      <c r="A9145" s="46">
        <v>0</v>
      </c>
      <c r="B9145" s="46">
        <v>0</v>
      </c>
      <c r="C9145" s="46">
        <v>0</v>
      </c>
      <c r="D9145" s="46">
        <f t="shared" si="142"/>
        <v>0</v>
      </c>
      <c r="E9145" s="51">
        <v>45261</v>
      </c>
      <c r="F9145" s="49" t="s">
        <v>80</v>
      </c>
      <c r="G9145" s="49" t="s">
        <v>81</v>
      </c>
      <c r="H9145" s="49" t="s">
        <v>3555</v>
      </c>
      <c r="I9145" s="49" t="s">
        <v>707</v>
      </c>
      <c r="J9145" s="49">
        <v>135500</v>
      </c>
      <c r="K9145" s="49" t="s">
        <v>131</v>
      </c>
      <c r="L9145" s="49">
        <v>9802260</v>
      </c>
      <c r="M9145" s="49" t="s">
        <v>913</v>
      </c>
      <c r="N9145" s="51">
        <v>33786</v>
      </c>
      <c r="O9145" s="51">
        <v>33786</v>
      </c>
      <c r="P9145" s="49" t="s">
        <v>1081</v>
      </c>
    </row>
    <row r="9146" spans="1:16">
      <c r="A9146" s="46">
        <v>0</v>
      </c>
      <c r="B9146" s="46">
        <v>0</v>
      </c>
      <c r="C9146" s="46">
        <v>0</v>
      </c>
      <c r="D9146" s="46">
        <f t="shared" si="142"/>
        <v>0</v>
      </c>
      <c r="E9146" s="51">
        <v>45261</v>
      </c>
      <c r="F9146" s="49" t="s">
        <v>80</v>
      </c>
      <c r="G9146" s="49" t="s">
        <v>81</v>
      </c>
      <c r="H9146" s="49" t="s">
        <v>3555</v>
      </c>
      <c r="I9146" s="49" t="s">
        <v>707</v>
      </c>
      <c r="J9146" s="49">
        <v>135500</v>
      </c>
      <c r="K9146" s="49" t="s">
        <v>131</v>
      </c>
      <c r="L9146" s="49">
        <v>9802261</v>
      </c>
      <c r="M9146" s="49" t="s">
        <v>913</v>
      </c>
      <c r="N9146" s="51">
        <v>34151</v>
      </c>
      <c r="O9146" s="51">
        <v>34151</v>
      </c>
      <c r="P9146" s="49" t="s">
        <v>1081</v>
      </c>
    </row>
    <row r="9147" spans="1:16">
      <c r="A9147" s="46">
        <v>0</v>
      </c>
      <c r="B9147" s="46">
        <v>0</v>
      </c>
      <c r="C9147" s="46">
        <v>0</v>
      </c>
      <c r="D9147" s="46">
        <f t="shared" si="142"/>
        <v>0</v>
      </c>
      <c r="E9147" s="51">
        <v>45261</v>
      </c>
      <c r="F9147" s="49" t="s">
        <v>80</v>
      </c>
      <c r="G9147" s="49" t="s">
        <v>81</v>
      </c>
      <c r="H9147" s="49" t="s">
        <v>3555</v>
      </c>
      <c r="I9147" s="49" t="s">
        <v>707</v>
      </c>
      <c r="J9147" s="49">
        <v>135500</v>
      </c>
      <c r="K9147" s="49" t="s">
        <v>109</v>
      </c>
      <c r="L9147" s="49">
        <v>21297591</v>
      </c>
      <c r="M9147" s="49" t="s">
        <v>914</v>
      </c>
      <c r="N9147" s="51">
        <v>34151</v>
      </c>
      <c r="O9147" s="51">
        <v>34151</v>
      </c>
      <c r="P9147" s="49" t="s">
        <v>909</v>
      </c>
    </row>
    <row r="9148" spans="1:16">
      <c r="A9148" s="46">
        <v>0</v>
      </c>
      <c r="B9148" s="46">
        <v>0</v>
      </c>
      <c r="C9148" s="46">
        <v>0</v>
      </c>
      <c r="D9148" s="46">
        <f t="shared" si="142"/>
        <v>0</v>
      </c>
      <c r="E9148" s="51">
        <v>45261</v>
      </c>
      <c r="F9148" s="49" t="s">
        <v>80</v>
      </c>
      <c r="G9148" s="49" t="s">
        <v>81</v>
      </c>
      <c r="H9148" s="49" t="s">
        <v>3555</v>
      </c>
      <c r="I9148" s="49" t="s">
        <v>707</v>
      </c>
      <c r="J9148" s="49">
        <v>135500</v>
      </c>
      <c r="K9148" s="49" t="s">
        <v>109</v>
      </c>
      <c r="L9148" s="49">
        <v>9803376</v>
      </c>
      <c r="M9148" s="49" t="s">
        <v>914</v>
      </c>
      <c r="N9148" s="51">
        <v>33786</v>
      </c>
      <c r="O9148" s="51">
        <v>33786</v>
      </c>
      <c r="P9148" s="49" t="s">
        <v>1081</v>
      </c>
    </row>
    <row r="9149" spans="1:16">
      <c r="A9149" s="46">
        <v>0</v>
      </c>
      <c r="B9149" s="46">
        <v>0</v>
      </c>
      <c r="C9149" s="46">
        <v>0</v>
      </c>
      <c r="D9149" s="46">
        <f t="shared" si="142"/>
        <v>0</v>
      </c>
      <c r="E9149" s="51">
        <v>45261</v>
      </c>
      <c r="F9149" s="49" t="s">
        <v>80</v>
      </c>
      <c r="G9149" s="49" t="s">
        <v>81</v>
      </c>
      <c r="H9149" s="49" t="s">
        <v>3555</v>
      </c>
      <c r="I9149" s="49" t="s">
        <v>707</v>
      </c>
      <c r="J9149" s="49">
        <v>135500</v>
      </c>
      <c r="K9149" s="49" t="s">
        <v>219</v>
      </c>
      <c r="L9149" s="49">
        <v>9974745</v>
      </c>
      <c r="M9149" s="49" t="s">
        <v>3119</v>
      </c>
      <c r="N9149" s="51">
        <v>34151</v>
      </c>
      <c r="O9149" s="51">
        <v>34151</v>
      </c>
      <c r="P9149" s="49" t="s">
        <v>1091</v>
      </c>
    </row>
    <row r="9150" spans="1:16">
      <c r="A9150" s="46">
        <v>0</v>
      </c>
      <c r="B9150" s="46">
        <v>0</v>
      </c>
      <c r="C9150" s="46">
        <v>0</v>
      </c>
      <c r="D9150" s="46">
        <f t="shared" si="142"/>
        <v>0</v>
      </c>
      <c r="E9150" s="51">
        <v>45261</v>
      </c>
      <c r="F9150" s="49" t="s">
        <v>80</v>
      </c>
      <c r="G9150" s="49" t="s">
        <v>81</v>
      </c>
      <c r="H9150" s="49" t="s">
        <v>3555</v>
      </c>
      <c r="I9150" s="49" t="s">
        <v>707</v>
      </c>
      <c r="J9150" s="49">
        <v>135500</v>
      </c>
      <c r="K9150" s="49" t="s">
        <v>219</v>
      </c>
      <c r="L9150" s="49">
        <v>9693326</v>
      </c>
      <c r="M9150" s="49" t="s">
        <v>3119</v>
      </c>
      <c r="N9150" s="51">
        <v>33786</v>
      </c>
      <c r="O9150" s="51">
        <v>33786</v>
      </c>
      <c r="P9150" s="49" t="s">
        <v>1091</v>
      </c>
    </row>
    <row r="9151" spans="1:16">
      <c r="A9151" s="46">
        <v>0</v>
      </c>
      <c r="B9151" s="46">
        <v>0</v>
      </c>
      <c r="C9151" s="46">
        <v>0</v>
      </c>
      <c r="D9151" s="46">
        <f t="shared" si="142"/>
        <v>0</v>
      </c>
      <c r="E9151" s="51">
        <v>45261</v>
      </c>
      <c r="F9151" s="49" t="s">
        <v>80</v>
      </c>
      <c r="G9151" s="49" t="s">
        <v>81</v>
      </c>
      <c r="H9151" s="49" t="s">
        <v>3555</v>
      </c>
      <c r="I9151" s="49" t="s">
        <v>707</v>
      </c>
      <c r="J9151" s="49">
        <v>135500</v>
      </c>
      <c r="K9151" s="49" t="s">
        <v>692</v>
      </c>
      <c r="L9151" s="49">
        <v>9974746</v>
      </c>
      <c r="M9151" s="49" t="s">
        <v>3166</v>
      </c>
      <c r="N9151" s="51">
        <v>33786</v>
      </c>
      <c r="O9151" s="51">
        <v>33786</v>
      </c>
      <c r="P9151" s="49" t="s">
        <v>1091</v>
      </c>
    </row>
    <row r="9152" spans="1:16">
      <c r="A9152" s="46">
        <v>0</v>
      </c>
      <c r="B9152" s="46">
        <v>0</v>
      </c>
      <c r="C9152" s="46">
        <v>0</v>
      </c>
      <c r="D9152" s="46">
        <f t="shared" si="142"/>
        <v>0</v>
      </c>
      <c r="E9152" s="51">
        <v>45261</v>
      </c>
      <c r="F9152" s="49" t="s">
        <v>80</v>
      </c>
      <c r="G9152" s="49" t="s">
        <v>81</v>
      </c>
      <c r="H9152" s="49" t="s">
        <v>3555</v>
      </c>
      <c r="I9152" s="49" t="s">
        <v>707</v>
      </c>
      <c r="J9152" s="49">
        <v>135600</v>
      </c>
      <c r="K9152" s="49" t="s">
        <v>114</v>
      </c>
      <c r="L9152" s="49">
        <v>9974743</v>
      </c>
      <c r="M9152" s="49" t="s">
        <v>1000</v>
      </c>
      <c r="N9152" s="51">
        <v>33786</v>
      </c>
      <c r="O9152" s="51">
        <v>33786</v>
      </c>
      <c r="P9152" s="49" t="s">
        <v>1091</v>
      </c>
    </row>
    <row r="9153" spans="1:16">
      <c r="A9153" s="46">
        <v>0</v>
      </c>
      <c r="B9153" s="46">
        <v>0</v>
      </c>
      <c r="C9153" s="46">
        <v>0</v>
      </c>
      <c r="D9153" s="46">
        <f t="shared" si="142"/>
        <v>0</v>
      </c>
      <c r="E9153" s="51">
        <v>45261</v>
      </c>
      <c r="F9153" s="49" t="s">
        <v>80</v>
      </c>
      <c r="G9153" s="49" t="s">
        <v>81</v>
      </c>
      <c r="H9153" s="49" t="s">
        <v>3555</v>
      </c>
      <c r="I9153" s="49" t="s">
        <v>707</v>
      </c>
      <c r="J9153" s="49">
        <v>135600</v>
      </c>
      <c r="K9153" s="49" t="s">
        <v>114</v>
      </c>
      <c r="L9153" s="49">
        <v>9974744</v>
      </c>
      <c r="M9153" s="49" t="s">
        <v>915</v>
      </c>
      <c r="N9153" s="51">
        <v>21367</v>
      </c>
      <c r="O9153" s="51">
        <v>21367</v>
      </c>
      <c r="P9153" s="49" t="s">
        <v>1091</v>
      </c>
    </row>
    <row r="9154" spans="1:16">
      <c r="A9154" s="46">
        <v>0</v>
      </c>
      <c r="B9154" s="46">
        <v>0</v>
      </c>
      <c r="C9154" s="46">
        <v>0</v>
      </c>
      <c r="D9154" s="46">
        <f t="shared" si="142"/>
        <v>0</v>
      </c>
      <c r="E9154" s="51">
        <v>45261</v>
      </c>
      <c r="F9154" s="49" t="s">
        <v>80</v>
      </c>
      <c r="G9154" s="49" t="s">
        <v>81</v>
      </c>
      <c r="H9154" s="49" t="s">
        <v>3555</v>
      </c>
      <c r="I9154" s="49" t="s">
        <v>707</v>
      </c>
      <c r="J9154" s="49">
        <v>135600</v>
      </c>
      <c r="K9154" s="49" t="s">
        <v>122</v>
      </c>
      <c r="L9154" s="49">
        <v>9974742</v>
      </c>
      <c r="M9154" s="49" t="s">
        <v>916</v>
      </c>
      <c r="N9154" s="51">
        <v>21367</v>
      </c>
      <c r="O9154" s="51">
        <v>21367</v>
      </c>
      <c r="P9154" s="49" t="s">
        <v>1091</v>
      </c>
    </row>
    <row r="9155" spans="1:16">
      <c r="A9155" s="46">
        <v>0</v>
      </c>
      <c r="B9155" s="46">
        <v>0</v>
      </c>
      <c r="C9155" s="46">
        <v>0</v>
      </c>
      <c r="D9155" s="46">
        <f t="shared" ref="D9155:D9218" si="143">+B9155-C9155</f>
        <v>0</v>
      </c>
      <c r="E9155" s="51">
        <v>45261</v>
      </c>
      <c r="F9155" s="49" t="s">
        <v>80</v>
      </c>
      <c r="G9155" s="49" t="s">
        <v>81</v>
      </c>
      <c r="H9155" s="49" t="s">
        <v>3555</v>
      </c>
      <c r="I9155" s="49" t="s">
        <v>707</v>
      </c>
      <c r="J9155" s="49">
        <v>135600</v>
      </c>
      <c r="K9155" s="49" t="s">
        <v>122</v>
      </c>
      <c r="L9155" s="49">
        <v>12060588</v>
      </c>
      <c r="M9155" s="49" t="s">
        <v>905</v>
      </c>
      <c r="N9155" s="51">
        <v>41438</v>
      </c>
      <c r="O9155" s="51">
        <v>41275</v>
      </c>
      <c r="P9155" s="49" t="s">
        <v>3558</v>
      </c>
    </row>
    <row r="9156" spans="1:16">
      <c r="A9156" s="46">
        <v>0</v>
      </c>
      <c r="B9156" s="46">
        <v>0</v>
      </c>
      <c r="C9156" s="46">
        <v>0</v>
      </c>
      <c r="D9156" s="46">
        <f t="shared" si="143"/>
        <v>0</v>
      </c>
      <c r="E9156" s="51">
        <v>45261</v>
      </c>
      <c r="F9156" s="49" t="s">
        <v>80</v>
      </c>
      <c r="G9156" s="49" t="s">
        <v>81</v>
      </c>
      <c r="H9156" s="49" t="s">
        <v>3555</v>
      </c>
      <c r="I9156" s="49" t="s">
        <v>707</v>
      </c>
      <c r="J9156" s="49">
        <v>135700</v>
      </c>
      <c r="K9156" s="49" t="s">
        <v>107</v>
      </c>
      <c r="L9156" s="49">
        <v>11940816</v>
      </c>
      <c r="M9156" s="49" t="s">
        <v>3559</v>
      </c>
      <c r="N9156" s="51">
        <v>41438</v>
      </c>
      <c r="O9156" s="51">
        <v>41456</v>
      </c>
      <c r="P9156" s="49" t="s">
        <v>3558</v>
      </c>
    </row>
    <row r="9157" spans="1:16">
      <c r="A9157" s="46">
        <v>0</v>
      </c>
      <c r="B9157" s="46">
        <v>0</v>
      </c>
      <c r="C9157" s="46">
        <v>0</v>
      </c>
      <c r="D9157" s="46">
        <f t="shared" si="143"/>
        <v>0</v>
      </c>
      <c r="E9157" s="51">
        <v>45261</v>
      </c>
      <c r="F9157" s="49" t="s">
        <v>80</v>
      </c>
      <c r="G9157" s="49" t="s">
        <v>81</v>
      </c>
      <c r="H9157" s="49" t="s">
        <v>3560</v>
      </c>
      <c r="I9157" s="49" t="s">
        <v>711</v>
      </c>
      <c r="J9157" s="49">
        <v>135500</v>
      </c>
      <c r="K9157" s="49" t="s">
        <v>106</v>
      </c>
      <c r="L9157" s="49">
        <v>12035017</v>
      </c>
      <c r="M9157" s="49" t="s">
        <v>940</v>
      </c>
      <c r="N9157" s="51">
        <v>41442</v>
      </c>
      <c r="O9157" s="51">
        <v>41426</v>
      </c>
      <c r="P9157" s="49" t="s">
        <v>3561</v>
      </c>
    </row>
    <row r="9158" spans="1:16">
      <c r="A9158" s="46">
        <v>0</v>
      </c>
      <c r="B9158" s="46">
        <v>0</v>
      </c>
      <c r="C9158" s="46">
        <v>0</v>
      </c>
      <c r="D9158" s="46">
        <f t="shared" si="143"/>
        <v>0</v>
      </c>
      <c r="E9158" s="51">
        <v>45261</v>
      </c>
      <c r="F9158" s="49" t="s">
        <v>80</v>
      </c>
      <c r="G9158" s="49" t="s">
        <v>81</v>
      </c>
      <c r="H9158" s="49" t="s">
        <v>3560</v>
      </c>
      <c r="I9158" s="49" t="s">
        <v>711</v>
      </c>
      <c r="J9158" s="49">
        <v>135500</v>
      </c>
      <c r="K9158" s="49" t="s">
        <v>107</v>
      </c>
      <c r="L9158" s="49">
        <v>11910326</v>
      </c>
      <c r="M9158" s="49" t="s">
        <v>3562</v>
      </c>
      <c r="N9158" s="51">
        <v>41442</v>
      </c>
      <c r="O9158" s="51">
        <v>41426</v>
      </c>
      <c r="P9158" s="49" t="s">
        <v>3561</v>
      </c>
    </row>
    <row r="9159" spans="1:16">
      <c r="A9159" s="46">
        <v>0</v>
      </c>
      <c r="B9159" s="46">
        <v>0</v>
      </c>
      <c r="C9159" s="46">
        <v>0</v>
      </c>
      <c r="D9159" s="46">
        <f t="shared" si="143"/>
        <v>0</v>
      </c>
      <c r="E9159" s="51">
        <v>45261</v>
      </c>
      <c r="F9159" s="49" t="s">
        <v>80</v>
      </c>
      <c r="G9159" s="49" t="s">
        <v>81</v>
      </c>
      <c r="H9159" s="49" t="s">
        <v>3560</v>
      </c>
      <c r="I9159" s="49" t="s">
        <v>711</v>
      </c>
      <c r="J9159" s="49">
        <v>135600</v>
      </c>
      <c r="K9159" s="49" t="s">
        <v>124</v>
      </c>
      <c r="L9159" s="49">
        <v>11428127</v>
      </c>
      <c r="M9159" s="49" t="s">
        <v>1131</v>
      </c>
      <c r="N9159" s="51">
        <v>41061</v>
      </c>
      <c r="O9159" s="51">
        <v>40909</v>
      </c>
      <c r="P9159" s="49" t="s">
        <v>3563</v>
      </c>
    </row>
    <row r="9160" spans="1:16">
      <c r="A9160" s="46">
        <v>0</v>
      </c>
      <c r="B9160" s="46">
        <v>0</v>
      </c>
      <c r="C9160" s="46">
        <v>0</v>
      </c>
      <c r="D9160" s="46">
        <f t="shared" si="143"/>
        <v>0</v>
      </c>
      <c r="E9160" s="51">
        <v>45261</v>
      </c>
      <c r="F9160" s="49" t="s">
        <v>80</v>
      </c>
      <c r="G9160" s="49" t="s">
        <v>81</v>
      </c>
      <c r="H9160" s="49" t="s">
        <v>3564</v>
      </c>
      <c r="I9160" s="49" t="s">
        <v>713</v>
      </c>
      <c r="J9160" s="49">
        <v>135002</v>
      </c>
      <c r="K9160" s="49" t="s">
        <v>130</v>
      </c>
      <c r="L9160" s="49">
        <v>20759852</v>
      </c>
      <c r="M9160" s="49" t="s">
        <v>1137</v>
      </c>
      <c r="N9160" s="51">
        <v>19906</v>
      </c>
      <c r="O9160" s="51">
        <v>19906</v>
      </c>
      <c r="P9160" s="49" t="s">
        <v>909</v>
      </c>
    </row>
    <row r="9161" spans="1:16">
      <c r="A9161" s="46">
        <v>0</v>
      </c>
      <c r="B9161" s="46">
        <v>0</v>
      </c>
      <c r="C9161" s="46">
        <v>0</v>
      </c>
      <c r="D9161" s="46">
        <f t="shared" si="143"/>
        <v>0</v>
      </c>
      <c r="E9161" s="51">
        <v>45261</v>
      </c>
      <c r="F9161" s="49" t="s">
        <v>80</v>
      </c>
      <c r="G9161" s="49" t="s">
        <v>81</v>
      </c>
      <c r="H9161" s="49" t="s">
        <v>3564</v>
      </c>
      <c r="I9161" s="49" t="s">
        <v>713</v>
      </c>
      <c r="J9161" s="49">
        <v>135002</v>
      </c>
      <c r="K9161" s="49" t="s">
        <v>130</v>
      </c>
      <c r="L9161" s="49">
        <v>20759873</v>
      </c>
      <c r="M9161" s="49" t="s">
        <v>1136</v>
      </c>
      <c r="N9161" s="51">
        <v>19906</v>
      </c>
      <c r="O9161" s="51">
        <v>19906</v>
      </c>
      <c r="P9161" s="49" t="s">
        <v>909</v>
      </c>
    </row>
    <row r="9162" spans="1:16">
      <c r="A9162" s="46">
        <v>0</v>
      </c>
      <c r="B9162" s="46">
        <v>0</v>
      </c>
      <c r="C9162" s="46">
        <v>0</v>
      </c>
      <c r="D9162" s="46">
        <f t="shared" si="143"/>
        <v>0</v>
      </c>
      <c r="E9162" s="51">
        <v>45261</v>
      </c>
      <c r="F9162" s="49" t="s">
        <v>80</v>
      </c>
      <c r="G9162" s="49" t="s">
        <v>81</v>
      </c>
      <c r="H9162" s="49" t="s">
        <v>3564</v>
      </c>
      <c r="I9162" s="49" t="s">
        <v>713</v>
      </c>
      <c r="J9162" s="49">
        <v>135002</v>
      </c>
      <c r="K9162" s="49" t="s">
        <v>130</v>
      </c>
      <c r="L9162" s="49">
        <v>20759859</v>
      </c>
      <c r="M9162" s="49" t="s">
        <v>1139</v>
      </c>
      <c r="N9162" s="51">
        <v>19906</v>
      </c>
      <c r="O9162" s="51">
        <v>19906</v>
      </c>
      <c r="P9162" s="49" t="s">
        <v>909</v>
      </c>
    </row>
    <row r="9163" spans="1:16">
      <c r="A9163" s="46">
        <v>0</v>
      </c>
      <c r="B9163" s="46">
        <v>0</v>
      </c>
      <c r="C9163" s="46">
        <v>0</v>
      </c>
      <c r="D9163" s="46">
        <f t="shared" si="143"/>
        <v>0</v>
      </c>
      <c r="E9163" s="51">
        <v>45261</v>
      </c>
      <c r="F9163" s="49" t="s">
        <v>80</v>
      </c>
      <c r="G9163" s="49" t="s">
        <v>81</v>
      </c>
      <c r="H9163" s="49" t="s">
        <v>3564</v>
      </c>
      <c r="I9163" s="49" t="s">
        <v>713</v>
      </c>
      <c r="J9163" s="49">
        <v>135002</v>
      </c>
      <c r="K9163" s="49" t="s">
        <v>130</v>
      </c>
      <c r="L9163" s="49">
        <v>20759866</v>
      </c>
      <c r="M9163" s="49" t="s">
        <v>1138</v>
      </c>
      <c r="N9163" s="51">
        <v>19906</v>
      </c>
      <c r="O9163" s="51">
        <v>19906</v>
      </c>
      <c r="P9163" s="49" t="s">
        <v>909</v>
      </c>
    </row>
    <row r="9164" spans="1:16">
      <c r="A9164" s="46">
        <v>0</v>
      </c>
      <c r="B9164" s="46">
        <v>0</v>
      </c>
      <c r="C9164" s="46">
        <v>0</v>
      </c>
      <c r="D9164" s="46">
        <f t="shared" si="143"/>
        <v>0</v>
      </c>
      <c r="E9164" s="51">
        <v>45261</v>
      </c>
      <c r="F9164" s="49" t="s">
        <v>80</v>
      </c>
      <c r="G9164" s="49" t="s">
        <v>81</v>
      </c>
      <c r="H9164" s="49" t="s">
        <v>3564</v>
      </c>
      <c r="I9164" s="49" t="s">
        <v>713</v>
      </c>
      <c r="J9164" s="49">
        <v>135002</v>
      </c>
      <c r="K9164" s="49" t="s">
        <v>130</v>
      </c>
      <c r="L9164" s="49">
        <v>20759880</v>
      </c>
      <c r="M9164" s="49" t="s">
        <v>959</v>
      </c>
      <c r="N9164" s="51">
        <v>19906</v>
      </c>
      <c r="O9164" s="51">
        <v>19906</v>
      </c>
      <c r="P9164" s="49" t="s">
        <v>909</v>
      </c>
    </row>
    <row r="9165" spans="1:16">
      <c r="A9165" s="46">
        <v>0</v>
      </c>
      <c r="B9165" s="46">
        <v>0</v>
      </c>
      <c r="C9165" s="46">
        <v>0</v>
      </c>
      <c r="D9165" s="46">
        <f t="shared" si="143"/>
        <v>0</v>
      </c>
      <c r="E9165" s="51">
        <v>45261</v>
      </c>
      <c r="F9165" s="49" t="s">
        <v>80</v>
      </c>
      <c r="G9165" s="49" t="s">
        <v>81</v>
      </c>
      <c r="H9165" s="49" t="s">
        <v>3564</v>
      </c>
      <c r="I9165" s="49" t="s">
        <v>713</v>
      </c>
      <c r="J9165" s="49">
        <v>135002</v>
      </c>
      <c r="K9165" s="49" t="s">
        <v>130</v>
      </c>
      <c r="L9165" s="49">
        <v>20759845</v>
      </c>
      <c r="M9165" s="49" t="s">
        <v>1135</v>
      </c>
      <c r="N9165" s="51">
        <v>19906</v>
      </c>
      <c r="O9165" s="51">
        <v>19906</v>
      </c>
      <c r="P9165" s="49" t="s">
        <v>909</v>
      </c>
    </row>
    <row r="9166" spans="1:16">
      <c r="A9166" s="46">
        <v>0</v>
      </c>
      <c r="B9166" s="46">
        <v>0</v>
      </c>
      <c r="C9166" s="46">
        <v>0</v>
      </c>
      <c r="D9166" s="46">
        <f t="shared" si="143"/>
        <v>0</v>
      </c>
      <c r="E9166" s="51">
        <v>45261</v>
      </c>
      <c r="F9166" s="49" t="s">
        <v>80</v>
      </c>
      <c r="G9166" s="49" t="s">
        <v>81</v>
      </c>
      <c r="H9166" s="49" t="s">
        <v>3564</v>
      </c>
      <c r="I9166" s="49" t="s">
        <v>713</v>
      </c>
      <c r="J9166" s="49">
        <v>135200</v>
      </c>
      <c r="K9166" s="49" t="s">
        <v>170</v>
      </c>
      <c r="L9166" s="49">
        <v>14991591</v>
      </c>
      <c r="M9166" s="49" t="s">
        <v>3565</v>
      </c>
      <c r="N9166" s="51">
        <v>42283</v>
      </c>
      <c r="O9166" s="51">
        <v>42278</v>
      </c>
      <c r="P9166" s="49" t="s">
        <v>3566</v>
      </c>
    </row>
    <row r="9167" spans="1:16">
      <c r="A9167" s="46">
        <v>0</v>
      </c>
      <c r="B9167" s="46">
        <v>0</v>
      </c>
      <c r="C9167" s="46">
        <v>0</v>
      </c>
      <c r="D9167" s="46">
        <f t="shared" si="143"/>
        <v>0</v>
      </c>
      <c r="E9167" s="51">
        <v>45261</v>
      </c>
      <c r="F9167" s="49" t="s">
        <v>80</v>
      </c>
      <c r="G9167" s="49" t="s">
        <v>81</v>
      </c>
      <c r="H9167" s="49" t="s">
        <v>3564</v>
      </c>
      <c r="I9167" s="49" t="s">
        <v>713</v>
      </c>
      <c r="J9167" s="49">
        <v>135200</v>
      </c>
      <c r="K9167" s="49" t="s">
        <v>328</v>
      </c>
      <c r="L9167" s="49">
        <v>20199890</v>
      </c>
      <c r="M9167" s="49" t="s">
        <v>3567</v>
      </c>
      <c r="N9167" s="51">
        <v>42484</v>
      </c>
      <c r="O9167" s="51">
        <v>42583</v>
      </c>
      <c r="P9167" s="49" t="s">
        <v>3568</v>
      </c>
    </row>
    <row r="9168" spans="1:16">
      <c r="A9168" s="46">
        <v>0</v>
      </c>
      <c r="B9168" s="46">
        <v>0</v>
      </c>
      <c r="C9168" s="46">
        <v>0</v>
      </c>
      <c r="D9168" s="46">
        <f t="shared" si="143"/>
        <v>0</v>
      </c>
      <c r="E9168" s="51">
        <v>45261</v>
      </c>
      <c r="F9168" s="49" t="s">
        <v>80</v>
      </c>
      <c r="G9168" s="49" t="s">
        <v>81</v>
      </c>
      <c r="H9168" s="49" t="s">
        <v>3564</v>
      </c>
      <c r="I9168" s="49" t="s">
        <v>713</v>
      </c>
      <c r="J9168" s="49">
        <v>135300</v>
      </c>
      <c r="K9168" s="49" t="s">
        <v>193</v>
      </c>
      <c r="L9168" s="49">
        <v>12758223</v>
      </c>
      <c r="M9168" s="49" t="s">
        <v>923</v>
      </c>
      <c r="N9168" s="51">
        <v>41821</v>
      </c>
      <c r="O9168" s="51">
        <v>41640</v>
      </c>
      <c r="P9168" s="49" t="s">
        <v>3569</v>
      </c>
    </row>
    <row r="9169" spans="1:16">
      <c r="A9169" s="46">
        <v>0</v>
      </c>
      <c r="B9169" s="46">
        <v>0</v>
      </c>
      <c r="C9169" s="46">
        <v>0</v>
      </c>
      <c r="D9169" s="46">
        <f t="shared" si="143"/>
        <v>0</v>
      </c>
      <c r="E9169" s="51">
        <v>45261</v>
      </c>
      <c r="F9169" s="49" t="s">
        <v>80</v>
      </c>
      <c r="G9169" s="49" t="s">
        <v>81</v>
      </c>
      <c r="H9169" s="49" t="s">
        <v>3564</v>
      </c>
      <c r="I9169" s="49" t="s">
        <v>713</v>
      </c>
      <c r="J9169" s="49">
        <v>135300</v>
      </c>
      <c r="K9169" s="49" t="s">
        <v>107</v>
      </c>
      <c r="L9169" s="49">
        <v>11849024</v>
      </c>
      <c r="M9169" s="49" t="s">
        <v>3570</v>
      </c>
      <c r="N9169" s="51">
        <v>41247</v>
      </c>
      <c r="O9169" s="51">
        <v>41365</v>
      </c>
      <c r="P9169" s="49" t="s">
        <v>1125</v>
      </c>
    </row>
    <row r="9170" spans="1:16">
      <c r="A9170" s="46">
        <v>0</v>
      </c>
      <c r="B9170" s="46">
        <v>0</v>
      </c>
      <c r="C9170" s="46">
        <v>0</v>
      </c>
      <c r="D9170" s="46">
        <f t="shared" si="143"/>
        <v>0</v>
      </c>
      <c r="E9170" s="51">
        <v>45261</v>
      </c>
      <c r="F9170" s="49" t="s">
        <v>80</v>
      </c>
      <c r="G9170" s="49" t="s">
        <v>81</v>
      </c>
      <c r="H9170" s="49" t="s">
        <v>3564</v>
      </c>
      <c r="I9170" s="49" t="s">
        <v>713</v>
      </c>
      <c r="J9170" s="49">
        <v>135300</v>
      </c>
      <c r="K9170" s="49" t="s">
        <v>107</v>
      </c>
      <c r="L9170" s="49">
        <v>11738958</v>
      </c>
      <c r="M9170" s="49" t="s">
        <v>3570</v>
      </c>
      <c r="N9170" s="51">
        <v>41247</v>
      </c>
      <c r="O9170" s="51">
        <v>41244</v>
      </c>
      <c r="P9170" s="49" t="s">
        <v>1125</v>
      </c>
    </row>
    <row r="9171" spans="1:16">
      <c r="A9171" s="46">
        <v>0</v>
      </c>
      <c r="B9171" s="46">
        <v>0</v>
      </c>
      <c r="C9171" s="46">
        <v>0</v>
      </c>
      <c r="D9171" s="46">
        <f t="shared" si="143"/>
        <v>0</v>
      </c>
      <c r="E9171" s="51">
        <v>45261</v>
      </c>
      <c r="F9171" s="49" t="s">
        <v>80</v>
      </c>
      <c r="G9171" s="49" t="s">
        <v>81</v>
      </c>
      <c r="H9171" s="49" t="s">
        <v>3564</v>
      </c>
      <c r="I9171" s="49" t="s">
        <v>713</v>
      </c>
      <c r="J9171" s="49">
        <v>135300</v>
      </c>
      <c r="K9171" s="49" t="s">
        <v>107</v>
      </c>
      <c r="L9171" s="49">
        <v>15012530</v>
      </c>
      <c r="M9171" s="49" t="s">
        <v>3571</v>
      </c>
      <c r="N9171" s="51">
        <v>42484</v>
      </c>
      <c r="O9171" s="51">
        <v>42583</v>
      </c>
      <c r="P9171" s="49" t="s">
        <v>3568</v>
      </c>
    </row>
    <row r="9172" spans="1:16">
      <c r="A9172" s="46">
        <v>0</v>
      </c>
      <c r="B9172" s="46">
        <v>0</v>
      </c>
      <c r="C9172" s="46">
        <v>0</v>
      </c>
      <c r="D9172" s="46">
        <f t="shared" si="143"/>
        <v>0</v>
      </c>
      <c r="E9172" s="51">
        <v>45261</v>
      </c>
      <c r="F9172" s="49" t="s">
        <v>80</v>
      </c>
      <c r="G9172" s="49" t="s">
        <v>81</v>
      </c>
      <c r="H9172" s="49" t="s">
        <v>3564</v>
      </c>
      <c r="I9172" s="49" t="s">
        <v>713</v>
      </c>
      <c r="J9172" s="49">
        <v>135300</v>
      </c>
      <c r="K9172" s="49" t="s">
        <v>107</v>
      </c>
      <c r="L9172" s="49">
        <v>18849234</v>
      </c>
      <c r="M9172" s="49" t="s">
        <v>3571</v>
      </c>
      <c r="N9172" s="51">
        <v>42484</v>
      </c>
      <c r="O9172" s="51">
        <v>42795</v>
      </c>
      <c r="P9172" s="49" t="s">
        <v>3568</v>
      </c>
    </row>
    <row r="9173" spans="1:16">
      <c r="A9173" s="46">
        <v>0</v>
      </c>
      <c r="B9173" s="46">
        <v>0</v>
      </c>
      <c r="C9173" s="46">
        <v>0</v>
      </c>
      <c r="D9173" s="46">
        <f t="shared" si="143"/>
        <v>0</v>
      </c>
      <c r="E9173" s="51">
        <v>45261</v>
      </c>
      <c r="F9173" s="49" t="s">
        <v>80</v>
      </c>
      <c r="G9173" s="49" t="s">
        <v>81</v>
      </c>
      <c r="H9173" s="49" t="s">
        <v>3564</v>
      </c>
      <c r="I9173" s="49" t="s">
        <v>713</v>
      </c>
      <c r="J9173" s="49">
        <v>135300</v>
      </c>
      <c r="K9173" s="49" t="s">
        <v>107</v>
      </c>
      <c r="L9173" s="49">
        <v>12575517</v>
      </c>
      <c r="M9173" s="49" t="s">
        <v>3572</v>
      </c>
      <c r="N9173" s="51">
        <v>41821</v>
      </c>
      <c r="O9173" s="51">
        <v>41821</v>
      </c>
      <c r="P9173" s="49" t="s">
        <v>3569</v>
      </c>
    </row>
    <row r="9174" spans="1:16">
      <c r="A9174" s="46">
        <v>0</v>
      </c>
      <c r="B9174" s="46">
        <v>0</v>
      </c>
      <c r="C9174" s="46">
        <v>0</v>
      </c>
      <c r="D9174" s="46">
        <f t="shared" si="143"/>
        <v>0</v>
      </c>
      <c r="E9174" s="51">
        <v>45261</v>
      </c>
      <c r="F9174" s="49" t="s">
        <v>80</v>
      </c>
      <c r="G9174" s="49" t="s">
        <v>81</v>
      </c>
      <c r="H9174" s="49" t="s">
        <v>3564</v>
      </c>
      <c r="I9174" s="49" t="s">
        <v>713</v>
      </c>
      <c r="J9174" s="49">
        <v>135500</v>
      </c>
      <c r="K9174" s="49" t="s">
        <v>106</v>
      </c>
      <c r="L9174" s="49">
        <v>9802879</v>
      </c>
      <c r="M9174" s="49" t="s">
        <v>908</v>
      </c>
      <c r="N9174" s="51">
        <v>35612</v>
      </c>
      <c r="O9174" s="51">
        <v>35612</v>
      </c>
      <c r="P9174" s="49" t="s">
        <v>1081</v>
      </c>
    </row>
    <row r="9175" spans="1:16">
      <c r="A9175" s="46">
        <v>0</v>
      </c>
      <c r="B9175" s="46">
        <v>0</v>
      </c>
      <c r="C9175" s="46">
        <v>0</v>
      </c>
      <c r="D9175" s="46">
        <f t="shared" si="143"/>
        <v>0</v>
      </c>
      <c r="E9175" s="51">
        <v>45261</v>
      </c>
      <c r="F9175" s="49" t="s">
        <v>80</v>
      </c>
      <c r="G9175" s="49" t="s">
        <v>81</v>
      </c>
      <c r="H9175" s="49" t="s">
        <v>3564</v>
      </c>
      <c r="I9175" s="49" t="s">
        <v>713</v>
      </c>
      <c r="J9175" s="49">
        <v>135500</v>
      </c>
      <c r="K9175" s="49" t="s">
        <v>106</v>
      </c>
      <c r="L9175" s="49">
        <v>20759992</v>
      </c>
      <c r="M9175" s="49" t="s">
        <v>908</v>
      </c>
      <c r="N9175" s="51">
        <v>19906</v>
      </c>
      <c r="O9175" s="51">
        <v>19906</v>
      </c>
      <c r="P9175" s="49" t="s">
        <v>909</v>
      </c>
    </row>
    <row r="9176" spans="1:16">
      <c r="A9176" s="46">
        <v>0</v>
      </c>
      <c r="B9176" s="46">
        <v>0</v>
      </c>
      <c r="C9176" s="46">
        <v>0</v>
      </c>
      <c r="D9176" s="46">
        <f t="shared" si="143"/>
        <v>0</v>
      </c>
      <c r="E9176" s="51">
        <v>45261</v>
      </c>
      <c r="F9176" s="49" t="s">
        <v>80</v>
      </c>
      <c r="G9176" s="49" t="s">
        <v>81</v>
      </c>
      <c r="H9176" s="49" t="s">
        <v>3564</v>
      </c>
      <c r="I9176" s="49" t="s">
        <v>713</v>
      </c>
      <c r="J9176" s="49">
        <v>135500</v>
      </c>
      <c r="K9176" s="49" t="s">
        <v>106</v>
      </c>
      <c r="L9176" s="49">
        <v>20759999</v>
      </c>
      <c r="M9176" s="49" t="s">
        <v>908</v>
      </c>
      <c r="N9176" s="51">
        <v>19906</v>
      </c>
      <c r="O9176" s="51">
        <v>19906</v>
      </c>
      <c r="P9176" s="49" t="s">
        <v>909</v>
      </c>
    </row>
    <row r="9177" spans="1:16">
      <c r="A9177" s="46">
        <v>0</v>
      </c>
      <c r="B9177" s="46">
        <v>0</v>
      </c>
      <c r="C9177" s="46">
        <v>0</v>
      </c>
      <c r="D9177" s="46">
        <f t="shared" si="143"/>
        <v>0</v>
      </c>
      <c r="E9177" s="51">
        <v>45261</v>
      </c>
      <c r="F9177" s="49" t="s">
        <v>80</v>
      </c>
      <c r="G9177" s="49" t="s">
        <v>81</v>
      </c>
      <c r="H9177" s="49" t="s">
        <v>3564</v>
      </c>
      <c r="I9177" s="49" t="s">
        <v>713</v>
      </c>
      <c r="J9177" s="49">
        <v>135500</v>
      </c>
      <c r="K9177" s="49" t="s">
        <v>106</v>
      </c>
      <c r="L9177" s="49">
        <v>9738331</v>
      </c>
      <c r="M9177" s="49" t="s">
        <v>908</v>
      </c>
      <c r="N9177" s="51">
        <v>38701</v>
      </c>
      <c r="O9177" s="51">
        <v>38353</v>
      </c>
      <c r="P9177" s="49" t="s">
        <v>3573</v>
      </c>
    </row>
    <row r="9178" spans="1:16">
      <c r="A9178" s="46">
        <v>0</v>
      </c>
      <c r="B9178" s="46">
        <v>0</v>
      </c>
      <c r="C9178" s="46">
        <v>0</v>
      </c>
      <c r="D9178" s="46">
        <f t="shared" si="143"/>
        <v>0</v>
      </c>
      <c r="E9178" s="51">
        <v>45261</v>
      </c>
      <c r="F9178" s="49" t="s">
        <v>80</v>
      </c>
      <c r="G9178" s="49" t="s">
        <v>81</v>
      </c>
      <c r="H9178" s="49" t="s">
        <v>3564</v>
      </c>
      <c r="I9178" s="49" t="s">
        <v>713</v>
      </c>
      <c r="J9178" s="49">
        <v>135500</v>
      </c>
      <c r="K9178" s="49" t="s">
        <v>106</v>
      </c>
      <c r="L9178" s="49">
        <v>20759908</v>
      </c>
      <c r="M9178" s="49" t="s">
        <v>908</v>
      </c>
      <c r="N9178" s="51">
        <v>34151</v>
      </c>
      <c r="O9178" s="51">
        <v>34151</v>
      </c>
      <c r="P9178" s="49" t="s">
        <v>909</v>
      </c>
    </row>
    <row r="9179" spans="1:16">
      <c r="A9179" s="46">
        <v>0</v>
      </c>
      <c r="B9179" s="46">
        <v>0</v>
      </c>
      <c r="C9179" s="46">
        <v>0</v>
      </c>
      <c r="D9179" s="46">
        <f t="shared" si="143"/>
        <v>0</v>
      </c>
      <c r="E9179" s="51">
        <v>45261</v>
      </c>
      <c r="F9179" s="49" t="s">
        <v>80</v>
      </c>
      <c r="G9179" s="49" t="s">
        <v>81</v>
      </c>
      <c r="H9179" s="49" t="s">
        <v>3564</v>
      </c>
      <c r="I9179" s="49" t="s">
        <v>713</v>
      </c>
      <c r="J9179" s="49">
        <v>135500</v>
      </c>
      <c r="K9179" s="49" t="s">
        <v>106</v>
      </c>
      <c r="L9179" s="49">
        <v>9803385</v>
      </c>
      <c r="M9179" s="49" t="s">
        <v>908</v>
      </c>
      <c r="N9179" s="51">
        <v>35612</v>
      </c>
      <c r="O9179" s="51">
        <v>35612</v>
      </c>
      <c r="P9179" s="49" t="s">
        <v>1081</v>
      </c>
    </row>
    <row r="9180" spans="1:16">
      <c r="A9180" s="46">
        <v>0</v>
      </c>
      <c r="B9180" s="46">
        <v>0</v>
      </c>
      <c r="C9180" s="46">
        <v>0</v>
      </c>
      <c r="D9180" s="46">
        <f t="shared" si="143"/>
        <v>0</v>
      </c>
      <c r="E9180" s="51">
        <v>45261</v>
      </c>
      <c r="F9180" s="49" t="s">
        <v>80</v>
      </c>
      <c r="G9180" s="49" t="s">
        <v>81</v>
      </c>
      <c r="H9180" s="49" t="s">
        <v>3564</v>
      </c>
      <c r="I9180" s="49" t="s">
        <v>713</v>
      </c>
      <c r="J9180" s="49">
        <v>135500</v>
      </c>
      <c r="K9180" s="49" t="s">
        <v>106</v>
      </c>
      <c r="L9180" s="49">
        <v>9803386</v>
      </c>
      <c r="M9180" s="49" t="s">
        <v>908</v>
      </c>
      <c r="N9180" s="51">
        <v>35247</v>
      </c>
      <c r="O9180" s="51">
        <v>35247</v>
      </c>
      <c r="P9180" s="49" t="s">
        <v>1081</v>
      </c>
    </row>
    <row r="9181" spans="1:16">
      <c r="A9181" s="46">
        <v>0</v>
      </c>
      <c r="B9181" s="46">
        <v>0</v>
      </c>
      <c r="C9181" s="46">
        <v>0</v>
      </c>
      <c r="D9181" s="46">
        <f t="shared" si="143"/>
        <v>0</v>
      </c>
      <c r="E9181" s="51">
        <v>45261</v>
      </c>
      <c r="F9181" s="49" t="s">
        <v>80</v>
      </c>
      <c r="G9181" s="49" t="s">
        <v>81</v>
      </c>
      <c r="H9181" s="49" t="s">
        <v>3564</v>
      </c>
      <c r="I9181" s="49" t="s">
        <v>713</v>
      </c>
      <c r="J9181" s="49">
        <v>135500</v>
      </c>
      <c r="K9181" s="49" t="s">
        <v>106</v>
      </c>
      <c r="L9181" s="49">
        <v>20759901</v>
      </c>
      <c r="M9181" s="49" t="s">
        <v>908</v>
      </c>
      <c r="N9181" s="51">
        <v>33420</v>
      </c>
      <c r="O9181" s="51">
        <v>33420</v>
      </c>
      <c r="P9181" s="49" t="s">
        <v>909</v>
      </c>
    </row>
    <row r="9182" spans="1:16">
      <c r="A9182" s="46">
        <v>0</v>
      </c>
      <c r="B9182" s="46">
        <v>0</v>
      </c>
      <c r="C9182" s="46">
        <v>0</v>
      </c>
      <c r="D9182" s="46">
        <f t="shared" si="143"/>
        <v>0</v>
      </c>
      <c r="E9182" s="51">
        <v>45261</v>
      </c>
      <c r="F9182" s="49" t="s">
        <v>80</v>
      </c>
      <c r="G9182" s="49" t="s">
        <v>81</v>
      </c>
      <c r="H9182" s="49" t="s">
        <v>3564</v>
      </c>
      <c r="I9182" s="49" t="s">
        <v>713</v>
      </c>
      <c r="J9182" s="49">
        <v>135500</v>
      </c>
      <c r="K9182" s="49" t="s">
        <v>106</v>
      </c>
      <c r="L9182" s="49">
        <v>9802871</v>
      </c>
      <c r="M9182" s="49" t="s">
        <v>908</v>
      </c>
      <c r="N9182" s="51">
        <v>35612</v>
      </c>
      <c r="O9182" s="51">
        <v>35612</v>
      </c>
      <c r="P9182" s="49" t="s">
        <v>1081</v>
      </c>
    </row>
    <row r="9183" spans="1:16">
      <c r="A9183" s="46">
        <v>0</v>
      </c>
      <c r="B9183" s="46">
        <v>0</v>
      </c>
      <c r="C9183" s="46">
        <v>0</v>
      </c>
      <c r="D9183" s="46">
        <f t="shared" si="143"/>
        <v>0</v>
      </c>
      <c r="E9183" s="51">
        <v>45261</v>
      </c>
      <c r="F9183" s="49" t="s">
        <v>80</v>
      </c>
      <c r="G9183" s="49" t="s">
        <v>81</v>
      </c>
      <c r="H9183" s="49" t="s">
        <v>3564</v>
      </c>
      <c r="I9183" s="49" t="s">
        <v>713</v>
      </c>
      <c r="J9183" s="49">
        <v>135500</v>
      </c>
      <c r="K9183" s="49" t="s">
        <v>106</v>
      </c>
      <c r="L9183" s="49">
        <v>9810969</v>
      </c>
      <c r="M9183" s="49" t="s">
        <v>908</v>
      </c>
      <c r="N9183" s="51">
        <v>37408</v>
      </c>
      <c r="O9183" s="51">
        <v>37257</v>
      </c>
      <c r="P9183" s="49" t="s">
        <v>3574</v>
      </c>
    </row>
    <row r="9184" spans="1:16">
      <c r="A9184" s="46">
        <v>0</v>
      </c>
      <c r="B9184" s="46">
        <v>0</v>
      </c>
      <c r="C9184" s="46">
        <v>0</v>
      </c>
      <c r="D9184" s="46">
        <f t="shared" si="143"/>
        <v>0</v>
      </c>
      <c r="E9184" s="51">
        <v>45261</v>
      </c>
      <c r="F9184" s="49" t="s">
        <v>80</v>
      </c>
      <c r="G9184" s="49" t="s">
        <v>81</v>
      </c>
      <c r="H9184" s="49" t="s">
        <v>3564</v>
      </c>
      <c r="I9184" s="49" t="s">
        <v>713</v>
      </c>
      <c r="J9184" s="49">
        <v>135500</v>
      </c>
      <c r="K9184" s="49" t="s">
        <v>106</v>
      </c>
      <c r="L9184" s="49">
        <v>20759894</v>
      </c>
      <c r="M9184" s="49" t="s">
        <v>908</v>
      </c>
      <c r="N9184" s="51">
        <v>30133</v>
      </c>
      <c r="O9184" s="51">
        <v>30133</v>
      </c>
      <c r="P9184" s="49" t="s">
        <v>909</v>
      </c>
    </row>
    <row r="9185" spans="1:16">
      <c r="A9185" s="46">
        <v>0</v>
      </c>
      <c r="B9185" s="46">
        <v>0</v>
      </c>
      <c r="C9185" s="46">
        <v>0</v>
      </c>
      <c r="D9185" s="46">
        <f t="shared" si="143"/>
        <v>0</v>
      </c>
      <c r="E9185" s="51">
        <v>45261</v>
      </c>
      <c r="F9185" s="49" t="s">
        <v>80</v>
      </c>
      <c r="G9185" s="49" t="s">
        <v>81</v>
      </c>
      <c r="H9185" s="49" t="s">
        <v>3564</v>
      </c>
      <c r="I9185" s="49" t="s">
        <v>713</v>
      </c>
      <c r="J9185" s="49">
        <v>135500</v>
      </c>
      <c r="K9185" s="49" t="s">
        <v>106</v>
      </c>
      <c r="L9185" s="49">
        <v>20759922</v>
      </c>
      <c r="M9185" s="49" t="s">
        <v>908</v>
      </c>
      <c r="N9185" s="51">
        <v>34516</v>
      </c>
      <c r="O9185" s="51">
        <v>34516</v>
      </c>
      <c r="P9185" s="49" t="s">
        <v>909</v>
      </c>
    </row>
    <row r="9186" spans="1:16">
      <c r="A9186" s="46">
        <v>0</v>
      </c>
      <c r="B9186" s="46">
        <v>0</v>
      </c>
      <c r="C9186" s="46">
        <v>0</v>
      </c>
      <c r="D9186" s="46">
        <f t="shared" si="143"/>
        <v>0</v>
      </c>
      <c r="E9186" s="51">
        <v>45261</v>
      </c>
      <c r="F9186" s="49" t="s">
        <v>80</v>
      </c>
      <c r="G9186" s="49" t="s">
        <v>81</v>
      </c>
      <c r="H9186" s="49" t="s">
        <v>3564</v>
      </c>
      <c r="I9186" s="49" t="s">
        <v>713</v>
      </c>
      <c r="J9186" s="49">
        <v>135500</v>
      </c>
      <c r="K9186" s="49" t="s">
        <v>106</v>
      </c>
      <c r="L9186" s="49">
        <v>9803384</v>
      </c>
      <c r="M9186" s="49" t="s">
        <v>908</v>
      </c>
      <c r="N9186" s="51">
        <v>35247</v>
      </c>
      <c r="O9186" s="51">
        <v>35247</v>
      </c>
      <c r="P9186" s="49" t="s">
        <v>1081</v>
      </c>
    </row>
    <row r="9187" spans="1:16">
      <c r="A9187" s="46">
        <v>0</v>
      </c>
      <c r="B9187" s="46">
        <v>0</v>
      </c>
      <c r="C9187" s="46">
        <v>0</v>
      </c>
      <c r="D9187" s="46">
        <f t="shared" si="143"/>
        <v>0</v>
      </c>
      <c r="E9187" s="51">
        <v>45261</v>
      </c>
      <c r="F9187" s="49" t="s">
        <v>80</v>
      </c>
      <c r="G9187" s="49" t="s">
        <v>81</v>
      </c>
      <c r="H9187" s="49" t="s">
        <v>3564</v>
      </c>
      <c r="I9187" s="49" t="s">
        <v>713</v>
      </c>
      <c r="J9187" s="49">
        <v>135500</v>
      </c>
      <c r="K9187" s="49" t="s">
        <v>106</v>
      </c>
      <c r="L9187" s="49">
        <v>9817932</v>
      </c>
      <c r="M9187" s="49" t="s">
        <v>908</v>
      </c>
      <c r="N9187" s="51">
        <v>38261</v>
      </c>
      <c r="O9187" s="51">
        <v>37987</v>
      </c>
      <c r="P9187" s="49" t="s">
        <v>3574</v>
      </c>
    </row>
    <row r="9188" spans="1:16">
      <c r="A9188" s="46">
        <v>0</v>
      </c>
      <c r="B9188" s="46">
        <v>0</v>
      </c>
      <c r="C9188" s="46">
        <v>0</v>
      </c>
      <c r="D9188" s="46">
        <f t="shared" si="143"/>
        <v>0</v>
      </c>
      <c r="E9188" s="51">
        <v>45261</v>
      </c>
      <c r="F9188" s="49" t="s">
        <v>80</v>
      </c>
      <c r="G9188" s="49" t="s">
        <v>81</v>
      </c>
      <c r="H9188" s="49" t="s">
        <v>3564</v>
      </c>
      <c r="I9188" s="49" t="s">
        <v>713</v>
      </c>
      <c r="J9188" s="49">
        <v>135500</v>
      </c>
      <c r="K9188" s="49" t="s">
        <v>106</v>
      </c>
      <c r="L9188" s="49">
        <v>9803387</v>
      </c>
      <c r="M9188" s="49" t="s">
        <v>908</v>
      </c>
      <c r="N9188" s="51">
        <v>35612</v>
      </c>
      <c r="O9188" s="51">
        <v>35612</v>
      </c>
      <c r="P9188" s="49" t="s">
        <v>1081</v>
      </c>
    </row>
    <row r="9189" spans="1:16">
      <c r="A9189" s="46">
        <v>0</v>
      </c>
      <c r="B9189" s="46">
        <v>0</v>
      </c>
      <c r="C9189" s="46">
        <v>0</v>
      </c>
      <c r="D9189" s="46">
        <f t="shared" si="143"/>
        <v>0</v>
      </c>
      <c r="E9189" s="51">
        <v>45261</v>
      </c>
      <c r="F9189" s="49" t="s">
        <v>80</v>
      </c>
      <c r="G9189" s="49" t="s">
        <v>81</v>
      </c>
      <c r="H9189" s="49" t="s">
        <v>3564</v>
      </c>
      <c r="I9189" s="49" t="s">
        <v>713</v>
      </c>
      <c r="J9189" s="49">
        <v>135500</v>
      </c>
      <c r="K9189" s="49" t="s">
        <v>106</v>
      </c>
      <c r="L9189" s="49">
        <v>9802906</v>
      </c>
      <c r="M9189" s="49" t="s">
        <v>908</v>
      </c>
      <c r="N9189" s="51">
        <v>34881</v>
      </c>
      <c r="O9189" s="51">
        <v>34881</v>
      </c>
      <c r="P9189" s="49" t="s">
        <v>1081</v>
      </c>
    </row>
    <row r="9190" spans="1:16">
      <c r="A9190" s="46">
        <v>0</v>
      </c>
      <c r="B9190" s="46">
        <v>0</v>
      </c>
      <c r="C9190" s="46">
        <v>0</v>
      </c>
      <c r="D9190" s="46">
        <f t="shared" si="143"/>
        <v>0</v>
      </c>
      <c r="E9190" s="51">
        <v>45261</v>
      </c>
      <c r="F9190" s="49" t="s">
        <v>80</v>
      </c>
      <c r="G9190" s="49" t="s">
        <v>81</v>
      </c>
      <c r="H9190" s="49" t="s">
        <v>3564</v>
      </c>
      <c r="I9190" s="49" t="s">
        <v>713</v>
      </c>
      <c r="J9190" s="49">
        <v>135500</v>
      </c>
      <c r="K9190" s="49" t="s">
        <v>106</v>
      </c>
      <c r="L9190" s="49">
        <v>20759985</v>
      </c>
      <c r="M9190" s="49" t="s">
        <v>908</v>
      </c>
      <c r="N9190" s="51">
        <v>19906</v>
      </c>
      <c r="O9190" s="51">
        <v>19906</v>
      </c>
      <c r="P9190" s="49" t="s">
        <v>909</v>
      </c>
    </row>
    <row r="9191" spans="1:16">
      <c r="A9191" s="46">
        <v>0</v>
      </c>
      <c r="B9191" s="46">
        <v>0</v>
      </c>
      <c r="C9191" s="46">
        <v>0</v>
      </c>
      <c r="D9191" s="46">
        <f t="shared" si="143"/>
        <v>0</v>
      </c>
      <c r="E9191" s="51">
        <v>45261</v>
      </c>
      <c r="F9191" s="49" t="s">
        <v>80</v>
      </c>
      <c r="G9191" s="49" t="s">
        <v>81</v>
      </c>
      <c r="H9191" s="49" t="s">
        <v>3564</v>
      </c>
      <c r="I9191" s="49" t="s">
        <v>713</v>
      </c>
      <c r="J9191" s="49">
        <v>135500</v>
      </c>
      <c r="K9191" s="49" t="s">
        <v>106</v>
      </c>
      <c r="L9191" s="49">
        <v>20759929</v>
      </c>
      <c r="M9191" s="49" t="s">
        <v>908</v>
      </c>
      <c r="N9191" s="51">
        <v>35247</v>
      </c>
      <c r="O9191" s="51">
        <v>35247</v>
      </c>
      <c r="P9191" s="49" t="s">
        <v>909</v>
      </c>
    </row>
    <row r="9192" spans="1:16">
      <c r="A9192" s="46">
        <v>0</v>
      </c>
      <c r="B9192" s="46">
        <v>0</v>
      </c>
      <c r="C9192" s="46">
        <v>0</v>
      </c>
      <c r="D9192" s="46">
        <f t="shared" si="143"/>
        <v>0</v>
      </c>
      <c r="E9192" s="51">
        <v>45261</v>
      </c>
      <c r="F9192" s="49" t="s">
        <v>80</v>
      </c>
      <c r="G9192" s="49" t="s">
        <v>81</v>
      </c>
      <c r="H9192" s="49" t="s">
        <v>3564</v>
      </c>
      <c r="I9192" s="49" t="s">
        <v>713</v>
      </c>
      <c r="J9192" s="49">
        <v>135500</v>
      </c>
      <c r="K9192" s="49" t="s">
        <v>106</v>
      </c>
      <c r="L9192" s="49">
        <v>9802484</v>
      </c>
      <c r="M9192" s="49" t="s">
        <v>908</v>
      </c>
      <c r="N9192" s="51">
        <v>35247</v>
      </c>
      <c r="O9192" s="51">
        <v>35247</v>
      </c>
      <c r="P9192" s="49" t="s">
        <v>1081</v>
      </c>
    </row>
    <row r="9193" spans="1:16">
      <c r="A9193" s="46">
        <v>0</v>
      </c>
      <c r="B9193" s="46">
        <v>0</v>
      </c>
      <c r="C9193" s="46">
        <v>0</v>
      </c>
      <c r="D9193" s="46">
        <f t="shared" si="143"/>
        <v>0</v>
      </c>
      <c r="E9193" s="51">
        <v>45261</v>
      </c>
      <c r="F9193" s="49" t="s">
        <v>80</v>
      </c>
      <c r="G9193" s="49" t="s">
        <v>81</v>
      </c>
      <c r="H9193" s="49" t="s">
        <v>3564</v>
      </c>
      <c r="I9193" s="49" t="s">
        <v>713</v>
      </c>
      <c r="J9193" s="49">
        <v>135500</v>
      </c>
      <c r="K9193" s="49" t="s">
        <v>106</v>
      </c>
      <c r="L9193" s="49">
        <v>20759915</v>
      </c>
      <c r="M9193" s="49" t="s">
        <v>908</v>
      </c>
      <c r="N9193" s="51">
        <v>34516</v>
      </c>
      <c r="O9193" s="51">
        <v>34516</v>
      </c>
      <c r="P9193" s="49" t="s">
        <v>909</v>
      </c>
    </row>
    <row r="9194" spans="1:16">
      <c r="A9194" s="46">
        <v>0</v>
      </c>
      <c r="B9194" s="46">
        <v>0</v>
      </c>
      <c r="C9194" s="46">
        <v>0</v>
      </c>
      <c r="D9194" s="46">
        <f t="shared" si="143"/>
        <v>0</v>
      </c>
      <c r="E9194" s="51">
        <v>45261</v>
      </c>
      <c r="F9194" s="49" t="s">
        <v>80</v>
      </c>
      <c r="G9194" s="49" t="s">
        <v>81</v>
      </c>
      <c r="H9194" s="49" t="s">
        <v>3564</v>
      </c>
      <c r="I9194" s="49" t="s">
        <v>713</v>
      </c>
      <c r="J9194" s="49">
        <v>135500</v>
      </c>
      <c r="K9194" s="49" t="s">
        <v>151</v>
      </c>
      <c r="L9194" s="49">
        <v>11534980</v>
      </c>
      <c r="M9194" s="49" t="s">
        <v>895</v>
      </c>
      <c r="N9194" s="51">
        <v>41018</v>
      </c>
      <c r="O9194" s="51">
        <v>40909</v>
      </c>
      <c r="P9194" s="49" t="s">
        <v>3575</v>
      </c>
    </row>
    <row r="9195" spans="1:16">
      <c r="A9195" s="46">
        <v>0</v>
      </c>
      <c r="B9195" s="46">
        <v>0</v>
      </c>
      <c r="C9195" s="46">
        <v>0</v>
      </c>
      <c r="D9195" s="46">
        <f t="shared" si="143"/>
        <v>0</v>
      </c>
      <c r="E9195" s="51">
        <v>45261</v>
      </c>
      <c r="F9195" s="49" t="s">
        <v>80</v>
      </c>
      <c r="G9195" s="49" t="s">
        <v>81</v>
      </c>
      <c r="H9195" s="49" t="s">
        <v>3564</v>
      </c>
      <c r="I9195" s="49" t="s">
        <v>713</v>
      </c>
      <c r="J9195" s="49">
        <v>135500</v>
      </c>
      <c r="K9195" s="49" t="s">
        <v>151</v>
      </c>
      <c r="L9195" s="49">
        <v>11794638</v>
      </c>
      <c r="M9195" s="49" t="s">
        <v>895</v>
      </c>
      <c r="N9195" s="51">
        <v>33055</v>
      </c>
      <c r="O9195" s="51">
        <v>33055</v>
      </c>
      <c r="P9195" s="49" t="s">
        <v>1081</v>
      </c>
    </row>
    <row r="9196" spans="1:16">
      <c r="A9196" s="46">
        <v>0</v>
      </c>
      <c r="B9196" s="46">
        <v>0</v>
      </c>
      <c r="C9196" s="46">
        <v>0</v>
      </c>
      <c r="D9196" s="46">
        <f t="shared" si="143"/>
        <v>0</v>
      </c>
      <c r="E9196" s="51">
        <v>45261</v>
      </c>
      <c r="F9196" s="49" t="s">
        <v>80</v>
      </c>
      <c r="G9196" s="49" t="s">
        <v>81</v>
      </c>
      <c r="H9196" s="49" t="s">
        <v>3564</v>
      </c>
      <c r="I9196" s="49" t="s">
        <v>713</v>
      </c>
      <c r="J9196" s="49">
        <v>135500</v>
      </c>
      <c r="K9196" s="49" t="s">
        <v>193</v>
      </c>
      <c r="L9196" s="49">
        <v>20199884</v>
      </c>
      <c r="M9196" s="49" t="s">
        <v>923</v>
      </c>
      <c r="N9196" s="51">
        <v>42484</v>
      </c>
      <c r="O9196" s="51">
        <v>42370</v>
      </c>
      <c r="P9196" s="49" t="s">
        <v>3568</v>
      </c>
    </row>
    <row r="9197" spans="1:16">
      <c r="A9197" s="46">
        <v>0</v>
      </c>
      <c r="B9197" s="46">
        <v>0</v>
      </c>
      <c r="C9197" s="46">
        <v>0</v>
      </c>
      <c r="D9197" s="46">
        <f t="shared" si="143"/>
        <v>0</v>
      </c>
      <c r="E9197" s="51">
        <v>45261</v>
      </c>
      <c r="F9197" s="49" t="s">
        <v>80</v>
      </c>
      <c r="G9197" s="49" t="s">
        <v>81</v>
      </c>
      <c r="H9197" s="49" t="s">
        <v>3564</v>
      </c>
      <c r="I9197" s="49" t="s">
        <v>713</v>
      </c>
      <c r="J9197" s="49">
        <v>135500</v>
      </c>
      <c r="K9197" s="49" t="s">
        <v>193</v>
      </c>
      <c r="L9197" s="49">
        <v>11873529</v>
      </c>
      <c r="M9197" s="49" t="s">
        <v>923</v>
      </c>
      <c r="N9197" s="51">
        <v>41247</v>
      </c>
      <c r="O9197" s="51">
        <v>40909</v>
      </c>
      <c r="P9197" s="49" t="s">
        <v>1125</v>
      </c>
    </row>
    <row r="9198" spans="1:16">
      <c r="A9198" s="46">
        <v>0</v>
      </c>
      <c r="B9198" s="46">
        <v>0</v>
      </c>
      <c r="C9198" s="46">
        <v>0</v>
      </c>
      <c r="D9198" s="46">
        <f t="shared" si="143"/>
        <v>0</v>
      </c>
      <c r="E9198" s="51">
        <v>45261</v>
      </c>
      <c r="F9198" s="49" t="s">
        <v>80</v>
      </c>
      <c r="G9198" s="49" t="s">
        <v>81</v>
      </c>
      <c r="H9198" s="49" t="s">
        <v>3564</v>
      </c>
      <c r="I9198" s="49" t="s">
        <v>713</v>
      </c>
      <c r="J9198" s="49">
        <v>135500</v>
      </c>
      <c r="K9198" s="49" t="s">
        <v>193</v>
      </c>
      <c r="L9198" s="49">
        <v>18891174</v>
      </c>
      <c r="M9198" s="49" t="s">
        <v>923</v>
      </c>
      <c r="N9198" s="51">
        <v>41821</v>
      </c>
      <c r="O9198" s="51">
        <v>41640</v>
      </c>
      <c r="P9198" s="49" t="s">
        <v>3569</v>
      </c>
    </row>
    <row r="9199" spans="1:16">
      <c r="A9199" s="46">
        <v>0</v>
      </c>
      <c r="B9199" s="46">
        <v>0</v>
      </c>
      <c r="C9199" s="46">
        <v>0</v>
      </c>
      <c r="D9199" s="46">
        <f t="shared" si="143"/>
        <v>0</v>
      </c>
      <c r="E9199" s="51">
        <v>45261</v>
      </c>
      <c r="F9199" s="49" t="s">
        <v>80</v>
      </c>
      <c r="G9199" s="49" t="s">
        <v>81</v>
      </c>
      <c r="H9199" s="49" t="s">
        <v>3564</v>
      </c>
      <c r="I9199" s="49" t="s">
        <v>713</v>
      </c>
      <c r="J9199" s="49">
        <v>135500</v>
      </c>
      <c r="K9199" s="49" t="s">
        <v>107</v>
      </c>
      <c r="L9199" s="49">
        <v>9754480</v>
      </c>
      <c r="M9199" s="49" t="s">
        <v>3576</v>
      </c>
      <c r="N9199" s="51">
        <v>38701</v>
      </c>
      <c r="O9199" s="51">
        <v>38749</v>
      </c>
      <c r="P9199" s="49" t="s">
        <v>3573</v>
      </c>
    </row>
    <row r="9200" spans="1:16">
      <c r="A9200" s="46">
        <v>0</v>
      </c>
      <c r="B9200" s="46">
        <v>0</v>
      </c>
      <c r="C9200" s="46">
        <v>0</v>
      </c>
      <c r="D9200" s="46">
        <f t="shared" si="143"/>
        <v>0</v>
      </c>
      <c r="E9200" s="51">
        <v>45261</v>
      </c>
      <c r="F9200" s="49" t="s">
        <v>80</v>
      </c>
      <c r="G9200" s="49" t="s">
        <v>81</v>
      </c>
      <c r="H9200" s="49" t="s">
        <v>3564</v>
      </c>
      <c r="I9200" s="49" t="s">
        <v>713</v>
      </c>
      <c r="J9200" s="49">
        <v>135500</v>
      </c>
      <c r="K9200" s="49" t="s">
        <v>107</v>
      </c>
      <c r="L9200" s="49">
        <v>9754493</v>
      </c>
      <c r="M9200" s="49" t="s">
        <v>3577</v>
      </c>
      <c r="N9200" s="51">
        <v>38701</v>
      </c>
      <c r="O9200" s="51">
        <v>38749</v>
      </c>
      <c r="P9200" s="49" t="s">
        <v>3578</v>
      </c>
    </row>
    <row r="9201" spans="1:16">
      <c r="A9201" s="46">
        <v>0</v>
      </c>
      <c r="B9201" s="46">
        <v>0</v>
      </c>
      <c r="C9201" s="46">
        <v>0</v>
      </c>
      <c r="D9201" s="46">
        <f t="shared" si="143"/>
        <v>0</v>
      </c>
      <c r="E9201" s="51">
        <v>45261</v>
      </c>
      <c r="F9201" s="49" t="s">
        <v>80</v>
      </c>
      <c r="G9201" s="49" t="s">
        <v>81</v>
      </c>
      <c r="H9201" s="49" t="s">
        <v>3564</v>
      </c>
      <c r="I9201" s="49" t="s">
        <v>713</v>
      </c>
      <c r="J9201" s="49">
        <v>135500</v>
      </c>
      <c r="K9201" s="49" t="s">
        <v>107</v>
      </c>
      <c r="L9201" s="49">
        <v>9725777</v>
      </c>
      <c r="M9201" s="49" t="s">
        <v>3576</v>
      </c>
      <c r="N9201" s="51">
        <v>38701</v>
      </c>
      <c r="O9201" s="51">
        <v>38687</v>
      </c>
      <c r="P9201" s="49" t="s">
        <v>3573</v>
      </c>
    </row>
    <row r="9202" spans="1:16">
      <c r="A9202" s="46">
        <v>0</v>
      </c>
      <c r="B9202" s="46">
        <v>0</v>
      </c>
      <c r="C9202" s="46">
        <v>0</v>
      </c>
      <c r="D9202" s="46">
        <f t="shared" si="143"/>
        <v>0</v>
      </c>
      <c r="E9202" s="51">
        <v>45261</v>
      </c>
      <c r="F9202" s="49" t="s">
        <v>80</v>
      </c>
      <c r="G9202" s="49" t="s">
        <v>81</v>
      </c>
      <c r="H9202" s="49" t="s">
        <v>3564</v>
      </c>
      <c r="I9202" s="49" t="s">
        <v>713</v>
      </c>
      <c r="J9202" s="49">
        <v>135500</v>
      </c>
      <c r="K9202" s="49" t="s">
        <v>107</v>
      </c>
      <c r="L9202" s="49">
        <v>9707258</v>
      </c>
      <c r="M9202" s="49" t="s">
        <v>3577</v>
      </c>
      <c r="N9202" s="51">
        <v>38701</v>
      </c>
      <c r="O9202" s="51">
        <v>38687</v>
      </c>
      <c r="P9202" s="49" t="s">
        <v>3578</v>
      </c>
    </row>
    <row r="9203" spans="1:16">
      <c r="A9203" s="46">
        <v>0</v>
      </c>
      <c r="B9203" s="46">
        <v>0</v>
      </c>
      <c r="C9203" s="46">
        <v>0</v>
      </c>
      <c r="D9203" s="46">
        <f t="shared" si="143"/>
        <v>0</v>
      </c>
      <c r="E9203" s="51">
        <v>45261</v>
      </c>
      <c r="F9203" s="49" t="s">
        <v>80</v>
      </c>
      <c r="G9203" s="49" t="s">
        <v>81</v>
      </c>
      <c r="H9203" s="49" t="s">
        <v>3564</v>
      </c>
      <c r="I9203" s="49" t="s">
        <v>713</v>
      </c>
      <c r="J9203" s="49">
        <v>135500</v>
      </c>
      <c r="K9203" s="49" t="s">
        <v>107</v>
      </c>
      <c r="L9203" s="49">
        <v>11362867</v>
      </c>
      <c r="M9203" s="49" t="s">
        <v>3579</v>
      </c>
      <c r="N9203" s="51">
        <v>41018</v>
      </c>
      <c r="O9203" s="51">
        <v>41000</v>
      </c>
      <c r="P9203" s="49" t="s">
        <v>3575</v>
      </c>
    </row>
    <row r="9204" spans="1:16">
      <c r="A9204" s="46">
        <v>0</v>
      </c>
      <c r="B9204" s="46">
        <v>0</v>
      </c>
      <c r="C9204" s="46">
        <v>0</v>
      </c>
      <c r="D9204" s="46">
        <f t="shared" si="143"/>
        <v>0</v>
      </c>
      <c r="E9204" s="51">
        <v>45261</v>
      </c>
      <c r="F9204" s="49" t="s">
        <v>80</v>
      </c>
      <c r="G9204" s="49" t="s">
        <v>81</v>
      </c>
      <c r="H9204" s="49" t="s">
        <v>3564</v>
      </c>
      <c r="I9204" s="49" t="s">
        <v>713</v>
      </c>
      <c r="J9204" s="49">
        <v>135500</v>
      </c>
      <c r="K9204" s="49" t="s">
        <v>107</v>
      </c>
      <c r="L9204" s="49">
        <v>13659165</v>
      </c>
      <c r="M9204" s="49" t="s">
        <v>3580</v>
      </c>
      <c r="N9204" s="51">
        <v>42283</v>
      </c>
      <c r="O9204" s="51">
        <v>42278</v>
      </c>
      <c r="P9204" s="49" t="s">
        <v>3566</v>
      </c>
    </row>
    <row r="9205" spans="1:16">
      <c r="A9205" s="46">
        <v>0</v>
      </c>
      <c r="B9205" s="46">
        <v>0</v>
      </c>
      <c r="C9205" s="46">
        <v>0</v>
      </c>
      <c r="D9205" s="46">
        <f t="shared" si="143"/>
        <v>0</v>
      </c>
      <c r="E9205" s="51">
        <v>45261</v>
      </c>
      <c r="F9205" s="49" t="s">
        <v>80</v>
      </c>
      <c r="G9205" s="49" t="s">
        <v>81</v>
      </c>
      <c r="H9205" s="49" t="s">
        <v>3564</v>
      </c>
      <c r="I9205" s="49" t="s">
        <v>713</v>
      </c>
      <c r="J9205" s="49">
        <v>135500</v>
      </c>
      <c r="K9205" s="49" t="s">
        <v>107</v>
      </c>
      <c r="L9205" s="49">
        <v>14542195</v>
      </c>
      <c r="M9205" s="49" t="s">
        <v>3580</v>
      </c>
      <c r="N9205" s="51">
        <v>42283</v>
      </c>
      <c r="O9205" s="51">
        <v>42430</v>
      </c>
      <c r="P9205" s="49" t="s">
        <v>3566</v>
      </c>
    </row>
    <row r="9206" spans="1:16">
      <c r="A9206" s="46">
        <v>0</v>
      </c>
      <c r="B9206" s="46">
        <v>0</v>
      </c>
      <c r="C9206" s="46">
        <v>0</v>
      </c>
      <c r="D9206" s="46">
        <f t="shared" si="143"/>
        <v>0</v>
      </c>
      <c r="E9206" s="51">
        <v>45261</v>
      </c>
      <c r="F9206" s="49" t="s">
        <v>80</v>
      </c>
      <c r="G9206" s="49" t="s">
        <v>81</v>
      </c>
      <c r="H9206" s="49" t="s">
        <v>3564</v>
      </c>
      <c r="I9206" s="49" t="s">
        <v>713</v>
      </c>
      <c r="J9206" s="49">
        <v>135500</v>
      </c>
      <c r="K9206" s="49" t="s">
        <v>107</v>
      </c>
      <c r="L9206" s="49">
        <v>9753647</v>
      </c>
      <c r="M9206" s="49" t="s">
        <v>3576</v>
      </c>
      <c r="N9206" s="51">
        <v>38701</v>
      </c>
      <c r="O9206" s="51">
        <v>38749</v>
      </c>
      <c r="P9206" s="49" t="s">
        <v>3573</v>
      </c>
    </row>
    <row r="9207" spans="1:16">
      <c r="A9207" s="46">
        <v>0</v>
      </c>
      <c r="B9207" s="46">
        <v>0</v>
      </c>
      <c r="C9207" s="46">
        <v>0</v>
      </c>
      <c r="D9207" s="46">
        <f t="shared" si="143"/>
        <v>0</v>
      </c>
      <c r="E9207" s="51">
        <v>45261</v>
      </c>
      <c r="F9207" s="49" t="s">
        <v>80</v>
      </c>
      <c r="G9207" s="49" t="s">
        <v>81</v>
      </c>
      <c r="H9207" s="49" t="s">
        <v>3564</v>
      </c>
      <c r="I9207" s="49" t="s">
        <v>713</v>
      </c>
      <c r="J9207" s="49">
        <v>135500</v>
      </c>
      <c r="K9207" s="49" t="s">
        <v>107</v>
      </c>
      <c r="L9207" s="49">
        <v>9753658</v>
      </c>
      <c r="M9207" s="49" t="s">
        <v>3577</v>
      </c>
      <c r="N9207" s="51">
        <v>38701</v>
      </c>
      <c r="O9207" s="51">
        <v>38749</v>
      </c>
      <c r="P9207" s="49" t="s">
        <v>3578</v>
      </c>
    </row>
    <row r="9208" spans="1:16">
      <c r="A9208" s="46">
        <v>0</v>
      </c>
      <c r="B9208" s="46">
        <v>0</v>
      </c>
      <c r="C9208" s="46">
        <v>0</v>
      </c>
      <c r="D9208" s="46">
        <f t="shared" si="143"/>
        <v>0</v>
      </c>
      <c r="E9208" s="51">
        <v>45261</v>
      </c>
      <c r="F9208" s="49" t="s">
        <v>80</v>
      </c>
      <c r="G9208" s="49" t="s">
        <v>81</v>
      </c>
      <c r="H9208" s="49" t="s">
        <v>3564</v>
      </c>
      <c r="I9208" s="49" t="s">
        <v>713</v>
      </c>
      <c r="J9208" s="49">
        <v>135500</v>
      </c>
      <c r="K9208" s="49" t="s">
        <v>108</v>
      </c>
      <c r="L9208" s="49">
        <v>10170993</v>
      </c>
      <c r="M9208" s="49" t="s">
        <v>896</v>
      </c>
      <c r="N9208" s="51">
        <v>40148</v>
      </c>
      <c r="O9208" s="51">
        <v>39814</v>
      </c>
      <c r="P9208" s="49" t="s">
        <v>3574</v>
      </c>
    </row>
    <row r="9209" spans="1:16">
      <c r="A9209" s="46">
        <v>0</v>
      </c>
      <c r="B9209" s="46">
        <v>0</v>
      </c>
      <c r="C9209" s="46">
        <v>0</v>
      </c>
      <c r="D9209" s="46">
        <f t="shared" si="143"/>
        <v>0</v>
      </c>
      <c r="E9209" s="51">
        <v>45261</v>
      </c>
      <c r="F9209" s="49" t="s">
        <v>80</v>
      </c>
      <c r="G9209" s="49" t="s">
        <v>81</v>
      </c>
      <c r="H9209" s="49" t="s">
        <v>3564</v>
      </c>
      <c r="I9209" s="49" t="s">
        <v>713</v>
      </c>
      <c r="J9209" s="49">
        <v>135500</v>
      </c>
      <c r="K9209" s="49" t="s">
        <v>108</v>
      </c>
      <c r="L9209" s="49">
        <v>9862069</v>
      </c>
      <c r="M9209" s="49" t="s">
        <v>930</v>
      </c>
      <c r="N9209" s="51">
        <v>35612</v>
      </c>
      <c r="O9209" s="51">
        <v>35612</v>
      </c>
      <c r="P9209" s="49" t="s">
        <v>1091</v>
      </c>
    </row>
    <row r="9210" spans="1:16">
      <c r="A9210" s="46">
        <v>0</v>
      </c>
      <c r="B9210" s="46">
        <v>0</v>
      </c>
      <c r="C9210" s="46">
        <v>0</v>
      </c>
      <c r="D9210" s="46">
        <f t="shared" si="143"/>
        <v>0</v>
      </c>
      <c r="E9210" s="51">
        <v>45261</v>
      </c>
      <c r="F9210" s="49" t="s">
        <v>80</v>
      </c>
      <c r="G9210" s="49" t="s">
        <v>81</v>
      </c>
      <c r="H9210" s="49" t="s">
        <v>3564</v>
      </c>
      <c r="I9210" s="49" t="s">
        <v>713</v>
      </c>
      <c r="J9210" s="49">
        <v>135500</v>
      </c>
      <c r="K9210" s="49" t="s">
        <v>204</v>
      </c>
      <c r="L9210" s="49">
        <v>11873532</v>
      </c>
      <c r="M9210" s="49" t="s">
        <v>994</v>
      </c>
      <c r="N9210" s="51">
        <v>41247</v>
      </c>
      <c r="O9210" s="51">
        <v>40909</v>
      </c>
      <c r="P9210" s="49" t="s">
        <v>1125</v>
      </c>
    </row>
    <row r="9211" spans="1:16">
      <c r="A9211" s="46">
        <v>0</v>
      </c>
      <c r="B9211" s="46">
        <v>0</v>
      </c>
      <c r="C9211" s="46">
        <v>0</v>
      </c>
      <c r="D9211" s="46">
        <f t="shared" si="143"/>
        <v>0</v>
      </c>
      <c r="E9211" s="51">
        <v>45261</v>
      </c>
      <c r="F9211" s="49" t="s">
        <v>80</v>
      </c>
      <c r="G9211" s="49" t="s">
        <v>81</v>
      </c>
      <c r="H9211" s="49" t="s">
        <v>3564</v>
      </c>
      <c r="I9211" s="49" t="s">
        <v>713</v>
      </c>
      <c r="J9211" s="49">
        <v>135500</v>
      </c>
      <c r="K9211" s="49" t="s">
        <v>155</v>
      </c>
      <c r="L9211" s="49">
        <v>11873535</v>
      </c>
      <c r="M9211" s="49" t="s">
        <v>898</v>
      </c>
      <c r="N9211" s="51">
        <v>41247</v>
      </c>
      <c r="O9211" s="51">
        <v>40909</v>
      </c>
      <c r="P9211" s="49" t="s">
        <v>1125</v>
      </c>
    </row>
    <row r="9212" spans="1:16">
      <c r="A9212" s="46">
        <v>0</v>
      </c>
      <c r="B9212" s="46">
        <v>0</v>
      </c>
      <c r="C9212" s="46">
        <v>0</v>
      </c>
      <c r="D9212" s="46">
        <f t="shared" si="143"/>
        <v>0</v>
      </c>
      <c r="E9212" s="51">
        <v>45261</v>
      </c>
      <c r="F9212" s="49" t="s">
        <v>80</v>
      </c>
      <c r="G9212" s="49" t="s">
        <v>81</v>
      </c>
      <c r="H9212" s="49" t="s">
        <v>3564</v>
      </c>
      <c r="I9212" s="49" t="s">
        <v>713</v>
      </c>
      <c r="J9212" s="49">
        <v>135500</v>
      </c>
      <c r="K9212" s="49" t="s">
        <v>156</v>
      </c>
      <c r="L9212" s="49">
        <v>11873538</v>
      </c>
      <c r="M9212" s="49" t="s">
        <v>899</v>
      </c>
      <c r="N9212" s="51">
        <v>41247</v>
      </c>
      <c r="O9212" s="51">
        <v>40909</v>
      </c>
      <c r="P9212" s="49" t="s">
        <v>1125</v>
      </c>
    </row>
    <row r="9213" spans="1:16">
      <c r="A9213" s="46">
        <v>0</v>
      </c>
      <c r="B9213" s="46">
        <v>0</v>
      </c>
      <c r="C9213" s="46">
        <v>0</v>
      </c>
      <c r="D9213" s="46">
        <f t="shared" si="143"/>
        <v>0</v>
      </c>
      <c r="E9213" s="51">
        <v>45261</v>
      </c>
      <c r="F9213" s="49" t="s">
        <v>80</v>
      </c>
      <c r="G9213" s="49" t="s">
        <v>81</v>
      </c>
      <c r="H9213" s="49" t="s">
        <v>3564</v>
      </c>
      <c r="I9213" s="49" t="s">
        <v>713</v>
      </c>
      <c r="J9213" s="49">
        <v>135500</v>
      </c>
      <c r="K9213" s="49" t="s">
        <v>157</v>
      </c>
      <c r="L9213" s="49">
        <v>11873541</v>
      </c>
      <c r="M9213" s="49" t="s">
        <v>900</v>
      </c>
      <c r="N9213" s="51">
        <v>41247</v>
      </c>
      <c r="O9213" s="51">
        <v>40909</v>
      </c>
      <c r="P9213" s="49" t="s">
        <v>1125</v>
      </c>
    </row>
    <row r="9214" spans="1:16">
      <c r="A9214" s="46">
        <v>0</v>
      </c>
      <c r="B9214" s="46">
        <v>0</v>
      </c>
      <c r="C9214" s="46">
        <v>0</v>
      </c>
      <c r="D9214" s="46">
        <f t="shared" si="143"/>
        <v>0</v>
      </c>
      <c r="E9214" s="51">
        <v>45261</v>
      </c>
      <c r="F9214" s="49" t="s">
        <v>80</v>
      </c>
      <c r="G9214" s="49" t="s">
        <v>81</v>
      </c>
      <c r="H9214" s="49" t="s">
        <v>3564</v>
      </c>
      <c r="I9214" s="49" t="s">
        <v>713</v>
      </c>
      <c r="J9214" s="49">
        <v>135500</v>
      </c>
      <c r="K9214" s="49" t="s">
        <v>158</v>
      </c>
      <c r="L9214" s="49">
        <v>11873544</v>
      </c>
      <c r="M9214" s="49" t="s">
        <v>1126</v>
      </c>
      <c r="N9214" s="51">
        <v>41247</v>
      </c>
      <c r="O9214" s="51">
        <v>40909</v>
      </c>
      <c r="P9214" s="49" t="s">
        <v>1125</v>
      </c>
    </row>
    <row r="9215" spans="1:16">
      <c r="A9215" s="46">
        <v>0</v>
      </c>
      <c r="B9215" s="46">
        <v>0</v>
      </c>
      <c r="C9215" s="46">
        <v>0</v>
      </c>
      <c r="D9215" s="46">
        <f t="shared" si="143"/>
        <v>0</v>
      </c>
      <c r="E9215" s="51">
        <v>45261</v>
      </c>
      <c r="F9215" s="49" t="s">
        <v>80</v>
      </c>
      <c r="G9215" s="49" t="s">
        <v>81</v>
      </c>
      <c r="H9215" s="49" t="s">
        <v>3564</v>
      </c>
      <c r="I9215" s="49" t="s">
        <v>713</v>
      </c>
      <c r="J9215" s="49">
        <v>135500</v>
      </c>
      <c r="K9215" s="49" t="s">
        <v>158</v>
      </c>
      <c r="L9215" s="49">
        <v>11534977</v>
      </c>
      <c r="M9215" s="49" t="s">
        <v>901</v>
      </c>
      <c r="N9215" s="51">
        <v>41018</v>
      </c>
      <c r="O9215" s="51">
        <v>40909</v>
      </c>
      <c r="P9215" s="49" t="s">
        <v>3575</v>
      </c>
    </row>
    <row r="9216" spans="1:16">
      <c r="A9216" s="46">
        <v>0</v>
      </c>
      <c r="B9216" s="46">
        <v>0</v>
      </c>
      <c r="C9216" s="46">
        <v>0</v>
      </c>
      <c r="D9216" s="46">
        <f t="shared" si="143"/>
        <v>0</v>
      </c>
      <c r="E9216" s="51">
        <v>45261</v>
      </c>
      <c r="F9216" s="49" t="s">
        <v>80</v>
      </c>
      <c r="G9216" s="49" t="s">
        <v>81</v>
      </c>
      <c r="H9216" s="49" t="s">
        <v>3564</v>
      </c>
      <c r="I9216" s="49" t="s">
        <v>713</v>
      </c>
      <c r="J9216" s="49">
        <v>135500</v>
      </c>
      <c r="K9216" s="49" t="s">
        <v>158</v>
      </c>
      <c r="L9216" s="49">
        <v>11374869</v>
      </c>
      <c r="M9216" s="49" t="s">
        <v>901</v>
      </c>
      <c r="N9216" s="51">
        <v>30498</v>
      </c>
      <c r="O9216" s="51">
        <v>30498</v>
      </c>
      <c r="P9216" s="49" t="s">
        <v>1081</v>
      </c>
    </row>
    <row r="9217" spans="1:16">
      <c r="A9217" s="46">
        <v>0</v>
      </c>
      <c r="B9217" s="46">
        <v>0</v>
      </c>
      <c r="C9217" s="46">
        <v>0</v>
      </c>
      <c r="D9217" s="46">
        <f t="shared" si="143"/>
        <v>0</v>
      </c>
      <c r="E9217" s="51">
        <v>45261</v>
      </c>
      <c r="F9217" s="49" t="s">
        <v>80</v>
      </c>
      <c r="G9217" s="49" t="s">
        <v>81</v>
      </c>
      <c r="H9217" s="49" t="s">
        <v>3564</v>
      </c>
      <c r="I9217" s="49" t="s">
        <v>713</v>
      </c>
      <c r="J9217" s="49">
        <v>135500</v>
      </c>
      <c r="K9217" s="49" t="s">
        <v>197</v>
      </c>
      <c r="L9217" s="49">
        <v>20199887</v>
      </c>
      <c r="M9217" s="49" t="s">
        <v>934</v>
      </c>
      <c r="N9217" s="51">
        <v>42484</v>
      </c>
      <c r="O9217" s="51">
        <v>42370</v>
      </c>
      <c r="P9217" s="49" t="s">
        <v>3568</v>
      </c>
    </row>
    <row r="9218" spans="1:16">
      <c r="A9218" s="46">
        <v>0</v>
      </c>
      <c r="B9218" s="46">
        <v>0</v>
      </c>
      <c r="C9218" s="46">
        <v>0</v>
      </c>
      <c r="D9218" s="46">
        <f t="shared" si="143"/>
        <v>0</v>
      </c>
      <c r="E9218" s="51">
        <v>45261</v>
      </c>
      <c r="F9218" s="49" t="s">
        <v>80</v>
      </c>
      <c r="G9218" s="49" t="s">
        <v>81</v>
      </c>
      <c r="H9218" s="49" t="s">
        <v>3564</v>
      </c>
      <c r="I9218" s="49" t="s">
        <v>713</v>
      </c>
      <c r="J9218" s="49">
        <v>135500</v>
      </c>
      <c r="K9218" s="49" t="s">
        <v>109</v>
      </c>
      <c r="L9218" s="49">
        <v>9804980</v>
      </c>
      <c r="M9218" s="49" t="s">
        <v>914</v>
      </c>
      <c r="N9218" s="51">
        <v>35612</v>
      </c>
      <c r="O9218" s="51">
        <v>35612</v>
      </c>
      <c r="P9218" s="49" t="s">
        <v>1081</v>
      </c>
    </row>
    <row r="9219" spans="1:16">
      <c r="A9219" s="46">
        <v>0</v>
      </c>
      <c r="B9219" s="46">
        <v>0</v>
      </c>
      <c r="C9219" s="46">
        <v>0</v>
      </c>
      <c r="D9219" s="46">
        <f t="shared" ref="D9219:D9282" si="144">+B9219-C9219</f>
        <v>0</v>
      </c>
      <c r="E9219" s="51">
        <v>45261</v>
      </c>
      <c r="F9219" s="49" t="s">
        <v>80</v>
      </c>
      <c r="G9219" s="49" t="s">
        <v>81</v>
      </c>
      <c r="H9219" s="49" t="s">
        <v>3564</v>
      </c>
      <c r="I9219" s="49" t="s">
        <v>713</v>
      </c>
      <c r="J9219" s="49">
        <v>135500</v>
      </c>
      <c r="K9219" s="49" t="s">
        <v>109</v>
      </c>
      <c r="L9219" s="49">
        <v>9810970</v>
      </c>
      <c r="M9219" s="49" t="s">
        <v>914</v>
      </c>
      <c r="N9219" s="51">
        <v>37408</v>
      </c>
      <c r="O9219" s="51">
        <v>37257</v>
      </c>
      <c r="P9219" s="49" t="s">
        <v>3574</v>
      </c>
    </row>
    <row r="9220" spans="1:16">
      <c r="A9220" s="46">
        <v>0</v>
      </c>
      <c r="B9220" s="46">
        <v>0</v>
      </c>
      <c r="C9220" s="46">
        <v>0</v>
      </c>
      <c r="D9220" s="46">
        <f t="shared" si="144"/>
        <v>0</v>
      </c>
      <c r="E9220" s="51">
        <v>45261</v>
      </c>
      <c r="F9220" s="49" t="s">
        <v>80</v>
      </c>
      <c r="G9220" s="49" t="s">
        <v>81</v>
      </c>
      <c r="H9220" s="49" t="s">
        <v>3564</v>
      </c>
      <c r="I9220" s="49" t="s">
        <v>713</v>
      </c>
      <c r="J9220" s="49">
        <v>135500</v>
      </c>
      <c r="K9220" s="49" t="s">
        <v>109</v>
      </c>
      <c r="L9220" s="49">
        <v>9804978</v>
      </c>
      <c r="M9220" s="49" t="s">
        <v>914</v>
      </c>
      <c r="N9220" s="51">
        <v>35612</v>
      </c>
      <c r="O9220" s="51">
        <v>35612</v>
      </c>
      <c r="P9220" s="49" t="s">
        <v>1081</v>
      </c>
    </row>
    <row r="9221" spans="1:16">
      <c r="A9221" s="46">
        <v>0</v>
      </c>
      <c r="B9221" s="46">
        <v>0</v>
      </c>
      <c r="C9221" s="46">
        <v>0</v>
      </c>
      <c r="D9221" s="46">
        <f t="shared" si="144"/>
        <v>0</v>
      </c>
      <c r="E9221" s="51">
        <v>45261</v>
      </c>
      <c r="F9221" s="49" t="s">
        <v>80</v>
      </c>
      <c r="G9221" s="49" t="s">
        <v>81</v>
      </c>
      <c r="H9221" s="49" t="s">
        <v>3564</v>
      </c>
      <c r="I9221" s="49" t="s">
        <v>713</v>
      </c>
      <c r="J9221" s="49">
        <v>135500</v>
      </c>
      <c r="K9221" s="49" t="s">
        <v>109</v>
      </c>
      <c r="L9221" s="49">
        <v>9804981</v>
      </c>
      <c r="M9221" s="49" t="s">
        <v>914</v>
      </c>
      <c r="N9221" s="51">
        <v>35247</v>
      </c>
      <c r="O9221" s="51">
        <v>35247</v>
      </c>
      <c r="P9221" s="49" t="s">
        <v>1081</v>
      </c>
    </row>
    <row r="9222" spans="1:16">
      <c r="A9222" s="46">
        <v>0</v>
      </c>
      <c r="B9222" s="46">
        <v>0</v>
      </c>
      <c r="C9222" s="46">
        <v>0</v>
      </c>
      <c r="D9222" s="46">
        <f t="shared" si="144"/>
        <v>0</v>
      </c>
      <c r="E9222" s="51">
        <v>45261</v>
      </c>
      <c r="F9222" s="49" t="s">
        <v>80</v>
      </c>
      <c r="G9222" s="49" t="s">
        <v>81</v>
      </c>
      <c r="H9222" s="49" t="s">
        <v>3564</v>
      </c>
      <c r="I9222" s="49" t="s">
        <v>713</v>
      </c>
      <c r="J9222" s="49">
        <v>135500</v>
      </c>
      <c r="K9222" s="49" t="s">
        <v>109</v>
      </c>
      <c r="L9222" s="49">
        <v>9803023</v>
      </c>
      <c r="M9222" s="49" t="s">
        <v>914</v>
      </c>
      <c r="N9222" s="51">
        <v>35247</v>
      </c>
      <c r="O9222" s="51">
        <v>35247</v>
      </c>
      <c r="P9222" s="49" t="s">
        <v>1081</v>
      </c>
    </row>
    <row r="9223" spans="1:16">
      <c r="A9223" s="46">
        <v>0</v>
      </c>
      <c r="B9223" s="46">
        <v>0</v>
      </c>
      <c r="C9223" s="46">
        <v>0</v>
      </c>
      <c r="D9223" s="46">
        <f t="shared" si="144"/>
        <v>0</v>
      </c>
      <c r="E9223" s="51">
        <v>45261</v>
      </c>
      <c r="F9223" s="49" t="s">
        <v>80</v>
      </c>
      <c r="G9223" s="49" t="s">
        <v>81</v>
      </c>
      <c r="H9223" s="49" t="s">
        <v>3564</v>
      </c>
      <c r="I9223" s="49" t="s">
        <v>713</v>
      </c>
      <c r="J9223" s="49">
        <v>135500</v>
      </c>
      <c r="K9223" s="49" t="s">
        <v>109</v>
      </c>
      <c r="L9223" s="49">
        <v>9804967</v>
      </c>
      <c r="M9223" s="49" t="s">
        <v>914</v>
      </c>
      <c r="N9223" s="51">
        <v>33055</v>
      </c>
      <c r="O9223" s="51">
        <v>33055</v>
      </c>
      <c r="P9223" s="49" t="s">
        <v>1081</v>
      </c>
    </row>
    <row r="9224" spans="1:16">
      <c r="A9224" s="46">
        <v>0</v>
      </c>
      <c r="B9224" s="46">
        <v>0</v>
      </c>
      <c r="C9224" s="46">
        <v>0</v>
      </c>
      <c r="D9224" s="46">
        <f t="shared" si="144"/>
        <v>0</v>
      </c>
      <c r="E9224" s="51">
        <v>45261</v>
      </c>
      <c r="F9224" s="49" t="s">
        <v>80</v>
      </c>
      <c r="G9224" s="49" t="s">
        <v>81</v>
      </c>
      <c r="H9224" s="49" t="s">
        <v>3564</v>
      </c>
      <c r="I9224" s="49" t="s">
        <v>713</v>
      </c>
      <c r="J9224" s="49">
        <v>135500</v>
      </c>
      <c r="K9224" s="49" t="s">
        <v>109</v>
      </c>
      <c r="L9224" s="49">
        <v>9817933</v>
      </c>
      <c r="M9224" s="49" t="s">
        <v>914</v>
      </c>
      <c r="N9224" s="51">
        <v>38261</v>
      </c>
      <c r="O9224" s="51">
        <v>37987</v>
      </c>
      <c r="P9224" s="49" t="s">
        <v>3574</v>
      </c>
    </row>
    <row r="9225" spans="1:16">
      <c r="A9225" s="46">
        <v>0</v>
      </c>
      <c r="B9225" s="46">
        <v>0</v>
      </c>
      <c r="C9225" s="46">
        <v>0</v>
      </c>
      <c r="D9225" s="46">
        <f t="shared" si="144"/>
        <v>0</v>
      </c>
      <c r="E9225" s="51">
        <v>45261</v>
      </c>
      <c r="F9225" s="49" t="s">
        <v>80</v>
      </c>
      <c r="G9225" s="49" t="s">
        <v>81</v>
      </c>
      <c r="H9225" s="49" t="s">
        <v>3564</v>
      </c>
      <c r="I9225" s="49" t="s">
        <v>713</v>
      </c>
      <c r="J9225" s="49">
        <v>135500</v>
      </c>
      <c r="K9225" s="49" t="s">
        <v>109</v>
      </c>
      <c r="L9225" s="49">
        <v>20759943</v>
      </c>
      <c r="M9225" s="49" t="s">
        <v>914</v>
      </c>
      <c r="N9225" s="51">
        <v>33420</v>
      </c>
      <c r="O9225" s="51">
        <v>33420</v>
      </c>
      <c r="P9225" s="49" t="s">
        <v>909</v>
      </c>
    </row>
    <row r="9226" spans="1:16">
      <c r="A9226" s="46">
        <v>0</v>
      </c>
      <c r="B9226" s="46">
        <v>0</v>
      </c>
      <c r="C9226" s="46">
        <v>0</v>
      </c>
      <c r="D9226" s="46">
        <f t="shared" si="144"/>
        <v>0</v>
      </c>
      <c r="E9226" s="51">
        <v>45261</v>
      </c>
      <c r="F9226" s="49" t="s">
        <v>80</v>
      </c>
      <c r="G9226" s="49" t="s">
        <v>81</v>
      </c>
      <c r="H9226" s="49" t="s">
        <v>3564</v>
      </c>
      <c r="I9226" s="49" t="s">
        <v>713</v>
      </c>
      <c r="J9226" s="49">
        <v>135500</v>
      </c>
      <c r="K9226" s="49" t="s">
        <v>109</v>
      </c>
      <c r="L9226" s="49">
        <v>20759964</v>
      </c>
      <c r="M9226" s="49" t="s">
        <v>914</v>
      </c>
      <c r="N9226" s="51">
        <v>34516</v>
      </c>
      <c r="O9226" s="51">
        <v>34516</v>
      </c>
      <c r="P9226" s="49" t="s">
        <v>909</v>
      </c>
    </row>
    <row r="9227" spans="1:16">
      <c r="A9227" s="46">
        <v>0</v>
      </c>
      <c r="B9227" s="46">
        <v>0</v>
      </c>
      <c r="C9227" s="46">
        <v>0</v>
      </c>
      <c r="D9227" s="46">
        <f t="shared" si="144"/>
        <v>0</v>
      </c>
      <c r="E9227" s="51">
        <v>45261</v>
      </c>
      <c r="F9227" s="49" t="s">
        <v>80</v>
      </c>
      <c r="G9227" s="49" t="s">
        <v>81</v>
      </c>
      <c r="H9227" s="49" t="s">
        <v>3564</v>
      </c>
      <c r="I9227" s="49" t="s">
        <v>713</v>
      </c>
      <c r="J9227" s="49">
        <v>135500</v>
      </c>
      <c r="K9227" s="49" t="s">
        <v>109</v>
      </c>
      <c r="L9227" s="49">
        <v>9738332</v>
      </c>
      <c r="M9227" s="49" t="s">
        <v>914</v>
      </c>
      <c r="N9227" s="51">
        <v>38701</v>
      </c>
      <c r="O9227" s="51">
        <v>38353</v>
      </c>
      <c r="P9227" s="49" t="s">
        <v>3573</v>
      </c>
    </row>
    <row r="9228" spans="1:16">
      <c r="A9228" s="46">
        <v>0</v>
      </c>
      <c r="B9228" s="46">
        <v>0</v>
      </c>
      <c r="C9228" s="46">
        <v>0</v>
      </c>
      <c r="D9228" s="46">
        <f t="shared" si="144"/>
        <v>0</v>
      </c>
      <c r="E9228" s="51">
        <v>45261</v>
      </c>
      <c r="F9228" s="49" t="s">
        <v>80</v>
      </c>
      <c r="G9228" s="49" t="s">
        <v>81</v>
      </c>
      <c r="H9228" s="49" t="s">
        <v>3564</v>
      </c>
      <c r="I9228" s="49" t="s">
        <v>713</v>
      </c>
      <c r="J9228" s="49">
        <v>135500</v>
      </c>
      <c r="K9228" s="49" t="s">
        <v>109</v>
      </c>
      <c r="L9228" s="49">
        <v>20759936</v>
      </c>
      <c r="M9228" s="49" t="s">
        <v>914</v>
      </c>
      <c r="N9228" s="51">
        <v>30133</v>
      </c>
      <c r="O9228" s="51">
        <v>30133</v>
      </c>
      <c r="P9228" s="49" t="s">
        <v>909</v>
      </c>
    </row>
    <row r="9229" spans="1:16">
      <c r="A9229" s="46">
        <v>0</v>
      </c>
      <c r="B9229" s="46">
        <v>0</v>
      </c>
      <c r="C9229" s="46">
        <v>0</v>
      </c>
      <c r="D9229" s="46">
        <f t="shared" si="144"/>
        <v>0</v>
      </c>
      <c r="E9229" s="51">
        <v>45261</v>
      </c>
      <c r="F9229" s="49" t="s">
        <v>80</v>
      </c>
      <c r="G9229" s="49" t="s">
        <v>81</v>
      </c>
      <c r="H9229" s="49" t="s">
        <v>3564</v>
      </c>
      <c r="I9229" s="49" t="s">
        <v>713</v>
      </c>
      <c r="J9229" s="49">
        <v>135500</v>
      </c>
      <c r="K9229" s="49" t="s">
        <v>109</v>
      </c>
      <c r="L9229" s="49">
        <v>20759950</v>
      </c>
      <c r="M9229" s="49" t="s">
        <v>914</v>
      </c>
      <c r="N9229" s="51">
        <v>34151</v>
      </c>
      <c r="O9229" s="51">
        <v>34151</v>
      </c>
      <c r="P9229" s="49" t="s">
        <v>909</v>
      </c>
    </row>
    <row r="9230" spans="1:16">
      <c r="A9230" s="46">
        <v>0</v>
      </c>
      <c r="B9230" s="46">
        <v>0</v>
      </c>
      <c r="C9230" s="46">
        <v>0</v>
      </c>
      <c r="D9230" s="46">
        <f t="shared" si="144"/>
        <v>0</v>
      </c>
      <c r="E9230" s="51">
        <v>45261</v>
      </c>
      <c r="F9230" s="49" t="s">
        <v>80</v>
      </c>
      <c r="G9230" s="49" t="s">
        <v>81</v>
      </c>
      <c r="H9230" s="49" t="s">
        <v>3564</v>
      </c>
      <c r="I9230" s="49" t="s">
        <v>713</v>
      </c>
      <c r="J9230" s="49">
        <v>135500</v>
      </c>
      <c r="K9230" s="49" t="s">
        <v>109</v>
      </c>
      <c r="L9230" s="49">
        <v>20759971</v>
      </c>
      <c r="M9230" s="49" t="s">
        <v>914</v>
      </c>
      <c r="N9230" s="51">
        <v>35247</v>
      </c>
      <c r="O9230" s="51">
        <v>35247</v>
      </c>
      <c r="P9230" s="49" t="s">
        <v>909</v>
      </c>
    </row>
    <row r="9231" spans="1:16">
      <c r="A9231" s="46">
        <v>0</v>
      </c>
      <c r="B9231" s="46">
        <v>0</v>
      </c>
      <c r="C9231" s="46">
        <v>0</v>
      </c>
      <c r="D9231" s="46">
        <f t="shared" si="144"/>
        <v>0</v>
      </c>
      <c r="E9231" s="51">
        <v>45261</v>
      </c>
      <c r="F9231" s="49" t="s">
        <v>80</v>
      </c>
      <c r="G9231" s="49" t="s">
        <v>81</v>
      </c>
      <c r="H9231" s="49" t="s">
        <v>3564</v>
      </c>
      <c r="I9231" s="49" t="s">
        <v>713</v>
      </c>
      <c r="J9231" s="49">
        <v>135500</v>
      </c>
      <c r="K9231" s="49" t="s">
        <v>109</v>
      </c>
      <c r="L9231" s="49">
        <v>20760013</v>
      </c>
      <c r="M9231" s="49" t="s">
        <v>914</v>
      </c>
      <c r="N9231" s="51">
        <v>19906</v>
      </c>
      <c r="O9231" s="51">
        <v>19906</v>
      </c>
      <c r="P9231" s="49" t="s">
        <v>909</v>
      </c>
    </row>
    <row r="9232" spans="1:16">
      <c r="A9232" s="46">
        <v>0</v>
      </c>
      <c r="B9232" s="46">
        <v>0</v>
      </c>
      <c r="C9232" s="46">
        <v>0</v>
      </c>
      <c r="D9232" s="46">
        <f t="shared" si="144"/>
        <v>0</v>
      </c>
      <c r="E9232" s="51">
        <v>45261</v>
      </c>
      <c r="F9232" s="49" t="s">
        <v>80</v>
      </c>
      <c r="G9232" s="49" t="s">
        <v>81</v>
      </c>
      <c r="H9232" s="49" t="s">
        <v>3564</v>
      </c>
      <c r="I9232" s="49" t="s">
        <v>713</v>
      </c>
      <c r="J9232" s="49">
        <v>135500</v>
      </c>
      <c r="K9232" s="49" t="s">
        <v>109</v>
      </c>
      <c r="L9232" s="49">
        <v>9804982</v>
      </c>
      <c r="M9232" s="49" t="s">
        <v>914</v>
      </c>
      <c r="N9232" s="51">
        <v>35612</v>
      </c>
      <c r="O9232" s="51">
        <v>35612</v>
      </c>
      <c r="P9232" s="49" t="s">
        <v>1081</v>
      </c>
    </row>
    <row r="9233" spans="1:16">
      <c r="A9233" s="46">
        <v>0</v>
      </c>
      <c r="B9233" s="46">
        <v>0</v>
      </c>
      <c r="C9233" s="46">
        <v>0</v>
      </c>
      <c r="D9233" s="46">
        <f t="shared" si="144"/>
        <v>0</v>
      </c>
      <c r="E9233" s="51">
        <v>45261</v>
      </c>
      <c r="F9233" s="49" t="s">
        <v>80</v>
      </c>
      <c r="G9233" s="49" t="s">
        <v>81</v>
      </c>
      <c r="H9233" s="49" t="s">
        <v>3564</v>
      </c>
      <c r="I9233" s="49" t="s">
        <v>713</v>
      </c>
      <c r="J9233" s="49">
        <v>135500</v>
      </c>
      <c r="K9233" s="49" t="s">
        <v>109</v>
      </c>
      <c r="L9233" s="49">
        <v>20760006</v>
      </c>
      <c r="M9233" s="49" t="s">
        <v>914</v>
      </c>
      <c r="N9233" s="51">
        <v>19906</v>
      </c>
      <c r="O9233" s="51">
        <v>19906</v>
      </c>
      <c r="P9233" s="49" t="s">
        <v>909</v>
      </c>
    </row>
    <row r="9234" spans="1:16">
      <c r="A9234" s="46">
        <v>0</v>
      </c>
      <c r="B9234" s="46">
        <v>0</v>
      </c>
      <c r="C9234" s="46">
        <v>0</v>
      </c>
      <c r="D9234" s="46">
        <f t="shared" si="144"/>
        <v>0</v>
      </c>
      <c r="E9234" s="51">
        <v>45261</v>
      </c>
      <c r="F9234" s="49" t="s">
        <v>80</v>
      </c>
      <c r="G9234" s="49" t="s">
        <v>81</v>
      </c>
      <c r="H9234" s="49" t="s">
        <v>3564</v>
      </c>
      <c r="I9234" s="49" t="s">
        <v>713</v>
      </c>
      <c r="J9234" s="49">
        <v>135500</v>
      </c>
      <c r="K9234" s="49" t="s">
        <v>109</v>
      </c>
      <c r="L9234" s="49">
        <v>9804976</v>
      </c>
      <c r="M9234" s="49" t="s">
        <v>914</v>
      </c>
      <c r="N9234" s="51">
        <v>34881</v>
      </c>
      <c r="O9234" s="51">
        <v>34881</v>
      </c>
      <c r="P9234" s="49" t="s">
        <v>1081</v>
      </c>
    </row>
    <row r="9235" spans="1:16">
      <c r="A9235" s="46">
        <v>0</v>
      </c>
      <c r="B9235" s="46">
        <v>0</v>
      </c>
      <c r="C9235" s="46">
        <v>0</v>
      </c>
      <c r="D9235" s="46">
        <f t="shared" si="144"/>
        <v>0</v>
      </c>
      <c r="E9235" s="51">
        <v>45261</v>
      </c>
      <c r="F9235" s="49" t="s">
        <v>80</v>
      </c>
      <c r="G9235" s="49" t="s">
        <v>81</v>
      </c>
      <c r="H9235" s="49" t="s">
        <v>3564</v>
      </c>
      <c r="I9235" s="49" t="s">
        <v>713</v>
      </c>
      <c r="J9235" s="49">
        <v>135500</v>
      </c>
      <c r="K9235" s="49" t="s">
        <v>109</v>
      </c>
      <c r="L9235" s="49">
        <v>9804979</v>
      </c>
      <c r="M9235" s="49" t="s">
        <v>914</v>
      </c>
      <c r="N9235" s="51">
        <v>35247</v>
      </c>
      <c r="O9235" s="51">
        <v>35247</v>
      </c>
      <c r="P9235" s="49" t="s">
        <v>1081</v>
      </c>
    </row>
    <row r="9236" spans="1:16">
      <c r="A9236" s="46">
        <v>0</v>
      </c>
      <c r="B9236" s="46">
        <v>0</v>
      </c>
      <c r="C9236" s="46">
        <v>0</v>
      </c>
      <c r="D9236" s="46">
        <f t="shared" si="144"/>
        <v>0</v>
      </c>
      <c r="E9236" s="51">
        <v>45261</v>
      </c>
      <c r="F9236" s="49" t="s">
        <v>80</v>
      </c>
      <c r="G9236" s="49" t="s">
        <v>81</v>
      </c>
      <c r="H9236" s="49" t="s">
        <v>3564</v>
      </c>
      <c r="I9236" s="49" t="s">
        <v>713</v>
      </c>
      <c r="J9236" s="49">
        <v>135500</v>
      </c>
      <c r="K9236" s="49" t="s">
        <v>109</v>
      </c>
      <c r="L9236" s="49">
        <v>9804966</v>
      </c>
      <c r="M9236" s="49" t="s">
        <v>914</v>
      </c>
      <c r="N9236" s="51">
        <v>30498</v>
      </c>
      <c r="O9236" s="51">
        <v>30498</v>
      </c>
      <c r="P9236" s="49" t="s">
        <v>1081</v>
      </c>
    </row>
    <row r="9237" spans="1:16">
      <c r="A9237" s="46">
        <v>0</v>
      </c>
      <c r="B9237" s="46">
        <v>0</v>
      </c>
      <c r="C9237" s="46">
        <v>0</v>
      </c>
      <c r="D9237" s="46">
        <f t="shared" si="144"/>
        <v>0</v>
      </c>
      <c r="E9237" s="51">
        <v>45261</v>
      </c>
      <c r="F9237" s="49" t="s">
        <v>80</v>
      </c>
      <c r="G9237" s="49" t="s">
        <v>81</v>
      </c>
      <c r="H9237" s="49" t="s">
        <v>3564</v>
      </c>
      <c r="I9237" s="49" t="s">
        <v>713</v>
      </c>
      <c r="J9237" s="49">
        <v>135500</v>
      </c>
      <c r="K9237" s="49" t="s">
        <v>109</v>
      </c>
      <c r="L9237" s="49">
        <v>9804977</v>
      </c>
      <c r="M9237" s="49" t="s">
        <v>914</v>
      </c>
      <c r="N9237" s="51">
        <v>35612</v>
      </c>
      <c r="O9237" s="51">
        <v>35612</v>
      </c>
      <c r="P9237" s="49" t="s">
        <v>1081</v>
      </c>
    </row>
    <row r="9238" spans="1:16">
      <c r="A9238" s="46">
        <v>0</v>
      </c>
      <c r="B9238" s="46">
        <v>0</v>
      </c>
      <c r="C9238" s="46">
        <v>0</v>
      </c>
      <c r="D9238" s="46">
        <f t="shared" si="144"/>
        <v>0</v>
      </c>
      <c r="E9238" s="51">
        <v>45261</v>
      </c>
      <c r="F9238" s="49" t="s">
        <v>80</v>
      </c>
      <c r="G9238" s="49" t="s">
        <v>81</v>
      </c>
      <c r="H9238" s="49" t="s">
        <v>3564</v>
      </c>
      <c r="I9238" s="49" t="s">
        <v>713</v>
      </c>
      <c r="J9238" s="49">
        <v>135500</v>
      </c>
      <c r="K9238" s="49" t="s">
        <v>109</v>
      </c>
      <c r="L9238" s="49">
        <v>20759957</v>
      </c>
      <c r="M9238" s="49" t="s">
        <v>914</v>
      </c>
      <c r="N9238" s="51">
        <v>34516</v>
      </c>
      <c r="O9238" s="51">
        <v>34516</v>
      </c>
      <c r="P9238" s="49" t="s">
        <v>909</v>
      </c>
    </row>
    <row r="9239" spans="1:16">
      <c r="A9239" s="46">
        <v>0</v>
      </c>
      <c r="B9239" s="46">
        <v>0</v>
      </c>
      <c r="C9239" s="46">
        <v>0</v>
      </c>
      <c r="D9239" s="46">
        <f t="shared" si="144"/>
        <v>0</v>
      </c>
      <c r="E9239" s="51">
        <v>45261</v>
      </c>
      <c r="F9239" s="49" t="s">
        <v>80</v>
      </c>
      <c r="G9239" s="49" t="s">
        <v>81</v>
      </c>
      <c r="H9239" s="49" t="s">
        <v>3564</v>
      </c>
      <c r="I9239" s="49" t="s">
        <v>713</v>
      </c>
      <c r="J9239" s="49">
        <v>135500</v>
      </c>
      <c r="K9239" s="49" t="s">
        <v>109</v>
      </c>
      <c r="L9239" s="49">
        <v>20760020</v>
      </c>
      <c r="M9239" s="49" t="s">
        <v>914</v>
      </c>
      <c r="N9239" s="51">
        <v>19906</v>
      </c>
      <c r="O9239" s="51">
        <v>19906</v>
      </c>
      <c r="P9239" s="49" t="s">
        <v>909</v>
      </c>
    </row>
    <row r="9240" spans="1:16">
      <c r="A9240" s="46">
        <v>0</v>
      </c>
      <c r="B9240" s="46">
        <v>0</v>
      </c>
      <c r="C9240" s="46">
        <v>0</v>
      </c>
      <c r="D9240" s="46">
        <f t="shared" si="144"/>
        <v>0</v>
      </c>
      <c r="E9240" s="51">
        <v>45261</v>
      </c>
      <c r="F9240" s="49" t="s">
        <v>80</v>
      </c>
      <c r="G9240" s="49" t="s">
        <v>81</v>
      </c>
      <c r="H9240" s="49" t="s">
        <v>3564</v>
      </c>
      <c r="I9240" s="49" t="s">
        <v>713</v>
      </c>
      <c r="J9240" s="49">
        <v>135500</v>
      </c>
      <c r="K9240" s="49" t="s">
        <v>116</v>
      </c>
      <c r="L9240" s="49">
        <v>9776097</v>
      </c>
      <c r="M9240" s="49" t="s">
        <v>3093</v>
      </c>
      <c r="N9240" s="51">
        <v>35247</v>
      </c>
      <c r="O9240" s="51">
        <v>35247</v>
      </c>
      <c r="P9240" s="49" t="s">
        <v>1091</v>
      </c>
    </row>
    <row r="9241" spans="1:16">
      <c r="A9241" s="46">
        <v>0</v>
      </c>
      <c r="B9241" s="46">
        <v>0</v>
      </c>
      <c r="C9241" s="46">
        <v>0</v>
      </c>
      <c r="D9241" s="46">
        <f t="shared" si="144"/>
        <v>0</v>
      </c>
      <c r="E9241" s="51">
        <v>45261</v>
      </c>
      <c r="F9241" s="49" t="s">
        <v>80</v>
      </c>
      <c r="G9241" s="49" t="s">
        <v>81</v>
      </c>
      <c r="H9241" s="49" t="s">
        <v>3564</v>
      </c>
      <c r="I9241" s="49" t="s">
        <v>713</v>
      </c>
      <c r="J9241" s="49">
        <v>135500</v>
      </c>
      <c r="K9241" s="49" t="s">
        <v>692</v>
      </c>
      <c r="L9241" s="49">
        <v>9860126</v>
      </c>
      <c r="M9241" s="49" t="s">
        <v>3166</v>
      </c>
      <c r="N9241" s="51">
        <v>35612</v>
      </c>
      <c r="O9241" s="51">
        <v>35612</v>
      </c>
      <c r="P9241" s="49" t="s">
        <v>1091</v>
      </c>
    </row>
    <row r="9242" spans="1:16">
      <c r="A9242" s="46">
        <v>0</v>
      </c>
      <c r="B9242" s="46">
        <v>0</v>
      </c>
      <c r="C9242" s="46">
        <v>0</v>
      </c>
      <c r="D9242" s="46">
        <f t="shared" si="144"/>
        <v>0</v>
      </c>
      <c r="E9242" s="51">
        <v>45261</v>
      </c>
      <c r="F9242" s="49" t="s">
        <v>80</v>
      </c>
      <c r="G9242" s="49" t="s">
        <v>81</v>
      </c>
      <c r="H9242" s="49" t="s">
        <v>3564</v>
      </c>
      <c r="I9242" s="49" t="s">
        <v>713</v>
      </c>
      <c r="J9242" s="49">
        <v>135500</v>
      </c>
      <c r="K9242" s="49" t="s">
        <v>692</v>
      </c>
      <c r="L9242" s="49">
        <v>9975176</v>
      </c>
      <c r="M9242" s="49" t="s">
        <v>3166</v>
      </c>
      <c r="N9242" s="51">
        <v>33786</v>
      </c>
      <c r="O9242" s="51">
        <v>33786</v>
      </c>
      <c r="P9242" s="49" t="s">
        <v>1091</v>
      </c>
    </row>
    <row r="9243" spans="1:16">
      <c r="A9243" s="46">
        <v>0</v>
      </c>
      <c r="B9243" s="46">
        <v>0</v>
      </c>
      <c r="C9243" s="46">
        <v>0</v>
      </c>
      <c r="D9243" s="46">
        <f t="shared" si="144"/>
        <v>0</v>
      </c>
      <c r="E9243" s="51">
        <v>45261</v>
      </c>
      <c r="F9243" s="49" t="s">
        <v>80</v>
      </c>
      <c r="G9243" s="49" t="s">
        <v>81</v>
      </c>
      <c r="H9243" s="49" t="s">
        <v>3564</v>
      </c>
      <c r="I9243" s="49" t="s">
        <v>713</v>
      </c>
      <c r="J9243" s="49">
        <v>135500</v>
      </c>
      <c r="K9243" s="49" t="s">
        <v>692</v>
      </c>
      <c r="L9243" s="49">
        <v>9975177</v>
      </c>
      <c r="M9243" s="49" t="s">
        <v>3166</v>
      </c>
      <c r="N9243" s="51">
        <v>33055</v>
      </c>
      <c r="O9243" s="51">
        <v>33055</v>
      </c>
      <c r="P9243" s="49" t="s">
        <v>1091</v>
      </c>
    </row>
    <row r="9244" spans="1:16">
      <c r="A9244" s="46">
        <v>0</v>
      </c>
      <c r="B9244" s="46">
        <v>0</v>
      </c>
      <c r="C9244" s="46">
        <v>0</v>
      </c>
      <c r="D9244" s="46">
        <f t="shared" si="144"/>
        <v>0</v>
      </c>
      <c r="E9244" s="51">
        <v>45261</v>
      </c>
      <c r="F9244" s="49" t="s">
        <v>80</v>
      </c>
      <c r="G9244" s="49" t="s">
        <v>81</v>
      </c>
      <c r="H9244" s="49" t="s">
        <v>3564</v>
      </c>
      <c r="I9244" s="49" t="s">
        <v>713</v>
      </c>
      <c r="J9244" s="49">
        <v>135500</v>
      </c>
      <c r="K9244" s="49" t="s">
        <v>692</v>
      </c>
      <c r="L9244" s="49">
        <v>9776098</v>
      </c>
      <c r="M9244" s="49" t="s">
        <v>3166</v>
      </c>
      <c r="N9244" s="51">
        <v>35247</v>
      </c>
      <c r="O9244" s="51">
        <v>35247</v>
      </c>
      <c r="P9244" s="49" t="s">
        <v>1091</v>
      </c>
    </row>
    <row r="9245" spans="1:16">
      <c r="A9245" s="46">
        <v>0</v>
      </c>
      <c r="B9245" s="46">
        <v>0</v>
      </c>
      <c r="C9245" s="46">
        <v>0</v>
      </c>
      <c r="D9245" s="46">
        <f t="shared" si="144"/>
        <v>0</v>
      </c>
      <c r="E9245" s="51">
        <v>45261</v>
      </c>
      <c r="F9245" s="49" t="s">
        <v>80</v>
      </c>
      <c r="G9245" s="49" t="s">
        <v>81</v>
      </c>
      <c r="H9245" s="49" t="s">
        <v>3564</v>
      </c>
      <c r="I9245" s="49" t="s">
        <v>713</v>
      </c>
      <c r="J9245" s="49">
        <v>135500</v>
      </c>
      <c r="K9245" s="49" t="s">
        <v>693</v>
      </c>
      <c r="L9245" s="49">
        <v>9776225</v>
      </c>
      <c r="M9245" s="49" t="s">
        <v>3128</v>
      </c>
      <c r="N9245" s="51">
        <v>35247</v>
      </c>
      <c r="O9245" s="51">
        <v>35247</v>
      </c>
      <c r="P9245" s="49" t="s">
        <v>1091</v>
      </c>
    </row>
    <row r="9246" spans="1:16">
      <c r="A9246" s="46">
        <v>0</v>
      </c>
      <c r="B9246" s="46">
        <v>0</v>
      </c>
      <c r="C9246" s="46">
        <v>0</v>
      </c>
      <c r="D9246" s="46">
        <f t="shared" si="144"/>
        <v>0</v>
      </c>
      <c r="E9246" s="51">
        <v>45261</v>
      </c>
      <c r="F9246" s="49" t="s">
        <v>80</v>
      </c>
      <c r="G9246" s="49" t="s">
        <v>81</v>
      </c>
      <c r="H9246" s="49" t="s">
        <v>3564</v>
      </c>
      <c r="I9246" s="49" t="s">
        <v>713</v>
      </c>
      <c r="J9246" s="49">
        <v>135500</v>
      </c>
      <c r="K9246" s="49" t="s">
        <v>693</v>
      </c>
      <c r="L9246" s="49">
        <v>9856380</v>
      </c>
      <c r="M9246" s="49" t="s">
        <v>3128</v>
      </c>
      <c r="N9246" s="51">
        <v>35612</v>
      </c>
      <c r="O9246" s="51">
        <v>35612</v>
      </c>
      <c r="P9246" s="49" t="s">
        <v>1091</v>
      </c>
    </row>
    <row r="9247" spans="1:16">
      <c r="A9247" s="46">
        <v>0</v>
      </c>
      <c r="B9247" s="46">
        <v>0</v>
      </c>
      <c r="C9247" s="46">
        <v>0</v>
      </c>
      <c r="D9247" s="46">
        <f t="shared" si="144"/>
        <v>0</v>
      </c>
      <c r="E9247" s="51">
        <v>45261</v>
      </c>
      <c r="F9247" s="49" t="s">
        <v>80</v>
      </c>
      <c r="G9247" s="49" t="s">
        <v>81</v>
      </c>
      <c r="H9247" s="49" t="s">
        <v>3564</v>
      </c>
      <c r="I9247" s="49" t="s">
        <v>713</v>
      </c>
      <c r="J9247" s="49">
        <v>135500</v>
      </c>
      <c r="K9247" s="49" t="s">
        <v>693</v>
      </c>
      <c r="L9247" s="49">
        <v>9975175</v>
      </c>
      <c r="M9247" s="49" t="s">
        <v>3128</v>
      </c>
      <c r="N9247" s="51">
        <v>33786</v>
      </c>
      <c r="O9247" s="51">
        <v>33786</v>
      </c>
      <c r="P9247" s="49" t="s">
        <v>1091</v>
      </c>
    </row>
    <row r="9248" spans="1:16">
      <c r="A9248" s="46">
        <v>0</v>
      </c>
      <c r="B9248" s="46">
        <v>0</v>
      </c>
      <c r="C9248" s="46">
        <v>0</v>
      </c>
      <c r="D9248" s="46">
        <f t="shared" si="144"/>
        <v>0</v>
      </c>
      <c r="E9248" s="51">
        <v>45261</v>
      </c>
      <c r="F9248" s="49" t="s">
        <v>80</v>
      </c>
      <c r="G9248" s="49" t="s">
        <v>81</v>
      </c>
      <c r="H9248" s="49" t="s">
        <v>3564</v>
      </c>
      <c r="I9248" s="49" t="s">
        <v>713</v>
      </c>
      <c r="J9248" s="49">
        <v>135500</v>
      </c>
      <c r="K9248" s="49" t="s">
        <v>703</v>
      </c>
      <c r="L9248" s="49">
        <v>9862068</v>
      </c>
      <c r="M9248" s="49" t="s">
        <v>3099</v>
      </c>
      <c r="N9248" s="51">
        <v>35612</v>
      </c>
      <c r="O9248" s="51">
        <v>35612</v>
      </c>
      <c r="P9248" s="49" t="s">
        <v>1091</v>
      </c>
    </row>
    <row r="9249" spans="1:16">
      <c r="A9249" s="46">
        <v>0</v>
      </c>
      <c r="B9249" s="46">
        <v>0</v>
      </c>
      <c r="C9249" s="46">
        <v>0</v>
      </c>
      <c r="D9249" s="46">
        <f t="shared" si="144"/>
        <v>0</v>
      </c>
      <c r="E9249" s="51">
        <v>45261</v>
      </c>
      <c r="F9249" s="49" t="s">
        <v>80</v>
      </c>
      <c r="G9249" s="49" t="s">
        <v>81</v>
      </c>
      <c r="H9249" s="49" t="s">
        <v>3564</v>
      </c>
      <c r="I9249" s="49" t="s">
        <v>713</v>
      </c>
      <c r="J9249" s="49">
        <v>135500</v>
      </c>
      <c r="K9249" s="49" t="s">
        <v>699</v>
      </c>
      <c r="L9249" s="49">
        <v>9773820</v>
      </c>
      <c r="M9249" s="49" t="s">
        <v>3219</v>
      </c>
      <c r="N9249" s="51">
        <v>34881</v>
      </c>
      <c r="O9249" s="51">
        <v>34881</v>
      </c>
      <c r="P9249" s="49" t="s">
        <v>1091</v>
      </c>
    </row>
    <row r="9250" spans="1:16">
      <c r="A9250" s="46">
        <v>0</v>
      </c>
      <c r="B9250" s="46">
        <v>0</v>
      </c>
      <c r="C9250" s="46">
        <v>0</v>
      </c>
      <c r="D9250" s="46">
        <f t="shared" si="144"/>
        <v>0</v>
      </c>
      <c r="E9250" s="51">
        <v>45261</v>
      </c>
      <c r="F9250" s="49" t="s">
        <v>80</v>
      </c>
      <c r="G9250" s="49" t="s">
        <v>81</v>
      </c>
      <c r="H9250" s="49" t="s">
        <v>3564</v>
      </c>
      <c r="I9250" s="49" t="s">
        <v>713</v>
      </c>
      <c r="J9250" s="49">
        <v>135500</v>
      </c>
      <c r="K9250" s="49" t="s">
        <v>699</v>
      </c>
      <c r="L9250" s="49">
        <v>9862067</v>
      </c>
      <c r="M9250" s="49" t="s">
        <v>3219</v>
      </c>
      <c r="N9250" s="51">
        <v>35612</v>
      </c>
      <c r="O9250" s="51">
        <v>35612</v>
      </c>
      <c r="P9250" s="49" t="s">
        <v>1091</v>
      </c>
    </row>
    <row r="9251" spans="1:16">
      <c r="A9251" s="46">
        <v>0</v>
      </c>
      <c r="B9251" s="46">
        <v>0</v>
      </c>
      <c r="C9251" s="46">
        <v>0</v>
      </c>
      <c r="D9251" s="46">
        <f t="shared" si="144"/>
        <v>0</v>
      </c>
      <c r="E9251" s="51">
        <v>45261</v>
      </c>
      <c r="F9251" s="49" t="s">
        <v>80</v>
      </c>
      <c r="G9251" s="49" t="s">
        <v>81</v>
      </c>
      <c r="H9251" s="49" t="s">
        <v>3564</v>
      </c>
      <c r="I9251" s="49" t="s">
        <v>713</v>
      </c>
      <c r="J9251" s="49">
        <v>135500</v>
      </c>
      <c r="K9251" s="49" t="s">
        <v>714</v>
      </c>
      <c r="L9251" s="49">
        <v>9724212</v>
      </c>
      <c r="M9251" s="49" t="s">
        <v>3581</v>
      </c>
      <c r="N9251" s="51">
        <v>30498</v>
      </c>
      <c r="O9251" s="51">
        <v>30498</v>
      </c>
      <c r="P9251" s="49" t="s">
        <v>1091</v>
      </c>
    </row>
    <row r="9252" spans="1:16">
      <c r="A9252" s="46">
        <v>0</v>
      </c>
      <c r="B9252" s="46">
        <v>0</v>
      </c>
      <c r="C9252" s="46">
        <v>0</v>
      </c>
      <c r="D9252" s="46">
        <f t="shared" si="144"/>
        <v>0</v>
      </c>
      <c r="E9252" s="51">
        <v>45261</v>
      </c>
      <c r="F9252" s="49" t="s">
        <v>80</v>
      </c>
      <c r="G9252" s="49" t="s">
        <v>81</v>
      </c>
      <c r="H9252" s="49" t="s">
        <v>3564</v>
      </c>
      <c r="I9252" s="49" t="s">
        <v>713</v>
      </c>
      <c r="J9252" s="49">
        <v>135500</v>
      </c>
      <c r="K9252" s="49" t="s">
        <v>714</v>
      </c>
      <c r="L9252" s="49">
        <v>9706656</v>
      </c>
      <c r="M9252" s="49" t="s">
        <v>3581</v>
      </c>
      <c r="N9252" s="51">
        <v>33055</v>
      </c>
      <c r="O9252" s="51">
        <v>33055</v>
      </c>
      <c r="P9252" s="49" t="s">
        <v>1091</v>
      </c>
    </row>
    <row r="9253" spans="1:16">
      <c r="A9253" s="46">
        <v>0</v>
      </c>
      <c r="B9253" s="46">
        <v>0</v>
      </c>
      <c r="C9253" s="46">
        <v>0</v>
      </c>
      <c r="D9253" s="46">
        <f t="shared" si="144"/>
        <v>0</v>
      </c>
      <c r="E9253" s="51">
        <v>45261</v>
      </c>
      <c r="F9253" s="49" t="s">
        <v>80</v>
      </c>
      <c r="G9253" s="49" t="s">
        <v>81</v>
      </c>
      <c r="H9253" s="49" t="s">
        <v>3564</v>
      </c>
      <c r="I9253" s="49" t="s">
        <v>713</v>
      </c>
      <c r="J9253" s="49">
        <v>135600</v>
      </c>
      <c r="K9253" s="49" t="s">
        <v>124</v>
      </c>
      <c r="L9253" s="49">
        <v>10170990</v>
      </c>
      <c r="M9253" s="49" t="s">
        <v>1131</v>
      </c>
      <c r="N9253" s="51">
        <v>40148</v>
      </c>
      <c r="O9253" s="51">
        <v>39814</v>
      </c>
      <c r="P9253" s="49" t="s">
        <v>3574</v>
      </c>
    </row>
    <row r="9254" spans="1:16">
      <c r="A9254" s="46">
        <v>0</v>
      </c>
      <c r="B9254" s="46">
        <v>0</v>
      </c>
      <c r="C9254" s="46">
        <v>0</v>
      </c>
      <c r="D9254" s="46">
        <f t="shared" si="144"/>
        <v>0</v>
      </c>
      <c r="E9254" s="51">
        <v>45261</v>
      </c>
      <c r="F9254" s="49" t="s">
        <v>80</v>
      </c>
      <c r="G9254" s="49" t="s">
        <v>81</v>
      </c>
      <c r="H9254" s="49" t="s">
        <v>3564</v>
      </c>
      <c r="I9254" s="49" t="s">
        <v>713</v>
      </c>
      <c r="J9254" s="49">
        <v>135600</v>
      </c>
      <c r="K9254" s="49" t="s">
        <v>212</v>
      </c>
      <c r="L9254" s="49">
        <v>20199877</v>
      </c>
      <c r="M9254" s="49" t="s">
        <v>1063</v>
      </c>
      <c r="N9254" s="51">
        <v>42484</v>
      </c>
      <c r="O9254" s="51">
        <v>42370</v>
      </c>
      <c r="P9254" s="49" t="s">
        <v>3568</v>
      </c>
    </row>
    <row r="9255" spans="1:16">
      <c r="A9255" s="46">
        <v>0</v>
      </c>
      <c r="B9255" s="46">
        <v>0</v>
      </c>
      <c r="C9255" s="46">
        <v>0</v>
      </c>
      <c r="D9255" s="46">
        <f t="shared" si="144"/>
        <v>0</v>
      </c>
      <c r="E9255" s="51">
        <v>45261</v>
      </c>
      <c r="F9255" s="49" t="s">
        <v>80</v>
      </c>
      <c r="G9255" s="49" t="s">
        <v>81</v>
      </c>
      <c r="H9255" s="49" t="s">
        <v>3564</v>
      </c>
      <c r="I9255" s="49" t="s">
        <v>713</v>
      </c>
      <c r="J9255" s="49">
        <v>135600</v>
      </c>
      <c r="K9255" s="49" t="s">
        <v>150</v>
      </c>
      <c r="L9255" s="49">
        <v>11873560</v>
      </c>
      <c r="M9255" s="49" t="s">
        <v>902</v>
      </c>
      <c r="N9255" s="51">
        <v>41247</v>
      </c>
      <c r="O9255" s="51">
        <v>40909</v>
      </c>
      <c r="P9255" s="49" t="s">
        <v>1125</v>
      </c>
    </row>
    <row r="9256" spans="1:16">
      <c r="A9256" s="46">
        <v>0</v>
      </c>
      <c r="B9256" s="46">
        <v>0</v>
      </c>
      <c r="C9256" s="46">
        <v>0</v>
      </c>
      <c r="D9256" s="46">
        <f t="shared" si="144"/>
        <v>0</v>
      </c>
      <c r="E9256" s="51">
        <v>45261</v>
      </c>
      <c r="F9256" s="49" t="s">
        <v>80</v>
      </c>
      <c r="G9256" s="49" t="s">
        <v>81</v>
      </c>
      <c r="H9256" s="49" t="s">
        <v>3564</v>
      </c>
      <c r="I9256" s="49" t="s">
        <v>713</v>
      </c>
      <c r="J9256" s="49">
        <v>135600</v>
      </c>
      <c r="K9256" s="49" t="s">
        <v>192</v>
      </c>
      <c r="L9256" s="49">
        <v>11534970</v>
      </c>
      <c r="M9256" s="49" t="s">
        <v>935</v>
      </c>
      <c r="N9256" s="51">
        <v>41018</v>
      </c>
      <c r="O9256" s="51">
        <v>40909</v>
      </c>
      <c r="P9256" s="49" t="s">
        <v>3575</v>
      </c>
    </row>
    <row r="9257" spans="1:16">
      <c r="A9257" s="46">
        <v>0</v>
      </c>
      <c r="B9257" s="46">
        <v>0</v>
      </c>
      <c r="C9257" s="46">
        <v>0</v>
      </c>
      <c r="D9257" s="46">
        <f t="shared" si="144"/>
        <v>0</v>
      </c>
      <c r="E9257" s="51">
        <v>45261</v>
      </c>
      <c r="F9257" s="49" t="s">
        <v>80</v>
      </c>
      <c r="G9257" s="49" t="s">
        <v>81</v>
      </c>
      <c r="H9257" s="49" t="s">
        <v>3564</v>
      </c>
      <c r="I9257" s="49" t="s">
        <v>713</v>
      </c>
      <c r="J9257" s="49">
        <v>135600</v>
      </c>
      <c r="K9257" s="49" t="s">
        <v>114</v>
      </c>
      <c r="L9257" s="49">
        <v>20759887</v>
      </c>
      <c r="M9257" s="49" t="s">
        <v>915</v>
      </c>
      <c r="N9257" s="51">
        <v>34516</v>
      </c>
      <c r="O9257" s="51">
        <v>34516</v>
      </c>
      <c r="P9257" s="49" t="s">
        <v>909</v>
      </c>
    </row>
    <row r="9258" spans="1:16">
      <c r="A9258" s="46">
        <v>0</v>
      </c>
      <c r="B9258" s="46">
        <v>0</v>
      </c>
      <c r="C9258" s="46">
        <v>0</v>
      </c>
      <c r="D9258" s="46">
        <f t="shared" si="144"/>
        <v>0</v>
      </c>
      <c r="E9258" s="51">
        <v>45261</v>
      </c>
      <c r="F9258" s="49" t="s">
        <v>80</v>
      </c>
      <c r="G9258" s="49" t="s">
        <v>81</v>
      </c>
      <c r="H9258" s="49" t="s">
        <v>3564</v>
      </c>
      <c r="I9258" s="49" t="s">
        <v>713</v>
      </c>
      <c r="J9258" s="49">
        <v>135600</v>
      </c>
      <c r="K9258" s="49" t="s">
        <v>215</v>
      </c>
      <c r="L9258" s="49">
        <v>11873563</v>
      </c>
      <c r="M9258" s="49" t="s">
        <v>1068</v>
      </c>
      <c r="N9258" s="51">
        <v>41247</v>
      </c>
      <c r="O9258" s="51">
        <v>40909</v>
      </c>
      <c r="P9258" s="49" t="s">
        <v>1125</v>
      </c>
    </row>
    <row r="9259" spans="1:16">
      <c r="A9259" s="46">
        <v>0</v>
      </c>
      <c r="B9259" s="46">
        <v>0</v>
      </c>
      <c r="C9259" s="46">
        <v>0</v>
      </c>
      <c r="D9259" s="46">
        <f t="shared" si="144"/>
        <v>0</v>
      </c>
      <c r="E9259" s="51">
        <v>45261</v>
      </c>
      <c r="F9259" s="49" t="s">
        <v>80</v>
      </c>
      <c r="G9259" s="49" t="s">
        <v>81</v>
      </c>
      <c r="H9259" s="49" t="s">
        <v>3564</v>
      </c>
      <c r="I9259" s="49" t="s">
        <v>713</v>
      </c>
      <c r="J9259" s="49">
        <v>135600</v>
      </c>
      <c r="K9259" s="49" t="s">
        <v>107</v>
      </c>
      <c r="L9259" s="49">
        <v>9753659</v>
      </c>
      <c r="M9259" s="49" t="s">
        <v>3577</v>
      </c>
      <c r="N9259" s="51">
        <v>38701</v>
      </c>
      <c r="O9259" s="51">
        <v>38777</v>
      </c>
      <c r="P9259" s="49" t="s">
        <v>3578</v>
      </c>
    </row>
    <row r="9260" spans="1:16">
      <c r="A9260" s="46">
        <v>0</v>
      </c>
      <c r="B9260" s="46">
        <v>0</v>
      </c>
      <c r="C9260" s="46">
        <v>0</v>
      </c>
      <c r="D9260" s="46">
        <f t="shared" si="144"/>
        <v>0</v>
      </c>
      <c r="E9260" s="51">
        <v>45261</v>
      </c>
      <c r="F9260" s="49" t="s">
        <v>80</v>
      </c>
      <c r="G9260" s="49" t="s">
        <v>81</v>
      </c>
      <c r="H9260" s="49" t="s">
        <v>3564</v>
      </c>
      <c r="I9260" s="49" t="s">
        <v>713</v>
      </c>
      <c r="J9260" s="49">
        <v>135600</v>
      </c>
      <c r="K9260" s="49" t="s">
        <v>107</v>
      </c>
      <c r="L9260" s="49">
        <v>11362864</v>
      </c>
      <c r="M9260" s="49" t="s">
        <v>3579</v>
      </c>
      <c r="N9260" s="51">
        <v>41018</v>
      </c>
      <c r="O9260" s="51">
        <v>41000</v>
      </c>
      <c r="P9260" s="49" t="s">
        <v>3575</v>
      </c>
    </row>
    <row r="9261" spans="1:16">
      <c r="A9261" s="46">
        <v>0</v>
      </c>
      <c r="B9261" s="46">
        <v>0</v>
      </c>
      <c r="C9261" s="46">
        <v>0</v>
      </c>
      <c r="D9261" s="46">
        <f t="shared" si="144"/>
        <v>0</v>
      </c>
      <c r="E9261" s="51">
        <v>45261</v>
      </c>
      <c r="F9261" s="49" t="s">
        <v>80</v>
      </c>
      <c r="G9261" s="49" t="s">
        <v>81</v>
      </c>
      <c r="H9261" s="49" t="s">
        <v>3564</v>
      </c>
      <c r="I9261" s="49" t="s">
        <v>713</v>
      </c>
      <c r="J9261" s="49">
        <v>135600</v>
      </c>
      <c r="K9261" s="49" t="s">
        <v>107</v>
      </c>
      <c r="L9261" s="49">
        <v>9753648</v>
      </c>
      <c r="M9261" s="49" t="s">
        <v>3576</v>
      </c>
      <c r="N9261" s="51">
        <v>38701</v>
      </c>
      <c r="O9261" s="51">
        <v>38777</v>
      </c>
      <c r="P9261" s="49" t="s">
        <v>3573</v>
      </c>
    </row>
    <row r="9262" spans="1:16">
      <c r="A9262" s="46">
        <v>0</v>
      </c>
      <c r="B9262" s="46">
        <v>0</v>
      </c>
      <c r="C9262" s="46">
        <v>0</v>
      </c>
      <c r="D9262" s="46">
        <f t="shared" si="144"/>
        <v>0</v>
      </c>
      <c r="E9262" s="51">
        <v>45261</v>
      </c>
      <c r="F9262" s="49" t="s">
        <v>80</v>
      </c>
      <c r="G9262" s="49" t="s">
        <v>81</v>
      </c>
      <c r="H9262" s="49" t="s">
        <v>3564</v>
      </c>
      <c r="I9262" s="49" t="s">
        <v>713</v>
      </c>
      <c r="J9262" s="49">
        <v>135600</v>
      </c>
      <c r="K9262" s="49" t="s">
        <v>216</v>
      </c>
      <c r="L9262" s="49">
        <v>11873555</v>
      </c>
      <c r="M9262" s="49" t="s">
        <v>1127</v>
      </c>
      <c r="N9262" s="51">
        <v>41247</v>
      </c>
      <c r="O9262" s="51">
        <v>40909</v>
      </c>
      <c r="P9262" s="49" t="s">
        <v>1125</v>
      </c>
    </row>
    <row r="9263" spans="1:16">
      <c r="A9263" s="46">
        <v>0</v>
      </c>
      <c r="B9263" s="46">
        <v>0</v>
      </c>
      <c r="C9263" s="46">
        <v>0</v>
      </c>
      <c r="D9263" s="46">
        <f t="shared" si="144"/>
        <v>0</v>
      </c>
      <c r="E9263" s="51">
        <v>45261</v>
      </c>
      <c r="F9263" s="49" t="s">
        <v>80</v>
      </c>
      <c r="G9263" s="49" t="s">
        <v>81</v>
      </c>
      <c r="H9263" s="49" t="s">
        <v>3564</v>
      </c>
      <c r="I9263" s="49" t="s">
        <v>713</v>
      </c>
      <c r="J9263" s="49">
        <v>135600</v>
      </c>
      <c r="K9263" s="49" t="s">
        <v>122</v>
      </c>
      <c r="L9263" s="49">
        <v>20759978</v>
      </c>
      <c r="M9263" s="49" t="s">
        <v>916</v>
      </c>
      <c r="N9263" s="51">
        <v>34516</v>
      </c>
      <c r="O9263" s="51">
        <v>34516</v>
      </c>
      <c r="P9263" s="49" t="s">
        <v>909</v>
      </c>
    </row>
    <row r="9264" spans="1:16">
      <c r="A9264" s="46">
        <v>0</v>
      </c>
      <c r="B9264" s="46">
        <v>0</v>
      </c>
      <c r="C9264" s="46">
        <v>0</v>
      </c>
      <c r="D9264" s="46">
        <f t="shared" si="144"/>
        <v>0</v>
      </c>
      <c r="E9264" s="51">
        <v>45261</v>
      </c>
      <c r="F9264" s="49" t="s">
        <v>80</v>
      </c>
      <c r="G9264" s="49" t="s">
        <v>81</v>
      </c>
      <c r="H9264" s="49" t="s">
        <v>3564</v>
      </c>
      <c r="I9264" s="49" t="s">
        <v>713</v>
      </c>
      <c r="J9264" s="49">
        <v>135600</v>
      </c>
      <c r="K9264" s="49" t="s">
        <v>122</v>
      </c>
      <c r="L9264" s="49">
        <v>11873522</v>
      </c>
      <c r="M9264" s="49" t="s">
        <v>1128</v>
      </c>
      <c r="N9264" s="51">
        <v>41247</v>
      </c>
      <c r="O9264" s="51">
        <v>40909</v>
      </c>
      <c r="P9264" s="49" t="s">
        <v>1125</v>
      </c>
    </row>
    <row r="9265" spans="1:16">
      <c r="A9265" s="46">
        <v>0</v>
      </c>
      <c r="B9265" s="46">
        <v>0</v>
      </c>
      <c r="C9265" s="46">
        <v>0</v>
      </c>
      <c r="D9265" s="46">
        <f t="shared" si="144"/>
        <v>0</v>
      </c>
      <c r="E9265" s="51">
        <v>45261</v>
      </c>
      <c r="F9265" s="49" t="s">
        <v>80</v>
      </c>
      <c r="G9265" s="49" t="s">
        <v>81</v>
      </c>
      <c r="H9265" s="49" t="s">
        <v>3564</v>
      </c>
      <c r="I9265" s="49" t="s">
        <v>713</v>
      </c>
      <c r="J9265" s="49">
        <v>135600</v>
      </c>
      <c r="K9265" s="49" t="s">
        <v>115</v>
      </c>
      <c r="L9265" s="49">
        <v>9743153</v>
      </c>
      <c r="M9265" s="49" t="s">
        <v>977</v>
      </c>
      <c r="N9265" s="51">
        <v>39356</v>
      </c>
      <c r="O9265" s="51">
        <v>39083</v>
      </c>
      <c r="P9265" s="49" t="s">
        <v>3574</v>
      </c>
    </row>
    <row r="9266" spans="1:16">
      <c r="A9266" s="46">
        <v>0</v>
      </c>
      <c r="B9266" s="46">
        <v>0</v>
      </c>
      <c r="C9266" s="46">
        <v>0</v>
      </c>
      <c r="D9266" s="46">
        <f t="shared" si="144"/>
        <v>0</v>
      </c>
      <c r="E9266" s="51">
        <v>45261</v>
      </c>
      <c r="F9266" s="49" t="s">
        <v>80</v>
      </c>
      <c r="G9266" s="49" t="s">
        <v>81</v>
      </c>
      <c r="H9266" s="49" t="s">
        <v>3564</v>
      </c>
      <c r="I9266" s="49" t="s">
        <v>713</v>
      </c>
      <c r="J9266" s="49">
        <v>135600</v>
      </c>
      <c r="K9266" s="49" t="s">
        <v>115</v>
      </c>
      <c r="L9266" s="49">
        <v>9689016</v>
      </c>
      <c r="M9266" s="49" t="s">
        <v>977</v>
      </c>
      <c r="N9266" s="51">
        <v>34881</v>
      </c>
      <c r="O9266" s="51">
        <v>34881</v>
      </c>
      <c r="P9266" s="49" t="s">
        <v>1091</v>
      </c>
    </row>
    <row r="9267" spans="1:16">
      <c r="A9267" s="46">
        <v>0</v>
      </c>
      <c r="B9267" s="46">
        <v>0</v>
      </c>
      <c r="C9267" s="46">
        <v>0</v>
      </c>
      <c r="D9267" s="46">
        <f t="shared" si="144"/>
        <v>0</v>
      </c>
      <c r="E9267" s="51">
        <v>45261</v>
      </c>
      <c r="F9267" s="49" t="s">
        <v>80</v>
      </c>
      <c r="G9267" s="49" t="s">
        <v>81</v>
      </c>
      <c r="H9267" s="49" t="s">
        <v>3564</v>
      </c>
      <c r="I9267" s="49" t="s">
        <v>713</v>
      </c>
      <c r="J9267" s="49">
        <v>135600</v>
      </c>
      <c r="K9267" s="49" t="s">
        <v>115</v>
      </c>
      <c r="L9267" s="49">
        <v>9860757</v>
      </c>
      <c r="M9267" s="49" t="s">
        <v>977</v>
      </c>
      <c r="N9267" s="51">
        <v>35612</v>
      </c>
      <c r="O9267" s="51">
        <v>35612</v>
      </c>
      <c r="P9267" s="49" t="s">
        <v>1091</v>
      </c>
    </row>
    <row r="9268" spans="1:16">
      <c r="A9268" s="46">
        <v>0</v>
      </c>
      <c r="B9268" s="46">
        <v>0</v>
      </c>
      <c r="C9268" s="46">
        <v>0</v>
      </c>
      <c r="D9268" s="46">
        <f t="shared" si="144"/>
        <v>0</v>
      </c>
      <c r="E9268" s="51">
        <v>45261</v>
      </c>
      <c r="F9268" s="49" t="s">
        <v>80</v>
      </c>
      <c r="G9268" s="49" t="s">
        <v>81</v>
      </c>
      <c r="H9268" s="49" t="s">
        <v>3564</v>
      </c>
      <c r="I9268" s="49" t="s">
        <v>713</v>
      </c>
      <c r="J9268" s="49">
        <v>135600</v>
      </c>
      <c r="K9268" s="49" t="s">
        <v>115</v>
      </c>
      <c r="L9268" s="49">
        <v>9738333</v>
      </c>
      <c r="M9268" s="49" t="s">
        <v>977</v>
      </c>
      <c r="N9268" s="51">
        <v>38701</v>
      </c>
      <c r="O9268" s="51">
        <v>38353</v>
      </c>
      <c r="P9268" s="49" t="s">
        <v>3573</v>
      </c>
    </row>
    <row r="9269" spans="1:16">
      <c r="A9269" s="46">
        <v>0</v>
      </c>
      <c r="B9269" s="46">
        <v>0</v>
      </c>
      <c r="C9269" s="46">
        <v>0</v>
      </c>
      <c r="D9269" s="46">
        <f t="shared" si="144"/>
        <v>0</v>
      </c>
      <c r="E9269" s="51">
        <v>45261</v>
      </c>
      <c r="F9269" s="49" t="s">
        <v>80</v>
      </c>
      <c r="G9269" s="49" t="s">
        <v>81</v>
      </c>
      <c r="H9269" s="49" t="s">
        <v>3564</v>
      </c>
      <c r="I9269" s="49" t="s">
        <v>713</v>
      </c>
      <c r="J9269" s="49">
        <v>135600</v>
      </c>
      <c r="K9269" s="49" t="s">
        <v>115</v>
      </c>
      <c r="L9269" s="49">
        <v>9817934</v>
      </c>
      <c r="M9269" s="49" t="s">
        <v>977</v>
      </c>
      <c r="N9269" s="51">
        <v>38261</v>
      </c>
      <c r="O9269" s="51">
        <v>37987</v>
      </c>
      <c r="P9269" s="49" t="s">
        <v>3574</v>
      </c>
    </row>
    <row r="9270" spans="1:16">
      <c r="A9270" s="46">
        <v>0</v>
      </c>
      <c r="B9270" s="46">
        <v>0</v>
      </c>
      <c r="C9270" s="46">
        <v>0</v>
      </c>
      <c r="D9270" s="46">
        <f t="shared" si="144"/>
        <v>0</v>
      </c>
      <c r="E9270" s="51">
        <v>45261</v>
      </c>
      <c r="F9270" s="49" t="s">
        <v>80</v>
      </c>
      <c r="G9270" s="49" t="s">
        <v>81</v>
      </c>
      <c r="H9270" s="49" t="s">
        <v>3564</v>
      </c>
      <c r="I9270" s="49" t="s">
        <v>713</v>
      </c>
      <c r="J9270" s="49">
        <v>135600</v>
      </c>
      <c r="K9270" s="49" t="s">
        <v>115</v>
      </c>
      <c r="L9270" s="49">
        <v>9698467</v>
      </c>
      <c r="M9270" s="49" t="s">
        <v>977</v>
      </c>
      <c r="N9270" s="51">
        <v>35247</v>
      </c>
      <c r="O9270" s="51">
        <v>35247</v>
      </c>
      <c r="P9270" s="49" t="s">
        <v>1091</v>
      </c>
    </row>
    <row r="9271" spans="1:16">
      <c r="A9271" s="46">
        <v>0</v>
      </c>
      <c r="B9271" s="46">
        <v>0</v>
      </c>
      <c r="C9271" s="46">
        <v>0</v>
      </c>
      <c r="D9271" s="46">
        <f t="shared" si="144"/>
        <v>0</v>
      </c>
      <c r="E9271" s="51">
        <v>45261</v>
      </c>
      <c r="F9271" s="49" t="s">
        <v>80</v>
      </c>
      <c r="G9271" s="49" t="s">
        <v>81</v>
      </c>
      <c r="H9271" s="49" t="s">
        <v>3564</v>
      </c>
      <c r="I9271" s="49" t="s">
        <v>713</v>
      </c>
      <c r="J9271" s="49">
        <v>135600</v>
      </c>
      <c r="K9271" s="49" t="s">
        <v>115</v>
      </c>
      <c r="L9271" s="49">
        <v>9810971</v>
      </c>
      <c r="M9271" s="49" t="s">
        <v>977</v>
      </c>
      <c r="N9271" s="51">
        <v>37408</v>
      </c>
      <c r="O9271" s="51">
        <v>37257</v>
      </c>
      <c r="P9271" s="49" t="s">
        <v>3574</v>
      </c>
    </row>
    <row r="9272" spans="1:16">
      <c r="A9272" s="46">
        <v>0</v>
      </c>
      <c r="B9272" s="46">
        <v>0</v>
      </c>
      <c r="C9272" s="46">
        <v>0</v>
      </c>
      <c r="D9272" s="46">
        <f t="shared" si="144"/>
        <v>0</v>
      </c>
      <c r="E9272" s="51">
        <v>45261</v>
      </c>
      <c r="F9272" s="49" t="s">
        <v>80</v>
      </c>
      <c r="G9272" s="49" t="s">
        <v>81</v>
      </c>
      <c r="H9272" s="49" t="s">
        <v>3582</v>
      </c>
      <c r="I9272" s="49" t="s">
        <v>715</v>
      </c>
      <c r="J9272" s="49">
        <v>135002</v>
      </c>
      <c r="K9272" s="49" t="s">
        <v>159</v>
      </c>
      <c r="L9272" s="49">
        <v>10207049</v>
      </c>
      <c r="M9272" s="49" t="s">
        <v>1156</v>
      </c>
      <c r="N9272" s="51">
        <v>40010</v>
      </c>
      <c r="O9272" s="51">
        <v>39995</v>
      </c>
      <c r="P9272" s="49" t="s">
        <v>3583</v>
      </c>
    </row>
    <row r="9273" spans="1:16">
      <c r="A9273" s="46">
        <v>0</v>
      </c>
      <c r="B9273" s="46">
        <v>0</v>
      </c>
      <c r="C9273" s="46">
        <v>0</v>
      </c>
      <c r="D9273" s="46">
        <f t="shared" si="144"/>
        <v>0</v>
      </c>
      <c r="E9273" s="51">
        <v>45261</v>
      </c>
      <c r="F9273" s="49" t="s">
        <v>80</v>
      </c>
      <c r="G9273" s="49" t="s">
        <v>81</v>
      </c>
      <c r="H9273" s="49" t="s">
        <v>3582</v>
      </c>
      <c r="I9273" s="49" t="s">
        <v>715</v>
      </c>
      <c r="J9273" s="49">
        <v>135002</v>
      </c>
      <c r="K9273" s="49" t="s">
        <v>159</v>
      </c>
      <c r="L9273" s="49">
        <v>10207043</v>
      </c>
      <c r="M9273" s="49" t="s">
        <v>1152</v>
      </c>
      <c r="N9273" s="51">
        <v>40010</v>
      </c>
      <c r="O9273" s="51">
        <v>39995</v>
      </c>
      <c r="P9273" s="49" t="s">
        <v>3583</v>
      </c>
    </row>
    <row r="9274" spans="1:16">
      <c r="A9274" s="46">
        <v>0</v>
      </c>
      <c r="B9274" s="46">
        <v>0</v>
      </c>
      <c r="C9274" s="46">
        <v>0</v>
      </c>
      <c r="D9274" s="46">
        <f t="shared" si="144"/>
        <v>0</v>
      </c>
      <c r="E9274" s="51">
        <v>45261</v>
      </c>
      <c r="F9274" s="49" t="s">
        <v>80</v>
      </c>
      <c r="G9274" s="49" t="s">
        <v>81</v>
      </c>
      <c r="H9274" s="49" t="s">
        <v>3582</v>
      </c>
      <c r="I9274" s="49" t="s">
        <v>715</v>
      </c>
      <c r="J9274" s="49">
        <v>135002</v>
      </c>
      <c r="K9274" s="49" t="s">
        <v>159</v>
      </c>
      <c r="L9274" s="49">
        <v>10207046</v>
      </c>
      <c r="M9274" s="49" t="s">
        <v>1157</v>
      </c>
      <c r="N9274" s="51">
        <v>40010</v>
      </c>
      <c r="O9274" s="51">
        <v>39995</v>
      </c>
      <c r="P9274" s="49" t="s">
        <v>3583</v>
      </c>
    </row>
    <row r="9275" spans="1:16">
      <c r="A9275" s="46">
        <v>0</v>
      </c>
      <c r="B9275" s="46">
        <v>0</v>
      </c>
      <c r="C9275" s="46">
        <v>0</v>
      </c>
      <c r="D9275" s="46">
        <f t="shared" si="144"/>
        <v>0</v>
      </c>
      <c r="E9275" s="51">
        <v>45261</v>
      </c>
      <c r="F9275" s="49" t="s">
        <v>80</v>
      </c>
      <c r="G9275" s="49" t="s">
        <v>81</v>
      </c>
      <c r="H9275" s="49" t="s">
        <v>3582</v>
      </c>
      <c r="I9275" s="49" t="s">
        <v>715</v>
      </c>
      <c r="J9275" s="49">
        <v>135002</v>
      </c>
      <c r="K9275" s="49" t="s">
        <v>159</v>
      </c>
      <c r="L9275" s="49">
        <v>10207037</v>
      </c>
      <c r="M9275" s="49" t="s">
        <v>1154</v>
      </c>
      <c r="N9275" s="51">
        <v>40010</v>
      </c>
      <c r="O9275" s="51">
        <v>39995</v>
      </c>
      <c r="P9275" s="49" t="s">
        <v>3583</v>
      </c>
    </row>
    <row r="9276" spans="1:16">
      <c r="A9276" s="46">
        <v>0</v>
      </c>
      <c r="B9276" s="46">
        <v>0</v>
      </c>
      <c r="C9276" s="46">
        <v>0</v>
      </c>
      <c r="D9276" s="46">
        <f t="shared" si="144"/>
        <v>0</v>
      </c>
      <c r="E9276" s="51">
        <v>45261</v>
      </c>
      <c r="F9276" s="49" t="s">
        <v>80</v>
      </c>
      <c r="G9276" s="49" t="s">
        <v>81</v>
      </c>
      <c r="H9276" s="49" t="s">
        <v>3582</v>
      </c>
      <c r="I9276" s="49" t="s">
        <v>715</v>
      </c>
      <c r="J9276" s="49">
        <v>135002</v>
      </c>
      <c r="K9276" s="49" t="s">
        <v>159</v>
      </c>
      <c r="L9276" s="49">
        <v>10207052</v>
      </c>
      <c r="M9276" s="49" t="s">
        <v>1153</v>
      </c>
      <c r="N9276" s="51">
        <v>40010</v>
      </c>
      <c r="O9276" s="51">
        <v>39995</v>
      </c>
      <c r="P9276" s="49" t="s">
        <v>3583</v>
      </c>
    </row>
    <row r="9277" spans="1:16">
      <c r="A9277" s="46">
        <v>0</v>
      </c>
      <c r="B9277" s="46">
        <v>0</v>
      </c>
      <c r="C9277" s="46">
        <v>0</v>
      </c>
      <c r="D9277" s="46">
        <f t="shared" si="144"/>
        <v>0</v>
      </c>
      <c r="E9277" s="51">
        <v>45261</v>
      </c>
      <c r="F9277" s="49" t="s">
        <v>80</v>
      </c>
      <c r="G9277" s="49" t="s">
        <v>81</v>
      </c>
      <c r="H9277" s="49" t="s">
        <v>3582</v>
      </c>
      <c r="I9277" s="49" t="s">
        <v>715</v>
      </c>
      <c r="J9277" s="49">
        <v>135002</v>
      </c>
      <c r="K9277" s="49" t="s">
        <v>159</v>
      </c>
      <c r="L9277" s="49">
        <v>10207040</v>
      </c>
      <c r="M9277" s="49" t="s">
        <v>1155</v>
      </c>
      <c r="N9277" s="51">
        <v>40010</v>
      </c>
      <c r="O9277" s="51">
        <v>39995</v>
      </c>
      <c r="P9277" s="49" t="s">
        <v>3583</v>
      </c>
    </row>
    <row r="9278" spans="1:16">
      <c r="A9278" s="46">
        <v>0</v>
      </c>
      <c r="B9278" s="46">
        <v>0</v>
      </c>
      <c r="C9278" s="46">
        <v>0</v>
      </c>
      <c r="D9278" s="46">
        <f t="shared" si="144"/>
        <v>0</v>
      </c>
      <c r="E9278" s="51">
        <v>45261</v>
      </c>
      <c r="F9278" s="49" t="s">
        <v>80</v>
      </c>
      <c r="G9278" s="49" t="s">
        <v>81</v>
      </c>
      <c r="H9278" s="49" t="s">
        <v>3582</v>
      </c>
      <c r="I9278" s="49" t="s">
        <v>715</v>
      </c>
      <c r="J9278" s="49">
        <v>135500</v>
      </c>
      <c r="K9278" s="49" t="s">
        <v>106</v>
      </c>
      <c r="L9278" s="49">
        <v>9819286</v>
      </c>
      <c r="M9278" s="49" t="s">
        <v>908</v>
      </c>
      <c r="N9278" s="51">
        <v>38473</v>
      </c>
      <c r="O9278" s="51">
        <v>38353</v>
      </c>
      <c r="P9278" s="49" t="s">
        <v>3584</v>
      </c>
    </row>
    <row r="9279" spans="1:16">
      <c r="A9279" s="46">
        <v>0</v>
      </c>
      <c r="B9279" s="46">
        <v>0</v>
      </c>
      <c r="C9279" s="46">
        <v>0</v>
      </c>
      <c r="D9279" s="46">
        <f t="shared" si="144"/>
        <v>0</v>
      </c>
      <c r="E9279" s="51">
        <v>45261</v>
      </c>
      <c r="F9279" s="49" t="s">
        <v>80</v>
      </c>
      <c r="G9279" s="49" t="s">
        <v>81</v>
      </c>
      <c r="H9279" s="49" t="s">
        <v>3582</v>
      </c>
      <c r="I9279" s="49" t="s">
        <v>715</v>
      </c>
      <c r="J9279" s="49">
        <v>135500</v>
      </c>
      <c r="K9279" s="49" t="s">
        <v>106</v>
      </c>
      <c r="L9279" s="49">
        <v>21285372</v>
      </c>
      <c r="M9279" s="49" t="s">
        <v>908</v>
      </c>
      <c r="N9279" s="51">
        <v>23559</v>
      </c>
      <c r="O9279" s="51">
        <v>23559</v>
      </c>
      <c r="P9279" s="49" t="s">
        <v>909</v>
      </c>
    </row>
    <row r="9280" spans="1:16">
      <c r="A9280" s="46">
        <v>0</v>
      </c>
      <c r="B9280" s="46">
        <v>0</v>
      </c>
      <c r="C9280" s="46">
        <v>0</v>
      </c>
      <c r="D9280" s="46">
        <f t="shared" si="144"/>
        <v>0</v>
      </c>
      <c r="E9280" s="51">
        <v>45261</v>
      </c>
      <c r="F9280" s="49" t="s">
        <v>80</v>
      </c>
      <c r="G9280" s="49" t="s">
        <v>81</v>
      </c>
      <c r="H9280" s="49" t="s">
        <v>3582</v>
      </c>
      <c r="I9280" s="49" t="s">
        <v>715</v>
      </c>
      <c r="J9280" s="49">
        <v>135500</v>
      </c>
      <c r="K9280" s="49" t="s">
        <v>106</v>
      </c>
      <c r="L9280" s="49">
        <v>9741919</v>
      </c>
      <c r="M9280" s="49" t="s">
        <v>908</v>
      </c>
      <c r="N9280" s="51">
        <v>38887</v>
      </c>
      <c r="O9280" s="51">
        <v>38718</v>
      </c>
      <c r="P9280" s="49" t="s">
        <v>3585</v>
      </c>
    </row>
    <row r="9281" spans="1:16">
      <c r="A9281" s="46">
        <v>0</v>
      </c>
      <c r="B9281" s="46">
        <v>0</v>
      </c>
      <c r="C9281" s="46">
        <v>0</v>
      </c>
      <c r="D9281" s="46">
        <f t="shared" si="144"/>
        <v>0</v>
      </c>
      <c r="E9281" s="51">
        <v>45261</v>
      </c>
      <c r="F9281" s="49" t="s">
        <v>80</v>
      </c>
      <c r="G9281" s="49" t="s">
        <v>81</v>
      </c>
      <c r="H9281" s="49" t="s">
        <v>3582</v>
      </c>
      <c r="I9281" s="49" t="s">
        <v>715</v>
      </c>
      <c r="J9281" s="49">
        <v>135500</v>
      </c>
      <c r="K9281" s="49" t="s">
        <v>106</v>
      </c>
      <c r="L9281" s="49">
        <v>21285393</v>
      </c>
      <c r="M9281" s="49" t="s">
        <v>908</v>
      </c>
      <c r="N9281" s="51">
        <v>28307</v>
      </c>
      <c r="O9281" s="51">
        <v>28307</v>
      </c>
      <c r="P9281" s="49" t="s">
        <v>909</v>
      </c>
    </row>
    <row r="9282" spans="1:16">
      <c r="A9282" s="46">
        <v>0</v>
      </c>
      <c r="B9282" s="46">
        <v>0</v>
      </c>
      <c r="C9282" s="46">
        <v>0</v>
      </c>
      <c r="D9282" s="46">
        <f t="shared" si="144"/>
        <v>0</v>
      </c>
      <c r="E9282" s="51">
        <v>45261</v>
      </c>
      <c r="F9282" s="49" t="s">
        <v>80</v>
      </c>
      <c r="G9282" s="49" t="s">
        <v>81</v>
      </c>
      <c r="H9282" s="49" t="s">
        <v>3582</v>
      </c>
      <c r="I9282" s="49" t="s">
        <v>715</v>
      </c>
      <c r="J9282" s="49">
        <v>135500</v>
      </c>
      <c r="K9282" s="49" t="s">
        <v>106</v>
      </c>
      <c r="L9282" s="49">
        <v>21285386</v>
      </c>
      <c r="M9282" s="49" t="s">
        <v>908</v>
      </c>
      <c r="N9282" s="51">
        <v>26481</v>
      </c>
      <c r="O9282" s="51">
        <v>26481</v>
      </c>
      <c r="P9282" s="49" t="s">
        <v>909</v>
      </c>
    </row>
    <row r="9283" spans="1:16">
      <c r="A9283" s="46">
        <v>0</v>
      </c>
      <c r="B9283" s="46">
        <v>0</v>
      </c>
      <c r="C9283" s="46">
        <v>0</v>
      </c>
      <c r="D9283" s="46">
        <f t="shared" ref="D9283:D9346" si="145">+B9283-C9283</f>
        <v>0</v>
      </c>
      <c r="E9283" s="51">
        <v>45261</v>
      </c>
      <c r="F9283" s="49" t="s">
        <v>80</v>
      </c>
      <c r="G9283" s="49" t="s">
        <v>81</v>
      </c>
      <c r="H9283" s="49" t="s">
        <v>3582</v>
      </c>
      <c r="I9283" s="49" t="s">
        <v>715</v>
      </c>
      <c r="J9283" s="49">
        <v>135500</v>
      </c>
      <c r="K9283" s="49" t="s">
        <v>106</v>
      </c>
      <c r="L9283" s="49">
        <v>9817904</v>
      </c>
      <c r="M9283" s="49" t="s">
        <v>908</v>
      </c>
      <c r="N9283" s="51">
        <v>38261</v>
      </c>
      <c r="O9283" s="51">
        <v>37987</v>
      </c>
      <c r="P9283" s="49" t="s">
        <v>3584</v>
      </c>
    </row>
    <row r="9284" spans="1:16">
      <c r="A9284" s="46">
        <v>0</v>
      </c>
      <c r="B9284" s="46">
        <v>0</v>
      </c>
      <c r="C9284" s="46">
        <v>0</v>
      </c>
      <c r="D9284" s="46">
        <f t="shared" si="145"/>
        <v>0</v>
      </c>
      <c r="E9284" s="51">
        <v>45261</v>
      </c>
      <c r="F9284" s="49" t="s">
        <v>80</v>
      </c>
      <c r="G9284" s="49" t="s">
        <v>81</v>
      </c>
      <c r="H9284" s="49" t="s">
        <v>3582</v>
      </c>
      <c r="I9284" s="49" t="s">
        <v>715</v>
      </c>
      <c r="J9284" s="49">
        <v>135500</v>
      </c>
      <c r="K9284" s="49" t="s">
        <v>106</v>
      </c>
      <c r="L9284" s="49">
        <v>21285379</v>
      </c>
      <c r="M9284" s="49" t="s">
        <v>908</v>
      </c>
      <c r="N9284" s="51">
        <v>23559</v>
      </c>
      <c r="O9284" s="51">
        <v>23559</v>
      </c>
      <c r="P9284" s="49" t="s">
        <v>909</v>
      </c>
    </row>
    <row r="9285" spans="1:16">
      <c r="A9285" s="46">
        <v>0</v>
      </c>
      <c r="B9285" s="46">
        <v>0</v>
      </c>
      <c r="C9285" s="46">
        <v>0</v>
      </c>
      <c r="D9285" s="46">
        <f t="shared" si="145"/>
        <v>0</v>
      </c>
      <c r="E9285" s="51">
        <v>45261</v>
      </c>
      <c r="F9285" s="49" t="s">
        <v>80</v>
      </c>
      <c r="G9285" s="49" t="s">
        <v>81</v>
      </c>
      <c r="H9285" s="49" t="s">
        <v>3582</v>
      </c>
      <c r="I9285" s="49" t="s">
        <v>715</v>
      </c>
      <c r="J9285" s="49">
        <v>135500</v>
      </c>
      <c r="K9285" s="49" t="s">
        <v>151</v>
      </c>
      <c r="L9285" s="49">
        <v>11534566</v>
      </c>
      <c r="M9285" s="49" t="s">
        <v>895</v>
      </c>
      <c r="N9285" s="51">
        <v>41008</v>
      </c>
      <c r="O9285" s="51">
        <v>40909</v>
      </c>
      <c r="P9285" s="49" t="s">
        <v>3437</v>
      </c>
    </row>
    <row r="9286" spans="1:16">
      <c r="A9286" s="46">
        <v>0</v>
      </c>
      <c r="B9286" s="46">
        <v>0</v>
      </c>
      <c r="C9286" s="46">
        <v>0</v>
      </c>
      <c r="D9286" s="46">
        <f t="shared" si="145"/>
        <v>0</v>
      </c>
      <c r="E9286" s="51">
        <v>45261</v>
      </c>
      <c r="F9286" s="49" t="s">
        <v>80</v>
      </c>
      <c r="G9286" s="49" t="s">
        <v>81</v>
      </c>
      <c r="H9286" s="49" t="s">
        <v>3582</v>
      </c>
      <c r="I9286" s="49" t="s">
        <v>715</v>
      </c>
      <c r="J9286" s="49">
        <v>135500</v>
      </c>
      <c r="K9286" s="49" t="s">
        <v>245</v>
      </c>
      <c r="L9286" s="49">
        <v>11106966</v>
      </c>
      <c r="M9286" s="49" t="s">
        <v>1158</v>
      </c>
      <c r="N9286" s="51">
        <v>40708</v>
      </c>
      <c r="O9286" s="51">
        <v>40544</v>
      </c>
      <c r="P9286" s="49" t="s">
        <v>3586</v>
      </c>
    </row>
    <row r="9287" spans="1:16">
      <c r="A9287" s="46">
        <v>0</v>
      </c>
      <c r="B9287" s="46">
        <v>0</v>
      </c>
      <c r="C9287" s="46">
        <v>0</v>
      </c>
      <c r="D9287" s="46">
        <f t="shared" si="145"/>
        <v>0</v>
      </c>
      <c r="E9287" s="51">
        <v>45261</v>
      </c>
      <c r="F9287" s="49" t="s">
        <v>80</v>
      </c>
      <c r="G9287" s="49" t="s">
        <v>81</v>
      </c>
      <c r="H9287" s="49" t="s">
        <v>3582</v>
      </c>
      <c r="I9287" s="49" t="s">
        <v>715</v>
      </c>
      <c r="J9287" s="49">
        <v>135500</v>
      </c>
      <c r="K9287" s="49" t="s">
        <v>107</v>
      </c>
      <c r="L9287" s="49">
        <v>9729245</v>
      </c>
      <c r="M9287" s="49" t="s">
        <v>3587</v>
      </c>
      <c r="N9287" s="51">
        <v>40010</v>
      </c>
      <c r="O9287" s="51">
        <v>39995</v>
      </c>
      <c r="P9287" s="49" t="s">
        <v>3583</v>
      </c>
    </row>
    <row r="9288" spans="1:16">
      <c r="A9288" s="46">
        <v>0</v>
      </c>
      <c r="B9288" s="46">
        <v>0</v>
      </c>
      <c r="C9288" s="46">
        <v>0</v>
      </c>
      <c r="D9288" s="46">
        <f t="shared" si="145"/>
        <v>0</v>
      </c>
      <c r="E9288" s="51">
        <v>45261</v>
      </c>
      <c r="F9288" s="49" t="s">
        <v>80</v>
      </c>
      <c r="G9288" s="49" t="s">
        <v>81</v>
      </c>
      <c r="H9288" s="49" t="s">
        <v>3582</v>
      </c>
      <c r="I9288" s="49" t="s">
        <v>715</v>
      </c>
      <c r="J9288" s="49">
        <v>135500</v>
      </c>
      <c r="K9288" s="49" t="s">
        <v>107</v>
      </c>
      <c r="L9288" s="49">
        <v>9750524</v>
      </c>
      <c r="M9288" s="49" t="s">
        <v>3588</v>
      </c>
      <c r="N9288" s="51">
        <v>38887</v>
      </c>
      <c r="O9288" s="51">
        <v>38869</v>
      </c>
      <c r="P9288" s="49" t="s">
        <v>3585</v>
      </c>
    </row>
    <row r="9289" spans="1:16">
      <c r="A9289" s="46">
        <v>0</v>
      </c>
      <c r="B9289" s="46">
        <v>0</v>
      </c>
      <c r="C9289" s="46">
        <v>0</v>
      </c>
      <c r="D9289" s="46">
        <f t="shared" si="145"/>
        <v>0</v>
      </c>
      <c r="E9289" s="51">
        <v>45261</v>
      </c>
      <c r="F9289" s="49" t="s">
        <v>80</v>
      </c>
      <c r="G9289" s="49" t="s">
        <v>81</v>
      </c>
      <c r="H9289" s="49" t="s">
        <v>3582</v>
      </c>
      <c r="I9289" s="49" t="s">
        <v>715</v>
      </c>
      <c r="J9289" s="49">
        <v>135500</v>
      </c>
      <c r="K9289" s="49" t="s">
        <v>107</v>
      </c>
      <c r="L9289" s="49">
        <v>11362694</v>
      </c>
      <c r="M9289" s="49" t="s">
        <v>3589</v>
      </c>
      <c r="N9289" s="51">
        <v>41008</v>
      </c>
      <c r="O9289" s="51">
        <v>41000</v>
      </c>
      <c r="P9289" s="49" t="s">
        <v>3437</v>
      </c>
    </row>
    <row r="9290" spans="1:16">
      <c r="A9290" s="46">
        <v>0</v>
      </c>
      <c r="B9290" s="46">
        <v>0</v>
      </c>
      <c r="C9290" s="46">
        <v>0</v>
      </c>
      <c r="D9290" s="46">
        <f t="shared" si="145"/>
        <v>0</v>
      </c>
      <c r="E9290" s="51">
        <v>45261</v>
      </c>
      <c r="F9290" s="49" t="s">
        <v>80</v>
      </c>
      <c r="G9290" s="49" t="s">
        <v>81</v>
      </c>
      <c r="H9290" s="49" t="s">
        <v>3582</v>
      </c>
      <c r="I9290" s="49" t="s">
        <v>715</v>
      </c>
      <c r="J9290" s="49">
        <v>135500</v>
      </c>
      <c r="K9290" s="49" t="s">
        <v>107</v>
      </c>
      <c r="L9290" s="49">
        <v>10914057</v>
      </c>
      <c r="M9290" s="49" t="s">
        <v>3590</v>
      </c>
      <c r="N9290" s="51">
        <v>40708</v>
      </c>
      <c r="O9290" s="51">
        <v>40695</v>
      </c>
      <c r="P9290" s="49" t="s">
        <v>3586</v>
      </c>
    </row>
    <row r="9291" spans="1:16">
      <c r="A9291" s="46">
        <v>0</v>
      </c>
      <c r="B9291" s="46">
        <v>0</v>
      </c>
      <c r="C9291" s="46">
        <v>0</v>
      </c>
      <c r="D9291" s="46">
        <f t="shared" si="145"/>
        <v>0</v>
      </c>
      <c r="E9291" s="51">
        <v>45261</v>
      </c>
      <c r="F9291" s="49" t="s">
        <v>80</v>
      </c>
      <c r="G9291" s="49" t="s">
        <v>81</v>
      </c>
      <c r="H9291" s="49" t="s">
        <v>3582</v>
      </c>
      <c r="I9291" s="49" t="s">
        <v>715</v>
      </c>
      <c r="J9291" s="49">
        <v>135500</v>
      </c>
      <c r="K9291" s="49" t="s">
        <v>131</v>
      </c>
      <c r="L9291" s="49">
        <v>10207027</v>
      </c>
      <c r="M9291" s="49" t="s">
        <v>1159</v>
      </c>
      <c r="N9291" s="51">
        <v>40010</v>
      </c>
      <c r="O9291" s="51">
        <v>39814</v>
      </c>
      <c r="P9291" s="49" t="s">
        <v>3583</v>
      </c>
    </row>
    <row r="9292" spans="1:16">
      <c r="A9292" s="46">
        <v>0</v>
      </c>
      <c r="B9292" s="46">
        <v>0</v>
      </c>
      <c r="C9292" s="46">
        <v>0</v>
      </c>
      <c r="D9292" s="46">
        <f t="shared" si="145"/>
        <v>0</v>
      </c>
      <c r="E9292" s="51">
        <v>45261</v>
      </c>
      <c r="F9292" s="49" t="s">
        <v>80</v>
      </c>
      <c r="G9292" s="49" t="s">
        <v>81</v>
      </c>
      <c r="H9292" s="49" t="s">
        <v>3582</v>
      </c>
      <c r="I9292" s="49" t="s">
        <v>715</v>
      </c>
      <c r="J9292" s="49">
        <v>135500</v>
      </c>
      <c r="K9292" s="49" t="s">
        <v>158</v>
      </c>
      <c r="L9292" s="49">
        <v>11106971</v>
      </c>
      <c r="M9292" s="49" t="s">
        <v>3591</v>
      </c>
      <c r="N9292" s="51">
        <v>40708</v>
      </c>
      <c r="O9292" s="51">
        <v>40544</v>
      </c>
      <c r="P9292" s="49" t="s">
        <v>3586</v>
      </c>
    </row>
    <row r="9293" spans="1:16">
      <c r="A9293" s="46">
        <v>0</v>
      </c>
      <c r="B9293" s="46">
        <v>0</v>
      </c>
      <c r="C9293" s="46">
        <v>0</v>
      </c>
      <c r="D9293" s="46">
        <f t="shared" si="145"/>
        <v>0</v>
      </c>
      <c r="E9293" s="51">
        <v>45261</v>
      </c>
      <c r="F9293" s="49" t="s">
        <v>80</v>
      </c>
      <c r="G9293" s="49" t="s">
        <v>81</v>
      </c>
      <c r="H9293" s="49" t="s">
        <v>3582</v>
      </c>
      <c r="I9293" s="49" t="s">
        <v>715</v>
      </c>
      <c r="J9293" s="49">
        <v>135500</v>
      </c>
      <c r="K9293" s="49" t="s">
        <v>158</v>
      </c>
      <c r="L9293" s="49">
        <v>11534563</v>
      </c>
      <c r="M9293" s="49" t="s">
        <v>901</v>
      </c>
      <c r="N9293" s="51">
        <v>41008</v>
      </c>
      <c r="O9293" s="51">
        <v>40909</v>
      </c>
      <c r="P9293" s="49" t="s">
        <v>3437</v>
      </c>
    </row>
    <row r="9294" spans="1:16">
      <c r="A9294" s="46">
        <v>0</v>
      </c>
      <c r="B9294" s="46">
        <v>0</v>
      </c>
      <c r="C9294" s="46">
        <v>0</v>
      </c>
      <c r="D9294" s="46">
        <f t="shared" si="145"/>
        <v>0</v>
      </c>
      <c r="E9294" s="51">
        <v>45261</v>
      </c>
      <c r="F9294" s="49" t="s">
        <v>80</v>
      </c>
      <c r="G9294" s="49" t="s">
        <v>81</v>
      </c>
      <c r="H9294" s="49" t="s">
        <v>3582</v>
      </c>
      <c r="I9294" s="49" t="s">
        <v>715</v>
      </c>
      <c r="J9294" s="49">
        <v>135500</v>
      </c>
      <c r="K9294" s="49" t="s">
        <v>109</v>
      </c>
      <c r="L9294" s="49">
        <v>9741920</v>
      </c>
      <c r="M9294" s="49" t="s">
        <v>914</v>
      </c>
      <c r="N9294" s="51">
        <v>38887</v>
      </c>
      <c r="O9294" s="51">
        <v>38718</v>
      </c>
      <c r="P9294" s="49" t="s">
        <v>3585</v>
      </c>
    </row>
    <row r="9295" spans="1:16">
      <c r="A9295" s="46">
        <v>0</v>
      </c>
      <c r="B9295" s="46">
        <v>0</v>
      </c>
      <c r="C9295" s="46">
        <v>0</v>
      </c>
      <c r="D9295" s="46">
        <f t="shared" si="145"/>
        <v>0</v>
      </c>
      <c r="E9295" s="51">
        <v>45261</v>
      </c>
      <c r="F9295" s="49" t="s">
        <v>80</v>
      </c>
      <c r="G9295" s="49" t="s">
        <v>81</v>
      </c>
      <c r="H9295" s="49" t="s">
        <v>3582</v>
      </c>
      <c r="I9295" s="49" t="s">
        <v>715</v>
      </c>
      <c r="J9295" s="49">
        <v>135500</v>
      </c>
      <c r="K9295" s="49" t="s">
        <v>109</v>
      </c>
      <c r="L9295" s="49">
        <v>9819287</v>
      </c>
      <c r="M9295" s="49" t="s">
        <v>914</v>
      </c>
      <c r="N9295" s="51">
        <v>38473</v>
      </c>
      <c r="O9295" s="51">
        <v>38353</v>
      </c>
      <c r="P9295" s="49" t="s">
        <v>3584</v>
      </c>
    </row>
    <row r="9296" spans="1:16">
      <c r="A9296" s="46">
        <v>0</v>
      </c>
      <c r="B9296" s="46">
        <v>0</v>
      </c>
      <c r="C9296" s="46">
        <v>0</v>
      </c>
      <c r="D9296" s="46">
        <f t="shared" si="145"/>
        <v>0</v>
      </c>
      <c r="E9296" s="51">
        <v>45261</v>
      </c>
      <c r="F9296" s="49" t="s">
        <v>80</v>
      </c>
      <c r="G9296" s="49" t="s">
        <v>81</v>
      </c>
      <c r="H9296" s="49" t="s">
        <v>3582</v>
      </c>
      <c r="I9296" s="49" t="s">
        <v>715</v>
      </c>
      <c r="J9296" s="49">
        <v>135500</v>
      </c>
      <c r="K9296" s="49" t="s">
        <v>109</v>
      </c>
      <c r="L9296" s="49">
        <v>21285428</v>
      </c>
      <c r="M9296" s="49" t="s">
        <v>914</v>
      </c>
      <c r="N9296" s="51">
        <v>26481</v>
      </c>
      <c r="O9296" s="51">
        <v>26481</v>
      </c>
      <c r="P9296" s="49" t="s">
        <v>909</v>
      </c>
    </row>
    <row r="9297" spans="1:16">
      <c r="A9297" s="46">
        <v>0</v>
      </c>
      <c r="B9297" s="46">
        <v>0</v>
      </c>
      <c r="C9297" s="46">
        <v>0</v>
      </c>
      <c r="D9297" s="46">
        <f t="shared" si="145"/>
        <v>0</v>
      </c>
      <c r="E9297" s="51">
        <v>45261</v>
      </c>
      <c r="F9297" s="49" t="s">
        <v>80</v>
      </c>
      <c r="G9297" s="49" t="s">
        <v>81</v>
      </c>
      <c r="H9297" s="49" t="s">
        <v>3582</v>
      </c>
      <c r="I9297" s="49" t="s">
        <v>715</v>
      </c>
      <c r="J9297" s="49">
        <v>135500</v>
      </c>
      <c r="K9297" s="49" t="s">
        <v>109</v>
      </c>
      <c r="L9297" s="49">
        <v>21285435</v>
      </c>
      <c r="M9297" s="49" t="s">
        <v>914</v>
      </c>
      <c r="N9297" s="51">
        <v>28307</v>
      </c>
      <c r="O9297" s="51">
        <v>28307</v>
      </c>
      <c r="P9297" s="49" t="s">
        <v>909</v>
      </c>
    </row>
    <row r="9298" spans="1:16">
      <c r="A9298" s="46">
        <v>0</v>
      </c>
      <c r="B9298" s="46">
        <v>0</v>
      </c>
      <c r="C9298" s="46">
        <v>0</v>
      </c>
      <c r="D9298" s="46">
        <f t="shared" si="145"/>
        <v>0</v>
      </c>
      <c r="E9298" s="51">
        <v>45261</v>
      </c>
      <c r="F9298" s="49" t="s">
        <v>80</v>
      </c>
      <c r="G9298" s="49" t="s">
        <v>81</v>
      </c>
      <c r="H9298" s="49" t="s">
        <v>3582</v>
      </c>
      <c r="I9298" s="49" t="s">
        <v>715</v>
      </c>
      <c r="J9298" s="49">
        <v>135500</v>
      </c>
      <c r="K9298" s="49" t="s">
        <v>109</v>
      </c>
      <c r="L9298" s="49">
        <v>21285414</v>
      </c>
      <c r="M9298" s="49" t="s">
        <v>914</v>
      </c>
      <c r="N9298" s="51">
        <v>23559</v>
      </c>
      <c r="O9298" s="51">
        <v>23559</v>
      </c>
      <c r="P9298" s="49" t="s">
        <v>909</v>
      </c>
    </row>
    <row r="9299" spans="1:16">
      <c r="A9299" s="46">
        <v>0</v>
      </c>
      <c r="B9299" s="46">
        <v>0</v>
      </c>
      <c r="C9299" s="46">
        <v>0</v>
      </c>
      <c r="D9299" s="46">
        <f t="shared" si="145"/>
        <v>0</v>
      </c>
      <c r="E9299" s="51">
        <v>45261</v>
      </c>
      <c r="F9299" s="49" t="s">
        <v>80</v>
      </c>
      <c r="G9299" s="49" t="s">
        <v>81</v>
      </c>
      <c r="H9299" s="49" t="s">
        <v>3582</v>
      </c>
      <c r="I9299" s="49" t="s">
        <v>715</v>
      </c>
      <c r="J9299" s="49">
        <v>135500</v>
      </c>
      <c r="K9299" s="49" t="s">
        <v>109</v>
      </c>
      <c r="L9299" s="49">
        <v>21285421</v>
      </c>
      <c r="M9299" s="49" t="s">
        <v>914</v>
      </c>
      <c r="N9299" s="51">
        <v>23559</v>
      </c>
      <c r="O9299" s="51">
        <v>23559</v>
      </c>
      <c r="P9299" s="49" t="s">
        <v>909</v>
      </c>
    </row>
    <row r="9300" spans="1:16">
      <c r="A9300" s="46">
        <v>0</v>
      </c>
      <c r="B9300" s="46">
        <v>0</v>
      </c>
      <c r="C9300" s="46">
        <v>0</v>
      </c>
      <c r="D9300" s="46">
        <f t="shared" si="145"/>
        <v>0</v>
      </c>
      <c r="E9300" s="51">
        <v>45261</v>
      </c>
      <c r="F9300" s="49" t="s">
        <v>80</v>
      </c>
      <c r="G9300" s="49" t="s">
        <v>81</v>
      </c>
      <c r="H9300" s="49" t="s">
        <v>3582</v>
      </c>
      <c r="I9300" s="49" t="s">
        <v>715</v>
      </c>
      <c r="J9300" s="49">
        <v>135500</v>
      </c>
      <c r="K9300" s="49" t="s">
        <v>109</v>
      </c>
      <c r="L9300" s="49">
        <v>21285400</v>
      </c>
      <c r="M9300" s="49" t="s">
        <v>914</v>
      </c>
      <c r="N9300" s="51">
        <v>23559</v>
      </c>
      <c r="O9300" s="51">
        <v>23559</v>
      </c>
      <c r="P9300" s="49" t="s">
        <v>909</v>
      </c>
    </row>
    <row r="9301" spans="1:16">
      <c r="A9301" s="46">
        <v>0</v>
      </c>
      <c r="B9301" s="46">
        <v>0</v>
      </c>
      <c r="C9301" s="46">
        <v>0</v>
      </c>
      <c r="D9301" s="46">
        <f t="shared" si="145"/>
        <v>0</v>
      </c>
      <c r="E9301" s="51">
        <v>45261</v>
      </c>
      <c r="F9301" s="49" t="s">
        <v>80</v>
      </c>
      <c r="G9301" s="49" t="s">
        <v>81</v>
      </c>
      <c r="H9301" s="49" t="s">
        <v>3582</v>
      </c>
      <c r="I9301" s="49" t="s">
        <v>715</v>
      </c>
      <c r="J9301" s="49">
        <v>135500</v>
      </c>
      <c r="K9301" s="49" t="s">
        <v>109</v>
      </c>
      <c r="L9301" s="49">
        <v>21285442</v>
      </c>
      <c r="M9301" s="49" t="s">
        <v>914</v>
      </c>
      <c r="N9301" s="51">
        <v>31594</v>
      </c>
      <c r="O9301" s="51">
        <v>31594</v>
      </c>
      <c r="P9301" s="49" t="s">
        <v>909</v>
      </c>
    </row>
    <row r="9302" spans="1:16">
      <c r="A9302" s="46">
        <v>0</v>
      </c>
      <c r="B9302" s="46">
        <v>0</v>
      </c>
      <c r="C9302" s="46">
        <v>0</v>
      </c>
      <c r="D9302" s="46">
        <f t="shared" si="145"/>
        <v>0</v>
      </c>
      <c r="E9302" s="51">
        <v>45261</v>
      </c>
      <c r="F9302" s="49" t="s">
        <v>80</v>
      </c>
      <c r="G9302" s="49" t="s">
        <v>81</v>
      </c>
      <c r="H9302" s="49" t="s">
        <v>3582</v>
      </c>
      <c r="I9302" s="49" t="s">
        <v>715</v>
      </c>
      <c r="J9302" s="49">
        <v>135500</v>
      </c>
      <c r="K9302" s="49" t="s">
        <v>109</v>
      </c>
      <c r="L9302" s="49">
        <v>21285407</v>
      </c>
      <c r="M9302" s="49" t="s">
        <v>914</v>
      </c>
      <c r="N9302" s="51">
        <v>23559</v>
      </c>
      <c r="O9302" s="51">
        <v>23559</v>
      </c>
      <c r="P9302" s="49" t="s">
        <v>909</v>
      </c>
    </row>
    <row r="9303" spans="1:16">
      <c r="A9303" s="46">
        <v>0</v>
      </c>
      <c r="B9303" s="46">
        <v>0</v>
      </c>
      <c r="C9303" s="46">
        <v>0</v>
      </c>
      <c r="D9303" s="46">
        <f t="shared" si="145"/>
        <v>0</v>
      </c>
      <c r="E9303" s="51">
        <v>45261</v>
      </c>
      <c r="F9303" s="49" t="s">
        <v>80</v>
      </c>
      <c r="G9303" s="49" t="s">
        <v>81</v>
      </c>
      <c r="H9303" s="49" t="s">
        <v>3582</v>
      </c>
      <c r="I9303" s="49" t="s">
        <v>715</v>
      </c>
      <c r="J9303" s="49">
        <v>135600</v>
      </c>
      <c r="K9303" s="49" t="s">
        <v>244</v>
      </c>
      <c r="L9303" s="49">
        <v>11106952</v>
      </c>
      <c r="M9303" s="49" t="s">
        <v>1161</v>
      </c>
      <c r="N9303" s="51">
        <v>40708</v>
      </c>
      <c r="O9303" s="51">
        <v>40544</v>
      </c>
      <c r="P9303" s="49" t="s">
        <v>3586</v>
      </c>
    </row>
    <row r="9304" spans="1:16">
      <c r="A9304" s="46">
        <v>0</v>
      </c>
      <c r="B9304" s="46">
        <v>0</v>
      </c>
      <c r="C9304" s="46">
        <v>0</v>
      </c>
      <c r="D9304" s="46">
        <f t="shared" si="145"/>
        <v>0</v>
      </c>
      <c r="E9304" s="51">
        <v>45261</v>
      </c>
      <c r="F9304" s="49" t="s">
        <v>80</v>
      </c>
      <c r="G9304" s="49" t="s">
        <v>81</v>
      </c>
      <c r="H9304" s="49" t="s">
        <v>3582</v>
      </c>
      <c r="I9304" s="49" t="s">
        <v>715</v>
      </c>
      <c r="J9304" s="49">
        <v>135600</v>
      </c>
      <c r="K9304" s="49" t="s">
        <v>192</v>
      </c>
      <c r="L9304" s="49">
        <v>11534556</v>
      </c>
      <c r="M9304" s="49" t="s">
        <v>935</v>
      </c>
      <c r="N9304" s="51">
        <v>41008</v>
      </c>
      <c r="O9304" s="51">
        <v>40909</v>
      </c>
      <c r="P9304" s="49" t="s">
        <v>3437</v>
      </c>
    </row>
    <row r="9305" spans="1:16">
      <c r="A9305" s="46">
        <v>0</v>
      </c>
      <c r="B9305" s="46">
        <v>0</v>
      </c>
      <c r="C9305" s="46">
        <v>0</v>
      </c>
      <c r="D9305" s="46">
        <f t="shared" si="145"/>
        <v>0</v>
      </c>
      <c r="E9305" s="51">
        <v>45261</v>
      </c>
      <c r="F9305" s="49" t="s">
        <v>80</v>
      </c>
      <c r="G9305" s="49" t="s">
        <v>81</v>
      </c>
      <c r="H9305" s="49" t="s">
        <v>3582</v>
      </c>
      <c r="I9305" s="49" t="s">
        <v>715</v>
      </c>
      <c r="J9305" s="49">
        <v>135600</v>
      </c>
      <c r="K9305" s="49" t="s">
        <v>192</v>
      </c>
      <c r="L9305" s="49">
        <v>11106963</v>
      </c>
      <c r="M9305" s="49" t="s">
        <v>1162</v>
      </c>
      <c r="N9305" s="51">
        <v>40708</v>
      </c>
      <c r="O9305" s="51">
        <v>40544</v>
      </c>
      <c r="P9305" s="49" t="s">
        <v>3586</v>
      </c>
    </row>
    <row r="9306" spans="1:16">
      <c r="A9306" s="46">
        <v>0</v>
      </c>
      <c r="B9306" s="46">
        <v>0</v>
      </c>
      <c r="C9306" s="46">
        <v>0</v>
      </c>
      <c r="D9306" s="46">
        <f t="shared" si="145"/>
        <v>0</v>
      </c>
      <c r="E9306" s="51">
        <v>45261</v>
      </c>
      <c r="F9306" s="49" t="s">
        <v>80</v>
      </c>
      <c r="G9306" s="49" t="s">
        <v>81</v>
      </c>
      <c r="H9306" s="49" t="s">
        <v>3582</v>
      </c>
      <c r="I9306" s="49" t="s">
        <v>715</v>
      </c>
      <c r="J9306" s="49">
        <v>135600</v>
      </c>
      <c r="K9306" s="49" t="s">
        <v>127</v>
      </c>
      <c r="L9306" s="49">
        <v>10207034</v>
      </c>
      <c r="M9306" s="49" t="s">
        <v>1163</v>
      </c>
      <c r="N9306" s="51">
        <v>40010</v>
      </c>
      <c r="O9306" s="51">
        <v>39814</v>
      </c>
      <c r="P9306" s="49" t="s">
        <v>3583</v>
      </c>
    </row>
    <row r="9307" spans="1:16">
      <c r="A9307" s="46">
        <v>0</v>
      </c>
      <c r="B9307" s="46">
        <v>0</v>
      </c>
      <c r="C9307" s="46">
        <v>0</v>
      </c>
      <c r="D9307" s="46">
        <f t="shared" si="145"/>
        <v>0</v>
      </c>
      <c r="E9307" s="51">
        <v>45261</v>
      </c>
      <c r="F9307" s="49" t="s">
        <v>80</v>
      </c>
      <c r="G9307" s="49" t="s">
        <v>81</v>
      </c>
      <c r="H9307" s="49" t="s">
        <v>3582</v>
      </c>
      <c r="I9307" s="49" t="s">
        <v>715</v>
      </c>
      <c r="J9307" s="49">
        <v>135600</v>
      </c>
      <c r="K9307" s="49" t="s">
        <v>107</v>
      </c>
      <c r="L9307" s="49">
        <v>11362697</v>
      </c>
      <c r="M9307" s="49" t="s">
        <v>3589</v>
      </c>
      <c r="N9307" s="51">
        <v>41008</v>
      </c>
      <c r="O9307" s="51">
        <v>41000</v>
      </c>
      <c r="P9307" s="49" t="s">
        <v>3437</v>
      </c>
    </row>
    <row r="9308" spans="1:16">
      <c r="A9308" s="46">
        <v>0</v>
      </c>
      <c r="B9308" s="46">
        <v>0</v>
      </c>
      <c r="C9308" s="46">
        <v>0</v>
      </c>
      <c r="D9308" s="46">
        <f t="shared" si="145"/>
        <v>0</v>
      </c>
      <c r="E9308" s="51">
        <v>45261</v>
      </c>
      <c r="F9308" s="49" t="s">
        <v>80</v>
      </c>
      <c r="G9308" s="49" t="s">
        <v>81</v>
      </c>
      <c r="H9308" s="49" t="s">
        <v>3582</v>
      </c>
      <c r="I9308" s="49" t="s">
        <v>715</v>
      </c>
      <c r="J9308" s="49">
        <v>135600</v>
      </c>
      <c r="K9308" s="49" t="s">
        <v>107</v>
      </c>
      <c r="L9308" s="49">
        <v>9729244</v>
      </c>
      <c r="M9308" s="49" t="s">
        <v>3587</v>
      </c>
      <c r="N9308" s="51">
        <v>40010</v>
      </c>
      <c r="O9308" s="51">
        <v>39995</v>
      </c>
      <c r="P9308" s="49" t="s">
        <v>3583</v>
      </c>
    </row>
    <row r="9309" spans="1:16">
      <c r="A9309" s="46">
        <v>0</v>
      </c>
      <c r="B9309" s="46">
        <v>0</v>
      </c>
      <c r="C9309" s="46">
        <v>0</v>
      </c>
      <c r="D9309" s="46">
        <f t="shared" si="145"/>
        <v>0</v>
      </c>
      <c r="E9309" s="51">
        <v>45261</v>
      </c>
      <c r="F9309" s="49" t="s">
        <v>80</v>
      </c>
      <c r="G9309" s="49" t="s">
        <v>81</v>
      </c>
      <c r="H9309" s="49" t="s">
        <v>3582</v>
      </c>
      <c r="I9309" s="49" t="s">
        <v>715</v>
      </c>
      <c r="J9309" s="49">
        <v>135600</v>
      </c>
      <c r="K9309" s="49" t="s">
        <v>107</v>
      </c>
      <c r="L9309" s="49">
        <v>10914060</v>
      </c>
      <c r="M9309" s="49" t="s">
        <v>3590</v>
      </c>
      <c r="N9309" s="51">
        <v>40708</v>
      </c>
      <c r="O9309" s="51">
        <v>40695</v>
      </c>
      <c r="P9309" s="49" t="s">
        <v>3586</v>
      </c>
    </row>
    <row r="9310" spans="1:16">
      <c r="A9310" s="46">
        <v>0</v>
      </c>
      <c r="B9310" s="46">
        <v>0</v>
      </c>
      <c r="C9310" s="46">
        <v>0</v>
      </c>
      <c r="D9310" s="46">
        <f t="shared" si="145"/>
        <v>0</v>
      </c>
      <c r="E9310" s="51">
        <v>45261</v>
      </c>
      <c r="F9310" s="49" t="s">
        <v>80</v>
      </c>
      <c r="G9310" s="49" t="s">
        <v>81</v>
      </c>
      <c r="H9310" s="49" t="s">
        <v>3582</v>
      </c>
      <c r="I9310" s="49" t="s">
        <v>715</v>
      </c>
      <c r="J9310" s="49">
        <v>135600</v>
      </c>
      <c r="K9310" s="49" t="s">
        <v>107</v>
      </c>
      <c r="L9310" s="49">
        <v>9711533</v>
      </c>
      <c r="M9310" s="49" t="s">
        <v>3588</v>
      </c>
      <c r="N9310" s="51">
        <v>38887</v>
      </c>
      <c r="O9310" s="51">
        <v>38869</v>
      </c>
      <c r="P9310" s="49" t="s">
        <v>3585</v>
      </c>
    </row>
    <row r="9311" spans="1:16">
      <c r="A9311" s="46">
        <v>0</v>
      </c>
      <c r="B9311" s="46">
        <v>0</v>
      </c>
      <c r="C9311" s="46">
        <v>0</v>
      </c>
      <c r="D9311" s="46">
        <f t="shared" si="145"/>
        <v>0</v>
      </c>
      <c r="E9311" s="51">
        <v>45261</v>
      </c>
      <c r="F9311" s="49" t="s">
        <v>80</v>
      </c>
      <c r="G9311" s="49" t="s">
        <v>81</v>
      </c>
      <c r="H9311" s="49" t="s">
        <v>3582</v>
      </c>
      <c r="I9311" s="49" t="s">
        <v>715</v>
      </c>
      <c r="J9311" s="49">
        <v>135600</v>
      </c>
      <c r="K9311" s="49" t="s">
        <v>216</v>
      </c>
      <c r="L9311" s="49">
        <v>11106980</v>
      </c>
      <c r="M9311" s="49" t="s">
        <v>1164</v>
      </c>
      <c r="N9311" s="51">
        <v>40708</v>
      </c>
      <c r="O9311" s="51">
        <v>40544</v>
      </c>
      <c r="P9311" s="49" t="s">
        <v>3586</v>
      </c>
    </row>
    <row r="9312" spans="1:16">
      <c r="A9312" s="46">
        <v>0</v>
      </c>
      <c r="B9312" s="46">
        <v>0</v>
      </c>
      <c r="C9312" s="46">
        <v>0</v>
      </c>
      <c r="D9312" s="46">
        <f t="shared" si="145"/>
        <v>0</v>
      </c>
      <c r="E9312" s="51">
        <v>45261</v>
      </c>
      <c r="F9312" s="49" t="s">
        <v>80</v>
      </c>
      <c r="G9312" s="49" t="s">
        <v>81</v>
      </c>
      <c r="H9312" s="49" t="s">
        <v>3582</v>
      </c>
      <c r="I9312" s="49" t="s">
        <v>715</v>
      </c>
      <c r="J9312" s="49">
        <v>135600</v>
      </c>
      <c r="K9312" s="49" t="s">
        <v>122</v>
      </c>
      <c r="L9312" s="49">
        <v>11106960</v>
      </c>
      <c r="M9312" s="49" t="s">
        <v>1165</v>
      </c>
      <c r="N9312" s="51">
        <v>40708</v>
      </c>
      <c r="O9312" s="51">
        <v>40544</v>
      </c>
      <c r="P9312" s="49" t="s">
        <v>3586</v>
      </c>
    </row>
    <row r="9313" spans="1:16">
      <c r="A9313" s="46">
        <v>0</v>
      </c>
      <c r="B9313" s="46">
        <v>0</v>
      </c>
      <c r="C9313" s="46">
        <v>0</v>
      </c>
      <c r="D9313" s="46">
        <f t="shared" si="145"/>
        <v>0</v>
      </c>
      <c r="E9313" s="51">
        <v>45261</v>
      </c>
      <c r="F9313" s="49" t="s">
        <v>80</v>
      </c>
      <c r="G9313" s="49" t="s">
        <v>81</v>
      </c>
      <c r="H9313" s="49" t="s">
        <v>3582</v>
      </c>
      <c r="I9313" s="49" t="s">
        <v>715</v>
      </c>
      <c r="J9313" s="49">
        <v>135600</v>
      </c>
      <c r="K9313" s="49" t="s">
        <v>115</v>
      </c>
      <c r="L9313" s="49">
        <v>9741921</v>
      </c>
      <c r="M9313" s="49" t="s">
        <v>977</v>
      </c>
      <c r="N9313" s="51">
        <v>38887</v>
      </c>
      <c r="O9313" s="51">
        <v>38718</v>
      </c>
      <c r="P9313" s="49" t="s">
        <v>3585</v>
      </c>
    </row>
    <row r="9314" spans="1:16">
      <c r="A9314" s="46">
        <v>0</v>
      </c>
      <c r="B9314" s="46">
        <v>0</v>
      </c>
      <c r="C9314" s="46">
        <v>0</v>
      </c>
      <c r="D9314" s="46">
        <f t="shared" si="145"/>
        <v>0</v>
      </c>
      <c r="E9314" s="51">
        <v>45261</v>
      </c>
      <c r="F9314" s="49" t="s">
        <v>80</v>
      </c>
      <c r="G9314" s="49" t="s">
        <v>81</v>
      </c>
      <c r="H9314" s="49" t="s">
        <v>3582</v>
      </c>
      <c r="I9314" s="49" t="s">
        <v>715</v>
      </c>
      <c r="J9314" s="49">
        <v>135600</v>
      </c>
      <c r="K9314" s="49" t="s">
        <v>115</v>
      </c>
      <c r="L9314" s="49">
        <v>9819288</v>
      </c>
      <c r="M9314" s="49" t="s">
        <v>977</v>
      </c>
      <c r="N9314" s="51">
        <v>38473</v>
      </c>
      <c r="O9314" s="51">
        <v>38353</v>
      </c>
      <c r="P9314" s="49" t="s">
        <v>3584</v>
      </c>
    </row>
    <row r="9315" spans="1:16">
      <c r="A9315" s="46">
        <v>0</v>
      </c>
      <c r="B9315" s="46">
        <v>0</v>
      </c>
      <c r="C9315" s="46">
        <v>0</v>
      </c>
      <c r="D9315" s="46">
        <f t="shared" si="145"/>
        <v>0</v>
      </c>
      <c r="E9315" s="51">
        <v>45261</v>
      </c>
      <c r="F9315" s="49" t="s">
        <v>80</v>
      </c>
      <c r="G9315" s="49" t="s">
        <v>81</v>
      </c>
      <c r="H9315" s="49" t="s">
        <v>3592</v>
      </c>
      <c r="I9315" s="49" t="s">
        <v>716</v>
      </c>
      <c r="J9315" s="49">
        <v>135001</v>
      </c>
      <c r="K9315" s="49" t="s">
        <v>153</v>
      </c>
      <c r="L9315" s="49">
        <v>21285307</v>
      </c>
      <c r="M9315" s="49" t="s">
        <v>1167</v>
      </c>
      <c r="N9315" s="51">
        <v>28307</v>
      </c>
      <c r="O9315" s="51">
        <v>28307</v>
      </c>
      <c r="P9315" s="49" t="s">
        <v>909</v>
      </c>
    </row>
    <row r="9316" spans="1:16">
      <c r="A9316" s="46">
        <v>0</v>
      </c>
      <c r="B9316" s="46">
        <v>0</v>
      </c>
      <c r="C9316" s="46">
        <v>0</v>
      </c>
      <c r="D9316" s="46">
        <f t="shared" si="145"/>
        <v>0</v>
      </c>
      <c r="E9316" s="51">
        <v>45261</v>
      </c>
      <c r="F9316" s="49" t="s">
        <v>80</v>
      </c>
      <c r="G9316" s="49" t="s">
        <v>81</v>
      </c>
      <c r="H9316" s="49" t="s">
        <v>3592</v>
      </c>
      <c r="I9316" s="49" t="s">
        <v>716</v>
      </c>
      <c r="J9316" s="49">
        <v>135001</v>
      </c>
      <c r="K9316" s="49" t="s">
        <v>153</v>
      </c>
      <c r="L9316" s="49">
        <v>21285304</v>
      </c>
      <c r="M9316" s="49" t="s">
        <v>1166</v>
      </c>
      <c r="N9316" s="51">
        <v>28307</v>
      </c>
      <c r="O9316" s="51">
        <v>28307</v>
      </c>
      <c r="P9316" s="49" t="s">
        <v>909</v>
      </c>
    </row>
    <row r="9317" spans="1:16">
      <c r="A9317" s="46">
        <v>0</v>
      </c>
      <c r="B9317" s="46">
        <v>0</v>
      </c>
      <c r="C9317" s="46">
        <v>0</v>
      </c>
      <c r="D9317" s="46">
        <f t="shared" si="145"/>
        <v>0</v>
      </c>
      <c r="E9317" s="51">
        <v>45261</v>
      </c>
      <c r="F9317" s="49" t="s">
        <v>80</v>
      </c>
      <c r="G9317" s="49" t="s">
        <v>81</v>
      </c>
      <c r="H9317" s="49" t="s">
        <v>3592</v>
      </c>
      <c r="I9317" s="49" t="s">
        <v>716</v>
      </c>
      <c r="J9317" s="49">
        <v>135001</v>
      </c>
      <c r="K9317" s="49" t="s">
        <v>153</v>
      </c>
      <c r="L9317" s="49">
        <v>21285310</v>
      </c>
      <c r="M9317" s="49" t="s">
        <v>1168</v>
      </c>
      <c r="N9317" s="51">
        <v>28307</v>
      </c>
      <c r="O9317" s="51">
        <v>28307</v>
      </c>
      <c r="P9317" s="49" t="s">
        <v>909</v>
      </c>
    </row>
    <row r="9318" spans="1:16">
      <c r="A9318" s="46">
        <v>0</v>
      </c>
      <c r="B9318" s="46">
        <v>0</v>
      </c>
      <c r="C9318" s="46">
        <v>0</v>
      </c>
      <c r="D9318" s="46">
        <f t="shared" si="145"/>
        <v>0</v>
      </c>
      <c r="E9318" s="51">
        <v>45261</v>
      </c>
      <c r="F9318" s="49" t="s">
        <v>80</v>
      </c>
      <c r="G9318" s="49" t="s">
        <v>81</v>
      </c>
      <c r="H9318" s="49" t="s">
        <v>3592</v>
      </c>
      <c r="I9318" s="49" t="s">
        <v>716</v>
      </c>
      <c r="J9318" s="49">
        <v>135001</v>
      </c>
      <c r="K9318" s="49" t="s">
        <v>153</v>
      </c>
      <c r="L9318" s="49">
        <v>21285301</v>
      </c>
      <c r="M9318" s="49" t="s">
        <v>1169</v>
      </c>
      <c r="N9318" s="51">
        <v>23559</v>
      </c>
      <c r="O9318" s="51">
        <v>23559</v>
      </c>
      <c r="P9318" s="49" t="s">
        <v>909</v>
      </c>
    </row>
    <row r="9319" spans="1:16">
      <c r="A9319" s="46">
        <v>0</v>
      </c>
      <c r="B9319" s="46">
        <v>0</v>
      </c>
      <c r="C9319" s="46">
        <v>0</v>
      </c>
      <c r="D9319" s="46">
        <f t="shared" si="145"/>
        <v>0</v>
      </c>
      <c r="E9319" s="51">
        <v>45261</v>
      </c>
      <c r="F9319" s="49" t="s">
        <v>80</v>
      </c>
      <c r="G9319" s="49" t="s">
        <v>81</v>
      </c>
      <c r="H9319" s="49" t="s">
        <v>3592</v>
      </c>
      <c r="I9319" s="49" t="s">
        <v>716</v>
      </c>
      <c r="J9319" s="49">
        <v>135002</v>
      </c>
      <c r="K9319" s="49" t="s">
        <v>130</v>
      </c>
      <c r="L9319" s="49">
        <v>21285327</v>
      </c>
      <c r="M9319" s="49" t="s">
        <v>1171</v>
      </c>
      <c r="N9319" s="51">
        <v>23559</v>
      </c>
      <c r="O9319" s="51">
        <v>23559</v>
      </c>
      <c r="P9319" s="49" t="s">
        <v>909</v>
      </c>
    </row>
    <row r="9320" spans="1:16">
      <c r="A9320" s="46">
        <v>0</v>
      </c>
      <c r="B9320" s="46">
        <v>0</v>
      </c>
      <c r="C9320" s="46">
        <v>0</v>
      </c>
      <c r="D9320" s="46">
        <f t="shared" si="145"/>
        <v>0</v>
      </c>
      <c r="E9320" s="51">
        <v>45261</v>
      </c>
      <c r="F9320" s="49" t="s">
        <v>80</v>
      </c>
      <c r="G9320" s="49" t="s">
        <v>81</v>
      </c>
      <c r="H9320" s="49" t="s">
        <v>3592</v>
      </c>
      <c r="I9320" s="49" t="s">
        <v>716</v>
      </c>
      <c r="J9320" s="49">
        <v>135002</v>
      </c>
      <c r="K9320" s="49" t="s">
        <v>130</v>
      </c>
      <c r="L9320" s="49">
        <v>21285334</v>
      </c>
      <c r="M9320" s="49" t="s">
        <v>1170</v>
      </c>
      <c r="N9320" s="51">
        <v>23559</v>
      </c>
      <c r="O9320" s="51">
        <v>23559</v>
      </c>
      <c r="P9320" s="49" t="s">
        <v>909</v>
      </c>
    </row>
    <row r="9321" spans="1:16">
      <c r="A9321" s="46">
        <v>0</v>
      </c>
      <c r="B9321" s="46">
        <v>0</v>
      </c>
      <c r="C9321" s="46">
        <v>0</v>
      </c>
      <c r="D9321" s="46">
        <f t="shared" si="145"/>
        <v>0</v>
      </c>
      <c r="E9321" s="51">
        <v>45261</v>
      </c>
      <c r="F9321" s="49" t="s">
        <v>80</v>
      </c>
      <c r="G9321" s="49" t="s">
        <v>81</v>
      </c>
      <c r="H9321" s="49" t="s">
        <v>3592</v>
      </c>
      <c r="I9321" s="49" t="s">
        <v>716</v>
      </c>
      <c r="J9321" s="49">
        <v>135002</v>
      </c>
      <c r="K9321" s="49" t="s">
        <v>130</v>
      </c>
      <c r="L9321" s="49">
        <v>21285337</v>
      </c>
      <c r="M9321" s="49" t="s">
        <v>1175</v>
      </c>
      <c r="N9321" s="51">
        <v>23559</v>
      </c>
      <c r="O9321" s="51">
        <v>23559</v>
      </c>
      <c r="P9321" s="49" t="s">
        <v>909</v>
      </c>
    </row>
    <row r="9322" spans="1:16">
      <c r="A9322" s="46">
        <v>0</v>
      </c>
      <c r="B9322" s="46">
        <v>0</v>
      </c>
      <c r="C9322" s="46">
        <v>0</v>
      </c>
      <c r="D9322" s="46">
        <f t="shared" si="145"/>
        <v>0</v>
      </c>
      <c r="E9322" s="51">
        <v>45261</v>
      </c>
      <c r="F9322" s="49" t="s">
        <v>80</v>
      </c>
      <c r="G9322" s="49" t="s">
        <v>81</v>
      </c>
      <c r="H9322" s="49" t="s">
        <v>3592</v>
      </c>
      <c r="I9322" s="49" t="s">
        <v>716</v>
      </c>
      <c r="J9322" s="49">
        <v>135002</v>
      </c>
      <c r="K9322" s="49" t="s">
        <v>130</v>
      </c>
      <c r="L9322" s="49">
        <v>21285351</v>
      </c>
      <c r="M9322" s="49" t="s">
        <v>1176</v>
      </c>
      <c r="N9322" s="51">
        <v>23559</v>
      </c>
      <c r="O9322" s="51">
        <v>23559</v>
      </c>
      <c r="P9322" s="49" t="s">
        <v>909</v>
      </c>
    </row>
    <row r="9323" spans="1:16">
      <c r="A9323" s="46">
        <v>0</v>
      </c>
      <c r="B9323" s="46">
        <v>0</v>
      </c>
      <c r="C9323" s="46">
        <v>0</v>
      </c>
      <c r="D9323" s="46">
        <f t="shared" si="145"/>
        <v>0</v>
      </c>
      <c r="E9323" s="51">
        <v>45261</v>
      </c>
      <c r="F9323" s="49" t="s">
        <v>80</v>
      </c>
      <c r="G9323" s="49" t="s">
        <v>81</v>
      </c>
      <c r="H9323" s="49" t="s">
        <v>3592</v>
      </c>
      <c r="I9323" s="49" t="s">
        <v>716</v>
      </c>
      <c r="J9323" s="49">
        <v>135002</v>
      </c>
      <c r="K9323" s="49" t="s">
        <v>130</v>
      </c>
      <c r="L9323" s="49">
        <v>21285320</v>
      </c>
      <c r="M9323" s="49" t="s">
        <v>1173</v>
      </c>
      <c r="N9323" s="51">
        <v>23559</v>
      </c>
      <c r="O9323" s="51">
        <v>23559</v>
      </c>
      <c r="P9323" s="49" t="s">
        <v>909</v>
      </c>
    </row>
    <row r="9324" spans="1:16">
      <c r="A9324" s="46">
        <v>0</v>
      </c>
      <c r="B9324" s="46">
        <v>0</v>
      </c>
      <c r="C9324" s="46">
        <v>0</v>
      </c>
      <c r="D9324" s="46">
        <f t="shared" si="145"/>
        <v>0</v>
      </c>
      <c r="E9324" s="51">
        <v>45261</v>
      </c>
      <c r="F9324" s="49" t="s">
        <v>80</v>
      </c>
      <c r="G9324" s="49" t="s">
        <v>81</v>
      </c>
      <c r="H9324" s="49" t="s">
        <v>3592</v>
      </c>
      <c r="I9324" s="49" t="s">
        <v>716</v>
      </c>
      <c r="J9324" s="49">
        <v>135002</v>
      </c>
      <c r="K9324" s="49" t="s">
        <v>130</v>
      </c>
      <c r="L9324" s="49">
        <v>21285313</v>
      </c>
      <c r="M9324" s="49" t="s">
        <v>1174</v>
      </c>
      <c r="N9324" s="51">
        <v>23559</v>
      </c>
      <c r="O9324" s="51">
        <v>23559</v>
      </c>
      <c r="P9324" s="49" t="s">
        <v>909</v>
      </c>
    </row>
    <row r="9325" spans="1:16">
      <c r="A9325" s="46">
        <v>0</v>
      </c>
      <c r="B9325" s="46">
        <v>0</v>
      </c>
      <c r="C9325" s="46">
        <v>0</v>
      </c>
      <c r="D9325" s="46">
        <f t="shared" si="145"/>
        <v>0</v>
      </c>
      <c r="E9325" s="51">
        <v>45261</v>
      </c>
      <c r="F9325" s="49" t="s">
        <v>80</v>
      </c>
      <c r="G9325" s="49" t="s">
        <v>81</v>
      </c>
      <c r="H9325" s="49" t="s">
        <v>3592</v>
      </c>
      <c r="I9325" s="49" t="s">
        <v>716</v>
      </c>
      <c r="J9325" s="49">
        <v>135002</v>
      </c>
      <c r="K9325" s="49" t="s">
        <v>130</v>
      </c>
      <c r="L9325" s="49">
        <v>21285344</v>
      </c>
      <c r="M9325" s="49" t="s">
        <v>1172</v>
      </c>
      <c r="N9325" s="51">
        <v>23559</v>
      </c>
      <c r="O9325" s="51">
        <v>23559</v>
      </c>
      <c r="P9325" s="49" t="s">
        <v>909</v>
      </c>
    </row>
    <row r="9326" spans="1:16">
      <c r="A9326" s="46">
        <v>0</v>
      </c>
      <c r="B9326" s="46">
        <v>0</v>
      </c>
      <c r="C9326" s="46">
        <v>0</v>
      </c>
      <c r="D9326" s="46">
        <f t="shared" si="145"/>
        <v>0</v>
      </c>
      <c r="E9326" s="51">
        <v>45261</v>
      </c>
      <c r="F9326" s="49" t="s">
        <v>80</v>
      </c>
      <c r="G9326" s="49" t="s">
        <v>81</v>
      </c>
      <c r="H9326" s="49" t="s">
        <v>3592</v>
      </c>
      <c r="I9326" s="49" t="s">
        <v>716</v>
      </c>
      <c r="J9326" s="49">
        <v>135500</v>
      </c>
      <c r="K9326" s="49" t="s">
        <v>106</v>
      </c>
      <c r="L9326" s="49">
        <v>9814717</v>
      </c>
      <c r="M9326" s="49" t="s">
        <v>908</v>
      </c>
      <c r="N9326" s="51">
        <v>37712</v>
      </c>
      <c r="O9326" s="51">
        <v>37622</v>
      </c>
      <c r="P9326" s="49" t="s">
        <v>3593</v>
      </c>
    </row>
    <row r="9327" spans="1:16">
      <c r="A9327" s="46">
        <v>0</v>
      </c>
      <c r="B9327" s="46">
        <v>0</v>
      </c>
      <c r="C9327" s="46">
        <v>0</v>
      </c>
      <c r="D9327" s="46">
        <f t="shared" si="145"/>
        <v>0</v>
      </c>
      <c r="E9327" s="51">
        <v>45261</v>
      </c>
      <c r="F9327" s="49" t="s">
        <v>80</v>
      </c>
      <c r="G9327" s="49" t="s">
        <v>81</v>
      </c>
      <c r="H9327" s="49" t="s">
        <v>3592</v>
      </c>
      <c r="I9327" s="49" t="s">
        <v>716</v>
      </c>
      <c r="J9327" s="49">
        <v>135500</v>
      </c>
      <c r="K9327" s="49" t="s">
        <v>106</v>
      </c>
      <c r="L9327" s="49">
        <v>21285294</v>
      </c>
      <c r="M9327" s="49" t="s">
        <v>908</v>
      </c>
      <c r="N9327" s="51">
        <v>23559</v>
      </c>
      <c r="O9327" s="51">
        <v>23559</v>
      </c>
      <c r="P9327" s="49" t="s">
        <v>909</v>
      </c>
    </row>
    <row r="9328" spans="1:16">
      <c r="A9328" s="46">
        <v>0</v>
      </c>
      <c r="B9328" s="46">
        <v>0</v>
      </c>
      <c r="C9328" s="46">
        <v>0</v>
      </c>
      <c r="D9328" s="46">
        <f t="shared" si="145"/>
        <v>0</v>
      </c>
      <c r="E9328" s="51">
        <v>45261</v>
      </c>
      <c r="F9328" s="49" t="s">
        <v>80</v>
      </c>
      <c r="G9328" s="49" t="s">
        <v>81</v>
      </c>
      <c r="H9328" s="49" t="s">
        <v>3592</v>
      </c>
      <c r="I9328" s="49" t="s">
        <v>716</v>
      </c>
      <c r="J9328" s="49">
        <v>135500</v>
      </c>
      <c r="K9328" s="49" t="s">
        <v>106</v>
      </c>
      <c r="L9328" s="49">
        <v>9740682</v>
      </c>
      <c r="M9328" s="49" t="s">
        <v>908</v>
      </c>
      <c r="N9328" s="51">
        <v>39417</v>
      </c>
      <c r="O9328" s="51">
        <v>39083</v>
      </c>
      <c r="P9328" s="49" t="s">
        <v>3594</v>
      </c>
    </row>
    <row r="9329" spans="1:16">
      <c r="A9329" s="46">
        <v>0</v>
      </c>
      <c r="B9329" s="46">
        <v>0</v>
      </c>
      <c r="C9329" s="46">
        <v>0</v>
      </c>
      <c r="D9329" s="46">
        <f t="shared" si="145"/>
        <v>0</v>
      </c>
      <c r="E9329" s="51">
        <v>45261</v>
      </c>
      <c r="F9329" s="49" t="s">
        <v>80</v>
      </c>
      <c r="G9329" s="49" t="s">
        <v>81</v>
      </c>
      <c r="H9329" s="49" t="s">
        <v>3592</v>
      </c>
      <c r="I9329" s="49" t="s">
        <v>716</v>
      </c>
      <c r="J9329" s="49">
        <v>135500</v>
      </c>
      <c r="K9329" s="49" t="s">
        <v>106</v>
      </c>
      <c r="L9329" s="49">
        <v>9732840</v>
      </c>
      <c r="M9329" s="49" t="s">
        <v>908</v>
      </c>
      <c r="N9329" s="51">
        <v>39845</v>
      </c>
      <c r="O9329" s="51">
        <v>39814</v>
      </c>
      <c r="P9329" s="49" t="s">
        <v>3594</v>
      </c>
    </row>
    <row r="9330" spans="1:16">
      <c r="A9330" s="46">
        <v>0</v>
      </c>
      <c r="B9330" s="46">
        <v>0</v>
      </c>
      <c r="C9330" s="46">
        <v>0</v>
      </c>
      <c r="D9330" s="46">
        <f t="shared" si="145"/>
        <v>0</v>
      </c>
      <c r="E9330" s="51">
        <v>45261</v>
      </c>
      <c r="F9330" s="49" t="s">
        <v>80</v>
      </c>
      <c r="G9330" s="49" t="s">
        <v>81</v>
      </c>
      <c r="H9330" s="49" t="s">
        <v>3592</v>
      </c>
      <c r="I9330" s="49" t="s">
        <v>716</v>
      </c>
      <c r="J9330" s="49">
        <v>135500</v>
      </c>
      <c r="K9330" s="49" t="s">
        <v>109</v>
      </c>
      <c r="L9330" s="49">
        <v>9710842</v>
      </c>
      <c r="M9330" s="49" t="s">
        <v>914</v>
      </c>
      <c r="N9330" s="51">
        <v>39417</v>
      </c>
      <c r="O9330" s="51">
        <v>39083</v>
      </c>
      <c r="P9330" s="49" t="s">
        <v>3594</v>
      </c>
    </row>
    <row r="9331" spans="1:16">
      <c r="A9331" s="46">
        <v>0</v>
      </c>
      <c r="B9331" s="46">
        <v>0</v>
      </c>
      <c r="C9331" s="46">
        <v>0</v>
      </c>
      <c r="D9331" s="46">
        <f t="shared" si="145"/>
        <v>0</v>
      </c>
      <c r="E9331" s="51">
        <v>45261</v>
      </c>
      <c r="F9331" s="49" t="s">
        <v>80</v>
      </c>
      <c r="G9331" s="49" t="s">
        <v>81</v>
      </c>
      <c r="H9331" s="49" t="s">
        <v>3592</v>
      </c>
      <c r="I9331" s="49" t="s">
        <v>716</v>
      </c>
      <c r="J9331" s="49">
        <v>135500</v>
      </c>
      <c r="K9331" s="49" t="s">
        <v>109</v>
      </c>
      <c r="L9331" s="49">
        <v>21285358</v>
      </c>
      <c r="M9331" s="49" t="s">
        <v>914</v>
      </c>
      <c r="N9331" s="51">
        <v>23559</v>
      </c>
      <c r="O9331" s="51">
        <v>23559</v>
      </c>
      <c r="P9331" s="49" t="s">
        <v>909</v>
      </c>
    </row>
    <row r="9332" spans="1:16">
      <c r="A9332" s="46">
        <v>0</v>
      </c>
      <c r="B9332" s="46">
        <v>0</v>
      </c>
      <c r="C9332" s="46">
        <v>0</v>
      </c>
      <c r="D9332" s="46">
        <f t="shared" si="145"/>
        <v>0</v>
      </c>
      <c r="E9332" s="51">
        <v>45261</v>
      </c>
      <c r="F9332" s="49" t="s">
        <v>80</v>
      </c>
      <c r="G9332" s="49" t="s">
        <v>81</v>
      </c>
      <c r="H9332" s="49" t="s">
        <v>3592</v>
      </c>
      <c r="I9332" s="49" t="s">
        <v>716</v>
      </c>
      <c r="J9332" s="49">
        <v>135500</v>
      </c>
      <c r="K9332" s="49" t="s">
        <v>109</v>
      </c>
      <c r="L9332" s="49">
        <v>9814718</v>
      </c>
      <c r="M9332" s="49" t="s">
        <v>914</v>
      </c>
      <c r="N9332" s="51">
        <v>37712</v>
      </c>
      <c r="O9332" s="51">
        <v>37622</v>
      </c>
      <c r="P9332" s="49" t="s">
        <v>3593</v>
      </c>
    </row>
    <row r="9333" spans="1:16">
      <c r="A9333" s="46">
        <v>0</v>
      </c>
      <c r="B9333" s="46">
        <v>0</v>
      </c>
      <c r="C9333" s="46">
        <v>0</v>
      </c>
      <c r="D9333" s="46">
        <f t="shared" si="145"/>
        <v>0</v>
      </c>
      <c r="E9333" s="51">
        <v>45261</v>
      </c>
      <c r="F9333" s="49" t="s">
        <v>80</v>
      </c>
      <c r="G9333" s="49" t="s">
        <v>81</v>
      </c>
      <c r="H9333" s="49" t="s">
        <v>3592</v>
      </c>
      <c r="I9333" s="49" t="s">
        <v>716</v>
      </c>
      <c r="J9333" s="49">
        <v>135600</v>
      </c>
      <c r="K9333" s="49" t="s">
        <v>114</v>
      </c>
      <c r="L9333" s="49">
        <v>21285287</v>
      </c>
      <c r="M9333" s="49" t="s">
        <v>915</v>
      </c>
      <c r="N9333" s="51">
        <v>23559</v>
      </c>
      <c r="O9333" s="51">
        <v>23559</v>
      </c>
      <c r="P9333" s="49" t="s">
        <v>909</v>
      </c>
    </row>
    <row r="9334" spans="1:16">
      <c r="A9334" s="46">
        <v>0</v>
      </c>
      <c r="B9334" s="46">
        <v>0</v>
      </c>
      <c r="C9334" s="46">
        <v>0</v>
      </c>
      <c r="D9334" s="46">
        <f t="shared" si="145"/>
        <v>0</v>
      </c>
      <c r="E9334" s="51">
        <v>45261</v>
      </c>
      <c r="F9334" s="49" t="s">
        <v>80</v>
      </c>
      <c r="G9334" s="49" t="s">
        <v>81</v>
      </c>
      <c r="H9334" s="49" t="s">
        <v>3592</v>
      </c>
      <c r="I9334" s="49" t="s">
        <v>716</v>
      </c>
      <c r="J9334" s="49">
        <v>135600</v>
      </c>
      <c r="K9334" s="49" t="s">
        <v>122</v>
      </c>
      <c r="L9334" s="49">
        <v>21285365</v>
      </c>
      <c r="M9334" s="49" t="s">
        <v>916</v>
      </c>
      <c r="N9334" s="51">
        <v>23559</v>
      </c>
      <c r="O9334" s="51">
        <v>23559</v>
      </c>
      <c r="P9334" s="49" t="s">
        <v>909</v>
      </c>
    </row>
    <row r="9335" spans="1:16">
      <c r="A9335" s="46">
        <v>0</v>
      </c>
      <c r="B9335" s="46">
        <v>0</v>
      </c>
      <c r="C9335" s="46">
        <v>0</v>
      </c>
      <c r="D9335" s="46">
        <f t="shared" si="145"/>
        <v>0</v>
      </c>
      <c r="E9335" s="51">
        <v>45261</v>
      </c>
      <c r="F9335" s="49" t="s">
        <v>80</v>
      </c>
      <c r="G9335" s="49" t="s">
        <v>81</v>
      </c>
      <c r="H9335" s="49" t="s">
        <v>3592</v>
      </c>
      <c r="I9335" s="49" t="s">
        <v>716</v>
      </c>
      <c r="J9335" s="49">
        <v>135600</v>
      </c>
      <c r="K9335" s="49" t="s">
        <v>115</v>
      </c>
      <c r="L9335" s="49">
        <v>9740683</v>
      </c>
      <c r="M9335" s="49" t="s">
        <v>977</v>
      </c>
      <c r="N9335" s="51">
        <v>39417</v>
      </c>
      <c r="O9335" s="51">
        <v>39083</v>
      </c>
      <c r="P9335" s="49" t="s">
        <v>3594</v>
      </c>
    </row>
    <row r="9336" spans="1:16">
      <c r="A9336" s="46">
        <v>0</v>
      </c>
      <c r="B9336" s="46">
        <v>0</v>
      </c>
      <c r="C9336" s="46">
        <v>0</v>
      </c>
      <c r="D9336" s="46">
        <f t="shared" si="145"/>
        <v>0</v>
      </c>
      <c r="E9336" s="51">
        <v>45261</v>
      </c>
      <c r="F9336" s="49" t="s">
        <v>80</v>
      </c>
      <c r="G9336" s="49" t="s">
        <v>81</v>
      </c>
      <c r="H9336" s="49" t="s">
        <v>3592</v>
      </c>
      <c r="I9336" s="49" t="s">
        <v>716</v>
      </c>
      <c r="J9336" s="49">
        <v>135600</v>
      </c>
      <c r="K9336" s="49" t="s">
        <v>115</v>
      </c>
      <c r="L9336" s="49">
        <v>9814719</v>
      </c>
      <c r="M9336" s="49" t="s">
        <v>977</v>
      </c>
      <c r="N9336" s="51">
        <v>37712</v>
      </c>
      <c r="O9336" s="51">
        <v>37622</v>
      </c>
      <c r="P9336" s="49" t="s">
        <v>3593</v>
      </c>
    </row>
    <row r="9337" spans="1:16">
      <c r="A9337" s="46">
        <v>0</v>
      </c>
      <c r="B9337" s="46">
        <v>0</v>
      </c>
      <c r="C9337" s="46">
        <v>0</v>
      </c>
      <c r="D9337" s="46">
        <f t="shared" si="145"/>
        <v>0</v>
      </c>
      <c r="E9337" s="51">
        <v>45261</v>
      </c>
      <c r="F9337" s="49" t="s">
        <v>80</v>
      </c>
      <c r="G9337" s="49" t="s">
        <v>81</v>
      </c>
      <c r="H9337" s="49" t="s">
        <v>3595</v>
      </c>
      <c r="I9337" s="49" t="s">
        <v>717</v>
      </c>
      <c r="J9337" s="49">
        <v>135500</v>
      </c>
      <c r="K9337" s="49" t="s">
        <v>106</v>
      </c>
      <c r="L9337" s="49">
        <v>9730997</v>
      </c>
      <c r="M9337" s="49" t="s">
        <v>908</v>
      </c>
      <c r="N9337" s="51">
        <v>39995</v>
      </c>
      <c r="O9337" s="51">
        <v>39814</v>
      </c>
      <c r="P9337" s="49" t="s">
        <v>3596</v>
      </c>
    </row>
    <row r="9338" spans="1:16">
      <c r="A9338" s="46">
        <v>0</v>
      </c>
      <c r="B9338" s="46">
        <v>0</v>
      </c>
      <c r="C9338" s="46">
        <v>0</v>
      </c>
      <c r="D9338" s="46">
        <f t="shared" si="145"/>
        <v>0</v>
      </c>
      <c r="E9338" s="51">
        <v>45261</v>
      </c>
      <c r="F9338" s="49" t="s">
        <v>80</v>
      </c>
      <c r="G9338" s="49" t="s">
        <v>81</v>
      </c>
      <c r="H9338" s="49" t="s">
        <v>3595</v>
      </c>
      <c r="I9338" s="49" t="s">
        <v>717</v>
      </c>
      <c r="J9338" s="49">
        <v>135500</v>
      </c>
      <c r="K9338" s="49" t="s">
        <v>106</v>
      </c>
      <c r="L9338" s="49">
        <v>21285266</v>
      </c>
      <c r="M9338" s="49" t="s">
        <v>908</v>
      </c>
      <c r="N9338" s="51">
        <v>23559</v>
      </c>
      <c r="O9338" s="51">
        <v>23559</v>
      </c>
      <c r="P9338" s="49" t="s">
        <v>909</v>
      </c>
    </row>
    <row r="9339" spans="1:16">
      <c r="A9339" s="46">
        <v>0</v>
      </c>
      <c r="B9339" s="46">
        <v>0</v>
      </c>
      <c r="C9339" s="46">
        <v>0</v>
      </c>
      <c r="D9339" s="46">
        <f t="shared" si="145"/>
        <v>0</v>
      </c>
      <c r="E9339" s="51">
        <v>45261</v>
      </c>
      <c r="F9339" s="49" t="s">
        <v>80</v>
      </c>
      <c r="G9339" s="49" t="s">
        <v>81</v>
      </c>
      <c r="H9339" s="49" t="s">
        <v>3595</v>
      </c>
      <c r="I9339" s="49" t="s">
        <v>717</v>
      </c>
      <c r="J9339" s="49">
        <v>135500</v>
      </c>
      <c r="K9339" s="49" t="s">
        <v>106</v>
      </c>
      <c r="L9339" s="49">
        <v>9817820</v>
      </c>
      <c r="M9339" s="49" t="s">
        <v>908</v>
      </c>
      <c r="N9339" s="51">
        <v>38140</v>
      </c>
      <c r="O9339" s="51">
        <v>37987</v>
      </c>
      <c r="P9339" s="49" t="s">
        <v>3597</v>
      </c>
    </row>
    <row r="9340" spans="1:16">
      <c r="A9340" s="46">
        <v>0</v>
      </c>
      <c r="B9340" s="46">
        <v>0</v>
      </c>
      <c r="C9340" s="46">
        <v>0</v>
      </c>
      <c r="D9340" s="46">
        <f t="shared" si="145"/>
        <v>0</v>
      </c>
      <c r="E9340" s="51">
        <v>45261</v>
      </c>
      <c r="F9340" s="49" t="s">
        <v>80</v>
      </c>
      <c r="G9340" s="49" t="s">
        <v>81</v>
      </c>
      <c r="H9340" s="49" t="s">
        <v>3595</v>
      </c>
      <c r="I9340" s="49" t="s">
        <v>717</v>
      </c>
      <c r="J9340" s="49">
        <v>135500</v>
      </c>
      <c r="K9340" s="49" t="s">
        <v>107</v>
      </c>
      <c r="L9340" s="49">
        <v>9816126</v>
      </c>
      <c r="M9340" s="49" t="s">
        <v>3598</v>
      </c>
      <c r="N9340" s="51">
        <v>37926</v>
      </c>
      <c r="O9340" s="51">
        <v>37926</v>
      </c>
      <c r="P9340" s="49" t="s">
        <v>3596</v>
      </c>
    </row>
    <row r="9341" spans="1:16">
      <c r="A9341" s="46">
        <v>0</v>
      </c>
      <c r="B9341" s="46">
        <v>0</v>
      </c>
      <c r="C9341" s="46">
        <v>0</v>
      </c>
      <c r="D9341" s="46">
        <f t="shared" si="145"/>
        <v>0</v>
      </c>
      <c r="E9341" s="51">
        <v>45261</v>
      </c>
      <c r="F9341" s="49" t="s">
        <v>80</v>
      </c>
      <c r="G9341" s="49" t="s">
        <v>81</v>
      </c>
      <c r="H9341" s="49" t="s">
        <v>3595</v>
      </c>
      <c r="I9341" s="49" t="s">
        <v>717</v>
      </c>
      <c r="J9341" s="49">
        <v>135500</v>
      </c>
      <c r="K9341" s="49" t="s">
        <v>107</v>
      </c>
      <c r="L9341" s="49">
        <v>12789986</v>
      </c>
      <c r="M9341" s="49" t="s">
        <v>3598</v>
      </c>
      <c r="N9341" s="51">
        <v>41913</v>
      </c>
      <c r="O9341" s="51">
        <v>41913</v>
      </c>
      <c r="P9341" s="49" t="s">
        <v>3596</v>
      </c>
    </row>
    <row r="9342" spans="1:16">
      <c r="A9342" s="46">
        <v>0</v>
      </c>
      <c r="B9342" s="46">
        <v>0</v>
      </c>
      <c r="C9342" s="46">
        <v>0</v>
      </c>
      <c r="D9342" s="46">
        <f t="shared" si="145"/>
        <v>0</v>
      </c>
      <c r="E9342" s="51">
        <v>45261</v>
      </c>
      <c r="F9342" s="49" t="s">
        <v>80</v>
      </c>
      <c r="G9342" s="49" t="s">
        <v>81</v>
      </c>
      <c r="H9342" s="49" t="s">
        <v>3595</v>
      </c>
      <c r="I9342" s="49" t="s">
        <v>717</v>
      </c>
      <c r="J9342" s="49">
        <v>135500</v>
      </c>
      <c r="K9342" s="49" t="s">
        <v>108</v>
      </c>
      <c r="L9342" s="49">
        <v>9817822</v>
      </c>
      <c r="M9342" s="49" t="s">
        <v>930</v>
      </c>
      <c r="N9342" s="51">
        <v>38140</v>
      </c>
      <c r="O9342" s="51">
        <v>37987</v>
      </c>
      <c r="P9342" s="49" t="s">
        <v>3597</v>
      </c>
    </row>
    <row r="9343" spans="1:16">
      <c r="A9343" s="46">
        <v>0</v>
      </c>
      <c r="B9343" s="46">
        <v>0</v>
      </c>
      <c r="C9343" s="46">
        <v>0</v>
      </c>
      <c r="D9343" s="46">
        <f t="shared" si="145"/>
        <v>0</v>
      </c>
      <c r="E9343" s="51">
        <v>45261</v>
      </c>
      <c r="F9343" s="49" t="s">
        <v>80</v>
      </c>
      <c r="G9343" s="49" t="s">
        <v>81</v>
      </c>
      <c r="H9343" s="49" t="s">
        <v>3595</v>
      </c>
      <c r="I9343" s="49" t="s">
        <v>717</v>
      </c>
      <c r="J9343" s="49">
        <v>135500</v>
      </c>
      <c r="K9343" s="49" t="s">
        <v>109</v>
      </c>
      <c r="L9343" s="49">
        <v>9817821</v>
      </c>
      <c r="M9343" s="49" t="s">
        <v>914</v>
      </c>
      <c r="N9343" s="51">
        <v>38140</v>
      </c>
      <c r="O9343" s="51">
        <v>37987</v>
      </c>
      <c r="P9343" s="49" t="s">
        <v>3597</v>
      </c>
    </row>
    <row r="9344" spans="1:16">
      <c r="A9344" s="46">
        <v>0</v>
      </c>
      <c r="B9344" s="46">
        <v>0</v>
      </c>
      <c r="C9344" s="46">
        <v>0</v>
      </c>
      <c r="D9344" s="46">
        <f t="shared" si="145"/>
        <v>0</v>
      </c>
      <c r="E9344" s="51">
        <v>45261</v>
      </c>
      <c r="F9344" s="49" t="s">
        <v>80</v>
      </c>
      <c r="G9344" s="49" t="s">
        <v>81</v>
      </c>
      <c r="H9344" s="49" t="s">
        <v>3595</v>
      </c>
      <c r="I9344" s="49" t="s">
        <v>717</v>
      </c>
      <c r="J9344" s="49">
        <v>135500</v>
      </c>
      <c r="K9344" s="49" t="s">
        <v>109</v>
      </c>
      <c r="L9344" s="49">
        <v>9730998</v>
      </c>
      <c r="M9344" s="49" t="s">
        <v>914</v>
      </c>
      <c r="N9344" s="51">
        <v>39995</v>
      </c>
      <c r="O9344" s="51">
        <v>39814</v>
      </c>
      <c r="P9344" s="49" t="s">
        <v>3596</v>
      </c>
    </row>
    <row r="9345" spans="1:16">
      <c r="A9345" s="46">
        <v>0</v>
      </c>
      <c r="B9345" s="46">
        <v>0</v>
      </c>
      <c r="C9345" s="46">
        <v>0</v>
      </c>
      <c r="D9345" s="46">
        <f t="shared" si="145"/>
        <v>0</v>
      </c>
      <c r="E9345" s="51">
        <v>45261</v>
      </c>
      <c r="F9345" s="49" t="s">
        <v>80</v>
      </c>
      <c r="G9345" s="49" t="s">
        <v>81</v>
      </c>
      <c r="H9345" s="49" t="s">
        <v>3595</v>
      </c>
      <c r="I9345" s="49" t="s">
        <v>717</v>
      </c>
      <c r="J9345" s="49">
        <v>135500</v>
      </c>
      <c r="K9345" s="49" t="s">
        <v>109</v>
      </c>
      <c r="L9345" s="49">
        <v>21285273</v>
      </c>
      <c r="M9345" s="49" t="s">
        <v>914</v>
      </c>
      <c r="N9345" s="51">
        <v>23559</v>
      </c>
      <c r="O9345" s="51">
        <v>23559</v>
      </c>
      <c r="P9345" s="49" t="s">
        <v>909</v>
      </c>
    </row>
    <row r="9346" spans="1:16">
      <c r="A9346" s="46">
        <v>0</v>
      </c>
      <c r="B9346" s="46">
        <v>0</v>
      </c>
      <c r="C9346" s="46">
        <v>0</v>
      </c>
      <c r="D9346" s="46">
        <f t="shared" si="145"/>
        <v>0</v>
      </c>
      <c r="E9346" s="51">
        <v>45261</v>
      </c>
      <c r="F9346" s="49" t="s">
        <v>80</v>
      </c>
      <c r="G9346" s="49" t="s">
        <v>81</v>
      </c>
      <c r="H9346" s="49" t="s">
        <v>3595</v>
      </c>
      <c r="I9346" s="49" t="s">
        <v>717</v>
      </c>
      <c r="J9346" s="49">
        <v>135500</v>
      </c>
      <c r="K9346" s="49" t="s">
        <v>109</v>
      </c>
      <c r="L9346" s="49">
        <v>9808907</v>
      </c>
      <c r="M9346" s="49" t="s">
        <v>914</v>
      </c>
      <c r="N9346" s="51">
        <v>37196</v>
      </c>
      <c r="O9346" s="51">
        <v>36892</v>
      </c>
      <c r="P9346" s="49" t="s">
        <v>3596</v>
      </c>
    </row>
    <row r="9347" spans="1:16">
      <c r="A9347" s="46">
        <v>0</v>
      </c>
      <c r="B9347" s="46">
        <v>0</v>
      </c>
      <c r="C9347" s="46">
        <v>0</v>
      </c>
      <c r="D9347" s="46">
        <f t="shared" ref="D9347:D9410" si="146">+B9347-C9347</f>
        <v>0</v>
      </c>
      <c r="E9347" s="51">
        <v>45261</v>
      </c>
      <c r="F9347" s="49" t="s">
        <v>80</v>
      </c>
      <c r="G9347" s="49" t="s">
        <v>81</v>
      </c>
      <c r="H9347" s="49" t="s">
        <v>3595</v>
      </c>
      <c r="I9347" s="49" t="s">
        <v>717</v>
      </c>
      <c r="J9347" s="49">
        <v>135600</v>
      </c>
      <c r="K9347" s="49" t="s">
        <v>114</v>
      </c>
      <c r="L9347" s="49">
        <v>21285259</v>
      </c>
      <c r="M9347" s="49" t="s">
        <v>915</v>
      </c>
      <c r="N9347" s="51">
        <v>23559</v>
      </c>
      <c r="O9347" s="51">
        <v>23559</v>
      </c>
      <c r="P9347" s="49" t="s">
        <v>909</v>
      </c>
    </row>
    <row r="9348" spans="1:16">
      <c r="A9348" s="46">
        <v>0</v>
      </c>
      <c r="B9348" s="46">
        <v>0</v>
      </c>
      <c r="C9348" s="46">
        <v>0</v>
      </c>
      <c r="D9348" s="46">
        <f t="shared" si="146"/>
        <v>0</v>
      </c>
      <c r="E9348" s="51">
        <v>45261</v>
      </c>
      <c r="F9348" s="49" t="s">
        <v>80</v>
      </c>
      <c r="G9348" s="49" t="s">
        <v>81</v>
      </c>
      <c r="H9348" s="49" t="s">
        <v>3595</v>
      </c>
      <c r="I9348" s="49" t="s">
        <v>717</v>
      </c>
      <c r="J9348" s="49">
        <v>135600</v>
      </c>
      <c r="K9348" s="49" t="s">
        <v>107</v>
      </c>
      <c r="L9348" s="49">
        <v>20969801</v>
      </c>
      <c r="M9348" s="49" t="s">
        <v>3599</v>
      </c>
      <c r="N9348" s="51">
        <v>42857</v>
      </c>
      <c r="O9348" s="51">
        <v>43101</v>
      </c>
      <c r="P9348" s="49" t="s">
        <v>3600</v>
      </c>
    </row>
    <row r="9349" spans="1:16">
      <c r="A9349" s="46">
        <v>0</v>
      </c>
      <c r="B9349" s="46">
        <v>0</v>
      </c>
      <c r="C9349" s="46">
        <v>0</v>
      </c>
      <c r="D9349" s="46">
        <f t="shared" si="146"/>
        <v>0</v>
      </c>
      <c r="E9349" s="51">
        <v>45261</v>
      </c>
      <c r="F9349" s="49" t="s">
        <v>80</v>
      </c>
      <c r="G9349" s="49" t="s">
        <v>81</v>
      </c>
      <c r="H9349" s="49" t="s">
        <v>3595</v>
      </c>
      <c r="I9349" s="49" t="s">
        <v>717</v>
      </c>
      <c r="J9349" s="49">
        <v>135600</v>
      </c>
      <c r="K9349" s="49" t="s">
        <v>107</v>
      </c>
      <c r="L9349" s="49">
        <v>9816125</v>
      </c>
      <c r="M9349" s="49" t="s">
        <v>3598</v>
      </c>
      <c r="N9349" s="51">
        <v>37926</v>
      </c>
      <c r="O9349" s="51">
        <v>37926</v>
      </c>
      <c r="P9349" s="49" t="s">
        <v>3596</v>
      </c>
    </row>
    <row r="9350" spans="1:16">
      <c r="A9350" s="46">
        <v>0</v>
      </c>
      <c r="B9350" s="46">
        <v>0</v>
      </c>
      <c r="C9350" s="46">
        <v>0</v>
      </c>
      <c r="D9350" s="46">
        <f t="shared" si="146"/>
        <v>0</v>
      </c>
      <c r="E9350" s="51">
        <v>45261</v>
      </c>
      <c r="F9350" s="49" t="s">
        <v>80</v>
      </c>
      <c r="G9350" s="49" t="s">
        <v>81</v>
      </c>
      <c r="H9350" s="49" t="s">
        <v>3595</v>
      </c>
      <c r="I9350" s="49" t="s">
        <v>717</v>
      </c>
      <c r="J9350" s="49">
        <v>135600</v>
      </c>
      <c r="K9350" s="49" t="s">
        <v>107</v>
      </c>
      <c r="L9350" s="49">
        <v>12789983</v>
      </c>
      <c r="M9350" s="49" t="s">
        <v>3598</v>
      </c>
      <c r="N9350" s="51">
        <v>41913</v>
      </c>
      <c r="O9350" s="51">
        <v>41913</v>
      </c>
      <c r="P9350" s="49" t="s">
        <v>3596</v>
      </c>
    </row>
    <row r="9351" spans="1:16">
      <c r="A9351" s="46">
        <v>0</v>
      </c>
      <c r="B9351" s="46">
        <v>0</v>
      </c>
      <c r="C9351" s="46">
        <v>0</v>
      </c>
      <c r="D9351" s="46">
        <f t="shared" si="146"/>
        <v>0</v>
      </c>
      <c r="E9351" s="51">
        <v>45261</v>
      </c>
      <c r="F9351" s="49" t="s">
        <v>80</v>
      </c>
      <c r="G9351" s="49" t="s">
        <v>81</v>
      </c>
      <c r="H9351" s="49" t="s">
        <v>3595</v>
      </c>
      <c r="I9351" s="49" t="s">
        <v>717</v>
      </c>
      <c r="J9351" s="49">
        <v>135600</v>
      </c>
      <c r="K9351" s="49" t="s">
        <v>122</v>
      </c>
      <c r="L9351" s="49">
        <v>21285280</v>
      </c>
      <c r="M9351" s="49" t="s">
        <v>916</v>
      </c>
      <c r="N9351" s="51">
        <v>23559</v>
      </c>
      <c r="O9351" s="51">
        <v>23559</v>
      </c>
      <c r="P9351" s="49" t="s">
        <v>909</v>
      </c>
    </row>
    <row r="9352" spans="1:16">
      <c r="A9352" s="46">
        <v>0</v>
      </c>
      <c r="B9352" s="46">
        <v>0</v>
      </c>
      <c r="C9352" s="46">
        <v>0</v>
      </c>
      <c r="D9352" s="46">
        <f t="shared" si="146"/>
        <v>0</v>
      </c>
      <c r="E9352" s="51">
        <v>45261</v>
      </c>
      <c r="F9352" s="49" t="s">
        <v>80</v>
      </c>
      <c r="G9352" s="49" t="s">
        <v>81</v>
      </c>
      <c r="H9352" s="49" t="s">
        <v>3595</v>
      </c>
      <c r="I9352" s="49" t="s">
        <v>717</v>
      </c>
      <c r="J9352" s="49">
        <v>135600</v>
      </c>
      <c r="K9352" s="49" t="s">
        <v>115</v>
      </c>
      <c r="L9352" s="49">
        <v>9816547</v>
      </c>
      <c r="M9352" s="49" t="s">
        <v>977</v>
      </c>
      <c r="N9352" s="51">
        <v>38018</v>
      </c>
      <c r="O9352" s="51">
        <v>37987</v>
      </c>
      <c r="P9352" s="49" t="s">
        <v>3596</v>
      </c>
    </row>
    <row r="9353" spans="1:16">
      <c r="A9353" s="46">
        <v>0</v>
      </c>
      <c r="B9353" s="46">
        <v>0</v>
      </c>
      <c r="C9353" s="46">
        <v>0</v>
      </c>
      <c r="D9353" s="46">
        <f t="shared" si="146"/>
        <v>0</v>
      </c>
      <c r="E9353" s="51">
        <v>45261</v>
      </c>
      <c r="F9353" s="49" t="s">
        <v>80</v>
      </c>
      <c r="G9353" s="49" t="s">
        <v>81</v>
      </c>
      <c r="H9353" s="49" t="s">
        <v>3595</v>
      </c>
      <c r="I9353" s="49" t="s">
        <v>717</v>
      </c>
      <c r="J9353" s="49">
        <v>135600</v>
      </c>
      <c r="K9353" s="49" t="s">
        <v>115</v>
      </c>
      <c r="L9353" s="49">
        <v>9814722</v>
      </c>
      <c r="M9353" s="49" t="s">
        <v>977</v>
      </c>
      <c r="N9353" s="51">
        <v>37742</v>
      </c>
      <c r="O9353" s="51">
        <v>37622</v>
      </c>
      <c r="P9353" s="49" t="s">
        <v>3596</v>
      </c>
    </row>
    <row r="9354" spans="1:16">
      <c r="A9354" s="46">
        <v>0</v>
      </c>
      <c r="B9354" s="46">
        <v>0</v>
      </c>
      <c r="C9354" s="46">
        <v>0</v>
      </c>
      <c r="D9354" s="46">
        <f t="shared" si="146"/>
        <v>0</v>
      </c>
      <c r="E9354" s="51">
        <v>45261</v>
      </c>
      <c r="F9354" s="49" t="s">
        <v>80</v>
      </c>
      <c r="G9354" s="49" t="s">
        <v>81</v>
      </c>
      <c r="H9354" s="49" t="s">
        <v>3595</v>
      </c>
      <c r="I9354" s="49" t="s">
        <v>717</v>
      </c>
      <c r="J9354" s="49">
        <v>135600</v>
      </c>
      <c r="K9354" s="49" t="s">
        <v>115</v>
      </c>
      <c r="L9354" s="49">
        <v>9816132</v>
      </c>
      <c r="M9354" s="49" t="s">
        <v>977</v>
      </c>
      <c r="N9354" s="51">
        <v>37956</v>
      </c>
      <c r="O9354" s="51">
        <v>37622</v>
      </c>
      <c r="P9354" s="49" t="s">
        <v>3596</v>
      </c>
    </row>
    <row r="9355" spans="1:16">
      <c r="A9355" s="46">
        <v>0</v>
      </c>
      <c r="B9355" s="46">
        <v>0</v>
      </c>
      <c r="C9355" s="46">
        <v>0</v>
      </c>
      <c r="D9355" s="46">
        <f t="shared" si="146"/>
        <v>0</v>
      </c>
      <c r="E9355" s="51">
        <v>45261</v>
      </c>
      <c r="F9355" s="49" t="s">
        <v>80</v>
      </c>
      <c r="G9355" s="49" t="s">
        <v>81</v>
      </c>
      <c r="H9355" s="49" t="s">
        <v>3595</v>
      </c>
      <c r="I9355" s="49" t="s">
        <v>717</v>
      </c>
      <c r="J9355" s="49">
        <v>135600</v>
      </c>
      <c r="K9355" s="49" t="s">
        <v>115</v>
      </c>
      <c r="L9355" s="49">
        <v>21330738</v>
      </c>
      <c r="M9355" s="49" t="s">
        <v>906</v>
      </c>
      <c r="N9355" s="51">
        <v>42857</v>
      </c>
      <c r="O9355" s="51">
        <v>43101</v>
      </c>
      <c r="P9355" s="49" t="s">
        <v>3600</v>
      </c>
    </row>
    <row r="9356" spans="1:16">
      <c r="A9356" s="46">
        <v>0</v>
      </c>
      <c r="B9356" s="46">
        <v>0</v>
      </c>
      <c r="C9356" s="46">
        <v>0</v>
      </c>
      <c r="D9356" s="46">
        <f t="shared" si="146"/>
        <v>0</v>
      </c>
      <c r="E9356" s="51">
        <v>45261</v>
      </c>
      <c r="F9356" s="49" t="s">
        <v>80</v>
      </c>
      <c r="G9356" s="49" t="s">
        <v>81</v>
      </c>
      <c r="H9356" s="49" t="s">
        <v>3595</v>
      </c>
      <c r="I9356" s="49" t="s">
        <v>717</v>
      </c>
      <c r="J9356" s="49">
        <v>135600</v>
      </c>
      <c r="K9356" s="49" t="s">
        <v>115</v>
      </c>
      <c r="L9356" s="49">
        <v>12819281</v>
      </c>
      <c r="M9356" s="49" t="s">
        <v>906</v>
      </c>
      <c r="N9356" s="51">
        <v>41944</v>
      </c>
      <c r="O9356" s="51">
        <v>41640</v>
      </c>
      <c r="P9356" s="49" t="s">
        <v>3596</v>
      </c>
    </row>
    <row r="9357" spans="1:16">
      <c r="A9357" s="46">
        <v>0</v>
      </c>
      <c r="B9357" s="46">
        <v>0</v>
      </c>
      <c r="C9357" s="46">
        <v>0</v>
      </c>
      <c r="D9357" s="46">
        <f t="shared" si="146"/>
        <v>0</v>
      </c>
      <c r="E9357" s="51">
        <v>45261</v>
      </c>
      <c r="F9357" s="49" t="s">
        <v>80</v>
      </c>
      <c r="G9357" s="49" t="s">
        <v>81</v>
      </c>
      <c r="H9357" s="49" t="s">
        <v>3595</v>
      </c>
      <c r="I9357" s="49" t="s">
        <v>717</v>
      </c>
      <c r="J9357" s="49">
        <v>135600</v>
      </c>
      <c r="K9357" s="49" t="s">
        <v>115</v>
      </c>
      <c r="L9357" s="49">
        <v>9730999</v>
      </c>
      <c r="M9357" s="49" t="s">
        <v>977</v>
      </c>
      <c r="N9357" s="51">
        <v>39995</v>
      </c>
      <c r="O9357" s="51">
        <v>39814</v>
      </c>
      <c r="P9357" s="49" t="s">
        <v>3596</v>
      </c>
    </row>
    <row r="9358" spans="1:16">
      <c r="A9358" s="46">
        <v>0</v>
      </c>
      <c r="B9358" s="46">
        <v>0</v>
      </c>
      <c r="C9358" s="46">
        <v>0</v>
      </c>
      <c r="D9358" s="46">
        <f t="shared" si="146"/>
        <v>0</v>
      </c>
      <c r="E9358" s="51">
        <v>45261</v>
      </c>
      <c r="F9358" s="49" t="s">
        <v>80</v>
      </c>
      <c r="G9358" s="49" t="s">
        <v>81</v>
      </c>
      <c r="H9358" s="49" t="s">
        <v>3601</v>
      </c>
      <c r="I9358" s="49" t="s">
        <v>720</v>
      </c>
      <c r="J9358" s="49">
        <v>135500</v>
      </c>
      <c r="K9358" s="49" t="s">
        <v>103</v>
      </c>
      <c r="L9358" s="49">
        <v>20954230</v>
      </c>
      <c r="M9358" s="49" t="s">
        <v>894</v>
      </c>
      <c r="N9358" s="51">
        <v>43010</v>
      </c>
      <c r="O9358" s="51">
        <v>42736</v>
      </c>
      <c r="P9358" s="49" t="s">
        <v>3602</v>
      </c>
    </row>
    <row r="9359" spans="1:16">
      <c r="A9359" s="46">
        <v>0</v>
      </c>
      <c r="B9359" s="46">
        <v>0</v>
      </c>
      <c r="C9359" s="46">
        <v>0</v>
      </c>
      <c r="D9359" s="46">
        <f t="shared" si="146"/>
        <v>0</v>
      </c>
      <c r="E9359" s="51">
        <v>45261</v>
      </c>
      <c r="F9359" s="49" t="s">
        <v>80</v>
      </c>
      <c r="G9359" s="49" t="s">
        <v>81</v>
      </c>
      <c r="H9359" s="49" t="s">
        <v>3601</v>
      </c>
      <c r="I9359" s="49" t="s">
        <v>720</v>
      </c>
      <c r="J9359" s="49">
        <v>135500</v>
      </c>
      <c r="K9359" s="49" t="s">
        <v>154</v>
      </c>
      <c r="L9359" s="49">
        <v>20954250</v>
      </c>
      <c r="M9359" s="49" t="s">
        <v>1198</v>
      </c>
      <c r="N9359" s="51">
        <v>43010</v>
      </c>
      <c r="O9359" s="51">
        <v>42736</v>
      </c>
      <c r="P9359" s="49" t="s">
        <v>3602</v>
      </c>
    </row>
    <row r="9360" spans="1:16">
      <c r="A9360" s="46">
        <v>0</v>
      </c>
      <c r="B9360" s="46">
        <v>0</v>
      </c>
      <c r="C9360" s="46">
        <v>0</v>
      </c>
      <c r="D9360" s="46">
        <f t="shared" si="146"/>
        <v>0</v>
      </c>
      <c r="E9360" s="51">
        <v>45261</v>
      </c>
      <c r="F9360" s="49" t="s">
        <v>80</v>
      </c>
      <c r="G9360" s="49" t="s">
        <v>81</v>
      </c>
      <c r="H9360" s="49" t="s">
        <v>3601</v>
      </c>
      <c r="I9360" s="49" t="s">
        <v>720</v>
      </c>
      <c r="J9360" s="49">
        <v>135600</v>
      </c>
      <c r="K9360" s="49" t="s">
        <v>251</v>
      </c>
      <c r="L9360" s="49">
        <v>20954241</v>
      </c>
      <c r="M9360" s="49" t="s">
        <v>1199</v>
      </c>
      <c r="N9360" s="51">
        <v>43010</v>
      </c>
      <c r="O9360" s="51">
        <v>42736</v>
      </c>
      <c r="P9360" s="49" t="s">
        <v>3602</v>
      </c>
    </row>
    <row r="9361" spans="1:16">
      <c r="A9361" s="46">
        <v>0</v>
      </c>
      <c r="B9361" s="46">
        <v>0</v>
      </c>
      <c r="C9361" s="46">
        <v>0</v>
      </c>
      <c r="D9361" s="46">
        <f t="shared" si="146"/>
        <v>0</v>
      </c>
      <c r="E9361" s="51">
        <v>45261</v>
      </c>
      <c r="F9361" s="49" t="s">
        <v>80</v>
      </c>
      <c r="G9361" s="49" t="s">
        <v>81</v>
      </c>
      <c r="H9361" s="49" t="s">
        <v>3601</v>
      </c>
      <c r="I9361" s="49" t="s">
        <v>720</v>
      </c>
      <c r="J9361" s="49">
        <v>135600</v>
      </c>
      <c r="K9361" s="49" t="s">
        <v>167</v>
      </c>
      <c r="L9361" s="49">
        <v>20954256</v>
      </c>
      <c r="M9361" s="49" t="s">
        <v>1200</v>
      </c>
      <c r="N9361" s="51">
        <v>43010</v>
      </c>
      <c r="O9361" s="51">
        <v>42736</v>
      </c>
      <c r="P9361" s="49" t="s">
        <v>3602</v>
      </c>
    </row>
    <row r="9362" spans="1:16">
      <c r="A9362" s="46">
        <v>0</v>
      </c>
      <c r="B9362" s="46">
        <v>0</v>
      </c>
      <c r="C9362" s="46">
        <v>0</v>
      </c>
      <c r="D9362" s="46">
        <f t="shared" si="146"/>
        <v>0</v>
      </c>
      <c r="E9362" s="51">
        <v>45261</v>
      </c>
      <c r="F9362" s="49" t="s">
        <v>80</v>
      </c>
      <c r="G9362" s="49" t="s">
        <v>81</v>
      </c>
      <c r="H9362" s="49" t="s">
        <v>3601</v>
      </c>
      <c r="I9362" s="49" t="s">
        <v>720</v>
      </c>
      <c r="J9362" s="49">
        <v>135600</v>
      </c>
      <c r="K9362" s="49" t="s">
        <v>252</v>
      </c>
      <c r="L9362" s="49">
        <v>20954238</v>
      </c>
      <c r="M9362" s="49" t="s">
        <v>1201</v>
      </c>
      <c r="N9362" s="51">
        <v>43010</v>
      </c>
      <c r="O9362" s="51">
        <v>42736</v>
      </c>
      <c r="P9362" s="49" t="s">
        <v>3602</v>
      </c>
    </row>
    <row r="9363" spans="1:16">
      <c r="A9363" s="46">
        <v>0</v>
      </c>
      <c r="B9363" s="46">
        <v>0</v>
      </c>
      <c r="C9363" s="46">
        <v>0</v>
      </c>
      <c r="D9363" s="46">
        <f t="shared" si="146"/>
        <v>0</v>
      </c>
      <c r="E9363" s="51">
        <v>45261</v>
      </c>
      <c r="F9363" s="49" t="s">
        <v>80</v>
      </c>
      <c r="G9363" s="49" t="s">
        <v>81</v>
      </c>
      <c r="H9363" s="49" t="s">
        <v>3601</v>
      </c>
      <c r="I9363" s="49" t="s">
        <v>720</v>
      </c>
      <c r="J9363" s="49">
        <v>135600</v>
      </c>
      <c r="K9363" s="49" t="s">
        <v>192</v>
      </c>
      <c r="L9363" s="49">
        <v>20954235</v>
      </c>
      <c r="M9363" s="49" t="s">
        <v>935</v>
      </c>
      <c r="N9363" s="51">
        <v>43010</v>
      </c>
      <c r="O9363" s="51">
        <v>42736</v>
      </c>
      <c r="P9363" s="49" t="s">
        <v>3602</v>
      </c>
    </row>
    <row r="9364" spans="1:16">
      <c r="A9364" s="46">
        <v>0</v>
      </c>
      <c r="B9364" s="46">
        <v>0</v>
      </c>
      <c r="C9364" s="46">
        <v>0</v>
      </c>
      <c r="D9364" s="46">
        <f t="shared" si="146"/>
        <v>0</v>
      </c>
      <c r="E9364" s="51">
        <v>45261</v>
      </c>
      <c r="F9364" s="49" t="s">
        <v>80</v>
      </c>
      <c r="G9364" s="49" t="s">
        <v>81</v>
      </c>
      <c r="H9364" s="49" t="s">
        <v>3601</v>
      </c>
      <c r="I9364" s="49" t="s">
        <v>720</v>
      </c>
      <c r="J9364" s="49">
        <v>135600</v>
      </c>
      <c r="K9364" s="49" t="s">
        <v>107</v>
      </c>
      <c r="L9364" s="49">
        <v>20794553</v>
      </c>
      <c r="M9364" s="49" t="s">
        <v>3603</v>
      </c>
      <c r="N9364" s="51">
        <v>43010</v>
      </c>
      <c r="O9364" s="51">
        <v>43040</v>
      </c>
      <c r="P9364" s="49" t="s">
        <v>3602</v>
      </c>
    </row>
    <row r="9365" spans="1:16">
      <c r="A9365" s="46">
        <v>0</v>
      </c>
      <c r="B9365" s="46">
        <v>0</v>
      </c>
      <c r="C9365" s="46">
        <v>0</v>
      </c>
      <c r="D9365" s="46">
        <f t="shared" si="146"/>
        <v>0</v>
      </c>
      <c r="E9365" s="51">
        <v>45261</v>
      </c>
      <c r="F9365" s="49" t="s">
        <v>80</v>
      </c>
      <c r="G9365" s="49" t="s">
        <v>81</v>
      </c>
      <c r="H9365" s="49" t="s">
        <v>3601</v>
      </c>
      <c r="I9365" s="49" t="s">
        <v>720</v>
      </c>
      <c r="J9365" s="49">
        <v>135600</v>
      </c>
      <c r="K9365" s="49" t="s">
        <v>217</v>
      </c>
      <c r="L9365" s="49">
        <v>20954265</v>
      </c>
      <c r="M9365" s="49" t="s">
        <v>1071</v>
      </c>
      <c r="N9365" s="51">
        <v>43010</v>
      </c>
      <c r="O9365" s="51">
        <v>42736</v>
      </c>
      <c r="P9365" s="49" t="s">
        <v>3602</v>
      </c>
    </row>
    <row r="9366" spans="1:16">
      <c r="A9366" s="46">
        <v>0</v>
      </c>
      <c r="B9366" s="46">
        <v>0</v>
      </c>
      <c r="C9366" s="46">
        <v>0</v>
      </c>
      <c r="D9366" s="46">
        <f t="shared" si="146"/>
        <v>0</v>
      </c>
      <c r="E9366" s="51">
        <v>45261</v>
      </c>
      <c r="F9366" s="49" t="s">
        <v>80</v>
      </c>
      <c r="G9366" s="49" t="s">
        <v>81</v>
      </c>
      <c r="H9366" s="49" t="s">
        <v>3601</v>
      </c>
      <c r="I9366" s="49" t="s">
        <v>720</v>
      </c>
      <c r="J9366" s="49">
        <v>135600</v>
      </c>
      <c r="K9366" s="49" t="s">
        <v>225</v>
      </c>
      <c r="L9366" s="49">
        <v>20954259</v>
      </c>
      <c r="M9366" s="49" t="s">
        <v>1095</v>
      </c>
      <c r="N9366" s="51">
        <v>43010</v>
      </c>
      <c r="O9366" s="51">
        <v>42736</v>
      </c>
      <c r="P9366" s="49" t="s">
        <v>3602</v>
      </c>
    </row>
    <row r="9367" spans="1:16">
      <c r="A9367" s="46">
        <v>0</v>
      </c>
      <c r="B9367" s="46">
        <v>0</v>
      </c>
      <c r="C9367" s="46">
        <v>0</v>
      </c>
      <c r="D9367" s="46">
        <f t="shared" si="146"/>
        <v>0</v>
      </c>
      <c r="E9367" s="51">
        <v>45261</v>
      </c>
      <c r="F9367" s="49" t="s">
        <v>80</v>
      </c>
      <c r="G9367" s="49" t="s">
        <v>81</v>
      </c>
      <c r="H9367" s="49" t="s">
        <v>3601</v>
      </c>
      <c r="I9367" s="49" t="s">
        <v>720</v>
      </c>
      <c r="J9367" s="49">
        <v>135600</v>
      </c>
      <c r="K9367" s="49" t="s">
        <v>253</v>
      </c>
      <c r="L9367" s="49">
        <v>20954247</v>
      </c>
      <c r="M9367" s="49" t="s">
        <v>1202</v>
      </c>
      <c r="N9367" s="51">
        <v>43010</v>
      </c>
      <c r="O9367" s="51">
        <v>42736</v>
      </c>
      <c r="P9367" s="49" t="s">
        <v>3602</v>
      </c>
    </row>
    <row r="9368" spans="1:16">
      <c r="A9368" s="46">
        <v>0</v>
      </c>
      <c r="B9368" s="46">
        <v>0</v>
      </c>
      <c r="C9368" s="46">
        <v>0</v>
      </c>
      <c r="D9368" s="46">
        <f t="shared" si="146"/>
        <v>0</v>
      </c>
      <c r="E9368" s="51">
        <v>45261</v>
      </c>
      <c r="F9368" s="49" t="s">
        <v>80</v>
      </c>
      <c r="G9368" s="49" t="s">
        <v>81</v>
      </c>
      <c r="H9368" s="49" t="s">
        <v>3601</v>
      </c>
      <c r="I9368" s="49" t="s">
        <v>720</v>
      </c>
      <c r="J9368" s="49">
        <v>135600</v>
      </c>
      <c r="K9368" s="49" t="s">
        <v>121</v>
      </c>
      <c r="L9368" s="49">
        <v>20954253</v>
      </c>
      <c r="M9368" s="49" t="s">
        <v>904</v>
      </c>
      <c r="N9368" s="51">
        <v>43010</v>
      </c>
      <c r="O9368" s="51">
        <v>42736</v>
      </c>
      <c r="P9368" s="49" t="s">
        <v>3602</v>
      </c>
    </row>
    <row r="9369" spans="1:16">
      <c r="A9369" s="46">
        <v>0</v>
      </c>
      <c r="B9369" s="46">
        <v>0</v>
      </c>
      <c r="C9369" s="46">
        <v>0</v>
      </c>
      <c r="D9369" s="46">
        <f t="shared" si="146"/>
        <v>0</v>
      </c>
      <c r="E9369" s="51">
        <v>45261</v>
      </c>
      <c r="F9369" s="49" t="s">
        <v>80</v>
      </c>
      <c r="G9369" s="49" t="s">
        <v>81</v>
      </c>
      <c r="H9369" s="49" t="s">
        <v>3601</v>
      </c>
      <c r="I9369" s="49" t="s">
        <v>720</v>
      </c>
      <c r="J9369" s="49">
        <v>135600</v>
      </c>
      <c r="K9369" s="49" t="s">
        <v>254</v>
      </c>
      <c r="L9369" s="49">
        <v>20954244</v>
      </c>
      <c r="M9369" s="49" t="s">
        <v>1203</v>
      </c>
      <c r="N9369" s="51">
        <v>43010</v>
      </c>
      <c r="O9369" s="51">
        <v>42736</v>
      </c>
      <c r="P9369" s="49" t="s">
        <v>3602</v>
      </c>
    </row>
    <row r="9370" spans="1:16">
      <c r="A9370" s="46">
        <v>0</v>
      </c>
      <c r="B9370" s="46">
        <v>0</v>
      </c>
      <c r="C9370" s="46">
        <v>0</v>
      </c>
      <c r="D9370" s="46">
        <f t="shared" si="146"/>
        <v>0</v>
      </c>
      <c r="E9370" s="51">
        <v>45261</v>
      </c>
      <c r="F9370" s="49" t="s">
        <v>80</v>
      </c>
      <c r="G9370" s="49" t="s">
        <v>81</v>
      </c>
      <c r="H9370" s="49" t="s">
        <v>3601</v>
      </c>
      <c r="I9370" s="49" t="s">
        <v>720</v>
      </c>
      <c r="J9370" s="49">
        <v>135600</v>
      </c>
      <c r="K9370" s="49" t="s">
        <v>255</v>
      </c>
      <c r="L9370" s="49">
        <v>20954262</v>
      </c>
      <c r="M9370" s="49" t="s">
        <v>1204</v>
      </c>
      <c r="N9370" s="51">
        <v>43010</v>
      </c>
      <c r="O9370" s="51">
        <v>42736</v>
      </c>
      <c r="P9370" s="49" t="s">
        <v>3602</v>
      </c>
    </row>
    <row r="9371" spans="1:16">
      <c r="A9371" s="46">
        <v>0</v>
      </c>
      <c r="B9371" s="46">
        <v>0</v>
      </c>
      <c r="C9371" s="46">
        <v>0</v>
      </c>
      <c r="D9371" s="46">
        <f t="shared" si="146"/>
        <v>0</v>
      </c>
      <c r="E9371" s="51">
        <v>45261</v>
      </c>
      <c r="F9371" s="49" t="s">
        <v>80</v>
      </c>
      <c r="G9371" s="49" t="s">
        <v>81</v>
      </c>
      <c r="H9371" s="49" t="s">
        <v>3604</v>
      </c>
      <c r="I9371" s="49" t="s">
        <v>736</v>
      </c>
      <c r="J9371" s="49">
        <v>135500</v>
      </c>
      <c r="K9371" s="49" t="s">
        <v>103</v>
      </c>
      <c r="L9371" s="49">
        <v>9973672</v>
      </c>
      <c r="M9371" s="49" t="s">
        <v>920</v>
      </c>
      <c r="N9371" s="51">
        <v>35642</v>
      </c>
      <c r="O9371" s="51">
        <v>36526</v>
      </c>
      <c r="P9371" s="49" t="s">
        <v>1634</v>
      </c>
    </row>
    <row r="9372" spans="1:16">
      <c r="A9372" s="46">
        <v>0</v>
      </c>
      <c r="B9372" s="46">
        <v>0</v>
      </c>
      <c r="C9372" s="46">
        <v>0</v>
      </c>
      <c r="D9372" s="46">
        <f t="shared" si="146"/>
        <v>0</v>
      </c>
      <c r="E9372" s="51">
        <v>45261</v>
      </c>
      <c r="F9372" s="49" t="s">
        <v>80</v>
      </c>
      <c r="G9372" s="49" t="s">
        <v>81</v>
      </c>
      <c r="H9372" s="49" t="s">
        <v>3604</v>
      </c>
      <c r="I9372" s="49" t="s">
        <v>736</v>
      </c>
      <c r="J9372" s="49">
        <v>135500</v>
      </c>
      <c r="K9372" s="49" t="s">
        <v>106</v>
      </c>
      <c r="L9372" s="49">
        <v>9802800</v>
      </c>
      <c r="M9372" s="49" t="s">
        <v>908</v>
      </c>
      <c r="N9372" s="51">
        <v>35642</v>
      </c>
      <c r="O9372" s="51">
        <v>36526</v>
      </c>
      <c r="P9372" s="49" t="s">
        <v>1081</v>
      </c>
    </row>
    <row r="9373" spans="1:16">
      <c r="A9373" s="46">
        <v>0</v>
      </c>
      <c r="B9373" s="46">
        <v>0</v>
      </c>
      <c r="C9373" s="46">
        <v>0</v>
      </c>
      <c r="D9373" s="46">
        <f t="shared" si="146"/>
        <v>0</v>
      </c>
      <c r="E9373" s="51">
        <v>45261</v>
      </c>
      <c r="F9373" s="49" t="s">
        <v>80</v>
      </c>
      <c r="G9373" s="49" t="s">
        <v>81</v>
      </c>
      <c r="H9373" s="49" t="s">
        <v>3604</v>
      </c>
      <c r="I9373" s="49" t="s">
        <v>736</v>
      </c>
      <c r="J9373" s="49">
        <v>135500</v>
      </c>
      <c r="K9373" s="49" t="s">
        <v>106</v>
      </c>
      <c r="L9373" s="49">
        <v>9802657</v>
      </c>
      <c r="M9373" s="49" t="s">
        <v>908</v>
      </c>
      <c r="N9373" s="51">
        <v>29768</v>
      </c>
      <c r="O9373" s="51">
        <v>29768</v>
      </c>
      <c r="P9373" s="49" t="s">
        <v>1081</v>
      </c>
    </row>
    <row r="9374" spans="1:16">
      <c r="A9374" s="46">
        <v>0</v>
      </c>
      <c r="B9374" s="46">
        <v>0</v>
      </c>
      <c r="C9374" s="46">
        <v>0</v>
      </c>
      <c r="D9374" s="46">
        <f t="shared" si="146"/>
        <v>0</v>
      </c>
      <c r="E9374" s="51">
        <v>45261</v>
      </c>
      <c r="F9374" s="49" t="s">
        <v>80</v>
      </c>
      <c r="G9374" s="49" t="s">
        <v>81</v>
      </c>
      <c r="H9374" s="49" t="s">
        <v>3604</v>
      </c>
      <c r="I9374" s="49" t="s">
        <v>736</v>
      </c>
      <c r="J9374" s="49">
        <v>135500</v>
      </c>
      <c r="K9374" s="49" t="s">
        <v>106</v>
      </c>
      <c r="L9374" s="49">
        <v>9802862</v>
      </c>
      <c r="M9374" s="49" t="s">
        <v>908</v>
      </c>
      <c r="N9374" s="51">
        <v>29768</v>
      </c>
      <c r="O9374" s="51">
        <v>29768</v>
      </c>
      <c r="P9374" s="49" t="s">
        <v>1081</v>
      </c>
    </row>
    <row r="9375" spans="1:16">
      <c r="A9375" s="46">
        <v>0</v>
      </c>
      <c r="B9375" s="46">
        <v>0</v>
      </c>
      <c r="C9375" s="46">
        <v>0</v>
      </c>
      <c r="D9375" s="46">
        <f t="shared" si="146"/>
        <v>0</v>
      </c>
      <c r="E9375" s="51">
        <v>45261</v>
      </c>
      <c r="F9375" s="49" t="s">
        <v>80</v>
      </c>
      <c r="G9375" s="49" t="s">
        <v>81</v>
      </c>
      <c r="H9375" s="49" t="s">
        <v>3604</v>
      </c>
      <c r="I9375" s="49" t="s">
        <v>736</v>
      </c>
      <c r="J9375" s="49">
        <v>135500</v>
      </c>
      <c r="K9375" s="49" t="s">
        <v>106</v>
      </c>
      <c r="L9375" s="49">
        <v>9802656</v>
      </c>
      <c r="M9375" s="49" t="s">
        <v>908</v>
      </c>
      <c r="N9375" s="51">
        <v>13697</v>
      </c>
      <c r="O9375" s="51">
        <v>13697</v>
      </c>
      <c r="P9375" s="49" t="s">
        <v>1081</v>
      </c>
    </row>
    <row r="9376" spans="1:16">
      <c r="A9376" s="46">
        <v>0</v>
      </c>
      <c r="B9376" s="46">
        <v>0</v>
      </c>
      <c r="C9376" s="46">
        <v>0</v>
      </c>
      <c r="D9376" s="46">
        <f t="shared" si="146"/>
        <v>0</v>
      </c>
      <c r="E9376" s="51">
        <v>45261</v>
      </c>
      <c r="F9376" s="49" t="s">
        <v>80</v>
      </c>
      <c r="G9376" s="49" t="s">
        <v>81</v>
      </c>
      <c r="H9376" s="49" t="s">
        <v>3604</v>
      </c>
      <c r="I9376" s="49" t="s">
        <v>736</v>
      </c>
      <c r="J9376" s="49">
        <v>135500</v>
      </c>
      <c r="K9376" s="49" t="s">
        <v>109</v>
      </c>
      <c r="L9376" s="49">
        <v>9803230</v>
      </c>
      <c r="M9376" s="49" t="s">
        <v>914</v>
      </c>
      <c r="N9376" s="51">
        <v>29768</v>
      </c>
      <c r="O9376" s="51">
        <v>29768</v>
      </c>
      <c r="P9376" s="49" t="s">
        <v>1081</v>
      </c>
    </row>
    <row r="9377" spans="1:16">
      <c r="A9377" s="46">
        <v>0</v>
      </c>
      <c r="B9377" s="46">
        <v>0</v>
      </c>
      <c r="C9377" s="46">
        <v>0</v>
      </c>
      <c r="D9377" s="46">
        <f t="shared" si="146"/>
        <v>0</v>
      </c>
      <c r="E9377" s="51">
        <v>45261</v>
      </c>
      <c r="F9377" s="49" t="s">
        <v>80</v>
      </c>
      <c r="G9377" s="49" t="s">
        <v>81</v>
      </c>
      <c r="H9377" s="49" t="s">
        <v>3604</v>
      </c>
      <c r="I9377" s="49" t="s">
        <v>736</v>
      </c>
      <c r="J9377" s="49">
        <v>135500</v>
      </c>
      <c r="K9377" s="49" t="s">
        <v>109</v>
      </c>
      <c r="L9377" s="49">
        <v>9803229</v>
      </c>
      <c r="M9377" s="49" t="s">
        <v>914</v>
      </c>
      <c r="N9377" s="51">
        <v>13697</v>
      </c>
      <c r="O9377" s="51">
        <v>13697</v>
      </c>
      <c r="P9377" s="49" t="s">
        <v>1081</v>
      </c>
    </row>
    <row r="9378" spans="1:16">
      <c r="A9378" s="46">
        <v>0</v>
      </c>
      <c r="B9378" s="46">
        <v>0</v>
      </c>
      <c r="C9378" s="46">
        <v>0</v>
      </c>
      <c r="D9378" s="46">
        <f t="shared" si="146"/>
        <v>0</v>
      </c>
      <c r="E9378" s="51">
        <v>45261</v>
      </c>
      <c r="F9378" s="49" t="s">
        <v>80</v>
      </c>
      <c r="G9378" s="49" t="s">
        <v>81</v>
      </c>
      <c r="H9378" s="49" t="s">
        <v>3604</v>
      </c>
      <c r="I9378" s="49" t="s">
        <v>736</v>
      </c>
      <c r="J9378" s="49">
        <v>135500</v>
      </c>
      <c r="K9378" s="49" t="s">
        <v>109</v>
      </c>
      <c r="L9378" s="49">
        <v>9803506</v>
      </c>
      <c r="M9378" s="49" t="s">
        <v>914</v>
      </c>
      <c r="N9378" s="51">
        <v>29768</v>
      </c>
      <c r="O9378" s="51">
        <v>29768</v>
      </c>
      <c r="P9378" s="49" t="s">
        <v>1081</v>
      </c>
    </row>
    <row r="9379" spans="1:16">
      <c r="A9379" s="46">
        <v>0</v>
      </c>
      <c r="B9379" s="46">
        <v>0</v>
      </c>
      <c r="C9379" s="46">
        <v>0</v>
      </c>
      <c r="D9379" s="46">
        <f t="shared" si="146"/>
        <v>0</v>
      </c>
      <c r="E9379" s="51">
        <v>45261</v>
      </c>
      <c r="F9379" s="49" t="s">
        <v>80</v>
      </c>
      <c r="G9379" s="49" t="s">
        <v>81</v>
      </c>
      <c r="H9379" s="49" t="s">
        <v>3604</v>
      </c>
      <c r="I9379" s="49" t="s">
        <v>736</v>
      </c>
      <c r="J9379" s="49">
        <v>135500</v>
      </c>
      <c r="K9379" s="49" t="s">
        <v>109</v>
      </c>
      <c r="L9379" s="49">
        <v>9803370</v>
      </c>
      <c r="M9379" s="49" t="s">
        <v>914</v>
      </c>
      <c r="N9379" s="51">
        <v>35642</v>
      </c>
      <c r="O9379" s="51">
        <v>36526</v>
      </c>
      <c r="P9379" s="49" t="s">
        <v>1081</v>
      </c>
    </row>
    <row r="9380" spans="1:16">
      <c r="A9380" s="46">
        <v>0</v>
      </c>
      <c r="B9380" s="46">
        <v>0</v>
      </c>
      <c r="C9380" s="46">
        <v>0</v>
      </c>
      <c r="D9380" s="46">
        <f t="shared" si="146"/>
        <v>0</v>
      </c>
      <c r="E9380" s="51">
        <v>45261</v>
      </c>
      <c r="F9380" s="49" t="s">
        <v>80</v>
      </c>
      <c r="G9380" s="49" t="s">
        <v>81</v>
      </c>
      <c r="H9380" s="49" t="s">
        <v>3604</v>
      </c>
      <c r="I9380" s="49" t="s">
        <v>736</v>
      </c>
      <c r="J9380" s="49">
        <v>135500</v>
      </c>
      <c r="K9380" s="49" t="s">
        <v>111</v>
      </c>
      <c r="L9380" s="49">
        <v>9975137</v>
      </c>
      <c r="M9380" s="49" t="s">
        <v>3092</v>
      </c>
      <c r="N9380" s="51">
        <v>29768</v>
      </c>
      <c r="O9380" s="51">
        <v>29768</v>
      </c>
      <c r="P9380" s="49" t="s">
        <v>1091</v>
      </c>
    </row>
    <row r="9381" spans="1:16">
      <c r="A9381" s="46">
        <v>0</v>
      </c>
      <c r="B9381" s="46">
        <v>0</v>
      </c>
      <c r="C9381" s="46">
        <v>0</v>
      </c>
      <c r="D9381" s="46">
        <f t="shared" si="146"/>
        <v>0</v>
      </c>
      <c r="E9381" s="51">
        <v>45261</v>
      </c>
      <c r="F9381" s="49" t="s">
        <v>80</v>
      </c>
      <c r="G9381" s="49" t="s">
        <v>81</v>
      </c>
      <c r="H9381" s="49" t="s">
        <v>3604</v>
      </c>
      <c r="I9381" s="49" t="s">
        <v>736</v>
      </c>
      <c r="J9381" s="49">
        <v>135500</v>
      </c>
      <c r="K9381" s="49" t="s">
        <v>117</v>
      </c>
      <c r="L9381" s="49">
        <v>9975140</v>
      </c>
      <c r="M9381" s="49" t="s">
        <v>3094</v>
      </c>
      <c r="N9381" s="51">
        <v>13697</v>
      </c>
      <c r="O9381" s="51">
        <v>13697</v>
      </c>
      <c r="P9381" s="49" t="s">
        <v>1091</v>
      </c>
    </row>
    <row r="9382" spans="1:16">
      <c r="A9382" s="46">
        <v>0</v>
      </c>
      <c r="B9382" s="46">
        <v>0</v>
      </c>
      <c r="C9382" s="46">
        <v>0</v>
      </c>
      <c r="D9382" s="46">
        <f t="shared" si="146"/>
        <v>0</v>
      </c>
      <c r="E9382" s="51">
        <v>45261</v>
      </c>
      <c r="F9382" s="49" t="s">
        <v>80</v>
      </c>
      <c r="G9382" s="49" t="s">
        <v>81</v>
      </c>
      <c r="H9382" s="49" t="s">
        <v>3604</v>
      </c>
      <c r="I9382" s="49" t="s">
        <v>736</v>
      </c>
      <c r="J9382" s="49">
        <v>135500</v>
      </c>
      <c r="K9382" s="49" t="s">
        <v>117</v>
      </c>
      <c r="L9382" s="49">
        <v>9975136</v>
      </c>
      <c r="M9382" s="49" t="s">
        <v>3094</v>
      </c>
      <c r="N9382" s="51">
        <v>29768</v>
      </c>
      <c r="O9382" s="51">
        <v>29768</v>
      </c>
      <c r="P9382" s="49" t="s">
        <v>1091</v>
      </c>
    </row>
    <row r="9383" spans="1:16">
      <c r="A9383" s="46">
        <v>0</v>
      </c>
      <c r="B9383" s="46">
        <v>0</v>
      </c>
      <c r="C9383" s="46">
        <v>0</v>
      </c>
      <c r="D9383" s="46">
        <f t="shared" si="146"/>
        <v>0</v>
      </c>
      <c r="E9383" s="51">
        <v>45261</v>
      </c>
      <c r="F9383" s="49" t="s">
        <v>80</v>
      </c>
      <c r="G9383" s="49" t="s">
        <v>81</v>
      </c>
      <c r="H9383" s="49" t="s">
        <v>3604</v>
      </c>
      <c r="I9383" s="49" t="s">
        <v>736</v>
      </c>
      <c r="J9383" s="49">
        <v>135500</v>
      </c>
      <c r="K9383" s="49" t="s">
        <v>136</v>
      </c>
      <c r="L9383" s="49">
        <v>9973788</v>
      </c>
      <c r="M9383" s="49" t="s">
        <v>3097</v>
      </c>
      <c r="N9383" s="51">
        <v>35642</v>
      </c>
      <c r="O9383" s="51">
        <v>36526</v>
      </c>
      <c r="P9383" s="49" t="s">
        <v>1634</v>
      </c>
    </row>
    <row r="9384" spans="1:16">
      <c r="A9384" s="46">
        <v>0</v>
      </c>
      <c r="B9384" s="46">
        <v>0</v>
      </c>
      <c r="C9384" s="46">
        <v>0</v>
      </c>
      <c r="D9384" s="46">
        <f t="shared" si="146"/>
        <v>0</v>
      </c>
      <c r="E9384" s="51">
        <v>45261</v>
      </c>
      <c r="F9384" s="49" t="s">
        <v>80</v>
      </c>
      <c r="G9384" s="49" t="s">
        <v>81</v>
      </c>
      <c r="H9384" s="49" t="s">
        <v>3604</v>
      </c>
      <c r="I9384" s="49" t="s">
        <v>736</v>
      </c>
      <c r="J9384" s="49">
        <v>135500</v>
      </c>
      <c r="K9384" s="49" t="s">
        <v>692</v>
      </c>
      <c r="L9384" s="49">
        <v>9975139</v>
      </c>
      <c r="M9384" s="49" t="s">
        <v>3166</v>
      </c>
      <c r="N9384" s="51">
        <v>29768</v>
      </c>
      <c r="O9384" s="51">
        <v>29768</v>
      </c>
      <c r="P9384" s="49" t="s">
        <v>1091</v>
      </c>
    </row>
    <row r="9385" spans="1:16">
      <c r="A9385" s="46">
        <v>0</v>
      </c>
      <c r="B9385" s="46">
        <v>0</v>
      </c>
      <c r="C9385" s="46">
        <v>0</v>
      </c>
      <c r="D9385" s="46">
        <f t="shared" si="146"/>
        <v>0</v>
      </c>
      <c r="E9385" s="51">
        <v>45261</v>
      </c>
      <c r="F9385" s="49" t="s">
        <v>80</v>
      </c>
      <c r="G9385" s="49" t="s">
        <v>81</v>
      </c>
      <c r="H9385" s="49" t="s">
        <v>3604</v>
      </c>
      <c r="I9385" s="49" t="s">
        <v>736</v>
      </c>
      <c r="J9385" s="49">
        <v>135500</v>
      </c>
      <c r="K9385" s="49" t="s">
        <v>693</v>
      </c>
      <c r="L9385" s="49">
        <v>9975138</v>
      </c>
      <c r="M9385" s="49" t="s">
        <v>3128</v>
      </c>
      <c r="N9385" s="51">
        <v>29768</v>
      </c>
      <c r="O9385" s="51">
        <v>29768</v>
      </c>
      <c r="P9385" s="49" t="s">
        <v>1091</v>
      </c>
    </row>
    <row r="9386" spans="1:16">
      <c r="A9386" s="46">
        <v>0</v>
      </c>
      <c r="B9386" s="46">
        <v>0</v>
      </c>
      <c r="C9386" s="46">
        <v>0</v>
      </c>
      <c r="D9386" s="46">
        <f t="shared" si="146"/>
        <v>0</v>
      </c>
      <c r="E9386" s="51">
        <v>45261</v>
      </c>
      <c r="F9386" s="49" t="s">
        <v>80</v>
      </c>
      <c r="G9386" s="49" t="s">
        <v>81</v>
      </c>
      <c r="H9386" s="49" t="s">
        <v>3604</v>
      </c>
      <c r="I9386" s="49" t="s">
        <v>736</v>
      </c>
      <c r="J9386" s="49">
        <v>135600</v>
      </c>
      <c r="K9386" s="49" t="s">
        <v>114</v>
      </c>
      <c r="L9386" s="49">
        <v>9706655</v>
      </c>
      <c r="M9386" s="49" t="s">
        <v>915</v>
      </c>
      <c r="N9386" s="51">
        <v>29768</v>
      </c>
      <c r="O9386" s="51">
        <v>29768</v>
      </c>
      <c r="P9386" s="49" t="s">
        <v>1091</v>
      </c>
    </row>
    <row r="9387" spans="1:16">
      <c r="A9387" s="46">
        <v>0</v>
      </c>
      <c r="B9387" s="46">
        <v>0</v>
      </c>
      <c r="C9387" s="46">
        <v>0</v>
      </c>
      <c r="D9387" s="46">
        <f t="shared" si="146"/>
        <v>0</v>
      </c>
      <c r="E9387" s="51">
        <v>45261</v>
      </c>
      <c r="F9387" s="49" t="s">
        <v>80</v>
      </c>
      <c r="G9387" s="49" t="s">
        <v>81</v>
      </c>
      <c r="H9387" s="49" t="s">
        <v>3604</v>
      </c>
      <c r="I9387" s="49" t="s">
        <v>736</v>
      </c>
      <c r="J9387" s="49">
        <v>135600</v>
      </c>
      <c r="K9387" s="49" t="s">
        <v>121</v>
      </c>
      <c r="L9387" s="49">
        <v>9718349</v>
      </c>
      <c r="M9387" s="49" t="s">
        <v>938</v>
      </c>
      <c r="N9387" s="51">
        <v>35247</v>
      </c>
      <c r="O9387" s="51">
        <v>35247</v>
      </c>
      <c r="P9387" s="49" t="s">
        <v>1091</v>
      </c>
    </row>
    <row r="9388" spans="1:16">
      <c r="A9388" s="46">
        <v>0</v>
      </c>
      <c r="B9388" s="46">
        <v>0</v>
      </c>
      <c r="C9388" s="46">
        <v>0</v>
      </c>
      <c r="D9388" s="46">
        <f t="shared" si="146"/>
        <v>0</v>
      </c>
      <c r="E9388" s="51">
        <v>45261</v>
      </c>
      <c r="F9388" s="49" t="s">
        <v>80</v>
      </c>
      <c r="G9388" s="49" t="s">
        <v>81</v>
      </c>
      <c r="H9388" s="49" t="s">
        <v>3604</v>
      </c>
      <c r="I9388" s="49" t="s">
        <v>736</v>
      </c>
      <c r="J9388" s="49">
        <v>135600</v>
      </c>
      <c r="K9388" s="49" t="s">
        <v>122</v>
      </c>
      <c r="L9388" s="49">
        <v>9975135</v>
      </c>
      <c r="M9388" s="49" t="s">
        <v>916</v>
      </c>
      <c r="N9388" s="51">
        <v>29768</v>
      </c>
      <c r="O9388" s="51">
        <v>29768</v>
      </c>
      <c r="P9388" s="49" t="s">
        <v>1091</v>
      </c>
    </row>
    <row r="9389" spans="1:16">
      <c r="A9389" s="46">
        <v>0</v>
      </c>
      <c r="B9389" s="46">
        <v>0</v>
      </c>
      <c r="C9389" s="46">
        <v>0</v>
      </c>
      <c r="D9389" s="46">
        <f t="shared" si="146"/>
        <v>0</v>
      </c>
      <c r="E9389" s="51">
        <v>45261</v>
      </c>
      <c r="F9389" s="49" t="s">
        <v>80</v>
      </c>
      <c r="G9389" s="49" t="s">
        <v>81</v>
      </c>
      <c r="H9389" s="49" t="s">
        <v>3605</v>
      </c>
      <c r="I9389" s="49" t="s">
        <v>759</v>
      </c>
      <c r="J9389" s="49">
        <v>135300</v>
      </c>
      <c r="K9389" s="49" t="s">
        <v>107</v>
      </c>
      <c r="L9389" s="49">
        <v>11314998</v>
      </c>
      <c r="M9389" s="49" t="s">
        <v>3606</v>
      </c>
      <c r="N9389" s="51">
        <v>40989</v>
      </c>
      <c r="O9389" s="51">
        <v>40969</v>
      </c>
      <c r="P9389" s="49" t="s">
        <v>3607</v>
      </c>
    </row>
    <row r="9390" spans="1:16">
      <c r="A9390" s="46">
        <v>0</v>
      </c>
      <c r="B9390" s="46">
        <v>0</v>
      </c>
      <c r="C9390" s="46">
        <v>0</v>
      </c>
      <c r="D9390" s="46">
        <f t="shared" si="146"/>
        <v>0</v>
      </c>
      <c r="E9390" s="51">
        <v>45261</v>
      </c>
      <c r="F9390" s="49" t="s">
        <v>80</v>
      </c>
      <c r="G9390" s="49" t="s">
        <v>81</v>
      </c>
      <c r="H9390" s="49" t="s">
        <v>3605</v>
      </c>
      <c r="I9390" s="49" t="s">
        <v>759</v>
      </c>
      <c r="J9390" s="49">
        <v>135300</v>
      </c>
      <c r="K9390" s="49" t="s">
        <v>107</v>
      </c>
      <c r="L9390" s="49">
        <v>11363284</v>
      </c>
      <c r="M9390" s="49" t="s">
        <v>3608</v>
      </c>
      <c r="N9390" s="51">
        <v>40989</v>
      </c>
      <c r="O9390" s="51">
        <v>41000</v>
      </c>
      <c r="P9390" s="49" t="s">
        <v>3609</v>
      </c>
    </row>
    <row r="9391" spans="1:16">
      <c r="A9391" s="46">
        <v>0</v>
      </c>
      <c r="B9391" s="46">
        <v>0</v>
      </c>
      <c r="C9391" s="46">
        <v>0</v>
      </c>
      <c r="D9391" s="46">
        <f t="shared" si="146"/>
        <v>0</v>
      </c>
      <c r="E9391" s="51">
        <v>45261</v>
      </c>
      <c r="F9391" s="49" t="s">
        <v>80</v>
      </c>
      <c r="G9391" s="49" t="s">
        <v>81</v>
      </c>
      <c r="H9391" s="49" t="s">
        <v>3605</v>
      </c>
      <c r="I9391" s="49" t="s">
        <v>759</v>
      </c>
      <c r="J9391" s="49">
        <v>135300</v>
      </c>
      <c r="K9391" s="49" t="s">
        <v>107</v>
      </c>
      <c r="L9391" s="49">
        <v>11363174</v>
      </c>
      <c r="M9391" s="49" t="s">
        <v>3610</v>
      </c>
      <c r="N9391" s="51">
        <v>40984</v>
      </c>
      <c r="O9391" s="51">
        <v>41000</v>
      </c>
      <c r="P9391" s="49" t="s">
        <v>3611</v>
      </c>
    </row>
    <row r="9392" spans="1:16">
      <c r="A9392" s="46">
        <v>0</v>
      </c>
      <c r="B9392" s="46">
        <v>0</v>
      </c>
      <c r="C9392" s="46">
        <v>0</v>
      </c>
      <c r="D9392" s="46">
        <f t="shared" si="146"/>
        <v>0</v>
      </c>
      <c r="E9392" s="51">
        <v>45261</v>
      </c>
      <c r="F9392" s="49" t="s">
        <v>80</v>
      </c>
      <c r="G9392" s="49" t="s">
        <v>81</v>
      </c>
      <c r="H9392" s="49" t="s">
        <v>3605</v>
      </c>
      <c r="I9392" s="49" t="s">
        <v>759</v>
      </c>
      <c r="J9392" s="49">
        <v>135300</v>
      </c>
      <c r="K9392" s="49" t="s">
        <v>107</v>
      </c>
      <c r="L9392" s="49">
        <v>11363223</v>
      </c>
      <c r="M9392" s="49" t="s">
        <v>3612</v>
      </c>
      <c r="N9392" s="51">
        <v>40980</v>
      </c>
      <c r="O9392" s="51">
        <v>41000</v>
      </c>
      <c r="P9392" s="49" t="s">
        <v>3613</v>
      </c>
    </row>
    <row r="9393" spans="1:16">
      <c r="A9393" s="46">
        <v>0</v>
      </c>
      <c r="B9393" s="46">
        <v>0</v>
      </c>
      <c r="C9393" s="46">
        <v>0</v>
      </c>
      <c r="D9393" s="46">
        <f t="shared" si="146"/>
        <v>0</v>
      </c>
      <c r="E9393" s="51">
        <v>45261</v>
      </c>
      <c r="F9393" s="49" t="s">
        <v>80</v>
      </c>
      <c r="G9393" s="49" t="s">
        <v>81</v>
      </c>
      <c r="H9393" s="49" t="s">
        <v>3605</v>
      </c>
      <c r="I9393" s="49" t="s">
        <v>759</v>
      </c>
      <c r="J9393" s="49">
        <v>135500</v>
      </c>
      <c r="K9393" s="49" t="s">
        <v>103</v>
      </c>
      <c r="L9393" s="49">
        <v>9817607</v>
      </c>
      <c r="M9393" s="49" t="s">
        <v>920</v>
      </c>
      <c r="N9393" s="51">
        <v>38169</v>
      </c>
      <c r="O9393" s="51">
        <v>37987</v>
      </c>
      <c r="P9393" s="49" t="s">
        <v>2921</v>
      </c>
    </row>
    <row r="9394" spans="1:16">
      <c r="A9394" s="46">
        <v>0</v>
      </c>
      <c r="B9394" s="46">
        <v>0</v>
      </c>
      <c r="C9394" s="46">
        <v>0</v>
      </c>
      <c r="D9394" s="46">
        <f t="shared" si="146"/>
        <v>0</v>
      </c>
      <c r="E9394" s="51">
        <v>45261</v>
      </c>
      <c r="F9394" s="49" t="s">
        <v>80</v>
      </c>
      <c r="G9394" s="49" t="s">
        <v>81</v>
      </c>
      <c r="H9394" s="49" t="s">
        <v>3605</v>
      </c>
      <c r="I9394" s="49" t="s">
        <v>759</v>
      </c>
      <c r="J9394" s="49">
        <v>135500</v>
      </c>
      <c r="K9394" s="49" t="s">
        <v>103</v>
      </c>
      <c r="L9394" s="49">
        <v>9814720</v>
      </c>
      <c r="M9394" s="49" t="s">
        <v>920</v>
      </c>
      <c r="N9394" s="51">
        <v>37742</v>
      </c>
      <c r="O9394" s="51">
        <v>37622</v>
      </c>
      <c r="P9394" s="49" t="s">
        <v>2921</v>
      </c>
    </row>
    <row r="9395" spans="1:16">
      <c r="A9395" s="46">
        <v>0</v>
      </c>
      <c r="B9395" s="46">
        <v>0</v>
      </c>
      <c r="C9395" s="46">
        <v>0</v>
      </c>
      <c r="D9395" s="46">
        <f t="shared" si="146"/>
        <v>0</v>
      </c>
      <c r="E9395" s="51">
        <v>45261</v>
      </c>
      <c r="F9395" s="49" t="s">
        <v>80</v>
      </c>
      <c r="G9395" s="49" t="s">
        <v>81</v>
      </c>
      <c r="H9395" s="49" t="s">
        <v>3605</v>
      </c>
      <c r="I9395" s="49" t="s">
        <v>759</v>
      </c>
      <c r="J9395" s="49">
        <v>135500</v>
      </c>
      <c r="K9395" s="49" t="s">
        <v>106</v>
      </c>
      <c r="L9395" s="49">
        <v>9802859</v>
      </c>
      <c r="M9395" s="49" t="s">
        <v>908</v>
      </c>
      <c r="N9395" s="51">
        <v>33786</v>
      </c>
      <c r="O9395" s="51">
        <v>33786</v>
      </c>
      <c r="P9395" s="49" t="s">
        <v>1081</v>
      </c>
    </row>
    <row r="9396" spans="1:16">
      <c r="A9396" s="46">
        <v>0</v>
      </c>
      <c r="B9396" s="46">
        <v>0</v>
      </c>
      <c r="C9396" s="46">
        <v>0</v>
      </c>
      <c r="D9396" s="46">
        <f t="shared" si="146"/>
        <v>0</v>
      </c>
      <c r="E9396" s="51">
        <v>45261</v>
      </c>
      <c r="F9396" s="49" t="s">
        <v>80</v>
      </c>
      <c r="G9396" s="49" t="s">
        <v>81</v>
      </c>
      <c r="H9396" s="49" t="s">
        <v>3605</v>
      </c>
      <c r="I9396" s="49" t="s">
        <v>759</v>
      </c>
      <c r="J9396" s="49">
        <v>135500</v>
      </c>
      <c r="K9396" s="49" t="s">
        <v>106</v>
      </c>
      <c r="L9396" s="49">
        <v>9804965</v>
      </c>
      <c r="M9396" s="49" t="s">
        <v>908</v>
      </c>
      <c r="N9396" s="51">
        <v>34881</v>
      </c>
      <c r="O9396" s="51">
        <v>34881</v>
      </c>
      <c r="P9396" s="49" t="s">
        <v>1081</v>
      </c>
    </row>
    <row r="9397" spans="1:16">
      <c r="A9397" s="46">
        <v>0</v>
      </c>
      <c r="B9397" s="46">
        <v>0</v>
      </c>
      <c r="C9397" s="46">
        <v>0</v>
      </c>
      <c r="D9397" s="46">
        <f t="shared" si="146"/>
        <v>0</v>
      </c>
      <c r="E9397" s="51">
        <v>45261</v>
      </c>
      <c r="F9397" s="49" t="s">
        <v>80</v>
      </c>
      <c r="G9397" s="49" t="s">
        <v>81</v>
      </c>
      <c r="H9397" s="49" t="s">
        <v>3605</v>
      </c>
      <c r="I9397" s="49" t="s">
        <v>759</v>
      </c>
      <c r="J9397" s="49">
        <v>135500</v>
      </c>
      <c r="K9397" s="49" t="s">
        <v>106</v>
      </c>
      <c r="L9397" s="49">
        <v>10658379</v>
      </c>
      <c r="M9397" s="49" t="s">
        <v>940</v>
      </c>
      <c r="N9397" s="51">
        <v>40575</v>
      </c>
      <c r="O9397" s="51">
        <v>40575</v>
      </c>
      <c r="P9397" s="49" t="s">
        <v>2921</v>
      </c>
    </row>
    <row r="9398" spans="1:16">
      <c r="A9398" s="46">
        <v>0</v>
      </c>
      <c r="B9398" s="46">
        <v>0</v>
      </c>
      <c r="C9398" s="46">
        <v>0</v>
      </c>
      <c r="D9398" s="46">
        <f t="shared" si="146"/>
        <v>0</v>
      </c>
      <c r="E9398" s="51">
        <v>45261</v>
      </c>
      <c r="F9398" s="49" t="s">
        <v>80</v>
      </c>
      <c r="G9398" s="49" t="s">
        <v>81</v>
      </c>
      <c r="H9398" s="49" t="s">
        <v>3605</v>
      </c>
      <c r="I9398" s="49" t="s">
        <v>759</v>
      </c>
      <c r="J9398" s="49">
        <v>135500</v>
      </c>
      <c r="K9398" s="49" t="s">
        <v>106</v>
      </c>
      <c r="L9398" s="49">
        <v>9802686</v>
      </c>
      <c r="M9398" s="49" t="s">
        <v>908</v>
      </c>
      <c r="N9398" s="51">
        <v>35642</v>
      </c>
      <c r="O9398" s="51">
        <v>35796</v>
      </c>
      <c r="P9398" s="49" t="s">
        <v>1081</v>
      </c>
    </row>
    <row r="9399" spans="1:16">
      <c r="A9399" s="46">
        <v>0</v>
      </c>
      <c r="B9399" s="46">
        <v>0</v>
      </c>
      <c r="C9399" s="46">
        <v>0</v>
      </c>
      <c r="D9399" s="46">
        <f t="shared" si="146"/>
        <v>0</v>
      </c>
      <c r="E9399" s="51">
        <v>45261</v>
      </c>
      <c r="F9399" s="49" t="s">
        <v>80</v>
      </c>
      <c r="G9399" s="49" t="s">
        <v>81</v>
      </c>
      <c r="H9399" s="49" t="s">
        <v>3605</v>
      </c>
      <c r="I9399" s="49" t="s">
        <v>759</v>
      </c>
      <c r="J9399" s="49">
        <v>135500</v>
      </c>
      <c r="K9399" s="49" t="s">
        <v>106</v>
      </c>
      <c r="L9399" s="49">
        <v>9802839</v>
      </c>
      <c r="M9399" s="49" t="s">
        <v>908</v>
      </c>
      <c r="N9399" s="51">
        <v>35642</v>
      </c>
      <c r="O9399" s="51">
        <v>35796</v>
      </c>
      <c r="P9399" s="49" t="s">
        <v>1081</v>
      </c>
    </row>
    <row r="9400" spans="1:16">
      <c r="A9400" s="46">
        <v>0</v>
      </c>
      <c r="B9400" s="46">
        <v>0</v>
      </c>
      <c r="C9400" s="46">
        <v>0</v>
      </c>
      <c r="D9400" s="46">
        <f t="shared" si="146"/>
        <v>0</v>
      </c>
      <c r="E9400" s="51">
        <v>45261</v>
      </c>
      <c r="F9400" s="49" t="s">
        <v>80</v>
      </c>
      <c r="G9400" s="49" t="s">
        <v>81</v>
      </c>
      <c r="H9400" s="49" t="s">
        <v>3605</v>
      </c>
      <c r="I9400" s="49" t="s">
        <v>759</v>
      </c>
      <c r="J9400" s="49">
        <v>135500</v>
      </c>
      <c r="K9400" s="49" t="s">
        <v>106</v>
      </c>
      <c r="L9400" s="49">
        <v>9804983</v>
      </c>
      <c r="M9400" s="49" t="s">
        <v>908</v>
      </c>
      <c r="N9400" s="51">
        <v>35247</v>
      </c>
      <c r="O9400" s="51">
        <v>35247</v>
      </c>
      <c r="P9400" s="49" t="s">
        <v>1081</v>
      </c>
    </row>
    <row r="9401" spans="1:16">
      <c r="A9401" s="46">
        <v>0</v>
      </c>
      <c r="B9401" s="46">
        <v>0</v>
      </c>
      <c r="C9401" s="46">
        <v>0</v>
      </c>
      <c r="D9401" s="46">
        <f t="shared" si="146"/>
        <v>0</v>
      </c>
      <c r="E9401" s="51">
        <v>45261</v>
      </c>
      <c r="F9401" s="49" t="s">
        <v>80</v>
      </c>
      <c r="G9401" s="49" t="s">
        <v>81</v>
      </c>
      <c r="H9401" s="49" t="s">
        <v>3605</v>
      </c>
      <c r="I9401" s="49" t="s">
        <v>759</v>
      </c>
      <c r="J9401" s="49">
        <v>135500</v>
      </c>
      <c r="K9401" s="49" t="s">
        <v>106</v>
      </c>
      <c r="L9401" s="49">
        <v>9802840</v>
      </c>
      <c r="M9401" s="49" t="s">
        <v>908</v>
      </c>
      <c r="N9401" s="51">
        <v>33786</v>
      </c>
      <c r="O9401" s="51">
        <v>33786</v>
      </c>
      <c r="P9401" s="49" t="s">
        <v>1081</v>
      </c>
    </row>
    <row r="9402" spans="1:16">
      <c r="A9402" s="46">
        <v>0</v>
      </c>
      <c r="B9402" s="46">
        <v>0</v>
      </c>
      <c r="C9402" s="46">
        <v>0</v>
      </c>
      <c r="D9402" s="46">
        <f t="shared" si="146"/>
        <v>0</v>
      </c>
      <c r="E9402" s="51">
        <v>45261</v>
      </c>
      <c r="F9402" s="49" t="s">
        <v>80</v>
      </c>
      <c r="G9402" s="49" t="s">
        <v>81</v>
      </c>
      <c r="H9402" s="49" t="s">
        <v>3605</v>
      </c>
      <c r="I9402" s="49" t="s">
        <v>759</v>
      </c>
      <c r="J9402" s="49">
        <v>135500</v>
      </c>
      <c r="K9402" s="49" t="s">
        <v>106</v>
      </c>
      <c r="L9402" s="49">
        <v>9819693</v>
      </c>
      <c r="M9402" s="49" t="s">
        <v>908</v>
      </c>
      <c r="N9402" s="51">
        <v>38565</v>
      </c>
      <c r="O9402" s="51">
        <v>38353</v>
      </c>
      <c r="P9402" s="49" t="s">
        <v>2921</v>
      </c>
    </row>
    <row r="9403" spans="1:16">
      <c r="A9403" s="46">
        <v>0</v>
      </c>
      <c r="B9403" s="46">
        <v>0</v>
      </c>
      <c r="C9403" s="46">
        <v>0</v>
      </c>
      <c r="D9403" s="46">
        <f t="shared" si="146"/>
        <v>0</v>
      </c>
      <c r="E9403" s="51">
        <v>45261</v>
      </c>
      <c r="F9403" s="49" t="s">
        <v>80</v>
      </c>
      <c r="G9403" s="49" t="s">
        <v>81</v>
      </c>
      <c r="H9403" s="49" t="s">
        <v>3605</v>
      </c>
      <c r="I9403" s="49" t="s">
        <v>759</v>
      </c>
      <c r="J9403" s="49">
        <v>135500</v>
      </c>
      <c r="K9403" s="49" t="s">
        <v>106</v>
      </c>
      <c r="L9403" s="49">
        <v>9802858</v>
      </c>
      <c r="M9403" s="49" t="s">
        <v>908</v>
      </c>
      <c r="N9403" s="51">
        <v>30498</v>
      </c>
      <c r="O9403" s="51">
        <v>30498</v>
      </c>
      <c r="P9403" s="49" t="s">
        <v>1081</v>
      </c>
    </row>
    <row r="9404" spans="1:16">
      <c r="A9404" s="46">
        <v>0</v>
      </c>
      <c r="B9404" s="46">
        <v>0</v>
      </c>
      <c r="C9404" s="46">
        <v>0</v>
      </c>
      <c r="D9404" s="46">
        <f t="shared" si="146"/>
        <v>0</v>
      </c>
      <c r="E9404" s="51">
        <v>45261</v>
      </c>
      <c r="F9404" s="49" t="s">
        <v>80</v>
      </c>
      <c r="G9404" s="49" t="s">
        <v>81</v>
      </c>
      <c r="H9404" s="49" t="s">
        <v>3605</v>
      </c>
      <c r="I9404" s="49" t="s">
        <v>759</v>
      </c>
      <c r="J9404" s="49">
        <v>135500</v>
      </c>
      <c r="K9404" s="49" t="s">
        <v>106</v>
      </c>
      <c r="L9404" s="49">
        <v>9739019</v>
      </c>
      <c r="M9404" s="49" t="s">
        <v>908</v>
      </c>
      <c r="N9404" s="51">
        <v>39458</v>
      </c>
      <c r="O9404" s="51">
        <v>39448</v>
      </c>
      <c r="P9404" s="49" t="s">
        <v>3614</v>
      </c>
    </row>
    <row r="9405" spans="1:16">
      <c r="A9405" s="46">
        <v>0</v>
      </c>
      <c r="B9405" s="46">
        <v>0</v>
      </c>
      <c r="C9405" s="46">
        <v>0</v>
      </c>
      <c r="D9405" s="46">
        <f t="shared" si="146"/>
        <v>0</v>
      </c>
      <c r="E9405" s="51">
        <v>45261</v>
      </c>
      <c r="F9405" s="49" t="s">
        <v>80</v>
      </c>
      <c r="G9405" s="49" t="s">
        <v>81</v>
      </c>
      <c r="H9405" s="49" t="s">
        <v>3605</v>
      </c>
      <c r="I9405" s="49" t="s">
        <v>759</v>
      </c>
      <c r="J9405" s="49">
        <v>135500</v>
      </c>
      <c r="K9405" s="49" t="s">
        <v>106</v>
      </c>
      <c r="L9405" s="49">
        <v>9801784</v>
      </c>
      <c r="M9405" s="49" t="s">
        <v>908</v>
      </c>
      <c r="N9405" s="51">
        <v>36951</v>
      </c>
      <c r="O9405" s="51">
        <v>36892</v>
      </c>
      <c r="P9405" s="49" t="s">
        <v>2921</v>
      </c>
    </row>
    <row r="9406" spans="1:16">
      <c r="A9406" s="46">
        <v>0</v>
      </c>
      <c r="B9406" s="46">
        <v>0</v>
      </c>
      <c r="C9406" s="46">
        <v>0</v>
      </c>
      <c r="D9406" s="46">
        <f t="shared" si="146"/>
        <v>0</v>
      </c>
      <c r="E9406" s="51">
        <v>45261</v>
      </c>
      <c r="F9406" s="49" t="s">
        <v>80</v>
      </c>
      <c r="G9406" s="49" t="s">
        <v>81</v>
      </c>
      <c r="H9406" s="49" t="s">
        <v>3605</v>
      </c>
      <c r="I9406" s="49" t="s">
        <v>759</v>
      </c>
      <c r="J9406" s="49">
        <v>135500</v>
      </c>
      <c r="K9406" s="49" t="s">
        <v>106</v>
      </c>
      <c r="L9406" s="49">
        <v>9808241</v>
      </c>
      <c r="M9406" s="49" t="s">
        <v>908</v>
      </c>
      <c r="N9406" s="51">
        <v>37036</v>
      </c>
      <c r="O9406" s="51">
        <v>36892</v>
      </c>
      <c r="P9406" s="49" t="s">
        <v>3333</v>
      </c>
    </row>
    <row r="9407" spans="1:16">
      <c r="A9407" s="46">
        <v>0</v>
      </c>
      <c r="B9407" s="46">
        <v>0</v>
      </c>
      <c r="C9407" s="46">
        <v>0</v>
      </c>
      <c r="D9407" s="46">
        <f t="shared" si="146"/>
        <v>0</v>
      </c>
      <c r="E9407" s="51">
        <v>45261</v>
      </c>
      <c r="F9407" s="49" t="s">
        <v>80</v>
      </c>
      <c r="G9407" s="49" t="s">
        <v>81</v>
      </c>
      <c r="H9407" s="49" t="s">
        <v>3605</v>
      </c>
      <c r="I9407" s="49" t="s">
        <v>759</v>
      </c>
      <c r="J9407" s="49">
        <v>135500</v>
      </c>
      <c r="K9407" s="49" t="s">
        <v>107</v>
      </c>
      <c r="L9407" s="49">
        <v>11160433</v>
      </c>
      <c r="M9407" s="49" t="s">
        <v>3615</v>
      </c>
      <c r="N9407" s="51">
        <v>40848</v>
      </c>
      <c r="O9407" s="51">
        <v>40848</v>
      </c>
      <c r="P9407" s="49" t="s">
        <v>2921</v>
      </c>
    </row>
    <row r="9408" spans="1:16">
      <c r="A9408" s="46">
        <v>0</v>
      </c>
      <c r="B9408" s="46">
        <v>0</v>
      </c>
      <c r="C9408" s="46">
        <v>0</v>
      </c>
      <c r="D9408" s="46">
        <f t="shared" si="146"/>
        <v>0</v>
      </c>
      <c r="E9408" s="51">
        <v>45261</v>
      </c>
      <c r="F9408" s="49" t="s">
        <v>80</v>
      </c>
      <c r="G9408" s="49" t="s">
        <v>81</v>
      </c>
      <c r="H9408" s="49" t="s">
        <v>3605</v>
      </c>
      <c r="I9408" s="49" t="s">
        <v>759</v>
      </c>
      <c r="J9408" s="49">
        <v>135500</v>
      </c>
      <c r="K9408" s="49" t="s">
        <v>107</v>
      </c>
      <c r="L9408" s="49">
        <v>11315001</v>
      </c>
      <c r="M9408" s="49" t="s">
        <v>3606</v>
      </c>
      <c r="N9408" s="51">
        <v>40989</v>
      </c>
      <c r="O9408" s="51">
        <v>40969</v>
      </c>
      <c r="P9408" s="49" t="s">
        <v>3607</v>
      </c>
    </row>
    <row r="9409" spans="1:16">
      <c r="A9409" s="46">
        <v>0</v>
      </c>
      <c r="B9409" s="46">
        <v>0</v>
      </c>
      <c r="C9409" s="46">
        <v>0</v>
      </c>
      <c r="D9409" s="46">
        <f t="shared" si="146"/>
        <v>0</v>
      </c>
      <c r="E9409" s="51">
        <v>45261</v>
      </c>
      <c r="F9409" s="49" t="s">
        <v>80</v>
      </c>
      <c r="G9409" s="49" t="s">
        <v>81</v>
      </c>
      <c r="H9409" s="49" t="s">
        <v>3605</v>
      </c>
      <c r="I9409" s="49" t="s">
        <v>759</v>
      </c>
      <c r="J9409" s="49">
        <v>135500</v>
      </c>
      <c r="K9409" s="49" t="s">
        <v>107</v>
      </c>
      <c r="L9409" s="49">
        <v>9741948</v>
      </c>
      <c r="M9409" s="49" t="s">
        <v>3616</v>
      </c>
      <c r="N9409" s="51">
        <v>39458</v>
      </c>
      <c r="O9409" s="51">
        <v>39448</v>
      </c>
      <c r="P9409" s="49" t="s">
        <v>3614</v>
      </c>
    </row>
    <row r="9410" spans="1:16">
      <c r="A9410" s="46">
        <v>0</v>
      </c>
      <c r="B9410" s="46">
        <v>0</v>
      </c>
      <c r="C9410" s="46">
        <v>0</v>
      </c>
      <c r="D9410" s="46">
        <f t="shared" si="146"/>
        <v>0</v>
      </c>
      <c r="E9410" s="51">
        <v>45261</v>
      </c>
      <c r="F9410" s="49" t="s">
        <v>80</v>
      </c>
      <c r="G9410" s="49" t="s">
        <v>81</v>
      </c>
      <c r="H9410" s="49" t="s">
        <v>3605</v>
      </c>
      <c r="I9410" s="49" t="s">
        <v>759</v>
      </c>
      <c r="J9410" s="49">
        <v>135500</v>
      </c>
      <c r="K9410" s="49" t="s">
        <v>108</v>
      </c>
      <c r="L9410" s="49">
        <v>9817606</v>
      </c>
      <c r="M9410" s="49" t="s">
        <v>930</v>
      </c>
      <c r="N9410" s="51">
        <v>38169</v>
      </c>
      <c r="O9410" s="51">
        <v>37987</v>
      </c>
      <c r="P9410" s="49" t="s">
        <v>2921</v>
      </c>
    </row>
    <row r="9411" spans="1:16">
      <c r="A9411" s="46">
        <v>0</v>
      </c>
      <c r="B9411" s="46">
        <v>0</v>
      </c>
      <c r="C9411" s="46">
        <v>0</v>
      </c>
      <c r="D9411" s="46">
        <f t="shared" ref="D9411:D9474" si="147">+B9411-C9411</f>
        <v>0</v>
      </c>
      <c r="E9411" s="51">
        <v>45261</v>
      </c>
      <c r="F9411" s="49" t="s">
        <v>80</v>
      </c>
      <c r="G9411" s="49" t="s">
        <v>81</v>
      </c>
      <c r="H9411" s="49" t="s">
        <v>3605</v>
      </c>
      <c r="I9411" s="49" t="s">
        <v>759</v>
      </c>
      <c r="J9411" s="49">
        <v>135500</v>
      </c>
      <c r="K9411" s="49" t="s">
        <v>108</v>
      </c>
      <c r="L9411" s="49">
        <v>9739022</v>
      </c>
      <c r="M9411" s="49" t="s">
        <v>930</v>
      </c>
      <c r="N9411" s="51">
        <v>39458</v>
      </c>
      <c r="O9411" s="51">
        <v>39448</v>
      </c>
      <c r="P9411" s="49" t="s">
        <v>3614</v>
      </c>
    </row>
    <row r="9412" spans="1:16">
      <c r="A9412" s="46">
        <v>0</v>
      </c>
      <c r="B9412" s="46">
        <v>0</v>
      </c>
      <c r="C9412" s="46">
        <v>0</v>
      </c>
      <c r="D9412" s="46">
        <f t="shared" si="147"/>
        <v>0</v>
      </c>
      <c r="E9412" s="51">
        <v>45261</v>
      </c>
      <c r="F9412" s="49" t="s">
        <v>80</v>
      </c>
      <c r="G9412" s="49" t="s">
        <v>81</v>
      </c>
      <c r="H9412" s="49" t="s">
        <v>3605</v>
      </c>
      <c r="I9412" s="49" t="s">
        <v>759</v>
      </c>
      <c r="J9412" s="49">
        <v>135500</v>
      </c>
      <c r="K9412" s="49" t="s">
        <v>158</v>
      </c>
      <c r="L9412" s="49">
        <v>11220089</v>
      </c>
      <c r="M9412" s="49" t="s">
        <v>901</v>
      </c>
      <c r="N9412" s="51">
        <v>40878</v>
      </c>
      <c r="O9412" s="51">
        <v>40544</v>
      </c>
      <c r="P9412" s="49" t="s">
        <v>2921</v>
      </c>
    </row>
    <row r="9413" spans="1:16">
      <c r="A9413" s="46">
        <v>0</v>
      </c>
      <c r="B9413" s="46">
        <v>0</v>
      </c>
      <c r="C9413" s="46">
        <v>0</v>
      </c>
      <c r="D9413" s="46">
        <f t="shared" si="147"/>
        <v>0</v>
      </c>
      <c r="E9413" s="51">
        <v>45261</v>
      </c>
      <c r="F9413" s="49" t="s">
        <v>80</v>
      </c>
      <c r="G9413" s="49" t="s">
        <v>81</v>
      </c>
      <c r="H9413" s="49" t="s">
        <v>3605</v>
      </c>
      <c r="I9413" s="49" t="s">
        <v>759</v>
      </c>
      <c r="J9413" s="49">
        <v>135500</v>
      </c>
      <c r="K9413" s="49" t="s">
        <v>109</v>
      </c>
      <c r="L9413" s="49">
        <v>9804975</v>
      </c>
      <c r="M9413" s="49" t="s">
        <v>914</v>
      </c>
      <c r="N9413" s="51">
        <v>35247</v>
      </c>
      <c r="O9413" s="51">
        <v>35247</v>
      </c>
      <c r="P9413" s="49" t="s">
        <v>1081</v>
      </c>
    </row>
    <row r="9414" spans="1:16">
      <c r="A9414" s="46">
        <v>0</v>
      </c>
      <c r="B9414" s="46">
        <v>0</v>
      </c>
      <c r="C9414" s="46">
        <v>0</v>
      </c>
      <c r="D9414" s="46">
        <f t="shared" si="147"/>
        <v>0</v>
      </c>
      <c r="E9414" s="51">
        <v>45261</v>
      </c>
      <c r="F9414" s="49" t="s">
        <v>80</v>
      </c>
      <c r="G9414" s="49" t="s">
        <v>81</v>
      </c>
      <c r="H9414" s="49" t="s">
        <v>3605</v>
      </c>
      <c r="I9414" s="49" t="s">
        <v>759</v>
      </c>
      <c r="J9414" s="49">
        <v>135500</v>
      </c>
      <c r="K9414" s="49" t="s">
        <v>109</v>
      </c>
      <c r="L9414" s="49">
        <v>9803122</v>
      </c>
      <c r="M9414" s="49" t="s">
        <v>914</v>
      </c>
      <c r="N9414" s="51">
        <v>34881</v>
      </c>
      <c r="O9414" s="51">
        <v>34881</v>
      </c>
      <c r="P9414" s="49" t="s">
        <v>1081</v>
      </c>
    </row>
    <row r="9415" spans="1:16">
      <c r="A9415" s="46">
        <v>0</v>
      </c>
      <c r="B9415" s="46">
        <v>0</v>
      </c>
      <c r="C9415" s="46">
        <v>0</v>
      </c>
      <c r="D9415" s="46">
        <f t="shared" si="147"/>
        <v>0</v>
      </c>
      <c r="E9415" s="51">
        <v>45261</v>
      </c>
      <c r="F9415" s="49" t="s">
        <v>80</v>
      </c>
      <c r="G9415" s="49" t="s">
        <v>81</v>
      </c>
      <c r="H9415" s="49" t="s">
        <v>3605</v>
      </c>
      <c r="I9415" s="49" t="s">
        <v>759</v>
      </c>
      <c r="J9415" s="49">
        <v>135500</v>
      </c>
      <c r="K9415" s="49" t="s">
        <v>109</v>
      </c>
      <c r="L9415" s="49">
        <v>9803404</v>
      </c>
      <c r="M9415" s="49" t="s">
        <v>914</v>
      </c>
      <c r="N9415" s="51">
        <v>33786</v>
      </c>
      <c r="O9415" s="51">
        <v>33786</v>
      </c>
      <c r="P9415" s="49" t="s">
        <v>1081</v>
      </c>
    </row>
    <row r="9416" spans="1:16">
      <c r="A9416" s="46">
        <v>0</v>
      </c>
      <c r="B9416" s="46">
        <v>0</v>
      </c>
      <c r="C9416" s="46">
        <v>0</v>
      </c>
      <c r="D9416" s="46">
        <f t="shared" si="147"/>
        <v>0</v>
      </c>
      <c r="E9416" s="51">
        <v>45261</v>
      </c>
      <c r="F9416" s="49" t="s">
        <v>80</v>
      </c>
      <c r="G9416" s="49" t="s">
        <v>81</v>
      </c>
      <c r="H9416" s="49" t="s">
        <v>3605</v>
      </c>
      <c r="I9416" s="49" t="s">
        <v>759</v>
      </c>
      <c r="J9416" s="49">
        <v>135500</v>
      </c>
      <c r="K9416" s="49" t="s">
        <v>109</v>
      </c>
      <c r="L9416" s="49">
        <v>9819694</v>
      </c>
      <c r="M9416" s="49" t="s">
        <v>914</v>
      </c>
      <c r="N9416" s="51">
        <v>38565</v>
      </c>
      <c r="O9416" s="51">
        <v>38353</v>
      </c>
      <c r="P9416" s="49" t="s">
        <v>2921</v>
      </c>
    </row>
    <row r="9417" spans="1:16">
      <c r="A9417" s="46">
        <v>0</v>
      </c>
      <c r="B9417" s="46">
        <v>0</v>
      </c>
      <c r="C9417" s="46">
        <v>0</v>
      </c>
      <c r="D9417" s="46">
        <f t="shared" si="147"/>
        <v>0</v>
      </c>
      <c r="E9417" s="51">
        <v>45261</v>
      </c>
      <c r="F9417" s="49" t="s">
        <v>80</v>
      </c>
      <c r="G9417" s="49" t="s">
        <v>81</v>
      </c>
      <c r="H9417" s="49" t="s">
        <v>3605</v>
      </c>
      <c r="I9417" s="49" t="s">
        <v>759</v>
      </c>
      <c r="J9417" s="49">
        <v>135500</v>
      </c>
      <c r="K9417" s="49" t="s">
        <v>109</v>
      </c>
      <c r="L9417" s="49">
        <v>11028406</v>
      </c>
      <c r="M9417" s="49" t="s">
        <v>934</v>
      </c>
      <c r="N9417" s="51">
        <v>40787</v>
      </c>
      <c r="O9417" s="51">
        <v>40787</v>
      </c>
      <c r="P9417" s="49" t="s">
        <v>2921</v>
      </c>
    </row>
    <row r="9418" spans="1:16">
      <c r="A9418" s="46">
        <v>0</v>
      </c>
      <c r="B9418" s="46">
        <v>0</v>
      </c>
      <c r="C9418" s="46">
        <v>0</v>
      </c>
      <c r="D9418" s="46">
        <f t="shared" si="147"/>
        <v>0</v>
      </c>
      <c r="E9418" s="51">
        <v>45261</v>
      </c>
      <c r="F9418" s="49" t="s">
        <v>80</v>
      </c>
      <c r="G9418" s="49" t="s">
        <v>81</v>
      </c>
      <c r="H9418" s="49" t="s">
        <v>3605</v>
      </c>
      <c r="I9418" s="49" t="s">
        <v>759</v>
      </c>
      <c r="J9418" s="49">
        <v>135500</v>
      </c>
      <c r="K9418" s="49" t="s">
        <v>109</v>
      </c>
      <c r="L9418" s="49">
        <v>9803224</v>
      </c>
      <c r="M9418" s="49" t="s">
        <v>914</v>
      </c>
      <c r="N9418" s="51">
        <v>35642</v>
      </c>
      <c r="O9418" s="51">
        <v>35796</v>
      </c>
      <c r="P9418" s="49" t="s">
        <v>1081</v>
      </c>
    </row>
    <row r="9419" spans="1:16">
      <c r="A9419" s="46">
        <v>0</v>
      </c>
      <c r="B9419" s="46">
        <v>0</v>
      </c>
      <c r="C9419" s="46">
        <v>0</v>
      </c>
      <c r="D9419" s="46">
        <f t="shared" si="147"/>
        <v>0</v>
      </c>
      <c r="E9419" s="51">
        <v>45261</v>
      </c>
      <c r="F9419" s="49" t="s">
        <v>80</v>
      </c>
      <c r="G9419" s="49" t="s">
        <v>81</v>
      </c>
      <c r="H9419" s="49" t="s">
        <v>3605</v>
      </c>
      <c r="I9419" s="49" t="s">
        <v>759</v>
      </c>
      <c r="J9419" s="49">
        <v>135500</v>
      </c>
      <c r="K9419" s="49" t="s">
        <v>109</v>
      </c>
      <c r="L9419" s="49">
        <v>9803403</v>
      </c>
      <c r="M9419" s="49" t="s">
        <v>914</v>
      </c>
      <c r="N9419" s="51">
        <v>35642</v>
      </c>
      <c r="O9419" s="51">
        <v>35796</v>
      </c>
      <c r="P9419" s="49" t="s">
        <v>1081</v>
      </c>
    </row>
    <row r="9420" spans="1:16">
      <c r="A9420" s="46">
        <v>0</v>
      </c>
      <c r="B9420" s="46">
        <v>0</v>
      </c>
      <c r="C9420" s="46">
        <v>0</v>
      </c>
      <c r="D9420" s="46">
        <f t="shared" si="147"/>
        <v>0</v>
      </c>
      <c r="E9420" s="51">
        <v>45261</v>
      </c>
      <c r="F9420" s="49" t="s">
        <v>80</v>
      </c>
      <c r="G9420" s="49" t="s">
        <v>81</v>
      </c>
      <c r="H9420" s="49" t="s">
        <v>3605</v>
      </c>
      <c r="I9420" s="49" t="s">
        <v>759</v>
      </c>
      <c r="J9420" s="49">
        <v>135500</v>
      </c>
      <c r="K9420" s="49" t="s">
        <v>109</v>
      </c>
      <c r="L9420" s="49">
        <v>9803396</v>
      </c>
      <c r="M9420" s="49" t="s">
        <v>914</v>
      </c>
      <c r="N9420" s="51">
        <v>33786</v>
      </c>
      <c r="O9420" s="51">
        <v>33786</v>
      </c>
      <c r="P9420" s="49" t="s">
        <v>1081</v>
      </c>
    </row>
    <row r="9421" spans="1:16">
      <c r="A9421" s="46">
        <v>0</v>
      </c>
      <c r="B9421" s="46">
        <v>0</v>
      </c>
      <c r="C9421" s="46">
        <v>0</v>
      </c>
      <c r="D9421" s="46">
        <f t="shared" si="147"/>
        <v>0</v>
      </c>
      <c r="E9421" s="51">
        <v>45261</v>
      </c>
      <c r="F9421" s="49" t="s">
        <v>80</v>
      </c>
      <c r="G9421" s="49" t="s">
        <v>81</v>
      </c>
      <c r="H9421" s="49" t="s">
        <v>3605</v>
      </c>
      <c r="I9421" s="49" t="s">
        <v>759</v>
      </c>
      <c r="J9421" s="49">
        <v>135500</v>
      </c>
      <c r="K9421" s="49" t="s">
        <v>109</v>
      </c>
      <c r="L9421" s="49">
        <v>9739020</v>
      </c>
      <c r="M9421" s="49" t="s">
        <v>914</v>
      </c>
      <c r="N9421" s="51">
        <v>39458</v>
      </c>
      <c r="O9421" s="51">
        <v>39448</v>
      </c>
      <c r="P9421" s="49" t="s">
        <v>3614</v>
      </c>
    </row>
    <row r="9422" spans="1:16">
      <c r="A9422" s="46">
        <v>0</v>
      </c>
      <c r="B9422" s="46">
        <v>0</v>
      </c>
      <c r="C9422" s="46">
        <v>0</v>
      </c>
      <c r="D9422" s="46">
        <f t="shared" si="147"/>
        <v>0</v>
      </c>
      <c r="E9422" s="51">
        <v>45261</v>
      </c>
      <c r="F9422" s="49" t="s">
        <v>80</v>
      </c>
      <c r="G9422" s="49" t="s">
        <v>81</v>
      </c>
      <c r="H9422" s="49" t="s">
        <v>3605</v>
      </c>
      <c r="I9422" s="49" t="s">
        <v>759</v>
      </c>
      <c r="J9422" s="49">
        <v>135500</v>
      </c>
      <c r="K9422" s="49" t="s">
        <v>109</v>
      </c>
      <c r="L9422" s="49">
        <v>9801785</v>
      </c>
      <c r="M9422" s="49" t="s">
        <v>914</v>
      </c>
      <c r="N9422" s="51">
        <v>36951</v>
      </c>
      <c r="O9422" s="51">
        <v>36892</v>
      </c>
      <c r="P9422" s="49" t="s">
        <v>2921</v>
      </c>
    </row>
    <row r="9423" spans="1:16">
      <c r="A9423" s="46">
        <v>0</v>
      </c>
      <c r="B9423" s="46">
        <v>0</v>
      </c>
      <c r="C9423" s="46">
        <v>0</v>
      </c>
      <c r="D9423" s="46">
        <f t="shared" si="147"/>
        <v>0</v>
      </c>
      <c r="E9423" s="51">
        <v>45261</v>
      </c>
      <c r="F9423" s="49" t="s">
        <v>80</v>
      </c>
      <c r="G9423" s="49" t="s">
        <v>81</v>
      </c>
      <c r="H9423" s="49" t="s">
        <v>3605</v>
      </c>
      <c r="I9423" s="49" t="s">
        <v>759</v>
      </c>
      <c r="J9423" s="49">
        <v>135500</v>
      </c>
      <c r="K9423" s="49" t="s">
        <v>109</v>
      </c>
      <c r="L9423" s="49">
        <v>9803395</v>
      </c>
      <c r="M9423" s="49" t="s">
        <v>914</v>
      </c>
      <c r="N9423" s="51">
        <v>30498</v>
      </c>
      <c r="O9423" s="51">
        <v>30498</v>
      </c>
      <c r="P9423" s="49" t="s">
        <v>1081</v>
      </c>
    </row>
    <row r="9424" spans="1:16">
      <c r="A9424" s="46">
        <v>0</v>
      </c>
      <c r="B9424" s="46">
        <v>0</v>
      </c>
      <c r="C9424" s="46">
        <v>0</v>
      </c>
      <c r="D9424" s="46">
        <f t="shared" si="147"/>
        <v>0</v>
      </c>
      <c r="E9424" s="51">
        <v>45261</v>
      </c>
      <c r="F9424" s="49" t="s">
        <v>80</v>
      </c>
      <c r="G9424" s="49" t="s">
        <v>81</v>
      </c>
      <c r="H9424" s="49" t="s">
        <v>3605</v>
      </c>
      <c r="I9424" s="49" t="s">
        <v>759</v>
      </c>
      <c r="J9424" s="49">
        <v>135500</v>
      </c>
      <c r="K9424" s="49" t="s">
        <v>109</v>
      </c>
      <c r="L9424" s="49">
        <v>9806976</v>
      </c>
      <c r="M9424" s="49" t="s">
        <v>914</v>
      </c>
      <c r="N9424" s="51">
        <v>37036</v>
      </c>
      <c r="O9424" s="51">
        <v>36892</v>
      </c>
      <c r="P9424" s="49" t="s">
        <v>2921</v>
      </c>
    </row>
    <row r="9425" spans="1:16">
      <c r="A9425" s="46">
        <v>0</v>
      </c>
      <c r="B9425" s="46">
        <v>0</v>
      </c>
      <c r="C9425" s="46">
        <v>0</v>
      </c>
      <c r="D9425" s="46">
        <f t="shared" si="147"/>
        <v>0</v>
      </c>
      <c r="E9425" s="51">
        <v>45261</v>
      </c>
      <c r="F9425" s="49" t="s">
        <v>80</v>
      </c>
      <c r="G9425" s="49" t="s">
        <v>81</v>
      </c>
      <c r="H9425" s="49" t="s">
        <v>3605</v>
      </c>
      <c r="I9425" s="49" t="s">
        <v>759</v>
      </c>
      <c r="J9425" s="49">
        <v>135500</v>
      </c>
      <c r="K9425" s="49" t="s">
        <v>109</v>
      </c>
      <c r="L9425" s="49">
        <v>9817604</v>
      </c>
      <c r="M9425" s="49" t="s">
        <v>914</v>
      </c>
      <c r="N9425" s="51">
        <v>38169</v>
      </c>
      <c r="O9425" s="51">
        <v>37987</v>
      </c>
      <c r="P9425" s="49" t="s">
        <v>2921</v>
      </c>
    </row>
    <row r="9426" spans="1:16">
      <c r="A9426" s="46">
        <v>0</v>
      </c>
      <c r="B9426" s="46">
        <v>0</v>
      </c>
      <c r="C9426" s="46">
        <v>0</v>
      </c>
      <c r="D9426" s="46">
        <f t="shared" si="147"/>
        <v>0</v>
      </c>
      <c r="E9426" s="51">
        <v>45261</v>
      </c>
      <c r="F9426" s="49" t="s">
        <v>80</v>
      </c>
      <c r="G9426" s="49" t="s">
        <v>81</v>
      </c>
      <c r="H9426" s="49" t="s">
        <v>3605</v>
      </c>
      <c r="I9426" s="49" t="s">
        <v>759</v>
      </c>
      <c r="J9426" s="49">
        <v>135500</v>
      </c>
      <c r="K9426" s="49" t="s">
        <v>116</v>
      </c>
      <c r="L9426" s="49">
        <v>9975214</v>
      </c>
      <c r="M9426" s="49" t="s">
        <v>3093</v>
      </c>
      <c r="N9426" s="51">
        <v>33786</v>
      </c>
      <c r="O9426" s="51">
        <v>33786</v>
      </c>
      <c r="P9426" s="49" t="s">
        <v>1091</v>
      </c>
    </row>
    <row r="9427" spans="1:16">
      <c r="A9427" s="46">
        <v>0</v>
      </c>
      <c r="B9427" s="46">
        <v>0</v>
      </c>
      <c r="C9427" s="46">
        <v>0</v>
      </c>
      <c r="D9427" s="46">
        <f t="shared" si="147"/>
        <v>0</v>
      </c>
      <c r="E9427" s="51">
        <v>45261</v>
      </c>
      <c r="F9427" s="49" t="s">
        <v>80</v>
      </c>
      <c r="G9427" s="49" t="s">
        <v>81</v>
      </c>
      <c r="H9427" s="49" t="s">
        <v>3605</v>
      </c>
      <c r="I9427" s="49" t="s">
        <v>759</v>
      </c>
      <c r="J9427" s="49">
        <v>135500</v>
      </c>
      <c r="K9427" s="49" t="s">
        <v>116</v>
      </c>
      <c r="L9427" s="49">
        <v>9845708</v>
      </c>
      <c r="M9427" s="49" t="s">
        <v>3093</v>
      </c>
      <c r="N9427" s="51">
        <v>35612</v>
      </c>
      <c r="O9427" s="51">
        <v>35612</v>
      </c>
      <c r="P9427" s="49" t="s">
        <v>1091</v>
      </c>
    </row>
    <row r="9428" spans="1:16">
      <c r="A9428" s="46">
        <v>0</v>
      </c>
      <c r="B9428" s="46">
        <v>0</v>
      </c>
      <c r="C9428" s="46">
        <v>0</v>
      </c>
      <c r="D9428" s="46">
        <f t="shared" si="147"/>
        <v>0</v>
      </c>
      <c r="E9428" s="51">
        <v>45261</v>
      </c>
      <c r="F9428" s="49" t="s">
        <v>80</v>
      </c>
      <c r="G9428" s="49" t="s">
        <v>81</v>
      </c>
      <c r="H9428" s="49" t="s">
        <v>3605</v>
      </c>
      <c r="I9428" s="49" t="s">
        <v>759</v>
      </c>
      <c r="J9428" s="49">
        <v>135500</v>
      </c>
      <c r="K9428" s="49" t="s">
        <v>116</v>
      </c>
      <c r="L9428" s="49">
        <v>9773822</v>
      </c>
      <c r="M9428" s="49" t="s">
        <v>3093</v>
      </c>
      <c r="N9428" s="51">
        <v>34881</v>
      </c>
      <c r="O9428" s="51">
        <v>34881</v>
      </c>
      <c r="P9428" s="49" t="s">
        <v>1091</v>
      </c>
    </row>
    <row r="9429" spans="1:16">
      <c r="A9429" s="46">
        <v>0</v>
      </c>
      <c r="B9429" s="46">
        <v>0</v>
      </c>
      <c r="C9429" s="46">
        <v>0</v>
      </c>
      <c r="D9429" s="46">
        <f t="shared" si="147"/>
        <v>0</v>
      </c>
      <c r="E9429" s="51">
        <v>45261</v>
      </c>
      <c r="F9429" s="49" t="s">
        <v>80</v>
      </c>
      <c r="G9429" s="49" t="s">
        <v>81</v>
      </c>
      <c r="H9429" s="49" t="s">
        <v>3605</v>
      </c>
      <c r="I9429" s="49" t="s">
        <v>759</v>
      </c>
      <c r="J9429" s="49">
        <v>135500</v>
      </c>
      <c r="K9429" s="49" t="s">
        <v>116</v>
      </c>
      <c r="L9429" s="49">
        <v>9716132</v>
      </c>
      <c r="M9429" s="49" t="s">
        <v>3093</v>
      </c>
      <c r="N9429" s="51">
        <v>35247</v>
      </c>
      <c r="O9429" s="51">
        <v>35247</v>
      </c>
      <c r="P9429" s="49" t="s">
        <v>1091</v>
      </c>
    </row>
    <row r="9430" spans="1:16">
      <c r="A9430" s="46">
        <v>0</v>
      </c>
      <c r="B9430" s="46">
        <v>0</v>
      </c>
      <c r="C9430" s="46">
        <v>0</v>
      </c>
      <c r="D9430" s="46">
        <f t="shared" si="147"/>
        <v>0</v>
      </c>
      <c r="E9430" s="51">
        <v>45261</v>
      </c>
      <c r="F9430" s="49" t="s">
        <v>80</v>
      </c>
      <c r="G9430" s="49" t="s">
        <v>81</v>
      </c>
      <c r="H9430" s="49" t="s">
        <v>3605</v>
      </c>
      <c r="I9430" s="49" t="s">
        <v>759</v>
      </c>
      <c r="J9430" s="49">
        <v>135500</v>
      </c>
      <c r="K9430" s="49" t="s">
        <v>117</v>
      </c>
      <c r="L9430" s="49">
        <v>9758781</v>
      </c>
      <c r="M9430" s="49" t="s">
        <v>3617</v>
      </c>
      <c r="N9430" s="51">
        <v>35642</v>
      </c>
      <c r="O9430" s="51">
        <v>35796</v>
      </c>
      <c r="P9430" s="49" t="s">
        <v>1638</v>
      </c>
    </row>
    <row r="9431" spans="1:16">
      <c r="A9431" s="46">
        <v>0</v>
      </c>
      <c r="B9431" s="46">
        <v>0</v>
      </c>
      <c r="C9431" s="46">
        <v>0</v>
      </c>
      <c r="D9431" s="46">
        <f t="shared" si="147"/>
        <v>0</v>
      </c>
      <c r="E9431" s="51">
        <v>45261</v>
      </c>
      <c r="F9431" s="49" t="s">
        <v>80</v>
      </c>
      <c r="G9431" s="49" t="s">
        <v>81</v>
      </c>
      <c r="H9431" s="49" t="s">
        <v>3605</v>
      </c>
      <c r="I9431" s="49" t="s">
        <v>759</v>
      </c>
      <c r="J9431" s="49">
        <v>135500</v>
      </c>
      <c r="K9431" s="49" t="s">
        <v>692</v>
      </c>
      <c r="L9431" s="49">
        <v>9975216</v>
      </c>
      <c r="M9431" s="49" t="s">
        <v>3166</v>
      </c>
      <c r="N9431" s="51">
        <v>33786</v>
      </c>
      <c r="O9431" s="51">
        <v>33786</v>
      </c>
      <c r="P9431" s="49" t="s">
        <v>1091</v>
      </c>
    </row>
    <row r="9432" spans="1:16">
      <c r="A9432" s="46">
        <v>0</v>
      </c>
      <c r="B9432" s="46">
        <v>0</v>
      </c>
      <c r="C9432" s="46">
        <v>0</v>
      </c>
      <c r="D9432" s="46">
        <f t="shared" si="147"/>
        <v>0</v>
      </c>
      <c r="E9432" s="51">
        <v>45261</v>
      </c>
      <c r="F9432" s="49" t="s">
        <v>80</v>
      </c>
      <c r="G9432" s="49" t="s">
        <v>81</v>
      </c>
      <c r="H9432" s="49" t="s">
        <v>3605</v>
      </c>
      <c r="I9432" s="49" t="s">
        <v>759</v>
      </c>
      <c r="J9432" s="49">
        <v>135500</v>
      </c>
      <c r="K9432" s="49" t="s">
        <v>692</v>
      </c>
      <c r="L9432" s="49">
        <v>9758780</v>
      </c>
      <c r="M9432" s="49" t="s">
        <v>3618</v>
      </c>
      <c r="N9432" s="51">
        <v>35642</v>
      </c>
      <c r="O9432" s="51">
        <v>35796</v>
      </c>
      <c r="P9432" s="49" t="s">
        <v>1638</v>
      </c>
    </row>
    <row r="9433" spans="1:16">
      <c r="A9433" s="46">
        <v>0</v>
      </c>
      <c r="B9433" s="46">
        <v>0</v>
      </c>
      <c r="C9433" s="46">
        <v>0</v>
      </c>
      <c r="D9433" s="46">
        <f t="shared" si="147"/>
        <v>0</v>
      </c>
      <c r="E9433" s="51">
        <v>45261</v>
      </c>
      <c r="F9433" s="49" t="s">
        <v>80</v>
      </c>
      <c r="G9433" s="49" t="s">
        <v>81</v>
      </c>
      <c r="H9433" s="49" t="s">
        <v>3605</v>
      </c>
      <c r="I9433" s="49" t="s">
        <v>759</v>
      </c>
      <c r="J9433" s="49">
        <v>135500</v>
      </c>
      <c r="K9433" s="49" t="s">
        <v>693</v>
      </c>
      <c r="L9433" s="49">
        <v>9975215</v>
      </c>
      <c r="M9433" s="49" t="s">
        <v>3128</v>
      </c>
      <c r="N9433" s="51">
        <v>33786</v>
      </c>
      <c r="O9433" s="51">
        <v>33786</v>
      </c>
      <c r="P9433" s="49" t="s">
        <v>1091</v>
      </c>
    </row>
    <row r="9434" spans="1:16">
      <c r="A9434" s="46">
        <v>0</v>
      </c>
      <c r="B9434" s="46">
        <v>0</v>
      </c>
      <c r="C9434" s="46">
        <v>0</v>
      </c>
      <c r="D9434" s="46">
        <f t="shared" si="147"/>
        <v>0</v>
      </c>
      <c r="E9434" s="51">
        <v>45261</v>
      </c>
      <c r="F9434" s="49" t="s">
        <v>80</v>
      </c>
      <c r="G9434" s="49" t="s">
        <v>81</v>
      </c>
      <c r="H9434" s="49" t="s">
        <v>3605</v>
      </c>
      <c r="I9434" s="49" t="s">
        <v>759</v>
      </c>
      <c r="J9434" s="49">
        <v>135500</v>
      </c>
      <c r="K9434" s="49" t="s">
        <v>693</v>
      </c>
      <c r="L9434" s="49">
        <v>9693343</v>
      </c>
      <c r="M9434" s="49" t="s">
        <v>3128</v>
      </c>
      <c r="N9434" s="51">
        <v>30498</v>
      </c>
      <c r="O9434" s="51">
        <v>30498</v>
      </c>
      <c r="P9434" s="49" t="s">
        <v>1091</v>
      </c>
    </row>
    <row r="9435" spans="1:16">
      <c r="A9435" s="46">
        <v>0</v>
      </c>
      <c r="B9435" s="46">
        <v>0</v>
      </c>
      <c r="C9435" s="46">
        <v>0</v>
      </c>
      <c r="D9435" s="46">
        <f t="shared" si="147"/>
        <v>0</v>
      </c>
      <c r="E9435" s="51">
        <v>45261</v>
      </c>
      <c r="F9435" s="49" t="s">
        <v>80</v>
      </c>
      <c r="G9435" s="49" t="s">
        <v>81</v>
      </c>
      <c r="H9435" s="49" t="s">
        <v>3605</v>
      </c>
      <c r="I9435" s="49" t="s">
        <v>759</v>
      </c>
      <c r="J9435" s="49">
        <v>135600</v>
      </c>
      <c r="K9435" s="49" t="s">
        <v>107</v>
      </c>
      <c r="L9435" s="49">
        <v>9741947</v>
      </c>
      <c r="M9435" s="49" t="s">
        <v>3616</v>
      </c>
      <c r="N9435" s="51">
        <v>39458</v>
      </c>
      <c r="O9435" s="51">
        <v>39448</v>
      </c>
      <c r="P9435" s="49" t="s">
        <v>3614</v>
      </c>
    </row>
    <row r="9436" spans="1:16">
      <c r="A9436" s="46">
        <v>0</v>
      </c>
      <c r="B9436" s="46">
        <v>0</v>
      </c>
      <c r="C9436" s="46">
        <v>0</v>
      </c>
      <c r="D9436" s="46">
        <f t="shared" si="147"/>
        <v>0</v>
      </c>
      <c r="E9436" s="51">
        <v>45261</v>
      </c>
      <c r="F9436" s="49" t="s">
        <v>80</v>
      </c>
      <c r="G9436" s="49" t="s">
        <v>81</v>
      </c>
      <c r="H9436" s="49" t="s">
        <v>3605</v>
      </c>
      <c r="I9436" s="49" t="s">
        <v>759</v>
      </c>
      <c r="J9436" s="49">
        <v>135600</v>
      </c>
      <c r="K9436" s="49" t="s">
        <v>107</v>
      </c>
      <c r="L9436" s="49">
        <v>11160436</v>
      </c>
      <c r="M9436" s="49" t="s">
        <v>3615</v>
      </c>
      <c r="N9436" s="51">
        <v>40848</v>
      </c>
      <c r="O9436" s="51">
        <v>40848</v>
      </c>
      <c r="P9436" s="49" t="s">
        <v>2921</v>
      </c>
    </row>
    <row r="9437" spans="1:16">
      <c r="A9437" s="46">
        <v>0</v>
      </c>
      <c r="B9437" s="46">
        <v>0</v>
      </c>
      <c r="C9437" s="46">
        <v>0</v>
      </c>
      <c r="D9437" s="46">
        <f t="shared" si="147"/>
        <v>0</v>
      </c>
      <c r="E9437" s="51">
        <v>45261</v>
      </c>
      <c r="F9437" s="49" t="s">
        <v>80</v>
      </c>
      <c r="G9437" s="49" t="s">
        <v>81</v>
      </c>
      <c r="H9437" s="49" t="s">
        <v>3605</v>
      </c>
      <c r="I9437" s="49" t="s">
        <v>759</v>
      </c>
      <c r="J9437" s="49">
        <v>135600</v>
      </c>
      <c r="K9437" s="49" t="s">
        <v>122</v>
      </c>
      <c r="L9437" s="49">
        <v>9862307</v>
      </c>
      <c r="M9437" s="49" t="s">
        <v>916</v>
      </c>
      <c r="N9437" s="51">
        <v>35612</v>
      </c>
      <c r="O9437" s="51">
        <v>35612</v>
      </c>
      <c r="P9437" s="49" t="s">
        <v>1091</v>
      </c>
    </row>
    <row r="9438" spans="1:16">
      <c r="A9438" s="46">
        <v>0</v>
      </c>
      <c r="B9438" s="46">
        <v>0</v>
      </c>
      <c r="C9438" s="46">
        <v>0</v>
      </c>
      <c r="D9438" s="46">
        <f t="shared" si="147"/>
        <v>0</v>
      </c>
      <c r="E9438" s="51">
        <v>45261</v>
      </c>
      <c r="F9438" s="49" t="s">
        <v>80</v>
      </c>
      <c r="G9438" s="49" t="s">
        <v>81</v>
      </c>
      <c r="H9438" s="49" t="s">
        <v>3605</v>
      </c>
      <c r="I9438" s="49" t="s">
        <v>759</v>
      </c>
      <c r="J9438" s="49">
        <v>135600</v>
      </c>
      <c r="K9438" s="49" t="s">
        <v>115</v>
      </c>
      <c r="L9438" s="49">
        <v>9773821</v>
      </c>
      <c r="M9438" s="49" t="s">
        <v>977</v>
      </c>
      <c r="N9438" s="51">
        <v>34881</v>
      </c>
      <c r="O9438" s="51">
        <v>34881</v>
      </c>
      <c r="P9438" s="49" t="s">
        <v>1091</v>
      </c>
    </row>
    <row r="9439" spans="1:16">
      <c r="A9439" s="46">
        <v>0</v>
      </c>
      <c r="B9439" s="46">
        <v>0</v>
      </c>
      <c r="C9439" s="46">
        <v>0</v>
      </c>
      <c r="D9439" s="46">
        <f t="shared" si="147"/>
        <v>0</v>
      </c>
      <c r="E9439" s="51">
        <v>45261</v>
      </c>
      <c r="F9439" s="49" t="s">
        <v>80</v>
      </c>
      <c r="G9439" s="49" t="s">
        <v>81</v>
      </c>
      <c r="H9439" s="49" t="s">
        <v>3605</v>
      </c>
      <c r="I9439" s="49" t="s">
        <v>759</v>
      </c>
      <c r="J9439" s="49">
        <v>135600</v>
      </c>
      <c r="K9439" s="49" t="s">
        <v>115</v>
      </c>
      <c r="L9439" s="49">
        <v>9806977</v>
      </c>
      <c r="M9439" s="49" t="s">
        <v>977</v>
      </c>
      <c r="N9439" s="51">
        <v>37036</v>
      </c>
      <c r="O9439" s="51">
        <v>36892</v>
      </c>
      <c r="P9439" s="49" t="s">
        <v>2921</v>
      </c>
    </row>
    <row r="9440" spans="1:16">
      <c r="A9440" s="46">
        <v>0</v>
      </c>
      <c r="B9440" s="46">
        <v>0</v>
      </c>
      <c r="C9440" s="46">
        <v>0</v>
      </c>
      <c r="D9440" s="46">
        <f t="shared" si="147"/>
        <v>0</v>
      </c>
      <c r="E9440" s="51">
        <v>45261</v>
      </c>
      <c r="F9440" s="49" t="s">
        <v>80</v>
      </c>
      <c r="G9440" s="49" t="s">
        <v>81</v>
      </c>
      <c r="H9440" s="49" t="s">
        <v>3605</v>
      </c>
      <c r="I9440" s="49" t="s">
        <v>759</v>
      </c>
      <c r="J9440" s="49">
        <v>135600</v>
      </c>
      <c r="K9440" s="49" t="s">
        <v>115</v>
      </c>
      <c r="L9440" s="49">
        <v>9739021</v>
      </c>
      <c r="M9440" s="49" t="s">
        <v>977</v>
      </c>
      <c r="N9440" s="51">
        <v>39458</v>
      </c>
      <c r="O9440" s="51">
        <v>39448</v>
      </c>
      <c r="P9440" s="49" t="s">
        <v>3614</v>
      </c>
    </row>
    <row r="9441" spans="1:16">
      <c r="A9441" s="46">
        <v>0</v>
      </c>
      <c r="B9441" s="46">
        <v>0</v>
      </c>
      <c r="C9441" s="46">
        <v>0</v>
      </c>
      <c r="D9441" s="46">
        <f t="shared" si="147"/>
        <v>0</v>
      </c>
      <c r="E9441" s="51">
        <v>45261</v>
      </c>
      <c r="F9441" s="49" t="s">
        <v>80</v>
      </c>
      <c r="G9441" s="49" t="s">
        <v>81</v>
      </c>
      <c r="H9441" s="49" t="s">
        <v>3605</v>
      </c>
      <c r="I9441" s="49" t="s">
        <v>759</v>
      </c>
      <c r="J9441" s="49">
        <v>135600</v>
      </c>
      <c r="K9441" s="49" t="s">
        <v>115</v>
      </c>
      <c r="L9441" s="49">
        <v>9817605</v>
      </c>
      <c r="M9441" s="49" t="s">
        <v>977</v>
      </c>
      <c r="N9441" s="51">
        <v>38169</v>
      </c>
      <c r="O9441" s="51">
        <v>37987</v>
      </c>
      <c r="P9441" s="49" t="s">
        <v>2921</v>
      </c>
    </row>
    <row r="9442" spans="1:16">
      <c r="A9442" s="46">
        <v>0</v>
      </c>
      <c r="B9442" s="46">
        <v>0</v>
      </c>
      <c r="C9442" s="46">
        <v>0</v>
      </c>
      <c r="D9442" s="46">
        <f t="shared" si="147"/>
        <v>0</v>
      </c>
      <c r="E9442" s="51">
        <v>45261</v>
      </c>
      <c r="F9442" s="49" t="s">
        <v>80</v>
      </c>
      <c r="G9442" s="49" t="s">
        <v>81</v>
      </c>
      <c r="H9442" s="49" t="s">
        <v>3605</v>
      </c>
      <c r="I9442" s="49" t="s">
        <v>759</v>
      </c>
      <c r="J9442" s="49">
        <v>135600</v>
      </c>
      <c r="K9442" s="49" t="s">
        <v>115</v>
      </c>
      <c r="L9442" s="49">
        <v>9819695</v>
      </c>
      <c r="M9442" s="49" t="s">
        <v>977</v>
      </c>
      <c r="N9442" s="51">
        <v>38565</v>
      </c>
      <c r="O9442" s="51">
        <v>38353</v>
      </c>
      <c r="P9442" s="49" t="s">
        <v>2921</v>
      </c>
    </row>
    <row r="9443" spans="1:16">
      <c r="A9443" s="46">
        <v>0</v>
      </c>
      <c r="B9443" s="46">
        <v>0</v>
      </c>
      <c r="C9443" s="46">
        <v>0</v>
      </c>
      <c r="D9443" s="46">
        <f t="shared" si="147"/>
        <v>0</v>
      </c>
      <c r="E9443" s="51">
        <v>45261</v>
      </c>
      <c r="F9443" s="49" t="s">
        <v>80</v>
      </c>
      <c r="G9443" s="49" t="s">
        <v>81</v>
      </c>
      <c r="H9443" s="49" t="s">
        <v>3605</v>
      </c>
      <c r="I9443" s="49" t="s">
        <v>759</v>
      </c>
      <c r="J9443" s="49">
        <v>135600</v>
      </c>
      <c r="K9443" s="49" t="s">
        <v>115</v>
      </c>
      <c r="L9443" s="49">
        <v>10658376</v>
      </c>
      <c r="M9443" s="49" t="s">
        <v>906</v>
      </c>
      <c r="N9443" s="51">
        <v>40575</v>
      </c>
      <c r="O9443" s="51">
        <v>40544</v>
      </c>
      <c r="P9443" s="49" t="s">
        <v>2921</v>
      </c>
    </row>
    <row r="9444" spans="1:16">
      <c r="A9444" s="46">
        <v>0</v>
      </c>
      <c r="B9444" s="46">
        <v>0</v>
      </c>
      <c r="C9444" s="46">
        <v>0</v>
      </c>
      <c r="D9444" s="46">
        <f t="shared" si="147"/>
        <v>0</v>
      </c>
      <c r="E9444" s="51">
        <v>45261</v>
      </c>
      <c r="F9444" s="49" t="s">
        <v>80</v>
      </c>
      <c r="G9444" s="49" t="s">
        <v>81</v>
      </c>
      <c r="H9444" s="49" t="s">
        <v>3605</v>
      </c>
      <c r="I9444" s="49" t="s">
        <v>759</v>
      </c>
      <c r="J9444" s="49">
        <v>135600</v>
      </c>
      <c r="K9444" s="49" t="s">
        <v>115</v>
      </c>
      <c r="L9444" s="49">
        <v>9801786</v>
      </c>
      <c r="M9444" s="49" t="s">
        <v>977</v>
      </c>
      <c r="N9444" s="51">
        <v>36951</v>
      </c>
      <c r="O9444" s="51">
        <v>36892</v>
      </c>
      <c r="P9444" s="49" t="s">
        <v>2921</v>
      </c>
    </row>
    <row r="9445" spans="1:16">
      <c r="A9445" s="46">
        <v>0</v>
      </c>
      <c r="B9445" s="46">
        <v>0</v>
      </c>
      <c r="C9445" s="46">
        <v>0</v>
      </c>
      <c r="D9445" s="46">
        <f t="shared" si="147"/>
        <v>0</v>
      </c>
      <c r="E9445" s="51">
        <v>45261</v>
      </c>
      <c r="F9445" s="49" t="s">
        <v>80</v>
      </c>
      <c r="G9445" s="49" t="s">
        <v>81</v>
      </c>
      <c r="H9445" s="49" t="s">
        <v>3619</v>
      </c>
      <c r="I9445" s="49" t="s">
        <v>761</v>
      </c>
      <c r="J9445" s="49">
        <v>135500</v>
      </c>
      <c r="K9445" s="49" t="s">
        <v>103</v>
      </c>
      <c r="L9445" s="49">
        <v>9816114</v>
      </c>
      <c r="M9445" s="49" t="s">
        <v>920</v>
      </c>
      <c r="N9445" s="51">
        <v>37956</v>
      </c>
      <c r="O9445" s="51">
        <v>37622</v>
      </c>
      <c r="P9445" s="49" t="s">
        <v>3620</v>
      </c>
    </row>
    <row r="9446" spans="1:16">
      <c r="A9446" s="46">
        <v>0</v>
      </c>
      <c r="B9446" s="46">
        <v>0</v>
      </c>
      <c r="C9446" s="46">
        <v>0</v>
      </c>
      <c r="D9446" s="46">
        <f t="shared" si="147"/>
        <v>0</v>
      </c>
      <c r="E9446" s="51">
        <v>45261</v>
      </c>
      <c r="F9446" s="49" t="s">
        <v>80</v>
      </c>
      <c r="G9446" s="49" t="s">
        <v>81</v>
      </c>
      <c r="H9446" s="49" t="s">
        <v>3619</v>
      </c>
      <c r="I9446" s="49" t="s">
        <v>761</v>
      </c>
      <c r="J9446" s="49">
        <v>135500</v>
      </c>
      <c r="K9446" s="49" t="s">
        <v>106</v>
      </c>
      <c r="L9446" s="49">
        <v>9739013</v>
      </c>
      <c r="M9446" s="49" t="s">
        <v>908</v>
      </c>
      <c r="N9446" s="51">
        <v>39458</v>
      </c>
      <c r="O9446" s="51">
        <v>39448</v>
      </c>
      <c r="P9446" s="49" t="s">
        <v>3621</v>
      </c>
    </row>
    <row r="9447" spans="1:16">
      <c r="A9447" s="46">
        <v>0</v>
      </c>
      <c r="B9447" s="46">
        <v>0</v>
      </c>
      <c r="C9447" s="46">
        <v>0</v>
      </c>
      <c r="D9447" s="46">
        <f t="shared" si="147"/>
        <v>0</v>
      </c>
      <c r="E9447" s="51">
        <v>45261</v>
      </c>
      <c r="F9447" s="49" t="s">
        <v>80</v>
      </c>
      <c r="G9447" s="49" t="s">
        <v>81</v>
      </c>
      <c r="H9447" s="49" t="s">
        <v>3619</v>
      </c>
      <c r="I9447" s="49" t="s">
        <v>761</v>
      </c>
      <c r="J9447" s="49">
        <v>135500</v>
      </c>
      <c r="K9447" s="49" t="s">
        <v>106</v>
      </c>
      <c r="L9447" s="49">
        <v>9743176</v>
      </c>
      <c r="M9447" s="49" t="s">
        <v>908</v>
      </c>
      <c r="N9447" s="51">
        <v>38822</v>
      </c>
      <c r="O9447" s="51">
        <v>38718</v>
      </c>
      <c r="P9447" s="49" t="s">
        <v>3622</v>
      </c>
    </row>
    <row r="9448" spans="1:16">
      <c r="A9448" s="46">
        <v>0</v>
      </c>
      <c r="B9448" s="46">
        <v>0</v>
      </c>
      <c r="C9448" s="46">
        <v>0</v>
      </c>
      <c r="D9448" s="46">
        <f t="shared" si="147"/>
        <v>0</v>
      </c>
      <c r="E9448" s="51">
        <v>45261</v>
      </c>
      <c r="F9448" s="49" t="s">
        <v>80</v>
      </c>
      <c r="G9448" s="49" t="s">
        <v>81</v>
      </c>
      <c r="H9448" s="49" t="s">
        <v>3619</v>
      </c>
      <c r="I9448" s="49" t="s">
        <v>761</v>
      </c>
      <c r="J9448" s="49">
        <v>135500</v>
      </c>
      <c r="K9448" s="49" t="s">
        <v>107</v>
      </c>
      <c r="L9448" s="49">
        <v>9741123</v>
      </c>
      <c r="M9448" s="49" t="s">
        <v>3623</v>
      </c>
      <c r="N9448" s="51">
        <v>39458</v>
      </c>
      <c r="O9448" s="51">
        <v>39448</v>
      </c>
      <c r="P9448" s="49" t="s">
        <v>3621</v>
      </c>
    </row>
    <row r="9449" spans="1:16">
      <c r="A9449" s="46">
        <v>0</v>
      </c>
      <c r="B9449" s="46">
        <v>0</v>
      </c>
      <c r="C9449" s="46">
        <v>0</v>
      </c>
      <c r="D9449" s="46">
        <f t="shared" si="147"/>
        <v>0</v>
      </c>
      <c r="E9449" s="51">
        <v>45261</v>
      </c>
      <c r="F9449" s="49" t="s">
        <v>80</v>
      </c>
      <c r="G9449" s="49" t="s">
        <v>81</v>
      </c>
      <c r="H9449" s="49" t="s">
        <v>3619</v>
      </c>
      <c r="I9449" s="49" t="s">
        <v>761</v>
      </c>
      <c r="J9449" s="49">
        <v>135500</v>
      </c>
      <c r="K9449" s="49" t="s">
        <v>107</v>
      </c>
      <c r="L9449" s="49">
        <v>9748850</v>
      </c>
      <c r="M9449" s="49" t="s">
        <v>3624</v>
      </c>
      <c r="N9449" s="51">
        <v>38822</v>
      </c>
      <c r="O9449" s="51">
        <v>38991</v>
      </c>
      <c r="P9449" s="49" t="s">
        <v>3622</v>
      </c>
    </row>
    <row r="9450" spans="1:16">
      <c r="A9450" s="46">
        <v>0</v>
      </c>
      <c r="B9450" s="46">
        <v>0</v>
      </c>
      <c r="C9450" s="46">
        <v>0</v>
      </c>
      <c r="D9450" s="46">
        <f t="shared" si="147"/>
        <v>0</v>
      </c>
      <c r="E9450" s="51">
        <v>45261</v>
      </c>
      <c r="F9450" s="49" t="s">
        <v>80</v>
      </c>
      <c r="G9450" s="49" t="s">
        <v>81</v>
      </c>
      <c r="H9450" s="49" t="s">
        <v>3619</v>
      </c>
      <c r="I9450" s="49" t="s">
        <v>761</v>
      </c>
      <c r="J9450" s="49">
        <v>135500</v>
      </c>
      <c r="K9450" s="49" t="s">
        <v>108</v>
      </c>
      <c r="L9450" s="49">
        <v>9816113</v>
      </c>
      <c r="M9450" s="49" t="s">
        <v>930</v>
      </c>
      <c r="N9450" s="51">
        <v>37956</v>
      </c>
      <c r="O9450" s="51">
        <v>37622</v>
      </c>
      <c r="P9450" s="49" t="s">
        <v>3620</v>
      </c>
    </row>
    <row r="9451" spans="1:16">
      <c r="A9451" s="46">
        <v>0</v>
      </c>
      <c r="B9451" s="46">
        <v>0</v>
      </c>
      <c r="C9451" s="46">
        <v>0</v>
      </c>
      <c r="D9451" s="46">
        <f t="shared" si="147"/>
        <v>0</v>
      </c>
      <c r="E9451" s="51">
        <v>45261</v>
      </c>
      <c r="F9451" s="49" t="s">
        <v>80</v>
      </c>
      <c r="G9451" s="49" t="s">
        <v>81</v>
      </c>
      <c r="H9451" s="49" t="s">
        <v>3619</v>
      </c>
      <c r="I9451" s="49" t="s">
        <v>761</v>
      </c>
      <c r="J9451" s="49">
        <v>135500</v>
      </c>
      <c r="K9451" s="49" t="s">
        <v>109</v>
      </c>
      <c r="L9451" s="49">
        <v>9816147</v>
      </c>
      <c r="M9451" s="49" t="s">
        <v>914</v>
      </c>
      <c r="N9451" s="51">
        <v>37956</v>
      </c>
      <c r="O9451" s="51">
        <v>37622</v>
      </c>
      <c r="P9451" s="49" t="s">
        <v>3620</v>
      </c>
    </row>
    <row r="9452" spans="1:16">
      <c r="A9452" s="46">
        <v>0</v>
      </c>
      <c r="B9452" s="46">
        <v>0</v>
      </c>
      <c r="C9452" s="46">
        <v>0</v>
      </c>
      <c r="D9452" s="46">
        <f t="shared" si="147"/>
        <v>0</v>
      </c>
      <c r="E9452" s="51">
        <v>45261</v>
      </c>
      <c r="F9452" s="49" t="s">
        <v>80</v>
      </c>
      <c r="G9452" s="49" t="s">
        <v>81</v>
      </c>
      <c r="H9452" s="49" t="s">
        <v>3619</v>
      </c>
      <c r="I9452" s="49" t="s">
        <v>761</v>
      </c>
      <c r="J9452" s="49">
        <v>135500</v>
      </c>
      <c r="K9452" s="49" t="s">
        <v>109</v>
      </c>
      <c r="L9452" s="49">
        <v>9743177</v>
      </c>
      <c r="M9452" s="49" t="s">
        <v>914</v>
      </c>
      <c r="N9452" s="51">
        <v>38822</v>
      </c>
      <c r="O9452" s="51">
        <v>38718</v>
      </c>
      <c r="P9452" s="49" t="s">
        <v>3622</v>
      </c>
    </row>
    <row r="9453" spans="1:16">
      <c r="A9453" s="46">
        <v>0</v>
      </c>
      <c r="B9453" s="46">
        <v>0</v>
      </c>
      <c r="C9453" s="46">
        <v>0</v>
      </c>
      <c r="D9453" s="46">
        <f t="shared" si="147"/>
        <v>0</v>
      </c>
      <c r="E9453" s="51">
        <v>45261</v>
      </c>
      <c r="F9453" s="49" t="s">
        <v>80</v>
      </c>
      <c r="G9453" s="49" t="s">
        <v>81</v>
      </c>
      <c r="H9453" s="49" t="s">
        <v>3619</v>
      </c>
      <c r="I9453" s="49" t="s">
        <v>761</v>
      </c>
      <c r="J9453" s="49">
        <v>135500</v>
      </c>
      <c r="K9453" s="49" t="s">
        <v>109</v>
      </c>
      <c r="L9453" s="49">
        <v>9739014</v>
      </c>
      <c r="M9453" s="49" t="s">
        <v>914</v>
      </c>
      <c r="N9453" s="51">
        <v>39458</v>
      </c>
      <c r="O9453" s="51">
        <v>39448</v>
      </c>
      <c r="P9453" s="49" t="s">
        <v>3621</v>
      </c>
    </row>
    <row r="9454" spans="1:16">
      <c r="A9454" s="46">
        <v>0</v>
      </c>
      <c r="B9454" s="46">
        <v>0</v>
      </c>
      <c r="C9454" s="46">
        <v>0</v>
      </c>
      <c r="D9454" s="46">
        <f t="shared" si="147"/>
        <v>0</v>
      </c>
      <c r="E9454" s="51">
        <v>45261</v>
      </c>
      <c r="F9454" s="49" t="s">
        <v>80</v>
      </c>
      <c r="G9454" s="49" t="s">
        <v>81</v>
      </c>
      <c r="H9454" s="49" t="s">
        <v>3619</v>
      </c>
      <c r="I9454" s="49" t="s">
        <v>761</v>
      </c>
      <c r="J9454" s="49">
        <v>135600</v>
      </c>
      <c r="K9454" s="49" t="s">
        <v>127</v>
      </c>
      <c r="L9454" s="49">
        <v>9816146</v>
      </c>
      <c r="M9454" s="49" t="s">
        <v>936</v>
      </c>
      <c r="N9454" s="51">
        <v>37956</v>
      </c>
      <c r="O9454" s="51">
        <v>37622</v>
      </c>
      <c r="P9454" s="49" t="s">
        <v>3620</v>
      </c>
    </row>
    <row r="9455" spans="1:16">
      <c r="A9455" s="46">
        <v>0</v>
      </c>
      <c r="B9455" s="46">
        <v>0</v>
      </c>
      <c r="C9455" s="46">
        <v>0</v>
      </c>
      <c r="D9455" s="46">
        <f t="shared" si="147"/>
        <v>0</v>
      </c>
      <c r="E9455" s="51">
        <v>45261</v>
      </c>
      <c r="F9455" s="49" t="s">
        <v>80</v>
      </c>
      <c r="G9455" s="49" t="s">
        <v>81</v>
      </c>
      <c r="H9455" s="49" t="s">
        <v>3619</v>
      </c>
      <c r="I9455" s="49" t="s">
        <v>761</v>
      </c>
      <c r="J9455" s="49">
        <v>135600</v>
      </c>
      <c r="K9455" s="49" t="s">
        <v>107</v>
      </c>
      <c r="L9455" s="49">
        <v>9748851</v>
      </c>
      <c r="M9455" s="49" t="s">
        <v>3624</v>
      </c>
      <c r="N9455" s="51">
        <v>38822</v>
      </c>
      <c r="O9455" s="51">
        <v>38991</v>
      </c>
      <c r="P9455" s="49" t="s">
        <v>3622</v>
      </c>
    </row>
    <row r="9456" spans="1:16">
      <c r="A9456" s="46">
        <v>0</v>
      </c>
      <c r="B9456" s="46">
        <v>0</v>
      </c>
      <c r="C9456" s="46">
        <v>0</v>
      </c>
      <c r="D9456" s="46">
        <f t="shared" si="147"/>
        <v>0</v>
      </c>
      <c r="E9456" s="51">
        <v>45261</v>
      </c>
      <c r="F9456" s="49" t="s">
        <v>80</v>
      </c>
      <c r="G9456" s="49" t="s">
        <v>81</v>
      </c>
      <c r="H9456" s="49" t="s">
        <v>3619</v>
      </c>
      <c r="I9456" s="49" t="s">
        <v>761</v>
      </c>
      <c r="J9456" s="49">
        <v>135600</v>
      </c>
      <c r="K9456" s="49" t="s">
        <v>107</v>
      </c>
      <c r="L9456" s="49">
        <v>9741124</v>
      </c>
      <c r="M9456" s="49" t="s">
        <v>3623</v>
      </c>
      <c r="N9456" s="51">
        <v>39458</v>
      </c>
      <c r="O9456" s="51">
        <v>39448</v>
      </c>
      <c r="P9456" s="49" t="s">
        <v>3621</v>
      </c>
    </row>
    <row r="9457" spans="1:16">
      <c r="A9457" s="46">
        <v>0</v>
      </c>
      <c r="B9457" s="46">
        <v>0</v>
      </c>
      <c r="C9457" s="46">
        <v>0</v>
      </c>
      <c r="D9457" s="46">
        <f t="shared" si="147"/>
        <v>0</v>
      </c>
      <c r="E9457" s="51">
        <v>45261</v>
      </c>
      <c r="F9457" s="49" t="s">
        <v>80</v>
      </c>
      <c r="G9457" s="49" t="s">
        <v>81</v>
      </c>
      <c r="H9457" s="49" t="s">
        <v>3619</v>
      </c>
      <c r="I9457" s="49" t="s">
        <v>761</v>
      </c>
      <c r="J9457" s="49">
        <v>135600</v>
      </c>
      <c r="K9457" s="49" t="s">
        <v>115</v>
      </c>
      <c r="L9457" s="49">
        <v>9816148</v>
      </c>
      <c r="M9457" s="49" t="s">
        <v>977</v>
      </c>
      <c r="N9457" s="51">
        <v>37956</v>
      </c>
      <c r="O9457" s="51">
        <v>37622</v>
      </c>
      <c r="P9457" s="49" t="s">
        <v>3620</v>
      </c>
    </row>
    <row r="9458" spans="1:16">
      <c r="A9458" s="46">
        <v>0</v>
      </c>
      <c r="B9458" s="46">
        <v>0</v>
      </c>
      <c r="C9458" s="46">
        <v>0</v>
      </c>
      <c r="D9458" s="46">
        <f t="shared" si="147"/>
        <v>0</v>
      </c>
      <c r="E9458" s="51">
        <v>45261</v>
      </c>
      <c r="F9458" s="49" t="s">
        <v>80</v>
      </c>
      <c r="G9458" s="49" t="s">
        <v>81</v>
      </c>
      <c r="H9458" s="49" t="s">
        <v>3619</v>
      </c>
      <c r="I9458" s="49" t="s">
        <v>761</v>
      </c>
      <c r="J9458" s="49">
        <v>135600</v>
      </c>
      <c r="K9458" s="49" t="s">
        <v>115</v>
      </c>
      <c r="L9458" s="49">
        <v>9739015</v>
      </c>
      <c r="M9458" s="49" t="s">
        <v>977</v>
      </c>
      <c r="N9458" s="51">
        <v>39458</v>
      </c>
      <c r="O9458" s="51">
        <v>39448</v>
      </c>
      <c r="P9458" s="49" t="s">
        <v>3621</v>
      </c>
    </row>
    <row r="9459" spans="1:16">
      <c r="A9459" s="46">
        <v>0</v>
      </c>
      <c r="B9459" s="46">
        <v>0</v>
      </c>
      <c r="C9459" s="46">
        <v>0</v>
      </c>
      <c r="D9459" s="46">
        <f t="shared" si="147"/>
        <v>0</v>
      </c>
      <c r="E9459" s="51">
        <v>45261</v>
      </c>
      <c r="F9459" s="49" t="s">
        <v>80</v>
      </c>
      <c r="G9459" s="49" t="s">
        <v>81</v>
      </c>
      <c r="H9459" s="49" t="s">
        <v>3619</v>
      </c>
      <c r="I9459" s="49" t="s">
        <v>761</v>
      </c>
      <c r="J9459" s="49">
        <v>135600</v>
      </c>
      <c r="K9459" s="49" t="s">
        <v>115</v>
      </c>
      <c r="L9459" s="49">
        <v>9743178</v>
      </c>
      <c r="M9459" s="49" t="s">
        <v>977</v>
      </c>
      <c r="N9459" s="51">
        <v>38822</v>
      </c>
      <c r="O9459" s="51">
        <v>38718</v>
      </c>
      <c r="P9459" s="49" t="s">
        <v>3622</v>
      </c>
    </row>
    <row r="9460" spans="1:16">
      <c r="A9460" s="46">
        <v>0</v>
      </c>
      <c r="B9460" s="46">
        <v>0</v>
      </c>
      <c r="C9460" s="46">
        <v>0</v>
      </c>
      <c r="D9460" s="46">
        <f t="shared" si="147"/>
        <v>0</v>
      </c>
      <c r="E9460" s="51">
        <v>45261</v>
      </c>
      <c r="F9460" s="49" t="s">
        <v>80</v>
      </c>
      <c r="G9460" s="49" t="s">
        <v>81</v>
      </c>
      <c r="H9460" s="49" t="s">
        <v>3625</v>
      </c>
      <c r="I9460" s="49" t="s">
        <v>113</v>
      </c>
      <c r="J9460" s="49">
        <v>135500</v>
      </c>
      <c r="K9460" s="49" t="s">
        <v>106</v>
      </c>
      <c r="L9460" s="49">
        <v>9802471</v>
      </c>
      <c r="M9460" s="49" t="s">
        <v>908</v>
      </c>
      <c r="N9460" s="51">
        <v>30133</v>
      </c>
      <c r="O9460" s="51">
        <v>30133</v>
      </c>
      <c r="P9460" s="49" t="s">
        <v>1081</v>
      </c>
    </row>
    <row r="9461" spans="1:16">
      <c r="A9461" s="46">
        <v>0</v>
      </c>
      <c r="B9461" s="46">
        <v>0</v>
      </c>
      <c r="C9461" s="46">
        <v>0</v>
      </c>
      <c r="D9461" s="46">
        <f t="shared" si="147"/>
        <v>0</v>
      </c>
      <c r="E9461" s="51">
        <v>45261</v>
      </c>
      <c r="F9461" s="49" t="s">
        <v>80</v>
      </c>
      <c r="G9461" s="49" t="s">
        <v>81</v>
      </c>
      <c r="H9461" s="49" t="s">
        <v>3625</v>
      </c>
      <c r="I9461" s="49" t="s">
        <v>113</v>
      </c>
      <c r="J9461" s="49">
        <v>135500</v>
      </c>
      <c r="K9461" s="49" t="s">
        <v>106</v>
      </c>
      <c r="L9461" s="49">
        <v>9802420</v>
      </c>
      <c r="M9461" s="49" t="s">
        <v>908</v>
      </c>
      <c r="N9461" s="51">
        <v>30133</v>
      </c>
      <c r="O9461" s="51">
        <v>30133</v>
      </c>
      <c r="P9461" s="49" t="s">
        <v>1081</v>
      </c>
    </row>
    <row r="9462" spans="1:16">
      <c r="A9462" s="46">
        <v>0</v>
      </c>
      <c r="B9462" s="46">
        <v>0</v>
      </c>
      <c r="C9462" s="46">
        <v>0</v>
      </c>
      <c r="D9462" s="46">
        <f t="shared" si="147"/>
        <v>0</v>
      </c>
      <c r="E9462" s="51">
        <v>45261</v>
      </c>
      <c r="F9462" s="49" t="s">
        <v>80</v>
      </c>
      <c r="G9462" s="49" t="s">
        <v>81</v>
      </c>
      <c r="H9462" s="49" t="s">
        <v>3625</v>
      </c>
      <c r="I9462" s="49" t="s">
        <v>113</v>
      </c>
      <c r="J9462" s="49">
        <v>135500</v>
      </c>
      <c r="K9462" s="49" t="s">
        <v>106</v>
      </c>
      <c r="L9462" s="49">
        <v>9802588</v>
      </c>
      <c r="M9462" s="49" t="s">
        <v>908</v>
      </c>
      <c r="N9462" s="51">
        <v>30133</v>
      </c>
      <c r="O9462" s="51">
        <v>30133</v>
      </c>
      <c r="P9462" s="49" t="s">
        <v>1081</v>
      </c>
    </row>
    <row r="9463" spans="1:16">
      <c r="A9463" s="46">
        <v>0</v>
      </c>
      <c r="B9463" s="46">
        <v>0</v>
      </c>
      <c r="C9463" s="46">
        <v>0</v>
      </c>
      <c r="D9463" s="46">
        <f t="shared" si="147"/>
        <v>0</v>
      </c>
      <c r="E9463" s="51">
        <v>45261</v>
      </c>
      <c r="F9463" s="49" t="s">
        <v>80</v>
      </c>
      <c r="G9463" s="49" t="s">
        <v>81</v>
      </c>
      <c r="H9463" s="49" t="s">
        <v>3625</v>
      </c>
      <c r="I9463" s="49" t="s">
        <v>113</v>
      </c>
      <c r="J9463" s="49">
        <v>135500</v>
      </c>
      <c r="K9463" s="49" t="s">
        <v>109</v>
      </c>
      <c r="L9463" s="49">
        <v>9803010</v>
      </c>
      <c r="M9463" s="49" t="s">
        <v>914</v>
      </c>
      <c r="N9463" s="51">
        <v>30133</v>
      </c>
      <c r="O9463" s="51">
        <v>30133</v>
      </c>
      <c r="P9463" s="49" t="s">
        <v>1081</v>
      </c>
    </row>
    <row r="9464" spans="1:16">
      <c r="A9464" s="46">
        <v>0</v>
      </c>
      <c r="B9464" s="46">
        <v>0</v>
      </c>
      <c r="C9464" s="46">
        <v>0</v>
      </c>
      <c r="D9464" s="46">
        <f t="shared" si="147"/>
        <v>0</v>
      </c>
      <c r="E9464" s="51">
        <v>45261</v>
      </c>
      <c r="F9464" s="49" t="s">
        <v>80</v>
      </c>
      <c r="G9464" s="49" t="s">
        <v>81</v>
      </c>
      <c r="H9464" s="49" t="s">
        <v>3625</v>
      </c>
      <c r="I9464" s="49" t="s">
        <v>113</v>
      </c>
      <c r="J9464" s="49">
        <v>135500</v>
      </c>
      <c r="K9464" s="49" t="s">
        <v>109</v>
      </c>
      <c r="L9464" s="49">
        <v>9803127</v>
      </c>
      <c r="M9464" s="49" t="s">
        <v>914</v>
      </c>
      <c r="N9464" s="51">
        <v>30133</v>
      </c>
      <c r="O9464" s="51">
        <v>30133</v>
      </c>
      <c r="P9464" s="49" t="s">
        <v>1081</v>
      </c>
    </row>
    <row r="9465" spans="1:16">
      <c r="A9465" s="46">
        <v>0</v>
      </c>
      <c r="B9465" s="46">
        <v>0</v>
      </c>
      <c r="C9465" s="46">
        <v>0</v>
      </c>
      <c r="D9465" s="46">
        <f t="shared" si="147"/>
        <v>0</v>
      </c>
      <c r="E9465" s="51">
        <v>45261</v>
      </c>
      <c r="F9465" s="49" t="s">
        <v>80</v>
      </c>
      <c r="G9465" s="49" t="s">
        <v>81</v>
      </c>
      <c r="H9465" s="49" t="s">
        <v>3625</v>
      </c>
      <c r="I9465" s="49" t="s">
        <v>113</v>
      </c>
      <c r="J9465" s="49">
        <v>135500</v>
      </c>
      <c r="K9465" s="49" t="s">
        <v>109</v>
      </c>
      <c r="L9465" s="49">
        <v>9804936</v>
      </c>
      <c r="M9465" s="49" t="s">
        <v>914</v>
      </c>
      <c r="N9465" s="51">
        <v>30133</v>
      </c>
      <c r="O9465" s="51">
        <v>30133</v>
      </c>
      <c r="P9465" s="49" t="s">
        <v>1081</v>
      </c>
    </row>
    <row r="9466" spans="1:16">
      <c r="A9466" s="46">
        <v>0</v>
      </c>
      <c r="B9466" s="46">
        <v>0</v>
      </c>
      <c r="C9466" s="46">
        <v>0</v>
      </c>
      <c r="D9466" s="46">
        <f t="shared" si="147"/>
        <v>0</v>
      </c>
      <c r="E9466" s="51">
        <v>45261</v>
      </c>
      <c r="F9466" s="49" t="s">
        <v>80</v>
      </c>
      <c r="G9466" s="49" t="s">
        <v>81</v>
      </c>
      <c r="H9466" s="49" t="s">
        <v>3625</v>
      </c>
      <c r="I9466" s="49" t="s">
        <v>113</v>
      </c>
      <c r="J9466" s="49">
        <v>135500</v>
      </c>
      <c r="K9466" s="49" t="s">
        <v>109</v>
      </c>
      <c r="L9466" s="49">
        <v>9802959</v>
      </c>
      <c r="M9466" s="49" t="s">
        <v>914</v>
      </c>
      <c r="N9466" s="51">
        <v>30133</v>
      </c>
      <c r="O9466" s="51">
        <v>30133</v>
      </c>
      <c r="P9466" s="49" t="s">
        <v>1081</v>
      </c>
    </row>
    <row r="9467" spans="1:16">
      <c r="A9467" s="46">
        <v>0</v>
      </c>
      <c r="B9467" s="46">
        <v>0</v>
      </c>
      <c r="C9467" s="46">
        <v>0</v>
      </c>
      <c r="D9467" s="46">
        <f t="shared" si="147"/>
        <v>0</v>
      </c>
      <c r="E9467" s="51">
        <v>45261</v>
      </c>
      <c r="F9467" s="49" t="s">
        <v>80</v>
      </c>
      <c r="G9467" s="49" t="s">
        <v>81</v>
      </c>
      <c r="H9467" s="49" t="s">
        <v>3625</v>
      </c>
      <c r="I9467" s="49" t="s">
        <v>113</v>
      </c>
      <c r="J9467" s="49">
        <v>135500</v>
      </c>
      <c r="K9467" s="49" t="s">
        <v>111</v>
      </c>
      <c r="L9467" s="49">
        <v>9975152</v>
      </c>
      <c r="M9467" s="49" t="s">
        <v>3092</v>
      </c>
      <c r="N9467" s="51">
        <v>30133</v>
      </c>
      <c r="O9467" s="51">
        <v>30133</v>
      </c>
      <c r="P9467" s="49" t="s">
        <v>1091</v>
      </c>
    </row>
    <row r="9468" spans="1:16">
      <c r="A9468" s="46">
        <v>0</v>
      </c>
      <c r="B9468" s="46">
        <v>0</v>
      </c>
      <c r="C9468" s="46">
        <v>0</v>
      </c>
      <c r="D9468" s="46">
        <f t="shared" si="147"/>
        <v>0</v>
      </c>
      <c r="E9468" s="51">
        <v>45261</v>
      </c>
      <c r="F9468" s="49" t="s">
        <v>80</v>
      </c>
      <c r="G9468" s="49" t="s">
        <v>81</v>
      </c>
      <c r="H9468" s="49" t="s">
        <v>3625</v>
      </c>
      <c r="I9468" s="49" t="s">
        <v>113</v>
      </c>
      <c r="J9468" s="49">
        <v>135500</v>
      </c>
      <c r="K9468" s="49" t="s">
        <v>116</v>
      </c>
      <c r="L9468" s="49">
        <v>9975151</v>
      </c>
      <c r="M9468" s="49" t="s">
        <v>3093</v>
      </c>
      <c r="N9468" s="51">
        <v>30133</v>
      </c>
      <c r="O9468" s="51">
        <v>30133</v>
      </c>
      <c r="P9468" s="49" t="s">
        <v>1091</v>
      </c>
    </row>
    <row r="9469" spans="1:16">
      <c r="A9469" s="46">
        <v>0</v>
      </c>
      <c r="B9469" s="46">
        <v>0</v>
      </c>
      <c r="C9469" s="46">
        <v>0</v>
      </c>
      <c r="D9469" s="46">
        <f t="shared" si="147"/>
        <v>0</v>
      </c>
      <c r="E9469" s="51">
        <v>45261</v>
      </c>
      <c r="F9469" s="49" t="s">
        <v>80</v>
      </c>
      <c r="G9469" s="49" t="s">
        <v>81</v>
      </c>
      <c r="H9469" s="49" t="s">
        <v>3625</v>
      </c>
      <c r="I9469" s="49" t="s">
        <v>113</v>
      </c>
      <c r="J9469" s="49">
        <v>135500</v>
      </c>
      <c r="K9469" s="49" t="s">
        <v>117</v>
      </c>
      <c r="L9469" s="49">
        <v>9975150</v>
      </c>
      <c r="M9469" s="49" t="s">
        <v>3094</v>
      </c>
      <c r="N9469" s="51">
        <v>30133</v>
      </c>
      <c r="O9469" s="51">
        <v>30133</v>
      </c>
      <c r="P9469" s="49" t="s">
        <v>1091</v>
      </c>
    </row>
    <row r="9470" spans="1:16">
      <c r="A9470" s="46">
        <v>0</v>
      </c>
      <c r="B9470" s="46">
        <v>0</v>
      </c>
      <c r="C9470" s="46">
        <v>0</v>
      </c>
      <c r="D9470" s="46">
        <f t="shared" si="147"/>
        <v>0</v>
      </c>
      <c r="E9470" s="51">
        <v>45261</v>
      </c>
      <c r="F9470" s="49" t="s">
        <v>80</v>
      </c>
      <c r="G9470" s="49" t="s">
        <v>81</v>
      </c>
      <c r="H9470" s="49" t="s">
        <v>3625</v>
      </c>
      <c r="I9470" s="49" t="s">
        <v>113</v>
      </c>
      <c r="J9470" s="49">
        <v>135500</v>
      </c>
      <c r="K9470" s="49" t="s">
        <v>118</v>
      </c>
      <c r="L9470" s="49">
        <v>9975149</v>
      </c>
      <c r="M9470" s="49" t="s">
        <v>3100</v>
      </c>
      <c r="N9470" s="51">
        <v>30133</v>
      </c>
      <c r="O9470" s="51">
        <v>30133</v>
      </c>
      <c r="P9470" s="49" t="s">
        <v>1091</v>
      </c>
    </row>
    <row r="9471" spans="1:16">
      <c r="A9471" s="46">
        <v>0</v>
      </c>
      <c r="B9471" s="46">
        <v>0</v>
      </c>
      <c r="C9471" s="46">
        <v>0</v>
      </c>
      <c r="D9471" s="46">
        <f t="shared" si="147"/>
        <v>0</v>
      </c>
      <c r="E9471" s="51">
        <v>45261</v>
      </c>
      <c r="F9471" s="49" t="s">
        <v>80</v>
      </c>
      <c r="G9471" s="49" t="s">
        <v>81</v>
      </c>
      <c r="H9471" s="49" t="s">
        <v>3625</v>
      </c>
      <c r="I9471" s="49" t="s">
        <v>113</v>
      </c>
      <c r="J9471" s="49">
        <v>135600</v>
      </c>
      <c r="K9471" s="49" t="s">
        <v>114</v>
      </c>
      <c r="L9471" s="49">
        <v>9975148</v>
      </c>
      <c r="M9471" s="49" t="s">
        <v>915</v>
      </c>
      <c r="N9471" s="51">
        <v>30133</v>
      </c>
      <c r="O9471" s="51">
        <v>30133</v>
      </c>
      <c r="P9471" s="49" t="s">
        <v>1091</v>
      </c>
    </row>
    <row r="9472" spans="1:16">
      <c r="A9472" s="46">
        <v>0</v>
      </c>
      <c r="B9472" s="46">
        <v>0</v>
      </c>
      <c r="C9472" s="46">
        <v>0</v>
      </c>
      <c r="D9472" s="46">
        <f t="shared" si="147"/>
        <v>0</v>
      </c>
      <c r="E9472" s="51">
        <v>45261</v>
      </c>
      <c r="F9472" s="49" t="s">
        <v>80</v>
      </c>
      <c r="G9472" s="49" t="s">
        <v>81</v>
      </c>
      <c r="H9472" s="49" t="s">
        <v>3625</v>
      </c>
      <c r="I9472" s="49" t="s">
        <v>113</v>
      </c>
      <c r="J9472" s="49">
        <v>135600</v>
      </c>
      <c r="K9472" s="49" t="s">
        <v>115</v>
      </c>
      <c r="L9472" s="49">
        <v>10500654</v>
      </c>
      <c r="M9472" s="49" t="s">
        <v>906</v>
      </c>
      <c r="N9472" s="51">
        <v>40452</v>
      </c>
      <c r="O9472" s="51">
        <v>40179</v>
      </c>
      <c r="P9472" s="49" t="s">
        <v>3626</v>
      </c>
    </row>
    <row r="9473" spans="1:16">
      <c r="A9473" s="46">
        <v>0</v>
      </c>
      <c r="B9473" s="46">
        <v>0</v>
      </c>
      <c r="C9473" s="46">
        <v>0</v>
      </c>
      <c r="D9473" s="46">
        <f t="shared" si="147"/>
        <v>0</v>
      </c>
      <c r="E9473" s="51">
        <v>45261</v>
      </c>
      <c r="F9473" s="49" t="s">
        <v>80</v>
      </c>
      <c r="G9473" s="49" t="s">
        <v>81</v>
      </c>
      <c r="H9473" s="49" t="s">
        <v>3627</v>
      </c>
      <c r="I9473" s="49" t="s">
        <v>119</v>
      </c>
      <c r="J9473" s="49">
        <v>135500</v>
      </c>
      <c r="K9473" s="49" t="s">
        <v>106</v>
      </c>
      <c r="L9473" s="49">
        <v>9802561</v>
      </c>
      <c r="M9473" s="49" t="s">
        <v>908</v>
      </c>
      <c r="N9473" s="51">
        <v>32325</v>
      </c>
      <c r="O9473" s="51">
        <v>32325</v>
      </c>
      <c r="P9473" s="49" t="s">
        <v>1081</v>
      </c>
    </row>
    <row r="9474" spans="1:16">
      <c r="A9474" s="46">
        <v>0</v>
      </c>
      <c r="B9474" s="46">
        <v>0</v>
      </c>
      <c r="C9474" s="46">
        <v>0</v>
      </c>
      <c r="D9474" s="46">
        <f t="shared" si="147"/>
        <v>0</v>
      </c>
      <c r="E9474" s="51">
        <v>45261</v>
      </c>
      <c r="F9474" s="49" t="s">
        <v>80</v>
      </c>
      <c r="G9474" s="49" t="s">
        <v>81</v>
      </c>
      <c r="H9474" s="49" t="s">
        <v>3627</v>
      </c>
      <c r="I9474" s="49" t="s">
        <v>119</v>
      </c>
      <c r="J9474" s="49">
        <v>135500</v>
      </c>
      <c r="K9474" s="49" t="s">
        <v>106</v>
      </c>
      <c r="L9474" s="49">
        <v>9802559</v>
      </c>
      <c r="M9474" s="49" t="s">
        <v>908</v>
      </c>
      <c r="N9474" s="51">
        <v>31594</v>
      </c>
      <c r="O9474" s="51">
        <v>31594</v>
      </c>
      <c r="P9474" s="49" t="s">
        <v>1081</v>
      </c>
    </row>
    <row r="9475" spans="1:16">
      <c r="A9475" s="46">
        <v>0</v>
      </c>
      <c r="B9475" s="46">
        <v>0</v>
      </c>
      <c r="C9475" s="46">
        <v>0</v>
      </c>
      <c r="D9475" s="46">
        <f t="shared" ref="D9475:D9538" si="148">+B9475-C9475</f>
        <v>0</v>
      </c>
      <c r="E9475" s="51">
        <v>45261</v>
      </c>
      <c r="F9475" s="49" t="s">
        <v>80</v>
      </c>
      <c r="G9475" s="49" t="s">
        <v>81</v>
      </c>
      <c r="H9475" s="49" t="s">
        <v>3627</v>
      </c>
      <c r="I9475" s="49" t="s">
        <v>119</v>
      </c>
      <c r="J9475" s="49">
        <v>135500</v>
      </c>
      <c r="K9475" s="49" t="s">
        <v>106</v>
      </c>
      <c r="L9475" s="49">
        <v>9802529</v>
      </c>
      <c r="M9475" s="49" t="s">
        <v>908</v>
      </c>
      <c r="N9475" s="51">
        <v>35642</v>
      </c>
      <c r="O9475" s="51">
        <v>36526</v>
      </c>
      <c r="P9475" s="49" t="s">
        <v>1081</v>
      </c>
    </row>
    <row r="9476" spans="1:16">
      <c r="A9476" s="46">
        <v>0</v>
      </c>
      <c r="B9476" s="46">
        <v>0</v>
      </c>
      <c r="C9476" s="46">
        <v>0</v>
      </c>
      <c r="D9476" s="46">
        <f t="shared" si="148"/>
        <v>0</v>
      </c>
      <c r="E9476" s="51">
        <v>45261</v>
      </c>
      <c r="F9476" s="49" t="s">
        <v>80</v>
      </c>
      <c r="G9476" s="49" t="s">
        <v>81</v>
      </c>
      <c r="H9476" s="49" t="s">
        <v>3627</v>
      </c>
      <c r="I9476" s="49" t="s">
        <v>119</v>
      </c>
      <c r="J9476" s="49">
        <v>135500</v>
      </c>
      <c r="K9476" s="49" t="s">
        <v>106</v>
      </c>
      <c r="L9476" s="49">
        <v>9802562</v>
      </c>
      <c r="M9476" s="49" t="s">
        <v>908</v>
      </c>
      <c r="N9476" s="51">
        <v>33055</v>
      </c>
      <c r="O9476" s="51">
        <v>33055</v>
      </c>
      <c r="P9476" s="49" t="s">
        <v>1081</v>
      </c>
    </row>
    <row r="9477" spans="1:16">
      <c r="A9477" s="46">
        <v>0</v>
      </c>
      <c r="B9477" s="46">
        <v>0</v>
      </c>
      <c r="C9477" s="46">
        <v>0</v>
      </c>
      <c r="D9477" s="46">
        <f t="shared" si="148"/>
        <v>0</v>
      </c>
      <c r="E9477" s="51">
        <v>45261</v>
      </c>
      <c r="F9477" s="49" t="s">
        <v>80</v>
      </c>
      <c r="G9477" s="49" t="s">
        <v>81</v>
      </c>
      <c r="H9477" s="49" t="s">
        <v>3627</v>
      </c>
      <c r="I9477" s="49" t="s">
        <v>119</v>
      </c>
      <c r="J9477" s="49">
        <v>135500</v>
      </c>
      <c r="K9477" s="49" t="s">
        <v>106</v>
      </c>
      <c r="L9477" s="49">
        <v>9802564</v>
      </c>
      <c r="M9477" s="49" t="s">
        <v>908</v>
      </c>
      <c r="N9477" s="51">
        <v>35247</v>
      </c>
      <c r="O9477" s="51">
        <v>35247</v>
      </c>
      <c r="P9477" s="49" t="s">
        <v>1081</v>
      </c>
    </row>
    <row r="9478" spans="1:16">
      <c r="A9478" s="46">
        <v>0</v>
      </c>
      <c r="B9478" s="46">
        <v>0</v>
      </c>
      <c r="C9478" s="46">
        <v>0</v>
      </c>
      <c r="D9478" s="46">
        <f t="shared" si="148"/>
        <v>0</v>
      </c>
      <c r="E9478" s="51">
        <v>45261</v>
      </c>
      <c r="F9478" s="49" t="s">
        <v>80</v>
      </c>
      <c r="G9478" s="49" t="s">
        <v>81</v>
      </c>
      <c r="H9478" s="49" t="s">
        <v>3627</v>
      </c>
      <c r="I9478" s="49" t="s">
        <v>119</v>
      </c>
      <c r="J9478" s="49">
        <v>135500</v>
      </c>
      <c r="K9478" s="49" t="s">
        <v>106</v>
      </c>
      <c r="L9478" s="49">
        <v>9808206</v>
      </c>
      <c r="M9478" s="49" t="s">
        <v>908</v>
      </c>
      <c r="N9478" s="51">
        <v>37036</v>
      </c>
      <c r="O9478" s="51">
        <v>36892</v>
      </c>
      <c r="P9478" s="49" t="s">
        <v>3333</v>
      </c>
    </row>
    <row r="9479" spans="1:16">
      <c r="A9479" s="46">
        <v>0</v>
      </c>
      <c r="B9479" s="46">
        <v>0</v>
      </c>
      <c r="C9479" s="46">
        <v>0</v>
      </c>
      <c r="D9479" s="46">
        <f t="shared" si="148"/>
        <v>0</v>
      </c>
      <c r="E9479" s="51">
        <v>45261</v>
      </c>
      <c r="F9479" s="49" t="s">
        <v>80</v>
      </c>
      <c r="G9479" s="49" t="s">
        <v>81</v>
      </c>
      <c r="H9479" s="49" t="s">
        <v>3627</v>
      </c>
      <c r="I9479" s="49" t="s">
        <v>119</v>
      </c>
      <c r="J9479" s="49">
        <v>135500</v>
      </c>
      <c r="K9479" s="49" t="s">
        <v>106</v>
      </c>
      <c r="L9479" s="49">
        <v>9802563</v>
      </c>
      <c r="M9479" s="49" t="s">
        <v>908</v>
      </c>
      <c r="N9479" s="51">
        <v>33420</v>
      </c>
      <c r="O9479" s="51">
        <v>33420</v>
      </c>
      <c r="P9479" s="49" t="s">
        <v>1081</v>
      </c>
    </row>
    <row r="9480" spans="1:16">
      <c r="A9480" s="46">
        <v>0</v>
      </c>
      <c r="B9480" s="46">
        <v>0</v>
      </c>
      <c r="C9480" s="46">
        <v>0</v>
      </c>
      <c r="D9480" s="46">
        <f t="shared" si="148"/>
        <v>0</v>
      </c>
      <c r="E9480" s="51">
        <v>45261</v>
      </c>
      <c r="F9480" s="49" t="s">
        <v>80</v>
      </c>
      <c r="G9480" s="49" t="s">
        <v>81</v>
      </c>
      <c r="H9480" s="49" t="s">
        <v>3627</v>
      </c>
      <c r="I9480" s="49" t="s">
        <v>119</v>
      </c>
      <c r="J9480" s="49">
        <v>135500</v>
      </c>
      <c r="K9480" s="49" t="s">
        <v>106</v>
      </c>
      <c r="L9480" s="49">
        <v>9810965</v>
      </c>
      <c r="M9480" s="49" t="s">
        <v>908</v>
      </c>
      <c r="N9480" s="51">
        <v>37408</v>
      </c>
      <c r="O9480" s="51">
        <v>37257</v>
      </c>
      <c r="P9480" s="49" t="s">
        <v>1344</v>
      </c>
    </row>
    <row r="9481" spans="1:16">
      <c r="A9481" s="46">
        <v>0</v>
      </c>
      <c r="B9481" s="46">
        <v>0</v>
      </c>
      <c r="C9481" s="46">
        <v>0</v>
      </c>
      <c r="D9481" s="46">
        <f t="shared" si="148"/>
        <v>0</v>
      </c>
      <c r="E9481" s="51">
        <v>45261</v>
      </c>
      <c r="F9481" s="49" t="s">
        <v>80</v>
      </c>
      <c r="G9481" s="49" t="s">
        <v>81</v>
      </c>
      <c r="H9481" s="49" t="s">
        <v>3627</v>
      </c>
      <c r="I9481" s="49" t="s">
        <v>119</v>
      </c>
      <c r="J9481" s="49">
        <v>135500</v>
      </c>
      <c r="K9481" s="49" t="s">
        <v>106</v>
      </c>
      <c r="L9481" s="49">
        <v>9802560</v>
      </c>
      <c r="M9481" s="49" t="s">
        <v>908</v>
      </c>
      <c r="N9481" s="51">
        <v>31959</v>
      </c>
      <c r="O9481" s="51">
        <v>31959</v>
      </c>
      <c r="P9481" s="49" t="s">
        <v>1081</v>
      </c>
    </row>
    <row r="9482" spans="1:16">
      <c r="A9482" s="46">
        <v>0</v>
      </c>
      <c r="B9482" s="46">
        <v>0</v>
      </c>
      <c r="C9482" s="46">
        <v>0</v>
      </c>
      <c r="D9482" s="46">
        <f t="shared" si="148"/>
        <v>0</v>
      </c>
      <c r="E9482" s="51">
        <v>45261</v>
      </c>
      <c r="F9482" s="49" t="s">
        <v>80</v>
      </c>
      <c r="G9482" s="49" t="s">
        <v>81</v>
      </c>
      <c r="H9482" s="49" t="s">
        <v>3627</v>
      </c>
      <c r="I9482" s="49" t="s">
        <v>119</v>
      </c>
      <c r="J9482" s="49">
        <v>135500</v>
      </c>
      <c r="K9482" s="49" t="s">
        <v>107</v>
      </c>
      <c r="L9482" s="49">
        <v>19675705</v>
      </c>
      <c r="M9482" s="49" t="s">
        <v>3628</v>
      </c>
      <c r="N9482" s="51">
        <v>42809</v>
      </c>
      <c r="O9482" s="51">
        <v>42826</v>
      </c>
      <c r="P9482" s="49" t="s">
        <v>3629</v>
      </c>
    </row>
    <row r="9483" spans="1:16">
      <c r="A9483" s="46">
        <v>0</v>
      </c>
      <c r="B9483" s="46">
        <v>0</v>
      </c>
      <c r="C9483" s="46">
        <v>0</v>
      </c>
      <c r="D9483" s="46">
        <f t="shared" si="148"/>
        <v>0</v>
      </c>
      <c r="E9483" s="51">
        <v>45261</v>
      </c>
      <c r="F9483" s="49" t="s">
        <v>80</v>
      </c>
      <c r="G9483" s="49" t="s">
        <v>81</v>
      </c>
      <c r="H9483" s="49" t="s">
        <v>3627</v>
      </c>
      <c r="I9483" s="49" t="s">
        <v>119</v>
      </c>
      <c r="J9483" s="49">
        <v>135500</v>
      </c>
      <c r="K9483" s="49" t="s">
        <v>108</v>
      </c>
      <c r="L9483" s="49">
        <v>9689074</v>
      </c>
      <c r="M9483" s="49" t="s">
        <v>930</v>
      </c>
      <c r="N9483" s="51">
        <v>35247</v>
      </c>
      <c r="O9483" s="51">
        <v>35247</v>
      </c>
      <c r="P9483" s="49" t="s">
        <v>1091</v>
      </c>
    </row>
    <row r="9484" spans="1:16">
      <c r="A9484" s="46">
        <v>0</v>
      </c>
      <c r="B9484" s="46">
        <v>0</v>
      </c>
      <c r="C9484" s="46">
        <v>0</v>
      </c>
      <c r="D9484" s="46">
        <f t="shared" si="148"/>
        <v>0</v>
      </c>
      <c r="E9484" s="51">
        <v>45261</v>
      </c>
      <c r="F9484" s="49" t="s">
        <v>80</v>
      </c>
      <c r="G9484" s="49" t="s">
        <v>81</v>
      </c>
      <c r="H9484" s="49" t="s">
        <v>3627</v>
      </c>
      <c r="I9484" s="49" t="s">
        <v>119</v>
      </c>
      <c r="J9484" s="49">
        <v>135500</v>
      </c>
      <c r="K9484" s="49" t="s">
        <v>109</v>
      </c>
      <c r="L9484" s="49">
        <v>9808209</v>
      </c>
      <c r="M9484" s="49" t="s">
        <v>914</v>
      </c>
      <c r="N9484" s="51">
        <v>37036</v>
      </c>
      <c r="O9484" s="51">
        <v>36892</v>
      </c>
      <c r="P9484" s="49" t="s">
        <v>3333</v>
      </c>
    </row>
    <row r="9485" spans="1:16">
      <c r="A9485" s="46">
        <v>0</v>
      </c>
      <c r="B9485" s="46">
        <v>0</v>
      </c>
      <c r="C9485" s="46">
        <v>0</v>
      </c>
      <c r="D9485" s="46">
        <f t="shared" si="148"/>
        <v>0</v>
      </c>
      <c r="E9485" s="51">
        <v>45261</v>
      </c>
      <c r="F9485" s="49" t="s">
        <v>80</v>
      </c>
      <c r="G9485" s="49" t="s">
        <v>81</v>
      </c>
      <c r="H9485" s="49" t="s">
        <v>3627</v>
      </c>
      <c r="I9485" s="49" t="s">
        <v>119</v>
      </c>
      <c r="J9485" s="49">
        <v>135500</v>
      </c>
      <c r="K9485" s="49" t="s">
        <v>109</v>
      </c>
      <c r="L9485" s="49">
        <v>9810966</v>
      </c>
      <c r="M9485" s="49" t="s">
        <v>914</v>
      </c>
      <c r="N9485" s="51">
        <v>37408</v>
      </c>
      <c r="O9485" s="51">
        <v>37257</v>
      </c>
      <c r="P9485" s="49" t="s">
        <v>1344</v>
      </c>
    </row>
    <row r="9486" spans="1:16">
      <c r="A9486" s="46">
        <v>0</v>
      </c>
      <c r="B9486" s="46">
        <v>0</v>
      </c>
      <c r="C9486" s="46">
        <v>0</v>
      </c>
      <c r="D9486" s="46">
        <f t="shared" si="148"/>
        <v>0</v>
      </c>
      <c r="E9486" s="51">
        <v>45261</v>
      </c>
      <c r="F9486" s="49" t="s">
        <v>80</v>
      </c>
      <c r="G9486" s="49" t="s">
        <v>81</v>
      </c>
      <c r="H9486" s="49" t="s">
        <v>3627</v>
      </c>
      <c r="I9486" s="49" t="s">
        <v>119</v>
      </c>
      <c r="J9486" s="49">
        <v>135500</v>
      </c>
      <c r="K9486" s="49" t="s">
        <v>109</v>
      </c>
      <c r="L9486" s="49">
        <v>9803100</v>
      </c>
      <c r="M9486" s="49" t="s">
        <v>914</v>
      </c>
      <c r="N9486" s="51">
        <v>32325</v>
      </c>
      <c r="O9486" s="51">
        <v>32325</v>
      </c>
      <c r="P9486" s="49" t="s">
        <v>1081</v>
      </c>
    </row>
    <row r="9487" spans="1:16">
      <c r="A9487" s="46">
        <v>0</v>
      </c>
      <c r="B9487" s="46">
        <v>0</v>
      </c>
      <c r="C9487" s="46">
        <v>0</v>
      </c>
      <c r="D9487" s="46">
        <f t="shared" si="148"/>
        <v>0</v>
      </c>
      <c r="E9487" s="51">
        <v>45261</v>
      </c>
      <c r="F9487" s="49" t="s">
        <v>80</v>
      </c>
      <c r="G9487" s="49" t="s">
        <v>81</v>
      </c>
      <c r="H9487" s="49" t="s">
        <v>3627</v>
      </c>
      <c r="I9487" s="49" t="s">
        <v>119</v>
      </c>
      <c r="J9487" s="49">
        <v>135500</v>
      </c>
      <c r="K9487" s="49" t="s">
        <v>109</v>
      </c>
      <c r="L9487" s="49">
        <v>9803098</v>
      </c>
      <c r="M9487" s="49" t="s">
        <v>914</v>
      </c>
      <c r="N9487" s="51">
        <v>31594</v>
      </c>
      <c r="O9487" s="51">
        <v>31594</v>
      </c>
      <c r="P9487" s="49" t="s">
        <v>1081</v>
      </c>
    </row>
    <row r="9488" spans="1:16">
      <c r="A9488" s="46">
        <v>0</v>
      </c>
      <c r="B9488" s="46">
        <v>0</v>
      </c>
      <c r="C9488" s="46">
        <v>0</v>
      </c>
      <c r="D9488" s="46">
        <f t="shared" si="148"/>
        <v>0</v>
      </c>
      <c r="E9488" s="51">
        <v>45261</v>
      </c>
      <c r="F9488" s="49" t="s">
        <v>80</v>
      </c>
      <c r="G9488" s="49" t="s">
        <v>81</v>
      </c>
      <c r="H9488" s="49" t="s">
        <v>3627</v>
      </c>
      <c r="I9488" s="49" t="s">
        <v>119</v>
      </c>
      <c r="J9488" s="49">
        <v>135500</v>
      </c>
      <c r="K9488" s="49" t="s">
        <v>109</v>
      </c>
      <c r="L9488" s="49">
        <v>9803102</v>
      </c>
      <c r="M9488" s="49" t="s">
        <v>914</v>
      </c>
      <c r="N9488" s="51">
        <v>33420</v>
      </c>
      <c r="O9488" s="51">
        <v>33420</v>
      </c>
      <c r="P9488" s="49" t="s">
        <v>1081</v>
      </c>
    </row>
    <row r="9489" spans="1:16">
      <c r="A9489" s="46">
        <v>0</v>
      </c>
      <c r="B9489" s="46">
        <v>0</v>
      </c>
      <c r="C9489" s="46">
        <v>0</v>
      </c>
      <c r="D9489" s="46">
        <f t="shared" si="148"/>
        <v>0</v>
      </c>
      <c r="E9489" s="51">
        <v>45261</v>
      </c>
      <c r="F9489" s="49" t="s">
        <v>80</v>
      </c>
      <c r="G9489" s="49" t="s">
        <v>81</v>
      </c>
      <c r="H9489" s="49" t="s">
        <v>3627</v>
      </c>
      <c r="I9489" s="49" t="s">
        <v>119</v>
      </c>
      <c r="J9489" s="49">
        <v>135500</v>
      </c>
      <c r="K9489" s="49" t="s">
        <v>109</v>
      </c>
      <c r="L9489" s="49">
        <v>10500647</v>
      </c>
      <c r="M9489" s="49" t="s">
        <v>914</v>
      </c>
      <c r="N9489" s="51">
        <v>40452</v>
      </c>
      <c r="O9489" s="51">
        <v>40179</v>
      </c>
      <c r="P9489" s="49" t="s">
        <v>1344</v>
      </c>
    </row>
    <row r="9490" spans="1:16">
      <c r="A9490" s="46">
        <v>0</v>
      </c>
      <c r="B9490" s="46">
        <v>0</v>
      </c>
      <c r="C9490" s="46">
        <v>0</v>
      </c>
      <c r="D9490" s="46">
        <f t="shared" si="148"/>
        <v>0</v>
      </c>
      <c r="E9490" s="51">
        <v>45261</v>
      </c>
      <c r="F9490" s="49" t="s">
        <v>80</v>
      </c>
      <c r="G9490" s="49" t="s">
        <v>81</v>
      </c>
      <c r="H9490" s="49" t="s">
        <v>3627</v>
      </c>
      <c r="I9490" s="49" t="s">
        <v>119</v>
      </c>
      <c r="J9490" s="49">
        <v>135500</v>
      </c>
      <c r="K9490" s="49" t="s">
        <v>109</v>
      </c>
      <c r="L9490" s="49">
        <v>9750303</v>
      </c>
      <c r="M9490" s="49" t="s">
        <v>914</v>
      </c>
      <c r="N9490" s="51">
        <v>38899</v>
      </c>
      <c r="O9490" s="51">
        <v>38718</v>
      </c>
      <c r="P9490" s="49" t="s">
        <v>1344</v>
      </c>
    </row>
    <row r="9491" spans="1:16">
      <c r="A9491" s="46">
        <v>0</v>
      </c>
      <c r="B9491" s="46">
        <v>0</v>
      </c>
      <c r="C9491" s="46">
        <v>0</v>
      </c>
      <c r="D9491" s="46">
        <f t="shared" si="148"/>
        <v>0</v>
      </c>
      <c r="E9491" s="51">
        <v>45261</v>
      </c>
      <c r="F9491" s="49" t="s">
        <v>80</v>
      </c>
      <c r="G9491" s="49" t="s">
        <v>81</v>
      </c>
      <c r="H9491" s="49" t="s">
        <v>3627</v>
      </c>
      <c r="I9491" s="49" t="s">
        <v>119</v>
      </c>
      <c r="J9491" s="49">
        <v>135500</v>
      </c>
      <c r="K9491" s="49" t="s">
        <v>109</v>
      </c>
      <c r="L9491" s="49">
        <v>9803103</v>
      </c>
      <c r="M9491" s="49" t="s">
        <v>914</v>
      </c>
      <c r="N9491" s="51">
        <v>35247</v>
      </c>
      <c r="O9491" s="51">
        <v>35247</v>
      </c>
      <c r="P9491" s="49" t="s">
        <v>1081</v>
      </c>
    </row>
    <row r="9492" spans="1:16">
      <c r="A9492" s="46">
        <v>0</v>
      </c>
      <c r="B9492" s="46">
        <v>0</v>
      </c>
      <c r="C9492" s="46">
        <v>0</v>
      </c>
      <c r="D9492" s="46">
        <f t="shared" si="148"/>
        <v>0</v>
      </c>
      <c r="E9492" s="51">
        <v>45261</v>
      </c>
      <c r="F9492" s="49" t="s">
        <v>80</v>
      </c>
      <c r="G9492" s="49" t="s">
        <v>81</v>
      </c>
      <c r="H9492" s="49" t="s">
        <v>3627</v>
      </c>
      <c r="I9492" s="49" t="s">
        <v>119</v>
      </c>
      <c r="J9492" s="49">
        <v>135500</v>
      </c>
      <c r="K9492" s="49" t="s">
        <v>109</v>
      </c>
      <c r="L9492" s="49">
        <v>9811846</v>
      </c>
      <c r="M9492" s="49" t="s">
        <v>914</v>
      </c>
      <c r="N9492" s="51">
        <v>37530</v>
      </c>
      <c r="O9492" s="51">
        <v>37257</v>
      </c>
      <c r="P9492" s="49" t="s">
        <v>3434</v>
      </c>
    </row>
    <row r="9493" spans="1:16">
      <c r="A9493" s="46">
        <v>0</v>
      </c>
      <c r="B9493" s="46">
        <v>0</v>
      </c>
      <c r="C9493" s="46">
        <v>0</v>
      </c>
      <c r="D9493" s="46">
        <f t="shared" si="148"/>
        <v>0</v>
      </c>
      <c r="E9493" s="51">
        <v>45261</v>
      </c>
      <c r="F9493" s="49" t="s">
        <v>80</v>
      </c>
      <c r="G9493" s="49" t="s">
        <v>81</v>
      </c>
      <c r="H9493" s="49" t="s">
        <v>3627</v>
      </c>
      <c r="I9493" s="49" t="s">
        <v>119</v>
      </c>
      <c r="J9493" s="49">
        <v>135500</v>
      </c>
      <c r="K9493" s="49" t="s">
        <v>109</v>
      </c>
      <c r="L9493" s="49">
        <v>9803101</v>
      </c>
      <c r="M9493" s="49" t="s">
        <v>914</v>
      </c>
      <c r="N9493" s="51">
        <v>33055</v>
      </c>
      <c r="O9493" s="51">
        <v>33055</v>
      </c>
      <c r="P9493" s="49" t="s">
        <v>1081</v>
      </c>
    </row>
    <row r="9494" spans="1:16">
      <c r="A9494" s="46">
        <v>0</v>
      </c>
      <c r="B9494" s="46">
        <v>0</v>
      </c>
      <c r="C9494" s="46">
        <v>0</v>
      </c>
      <c r="D9494" s="46">
        <f t="shared" si="148"/>
        <v>0</v>
      </c>
      <c r="E9494" s="51">
        <v>45261</v>
      </c>
      <c r="F9494" s="49" t="s">
        <v>80</v>
      </c>
      <c r="G9494" s="49" t="s">
        <v>81</v>
      </c>
      <c r="H9494" s="49" t="s">
        <v>3627</v>
      </c>
      <c r="I9494" s="49" t="s">
        <v>119</v>
      </c>
      <c r="J9494" s="49">
        <v>135500</v>
      </c>
      <c r="K9494" s="49" t="s">
        <v>109</v>
      </c>
      <c r="L9494" s="49">
        <v>9803104</v>
      </c>
      <c r="M9494" s="49" t="s">
        <v>914</v>
      </c>
      <c r="N9494" s="51">
        <v>35642</v>
      </c>
      <c r="O9494" s="51">
        <v>36526</v>
      </c>
      <c r="P9494" s="49" t="s">
        <v>1081</v>
      </c>
    </row>
    <row r="9495" spans="1:16">
      <c r="A9495" s="46">
        <v>0</v>
      </c>
      <c r="B9495" s="46">
        <v>0</v>
      </c>
      <c r="C9495" s="46">
        <v>0</v>
      </c>
      <c r="D9495" s="46">
        <f t="shared" si="148"/>
        <v>0</v>
      </c>
      <c r="E9495" s="51">
        <v>45261</v>
      </c>
      <c r="F9495" s="49" t="s">
        <v>80</v>
      </c>
      <c r="G9495" s="49" t="s">
        <v>81</v>
      </c>
      <c r="H9495" s="49" t="s">
        <v>3627</v>
      </c>
      <c r="I9495" s="49" t="s">
        <v>119</v>
      </c>
      <c r="J9495" s="49">
        <v>135500</v>
      </c>
      <c r="K9495" s="49" t="s">
        <v>109</v>
      </c>
      <c r="L9495" s="49">
        <v>9741311</v>
      </c>
      <c r="M9495" s="49" t="s">
        <v>914</v>
      </c>
      <c r="N9495" s="51">
        <v>39417</v>
      </c>
      <c r="O9495" s="51">
        <v>39083</v>
      </c>
      <c r="P9495" s="49" t="s">
        <v>1344</v>
      </c>
    </row>
    <row r="9496" spans="1:16">
      <c r="A9496" s="46">
        <v>0</v>
      </c>
      <c r="B9496" s="46">
        <v>0</v>
      </c>
      <c r="C9496" s="46">
        <v>0</v>
      </c>
      <c r="D9496" s="46">
        <f t="shared" si="148"/>
        <v>0</v>
      </c>
      <c r="E9496" s="51">
        <v>45261</v>
      </c>
      <c r="F9496" s="49" t="s">
        <v>80</v>
      </c>
      <c r="G9496" s="49" t="s">
        <v>81</v>
      </c>
      <c r="H9496" s="49" t="s">
        <v>3627</v>
      </c>
      <c r="I9496" s="49" t="s">
        <v>119</v>
      </c>
      <c r="J9496" s="49">
        <v>135500</v>
      </c>
      <c r="K9496" s="49" t="s">
        <v>109</v>
      </c>
      <c r="L9496" s="49">
        <v>9803099</v>
      </c>
      <c r="M9496" s="49" t="s">
        <v>914</v>
      </c>
      <c r="N9496" s="51">
        <v>31959</v>
      </c>
      <c r="O9496" s="51">
        <v>31959</v>
      </c>
      <c r="P9496" s="49" t="s">
        <v>1081</v>
      </c>
    </row>
    <row r="9497" spans="1:16">
      <c r="A9497" s="46">
        <v>0</v>
      </c>
      <c r="B9497" s="46">
        <v>0</v>
      </c>
      <c r="C9497" s="46">
        <v>0</v>
      </c>
      <c r="D9497" s="46">
        <f t="shared" si="148"/>
        <v>0</v>
      </c>
      <c r="E9497" s="51">
        <v>45261</v>
      </c>
      <c r="F9497" s="49" t="s">
        <v>80</v>
      </c>
      <c r="G9497" s="49" t="s">
        <v>81</v>
      </c>
      <c r="H9497" s="49" t="s">
        <v>3627</v>
      </c>
      <c r="I9497" s="49" t="s">
        <v>119</v>
      </c>
      <c r="J9497" s="49">
        <v>135500</v>
      </c>
      <c r="K9497" s="49" t="s">
        <v>116</v>
      </c>
      <c r="L9497" s="49">
        <v>9975119</v>
      </c>
      <c r="M9497" s="49" t="s">
        <v>3093</v>
      </c>
      <c r="N9497" s="51">
        <v>33420</v>
      </c>
      <c r="O9497" s="51">
        <v>33420</v>
      </c>
      <c r="P9497" s="49" t="s">
        <v>1091</v>
      </c>
    </row>
    <row r="9498" spans="1:16">
      <c r="A9498" s="46">
        <v>0</v>
      </c>
      <c r="B9498" s="46">
        <v>0</v>
      </c>
      <c r="C9498" s="46">
        <v>0</v>
      </c>
      <c r="D9498" s="46">
        <f t="shared" si="148"/>
        <v>0</v>
      </c>
      <c r="E9498" s="51">
        <v>45261</v>
      </c>
      <c r="F9498" s="49" t="s">
        <v>80</v>
      </c>
      <c r="G9498" s="49" t="s">
        <v>81</v>
      </c>
      <c r="H9498" s="49" t="s">
        <v>3627</v>
      </c>
      <c r="I9498" s="49" t="s">
        <v>119</v>
      </c>
      <c r="J9498" s="49">
        <v>135500</v>
      </c>
      <c r="K9498" s="49" t="s">
        <v>116</v>
      </c>
      <c r="L9498" s="49">
        <v>9724207</v>
      </c>
      <c r="M9498" s="49" t="s">
        <v>3093</v>
      </c>
      <c r="N9498" s="51">
        <v>33055</v>
      </c>
      <c r="O9498" s="51">
        <v>33055</v>
      </c>
      <c r="P9498" s="49" t="s">
        <v>1091</v>
      </c>
    </row>
    <row r="9499" spans="1:16">
      <c r="A9499" s="46">
        <v>0</v>
      </c>
      <c r="B9499" s="46">
        <v>0</v>
      </c>
      <c r="C9499" s="46">
        <v>0</v>
      </c>
      <c r="D9499" s="46">
        <f t="shared" si="148"/>
        <v>0</v>
      </c>
      <c r="E9499" s="51">
        <v>45261</v>
      </c>
      <c r="F9499" s="49" t="s">
        <v>80</v>
      </c>
      <c r="G9499" s="49" t="s">
        <v>81</v>
      </c>
      <c r="H9499" s="49" t="s">
        <v>3627</v>
      </c>
      <c r="I9499" s="49" t="s">
        <v>119</v>
      </c>
      <c r="J9499" s="49">
        <v>135500</v>
      </c>
      <c r="K9499" s="49" t="s">
        <v>116</v>
      </c>
      <c r="L9499" s="49">
        <v>9776101</v>
      </c>
      <c r="M9499" s="49" t="s">
        <v>3093</v>
      </c>
      <c r="N9499" s="51">
        <v>35247</v>
      </c>
      <c r="O9499" s="51">
        <v>35247</v>
      </c>
      <c r="P9499" s="49" t="s">
        <v>1091</v>
      </c>
    </row>
    <row r="9500" spans="1:16">
      <c r="A9500" s="46">
        <v>0</v>
      </c>
      <c r="B9500" s="46">
        <v>0</v>
      </c>
      <c r="C9500" s="46">
        <v>0</v>
      </c>
      <c r="D9500" s="46">
        <f t="shared" si="148"/>
        <v>0</v>
      </c>
      <c r="E9500" s="51">
        <v>45261</v>
      </c>
      <c r="F9500" s="49" t="s">
        <v>80</v>
      </c>
      <c r="G9500" s="49" t="s">
        <v>81</v>
      </c>
      <c r="H9500" s="49" t="s">
        <v>3627</v>
      </c>
      <c r="I9500" s="49" t="s">
        <v>119</v>
      </c>
      <c r="J9500" s="49">
        <v>135500</v>
      </c>
      <c r="K9500" s="49" t="s">
        <v>116</v>
      </c>
      <c r="L9500" s="49">
        <v>9975118</v>
      </c>
      <c r="M9500" s="49" t="s">
        <v>3093</v>
      </c>
      <c r="N9500" s="51">
        <v>31959</v>
      </c>
      <c r="O9500" s="51">
        <v>31959</v>
      </c>
      <c r="P9500" s="49" t="s">
        <v>1091</v>
      </c>
    </row>
    <row r="9501" spans="1:16">
      <c r="A9501" s="46">
        <v>0</v>
      </c>
      <c r="B9501" s="46">
        <v>0</v>
      </c>
      <c r="C9501" s="46">
        <v>0</v>
      </c>
      <c r="D9501" s="46">
        <f t="shared" si="148"/>
        <v>0</v>
      </c>
      <c r="E9501" s="51">
        <v>45261</v>
      </c>
      <c r="F9501" s="49" t="s">
        <v>80</v>
      </c>
      <c r="G9501" s="49" t="s">
        <v>81</v>
      </c>
      <c r="H9501" s="49" t="s">
        <v>3627</v>
      </c>
      <c r="I9501" s="49" t="s">
        <v>119</v>
      </c>
      <c r="J9501" s="49">
        <v>135500</v>
      </c>
      <c r="K9501" s="49" t="s">
        <v>116</v>
      </c>
      <c r="L9501" s="49">
        <v>9975120</v>
      </c>
      <c r="M9501" s="49" t="s">
        <v>3093</v>
      </c>
      <c r="N9501" s="51">
        <v>32325</v>
      </c>
      <c r="O9501" s="51">
        <v>32325</v>
      </c>
      <c r="P9501" s="49" t="s">
        <v>1091</v>
      </c>
    </row>
    <row r="9502" spans="1:16">
      <c r="A9502" s="46">
        <v>0</v>
      </c>
      <c r="B9502" s="46">
        <v>0</v>
      </c>
      <c r="C9502" s="46">
        <v>0</v>
      </c>
      <c r="D9502" s="46">
        <f t="shared" si="148"/>
        <v>0</v>
      </c>
      <c r="E9502" s="51">
        <v>45261</v>
      </c>
      <c r="F9502" s="49" t="s">
        <v>80</v>
      </c>
      <c r="G9502" s="49" t="s">
        <v>81</v>
      </c>
      <c r="H9502" s="49" t="s">
        <v>3627</v>
      </c>
      <c r="I9502" s="49" t="s">
        <v>119</v>
      </c>
      <c r="J9502" s="49">
        <v>135500</v>
      </c>
      <c r="K9502" s="49" t="s">
        <v>116</v>
      </c>
      <c r="L9502" s="49">
        <v>9973791</v>
      </c>
      <c r="M9502" s="49" t="s">
        <v>3093</v>
      </c>
      <c r="N9502" s="51">
        <v>35642</v>
      </c>
      <c r="O9502" s="51">
        <v>36526</v>
      </c>
      <c r="P9502" s="49" t="s">
        <v>1634</v>
      </c>
    </row>
    <row r="9503" spans="1:16">
      <c r="A9503" s="46">
        <v>0</v>
      </c>
      <c r="B9503" s="46">
        <v>0</v>
      </c>
      <c r="C9503" s="46">
        <v>0</v>
      </c>
      <c r="D9503" s="46">
        <f t="shared" si="148"/>
        <v>0</v>
      </c>
      <c r="E9503" s="51">
        <v>45261</v>
      </c>
      <c r="F9503" s="49" t="s">
        <v>80</v>
      </c>
      <c r="G9503" s="49" t="s">
        <v>81</v>
      </c>
      <c r="H9503" s="49" t="s">
        <v>3627</v>
      </c>
      <c r="I9503" s="49" t="s">
        <v>119</v>
      </c>
      <c r="J9503" s="49">
        <v>135500</v>
      </c>
      <c r="K9503" s="49" t="s">
        <v>116</v>
      </c>
      <c r="L9503" s="49">
        <v>9975121</v>
      </c>
      <c r="M9503" s="49" t="s">
        <v>3093</v>
      </c>
      <c r="N9503" s="51">
        <v>31594</v>
      </c>
      <c r="O9503" s="51">
        <v>31594</v>
      </c>
      <c r="P9503" s="49" t="s">
        <v>1091</v>
      </c>
    </row>
    <row r="9504" spans="1:16">
      <c r="A9504" s="46">
        <v>0</v>
      </c>
      <c r="B9504" s="46">
        <v>0</v>
      </c>
      <c r="C9504" s="46">
        <v>0</v>
      </c>
      <c r="D9504" s="46">
        <f t="shared" si="148"/>
        <v>0</v>
      </c>
      <c r="E9504" s="51">
        <v>45261</v>
      </c>
      <c r="F9504" s="49" t="s">
        <v>80</v>
      </c>
      <c r="G9504" s="49" t="s">
        <v>81</v>
      </c>
      <c r="H9504" s="49" t="s">
        <v>3627</v>
      </c>
      <c r="I9504" s="49" t="s">
        <v>119</v>
      </c>
      <c r="J9504" s="49">
        <v>135500</v>
      </c>
      <c r="K9504" s="49" t="s">
        <v>117</v>
      </c>
      <c r="L9504" s="49">
        <v>9776099</v>
      </c>
      <c r="M9504" s="49" t="s">
        <v>3094</v>
      </c>
      <c r="N9504" s="51">
        <v>35247</v>
      </c>
      <c r="O9504" s="51">
        <v>35247</v>
      </c>
      <c r="P9504" s="49" t="s">
        <v>1091</v>
      </c>
    </row>
    <row r="9505" spans="1:16">
      <c r="A9505" s="46">
        <v>0</v>
      </c>
      <c r="B9505" s="46">
        <v>0</v>
      </c>
      <c r="C9505" s="46">
        <v>0</v>
      </c>
      <c r="D9505" s="46">
        <f t="shared" si="148"/>
        <v>0</v>
      </c>
      <c r="E9505" s="51">
        <v>45261</v>
      </c>
      <c r="F9505" s="49" t="s">
        <v>80</v>
      </c>
      <c r="G9505" s="49" t="s">
        <v>81</v>
      </c>
      <c r="H9505" s="49" t="s">
        <v>3627</v>
      </c>
      <c r="I9505" s="49" t="s">
        <v>119</v>
      </c>
      <c r="J9505" s="49">
        <v>135600</v>
      </c>
      <c r="K9505" s="49" t="s">
        <v>114</v>
      </c>
      <c r="L9505" s="49">
        <v>9693340</v>
      </c>
      <c r="M9505" s="49" t="s">
        <v>915</v>
      </c>
      <c r="N9505" s="51">
        <v>31594</v>
      </c>
      <c r="O9505" s="51">
        <v>31594</v>
      </c>
      <c r="P9505" s="49" t="s">
        <v>1091</v>
      </c>
    </row>
    <row r="9506" spans="1:16">
      <c r="A9506" s="46">
        <v>0</v>
      </c>
      <c r="B9506" s="46">
        <v>0</v>
      </c>
      <c r="C9506" s="46">
        <v>0</v>
      </c>
      <c r="D9506" s="46">
        <f t="shared" si="148"/>
        <v>0</v>
      </c>
      <c r="E9506" s="51">
        <v>45261</v>
      </c>
      <c r="F9506" s="49" t="s">
        <v>80</v>
      </c>
      <c r="G9506" s="49" t="s">
        <v>81</v>
      </c>
      <c r="H9506" s="49" t="s">
        <v>3627</v>
      </c>
      <c r="I9506" s="49" t="s">
        <v>119</v>
      </c>
      <c r="J9506" s="49">
        <v>135600</v>
      </c>
      <c r="K9506" s="49" t="s">
        <v>114</v>
      </c>
      <c r="L9506" s="49">
        <v>9975116</v>
      </c>
      <c r="M9506" s="49" t="s">
        <v>1000</v>
      </c>
      <c r="N9506" s="51">
        <v>32325</v>
      </c>
      <c r="O9506" s="51">
        <v>32325</v>
      </c>
      <c r="P9506" s="49" t="s">
        <v>1091</v>
      </c>
    </row>
    <row r="9507" spans="1:16">
      <c r="A9507" s="46">
        <v>0</v>
      </c>
      <c r="B9507" s="46">
        <v>0</v>
      </c>
      <c r="C9507" s="46">
        <v>0</v>
      </c>
      <c r="D9507" s="46">
        <f t="shared" si="148"/>
        <v>0</v>
      </c>
      <c r="E9507" s="51">
        <v>45261</v>
      </c>
      <c r="F9507" s="49" t="s">
        <v>80</v>
      </c>
      <c r="G9507" s="49" t="s">
        <v>81</v>
      </c>
      <c r="H9507" s="49" t="s">
        <v>3627</v>
      </c>
      <c r="I9507" s="49" t="s">
        <v>119</v>
      </c>
      <c r="J9507" s="49">
        <v>135600</v>
      </c>
      <c r="K9507" s="49" t="s">
        <v>114</v>
      </c>
      <c r="L9507" s="49">
        <v>9975117</v>
      </c>
      <c r="M9507" s="49" t="s">
        <v>1000</v>
      </c>
      <c r="N9507" s="51">
        <v>31959</v>
      </c>
      <c r="O9507" s="51">
        <v>31959</v>
      </c>
      <c r="P9507" s="49" t="s">
        <v>1091</v>
      </c>
    </row>
    <row r="9508" spans="1:16">
      <c r="A9508" s="46">
        <v>0</v>
      </c>
      <c r="B9508" s="46">
        <v>0</v>
      </c>
      <c r="C9508" s="46">
        <v>0</v>
      </c>
      <c r="D9508" s="46">
        <f t="shared" si="148"/>
        <v>0</v>
      </c>
      <c r="E9508" s="51">
        <v>45261</v>
      </c>
      <c r="F9508" s="49" t="s">
        <v>80</v>
      </c>
      <c r="G9508" s="49" t="s">
        <v>81</v>
      </c>
      <c r="H9508" s="49" t="s">
        <v>3627</v>
      </c>
      <c r="I9508" s="49" t="s">
        <v>119</v>
      </c>
      <c r="J9508" s="49">
        <v>135600</v>
      </c>
      <c r="K9508" s="49" t="s">
        <v>120</v>
      </c>
      <c r="L9508" s="49">
        <v>9973671</v>
      </c>
      <c r="M9508" s="49" t="s">
        <v>1196</v>
      </c>
      <c r="N9508" s="51">
        <v>35642</v>
      </c>
      <c r="O9508" s="51">
        <v>36526</v>
      </c>
      <c r="P9508" s="49" t="s">
        <v>1634</v>
      </c>
    </row>
    <row r="9509" spans="1:16">
      <c r="A9509" s="46">
        <v>0</v>
      </c>
      <c r="B9509" s="46">
        <v>0</v>
      </c>
      <c r="C9509" s="46">
        <v>0</v>
      </c>
      <c r="D9509" s="46">
        <f t="shared" si="148"/>
        <v>0</v>
      </c>
      <c r="E9509" s="51">
        <v>45261</v>
      </c>
      <c r="F9509" s="49" t="s">
        <v>80</v>
      </c>
      <c r="G9509" s="49" t="s">
        <v>81</v>
      </c>
      <c r="H9509" s="49" t="s">
        <v>3627</v>
      </c>
      <c r="I9509" s="49" t="s">
        <v>119</v>
      </c>
      <c r="J9509" s="49">
        <v>135600</v>
      </c>
      <c r="K9509" s="49" t="s">
        <v>121</v>
      </c>
      <c r="L9509" s="49">
        <v>9741312</v>
      </c>
      <c r="M9509" s="49" t="s">
        <v>938</v>
      </c>
      <c r="N9509" s="51">
        <v>39417</v>
      </c>
      <c r="O9509" s="51">
        <v>39083</v>
      </c>
      <c r="P9509" s="49" t="s">
        <v>1344</v>
      </c>
    </row>
    <row r="9510" spans="1:16">
      <c r="A9510" s="46">
        <v>0</v>
      </c>
      <c r="B9510" s="46">
        <v>0</v>
      </c>
      <c r="C9510" s="46">
        <v>0</v>
      </c>
      <c r="D9510" s="46">
        <f t="shared" si="148"/>
        <v>0</v>
      </c>
      <c r="E9510" s="51">
        <v>45261</v>
      </c>
      <c r="F9510" s="49" t="s">
        <v>80</v>
      </c>
      <c r="G9510" s="49" t="s">
        <v>81</v>
      </c>
      <c r="H9510" s="49" t="s">
        <v>3627</v>
      </c>
      <c r="I9510" s="49" t="s">
        <v>119</v>
      </c>
      <c r="J9510" s="49">
        <v>135600</v>
      </c>
      <c r="K9510" s="49" t="s">
        <v>121</v>
      </c>
      <c r="L9510" s="49">
        <v>9776100</v>
      </c>
      <c r="M9510" s="49" t="s">
        <v>938</v>
      </c>
      <c r="N9510" s="51">
        <v>35247</v>
      </c>
      <c r="O9510" s="51">
        <v>35247</v>
      </c>
      <c r="P9510" s="49" t="s">
        <v>1091</v>
      </c>
    </row>
    <row r="9511" spans="1:16">
      <c r="A9511" s="46">
        <v>0</v>
      </c>
      <c r="B9511" s="46">
        <v>0</v>
      </c>
      <c r="C9511" s="46">
        <v>0</v>
      </c>
      <c r="D9511" s="46">
        <f t="shared" si="148"/>
        <v>0</v>
      </c>
      <c r="E9511" s="51">
        <v>45261</v>
      </c>
      <c r="F9511" s="49" t="s">
        <v>80</v>
      </c>
      <c r="G9511" s="49" t="s">
        <v>81</v>
      </c>
      <c r="H9511" s="49" t="s">
        <v>3627</v>
      </c>
      <c r="I9511" s="49" t="s">
        <v>119</v>
      </c>
      <c r="J9511" s="49">
        <v>135600</v>
      </c>
      <c r="K9511" s="49" t="s">
        <v>121</v>
      </c>
      <c r="L9511" s="49">
        <v>9750304</v>
      </c>
      <c r="M9511" s="49" t="s">
        <v>938</v>
      </c>
      <c r="N9511" s="51">
        <v>38899</v>
      </c>
      <c r="O9511" s="51">
        <v>38718</v>
      </c>
      <c r="P9511" s="49" t="s">
        <v>1344</v>
      </c>
    </row>
    <row r="9512" spans="1:16">
      <c r="A9512" s="46">
        <v>0</v>
      </c>
      <c r="B9512" s="46">
        <v>0</v>
      </c>
      <c r="C9512" s="46">
        <v>0</v>
      </c>
      <c r="D9512" s="46">
        <f t="shared" si="148"/>
        <v>0</v>
      </c>
      <c r="E9512" s="51">
        <v>45261</v>
      </c>
      <c r="F9512" s="49" t="s">
        <v>80</v>
      </c>
      <c r="G9512" s="49" t="s">
        <v>81</v>
      </c>
      <c r="H9512" s="49" t="s">
        <v>3627</v>
      </c>
      <c r="I9512" s="49" t="s">
        <v>119</v>
      </c>
      <c r="J9512" s="49">
        <v>135600</v>
      </c>
      <c r="K9512" s="49" t="s">
        <v>122</v>
      </c>
      <c r="L9512" s="49">
        <v>9975114</v>
      </c>
      <c r="M9512" s="49" t="s">
        <v>1002</v>
      </c>
      <c r="N9512" s="51">
        <v>31959</v>
      </c>
      <c r="O9512" s="51">
        <v>31959</v>
      </c>
      <c r="P9512" s="49" t="s">
        <v>1091</v>
      </c>
    </row>
    <row r="9513" spans="1:16">
      <c r="A9513" s="46">
        <v>0</v>
      </c>
      <c r="B9513" s="46">
        <v>0</v>
      </c>
      <c r="C9513" s="46">
        <v>0</v>
      </c>
      <c r="D9513" s="46">
        <f t="shared" si="148"/>
        <v>0</v>
      </c>
      <c r="E9513" s="51">
        <v>45261</v>
      </c>
      <c r="F9513" s="49" t="s">
        <v>80</v>
      </c>
      <c r="G9513" s="49" t="s">
        <v>81</v>
      </c>
      <c r="H9513" s="49" t="s">
        <v>3627</v>
      </c>
      <c r="I9513" s="49" t="s">
        <v>119</v>
      </c>
      <c r="J9513" s="49">
        <v>135600</v>
      </c>
      <c r="K9513" s="49" t="s">
        <v>122</v>
      </c>
      <c r="L9513" s="49">
        <v>9975115</v>
      </c>
      <c r="M9513" s="49" t="s">
        <v>916</v>
      </c>
      <c r="N9513" s="51">
        <v>31594</v>
      </c>
      <c r="O9513" s="51">
        <v>31594</v>
      </c>
      <c r="P9513" s="49" t="s">
        <v>1091</v>
      </c>
    </row>
    <row r="9514" spans="1:16">
      <c r="A9514" s="46">
        <v>0</v>
      </c>
      <c r="B9514" s="46">
        <v>0</v>
      </c>
      <c r="C9514" s="46">
        <v>0</v>
      </c>
      <c r="D9514" s="46">
        <f t="shared" si="148"/>
        <v>0</v>
      </c>
      <c r="E9514" s="51">
        <v>45261</v>
      </c>
      <c r="F9514" s="49" t="s">
        <v>80</v>
      </c>
      <c r="G9514" s="49" t="s">
        <v>81</v>
      </c>
      <c r="H9514" s="49" t="s">
        <v>3627</v>
      </c>
      <c r="I9514" s="49" t="s">
        <v>119</v>
      </c>
      <c r="J9514" s="49">
        <v>135600</v>
      </c>
      <c r="K9514" s="49" t="s">
        <v>122</v>
      </c>
      <c r="L9514" s="49">
        <v>9975113</v>
      </c>
      <c r="M9514" s="49" t="s">
        <v>1002</v>
      </c>
      <c r="N9514" s="51">
        <v>32325</v>
      </c>
      <c r="O9514" s="51">
        <v>32325</v>
      </c>
      <c r="P9514" s="49" t="s">
        <v>1091</v>
      </c>
    </row>
    <row r="9515" spans="1:16">
      <c r="A9515" s="46">
        <v>0</v>
      </c>
      <c r="B9515" s="46">
        <v>0</v>
      </c>
      <c r="C9515" s="46">
        <v>0</v>
      </c>
      <c r="D9515" s="46">
        <f t="shared" si="148"/>
        <v>0</v>
      </c>
      <c r="E9515" s="51">
        <v>45261</v>
      </c>
      <c r="F9515" s="49" t="s">
        <v>80</v>
      </c>
      <c r="G9515" s="49" t="s">
        <v>81</v>
      </c>
      <c r="H9515" s="49" t="s">
        <v>3627</v>
      </c>
      <c r="I9515" s="49" t="s">
        <v>119</v>
      </c>
      <c r="J9515" s="49">
        <v>135600</v>
      </c>
      <c r="K9515" s="49" t="s">
        <v>115</v>
      </c>
      <c r="L9515" s="49">
        <v>9808212</v>
      </c>
      <c r="M9515" s="49" t="s">
        <v>977</v>
      </c>
      <c r="N9515" s="51">
        <v>37036</v>
      </c>
      <c r="O9515" s="51">
        <v>36892</v>
      </c>
      <c r="P9515" s="49" t="s">
        <v>3333</v>
      </c>
    </row>
    <row r="9516" spans="1:16">
      <c r="A9516" s="46">
        <v>0</v>
      </c>
      <c r="B9516" s="46">
        <v>0</v>
      </c>
      <c r="C9516" s="46">
        <v>0</v>
      </c>
      <c r="D9516" s="46">
        <f t="shared" si="148"/>
        <v>0</v>
      </c>
      <c r="E9516" s="51">
        <v>45261</v>
      </c>
      <c r="F9516" s="49" t="s">
        <v>80</v>
      </c>
      <c r="G9516" s="49" t="s">
        <v>81</v>
      </c>
      <c r="H9516" s="49" t="s">
        <v>3627</v>
      </c>
      <c r="I9516" s="49" t="s">
        <v>119</v>
      </c>
      <c r="J9516" s="49">
        <v>135600</v>
      </c>
      <c r="K9516" s="49" t="s">
        <v>115</v>
      </c>
      <c r="L9516" s="49">
        <v>9776752</v>
      </c>
      <c r="M9516" s="49" t="s">
        <v>977</v>
      </c>
      <c r="N9516" s="51">
        <v>35247</v>
      </c>
      <c r="O9516" s="51">
        <v>35247</v>
      </c>
      <c r="P9516" s="49" t="s">
        <v>1091</v>
      </c>
    </row>
    <row r="9517" spans="1:16">
      <c r="A9517" s="46">
        <v>0</v>
      </c>
      <c r="B9517" s="46">
        <v>0</v>
      </c>
      <c r="C9517" s="46">
        <v>0</v>
      </c>
      <c r="D9517" s="46">
        <f t="shared" si="148"/>
        <v>0</v>
      </c>
      <c r="E9517" s="51">
        <v>45261</v>
      </c>
      <c r="F9517" s="49" t="s">
        <v>80</v>
      </c>
      <c r="G9517" s="49" t="s">
        <v>81</v>
      </c>
      <c r="H9517" s="49" t="s">
        <v>3627</v>
      </c>
      <c r="I9517" s="49" t="s">
        <v>119</v>
      </c>
      <c r="J9517" s="49">
        <v>135600</v>
      </c>
      <c r="K9517" s="49" t="s">
        <v>115</v>
      </c>
      <c r="L9517" s="49">
        <v>9973792</v>
      </c>
      <c r="M9517" s="49" t="s">
        <v>977</v>
      </c>
      <c r="N9517" s="51">
        <v>35642</v>
      </c>
      <c r="O9517" s="51">
        <v>36526</v>
      </c>
      <c r="P9517" s="49" t="s">
        <v>1634</v>
      </c>
    </row>
    <row r="9518" spans="1:16">
      <c r="A9518" s="46">
        <v>0</v>
      </c>
      <c r="B9518" s="46">
        <v>0</v>
      </c>
      <c r="C9518" s="46">
        <v>0</v>
      </c>
      <c r="D9518" s="46">
        <f t="shared" si="148"/>
        <v>0</v>
      </c>
      <c r="E9518" s="51">
        <v>45261</v>
      </c>
      <c r="F9518" s="49" t="s">
        <v>80</v>
      </c>
      <c r="G9518" s="49" t="s">
        <v>81</v>
      </c>
      <c r="H9518" s="49" t="s">
        <v>3630</v>
      </c>
      <c r="I9518" s="49" t="s">
        <v>756</v>
      </c>
      <c r="J9518" s="49">
        <v>135500</v>
      </c>
      <c r="K9518" s="49" t="s">
        <v>106</v>
      </c>
      <c r="L9518" s="49">
        <v>9802663</v>
      </c>
      <c r="M9518" s="49" t="s">
        <v>908</v>
      </c>
      <c r="N9518" s="51">
        <v>33420</v>
      </c>
      <c r="O9518" s="51">
        <v>33420</v>
      </c>
      <c r="P9518" s="49" t="s">
        <v>1081</v>
      </c>
    </row>
    <row r="9519" spans="1:16">
      <c r="A9519" s="46">
        <v>0</v>
      </c>
      <c r="B9519" s="46">
        <v>0</v>
      </c>
      <c r="C9519" s="46">
        <v>0</v>
      </c>
      <c r="D9519" s="46">
        <f t="shared" si="148"/>
        <v>0</v>
      </c>
      <c r="E9519" s="51">
        <v>45261</v>
      </c>
      <c r="F9519" s="49" t="s">
        <v>80</v>
      </c>
      <c r="G9519" s="49" t="s">
        <v>81</v>
      </c>
      <c r="H9519" s="49" t="s">
        <v>3630</v>
      </c>
      <c r="I9519" s="49" t="s">
        <v>756</v>
      </c>
      <c r="J9519" s="49">
        <v>135500</v>
      </c>
      <c r="K9519" s="49" t="s">
        <v>106</v>
      </c>
      <c r="L9519" s="49">
        <v>9802662</v>
      </c>
      <c r="M9519" s="49" t="s">
        <v>908</v>
      </c>
      <c r="N9519" s="51">
        <v>31229</v>
      </c>
      <c r="O9519" s="51">
        <v>31229</v>
      </c>
      <c r="P9519" s="49" t="s">
        <v>1081</v>
      </c>
    </row>
    <row r="9520" spans="1:16">
      <c r="A9520" s="46">
        <v>0</v>
      </c>
      <c r="B9520" s="46">
        <v>0</v>
      </c>
      <c r="C9520" s="46">
        <v>0</v>
      </c>
      <c r="D9520" s="46">
        <f t="shared" si="148"/>
        <v>0</v>
      </c>
      <c r="E9520" s="51">
        <v>45261</v>
      </c>
      <c r="F9520" s="49" t="s">
        <v>80</v>
      </c>
      <c r="G9520" s="49" t="s">
        <v>81</v>
      </c>
      <c r="H9520" s="49" t="s">
        <v>3630</v>
      </c>
      <c r="I9520" s="49" t="s">
        <v>756</v>
      </c>
      <c r="J9520" s="49">
        <v>135500</v>
      </c>
      <c r="K9520" s="49" t="s">
        <v>106</v>
      </c>
      <c r="L9520" s="49">
        <v>9802556</v>
      </c>
      <c r="M9520" s="49" t="s">
        <v>908</v>
      </c>
      <c r="N9520" s="51">
        <v>35247</v>
      </c>
      <c r="O9520" s="51">
        <v>35247</v>
      </c>
      <c r="P9520" s="49" t="s">
        <v>1081</v>
      </c>
    </row>
    <row r="9521" spans="1:16">
      <c r="A9521" s="46">
        <v>0</v>
      </c>
      <c r="B9521" s="46">
        <v>0</v>
      </c>
      <c r="C9521" s="46">
        <v>0</v>
      </c>
      <c r="D9521" s="46">
        <f t="shared" si="148"/>
        <v>0</v>
      </c>
      <c r="E9521" s="51">
        <v>45261</v>
      </c>
      <c r="F9521" s="49" t="s">
        <v>80</v>
      </c>
      <c r="G9521" s="49" t="s">
        <v>81</v>
      </c>
      <c r="H9521" s="49" t="s">
        <v>3630</v>
      </c>
      <c r="I9521" s="49" t="s">
        <v>756</v>
      </c>
      <c r="J9521" s="49">
        <v>135500</v>
      </c>
      <c r="K9521" s="49" t="s">
        <v>106</v>
      </c>
      <c r="L9521" s="49">
        <v>9802661</v>
      </c>
      <c r="M9521" s="49" t="s">
        <v>908</v>
      </c>
      <c r="N9521" s="51">
        <v>30498</v>
      </c>
      <c r="O9521" s="51">
        <v>30498</v>
      </c>
      <c r="P9521" s="49" t="s">
        <v>1081</v>
      </c>
    </row>
    <row r="9522" spans="1:16">
      <c r="A9522" s="46">
        <v>0</v>
      </c>
      <c r="B9522" s="46">
        <v>0</v>
      </c>
      <c r="C9522" s="46">
        <v>0</v>
      </c>
      <c r="D9522" s="46">
        <f t="shared" si="148"/>
        <v>0</v>
      </c>
      <c r="E9522" s="51">
        <v>45261</v>
      </c>
      <c r="F9522" s="49" t="s">
        <v>80</v>
      </c>
      <c r="G9522" s="49" t="s">
        <v>81</v>
      </c>
      <c r="H9522" s="49" t="s">
        <v>3630</v>
      </c>
      <c r="I9522" s="49" t="s">
        <v>756</v>
      </c>
      <c r="J9522" s="49">
        <v>135500</v>
      </c>
      <c r="K9522" s="49" t="s">
        <v>109</v>
      </c>
      <c r="L9522" s="49">
        <v>9803201</v>
      </c>
      <c r="M9522" s="49" t="s">
        <v>914</v>
      </c>
      <c r="N9522" s="51">
        <v>33420</v>
      </c>
      <c r="O9522" s="51">
        <v>33420</v>
      </c>
      <c r="P9522" s="49" t="s">
        <v>1081</v>
      </c>
    </row>
    <row r="9523" spans="1:16">
      <c r="A9523" s="46">
        <v>0</v>
      </c>
      <c r="B9523" s="46">
        <v>0</v>
      </c>
      <c r="C9523" s="46">
        <v>0</v>
      </c>
      <c r="D9523" s="46">
        <f t="shared" si="148"/>
        <v>0</v>
      </c>
      <c r="E9523" s="51">
        <v>45261</v>
      </c>
      <c r="F9523" s="49" t="s">
        <v>80</v>
      </c>
      <c r="G9523" s="49" t="s">
        <v>81</v>
      </c>
      <c r="H9523" s="49" t="s">
        <v>3630</v>
      </c>
      <c r="I9523" s="49" t="s">
        <v>756</v>
      </c>
      <c r="J9523" s="49">
        <v>135500</v>
      </c>
      <c r="K9523" s="49" t="s">
        <v>109</v>
      </c>
      <c r="L9523" s="49">
        <v>9803199</v>
      </c>
      <c r="M9523" s="49" t="s">
        <v>914</v>
      </c>
      <c r="N9523" s="51">
        <v>30498</v>
      </c>
      <c r="O9523" s="51">
        <v>30498</v>
      </c>
      <c r="P9523" s="49" t="s">
        <v>1081</v>
      </c>
    </row>
    <row r="9524" spans="1:16">
      <c r="A9524" s="46">
        <v>0</v>
      </c>
      <c r="B9524" s="46">
        <v>0</v>
      </c>
      <c r="C9524" s="46">
        <v>0</v>
      </c>
      <c r="D9524" s="46">
        <f t="shared" si="148"/>
        <v>0</v>
      </c>
      <c r="E9524" s="51">
        <v>45261</v>
      </c>
      <c r="F9524" s="49" t="s">
        <v>80</v>
      </c>
      <c r="G9524" s="49" t="s">
        <v>81</v>
      </c>
      <c r="H9524" s="49" t="s">
        <v>3630</v>
      </c>
      <c r="I9524" s="49" t="s">
        <v>756</v>
      </c>
      <c r="J9524" s="49">
        <v>135500</v>
      </c>
      <c r="K9524" s="49" t="s">
        <v>109</v>
      </c>
      <c r="L9524" s="49">
        <v>9803200</v>
      </c>
      <c r="M9524" s="49" t="s">
        <v>914</v>
      </c>
      <c r="N9524" s="51">
        <v>31229</v>
      </c>
      <c r="O9524" s="51">
        <v>31229</v>
      </c>
      <c r="P9524" s="49" t="s">
        <v>1081</v>
      </c>
    </row>
    <row r="9525" spans="1:16">
      <c r="A9525" s="46">
        <v>0</v>
      </c>
      <c r="B9525" s="46">
        <v>0</v>
      </c>
      <c r="C9525" s="46">
        <v>0</v>
      </c>
      <c r="D9525" s="46">
        <f t="shared" si="148"/>
        <v>0</v>
      </c>
      <c r="E9525" s="51">
        <v>45261</v>
      </c>
      <c r="F9525" s="49" t="s">
        <v>80</v>
      </c>
      <c r="G9525" s="49" t="s">
        <v>81</v>
      </c>
      <c r="H9525" s="49" t="s">
        <v>3630</v>
      </c>
      <c r="I9525" s="49" t="s">
        <v>756</v>
      </c>
      <c r="J9525" s="49">
        <v>135500</v>
      </c>
      <c r="K9525" s="49" t="s">
        <v>109</v>
      </c>
      <c r="L9525" s="49">
        <v>9803095</v>
      </c>
      <c r="M9525" s="49" t="s">
        <v>914</v>
      </c>
      <c r="N9525" s="51">
        <v>35247</v>
      </c>
      <c r="O9525" s="51">
        <v>35247</v>
      </c>
      <c r="P9525" s="49" t="s">
        <v>1081</v>
      </c>
    </row>
    <row r="9526" spans="1:16">
      <c r="A9526" s="46">
        <v>0</v>
      </c>
      <c r="B9526" s="46">
        <v>0</v>
      </c>
      <c r="C9526" s="46">
        <v>0</v>
      </c>
      <c r="D9526" s="46">
        <f t="shared" si="148"/>
        <v>0</v>
      </c>
      <c r="E9526" s="51">
        <v>45261</v>
      </c>
      <c r="F9526" s="49" t="s">
        <v>80</v>
      </c>
      <c r="G9526" s="49" t="s">
        <v>81</v>
      </c>
      <c r="H9526" s="49" t="s">
        <v>3630</v>
      </c>
      <c r="I9526" s="49" t="s">
        <v>756</v>
      </c>
      <c r="J9526" s="49">
        <v>135500</v>
      </c>
      <c r="K9526" s="49" t="s">
        <v>116</v>
      </c>
      <c r="L9526" s="49">
        <v>9713106</v>
      </c>
      <c r="M9526" s="49" t="s">
        <v>3631</v>
      </c>
      <c r="N9526" s="51">
        <v>35247</v>
      </c>
      <c r="O9526" s="51">
        <v>35247</v>
      </c>
      <c r="P9526" s="49" t="s">
        <v>1091</v>
      </c>
    </row>
    <row r="9527" spans="1:16">
      <c r="A9527" s="46">
        <v>0</v>
      </c>
      <c r="B9527" s="46">
        <v>0</v>
      </c>
      <c r="C9527" s="46">
        <v>0</v>
      </c>
      <c r="D9527" s="46">
        <f t="shared" si="148"/>
        <v>0</v>
      </c>
      <c r="E9527" s="51">
        <v>45261</v>
      </c>
      <c r="F9527" s="49" t="s">
        <v>80</v>
      </c>
      <c r="G9527" s="49" t="s">
        <v>81</v>
      </c>
      <c r="H9527" s="49" t="s">
        <v>3630</v>
      </c>
      <c r="I9527" s="49" t="s">
        <v>756</v>
      </c>
      <c r="J9527" s="49">
        <v>135500</v>
      </c>
      <c r="K9527" s="49" t="s">
        <v>117</v>
      </c>
      <c r="L9527" s="49">
        <v>9975144</v>
      </c>
      <c r="M9527" s="49" t="s">
        <v>3094</v>
      </c>
      <c r="N9527" s="51">
        <v>30498</v>
      </c>
      <c r="O9527" s="51">
        <v>30498</v>
      </c>
      <c r="P9527" s="49" t="s">
        <v>1091</v>
      </c>
    </row>
    <row r="9528" spans="1:16">
      <c r="A9528" s="46">
        <v>0</v>
      </c>
      <c r="B9528" s="46">
        <v>0</v>
      </c>
      <c r="C9528" s="46">
        <v>0</v>
      </c>
      <c r="D9528" s="46">
        <f t="shared" si="148"/>
        <v>0</v>
      </c>
      <c r="E9528" s="51">
        <v>45261</v>
      </c>
      <c r="F9528" s="49" t="s">
        <v>80</v>
      </c>
      <c r="G9528" s="49" t="s">
        <v>81</v>
      </c>
      <c r="H9528" s="49" t="s">
        <v>3630</v>
      </c>
      <c r="I9528" s="49" t="s">
        <v>756</v>
      </c>
      <c r="J9528" s="49">
        <v>135500</v>
      </c>
      <c r="K9528" s="49" t="s">
        <v>117</v>
      </c>
      <c r="L9528" s="49">
        <v>9975229</v>
      </c>
      <c r="M9528" s="49" t="s">
        <v>3094</v>
      </c>
      <c r="N9528" s="51">
        <v>33420</v>
      </c>
      <c r="O9528" s="51">
        <v>33420</v>
      </c>
      <c r="P9528" s="49" t="s">
        <v>1091</v>
      </c>
    </row>
    <row r="9529" spans="1:16">
      <c r="A9529" s="46">
        <v>0</v>
      </c>
      <c r="B9529" s="46">
        <v>0</v>
      </c>
      <c r="C9529" s="46">
        <v>0</v>
      </c>
      <c r="D9529" s="46">
        <f t="shared" si="148"/>
        <v>0</v>
      </c>
      <c r="E9529" s="51">
        <v>45261</v>
      </c>
      <c r="F9529" s="49" t="s">
        <v>80</v>
      </c>
      <c r="G9529" s="49" t="s">
        <v>81</v>
      </c>
      <c r="H9529" s="49" t="s">
        <v>3630</v>
      </c>
      <c r="I9529" s="49" t="s">
        <v>756</v>
      </c>
      <c r="J9529" s="49">
        <v>135500</v>
      </c>
      <c r="K9529" s="49" t="s">
        <v>117</v>
      </c>
      <c r="L9529" s="49">
        <v>9975143</v>
      </c>
      <c r="M9529" s="49" t="s">
        <v>3094</v>
      </c>
      <c r="N9529" s="51">
        <v>31229</v>
      </c>
      <c r="O9529" s="51">
        <v>31229</v>
      </c>
      <c r="P9529" s="49" t="s">
        <v>1091</v>
      </c>
    </row>
    <row r="9530" spans="1:16">
      <c r="A9530" s="46">
        <v>0</v>
      </c>
      <c r="B9530" s="46">
        <v>0</v>
      </c>
      <c r="C9530" s="46">
        <v>0</v>
      </c>
      <c r="D9530" s="46">
        <f t="shared" si="148"/>
        <v>0</v>
      </c>
      <c r="E9530" s="51">
        <v>45261</v>
      </c>
      <c r="F9530" s="49" t="s">
        <v>80</v>
      </c>
      <c r="G9530" s="49" t="s">
        <v>81</v>
      </c>
      <c r="H9530" s="49" t="s">
        <v>3630</v>
      </c>
      <c r="I9530" s="49" t="s">
        <v>756</v>
      </c>
      <c r="J9530" s="49">
        <v>135600</v>
      </c>
      <c r="K9530" s="49" t="s">
        <v>115</v>
      </c>
      <c r="L9530" s="49">
        <v>9776226</v>
      </c>
      <c r="M9530" s="49" t="s">
        <v>977</v>
      </c>
      <c r="N9530" s="51">
        <v>35247</v>
      </c>
      <c r="O9530" s="51">
        <v>35247</v>
      </c>
      <c r="P9530" s="49" t="s">
        <v>1091</v>
      </c>
    </row>
    <row r="9531" spans="1:16">
      <c r="A9531" s="46">
        <v>0</v>
      </c>
      <c r="B9531" s="46">
        <v>0</v>
      </c>
      <c r="C9531" s="46">
        <v>0</v>
      </c>
      <c r="D9531" s="46">
        <f t="shared" si="148"/>
        <v>0</v>
      </c>
      <c r="E9531" s="51">
        <v>45261</v>
      </c>
      <c r="F9531" s="49" t="s">
        <v>80</v>
      </c>
      <c r="G9531" s="49" t="s">
        <v>81</v>
      </c>
      <c r="H9531" s="49" t="s">
        <v>3630</v>
      </c>
      <c r="I9531" s="49" t="s">
        <v>756</v>
      </c>
      <c r="J9531" s="49">
        <v>135600</v>
      </c>
      <c r="K9531" s="49" t="s">
        <v>115</v>
      </c>
      <c r="L9531" s="49">
        <v>9819081</v>
      </c>
      <c r="M9531" s="49" t="s">
        <v>977</v>
      </c>
      <c r="N9531" s="51">
        <v>38443</v>
      </c>
      <c r="O9531" s="51">
        <v>38353</v>
      </c>
      <c r="P9531" s="49" t="s">
        <v>3632</v>
      </c>
    </row>
    <row r="9532" spans="1:16">
      <c r="A9532" s="46">
        <v>0</v>
      </c>
      <c r="B9532" s="46">
        <v>0</v>
      </c>
      <c r="C9532" s="46">
        <v>0</v>
      </c>
      <c r="D9532" s="46">
        <f t="shared" si="148"/>
        <v>0</v>
      </c>
      <c r="E9532" s="51">
        <v>45261</v>
      </c>
      <c r="F9532" s="49" t="s">
        <v>80</v>
      </c>
      <c r="G9532" s="49" t="s">
        <v>81</v>
      </c>
      <c r="H9532" s="49" t="s">
        <v>3633</v>
      </c>
      <c r="I9532" s="49" t="s">
        <v>783</v>
      </c>
      <c r="J9532" s="49">
        <v>135500</v>
      </c>
      <c r="K9532" s="49" t="s">
        <v>106</v>
      </c>
      <c r="L9532" s="49">
        <v>9802857</v>
      </c>
      <c r="M9532" s="49" t="s">
        <v>908</v>
      </c>
      <c r="N9532" s="51">
        <v>34151</v>
      </c>
      <c r="O9532" s="51">
        <v>34151</v>
      </c>
      <c r="P9532" s="49" t="s">
        <v>1081</v>
      </c>
    </row>
    <row r="9533" spans="1:16">
      <c r="A9533" s="46">
        <v>0</v>
      </c>
      <c r="B9533" s="46">
        <v>0</v>
      </c>
      <c r="C9533" s="46">
        <v>0</v>
      </c>
      <c r="D9533" s="46">
        <f t="shared" si="148"/>
        <v>0</v>
      </c>
      <c r="E9533" s="51">
        <v>45261</v>
      </c>
      <c r="F9533" s="49" t="s">
        <v>80</v>
      </c>
      <c r="G9533" s="49" t="s">
        <v>81</v>
      </c>
      <c r="H9533" s="49" t="s">
        <v>3633</v>
      </c>
      <c r="I9533" s="49" t="s">
        <v>783</v>
      </c>
      <c r="J9533" s="49">
        <v>135500</v>
      </c>
      <c r="K9533" s="49" t="s">
        <v>109</v>
      </c>
      <c r="L9533" s="49">
        <v>9803512</v>
      </c>
      <c r="M9533" s="49" t="s">
        <v>914</v>
      </c>
      <c r="N9533" s="51">
        <v>34151</v>
      </c>
      <c r="O9533" s="51">
        <v>34151</v>
      </c>
      <c r="P9533" s="49" t="s">
        <v>1081</v>
      </c>
    </row>
    <row r="9534" spans="1:16">
      <c r="A9534" s="46">
        <v>0</v>
      </c>
      <c r="B9534" s="46">
        <v>0</v>
      </c>
      <c r="C9534" s="46">
        <v>0</v>
      </c>
      <c r="D9534" s="46">
        <f t="shared" si="148"/>
        <v>0</v>
      </c>
      <c r="E9534" s="51">
        <v>45261</v>
      </c>
      <c r="F9534" s="49" t="s">
        <v>80</v>
      </c>
      <c r="G9534" s="49" t="s">
        <v>81</v>
      </c>
      <c r="H9534" s="49" t="s">
        <v>3633</v>
      </c>
      <c r="I9534" s="49" t="s">
        <v>783</v>
      </c>
      <c r="J9534" s="49">
        <v>135500</v>
      </c>
      <c r="K9534" s="49" t="s">
        <v>693</v>
      </c>
      <c r="L9534" s="49">
        <v>9974627</v>
      </c>
      <c r="M9534" s="49" t="s">
        <v>3128</v>
      </c>
      <c r="N9534" s="51">
        <v>34151</v>
      </c>
      <c r="O9534" s="51">
        <v>34151</v>
      </c>
      <c r="P9534" s="49" t="s">
        <v>1091</v>
      </c>
    </row>
    <row r="9535" spans="1:16">
      <c r="A9535" s="46">
        <v>0</v>
      </c>
      <c r="B9535" s="46">
        <v>0</v>
      </c>
      <c r="C9535" s="46">
        <v>0</v>
      </c>
      <c r="D9535" s="46">
        <f t="shared" si="148"/>
        <v>0</v>
      </c>
      <c r="E9535" s="51">
        <v>45261</v>
      </c>
      <c r="F9535" s="49" t="s">
        <v>80</v>
      </c>
      <c r="G9535" s="49" t="s">
        <v>81</v>
      </c>
      <c r="H9535" s="49" t="s">
        <v>3634</v>
      </c>
      <c r="I9535" s="49" t="s">
        <v>805</v>
      </c>
      <c r="J9535" s="49">
        <v>135300</v>
      </c>
      <c r="K9535" s="49" t="s">
        <v>107</v>
      </c>
      <c r="L9535" s="49">
        <v>20443437</v>
      </c>
      <c r="M9535" s="49" t="s">
        <v>3635</v>
      </c>
      <c r="N9535" s="51">
        <v>42915</v>
      </c>
      <c r="O9535" s="51">
        <v>42979</v>
      </c>
      <c r="P9535" s="49" t="s">
        <v>1462</v>
      </c>
    </row>
    <row r="9536" spans="1:16">
      <c r="A9536" s="46">
        <v>0</v>
      </c>
      <c r="B9536" s="46">
        <v>0</v>
      </c>
      <c r="C9536" s="46">
        <v>0</v>
      </c>
      <c r="D9536" s="46">
        <f t="shared" si="148"/>
        <v>0</v>
      </c>
      <c r="E9536" s="51">
        <v>45261</v>
      </c>
      <c r="F9536" s="49" t="s">
        <v>80</v>
      </c>
      <c r="G9536" s="49" t="s">
        <v>81</v>
      </c>
      <c r="H9536" s="49" t="s">
        <v>3634</v>
      </c>
      <c r="I9536" s="49" t="s">
        <v>805</v>
      </c>
      <c r="J9536" s="49">
        <v>135300</v>
      </c>
      <c r="K9536" s="49" t="s">
        <v>107</v>
      </c>
      <c r="L9536" s="49">
        <v>26641251</v>
      </c>
      <c r="M9536" s="49" t="s">
        <v>3635</v>
      </c>
      <c r="N9536" s="51">
        <v>42915</v>
      </c>
      <c r="O9536" s="51">
        <v>43525</v>
      </c>
      <c r="P9536" s="49" t="s">
        <v>1462</v>
      </c>
    </row>
    <row r="9537" spans="1:16">
      <c r="A9537" s="46">
        <v>0</v>
      </c>
      <c r="B9537" s="46">
        <v>0</v>
      </c>
      <c r="C9537" s="46">
        <v>0</v>
      </c>
      <c r="D9537" s="46">
        <f t="shared" si="148"/>
        <v>0</v>
      </c>
      <c r="E9537" s="51">
        <v>45261</v>
      </c>
      <c r="F9537" s="49" t="s">
        <v>80</v>
      </c>
      <c r="G9537" s="49" t="s">
        <v>81</v>
      </c>
      <c r="H9537" s="49" t="s">
        <v>3634</v>
      </c>
      <c r="I9537" s="49" t="s">
        <v>805</v>
      </c>
      <c r="J9537" s="49">
        <v>135300</v>
      </c>
      <c r="K9537" s="49" t="s">
        <v>107</v>
      </c>
      <c r="L9537" s="49">
        <v>21183468</v>
      </c>
      <c r="M9537" s="49" t="s">
        <v>3635</v>
      </c>
      <c r="N9537" s="51">
        <v>42915</v>
      </c>
      <c r="O9537" s="51">
        <v>43132</v>
      </c>
      <c r="P9537" s="49" t="s">
        <v>1462</v>
      </c>
    </row>
    <row r="9538" spans="1:16">
      <c r="A9538" s="46">
        <v>0</v>
      </c>
      <c r="B9538" s="46">
        <v>0</v>
      </c>
      <c r="C9538" s="46">
        <v>0</v>
      </c>
      <c r="D9538" s="46">
        <f t="shared" si="148"/>
        <v>0</v>
      </c>
      <c r="E9538" s="51">
        <v>45261</v>
      </c>
      <c r="F9538" s="49" t="s">
        <v>80</v>
      </c>
      <c r="G9538" s="49" t="s">
        <v>81</v>
      </c>
      <c r="H9538" s="49" t="s">
        <v>3634</v>
      </c>
      <c r="I9538" s="49" t="s">
        <v>805</v>
      </c>
      <c r="J9538" s="49">
        <v>135300</v>
      </c>
      <c r="K9538" s="49" t="s">
        <v>107</v>
      </c>
      <c r="L9538" s="49">
        <v>21268969</v>
      </c>
      <c r="M9538" s="49" t="s">
        <v>3635</v>
      </c>
      <c r="N9538" s="51">
        <v>42915</v>
      </c>
      <c r="O9538" s="51">
        <v>43160</v>
      </c>
      <c r="P9538" s="49" t="s">
        <v>1462</v>
      </c>
    </row>
  </sheetData>
  <pageMargins left="0.7" right="0.7" top="0.75" bottom="0.75" header="0.3" footer="0.3"/>
  <pageSetup pageOrder="overThenDown"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1B48B-E1E9-49AB-8DB2-A836A9312FCF}">
  <dimension ref="A2:B4"/>
  <sheetViews>
    <sheetView zoomScale="80" zoomScaleNormal="80" workbookViewId="0">
      <selection activeCell="E35" sqref="E35"/>
    </sheetView>
  </sheetViews>
  <sheetFormatPr defaultRowHeight="13.8"/>
  <cols>
    <col min="1" max="1" width="25.77734375" bestFit="1" customWidth="1"/>
  </cols>
  <sheetData>
    <row r="2" spans="1:2">
      <c r="A2" t="s">
        <v>4064</v>
      </c>
      <c r="B2" s="152">
        <v>0.21</v>
      </c>
    </row>
    <row r="3" spans="1:2">
      <c r="A3" s="153" t="s">
        <v>4065</v>
      </c>
      <c r="B3" s="154">
        <v>4.3999999999999997E-2</v>
      </c>
    </row>
    <row r="4" spans="1:2">
      <c r="B4" s="155"/>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4C6BD-766C-4739-8E46-B3A6D738E499}">
  <sheetPr>
    <pageSetUpPr fitToPage="1"/>
  </sheetPr>
  <dimension ref="A1:H87"/>
  <sheetViews>
    <sheetView zoomScale="80" zoomScaleNormal="80" workbookViewId="0">
      <pane xSplit="1" ySplit="7" topLeftCell="B15" activePane="bottomRight" state="frozen"/>
      <selection pane="topRight" activeCell="B1" sqref="B1"/>
      <selection pane="bottomLeft" activeCell="A8" sqref="A8"/>
      <selection pane="bottomRight" activeCell="H30" sqref="H30"/>
    </sheetView>
  </sheetViews>
  <sheetFormatPr defaultRowHeight="13.8"/>
  <cols>
    <col min="1" max="1" width="52.44140625" style="173" bestFit="1" customWidth="1"/>
    <col min="2" max="3" width="14" style="173" bestFit="1" customWidth="1"/>
    <col min="4" max="6" width="8.88671875" style="173"/>
    <col min="7" max="7" width="9" style="173" bestFit="1" customWidth="1"/>
    <col min="8" max="16384" width="8.88671875" style="173"/>
  </cols>
  <sheetData>
    <row r="1" spans="1:3">
      <c r="A1" s="172" t="s">
        <v>3659</v>
      </c>
      <c r="B1" s="172" t="s">
        <v>4141</v>
      </c>
      <c r="C1" s="172" t="s">
        <v>3658</v>
      </c>
    </row>
    <row r="2" spans="1:3">
      <c r="A2" s="174" t="s">
        <v>4142</v>
      </c>
      <c r="B2" s="174"/>
      <c r="C2" s="174"/>
    </row>
    <row r="3" spans="1:3">
      <c r="A3" s="174"/>
      <c r="B3" s="174"/>
      <c r="C3" s="174"/>
    </row>
    <row r="4" spans="1:3">
      <c r="A4" s="174" t="s">
        <v>4143</v>
      </c>
      <c r="B4" s="174"/>
      <c r="C4" s="174"/>
    </row>
    <row r="5" spans="1:3">
      <c r="A5" s="174" t="s">
        <v>80</v>
      </c>
      <c r="B5" s="174"/>
      <c r="C5" s="174"/>
    </row>
    <row r="6" spans="1:3">
      <c r="A6" s="174" t="s">
        <v>4144</v>
      </c>
      <c r="B6" s="174"/>
      <c r="C6" s="174"/>
    </row>
    <row r="7" spans="1:3">
      <c r="A7" s="175" t="s">
        <v>4145</v>
      </c>
      <c r="B7" s="172"/>
      <c r="C7" s="172"/>
    </row>
    <row r="8" spans="1:3">
      <c r="A8" s="172" t="s">
        <v>4146</v>
      </c>
      <c r="B8" s="176">
        <v>23701588</v>
      </c>
      <c r="C8" s="176">
        <v>23701588</v>
      </c>
    </row>
    <row r="9" spans="1:3">
      <c r="A9" s="172" t="s">
        <v>4147</v>
      </c>
      <c r="B9" s="176">
        <v>0</v>
      </c>
      <c r="C9" s="176">
        <v>0</v>
      </c>
    </row>
    <row r="10" spans="1:3">
      <c r="A10" s="172" t="s">
        <v>4148</v>
      </c>
      <c r="B10" s="176">
        <v>23701588</v>
      </c>
      <c r="C10" s="176">
        <v>23701588</v>
      </c>
    </row>
    <row r="11" spans="1:3">
      <c r="A11" s="175" t="s">
        <v>4145</v>
      </c>
      <c r="B11" s="172"/>
      <c r="C11" s="172"/>
    </row>
    <row r="12" spans="1:3">
      <c r="A12" s="173" t="s">
        <v>4149</v>
      </c>
    </row>
    <row r="13" spans="1:3">
      <c r="A13" s="173" t="s">
        <v>4150</v>
      </c>
      <c r="B13" s="177">
        <v>-21910</v>
      </c>
      <c r="C13" s="177">
        <v>-21910</v>
      </c>
    </row>
    <row r="14" spans="1:3">
      <c r="A14" s="173" t="s">
        <v>4151</v>
      </c>
      <c r="B14" s="177">
        <v>1125711</v>
      </c>
      <c r="C14" s="177">
        <v>1125711</v>
      </c>
    </row>
    <row r="15" spans="1:3">
      <c r="A15" s="178" t="s">
        <v>4152</v>
      </c>
      <c r="B15" s="179">
        <v>1103801</v>
      </c>
      <c r="C15" s="179">
        <v>1103801</v>
      </c>
    </row>
    <row r="16" spans="1:3">
      <c r="A16" s="180" t="s">
        <v>4145</v>
      </c>
    </row>
    <row r="17" spans="1:3">
      <c r="A17" s="173" t="s">
        <v>5</v>
      </c>
    </row>
    <row r="18" spans="1:3">
      <c r="A18" s="173" t="s">
        <v>4153</v>
      </c>
      <c r="B18" s="177">
        <v>6836619</v>
      </c>
      <c r="C18" s="177">
        <v>6836619</v>
      </c>
    </row>
    <row r="19" spans="1:3">
      <c r="A19" s="178" t="s">
        <v>4154</v>
      </c>
      <c r="B19" s="179">
        <v>6836619</v>
      </c>
      <c r="C19" s="179">
        <v>6836619</v>
      </c>
    </row>
    <row r="20" spans="1:3">
      <c r="A20" s="180" t="s">
        <v>4145</v>
      </c>
    </row>
    <row r="21" spans="1:3">
      <c r="A21" s="173" t="s">
        <v>4155</v>
      </c>
    </row>
    <row r="22" spans="1:3">
      <c r="A22" s="173" t="s">
        <v>4156</v>
      </c>
      <c r="B22" s="177">
        <v>-42798755</v>
      </c>
      <c r="C22" s="177">
        <v>-42798755</v>
      </c>
    </row>
    <row r="23" spans="1:3">
      <c r="A23" s="178" t="s">
        <v>4157</v>
      </c>
      <c r="B23" s="179">
        <v>-42798755</v>
      </c>
      <c r="C23" s="179">
        <v>-42798755</v>
      </c>
    </row>
    <row r="24" spans="1:3">
      <c r="A24" s="180" t="s">
        <v>4145</v>
      </c>
    </row>
    <row r="25" spans="1:3">
      <c r="A25" s="173" t="s">
        <v>4158</v>
      </c>
    </row>
    <row r="26" spans="1:3">
      <c r="A26" s="173" t="s">
        <v>4159</v>
      </c>
      <c r="B26" s="177">
        <v>50358</v>
      </c>
      <c r="C26" s="177">
        <v>50358</v>
      </c>
    </row>
    <row r="27" spans="1:3">
      <c r="A27" s="173" t="s">
        <v>4160</v>
      </c>
      <c r="B27" s="177">
        <v>177519</v>
      </c>
      <c r="C27" s="177">
        <v>177519</v>
      </c>
    </row>
    <row r="28" spans="1:3">
      <c r="A28" s="173" t="s">
        <v>4161</v>
      </c>
      <c r="B28" s="177">
        <v>31456</v>
      </c>
      <c r="C28" s="177">
        <v>31456</v>
      </c>
    </row>
    <row r="29" spans="1:3">
      <c r="A29" s="173" t="s">
        <v>4162</v>
      </c>
      <c r="B29" s="177">
        <v>112426</v>
      </c>
      <c r="C29" s="177">
        <v>112426</v>
      </c>
    </row>
    <row r="30" spans="1:3">
      <c r="A30" s="173" t="s">
        <v>4163</v>
      </c>
      <c r="B30" s="177">
        <v>6435</v>
      </c>
      <c r="C30" s="177">
        <v>6435</v>
      </c>
    </row>
    <row r="31" spans="1:3">
      <c r="A31" s="173" t="s">
        <v>4164</v>
      </c>
      <c r="B31" s="177">
        <v>-78033</v>
      </c>
      <c r="C31" s="177">
        <v>-78033</v>
      </c>
    </row>
    <row r="32" spans="1:3">
      <c r="A32" s="178" t="s">
        <v>4165</v>
      </c>
      <c r="B32" s="179">
        <v>300160</v>
      </c>
      <c r="C32" s="179">
        <v>300160</v>
      </c>
    </row>
    <row r="33" spans="1:8">
      <c r="A33" s="180" t="s">
        <v>4145</v>
      </c>
    </row>
    <row r="34" spans="1:8">
      <c r="A34" s="173" t="s">
        <v>4166</v>
      </c>
    </row>
    <row r="35" spans="1:8">
      <c r="A35" s="181" t="s">
        <v>4167</v>
      </c>
      <c r="B35" s="182">
        <v>31180</v>
      </c>
      <c r="C35" s="182">
        <v>31180</v>
      </c>
    </row>
    <row r="36" spans="1:8">
      <c r="A36" s="173" t="s">
        <v>4168</v>
      </c>
      <c r="B36" s="177">
        <v>3229816</v>
      </c>
      <c r="C36" s="177">
        <v>3229816</v>
      </c>
    </row>
    <row r="37" spans="1:8">
      <c r="A37" s="173" t="s">
        <v>4169</v>
      </c>
      <c r="B37" s="177">
        <v>-23871142</v>
      </c>
      <c r="C37" s="177">
        <v>-23871142</v>
      </c>
    </row>
    <row r="38" spans="1:8">
      <c r="A38" s="173" t="s">
        <v>4170</v>
      </c>
      <c r="B38" s="177">
        <v>-1291437</v>
      </c>
      <c r="C38" s="177">
        <v>-1291437</v>
      </c>
    </row>
    <row r="39" spans="1:8">
      <c r="A39" s="173" t="s">
        <v>4171</v>
      </c>
      <c r="B39" s="177">
        <v>115628</v>
      </c>
      <c r="C39" s="177">
        <v>115628</v>
      </c>
    </row>
    <row r="40" spans="1:8">
      <c r="A40" s="173" t="s">
        <v>4172</v>
      </c>
      <c r="B40" s="177">
        <v>1063446</v>
      </c>
      <c r="C40" s="177">
        <v>1063446</v>
      </c>
    </row>
    <row r="41" spans="1:8">
      <c r="A41" s="178" t="s">
        <v>4173</v>
      </c>
      <c r="B41" s="179">
        <v>-20722509</v>
      </c>
      <c r="C41" s="179">
        <v>-20722509</v>
      </c>
    </row>
    <row r="42" spans="1:8">
      <c r="A42" s="180" t="s">
        <v>4145</v>
      </c>
    </row>
    <row r="43" spans="1:8">
      <c r="A43" s="173" t="s">
        <v>4174</v>
      </c>
    </row>
    <row r="44" spans="1:8">
      <c r="A44" s="173" t="s">
        <v>4175</v>
      </c>
      <c r="B44" s="177">
        <v>63555</v>
      </c>
      <c r="C44" s="177">
        <v>63555</v>
      </c>
    </row>
    <row r="45" spans="1:8">
      <c r="A45" s="181" t="s">
        <v>4176</v>
      </c>
      <c r="B45" s="182">
        <v>216</v>
      </c>
      <c r="C45" s="182">
        <v>216</v>
      </c>
    </row>
    <row r="46" spans="1:8">
      <c r="A46" s="173" t="s">
        <v>4177</v>
      </c>
      <c r="B46" s="177">
        <v>-4593421</v>
      </c>
      <c r="C46" s="177">
        <v>-4593421</v>
      </c>
      <c r="E46" s="181" t="s">
        <v>4178</v>
      </c>
      <c r="F46" s="181"/>
      <c r="G46" s="182">
        <f>C45+C35</f>
        <v>31396</v>
      </c>
      <c r="H46" s="183"/>
    </row>
    <row r="47" spans="1:8">
      <c r="A47" s="178" t="s">
        <v>4179</v>
      </c>
      <c r="B47" s="179">
        <v>-4529650</v>
      </c>
      <c r="C47" s="179">
        <v>-4529650</v>
      </c>
    </row>
    <row r="48" spans="1:8">
      <c r="A48" s="180" t="s">
        <v>4145</v>
      </c>
    </row>
    <row r="49" spans="1:3">
      <c r="A49" s="173" t="s">
        <v>4180</v>
      </c>
    </row>
    <row r="50" spans="1:3">
      <c r="A50" s="173" t="s">
        <v>4181</v>
      </c>
      <c r="B50" s="177">
        <v>-7726</v>
      </c>
      <c r="C50" s="177">
        <v>-7726</v>
      </c>
    </row>
    <row r="51" spans="1:3">
      <c r="A51" s="173" t="s">
        <v>4182</v>
      </c>
      <c r="B51" s="177">
        <v>238360</v>
      </c>
      <c r="C51" s="177">
        <v>238360</v>
      </c>
    </row>
    <row r="52" spans="1:3">
      <c r="A52" s="173" t="s">
        <v>4183</v>
      </c>
      <c r="B52" s="177">
        <v>-234569</v>
      </c>
      <c r="C52" s="177">
        <v>-234569</v>
      </c>
    </row>
    <row r="53" spans="1:3">
      <c r="A53" s="173" t="s">
        <v>4184</v>
      </c>
      <c r="B53" s="177">
        <v>101743</v>
      </c>
      <c r="C53" s="177">
        <v>101743</v>
      </c>
    </row>
    <row r="54" spans="1:3">
      <c r="A54" s="173" t="s">
        <v>4185</v>
      </c>
      <c r="B54" s="177">
        <v>28098182</v>
      </c>
      <c r="C54" s="177">
        <v>28098182</v>
      </c>
    </row>
    <row r="55" spans="1:3">
      <c r="A55" s="173" t="s">
        <v>4186</v>
      </c>
      <c r="B55" s="177">
        <v>20340969</v>
      </c>
      <c r="C55" s="177">
        <v>20340969</v>
      </c>
    </row>
    <row r="56" spans="1:3">
      <c r="A56" s="173" t="s">
        <v>4187</v>
      </c>
      <c r="B56" s="177">
        <v>-17333503</v>
      </c>
      <c r="C56" s="177">
        <v>-17333503</v>
      </c>
    </row>
    <row r="57" spans="1:3">
      <c r="A57" s="173" t="s">
        <v>4188</v>
      </c>
      <c r="B57" s="177">
        <v>90545</v>
      </c>
      <c r="C57" s="177">
        <v>90545</v>
      </c>
    </row>
    <row r="58" spans="1:3">
      <c r="A58" s="173" t="s">
        <v>4189</v>
      </c>
      <c r="B58" s="177">
        <v>-55147</v>
      </c>
      <c r="C58" s="177">
        <v>-55147</v>
      </c>
    </row>
    <row r="59" spans="1:3">
      <c r="A59" s="173" t="s">
        <v>4190</v>
      </c>
      <c r="B59" s="177">
        <v>761337</v>
      </c>
      <c r="C59" s="177">
        <v>761337</v>
      </c>
    </row>
    <row r="60" spans="1:3">
      <c r="A60" s="173" t="s">
        <v>4191</v>
      </c>
      <c r="B60" s="177">
        <v>149407</v>
      </c>
      <c r="C60" s="177">
        <v>149407</v>
      </c>
    </row>
    <row r="61" spans="1:3">
      <c r="A61" s="173" t="s">
        <v>4192</v>
      </c>
      <c r="B61" s="177">
        <v>120000</v>
      </c>
      <c r="C61" s="177">
        <v>120000</v>
      </c>
    </row>
    <row r="62" spans="1:3">
      <c r="A62" s="173" t="s">
        <v>4193</v>
      </c>
      <c r="B62" s="177">
        <v>982250</v>
      </c>
      <c r="C62" s="177">
        <v>982250</v>
      </c>
    </row>
    <row r="63" spans="1:3">
      <c r="A63" s="173" t="s">
        <v>4194</v>
      </c>
      <c r="B63" s="177">
        <v>116484</v>
      </c>
      <c r="C63" s="177">
        <v>116484</v>
      </c>
    </row>
    <row r="64" spans="1:3">
      <c r="A64" s="173" t="s">
        <v>4195</v>
      </c>
      <c r="B64" s="177">
        <v>0</v>
      </c>
      <c r="C64" s="177">
        <v>0</v>
      </c>
    </row>
    <row r="65" spans="1:3">
      <c r="A65" s="173" t="s">
        <v>4196</v>
      </c>
      <c r="B65" s="177">
        <v>244100</v>
      </c>
      <c r="C65" s="177">
        <v>244100</v>
      </c>
    </row>
    <row r="66" spans="1:3">
      <c r="A66" s="173" t="s">
        <v>4197</v>
      </c>
      <c r="B66" s="177">
        <v>-93761</v>
      </c>
      <c r="C66" s="177">
        <v>-93761</v>
      </c>
    </row>
    <row r="67" spans="1:3">
      <c r="A67" s="173" t="s">
        <v>4198</v>
      </c>
      <c r="B67" s="177">
        <v>51654</v>
      </c>
      <c r="C67" s="177">
        <v>51654</v>
      </c>
    </row>
    <row r="68" spans="1:3">
      <c r="A68" s="173" t="s">
        <v>4199</v>
      </c>
      <c r="B68" s="177">
        <v>10609115</v>
      </c>
      <c r="C68" s="177">
        <v>10609115</v>
      </c>
    </row>
    <row r="69" spans="1:3">
      <c r="A69" s="173" t="s">
        <v>4200</v>
      </c>
      <c r="B69" s="177">
        <v>-6544622</v>
      </c>
      <c r="C69" s="177">
        <v>-6544622</v>
      </c>
    </row>
    <row r="70" spans="1:3">
      <c r="A70" s="173" t="s">
        <v>4201</v>
      </c>
      <c r="B70" s="177">
        <v>377801</v>
      </c>
      <c r="C70" s="177">
        <v>377801</v>
      </c>
    </row>
    <row r="71" spans="1:3">
      <c r="A71" s="173" t="s">
        <v>4202</v>
      </c>
      <c r="B71" s="177">
        <v>84504</v>
      </c>
      <c r="C71" s="177">
        <v>84504</v>
      </c>
    </row>
    <row r="72" spans="1:3">
      <c r="A72" s="173" t="s">
        <v>4203</v>
      </c>
      <c r="B72" s="177">
        <v>-2547249</v>
      </c>
      <c r="C72" s="177">
        <v>-2547249</v>
      </c>
    </row>
    <row r="73" spans="1:3">
      <c r="A73" s="173" t="s">
        <v>4204</v>
      </c>
      <c r="B73" s="177">
        <v>558872</v>
      </c>
      <c r="C73" s="177">
        <v>558872</v>
      </c>
    </row>
    <row r="74" spans="1:3">
      <c r="A74" s="178" t="s">
        <v>4205</v>
      </c>
      <c r="B74" s="179">
        <v>36108745</v>
      </c>
      <c r="C74" s="179">
        <v>36108745</v>
      </c>
    </row>
    <row r="75" spans="1:3">
      <c r="A75" s="180" t="s">
        <v>4145</v>
      </c>
    </row>
    <row r="76" spans="1:3">
      <c r="A76" s="178" t="s">
        <v>4206</v>
      </c>
      <c r="B76" s="179">
        <v>0</v>
      </c>
      <c r="C76" s="179">
        <v>0</v>
      </c>
    </row>
    <row r="77" spans="1:3">
      <c r="A77" s="173" t="s">
        <v>4207</v>
      </c>
      <c r="B77" s="177">
        <v>0</v>
      </c>
      <c r="C77" s="177">
        <v>0</v>
      </c>
    </row>
    <row r="78" spans="1:3">
      <c r="A78" s="178" t="s">
        <v>4208</v>
      </c>
      <c r="B78" s="179">
        <v>0</v>
      </c>
      <c r="C78" s="179">
        <v>0</v>
      </c>
    </row>
    <row r="79" spans="1:3">
      <c r="A79" s="173" t="s">
        <v>4209</v>
      </c>
      <c r="B79" s="173">
        <v>0.21</v>
      </c>
      <c r="C79" s="173">
        <v>0</v>
      </c>
    </row>
    <row r="80" spans="1:3">
      <c r="A80" s="173" t="s">
        <v>4210</v>
      </c>
      <c r="B80" s="177">
        <v>0</v>
      </c>
      <c r="C80" s="177">
        <v>0</v>
      </c>
    </row>
    <row r="81" spans="1:3">
      <c r="A81" s="173" t="s">
        <v>4211</v>
      </c>
      <c r="B81" s="177">
        <v>0</v>
      </c>
      <c r="C81" s="177">
        <v>0</v>
      </c>
    </row>
    <row r="82" spans="1:3">
      <c r="A82" s="173" t="s">
        <v>4212</v>
      </c>
      <c r="B82" s="177">
        <v>0</v>
      </c>
      <c r="C82" s="177">
        <v>0</v>
      </c>
    </row>
    <row r="83" spans="1:3">
      <c r="A83" s="173" t="s">
        <v>4213</v>
      </c>
      <c r="B83" s="177">
        <v>0</v>
      </c>
      <c r="C83" s="177">
        <v>0</v>
      </c>
    </row>
    <row r="84" spans="1:3">
      <c r="A84" s="178" t="s">
        <v>4214</v>
      </c>
      <c r="B84" s="179">
        <v>0</v>
      </c>
      <c r="C84" s="179">
        <v>0</v>
      </c>
    </row>
    <row r="85" spans="1:3">
      <c r="A85" s="173" t="s">
        <v>4215</v>
      </c>
      <c r="B85" s="177">
        <v>0</v>
      </c>
      <c r="C85" s="177">
        <v>0</v>
      </c>
    </row>
    <row r="86" spans="1:3">
      <c r="A86" s="178" t="s">
        <v>4216</v>
      </c>
      <c r="B86" s="179">
        <v>0</v>
      </c>
      <c r="C86" s="179">
        <v>0</v>
      </c>
    </row>
    <row r="87" spans="1:3">
      <c r="A87" s="180" t="s">
        <v>4145</v>
      </c>
    </row>
  </sheetData>
  <pageMargins left="0.7" right="0.7" top="0.75" bottom="0.75" header="0.3" footer="0.3"/>
  <pageSetup scale="5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23DF-F9DD-4205-AFF1-E4D190E71EF8}">
  <sheetPr>
    <pageSetUpPr fitToPage="1"/>
  </sheetPr>
  <dimension ref="A1:U81"/>
  <sheetViews>
    <sheetView zoomScale="80" zoomScaleNormal="80" workbookViewId="0">
      <selection activeCell="D14" sqref="D14"/>
    </sheetView>
  </sheetViews>
  <sheetFormatPr defaultRowHeight="13.8"/>
  <cols>
    <col min="1" max="1" width="8.5546875" style="173" customWidth="1"/>
    <col min="2" max="2" width="52.44140625" style="173" customWidth="1"/>
    <col min="3" max="4" width="11.33203125" style="173" bestFit="1" customWidth="1"/>
    <col min="5" max="5" width="15.44140625" style="173" bestFit="1" customWidth="1"/>
    <col min="6" max="6" width="10.109375" style="173" bestFit="1" customWidth="1"/>
    <col min="7" max="7" width="14" style="173" bestFit="1" customWidth="1"/>
    <col min="8" max="8" width="19.44140625" style="173" customWidth="1"/>
    <col min="9" max="9" width="12.5546875" style="173" customWidth="1"/>
    <col min="10" max="10" width="13.109375" style="173" customWidth="1"/>
    <col min="11" max="11" width="19.5546875" style="173" customWidth="1"/>
    <col min="12" max="12" width="12.88671875" style="173" bestFit="1" customWidth="1"/>
    <col min="13" max="13" width="15.6640625" style="173" bestFit="1" customWidth="1"/>
    <col min="14" max="14" width="14" style="173" bestFit="1" customWidth="1"/>
    <col min="15" max="15" width="2.88671875" style="173" customWidth="1"/>
    <col min="16" max="16" width="14.6640625" style="173" customWidth="1"/>
    <col min="17" max="17" width="15.6640625" style="173" customWidth="1"/>
    <col min="18" max="18" width="13.44140625" style="173" bestFit="1" customWidth="1"/>
    <col min="19" max="19" width="6.5546875" style="173" bestFit="1" customWidth="1"/>
    <col min="20" max="20" width="8.44140625" style="173" bestFit="1" customWidth="1"/>
    <col min="21" max="21" width="13.44140625" style="173" bestFit="1" customWidth="1"/>
    <col min="22" max="16384" width="8.88671875" style="173"/>
  </cols>
  <sheetData>
    <row r="1" spans="1:21">
      <c r="A1" s="191" t="s">
        <v>4066</v>
      </c>
      <c r="B1" s="191"/>
      <c r="C1" s="191"/>
      <c r="D1" s="191"/>
      <c r="E1" s="192"/>
      <c r="F1" s="191"/>
      <c r="G1" s="191"/>
      <c r="H1" s="191"/>
      <c r="I1" s="191"/>
      <c r="J1" s="191"/>
      <c r="K1" s="191"/>
      <c r="L1" s="191"/>
      <c r="M1" s="191"/>
      <c r="N1" s="193"/>
    </row>
    <row r="2" spans="1:21">
      <c r="A2" s="172" t="s">
        <v>4067</v>
      </c>
      <c r="B2" s="191"/>
      <c r="C2" s="191"/>
      <c r="D2" s="191"/>
      <c r="E2" s="191"/>
      <c r="F2" s="191"/>
      <c r="G2" s="191"/>
      <c r="H2" s="191"/>
      <c r="I2" s="191"/>
      <c r="J2" s="191"/>
      <c r="K2" s="191"/>
      <c r="L2" s="191"/>
      <c r="M2" s="191"/>
      <c r="N2" s="193"/>
    </row>
    <row r="3" spans="1:21">
      <c r="A3" s="172" t="s">
        <v>4068</v>
      </c>
      <c r="B3" s="191"/>
      <c r="C3" s="191"/>
      <c r="D3" s="191"/>
      <c r="E3" s="191"/>
      <c r="F3" s="191"/>
      <c r="G3" s="191"/>
      <c r="H3" s="191"/>
      <c r="I3" s="191"/>
      <c r="J3" s="191"/>
      <c r="K3" s="191"/>
      <c r="L3" s="191"/>
      <c r="M3" s="191"/>
      <c r="N3" s="193"/>
    </row>
    <row r="4" spans="1:21">
      <c r="A4" s="172" t="s">
        <v>4069</v>
      </c>
      <c r="B4" s="194"/>
      <c r="C4" s="194"/>
      <c r="D4" s="194"/>
      <c r="E4" s="194"/>
      <c r="F4" s="194"/>
      <c r="G4" s="194"/>
      <c r="H4" s="194"/>
      <c r="I4" s="194"/>
      <c r="J4" s="194"/>
      <c r="K4" s="194"/>
      <c r="L4" s="194"/>
      <c r="M4" s="194"/>
      <c r="N4" s="194"/>
    </row>
    <row r="5" spans="1:21">
      <c r="A5" s="195"/>
      <c r="B5" s="192"/>
      <c r="C5" s="192"/>
      <c r="D5" s="192"/>
      <c r="E5" s="192"/>
      <c r="F5" s="192"/>
      <c r="G5" s="192"/>
      <c r="H5" s="192"/>
      <c r="I5" s="192"/>
      <c r="J5" s="192"/>
      <c r="K5" s="192"/>
      <c r="L5" s="192"/>
      <c r="M5" s="192"/>
      <c r="N5" s="192"/>
    </row>
    <row r="6" spans="1:21" ht="15.6" customHeight="1">
      <c r="A6" s="196" t="s">
        <v>4070</v>
      </c>
      <c r="B6" s="192"/>
      <c r="C6" s="192"/>
      <c r="D6" s="192"/>
      <c r="E6" s="192"/>
      <c r="F6" s="192"/>
      <c r="G6" s="192"/>
      <c r="H6" s="192"/>
      <c r="I6" s="192"/>
      <c r="J6" s="192"/>
      <c r="K6" s="192"/>
      <c r="L6" s="192"/>
      <c r="M6" s="192"/>
      <c r="N6" s="192"/>
      <c r="T6" s="184"/>
    </row>
    <row r="7" spans="1:21" ht="17.399999999999999" customHeight="1">
      <c r="A7" s="195"/>
      <c r="B7" s="197" t="s">
        <v>16</v>
      </c>
      <c r="C7" s="197" t="s">
        <v>17</v>
      </c>
      <c r="D7" s="197" t="s">
        <v>4071</v>
      </c>
      <c r="E7" s="197" t="s">
        <v>19</v>
      </c>
      <c r="F7" s="197" t="s">
        <v>20</v>
      </c>
      <c r="G7" s="197" t="s">
        <v>21</v>
      </c>
      <c r="H7" s="197" t="s">
        <v>22</v>
      </c>
      <c r="I7" s="197" t="s">
        <v>23</v>
      </c>
      <c r="J7" s="197" t="s">
        <v>4072</v>
      </c>
      <c r="K7" s="197" t="s">
        <v>4073</v>
      </c>
      <c r="L7" s="197" t="s">
        <v>4074</v>
      </c>
      <c r="M7" s="197" t="s">
        <v>4075</v>
      </c>
      <c r="N7" s="197" t="s">
        <v>4076</v>
      </c>
      <c r="P7" s="308" t="s">
        <v>4077</v>
      </c>
      <c r="Q7" s="308"/>
      <c r="R7" s="308"/>
      <c r="S7" s="308"/>
      <c r="T7" s="308"/>
      <c r="U7" s="308"/>
    </row>
    <row r="8" spans="1:21" ht="15.6" customHeight="1">
      <c r="A8" s="195"/>
      <c r="B8" s="197"/>
      <c r="C8" s="197"/>
      <c r="D8" s="197"/>
      <c r="E8" s="197"/>
      <c r="F8" s="198"/>
      <c r="G8" s="198" t="s">
        <v>4078</v>
      </c>
      <c r="H8" s="197"/>
      <c r="I8" s="197"/>
      <c r="J8" s="197"/>
      <c r="K8" s="195"/>
      <c r="L8" s="198" t="s">
        <v>4079</v>
      </c>
      <c r="M8" s="197"/>
      <c r="N8" s="198" t="s">
        <v>4080</v>
      </c>
      <c r="P8" s="308"/>
      <c r="Q8" s="308"/>
      <c r="R8" s="308"/>
      <c r="S8" s="308"/>
      <c r="T8" s="308"/>
      <c r="U8" s="308"/>
    </row>
    <row r="9" spans="1:21" ht="27.6">
      <c r="A9" s="199" t="s">
        <v>4081</v>
      </c>
      <c r="B9" s="199" t="s">
        <v>4082</v>
      </c>
      <c r="C9" s="199" t="s">
        <v>4083</v>
      </c>
      <c r="D9" s="199" t="s">
        <v>4084</v>
      </c>
      <c r="E9" s="199" t="s">
        <v>4085</v>
      </c>
      <c r="F9" s="199" t="s">
        <v>4086</v>
      </c>
      <c r="G9" s="199" t="s">
        <v>4087</v>
      </c>
      <c r="H9" s="199" t="s">
        <v>4088</v>
      </c>
      <c r="I9" s="199" t="s">
        <v>4089</v>
      </c>
      <c r="J9" s="199" t="s">
        <v>4090</v>
      </c>
      <c r="K9" s="199" t="s">
        <v>4091</v>
      </c>
      <c r="L9" s="199" t="s">
        <v>4092</v>
      </c>
      <c r="M9" s="199" t="s">
        <v>4093</v>
      </c>
      <c r="N9" s="199" t="s">
        <v>4094</v>
      </c>
      <c r="P9" s="185"/>
      <c r="Q9" s="156" t="s">
        <v>4095</v>
      </c>
      <c r="R9" s="156" t="s">
        <v>4094</v>
      </c>
      <c r="S9" s="157" t="s">
        <v>4096</v>
      </c>
      <c r="T9" s="156" t="s">
        <v>4097</v>
      </c>
      <c r="U9" s="156" t="s">
        <v>4098</v>
      </c>
    </row>
    <row r="10" spans="1:21">
      <c r="A10" s="195">
        <v>1</v>
      </c>
      <c r="B10" s="200"/>
      <c r="C10" s="200"/>
      <c r="D10" s="200"/>
      <c r="E10" s="200"/>
      <c r="F10" s="200"/>
      <c r="G10" s="200"/>
      <c r="H10" s="200"/>
      <c r="I10" s="200"/>
      <c r="J10" s="200"/>
      <c r="K10" s="200"/>
      <c r="L10" s="200"/>
      <c r="M10" s="200"/>
      <c r="N10" s="200"/>
      <c r="P10" s="201">
        <v>44957</v>
      </c>
      <c r="Q10" s="186">
        <f>SUM($M$11:$M$20)</f>
        <v>3625000000</v>
      </c>
      <c r="R10" s="186">
        <f>SUM($N$11:$N$20)</f>
        <v>125710000</v>
      </c>
      <c r="S10" s="187">
        <f>R10/Q10</f>
        <v>3.4678620689655174E-2</v>
      </c>
      <c r="T10" s="188">
        <f>DAY(EOMONTH(P10,0))</f>
        <v>31</v>
      </c>
      <c r="U10" s="189">
        <f>S10</f>
        <v>3.4678620689655174E-2</v>
      </c>
    </row>
    <row r="11" spans="1:21">
      <c r="A11" s="195">
        <f t="shared" ref="A11:A21" si="0">A10+1</f>
        <v>2</v>
      </c>
      <c r="B11" s="202" t="s">
        <v>4099</v>
      </c>
      <c r="C11" s="203">
        <v>41597</v>
      </c>
      <c r="D11" s="203">
        <v>45260</v>
      </c>
      <c r="E11" s="204">
        <v>525000000</v>
      </c>
      <c r="F11" s="205">
        <v>0.99529999999999996</v>
      </c>
      <c r="G11" s="206">
        <f t="shared" ref="G11:G13" si="1">E11*F11</f>
        <v>522532500</v>
      </c>
      <c r="H11" s="207">
        <v>4.2500000000000003E-2</v>
      </c>
      <c r="I11" s="208">
        <f t="shared" ref="I11:I13" si="2">YIELD(C11,D11,H11,F11*100,100,2,0)</f>
        <v>4.3080413890097854E-2</v>
      </c>
      <c r="J11" s="209">
        <v>9.4023931428571436E-4</v>
      </c>
      <c r="K11" s="209">
        <v>0</v>
      </c>
      <c r="L11" s="207">
        <f t="shared" ref="L11" si="3">ROUND(I11+J11+K11,4)</f>
        <v>4.3999999999999997E-2</v>
      </c>
      <c r="M11" s="204">
        <v>525000000</v>
      </c>
      <c r="N11" s="210">
        <f>M11*L11</f>
        <v>23100000</v>
      </c>
      <c r="P11" s="201">
        <v>44985</v>
      </c>
      <c r="Q11" s="186">
        <f>SUM($M$11:$M$20)</f>
        <v>3625000000</v>
      </c>
      <c r="R11" s="186">
        <f>SUM($N$11:$N$20)</f>
        <v>125710000</v>
      </c>
      <c r="S11" s="187">
        <f t="shared" ref="S11:S21" si="4">R11/Q11</f>
        <v>3.4678620689655174E-2</v>
      </c>
      <c r="T11" s="188">
        <f>DAY(EOMONTH(P11,0))</f>
        <v>28</v>
      </c>
      <c r="U11" s="189">
        <f>S11</f>
        <v>3.4678620689655174E-2</v>
      </c>
    </row>
    <row r="12" spans="1:21" ht="15.6" customHeight="1">
      <c r="A12" s="195">
        <f t="shared" si="0"/>
        <v>3</v>
      </c>
      <c r="B12" s="173" t="s">
        <v>4100</v>
      </c>
      <c r="C12" s="211">
        <v>44434</v>
      </c>
      <c r="D12" s="211">
        <v>45527</v>
      </c>
      <c r="E12" s="212">
        <v>600000000</v>
      </c>
      <c r="F12" s="213">
        <v>1</v>
      </c>
      <c r="G12" s="212">
        <v>600000000</v>
      </c>
      <c r="H12" s="214">
        <v>1.0370000000000001E-2</v>
      </c>
      <c r="I12" s="208">
        <f t="shared" si="2"/>
        <v>1.0369925279348866E-2</v>
      </c>
      <c r="J12" s="209">
        <v>2.0481889100000001E-3</v>
      </c>
      <c r="K12" s="209">
        <v>0</v>
      </c>
      <c r="L12" s="214">
        <f>ROUND(I12+J12+K12,4)</f>
        <v>1.24E-2</v>
      </c>
      <c r="M12" s="212">
        <f>+E12</f>
        <v>600000000</v>
      </c>
      <c r="N12" s="215">
        <f>M12*L12</f>
        <v>7440000</v>
      </c>
      <c r="P12" s="201">
        <v>45016</v>
      </c>
      <c r="Q12" s="186">
        <f t="shared" ref="Q12:Q17" si="5">SUM($M$29:$M$38)</f>
        <v>3975000000</v>
      </c>
      <c r="R12" s="186">
        <f t="shared" ref="R12:R17" si="6">SUM($N$29:$N$38)</f>
        <v>147510000</v>
      </c>
      <c r="S12" s="187">
        <f>R12/Q12</f>
        <v>3.7109433962264148E-2</v>
      </c>
      <c r="T12" s="188">
        <f>DAY(EOMONTH(P12,0))</f>
        <v>31</v>
      </c>
      <c r="U12" s="187">
        <f>((S12*(P12-C33+1)/T12)+(S11*(C33-P11-1)/T12))</f>
        <v>3.6638953974017244E-2</v>
      </c>
    </row>
    <row r="13" spans="1:21">
      <c r="A13" s="195">
        <f t="shared" si="0"/>
        <v>4</v>
      </c>
      <c r="B13" s="216" t="s">
        <v>4101</v>
      </c>
      <c r="C13" s="203">
        <v>42382</v>
      </c>
      <c r="D13" s="203">
        <v>46037</v>
      </c>
      <c r="E13" s="217">
        <v>300000000</v>
      </c>
      <c r="F13" s="205">
        <v>0.99697000000000002</v>
      </c>
      <c r="G13" s="206">
        <f t="shared" si="1"/>
        <v>299091000</v>
      </c>
      <c r="H13" s="207">
        <v>3.95E-2</v>
      </c>
      <c r="I13" s="208">
        <f t="shared" si="2"/>
        <v>3.9869946878568249E-2</v>
      </c>
      <c r="J13" s="209">
        <v>9.5578199999999996E-4</v>
      </c>
      <c r="K13" s="209">
        <v>0</v>
      </c>
      <c r="L13" s="207">
        <f t="shared" ref="L13" si="7">ROUND(I13+J13+K13,4)</f>
        <v>4.0800000000000003E-2</v>
      </c>
      <c r="M13" s="217">
        <v>300000000</v>
      </c>
      <c r="N13" s="210">
        <f t="shared" ref="N13" si="8">M13*L13</f>
        <v>12240000</v>
      </c>
      <c r="P13" s="201">
        <v>45046</v>
      </c>
      <c r="Q13" s="186">
        <f t="shared" si="5"/>
        <v>3975000000</v>
      </c>
      <c r="R13" s="186">
        <f t="shared" si="6"/>
        <v>147510000</v>
      </c>
      <c r="S13" s="187">
        <f t="shared" si="4"/>
        <v>3.7109433962264148E-2</v>
      </c>
      <c r="T13" s="188">
        <f t="shared" ref="T13:T21" si="9">DAY(EOMONTH(P13,0))</f>
        <v>30</v>
      </c>
      <c r="U13" s="189">
        <f>S13</f>
        <v>3.7109433962264148E-2</v>
      </c>
    </row>
    <row r="14" spans="1:21">
      <c r="A14" s="195">
        <f t="shared" si="0"/>
        <v>5</v>
      </c>
      <c r="B14" s="216" t="s">
        <v>4102</v>
      </c>
      <c r="C14" s="203">
        <v>42601</v>
      </c>
      <c r="D14" s="203">
        <v>46402</v>
      </c>
      <c r="E14" s="217">
        <v>400000000</v>
      </c>
      <c r="F14" s="205">
        <v>0.99948999999999999</v>
      </c>
      <c r="G14" s="206">
        <f>E14*F14</f>
        <v>399796000</v>
      </c>
      <c r="H14" s="207">
        <v>3.15E-2</v>
      </c>
      <c r="I14" s="208">
        <f>YIELD(C14,D14,H14,F14*100,100,2,0)</f>
        <v>3.155574065360886E-2</v>
      </c>
      <c r="J14" s="209">
        <v>7.8739633247484741E-3</v>
      </c>
      <c r="K14" s="209">
        <v>2.0300187E-3</v>
      </c>
      <c r="L14" s="207">
        <f>ROUND(I14+J14+K14,4)</f>
        <v>4.1500000000000002E-2</v>
      </c>
      <c r="M14" s="217">
        <v>400000000</v>
      </c>
      <c r="N14" s="215">
        <f>M14*L14</f>
        <v>16600000</v>
      </c>
      <c r="P14" s="201">
        <v>45077</v>
      </c>
      <c r="Q14" s="186">
        <f t="shared" si="5"/>
        <v>3975000000</v>
      </c>
      <c r="R14" s="186">
        <f t="shared" si="6"/>
        <v>147510000</v>
      </c>
      <c r="S14" s="187">
        <f t="shared" si="4"/>
        <v>3.7109433962264148E-2</v>
      </c>
      <c r="T14" s="188">
        <f t="shared" si="9"/>
        <v>31</v>
      </c>
      <c r="U14" s="189">
        <f t="shared" ref="U14:U17" si="10">S14</f>
        <v>3.7109433962264148E-2</v>
      </c>
    </row>
    <row r="15" spans="1:21">
      <c r="A15" s="195">
        <f t="shared" si="0"/>
        <v>6</v>
      </c>
      <c r="B15" s="216" t="s">
        <v>4103</v>
      </c>
      <c r="C15" s="203">
        <v>43741</v>
      </c>
      <c r="D15" s="203">
        <v>47406</v>
      </c>
      <c r="E15" s="217">
        <v>400000000</v>
      </c>
      <c r="F15" s="205">
        <v>0.99656</v>
      </c>
      <c r="G15" s="206">
        <f>E15*F15</f>
        <v>398624000</v>
      </c>
      <c r="H15" s="207">
        <v>3.0499999999999999E-2</v>
      </c>
      <c r="I15" s="208">
        <f>YIELD(C15,D15,H15,F15*100,100,2,0)</f>
        <v>3.0900518298005258E-2</v>
      </c>
      <c r="J15" s="209">
        <v>9.1077059999999997E-4</v>
      </c>
      <c r="K15" s="209">
        <v>1.5607200000000002E-5</v>
      </c>
      <c r="L15" s="207">
        <f>ROUND(I15+J15+K15,4)</f>
        <v>3.1800000000000002E-2</v>
      </c>
      <c r="M15" s="217">
        <v>400000000</v>
      </c>
      <c r="N15" s="215">
        <f>M15*L15</f>
        <v>12720000</v>
      </c>
      <c r="P15" s="201">
        <v>45107</v>
      </c>
      <c r="Q15" s="186">
        <f t="shared" si="5"/>
        <v>3975000000</v>
      </c>
      <c r="R15" s="186">
        <f t="shared" si="6"/>
        <v>147510000</v>
      </c>
      <c r="S15" s="187">
        <f t="shared" si="4"/>
        <v>3.7109433962264148E-2</v>
      </c>
      <c r="T15" s="188">
        <f t="shared" si="9"/>
        <v>30</v>
      </c>
      <c r="U15" s="189">
        <f t="shared" si="10"/>
        <v>3.7109433962264148E-2</v>
      </c>
    </row>
    <row r="16" spans="1:21">
      <c r="A16" s="195">
        <f t="shared" si="0"/>
        <v>7</v>
      </c>
      <c r="B16" s="216" t="s">
        <v>4104</v>
      </c>
      <c r="C16" s="203">
        <v>43999</v>
      </c>
      <c r="D16" s="203">
        <v>47649</v>
      </c>
      <c r="E16" s="212">
        <v>400000000</v>
      </c>
      <c r="F16" s="213">
        <v>0.99658000000000002</v>
      </c>
      <c r="G16" s="218">
        <f>E16*F16</f>
        <v>398632000</v>
      </c>
      <c r="H16" s="214">
        <v>2.5000000000000001E-2</v>
      </c>
      <c r="I16" s="208">
        <f>YIELD(C16,D16,H16,F16*100,100,2,0)</f>
        <v>2.5389497768447077E-2</v>
      </c>
      <c r="J16" s="209">
        <v>9.3674936991737002E-4</v>
      </c>
      <c r="K16" s="209">
        <v>0</v>
      </c>
      <c r="L16" s="214">
        <f>ROUND(I16+J16+K16,4)</f>
        <v>2.63E-2</v>
      </c>
      <c r="M16" s="212">
        <v>400000000</v>
      </c>
      <c r="N16" s="215">
        <f>M16*L16</f>
        <v>10520000</v>
      </c>
      <c r="P16" s="201">
        <v>45138</v>
      </c>
      <c r="Q16" s="186">
        <f t="shared" si="5"/>
        <v>3975000000</v>
      </c>
      <c r="R16" s="186">
        <f t="shared" si="6"/>
        <v>147510000</v>
      </c>
      <c r="S16" s="187">
        <f t="shared" si="4"/>
        <v>3.7109433962264148E-2</v>
      </c>
      <c r="T16" s="188">
        <f t="shared" si="9"/>
        <v>31</v>
      </c>
      <c r="U16" s="189">
        <f t="shared" si="10"/>
        <v>3.7109433962264148E-2</v>
      </c>
    </row>
    <row r="17" spans="1:21">
      <c r="A17" s="195">
        <f t="shared" si="0"/>
        <v>8</v>
      </c>
      <c r="B17" s="216" t="s">
        <v>4105</v>
      </c>
      <c r="C17" s="203">
        <v>43329</v>
      </c>
      <c r="D17" s="203">
        <v>48700</v>
      </c>
      <c r="E17" s="217">
        <v>400000000</v>
      </c>
      <c r="F17" s="205">
        <v>0.99543000000000004</v>
      </c>
      <c r="G17" s="206">
        <f t="shared" ref="G17" si="11">E17*F17</f>
        <v>398172000</v>
      </c>
      <c r="H17" s="207">
        <v>4.3499999999999997E-2</v>
      </c>
      <c r="I17" s="208">
        <f t="shared" ref="I17" si="12">YIELD(C17,D17,H17,F17*100,100,2,0)</f>
        <v>4.391981373724866E-2</v>
      </c>
      <c r="J17" s="209">
        <v>8.4427530000000001E-4</v>
      </c>
      <c r="K17" s="209">
        <v>3.6077929561768038E-4</v>
      </c>
      <c r="L17" s="207">
        <f t="shared" ref="L17" si="13">ROUND(I17+J17+K17,4)</f>
        <v>4.5100000000000001E-2</v>
      </c>
      <c r="M17" s="217">
        <v>400000000</v>
      </c>
      <c r="N17" s="215">
        <f t="shared" ref="N17" si="14">M17*L17</f>
        <v>18040000</v>
      </c>
      <c r="P17" s="201">
        <v>45169</v>
      </c>
      <c r="Q17" s="186">
        <f t="shared" si="5"/>
        <v>3975000000</v>
      </c>
      <c r="R17" s="186">
        <f t="shared" si="6"/>
        <v>147510000</v>
      </c>
      <c r="S17" s="187">
        <f t="shared" si="4"/>
        <v>3.7109433962264148E-2</v>
      </c>
      <c r="T17" s="188">
        <f t="shared" si="9"/>
        <v>31</v>
      </c>
      <c r="U17" s="189">
        <f t="shared" si="10"/>
        <v>3.7109433962264148E-2</v>
      </c>
    </row>
    <row r="18" spans="1:21">
      <c r="A18" s="195">
        <f t="shared" si="0"/>
        <v>9</v>
      </c>
      <c r="B18" s="216" t="s">
        <v>4106</v>
      </c>
      <c r="C18" s="203">
        <v>42601</v>
      </c>
      <c r="D18" s="203">
        <v>53585</v>
      </c>
      <c r="E18" s="217">
        <v>300000000</v>
      </c>
      <c r="F18" s="205">
        <v>0.99455000000000005</v>
      </c>
      <c r="G18" s="206">
        <f>E18*F18</f>
        <v>298365000</v>
      </c>
      <c r="H18" s="207">
        <v>4.2000000000000003E-2</v>
      </c>
      <c r="I18" s="208">
        <f>YIELD(C18,D18,H18,F18*100,100,2,0)</f>
        <v>4.232044430624305E-2</v>
      </c>
      <c r="J18" s="209">
        <v>3.7018941463470351E-4</v>
      </c>
      <c r="K18" s="209">
        <v>1.0321071999999998E-3</v>
      </c>
      <c r="L18" s="207">
        <f>ROUND(I18+J18+K18,4)</f>
        <v>4.3700000000000003E-2</v>
      </c>
      <c r="M18" s="217">
        <v>300000000</v>
      </c>
      <c r="N18" s="215">
        <f>M18*L18</f>
        <v>13110000</v>
      </c>
      <c r="P18" s="201">
        <v>45199</v>
      </c>
      <c r="Q18" s="186">
        <f>SUM($M$48:$M$58)</f>
        <v>4425000000</v>
      </c>
      <c r="R18" s="186">
        <f>SUM($N$48:$N$58)</f>
        <v>176040000</v>
      </c>
      <c r="S18" s="187">
        <f t="shared" si="4"/>
        <v>3.9783050847457625E-2</v>
      </c>
      <c r="T18" s="188">
        <f t="shared" si="9"/>
        <v>30</v>
      </c>
      <c r="U18" s="187">
        <f>((S18*(P18-C56+1)/T18)+(S17*(C56-P17-1)/T18))</f>
        <v>3.8535362967700673E-2</v>
      </c>
    </row>
    <row r="19" spans="1:21">
      <c r="A19" s="195">
        <f t="shared" si="0"/>
        <v>10</v>
      </c>
      <c r="B19" s="216" t="s">
        <v>4107</v>
      </c>
      <c r="C19" s="203">
        <v>43741</v>
      </c>
      <c r="D19" s="203">
        <v>54711</v>
      </c>
      <c r="E19" s="212">
        <v>300000000</v>
      </c>
      <c r="F19" s="205">
        <v>0.99809999999999999</v>
      </c>
      <c r="G19" s="206">
        <f t="shared" ref="G19" si="15">E19*F19</f>
        <v>299430000</v>
      </c>
      <c r="H19" s="214">
        <v>3.875E-2</v>
      </c>
      <c r="I19" s="208">
        <f t="shared" ref="I19" si="16">YIELD(C19,D19,H19,F19*100,100,2,0)</f>
        <v>3.8857087829320992E-2</v>
      </c>
      <c r="J19" s="209">
        <v>3.7276113213616577E-4</v>
      </c>
      <c r="K19" s="209">
        <v>6.1855508037079955E-4</v>
      </c>
      <c r="L19" s="214">
        <f t="shared" ref="L19" si="17">ROUND(I19+J19+K19,4)</f>
        <v>3.9800000000000002E-2</v>
      </c>
      <c r="M19" s="212">
        <v>300000000</v>
      </c>
      <c r="N19" s="215">
        <f t="shared" ref="N19" si="18">M19*L19</f>
        <v>11940000</v>
      </c>
      <c r="P19" s="201">
        <v>45230</v>
      </c>
      <c r="Q19" s="186">
        <f>SUM($M$48:$M$58)</f>
        <v>4425000000</v>
      </c>
      <c r="R19" s="186">
        <f>SUM($N$48:$N$58)</f>
        <v>176040000</v>
      </c>
      <c r="S19" s="187">
        <f t="shared" si="4"/>
        <v>3.9783050847457625E-2</v>
      </c>
      <c r="T19" s="188">
        <f t="shared" si="9"/>
        <v>31</v>
      </c>
      <c r="U19" s="189">
        <f>S19</f>
        <v>3.9783050847457625E-2</v>
      </c>
    </row>
    <row r="20" spans="1:21">
      <c r="A20" s="195">
        <f t="shared" si="0"/>
        <v>11</v>
      </c>
      <c r="B20" s="216"/>
      <c r="C20" s="203"/>
      <c r="D20" s="203"/>
      <c r="E20" s="212"/>
      <c r="F20" s="213"/>
      <c r="G20" s="212"/>
      <c r="H20" s="219"/>
      <c r="I20" s="220"/>
      <c r="J20" s="209"/>
      <c r="K20" s="209"/>
      <c r="L20" s="214"/>
      <c r="M20" s="221"/>
      <c r="N20" s="222"/>
      <c r="P20" s="201">
        <v>45260</v>
      </c>
      <c r="Q20" s="186">
        <f>SUM($M$68:$M$77)</f>
        <v>3900000000</v>
      </c>
      <c r="R20" s="186">
        <f>SUM($N$68:$N$77)</f>
        <v>152940000</v>
      </c>
      <c r="S20" s="187">
        <f t="shared" si="4"/>
        <v>3.9215384615384617E-2</v>
      </c>
      <c r="T20" s="188">
        <f t="shared" si="9"/>
        <v>30</v>
      </c>
      <c r="U20" s="187">
        <f>((S20*(P20-D48+1)/T20)+(S19*(D48-P19-1)/T20))</f>
        <v>3.9764128639721862E-2</v>
      </c>
    </row>
    <row r="21" spans="1:21" ht="14.4" thickBot="1">
      <c r="A21" s="195">
        <f t="shared" si="0"/>
        <v>12</v>
      </c>
      <c r="B21" s="223" t="s">
        <v>4108</v>
      </c>
      <c r="C21" s="203"/>
      <c r="D21" s="203"/>
      <c r="E21" s="224">
        <f>ROUND(SUM(E11:E20),-1)</f>
        <v>3625000000</v>
      </c>
      <c r="F21" s="225"/>
      <c r="G21" s="226"/>
      <c r="H21" s="207"/>
      <c r="I21" s="208"/>
      <c r="J21" s="209"/>
      <c r="K21" s="209"/>
      <c r="L21" s="227">
        <f>ROUND(+N21/M21,4)</f>
        <v>3.4700000000000002E-2</v>
      </c>
      <c r="M21" s="228">
        <f>SUM(M11:M20)</f>
        <v>3625000000</v>
      </c>
      <c r="N21" s="228">
        <f>SUM(N11:N20)</f>
        <v>125710000</v>
      </c>
      <c r="P21" s="201">
        <v>45291</v>
      </c>
      <c r="Q21" s="186">
        <f>SUM($M$68:$M$77)</f>
        <v>3900000000</v>
      </c>
      <c r="R21" s="186">
        <f>SUM($N$68:$N$77)</f>
        <v>152940000</v>
      </c>
      <c r="S21" s="187">
        <f t="shared" si="4"/>
        <v>3.9215384615384617E-2</v>
      </c>
      <c r="T21" s="188">
        <f t="shared" si="9"/>
        <v>31</v>
      </c>
      <c r="U21" s="189">
        <f>S21</f>
        <v>3.9215384615384617E-2</v>
      </c>
    </row>
    <row r="22" spans="1:21" ht="15" thickTop="1" thickBot="1">
      <c r="A22" s="195"/>
      <c r="B22" s="229"/>
      <c r="C22" s="229"/>
      <c r="D22" s="229"/>
      <c r="E22" s="229"/>
      <c r="F22" s="229"/>
      <c r="G22" s="229"/>
      <c r="H22" s="229"/>
      <c r="I22" s="229"/>
      <c r="J22" s="229"/>
      <c r="K22" s="229"/>
      <c r="L22" s="229"/>
      <c r="M22" s="229"/>
      <c r="N22" s="229"/>
      <c r="P22" s="190"/>
      <c r="Q22" s="190"/>
      <c r="R22" s="190"/>
      <c r="S22" s="190"/>
      <c r="T22" s="188"/>
      <c r="U22" s="189"/>
    </row>
    <row r="23" spans="1:21" ht="14.4" thickBot="1">
      <c r="A23" s="195"/>
      <c r="B23" s="230"/>
      <c r="C23" s="230"/>
      <c r="D23" s="230"/>
      <c r="E23" s="230"/>
      <c r="F23" s="230"/>
      <c r="G23" s="230"/>
      <c r="H23" s="230"/>
      <c r="I23" s="230"/>
      <c r="J23" s="230"/>
      <c r="K23" s="230"/>
      <c r="L23" s="192"/>
      <c r="M23" s="192"/>
      <c r="N23" s="192"/>
      <c r="P23" s="190"/>
      <c r="Q23" s="190"/>
      <c r="R23" s="190"/>
      <c r="S23" s="190"/>
      <c r="T23" s="190"/>
      <c r="U23" s="190"/>
    </row>
    <row r="24" spans="1:21" ht="17.399999999999999" thickBot="1">
      <c r="A24" s="196" t="s">
        <v>4109</v>
      </c>
      <c r="B24" s="192"/>
      <c r="C24" s="192"/>
      <c r="D24" s="192"/>
      <c r="E24" s="192"/>
      <c r="F24" s="192"/>
      <c r="G24" s="192"/>
      <c r="H24" s="192"/>
      <c r="I24" s="192"/>
      <c r="J24" s="192"/>
      <c r="K24" s="192"/>
      <c r="L24" s="192"/>
      <c r="M24" s="192"/>
      <c r="N24" s="192"/>
      <c r="P24" s="190" t="s">
        <v>4217</v>
      </c>
      <c r="Q24" s="190"/>
      <c r="R24" s="190"/>
      <c r="S24" s="190"/>
      <c r="T24" s="186">
        <f>SUM(T10:T22)</f>
        <v>365</v>
      </c>
      <c r="U24" s="231">
        <f>AVERAGE(U10:U21)</f>
        <v>3.7403441019576086E-2</v>
      </c>
    </row>
    <row r="25" spans="1:21">
      <c r="B25" s="197" t="s">
        <v>16</v>
      </c>
      <c r="C25" s="197" t="s">
        <v>17</v>
      </c>
      <c r="D25" s="197" t="s">
        <v>4071</v>
      </c>
      <c r="E25" s="197" t="s">
        <v>19</v>
      </c>
      <c r="F25" s="197" t="s">
        <v>20</v>
      </c>
      <c r="G25" s="197" t="s">
        <v>21</v>
      </c>
      <c r="H25" s="197" t="s">
        <v>22</v>
      </c>
      <c r="I25" s="197" t="s">
        <v>23</v>
      </c>
      <c r="J25" s="197" t="s">
        <v>4072</v>
      </c>
      <c r="K25" s="197" t="s">
        <v>4073</v>
      </c>
      <c r="L25" s="197" t="s">
        <v>4074</v>
      </c>
      <c r="M25" s="197" t="s">
        <v>4075</v>
      </c>
      <c r="N25" s="197" t="s">
        <v>4076</v>
      </c>
      <c r="P25" s="190"/>
      <c r="Q25" s="190"/>
      <c r="R25" s="232"/>
      <c r="S25" s="232"/>
      <c r="T25" s="190"/>
      <c r="U25" s="190"/>
    </row>
    <row r="26" spans="1:21">
      <c r="A26" s="195"/>
      <c r="B26" s="197"/>
      <c r="C26" s="197"/>
      <c r="D26" s="197"/>
      <c r="E26" s="197"/>
      <c r="F26" s="198"/>
      <c r="G26" s="198" t="s">
        <v>4078</v>
      </c>
      <c r="H26" s="197"/>
      <c r="I26" s="197"/>
      <c r="J26" s="197"/>
      <c r="K26" s="195"/>
      <c r="L26" s="198" t="s">
        <v>4079</v>
      </c>
      <c r="M26" s="197"/>
      <c r="N26" s="198" t="s">
        <v>4080</v>
      </c>
      <c r="P26" s="233" t="s">
        <v>4110</v>
      </c>
      <c r="Q26" s="232"/>
      <c r="R26" s="232"/>
      <c r="S26" s="232"/>
      <c r="T26" s="190"/>
      <c r="U26" s="190"/>
    </row>
    <row r="27" spans="1:21" ht="27.6">
      <c r="A27" s="199" t="s">
        <v>4081</v>
      </c>
      <c r="B27" s="199" t="s">
        <v>4082</v>
      </c>
      <c r="C27" s="199" t="s">
        <v>4083</v>
      </c>
      <c r="D27" s="199" t="s">
        <v>4084</v>
      </c>
      <c r="E27" s="199" t="s">
        <v>4085</v>
      </c>
      <c r="F27" s="199" t="s">
        <v>4086</v>
      </c>
      <c r="G27" s="199" t="s">
        <v>4087</v>
      </c>
      <c r="H27" s="199" t="s">
        <v>4088</v>
      </c>
      <c r="I27" s="199" t="s">
        <v>4089</v>
      </c>
      <c r="J27" s="199" t="s">
        <v>4090</v>
      </c>
      <c r="K27" s="199" t="s">
        <v>4091</v>
      </c>
      <c r="L27" s="199" t="s">
        <v>4092</v>
      </c>
      <c r="M27" s="199" t="s">
        <v>4093</v>
      </c>
      <c r="N27" s="199" t="s">
        <v>4094</v>
      </c>
      <c r="P27" s="190"/>
      <c r="Q27" s="309" t="s">
        <v>4218</v>
      </c>
      <c r="R27" s="309"/>
      <c r="S27" s="309"/>
      <c r="T27" s="309"/>
      <c r="U27" s="309"/>
    </row>
    <row r="28" spans="1:21">
      <c r="B28" s="200"/>
      <c r="C28" s="200"/>
      <c r="D28" s="200"/>
      <c r="E28" s="200"/>
      <c r="F28" s="200"/>
      <c r="G28" s="200"/>
      <c r="H28" s="200"/>
      <c r="I28" s="200"/>
      <c r="J28" s="200"/>
      <c r="K28" s="200"/>
      <c r="L28" s="200"/>
      <c r="M28" s="200"/>
      <c r="N28" s="200"/>
      <c r="P28" s="233"/>
      <c r="Q28" s="309"/>
      <c r="R28" s="309"/>
      <c r="S28" s="309"/>
      <c r="T28" s="309"/>
      <c r="U28" s="309"/>
    </row>
    <row r="29" spans="1:21">
      <c r="A29" s="195">
        <f>A21+1</f>
        <v>13</v>
      </c>
      <c r="B29" s="202" t="s">
        <v>4099</v>
      </c>
      <c r="C29" s="203">
        <v>41597</v>
      </c>
      <c r="D29" s="203">
        <v>45260</v>
      </c>
      <c r="E29" s="204">
        <v>525000000</v>
      </c>
      <c r="F29" s="205">
        <v>0.99529999999999996</v>
      </c>
      <c r="G29" s="206">
        <f t="shared" ref="G29:G38" si="19">E29*F29</f>
        <v>522532500</v>
      </c>
      <c r="H29" s="207">
        <v>4.2500000000000003E-2</v>
      </c>
      <c r="I29" s="208">
        <f t="shared" ref="I29:I38" si="20">YIELD(C29,D29,H29,F29*100,100,2,0)</f>
        <v>4.3080413890097854E-2</v>
      </c>
      <c r="J29" s="209">
        <v>9.4023931428571436E-4</v>
      </c>
      <c r="K29" s="209">
        <v>0</v>
      </c>
      <c r="L29" s="207">
        <f t="shared" ref="L29:L38" si="21">ROUND(I29+J29+K29,4)</f>
        <v>4.3999999999999997E-2</v>
      </c>
      <c r="M29" s="204">
        <v>525000000</v>
      </c>
      <c r="N29" s="210">
        <f>M29*L29</f>
        <v>23100000</v>
      </c>
      <c r="Q29" s="234"/>
      <c r="R29" s="234"/>
      <c r="S29" s="234"/>
      <c r="T29" s="234"/>
      <c r="U29" s="234"/>
    </row>
    <row r="30" spans="1:21">
      <c r="A30" s="195">
        <f>A29+1</f>
        <v>14</v>
      </c>
      <c r="B30" s="173" t="s">
        <v>4100</v>
      </c>
      <c r="C30" s="211">
        <v>44434</v>
      </c>
      <c r="D30" s="211">
        <v>45527</v>
      </c>
      <c r="E30" s="212">
        <v>600000000</v>
      </c>
      <c r="F30" s="213">
        <v>1</v>
      </c>
      <c r="G30" s="212">
        <v>600000000</v>
      </c>
      <c r="H30" s="214">
        <v>1.0370000000000001E-2</v>
      </c>
      <c r="I30" s="208">
        <f t="shared" si="20"/>
        <v>1.0369925279348866E-2</v>
      </c>
      <c r="J30" s="209">
        <v>2.0481889100000001E-3</v>
      </c>
      <c r="K30" s="209">
        <v>0</v>
      </c>
      <c r="L30" s="214">
        <f>ROUND(I30+J30+K30,4)</f>
        <v>1.24E-2</v>
      </c>
      <c r="M30" s="212">
        <f>+E30</f>
        <v>600000000</v>
      </c>
      <c r="N30" s="215">
        <f>M30*L30</f>
        <v>7440000</v>
      </c>
      <c r="Q30" s="234"/>
      <c r="R30" s="234"/>
      <c r="S30" s="234"/>
      <c r="T30" s="234"/>
      <c r="U30" s="234"/>
    </row>
    <row r="31" spans="1:21" ht="15.75" customHeight="1">
      <c r="A31" s="195">
        <f t="shared" ref="A31:A40" si="22">A30+1</f>
        <v>15</v>
      </c>
      <c r="B31" s="216" t="s">
        <v>4101</v>
      </c>
      <c r="C31" s="203">
        <v>42382</v>
      </c>
      <c r="D31" s="203">
        <v>46037</v>
      </c>
      <c r="E31" s="217">
        <v>300000000</v>
      </c>
      <c r="F31" s="205">
        <v>0.99697000000000002</v>
      </c>
      <c r="G31" s="206">
        <f t="shared" si="19"/>
        <v>299091000</v>
      </c>
      <c r="H31" s="207">
        <v>3.95E-2</v>
      </c>
      <c r="I31" s="208">
        <f t="shared" si="20"/>
        <v>3.9869946878568249E-2</v>
      </c>
      <c r="J31" s="209">
        <v>9.5578199999999996E-4</v>
      </c>
      <c r="K31" s="209">
        <v>0</v>
      </c>
      <c r="L31" s="207">
        <f t="shared" si="21"/>
        <v>4.0800000000000003E-2</v>
      </c>
      <c r="M31" s="217">
        <v>300000000</v>
      </c>
      <c r="N31" s="210">
        <f t="shared" ref="N31:N38" si="23">M31*L31</f>
        <v>12240000</v>
      </c>
    </row>
    <row r="32" spans="1:21" ht="16.2" customHeight="1">
      <c r="A32" s="195">
        <f t="shared" si="22"/>
        <v>16</v>
      </c>
      <c r="B32" s="216" t="s">
        <v>4102</v>
      </c>
      <c r="C32" s="203">
        <v>42601</v>
      </c>
      <c r="D32" s="203">
        <v>46402</v>
      </c>
      <c r="E32" s="217">
        <v>400000000</v>
      </c>
      <c r="F32" s="205">
        <v>0.99948999999999999</v>
      </c>
      <c r="G32" s="206">
        <f>E32*F32</f>
        <v>399796000</v>
      </c>
      <c r="H32" s="207">
        <v>3.15E-2</v>
      </c>
      <c r="I32" s="208">
        <f>YIELD(C32,D32,H32,F32*100,100,2,0)</f>
        <v>3.155574065360886E-2</v>
      </c>
      <c r="J32" s="209">
        <v>7.8739633247484741E-3</v>
      </c>
      <c r="K32" s="209">
        <v>2.0300187E-3</v>
      </c>
      <c r="L32" s="207">
        <f>ROUND(I32+J32+K32,4)</f>
        <v>4.1500000000000002E-2</v>
      </c>
      <c r="M32" s="217">
        <v>400000000</v>
      </c>
      <c r="N32" s="215">
        <f>M32*L32</f>
        <v>16600000</v>
      </c>
    </row>
    <row r="33" spans="1:19">
      <c r="A33" s="195">
        <f t="shared" si="22"/>
        <v>17</v>
      </c>
      <c r="B33" s="216" t="s">
        <v>4111</v>
      </c>
      <c r="C33" s="203">
        <v>44992</v>
      </c>
      <c r="D33" s="203">
        <v>46827</v>
      </c>
      <c r="E33" s="217">
        <v>350000000</v>
      </c>
      <c r="F33" s="205">
        <f>ROUND(G33/E33,4)</f>
        <v>0.99680000000000002</v>
      </c>
      <c r="G33" s="206">
        <v>348869500</v>
      </c>
      <c r="H33" s="207">
        <v>5.9499999999999997E-2</v>
      </c>
      <c r="I33" s="208">
        <f>YIELD(C33,D33,H33,F33*100,100,2,0)</f>
        <v>6.0243486888810989E-2</v>
      </c>
      <c r="J33" s="209">
        <v>1.9402854835439264E-3</v>
      </c>
      <c r="K33" s="209">
        <v>0</v>
      </c>
      <c r="L33" s="207">
        <f>ROUND(I33+J33+K33,4)</f>
        <v>6.2199999999999998E-2</v>
      </c>
      <c r="M33" s="217">
        <v>350000000</v>
      </c>
      <c r="N33" s="215">
        <f>M33*L33</f>
        <v>21770000</v>
      </c>
    </row>
    <row r="34" spans="1:19">
      <c r="A34" s="195">
        <f t="shared" si="22"/>
        <v>18</v>
      </c>
      <c r="B34" s="216" t="s">
        <v>4103</v>
      </c>
      <c r="C34" s="203">
        <v>43741</v>
      </c>
      <c r="D34" s="203">
        <v>47406</v>
      </c>
      <c r="E34" s="217">
        <v>400000000</v>
      </c>
      <c r="F34" s="205">
        <v>0.99656</v>
      </c>
      <c r="G34" s="206">
        <f>E34*F34</f>
        <v>398624000</v>
      </c>
      <c r="H34" s="207">
        <v>3.0499999999999999E-2</v>
      </c>
      <c r="I34" s="208">
        <f>YIELD(C34,D34,H34,F34*100,100,2,0)</f>
        <v>3.0900518298005258E-2</v>
      </c>
      <c r="J34" s="209">
        <v>9.1077059999999997E-4</v>
      </c>
      <c r="K34" s="209">
        <v>1.5607200000000002E-5</v>
      </c>
      <c r="L34" s="207">
        <f>ROUND(I34+J34+K34,4)</f>
        <v>3.1800000000000002E-2</v>
      </c>
      <c r="M34" s="217">
        <v>400000000</v>
      </c>
      <c r="N34" s="215">
        <f>M34*L34</f>
        <v>12720000</v>
      </c>
      <c r="Q34" s="234"/>
      <c r="R34" s="234"/>
      <c r="S34" s="234"/>
    </row>
    <row r="35" spans="1:19">
      <c r="A35" s="195">
        <f t="shared" si="22"/>
        <v>19</v>
      </c>
      <c r="B35" s="216" t="s">
        <v>4104</v>
      </c>
      <c r="C35" s="203">
        <v>43999</v>
      </c>
      <c r="D35" s="203">
        <v>47649</v>
      </c>
      <c r="E35" s="212">
        <v>400000000</v>
      </c>
      <c r="F35" s="213">
        <v>0.99658000000000002</v>
      </c>
      <c r="G35" s="218">
        <f>E35*F35</f>
        <v>398632000</v>
      </c>
      <c r="H35" s="214">
        <v>2.5000000000000001E-2</v>
      </c>
      <c r="I35" s="208">
        <f>YIELD(C35,D35,H35,F35*100,100,2,0)</f>
        <v>2.5389497768447077E-2</v>
      </c>
      <c r="J35" s="209">
        <v>9.3674936991737002E-4</v>
      </c>
      <c r="K35" s="209">
        <v>0</v>
      </c>
      <c r="L35" s="214">
        <f>ROUND(I35+J35+K35,4)</f>
        <v>2.63E-2</v>
      </c>
      <c r="M35" s="212">
        <v>400000000</v>
      </c>
      <c r="N35" s="215">
        <f>M35*L35</f>
        <v>10520000</v>
      </c>
      <c r="Q35" s="234"/>
      <c r="R35" s="234"/>
      <c r="S35" s="234"/>
    </row>
    <row r="36" spans="1:19">
      <c r="A36" s="195">
        <f t="shared" si="22"/>
        <v>20</v>
      </c>
      <c r="B36" s="216" t="s">
        <v>4105</v>
      </c>
      <c r="C36" s="203">
        <v>43329</v>
      </c>
      <c r="D36" s="203">
        <v>48700</v>
      </c>
      <c r="E36" s="217">
        <v>400000000</v>
      </c>
      <c r="F36" s="205">
        <v>0.99543000000000004</v>
      </c>
      <c r="G36" s="206">
        <f t="shared" si="19"/>
        <v>398172000</v>
      </c>
      <c r="H36" s="207">
        <v>4.3499999999999997E-2</v>
      </c>
      <c r="I36" s="208">
        <f t="shared" si="20"/>
        <v>4.391981373724866E-2</v>
      </c>
      <c r="J36" s="209">
        <v>8.4427530000000001E-4</v>
      </c>
      <c r="K36" s="209">
        <v>3.6077929561768038E-4</v>
      </c>
      <c r="L36" s="207">
        <f t="shared" si="21"/>
        <v>4.5100000000000001E-2</v>
      </c>
      <c r="M36" s="217">
        <v>400000000</v>
      </c>
      <c r="N36" s="215">
        <f t="shared" si="23"/>
        <v>18040000</v>
      </c>
    </row>
    <row r="37" spans="1:19">
      <c r="A37" s="195">
        <f t="shared" si="22"/>
        <v>21</v>
      </c>
      <c r="B37" s="216" t="s">
        <v>4106</v>
      </c>
      <c r="C37" s="203">
        <v>42601</v>
      </c>
      <c r="D37" s="203">
        <v>53585</v>
      </c>
      <c r="E37" s="217">
        <v>300000000</v>
      </c>
      <c r="F37" s="205">
        <v>0.99455000000000005</v>
      </c>
      <c r="G37" s="206">
        <f>E37*F37</f>
        <v>298365000</v>
      </c>
      <c r="H37" s="207">
        <v>4.2000000000000003E-2</v>
      </c>
      <c r="I37" s="208">
        <f>YIELD(C37,D37,H37,F37*100,100,2,0)</f>
        <v>4.232044430624305E-2</v>
      </c>
      <c r="J37" s="209">
        <v>3.7018941463470351E-4</v>
      </c>
      <c r="K37" s="209">
        <v>1.0321071999999998E-3</v>
      </c>
      <c r="L37" s="207">
        <f>ROUND(I37+J37+K37,4)</f>
        <v>4.3700000000000003E-2</v>
      </c>
      <c r="M37" s="217">
        <v>300000000</v>
      </c>
      <c r="N37" s="215">
        <f>M37*L37</f>
        <v>13110000</v>
      </c>
    </row>
    <row r="38" spans="1:19">
      <c r="A38" s="195">
        <f t="shared" si="22"/>
        <v>22</v>
      </c>
      <c r="B38" s="216" t="s">
        <v>4107</v>
      </c>
      <c r="C38" s="203">
        <v>43741</v>
      </c>
      <c r="D38" s="203">
        <v>54711</v>
      </c>
      <c r="E38" s="212">
        <v>300000000</v>
      </c>
      <c r="F38" s="205">
        <v>0.99804999999999999</v>
      </c>
      <c r="G38" s="206">
        <f t="shared" si="19"/>
        <v>299415000</v>
      </c>
      <c r="H38" s="214">
        <v>3.875E-2</v>
      </c>
      <c r="I38" s="208">
        <f t="shared" si="20"/>
        <v>3.8859927047345075E-2</v>
      </c>
      <c r="J38" s="209">
        <v>3.7276113213616577E-4</v>
      </c>
      <c r="K38" s="209">
        <v>6.1855508037079955E-4</v>
      </c>
      <c r="L38" s="214">
        <f t="shared" si="21"/>
        <v>3.9899999999999998E-2</v>
      </c>
      <c r="M38" s="212">
        <v>300000000</v>
      </c>
      <c r="N38" s="215">
        <f t="shared" si="23"/>
        <v>11970000</v>
      </c>
    </row>
    <row r="39" spans="1:19">
      <c r="A39" s="195">
        <f t="shared" si="22"/>
        <v>23</v>
      </c>
      <c r="B39" s="216"/>
      <c r="C39" s="203"/>
      <c r="D39" s="203"/>
      <c r="E39" s="212"/>
      <c r="F39" s="213"/>
      <c r="G39" s="212"/>
      <c r="H39" s="219"/>
      <c r="I39" s="220"/>
      <c r="J39" s="209"/>
      <c r="K39" s="209"/>
      <c r="L39" s="214"/>
      <c r="M39" s="221"/>
      <c r="N39" s="222"/>
    </row>
    <row r="40" spans="1:19" ht="14.4" thickBot="1">
      <c r="A40" s="195">
        <f t="shared" si="22"/>
        <v>24</v>
      </c>
      <c r="B40" s="223" t="s">
        <v>4108</v>
      </c>
      <c r="C40" s="203"/>
      <c r="D40" s="203"/>
      <c r="E40" s="224">
        <f>ROUND(SUM(E29:E39),-1)</f>
        <v>3975000000</v>
      </c>
      <c r="F40" s="225"/>
      <c r="G40" s="226"/>
      <c r="H40" s="207"/>
      <c r="I40" s="208"/>
      <c r="J40" s="209"/>
      <c r="K40" s="209"/>
      <c r="L40" s="227">
        <f>ROUND(+N40/M40,4)</f>
        <v>3.7100000000000001E-2</v>
      </c>
      <c r="M40" s="228">
        <f>SUM(M29:M39)</f>
        <v>3975000000</v>
      </c>
      <c r="N40" s="228">
        <f>SUM(N29:N39)</f>
        <v>147510000</v>
      </c>
    </row>
    <row r="41" spans="1:19" ht="15" thickTop="1" thickBot="1">
      <c r="A41" s="195"/>
      <c r="B41" s="229"/>
      <c r="C41" s="229"/>
      <c r="D41" s="229"/>
      <c r="E41" s="229"/>
      <c r="F41" s="229"/>
      <c r="G41" s="229"/>
      <c r="H41" s="229"/>
      <c r="I41" s="229"/>
      <c r="J41" s="229"/>
      <c r="K41" s="229"/>
      <c r="L41" s="229"/>
      <c r="M41" s="229"/>
      <c r="N41" s="229"/>
    </row>
    <row r="42" spans="1:19">
      <c r="A42" s="195"/>
    </row>
    <row r="43" spans="1:19">
      <c r="A43" s="196" t="s">
        <v>4112</v>
      </c>
      <c r="B43" s="192"/>
      <c r="C43" s="192"/>
      <c r="D43" s="192"/>
      <c r="E43" s="192"/>
      <c r="F43" s="192"/>
      <c r="G43" s="192"/>
      <c r="H43" s="192"/>
      <c r="I43" s="192"/>
      <c r="J43" s="192"/>
      <c r="K43" s="192"/>
      <c r="L43" s="192"/>
      <c r="M43" s="192"/>
      <c r="N43" s="192"/>
    </row>
    <row r="44" spans="1:19">
      <c r="B44" s="197" t="s">
        <v>16</v>
      </c>
      <c r="C44" s="197" t="s">
        <v>17</v>
      </c>
      <c r="D44" s="197" t="s">
        <v>4071</v>
      </c>
      <c r="E44" s="197" t="s">
        <v>19</v>
      </c>
      <c r="F44" s="197" t="s">
        <v>20</v>
      </c>
      <c r="G44" s="197" t="s">
        <v>21</v>
      </c>
      <c r="H44" s="197" t="s">
        <v>22</v>
      </c>
      <c r="I44" s="197" t="s">
        <v>23</v>
      </c>
      <c r="J44" s="197" t="s">
        <v>4072</v>
      </c>
      <c r="K44" s="197" t="s">
        <v>4073</v>
      </c>
      <c r="L44" s="197" t="s">
        <v>4074</v>
      </c>
      <c r="M44" s="197" t="s">
        <v>4075</v>
      </c>
      <c r="N44" s="197" t="s">
        <v>4076</v>
      </c>
    </row>
    <row r="45" spans="1:19">
      <c r="A45" s="195"/>
      <c r="B45" s="197"/>
      <c r="C45" s="197"/>
      <c r="D45" s="197"/>
      <c r="E45" s="197"/>
      <c r="F45" s="198"/>
      <c r="G45" s="198" t="s">
        <v>4078</v>
      </c>
      <c r="H45" s="197"/>
      <c r="I45" s="197"/>
      <c r="J45" s="197"/>
      <c r="K45" s="195"/>
      <c r="L45" s="198" t="s">
        <v>4079</v>
      </c>
      <c r="M45" s="197"/>
      <c r="N45" s="198" t="s">
        <v>4080</v>
      </c>
    </row>
    <row r="46" spans="1:19" ht="27.6">
      <c r="A46" s="199" t="s">
        <v>4081</v>
      </c>
      <c r="B46" s="199" t="s">
        <v>4082</v>
      </c>
      <c r="C46" s="199" t="s">
        <v>4083</v>
      </c>
      <c r="D46" s="199" t="s">
        <v>4084</v>
      </c>
      <c r="E46" s="199" t="s">
        <v>4085</v>
      </c>
      <c r="F46" s="199" t="s">
        <v>4086</v>
      </c>
      <c r="G46" s="199" t="s">
        <v>4087</v>
      </c>
      <c r="H46" s="199" t="s">
        <v>4088</v>
      </c>
      <c r="I46" s="199" t="s">
        <v>4089</v>
      </c>
      <c r="J46" s="199" t="s">
        <v>4090</v>
      </c>
      <c r="K46" s="199" t="s">
        <v>4091</v>
      </c>
      <c r="L46" s="199" t="s">
        <v>4092</v>
      </c>
      <c r="M46" s="199" t="s">
        <v>4093</v>
      </c>
      <c r="N46" s="199" t="s">
        <v>4094</v>
      </c>
    </row>
    <row r="47" spans="1:19">
      <c r="B47" s="200"/>
      <c r="C47" s="200"/>
      <c r="D47" s="200"/>
      <c r="E47" s="200"/>
      <c r="F47" s="200"/>
      <c r="G47" s="200"/>
      <c r="H47" s="200"/>
      <c r="I47" s="200"/>
      <c r="J47" s="200"/>
      <c r="K47" s="200"/>
      <c r="L47" s="200"/>
      <c r="M47" s="200"/>
      <c r="N47" s="200"/>
    </row>
    <row r="48" spans="1:19">
      <c r="A48" s="195">
        <f>A40+1</f>
        <v>25</v>
      </c>
      <c r="B48" s="202" t="s">
        <v>4099</v>
      </c>
      <c r="C48" s="203">
        <v>41597</v>
      </c>
      <c r="D48" s="203">
        <v>45260</v>
      </c>
      <c r="E48" s="204">
        <v>525000000</v>
      </c>
      <c r="F48" s="205">
        <v>0.99529999999999996</v>
      </c>
      <c r="G48" s="206">
        <f t="shared" ref="G48:G50" si="24">E48*F48</f>
        <v>522532500</v>
      </c>
      <c r="H48" s="207">
        <v>4.2500000000000003E-2</v>
      </c>
      <c r="I48" s="208">
        <f t="shared" ref="I48:I50" si="25">YIELD(C48,D48,H48,F48*100,100,2,0)</f>
        <v>4.3080413890097854E-2</v>
      </c>
      <c r="J48" s="209">
        <v>9.4023931428571436E-4</v>
      </c>
      <c r="K48" s="209">
        <v>0</v>
      </c>
      <c r="L48" s="207">
        <f t="shared" ref="L48:L50" si="26">ROUND(I48+J48+K48,4)</f>
        <v>4.3999999999999997E-2</v>
      </c>
      <c r="M48" s="204">
        <v>525000000</v>
      </c>
      <c r="N48" s="210">
        <f>M48*L48</f>
        <v>23100000</v>
      </c>
    </row>
    <row r="49" spans="1:14">
      <c r="A49" s="195">
        <f>A48+1</f>
        <v>26</v>
      </c>
      <c r="B49" s="173" t="s">
        <v>4100</v>
      </c>
      <c r="C49" s="211">
        <v>44434</v>
      </c>
      <c r="D49" s="211">
        <v>45527</v>
      </c>
      <c r="E49" s="212">
        <v>600000000</v>
      </c>
      <c r="F49" s="213">
        <v>1</v>
      </c>
      <c r="G49" s="212">
        <v>600000000</v>
      </c>
      <c r="H49" s="214">
        <v>1.0370000000000001E-2</v>
      </c>
      <c r="I49" s="208">
        <f t="shared" si="25"/>
        <v>1.0369925279348866E-2</v>
      </c>
      <c r="J49" s="209">
        <v>2.0481889100000001E-3</v>
      </c>
      <c r="K49" s="209">
        <v>0</v>
      </c>
      <c r="L49" s="214">
        <f>ROUND(I49+J49+K49,4)</f>
        <v>1.24E-2</v>
      </c>
      <c r="M49" s="212">
        <f>+E49</f>
        <v>600000000</v>
      </c>
      <c r="N49" s="215">
        <f>M49*L49</f>
        <v>7440000</v>
      </c>
    </row>
    <row r="50" spans="1:14">
      <c r="A50" s="195">
        <f t="shared" ref="A50:A60" si="27">A49+1</f>
        <v>27</v>
      </c>
      <c r="B50" s="216" t="s">
        <v>4101</v>
      </c>
      <c r="C50" s="203">
        <v>42382</v>
      </c>
      <c r="D50" s="203">
        <v>46037</v>
      </c>
      <c r="E50" s="217">
        <v>300000000</v>
      </c>
      <c r="F50" s="205">
        <v>0.99697000000000002</v>
      </c>
      <c r="G50" s="206">
        <f t="shared" si="24"/>
        <v>299091000</v>
      </c>
      <c r="H50" s="207">
        <v>3.95E-2</v>
      </c>
      <c r="I50" s="208">
        <f t="shared" si="25"/>
        <v>3.9869946878568249E-2</v>
      </c>
      <c r="J50" s="209">
        <v>9.5578199999999996E-4</v>
      </c>
      <c r="K50" s="209">
        <v>0</v>
      </c>
      <c r="L50" s="207">
        <f t="shared" si="26"/>
        <v>4.0800000000000003E-2</v>
      </c>
      <c r="M50" s="217">
        <v>300000000</v>
      </c>
      <c r="N50" s="210">
        <f t="shared" ref="N50" si="28">M50*L50</f>
        <v>12240000</v>
      </c>
    </row>
    <row r="51" spans="1:14">
      <c r="A51" s="195">
        <f t="shared" si="27"/>
        <v>28</v>
      </c>
      <c r="B51" s="216" t="s">
        <v>4102</v>
      </c>
      <c r="C51" s="203">
        <v>42601</v>
      </c>
      <c r="D51" s="203">
        <v>46402</v>
      </c>
      <c r="E51" s="217">
        <v>400000000</v>
      </c>
      <c r="F51" s="205">
        <v>0.99948999999999999</v>
      </c>
      <c r="G51" s="206">
        <f>E51*F51</f>
        <v>399796000</v>
      </c>
      <c r="H51" s="207">
        <v>3.15E-2</v>
      </c>
      <c r="I51" s="208">
        <f>YIELD(C51,D51,H51,F51*100,100,2,0)</f>
        <v>3.155574065360886E-2</v>
      </c>
      <c r="J51" s="209">
        <v>7.8739633247484741E-3</v>
      </c>
      <c r="K51" s="209">
        <v>2.0300187E-3</v>
      </c>
      <c r="L51" s="207">
        <f>ROUND(I51+J51+K51,4)</f>
        <v>4.1500000000000002E-2</v>
      </c>
      <c r="M51" s="217">
        <v>400000000</v>
      </c>
      <c r="N51" s="215">
        <f>M51*L51</f>
        <v>16600000</v>
      </c>
    </row>
    <row r="52" spans="1:14">
      <c r="A52" s="195">
        <f t="shared" si="27"/>
        <v>29</v>
      </c>
      <c r="B52" s="216" t="s">
        <v>4111</v>
      </c>
      <c r="C52" s="203">
        <v>44992</v>
      </c>
      <c r="D52" s="203">
        <v>46827</v>
      </c>
      <c r="E52" s="217">
        <v>350000000</v>
      </c>
      <c r="F52" s="205">
        <f>ROUND(G52/E52,4)</f>
        <v>0.99680000000000002</v>
      </c>
      <c r="G52" s="206">
        <v>348869500</v>
      </c>
      <c r="H52" s="207">
        <v>5.9499999999999997E-2</v>
      </c>
      <c r="I52" s="208">
        <f>YIELD(C52,D52,H52,F52*100,100,2,0)</f>
        <v>6.0243486888810989E-2</v>
      </c>
      <c r="J52" s="209">
        <v>1.9402854835439264E-3</v>
      </c>
      <c r="K52" s="209">
        <v>0</v>
      </c>
      <c r="L52" s="207">
        <f>ROUND(I52+J52+K52,4)</f>
        <v>6.2199999999999998E-2</v>
      </c>
      <c r="M52" s="217">
        <v>350000000</v>
      </c>
      <c r="N52" s="215">
        <f>M52*L52</f>
        <v>21770000</v>
      </c>
    </row>
    <row r="53" spans="1:14">
      <c r="A53" s="195">
        <f t="shared" si="27"/>
        <v>30</v>
      </c>
      <c r="B53" s="216" t="s">
        <v>4103</v>
      </c>
      <c r="C53" s="203">
        <v>43741</v>
      </c>
      <c r="D53" s="203">
        <v>47406</v>
      </c>
      <c r="E53" s="217">
        <v>400000000</v>
      </c>
      <c r="F53" s="205">
        <v>0.99656</v>
      </c>
      <c r="G53" s="206">
        <f>E53*F53</f>
        <v>398624000</v>
      </c>
      <c r="H53" s="207">
        <v>3.0499999999999999E-2</v>
      </c>
      <c r="I53" s="208">
        <f>YIELD(C53,D53,H53,F53*100,100,2,0)</f>
        <v>3.0900518298005258E-2</v>
      </c>
      <c r="J53" s="209">
        <v>9.1077059999999997E-4</v>
      </c>
      <c r="K53" s="209">
        <v>1.5607200000000002E-5</v>
      </c>
      <c r="L53" s="207">
        <f>ROUND(I53+J53+K53,4)</f>
        <v>3.1800000000000002E-2</v>
      </c>
      <c r="M53" s="217">
        <v>400000000</v>
      </c>
      <c r="N53" s="215">
        <f>M53*L53</f>
        <v>12720000</v>
      </c>
    </row>
    <row r="54" spans="1:14">
      <c r="A54" s="195">
        <f t="shared" si="27"/>
        <v>31</v>
      </c>
      <c r="B54" s="216" t="s">
        <v>4104</v>
      </c>
      <c r="C54" s="203">
        <v>43999</v>
      </c>
      <c r="D54" s="203">
        <v>47649</v>
      </c>
      <c r="E54" s="212">
        <v>400000000</v>
      </c>
      <c r="F54" s="213">
        <v>0.99658000000000002</v>
      </c>
      <c r="G54" s="218">
        <f>E54*F54</f>
        <v>398632000</v>
      </c>
      <c r="H54" s="214">
        <v>2.5000000000000001E-2</v>
      </c>
      <c r="I54" s="208">
        <f>YIELD(C54,D54,H54,F54*100,100,2,0)</f>
        <v>2.5389497768447077E-2</v>
      </c>
      <c r="J54" s="209">
        <v>9.3674936991737002E-4</v>
      </c>
      <c r="K54" s="209">
        <v>0</v>
      </c>
      <c r="L54" s="214">
        <f>ROUND(I54+J54+K54,4)</f>
        <v>2.63E-2</v>
      </c>
      <c r="M54" s="212">
        <v>400000000</v>
      </c>
      <c r="N54" s="215">
        <f>M54*L54</f>
        <v>10520000</v>
      </c>
    </row>
    <row r="55" spans="1:14">
      <c r="A55" s="195">
        <f t="shared" si="27"/>
        <v>32</v>
      </c>
      <c r="B55" s="216" t="s">
        <v>4105</v>
      </c>
      <c r="C55" s="203">
        <v>43329</v>
      </c>
      <c r="D55" s="203">
        <v>48700</v>
      </c>
      <c r="E55" s="217">
        <v>400000000</v>
      </c>
      <c r="F55" s="205">
        <v>0.99543000000000004</v>
      </c>
      <c r="G55" s="206">
        <f t="shared" ref="G55:G56" si="29">E55*F55</f>
        <v>398172000</v>
      </c>
      <c r="H55" s="207">
        <v>4.3499999999999997E-2</v>
      </c>
      <c r="I55" s="208">
        <f t="shared" ref="I55:I56" si="30">YIELD(C55,D55,H55,F55*100,100,2,0)</f>
        <v>4.391981373724866E-2</v>
      </c>
      <c r="J55" s="209">
        <v>8.4427530000000001E-4</v>
      </c>
      <c r="K55" s="209">
        <v>3.6077929561768038E-4</v>
      </c>
      <c r="L55" s="207">
        <f t="shared" ref="L55:L56" si="31">ROUND(I55+J55+K55,4)</f>
        <v>4.5100000000000001E-2</v>
      </c>
      <c r="M55" s="217">
        <v>400000000</v>
      </c>
      <c r="N55" s="215">
        <f t="shared" ref="N55:N56" si="32">M55*L55</f>
        <v>18040000</v>
      </c>
    </row>
    <row r="56" spans="1:14">
      <c r="A56" s="195">
        <f t="shared" si="27"/>
        <v>33</v>
      </c>
      <c r="B56" s="216" t="s">
        <v>4113</v>
      </c>
      <c r="C56" s="203">
        <v>45184</v>
      </c>
      <c r="D56" s="203">
        <v>49079</v>
      </c>
      <c r="E56" s="217">
        <v>450000000</v>
      </c>
      <c r="F56" s="205">
        <v>0.99229999999999996</v>
      </c>
      <c r="G56" s="206">
        <f t="shared" si="29"/>
        <v>446535000</v>
      </c>
      <c r="H56" s="207">
        <v>6.1499999999999999E-2</v>
      </c>
      <c r="I56" s="208">
        <f t="shared" si="30"/>
        <v>6.248612242128089E-2</v>
      </c>
      <c r="J56" s="209">
        <v>9.1770189726775948E-4</v>
      </c>
      <c r="K56" s="209">
        <v>0</v>
      </c>
      <c r="L56" s="207">
        <f t="shared" si="31"/>
        <v>6.3399999999999998E-2</v>
      </c>
      <c r="M56" s="217">
        <v>450000000</v>
      </c>
      <c r="N56" s="215">
        <f t="shared" si="32"/>
        <v>28530000</v>
      </c>
    </row>
    <row r="57" spans="1:14">
      <c r="A57" s="195">
        <f t="shared" si="27"/>
        <v>34</v>
      </c>
      <c r="B57" s="216" t="s">
        <v>4106</v>
      </c>
      <c r="C57" s="203">
        <v>42601</v>
      </c>
      <c r="D57" s="203">
        <v>53585</v>
      </c>
      <c r="E57" s="217">
        <v>300000000</v>
      </c>
      <c r="F57" s="205">
        <v>0.99455000000000005</v>
      </c>
      <c r="G57" s="206">
        <f>E57*F57</f>
        <v>298365000</v>
      </c>
      <c r="H57" s="207">
        <v>4.2000000000000003E-2</v>
      </c>
      <c r="I57" s="208">
        <f>YIELD(C57,D57,H57,F57*100,100,2,0)</f>
        <v>4.232044430624305E-2</v>
      </c>
      <c r="J57" s="209">
        <v>3.7018941463470351E-4</v>
      </c>
      <c r="K57" s="209">
        <v>1.0321071999999998E-3</v>
      </c>
      <c r="L57" s="207">
        <f>ROUND(I57+J57+K57,4)</f>
        <v>4.3700000000000003E-2</v>
      </c>
      <c r="M57" s="217">
        <v>300000000</v>
      </c>
      <c r="N57" s="215">
        <f>M57*L57</f>
        <v>13110000</v>
      </c>
    </row>
    <row r="58" spans="1:14">
      <c r="A58" s="195">
        <f t="shared" si="27"/>
        <v>35</v>
      </c>
      <c r="B58" s="216" t="s">
        <v>4107</v>
      </c>
      <c r="C58" s="203">
        <v>43741</v>
      </c>
      <c r="D58" s="203">
        <v>54711</v>
      </c>
      <c r="E58" s="212">
        <v>300000000</v>
      </c>
      <c r="F58" s="205">
        <v>0.99804999999999999</v>
      </c>
      <c r="G58" s="206">
        <f t="shared" ref="G58" si="33">E58*F58</f>
        <v>299415000</v>
      </c>
      <c r="H58" s="214">
        <v>3.875E-2</v>
      </c>
      <c r="I58" s="208">
        <f t="shared" ref="I58" si="34">YIELD(C58,D58,H58,F58*100,100,2,0)</f>
        <v>3.8859927047345075E-2</v>
      </c>
      <c r="J58" s="209">
        <v>3.7276113213616577E-4</v>
      </c>
      <c r="K58" s="209">
        <v>6.1855508037079955E-4</v>
      </c>
      <c r="L58" s="214">
        <f t="shared" ref="L58" si="35">ROUND(I58+J58+K58,4)</f>
        <v>3.9899999999999998E-2</v>
      </c>
      <c r="M58" s="212">
        <v>300000000</v>
      </c>
      <c r="N58" s="215">
        <f t="shared" ref="N58" si="36">M58*L58</f>
        <v>11970000</v>
      </c>
    </row>
    <row r="59" spans="1:14">
      <c r="A59" s="195">
        <f t="shared" si="27"/>
        <v>36</v>
      </c>
      <c r="B59" s="216"/>
      <c r="C59" s="203"/>
      <c r="D59" s="203"/>
      <c r="E59" s="212"/>
      <c r="F59" s="213"/>
      <c r="G59" s="212"/>
      <c r="H59" s="219"/>
      <c r="I59" s="220"/>
      <c r="J59" s="209"/>
      <c r="K59" s="209"/>
      <c r="L59" s="214"/>
      <c r="M59" s="221"/>
      <c r="N59" s="222"/>
    </row>
    <row r="60" spans="1:14" ht="14.4" thickBot="1">
      <c r="A60" s="195">
        <f t="shared" si="27"/>
        <v>37</v>
      </c>
      <c r="B60" s="223" t="s">
        <v>4108</v>
      </c>
      <c r="C60" s="203"/>
      <c r="D60" s="203"/>
      <c r="E60" s="224">
        <f>ROUND(SUM(E48:E59),-1)</f>
        <v>4425000000</v>
      </c>
      <c r="F60" s="225"/>
      <c r="G60" s="226"/>
      <c r="H60" s="207"/>
      <c r="I60" s="208"/>
      <c r="J60" s="209"/>
      <c r="K60" s="209"/>
      <c r="L60" s="227">
        <f>ROUND(+N60/M60,4)</f>
        <v>3.9800000000000002E-2</v>
      </c>
      <c r="M60" s="228">
        <f>SUM(M48:M59)</f>
        <v>4425000000</v>
      </c>
      <c r="N60" s="228">
        <f>SUM(N48:N59)</f>
        <v>176040000</v>
      </c>
    </row>
    <row r="61" spans="1:14" ht="15" thickTop="1" thickBot="1">
      <c r="A61" s="195"/>
      <c r="B61" s="229"/>
      <c r="C61" s="229"/>
      <c r="D61" s="229"/>
      <c r="E61" s="229"/>
      <c r="F61" s="229"/>
      <c r="G61" s="229"/>
      <c r="H61" s="229"/>
      <c r="I61" s="229"/>
      <c r="J61" s="229"/>
      <c r="K61" s="229"/>
      <c r="L61" s="229"/>
      <c r="M61" s="229"/>
      <c r="N61" s="229"/>
    </row>
    <row r="62" spans="1:14">
      <c r="C62" s="203"/>
      <c r="D62" s="203"/>
      <c r="E62" s="235"/>
      <c r="F62" s="225"/>
      <c r="G62" s="226"/>
      <c r="H62" s="207"/>
      <c r="I62" s="208"/>
      <c r="J62" s="209"/>
      <c r="K62" s="209"/>
      <c r="L62" s="207"/>
      <c r="M62" s="236"/>
      <c r="N62" s="237"/>
    </row>
    <row r="63" spans="1:14">
      <c r="A63" s="196" t="s">
        <v>4114</v>
      </c>
      <c r="B63" s="192"/>
      <c r="C63" s="192"/>
      <c r="D63" s="192"/>
      <c r="E63" s="192"/>
      <c r="F63" s="192"/>
      <c r="G63" s="192"/>
      <c r="H63" s="192"/>
      <c r="I63" s="192"/>
      <c r="J63" s="192"/>
      <c r="K63" s="192"/>
      <c r="L63" s="192"/>
      <c r="M63" s="192"/>
      <c r="N63" s="192"/>
    </row>
    <row r="64" spans="1:14">
      <c r="B64" s="197" t="s">
        <v>16</v>
      </c>
      <c r="C64" s="197" t="s">
        <v>17</v>
      </c>
      <c r="D64" s="197" t="s">
        <v>4071</v>
      </c>
      <c r="E64" s="197" t="s">
        <v>19</v>
      </c>
      <c r="F64" s="197" t="s">
        <v>20</v>
      </c>
      <c r="G64" s="197" t="s">
        <v>21</v>
      </c>
      <c r="H64" s="197" t="s">
        <v>22</v>
      </c>
      <c r="I64" s="197" t="s">
        <v>23</v>
      </c>
      <c r="J64" s="197" t="s">
        <v>4072</v>
      </c>
      <c r="K64" s="197" t="s">
        <v>4073</v>
      </c>
      <c r="L64" s="197" t="s">
        <v>4074</v>
      </c>
      <c r="M64" s="197" t="s">
        <v>4075</v>
      </c>
      <c r="N64" s="197" t="s">
        <v>4076</v>
      </c>
    </row>
    <row r="65" spans="1:14">
      <c r="A65" s="195"/>
      <c r="B65" s="197"/>
      <c r="C65" s="197"/>
      <c r="D65" s="197"/>
      <c r="E65" s="197"/>
      <c r="F65" s="198"/>
      <c r="G65" s="198" t="s">
        <v>4078</v>
      </c>
      <c r="H65" s="197"/>
      <c r="I65" s="197"/>
      <c r="J65" s="197"/>
      <c r="K65" s="195"/>
      <c r="L65" s="198" t="s">
        <v>4079</v>
      </c>
      <c r="M65" s="197"/>
      <c r="N65" s="198" t="s">
        <v>4080</v>
      </c>
    </row>
    <row r="66" spans="1:14" ht="27.6">
      <c r="A66" s="199" t="s">
        <v>4081</v>
      </c>
      <c r="B66" s="199" t="s">
        <v>4082</v>
      </c>
      <c r="C66" s="199" t="s">
        <v>4083</v>
      </c>
      <c r="D66" s="199" t="s">
        <v>4084</v>
      </c>
      <c r="E66" s="199" t="s">
        <v>4085</v>
      </c>
      <c r="F66" s="199" t="s">
        <v>4086</v>
      </c>
      <c r="G66" s="199" t="s">
        <v>4087</v>
      </c>
      <c r="H66" s="199" t="s">
        <v>4088</v>
      </c>
      <c r="I66" s="199" t="s">
        <v>4089</v>
      </c>
      <c r="J66" s="199" t="s">
        <v>4090</v>
      </c>
      <c r="K66" s="199" t="s">
        <v>4091</v>
      </c>
      <c r="L66" s="199" t="s">
        <v>4092</v>
      </c>
      <c r="M66" s="199" t="s">
        <v>4093</v>
      </c>
      <c r="N66" s="199" t="s">
        <v>4094</v>
      </c>
    </row>
    <row r="67" spans="1:14">
      <c r="B67" s="200"/>
      <c r="C67" s="200"/>
      <c r="D67" s="200"/>
      <c r="E67" s="200"/>
      <c r="F67" s="200"/>
      <c r="G67" s="200"/>
      <c r="H67" s="200"/>
      <c r="I67" s="200"/>
      <c r="J67" s="200"/>
      <c r="K67" s="200"/>
      <c r="L67" s="200"/>
      <c r="M67" s="200"/>
      <c r="N67" s="200"/>
    </row>
    <row r="68" spans="1:14">
      <c r="A68" s="195">
        <f>A60+1</f>
        <v>38</v>
      </c>
      <c r="B68" s="173" t="s">
        <v>4100</v>
      </c>
      <c r="C68" s="211">
        <v>44434</v>
      </c>
      <c r="D68" s="211">
        <v>45527</v>
      </c>
      <c r="E68" s="212">
        <v>600000000</v>
      </c>
      <c r="F68" s="213">
        <v>1</v>
      </c>
      <c r="G68" s="212">
        <v>600000000</v>
      </c>
      <c r="H68" s="214">
        <v>1.0370000000000001E-2</v>
      </c>
      <c r="I68" s="208">
        <f t="shared" ref="I68:I69" si="37">YIELD(C68,D68,H68,F68*100,100,2,0)</f>
        <v>1.0369925279348866E-2</v>
      </c>
      <c r="J68" s="209">
        <v>2.0481889100000001E-3</v>
      </c>
      <c r="K68" s="209">
        <v>0</v>
      </c>
      <c r="L68" s="214">
        <f>ROUND(I68+J68+K68,4)</f>
        <v>1.24E-2</v>
      </c>
      <c r="M68" s="212">
        <f>+E68</f>
        <v>600000000</v>
      </c>
      <c r="N68" s="215">
        <f>M68*L68</f>
        <v>7440000</v>
      </c>
    </row>
    <row r="69" spans="1:14">
      <c r="A69" s="195">
        <f t="shared" ref="A69:A79" si="38">A68+1</f>
        <v>39</v>
      </c>
      <c r="B69" s="216" t="s">
        <v>4101</v>
      </c>
      <c r="C69" s="203">
        <v>42382</v>
      </c>
      <c r="D69" s="203">
        <v>46037</v>
      </c>
      <c r="E69" s="217">
        <v>300000000</v>
      </c>
      <c r="F69" s="205">
        <v>0.99697000000000002</v>
      </c>
      <c r="G69" s="206">
        <f t="shared" ref="G69" si="39">E69*F69</f>
        <v>299091000</v>
      </c>
      <c r="H69" s="207">
        <v>3.95E-2</v>
      </c>
      <c r="I69" s="208">
        <f t="shared" si="37"/>
        <v>3.9869946878568249E-2</v>
      </c>
      <c r="J69" s="209">
        <v>9.5578199999999996E-4</v>
      </c>
      <c r="K69" s="209">
        <v>0</v>
      </c>
      <c r="L69" s="207">
        <f t="shared" ref="L69" si="40">ROUND(I69+J69+K69,4)</f>
        <v>4.0800000000000003E-2</v>
      </c>
      <c r="M69" s="217">
        <v>300000000</v>
      </c>
      <c r="N69" s="210">
        <f t="shared" ref="N69" si="41">M69*L69</f>
        <v>12240000</v>
      </c>
    </row>
    <row r="70" spans="1:14">
      <c r="A70" s="195">
        <f t="shared" si="38"/>
        <v>40</v>
      </c>
      <c r="B70" s="216" t="s">
        <v>4102</v>
      </c>
      <c r="C70" s="203">
        <v>42601</v>
      </c>
      <c r="D70" s="203">
        <v>46402</v>
      </c>
      <c r="E70" s="217">
        <v>400000000</v>
      </c>
      <c r="F70" s="205">
        <v>0.99948999999999999</v>
      </c>
      <c r="G70" s="206">
        <f>E70*F70</f>
        <v>399796000</v>
      </c>
      <c r="H70" s="207">
        <v>3.15E-2</v>
      </c>
      <c r="I70" s="208">
        <f>YIELD(C70,D70,H70,F70*100,100,2,0)</f>
        <v>3.155574065360886E-2</v>
      </c>
      <c r="J70" s="209">
        <v>7.8739633247484741E-3</v>
      </c>
      <c r="K70" s="209">
        <v>2.0300187E-3</v>
      </c>
      <c r="L70" s="207">
        <f>ROUND(I70+J70+K70,4)</f>
        <v>4.1500000000000002E-2</v>
      </c>
      <c r="M70" s="217">
        <v>400000000</v>
      </c>
      <c r="N70" s="215">
        <f>M70*L70</f>
        <v>16600000</v>
      </c>
    </row>
    <row r="71" spans="1:14">
      <c r="A71" s="195">
        <f t="shared" si="38"/>
        <v>41</v>
      </c>
      <c r="B71" s="216" t="s">
        <v>4111</v>
      </c>
      <c r="C71" s="203">
        <v>44992</v>
      </c>
      <c r="D71" s="203">
        <v>46827</v>
      </c>
      <c r="E71" s="217">
        <v>350000000</v>
      </c>
      <c r="F71" s="205">
        <f>ROUND(G71/E71,4)</f>
        <v>0.99680000000000002</v>
      </c>
      <c r="G71" s="206">
        <v>348869500</v>
      </c>
      <c r="H71" s="207">
        <v>5.9499999999999997E-2</v>
      </c>
      <c r="I71" s="208">
        <f>YIELD(C71,D71,H71,F71*100,100,2,0)</f>
        <v>6.0243486888810989E-2</v>
      </c>
      <c r="J71" s="209">
        <v>1.9402854835439264E-3</v>
      </c>
      <c r="K71" s="209">
        <v>0</v>
      </c>
      <c r="L71" s="207">
        <f>ROUND(I71+J71+K71,4)</f>
        <v>6.2199999999999998E-2</v>
      </c>
      <c r="M71" s="217">
        <v>350000000</v>
      </c>
      <c r="N71" s="215">
        <f>M71*L71</f>
        <v>21770000</v>
      </c>
    </row>
    <row r="72" spans="1:14">
      <c r="A72" s="195">
        <f t="shared" si="38"/>
        <v>42</v>
      </c>
      <c r="B72" s="216" t="s">
        <v>4103</v>
      </c>
      <c r="C72" s="203">
        <v>43741</v>
      </c>
      <c r="D72" s="203">
        <v>47406</v>
      </c>
      <c r="E72" s="217">
        <v>400000000</v>
      </c>
      <c r="F72" s="205">
        <v>0.99656</v>
      </c>
      <c r="G72" s="206">
        <f>E72*F72</f>
        <v>398624000</v>
      </c>
      <c r="H72" s="207">
        <v>3.0499999999999999E-2</v>
      </c>
      <c r="I72" s="208">
        <f>YIELD(C72,D72,H72,F72*100,100,2,0)</f>
        <v>3.0900518298005258E-2</v>
      </c>
      <c r="J72" s="209">
        <v>9.1077059999999997E-4</v>
      </c>
      <c r="K72" s="209">
        <v>1.5607200000000002E-5</v>
      </c>
      <c r="L72" s="207">
        <f>ROUND(I72+J72+K72,4)</f>
        <v>3.1800000000000002E-2</v>
      </c>
      <c r="M72" s="217">
        <v>400000000</v>
      </c>
      <c r="N72" s="215">
        <f>M72*L72</f>
        <v>12720000</v>
      </c>
    </row>
    <row r="73" spans="1:14">
      <c r="A73" s="195">
        <f t="shared" si="38"/>
        <v>43</v>
      </c>
      <c r="B73" s="216" t="s">
        <v>4104</v>
      </c>
      <c r="C73" s="203">
        <v>43999</v>
      </c>
      <c r="D73" s="203">
        <v>47649</v>
      </c>
      <c r="E73" s="212">
        <v>400000000</v>
      </c>
      <c r="F73" s="213">
        <v>0.99658000000000002</v>
      </c>
      <c r="G73" s="218">
        <f>E73*F73</f>
        <v>398632000</v>
      </c>
      <c r="H73" s="214">
        <v>2.5000000000000001E-2</v>
      </c>
      <c r="I73" s="208">
        <f>YIELD(C73,D73,H73,F73*100,100,2,0)</f>
        <v>2.5389497768447077E-2</v>
      </c>
      <c r="J73" s="209">
        <v>9.3674936991737002E-4</v>
      </c>
      <c r="K73" s="209">
        <v>0</v>
      </c>
      <c r="L73" s="214">
        <f>ROUND(I73+J73+K73,4)</f>
        <v>2.63E-2</v>
      </c>
      <c r="M73" s="212">
        <v>400000000</v>
      </c>
      <c r="N73" s="215">
        <f>M73*L73</f>
        <v>10520000</v>
      </c>
    </row>
    <row r="74" spans="1:14">
      <c r="A74" s="195">
        <f t="shared" si="38"/>
        <v>44</v>
      </c>
      <c r="B74" s="216" t="s">
        <v>4105</v>
      </c>
      <c r="C74" s="203">
        <v>43329</v>
      </c>
      <c r="D74" s="203">
        <v>48700</v>
      </c>
      <c r="E74" s="217">
        <v>400000000</v>
      </c>
      <c r="F74" s="205">
        <v>0.99543000000000004</v>
      </c>
      <c r="G74" s="206">
        <f t="shared" ref="G74:G75" si="42">E74*F74</f>
        <v>398172000</v>
      </c>
      <c r="H74" s="207">
        <v>4.3499999999999997E-2</v>
      </c>
      <c r="I74" s="208">
        <f t="shared" ref="I74:I75" si="43">YIELD(C74,D74,H74,F74*100,100,2,0)</f>
        <v>4.391981373724866E-2</v>
      </c>
      <c r="J74" s="209">
        <v>8.4427530000000001E-4</v>
      </c>
      <c r="K74" s="209">
        <v>3.6077929561768038E-4</v>
      </c>
      <c r="L74" s="207">
        <f t="shared" ref="L74:L75" si="44">ROUND(I74+J74+K74,4)</f>
        <v>4.5100000000000001E-2</v>
      </c>
      <c r="M74" s="217">
        <v>400000000</v>
      </c>
      <c r="N74" s="215">
        <f t="shared" ref="N74:N75" si="45">M74*L74</f>
        <v>18040000</v>
      </c>
    </row>
    <row r="75" spans="1:14">
      <c r="A75" s="195">
        <f t="shared" si="38"/>
        <v>45</v>
      </c>
      <c r="B75" s="216" t="s">
        <v>4113</v>
      </c>
      <c r="C75" s="203">
        <v>45184</v>
      </c>
      <c r="D75" s="203">
        <v>49079</v>
      </c>
      <c r="E75" s="217">
        <v>450000000</v>
      </c>
      <c r="F75" s="205">
        <v>0.99229999999999996</v>
      </c>
      <c r="G75" s="206">
        <f t="shared" si="42"/>
        <v>446535000</v>
      </c>
      <c r="H75" s="207">
        <v>6.1499999999999999E-2</v>
      </c>
      <c r="I75" s="208">
        <f t="shared" si="43"/>
        <v>6.248612242128089E-2</v>
      </c>
      <c r="J75" s="209">
        <v>9.1770189726775948E-4</v>
      </c>
      <c r="K75" s="209">
        <v>0</v>
      </c>
      <c r="L75" s="207">
        <f t="shared" si="44"/>
        <v>6.3399999999999998E-2</v>
      </c>
      <c r="M75" s="217">
        <v>450000000</v>
      </c>
      <c r="N75" s="215">
        <f t="shared" si="45"/>
        <v>28530000</v>
      </c>
    </row>
    <row r="76" spans="1:14">
      <c r="A76" s="195">
        <f t="shared" si="38"/>
        <v>46</v>
      </c>
      <c r="B76" s="216" t="s">
        <v>4106</v>
      </c>
      <c r="C76" s="203">
        <v>42601</v>
      </c>
      <c r="D76" s="203">
        <v>53585</v>
      </c>
      <c r="E76" s="217">
        <v>300000000</v>
      </c>
      <c r="F76" s="205">
        <v>0.99455000000000005</v>
      </c>
      <c r="G76" s="206">
        <f>E76*F76</f>
        <v>298365000</v>
      </c>
      <c r="H76" s="207">
        <v>4.2000000000000003E-2</v>
      </c>
      <c r="I76" s="208">
        <f>YIELD(C76,D76,H76,F76*100,100,2,0)</f>
        <v>4.232044430624305E-2</v>
      </c>
      <c r="J76" s="209">
        <v>3.7018941463470351E-4</v>
      </c>
      <c r="K76" s="209">
        <v>1.0321071999999998E-3</v>
      </c>
      <c r="L76" s="207">
        <f>ROUND(I76+J76+K76,4)</f>
        <v>4.3700000000000003E-2</v>
      </c>
      <c r="M76" s="217">
        <v>300000000</v>
      </c>
      <c r="N76" s="215">
        <f>M76*L76</f>
        <v>13110000</v>
      </c>
    </row>
    <row r="77" spans="1:14">
      <c r="A77" s="195">
        <f t="shared" si="38"/>
        <v>47</v>
      </c>
      <c r="B77" s="216" t="s">
        <v>4107</v>
      </c>
      <c r="C77" s="203">
        <v>43741</v>
      </c>
      <c r="D77" s="203">
        <v>54711</v>
      </c>
      <c r="E77" s="212">
        <v>300000000</v>
      </c>
      <c r="F77" s="205">
        <v>0.99804999999999999</v>
      </c>
      <c r="G77" s="206">
        <f t="shared" ref="G77" si="46">E77*F77</f>
        <v>299415000</v>
      </c>
      <c r="H77" s="214">
        <v>3.875E-2</v>
      </c>
      <c r="I77" s="208">
        <f t="shared" ref="I77" si="47">YIELD(C77,D77,H77,F77*100,100,2,0)</f>
        <v>3.8859927047345075E-2</v>
      </c>
      <c r="J77" s="209">
        <v>3.7276113213616577E-4</v>
      </c>
      <c r="K77" s="209">
        <v>6.1855508037079955E-4</v>
      </c>
      <c r="L77" s="214">
        <f t="shared" ref="L77" si="48">ROUND(I77+J77+K77,4)</f>
        <v>3.9899999999999998E-2</v>
      </c>
      <c r="M77" s="212">
        <v>300000000</v>
      </c>
      <c r="N77" s="215">
        <f t="shared" ref="N77" si="49">M77*L77</f>
        <v>11970000</v>
      </c>
    </row>
    <row r="78" spans="1:14">
      <c r="A78" s="195">
        <f t="shared" si="38"/>
        <v>48</v>
      </c>
      <c r="B78" s="216"/>
      <c r="C78" s="203"/>
      <c r="D78" s="203"/>
      <c r="E78" s="212"/>
      <c r="F78" s="213"/>
      <c r="G78" s="212"/>
      <c r="H78" s="219"/>
      <c r="I78" s="220"/>
      <c r="J78" s="209"/>
      <c r="K78" s="209"/>
      <c r="L78" s="214"/>
      <c r="M78" s="221"/>
      <c r="N78" s="222"/>
    </row>
    <row r="79" spans="1:14" ht="14.4" thickBot="1">
      <c r="A79" s="195">
        <f t="shared" si="38"/>
        <v>49</v>
      </c>
      <c r="B79" s="223" t="s">
        <v>4108</v>
      </c>
      <c r="C79" s="203"/>
      <c r="D79" s="203"/>
      <c r="E79" s="224">
        <f>ROUND(SUM(E68:E78),-1)</f>
        <v>3900000000</v>
      </c>
      <c r="F79" s="225"/>
      <c r="G79" s="226"/>
      <c r="H79" s="207"/>
      <c r="I79" s="208"/>
      <c r="J79" s="209"/>
      <c r="K79" s="209"/>
      <c r="L79" s="227">
        <f>ROUND(+N79/M79,4)</f>
        <v>3.9199999999999999E-2</v>
      </c>
      <c r="M79" s="228">
        <f>SUM(M68:M78)</f>
        <v>3900000000</v>
      </c>
      <c r="N79" s="228">
        <f>SUM(N68:N78)</f>
        <v>152940000</v>
      </c>
    </row>
    <row r="80" spans="1:14" ht="15" thickTop="1" thickBot="1">
      <c r="A80" s="195"/>
      <c r="B80" s="229"/>
      <c r="C80" s="229"/>
      <c r="D80" s="229"/>
      <c r="E80" s="229"/>
      <c r="F80" s="229"/>
      <c r="G80" s="229"/>
      <c r="H80" s="229"/>
      <c r="I80" s="229"/>
      <c r="J80" s="229"/>
      <c r="K80" s="229"/>
      <c r="L80" s="229"/>
      <c r="M80" s="229"/>
      <c r="N80" s="229"/>
    </row>
    <row r="81" spans="1:14">
      <c r="A81" s="195"/>
      <c r="B81" s="230"/>
      <c r="C81" s="230"/>
      <c r="D81" s="230"/>
      <c r="E81" s="230"/>
      <c r="F81" s="230"/>
      <c r="G81" s="230"/>
      <c r="H81" s="230"/>
      <c r="I81" s="230"/>
      <c r="J81" s="230"/>
      <c r="K81" s="230"/>
      <c r="L81" s="192"/>
      <c r="M81" s="192"/>
      <c r="N81" s="192"/>
    </row>
  </sheetData>
  <mergeCells count="2">
    <mergeCell ref="P7:U8"/>
    <mergeCell ref="Q27:U28"/>
  </mergeCells>
  <pageMargins left="0.7" right="0.7" top="0.75" bottom="0.75" header="0.3" footer="0.3"/>
  <pageSetup scale="37" orientation="landscape"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8952F-6F4F-4211-A900-B351A31B2E1C}">
  <sheetPr>
    <pageSetUpPr fitToPage="1"/>
  </sheetPr>
  <dimension ref="A1:D27"/>
  <sheetViews>
    <sheetView zoomScale="80" zoomScaleNormal="80" workbookViewId="0">
      <selection activeCell="B36" sqref="B36"/>
    </sheetView>
  </sheetViews>
  <sheetFormatPr defaultRowHeight="13.8"/>
  <cols>
    <col min="1" max="1" width="5.77734375" style="158" customWidth="1"/>
    <col min="2" max="2" width="40.88671875" style="158" bestFit="1" customWidth="1"/>
    <col min="3" max="3" width="88.33203125" style="158" bestFit="1" customWidth="1"/>
    <col min="4" max="4" width="10.21875" style="158" bestFit="1" customWidth="1"/>
    <col min="5" max="16384" width="8.88671875" style="158"/>
  </cols>
  <sheetData>
    <row r="1" spans="1:4">
      <c r="A1" s="158" t="s">
        <v>3636</v>
      </c>
    </row>
    <row r="2" spans="1:4">
      <c r="A2" s="158" t="s">
        <v>3637</v>
      </c>
    </row>
    <row r="3" spans="1:4">
      <c r="A3" s="158" t="s">
        <v>3638</v>
      </c>
    </row>
    <row r="5" spans="1:4">
      <c r="A5" s="238" t="s">
        <v>3639</v>
      </c>
    </row>
    <row r="6" spans="1:4">
      <c r="A6" s="238" t="s">
        <v>3640</v>
      </c>
      <c r="B6" s="238" t="s">
        <v>3641</v>
      </c>
      <c r="C6" s="238" t="s">
        <v>3642</v>
      </c>
    </row>
    <row r="7" spans="1:4">
      <c r="A7" s="239" t="s">
        <v>3637</v>
      </c>
      <c r="D7" s="238" t="s">
        <v>3643</v>
      </c>
    </row>
    <row r="8" spans="1:4">
      <c r="A8" s="240">
        <v>1</v>
      </c>
      <c r="B8" s="241" t="s">
        <v>3644</v>
      </c>
      <c r="C8" s="241"/>
    </row>
    <row r="9" spans="1:4">
      <c r="A9" s="240">
        <f>A8+1</f>
        <v>2</v>
      </c>
      <c r="B9" s="241" t="s">
        <v>3645</v>
      </c>
      <c r="D9" s="242">
        <v>0</v>
      </c>
    </row>
    <row r="10" spans="1:4">
      <c r="A10" s="240">
        <f t="shared" ref="A10:A15" si="0">A9+1</f>
        <v>3</v>
      </c>
      <c r="B10" s="241" t="s">
        <v>3646</v>
      </c>
      <c r="C10" s="241" t="s">
        <v>3647</v>
      </c>
      <c r="D10" s="243">
        <v>1294504</v>
      </c>
    </row>
    <row r="11" spans="1:4">
      <c r="A11" s="240">
        <f t="shared" si="0"/>
        <v>4</v>
      </c>
      <c r="B11" s="241" t="s">
        <v>3648</v>
      </c>
      <c r="C11" s="241" t="s">
        <v>3649</v>
      </c>
      <c r="D11" s="244">
        <f>SUM(D9:D10)</f>
        <v>1294504</v>
      </c>
    </row>
    <row r="12" spans="1:4">
      <c r="A12" s="240">
        <f t="shared" si="0"/>
        <v>5</v>
      </c>
      <c r="B12" s="241" t="s">
        <v>3650</v>
      </c>
      <c r="C12" s="241" t="s">
        <v>3651</v>
      </c>
      <c r="D12" s="245">
        <v>0.1181</v>
      </c>
    </row>
    <row r="13" spans="1:4">
      <c r="A13" s="240">
        <f t="shared" si="0"/>
        <v>6</v>
      </c>
      <c r="B13" s="241" t="s">
        <v>3652</v>
      </c>
      <c r="C13" s="241" t="s">
        <v>3653</v>
      </c>
      <c r="D13" s="244">
        <f>D11*D12</f>
        <v>152880.92239999998</v>
      </c>
    </row>
    <row r="14" spans="1:4">
      <c r="A14" s="240">
        <f t="shared" si="0"/>
        <v>7</v>
      </c>
      <c r="B14" s="241" t="s">
        <v>3654</v>
      </c>
      <c r="C14" s="241" t="s">
        <v>3655</v>
      </c>
      <c r="D14" s="243">
        <v>141334</v>
      </c>
    </row>
    <row r="15" spans="1:4">
      <c r="A15" s="240">
        <f t="shared" si="0"/>
        <v>8</v>
      </c>
      <c r="B15" s="241" t="s">
        <v>3656</v>
      </c>
      <c r="C15" s="241" t="s">
        <v>3657</v>
      </c>
      <c r="D15" s="244">
        <f>SUM(D13:D14)</f>
        <v>294214.92239999998</v>
      </c>
    </row>
    <row r="17" spans="1:4">
      <c r="A17" s="238"/>
      <c r="B17" s="238"/>
      <c r="C17" s="238"/>
    </row>
    <row r="18" spans="1:4">
      <c r="A18" s="239" t="s">
        <v>4063</v>
      </c>
      <c r="D18" s="238"/>
    </row>
    <row r="19" spans="1:4">
      <c r="A19" s="158">
        <v>1</v>
      </c>
      <c r="B19" s="241" t="s">
        <v>3644</v>
      </c>
      <c r="C19" s="241"/>
    </row>
    <row r="20" spans="1:4">
      <c r="A20" s="158">
        <f>A19+1</f>
        <v>2</v>
      </c>
      <c r="B20" s="241" t="s">
        <v>3645</v>
      </c>
      <c r="D20" s="244">
        <v>0</v>
      </c>
    </row>
    <row r="21" spans="1:4">
      <c r="A21" s="158">
        <f t="shared" ref="A21:A27" si="1">A20+1</f>
        <v>3</v>
      </c>
      <c r="B21" s="241" t="s">
        <v>3646</v>
      </c>
      <c r="C21" s="241" t="s">
        <v>4056</v>
      </c>
      <c r="D21" s="243">
        <v>1442070</v>
      </c>
    </row>
    <row r="22" spans="1:4">
      <c r="A22" s="158">
        <f t="shared" si="1"/>
        <v>4</v>
      </c>
      <c r="B22" s="241" t="s">
        <v>3648</v>
      </c>
      <c r="C22" s="241" t="s">
        <v>3649</v>
      </c>
      <c r="D22" s="244">
        <f>SUM(D20:D21)</f>
        <v>1442070</v>
      </c>
    </row>
    <row r="23" spans="1:4">
      <c r="A23" s="158">
        <f t="shared" si="1"/>
        <v>5</v>
      </c>
      <c r="B23" s="241" t="s">
        <v>3650</v>
      </c>
      <c r="C23" s="241" t="s">
        <v>3651</v>
      </c>
      <c r="D23" s="245">
        <v>0.1181</v>
      </c>
    </row>
    <row r="24" spans="1:4">
      <c r="A24" s="158">
        <f t="shared" si="1"/>
        <v>6</v>
      </c>
      <c r="B24" s="241" t="s">
        <v>4057</v>
      </c>
      <c r="C24" s="241" t="s">
        <v>3653</v>
      </c>
      <c r="D24" s="244">
        <f>D22*D23</f>
        <v>170308.467</v>
      </c>
    </row>
    <row r="25" spans="1:4">
      <c r="A25" s="158">
        <f t="shared" si="1"/>
        <v>7</v>
      </c>
      <c r="B25" s="241" t="s">
        <v>4058</v>
      </c>
      <c r="C25" s="241" t="s">
        <v>4059</v>
      </c>
      <c r="D25" s="244">
        <v>376051</v>
      </c>
    </row>
    <row r="26" spans="1:4">
      <c r="A26" s="158">
        <f t="shared" si="1"/>
        <v>8</v>
      </c>
      <c r="B26" s="241" t="s">
        <v>4060</v>
      </c>
      <c r="C26" s="241"/>
      <c r="D26" s="243">
        <v>10288.600000000002</v>
      </c>
    </row>
    <row r="27" spans="1:4">
      <c r="A27" s="158">
        <f t="shared" si="1"/>
        <v>9</v>
      </c>
      <c r="B27" s="241" t="s">
        <v>4061</v>
      </c>
      <c r="C27" s="241" t="s">
        <v>4062</v>
      </c>
      <c r="D27" s="244">
        <f>SUM(D24:D26)</f>
        <v>556648.06699999992</v>
      </c>
    </row>
  </sheetData>
  <pageMargins left="0.7" right="0.7" top="0.75" bottom="0.75" header="0.3" footer="0.3"/>
  <pageSetup scale="8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0D18FA96E10A4EA3061C5AFC12A035" ma:contentTypeVersion="4" ma:contentTypeDescription="Create a new document." ma:contentTypeScope="" ma:versionID="4097de86245d30810914feebc0364665">
  <xsd:schema xmlns:xsd="http://www.w3.org/2001/XMLSchema" xmlns:xs="http://www.w3.org/2001/XMLSchema" xmlns:p="http://schemas.microsoft.com/office/2006/metadata/properties" xmlns:ns2="97dbe3e7-cb9c-4b7c-8260-bd0b660afa3c" targetNamespace="http://schemas.microsoft.com/office/2006/metadata/properties" ma:root="true" ma:fieldsID="9b30b51c9dce4e7510d5968ce31fbf1d" ns2:_="">
    <xsd:import namespace="97dbe3e7-cb9c-4b7c-8260-bd0b660afa3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dbe3e7-cb9c-4b7c-8260-bd0b660afa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43C35C4-599E-4CEF-AFAD-FFBA4C1B3E0D}"/>
</file>

<file path=customXml/itemProps2.xml><?xml version="1.0" encoding="utf-8"?>
<ds:datastoreItem xmlns:ds="http://schemas.openxmlformats.org/officeDocument/2006/customXml" ds:itemID="{B5515689-1025-4163-8BA3-91B66C9E148B}"/>
</file>

<file path=customXml/itemProps3.xml><?xml version="1.0" encoding="utf-8"?>
<ds:datastoreItem xmlns:ds="http://schemas.openxmlformats.org/officeDocument/2006/customXml" ds:itemID="{DBCABDAB-9F72-4D6F-8B3F-F679C61B86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vt:i4>
      </vt:variant>
    </vt:vector>
  </HeadingPairs>
  <TitlesOfParts>
    <vt:vector size="23" baseType="lpstr">
      <vt:lpstr>Cost of Service Ref Changes</vt:lpstr>
      <vt:lpstr>A-4 Rate Base to FF1 Rec.</vt:lpstr>
      <vt:lpstr>GSU Excluded Plant</vt:lpstr>
      <vt:lpstr>Wholesale Excluded Plant</vt:lpstr>
      <vt:lpstr>COE Excluded Plant</vt:lpstr>
      <vt:lpstr>Income Tax</vt:lpstr>
      <vt:lpstr>AFUDC Equity</vt:lpstr>
      <vt:lpstr>Cost of Long Term Debt</vt:lpstr>
      <vt:lpstr>A.2 A&amp;G_PBOP</vt:lpstr>
      <vt:lpstr>A4- RB-BS - Jan - Dec 2023</vt:lpstr>
      <vt:lpstr>A6-Divisor</vt:lpstr>
      <vt:lpstr>A8-Prepmts</vt:lpstr>
      <vt:lpstr>A8 - 165002 Detail</vt:lpstr>
      <vt:lpstr>A8 - 165004 Detail</vt:lpstr>
      <vt:lpstr>A8 - 165012 Detail</vt:lpstr>
      <vt:lpstr>A8 - 165020 Detail</vt:lpstr>
      <vt:lpstr>'A6-Divisor'!Print_Area</vt:lpstr>
      <vt:lpstr>'A8-Prepmts'!Print_Area</vt:lpstr>
      <vt:lpstr>'AFUDC Equity'!Print_Area</vt:lpstr>
      <vt:lpstr>'Cost of Service Ref Changes'!Print_Area</vt:lpstr>
      <vt:lpstr>'A4- RB-BS - Jan - Dec 2023'!Print_Titles</vt:lpstr>
      <vt:lpstr>'COE Excluded Plant'!Print_Titles</vt:lpstr>
      <vt:lpstr>'Wholesale Excluded Plant'!Print_Titles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Lever, Henry</dc:creator>
  <cp:lastModifiedBy>Lever, Henry</cp:lastModifiedBy>
  <cp:lastPrinted>2024-05-29T19:23:41Z</cp:lastPrinted>
  <dcterms:created xsi:type="dcterms:W3CDTF">2024-04-23T15:55:02Z</dcterms:created>
  <dcterms:modified xsi:type="dcterms:W3CDTF">2024-06-03T16:36:59Z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0x010100F40D18FA96E10A4EA3061C5AFC12A035</vt:lpwstr>
  </property>
</Properties>
</file>